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drawings/drawing2.xml" ContentType="application/vnd.openxmlformats-officedocument.drawing+xml"/>
  <Override PartName="/xl/comments1.xml" ContentType="application/vnd.openxmlformats-officedocument.spreadsheetml.comments+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drawings/drawing3.xml" ContentType="application/vnd.openxmlformats-officedocument.drawing+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drawings/drawing4.xml" ContentType="application/vnd.openxmlformats-officedocument.drawing+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drawings/drawing5.xml" ContentType="application/vnd.openxmlformats-officedocument.drawing+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drawings/drawing6.xml" ContentType="application/vnd.openxmlformats-officedocument.drawing+xml"/>
  <Override PartName="/xl/ink/ink328.xml" ContentType="application/inkml+xml"/>
  <Override PartName="/xl/ink/ink329.xml" ContentType="application/inkml+xml"/>
  <Override PartName="/xl/drawings/drawing7.xml" ContentType="application/vnd.openxmlformats-officedocument.drawing+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drawings/drawing8.xml" ContentType="application/vnd.openxmlformats-officedocument.drawing+xml"/>
  <Override PartName="/xl/drawings/drawing9.xml" ContentType="application/vnd.openxmlformats-officedocument.drawing+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drawings/drawing10.xml" ContentType="application/vnd.openxmlformats-officedocument.drawing+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drawings/drawing11.xml" ContentType="application/vnd.openxmlformats-officedocument.drawing+xml"/>
  <Override PartName="/xl/drawings/drawing12.xml" ContentType="application/vnd.openxmlformats-officedocument.drawing+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drawings/drawing13.xml" ContentType="application/vnd.openxmlformats-officedocument.drawing+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drawings/drawing1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tables/table5.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6.xml" ContentType="application/vnd.openxmlformats-officedocument.drawing+xml"/>
  <Override PartName="/xl/slicers/slicer2.xml" ContentType="application/vnd.ms-excel.slicer+xml"/>
  <Override PartName="/xl/timelines/timeline1.xml" ContentType="application/vnd.ms-excel.timelin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17.xml" ContentType="application/vnd.openxmlformats-officedocument.drawing+xml"/>
  <Override PartName="/xl/ink/ink402.xml" ContentType="application/inkml+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18.xml" ContentType="application/vnd.openxmlformats-officedocument.drawing+xml"/>
  <Override PartName="/xl/charts/chart4.xml" ContentType="application/vnd.openxmlformats-officedocument.drawingml.chart+xml"/>
  <Override PartName="/xl/ink/ink403.xml" ContentType="application/inkml+xml"/>
  <Override PartName="/xl/ink/ink404.xml" ContentType="application/inkml+xml"/>
  <Override PartName="/xl/ink/ink405.xml" ContentType="application/inkml+xml"/>
  <Override PartName="/xl/ink/ink406.xml" ContentType="application/inkml+xml"/>
  <Override PartName="/xl/drawings/drawing19.xml" ContentType="application/vnd.openxmlformats-officedocument.drawing+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drawings/drawing20.xml" ContentType="application/vnd.openxmlformats-officedocument.drawing+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tables/table6.xml" ContentType="application/vnd.openxmlformats-officedocument.spreadsheetml.table+xml"/>
  <Override PartName="/xl/queryTables/queryTable1.xml" ContentType="application/vnd.openxmlformats-officedocument.spreadsheetml.queryTable+xml"/>
  <Override PartName="/xl/drawings/drawing21.xml" ContentType="application/vnd.openxmlformats-officedocument.drawing+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drawings/drawing22.xml" ContentType="application/vnd.openxmlformats-officedocument.drawing+xml"/>
  <Override PartName="/xl/tables/table7.xml" ContentType="application/vnd.openxmlformats-officedocument.spreadsheetml.table+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drawings/drawing23.xml" ContentType="application/vnd.openxmlformats-officedocument.drawing+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drawings/drawing24.xml" ContentType="application/vnd.openxmlformats-officedocument.drawing+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drawings/drawing25.xml" ContentType="application/vnd.openxmlformats-officedocument.drawing+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drawings/drawing26.xml" ContentType="application/vnd.openxmlformats-officedocument.drawing+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ink/ink659.xml" ContentType="application/inkml+xml"/>
  <Override PartName="/xl/ink/ink660.xml" ContentType="application/inkml+xml"/>
  <Override PartName="/xl/ink/ink661.xml" ContentType="application/inkml+xml"/>
  <Override PartName="/xl/ink/ink662.xml" ContentType="application/inkml+xml"/>
  <Override PartName="/xl/ink/ink663.xml" ContentType="application/inkml+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166925"/>
  <mc:AlternateContent xmlns:mc="http://schemas.openxmlformats.org/markup-compatibility/2006">
    <mc:Choice Requires="x15">
      <x15ac:absPath xmlns:x15ac="http://schemas.microsoft.com/office/spreadsheetml/2010/11/ac" url="E:\CampusX\DAMP\Excel\"/>
    </mc:Choice>
  </mc:AlternateContent>
  <xr:revisionPtr revIDLastSave="0" documentId="13_ncr:1_{0883B538-F808-4E64-BBD3-D2A0BF6F49E5}" xr6:coauthVersionLast="47" xr6:coauthVersionMax="47" xr10:uidLastSave="{00000000-0000-0000-0000-000000000000}"/>
  <bookViews>
    <workbookView xWindow="-108" yWindow="-108" windowWidth="23256" windowHeight="13896" firstSheet="64" activeTab="66" xr2:uid="{0CDE61A2-7C4F-4EBF-907A-71AAD55C1A1B}"/>
  </bookViews>
  <sheets>
    <sheet name="Day 1" sheetId="1" r:id="rId1"/>
    <sheet name="Sheet2" sheetId="2" r:id="rId2"/>
    <sheet name="Mathematical Functions" sheetId="3" r:id="rId3"/>
    <sheet name="Cell Refrences" sheetId="4" r:id="rId4"/>
    <sheet name="Sheet5" sheetId="5" r:id="rId5"/>
    <sheet name="Sheet6" sheetId="6" r:id="rId6"/>
    <sheet name="Sheet7" sheetId="7" r:id="rId7"/>
    <sheet name="Protect edit ranges" sheetId="8" r:id="rId8"/>
    <sheet name="Sheet10" sheetId="10" r:id="rId9"/>
    <sheet name="Logical Functions" sheetId="9" r:id="rId10"/>
    <sheet name="Sheet11" sheetId="11" r:id="rId11"/>
    <sheet name="Vlookup" sheetId="12" r:id="rId12"/>
    <sheet name="Xlookup" sheetId="13" r:id="rId13"/>
    <sheet name="Practise" sheetId="14" r:id="rId14"/>
    <sheet name="Data Cleaning" sheetId="15" r:id="rId15"/>
    <sheet name="Active Sheet" sheetId="16" r:id="rId16"/>
    <sheet name="Text Functions" sheetId="17" r:id="rId17"/>
    <sheet name="Sheet1" sheetId="18" r:id="rId18"/>
    <sheet name="Data Cleaning worksheet" sheetId="19" r:id="rId19"/>
    <sheet name="Date and time Functions" sheetId="20" r:id="rId20"/>
    <sheet name="Practise Exercise" sheetId="21" r:id="rId21"/>
    <sheet name="Order_Data" sheetId="22" r:id="rId22"/>
    <sheet name="Product_lookup" sheetId="23" r:id="rId23"/>
    <sheet name="Commission_Rate" sheetId="24" r:id="rId24"/>
    <sheet name="Scenario Summary" sheetId="26" r:id="rId25"/>
    <sheet name="Scenario Summary 2" sheetId="27" r:id="rId26"/>
    <sheet name="What if Analysis" sheetId="25" r:id="rId27"/>
    <sheet name="Goal Seek" sheetId="28" r:id="rId28"/>
    <sheet name="Data Table" sheetId="29" r:id="rId29"/>
    <sheet name="Solver" sheetId="30" r:id="rId30"/>
    <sheet name="Tables" sheetId="31" r:id="rId31"/>
    <sheet name="Sheet15" sheetId="35" r:id="rId32"/>
    <sheet name="Forcast Sheet" sheetId="32" r:id="rId33"/>
    <sheet name="Pivot Table" sheetId="36" r:id="rId34"/>
    <sheet name="Pivot_Table" sheetId="38" r:id="rId35"/>
    <sheet name="Pivot_Table_Practise" sheetId="39" r:id="rId36"/>
    <sheet name="Get_Pivot" sheetId="40" r:id="rId37"/>
    <sheet name="PIvot Practise Questions" sheetId="43" r:id="rId38"/>
    <sheet name="Pivot Practise Questions1" sheetId="44" r:id="rId39"/>
    <sheet name="Conditional Formatting" sheetId="45" r:id="rId40"/>
    <sheet name="Power Pivot " sheetId="46" r:id="rId41"/>
    <sheet name="Data Analysis Toolkit" sheetId="47" r:id="rId42"/>
    <sheet name="Data_Analysis_toolkit_2" sheetId="49" r:id="rId43"/>
    <sheet name="CampusX_Headphones (2)" sheetId="77" r:id="rId44"/>
    <sheet name="Power Query" sheetId="50" r:id="rId45"/>
    <sheet name="ICC ODI Rankings" sheetId="51" r:id="rId46"/>
    <sheet name="Dynamic Arrays" sheetId="52" r:id="rId47"/>
    <sheet name="Dynamic_Arrays_1" sheetId="53" r:id="rId48"/>
    <sheet name="Practise&amp;Lambda" sheetId="65" r:id="rId49"/>
    <sheet name="Named_Ranges" sheetId="66" r:id="rId50"/>
    <sheet name="3d_functions" sheetId="67" r:id="rId51"/>
    <sheet name="CampusX_Phones" sheetId="68" r:id="rId52"/>
    <sheet name="CampusX_Laptops" sheetId="69" r:id="rId53"/>
    <sheet name="CampusX_Tablets" sheetId="70" r:id="rId54"/>
    <sheet name="CampusX_Books" sheetId="74" r:id="rId55"/>
    <sheet name="CampusX_Headphones" sheetId="71" r:id="rId56"/>
    <sheet name="CampusX_PowerBank" sheetId="72" r:id="rId57"/>
    <sheet name="Overall_Sales" sheetId="73" r:id="rId58"/>
    <sheet name="Overall_Sales_wildcard" sheetId="76" r:id="rId59"/>
    <sheet name="CampusX_Phones_consolidate" sheetId="78" r:id="rId60"/>
    <sheet name="CampusX_Laptops_Consolidate" sheetId="79" r:id="rId61"/>
    <sheet name="CampusX_Tablets_Consolidate" sheetId="80" r:id="rId62"/>
    <sheet name="CampusX_Books_Consolidate" sheetId="81" r:id="rId63"/>
    <sheet name="CampusX_Headphones_Consolidate" sheetId="82" r:id="rId64"/>
    <sheet name="CampusX_PowerBank_Consolidate" sheetId="83" r:id="rId65"/>
    <sheet name="Consolidate" sheetId="84" r:id="rId66"/>
    <sheet name="Types of Errors in Excel" sheetId="85" r:id="rId67"/>
  </sheets>
  <definedNames>
    <definedName name="_xlnm._FilterDatabase" localSheetId="14" hidden="1">'Data Cleaning'!$C$90:$E$100</definedName>
    <definedName name="_xlnm._FilterDatabase" localSheetId="1" hidden="1">Sheet2!$A$1:$R$11</definedName>
    <definedName name="_xlcn.WorksheetConnection_ExcelClass.xlsxICC_ODI_Rankings1" hidden="1">ICC_ODI_Rankings[]</definedName>
    <definedName name="_xlcn.WorksheetConnection_ExcelClass.xlsxPivot1" hidden="1">Pivot[]</definedName>
    <definedName name="ExternalData_1" localSheetId="45" hidden="1">'ICC ODI Rankings'!$A$1:$G$101</definedName>
    <definedName name="NativeTimeline_Order_Date">#N/A</definedName>
    <definedName name="Slicer_Category">#N/A</definedName>
    <definedName name="Slicer_Country">#N/A</definedName>
    <definedName name="Slicer_Payment_Mode">#N/A</definedName>
    <definedName name="solver_adj" localSheetId="29" hidden="1">Solver!$B$10:$E$12</definedName>
    <definedName name="solver_adj" localSheetId="30" hidden="1">Tables!$G$3:$G$5</definedName>
    <definedName name="solver_cvg" localSheetId="29" hidden="1">0.0001</definedName>
    <definedName name="solver_cvg" localSheetId="30" hidden="1">0.0001</definedName>
    <definedName name="solver_drv" localSheetId="29" hidden="1">1</definedName>
    <definedName name="solver_drv" localSheetId="30" hidden="1">1</definedName>
    <definedName name="solver_eng" localSheetId="29" hidden="1">1</definedName>
    <definedName name="solver_eng" localSheetId="30" hidden="1">1</definedName>
    <definedName name="solver_est" localSheetId="29" hidden="1">1</definedName>
    <definedName name="solver_est" localSheetId="30" hidden="1">1</definedName>
    <definedName name="solver_itr" localSheetId="29" hidden="1">2147483647</definedName>
    <definedName name="solver_itr" localSheetId="30" hidden="1">2147483647</definedName>
    <definedName name="solver_lhs1" localSheetId="29" hidden="1">Solver!$B$10:$E$12</definedName>
    <definedName name="solver_lhs1" localSheetId="30" hidden="1">Tables!$G$3</definedName>
    <definedName name="solver_lhs2" localSheetId="29" hidden="1">Solver!$B$16</definedName>
    <definedName name="solver_lhs2" localSheetId="30" hidden="1">Tables!$G$4</definedName>
    <definedName name="solver_lhs3" localSheetId="29" hidden="1">Solver!$C$16</definedName>
    <definedName name="solver_lhs3" localSheetId="30" hidden="1">Tables!$G$5</definedName>
    <definedName name="solver_lhs4" localSheetId="29" hidden="1">Solver!$D$16</definedName>
    <definedName name="solver_lhs4" localSheetId="30" hidden="1">Tables!$G$5</definedName>
    <definedName name="solver_lhs5" localSheetId="29" hidden="1">Solver!$E$16</definedName>
    <definedName name="solver_lhs6" localSheetId="29" hidden="1">Solver!$I$10</definedName>
    <definedName name="solver_lhs7" localSheetId="29" hidden="1">Solver!$I$11</definedName>
    <definedName name="solver_lhs8" localSheetId="29" hidden="1">Solver!$I$12</definedName>
    <definedName name="solver_mip" localSheetId="29" hidden="1">2147483647</definedName>
    <definedName name="solver_mip" localSheetId="30" hidden="1">2147483647</definedName>
    <definedName name="solver_mni" localSheetId="29" hidden="1">30</definedName>
    <definedName name="solver_mni" localSheetId="30" hidden="1">30</definedName>
    <definedName name="solver_mrt" localSheetId="29" hidden="1">0.075</definedName>
    <definedName name="solver_mrt" localSheetId="30" hidden="1">0.075</definedName>
    <definedName name="solver_msl" localSheetId="29" hidden="1">2</definedName>
    <definedName name="solver_msl" localSheetId="30" hidden="1">2</definedName>
    <definedName name="solver_neg" localSheetId="29" hidden="1">1</definedName>
    <definedName name="solver_neg" localSheetId="30" hidden="1">1</definedName>
    <definedName name="solver_nod" localSheetId="29" hidden="1">2147483647</definedName>
    <definedName name="solver_nod" localSheetId="30" hidden="1">2147483647</definedName>
    <definedName name="solver_num" localSheetId="29" hidden="1">8</definedName>
    <definedName name="solver_num" localSheetId="30" hidden="1">4</definedName>
    <definedName name="solver_nwt" localSheetId="29" hidden="1">1</definedName>
    <definedName name="solver_nwt" localSheetId="30" hidden="1">1</definedName>
    <definedName name="solver_opt" localSheetId="29" hidden="1">Solver!$E$18</definedName>
    <definedName name="solver_opt" localSheetId="30" hidden="1">Tables!$G$13</definedName>
    <definedName name="solver_pre" localSheetId="29" hidden="1">0.000001</definedName>
    <definedName name="solver_pre" localSheetId="30" hidden="1">0.000001</definedName>
    <definedName name="solver_rbv" localSheetId="29" hidden="1">1</definedName>
    <definedName name="solver_rbv" localSheetId="30" hidden="1">1</definedName>
    <definedName name="solver_rel1" localSheetId="29" hidden="1">4</definedName>
    <definedName name="solver_rel1" localSheetId="30" hidden="1">3</definedName>
    <definedName name="solver_rel2" localSheetId="29" hidden="1">2</definedName>
    <definedName name="solver_rel2" localSheetId="30" hidden="1">1</definedName>
    <definedName name="solver_rel3" localSheetId="29" hidden="1">2</definedName>
    <definedName name="solver_rel3" localSheetId="30" hidden="1">1</definedName>
    <definedName name="solver_rel4" localSheetId="29" hidden="1">2</definedName>
    <definedName name="solver_rel4" localSheetId="30" hidden="1">3</definedName>
    <definedName name="solver_rel5" localSheetId="29" hidden="1">2</definedName>
    <definedName name="solver_rel6" localSheetId="29" hidden="1">1</definedName>
    <definedName name="solver_rel7" localSheetId="29" hidden="1">1</definedName>
    <definedName name="solver_rel8" localSheetId="29" hidden="1">1</definedName>
    <definedName name="solver_rhs1" localSheetId="29" hidden="1">"integer"</definedName>
    <definedName name="solver_rhs1" localSheetId="30" hidden="1">Tables!$G$9</definedName>
    <definedName name="solver_rhs2" localSheetId="29" hidden="1">Solver!$B$14</definedName>
    <definedName name="solver_rhs2" localSheetId="30" hidden="1">Tables!$G$11</definedName>
    <definedName name="solver_rhs3" localSheetId="29" hidden="1">Solver!$C$14</definedName>
    <definedName name="solver_rhs3" localSheetId="30" hidden="1">Tables!$G$10</definedName>
    <definedName name="solver_rhs4" localSheetId="29" hidden="1">Solver!$D$14</definedName>
    <definedName name="solver_rhs4" localSheetId="30" hidden="1">Tables!$G$9</definedName>
    <definedName name="solver_rhs5" localSheetId="29" hidden="1">Solver!$E$14</definedName>
    <definedName name="solver_rhs6" localSheetId="29" hidden="1">Solver!$G$10</definedName>
    <definedName name="solver_rhs7" localSheetId="29" hidden="1">Solver!$G$11</definedName>
    <definedName name="solver_rhs8" localSheetId="29" hidden="1">Solver!$G$12</definedName>
    <definedName name="solver_rlx" localSheetId="29" hidden="1">2</definedName>
    <definedName name="solver_rlx" localSheetId="30" hidden="1">2</definedName>
    <definedName name="solver_rsd" localSheetId="29" hidden="1">0</definedName>
    <definedName name="solver_rsd" localSheetId="30" hidden="1">0</definedName>
    <definedName name="solver_scl" localSheetId="29" hidden="1">1</definedName>
    <definedName name="solver_scl" localSheetId="30" hidden="1">1</definedName>
    <definedName name="solver_sho" localSheetId="29" hidden="1">2</definedName>
    <definedName name="solver_sho" localSheetId="30" hidden="1">2</definedName>
    <definedName name="solver_ssz" localSheetId="29" hidden="1">100</definedName>
    <definedName name="solver_ssz" localSheetId="30" hidden="1">100</definedName>
    <definedName name="solver_tim" localSheetId="29" hidden="1">2147483647</definedName>
    <definedName name="solver_tim" localSheetId="30" hidden="1">2147483647</definedName>
    <definedName name="solver_tol" localSheetId="29" hidden="1">0.01</definedName>
    <definedName name="solver_tol" localSheetId="30" hidden="1">0.01</definedName>
    <definedName name="solver_typ" localSheetId="29" hidden="1">2</definedName>
    <definedName name="solver_typ" localSheetId="30" hidden="1">3</definedName>
    <definedName name="solver_val" localSheetId="29" hidden="1">0</definedName>
    <definedName name="solver_val" localSheetId="30" hidden="1">1000000</definedName>
    <definedName name="solver_ver" localSheetId="29" hidden="1">3</definedName>
    <definedName name="solver_ver" localSheetId="30" hidden="1">3</definedName>
    <definedName name="Units_Sold">Named_Ranges!$D$6:$D$10</definedName>
  </definedNames>
  <calcPr calcId="191029"/>
  <pivotCaches>
    <pivotCache cacheId="0" r:id="rId68"/>
    <pivotCache cacheId="1" r:id="rId69"/>
    <pivotCache cacheId="2" r:id="rId70"/>
    <pivotCache cacheId="3" r:id="rId71"/>
    <pivotCache cacheId="4" r:id="rId72"/>
    <pivotCache cacheId="5" r:id="rId73"/>
    <pivotCache cacheId="6" r:id="rId74"/>
    <pivotCache cacheId="7" r:id="rId75"/>
    <pivotCache cacheId="8" r:id="rId76"/>
  </pivotCaches>
  <extLst>
    <ext xmlns:x14="http://schemas.microsoft.com/office/spreadsheetml/2009/9/main" uri="{BBE1A952-AA13-448e-AADC-164F8A28A991}">
      <x14:slicerCaches>
        <x14:slicerCache r:id="rId77"/>
        <x14:slicerCache r:id="rId7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9"/>
      </x15:timelineCacheRefs>
    </ext>
    <ext xmlns:x15="http://schemas.microsoft.com/office/spreadsheetml/2010/11/main" uri="{46BE6895-7355-4a93-B00E-2C351335B9C9}">
      <x15:slicerCaches xmlns:x14="http://schemas.microsoft.com/office/spreadsheetml/2009/9/main">
        <x14:slicerCache r:id="rId8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pliers_e57f433a-f2e7-4dba-928d-6136cd73a700" name="Suppliers" connection="Excel Suppliers"/>
          <x15:modelTable id="Products_8fe765d6-ee03-4af1-82d3-7742ee7d237c" name="Products" connection="Excel Products"/>
          <x15:modelTable id="Customers_c5285ab2-252d-42e2-bdde-70605c3306f2" name="Customers" connection="Excel Customers"/>
          <x15:modelTable id="Orders_b8f49fab-afcb-43f0-ab8d-d4f87fbdc0f9" name="Orders" connection="Excel Orders"/>
          <x15:modelTable id="Order_items_b8e5da2e-5323-4877-ae03-acf2ce0bf4ff" name="Order_items" connection="Excel Order_Items"/>
          <x15:modelTable id="Sales_838da923-0477-4f33-ae6a-e0daf1551d64" name="Sales" connection="SqlServer AJAY-SATI Campusx_powerBI"/>
          <x15:modelTable id="Pivot" name="Pivot" connection="WorksheetConnection_Excel Class.xlsx!Pivot"/>
          <x15:modelTable id="ICC_ODI_Rankings" name="ICC_ODI_Rankings" connection="WorksheetConnection_Excel Class.xlsx!ICC_ODI_Rankings"/>
        </x15:modelTables>
        <x15:modelRelationships>
          <x15:modelRelationship fromTable="Products" fromColumn="SupplierID" toTable="Suppliers" toColumn="SupplierID"/>
          <x15:modelRelationship fromTable="Orders" fromColumn="CustomerID" toTable="Customers" toColumn="CustomerID"/>
          <x15:modelRelationship fromTable="Order_items" fromColumn="OrderID" toTable="Orders" toColumn="OrderID"/>
          <x15:modelRelationship fromTable="Order_items" fromColumn="ProductID" toTable="Products" toColumn="Product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86" i="85" l="1"/>
  <c r="S68" i="85"/>
  <c r="R54" i="85"/>
  <c r="G21" i="85"/>
  <c r="D9" i="85"/>
  <c r="C22" i="84"/>
  <c r="C23" i="84"/>
  <c r="C24" i="84"/>
  <c r="C25" i="84"/>
  <c r="C26" i="84"/>
  <c r="C27" i="84"/>
  <c r="C29" i="84"/>
  <c r="C30" i="84"/>
  <c r="C31" i="84"/>
  <c r="C32" i="84"/>
  <c r="C33" i="84"/>
  <c r="C34" i="84"/>
  <c r="C35" i="84"/>
  <c r="C36" i="84"/>
  <c r="C37" i="84"/>
  <c r="C38" i="84"/>
  <c r="C39" i="84"/>
  <c r="C40" i="84"/>
  <c r="C41" i="84"/>
  <c r="C42" i="84"/>
  <c r="C43" i="84"/>
  <c r="C49" i="84" s="1"/>
  <c r="C44" i="84"/>
  <c r="C45" i="84"/>
  <c r="C46" i="84"/>
  <c r="C47" i="84"/>
  <c r="C48" i="84"/>
  <c r="C50" i="84"/>
  <c r="C51" i="84"/>
  <c r="C52" i="84"/>
  <c r="C53" i="84"/>
  <c r="C54" i="84"/>
  <c r="C55" i="84"/>
  <c r="C56" i="84"/>
  <c r="C57" i="84"/>
  <c r="C58" i="84"/>
  <c r="C59" i="84"/>
  <c r="C60" i="84"/>
  <c r="C61" i="84"/>
  <c r="C62" i="84"/>
  <c r="C63" i="84"/>
  <c r="C64" i="84"/>
  <c r="C70" i="84" s="1"/>
  <c r="C65" i="84"/>
  <c r="C66" i="84"/>
  <c r="C67" i="84"/>
  <c r="C68" i="84"/>
  <c r="C69" i="84"/>
  <c r="C71" i="84"/>
  <c r="C72" i="84"/>
  <c r="C73" i="84"/>
  <c r="C74" i="84"/>
  <c r="C75" i="84"/>
  <c r="C76" i="84"/>
  <c r="C77" i="84"/>
  <c r="C78" i="84"/>
  <c r="C79" i="84"/>
  <c r="C80" i="84"/>
  <c r="C81" i="84"/>
  <c r="C82" i="84"/>
  <c r="C83" i="84"/>
  <c r="C84" i="84"/>
  <c r="C85" i="84"/>
  <c r="C86" i="84"/>
  <c r="C87" i="84"/>
  <c r="C88" i="84"/>
  <c r="C89" i="84"/>
  <c r="C90" i="84"/>
  <c r="C91" i="84"/>
  <c r="C92" i="84"/>
  <c r="C98" i="84" s="1"/>
  <c r="C93" i="84"/>
  <c r="C94" i="84"/>
  <c r="C95" i="84"/>
  <c r="C96" i="84"/>
  <c r="C97" i="84"/>
  <c r="C99" i="84"/>
  <c r="C100" i="84"/>
  <c r="C101" i="84"/>
  <c r="C102" i="84"/>
  <c r="C103" i="84"/>
  <c r="C104" i="84"/>
  <c r="C105" i="84"/>
  <c r="B13" i="76"/>
  <c r="B12" i="76"/>
  <c r="B11" i="76"/>
  <c r="B10" i="76"/>
  <c r="B9" i="76"/>
  <c r="B8" i="76"/>
  <c r="B7" i="76"/>
  <c r="B6" i="76"/>
  <c r="B5" i="76"/>
  <c r="B4" i="76"/>
  <c r="B3" i="76"/>
  <c r="B2" i="76"/>
  <c r="B16" i="73"/>
  <c r="B13" i="73"/>
  <c r="B12" i="73"/>
  <c r="B11" i="73"/>
  <c r="B10" i="73"/>
  <c r="B9" i="73"/>
  <c r="B8" i="73"/>
  <c r="B7" i="73"/>
  <c r="B6" i="73"/>
  <c r="B5" i="73"/>
  <c r="B4" i="73"/>
  <c r="B3" i="73"/>
  <c r="B2" i="73"/>
  <c r="G15" i="66"/>
  <c r="E14" i="66"/>
  <c r="F40" i="65"/>
  <c r="F40" i="65" a="1"/>
  <c r="E13" i="65"/>
  <c r="E13" i="65" a="1"/>
  <c r="D67" i="53"/>
  <c r="D67" i="53" a="1"/>
  <c r="D66" i="53"/>
  <c r="D66" i="53" a="1"/>
  <c r="D65" i="53"/>
  <c r="D65" i="53" a="1"/>
  <c r="D64" i="53"/>
  <c r="D64" i="53" a="1"/>
  <c r="D63" i="53"/>
  <c r="D63" i="53" a="1"/>
  <c r="E34" i="53"/>
  <c r="E34" i="53" a="1"/>
  <c r="F33" i="53"/>
  <c r="F33" i="53" a="1"/>
  <c r="E21" i="53"/>
  <c r="E20" i="53"/>
  <c r="E19" i="53"/>
  <c r="E18" i="53"/>
  <c r="E17" i="53"/>
  <c r="F10" i="53"/>
  <c r="E10" i="53"/>
  <c r="E6" i="53"/>
  <c r="E5" i="53"/>
  <c r="E4" i="53"/>
  <c r="E3" i="53"/>
  <c r="G2" i="53"/>
  <c r="G2" i="53" a="1"/>
  <c r="F2" i="53"/>
  <c r="F2" i="53" a="1"/>
  <c r="E2" i="53"/>
  <c r="F26" i="52"/>
  <c r="F26" i="52" a="1"/>
  <c r="D26" i="52"/>
  <c r="D26" i="52" a="1"/>
  <c r="B24" i="52"/>
  <c r="B24" i="52" a="1"/>
  <c r="AH76" i="49"/>
  <c r="AG76" i="49"/>
  <c r="AH22" i="49"/>
  <c r="AH22" i="49" a="1"/>
  <c r="AG22" i="49"/>
  <c r="AG22" i="49" a="1"/>
  <c r="G1996" i="44"/>
  <c r="G1996" i="44" a="1"/>
  <c r="D1966" i="44"/>
  <c r="D1966" i="44" a="1"/>
  <c r="E994" i="44"/>
  <c r="E994" i="44" a="1"/>
  <c r="E18" i="44"/>
  <c r="E18" i="44" a="1"/>
  <c r="B12" i="44"/>
  <c r="D7" i="44"/>
  <c r="D7" i="44" a="1"/>
  <c r="D3" i="44"/>
  <c r="D3" i="44" a="1"/>
  <c r="G2" i="43"/>
  <c r="G2" i="43" a="1"/>
  <c r="D2" i="43"/>
  <c r="D2" i="43" a="1"/>
  <c r="A25" i="40"/>
  <c r="V10" i="36"/>
  <c r="V9" i="36"/>
  <c r="V8" i="36"/>
  <c r="V7" i="36"/>
  <c r="U7" i="36"/>
  <c r="U7" i="36" a="1"/>
  <c r="E144" i="35"/>
  <c r="D144" i="35"/>
  <c r="C144" i="35"/>
  <c r="E143" i="35"/>
  <c r="D143" i="35"/>
  <c r="C143" i="35"/>
  <c r="E142" i="35"/>
  <c r="D142" i="35"/>
  <c r="C142" i="35"/>
  <c r="E141" i="35"/>
  <c r="D141" i="35"/>
  <c r="C141" i="35"/>
  <c r="E140" i="35"/>
  <c r="D140" i="35"/>
  <c r="C140" i="35"/>
  <c r="E139" i="35"/>
  <c r="D139" i="35"/>
  <c r="C139" i="35"/>
  <c r="E138" i="35"/>
  <c r="D138" i="35"/>
  <c r="C138" i="35"/>
  <c r="E137" i="35"/>
  <c r="D137" i="35"/>
  <c r="C137" i="35"/>
  <c r="E136" i="35"/>
  <c r="D136" i="35"/>
  <c r="C136" i="35"/>
  <c r="E135" i="35"/>
  <c r="D135" i="35"/>
  <c r="C135" i="35"/>
  <c r="E134" i="35"/>
  <c r="D134" i="35"/>
  <c r="C134" i="35"/>
  <c r="E133" i="35"/>
  <c r="D133" i="35"/>
  <c r="C133" i="35"/>
  <c r="E132" i="35"/>
  <c r="D132" i="35"/>
  <c r="C132" i="35"/>
  <c r="E131" i="35"/>
  <c r="D131" i="35"/>
  <c r="C131" i="35"/>
  <c r="E130" i="35"/>
  <c r="D130" i="35"/>
  <c r="C130" i="35"/>
  <c r="E129" i="35"/>
  <c r="D129" i="35"/>
  <c r="C129" i="35"/>
  <c r="E128" i="35"/>
  <c r="D128" i="35"/>
  <c r="C128" i="35"/>
  <c r="E127" i="35"/>
  <c r="D127" i="35"/>
  <c r="C127" i="35"/>
  <c r="E126" i="35"/>
  <c r="D126" i="35"/>
  <c r="C126" i="35"/>
  <c r="E125" i="35"/>
  <c r="D125" i="35"/>
  <c r="C125" i="35"/>
  <c r="E124" i="35"/>
  <c r="D124" i="35"/>
  <c r="C124" i="35"/>
  <c r="E123" i="35"/>
  <c r="D123" i="35"/>
  <c r="C123" i="35"/>
  <c r="E122" i="35"/>
  <c r="D122" i="35"/>
  <c r="C122" i="35"/>
  <c r="E121" i="35"/>
  <c r="D121" i="35"/>
  <c r="C121" i="35"/>
  <c r="H8" i="35"/>
  <c r="H7" i="35"/>
  <c r="H6" i="35"/>
  <c r="H5" i="35"/>
  <c r="H4" i="35"/>
  <c r="H3" i="35"/>
  <c r="H2" i="35"/>
  <c r="D50" i="31"/>
  <c r="F49" i="31"/>
  <c r="F48" i="31"/>
  <c r="F47" i="31"/>
  <c r="F46" i="31"/>
  <c r="F45" i="31"/>
  <c r="F44" i="31"/>
  <c r="F43" i="31"/>
  <c r="F42" i="31"/>
  <c r="F41" i="31"/>
  <c r="F40" i="31"/>
  <c r="F39" i="31"/>
  <c r="F38" i="31"/>
  <c r="F37" i="31"/>
  <c r="F36" i="31"/>
  <c r="F35" i="31"/>
  <c r="F34" i="31"/>
  <c r="F33" i="31"/>
  <c r="F6" i="31"/>
  <c r="E18" i="30"/>
  <c r="E16" i="30"/>
  <c r="D16" i="30"/>
  <c r="C16" i="30"/>
  <c r="B16" i="30"/>
  <c r="I12" i="30"/>
  <c r="I11" i="30"/>
  <c r="I10" i="30"/>
  <c r="B21" i="29"/>
  <c r="E20" i="29"/>
  <c r="E7" i="29"/>
  <c r="B6" i="29"/>
  <c r="B18" i="28"/>
  <c r="B16" i="28"/>
  <c r="B12" i="28"/>
  <c r="G3" i="28"/>
  <c r="B15" i="25"/>
  <c r="B14" i="25"/>
  <c r="B13" i="25"/>
  <c r="B12" i="25"/>
  <c r="P24" i="22"/>
  <c r="P24" i="22" a="1"/>
  <c r="O24" i="22"/>
  <c r="O24" i="22" a="1"/>
  <c r="N24" i="22"/>
  <c r="N24" i="22" a="1"/>
  <c r="P23" i="22"/>
  <c r="P23" i="22" a="1"/>
  <c r="O23" i="22"/>
  <c r="O23" i="22" a="1"/>
  <c r="N23" i="22"/>
  <c r="N23" i="22" a="1"/>
  <c r="P22" i="22"/>
  <c r="P22" i="22" a="1"/>
  <c r="O22" i="22"/>
  <c r="O22" i="22" a="1"/>
  <c r="N22" i="22"/>
  <c r="N22" i="22" a="1"/>
  <c r="N11" i="22"/>
  <c r="M11" i="22"/>
  <c r="L11" i="22"/>
  <c r="K11" i="22"/>
  <c r="J11" i="22"/>
  <c r="I11" i="22"/>
  <c r="H11" i="22"/>
  <c r="N10" i="22"/>
  <c r="M10" i="22"/>
  <c r="L10" i="22"/>
  <c r="K10" i="22"/>
  <c r="J10" i="22"/>
  <c r="I10" i="22"/>
  <c r="H10" i="22"/>
  <c r="N9" i="22"/>
  <c r="M9" i="22"/>
  <c r="L9" i="22"/>
  <c r="K9" i="22"/>
  <c r="J9" i="22"/>
  <c r="I9" i="22"/>
  <c r="H9" i="22"/>
  <c r="N8" i="22"/>
  <c r="M8" i="22"/>
  <c r="L8" i="22"/>
  <c r="K8" i="22"/>
  <c r="J8" i="22"/>
  <c r="I8" i="22"/>
  <c r="H8" i="22"/>
  <c r="N7" i="22"/>
  <c r="M7" i="22"/>
  <c r="L7" i="22"/>
  <c r="K7" i="22"/>
  <c r="J7" i="22"/>
  <c r="I7" i="22"/>
  <c r="H7" i="22"/>
  <c r="N6" i="22"/>
  <c r="M6" i="22"/>
  <c r="L6" i="22"/>
  <c r="K6" i="22"/>
  <c r="J6" i="22"/>
  <c r="I6" i="22"/>
  <c r="H6" i="22"/>
  <c r="N5" i="22"/>
  <c r="M5" i="22"/>
  <c r="L5" i="22"/>
  <c r="K5" i="22"/>
  <c r="J5" i="22"/>
  <c r="I5" i="22"/>
  <c r="H5" i="22"/>
  <c r="N4" i="22"/>
  <c r="M4" i="22"/>
  <c r="L4" i="22"/>
  <c r="K4" i="22"/>
  <c r="J4" i="22"/>
  <c r="I4" i="22"/>
  <c r="H4" i="22"/>
  <c r="N3" i="22"/>
  <c r="M3" i="22"/>
  <c r="L3" i="22"/>
  <c r="K3" i="22"/>
  <c r="J3" i="22"/>
  <c r="I3" i="22"/>
  <c r="H3" i="22"/>
  <c r="N2" i="22"/>
  <c r="M2" i="22"/>
  <c r="L2" i="22"/>
  <c r="K2" i="22"/>
  <c r="J2" i="22"/>
  <c r="I2" i="22"/>
  <c r="H2" i="22"/>
  <c r="P18" i="21"/>
  <c r="P17" i="21"/>
  <c r="P16" i="21"/>
  <c r="O16" i="21"/>
  <c r="O16" i="21" a="1"/>
  <c r="H13" i="21"/>
  <c r="H12" i="21"/>
  <c r="P8" i="21"/>
  <c r="O8" i="21"/>
  <c r="N8" i="21"/>
  <c r="M8" i="21"/>
  <c r="L8" i="21"/>
  <c r="K8" i="21"/>
  <c r="P7" i="21"/>
  <c r="O7" i="21"/>
  <c r="N7" i="21"/>
  <c r="M7" i="21"/>
  <c r="L7" i="21"/>
  <c r="K7" i="21"/>
  <c r="P6" i="21"/>
  <c r="O6" i="21"/>
  <c r="N6" i="21"/>
  <c r="M6" i="21"/>
  <c r="L6" i="21"/>
  <c r="K6" i="21"/>
  <c r="P5" i="21"/>
  <c r="O5" i="21"/>
  <c r="N5" i="21"/>
  <c r="M5" i="21"/>
  <c r="L5" i="21"/>
  <c r="K5" i="21"/>
  <c r="P4" i="21"/>
  <c r="O4" i="21"/>
  <c r="N4" i="21"/>
  <c r="M4" i="21"/>
  <c r="L4" i="21"/>
  <c r="K4" i="21"/>
  <c r="P3" i="21"/>
  <c r="O3" i="21"/>
  <c r="N3" i="21"/>
  <c r="M3" i="21"/>
  <c r="L3" i="21"/>
  <c r="K3" i="21"/>
  <c r="P2" i="21"/>
  <c r="O2" i="21"/>
  <c r="N2" i="21"/>
  <c r="M2" i="21"/>
  <c r="L2" i="21"/>
  <c r="K2" i="21"/>
  <c r="C31" i="20"/>
  <c r="C29" i="20"/>
  <c r="C28" i="20"/>
  <c r="C27" i="20"/>
  <c r="C26" i="20"/>
  <c r="C25" i="20"/>
  <c r="C18" i="20"/>
  <c r="C17" i="20"/>
  <c r="C16" i="20"/>
  <c r="C15" i="20"/>
  <c r="C14" i="20"/>
  <c r="C13" i="20"/>
  <c r="F12" i="20"/>
  <c r="E12" i="20"/>
  <c r="D12" i="20"/>
  <c r="C12" i="20"/>
  <c r="C11" i="20"/>
  <c r="C10" i="20"/>
  <c r="C9" i="20"/>
  <c r="C8" i="20"/>
  <c r="C7" i="20"/>
  <c r="C6" i="20"/>
  <c r="C5" i="20"/>
  <c r="C4" i="20"/>
  <c r="O11" i="19"/>
  <c r="N11" i="19"/>
  <c r="N11" i="19" a="1"/>
  <c r="M11" i="19"/>
  <c r="K11" i="19"/>
  <c r="J11" i="19"/>
  <c r="O10" i="19"/>
  <c r="N10" i="19"/>
  <c r="N10" i="19" a="1"/>
  <c r="M10" i="19"/>
  <c r="K10" i="19"/>
  <c r="J10" i="19"/>
  <c r="O9" i="19"/>
  <c r="N9" i="19"/>
  <c r="N9" i="19" a="1"/>
  <c r="M9" i="19"/>
  <c r="K9" i="19"/>
  <c r="J9" i="19"/>
  <c r="O8" i="19"/>
  <c r="N8" i="19"/>
  <c r="N8" i="19" a="1"/>
  <c r="M8" i="19"/>
  <c r="K8" i="19"/>
  <c r="J8" i="19"/>
  <c r="O7" i="19"/>
  <c r="N7" i="19"/>
  <c r="N7" i="19" a="1"/>
  <c r="M7" i="19"/>
  <c r="K7" i="19"/>
  <c r="J7" i="19"/>
  <c r="O6" i="19"/>
  <c r="N6" i="19"/>
  <c r="N6" i="19" a="1"/>
  <c r="M6" i="19"/>
  <c r="K6" i="19"/>
  <c r="J6" i="19"/>
  <c r="O5" i="19"/>
  <c r="N5" i="19"/>
  <c r="N5" i="19" a="1"/>
  <c r="M5" i="19"/>
  <c r="K5" i="19"/>
  <c r="J5" i="19"/>
  <c r="O4" i="19"/>
  <c r="N4" i="19"/>
  <c r="N4" i="19" a="1"/>
  <c r="M4" i="19"/>
  <c r="K4" i="19"/>
  <c r="J4" i="19"/>
  <c r="O3" i="19"/>
  <c r="N3" i="19"/>
  <c r="N3" i="19" a="1"/>
  <c r="M3" i="19"/>
  <c r="K3" i="19"/>
  <c r="J3" i="19"/>
  <c r="O2" i="19"/>
  <c r="N2" i="19"/>
  <c r="N2" i="19" a="1"/>
  <c r="M2" i="19"/>
  <c r="K2" i="19"/>
  <c r="J2" i="19"/>
  <c r="D27" i="17"/>
  <c r="C27" i="17"/>
  <c r="C24" i="17"/>
  <c r="E16" i="17"/>
  <c r="D16" i="17"/>
  <c r="C15" i="17"/>
  <c r="C14" i="17"/>
  <c r="D13" i="17"/>
  <c r="C13" i="17"/>
  <c r="D12" i="17"/>
  <c r="C12" i="17"/>
  <c r="C11" i="17"/>
  <c r="C10" i="17"/>
  <c r="C9" i="17"/>
  <c r="C8" i="17"/>
  <c r="G7" i="17"/>
  <c r="E7" i="17"/>
  <c r="D7" i="17"/>
  <c r="C6" i="17"/>
  <c r="C5" i="17"/>
  <c r="E4" i="17"/>
  <c r="C3" i="17"/>
  <c r="D2" i="17"/>
  <c r="M84" i="14"/>
  <c r="M84" i="14" a="1"/>
  <c r="M79" i="14"/>
  <c r="M78" i="14"/>
  <c r="M78" i="14" a="1"/>
  <c r="H78" i="14"/>
  <c r="H78" i="14" a="1"/>
  <c r="B78" i="14"/>
  <c r="B78" i="14" a="1"/>
  <c r="B58" i="14"/>
  <c r="B58" i="14" a="1"/>
  <c r="M25" i="14"/>
  <c r="M25" i="14" a="1"/>
  <c r="M15" i="14"/>
  <c r="M15" i="14" a="1"/>
  <c r="M3" i="14"/>
  <c r="M3" i="14" a="1"/>
  <c r="G319" i="13"/>
  <c r="G318" i="13"/>
  <c r="H309" i="13"/>
  <c r="H303" i="13"/>
  <c r="H302" i="13"/>
  <c r="K289" i="13"/>
  <c r="K289" i="13" a="1"/>
  <c r="K280" i="13"/>
  <c r="K280" i="13" a="1"/>
  <c r="E280" i="13"/>
  <c r="E280" i="13" a="1"/>
  <c r="C280" i="13"/>
  <c r="C280" i="13" a="1"/>
  <c r="A280" i="13"/>
  <c r="A280" i="13" a="1"/>
  <c r="D277" i="13"/>
  <c r="D276" i="13"/>
  <c r="D275" i="13"/>
  <c r="K274" i="13"/>
  <c r="K274" i="13" a="1"/>
  <c r="D274" i="13"/>
  <c r="D273" i="13"/>
  <c r="D272" i="13"/>
  <c r="D271" i="13"/>
  <c r="D270" i="13"/>
  <c r="D269" i="13"/>
  <c r="K268" i="13"/>
  <c r="K268" i="13" a="1"/>
  <c r="D268" i="13"/>
  <c r="I253" i="13"/>
  <c r="H253" i="13"/>
  <c r="G253" i="13"/>
  <c r="F253" i="13"/>
  <c r="K14" i="13"/>
  <c r="K14" i="13" a="1"/>
  <c r="K10" i="13"/>
  <c r="K10" i="13" a="1"/>
  <c r="P5" i="13"/>
  <c r="L5" i="13"/>
  <c r="P4" i="13"/>
  <c r="L4" i="13"/>
  <c r="K6" i="12"/>
  <c r="P5" i="12"/>
  <c r="O5" i="12"/>
  <c r="K5" i="12"/>
  <c r="O4" i="12"/>
  <c r="K4" i="12"/>
  <c r="E30" i="9"/>
  <c r="D30" i="9"/>
  <c r="R22" i="9"/>
  <c r="I19" i="9"/>
  <c r="I19" i="9" a="1"/>
  <c r="R16" i="9"/>
  <c r="Q16" i="9"/>
  <c r="P16" i="9"/>
  <c r="P16" i="9" a="1"/>
  <c r="O16" i="9"/>
  <c r="O16" i="9" a="1"/>
  <c r="N16" i="9"/>
  <c r="M16" i="9"/>
  <c r="L16" i="9"/>
  <c r="K16" i="9"/>
  <c r="J16" i="9"/>
  <c r="I16" i="9"/>
  <c r="R15" i="9"/>
  <c r="Q15" i="9"/>
  <c r="P15" i="9"/>
  <c r="P15" i="9" a="1"/>
  <c r="O15" i="9"/>
  <c r="O15" i="9" a="1"/>
  <c r="N15" i="9"/>
  <c r="M15" i="9"/>
  <c r="L15" i="9"/>
  <c r="K15" i="9"/>
  <c r="J15" i="9"/>
  <c r="I15" i="9"/>
  <c r="R14" i="9"/>
  <c r="Q14" i="9"/>
  <c r="P14" i="9"/>
  <c r="P14" i="9" a="1"/>
  <c r="O14" i="9"/>
  <c r="O14" i="9" a="1"/>
  <c r="N14" i="9"/>
  <c r="M14" i="9"/>
  <c r="L14" i="9"/>
  <c r="K14" i="9"/>
  <c r="J14" i="9"/>
  <c r="I14" i="9"/>
  <c r="R13" i="9"/>
  <c r="Q13" i="9"/>
  <c r="P13" i="9"/>
  <c r="P13" i="9" a="1"/>
  <c r="O13" i="9"/>
  <c r="O13" i="9" a="1"/>
  <c r="N13" i="9"/>
  <c r="M13" i="9"/>
  <c r="L13" i="9"/>
  <c r="K13" i="9"/>
  <c r="J13" i="9"/>
  <c r="I13" i="9"/>
  <c r="R12" i="9"/>
  <c r="Q12" i="9"/>
  <c r="P12" i="9"/>
  <c r="P12" i="9" a="1"/>
  <c r="O12" i="9"/>
  <c r="O12" i="9" a="1"/>
  <c r="N12" i="9"/>
  <c r="M12" i="9"/>
  <c r="L12" i="9"/>
  <c r="K12" i="9"/>
  <c r="J12" i="9"/>
  <c r="I12" i="9"/>
  <c r="R11" i="9"/>
  <c r="Q11" i="9"/>
  <c r="P11" i="9"/>
  <c r="P11" i="9" a="1"/>
  <c r="O11" i="9"/>
  <c r="O11" i="9" a="1"/>
  <c r="N11" i="9"/>
  <c r="M11" i="9"/>
  <c r="L11" i="9"/>
  <c r="K11" i="9"/>
  <c r="J11" i="9"/>
  <c r="I11" i="9"/>
  <c r="R10" i="9"/>
  <c r="Q10" i="9"/>
  <c r="P10" i="9"/>
  <c r="P10" i="9" a="1"/>
  <c r="O10" i="9"/>
  <c r="O10" i="9" a="1"/>
  <c r="N10" i="9"/>
  <c r="M10" i="9"/>
  <c r="L10" i="9"/>
  <c r="K10" i="9"/>
  <c r="J10" i="9"/>
  <c r="I10" i="9"/>
  <c r="R9" i="9"/>
  <c r="Q9" i="9"/>
  <c r="P9" i="9"/>
  <c r="P9" i="9" a="1"/>
  <c r="O9" i="9"/>
  <c r="O9" i="9" a="1"/>
  <c r="N9" i="9"/>
  <c r="M9" i="9"/>
  <c r="L9" i="9"/>
  <c r="K9" i="9"/>
  <c r="J9" i="9"/>
  <c r="I9" i="9"/>
  <c r="R8" i="9"/>
  <c r="Q8" i="9"/>
  <c r="P8" i="9"/>
  <c r="P8" i="9" a="1"/>
  <c r="O8" i="9"/>
  <c r="O8" i="9" a="1"/>
  <c r="N8" i="9"/>
  <c r="M8" i="9"/>
  <c r="L8" i="9"/>
  <c r="K8" i="9"/>
  <c r="J8" i="9"/>
  <c r="I8" i="9"/>
  <c r="R7" i="9"/>
  <c r="Q7" i="9"/>
  <c r="P7" i="9"/>
  <c r="P7" i="9" a="1"/>
  <c r="O7" i="9"/>
  <c r="O7" i="9" a="1"/>
  <c r="N7" i="9"/>
  <c r="M7" i="9"/>
  <c r="L7" i="9"/>
  <c r="K7" i="9"/>
  <c r="J7" i="9"/>
  <c r="I7" i="9"/>
  <c r="R6" i="9"/>
  <c r="Q6" i="9"/>
  <c r="P6" i="9"/>
  <c r="P6" i="9" a="1"/>
  <c r="O6" i="9"/>
  <c r="O6" i="9" a="1"/>
  <c r="N6" i="9"/>
  <c r="M6" i="9"/>
  <c r="L6" i="9"/>
  <c r="K6" i="9"/>
  <c r="J6" i="9"/>
  <c r="I6" i="9"/>
  <c r="R5" i="9"/>
  <c r="Q5" i="9"/>
  <c r="P5" i="9"/>
  <c r="P5" i="9" a="1"/>
  <c r="O5" i="9"/>
  <c r="O5" i="9" a="1"/>
  <c r="N5" i="9"/>
  <c r="M5" i="9"/>
  <c r="L5" i="9"/>
  <c r="K5" i="9"/>
  <c r="J5" i="9"/>
  <c r="I5" i="9"/>
  <c r="R4" i="9"/>
  <c r="Q4" i="9"/>
  <c r="P4" i="9"/>
  <c r="P4" i="9" a="1"/>
  <c r="O4" i="9"/>
  <c r="O4" i="9" a="1"/>
  <c r="N4" i="9"/>
  <c r="M4" i="9"/>
  <c r="L4" i="9"/>
  <c r="K4" i="9"/>
  <c r="J4" i="9"/>
  <c r="I4" i="9"/>
  <c r="R3" i="9"/>
  <c r="Q3" i="9"/>
  <c r="P3" i="9"/>
  <c r="P3" i="9" a="1"/>
  <c r="O3" i="9"/>
  <c r="O3" i="9" a="1"/>
  <c r="N3" i="9"/>
  <c r="M3" i="9"/>
  <c r="L3" i="9"/>
  <c r="K3" i="9"/>
  <c r="J3" i="9"/>
  <c r="I3" i="9"/>
  <c r="R2" i="9"/>
  <c r="Q2" i="9"/>
  <c r="P2" i="9"/>
  <c r="P2" i="9" a="1"/>
  <c r="O2" i="9"/>
  <c r="O2" i="9" a="1"/>
  <c r="N2" i="9"/>
  <c r="M2" i="9"/>
  <c r="L2" i="9"/>
  <c r="K2" i="9"/>
  <c r="J2" i="9"/>
  <c r="I2" i="9"/>
  <c r="E34" i="5"/>
  <c r="E33" i="5"/>
  <c r="E32" i="5"/>
  <c r="F31" i="5"/>
  <c r="E31" i="5"/>
  <c r="AH35" i="4"/>
  <c r="AG35" i="4"/>
  <c r="AF35" i="4"/>
  <c r="AE35" i="4"/>
  <c r="AD35" i="4"/>
  <c r="AC35" i="4"/>
  <c r="AB35" i="4"/>
  <c r="AA35" i="4"/>
  <c r="Z35" i="4"/>
  <c r="Y35" i="4"/>
  <c r="AH34" i="4"/>
  <c r="AG34" i="4"/>
  <c r="AF34" i="4"/>
  <c r="AE34" i="4"/>
  <c r="AD34" i="4"/>
  <c r="AC34" i="4"/>
  <c r="AB34" i="4"/>
  <c r="AA34" i="4"/>
  <c r="Z34" i="4"/>
  <c r="Y34" i="4"/>
  <c r="AH33" i="4"/>
  <c r="AG33" i="4"/>
  <c r="AF33" i="4"/>
  <c r="AE33" i="4"/>
  <c r="AD33" i="4"/>
  <c r="AC33" i="4"/>
  <c r="AB33" i="4"/>
  <c r="AA33" i="4"/>
  <c r="Z33" i="4"/>
  <c r="Y33" i="4"/>
  <c r="AH32" i="4"/>
  <c r="AG32" i="4"/>
  <c r="AF32" i="4"/>
  <c r="AE32" i="4"/>
  <c r="AD32" i="4"/>
  <c r="AC32" i="4"/>
  <c r="AB32" i="4"/>
  <c r="AA32" i="4"/>
  <c r="Z32" i="4"/>
  <c r="Y32" i="4"/>
  <c r="AH31" i="4"/>
  <c r="AG31" i="4"/>
  <c r="AF31" i="4"/>
  <c r="AE31" i="4"/>
  <c r="AD31" i="4"/>
  <c r="AC31" i="4"/>
  <c r="AB31" i="4"/>
  <c r="AA31" i="4"/>
  <c r="Z31" i="4"/>
  <c r="Y31" i="4"/>
  <c r="AH30" i="4"/>
  <c r="AG30" i="4"/>
  <c r="AF30" i="4"/>
  <c r="AE30" i="4"/>
  <c r="AD30" i="4"/>
  <c r="AC30" i="4"/>
  <c r="AB30" i="4"/>
  <c r="AA30" i="4"/>
  <c r="Z30" i="4"/>
  <c r="Y30" i="4"/>
  <c r="AH29" i="4"/>
  <c r="AG29" i="4"/>
  <c r="AF29" i="4"/>
  <c r="AE29" i="4"/>
  <c r="AD29" i="4"/>
  <c r="AC29" i="4"/>
  <c r="AB29" i="4"/>
  <c r="AA29" i="4"/>
  <c r="Z29" i="4"/>
  <c r="Y29" i="4"/>
  <c r="AH28" i="4"/>
  <c r="AG28" i="4"/>
  <c r="AF28" i="4"/>
  <c r="AE28" i="4"/>
  <c r="AD28" i="4"/>
  <c r="AC28" i="4"/>
  <c r="AB28" i="4"/>
  <c r="AA28" i="4"/>
  <c r="Z28" i="4"/>
  <c r="Y28" i="4"/>
  <c r="AH27" i="4"/>
  <c r="AG27" i="4"/>
  <c r="AF27" i="4"/>
  <c r="AE27" i="4"/>
  <c r="AD27" i="4"/>
  <c r="AC27" i="4"/>
  <c r="AB27" i="4"/>
  <c r="AA27" i="4"/>
  <c r="Z27" i="4"/>
  <c r="Y27" i="4"/>
  <c r="R19" i="4"/>
  <c r="N19" i="4"/>
  <c r="M19" i="4"/>
  <c r="L19" i="4"/>
  <c r="K19" i="4"/>
  <c r="AH18" i="4"/>
  <c r="AG18" i="4"/>
  <c r="AF18" i="4"/>
  <c r="AE18" i="4"/>
  <c r="AD18" i="4"/>
  <c r="AC18" i="4"/>
  <c r="AB18" i="4"/>
  <c r="AA18" i="4"/>
  <c r="Z18" i="4"/>
  <c r="Y18" i="4"/>
  <c r="R18" i="4"/>
  <c r="N18" i="4"/>
  <c r="AH17" i="4"/>
  <c r="AG17" i="4"/>
  <c r="AF17" i="4"/>
  <c r="AE17" i="4"/>
  <c r="AD17" i="4"/>
  <c r="AC17" i="4"/>
  <c r="AB17" i="4"/>
  <c r="AA17" i="4"/>
  <c r="Z17" i="4"/>
  <c r="Y17" i="4"/>
  <c r="R17" i="4"/>
  <c r="N17" i="4"/>
  <c r="AH16" i="4"/>
  <c r="AG16" i="4"/>
  <c r="AF16" i="4"/>
  <c r="AE16" i="4"/>
  <c r="AD16" i="4"/>
  <c r="AC16" i="4"/>
  <c r="AB16" i="4"/>
  <c r="AA16" i="4"/>
  <c r="Z16" i="4"/>
  <c r="Y16" i="4"/>
  <c r="R16" i="4"/>
  <c r="N16" i="4"/>
  <c r="AH15" i="4"/>
  <c r="AG15" i="4"/>
  <c r="AF15" i="4"/>
  <c r="AE15" i="4"/>
  <c r="AD15" i="4"/>
  <c r="AC15" i="4"/>
  <c r="AB15" i="4"/>
  <c r="AA15" i="4"/>
  <c r="Z15" i="4"/>
  <c r="Y15" i="4"/>
  <c r="R15" i="4"/>
  <c r="N15" i="4"/>
  <c r="AH14" i="4"/>
  <c r="AG14" i="4"/>
  <c r="AF14" i="4"/>
  <c r="AE14" i="4"/>
  <c r="AD14" i="4"/>
  <c r="AC14" i="4"/>
  <c r="AB14" i="4"/>
  <c r="AA14" i="4"/>
  <c r="Z14" i="4"/>
  <c r="Y14" i="4"/>
  <c r="R14" i="4"/>
  <c r="N14" i="4"/>
  <c r="AH13" i="4"/>
  <c r="AG13" i="4"/>
  <c r="AF13" i="4"/>
  <c r="AE13" i="4"/>
  <c r="AD13" i="4"/>
  <c r="AC13" i="4"/>
  <c r="AB13" i="4"/>
  <c r="AA13" i="4"/>
  <c r="Z13" i="4"/>
  <c r="Y13" i="4"/>
  <c r="R13" i="4"/>
  <c r="N13" i="4"/>
  <c r="AH12" i="4"/>
  <c r="AG12" i="4"/>
  <c r="AF12" i="4"/>
  <c r="AE12" i="4"/>
  <c r="AD12" i="4"/>
  <c r="AC12" i="4"/>
  <c r="AB12" i="4"/>
  <c r="AA12" i="4"/>
  <c r="Z12" i="4"/>
  <c r="Y12" i="4"/>
  <c r="R12" i="4"/>
  <c r="N12" i="4"/>
  <c r="AH11" i="4"/>
  <c r="AG11" i="4"/>
  <c r="AF11" i="4"/>
  <c r="AE11" i="4"/>
  <c r="AD11" i="4"/>
  <c r="AC11" i="4"/>
  <c r="AB11" i="4"/>
  <c r="AA11" i="4"/>
  <c r="Z11" i="4"/>
  <c r="Y11" i="4"/>
  <c r="R11" i="4"/>
  <c r="N11" i="4"/>
  <c r="AH10" i="4"/>
  <c r="AG10" i="4"/>
  <c r="AF10" i="4"/>
  <c r="AE10" i="4"/>
  <c r="AD10" i="4"/>
  <c r="AC10" i="4"/>
  <c r="AB10" i="4"/>
  <c r="AA10" i="4"/>
  <c r="Z10" i="4"/>
  <c r="Y10" i="4"/>
  <c r="R10" i="4"/>
  <c r="N10" i="4"/>
  <c r="AH9" i="4"/>
  <c r="AG9" i="4"/>
  <c r="AF9" i="4"/>
  <c r="AE9" i="4"/>
  <c r="AD9" i="4"/>
  <c r="AC9" i="4"/>
  <c r="AB9" i="4"/>
  <c r="AA9" i="4"/>
  <c r="Z9" i="4"/>
  <c r="Y9" i="4"/>
  <c r="R9" i="4"/>
  <c r="N9" i="4"/>
  <c r="R8" i="4"/>
  <c r="N8" i="4"/>
  <c r="R7" i="4"/>
  <c r="N7" i="4"/>
  <c r="R6" i="4"/>
  <c r="N6" i="4"/>
  <c r="N5" i="4"/>
  <c r="C105" i="3"/>
  <c r="C104" i="3"/>
  <c r="C103" i="3"/>
  <c r="C102" i="3"/>
  <c r="C101" i="3"/>
  <c r="D97" i="3"/>
  <c r="C97" i="3"/>
  <c r="D95" i="3"/>
  <c r="C95" i="3"/>
  <c r="D94" i="3"/>
  <c r="C94" i="3"/>
  <c r="D93" i="3"/>
  <c r="C93" i="3"/>
  <c r="C92" i="3"/>
  <c r="C91" i="3"/>
  <c r="C90" i="3"/>
  <c r="C89" i="3"/>
  <c r="M85" i="3"/>
  <c r="L85" i="3"/>
  <c r="K85" i="3"/>
  <c r="J85" i="3"/>
  <c r="I85" i="3"/>
  <c r="H85" i="3"/>
  <c r="M84" i="3"/>
  <c r="L84" i="3"/>
  <c r="K84" i="3"/>
  <c r="J84" i="3"/>
  <c r="I84" i="3"/>
  <c r="H84" i="3"/>
  <c r="M83" i="3"/>
  <c r="L83" i="3"/>
  <c r="K83" i="3"/>
  <c r="J83" i="3"/>
  <c r="I83" i="3"/>
  <c r="H83" i="3"/>
  <c r="M82" i="3"/>
  <c r="L82" i="3"/>
  <c r="K82" i="3"/>
  <c r="J82" i="3"/>
  <c r="I82" i="3"/>
  <c r="H82" i="3"/>
  <c r="M81" i="3"/>
  <c r="L81" i="3"/>
  <c r="K81" i="3"/>
  <c r="J81" i="3"/>
  <c r="I81" i="3"/>
  <c r="H81" i="3"/>
  <c r="M80" i="3"/>
  <c r="L80" i="3"/>
  <c r="K80" i="3"/>
  <c r="J80" i="3"/>
  <c r="I80" i="3"/>
  <c r="H80" i="3"/>
  <c r="M79" i="3"/>
  <c r="L79" i="3"/>
  <c r="K79" i="3"/>
  <c r="J79" i="3"/>
  <c r="I79" i="3"/>
  <c r="H79" i="3"/>
  <c r="M78" i="3"/>
  <c r="L78" i="3"/>
  <c r="K78" i="3"/>
  <c r="J78" i="3"/>
  <c r="I78" i="3"/>
  <c r="H78" i="3"/>
  <c r="M77" i="3"/>
  <c r="L77" i="3"/>
  <c r="K77" i="3"/>
  <c r="J77" i="3"/>
  <c r="I77" i="3"/>
  <c r="H77" i="3"/>
  <c r="M76" i="3"/>
  <c r="L76" i="3"/>
  <c r="K76" i="3"/>
  <c r="J76" i="3"/>
  <c r="I76" i="3"/>
  <c r="H76" i="3"/>
  <c r="N70" i="3"/>
  <c r="N69" i="3"/>
  <c r="N66" i="3"/>
  <c r="N61" i="3"/>
  <c r="N53" i="3"/>
  <c r="M53" i="3"/>
  <c r="M44" i="3"/>
  <c r="M37" i="3"/>
  <c r="L37" i="3"/>
  <c r="O30" i="3"/>
  <c r="N30" i="3"/>
  <c r="M30" i="3"/>
  <c r="L30" i="3"/>
  <c r="N22" i="3"/>
  <c r="N18" i="3"/>
  <c r="K18" i="3"/>
  <c r="N15" i="3"/>
  <c r="K15" i="3"/>
  <c r="N12" i="3"/>
  <c r="K12" i="3"/>
  <c r="N9" i="3"/>
  <c r="K9" i="3"/>
  <c r="N5" i="3"/>
  <c r="K5" i="3"/>
  <c r="U174" i="2"/>
  <c r="F159" i="2"/>
  <c r="E159" i="2"/>
  <c r="D159" i="2"/>
  <c r="G159" i="2" s="1"/>
  <c r="F158" i="2"/>
  <c r="E158" i="2"/>
  <c r="D158" i="2"/>
  <c r="F157" i="2"/>
  <c r="E157" i="2"/>
  <c r="D157" i="2"/>
  <c r="F156" i="2"/>
  <c r="E156" i="2"/>
  <c r="D156" i="2"/>
  <c r="F155" i="2"/>
  <c r="E155" i="2"/>
  <c r="D155" i="2"/>
  <c r="F154" i="2"/>
  <c r="E154" i="2"/>
  <c r="D154" i="2"/>
  <c r="F153" i="2"/>
  <c r="E153" i="2"/>
  <c r="D153" i="2"/>
  <c r="F152" i="2"/>
  <c r="E152" i="2"/>
  <c r="D152" i="2"/>
  <c r="F151" i="2"/>
  <c r="E151" i="2"/>
  <c r="D151" i="2"/>
  <c r="G151" i="2" s="1"/>
  <c r="F150" i="2"/>
  <c r="E150" i="2"/>
  <c r="D150" i="2"/>
  <c r="F149" i="2"/>
  <c r="E149" i="2"/>
  <c r="D149" i="2"/>
  <c r="F148" i="2"/>
  <c r="E148" i="2"/>
  <c r="D148" i="2"/>
  <c r="F147" i="2"/>
  <c r="E147" i="2"/>
  <c r="D147" i="2"/>
  <c r="F146" i="2"/>
  <c r="E146" i="2"/>
  <c r="D146" i="2"/>
  <c r="F145" i="2"/>
  <c r="E145" i="2"/>
  <c r="D145" i="2"/>
  <c r="F144" i="2"/>
  <c r="E144" i="2"/>
  <c r="D144" i="2"/>
  <c r="F143" i="2"/>
  <c r="E143" i="2"/>
  <c r="D143" i="2"/>
  <c r="G143" i="2" s="1"/>
  <c r="F142" i="2"/>
  <c r="E142" i="2"/>
  <c r="D142" i="2"/>
  <c r="F141" i="2"/>
  <c r="E141" i="2"/>
  <c r="D141" i="2"/>
  <c r="F140" i="2"/>
  <c r="E140" i="2"/>
  <c r="D140" i="2"/>
  <c r="F139" i="2"/>
  <c r="E139" i="2"/>
  <c r="D139" i="2"/>
  <c r="F138" i="2"/>
  <c r="E138" i="2"/>
  <c r="D138" i="2"/>
  <c r="D129" i="2"/>
  <c r="D128" i="2"/>
  <c r="D127" i="2"/>
  <c r="D126" i="2"/>
  <c r="D124" i="2"/>
  <c r="D123" i="2"/>
  <c r="D122" i="2"/>
  <c r="D121" i="2"/>
  <c r="D120" i="2"/>
  <c r="D119" i="2"/>
  <c r="D100" i="2"/>
  <c r="E99" i="2"/>
  <c r="D99" i="2"/>
  <c r="D98" i="2"/>
  <c r="D97" i="2"/>
  <c r="E96" i="2"/>
  <c r="D96" i="2"/>
  <c r="D95" i="2"/>
  <c r="G87" i="2"/>
  <c r="B33" i="2"/>
  <c r="B32" i="2"/>
  <c r="B31" i="2"/>
  <c r="B30" i="2"/>
  <c r="B29" i="2"/>
  <c r="B28" i="2"/>
  <c r="B27" i="2"/>
  <c r="B26" i="2"/>
  <c r="B25" i="2"/>
  <c r="B24" i="2"/>
  <c r="H14" i="2"/>
  <c r="B11" i="2"/>
  <c r="B10" i="2"/>
  <c r="B9" i="2"/>
  <c r="B8" i="2"/>
  <c r="B7" i="2"/>
  <c r="B6" i="2"/>
  <c r="B5" i="2"/>
  <c r="B4" i="2"/>
  <c r="B3" i="2"/>
  <c r="B2" i="2"/>
  <c r="D18" i="17" a="1"/>
  <c r="L8" i="19" a="1"/>
  <c r="L11" i="19" a="1"/>
  <c r="C17" i="18" a="1"/>
  <c r="L5" i="19" a="1"/>
  <c r="L6" i="19" a="1"/>
  <c r="L4" i="19" a="1"/>
  <c r="L7" i="19" a="1"/>
  <c r="H9" i="18" a="1"/>
  <c r="L2" i="19" a="1"/>
  <c r="L10" i="19" a="1"/>
  <c r="J8" i="18" a="1"/>
  <c r="L9" i="18" a="1"/>
  <c r="L3" i="19" a="1"/>
  <c r="L9" i="19" a="1"/>
  <c r="G139" i="2" l="1"/>
  <c r="G155" i="2"/>
  <c r="G147" i="2"/>
  <c r="G140" i="2"/>
  <c r="G148" i="2"/>
  <c r="G156" i="2"/>
  <c r="C28" i="84"/>
  <c r="G138" i="2"/>
  <c r="G154" i="2"/>
  <c r="G141" i="2"/>
  <c r="G149" i="2"/>
  <c r="G157" i="2"/>
  <c r="G144" i="2"/>
  <c r="G152" i="2"/>
  <c r="G146" i="2"/>
  <c r="G150" i="2"/>
  <c r="G142" i="2"/>
  <c r="G158" i="2"/>
  <c r="G145" i="2"/>
  <c r="G153" i="2"/>
  <c r="L11" i="19"/>
  <c r="L8" i="19"/>
  <c r="L2" i="19"/>
  <c r="L6" i="19"/>
  <c r="L5" i="19"/>
  <c r="D18" i="17"/>
  <c r="L9" i="19"/>
  <c r="J8" i="18"/>
  <c r="L3" i="19"/>
  <c r="H9" i="18"/>
  <c r="L7" i="19"/>
  <c r="C17" i="18"/>
  <c r="L4" i="19"/>
  <c r="L10" i="19"/>
  <c r="L9" i="18"/>
  <c r="C14"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acer</author>
  </authors>
  <commentList>
    <comment ref="B23" authorId="0" shapeId="0" xr:uid="{5629BCB0-5706-469C-882C-420EA64396F8}">
      <text>
        <r>
          <rPr>
            <b/>
            <sz val="9"/>
            <color indexed="81"/>
            <rFont val="Tahoma"/>
            <family val="2"/>
          </rPr>
          <t>acer:</t>
        </r>
        <r>
          <rPr>
            <sz val="9"/>
            <color indexed="81"/>
            <rFont val="Tahoma"/>
            <family val="2"/>
          </rPr>
          <t xml:space="preserve">
Please look into the column
</t>
        </r>
      </text>
    </comment>
    <comment ref="J24" authorId="0" shapeId="0" xr:uid="{DC70CE49-308B-424A-B4C5-10B0E4BA0A4C}">
      <text>
        <r>
          <rPr>
            <b/>
            <sz val="9"/>
            <color indexed="81"/>
            <rFont val="Tahoma"/>
            <family val="2"/>
          </rPr>
          <t>acer:</t>
        </r>
        <r>
          <rPr>
            <sz val="9"/>
            <color indexed="81"/>
            <rFont val="Tahoma"/>
            <family val="2"/>
          </rPr>
          <t xml:space="preserve">
He is councelling
</t>
        </r>
      </text>
    </comment>
    <comment ref="F29" authorId="0" shapeId="0" xr:uid="{2D714482-1E4B-4F4B-B805-2E99569C8467}">
      <text>
        <r>
          <rPr>
            <b/>
            <sz val="9"/>
            <color indexed="81"/>
            <rFont val="Tahoma"/>
            <family val="2"/>
          </rPr>
          <t>acer:</t>
        </r>
        <r>
          <rPr>
            <sz val="9"/>
            <color indexed="81"/>
            <rFont val="Tahoma"/>
            <family val="2"/>
          </rPr>
          <t xml:space="preserve">
For this category sales are low.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E38AA2-9859-4104-B83F-7733DE7F7741}" name="Excel Customers" type="100" refreshedVersion="0">
    <extLst>
      <ext xmlns:x15="http://schemas.microsoft.com/office/spreadsheetml/2010/11/main" uri="{DE250136-89BD-433C-8126-D09CA5730AF9}">
        <x15:connection id="95ff9d16-4f7c-4726-a2f3-188893ff2037"/>
      </ext>
    </extLst>
  </connection>
  <connection id="2" xr16:uid="{BE78E89D-9223-4C76-ABB5-74C1D80DD885}" name="Excel Order_Items" type="100" refreshedVersion="0">
    <extLst>
      <ext xmlns:x15="http://schemas.microsoft.com/office/spreadsheetml/2010/11/main" uri="{DE250136-89BD-433C-8126-D09CA5730AF9}">
        <x15:connection id="377291e0-8e54-45d5-9667-c928fa6bb373"/>
      </ext>
    </extLst>
  </connection>
  <connection id="3" xr16:uid="{1F31C043-F971-4D76-A08E-F3C4B03A90A4}" name="Excel Orders" type="100" refreshedVersion="0">
    <extLst>
      <ext xmlns:x15="http://schemas.microsoft.com/office/spreadsheetml/2010/11/main" uri="{DE250136-89BD-433C-8126-D09CA5730AF9}">
        <x15:connection id="b293743d-b7bb-4910-ab54-7d9f9e139d9a"/>
      </ext>
    </extLst>
  </connection>
  <connection id="4" xr16:uid="{C0480041-4563-4048-B808-3841B23B0EC6}" name="Excel Products" type="100" refreshedVersion="0">
    <extLst>
      <ext xmlns:x15="http://schemas.microsoft.com/office/spreadsheetml/2010/11/main" uri="{DE250136-89BD-433C-8126-D09CA5730AF9}">
        <x15:connection id="a633f68b-1d34-452a-b5bf-6251ac74a39f"/>
      </ext>
    </extLst>
  </connection>
  <connection id="5" xr16:uid="{F28EEB6B-4AA7-4994-A557-C8BEA866D27F}" name="Excel Suppliers" type="100" refreshedVersion="8">
    <extLst>
      <ext xmlns:x15="http://schemas.microsoft.com/office/spreadsheetml/2010/11/main" uri="{DE250136-89BD-433C-8126-D09CA5730AF9}">
        <x15:connection id="46a7dfed-2b08-4244-b15a-61e642018c9f"/>
      </ext>
    </extLst>
  </connection>
  <connection id="6" xr16:uid="{BBD2F0C5-4EE4-47A0-82D0-ED483BDACCCF}" keepAlive="1" interval="840" name="Query - ICC ODI Rankings" description="Connection to the 'ICC ODI Rankings' query in the workbook." type="5" refreshedVersion="8" background="1" refreshOnLoad="1" saveData="1">
    <dbPr connection="Provider=Microsoft.Mashup.OleDb.1;Data Source=$Workbook$;Location=&quot;ICC ODI Rankings&quot;;Extended Properties=&quot;&quot;" command="SELECT * FROM [ICC ODI Rankings]"/>
  </connection>
  <connection id="7" xr16:uid="{4DD631BF-55D3-411A-8B6F-F97B123B2EE8}" name="SqlServer AJAY-SATI Campusx_powerBI" type="100" refreshedVersion="0">
    <extLst>
      <ext xmlns:x15="http://schemas.microsoft.com/office/spreadsheetml/2010/11/main" uri="{DE250136-89BD-433C-8126-D09CA5730AF9}">
        <x15:connection id="43e2e54c-2ad9-461b-9031-b548d077e059"/>
      </ext>
    </extLst>
  </connection>
  <connection id="8" xr16:uid="{016CA1D1-385C-4606-880B-C4E2005E715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52CBE105-B26F-4157-A236-299303BC1556}" name="WorksheetConnection_Excel Class.xlsx!ICC_ODI_Rankings" type="102" refreshedVersion="8" minRefreshableVersion="5">
    <extLst>
      <ext xmlns:x15="http://schemas.microsoft.com/office/spreadsheetml/2010/11/main" uri="{DE250136-89BD-433C-8126-D09CA5730AF9}">
        <x15:connection id="ICC_ODI_Rankings">
          <x15:rangePr sourceName="_xlcn.WorksheetConnection_ExcelClass.xlsxICC_ODI_Rankings1"/>
        </x15:connection>
      </ext>
    </extLst>
  </connection>
  <connection id="10" xr16:uid="{B4AAA68E-CA67-4C37-971A-6B4AADC9B9B9}" name="WorksheetConnection_Excel Class.xlsx!Pivot" type="102" refreshedVersion="8" minRefreshableVersion="5">
    <extLst>
      <ext xmlns:x15="http://schemas.microsoft.com/office/spreadsheetml/2010/11/main" uri="{DE250136-89BD-433C-8126-D09CA5730AF9}">
        <x15:connection id="Pivot">
          <x15:rangePr sourceName="_xlcn.WorksheetConnection_ExcelClass.xlsxPivot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<sst xmlns="http://schemas.openxmlformats.org/spreadsheetml/2006/main" count="24428" uniqueCount="4157">
  <si>
    <t>OrderID</t>
  </si>
  <si>
    <t>Delivery Date</t>
  </si>
  <si>
    <t xml:space="preserve"> Order Date</t>
  </si>
  <si>
    <t>Customer</t>
  </si>
  <si>
    <t>Product</t>
  </si>
  <si>
    <t>Category</t>
  </si>
  <si>
    <t>Quantity</t>
  </si>
  <si>
    <t>UnitPrice</t>
  </si>
  <si>
    <t>Discount %</t>
  </si>
  <si>
    <t>SalesRep</t>
  </si>
  <si>
    <t>Region</t>
  </si>
  <si>
    <t>CostPerUnit</t>
  </si>
  <si>
    <t>StockQty</t>
  </si>
  <si>
    <t>RestockDate</t>
  </si>
  <si>
    <t>DeliveryDays</t>
  </si>
  <si>
    <t>PaymentStatus</t>
  </si>
  <si>
    <t>ReturnQty</t>
  </si>
  <si>
    <t>Rating</t>
  </si>
  <si>
    <t>Acme Corp</t>
  </si>
  <si>
    <t>Widget A</t>
  </si>
  <si>
    <t>Widgets</t>
  </si>
  <si>
    <t>Alice</t>
  </si>
  <si>
    <t>North</t>
  </si>
  <si>
    <t>Paid</t>
  </si>
  <si>
    <t>Beta LLC</t>
  </si>
  <si>
    <t>Gadget B</t>
  </si>
  <si>
    <t>Gadgets</t>
  </si>
  <si>
    <t>Bob</t>
  </si>
  <si>
    <t>South</t>
  </si>
  <si>
    <t>Pending</t>
  </si>
  <si>
    <t>Delta Inc</t>
  </si>
  <si>
    <t>Gadget C</t>
  </si>
  <si>
    <t>Charlie</t>
  </si>
  <si>
    <t>East</t>
  </si>
  <si>
    <t>Gamma Ltd</t>
  </si>
  <si>
    <t>Company Performance Report</t>
  </si>
  <si>
    <t>vdfvdfbgfbgfbgfbgfbgfbfbgfgbfbgfbgfbgffgbgfbfsgfgfsgfb gfbgfgfbfgbgfbgfbgfbgsfbfdbdfbfbdfbfdbdfbdfbdfgb</t>
  </si>
  <si>
    <t>cvbvc vbb</t>
  </si>
  <si>
    <t>bvvc vcv</t>
  </si>
  <si>
    <t>COMENTS IN EXCEL</t>
  </si>
  <si>
    <t>FILL HANDLE</t>
  </si>
  <si>
    <t>Sunday</t>
  </si>
  <si>
    <t>Copy Current Content</t>
  </si>
  <si>
    <t>Store ID</t>
  </si>
  <si>
    <t>Ajay</t>
  </si>
  <si>
    <t>Continue a Series or Pattern</t>
  </si>
  <si>
    <t>Roll Number</t>
  </si>
  <si>
    <t>Days</t>
  </si>
  <si>
    <t>Monday</t>
  </si>
  <si>
    <t>Tuesday</t>
  </si>
  <si>
    <t>Wednesday</t>
  </si>
  <si>
    <t>Thursday</t>
  </si>
  <si>
    <t>Friday</t>
  </si>
  <si>
    <t>Saturday</t>
  </si>
  <si>
    <t>Month Name</t>
  </si>
  <si>
    <t>Jan</t>
  </si>
  <si>
    <t>Feb</t>
  </si>
  <si>
    <t>Mar</t>
  </si>
  <si>
    <t>Apr</t>
  </si>
  <si>
    <t>May</t>
  </si>
  <si>
    <t>Jun</t>
  </si>
  <si>
    <t>Jul</t>
  </si>
  <si>
    <t>Aug</t>
  </si>
  <si>
    <t>Sep</t>
  </si>
  <si>
    <t>Oct</t>
  </si>
  <si>
    <t>Nov</t>
  </si>
  <si>
    <t>Dec</t>
  </si>
  <si>
    <t>Full Month Name</t>
  </si>
  <si>
    <t>January</t>
  </si>
  <si>
    <t>February</t>
  </si>
  <si>
    <t>March</t>
  </si>
  <si>
    <t>April</t>
  </si>
  <si>
    <t>June</t>
  </si>
  <si>
    <t>July</t>
  </si>
  <si>
    <t>August</t>
  </si>
  <si>
    <t>September</t>
  </si>
  <si>
    <t>October</t>
  </si>
  <si>
    <t>November</t>
  </si>
  <si>
    <t>December</t>
  </si>
  <si>
    <t xml:space="preserve">Year </t>
  </si>
  <si>
    <t>Date</t>
  </si>
  <si>
    <t>Table</t>
  </si>
  <si>
    <t>Fill Handle+ctrl</t>
  </si>
  <si>
    <t>Without Ctrl</t>
  </si>
  <si>
    <t>With Ctrl</t>
  </si>
  <si>
    <t>With ctrl</t>
  </si>
  <si>
    <t>FORMULAS</t>
  </si>
  <si>
    <t>5+5</t>
  </si>
  <si>
    <t>Normal text</t>
  </si>
  <si>
    <t>Formula</t>
  </si>
  <si>
    <t>Raise to power (^)</t>
  </si>
  <si>
    <t>Divide(/)</t>
  </si>
  <si>
    <t>Multiplication(*)</t>
  </si>
  <si>
    <t>Addition(+)</t>
  </si>
  <si>
    <t>Substraction(-)</t>
  </si>
  <si>
    <t>Percentage</t>
  </si>
  <si>
    <t>=950000*30%</t>
  </si>
  <si>
    <t>=2+3*4</t>
  </si>
  <si>
    <t>=(2+3)*4</t>
  </si>
  <si>
    <t>=3+2^3*4</t>
  </si>
  <si>
    <t>=100/5*2</t>
  </si>
  <si>
    <t>=5*2/5</t>
  </si>
  <si>
    <t>=10-3+2</t>
  </si>
  <si>
    <t>=7 + 3 * (10 / (5 - 3))</t>
  </si>
  <si>
    <t>=4^2 + 6 / 3 - 1</t>
  </si>
  <si>
    <t>=(3+5) * (2^3) - (4 + 2)</t>
  </si>
  <si>
    <t>=2^3^2 - 100</t>
  </si>
  <si>
    <t>Jan sales</t>
  </si>
  <si>
    <t>Feb Sales</t>
  </si>
  <si>
    <t xml:space="preserve">March Sales </t>
  </si>
  <si>
    <t>Sum of Sales</t>
  </si>
  <si>
    <t>Operations</t>
  </si>
  <si>
    <t>@</t>
  </si>
  <si>
    <t>#$</t>
  </si>
  <si>
    <t>Store Name</t>
  </si>
  <si>
    <t>Units Sold</t>
  </si>
  <si>
    <t>Unit Price ($)</t>
  </si>
  <si>
    <t>Cost per Unit ($)</t>
  </si>
  <si>
    <t>Discount (%)</t>
  </si>
  <si>
    <t>S001</t>
  </si>
  <si>
    <t>Downtown</t>
  </si>
  <si>
    <t>S002</t>
  </si>
  <si>
    <t>Hillview</t>
  </si>
  <si>
    <t>S003</t>
  </si>
  <si>
    <t>Lakeside</t>
  </si>
  <si>
    <t>S004</t>
  </si>
  <si>
    <t>City Mall</t>
  </si>
  <si>
    <t>West</t>
  </si>
  <si>
    <t>S005</t>
  </si>
  <si>
    <t>Riverside</t>
  </si>
  <si>
    <t>S006</t>
  </si>
  <si>
    <t>Greenfield</t>
  </si>
  <si>
    <t>S007</t>
  </si>
  <si>
    <t>Airport</t>
  </si>
  <si>
    <t>S008</t>
  </si>
  <si>
    <t>Uptown</t>
  </si>
  <si>
    <t>S009</t>
  </si>
  <si>
    <t>Suburb</t>
  </si>
  <si>
    <t>S010</t>
  </si>
  <si>
    <t>Metro Central</t>
  </si>
  <si>
    <t>Revenue After Discount</t>
  </si>
  <si>
    <t xml:space="preserve">Total Cost </t>
  </si>
  <si>
    <t>Total Profit</t>
  </si>
  <si>
    <t>Profit Percentage Margin</t>
  </si>
  <si>
    <t>SP-CP</t>
  </si>
  <si>
    <t>Col L</t>
  </si>
  <si>
    <t>Q11</t>
  </si>
  <si>
    <t>Col M</t>
  </si>
  <si>
    <t>Cell Refrences</t>
  </si>
  <si>
    <t>Relative refrences</t>
  </si>
  <si>
    <t>Absolute Refrence</t>
  </si>
  <si>
    <t>Income</t>
  </si>
  <si>
    <t>Tax Amount</t>
  </si>
  <si>
    <t>Income Tax</t>
  </si>
  <si>
    <t>Mixed Refrence</t>
  </si>
  <si>
    <t>X^Y</t>
  </si>
  <si>
    <t>ROW=X, COL=Y</t>
  </si>
  <si>
    <t>X^Y*3</t>
  </si>
  <si>
    <t>ROW-X</t>
  </si>
  <si>
    <t>COL=Y</t>
  </si>
  <si>
    <t>Y26^X36</t>
  </si>
  <si>
    <t>Data Integrity</t>
  </si>
  <si>
    <t>EmployeeID</t>
  </si>
  <si>
    <t>Name</t>
  </si>
  <si>
    <t>SalesTarget</t>
  </si>
  <si>
    <t>ActualSales</t>
  </si>
  <si>
    <t>TrainingStatus</t>
  </si>
  <si>
    <t>PerformanceRating (1-5)</t>
  </si>
  <si>
    <t>E1001</t>
  </si>
  <si>
    <t>Anya Sharma</t>
  </si>
  <si>
    <t>Completed</t>
  </si>
  <si>
    <t>E1002</t>
  </si>
  <si>
    <t>Ben Carter</t>
  </si>
  <si>
    <t>E1003</t>
  </si>
  <si>
    <t>Clara Diaz</t>
  </si>
  <si>
    <t>In Progress</t>
  </si>
  <si>
    <t>E1004</t>
  </si>
  <si>
    <t>David Lee</t>
  </si>
  <si>
    <t>E1005</t>
  </si>
  <si>
    <t>Emily Walsh</t>
  </si>
  <si>
    <t>Not Started</t>
  </si>
  <si>
    <t>E1006</t>
  </si>
  <si>
    <t>Frank Liu</t>
  </si>
  <si>
    <t>E1007</t>
  </si>
  <si>
    <t>Grace Patel</t>
  </si>
  <si>
    <t>E1008</t>
  </si>
  <si>
    <t>Henry Ito</t>
  </si>
  <si>
    <t>E1009</t>
  </si>
  <si>
    <t>Isla Martin</t>
  </si>
  <si>
    <t>E1010</t>
  </si>
  <si>
    <t>Jake Kim</t>
  </si>
  <si>
    <t>E1011</t>
  </si>
  <si>
    <t>Kara Chen</t>
  </si>
  <si>
    <t>E1012</t>
  </si>
  <si>
    <t>Leo Nguyen</t>
  </si>
  <si>
    <t>E1013</t>
  </si>
  <si>
    <t>Mona Saini</t>
  </si>
  <si>
    <t>E1014</t>
  </si>
  <si>
    <t>Nikhil Rao</t>
  </si>
  <si>
    <t>E1015</t>
  </si>
  <si>
    <t>Olivia Ba</t>
  </si>
  <si>
    <t xml:space="preserve"> xvcxvf</t>
  </si>
  <si>
    <t>xcvdfvdfs</t>
  </si>
  <si>
    <t>dvdfvdfa</t>
  </si>
  <si>
    <t>cxvxc</t>
  </si>
  <si>
    <t>cvdfvdf</t>
  </si>
  <si>
    <t xml:space="preserve">South </t>
  </si>
  <si>
    <t>America</t>
  </si>
  <si>
    <t>Comparison Operators</t>
  </si>
  <si>
    <t>&gt;</t>
  </si>
  <si>
    <t>&lt;</t>
  </si>
  <si>
    <t>=</t>
  </si>
  <si>
    <t>&lt;&gt;</t>
  </si>
  <si>
    <t>xvxcvx</t>
  </si>
  <si>
    <t>ErrorsThisMonth</t>
  </si>
  <si>
    <t>Clothing</t>
  </si>
  <si>
    <t>Electronics</t>
  </si>
  <si>
    <t>Footwear</t>
  </si>
  <si>
    <t>Jewellery</t>
  </si>
  <si>
    <t>Skin  Care</t>
  </si>
  <si>
    <t>If [target met or not ]</t>
  </si>
  <si>
    <t>AND</t>
  </si>
  <si>
    <t>IF</t>
  </si>
  <si>
    <t>Checks if all the conditions are true</t>
  </si>
  <si>
    <t>Tests a condition</t>
  </si>
  <si>
    <t>Standard  Bonus</t>
  </si>
  <si>
    <t>OR</t>
  </si>
  <si>
    <t>Checks if any condition is TRUE</t>
  </si>
  <si>
    <t xml:space="preserve">Standard Bonus </t>
  </si>
  <si>
    <t>North/South</t>
  </si>
  <si>
    <t>NOT</t>
  </si>
  <si>
    <t>Not completed training</t>
  </si>
  <si>
    <t>IFERROR</t>
  </si>
  <si>
    <t>Handles all errors</t>
  </si>
  <si>
    <t>If error</t>
  </si>
  <si>
    <t>IFNA</t>
  </si>
  <si>
    <t>Handles only #N/A errors</t>
  </si>
  <si>
    <t>SWITCH</t>
  </si>
  <si>
    <t>Selects result from multiple options</t>
  </si>
  <si>
    <t>Nested if</t>
  </si>
  <si>
    <t>ifs</t>
  </si>
  <si>
    <t>Multiple IF tests without nesting</t>
  </si>
  <si>
    <t>Switch</t>
  </si>
  <si>
    <t>If target is met then an employee , they get a 5% commission on their ActualSales. If not, they get 0.</t>
  </si>
  <si>
    <t>Commission</t>
  </si>
  <si>
    <t>To get the Tier 1 Bonus, an employee must meet two conditions:ActualSales must be over $55,000.TrainingStatus must be "Completed".</t>
  </si>
  <si>
    <t>Tier 1 Bonus</t>
  </si>
  <si>
    <t>a</t>
  </si>
  <si>
    <t>COUNTRY CODE</t>
  </si>
  <si>
    <t>ISO CODES</t>
  </si>
  <si>
    <t>POPULATION</t>
  </si>
  <si>
    <t>AREA KM2</t>
  </si>
  <si>
    <t>GDP $USD</t>
  </si>
  <si>
    <t>AF / AFG</t>
  </si>
  <si>
    <t>20.65 Billion</t>
  </si>
  <si>
    <t>AL / ALB</t>
  </si>
  <si>
    <t>12.8 Billion</t>
  </si>
  <si>
    <t>DZ / DZA</t>
  </si>
  <si>
    <t>215.7 Billion</t>
  </si>
  <si>
    <t>1-684</t>
  </si>
  <si>
    <t>AS / ASM</t>
  </si>
  <si>
    <t>462.2 Million</t>
  </si>
  <si>
    <t>AD / AND</t>
  </si>
  <si>
    <t>4.8 Billion</t>
  </si>
  <si>
    <t>AO / AGO</t>
  </si>
  <si>
    <t>124 Billion</t>
  </si>
  <si>
    <t>1-264</t>
  </si>
  <si>
    <t>AI / AIA</t>
  </si>
  <si>
    <t>175.4 Million</t>
  </si>
  <si>
    <t>AQ / ATA</t>
  </si>
  <si>
    <t>1-268</t>
  </si>
  <si>
    <t>AG / ATG</t>
  </si>
  <si>
    <t>1.22 Billion</t>
  </si>
  <si>
    <t>AR / ARG</t>
  </si>
  <si>
    <t>484.6 Billion</t>
  </si>
  <si>
    <t>AM / ARM</t>
  </si>
  <si>
    <t>10.44 Billion</t>
  </si>
  <si>
    <t>AW / ABW</t>
  </si>
  <si>
    <t>2.516 Billion</t>
  </si>
  <si>
    <t>AU / AUS</t>
  </si>
  <si>
    <t>1.488 Trillion</t>
  </si>
  <si>
    <t>AT / AUT</t>
  </si>
  <si>
    <t>417.9 Billion</t>
  </si>
  <si>
    <t>AZ / AZE</t>
  </si>
  <si>
    <t>76.01 Billion</t>
  </si>
  <si>
    <t>1-242</t>
  </si>
  <si>
    <t>BS / BHS</t>
  </si>
  <si>
    <t>8.373 Billion</t>
  </si>
  <si>
    <t>BH / BHR</t>
  </si>
  <si>
    <t>28.36 Billion</t>
  </si>
  <si>
    <t>BD / BGD</t>
  </si>
  <si>
    <t>140.2 Billion</t>
  </si>
  <si>
    <t>1-246</t>
  </si>
  <si>
    <t>BB / BRB</t>
  </si>
  <si>
    <t>4.262 Billion</t>
  </si>
  <si>
    <t>BY / BLR</t>
  </si>
  <si>
    <t>69.24 Billion</t>
  </si>
  <si>
    <t>BE / BEL</t>
  </si>
  <si>
    <t>507.4 Billion</t>
  </si>
  <si>
    <t>BZ / BLZ</t>
  </si>
  <si>
    <t>1.637 Billion</t>
  </si>
  <si>
    <t>BJ / BEN</t>
  </si>
  <si>
    <t>8.359 Billion</t>
  </si>
  <si>
    <t>1-441</t>
  </si>
  <si>
    <t>BM / BMU</t>
  </si>
  <si>
    <t>5.6 Billion</t>
  </si>
  <si>
    <t>BT / BTN</t>
  </si>
  <si>
    <t>2.133 Billion</t>
  </si>
  <si>
    <t>BO / BOL</t>
  </si>
  <si>
    <t>30.79 Billion</t>
  </si>
  <si>
    <t>BA / BIH</t>
  </si>
  <si>
    <t>18.87 Billion</t>
  </si>
  <si>
    <t>BW / BWA</t>
  </si>
  <si>
    <t>15.53 Billion</t>
  </si>
  <si>
    <t>BR / BRA</t>
  </si>
  <si>
    <t>2.19 Trillion</t>
  </si>
  <si>
    <t>IO / IOT</t>
  </si>
  <si>
    <t>1-284</t>
  </si>
  <si>
    <t>VG / VGB</t>
  </si>
  <si>
    <t>1.095 Billion</t>
  </si>
  <si>
    <t>BN / BRN</t>
  </si>
  <si>
    <t>16.56 Billion</t>
  </si>
  <si>
    <t>BG / BGR</t>
  </si>
  <si>
    <t>53.7 Billion</t>
  </si>
  <si>
    <t>BF / BFA</t>
  </si>
  <si>
    <t>12.13 Billion</t>
  </si>
  <si>
    <t>BI / BDI</t>
  </si>
  <si>
    <t>2.676 Billion</t>
  </si>
  <si>
    <t>KH / KHM</t>
  </si>
  <si>
    <t>15.64 Billion</t>
  </si>
  <si>
    <t>CM / CMR</t>
  </si>
  <si>
    <t>27.88 Billion</t>
  </si>
  <si>
    <t>CA / CAN</t>
  </si>
  <si>
    <t>1.825 Trillion</t>
  </si>
  <si>
    <t>CV / CPV</t>
  </si>
  <si>
    <t>1.955 Billion</t>
  </si>
  <si>
    <t>1-345</t>
  </si>
  <si>
    <t>KY / CYM</t>
  </si>
  <si>
    <t>2.25 Billion</t>
  </si>
  <si>
    <t>CF / CAF</t>
  </si>
  <si>
    <t>2.05 Billion</t>
  </si>
  <si>
    <t>TD / TCD</t>
  </si>
  <si>
    <t>13.59 Billion</t>
  </si>
  <si>
    <t>CL / CHL</t>
  </si>
  <si>
    <t>281.7 Billion</t>
  </si>
  <si>
    <t>CN / CHN</t>
  </si>
  <si>
    <t>9.33 Trillion</t>
  </si>
  <si>
    <t>CX / CXR</t>
  </si>
  <si>
    <t>CC / CCK</t>
  </si>
  <si>
    <t>CO / COL</t>
  </si>
  <si>
    <t>369.2 Billion</t>
  </si>
  <si>
    <t>KM / COM</t>
  </si>
  <si>
    <t>658 Million</t>
  </si>
  <si>
    <t>CK / COK</t>
  </si>
  <si>
    <t>183.2 Million</t>
  </si>
  <si>
    <t>CR / CRI</t>
  </si>
  <si>
    <t>48.51 Billion</t>
  </si>
  <si>
    <t>HR / HRV</t>
  </si>
  <si>
    <t>59.14 Billion</t>
  </si>
  <si>
    <t>CU / CUB</t>
  </si>
  <si>
    <t>72.3 Billion</t>
  </si>
  <si>
    <t>CW / CUW</t>
  </si>
  <si>
    <t>CY / CYP</t>
  </si>
  <si>
    <t>21.78 Billion</t>
  </si>
  <si>
    <t>CZ / CZE</t>
  </si>
  <si>
    <t>194.8 Billion</t>
  </si>
  <si>
    <t>CD / COD</t>
  </si>
  <si>
    <t>18.56 Billion</t>
  </si>
  <si>
    <t>DK / DNK</t>
  </si>
  <si>
    <t>324.3 Billion</t>
  </si>
  <si>
    <t>DJ / DJI</t>
  </si>
  <si>
    <t>1.459 Billion</t>
  </si>
  <si>
    <t>1-767</t>
  </si>
  <si>
    <t>DM / DMA</t>
  </si>
  <si>
    <t>495 Million</t>
  </si>
  <si>
    <t>1-809, 1-829, 1-849</t>
  </si>
  <si>
    <t>DO / DOM</t>
  </si>
  <si>
    <t>59.27 Billion</t>
  </si>
  <si>
    <t>TL / TLS</t>
  </si>
  <si>
    <t>6.129 Billion</t>
  </si>
  <si>
    <t>EC / ECU</t>
  </si>
  <si>
    <t>91.41 Billion</t>
  </si>
  <si>
    <t>EG / EGY</t>
  </si>
  <si>
    <t>262 Billion</t>
  </si>
  <si>
    <t>SV / SLV</t>
  </si>
  <si>
    <t>24.67 Billion</t>
  </si>
  <si>
    <t>GQ / GNQ</t>
  </si>
  <si>
    <t>17.08 Billion</t>
  </si>
  <si>
    <t>ER / ERI</t>
  </si>
  <si>
    <t>3.438 Billion</t>
  </si>
  <si>
    <t>EE / EST</t>
  </si>
  <si>
    <t>24.28 Billion</t>
  </si>
  <si>
    <t>ET / ETH</t>
  </si>
  <si>
    <t>47.34 Billion</t>
  </si>
  <si>
    <t>FK / FLK</t>
  </si>
  <si>
    <t>164.5 Million</t>
  </si>
  <si>
    <t>FO / FRO</t>
  </si>
  <si>
    <t>2.32 Billion</t>
  </si>
  <si>
    <t>FJ / FJI</t>
  </si>
  <si>
    <t>4.218 Billion</t>
  </si>
  <si>
    <t>FI / FIN</t>
  </si>
  <si>
    <t>259.6 Billion</t>
  </si>
  <si>
    <t>FR / FRA</t>
  </si>
  <si>
    <t>2.739 Trillion</t>
  </si>
  <si>
    <t>PF / PYF</t>
  </si>
  <si>
    <t>5.65 Billion</t>
  </si>
  <si>
    <t>GA / GAB</t>
  </si>
  <si>
    <t>19.97 Billion</t>
  </si>
  <si>
    <t>GM / GMB</t>
  </si>
  <si>
    <t>896 Million</t>
  </si>
  <si>
    <t>GE / GEO</t>
  </si>
  <si>
    <t>15.95 Billion</t>
  </si>
  <si>
    <t>DE / DEU</t>
  </si>
  <si>
    <t>3.593 Trillion</t>
  </si>
  <si>
    <t>GH / GHA</t>
  </si>
  <si>
    <t>45.55 Billion</t>
  </si>
  <si>
    <t>GI / GIB</t>
  </si>
  <si>
    <t>1.106 Billion</t>
  </si>
  <si>
    <t>GR / GRC</t>
  </si>
  <si>
    <t>243.3 Billion</t>
  </si>
  <si>
    <t>GL / GRL</t>
  </si>
  <si>
    <t>2.16 Billion</t>
  </si>
  <si>
    <t>1-473</t>
  </si>
  <si>
    <t>GD / GRD</t>
  </si>
  <si>
    <t>811 Million</t>
  </si>
  <si>
    <t>1-671</t>
  </si>
  <si>
    <t>GU / GUM</t>
  </si>
  <si>
    <t>4.6 Billion</t>
  </si>
  <si>
    <t>GT / GTM</t>
  </si>
  <si>
    <t>53.9 Billion</t>
  </si>
  <si>
    <t>44-1481</t>
  </si>
  <si>
    <t>GG / GGY</t>
  </si>
  <si>
    <t>2.742 Billion</t>
  </si>
  <si>
    <t>GN / GIN</t>
  </si>
  <si>
    <t>6.544 Billion</t>
  </si>
  <si>
    <t>GW / GNB</t>
  </si>
  <si>
    <t>880 Million</t>
  </si>
  <si>
    <t>GY / GUY</t>
  </si>
  <si>
    <t>3.02 Billion</t>
  </si>
  <si>
    <t>HT / HTI</t>
  </si>
  <si>
    <t>8.287 Billion</t>
  </si>
  <si>
    <t>HN / HND</t>
  </si>
  <si>
    <t>18.88 Billion</t>
  </si>
  <si>
    <t>HK / HKG</t>
  </si>
  <si>
    <t>272.1 Billion</t>
  </si>
  <si>
    <t>HU / HUN</t>
  </si>
  <si>
    <t>130.6 Billion</t>
  </si>
  <si>
    <t>IS / ISL</t>
  </si>
  <si>
    <t>14.59 Billion</t>
  </si>
  <si>
    <t>IN / IND</t>
  </si>
  <si>
    <t>1.67 Trillion</t>
  </si>
  <si>
    <t>ID / IDN</t>
  </si>
  <si>
    <t>867.5 Billion</t>
  </si>
  <si>
    <t>IR / IRN</t>
  </si>
  <si>
    <t>411.9 Billion</t>
  </si>
  <si>
    <t>IQ / IRQ</t>
  </si>
  <si>
    <t>221.8 Billion</t>
  </si>
  <si>
    <t>IE / IRL</t>
  </si>
  <si>
    <t>220.9 Billion</t>
  </si>
  <si>
    <t>44-1624</t>
  </si>
  <si>
    <t>IM / IMN</t>
  </si>
  <si>
    <t>4.076 Billion</t>
  </si>
  <si>
    <t>IL / ISR</t>
  </si>
  <si>
    <t>272.7 Billion</t>
  </si>
  <si>
    <t>IT / ITA</t>
  </si>
  <si>
    <t>2.068 Trillion</t>
  </si>
  <si>
    <t>CI / CIV</t>
  </si>
  <si>
    <t>28.28 Billion</t>
  </si>
  <si>
    <t>1-876</t>
  </si>
  <si>
    <t>JM / JAM</t>
  </si>
  <si>
    <t>14.39 Billion</t>
  </si>
  <si>
    <t>JP / JPN</t>
  </si>
  <si>
    <t>5.007 Trillion</t>
  </si>
  <si>
    <t>44-1534</t>
  </si>
  <si>
    <t>JE / JEY</t>
  </si>
  <si>
    <t>5.1 Billion</t>
  </si>
  <si>
    <t>JO / JOR</t>
  </si>
  <si>
    <t>34.08 Billion</t>
  </si>
  <si>
    <t>KZ / KAZ</t>
  </si>
  <si>
    <t>224.9 Billion</t>
  </si>
  <si>
    <t>KE / KEN</t>
  </si>
  <si>
    <t>45.31 Billion</t>
  </si>
  <si>
    <t>KI / KIR</t>
  </si>
  <si>
    <t>173 Million</t>
  </si>
  <si>
    <t>XK / XKX</t>
  </si>
  <si>
    <t>7.15 Billion</t>
  </si>
  <si>
    <t>KW / KWT</t>
  </si>
  <si>
    <t>179.5 Billion</t>
  </si>
  <si>
    <t>KG / KGZ</t>
  </si>
  <si>
    <t>7.234 Billion</t>
  </si>
  <si>
    <t>LA / LAO</t>
  </si>
  <si>
    <t>10.1 Billion</t>
  </si>
  <si>
    <t>LV / LVA</t>
  </si>
  <si>
    <t>30.38 Billion</t>
  </si>
  <si>
    <t>LB / LBN</t>
  </si>
  <si>
    <t>43.49 Billion</t>
  </si>
  <si>
    <t>LS / LSO</t>
  </si>
  <si>
    <t>2.457 Billion</t>
  </si>
  <si>
    <t>LR / LBR</t>
  </si>
  <si>
    <t>1.977 Billion</t>
  </si>
  <si>
    <t>LY / LBY</t>
  </si>
  <si>
    <t>70.92 Billion</t>
  </si>
  <si>
    <t>LI / LIE</t>
  </si>
  <si>
    <t>5.113 Billion</t>
  </si>
  <si>
    <t>LT / LTU</t>
  </si>
  <si>
    <t>46.71 Billion</t>
  </si>
  <si>
    <t>LU / LUX</t>
  </si>
  <si>
    <t>60.54 Billion</t>
  </si>
  <si>
    <t>MO / MAC</t>
  </si>
  <si>
    <t>51.68 Billion</t>
  </si>
  <si>
    <t>MK / MKD</t>
  </si>
  <si>
    <t>10.65 Billion</t>
  </si>
  <si>
    <t>MG / MDG</t>
  </si>
  <si>
    <t>10.53 Billion</t>
  </si>
  <si>
    <t>MW / MWI</t>
  </si>
  <si>
    <t>3.683 Billion</t>
  </si>
  <si>
    <t>MY / MYS</t>
  </si>
  <si>
    <t>312.4 Billion</t>
  </si>
  <si>
    <t>MV / MDV</t>
  </si>
  <si>
    <t>2.27 Billion</t>
  </si>
  <si>
    <t>ML / MLI</t>
  </si>
  <si>
    <t>11.37 Billion</t>
  </si>
  <si>
    <t>MT / MLT</t>
  </si>
  <si>
    <t>9.541 Billion</t>
  </si>
  <si>
    <t>MH / MHL</t>
  </si>
  <si>
    <t>193 Million</t>
  </si>
  <si>
    <t>MR / MRT</t>
  </si>
  <si>
    <t>4.183 Billion</t>
  </si>
  <si>
    <t>MU / MUS</t>
  </si>
  <si>
    <t>11.9 Billion</t>
  </si>
  <si>
    <t>YT / MYT</t>
  </si>
  <si>
    <t>MX / MEX</t>
  </si>
  <si>
    <t>1.327 Trillion</t>
  </si>
  <si>
    <t>FM / FSM</t>
  </si>
  <si>
    <t>339 Million</t>
  </si>
  <si>
    <t>MD / MDA</t>
  </si>
  <si>
    <t>7.932 Billion</t>
  </si>
  <si>
    <t>MC / MCO</t>
  </si>
  <si>
    <t>5.748 Billion</t>
  </si>
  <si>
    <t>MN / MNG</t>
  </si>
  <si>
    <t>11.14 Billion</t>
  </si>
  <si>
    <t>ME / MNE</t>
  </si>
  <si>
    <t>4.518 Billion</t>
  </si>
  <si>
    <t>1-664</t>
  </si>
  <si>
    <t>MS / MSR</t>
  </si>
  <si>
    <t>MA / MAR</t>
  </si>
  <si>
    <t>104.8 Billion</t>
  </si>
  <si>
    <t>MZ / MOZ</t>
  </si>
  <si>
    <t>14.67 Billion</t>
  </si>
  <si>
    <t>MM / MMR</t>
  </si>
  <si>
    <t>59.43 Billion</t>
  </si>
  <si>
    <t>NA / NAM</t>
  </si>
  <si>
    <t>12.3 Billion</t>
  </si>
  <si>
    <t>NR / NRU</t>
  </si>
  <si>
    <t>NP / NPL</t>
  </si>
  <si>
    <t>19.34 Billion</t>
  </si>
  <si>
    <t>NL / NLD</t>
  </si>
  <si>
    <t>722.3 Billion</t>
  </si>
  <si>
    <t>AN / ANT</t>
  </si>
  <si>
    <t>NC / NCL</t>
  </si>
  <si>
    <t>9.28 Billion</t>
  </si>
  <si>
    <t>NZ / NZL</t>
  </si>
  <si>
    <t>181.1 Billion</t>
  </si>
  <si>
    <t>NI / NIC</t>
  </si>
  <si>
    <t>11.26 Billion</t>
  </si>
  <si>
    <t>NE / NER</t>
  </si>
  <si>
    <t>7.304 Billion</t>
  </si>
  <si>
    <t>NG / NGA</t>
  </si>
  <si>
    <t>502 Billion</t>
  </si>
  <si>
    <t>NU / NIU</t>
  </si>
  <si>
    <t>10.01 Million</t>
  </si>
  <si>
    <t>KP / PRK</t>
  </si>
  <si>
    <t>28 Billion</t>
  </si>
  <si>
    <t>1-670</t>
  </si>
  <si>
    <t>MP / MNP</t>
  </si>
  <si>
    <t>733 Million</t>
  </si>
  <si>
    <t>NO / NOR</t>
  </si>
  <si>
    <t>515.8 Billion</t>
  </si>
  <si>
    <t>OM / OMN</t>
  </si>
  <si>
    <t>81.95 Billion</t>
  </si>
  <si>
    <t>PK / PAK</t>
  </si>
  <si>
    <t>236.5 Billion</t>
  </si>
  <si>
    <t>PW / PLW</t>
  </si>
  <si>
    <t>221 Million</t>
  </si>
  <si>
    <t>PS / PSE</t>
  </si>
  <si>
    <t>6.641 Billion</t>
  </si>
  <si>
    <t>PA / PAN</t>
  </si>
  <si>
    <t>40.62 Billion</t>
  </si>
  <si>
    <t>PG / PNG</t>
  </si>
  <si>
    <t>16.1 Billion</t>
  </si>
  <si>
    <t>PY / PRY</t>
  </si>
  <si>
    <t>30.56 Billion</t>
  </si>
  <si>
    <t>PE / PER</t>
  </si>
  <si>
    <t>210.3 Billion</t>
  </si>
  <si>
    <t>PH / PHL</t>
  </si>
  <si>
    <t>272.2 Billion</t>
  </si>
  <si>
    <t>PN / PCN</t>
  </si>
  <si>
    <t>PL / POL</t>
  </si>
  <si>
    <t>513.9 Billion</t>
  </si>
  <si>
    <t>PT / PRT</t>
  </si>
  <si>
    <t>219.3 Billion</t>
  </si>
  <si>
    <t>1-787, 1-939</t>
  </si>
  <si>
    <t>PR / PRI</t>
  </si>
  <si>
    <t>93.52 Billion</t>
  </si>
  <si>
    <t>QA / QAT</t>
  </si>
  <si>
    <t>213.1 Billion</t>
  </si>
  <si>
    <t>CG / COG</t>
  </si>
  <si>
    <t>14.25 Billion</t>
  </si>
  <si>
    <t>RE / REU</t>
  </si>
  <si>
    <t>RO / ROU</t>
  </si>
  <si>
    <t>188.9 Billion</t>
  </si>
  <si>
    <t>RU / RUS</t>
  </si>
  <si>
    <t>2.113 Trillion</t>
  </si>
  <si>
    <t>RW / RWA</t>
  </si>
  <si>
    <t>7.7 Billion</t>
  </si>
  <si>
    <t>BL / BLM</t>
  </si>
  <si>
    <t>SH / SHN</t>
  </si>
  <si>
    <t>1-869</t>
  </si>
  <si>
    <t>KN / KNA</t>
  </si>
  <si>
    <t>767 Million</t>
  </si>
  <si>
    <t>1-758</t>
  </si>
  <si>
    <t>LC / LCA</t>
  </si>
  <si>
    <t>1.377 Billion</t>
  </si>
  <si>
    <t>MF / MAF</t>
  </si>
  <si>
    <t>561.5 Million</t>
  </si>
  <si>
    <t>PM / SPM</t>
  </si>
  <si>
    <t>215.3 Million</t>
  </si>
  <si>
    <t>1-784</t>
  </si>
  <si>
    <t>VC / VCT</t>
  </si>
  <si>
    <t>742 Million</t>
  </si>
  <si>
    <t>WS / WSM</t>
  </si>
  <si>
    <t>705 Million</t>
  </si>
  <si>
    <t>SM / SMR</t>
  </si>
  <si>
    <t>1.866 Billion</t>
  </si>
  <si>
    <t>ST / STP</t>
  </si>
  <si>
    <t>311 Million</t>
  </si>
  <si>
    <t>SA / SAU</t>
  </si>
  <si>
    <t>718.5 Billion</t>
  </si>
  <si>
    <t>SN / SEN</t>
  </si>
  <si>
    <t>15.36 Billion</t>
  </si>
  <si>
    <t>RS / SRB</t>
  </si>
  <si>
    <t>43.68 Billion</t>
  </si>
  <si>
    <t>SC / SYC</t>
  </si>
  <si>
    <t>1.271 Billion</t>
  </si>
  <si>
    <t>SL / SLE</t>
  </si>
  <si>
    <t>4.607 Billion</t>
  </si>
  <si>
    <t>SG / SGP</t>
  </si>
  <si>
    <t>295.7 Billion</t>
  </si>
  <si>
    <t>1-721</t>
  </si>
  <si>
    <t>SX / SXM</t>
  </si>
  <si>
    <t>794.7 Million</t>
  </si>
  <si>
    <t>SK / SVK</t>
  </si>
  <si>
    <t>96.96 Billion</t>
  </si>
  <si>
    <t>SI / SVN</t>
  </si>
  <si>
    <t>46.82 Billion</t>
  </si>
  <si>
    <t>SB / SLB</t>
  </si>
  <si>
    <t>1.099 Billion</t>
  </si>
  <si>
    <t>SO / SOM</t>
  </si>
  <si>
    <t>2.372 Billion</t>
  </si>
  <si>
    <t>ZA / ZAF</t>
  </si>
  <si>
    <t>353.9 Billion</t>
  </si>
  <si>
    <t>KR / KOR</t>
  </si>
  <si>
    <t>1.198 Trillion</t>
  </si>
  <si>
    <t>SS / SSD</t>
  </si>
  <si>
    <t>11.77 Billion</t>
  </si>
  <si>
    <t>ES / ESP</t>
  </si>
  <si>
    <t>1.356 Trillion</t>
  </si>
  <si>
    <t>LK / LKA</t>
  </si>
  <si>
    <t>65.12 Billion</t>
  </si>
  <si>
    <t>SD / SDN</t>
  </si>
  <si>
    <t>52.5 Billion</t>
  </si>
  <si>
    <t>SR / SUR</t>
  </si>
  <si>
    <t>5.009 Billion</t>
  </si>
  <si>
    <t>SJ / SJM</t>
  </si>
  <si>
    <t>SZ / SWZ</t>
  </si>
  <si>
    <t>3.807 Billion</t>
  </si>
  <si>
    <t>SE / SWE</t>
  </si>
  <si>
    <t>552 Billion</t>
  </si>
  <si>
    <t>CH / CHE</t>
  </si>
  <si>
    <t>646.2 Billion</t>
  </si>
  <si>
    <t>SY / SYR</t>
  </si>
  <si>
    <t>64.7 Billion</t>
  </si>
  <si>
    <t>TW / TWN</t>
  </si>
  <si>
    <t>484.7 Billion</t>
  </si>
  <si>
    <t>TJ / TJK</t>
  </si>
  <si>
    <t>8.513 Billion</t>
  </si>
  <si>
    <t>TZ / TZA</t>
  </si>
  <si>
    <t>31.94 Billion</t>
  </si>
  <si>
    <t>TH / THA</t>
  </si>
  <si>
    <t>400.9 Billion</t>
  </si>
  <si>
    <t>TG / TGO</t>
  </si>
  <si>
    <t>4.299 Billion</t>
  </si>
  <si>
    <t>TK / TKL</t>
  </si>
  <si>
    <t>TO / TON</t>
  </si>
  <si>
    <t>477 Million</t>
  </si>
  <si>
    <t>1-868</t>
  </si>
  <si>
    <t>TT / TTO</t>
  </si>
  <si>
    <t>27.13 Billion</t>
  </si>
  <si>
    <t>TN / TUN</t>
  </si>
  <si>
    <t>48.38 Billion</t>
  </si>
  <si>
    <t>TR / TUR</t>
  </si>
  <si>
    <t>821.8 Billion</t>
  </si>
  <si>
    <t>TM / TKM</t>
  </si>
  <si>
    <t>40.56 Billion</t>
  </si>
  <si>
    <t>1-649</t>
  </si>
  <si>
    <t>TC / TCA</t>
  </si>
  <si>
    <t>TV / TUV</t>
  </si>
  <si>
    <t>38 Million</t>
  </si>
  <si>
    <t>1-340</t>
  </si>
  <si>
    <t>VI / VIR</t>
  </si>
  <si>
    <t>UG / UGA</t>
  </si>
  <si>
    <t>22.6 Billion</t>
  </si>
  <si>
    <t>UA / UKR</t>
  </si>
  <si>
    <t>175.5 Billion</t>
  </si>
  <si>
    <t>AE / ARE</t>
  </si>
  <si>
    <t>390 Billion</t>
  </si>
  <si>
    <t>GB / GBR</t>
  </si>
  <si>
    <t>2.49 Trillion</t>
  </si>
  <si>
    <t>US / USA</t>
  </si>
  <si>
    <t>16.72 Trillion</t>
  </si>
  <si>
    <t>UY / URY</t>
  </si>
  <si>
    <t>57.11 Billion</t>
  </si>
  <si>
    <t>UZ / UZB</t>
  </si>
  <si>
    <t>55.18 Billion</t>
  </si>
  <si>
    <t>VU / VUT</t>
  </si>
  <si>
    <t>828 Million</t>
  </si>
  <si>
    <t>VA / VAT</t>
  </si>
  <si>
    <t>VE / VEN</t>
  </si>
  <si>
    <t>367.5 Billion</t>
  </si>
  <si>
    <t>VN / VNM</t>
  </si>
  <si>
    <t>170 Billion</t>
  </si>
  <si>
    <t>WF / WLF</t>
  </si>
  <si>
    <t>EH / ESH</t>
  </si>
  <si>
    <t>YE / YEM</t>
  </si>
  <si>
    <t>43.89 Billion</t>
  </si>
  <si>
    <t>ZM / ZMB</t>
  </si>
  <si>
    <t>22.24 Billion</t>
  </si>
  <si>
    <t>ZW / ZWE</t>
  </si>
  <si>
    <t>10.48 Billion</t>
  </si>
  <si>
    <t>COUNTRY</t>
  </si>
  <si>
    <t>Afghanistan</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</si>
  <si>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</si>
  <si>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</si>
  <si>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</si>
  <si>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</si>
  <si>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</si>
  <si>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</si>
  <si>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</si>
  <si>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</si>
  <si>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</si>
  <si>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</si>
  <si>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</si>
  <si>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</si>
  <si>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</si>
  <si>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</si>
  <si>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</si>
  <si>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</si>
  <si>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</si>
  <si>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</si>
  <si>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</si>
  <si>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</si>
  <si>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</si>
  <si>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</si>
  <si>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</si>
  <si>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</si>
  <si>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</si>
  <si>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</si>
  <si>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</si>
  <si>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Brazil</t>
  </si>
  <si>
    <t>British Indian Ocean Territory</t>
  </si>
  <si>
    <t>British Virgin Islands</t>
  </si>
  <si>
    <t>Brunei</t>
  </si>
  <si>
    <t>Bulgaria</t>
  </si>
  <si>
    <t>Burkina Faso</t>
  </si>
  <si>
    <t>Burundi</t>
  </si>
  <si>
    <t>Cambodia</t>
  </si>
  <si>
    <t>Cameroon</t>
  </si>
  <si>
    <t>Canada</t>
  </si>
  <si>
    <t>Cape Verde</t>
  </si>
  <si>
    <t>Cayman Islands</t>
  </si>
  <si>
    <t>Central African Republic</t>
  </si>
  <si>
    <t>Chad</t>
  </si>
  <si>
    <t>Chile</t>
  </si>
  <si>
    <t>China</t>
  </si>
  <si>
    <t>Christmas Island</t>
  </si>
  <si>
    <t>Cocos Islands</t>
  </si>
  <si>
    <t>Colombia</t>
  </si>
  <si>
    <t>Comoros</t>
  </si>
  <si>
    <t>Cook Islands</t>
  </si>
  <si>
    <t>Costa Rica</t>
  </si>
  <si>
    <t>Croatia</t>
  </si>
  <si>
    <t>Cuba</t>
  </si>
  <si>
    <t>Curacao</t>
  </si>
  <si>
    <t>Cyprus</t>
  </si>
  <si>
    <t>Czech Republic</t>
  </si>
  <si>
    <t>Democratic Republic of the Congo</t>
  </si>
  <si>
    <t>Denmark</t>
  </si>
  <si>
    <t>Djibouti</t>
  </si>
  <si>
    <t>Dominica</t>
  </si>
  <si>
    <t>Dominican Republic</t>
  </si>
  <si>
    <t>East Timor</t>
  </si>
  <si>
    <t>Ecuador</t>
  </si>
  <si>
    <t>Egypt</t>
  </si>
  <si>
    <t>El Salvador</t>
  </si>
  <si>
    <t>Equatorial Guinea</t>
  </si>
  <si>
    <t>Eritrea</t>
  </si>
  <si>
    <t>Estonia</t>
  </si>
  <si>
    <t>Ethiopia</t>
  </si>
  <si>
    <t>Falkland Islands</t>
  </si>
  <si>
    <t>Faroe Islands</t>
  </si>
  <si>
    <t>Fiji</t>
  </si>
  <si>
    <t>Finland</t>
  </si>
  <si>
    <t>France</t>
  </si>
  <si>
    <t>French Polynesia</t>
  </si>
  <si>
    <t>Gabon</t>
  </si>
  <si>
    <t>Gambia</t>
  </si>
  <si>
    <t>Georgia</t>
  </si>
  <si>
    <t>Germany</t>
  </si>
  <si>
    <t>Ghana</t>
  </si>
  <si>
    <t>Gibraltar</t>
  </si>
  <si>
    <t>Greece</t>
  </si>
  <si>
    <t>Greenland</t>
  </si>
  <si>
    <t>Grenada</t>
  </si>
  <si>
    <t>Guam</t>
  </si>
  <si>
    <t>Guatemala</t>
  </si>
  <si>
    <t>Guernsey</t>
  </si>
  <si>
    <t>Guinea</t>
  </si>
  <si>
    <t>Guinea-Bissau</t>
  </si>
  <si>
    <t>Guyana</t>
  </si>
  <si>
    <t>Haiti</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</si>
  <si>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</si>
  <si>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</si>
  <si>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</si>
  <si>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</si>
  <si>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</si>
  <si>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</si>
  <si>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</si>
  <si>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</si>
  <si>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</si>
  <si>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</si>
  <si>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</si>
  <si>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</si>
  <si>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</si>
  <si>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</si>
  <si>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</si>
  <si>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</si>
  <si>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</si>
  <si>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</si>
  <si>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</si>
  <si>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</si>
  <si>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Kosovo</t>
  </si>
  <si>
    <t>Kuwait</t>
  </si>
  <si>
    <t>Kyrgyzstan</t>
  </si>
  <si>
    <t>Laos</t>
  </si>
  <si>
    <t>Latvia</t>
  </si>
  <si>
    <t>Lebanon</t>
  </si>
  <si>
    <t>Lesotho</t>
  </si>
  <si>
    <t>Liberia</t>
  </si>
  <si>
    <t>Libya</t>
  </si>
  <si>
    <t>Liechtenstein</t>
  </si>
  <si>
    <t>Lithuania</t>
  </si>
  <si>
    <t>Luxembourg</t>
  </si>
  <si>
    <t>Macau</t>
  </si>
  <si>
    <t>Macedonia</t>
  </si>
  <si>
    <t>Madagascar</t>
  </si>
  <si>
    <t>Malawi</t>
  </si>
  <si>
    <t>Malaysia</t>
  </si>
  <si>
    <t>Maldives</t>
  </si>
  <si>
    <t>Mali</t>
  </si>
  <si>
    <t>Malta</t>
  </si>
  <si>
    <t>Marshall Islands</t>
  </si>
  <si>
    <t>Mauritania</t>
  </si>
  <si>
    <t>Mauritius</t>
  </si>
  <si>
    <t>Mayotte</t>
  </si>
  <si>
    <t>Mexico</t>
  </si>
  <si>
    <t>Micronesia</t>
  </si>
  <si>
    <t>Moldova</t>
  </si>
  <si>
    <t>Monaco</t>
  </si>
  <si>
    <t>Mongolia</t>
  </si>
  <si>
    <t>Montenegro</t>
  </si>
  <si>
    <t>Montserrat</t>
  </si>
  <si>
    <t>Morocco</t>
  </si>
  <si>
    <t>Mozambique</t>
  </si>
  <si>
    <t>Myanmar</t>
  </si>
  <si>
    <t>Namibia</t>
  </si>
  <si>
    <t>Nauru</t>
  </si>
  <si>
    <t>Nepal</t>
  </si>
  <si>
    <t>Netherlands</t>
  </si>
  <si>
    <t>Netherlands Antilles</t>
  </si>
  <si>
    <t>New Caledonia</t>
  </si>
  <si>
    <t>New Zealand</t>
  </si>
  <si>
    <t>Nicaragua</t>
  </si>
  <si>
    <t>Niger</t>
  </si>
  <si>
    <t>Nigeria</t>
  </si>
  <si>
    <t>Niue</t>
  </si>
  <si>
    <t>North Korea</t>
  </si>
  <si>
    <t>Northern Mariana Islands</t>
  </si>
  <si>
    <t>Norway</t>
  </si>
  <si>
    <t>Oman</t>
  </si>
  <si>
    <t>Pakistan</t>
  </si>
  <si>
    <t>Palau</t>
  </si>
  <si>
    <t>Palestine</t>
  </si>
  <si>
    <t>Panama</t>
  </si>
  <si>
    <t>Papua New Guinea</t>
  </si>
  <si>
    <t>Paraguay</t>
  </si>
  <si>
    <t>Peru</t>
  </si>
  <si>
    <t>Philippines</t>
  </si>
  <si>
    <t>Pitcairn</t>
  </si>
  <si>
    <t>Poland</t>
  </si>
  <si>
    <t>Portugal</t>
  </si>
  <si>
    <t>Puerto Rico</t>
  </si>
  <si>
    <t>Qatar</t>
  </si>
  <si>
    <t>Republic of the Congo</t>
  </si>
  <si>
    <t>Reunion</t>
  </si>
  <si>
    <t>Romania</t>
  </si>
  <si>
    <t>Russia</t>
  </si>
  <si>
    <t>Rwanda</t>
  </si>
  <si>
    <t>Saint Barthelemy</t>
  </si>
  <si>
    <t>Saint Helena</t>
  </si>
  <si>
    <t>Saint Kitts and Nevis</t>
  </si>
  <si>
    <t>Saint Lucia</t>
  </si>
  <si>
    <t>Saint Martin</t>
  </si>
  <si>
    <t>Saint Pierre and Miquelon</t>
  </si>
  <si>
    <t>Saint Vincent and the Grenadines</t>
  </si>
  <si>
    <t>Samoa</t>
  </si>
  <si>
    <t>San Marino</t>
  </si>
  <si>
    <t>Sao Tome and Principe</t>
  </si>
  <si>
    <t>Saudi Arabia</t>
  </si>
  <si>
    <t>Senegal</t>
  </si>
  <si>
    <t>Serbia</t>
  </si>
  <si>
    <t>Seychelles</t>
  </si>
  <si>
    <t>Sierra Leone</t>
  </si>
  <si>
    <t>Singapore</t>
  </si>
  <si>
    <t>Sint Maarten</t>
  </si>
  <si>
    <t>Slovakia</t>
  </si>
  <si>
    <t>Slovenia</t>
  </si>
  <si>
    <t>Solomon Islands</t>
  </si>
  <si>
    <t>Somalia</t>
  </si>
  <si>
    <t>South Africa</t>
  </si>
  <si>
    <t>South Korea</t>
  </si>
  <si>
    <t>South Sudan</t>
  </si>
  <si>
    <t>Spain</t>
  </si>
  <si>
    <t>Sri Lanka</t>
  </si>
  <si>
    <t>Sudan</t>
  </si>
  <si>
    <t>Suriname</t>
  </si>
  <si>
    <t>Svalbard and Jan Mayen</t>
  </si>
  <si>
    <t>Swaziland</t>
  </si>
  <si>
    <t>Sweden</t>
  </si>
  <si>
    <t>Switzerland</t>
  </si>
  <si>
    <t>Syria</t>
  </si>
  <si>
    <t>Country</t>
  </si>
  <si>
    <t>Country Code</t>
  </si>
  <si>
    <t>Population</t>
  </si>
  <si>
    <t>GDP</t>
  </si>
  <si>
    <t>Area Km</t>
  </si>
  <si>
    <t xml:space="preserve">Country Code </t>
  </si>
  <si>
    <t>Country Name</t>
  </si>
  <si>
    <t>A (Product Code)</t>
  </si>
  <si>
    <t>B (Product Name)</t>
  </si>
  <si>
    <t>Customer Name</t>
  </si>
  <si>
    <t>P-101</t>
  </si>
  <si>
    <t>Apple Juice</t>
  </si>
  <si>
    <t>P-102</t>
  </si>
  <si>
    <t>Banana Shake</t>
  </si>
  <si>
    <t>P-103</t>
  </si>
  <si>
    <t>Chocolate Bar</t>
  </si>
  <si>
    <t>Carol</t>
  </si>
  <si>
    <t>P-104</t>
  </si>
  <si>
    <t>Mango Shake</t>
  </si>
  <si>
    <t>David</t>
  </si>
  <si>
    <t>P-105</t>
  </si>
  <si>
    <t>Orange Juice</t>
  </si>
  <si>
    <t>Eimly</t>
  </si>
  <si>
    <t>P-106</t>
  </si>
  <si>
    <t>Strawberry Cake</t>
  </si>
  <si>
    <t>Frank</t>
  </si>
  <si>
    <t>P-107</t>
  </si>
  <si>
    <t>Water Bottle</t>
  </si>
  <si>
    <t>Match Mode</t>
  </si>
  <si>
    <t>FILTER AND SORT</t>
  </si>
  <si>
    <t>Department</t>
  </si>
  <si>
    <t>Sales</t>
  </si>
  <si>
    <t>HR</t>
  </si>
  <si>
    <t>IT</t>
  </si>
  <si>
    <t>Clara</t>
  </si>
  <si>
    <t>Eva</t>
  </si>
  <si>
    <t>Marketing</t>
  </si>
  <si>
    <t>Grace</t>
  </si>
  <si>
    <t>Henry</t>
  </si>
  <si>
    <t>Ivy</t>
  </si>
  <si>
    <t>Jack</t>
  </si>
  <si>
    <t xml:space="preserve">IS PERSON WORKING IN HR OR IT </t>
  </si>
  <si>
    <t>Give me list of all person working in IT</t>
  </si>
  <si>
    <t>Give me detail of all persons working in IT</t>
  </si>
  <si>
    <t>Give me detail of all persons working in Law departmemt</t>
  </si>
  <si>
    <t>Sort the names in ascending order</t>
  </si>
  <si>
    <t>Arrange the names in Descending Order</t>
  </si>
  <si>
    <t>Sort entire data  in asc order on basis of sales</t>
  </si>
  <si>
    <t>Show all details of  HR on basis of salary in increasing order</t>
  </si>
  <si>
    <t>INDEX AND MATCH</t>
  </si>
  <si>
    <t>INDEX</t>
  </si>
  <si>
    <t>MATCH</t>
  </si>
  <si>
    <t>Price</t>
  </si>
  <si>
    <t>Laptop</t>
  </si>
  <si>
    <t>Chair</t>
  </si>
  <si>
    <t>Furniture</t>
  </si>
  <si>
    <t>Watch</t>
  </si>
  <si>
    <t>Accessories</t>
  </si>
  <si>
    <t>Target</t>
  </si>
  <si>
    <t>Discount</t>
  </si>
  <si>
    <t>Sale Date</t>
  </si>
  <si>
    <t>Karen</t>
  </si>
  <si>
    <t>Monitor</t>
  </si>
  <si>
    <t>Printer</t>
  </si>
  <si>
    <t>Mia</t>
  </si>
  <si>
    <t>Phone</t>
  </si>
  <si>
    <t>Leo</t>
  </si>
  <si>
    <t>Nina</t>
  </si>
  <si>
    <t>Oscar</t>
  </si>
  <si>
    <t>Finance</t>
  </si>
  <si>
    <t>Desk</t>
  </si>
  <si>
    <t>1-List all sales records from the IT department.</t>
  </si>
  <si>
    <t>2-What are the unique product types sold?</t>
  </si>
  <si>
    <t>3-Sort the dataset by Sales in descending order.</t>
  </si>
  <si>
    <t>Find all records where Sales exceeded Target</t>
  </si>
  <si>
    <t>Display a list of unique employee names.</t>
  </si>
  <si>
    <t>List all sales that occurred in the East region.</t>
  </si>
  <si>
    <t>Find average Sales value for 'Phone' products.</t>
  </si>
  <si>
    <t>Create a list of departments that exceeded their targets at least once.</t>
  </si>
  <si>
    <t>Identify employees with 3 or more sales above ₹10,000.</t>
  </si>
  <si>
    <t>DATA TAB WIZARD (MAGIC AUTOMATIONS)</t>
  </si>
  <si>
    <t>FLASH FILL</t>
  </si>
  <si>
    <t>Ajay Sati</t>
  </si>
  <si>
    <t xml:space="preserve">Mohan Kumar </t>
  </si>
  <si>
    <t>Tajmul Sharif</t>
  </si>
  <si>
    <t>Rajesh Singha</t>
  </si>
  <si>
    <t>Aritra Dinda</t>
  </si>
  <si>
    <t>Usha Choudhary</t>
  </si>
  <si>
    <t>Mohan</t>
  </si>
  <si>
    <t>Tajmul</t>
  </si>
  <si>
    <t>Rajesh</t>
  </si>
  <si>
    <t>Aritra</t>
  </si>
  <si>
    <t>Sachin</t>
  </si>
  <si>
    <t>Usha</t>
  </si>
  <si>
    <t>Saachin Kadnor</t>
  </si>
  <si>
    <t>(123)-456-789</t>
  </si>
  <si>
    <t>(234)-213-456</t>
  </si>
  <si>
    <t>(768)-523-4589</t>
  </si>
  <si>
    <t>TEXT TO COLUMNS</t>
  </si>
  <si>
    <t>Full Info</t>
  </si>
  <si>
    <t>John Doe - HR - California</t>
  </si>
  <si>
    <t>Jane Smith - IT - Texas</t>
  </si>
  <si>
    <t>Arjun Patel - Sales - Ohio</t>
  </si>
  <si>
    <t xml:space="preserve">John Doe </t>
  </si>
  <si>
    <t xml:space="preserve"> HR </t>
  </si>
  <si>
    <t xml:space="preserve"> California</t>
  </si>
  <si>
    <t xml:space="preserve">Jane Smith </t>
  </si>
  <si>
    <t xml:space="preserve"> IT </t>
  </si>
  <si>
    <t xml:space="preserve"> Texas</t>
  </si>
  <si>
    <t xml:space="preserve">Arjun Patel </t>
  </si>
  <si>
    <t xml:space="preserve"> Sales </t>
  </si>
  <si>
    <t xml:space="preserve"> Ohio</t>
  </si>
  <si>
    <t>City</t>
  </si>
  <si>
    <t>101    JOHN DOE    85</t>
  </si>
  <si>
    <t>102    JANE SMITH  92</t>
  </si>
  <si>
    <t>103    ARJUN PATEL 88</t>
  </si>
  <si>
    <t>JOHN</t>
  </si>
  <si>
    <t>DOE</t>
  </si>
  <si>
    <t>JANE</t>
  </si>
  <si>
    <t>SMITH</t>
  </si>
  <si>
    <t>ARJUN</t>
  </si>
  <si>
    <t>PATEL</t>
  </si>
  <si>
    <t>ID</t>
  </si>
  <si>
    <t>Fname</t>
  </si>
  <si>
    <t>Lname</t>
  </si>
  <si>
    <t>Marks</t>
  </si>
  <si>
    <t>Remive Duplicates</t>
  </si>
  <si>
    <t>Email</t>
  </si>
  <si>
    <t>anna@acme.com</t>
  </si>
  <si>
    <t>bob@acme.com</t>
  </si>
  <si>
    <t>charles@acme.com</t>
  </si>
  <si>
    <t>Advance Filter</t>
  </si>
  <si>
    <t>Doctor</t>
  </si>
  <si>
    <t>Treatment Cost</t>
  </si>
  <si>
    <t>Billing Amount</t>
  </si>
  <si>
    <t>Cardiology</t>
  </si>
  <si>
    <t>Dr. Mehta</t>
  </si>
  <si>
    <t>Dermatology</t>
  </si>
  <si>
    <t>Dr. Shreya</t>
  </si>
  <si>
    <t>ENT</t>
  </si>
  <si>
    <t>Dr. Neena</t>
  </si>
  <si>
    <t>General Surgery</t>
  </si>
  <si>
    <t>Dr. Kamal</t>
  </si>
  <si>
    <t>Neurology</t>
  </si>
  <si>
    <t>Dr. Nikhil</t>
  </si>
  <si>
    <t>Orthopedics</t>
  </si>
  <si>
    <t>Dr. Roy</t>
  </si>
  <si>
    <t>Pediatrics</t>
  </si>
  <si>
    <t>Dr. Lata</t>
  </si>
  <si>
    <t>Dr.Mehta data</t>
  </si>
  <si>
    <t>Dr Mehta or Doctor Neena</t>
  </si>
  <si>
    <t>Doctor Mehta with high cost or Doctor Neena</t>
  </si>
  <si>
    <t>&gt;3000</t>
  </si>
  <si>
    <t>&lt;1000</t>
  </si>
  <si>
    <t>Treatment Cost&lt;1000</t>
  </si>
  <si>
    <t>Sort and Clean</t>
  </si>
  <si>
    <t>Function</t>
  </si>
  <si>
    <t>Explanation</t>
  </si>
  <si>
    <t>TRIM</t>
  </si>
  <si>
    <t>Remove extra spaces</t>
  </si>
  <si>
    <t>CLEAN</t>
  </si>
  <si>
    <t xml:space="preserve">Remove non-printable characters/invisible characters, like line break , * for bold </t>
  </si>
  <si>
    <t>PROPER</t>
  </si>
  <si>
    <t>The PROPER function converts text into Proper Case, meaning:
First letter of each word = Capital
Remaining letters = Lowercase</t>
  </si>
  <si>
    <t>LOWER</t>
  </si>
  <si>
    <t>Convert to lowercase</t>
  </si>
  <si>
    <t>UPPER</t>
  </si>
  <si>
    <t>Convert to uppercase</t>
  </si>
  <si>
    <t>SUBSTITUTE</t>
  </si>
  <si>
    <t>Replace specific text</t>
  </si>
  <si>
    <t>LEFT</t>
  </si>
  <si>
    <t>Extract characters from left</t>
  </si>
  <si>
    <t>RIGHT</t>
  </si>
  <si>
    <t>Extract characters from right</t>
  </si>
  <si>
    <t>MID</t>
  </si>
  <si>
    <t>Extract from middle</t>
  </si>
  <si>
    <t>LEN</t>
  </si>
  <si>
    <t>Count characters</t>
  </si>
  <si>
    <t>FIND</t>
  </si>
  <si>
    <t>Find position (case-sensitive)</t>
  </si>
  <si>
    <t>SEARCH</t>
  </si>
  <si>
    <t>Find position (case-insensitive)</t>
  </si>
  <si>
    <t>CONCAT</t>
  </si>
  <si>
    <t>Join text values</t>
  </si>
  <si>
    <t>TEXTJOIN</t>
  </si>
  <si>
    <t>Join text with delimiter</t>
  </si>
  <si>
    <t>VALUE</t>
  </si>
  <si>
    <t>Convert text to number</t>
  </si>
  <si>
    <t>INDIRECT</t>
  </si>
  <si>
    <t>INDIRECT takes text that looks like a cell address, and turns it into a real cell reference.</t>
  </si>
  <si>
    <t>ROW</t>
  </si>
  <si>
    <r>
      <t xml:space="preserve">The </t>
    </r>
    <r>
      <rPr>
        <b/>
        <sz val="11"/>
        <color theme="1"/>
        <rFont val="Calibri"/>
        <family val="2"/>
        <scheme val="minor"/>
      </rPr>
      <t>ROW</t>
    </r>
    <r>
      <rPr>
        <sz val="11"/>
        <color theme="1"/>
        <rFont val="Calibri"/>
        <family val="2"/>
        <scheme val="minor"/>
      </rPr>
      <t xml:space="preserve"> function tells you the </t>
    </r>
    <r>
      <rPr>
        <b/>
        <sz val="11"/>
        <color theme="1"/>
        <rFont val="Calibri"/>
        <family val="2"/>
        <scheme val="minor"/>
      </rPr>
      <t>row number</t>
    </r>
    <r>
      <rPr>
        <sz val="11"/>
        <color theme="1"/>
        <rFont val="Calibri"/>
        <family val="2"/>
        <scheme val="minor"/>
      </rPr>
      <t xml:space="preserve"> of a cell.</t>
    </r>
  </si>
  <si>
    <t>ISNUMBER</t>
  </si>
  <si>
    <t>Checks if something is a number.</t>
  </si>
  <si>
    <t xml:space="preserve">   hello world  </t>
  </si>
  <si>
    <t xml:space="preserve">Ajay Sati </t>
  </si>
  <si>
    <t>hello world how are you</t>
  </si>
  <si>
    <t>I love mango and mango juices</t>
  </si>
  <si>
    <t>B3</t>
  </si>
  <si>
    <t>CustomerName</t>
  </si>
  <si>
    <t>Address</t>
  </si>
  <si>
    <t>OrderDate</t>
  </si>
  <si>
    <t xml:space="preserve"> john  doe  </t>
  </si>
  <si>
    <t xml:space="preserve">JOHN.DOE@Example.com </t>
  </si>
  <si>
    <t>(555)abc 123-4567</t>
  </si>
  <si>
    <t>123 Main St.
Apt 4B</t>
  </si>
  <si>
    <t>UltraWidget 3000</t>
  </si>
  <si>
    <t xml:space="preserve"> 2 </t>
  </si>
  <si>
    <t>$1,250.00</t>
  </si>
  <si>
    <t>2025-07-12</t>
  </si>
  <si>
    <t>MARIA-perez</t>
  </si>
  <si>
    <t>maria.perez@example.COM</t>
  </si>
  <si>
    <t>555.987.6543xyz</t>
  </si>
  <si>
    <t>456 Oak Rd
Suite 5</t>
  </si>
  <si>
    <t>3</t>
  </si>
  <si>
    <t>1250</t>
  </si>
  <si>
    <t>12-Jul-2025</t>
  </si>
  <si>
    <t>o'connor, sean</t>
  </si>
  <si>
    <t>sean.o'connor@@example.com</t>
  </si>
  <si>
    <t>5551238901--</t>
  </si>
  <si>
    <t xml:space="preserve">789 Pine St.,  </t>
  </si>
  <si>
    <t>MiniWidget</t>
  </si>
  <si>
    <t>one</t>
  </si>
  <si>
    <t>$450.5</t>
  </si>
  <si>
    <t>2025/07/13</t>
  </si>
  <si>
    <t>ANITA  GUPTA</t>
  </si>
  <si>
    <t xml:space="preserve"> anita.gupta@example.com</t>
  </si>
  <si>
    <t>+1-555-333-2222</t>
  </si>
  <si>
    <t>PO Box 12</t>
  </si>
  <si>
    <t>GigaWidget</t>
  </si>
  <si>
    <t xml:space="preserve">5 </t>
  </si>
  <si>
    <t>USD 5,000</t>
  </si>
  <si>
    <t>July 14, 2025</t>
  </si>
  <si>
    <t>lee; chang</t>
  </si>
  <si>
    <t>lee.chang@example</t>
  </si>
  <si>
    <t>555.444.3333</t>
  </si>
  <si>
    <t>100 Market St.</t>
  </si>
  <si>
    <t>2</t>
  </si>
  <si>
    <t>€450,50</t>
  </si>
  <si>
    <t>14/07/2025</t>
  </si>
  <si>
    <t>M. Singh</t>
  </si>
  <si>
    <t>m.singh@Example.Co.In</t>
  </si>
  <si>
    <t>(555)6667777,mnp</t>
  </si>
  <si>
    <t>Flat 7, 88 High Rd</t>
  </si>
  <si>
    <t>10</t>
  </si>
  <si>
    <t>1250.00</t>
  </si>
  <si>
    <t>2025-07-15T00:00:00</t>
  </si>
  <si>
    <t xml:space="preserve">sara    o  </t>
  </si>
  <si>
    <t>sara@EXAMPLE.com</t>
  </si>
  <si>
    <t>555-000-1111 ext.22</t>
  </si>
  <si>
    <t>12B, King's Way</t>
  </si>
  <si>
    <t>0</t>
  </si>
  <si>
    <t>15 Jul 2025</t>
  </si>
  <si>
    <t>José López</t>
  </si>
  <si>
    <t>jose.lopez@example.es</t>
  </si>
  <si>
    <t>+34 600 123 456</t>
  </si>
  <si>
    <t>C/ Mayor 3</t>
  </si>
  <si>
    <t>4</t>
  </si>
  <si>
    <t>450,50€</t>
  </si>
  <si>
    <t>2025.07.16</t>
  </si>
  <si>
    <t>AN dRew</t>
  </si>
  <si>
    <t>andrew@example.com</t>
  </si>
  <si>
    <t>555 222 3333</t>
  </si>
  <si>
    <t>Apartment #9</t>
  </si>
  <si>
    <t xml:space="preserve"> 1</t>
  </si>
  <si>
    <t>$1,250</t>
  </si>
  <si>
    <t>07-17-2025</t>
  </si>
  <si>
    <t>Li  Wei</t>
  </si>
  <si>
    <t xml:space="preserve">li.wei@@example.com </t>
  </si>
  <si>
    <t>0086-10-12345678</t>
  </si>
  <si>
    <t>No. 5, East Rd</t>
  </si>
  <si>
    <t>Two</t>
  </si>
  <si>
    <t>450.00</t>
  </si>
  <si>
    <t>17 Jul, 2025</t>
  </si>
  <si>
    <t xml:space="preserve">Cleaned Name </t>
  </si>
  <si>
    <t>Cleand Email</t>
  </si>
  <si>
    <t>Phone cleaned</t>
  </si>
  <si>
    <t>Address Cleaned</t>
  </si>
  <si>
    <t>Quantity column</t>
  </si>
  <si>
    <t>Price Column</t>
  </si>
  <si>
    <t>DATE FUNCTIONS</t>
  </si>
  <si>
    <t>Purpose / Description</t>
  </si>
  <si>
    <t>TODAY()</t>
  </si>
  <si>
    <t>Returns current date</t>
  </si>
  <si>
    <t>NOW()</t>
  </si>
  <si>
    <t>Returns current date &amp; time</t>
  </si>
  <si>
    <t>DATE(year,month,day)</t>
  </si>
  <si>
    <t>Creates a date from components</t>
  </si>
  <si>
    <t>YEAR(date)</t>
  </si>
  <si>
    <t>Extracts year</t>
  </si>
  <si>
    <t>MONTH(date)</t>
  </si>
  <si>
    <t>Extracts month (1–12)</t>
  </si>
  <si>
    <t>DAY(date)</t>
  </si>
  <si>
    <t>Extracts day (1–31)</t>
  </si>
  <si>
    <t>WEEKDAY(date,[return_type])</t>
  </si>
  <si>
    <t>Returns weekday number</t>
  </si>
  <si>
    <t>WEEKNUM(date)</t>
  </si>
  <si>
    <t>Returns week number in year</t>
  </si>
  <si>
    <t>EOMONTH(start_date, months)</t>
  </si>
  <si>
    <t>Returns last day of a month</t>
  </si>
  <si>
    <t>EDATE(start_date, months)</t>
  </si>
  <si>
    <t>Shifts a date by months</t>
  </si>
  <si>
    <t>DATEVALUE(text_date)</t>
  </si>
  <si>
    <t>Converts text to real date</t>
  </si>
  <si>
    <t>NETWORKDAYS(start,end,[holidays])</t>
  </si>
  <si>
    <t>Working days count</t>
  </si>
  <si>
    <t>NETWORKDAYS.INTL(start,end,weekend_code,[holidays])</t>
  </si>
  <si>
    <t>Working days with custom weekends</t>
  </si>
  <si>
    <t>WORKDAY(start_date,days,[holidays])</t>
  </si>
  <si>
    <t>Adds workdays</t>
  </si>
  <si>
    <t>WORKDAY.INTL(start_date,days,weekend_code,[holidays])</t>
  </si>
  <si>
    <t>Adds workdays with custom weekends</t>
  </si>
  <si>
    <t>TIME FUNCTIONS</t>
  </si>
  <si>
    <t>TIME(hour,minute,second)</t>
  </si>
  <si>
    <t>Creates a time</t>
  </si>
  <si>
    <t>HOUR(time)</t>
  </si>
  <si>
    <t>Extracts hour (0–23)</t>
  </si>
  <si>
    <t>MINUTE(time)</t>
  </si>
  <si>
    <t>Extracts minute (0–59)</t>
  </si>
  <si>
    <t>SECOND(time)</t>
  </si>
  <si>
    <t>Extracts seconds</t>
  </si>
  <si>
    <t>TIMEVALUE(text_time)</t>
  </si>
  <si>
    <t>Converts text to time</t>
  </si>
  <si>
    <t>Current date &amp; time</t>
  </si>
  <si>
    <t>TEXT(value, format)</t>
  </si>
  <si>
    <t>Formats date/time as text</t>
  </si>
  <si>
    <t>Appointment ID</t>
  </si>
  <si>
    <t>Patient Name</t>
  </si>
  <si>
    <t>Appointment Date</t>
  </si>
  <si>
    <t>Check-in Time</t>
  </si>
  <si>
    <t>Check-out Time</t>
  </si>
  <si>
    <t>Consultation Fee (₹)</t>
  </si>
  <si>
    <t>Discount Code</t>
  </si>
  <si>
    <t>A101</t>
  </si>
  <si>
    <t>Rahul Sharma</t>
  </si>
  <si>
    <t>FEST10</t>
  </si>
  <si>
    <t>Mumbai</t>
  </si>
  <si>
    <t>A102</t>
  </si>
  <si>
    <t>Priya Verma</t>
  </si>
  <si>
    <t>Dr. Gupta</t>
  </si>
  <si>
    <t>-</t>
  </si>
  <si>
    <t>Delhi</t>
  </si>
  <si>
    <t>A103</t>
  </si>
  <si>
    <t>Aman Singh</t>
  </si>
  <si>
    <t>NEW5</t>
  </si>
  <si>
    <t>A104</t>
  </si>
  <si>
    <t>Pooja Patel</t>
  </si>
  <si>
    <t>Dr. Rao</t>
  </si>
  <si>
    <t>Pune</t>
  </si>
  <si>
    <t>A105</t>
  </si>
  <si>
    <t>Rohan Jain</t>
  </si>
  <si>
    <t>A106</t>
  </si>
  <si>
    <t>Sneha Kulkarni</t>
  </si>
  <si>
    <t>A107</t>
  </si>
  <si>
    <t>Saurabh Mishra</t>
  </si>
  <si>
    <t>Dr Mehta</t>
  </si>
  <si>
    <t>Neuraology Department</t>
  </si>
  <si>
    <t>Average Consultation</t>
  </si>
  <si>
    <t>Doctor Name</t>
  </si>
  <si>
    <t>Average time</t>
  </si>
  <si>
    <t>First Name</t>
  </si>
  <si>
    <t>Last Name</t>
  </si>
  <si>
    <t>Rahul</t>
  </si>
  <si>
    <t>Priya</t>
  </si>
  <si>
    <t>Aman</t>
  </si>
  <si>
    <t>Pooja</t>
  </si>
  <si>
    <t>Rohan</t>
  </si>
  <si>
    <t>Sneha</t>
  </si>
  <si>
    <t>Saurabh</t>
  </si>
  <si>
    <t>Sharma</t>
  </si>
  <si>
    <t>Verma</t>
  </si>
  <si>
    <t>Singh</t>
  </si>
  <si>
    <t>Patel</t>
  </si>
  <si>
    <t>Jain</t>
  </si>
  <si>
    <t>Kulkarni</t>
  </si>
  <si>
    <t>Mishra</t>
  </si>
  <si>
    <t>Customer_Details</t>
  </si>
  <si>
    <t>Order_Date</t>
  </si>
  <si>
    <t>Ship_Date</t>
  </si>
  <si>
    <t>SKU</t>
  </si>
  <si>
    <t>Shipping_Status</t>
  </si>
  <si>
    <t>ORD-1001</t>
  </si>
  <si>
    <t>Anna Smith (Consumer)'</t>
  </si>
  <si>
    <t>ELE-102</t>
  </si>
  <si>
    <t>SHIPPED</t>
  </si>
  <si>
    <t>ORD-1002</t>
  </si>
  <si>
    <t>Ben Lee (Corporate)'</t>
  </si>
  <si>
    <t>APP-301</t>
  </si>
  <si>
    <t>Delivered</t>
  </si>
  <si>
    <t>ORD-1003</t>
  </si>
  <si>
    <t>Carla Gomez (Consumer)'</t>
  </si>
  <si>
    <t>HNG-201</t>
  </si>
  <si>
    <t>ORD-1004</t>
  </si>
  <si>
    <t>David Kim (Home Office)'</t>
  </si>
  <si>
    <t>ELE-101</t>
  </si>
  <si>
    <t>ORD-1005</t>
  </si>
  <si>
    <t>APP-302</t>
  </si>
  <si>
    <t>ORD-1006</t>
  </si>
  <si>
    <t>Eva Rostova (Corporate)'</t>
  </si>
  <si>
    <t>ORD-1007</t>
  </si>
  <si>
    <t>HNG-202</t>
  </si>
  <si>
    <t>ORD-1008</t>
  </si>
  <si>
    <t>ORD-1009</t>
  </si>
  <si>
    <t>ORD-1010</t>
  </si>
  <si>
    <t>Product_Name</t>
  </si>
  <si>
    <t>Unit_Price</t>
  </si>
  <si>
    <t>15" Laptop</t>
  </si>
  <si>
    <t>Wireless Mouse</t>
  </si>
  <si>
    <t>Men's T-Shirt</t>
  </si>
  <si>
    <t>Apparel</t>
  </si>
  <si>
    <t>Women's Jeans</t>
  </si>
  <si>
    <t>Coffee Maker</t>
  </si>
  <si>
    <t>Home &amp; Garden</t>
  </si>
  <si>
    <t>Desk Lamp</t>
  </si>
  <si>
    <t>Discount_Rate</t>
  </si>
  <si>
    <t>Segment</t>
  </si>
  <si>
    <t>Shipping Status</t>
  </si>
  <si>
    <t>Total</t>
  </si>
  <si>
    <t>Total After Special Discount</t>
  </si>
  <si>
    <t>SLA Breach</t>
  </si>
  <si>
    <t>Final Amount After all Discounts</t>
  </si>
  <si>
    <t>Weekday</t>
  </si>
  <si>
    <t>Weekend</t>
  </si>
  <si>
    <t>Count</t>
  </si>
  <si>
    <t>Quarterly Budget: Coffee Shop</t>
  </si>
  <si>
    <t>Inputs (Variables):</t>
  </si>
  <si>
    <t>Avg. Customers per Day</t>
  </si>
  <si>
    <t>Avg. Spend per Customer</t>
  </si>
  <si>
    <t>Cost of Goods Sold (COGS) %</t>
  </si>
  <si>
    <t>Fixed Assumptions:</t>
  </si>
  <si>
    <t>Days in Quarter</t>
  </si>
  <si>
    <t>Fixed Costs (Rent, etc.)</t>
  </si>
  <si>
    <t>Calculations (Results):</t>
  </si>
  <si>
    <t>Total Revenue</t>
  </si>
  <si>
    <t>Total Cost of Goods</t>
  </si>
  <si>
    <t>Gross Profit</t>
  </si>
  <si>
    <t>NET PROFIT</t>
  </si>
  <si>
    <t>$B$3</t>
  </si>
  <si>
    <t>$B$4</t>
  </si>
  <si>
    <t>$B$5</t>
  </si>
  <si>
    <t>$B$12</t>
  </si>
  <si>
    <t>$B$13</t>
  </si>
  <si>
    <t>$B$14</t>
  </si>
  <si>
    <t>$B$15</t>
  </si>
  <si>
    <t>Scenerio 1</t>
  </si>
  <si>
    <t>Created by acer on 09-11-2025</t>
  </si>
  <si>
    <t>Scenerio 2</t>
  </si>
  <si>
    <t>Scenerio 3</t>
  </si>
  <si>
    <t xml:space="preserve">Scenerio 4 </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</si>
  <si>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</si>
  <si>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</si>
  <si>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</si>
  <si>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</si>
  <si>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</si>
  <si>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</si>
  <si>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</si>
  <si>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Avg_Customers_Per_Day</t>
  </si>
  <si>
    <t>Avg_Spending_Per_Day</t>
  </si>
  <si>
    <t>COGS</t>
  </si>
  <si>
    <t>Total_Revenue</t>
  </si>
  <si>
    <t>Total_COGS</t>
  </si>
  <si>
    <t>Gross_Profit</t>
  </si>
  <si>
    <t>Net_Profit</t>
  </si>
  <si>
    <t>Exam 1</t>
  </si>
  <si>
    <t>Exam 2</t>
  </si>
  <si>
    <t>Exam 3</t>
  </si>
  <si>
    <t>Exam 4</t>
  </si>
  <si>
    <t>Interview</t>
  </si>
  <si>
    <t>Company</t>
  </si>
  <si>
    <t>Rent</t>
  </si>
  <si>
    <t>Salaries</t>
  </si>
  <si>
    <t>Miscellaneous</t>
  </si>
  <si>
    <t>Total Expense</t>
  </si>
  <si>
    <t>Per Peroject Income</t>
  </si>
  <si>
    <t>Project Count</t>
  </si>
  <si>
    <t>Total Earning</t>
  </si>
  <si>
    <t>Net Profit/Loss</t>
  </si>
  <si>
    <t>Loan Monthly EMI calculator</t>
  </si>
  <si>
    <t>Loan Amount</t>
  </si>
  <si>
    <t>Annual Interest Rate</t>
  </si>
  <si>
    <t>Loan Term</t>
  </si>
  <si>
    <t>EMI</t>
  </si>
  <si>
    <t>Let's see how change in SP and quantity results in change in Profit</t>
  </si>
  <si>
    <t>Cost Per Unit</t>
  </si>
  <si>
    <t>Selling Price</t>
  </si>
  <si>
    <t>Profit</t>
  </si>
  <si>
    <t>Units</t>
  </si>
  <si>
    <t xml:space="preserve">Cost Per Unit </t>
  </si>
  <si>
    <t>Shipping Cost Per Unit</t>
  </si>
  <si>
    <t>Warehouse A</t>
  </si>
  <si>
    <t>Warehouse B</t>
  </si>
  <si>
    <t>Warehouse C</t>
  </si>
  <si>
    <t>Requirements</t>
  </si>
  <si>
    <t>Shipment Plan</t>
  </si>
  <si>
    <t>Warehoues C</t>
  </si>
  <si>
    <t>Total Shipping Cost</t>
  </si>
  <si>
    <t>Total Shipped Items</t>
  </si>
  <si>
    <t>Maximum Capacity</t>
  </si>
  <si>
    <t>Item</t>
  </si>
  <si>
    <t>Amount</t>
  </si>
  <si>
    <t>Monthly Rent</t>
  </si>
  <si>
    <t>Utilities</t>
  </si>
  <si>
    <t>Electric Bill</t>
  </si>
  <si>
    <t>Food</t>
  </si>
  <si>
    <t>Groceries (Week 1)</t>
  </si>
  <si>
    <t>Transport</t>
  </si>
  <si>
    <t>Bus Pass</t>
  </si>
  <si>
    <t>Lunch (Work)</t>
  </si>
  <si>
    <t>Personal</t>
  </si>
  <si>
    <t>Gym Membership</t>
  </si>
  <si>
    <t>Coffee</t>
  </si>
  <si>
    <t>Internet Bill</t>
  </si>
  <si>
    <t>Dinner Out</t>
  </si>
  <si>
    <t>Gas</t>
  </si>
  <si>
    <t>Groceries (Week 2)</t>
  </si>
  <si>
    <t>Water Bill</t>
  </si>
  <si>
    <t>Haircut</t>
  </si>
  <si>
    <t>Train Ticket</t>
  </si>
  <si>
    <t>Groceries (Week 3)</t>
  </si>
  <si>
    <t>abc</t>
  </si>
  <si>
    <t>A</t>
  </si>
  <si>
    <t>B</t>
  </si>
  <si>
    <t>D</t>
  </si>
  <si>
    <t>C</t>
  </si>
  <si>
    <t>E</t>
  </si>
  <si>
    <t>F</t>
  </si>
  <si>
    <t>Column1</t>
  </si>
  <si>
    <t xml:space="preserve"> </t>
  </si>
  <si>
    <t>Timeline</t>
  </si>
  <si>
    <t>Values</t>
  </si>
  <si>
    <t>Forecast</t>
  </si>
  <si>
    <t>Lower Confidence Bound</t>
  </si>
  <si>
    <t>Upper Confidence Bound</t>
  </si>
  <si>
    <t>Statistic</t>
  </si>
  <si>
    <t>Value</t>
  </si>
  <si>
    <t>Alpha</t>
  </si>
  <si>
    <t>Beta</t>
  </si>
  <si>
    <t>Gamma</t>
  </si>
  <si>
    <t>MASE</t>
  </si>
  <si>
    <t>SMAPE</t>
  </si>
  <si>
    <t>MAE</t>
  </si>
  <si>
    <t>RMSE</t>
  </si>
  <si>
    <t>Customer_Name</t>
  </si>
  <si>
    <t>Product_Category</t>
  </si>
  <si>
    <t>Sub_Category</t>
  </si>
  <si>
    <t>Profit_Margin</t>
  </si>
  <si>
    <t>Profit_Amount</t>
  </si>
  <si>
    <t>Payment_Mode</t>
  </si>
  <si>
    <t>Delivery_Status</t>
  </si>
  <si>
    <t>Delivery_Days</t>
  </si>
  <si>
    <t>ORD1000</t>
  </si>
  <si>
    <t>Sara Khan</t>
  </si>
  <si>
    <t>USA</t>
  </si>
  <si>
    <t>London</t>
  </si>
  <si>
    <t>Sports</t>
  </si>
  <si>
    <t>Yoga Mat</t>
  </si>
  <si>
    <t>Yoga Mat - 475</t>
  </si>
  <si>
    <t>UPI</t>
  </si>
  <si>
    <t>Cancelled</t>
  </si>
  <si>
    <t>ORD1001</t>
  </si>
  <si>
    <t>Amit Verma</t>
  </si>
  <si>
    <t>UK</t>
  </si>
  <si>
    <t>Bangalore</t>
  </si>
  <si>
    <t>Books</t>
  </si>
  <si>
    <t>Biography</t>
  </si>
  <si>
    <t>Biography - 186</t>
  </si>
  <si>
    <t>Cash</t>
  </si>
  <si>
    <t>ORD1002</t>
  </si>
  <si>
    <t>Priya Mehta</t>
  </si>
  <si>
    <t>Toronto</t>
  </si>
  <si>
    <t>Dress</t>
  </si>
  <si>
    <t>Dress - 518</t>
  </si>
  <si>
    <t>Debit Card</t>
  </si>
  <si>
    <t>ORD1003</t>
  </si>
  <si>
    <t>Biography - 853</t>
  </si>
  <si>
    <t>Credit Card</t>
  </si>
  <si>
    <t>ORD1004</t>
  </si>
  <si>
    <t>Biography - 298</t>
  </si>
  <si>
    <t>ORD1005</t>
  </si>
  <si>
    <t>Chair - 562</t>
  </si>
  <si>
    <t>ORD1006</t>
  </si>
  <si>
    <t>Dress - 536</t>
  </si>
  <si>
    <t>ORD1007</t>
  </si>
  <si>
    <t>Maria Singh</t>
  </si>
  <si>
    <t>T-Shirt</t>
  </si>
  <si>
    <t>T-Shirt - 409</t>
  </si>
  <si>
    <t>ORD1008</t>
  </si>
  <si>
    <t>Dress - 695</t>
  </si>
  <si>
    <t>ORD1009</t>
  </si>
  <si>
    <t>Comics</t>
  </si>
  <si>
    <t>Comics - 853</t>
  </si>
  <si>
    <t>ORD1010</t>
  </si>
  <si>
    <t>Football</t>
  </si>
  <si>
    <t>Football - 380</t>
  </si>
  <si>
    <t>ORD1011</t>
  </si>
  <si>
    <t>T-Shirt - 422</t>
  </si>
  <si>
    <t>ORD1012</t>
  </si>
  <si>
    <t>Biography - 863</t>
  </si>
  <si>
    <t>ORD1013</t>
  </si>
  <si>
    <t>Sofa</t>
  </si>
  <si>
    <t>Sofa - 801</t>
  </si>
  <si>
    <t>ORD1014</t>
  </si>
  <si>
    <t>Football - 251</t>
  </si>
  <si>
    <t>ORD1015</t>
  </si>
  <si>
    <t>Chair - 401</t>
  </si>
  <si>
    <t>ORD1016</t>
  </si>
  <si>
    <t>Football - 377</t>
  </si>
  <si>
    <t>ORD1017</t>
  </si>
  <si>
    <t>Comics - 750</t>
  </si>
  <si>
    <t>ORD1018</t>
  </si>
  <si>
    <t>Laptop - 787</t>
  </si>
  <si>
    <t>ORD1019</t>
  </si>
  <si>
    <t>John Smith</t>
  </si>
  <si>
    <t>New York</t>
  </si>
  <si>
    <t>Football - 107</t>
  </si>
  <si>
    <t>ORD1020</t>
  </si>
  <si>
    <t>Bookshelf</t>
  </si>
  <si>
    <t>Bookshelf - 906</t>
  </si>
  <si>
    <t>ORD1021</t>
  </si>
  <si>
    <t>Fiction</t>
  </si>
  <si>
    <t>Fiction - 334</t>
  </si>
  <si>
    <t>ORD1022</t>
  </si>
  <si>
    <t>Football - 774</t>
  </si>
  <si>
    <t>ORD1023</t>
  </si>
  <si>
    <t>Tablet</t>
  </si>
  <si>
    <t>Tablet - 660</t>
  </si>
  <si>
    <t>ORD1024</t>
  </si>
  <si>
    <t>Tablet - 401</t>
  </si>
  <si>
    <t>ORD1025</t>
  </si>
  <si>
    <t>T-Shirt - 137</t>
  </si>
  <si>
    <t>ORD1026</t>
  </si>
  <si>
    <t>Jeans</t>
  </si>
  <si>
    <t>Jeans - 235</t>
  </si>
  <si>
    <t>ORD1027</t>
  </si>
  <si>
    <t>Chair - 921</t>
  </si>
  <si>
    <t>ORD1028</t>
  </si>
  <si>
    <t>Cricket Bat</t>
  </si>
  <si>
    <t>Cricket Bat - 520</t>
  </si>
  <si>
    <t>ORD1029</t>
  </si>
  <si>
    <t>Football - 318</t>
  </si>
  <si>
    <t>ORD1030</t>
  </si>
  <si>
    <t>Jeans - 447</t>
  </si>
  <si>
    <t>ORD1031</t>
  </si>
  <si>
    <t>Yoga Mat - 907</t>
  </si>
  <si>
    <t>ORD1032</t>
  </si>
  <si>
    <t>Football - 645</t>
  </si>
  <si>
    <t>ORD1033</t>
  </si>
  <si>
    <t>Tablet - 963</t>
  </si>
  <si>
    <t>ORD1034</t>
  </si>
  <si>
    <t>T-Shirt - 178</t>
  </si>
  <si>
    <t>ORD1035</t>
  </si>
  <si>
    <t>Fiction - 847</t>
  </si>
  <si>
    <t>ORD1036</t>
  </si>
  <si>
    <t>Jacket</t>
  </si>
  <si>
    <t>Jacket - 994</t>
  </si>
  <si>
    <t>ORD1037</t>
  </si>
  <si>
    <t>Non-Fiction</t>
  </si>
  <si>
    <t>Non-Fiction - 372</t>
  </si>
  <si>
    <t>ORD1038</t>
  </si>
  <si>
    <t>Tablet - 260</t>
  </si>
  <si>
    <t>ORD1039</t>
  </si>
  <si>
    <t>Sofa - 786</t>
  </si>
  <si>
    <t>ORD1040</t>
  </si>
  <si>
    <t>Yoga Mat - 977</t>
  </si>
  <si>
    <t>ORD1041</t>
  </si>
  <si>
    <t>Tablet - 407</t>
  </si>
  <si>
    <t>ORD1042</t>
  </si>
  <si>
    <t>Cricket Bat - 473</t>
  </si>
  <si>
    <t>ORD1043</t>
  </si>
  <si>
    <t>Sofa - 832</t>
  </si>
  <si>
    <t>ORD1044</t>
  </si>
  <si>
    <t>Chair - 108</t>
  </si>
  <si>
    <t>ORD1045</t>
  </si>
  <si>
    <t>Laptop - 900</t>
  </si>
  <si>
    <t>ORD1046</t>
  </si>
  <si>
    <t>Chair - 543</t>
  </si>
  <si>
    <t>ORD1047</t>
  </si>
  <si>
    <t>Non-Fiction - 212</t>
  </si>
  <si>
    <t>ORD1048</t>
  </si>
  <si>
    <t>Bookshelf - 304</t>
  </si>
  <si>
    <t>ORD1049</t>
  </si>
  <si>
    <t>Cricket Bat - 504</t>
  </si>
  <si>
    <t>ORD1050</t>
  </si>
  <si>
    <t>Cricket Bat - 797</t>
  </si>
  <si>
    <t>ORD1051</t>
  </si>
  <si>
    <t>Football - 952</t>
  </si>
  <si>
    <t>ORD1052</t>
  </si>
  <si>
    <t>Cricket Bat - 296</t>
  </si>
  <si>
    <t>ORD1053</t>
  </si>
  <si>
    <t>Comics - 877</t>
  </si>
  <si>
    <t>ORD1054</t>
  </si>
  <si>
    <t>Jacket - 873</t>
  </si>
  <si>
    <t>ORD1055</t>
  </si>
  <si>
    <t>Earphones</t>
  </si>
  <si>
    <t>Earphones - 859</t>
  </si>
  <si>
    <t>ORD1056</t>
  </si>
  <si>
    <t>Cricket Bat - 214</t>
  </si>
  <si>
    <t>ORD1057</t>
  </si>
  <si>
    <t>Table - 220</t>
  </si>
  <si>
    <t>ORD1058</t>
  </si>
  <si>
    <t>Tennis Racket</t>
  </si>
  <si>
    <t>Tennis Racket - 752</t>
  </si>
  <si>
    <t>ORD1059</t>
  </si>
  <si>
    <t>Table - 164</t>
  </si>
  <si>
    <t>ORD1060</t>
  </si>
  <si>
    <t>Table - 375</t>
  </si>
  <si>
    <t>ORD1061</t>
  </si>
  <si>
    <t>Tennis Racket - 924</t>
  </si>
  <si>
    <t>ORD1062</t>
  </si>
  <si>
    <t>Non-Fiction - 338</t>
  </si>
  <si>
    <t>ORD1063</t>
  </si>
  <si>
    <t>Sofa - 401</t>
  </si>
  <si>
    <t>ORD1064</t>
  </si>
  <si>
    <t>Table - 491</t>
  </si>
  <si>
    <t>ORD1065</t>
  </si>
  <si>
    <t>Tennis Racket - 621</t>
  </si>
  <si>
    <t>ORD1066</t>
  </si>
  <si>
    <t>Chair - 468</t>
  </si>
  <si>
    <t>ORD1067</t>
  </si>
  <si>
    <t>Bookshelf - 332</t>
  </si>
  <si>
    <t>ORD1068</t>
  </si>
  <si>
    <t>Tennis Racket - 294</t>
  </si>
  <si>
    <t>ORD1069</t>
  </si>
  <si>
    <t>Tennis Racket - 111</t>
  </si>
  <si>
    <t>ORD1070</t>
  </si>
  <si>
    <t>Earphones - 788</t>
  </si>
  <si>
    <t>ORD1071</t>
  </si>
  <si>
    <t>Comics - 276</t>
  </si>
  <si>
    <t>ORD1072</t>
  </si>
  <si>
    <t>Comics - 316</t>
  </si>
  <si>
    <t>ORD1073</t>
  </si>
  <si>
    <t>Table - 110</t>
  </si>
  <si>
    <t>ORD1074</t>
  </si>
  <si>
    <t>Biography - 545</t>
  </si>
  <si>
    <t>ORD1075</t>
  </si>
  <si>
    <t>Chair - 729</t>
  </si>
  <si>
    <t>ORD1076</t>
  </si>
  <si>
    <t>Tablet - 263</t>
  </si>
  <si>
    <t>ORD1077</t>
  </si>
  <si>
    <t>Yoga Mat - 650</t>
  </si>
  <si>
    <t>ORD1078</t>
  </si>
  <si>
    <t>Football - 152</t>
  </si>
  <si>
    <t>ORD1079</t>
  </si>
  <si>
    <t>Cricket Bat - 317</t>
  </si>
  <si>
    <t>ORD1080</t>
  </si>
  <si>
    <t>Biography - 817</t>
  </si>
  <si>
    <t>ORD1081</t>
  </si>
  <si>
    <t>Laptop - 923</t>
  </si>
  <si>
    <t>ORD1082</t>
  </si>
  <si>
    <t>Fiction - 459</t>
  </si>
  <si>
    <t>ORD1083</t>
  </si>
  <si>
    <t>Fiction - 484</t>
  </si>
  <si>
    <t>ORD1084</t>
  </si>
  <si>
    <t>Tablet - 155</t>
  </si>
  <si>
    <t>ORD1085</t>
  </si>
  <si>
    <t>Tablet - 217</t>
  </si>
  <si>
    <t>ORD1086</t>
  </si>
  <si>
    <t>Mobile</t>
  </si>
  <si>
    <t>Mobile - 352</t>
  </si>
  <si>
    <t>ORD1087</t>
  </si>
  <si>
    <t>Mobile - 897</t>
  </si>
  <si>
    <t>ORD1088</t>
  </si>
  <si>
    <t>Yoga Mat - 879</t>
  </si>
  <si>
    <t>ORD1089</t>
  </si>
  <si>
    <t>Jeans - 902</t>
  </si>
  <si>
    <t>ORD1090</t>
  </si>
  <si>
    <t>T-Shirt - 944</t>
  </si>
  <si>
    <t>ORD1091</t>
  </si>
  <si>
    <t>Laptop - 279</t>
  </si>
  <si>
    <t>ORD1092</t>
  </si>
  <si>
    <t>Jacket - 514</t>
  </si>
  <si>
    <t>ORD1093</t>
  </si>
  <si>
    <t>T-Shirt - 969</t>
  </si>
  <si>
    <t>ORD1094</t>
  </si>
  <si>
    <t>Earphones - 334</t>
  </si>
  <si>
    <t>ORD1095</t>
  </si>
  <si>
    <t>T-Shirt - 954</t>
  </si>
  <si>
    <t>ORD1096</t>
  </si>
  <si>
    <t>Fiction - 807</t>
  </si>
  <si>
    <t>ORD1097</t>
  </si>
  <si>
    <t>Bookshelf - 919</t>
  </si>
  <si>
    <t>ORD1098</t>
  </si>
  <si>
    <t>Table - 179</t>
  </si>
  <si>
    <t>ORD1099</t>
  </si>
  <si>
    <t>Mobile - 746</t>
  </si>
  <si>
    <t>ORD1100</t>
  </si>
  <si>
    <t>Yoga Mat - 121</t>
  </si>
  <si>
    <t>ORD1101</t>
  </si>
  <si>
    <t>Tablet - 576</t>
  </si>
  <si>
    <t>ORD1102</t>
  </si>
  <si>
    <t>Cricket Bat - 942</t>
  </si>
  <si>
    <t>ORD1103</t>
  </si>
  <si>
    <t>Bookshelf - 539</t>
  </si>
  <si>
    <t>ORD1104</t>
  </si>
  <si>
    <t>Laptop - 836</t>
  </si>
  <si>
    <t>ORD1105</t>
  </si>
  <si>
    <t>Comics - 669</t>
  </si>
  <si>
    <t>ORD1106</t>
  </si>
  <si>
    <t>T-Shirt - 192</t>
  </si>
  <si>
    <t>ORD1107</t>
  </si>
  <si>
    <t>Yoga Mat - 291</t>
  </si>
  <si>
    <t>ORD1108</t>
  </si>
  <si>
    <t>T-Shirt - 202</t>
  </si>
  <si>
    <t>ORD1109</t>
  </si>
  <si>
    <t>Jeans - 495</t>
  </si>
  <si>
    <t>ORD1110</t>
  </si>
  <si>
    <t>Tablet - 106</t>
  </si>
  <si>
    <t>ORD1111</t>
  </si>
  <si>
    <t>Jacket - 739</t>
  </si>
  <si>
    <t>ORD1112</t>
  </si>
  <si>
    <t>Comics - 666</t>
  </si>
  <si>
    <t>ORD1113</t>
  </si>
  <si>
    <t>Dress - 330</t>
  </si>
  <si>
    <t>ORD1114</t>
  </si>
  <si>
    <t>Tablet - 973</t>
  </si>
  <si>
    <t>ORD1115</t>
  </si>
  <si>
    <t>Non-Fiction - 673</t>
  </si>
  <si>
    <t>ORD1116</t>
  </si>
  <si>
    <t>Bookshelf - 339</t>
  </si>
  <si>
    <t>ORD1117</t>
  </si>
  <si>
    <t>Jeans - 189</t>
  </si>
  <si>
    <t>ORD1118</t>
  </si>
  <si>
    <t>Laptop - 331</t>
  </si>
  <si>
    <t>ORD1119</t>
  </si>
  <si>
    <t>Chair - 556</t>
  </si>
  <si>
    <t>ORD1120</t>
  </si>
  <si>
    <t>Chair - 332</t>
  </si>
  <si>
    <t>ORD1121</t>
  </si>
  <si>
    <t>Cricket Bat - 453</t>
  </si>
  <si>
    <t>ORD1122</t>
  </si>
  <si>
    <t>Non-Fiction - 432</t>
  </si>
  <si>
    <t>ORD1123</t>
  </si>
  <si>
    <t>Dress - 538</t>
  </si>
  <si>
    <t>ORD1124</t>
  </si>
  <si>
    <t>Earphones - 474</t>
  </si>
  <si>
    <t>ORD1125</t>
  </si>
  <si>
    <t>Tennis Racket - 391</t>
  </si>
  <si>
    <t>ORD1126</t>
  </si>
  <si>
    <t>Non-Fiction - 444</t>
  </si>
  <si>
    <t>ORD1127</t>
  </si>
  <si>
    <t>Cricket Bat - 763</t>
  </si>
  <si>
    <t>ORD1128</t>
  </si>
  <si>
    <t>Non-Fiction - 527</t>
  </si>
  <si>
    <t>ORD1129</t>
  </si>
  <si>
    <t>Comics - 756</t>
  </si>
  <si>
    <t>ORD1130</t>
  </si>
  <si>
    <t>Jacket - 229</t>
  </si>
  <si>
    <t>ORD1131</t>
  </si>
  <si>
    <t>Non-Fiction - 240</t>
  </si>
  <si>
    <t>ORD1132</t>
  </si>
  <si>
    <t>Football - 514</t>
  </si>
  <si>
    <t>ORD1133</t>
  </si>
  <si>
    <t>Non-Fiction - 192</t>
  </si>
  <si>
    <t>ORD1134</t>
  </si>
  <si>
    <t>Dress - 725</t>
  </si>
  <si>
    <t>ORD1135</t>
  </si>
  <si>
    <t>T-Shirt - 383</t>
  </si>
  <si>
    <t>ORD1136</t>
  </si>
  <si>
    <t>Football - 754</t>
  </si>
  <si>
    <t>ORD1137</t>
  </si>
  <si>
    <t>Table - 322</t>
  </si>
  <si>
    <t>ORD1138</t>
  </si>
  <si>
    <t>Table - 843</t>
  </si>
  <si>
    <t>ORD1139</t>
  </si>
  <si>
    <t>Comics - 562</t>
  </si>
  <si>
    <t>ORD1140</t>
  </si>
  <si>
    <t>Tablet - 644</t>
  </si>
  <si>
    <t>ORD1141</t>
  </si>
  <si>
    <t>Biography - 375</t>
  </si>
  <si>
    <t>ORD1142</t>
  </si>
  <si>
    <t>Cricket Bat - 781</t>
  </si>
  <si>
    <t>ORD1143</t>
  </si>
  <si>
    <t>Yoga Mat - 239</t>
  </si>
  <si>
    <t>ORD1144</t>
  </si>
  <si>
    <t>Cricket Bat - 456</t>
  </si>
  <si>
    <t>ORD1145</t>
  </si>
  <si>
    <t>Tennis Racket - 812</t>
  </si>
  <si>
    <t>ORD1146</t>
  </si>
  <si>
    <t>Tennis Racket - 122</t>
  </si>
  <si>
    <t>ORD1147</t>
  </si>
  <si>
    <t>Jacket - 835</t>
  </si>
  <si>
    <t>ORD1148</t>
  </si>
  <si>
    <t>Bookshelf - 979</t>
  </si>
  <si>
    <t>ORD1149</t>
  </si>
  <si>
    <t>Football - 369</t>
  </si>
  <si>
    <t>ORD1150</t>
  </si>
  <si>
    <t>Mobile - 958</t>
  </si>
  <si>
    <t>ORD1151</t>
  </si>
  <si>
    <t>Tablet - 764</t>
  </si>
  <si>
    <t>ORD1152</t>
  </si>
  <si>
    <t>Mobile - 432</t>
  </si>
  <si>
    <t>ORD1153</t>
  </si>
  <si>
    <t>Mobile - 184</t>
  </si>
  <si>
    <t>ORD1154</t>
  </si>
  <si>
    <t>Dress - 720</t>
  </si>
  <si>
    <t>ORD1155</t>
  </si>
  <si>
    <t>Laptop - 130</t>
  </si>
  <si>
    <t>ORD1156</t>
  </si>
  <si>
    <t>Tennis Racket - 840</t>
  </si>
  <si>
    <t>ORD1157</t>
  </si>
  <si>
    <t>Comics - 339</t>
  </si>
  <si>
    <t>ORD1158</t>
  </si>
  <si>
    <t>Earphones - 989</t>
  </si>
  <si>
    <t>ORD1159</t>
  </si>
  <si>
    <t>Dress - 462</t>
  </si>
  <si>
    <t>ORD1160</t>
  </si>
  <si>
    <t>Jeans - 921</t>
  </si>
  <si>
    <t>ORD1161</t>
  </si>
  <si>
    <t>Tablet - 488</t>
  </si>
  <si>
    <t>ORD1162</t>
  </si>
  <si>
    <t>Fiction - 752</t>
  </si>
  <si>
    <t>ORD1163</t>
  </si>
  <si>
    <t>Earphones - 767</t>
  </si>
  <si>
    <t>ORD1164</t>
  </si>
  <si>
    <t>T-Shirt - 398</t>
  </si>
  <si>
    <t>ORD1165</t>
  </si>
  <si>
    <t>Chair - 956</t>
  </si>
  <si>
    <t>ORD1166</t>
  </si>
  <si>
    <t>Tennis Racket - 470</t>
  </si>
  <si>
    <t>ORD1167</t>
  </si>
  <si>
    <t>Jacket - 198</t>
  </si>
  <si>
    <t>ORD1168</t>
  </si>
  <si>
    <t>Earphones - 146</t>
  </si>
  <si>
    <t>ORD1169</t>
  </si>
  <si>
    <t>Tennis Racket - 938</t>
  </si>
  <si>
    <t>ORD1170</t>
  </si>
  <si>
    <t>Tablet - 521</t>
  </si>
  <si>
    <t>ORD1171</t>
  </si>
  <si>
    <t>Tablet - 579</t>
  </si>
  <si>
    <t>ORD1172</t>
  </si>
  <si>
    <t>Chair - 678</t>
  </si>
  <si>
    <t>ORD1173</t>
  </si>
  <si>
    <t>Yoga Mat - 161</t>
  </si>
  <si>
    <t>ORD1174</t>
  </si>
  <si>
    <t>Football - 208</t>
  </si>
  <si>
    <t>ORD1175</t>
  </si>
  <si>
    <t>Chair - 778</t>
  </si>
  <si>
    <t>ORD1176</t>
  </si>
  <si>
    <t>Jacket - 648</t>
  </si>
  <si>
    <t>ORD1177</t>
  </si>
  <si>
    <t>Laptop - 218</t>
  </si>
  <si>
    <t>ORD1178</t>
  </si>
  <si>
    <t>Comics - 697</t>
  </si>
  <si>
    <t>ORD1179</t>
  </si>
  <si>
    <t>Tablet - 481</t>
  </si>
  <si>
    <t>ORD1180</t>
  </si>
  <si>
    <t>Laptop - 491</t>
  </si>
  <si>
    <t>ORD1181</t>
  </si>
  <si>
    <t>Dress - 151</t>
  </si>
  <si>
    <t>ORD1182</t>
  </si>
  <si>
    <t>Tablet - 702</t>
  </si>
  <si>
    <t>ORD1183</t>
  </si>
  <si>
    <t>Bookshelf - 388</t>
  </si>
  <si>
    <t>ORD1184</t>
  </si>
  <si>
    <t>Table - 436</t>
  </si>
  <si>
    <t>ORD1185</t>
  </si>
  <si>
    <t>Tennis Racket - 909</t>
  </si>
  <si>
    <t>ORD1186</t>
  </si>
  <si>
    <t>Biography - 303</t>
  </si>
  <si>
    <t>ORD1187</t>
  </si>
  <si>
    <t>Earphones - 979</t>
  </si>
  <si>
    <t>ORD1188</t>
  </si>
  <si>
    <t>Mobile - 337</t>
  </si>
  <si>
    <t>ORD1189</t>
  </si>
  <si>
    <t>Dress - 481</t>
  </si>
  <si>
    <t>ORD1190</t>
  </si>
  <si>
    <t>Bookshelf - 766</t>
  </si>
  <si>
    <t>ORD1191</t>
  </si>
  <si>
    <t>Non-Fiction - 851</t>
  </si>
  <si>
    <t>ORD1192</t>
  </si>
  <si>
    <t>Tennis Racket - 235</t>
  </si>
  <si>
    <t>ORD1193</t>
  </si>
  <si>
    <t>Bookshelf - 506</t>
  </si>
  <si>
    <t>ORD1194</t>
  </si>
  <si>
    <t>Yoga Mat - 607</t>
  </si>
  <si>
    <t>ORD1195</t>
  </si>
  <si>
    <t>Dress - 461</t>
  </si>
  <si>
    <t>ORD1196</t>
  </si>
  <si>
    <t>T-Shirt - 480</t>
  </si>
  <si>
    <t>ORD1197</t>
  </si>
  <si>
    <t>Mobile - 980</t>
  </si>
  <si>
    <t>ORD1198</t>
  </si>
  <si>
    <t>Fiction - 675</t>
  </si>
  <si>
    <t>ORD1199</t>
  </si>
  <si>
    <t>Football - 734</t>
  </si>
  <si>
    <t>ORD1200</t>
  </si>
  <si>
    <t>Sofa - 353</t>
  </si>
  <si>
    <t>ORD1201</t>
  </si>
  <si>
    <t>Jacket - 576</t>
  </si>
  <si>
    <t>ORD1202</t>
  </si>
  <si>
    <t>Earphones - 213</t>
  </si>
  <si>
    <t>ORD1203</t>
  </si>
  <si>
    <t>Mobile - 119</t>
  </si>
  <si>
    <t>ORD1204</t>
  </si>
  <si>
    <t>Tennis Racket - 627</t>
  </si>
  <si>
    <t>ORD1205</t>
  </si>
  <si>
    <t>Jeans - 244</t>
  </si>
  <si>
    <t>ORD1206</t>
  </si>
  <si>
    <t>Comics - 307</t>
  </si>
  <si>
    <t>ORD1207</t>
  </si>
  <si>
    <t>T-Shirt - 630</t>
  </si>
  <si>
    <t>ORD1208</t>
  </si>
  <si>
    <t>Tennis Racket - 475</t>
  </si>
  <si>
    <t>ORD1209</t>
  </si>
  <si>
    <t>Cricket Bat - 603</t>
  </si>
  <si>
    <t>ORD1210</t>
  </si>
  <si>
    <t>Jacket - 265</t>
  </si>
  <si>
    <t>ORD1211</t>
  </si>
  <si>
    <t>Yoga Mat - 649</t>
  </si>
  <si>
    <t>ORD1212</t>
  </si>
  <si>
    <t>T-Shirt - 280</t>
  </si>
  <si>
    <t>ORD1213</t>
  </si>
  <si>
    <t>Sofa - 960</t>
  </si>
  <si>
    <t>ORD1214</t>
  </si>
  <si>
    <t>Dress - 716</t>
  </si>
  <si>
    <t>ORD1215</t>
  </si>
  <si>
    <t>T-Shirt - 711</t>
  </si>
  <si>
    <t>ORD1216</t>
  </si>
  <si>
    <t>Yoga Mat - 701</t>
  </si>
  <si>
    <t>ORD1217</t>
  </si>
  <si>
    <t>Football - 911</t>
  </si>
  <si>
    <t>ORD1218</t>
  </si>
  <si>
    <t>Mobile - 543</t>
  </si>
  <si>
    <t>ORD1219</t>
  </si>
  <si>
    <t>Laptop - 431</t>
  </si>
  <si>
    <t>ORD1220</t>
  </si>
  <si>
    <t>Sofa - 602</t>
  </si>
  <si>
    <t>ORD1221</t>
  </si>
  <si>
    <t>Laptop - 178</t>
  </si>
  <si>
    <t>ORD1222</t>
  </si>
  <si>
    <t>Dress - 684</t>
  </si>
  <si>
    <t>ORD1223</t>
  </si>
  <si>
    <t>Tennis Racket - 787</t>
  </si>
  <si>
    <t>ORD1224</t>
  </si>
  <si>
    <t>Mobile - 495</t>
  </si>
  <si>
    <t>ORD1225</t>
  </si>
  <si>
    <t>Tablet - 707</t>
  </si>
  <si>
    <t>ORD1226</t>
  </si>
  <si>
    <t>Table - 956</t>
  </si>
  <si>
    <t>ORD1227</t>
  </si>
  <si>
    <t>Sofa - 202</t>
  </si>
  <si>
    <t>ORD1228</t>
  </si>
  <si>
    <t>Jacket - 501</t>
  </si>
  <si>
    <t>ORD1229</t>
  </si>
  <si>
    <t>Tennis Racket - 323</t>
  </si>
  <si>
    <t>ORD1230</t>
  </si>
  <si>
    <t>Bookshelf - 617</t>
  </si>
  <si>
    <t>ORD1231</t>
  </si>
  <si>
    <t>Earphones - 733</t>
  </si>
  <si>
    <t>ORD1232</t>
  </si>
  <si>
    <t>Cricket Bat - 335</t>
  </si>
  <si>
    <t>ORD1233</t>
  </si>
  <si>
    <t>Cricket Bat - 526</t>
  </si>
  <si>
    <t>ORD1234</t>
  </si>
  <si>
    <t>Mobile - 215</t>
  </si>
  <si>
    <t>ORD1235</t>
  </si>
  <si>
    <t>Bookshelf - 262</t>
  </si>
  <si>
    <t>ORD1236</t>
  </si>
  <si>
    <t>Mobile - 325</t>
  </si>
  <si>
    <t>ORD1237</t>
  </si>
  <si>
    <t>Cricket Bat - 329</t>
  </si>
  <si>
    <t>ORD1238</t>
  </si>
  <si>
    <t>Non-Fiction - 281</t>
  </si>
  <si>
    <t>ORD1239</t>
  </si>
  <si>
    <t>Fiction - 348</t>
  </si>
  <si>
    <t>ORD1240</t>
  </si>
  <si>
    <t>Dress - 417</t>
  </si>
  <si>
    <t>ORD1241</t>
  </si>
  <si>
    <t>Tablet - 309</t>
  </si>
  <si>
    <t>ORD1242</t>
  </si>
  <si>
    <t>Earphones - 755</t>
  </si>
  <si>
    <t>ORD1243</t>
  </si>
  <si>
    <t>Jeans - 491</t>
  </si>
  <si>
    <t>ORD1244</t>
  </si>
  <si>
    <t>Jeans - 956</t>
  </si>
  <si>
    <t>ORD1245</t>
  </si>
  <si>
    <t>Dress - 195</t>
  </si>
  <si>
    <t>ORD1246</t>
  </si>
  <si>
    <t>Yoga Mat - 993</t>
  </si>
  <si>
    <t>ORD1247</t>
  </si>
  <si>
    <t>Laptop - 957</t>
  </si>
  <si>
    <t>ORD1248</t>
  </si>
  <si>
    <t>Football - 855</t>
  </si>
  <si>
    <t>ORD1249</t>
  </si>
  <si>
    <t>Jeans - 185</t>
  </si>
  <si>
    <t>ORD1250</t>
  </si>
  <si>
    <t>Earphones - 514</t>
  </si>
  <si>
    <t>ORD1251</t>
  </si>
  <si>
    <t>Tennis Racket - 493</t>
  </si>
  <si>
    <t>ORD1252</t>
  </si>
  <si>
    <t>Football - 795</t>
  </si>
  <si>
    <t>ORD1253</t>
  </si>
  <si>
    <t>Jacket - 732</t>
  </si>
  <si>
    <t>ORD1254</t>
  </si>
  <si>
    <t>Earphones - 943</t>
  </si>
  <si>
    <t>ORD1255</t>
  </si>
  <si>
    <t>Dress - 600</t>
  </si>
  <si>
    <t>ORD1256</t>
  </si>
  <si>
    <t>Laptop - 703</t>
  </si>
  <si>
    <t>ORD1257</t>
  </si>
  <si>
    <t>Non-Fiction - 681</t>
  </si>
  <si>
    <t>ORD1258</t>
  </si>
  <si>
    <t>Sofa - 232</t>
  </si>
  <si>
    <t>ORD1259</t>
  </si>
  <si>
    <t>Chair - 890</t>
  </si>
  <si>
    <t>ORD1260</t>
  </si>
  <si>
    <t>Table - 748</t>
  </si>
  <si>
    <t>ORD1261</t>
  </si>
  <si>
    <t>T-Shirt - 413</t>
  </si>
  <si>
    <t>ORD1262</t>
  </si>
  <si>
    <t>Biography - 798</t>
  </si>
  <si>
    <t>ORD1263</t>
  </si>
  <si>
    <t>Mobile - 320</t>
  </si>
  <si>
    <t>ORD1264</t>
  </si>
  <si>
    <t>Cricket Bat - 537</t>
  </si>
  <si>
    <t>ORD1265</t>
  </si>
  <si>
    <t>Laptop - 145</t>
  </si>
  <si>
    <t>ORD1266</t>
  </si>
  <si>
    <t>Tennis Racket - 889</t>
  </si>
  <si>
    <t>ORD1267</t>
  </si>
  <si>
    <t>Laptop - 291</t>
  </si>
  <si>
    <t>ORD1268</t>
  </si>
  <si>
    <t>Non-Fiction - 619</t>
  </si>
  <si>
    <t>ORD1269</t>
  </si>
  <si>
    <t>Football - 478</t>
  </si>
  <si>
    <t>ORD1270</t>
  </si>
  <si>
    <t>Jacket - 887</t>
  </si>
  <si>
    <t>ORD1271</t>
  </si>
  <si>
    <t>Mobile - 790</t>
  </si>
  <si>
    <t>ORD1272</t>
  </si>
  <si>
    <t>Earphones - 433</t>
  </si>
  <si>
    <t>ORD1273</t>
  </si>
  <si>
    <t>Football - 138</t>
  </si>
  <si>
    <t>ORD1274</t>
  </si>
  <si>
    <t>Jeans - 392</t>
  </si>
  <si>
    <t>ORD1275</t>
  </si>
  <si>
    <t>T-Shirt - 789</t>
  </si>
  <si>
    <t>ORD1276</t>
  </si>
  <si>
    <t>Fiction - 261</t>
  </si>
  <si>
    <t>ORD1277</t>
  </si>
  <si>
    <t>Jeans - 430</t>
  </si>
  <si>
    <t>ORD1278</t>
  </si>
  <si>
    <t>Jacket - 985</t>
  </si>
  <si>
    <t>ORD1279</t>
  </si>
  <si>
    <t>T-Shirt - 203</t>
  </si>
  <si>
    <t>ORD1280</t>
  </si>
  <si>
    <t>Sofa - 260</t>
  </si>
  <si>
    <t>ORD1281</t>
  </si>
  <si>
    <t>Non-Fiction - 898</t>
  </si>
  <si>
    <t>ORD1282</t>
  </si>
  <si>
    <t>Mobile - 734</t>
  </si>
  <si>
    <t>ORD1283</t>
  </si>
  <si>
    <t>Yoga Mat - 153</t>
  </si>
  <si>
    <t>ORD1284</t>
  </si>
  <si>
    <t>Laptop - 133</t>
  </si>
  <si>
    <t>ORD1285</t>
  </si>
  <si>
    <t>Non-Fiction - 341</t>
  </si>
  <si>
    <t>ORD1286</t>
  </si>
  <si>
    <t>Yoga Mat - 989</t>
  </si>
  <si>
    <t>ORD1287</t>
  </si>
  <si>
    <t>Fiction - 212</t>
  </si>
  <si>
    <t>ORD1288</t>
  </si>
  <si>
    <t>Jeans - 417</t>
  </si>
  <si>
    <t>ORD1289</t>
  </si>
  <si>
    <t>Football - 122</t>
  </si>
  <si>
    <t>ORD1290</t>
  </si>
  <si>
    <t>T-Shirt - 657</t>
  </si>
  <si>
    <t>ORD1291</t>
  </si>
  <si>
    <t>ORD1292</t>
  </si>
  <si>
    <t>Laptop - 746</t>
  </si>
  <si>
    <t>ORD1293</t>
  </si>
  <si>
    <t>Football - 217</t>
  </si>
  <si>
    <t>ORD1294</t>
  </si>
  <si>
    <t>Football - 800</t>
  </si>
  <si>
    <t>ORD1295</t>
  </si>
  <si>
    <t>Biography - 742</t>
  </si>
  <si>
    <t>ORD1296</t>
  </si>
  <si>
    <t>Comics - 311</t>
  </si>
  <si>
    <t>ORD1297</t>
  </si>
  <si>
    <t>T-Shirt - 517</t>
  </si>
  <si>
    <t>ORD1298</t>
  </si>
  <si>
    <t>Football - 212</t>
  </si>
  <si>
    <t>ORD1299</t>
  </si>
  <si>
    <t>Mobile - 143</t>
  </si>
  <si>
    <t>ORD1300</t>
  </si>
  <si>
    <t>Fiction - 227</t>
  </si>
  <si>
    <t>ORD1301</t>
  </si>
  <si>
    <t>Comics - 975</t>
  </si>
  <si>
    <t>ORD1302</t>
  </si>
  <si>
    <t>Laptop - 257</t>
  </si>
  <si>
    <t>ORD1303</t>
  </si>
  <si>
    <t>Comics - 884</t>
  </si>
  <si>
    <t>ORD1304</t>
  </si>
  <si>
    <t>Jeans - 926</t>
  </si>
  <si>
    <t>ORD1305</t>
  </si>
  <si>
    <t>ORD1306</t>
  </si>
  <si>
    <t>Earphones - 966</t>
  </si>
  <si>
    <t>ORD1307</t>
  </si>
  <si>
    <t>Football - 951</t>
  </si>
  <si>
    <t>ORD1308</t>
  </si>
  <si>
    <t>Biography - 611</t>
  </si>
  <si>
    <t>ORD1309</t>
  </si>
  <si>
    <t>Fiction - 144</t>
  </si>
  <si>
    <t>ORD1310</t>
  </si>
  <si>
    <t>Laptop - 207</t>
  </si>
  <si>
    <t>ORD1311</t>
  </si>
  <si>
    <t>T-Shirt - 318</t>
  </si>
  <si>
    <t>ORD1312</t>
  </si>
  <si>
    <t>Sofa - 542</t>
  </si>
  <si>
    <t>ORD1313</t>
  </si>
  <si>
    <t>Mobile - 929</t>
  </si>
  <si>
    <t>ORD1314</t>
  </si>
  <si>
    <t>Chair - 414</t>
  </si>
  <si>
    <t>ORD1315</t>
  </si>
  <si>
    <t>Chair - 276</t>
  </si>
  <si>
    <t>ORD1316</t>
  </si>
  <si>
    <t>Jeans - 327</t>
  </si>
  <si>
    <t>ORD1317</t>
  </si>
  <si>
    <t>Chair - 802</t>
  </si>
  <si>
    <t>ORD1318</t>
  </si>
  <si>
    <t>Bookshelf - 771</t>
  </si>
  <si>
    <t>ORD1319</t>
  </si>
  <si>
    <t>Jeans - 366</t>
  </si>
  <si>
    <t>ORD1320</t>
  </si>
  <si>
    <t>Table - 969</t>
  </si>
  <si>
    <t>ORD1321</t>
  </si>
  <si>
    <t>Table - 937</t>
  </si>
  <si>
    <t>ORD1322</t>
  </si>
  <si>
    <t>Bookshelf - 478</t>
  </si>
  <si>
    <t>ORD1323</t>
  </si>
  <si>
    <t>Mobile - 588</t>
  </si>
  <si>
    <t>ORD1324</t>
  </si>
  <si>
    <t>Earphones - 801</t>
  </si>
  <si>
    <t>ORD1325</t>
  </si>
  <si>
    <t>Mobile - 786</t>
  </si>
  <si>
    <t>ORD1326</t>
  </si>
  <si>
    <t>Jacket - 389</t>
  </si>
  <si>
    <t>ORD1327</t>
  </si>
  <si>
    <t>Fiction - 456</t>
  </si>
  <si>
    <t>ORD1328</t>
  </si>
  <si>
    <t>Sofa - 756</t>
  </si>
  <si>
    <t>ORD1329</t>
  </si>
  <si>
    <t>Chair - 843</t>
  </si>
  <si>
    <t>ORD1330</t>
  </si>
  <si>
    <t>Dress - 971</t>
  </si>
  <si>
    <t>ORD1331</t>
  </si>
  <si>
    <t>Sofa - 303</t>
  </si>
  <si>
    <t>ORD1332</t>
  </si>
  <si>
    <t>Mobile - 312</t>
  </si>
  <si>
    <t>ORD1333</t>
  </si>
  <si>
    <t>Fiction - 651</t>
  </si>
  <si>
    <t>ORD1334</t>
  </si>
  <si>
    <t>Cricket Bat - 886</t>
  </si>
  <si>
    <t>ORD1335</t>
  </si>
  <si>
    <t>Sofa - 422</t>
  </si>
  <si>
    <t>ORD1336</t>
  </si>
  <si>
    <t>Earphones - 693</t>
  </si>
  <si>
    <t>ORD1337</t>
  </si>
  <si>
    <t>Tennis Racket - 280</t>
  </si>
  <si>
    <t>ORD1338</t>
  </si>
  <si>
    <t>Biography - 598</t>
  </si>
  <si>
    <t>ORD1339</t>
  </si>
  <si>
    <t>Yoga Mat - 419</t>
  </si>
  <si>
    <t>ORD1340</t>
  </si>
  <si>
    <t>Laptop - 182</t>
  </si>
  <si>
    <t>ORD1341</t>
  </si>
  <si>
    <t>Tennis Racket - 402</t>
  </si>
  <si>
    <t>ORD1342</t>
  </si>
  <si>
    <t>Jacket - 361</t>
  </si>
  <si>
    <t>ORD1343</t>
  </si>
  <si>
    <t>Yoga Mat - 883</t>
  </si>
  <si>
    <t>ORD1344</t>
  </si>
  <si>
    <t>Sofa - 299</t>
  </si>
  <si>
    <t>ORD1345</t>
  </si>
  <si>
    <t>Table - 339</t>
  </si>
  <si>
    <t>ORD1346</t>
  </si>
  <si>
    <t>Jeans - 791</t>
  </si>
  <si>
    <t>ORD1347</t>
  </si>
  <si>
    <t>Tablet - 782</t>
  </si>
  <si>
    <t>ORD1348</t>
  </si>
  <si>
    <t>Sofa - 394</t>
  </si>
  <si>
    <t>ORD1349</t>
  </si>
  <si>
    <t>ORD1350</t>
  </si>
  <si>
    <t>Table - 788</t>
  </si>
  <si>
    <t>ORD1351</t>
  </si>
  <si>
    <t>Table - 980</t>
  </si>
  <si>
    <t>ORD1352</t>
  </si>
  <si>
    <t>Laptop - 495</t>
  </si>
  <si>
    <t>ORD1353</t>
  </si>
  <si>
    <t>Yoga Mat - 848</t>
  </si>
  <si>
    <t>ORD1354</t>
  </si>
  <si>
    <t>Chair - 237</t>
  </si>
  <si>
    <t>ORD1355</t>
  </si>
  <si>
    <t>Jeans - 938</t>
  </si>
  <si>
    <t>ORD1356</t>
  </si>
  <si>
    <t>ORD1357</t>
  </si>
  <si>
    <t>Comics - 922</t>
  </si>
  <si>
    <t>ORD1358</t>
  </si>
  <si>
    <t>Earphones - 228</t>
  </si>
  <si>
    <t>ORD1359</t>
  </si>
  <si>
    <t>Comics - 148</t>
  </si>
  <si>
    <t>ORD1360</t>
  </si>
  <si>
    <t>Tennis Racket - 775</t>
  </si>
  <si>
    <t>ORD1361</t>
  </si>
  <si>
    <t>Yoga Mat - 888</t>
  </si>
  <si>
    <t>ORD1362</t>
  </si>
  <si>
    <t>Tennis Racket - 392</t>
  </si>
  <si>
    <t>ORD1363</t>
  </si>
  <si>
    <t>Fiction - 727</t>
  </si>
  <si>
    <t>ORD1364</t>
  </si>
  <si>
    <t>Football - 635</t>
  </si>
  <si>
    <t>ORD1365</t>
  </si>
  <si>
    <t>Comics - 410</t>
  </si>
  <si>
    <t>ORD1366</t>
  </si>
  <si>
    <t>Cricket Bat - 636</t>
  </si>
  <si>
    <t>ORD1367</t>
  </si>
  <si>
    <t>Jacket - 738</t>
  </si>
  <si>
    <t>ORD1368</t>
  </si>
  <si>
    <t>Football - 333</t>
  </si>
  <si>
    <t>ORD1369</t>
  </si>
  <si>
    <t>Fiction - 308</t>
  </si>
  <si>
    <t>ORD1370</t>
  </si>
  <si>
    <t>Table - 704</t>
  </si>
  <si>
    <t>ORD1371</t>
  </si>
  <si>
    <t>Football - 193</t>
  </si>
  <si>
    <t>ORD1372</t>
  </si>
  <si>
    <t>Chair - 426</t>
  </si>
  <si>
    <t>ORD1373</t>
  </si>
  <si>
    <t>T-Shirt - 324</t>
  </si>
  <si>
    <t>ORD1374</t>
  </si>
  <si>
    <t>Laptop - 989</t>
  </si>
  <si>
    <t>ORD1375</t>
  </si>
  <si>
    <t>Dress - 891</t>
  </si>
  <si>
    <t>ORD1376</t>
  </si>
  <si>
    <t>Cricket Bat - 110</t>
  </si>
  <si>
    <t>ORD1377</t>
  </si>
  <si>
    <t>Chair - 428</t>
  </si>
  <si>
    <t>ORD1378</t>
  </si>
  <si>
    <t>Chair - 111</t>
  </si>
  <si>
    <t>ORD1379</t>
  </si>
  <si>
    <t>Fiction - 134</t>
  </si>
  <si>
    <t>ORD1380</t>
  </si>
  <si>
    <t>Sofa - 546</t>
  </si>
  <si>
    <t>ORD1381</t>
  </si>
  <si>
    <t>Biography - 551</t>
  </si>
  <si>
    <t>ORD1382</t>
  </si>
  <si>
    <t>Mobile - 839</t>
  </si>
  <si>
    <t>ORD1383</t>
  </si>
  <si>
    <t>Cricket Bat - 319</t>
  </si>
  <si>
    <t>ORD1384</t>
  </si>
  <si>
    <t>Comics - 540</t>
  </si>
  <si>
    <t>ORD1385</t>
  </si>
  <si>
    <t>Tablet - 752</t>
  </si>
  <si>
    <t>ORD1386</t>
  </si>
  <si>
    <t>Sofa - 634</t>
  </si>
  <si>
    <t>ORD1387</t>
  </si>
  <si>
    <t>Table - 694</t>
  </si>
  <si>
    <t>ORD1388</t>
  </si>
  <si>
    <t>Laptop - 328</t>
  </si>
  <si>
    <t>ORD1389</t>
  </si>
  <si>
    <t>Bookshelf - 443</t>
  </si>
  <si>
    <t>ORD1390</t>
  </si>
  <si>
    <t>Earphones - 179</t>
  </si>
  <si>
    <t>ORD1391</t>
  </si>
  <si>
    <t>Comics - 452</t>
  </si>
  <si>
    <t>ORD1392</t>
  </si>
  <si>
    <t>Non-Fiction - 495</t>
  </si>
  <si>
    <t>ORD1393</t>
  </si>
  <si>
    <t>Mobile - 389</t>
  </si>
  <si>
    <t>ORD1394</t>
  </si>
  <si>
    <t>Non-Fiction - 554</t>
  </si>
  <si>
    <t>ORD1395</t>
  </si>
  <si>
    <t>Biography - 942</t>
  </si>
  <si>
    <t>ORD1396</t>
  </si>
  <si>
    <t>Comics - 770</t>
  </si>
  <si>
    <t>ORD1397</t>
  </si>
  <si>
    <t>T-Shirt - 227</t>
  </si>
  <si>
    <t>ORD1398</t>
  </si>
  <si>
    <t>Yoga Mat - 801</t>
  </si>
  <si>
    <t>ORD1399</t>
  </si>
  <si>
    <t>Sofa - 642</t>
  </si>
  <si>
    <t>ORD1400</t>
  </si>
  <si>
    <t>Jacket - 997</t>
  </si>
  <si>
    <t>ORD1401</t>
  </si>
  <si>
    <t>Fiction - 458</t>
  </si>
  <si>
    <t>ORD1402</t>
  </si>
  <si>
    <t>Laptop - 626</t>
  </si>
  <si>
    <t>ORD1403</t>
  </si>
  <si>
    <t>Fiction - 412</t>
  </si>
  <si>
    <t>ORD1404</t>
  </si>
  <si>
    <t>Football - 174</t>
  </si>
  <si>
    <t>ORD1405</t>
  </si>
  <si>
    <t>Fiction - 645</t>
  </si>
  <si>
    <t>ORD1406</t>
  </si>
  <si>
    <t>Tablet - 970</t>
  </si>
  <si>
    <t>ORD1407</t>
  </si>
  <si>
    <t>Cricket Bat - 295</t>
  </si>
  <si>
    <t>ORD1408</t>
  </si>
  <si>
    <t>Comics - 942</t>
  </si>
  <si>
    <t>ORD1409</t>
  </si>
  <si>
    <t>Yoga Mat - 128</t>
  </si>
  <si>
    <t>ORD1410</t>
  </si>
  <si>
    <t>Table - 805</t>
  </si>
  <si>
    <t>ORD1411</t>
  </si>
  <si>
    <t>Bookshelf - 115</t>
  </si>
  <si>
    <t>ORD1412</t>
  </si>
  <si>
    <t>Biography - 522</t>
  </si>
  <si>
    <t>ORD1413</t>
  </si>
  <si>
    <t>Tennis Racket - 688</t>
  </si>
  <si>
    <t>ORD1414</t>
  </si>
  <si>
    <t>Earphones - 904</t>
  </si>
  <si>
    <t>ORD1415</t>
  </si>
  <si>
    <t>Comics - 692</t>
  </si>
  <si>
    <t>ORD1416</t>
  </si>
  <si>
    <t>Chair - 504</t>
  </si>
  <si>
    <t>ORD1417</t>
  </si>
  <si>
    <t>Chair - 735</t>
  </si>
  <si>
    <t>ORD1418</t>
  </si>
  <si>
    <t>Comics - 630</t>
  </si>
  <si>
    <t>ORD1419</t>
  </si>
  <si>
    <t>Cricket Bat - 713</t>
  </si>
  <si>
    <t>ORD1420</t>
  </si>
  <si>
    <t>Table - 176</t>
  </si>
  <si>
    <t>ORD1421</t>
  </si>
  <si>
    <t>Yoga Mat - 328</t>
  </si>
  <si>
    <t>ORD1422</t>
  </si>
  <si>
    <t>Table - 396</t>
  </si>
  <si>
    <t>ORD1423</t>
  </si>
  <si>
    <t>Bookshelf - 609</t>
  </si>
  <si>
    <t>ORD1424</t>
  </si>
  <si>
    <t>T-Shirt - 814</t>
  </si>
  <si>
    <t>ORD1425</t>
  </si>
  <si>
    <t>Table - 672</t>
  </si>
  <si>
    <t>ORD1426</t>
  </si>
  <si>
    <t>Laptop - 637</t>
  </si>
  <si>
    <t>ORD1427</t>
  </si>
  <si>
    <t>Biography - 682</t>
  </si>
  <si>
    <t>ORD1428</t>
  </si>
  <si>
    <t>Comics - 714</t>
  </si>
  <si>
    <t>ORD1429</t>
  </si>
  <si>
    <t>Tennis Racket - 425</t>
  </si>
  <si>
    <t>ORD1430</t>
  </si>
  <si>
    <t>Table - 462</t>
  </si>
  <si>
    <t>ORD1431</t>
  </si>
  <si>
    <t>Laptop - 768</t>
  </si>
  <si>
    <t>ORD1432</t>
  </si>
  <si>
    <t>Cricket Bat - 974</t>
  </si>
  <si>
    <t>ORD1433</t>
  </si>
  <si>
    <t>Jeans - 458</t>
  </si>
  <si>
    <t>ORD1434</t>
  </si>
  <si>
    <t>Tennis Racket - 805</t>
  </si>
  <si>
    <t>ORD1435</t>
  </si>
  <si>
    <t>Yoga Mat - 886</t>
  </si>
  <si>
    <t>ORD1436</t>
  </si>
  <si>
    <t>Table - 423</t>
  </si>
  <si>
    <t>ORD1437</t>
  </si>
  <si>
    <t>Dress - 797</t>
  </si>
  <si>
    <t>ORD1438</t>
  </si>
  <si>
    <t>ORD1439</t>
  </si>
  <si>
    <t>Laptop - 724</t>
  </si>
  <si>
    <t>ORD1440</t>
  </si>
  <si>
    <t>Tablet - 924</t>
  </si>
  <si>
    <t>ORD1441</t>
  </si>
  <si>
    <t>Non-Fiction - 264</t>
  </si>
  <si>
    <t>ORD1442</t>
  </si>
  <si>
    <t>T-Shirt - 672</t>
  </si>
  <si>
    <t>ORD1443</t>
  </si>
  <si>
    <t>Jeans - 703</t>
  </si>
  <si>
    <t>ORD1444</t>
  </si>
  <si>
    <t>Non-Fiction - 897</t>
  </si>
  <si>
    <t>ORD1445</t>
  </si>
  <si>
    <t>Tennis Racket - 554</t>
  </si>
  <si>
    <t>ORD1446</t>
  </si>
  <si>
    <t>Jeans - 252</t>
  </si>
  <si>
    <t>ORD1447</t>
  </si>
  <si>
    <t>Tablet - 836</t>
  </si>
  <si>
    <t>ORD1448</t>
  </si>
  <si>
    <t>Laptop - 226</t>
  </si>
  <si>
    <t>ORD1449</t>
  </si>
  <si>
    <t>Sofa - 292</t>
  </si>
  <si>
    <t>ORD1450</t>
  </si>
  <si>
    <t>T-Shirt - 726</t>
  </si>
  <si>
    <t>ORD1451</t>
  </si>
  <si>
    <t>Tennis Racket - 873</t>
  </si>
  <si>
    <t>ORD1452</t>
  </si>
  <si>
    <t>Biography - 629</t>
  </si>
  <si>
    <t>ORD1453</t>
  </si>
  <si>
    <t>Biography - 109</t>
  </si>
  <si>
    <t>ORD1454</t>
  </si>
  <si>
    <t>Football - 191</t>
  </si>
  <si>
    <t>ORD1455</t>
  </si>
  <si>
    <t>Sofa - 238</t>
  </si>
  <si>
    <t>ORD1456</t>
  </si>
  <si>
    <t>Comics - 580</t>
  </si>
  <si>
    <t>ORD1457</t>
  </si>
  <si>
    <t>T-Shirt - 548</t>
  </si>
  <si>
    <t>ORD1458</t>
  </si>
  <si>
    <t>Table - 432</t>
  </si>
  <si>
    <t>ORD1459</t>
  </si>
  <si>
    <t>Jacket - 968</t>
  </si>
  <si>
    <t>ORD1460</t>
  </si>
  <si>
    <t>Mobile - 439</t>
  </si>
  <si>
    <t>ORD1461</t>
  </si>
  <si>
    <t>Bookshelf - 151</t>
  </si>
  <si>
    <t>ORD1462</t>
  </si>
  <si>
    <t>Comics - 806</t>
  </si>
  <si>
    <t>ORD1463</t>
  </si>
  <si>
    <t>Sofa - 565</t>
  </si>
  <si>
    <t>ORD1464</t>
  </si>
  <si>
    <t>Table - 817</t>
  </si>
  <si>
    <t>ORD1465</t>
  </si>
  <si>
    <t>Sofa - 898</t>
  </si>
  <si>
    <t>ORD1466</t>
  </si>
  <si>
    <t>Table - 574</t>
  </si>
  <si>
    <t>ORD1467</t>
  </si>
  <si>
    <t>Jacket - 500</t>
  </si>
  <si>
    <t>ORD1468</t>
  </si>
  <si>
    <t>Laptop - 538</t>
  </si>
  <si>
    <t>ORD1469</t>
  </si>
  <si>
    <t>Football - 977</t>
  </si>
  <si>
    <t>ORD1470</t>
  </si>
  <si>
    <t>Sofa - 704</t>
  </si>
  <si>
    <t>ORD1471</t>
  </si>
  <si>
    <t>Biography - 920</t>
  </si>
  <si>
    <t>ORD1472</t>
  </si>
  <si>
    <t>ORD1473</t>
  </si>
  <si>
    <t>Biography - 697</t>
  </si>
  <si>
    <t>ORD1474</t>
  </si>
  <si>
    <t>Dress - 608</t>
  </si>
  <si>
    <t>ORD1475</t>
  </si>
  <si>
    <t>Fiction - 252</t>
  </si>
  <si>
    <t>ORD1476</t>
  </si>
  <si>
    <t>Football - 613</t>
  </si>
  <si>
    <t>ORD1477</t>
  </si>
  <si>
    <t>Tablet - 602</t>
  </si>
  <si>
    <t>ORD1478</t>
  </si>
  <si>
    <t>Fiction - 953</t>
  </si>
  <si>
    <t>ORD1479</t>
  </si>
  <si>
    <t>Comics - 871</t>
  </si>
  <si>
    <t>ORD1480</t>
  </si>
  <si>
    <t>Earphones - 775</t>
  </si>
  <si>
    <t>ORD1481</t>
  </si>
  <si>
    <t>Football - 105</t>
  </si>
  <si>
    <t>ORD1482</t>
  </si>
  <si>
    <t>Sofa - 599</t>
  </si>
  <si>
    <t>ORD1483</t>
  </si>
  <si>
    <t>Comics - 760</t>
  </si>
  <si>
    <t>ORD1484</t>
  </si>
  <si>
    <t>Earphones - 816</t>
  </si>
  <si>
    <t>ORD1485</t>
  </si>
  <si>
    <t>Jacket - 217</t>
  </si>
  <si>
    <t>ORD1486</t>
  </si>
  <si>
    <t>Tablet - 584</t>
  </si>
  <si>
    <t>ORD1487</t>
  </si>
  <si>
    <t>Dress - 700</t>
  </si>
  <si>
    <t>ORD1488</t>
  </si>
  <si>
    <t>Cricket Bat - 765</t>
  </si>
  <si>
    <t>ORD1489</t>
  </si>
  <si>
    <t>Bookshelf - 778</t>
  </si>
  <si>
    <t>ORD1490</t>
  </si>
  <si>
    <t>Laptop - 567</t>
  </si>
  <si>
    <t>ORD1491</t>
  </si>
  <si>
    <t>Non-Fiction - 260</t>
  </si>
  <si>
    <t>ORD1492</t>
  </si>
  <si>
    <t>Cricket Bat - 369</t>
  </si>
  <si>
    <t>ORD1493</t>
  </si>
  <si>
    <t>Laptop - 155</t>
  </si>
  <si>
    <t>ORD1494</t>
  </si>
  <si>
    <t>Non-Fiction - 327</t>
  </si>
  <si>
    <t>ORD1495</t>
  </si>
  <si>
    <t>Laptop - 948</t>
  </si>
  <si>
    <t>ORD1496</t>
  </si>
  <si>
    <t>Dress - 248</t>
  </si>
  <si>
    <t>ORD1497</t>
  </si>
  <si>
    <t>ORD1498</t>
  </si>
  <si>
    <t>Mobile - 243</t>
  </si>
  <si>
    <t>ORD1499</t>
  </si>
  <si>
    <t>Earphones - 849</t>
  </si>
  <si>
    <t>ORD1500</t>
  </si>
  <si>
    <t>Football - 883</t>
  </si>
  <si>
    <t>ORD1501</t>
  </si>
  <si>
    <t>Mobile - 731</t>
  </si>
  <si>
    <t>ORD1502</t>
  </si>
  <si>
    <t>Comics - 439</t>
  </si>
  <si>
    <t>ORD1503</t>
  </si>
  <si>
    <t>Jacket - 512</t>
  </si>
  <si>
    <t>ORD1504</t>
  </si>
  <si>
    <t>Jeans - 831</t>
  </si>
  <si>
    <t>ORD1505</t>
  </si>
  <si>
    <t>Mobile - 619</t>
  </si>
  <si>
    <t>ORD1506</t>
  </si>
  <si>
    <t>Football - 443</t>
  </si>
  <si>
    <t>ORD1507</t>
  </si>
  <si>
    <t>Tennis Racket - 486</t>
  </si>
  <si>
    <t>ORD1508</t>
  </si>
  <si>
    <t>Comics - 572</t>
  </si>
  <si>
    <t>ORD1509</t>
  </si>
  <si>
    <t>Laptop - 374</t>
  </si>
  <si>
    <t>ORD1510</t>
  </si>
  <si>
    <t>T-Shirt - 452</t>
  </si>
  <si>
    <t>ORD1511</t>
  </si>
  <si>
    <t>Football - 165</t>
  </si>
  <si>
    <t>ORD1512</t>
  </si>
  <si>
    <t>Earphones - 178</t>
  </si>
  <si>
    <t>ORD1513</t>
  </si>
  <si>
    <t>Yoga Mat - 697</t>
  </si>
  <si>
    <t>ORD1514</t>
  </si>
  <si>
    <t>Tennis Racket - 735</t>
  </si>
  <si>
    <t>ORD1515</t>
  </si>
  <si>
    <t>Jacket - 301</t>
  </si>
  <si>
    <t>ORD1516</t>
  </si>
  <si>
    <t>Sofa - 761</t>
  </si>
  <si>
    <t>ORD1517</t>
  </si>
  <si>
    <t>Non-Fiction - 657</t>
  </si>
  <si>
    <t>ORD1518</t>
  </si>
  <si>
    <t>Biography - 212</t>
  </si>
  <si>
    <t>ORD1519</t>
  </si>
  <si>
    <t>T-Shirt - 190</t>
  </si>
  <si>
    <t>ORD1520</t>
  </si>
  <si>
    <t>Football - 240</t>
  </si>
  <si>
    <t>ORD1521</t>
  </si>
  <si>
    <t>Laptop - 388</t>
  </si>
  <si>
    <t>ORD1522</t>
  </si>
  <si>
    <t>Cricket Bat - 829</t>
  </si>
  <si>
    <t>ORD1523</t>
  </si>
  <si>
    <t>Jeans - 688</t>
  </si>
  <si>
    <t>ORD1524</t>
  </si>
  <si>
    <t>Fiction - 510</t>
  </si>
  <si>
    <t>ORD1525</t>
  </si>
  <si>
    <t>Yoga Mat - 476</t>
  </si>
  <si>
    <t>ORD1526</t>
  </si>
  <si>
    <t>Fiction - 483</t>
  </si>
  <si>
    <t>ORD1527</t>
  </si>
  <si>
    <t>Earphones - 945</t>
  </si>
  <si>
    <t>ORD1528</t>
  </si>
  <si>
    <t>Biography - 251</t>
  </si>
  <si>
    <t>ORD1529</t>
  </si>
  <si>
    <t>Biography - 934</t>
  </si>
  <si>
    <t>ORD1530</t>
  </si>
  <si>
    <t>Sofa - 850</t>
  </si>
  <si>
    <t>ORD1531</t>
  </si>
  <si>
    <t>Chair - 726</t>
  </si>
  <si>
    <t>ORD1532</t>
  </si>
  <si>
    <t>Table - 418</t>
  </si>
  <si>
    <t>ORD1533</t>
  </si>
  <si>
    <t>Non-Fiction - 468</t>
  </si>
  <si>
    <t>ORD1534</t>
  </si>
  <si>
    <t>T-Shirt - 705</t>
  </si>
  <si>
    <t>ORD1535</t>
  </si>
  <si>
    <t>Comics - 659</t>
  </si>
  <si>
    <t>ORD1536</t>
  </si>
  <si>
    <t>Jacket - 802</t>
  </si>
  <si>
    <t>ORD1537</t>
  </si>
  <si>
    <t>Dress - 561</t>
  </si>
  <si>
    <t>ORD1538</t>
  </si>
  <si>
    <t>ORD1539</t>
  </si>
  <si>
    <t>Cricket Bat - 255</t>
  </si>
  <si>
    <t>ORD1540</t>
  </si>
  <si>
    <t>Mobile - 783</t>
  </si>
  <si>
    <t>ORD1541</t>
  </si>
  <si>
    <t>Chair - 576</t>
  </si>
  <si>
    <t>ORD1542</t>
  </si>
  <si>
    <t>Sofa - 500</t>
  </si>
  <si>
    <t>ORD1543</t>
  </si>
  <si>
    <t>Cricket Bat - 907</t>
  </si>
  <si>
    <t>ORD1544</t>
  </si>
  <si>
    <t>Mobile - 276</t>
  </si>
  <si>
    <t>ORD1545</t>
  </si>
  <si>
    <t>Biography - 440</t>
  </si>
  <si>
    <t>ORD1546</t>
  </si>
  <si>
    <t>Non-Fiction - 156</t>
  </si>
  <si>
    <t>ORD1547</t>
  </si>
  <si>
    <t>Table - 954</t>
  </si>
  <si>
    <t>ORD1548</t>
  </si>
  <si>
    <t>Earphones - 951</t>
  </si>
  <si>
    <t>ORD1549</t>
  </si>
  <si>
    <t>Table - 547</t>
  </si>
  <si>
    <t>ORD1550</t>
  </si>
  <si>
    <t>Jeans - 302</t>
  </si>
  <si>
    <t>ORD1551</t>
  </si>
  <si>
    <t>Chair - 796</t>
  </si>
  <si>
    <t>ORD1552</t>
  </si>
  <si>
    <t>Chair - 732</t>
  </si>
  <si>
    <t>ORD1553</t>
  </si>
  <si>
    <t>Biography - 837</t>
  </si>
  <si>
    <t>ORD1554</t>
  </si>
  <si>
    <t>Fiction - 301</t>
  </si>
  <si>
    <t>ORD1555</t>
  </si>
  <si>
    <t>Fiction - 429</t>
  </si>
  <si>
    <t>ORD1556</t>
  </si>
  <si>
    <t>Jeans - 462</t>
  </si>
  <si>
    <t>ORD1557</t>
  </si>
  <si>
    <t>Comics - 991</t>
  </si>
  <si>
    <t>ORD1558</t>
  </si>
  <si>
    <t>Laptop - 553</t>
  </si>
  <si>
    <t>ORD1559</t>
  </si>
  <si>
    <t>Tennis Racket - 455</t>
  </si>
  <si>
    <t>ORD1560</t>
  </si>
  <si>
    <t>Laptop - 315</t>
  </si>
  <si>
    <t>ORD1561</t>
  </si>
  <si>
    <t>Laptop - 654</t>
  </si>
  <si>
    <t>ORD1562</t>
  </si>
  <si>
    <t>Biography - 986</t>
  </si>
  <si>
    <t>ORD1563</t>
  </si>
  <si>
    <t>Yoga Mat - 122</t>
  </si>
  <si>
    <t>ORD1564</t>
  </si>
  <si>
    <t>Yoga Mat - 254</t>
  </si>
  <si>
    <t>ORD1565</t>
  </si>
  <si>
    <t>Tennis Racket - 285</t>
  </si>
  <si>
    <t>ORD1566</t>
  </si>
  <si>
    <t>Jeans - 348</t>
  </si>
  <si>
    <t>ORD1567</t>
  </si>
  <si>
    <t>Fiction - 848</t>
  </si>
  <si>
    <t>ORD1568</t>
  </si>
  <si>
    <t>Cricket Bat - 904</t>
  </si>
  <si>
    <t>ORD1569</t>
  </si>
  <si>
    <t>T-Shirt - 233</t>
  </si>
  <si>
    <t>ORD1570</t>
  </si>
  <si>
    <t>Sofa - 420</t>
  </si>
  <si>
    <t>ORD1571</t>
  </si>
  <si>
    <t>Bookshelf - 489</t>
  </si>
  <si>
    <t>ORD1572</t>
  </si>
  <si>
    <t>Jeans - 533</t>
  </si>
  <si>
    <t>ORD1573</t>
  </si>
  <si>
    <t>Jacket - 121</t>
  </si>
  <si>
    <t>ORD1574</t>
  </si>
  <si>
    <t>Biography - 972</t>
  </si>
  <si>
    <t>ORD1575</t>
  </si>
  <si>
    <t>Comics - 699</t>
  </si>
  <si>
    <t>ORD1576</t>
  </si>
  <si>
    <t>Table - 764</t>
  </si>
  <si>
    <t>ORD1577</t>
  </si>
  <si>
    <t>Yoga Mat - 224</t>
  </si>
  <si>
    <t>ORD1578</t>
  </si>
  <si>
    <t>Sofa - 178</t>
  </si>
  <si>
    <t>ORD1579</t>
  </si>
  <si>
    <t>Football - 957</t>
  </si>
  <si>
    <t>ORD1580</t>
  </si>
  <si>
    <t>Cricket Bat - 150</t>
  </si>
  <si>
    <t>ORD1581</t>
  </si>
  <si>
    <t>Non-Fiction - 827</t>
  </si>
  <si>
    <t>ORD1582</t>
  </si>
  <si>
    <t>Laptop - 275</t>
  </si>
  <si>
    <t>ORD1583</t>
  </si>
  <si>
    <t>Tablet - 969</t>
  </si>
  <si>
    <t>ORD1584</t>
  </si>
  <si>
    <t>Dress - 352</t>
  </si>
  <si>
    <t>ORD1585</t>
  </si>
  <si>
    <t>Biography - 345</t>
  </si>
  <si>
    <t>ORD1586</t>
  </si>
  <si>
    <t>Tennis Racket - 838</t>
  </si>
  <si>
    <t>ORD1587</t>
  </si>
  <si>
    <t>Earphones - 205</t>
  </si>
  <si>
    <t>ORD1588</t>
  </si>
  <si>
    <t>Yoga Mat - 292</t>
  </si>
  <si>
    <t>ORD1589</t>
  </si>
  <si>
    <t>Laptop - 415</t>
  </si>
  <si>
    <t>ORD1590</t>
  </si>
  <si>
    <t>ORD1591</t>
  </si>
  <si>
    <t>Mobile - 647</t>
  </si>
  <si>
    <t>ORD1592</t>
  </si>
  <si>
    <t>Fiction - 815</t>
  </si>
  <si>
    <t>ORD1593</t>
  </si>
  <si>
    <t>Sofa - 878</t>
  </si>
  <si>
    <t>ORD1594</t>
  </si>
  <si>
    <t>Cricket Bat - 367</t>
  </si>
  <si>
    <t>ORD1595</t>
  </si>
  <si>
    <t>Non-Fiction - 269</t>
  </si>
  <si>
    <t>ORD1596</t>
  </si>
  <si>
    <t>Non-Fiction - 650</t>
  </si>
  <si>
    <t>ORD1597</t>
  </si>
  <si>
    <t>Comics - 554</t>
  </si>
  <si>
    <t>ORD1598</t>
  </si>
  <si>
    <t>Non-Fiction - 750</t>
  </si>
  <si>
    <t>ORD1599</t>
  </si>
  <si>
    <t>Fiction - 391</t>
  </si>
  <si>
    <t>ORD1600</t>
  </si>
  <si>
    <t>Jeans - 663</t>
  </si>
  <si>
    <t>ORD1601</t>
  </si>
  <si>
    <t>Cricket Bat - 898</t>
  </si>
  <si>
    <t>ORD1602</t>
  </si>
  <si>
    <t>Fiction - 900</t>
  </si>
  <si>
    <t>ORD1603</t>
  </si>
  <si>
    <t>ORD1604</t>
  </si>
  <si>
    <t>Jacket - 245</t>
  </si>
  <si>
    <t>ORD1605</t>
  </si>
  <si>
    <t>Dress - 524</t>
  </si>
  <si>
    <t>ORD1606</t>
  </si>
  <si>
    <t>Football - 413</t>
  </si>
  <si>
    <t>ORD1607</t>
  </si>
  <si>
    <t>Laptop - 283</t>
  </si>
  <si>
    <t>ORD1608</t>
  </si>
  <si>
    <t>Chair - 763</t>
  </si>
  <si>
    <t>ORD1609</t>
  </si>
  <si>
    <t>Mobile - 812</t>
  </si>
  <si>
    <t>ORD1610</t>
  </si>
  <si>
    <t>Tablet - 227</t>
  </si>
  <si>
    <t>ORD1611</t>
  </si>
  <si>
    <t>Tablet - 386</t>
  </si>
  <si>
    <t>ORD1612</t>
  </si>
  <si>
    <t>Fiction - 922</t>
  </si>
  <si>
    <t>ORD1613</t>
  </si>
  <si>
    <t>T-Shirt - 352</t>
  </si>
  <si>
    <t>ORD1614</t>
  </si>
  <si>
    <t>Tablet - 877</t>
  </si>
  <si>
    <t>ORD1615</t>
  </si>
  <si>
    <t>Dress - 799</t>
  </si>
  <si>
    <t>ORD1616</t>
  </si>
  <si>
    <t>Football - 485</t>
  </si>
  <si>
    <t>ORD1617</t>
  </si>
  <si>
    <t>Chair - 329</t>
  </si>
  <si>
    <t>ORD1618</t>
  </si>
  <si>
    <t>Cricket Bat - 370</t>
  </si>
  <si>
    <t>ORD1619</t>
  </si>
  <si>
    <t>Tennis Racket - 870</t>
  </si>
  <si>
    <t>ORD1620</t>
  </si>
  <si>
    <t>Non-Fiction - 910</t>
  </si>
  <si>
    <t>ORD1621</t>
  </si>
  <si>
    <t>Sofa - 514</t>
  </si>
  <si>
    <t>ORD1622</t>
  </si>
  <si>
    <t>Football - 297</t>
  </si>
  <si>
    <t>ORD1623</t>
  </si>
  <si>
    <t>Football - 422</t>
  </si>
  <si>
    <t>ORD1624</t>
  </si>
  <si>
    <t>Table - 155</t>
  </si>
  <si>
    <t>ORD1625</t>
  </si>
  <si>
    <t>Chair - 930</t>
  </si>
  <si>
    <t>ORD1626</t>
  </si>
  <si>
    <t>Yoga Mat - 302</t>
  </si>
  <si>
    <t>ORD1627</t>
  </si>
  <si>
    <t>Sofa - 882</t>
  </si>
  <si>
    <t>ORD1628</t>
  </si>
  <si>
    <t>Yoga Mat - 720</t>
  </si>
  <si>
    <t>ORD1629</t>
  </si>
  <si>
    <t>Tennis Racket - 727</t>
  </si>
  <si>
    <t>ORD1630</t>
  </si>
  <si>
    <t>Non-Fiction - 703</t>
  </si>
  <si>
    <t>ORD1631</t>
  </si>
  <si>
    <t>Laptop - 237</t>
  </si>
  <si>
    <t>ORD1632</t>
  </si>
  <si>
    <t>Yoga Mat - 521</t>
  </si>
  <si>
    <t>ORD1633</t>
  </si>
  <si>
    <t>T-Shirt - 914</t>
  </si>
  <si>
    <t>ORD1634</t>
  </si>
  <si>
    <t>Tablet - 156</t>
  </si>
  <si>
    <t>ORD1635</t>
  </si>
  <si>
    <t>Laptop - 661</t>
  </si>
  <si>
    <t>ORD1636</t>
  </si>
  <si>
    <t>Laptop - 170</t>
  </si>
  <si>
    <t>ORD1637</t>
  </si>
  <si>
    <t>Biography - 693</t>
  </si>
  <si>
    <t>ORD1638</t>
  </si>
  <si>
    <t>Football - 471</t>
  </si>
  <si>
    <t>ORD1639</t>
  </si>
  <si>
    <t>Fiction - 716</t>
  </si>
  <si>
    <t>ORD1640</t>
  </si>
  <si>
    <t>Football - 699</t>
  </si>
  <si>
    <t>ORD1641</t>
  </si>
  <si>
    <t>Comics - 613</t>
  </si>
  <si>
    <t>ORD1642</t>
  </si>
  <si>
    <t>Fiction - 971</t>
  </si>
  <si>
    <t>ORD1643</t>
  </si>
  <si>
    <t>Dress - 183</t>
  </si>
  <si>
    <t>ORD1644</t>
  </si>
  <si>
    <t>Comics - 142</t>
  </si>
  <si>
    <t>ORD1645</t>
  </si>
  <si>
    <t>Sofa - 765</t>
  </si>
  <si>
    <t>ORD1646</t>
  </si>
  <si>
    <t>Dress - 938</t>
  </si>
  <si>
    <t>ORD1647</t>
  </si>
  <si>
    <t>Fiction - 705</t>
  </si>
  <si>
    <t>ORD1648</t>
  </si>
  <si>
    <t>Laptop - 909</t>
  </si>
  <si>
    <t>ORD1649</t>
  </si>
  <si>
    <t>ORD1650</t>
  </si>
  <si>
    <t>Chair - 494</t>
  </si>
  <si>
    <t>ORD1651</t>
  </si>
  <si>
    <t>ORD1652</t>
  </si>
  <si>
    <t>Dress - 389</t>
  </si>
  <si>
    <t>ORD1653</t>
  </si>
  <si>
    <t>Non-Fiction - 475</t>
  </si>
  <si>
    <t>ORD1654</t>
  </si>
  <si>
    <t>Fiction - 868</t>
  </si>
  <si>
    <t>ORD1655</t>
  </si>
  <si>
    <t>Tablet - 566</t>
  </si>
  <si>
    <t>ORD1656</t>
  </si>
  <si>
    <t>Earphones - 997</t>
  </si>
  <si>
    <t>ORD1657</t>
  </si>
  <si>
    <t>Chair - 312</t>
  </si>
  <si>
    <t>ORD1658</t>
  </si>
  <si>
    <t>Laptop - 247</t>
  </si>
  <si>
    <t>ORD1659</t>
  </si>
  <si>
    <t>Jacket - 672</t>
  </si>
  <si>
    <t>ORD1660</t>
  </si>
  <si>
    <t>Comics - 570</t>
  </si>
  <si>
    <t>ORD1661</t>
  </si>
  <si>
    <t>Table - 248</t>
  </si>
  <si>
    <t>ORD1662</t>
  </si>
  <si>
    <t>Earphones - 187</t>
  </si>
  <si>
    <t>ORD1663</t>
  </si>
  <si>
    <t>Dress - 423</t>
  </si>
  <si>
    <t>ORD1664</t>
  </si>
  <si>
    <t>ORD1665</t>
  </si>
  <si>
    <t>ORD1666</t>
  </si>
  <si>
    <t>Biography - 889</t>
  </si>
  <si>
    <t>ORD1667</t>
  </si>
  <si>
    <t>Tablet - 503</t>
  </si>
  <si>
    <t>ORD1668</t>
  </si>
  <si>
    <t>Chair - 181</t>
  </si>
  <si>
    <t>ORD1669</t>
  </si>
  <si>
    <t>Earphones - 740</t>
  </si>
  <si>
    <t>ORD1670</t>
  </si>
  <si>
    <t>Jeans - 385</t>
  </si>
  <si>
    <t>ORD1671</t>
  </si>
  <si>
    <t>Mobile - 481</t>
  </si>
  <si>
    <t>ORD1672</t>
  </si>
  <si>
    <t>Non-Fiction - 964</t>
  </si>
  <si>
    <t>ORD1673</t>
  </si>
  <si>
    <t>Cricket Bat - 891</t>
  </si>
  <si>
    <t>ORD1674</t>
  </si>
  <si>
    <t>Earphones - 369</t>
  </si>
  <si>
    <t>ORD1675</t>
  </si>
  <si>
    <t>Biography - 391</t>
  </si>
  <si>
    <t>ORD1676</t>
  </si>
  <si>
    <t>Fiction - 552</t>
  </si>
  <si>
    <t>ORD1677</t>
  </si>
  <si>
    <t>Dress - 814</t>
  </si>
  <si>
    <t>ORD1678</t>
  </si>
  <si>
    <t>Fiction - 123</t>
  </si>
  <si>
    <t>ORD1679</t>
  </si>
  <si>
    <t>Fiction - 962</t>
  </si>
  <si>
    <t>ORD1680</t>
  </si>
  <si>
    <t>Fiction - 410</t>
  </si>
  <si>
    <t>ORD1681</t>
  </si>
  <si>
    <t>Non-Fiction - 560</t>
  </si>
  <si>
    <t>ORD1682</t>
  </si>
  <si>
    <t>Bookshelf - 307</t>
  </si>
  <si>
    <t>ORD1683</t>
  </si>
  <si>
    <t>Chair - 891</t>
  </si>
  <si>
    <t>ORD1684</t>
  </si>
  <si>
    <t>Dress - 816</t>
  </si>
  <si>
    <t>ORD1685</t>
  </si>
  <si>
    <t>Mobile - 763</t>
  </si>
  <si>
    <t>ORD1686</t>
  </si>
  <si>
    <t>Fiction - 537</t>
  </si>
  <si>
    <t>ORD1687</t>
  </si>
  <si>
    <t>Tablet - 637</t>
  </si>
  <si>
    <t>ORD1688</t>
  </si>
  <si>
    <t>Mobile - 805</t>
  </si>
  <si>
    <t>ORD1689</t>
  </si>
  <si>
    <t>Jacket - 435</t>
  </si>
  <si>
    <t>ORD1690</t>
  </si>
  <si>
    <t>Biography - 521</t>
  </si>
  <si>
    <t>ORD1691</t>
  </si>
  <si>
    <t>Biography - 849</t>
  </si>
  <si>
    <t>ORD1692</t>
  </si>
  <si>
    <t>Football - 420</t>
  </si>
  <si>
    <t>ORD1693</t>
  </si>
  <si>
    <t>Earphones - 596</t>
  </si>
  <si>
    <t>ORD1694</t>
  </si>
  <si>
    <t>Tablet - 686</t>
  </si>
  <si>
    <t>ORD1695</t>
  </si>
  <si>
    <t>Chair - 262</t>
  </si>
  <si>
    <t>ORD1696</t>
  </si>
  <si>
    <t>Cricket Bat - 910</t>
  </si>
  <si>
    <t>ORD1697</t>
  </si>
  <si>
    <t>Chair - 640</t>
  </si>
  <si>
    <t>ORD1698</t>
  </si>
  <si>
    <t>Table - 264</t>
  </si>
  <si>
    <t>ORD1699</t>
  </si>
  <si>
    <t>Bookshelf - 948</t>
  </si>
  <si>
    <t>ORD1700</t>
  </si>
  <si>
    <t>Jacket - 797</t>
  </si>
  <si>
    <t>ORD1701</t>
  </si>
  <si>
    <t>Dress - 665</t>
  </si>
  <si>
    <t>ORD1702</t>
  </si>
  <si>
    <t>Bookshelf - 394</t>
  </si>
  <si>
    <t>ORD1703</t>
  </si>
  <si>
    <t>Yoga Mat - 141</t>
  </si>
  <si>
    <t>ORD1704</t>
  </si>
  <si>
    <t>Laptop - 384</t>
  </si>
  <si>
    <t>ORD1705</t>
  </si>
  <si>
    <t>ORD1706</t>
  </si>
  <si>
    <t>Comics - 237</t>
  </si>
  <si>
    <t>ORD1707</t>
  </si>
  <si>
    <t>Dress - 286</t>
  </si>
  <si>
    <t>ORD1708</t>
  </si>
  <si>
    <t>Laptop - 815</t>
  </si>
  <si>
    <t>ORD1709</t>
  </si>
  <si>
    <t>Laptop - 530</t>
  </si>
  <si>
    <t>ORD1710</t>
  </si>
  <si>
    <t>Comics - 653</t>
  </si>
  <si>
    <t>ORD1711</t>
  </si>
  <si>
    <t>Fiction - 961</t>
  </si>
  <si>
    <t>ORD1712</t>
  </si>
  <si>
    <t>Chair - 515</t>
  </si>
  <si>
    <t>ORD1713</t>
  </si>
  <si>
    <t>T-Shirt - 899</t>
  </si>
  <si>
    <t>ORD1714</t>
  </si>
  <si>
    <t>Jeans - 525</t>
  </si>
  <si>
    <t>ORD1715</t>
  </si>
  <si>
    <t>Yoga Mat - 515</t>
  </si>
  <si>
    <t>ORD1716</t>
  </si>
  <si>
    <t>Sofa - 125</t>
  </si>
  <si>
    <t>ORD1717</t>
  </si>
  <si>
    <t>Sofa - 470</t>
  </si>
  <si>
    <t>ORD1718</t>
  </si>
  <si>
    <t>Table - 484</t>
  </si>
  <si>
    <t>ORD1719</t>
  </si>
  <si>
    <t>Bookshelf - 155</t>
  </si>
  <si>
    <t>ORD1720</t>
  </si>
  <si>
    <t>Jacket - 352</t>
  </si>
  <si>
    <t>ORD1721</t>
  </si>
  <si>
    <t>T-Shirt - 733</t>
  </si>
  <si>
    <t>ORD1722</t>
  </si>
  <si>
    <t>Sofa - 205</t>
  </si>
  <si>
    <t>ORD1723</t>
  </si>
  <si>
    <t>Cricket Bat - 229</t>
  </si>
  <si>
    <t>ORD1724</t>
  </si>
  <si>
    <t>Mobile - 948</t>
  </si>
  <si>
    <t>ORD1725</t>
  </si>
  <si>
    <t>Laptop - 769</t>
  </si>
  <si>
    <t>ORD1726</t>
  </si>
  <si>
    <t>ORD1727</t>
  </si>
  <si>
    <t>Sofa - 842</t>
  </si>
  <si>
    <t>ORD1728</t>
  </si>
  <si>
    <t>Jacket - 407</t>
  </si>
  <si>
    <t>ORD1729</t>
  </si>
  <si>
    <t>Mobile - 190</t>
  </si>
  <si>
    <t>ORD1730</t>
  </si>
  <si>
    <t>Non-Fiction - 492</t>
  </si>
  <si>
    <t>ORD1731</t>
  </si>
  <si>
    <t>Biography - 633</t>
  </si>
  <si>
    <t>ORD1732</t>
  </si>
  <si>
    <t>Tennis Racket - 901</t>
  </si>
  <si>
    <t>ORD1733</t>
  </si>
  <si>
    <t>Chair - 209</t>
  </si>
  <si>
    <t>ORD1734</t>
  </si>
  <si>
    <t>Mobile - 660</t>
  </si>
  <si>
    <t>ORD1735</t>
  </si>
  <si>
    <t>Sofa - 740</t>
  </si>
  <si>
    <t>ORD1736</t>
  </si>
  <si>
    <t>Tablet - 684</t>
  </si>
  <si>
    <t>ORD1737</t>
  </si>
  <si>
    <t>Football - 439</t>
  </si>
  <si>
    <t>ORD1738</t>
  </si>
  <si>
    <t>Yoga Mat - 664</t>
  </si>
  <si>
    <t>ORD1739</t>
  </si>
  <si>
    <t>Non-Fiction - 455</t>
  </si>
  <si>
    <t>ORD1740</t>
  </si>
  <si>
    <t>Table - 991</t>
  </si>
  <si>
    <t>ORD1741</t>
  </si>
  <si>
    <t>Fiction - 267</t>
  </si>
  <si>
    <t>ORD1742</t>
  </si>
  <si>
    <t>Chair - 656</t>
  </si>
  <si>
    <t>ORD1743</t>
  </si>
  <si>
    <t>ORD1744</t>
  </si>
  <si>
    <t>Jacket - 204</t>
  </si>
  <si>
    <t>ORD1745</t>
  </si>
  <si>
    <t>Jeans - 249</t>
  </si>
  <si>
    <t>ORD1746</t>
  </si>
  <si>
    <t>Dress - 245</t>
  </si>
  <si>
    <t>ORD1747</t>
  </si>
  <si>
    <t>T-Shirt - 815</t>
  </si>
  <si>
    <t>ORD1748</t>
  </si>
  <si>
    <t>Mobile - 973</t>
  </si>
  <si>
    <t>ORD1749</t>
  </si>
  <si>
    <t>Jacket - 398</t>
  </si>
  <si>
    <t>ORD1750</t>
  </si>
  <si>
    <t>Cricket Bat - 266</t>
  </si>
  <si>
    <t>ORD1751</t>
  </si>
  <si>
    <t>Cricket Bat - 812</t>
  </si>
  <si>
    <t>ORD1752</t>
  </si>
  <si>
    <t>Laptop - 745</t>
  </si>
  <si>
    <t>ORD1753</t>
  </si>
  <si>
    <t>Dress - 822</t>
  </si>
  <si>
    <t>ORD1754</t>
  </si>
  <si>
    <t>Jacket - 147</t>
  </si>
  <si>
    <t>ORD1755</t>
  </si>
  <si>
    <t>Jeans - 737</t>
  </si>
  <si>
    <t>ORD1756</t>
  </si>
  <si>
    <t>Biography - 338</t>
  </si>
  <si>
    <t>ORD1757</t>
  </si>
  <si>
    <t>Bookshelf - 106</t>
  </si>
  <si>
    <t>ORD1758</t>
  </si>
  <si>
    <t>Biography - 563</t>
  </si>
  <si>
    <t>ORD1759</t>
  </si>
  <si>
    <t>Chair - 552</t>
  </si>
  <si>
    <t>ORD1760</t>
  </si>
  <si>
    <t>Jacket - 883</t>
  </si>
  <si>
    <t>ORD1761</t>
  </si>
  <si>
    <t>Dress - 996</t>
  </si>
  <si>
    <t>ORD1762</t>
  </si>
  <si>
    <t>Non-Fiction - 470</t>
  </si>
  <si>
    <t>ORD1763</t>
  </si>
  <si>
    <t>Comics - 648</t>
  </si>
  <si>
    <t>ORD1764</t>
  </si>
  <si>
    <t>Table - 586</t>
  </si>
  <si>
    <t>ORD1765</t>
  </si>
  <si>
    <t>Tennis Racket - 310</t>
  </si>
  <si>
    <t>ORD1766</t>
  </si>
  <si>
    <t>ORD1767</t>
  </si>
  <si>
    <t>Fiction - 224</t>
  </si>
  <si>
    <t>ORD1768</t>
  </si>
  <si>
    <t>Biography - 436</t>
  </si>
  <si>
    <t>ORD1769</t>
  </si>
  <si>
    <t>Mobile - 291</t>
  </si>
  <si>
    <t>ORD1770</t>
  </si>
  <si>
    <t>Comics - 829</t>
  </si>
  <si>
    <t>ORD1771</t>
  </si>
  <si>
    <t>Earphones - 313</t>
  </si>
  <si>
    <t>ORD1772</t>
  </si>
  <si>
    <t>Yoga Mat - 673</t>
  </si>
  <si>
    <t>ORD1773</t>
  </si>
  <si>
    <t>Sofa - 427</t>
  </si>
  <si>
    <t>ORD1774</t>
  </si>
  <si>
    <t>Table - 480</t>
  </si>
  <si>
    <t>ORD1775</t>
  </si>
  <si>
    <t>Laptop - 772</t>
  </si>
  <si>
    <t>ORD1776</t>
  </si>
  <si>
    <t>Chair - 677</t>
  </si>
  <si>
    <t>ORD1777</t>
  </si>
  <si>
    <t>ORD1778</t>
  </si>
  <si>
    <t>Dress - 338</t>
  </si>
  <si>
    <t>ORD1779</t>
  </si>
  <si>
    <t>Earphones - 631</t>
  </si>
  <si>
    <t>ORD1780</t>
  </si>
  <si>
    <t>Bookshelf - 799</t>
  </si>
  <si>
    <t>ORD1781</t>
  </si>
  <si>
    <t>Earphones - 181</t>
  </si>
  <si>
    <t>ORD1782</t>
  </si>
  <si>
    <t>Mobile - 462</t>
  </si>
  <si>
    <t>ORD1783</t>
  </si>
  <si>
    <t>Dress - 604</t>
  </si>
  <si>
    <t>ORD1784</t>
  </si>
  <si>
    <t>Comics - 301</t>
  </si>
  <si>
    <t>ORD1785</t>
  </si>
  <si>
    <t>Earphones - 603</t>
  </si>
  <si>
    <t>ORD1786</t>
  </si>
  <si>
    <t>Chair - 743</t>
  </si>
  <si>
    <t>ORD1787</t>
  </si>
  <si>
    <t>Yoga Mat - 136</t>
  </si>
  <si>
    <t>ORD1788</t>
  </si>
  <si>
    <t>Mobile - 743</t>
  </si>
  <si>
    <t>ORD1789</t>
  </si>
  <si>
    <t>Laptop - 688</t>
  </si>
  <si>
    <t>ORD1790</t>
  </si>
  <si>
    <t>Jeans - 700</t>
  </si>
  <si>
    <t>ORD1791</t>
  </si>
  <si>
    <t>Non-Fiction - 501</t>
  </si>
  <si>
    <t>ORD1792</t>
  </si>
  <si>
    <t>Cricket Bat - 864</t>
  </si>
  <si>
    <t>ORD1793</t>
  </si>
  <si>
    <t>Table - 955</t>
  </si>
  <si>
    <t>ORD1794</t>
  </si>
  <si>
    <t>Football - 805</t>
  </si>
  <si>
    <t>ORD1795</t>
  </si>
  <si>
    <t>Bookshelf - 275</t>
  </si>
  <si>
    <t>ORD1796</t>
  </si>
  <si>
    <t>Comics - 644</t>
  </si>
  <si>
    <t>ORD1797</t>
  </si>
  <si>
    <t>Table - 669</t>
  </si>
  <si>
    <t>ORD1798</t>
  </si>
  <si>
    <t>Jeans - 566</t>
  </si>
  <si>
    <t>ORD1799</t>
  </si>
  <si>
    <t>Jeans - 300</t>
  </si>
  <si>
    <t>ORD1800</t>
  </si>
  <si>
    <t>Dress - 639</t>
  </si>
  <si>
    <t>ORD1801</t>
  </si>
  <si>
    <t>Jacket - 646</t>
  </si>
  <si>
    <t>ORD1802</t>
  </si>
  <si>
    <t>Cricket Bat - 736</t>
  </si>
  <si>
    <t>ORD1803</t>
  </si>
  <si>
    <t>Biography - 493</t>
  </si>
  <si>
    <t>ORD1804</t>
  </si>
  <si>
    <t>Bookshelf - 932</t>
  </si>
  <si>
    <t>ORD1805</t>
  </si>
  <si>
    <t>Sofa - 141</t>
  </si>
  <si>
    <t>ORD1806</t>
  </si>
  <si>
    <t>Jacket - 696</t>
  </si>
  <si>
    <t>ORD1807</t>
  </si>
  <si>
    <t>Dress - 492</t>
  </si>
  <si>
    <t>ORD1808</t>
  </si>
  <si>
    <t>Laptop - 799</t>
  </si>
  <si>
    <t>ORD1809</t>
  </si>
  <si>
    <t>Biography - 722</t>
  </si>
  <si>
    <t>ORD1810</t>
  </si>
  <si>
    <t>Tennis Racket - 882</t>
  </si>
  <si>
    <t>ORD1811</t>
  </si>
  <si>
    <t>Chair - 540</t>
  </si>
  <si>
    <t>ORD1812</t>
  </si>
  <si>
    <t>Tablet - 936</t>
  </si>
  <si>
    <t>ORD1813</t>
  </si>
  <si>
    <t>Laptop - 716</t>
  </si>
  <si>
    <t>ORD1814</t>
  </si>
  <si>
    <t>Table - 605</t>
  </si>
  <si>
    <t>ORD1815</t>
  </si>
  <si>
    <t>Tennis Racket - 419</t>
  </si>
  <si>
    <t>ORD1816</t>
  </si>
  <si>
    <t>Tablet - 652</t>
  </si>
  <si>
    <t>ORD1817</t>
  </si>
  <si>
    <t>Earphones - 314</t>
  </si>
  <si>
    <t>ORD1818</t>
  </si>
  <si>
    <t>Comics - 170</t>
  </si>
  <si>
    <t>ORD1819</t>
  </si>
  <si>
    <t>Tennis Racket - 667</t>
  </si>
  <si>
    <t>ORD1820</t>
  </si>
  <si>
    <t>Mobile - 335</t>
  </si>
  <si>
    <t>ORD1821</t>
  </si>
  <si>
    <t>Tennis Racket - 380</t>
  </si>
  <si>
    <t>ORD1822</t>
  </si>
  <si>
    <t>Table - 716</t>
  </si>
  <si>
    <t>ORD1823</t>
  </si>
  <si>
    <t>Jeans - 986</t>
  </si>
  <si>
    <t>ORD1824</t>
  </si>
  <si>
    <t>Mobile - 261</t>
  </si>
  <si>
    <t>ORD1825</t>
  </si>
  <si>
    <t>Non-Fiction - 290</t>
  </si>
  <si>
    <t>ORD1826</t>
  </si>
  <si>
    <t>ORD1827</t>
  </si>
  <si>
    <t>Yoga Mat - 159</t>
  </si>
  <si>
    <t>ORD1828</t>
  </si>
  <si>
    <t>Chair - 992</t>
  </si>
  <si>
    <t>ORD1829</t>
  </si>
  <si>
    <t>Tablet - 916</t>
  </si>
  <si>
    <t>ORD1830</t>
  </si>
  <si>
    <t>Cricket Bat - 324</t>
  </si>
  <si>
    <t>ORD1831</t>
  </si>
  <si>
    <t>T-Shirt - 918</t>
  </si>
  <si>
    <t>ORD1832</t>
  </si>
  <si>
    <t>Sofa - 799</t>
  </si>
  <si>
    <t>ORD1833</t>
  </si>
  <si>
    <t>Tablet - 681</t>
  </si>
  <si>
    <t>ORD1834</t>
  </si>
  <si>
    <t>Comics - 904</t>
  </si>
  <si>
    <t>ORD1835</t>
  </si>
  <si>
    <t>Cricket Bat - 386</t>
  </si>
  <si>
    <t>ORD1836</t>
  </si>
  <si>
    <t>Chair - 268</t>
  </si>
  <si>
    <t>ORD1837</t>
  </si>
  <si>
    <t>Sofa - 161</t>
  </si>
  <si>
    <t>ORD1838</t>
  </si>
  <si>
    <t>Dress - 448</t>
  </si>
  <si>
    <t>ORD1839</t>
  </si>
  <si>
    <t>Dress - 541</t>
  </si>
  <si>
    <t>ORD1840</t>
  </si>
  <si>
    <t>Non-Fiction - 113</t>
  </si>
  <si>
    <t>ORD1841</t>
  </si>
  <si>
    <t>Comics - 263</t>
  </si>
  <si>
    <t>ORD1842</t>
  </si>
  <si>
    <t>Mobile - 519</t>
  </si>
  <si>
    <t>ORD1843</t>
  </si>
  <si>
    <t>Earphones - 856</t>
  </si>
  <si>
    <t>ORD1844</t>
  </si>
  <si>
    <t>Non-Fiction - 946</t>
  </si>
  <si>
    <t>ORD1845</t>
  </si>
  <si>
    <t>Comics - 619</t>
  </si>
  <si>
    <t>ORD1846</t>
  </si>
  <si>
    <t>Tennis Racket - 765</t>
  </si>
  <si>
    <t>ORD1847</t>
  </si>
  <si>
    <t>Jacket - 647</t>
  </si>
  <si>
    <t>ORD1848</t>
  </si>
  <si>
    <t>Laptop - 659</t>
  </si>
  <si>
    <t>ORD1849</t>
  </si>
  <si>
    <t>Jeans - 696</t>
  </si>
  <si>
    <t>ORD1850</t>
  </si>
  <si>
    <t>Dress - 127</t>
  </si>
  <si>
    <t>ORD1851</t>
  </si>
  <si>
    <t>Biography - 807</t>
  </si>
  <si>
    <t>ORD1852</t>
  </si>
  <si>
    <t>Yoga Mat - 545</t>
  </si>
  <si>
    <t>ORD1853</t>
  </si>
  <si>
    <t>Chair - 307</t>
  </si>
  <si>
    <t>ORD1854</t>
  </si>
  <si>
    <t>Cricket Bat - 569</t>
  </si>
  <si>
    <t>ORD1855</t>
  </si>
  <si>
    <t>Tennis Racket - 815</t>
  </si>
  <si>
    <t>ORD1856</t>
  </si>
  <si>
    <t>Dress - 918</t>
  </si>
  <si>
    <t>ORD1857</t>
  </si>
  <si>
    <t>Cricket Bat - 203</t>
  </si>
  <si>
    <t>ORD1858</t>
  </si>
  <si>
    <t>Tablet - 841</t>
  </si>
  <si>
    <t>ORD1859</t>
  </si>
  <si>
    <t>Dress - 525</t>
  </si>
  <si>
    <t>ORD1860</t>
  </si>
  <si>
    <t>Mobile - 200</t>
  </si>
  <si>
    <t>ORD1861</t>
  </si>
  <si>
    <t>Sofa - 640</t>
  </si>
  <si>
    <t>ORD1862</t>
  </si>
  <si>
    <t>T-Shirt - 738</t>
  </si>
  <si>
    <t>ORD1863</t>
  </si>
  <si>
    <t>Chair - 949</t>
  </si>
  <si>
    <t>ORD1864</t>
  </si>
  <si>
    <t>Jacket - 621</t>
  </si>
  <si>
    <t>ORD1865</t>
  </si>
  <si>
    <t>Comics - 205</t>
  </si>
  <si>
    <t>ORD1866</t>
  </si>
  <si>
    <t>Cricket Bat - 778</t>
  </si>
  <si>
    <t>ORD1867</t>
  </si>
  <si>
    <t>Non-Fiction - 868</t>
  </si>
  <si>
    <t>ORD1868</t>
  </si>
  <si>
    <t>ORD1869</t>
  </si>
  <si>
    <t>Football - 376</t>
  </si>
  <si>
    <t>ORD1870</t>
  </si>
  <si>
    <t>Jacket - 164</t>
  </si>
  <si>
    <t>ORD1871</t>
  </si>
  <si>
    <t>Football - 882</t>
  </si>
  <si>
    <t>ORD1872</t>
  </si>
  <si>
    <t>Laptop - 287</t>
  </si>
  <si>
    <t>ORD1873</t>
  </si>
  <si>
    <t>Tennis Racket - 416</t>
  </si>
  <si>
    <t>ORD1874</t>
  </si>
  <si>
    <t>Earphones - 237</t>
  </si>
  <si>
    <t>ORD1875</t>
  </si>
  <si>
    <t>Cricket Bat - 442</t>
  </si>
  <si>
    <t>ORD1876</t>
  </si>
  <si>
    <t>Laptop - 204</t>
  </si>
  <si>
    <t>ORD1877</t>
  </si>
  <si>
    <t>Bookshelf - 645</t>
  </si>
  <si>
    <t>ORD1878</t>
  </si>
  <si>
    <t>Biography - 479</t>
  </si>
  <si>
    <t>ORD1879</t>
  </si>
  <si>
    <t>Jeans - 209</t>
  </si>
  <si>
    <t>ORD1880</t>
  </si>
  <si>
    <t>Tennis Racket - 644</t>
  </si>
  <si>
    <t>ORD1881</t>
  </si>
  <si>
    <t>Biography - 453</t>
  </si>
  <si>
    <t>ORD1882</t>
  </si>
  <si>
    <t>Dress - 842</t>
  </si>
  <si>
    <t>ORD1883</t>
  </si>
  <si>
    <t>Jacket - 416</t>
  </si>
  <si>
    <t>ORD1884</t>
  </si>
  <si>
    <t>Earphones - 365</t>
  </si>
  <si>
    <t>ORD1885</t>
  </si>
  <si>
    <t>Bookshelf - 793</t>
  </si>
  <si>
    <t>ORD1886</t>
  </si>
  <si>
    <t>Table - 951</t>
  </si>
  <si>
    <t>ORD1887</t>
  </si>
  <si>
    <t>Fiction - 164</t>
  </si>
  <si>
    <t>ORD1888</t>
  </si>
  <si>
    <t>Chair - 432</t>
  </si>
  <si>
    <t>ORD1889</t>
  </si>
  <si>
    <t>Cricket Bat - 612</t>
  </si>
  <si>
    <t>ORD1890</t>
  </si>
  <si>
    <t>Chair - 232</t>
  </si>
  <si>
    <t>ORD1891</t>
  </si>
  <si>
    <t>Biography - 691</t>
  </si>
  <si>
    <t>ORD1892</t>
  </si>
  <si>
    <t>ORD1893</t>
  </si>
  <si>
    <t>Tennis Racket - 852</t>
  </si>
  <si>
    <t>ORD1894</t>
  </si>
  <si>
    <t>Mobile - 639</t>
  </si>
  <si>
    <t>ORD1895</t>
  </si>
  <si>
    <t>Non-Fiction - 834</t>
  </si>
  <si>
    <t>ORD1896</t>
  </si>
  <si>
    <t>Earphones - 634</t>
  </si>
  <si>
    <t>ORD1897</t>
  </si>
  <si>
    <t>Tablet - 595</t>
  </si>
  <si>
    <t>ORD1898</t>
  </si>
  <si>
    <t>Tablet - 720</t>
  </si>
  <si>
    <t>ORD1899</t>
  </si>
  <si>
    <t>T-Shirt - 718</t>
  </si>
  <si>
    <t>ORD1900</t>
  </si>
  <si>
    <t>Dress - 756</t>
  </si>
  <si>
    <t>ORD1901</t>
  </si>
  <si>
    <t>Earphones - 468</t>
  </si>
  <si>
    <t>ORD1902</t>
  </si>
  <si>
    <t>Fiction - 965</t>
  </si>
  <si>
    <t>ORD1903</t>
  </si>
  <si>
    <t>Yoga Mat - 750</t>
  </si>
  <si>
    <t>ORD1904</t>
  </si>
  <si>
    <t>Yoga Mat - 895</t>
  </si>
  <si>
    <t>ORD1905</t>
  </si>
  <si>
    <t>Table - 909</t>
  </si>
  <si>
    <t>ORD1906</t>
  </si>
  <si>
    <t>Comics - 198</t>
  </si>
  <si>
    <t>ORD1907</t>
  </si>
  <si>
    <t>Dress - 416</t>
  </si>
  <si>
    <t>ORD1908</t>
  </si>
  <si>
    <t>Mobile - 222</t>
  </si>
  <si>
    <t>ORD1909</t>
  </si>
  <si>
    <t>Sofa - 419</t>
  </si>
  <si>
    <t>ORD1910</t>
  </si>
  <si>
    <t>ORD1911</t>
  </si>
  <si>
    <t>Jeans - 692</t>
  </si>
  <si>
    <t>ORD1912</t>
  </si>
  <si>
    <t>Jeans - 594</t>
  </si>
  <si>
    <t>ORD1913</t>
  </si>
  <si>
    <t>Tablet - 556</t>
  </si>
  <si>
    <t>ORD1914</t>
  </si>
  <si>
    <t>Cricket Bat - 621</t>
  </si>
  <si>
    <t>ORD1915</t>
  </si>
  <si>
    <t>ORD1916</t>
  </si>
  <si>
    <t>ORD1917</t>
  </si>
  <si>
    <t>Earphones - 414</t>
  </si>
  <si>
    <t>ORD1918</t>
  </si>
  <si>
    <t>Biography - 808</t>
  </si>
  <si>
    <t>ORD1919</t>
  </si>
  <si>
    <t>Cricket Bat - 809</t>
  </si>
  <si>
    <t>ORD1920</t>
  </si>
  <si>
    <t>Jeans - 641</t>
  </si>
  <si>
    <t>ORD1921</t>
  </si>
  <si>
    <t>Biography - 578</t>
  </si>
  <si>
    <t>ORD1922</t>
  </si>
  <si>
    <t>Fiction - 119</t>
  </si>
  <si>
    <t>ORD1923</t>
  </si>
  <si>
    <t>Biography - 659</t>
  </si>
  <si>
    <t>ORD1924</t>
  </si>
  <si>
    <t>ORD1925</t>
  </si>
  <si>
    <t>ORD1926</t>
  </si>
  <si>
    <t>Table - 996</t>
  </si>
  <si>
    <t>ORD1927</t>
  </si>
  <si>
    <t>Cricket Bat - 231</t>
  </si>
  <si>
    <t>ORD1928</t>
  </si>
  <si>
    <t>Laptop - 455</t>
  </si>
  <si>
    <t>ORD1929</t>
  </si>
  <si>
    <t>Non-Fiction - 153</t>
  </si>
  <si>
    <t>ORD1930</t>
  </si>
  <si>
    <t>Bookshelf - 989</t>
  </si>
  <si>
    <t>ORD1931</t>
  </si>
  <si>
    <t>Earphones - 892</t>
  </si>
  <si>
    <t>ORD1932</t>
  </si>
  <si>
    <t>Sofa - 486</t>
  </si>
  <si>
    <t>ORD1933</t>
  </si>
  <si>
    <t>Dress - 364</t>
  </si>
  <si>
    <t>ORD1934</t>
  </si>
  <si>
    <t>Fiction - 314</t>
  </si>
  <si>
    <t>ORD1935</t>
  </si>
  <si>
    <t>Laptop - 559</t>
  </si>
  <si>
    <t>ORD1936</t>
  </si>
  <si>
    <t>Earphones - 557</t>
  </si>
  <si>
    <t>ORD1937</t>
  </si>
  <si>
    <t>Laptop - 901</t>
  </si>
  <si>
    <t>ORD1938</t>
  </si>
  <si>
    <t>Mobile - 142</t>
  </si>
  <si>
    <t>ORD1939</t>
  </si>
  <si>
    <t>Mobile - 685</t>
  </si>
  <si>
    <t>ORD1940</t>
  </si>
  <si>
    <t>Bookshelf - 961</t>
  </si>
  <si>
    <t>ORD1941</t>
  </si>
  <si>
    <t>Non-Fiction - 377</t>
  </si>
  <si>
    <t>ORD1942</t>
  </si>
  <si>
    <t>Jeans - 937</t>
  </si>
  <si>
    <t>ORD1943</t>
  </si>
  <si>
    <t>Jacket - 853</t>
  </si>
  <si>
    <t>ORD1944</t>
  </si>
  <si>
    <t>ORD1945</t>
  </si>
  <si>
    <t>Jeans - 449</t>
  </si>
  <si>
    <t>ORD1946</t>
  </si>
  <si>
    <t>Bookshelf - 805</t>
  </si>
  <si>
    <t>ORD1947</t>
  </si>
  <si>
    <t>Tennis Racket - 643</t>
  </si>
  <si>
    <t>ORD1948</t>
  </si>
  <si>
    <t>Fiction - 205</t>
  </si>
  <si>
    <t>ORD1949</t>
  </si>
  <si>
    <t>ORD1950</t>
  </si>
  <si>
    <t>Cricket Bat - 100</t>
  </si>
  <si>
    <t>ORD1951</t>
  </si>
  <si>
    <t>Dress - 856</t>
  </si>
  <si>
    <t>ORD1952</t>
  </si>
  <si>
    <t>Football - 683</t>
  </si>
  <si>
    <t>ORD1953</t>
  </si>
  <si>
    <t>Fiction - 531</t>
  </si>
  <si>
    <t>ORD1954</t>
  </si>
  <si>
    <t>Earphones - 405</t>
  </si>
  <si>
    <t>ORD1955</t>
  </si>
  <si>
    <t>Tablet - 626</t>
  </si>
  <si>
    <t>ORD1956</t>
  </si>
  <si>
    <t>Non-Fiction - 152</t>
  </si>
  <si>
    <t>ORD1957</t>
  </si>
  <si>
    <t>ORD1958</t>
  </si>
  <si>
    <t>Dress - 429</t>
  </si>
  <si>
    <t>ORD1959</t>
  </si>
  <si>
    <t>Laptop - 657</t>
  </si>
  <si>
    <t>ORD1960</t>
  </si>
  <si>
    <t>Cricket Bat - 424</t>
  </si>
  <si>
    <t>ORD1961</t>
  </si>
  <si>
    <t>Bookshelf - 213</t>
  </si>
  <si>
    <t>ORD1962</t>
  </si>
  <si>
    <t>Chair - 246</t>
  </si>
  <si>
    <t>ORD1963</t>
  </si>
  <si>
    <t>Non-Fiction - 265</t>
  </si>
  <si>
    <t>ORD1964</t>
  </si>
  <si>
    <t>Dress - 478</t>
  </si>
  <si>
    <t>ORD1965</t>
  </si>
  <si>
    <t>ORD1966</t>
  </si>
  <si>
    <t>Earphones - 728</t>
  </si>
  <si>
    <t>ORD1967</t>
  </si>
  <si>
    <t>Non-Fiction - 398</t>
  </si>
  <si>
    <t>ORD1968</t>
  </si>
  <si>
    <t>Football - 375</t>
  </si>
  <si>
    <t>ORD1969</t>
  </si>
  <si>
    <t>Biography - 888</t>
  </si>
  <si>
    <t>ORD1970</t>
  </si>
  <si>
    <t>Yoga Mat - 949</t>
  </si>
  <si>
    <t>ORD1971</t>
  </si>
  <si>
    <t>Fiction - 924</t>
  </si>
  <si>
    <t>ORD1972</t>
  </si>
  <si>
    <t>Non-Fiction - 277</t>
  </si>
  <si>
    <t>ORD1973</t>
  </si>
  <si>
    <t>Biography - 941</t>
  </si>
  <si>
    <t>ORD1974</t>
  </si>
  <si>
    <t>Yoga Mat - 453</t>
  </si>
  <si>
    <t>ORD1975</t>
  </si>
  <si>
    <t>Football - 253</t>
  </si>
  <si>
    <t>ORD1976</t>
  </si>
  <si>
    <t>Biography - 300</t>
  </si>
  <si>
    <t>ORD1977</t>
  </si>
  <si>
    <t>Chair - 977</t>
  </si>
  <si>
    <t>ORD1978</t>
  </si>
  <si>
    <t>Jeans - 214</t>
  </si>
  <si>
    <t>ORD1979</t>
  </si>
  <si>
    <t>T-Shirt - 770</t>
  </si>
  <si>
    <t>ORD1980</t>
  </si>
  <si>
    <t>T-Shirt - 653</t>
  </si>
  <si>
    <t>ORD1981</t>
  </si>
  <si>
    <t>Cricket Bat - 858</t>
  </si>
  <si>
    <t>ORD1982</t>
  </si>
  <si>
    <t>Cricket Bat - 167</t>
  </si>
  <si>
    <t>ORD1983</t>
  </si>
  <si>
    <t>Table - 544</t>
  </si>
  <si>
    <t>ORD1984</t>
  </si>
  <si>
    <t>T-Shirt - 544</t>
  </si>
  <si>
    <t>ORD1985</t>
  </si>
  <si>
    <t>T-Shirt - 425</t>
  </si>
  <si>
    <t>ORD1986</t>
  </si>
  <si>
    <t>Biography - 945</t>
  </si>
  <si>
    <t>ORD1987</t>
  </si>
  <si>
    <t>Football - 807</t>
  </si>
  <si>
    <t>ORD1988</t>
  </si>
  <si>
    <t>Jeans - 701</t>
  </si>
  <si>
    <t>ORD1989</t>
  </si>
  <si>
    <t>Sofa - 722</t>
  </si>
  <si>
    <t>ORD1990</t>
  </si>
  <si>
    <t>Table - 979</t>
  </si>
  <si>
    <t>ORD1991</t>
  </si>
  <si>
    <t>ORD1992</t>
  </si>
  <si>
    <t>Tennis Racket - 244</t>
  </si>
  <si>
    <t>ORD1993</t>
  </si>
  <si>
    <t>Table - 374</t>
  </si>
  <si>
    <t>ORD1994</t>
  </si>
  <si>
    <t>Non-Fiction - 608</t>
  </si>
  <si>
    <t>ORD1995</t>
  </si>
  <si>
    <t>Table - 278</t>
  </si>
  <si>
    <t>ORD1996</t>
  </si>
  <si>
    <t>Mobile - 852</t>
  </si>
  <si>
    <t>ORD1997</t>
  </si>
  <si>
    <t>Tablet - 937</t>
  </si>
  <si>
    <t>ORD1998</t>
  </si>
  <si>
    <t>Football - 930</t>
  </si>
  <si>
    <t>ORD1999</t>
  </si>
  <si>
    <t>Jeans - 576</t>
  </si>
  <si>
    <t>Row Labels</t>
  </si>
  <si>
    <t>Grand Total</t>
  </si>
  <si>
    <t>Column Labels</t>
  </si>
  <si>
    <t>Sum of Sales Per Region</t>
  </si>
  <si>
    <t>Sum of Quantity</t>
  </si>
  <si>
    <t>Quantity Per Category</t>
  </si>
  <si>
    <t>Average of Discount</t>
  </si>
  <si>
    <t>Avg. Discount Per Category</t>
  </si>
  <si>
    <t>Sum of Sales per Country and Region</t>
  </si>
  <si>
    <t>Sum of Profit_Amount</t>
  </si>
  <si>
    <t>Sales and Profit Per Category and Sub-Category</t>
  </si>
  <si>
    <t>2023</t>
  </si>
  <si>
    <t>2024</t>
  </si>
  <si>
    <t>2025</t>
  </si>
  <si>
    <t>Sales per Year and Month</t>
  </si>
  <si>
    <t xml:space="preserve">Total </t>
  </si>
  <si>
    <t>Sum of Sales2</t>
  </si>
  <si>
    <t>Contribution of each Region to total(%)</t>
  </si>
  <si>
    <t>Contribution to East</t>
  </si>
  <si>
    <t>(Multiple Items)</t>
  </si>
  <si>
    <t>Sales contribution per region and category</t>
  </si>
  <si>
    <t>% Difference from Previous Value</t>
  </si>
  <si>
    <t>Running Sum</t>
  </si>
  <si>
    <t>Running Sum as per Months</t>
  </si>
  <si>
    <t>Rank</t>
  </si>
  <si>
    <t>Sub-Category rank as per sales</t>
  </si>
  <si>
    <t>Sales By Month and Year</t>
  </si>
  <si>
    <t>Products</t>
  </si>
  <si>
    <t>Filter</t>
  </si>
  <si>
    <t>Sum of Profit share Per Sale</t>
  </si>
  <si>
    <t>Calculated Field</t>
  </si>
  <si>
    <t>Average of Discount Amount</t>
  </si>
  <si>
    <t>Slicers and Time-line in Excel</t>
  </si>
  <si>
    <t>1- Show top 2 category by total profit</t>
  </si>
  <si>
    <t>2-Show Categories where total sales &gt;10,00,000</t>
  </si>
  <si>
    <t>3. Create a pivot showing Year-over-Year (YoY) Sales Growth % by Category</t>
  </si>
  <si>
    <t>4. Create a Profitability Report: total sales, profit per Region &amp; Category</t>
  </si>
  <si>
    <t>Total Sum of Sales</t>
  </si>
  <si>
    <t>Total Sum of Profit_Amount</t>
  </si>
  <si>
    <t>5.Find the sub-category who generated the highest profit in each Region</t>
  </si>
  <si>
    <t>6.Create a matrix: Region → Category → Sub-Category vs Delivery Status (Sales &amp; Profit)</t>
  </si>
  <si>
    <t>7. Compare Profit Margin % by Delivery Status to detect where cancellations hurt</t>
  </si>
  <si>
    <t xml:space="preserve">Sum of Profit Margin </t>
  </si>
  <si>
    <t>8.Show Profit per Product and % contribution to Category Profit</t>
  </si>
  <si>
    <t>Q9. Create Target Profit Field 1,00,000 and tell in which sub-category target profit was achieved.</t>
  </si>
  <si>
    <t>Sum of Target Met/Not</t>
  </si>
  <si>
    <t>Group the sales with window of 10,000 and then tell average quantity per category .</t>
  </si>
  <si>
    <t>0-10000</t>
  </si>
  <si>
    <t>10000-20000</t>
  </si>
  <si>
    <t>20000-30000</t>
  </si>
  <si>
    <t>30000-40000</t>
  </si>
  <si>
    <t>40000-50000</t>
  </si>
  <si>
    <t>50000-60000</t>
  </si>
  <si>
    <t>60000-70000</t>
  </si>
  <si>
    <t>70000-80000</t>
  </si>
  <si>
    <t>80000-90000</t>
  </si>
  <si>
    <t>90000-100000</t>
  </si>
  <si>
    <t>100000-110000</t>
  </si>
  <si>
    <t>110000-120000</t>
  </si>
  <si>
    <t>120000-130000</t>
  </si>
  <si>
    <t>130000-140000</t>
  </si>
  <si>
    <t>140000-150000</t>
  </si>
  <si>
    <t>150000-160000</t>
  </si>
  <si>
    <t>160000-170000</t>
  </si>
  <si>
    <t>170000-180000</t>
  </si>
  <si>
    <t>180000-190000</t>
  </si>
  <si>
    <t>190000-200000</t>
  </si>
  <si>
    <t>200000-210000</t>
  </si>
  <si>
    <t>210000-220000</t>
  </si>
  <si>
    <t>220000-230000</t>
  </si>
  <si>
    <t>230000-240000</t>
  </si>
  <si>
    <t>240000-250000</t>
  </si>
  <si>
    <t>250000-260000</t>
  </si>
  <si>
    <t>260000-270000</t>
  </si>
  <si>
    <t>270000-280000</t>
  </si>
  <si>
    <t>280000-290000</t>
  </si>
  <si>
    <t>290000-300000</t>
  </si>
  <si>
    <t>300000-310000</t>
  </si>
  <si>
    <t>310000-320000</t>
  </si>
  <si>
    <t>320000-330000</t>
  </si>
  <si>
    <t>330000-340000</t>
  </si>
  <si>
    <t>340000-350000</t>
  </si>
  <si>
    <t>350000-360000</t>
  </si>
  <si>
    <t>360000-370000</t>
  </si>
  <si>
    <t>370000-380000</t>
  </si>
  <si>
    <t>380000-390000</t>
  </si>
  <si>
    <t>390000-400000</t>
  </si>
  <si>
    <t>400000-410000</t>
  </si>
  <si>
    <t>410000-420000</t>
  </si>
  <si>
    <t>420000-430000</t>
  </si>
  <si>
    <t>430000-440000</t>
  </si>
  <si>
    <t>440000-450000</t>
  </si>
  <si>
    <t>450000-460000</t>
  </si>
  <si>
    <t>460000-470000</t>
  </si>
  <si>
    <t>470000-480000</t>
  </si>
  <si>
    <t>480000-490000</t>
  </si>
  <si>
    <t>500000-510000</t>
  </si>
  <si>
    <t>510000-520000</t>
  </si>
  <si>
    <t>520000-530000</t>
  </si>
  <si>
    <t>540000-550000</t>
  </si>
  <si>
    <t>550000-560000</t>
  </si>
  <si>
    <t>580000-590000</t>
  </si>
  <si>
    <t>600000-610000</t>
  </si>
  <si>
    <t>610000-620000</t>
  </si>
  <si>
    <t>Average of Quantity</t>
  </si>
  <si>
    <t>Canada Total</t>
  </si>
  <si>
    <t>India Total</t>
  </si>
  <si>
    <t>UK Total</t>
  </si>
  <si>
    <t>USA Total</t>
  </si>
  <si>
    <t>Data for [chair and laptop]</t>
  </si>
  <si>
    <t>Filtered Data for Laptops and Mobiles</t>
  </si>
  <si>
    <t>Find Above average performing city ,give list of only the cities that are performing above the overall average of the cities</t>
  </si>
  <si>
    <t>OutPerforming Cities</t>
  </si>
  <si>
    <t>Identity low Margin products  where profit margin (profit/sales)&lt;20%</t>
  </si>
  <si>
    <t>Management wants a list of "Key Items." These are products that are either:
In the 'Phones' Sub-Category.
...OR in the 'Chairs' Sub-Category.
...OR had Sum of Sales over $20,000 (regardless of category).</t>
  </si>
  <si>
    <t>You need to find all Sub-Categories that are "average performers." This means their Sum of Sales is not in the Top 3 and not in the Bottom 3. This is a common analysis to find the "stable middle" of your business</t>
  </si>
  <si>
    <t>You want to find "West Coast Stars" — Product_Names that are in the Top 20 for Sum of Sales in the 'West' region AND are also Top 20 for Sum of Sales in the 'South' region.</t>
  </si>
  <si>
    <t>Employee</t>
  </si>
  <si>
    <t>Join Date</t>
  </si>
  <si>
    <t>Q1 Target</t>
  </si>
  <si>
    <t>Q2 Target</t>
  </si>
  <si>
    <t>Status</t>
  </si>
  <si>
    <t>Attendance%</t>
  </si>
  <si>
    <t>Amit Sharma</t>
  </si>
  <si>
    <t>E101</t>
  </si>
  <si>
    <t>Ritika Jain</t>
  </si>
  <si>
    <t>E102</t>
  </si>
  <si>
    <t>John Miller</t>
  </si>
  <si>
    <t>E103</t>
  </si>
  <si>
    <t>Sanjay Roy</t>
  </si>
  <si>
    <t>E104</t>
  </si>
  <si>
    <t>Delayed</t>
  </si>
  <si>
    <t>Sneha Gupta</t>
  </si>
  <si>
    <t>E105</t>
  </si>
  <si>
    <t>Arjun Verma</t>
  </si>
  <si>
    <t>E106</t>
  </si>
  <si>
    <t>Priya Singh</t>
  </si>
  <si>
    <t>E107</t>
  </si>
  <si>
    <t>Rohan Das</t>
  </si>
  <si>
    <t>E108</t>
  </si>
  <si>
    <t>Divya Kapoor</t>
  </si>
  <si>
    <t>E109</t>
  </si>
  <si>
    <t>Mukesh Kumar</t>
  </si>
  <si>
    <t>E110</t>
  </si>
  <si>
    <t>Corporate</t>
  </si>
  <si>
    <t>Distributor</t>
  </si>
  <si>
    <t>Retail</t>
  </si>
  <si>
    <t>Sum of Selling Price</t>
  </si>
  <si>
    <t>SP  as per Category and Segment</t>
  </si>
  <si>
    <t>Online</t>
  </si>
  <si>
    <t>Store Pickup</t>
  </si>
  <si>
    <t>SP on basis of Channels</t>
  </si>
  <si>
    <t>Sum of Total Selling Price</t>
  </si>
  <si>
    <t>Total SP on basis of Channels</t>
  </si>
  <si>
    <t>High-Value-Retail</t>
  </si>
  <si>
    <t>Mid-Value-Retail</t>
  </si>
  <si>
    <t>Std-Value-Retail</t>
  </si>
  <si>
    <t>Tier 1Corporate</t>
  </si>
  <si>
    <t>Tier 1Distributor</t>
  </si>
  <si>
    <t>Tier 2Corporate</t>
  </si>
  <si>
    <t>SP as per Dynamic Customer</t>
  </si>
  <si>
    <t>Total Profit on basis of Category</t>
  </si>
  <si>
    <t>High Margin</t>
  </si>
  <si>
    <t>Low Margin</t>
  </si>
  <si>
    <t>Sum of Discount Amount</t>
  </si>
  <si>
    <t>Total Profit as per Margin Category and Segment</t>
  </si>
  <si>
    <t>Total Profit Measure</t>
  </si>
  <si>
    <t>HomeFurnishings Co</t>
  </si>
  <si>
    <t>OfficeCraft Ltd</t>
  </si>
  <si>
    <t>ScreenPro Inc</t>
  </si>
  <si>
    <t>SoundWave Supplies</t>
  </si>
  <si>
    <t>TechSource Pvt Ltd</t>
  </si>
  <si>
    <t>WaveTech Electronics</t>
  </si>
  <si>
    <t>Total Profit Measure Status</t>
  </si>
  <si>
    <t>record_id</t>
  </si>
  <si>
    <t>country_code</t>
  </si>
  <si>
    <t>country_name</t>
  </si>
  <si>
    <t>region</t>
  </si>
  <si>
    <t>income_level</t>
  </si>
  <si>
    <t>date</t>
  </si>
  <si>
    <t>year</t>
  </si>
  <si>
    <t>month</t>
  </si>
  <si>
    <t>week</t>
  </si>
  <si>
    <t>latitude</t>
  </si>
  <si>
    <t>longitude</t>
  </si>
  <si>
    <t>population_millions</t>
  </si>
  <si>
    <t>temperature_celsius</t>
  </si>
  <si>
    <t>precipitation_mm</t>
  </si>
  <si>
    <t>pm25_ugm3</t>
  </si>
  <si>
    <t>air_quality_index</t>
  </si>
  <si>
    <t>respiratory_disease_rate</t>
  </si>
  <si>
    <t>cardio_mortality_rate</t>
  </si>
  <si>
    <t>vector_disease_risk_score</t>
  </si>
  <si>
    <t>waterborne_disease_incidents</t>
  </si>
  <si>
    <t>heat_related_admissions</t>
  </si>
  <si>
    <t>healthcare_access_index</t>
  </si>
  <si>
    <t>gdp_per_capita_usd</t>
  </si>
  <si>
    <t>mental_health_index</t>
  </si>
  <si>
    <t>food_security_index</t>
  </si>
  <si>
    <t>heat_wave_days</t>
  </si>
  <si>
    <t>drought_indicator</t>
  </si>
  <si>
    <t>flood_indicator</t>
  </si>
  <si>
    <t>extreme_weather_events</t>
  </si>
  <si>
    <t>IND</t>
  </si>
  <si>
    <t>South Asia</t>
  </si>
  <si>
    <t>Lower-Middle</t>
  </si>
  <si>
    <t>Mean</t>
  </si>
  <si>
    <t>Standard Error</t>
  </si>
  <si>
    <t>Median</t>
  </si>
  <si>
    <t>Mode</t>
  </si>
  <si>
    <t>Standard Deviation</t>
  </si>
  <si>
    <t>Sample Variance</t>
  </si>
  <si>
    <t>Kurtosis</t>
  </si>
  <si>
    <t>Skewness</t>
  </si>
  <si>
    <t>Range</t>
  </si>
  <si>
    <t>Minimum</t>
  </si>
  <si>
    <t>Maximum</t>
  </si>
  <si>
    <t>Sum</t>
  </si>
  <si>
    <t>Confidence Level(95.0%)</t>
  </si>
  <si>
    <t>Descriptive Statistics</t>
  </si>
  <si>
    <t>Correlation</t>
  </si>
  <si>
    <t>Histogram</t>
  </si>
  <si>
    <t>Simple Regression Analysis</t>
  </si>
  <si>
    <t>SUMMARY OUTPUT</t>
  </si>
  <si>
    <t>Regression Statistics</t>
  </si>
  <si>
    <t>Multiple R</t>
  </si>
  <si>
    <t>R Square</t>
  </si>
  <si>
    <t>Adjusted R Square</t>
  </si>
  <si>
    <t>Observations</t>
  </si>
  <si>
    <t>ANOVA</t>
  </si>
  <si>
    <t>Regression</t>
  </si>
  <si>
    <t>Residual</t>
  </si>
  <si>
    <t>Intercept</t>
  </si>
  <si>
    <t>df</t>
  </si>
  <si>
    <t>SS</t>
  </si>
  <si>
    <t>MS</t>
  </si>
  <si>
    <t>Significance F</t>
  </si>
  <si>
    <t>Coefficients</t>
  </si>
  <si>
    <t>t Stat</t>
  </si>
  <si>
    <t>P-value</t>
  </si>
  <si>
    <t>Lower 95%</t>
  </si>
  <si>
    <t>Upper 95%</t>
  </si>
  <si>
    <t>Lower 95.0%</t>
  </si>
  <si>
    <t>Upper 95.0%</t>
  </si>
  <si>
    <t>Multiple Regression Analysis</t>
  </si>
  <si>
    <t>F-Test Two-Sample for Variances</t>
  </si>
  <si>
    <t>Variance</t>
  </si>
  <si>
    <t>P(F&lt;=f) one-tail</t>
  </si>
  <si>
    <t>F Critical one-tail</t>
  </si>
  <si>
    <t>P&gt;0.05, we failed to reject NULL hypothesis, both are data arrays are having equal var.</t>
  </si>
  <si>
    <t>t-Test: Two-Sample Assuming Equal Variances</t>
  </si>
  <si>
    <t>Pooled Variance</t>
  </si>
  <si>
    <t>Hypothesized Mean Difference</t>
  </si>
  <si>
    <t>P(T&lt;=t) one-tail</t>
  </si>
  <si>
    <t>t Critical one-tail</t>
  </si>
  <si>
    <t>P(T&lt;=t) two-tail</t>
  </si>
  <si>
    <t>t Critical two-tail</t>
  </si>
  <si>
    <t>p(two tailed)&gt;0.05 , we reject Null hypothesi, means there is no difference.</t>
  </si>
  <si>
    <t>Ranking</t>
  </si>
  <si>
    <t>Ranking Score</t>
  </si>
  <si>
    <t>Highest Ranking Score and Remark</t>
  </si>
  <si>
    <t>Rise and Fall in ranks</t>
  </si>
  <si>
    <t>Full Name</t>
  </si>
  <si>
    <t>01</t>
  </si>
  <si>
    <t>NZ</t>
  </si>
  <si>
    <t>782 v West Indies at Christchurch 2025</t>
  </si>
  <si>
    <t>Daryl Mitchell</t>
  </si>
  <si>
    <t>02</t>
  </si>
  <si>
    <t>882 v Sri Lanka at Headingley 2019</t>
  </si>
  <si>
    <t>1</t>
  </si>
  <si>
    <t>Rohit Sharma</t>
  </si>
  <si>
    <t>03</t>
  </si>
  <si>
    <t>AFG</t>
  </si>
  <si>
    <t>764 v Bangladesh at Abu Dhabi 2025</t>
  </si>
  <si>
    <t>Ibrahim Zadran</t>
  </si>
  <si>
    <t>04</t>
  </si>
  <si>
    <t>847 v Australia at Indore 2023</t>
  </si>
  <si>
    <t>No Change</t>
  </si>
  <si>
    <t>Shubman Gill</t>
  </si>
  <si>
    <t>05</t>
  </si>
  <si>
    <t>909 v England at Headingley 2018</t>
  </si>
  <si>
    <t>Virat Kohli</t>
  </si>
  <si>
    <t>06</t>
  </si>
  <si>
    <t>PAK</t>
  </si>
  <si>
    <t>898 v West Indies at Multan 2022</t>
  </si>
  <si>
    <t>Babar Azam</t>
  </si>
  <si>
    <t>07</t>
  </si>
  <si>
    <t>IRE</t>
  </si>
  <si>
    <t>767 v Afghanistan at Sharjah 2024</t>
  </si>
  <si>
    <t>Harry Tector</t>
  </si>
  <si>
    <t>08</t>
  </si>
  <si>
    <t>710 v New Zealand at Mumbai 2023</t>
  </si>
  <si>
    <t>Shreyas Iyer</t>
  </si>
  <si>
    <t>09</t>
  </si>
  <si>
    <t>SL</t>
  </si>
  <si>
    <t>725 v Bangladesh at Colombo (RPS) 2025</t>
  </si>
  <si>
    <t>Charith Asalanka</t>
  </si>
  <si>
    <t>WI</t>
  </si>
  <si>
    <t>West Indies</t>
  </si>
  <si>
    <t>802 v Bangladesh at Malahide 2019</t>
  </si>
  <si>
    <t>Shai Hope</t>
  </si>
  <si>
    <t>11</t>
  </si>
  <si>
    <t>AUS</t>
  </si>
  <si>
    <t>697 v England at Trent Bridge 2024</t>
  </si>
  <si>
    <t>Travis Head</t>
  </si>
  <si>
    <t>12</t>
  </si>
  <si>
    <t>SA</t>
  </si>
  <si>
    <t>808 v Sri Lanka at Gqeberha 2019</t>
  </si>
  <si>
    <t>Quinton de Kock</t>
  </si>
  <si>
    <t>13</t>
  </si>
  <si>
    <t>652 v England at Wellington 2025</t>
  </si>
  <si>
    <t>Rachin Ravindra</t>
  </si>
  <si>
    <t>14</t>
  </si>
  <si>
    <t>728 v Bangladesh at Chittagong 2024</t>
  </si>
  <si>
    <t>Pathum Nissanka</t>
  </si>
  <si>
    <t>15</t>
  </si>
  <si>
    <t>669 v Bangladesh at Pallekele 2025</t>
  </si>
  <si>
    <t>Kusal Mendis</t>
  </si>
  <si>
    <t>16</t>
  </si>
  <si>
    <t>675 v South Africa at Gqeberha 2023</t>
  </si>
  <si>
    <t>KL Rahul</t>
  </si>
  <si>
    <t>639 v Sri Lanka at Rawalpindi 2025</t>
  </si>
  <si>
    <t>Salman Agha</t>
  </si>
  <si>
    <t>18</t>
  </si>
  <si>
    <t>662 v England at Cardiff 2025</t>
  </si>
  <si>
    <t>Keacy Carty</t>
  </si>
  <si>
    <t>19</t>
  </si>
  <si>
    <t>686 v Bangladesh at Sharjah 2024</t>
  </si>
  <si>
    <t>Rahmanullah Gurbaz</t>
  </si>
  <si>
    <t>20</t>
  </si>
  <si>
    <t>698 v Netherlands at Utrecht 2021</t>
  </si>
  <si>
    <t>Paul Stirling</t>
  </si>
  <si>
    <t>21</t>
  </si>
  <si>
    <t>ZIM</t>
  </si>
  <si>
    <t>Zimbabwe</t>
  </si>
  <si>
    <t>627 v India at Harare 2022</t>
  </si>
  <si>
    <t>Sikandar Raza</t>
  </si>
  <si>
    <t>22</t>
  </si>
  <si>
    <t>ENG</t>
  </si>
  <si>
    <t>England</t>
  </si>
  <si>
    <t>816 v Sri Lanka at Dambulla 2018</t>
  </si>
  <si>
    <t>Joe Root</t>
  </si>
  <si>
    <t>624 v New Zealand at Karachi 2025</t>
  </si>
  <si>
    <t>5</t>
  </si>
  <si>
    <t>Mohammad Rizwan</t>
  </si>
  <si>
    <t>609 v Bangladesh at Abu Dhabi 2025</t>
  </si>
  <si>
    <t>Azmatullah Omarzai</t>
  </si>
  <si>
    <t>25</t>
  </si>
  <si>
    <t>797 v England at Durham 2022</t>
  </si>
  <si>
    <t>Rassie van der Dussen</t>
  </si>
  <si>
    <t>26</t>
  </si>
  <si>
    <t>785 v New Zealand at Rawalpindi 2023</t>
  </si>
  <si>
    <t>Fakhar Zaman</t>
  </si>
  <si>
    <t>657 v New Zealand at Pune 2023</t>
  </si>
  <si>
    <t>Aiden Markram</t>
  </si>
  <si>
    <t>28</t>
  </si>
  <si>
    <t>595 v New Zealand at Hamilton 2025</t>
  </si>
  <si>
    <t>Harry Brook</t>
  </si>
  <si>
    <t>29</t>
  </si>
  <si>
    <t>594 v Pakistan at Rawalpindi 2025</t>
  </si>
  <si>
    <t>Janith Liyanage</t>
  </si>
  <si>
    <t>30</t>
  </si>
  <si>
    <t>612 v India at Dubai 2025</t>
  </si>
  <si>
    <t>Glenn Phillips</t>
  </si>
  <si>
    <t>31</t>
  </si>
  <si>
    <t>SCO</t>
  </si>
  <si>
    <t>Scotland</t>
  </si>
  <si>
    <t>587 v Namibia at Glasgow 2022</t>
  </si>
  <si>
    <t>George Munsey</t>
  </si>
  <si>
    <t>32</t>
  </si>
  <si>
    <t>BAN</t>
  </si>
  <si>
    <t>564 v West Indies at Mirpur 2025</t>
  </si>
  <si>
    <t>Tawhid Hridoy</t>
  </si>
  <si>
    <t>33</t>
  </si>
  <si>
    <t>NED</t>
  </si>
  <si>
    <t>644 v Bangladesh at Kolkata 2023</t>
  </si>
  <si>
    <t>Scott Edwards</t>
  </si>
  <si>
    <t>34</t>
  </si>
  <si>
    <t>792 v South Africa at Centurion 2015</t>
  </si>
  <si>
    <t>Kane Williamson</t>
  </si>
  <si>
    <t>35</t>
  </si>
  <si>
    <t>635 v Sri Lanka at Pallekele 2022</t>
  </si>
  <si>
    <t>Rahmat Shah</t>
  </si>
  <si>
    <t>36</t>
  </si>
  <si>
    <t>674 v Australia at Kolkata 2023</t>
  </si>
  <si>
    <t>David Miller</t>
  </si>
  <si>
    <t>691 v Australia at Potchefstroom 2023</t>
  </si>
  <si>
    <t>Temba Bavuma</t>
  </si>
  <si>
    <t>38</t>
  </si>
  <si>
    <t>731 v West Indies at Southampton 2019</t>
  </si>
  <si>
    <t>Jos Buttler</t>
  </si>
  <si>
    <t>602 v South Africa at Johannesburg 2024</t>
  </si>
  <si>
    <t>Saim Ayub</t>
  </si>
  <si>
    <t>40</t>
  </si>
  <si>
    <t>632 v West Indies at Edgbaston 2025</t>
  </si>
  <si>
    <t>Ben Duckett</t>
  </si>
  <si>
    <t>41</t>
  </si>
  <si>
    <t>610 v Afghanistan at Sharjah 2024</t>
  </si>
  <si>
    <t>Najmul Hossain Shanto</t>
  </si>
  <si>
    <t>42</t>
  </si>
  <si>
    <t>603 v Bangladesh at Chennai 2023</t>
  </si>
  <si>
    <t>Devon Conway</t>
  </si>
  <si>
    <t>43</t>
  </si>
  <si>
    <t>635 v New Zealand at Canberra 2016</t>
  </si>
  <si>
    <t>Mitchell Marsh</t>
  </si>
  <si>
    <t>44</t>
  </si>
  <si>
    <t>644 v England at Trent Bridge 2024</t>
  </si>
  <si>
    <t>Marnus Labuschagne</t>
  </si>
  <si>
    <t>647 v Pakistan at Karachi 2025</t>
  </si>
  <si>
    <t>Will Young</t>
  </si>
  <si>
    <t>46</t>
  </si>
  <si>
    <t>657 v Pakistan at Karachi 2023</t>
  </si>
  <si>
    <t>Tom Latham</t>
  </si>
  <si>
    <t>47</t>
  </si>
  <si>
    <t>571 v Sri Lanka at Bulawayo 2023</t>
  </si>
  <si>
    <t>Sean Williams</t>
  </si>
  <si>
    <t>48</t>
  </si>
  <si>
    <t>596 v Bangladesh at St Kitts 2024</t>
  </si>
  <si>
    <t>8</t>
  </si>
  <si>
    <t>Sherfane Rutherford</t>
  </si>
  <si>
    <t>49</t>
  </si>
  <si>
    <t>585 v South Africa at Malahide 2021</t>
  </si>
  <si>
    <t>Andy Balbirnie</t>
  </si>
  <si>
    <t>524 v Pakistan at Faisalabad 2025</t>
  </si>
  <si>
    <t>Matthew Breetzke</t>
  </si>
  <si>
    <t>51</t>
  </si>
  <si>
    <t>551 v Bangladesh at Mirpur 2016</t>
  </si>
  <si>
    <t>Mohammad Nabi</t>
  </si>
  <si>
    <t>523 v USA at Rotterdam 2024</t>
  </si>
  <si>
    <t>Max O'Dowd</t>
  </si>
  <si>
    <t>NAM</t>
  </si>
  <si>
    <t>618 v United Arab Emirates at Namibia 2023</t>
  </si>
  <si>
    <t>Gerhard Erasmus</t>
  </si>
  <si>
    <t>54</t>
  </si>
  <si>
    <t>815 v West Indies at Multan 2022</t>
  </si>
  <si>
    <t>7</t>
  </si>
  <si>
    <t>669 v West Indies at Barbados 2021</t>
  </si>
  <si>
    <t>Alex Carey</t>
  </si>
  <si>
    <t>56</t>
  </si>
  <si>
    <t>508 v United Arab Emirates at Dubai 2025</t>
  </si>
  <si>
    <t>Milind Kumar</t>
  </si>
  <si>
    <t>57</t>
  </si>
  <si>
    <t>521 v Zimbabwe at Harare 2025</t>
  </si>
  <si>
    <t>Curtis Campher</t>
  </si>
  <si>
    <t>58</t>
  </si>
  <si>
    <t>549 v Netherlands at Lucknow 2023</t>
  </si>
  <si>
    <t>Hashmatullah Shahidi</t>
  </si>
  <si>
    <t>575 v Afghanistan at Pallekele 2024</t>
  </si>
  <si>
    <t>Sadeera Samarawickrama</t>
  </si>
  <si>
    <t>60</t>
  </si>
  <si>
    <t>554 v Papua New Guinea at Namibia 2022</t>
  </si>
  <si>
    <t>Monank Patel</t>
  </si>
  <si>
    <t>61</t>
  </si>
  <si>
    <t>555 v USA at Texas 2022</t>
  </si>
  <si>
    <t>Richie Berrington</t>
  </si>
  <si>
    <t>62</t>
  </si>
  <si>
    <t>OMN</t>
  </si>
  <si>
    <t>506 v United Arab Emirates at Kathmandu, Nepal 2023</t>
  </si>
  <si>
    <t>Jatinder Singh</t>
  </si>
  <si>
    <t>63</t>
  </si>
  <si>
    <t>505 v Netherlands at Utrecht 2025</t>
  </si>
  <si>
    <t>Brandon McMullen</t>
  </si>
  <si>
    <t>64</t>
  </si>
  <si>
    <t>518 v Pakistan at Paarl 2024</t>
  </si>
  <si>
    <t>Tony de Zorzi</t>
  </si>
  <si>
    <t>65</t>
  </si>
  <si>
    <t>475 v United Arab Emirates at Dubai 2025</t>
  </si>
  <si>
    <t>Saiteja Mukkamalla</t>
  </si>
  <si>
    <t>66</t>
  </si>
  <si>
    <t>666 v South Africa at Chittagong 2015</t>
  </si>
  <si>
    <t>Soumya Sarkar</t>
  </si>
  <si>
    <t>67</t>
  </si>
  <si>
    <t>480 v West Indies at St Kitts 2024</t>
  </si>
  <si>
    <t>Mehidy Hasan Miraz</t>
  </si>
  <si>
    <t>68</t>
  </si>
  <si>
    <t>522 v Afghanistan at Bulawayo 2015</t>
  </si>
  <si>
    <t>Craig Ervine</t>
  </si>
  <si>
    <t>69</t>
  </si>
  <si>
    <t>UAE</t>
  </si>
  <si>
    <t>United Arab Emirates</t>
  </si>
  <si>
    <t>511 v Sri Lanka at Bulawayo 2023</t>
  </si>
  <si>
    <t>Muhammad Waseem</t>
  </si>
  <si>
    <t>70</t>
  </si>
  <si>
    <t>465 v West Indies at Dublin 2025</t>
  </si>
  <si>
    <t>Lorcan Tucker</t>
  </si>
  <si>
    <t>71</t>
  </si>
  <si>
    <t>477 v South Africa at Mackay 2025</t>
  </si>
  <si>
    <t>Josh Inglis</t>
  </si>
  <si>
    <t>72</t>
  </si>
  <si>
    <t>458 v India at Raipur 2023</t>
  </si>
  <si>
    <t>Michael Bracewell</t>
  </si>
  <si>
    <t>73</t>
  </si>
  <si>
    <t>592 v South Africa at Colombo (RPS) 2021</t>
  </si>
  <si>
    <t>Avishka Fernando</t>
  </si>
  <si>
    <t>74</t>
  </si>
  <si>
    <t>510 v West Indies at Antigua 2024</t>
  </si>
  <si>
    <t>Liam Livingstone</t>
  </si>
  <si>
    <t>75</t>
  </si>
  <si>
    <t>501 v Bangladesh at St Kitts 2024</t>
  </si>
  <si>
    <t>Brandon King</t>
  </si>
  <si>
    <t>76</t>
  </si>
  <si>
    <t>471 v Ireland at Harare 2025</t>
  </si>
  <si>
    <t>Brian Bennett</t>
  </si>
  <si>
    <t>77</t>
  </si>
  <si>
    <t>451 v South Africa at Mackay 2025</t>
  </si>
  <si>
    <t>Cameron Green</t>
  </si>
  <si>
    <t>474 v South Africa at Southampton 2025</t>
  </si>
  <si>
    <t>Jacob Bethell</t>
  </si>
  <si>
    <t>79</t>
  </si>
  <si>
    <t>538 v Oman at Bulawayo 2023</t>
  </si>
  <si>
    <t>Vriitya Aravind</t>
  </si>
  <si>
    <t>80</t>
  </si>
  <si>
    <t>489 v Sri Lanka at Pallekele 2025</t>
  </si>
  <si>
    <t>Jaker Ali</t>
  </si>
  <si>
    <t>81</t>
  </si>
  <si>
    <t>462 v Pakistan at Napier 2025</t>
  </si>
  <si>
    <t>Mark Chapman</t>
  </si>
  <si>
    <t>456 v Oman at Oman 2025</t>
  </si>
  <si>
    <t>Jan Nicol Loftie-Eaton</t>
  </si>
  <si>
    <t>476 v USA at Harare 2023</t>
  </si>
  <si>
    <t>Asif Khan</t>
  </si>
  <si>
    <t>84</t>
  </si>
  <si>
    <t>433 v Sri Lanka at Harare 2025</t>
  </si>
  <si>
    <t>Ben Curran</t>
  </si>
  <si>
    <t>85</t>
  </si>
  <si>
    <t>485 v India at Ahmedabad 2025</t>
  </si>
  <si>
    <t>Phil Salt</t>
  </si>
  <si>
    <t>86</t>
  </si>
  <si>
    <t>492 v Zimbabwe at Bulawayo 2023</t>
  </si>
  <si>
    <t>Michael Leask</t>
  </si>
  <si>
    <t>87</t>
  </si>
  <si>
    <t>CAN</t>
  </si>
  <si>
    <t>433 v USA at Lauderhill 2025</t>
  </si>
  <si>
    <t>Pargat Singh</t>
  </si>
  <si>
    <t>441 v Australia at Lahore 2025</t>
  </si>
  <si>
    <t>Sediqullah Atal</t>
  </si>
  <si>
    <t>89</t>
  </si>
  <si>
    <t>428 v Australia at Sydney 2025</t>
  </si>
  <si>
    <t>Axar Patel</t>
  </si>
  <si>
    <t>567 v Sri Lanka at Antigua 2021</t>
  </si>
  <si>
    <t>Evin Lewis</t>
  </si>
  <si>
    <t>91</t>
  </si>
  <si>
    <t>469 v Namibia at Namibia 2025</t>
  </si>
  <si>
    <t>Vikramjit Singh</t>
  </si>
  <si>
    <t>92</t>
  </si>
  <si>
    <t>564 v Sri Lanka at Colombo (RPS) 2021</t>
  </si>
  <si>
    <t>Hardik Pandya</t>
  </si>
  <si>
    <t>93</t>
  </si>
  <si>
    <t>NEP</t>
  </si>
  <si>
    <t>496 v Papua New Guinea at Kirtipur, Nepal 2023</t>
  </si>
  <si>
    <t>Aasif Sheikh</t>
  </si>
  <si>
    <t>94</t>
  </si>
  <si>
    <t>466 v Zimbabwe at Harare 2023</t>
  </si>
  <si>
    <t>George Dockrell</t>
  </si>
  <si>
    <t>519 v Papua New Guinea at Dubai 2023</t>
  </si>
  <si>
    <t>Rohit Paudel</t>
  </si>
  <si>
    <t>541 v Papua New Guinea at Namibia 2023</t>
  </si>
  <si>
    <t>Aaron Jones</t>
  </si>
  <si>
    <t>97</t>
  </si>
  <si>
    <t>627 v Zimbabwe at Harare 2022</t>
  </si>
  <si>
    <t>Litton Das</t>
  </si>
  <si>
    <t>98</t>
  </si>
  <si>
    <t>430 v Zimbabwe at Bulawayo 2023</t>
  </si>
  <si>
    <t>Mohammad Nadeem</t>
  </si>
  <si>
    <t>99</t>
  </si>
  <si>
    <t>443 v West Indies at Harare 2023</t>
  </si>
  <si>
    <t>Teja Nidamanuru</t>
  </si>
  <si>
    <t>100</t>
  </si>
  <si>
    <t>456 v New Zealand at Hyderabad 2023</t>
  </si>
  <si>
    <t>Bas de Leede</t>
  </si>
  <si>
    <t xml:space="preserve">Lion </t>
  </si>
  <si>
    <t>Tiger</t>
  </si>
  <si>
    <t>Zebra</t>
  </si>
  <si>
    <t>Snake</t>
  </si>
  <si>
    <t>Deer</t>
  </si>
  <si>
    <t>Bear</t>
  </si>
  <si>
    <t>Leopard</t>
  </si>
  <si>
    <t>Crocodile</t>
  </si>
  <si>
    <t>Dog</t>
  </si>
  <si>
    <t>Cat</t>
  </si>
  <si>
    <t>Elephant</t>
  </si>
  <si>
    <t>Cow</t>
  </si>
  <si>
    <t>Buffalo</t>
  </si>
  <si>
    <t>Donkey</t>
  </si>
  <si>
    <t>Monkey</t>
  </si>
  <si>
    <t>Mangoose</t>
  </si>
  <si>
    <t>Horse</t>
  </si>
  <si>
    <t>Customer_ID</t>
  </si>
  <si>
    <t>Loan_Amount</t>
  </si>
  <si>
    <t>Interest_Rate</t>
  </si>
  <si>
    <t>Duration_Months</t>
  </si>
  <si>
    <t>C-101</t>
  </si>
  <si>
    <t>C-102</t>
  </si>
  <si>
    <t>C-103</t>
  </si>
  <si>
    <t>C-104</t>
  </si>
  <si>
    <t>C-105</t>
  </si>
  <si>
    <t>Total Interest</t>
  </si>
  <si>
    <t>Total Interest (spill array)</t>
  </si>
  <si>
    <t>Sum of intrest</t>
  </si>
  <si>
    <t>Total interest</t>
  </si>
  <si>
    <t>SORT BY</t>
  </si>
  <si>
    <t>Rep_Name</t>
  </si>
  <si>
    <t>Total_Sales</t>
  </si>
  <si>
    <t>Sarah</t>
  </si>
  <si>
    <t>Mike</t>
  </si>
  <si>
    <t>Arjun</t>
  </si>
  <si>
    <t>Lisa</t>
  </si>
  <si>
    <t>Tom</t>
  </si>
  <si>
    <t>Sorted Name</t>
  </si>
  <si>
    <t>LET</t>
  </si>
  <si>
    <t>Actual</t>
  </si>
  <si>
    <t>Ops</t>
  </si>
  <si>
    <t>Months</t>
  </si>
  <si>
    <t>Question1</t>
  </si>
  <si>
    <t>Order_ID</t>
  </si>
  <si>
    <t>Super Order</t>
  </si>
  <si>
    <t>Question 2</t>
  </si>
  <si>
    <t>Stock</t>
  </si>
  <si>
    <t>Mouse</t>
  </si>
  <si>
    <t>Active</t>
  </si>
  <si>
    <t>Keyboard</t>
  </si>
  <si>
    <t>Discontinued</t>
  </si>
  <si>
    <t>Pen</t>
  </si>
  <si>
    <t>Stationery</t>
  </si>
  <si>
    <t>Paper</t>
  </si>
  <si>
    <t>Lamp</t>
  </si>
  <si>
    <t>Stock Shortage</t>
  </si>
  <si>
    <t>Lambda Function</t>
  </si>
  <si>
    <t>BasePrice</t>
  </si>
  <si>
    <t>DiscountRate</t>
  </si>
  <si>
    <t>UnitsSold</t>
  </si>
  <si>
    <t>TaxRate</t>
  </si>
  <si>
    <t>Smartphone</t>
  </si>
  <si>
    <t>Headphones</t>
  </si>
  <si>
    <t>Tablets</t>
  </si>
  <si>
    <t>Powerbank</t>
  </si>
  <si>
    <t>Total Units Sold</t>
  </si>
  <si>
    <t>Total Units Sold(named ranges)</t>
  </si>
  <si>
    <t>Month</t>
  </si>
  <si>
    <t>Total Sales</t>
  </si>
  <si>
    <t>Static Consolidation</t>
  </si>
  <si>
    <t>Linked Consolidation</t>
  </si>
  <si>
    <t>Excel Class</t>
  </si>
  <si>
    <t>Age</t>
  </si>
  <si>
    <t>Color</t>
  </si>
  <si>
    <t>b</t>
  </si>
  <si>
    <t>c</t>
  </si>
  <si>
    <t>d</t>
  </si>
  <si>
    <t>e</t>
  </si>
  <si>
    <t>black</t>
  </si>
  <si>
    <t>blue</t>
  </si>
  <si>
    <t>orange</t>
  </si>
  <si>
    <t>yellow</t>
  </si>
  <si>
    <t>golden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</si>
</sst>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8" formatCode="&quot;₹&quot;\ #,##0.00;[Red]&quot;₹&quot;\ \-#,##0.00"/>
    <numFmt numFmtId="44" formatCode="_ &quot;₹&quot;\ * #,##0.00_ ;_ &quot;₹&quot;\ * \-#,##0.00_ ;_ &quot;₹&quot;\ * &quot;-&quot;??_ ;_ @_ "/>
    <numFmt numFmtId="43" formatCode="_ * #,##0.00_ ;_ * \-#,##0.00_ ;_ * &quot;-&quot;??_ ;_ @_ "/>
    <numFmt numFmtId="164" formatCode="_ * #,##0_ ;_ * \-#,##0_ ;_ * &quot;-&quot;??_ ;_ @_ "/>
    <numFmt numFmtId="165" formatCode="#,##0.0000"/>
    <numFmt numFmtId="166" formatCode="[$-14009]d/m/yy;@"/>
    <numFmt numFmtId="167" formatCode="#,##0.00\ [$€-42D]"/>
    <numFmt numFmtId="168" formatCode="[$-F800]dddd\,\ mmmm\ dd\,\ yyyy"/>
    <numFmt numFmtId="169" formatCode="yyyy\-mm\-dd\ hh:mm:ss"/>
    <numFmt numFmtId="170" formatCode="[$-F400]h:mm:ss\ AM/PM"/>
  </numFmts>
  <fonts count="26">
    <font>
      <sz val="11"/>
      <color theme="1"/>
      <name val="Calibri"/>
      <family val="2"/>
      <scheme val="minor"/>
    </font>
    <font>
      <sz val="11"/>
      <color theme="1"/>
      <name val="Calibri"/>
      <family val="2"/>
      <scheme val="minor"/>
    </font>
    <font>
      <b/>
      <sz val="11"/>
      <color theme="1"/>
      <name val="Calibri"/>
      <family val="2"/>
      <scheme val="minor"/>
    </font>
    <font>
      <sz val="11"/>
      <color theme="1"/>
      <name val="Arial Black"/>
      <family val="2"/>
    </font>
    <font>
      <b/>
      <sz val="11"/>
      <color rgb="FFFFFF00"/>
      <name val="Bodoni MT"/>
      <family val="1"/>
    </font>
    <font>
      <b/>
      <sz val="16"/>
      <color theme="1"/>
      <name val="Calibri"/>
      <family val="2"/>
      <scheme val="minor"/>
    </font>
    <font>
      <sz val="9"/>
      <color indexed="81"/>
      <name val="Tahoma"/>
      <family val="2"/>
    </font>
    <font>
      <b/>
      <sz val="9"/>
      <color indexed="81"/>
      <name val="Tahoma"/>
      <family val="2"/>
    </font>
    <font>
      <sz val="8"/>
      <name val="Calibri"/>
      <family val="2"/>
      <scheme val="minor"/>
    </font>
    <font>
      <sz val="10"/>
      <color theme="1"/>
      <name val="Calibri"/>
      <family val="2"/>
      <scheme val="minor"/>
    </font>
    <font>
      <b/>
      <sz val="14"/>
      <color theme="5" tint="-0.249977111117893"/>
      <name val="Calibri"/>
      <family val="2"/>
      <scheme val="minor"/>
    </font>
    <font>
      <sz val="11"/>
      <color theme="5" tint="-0.249977111117893"/>
      <name val="Calibri"/>
      <family val="2"/>
      <scheme val="minor"/>
    </font>
    <font>
      <sz val="10"/>
      <color theme="1"/>
      <name val="Arial Unicode MS"/>
    </font>
    <font>
      <sz val="10"/>
      <color theme="1"/>
      <name val="Arial"/>
      <family val="2"/>
    </font>
    <font>
      <b/>
      <sz val="11"/>
      <color rgb="FF1B1C1D"/>
      <name val="Arial"/>
      <family val="2"/>
    </font>
    <font>
      <sz val="11"/>
      <color rgb="FF1B1C1D"/>
      <name val="Arial"/>
      <family val="2"/>
    </font>
    <font>
      <b/>
      <sz val="12"/>
      <color indexed="9"/>
      <name val="Calibri"/>
      <family val="2"/>
      <scheme val="minor"/>
    </font>
    <font>
      <b/>
      <sz val="11"/>
      <color indexed="8"/>
      <name val="Calibri"/>
      <family val="2"/>
      <scheme val="minor"/>
    </font>
    <font>
      <b/>
      <sz val="11"/>
      <color indexed="18"/>
      <name val="Calibri"/>
      <family val="2"/>
      <scheme val="minor"/>
    </font>
    <font>
      <sz val="10"/>
      <color indexed="9"/>
      <name val="Calibri"/>
      <family val="2"/>
      <scheme val="minor"/>
    </font>
    <font>
      <sz val="8"/>
      <color theme="1"/>
      <name val="Calibri"/>
      <family val="2"/>
      <scheme val="minor"/>
    </font>
    <font>
      <b/>
      <sz val="11"/>
      <color theme="0"/>
      <name val="Calibri"/>
      <family val="2"/>
      <scheme val="minor"/>
    </font>
    <font>
      <b/>
      <sz val="11"/>
      <color theme="2"/>
      <name val="Arial"/>
      <family val="2"/>
    </font>
    <font>
      <sz val="11"/>
      <color rgb="FFFF0000"/>
      <name val="Calibri"/>
      <family val="2"/>
      <scheme val="minor"/>
    </font>
    <font>
      <sz val="11"/>
      <color rgb="FF9C0006"/>
      <name val="Calibri"/>
      <family val="2"/>
      <scheme val="minor"/>
    </font>
    <font>
      <i/>
      <sz val="11"/>
      <color theme="1"/>
      <name val="Calibri"/>
      <family val="2"/>
      <scheme val="minor"/>
    </font>
  </fonts>
  <fills count="30">
    <fill>
      <patternFill patternType="none"/>
    </fill>
    <fill>
      <patternFill patternType="gray125"/>
    </fill>
    <fill>
      <patternFill patternType="solid">
        <fgColor rgb="FFFFFF00"/>
        <bgColor indexed="64"/>
      </patternFill>
    </fill>
    <fill>
      <patternFill patternType="solid">
        <fgColor theme="5" tint="0.59996337778862885"/>
        <bgColor indexed="64"/>
      </patternFill>
    </fill>
    <fill>
      <patternFill patternType="solid">
        <fgColor theme="9" tint="0.39997558519241921"/>
        <bgColor indexed="64"/>
      </patternFill>
    </fill>
    <fill>
      <patternFill patternType="solid">
        <fgColor rgb="FFFF000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9" tint="-0.249977111117893"/>
        <bgColor indexed="64"/>
      </patternFill>
    </fill>
    <fill>
      <patternFill patternType="solid">
        <fgColor theme="7"/>
        <bgColor indexed="64"/>
      </patternFill>
    </fill>
    <fill>
      <patternFill patternType="solid">
        <fgColor theme="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theme="4"/>
        <bgColor indexed="64"/>
      </patternFill>
    </fill>
    <fill>
      <patternFill patternType="solid">
        <fgColor theme="7" tint="0.79998168889431442"/>
        <bgColor indexed="64"/>
      </patternFill>
    </fill>
    <fill>
      <patternFill patternType="solid">
        <fgColor rgb="FF0070C0"/>
        <bgColor indexed="64"/>
      </patternFill>
    </fill>
    <fill>
      <patternFill patternType="solid">
        <fgColor theme="8" tint="-0.249977111117893"/>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6"/>
        <bgColor indexed="64"/>
      </patternFill>
    </fill>
    <fill>
      <patternFill patternType="solid">
        <fgColor theme="2"/>
        <bgColor indexed="64"/>
      </patternFill>
    </fill>
    <fill>
      <patternFill patternType="solid">
        <fgColor theme="2" tint="-0.249977111117893"/>
        <bgColor indexed="64"/>
      </patternFill>
    </fill>
    <fill>
      <patternFill patternType="solid">
        <fgColor rgb="FFFFC7CE"/>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theme="7" tint="-0.249977111117893"/>
      </left>
      <right style="medium">
        <color theme="7" tint="-0.249977111117893"/>
      </right>
      <top style="medium">
        <color theme="7" tint="-0.249977111117893"/>
      </top>
      <bottom style="medium">
        <color theme="7" tint="-0.249977111117893"/>
      </bottom>
      <diagonal/>
    </border>
    <border>
      <left style="medium">
        <color theme="7" tint="-0.249977111117893"/>
      </left>
      <right/>
      <top style="medium">
        <color indexed="64"/>
      </top>
      <bottom style="medium">
        <color theme="7" tint="-0.249977111117893"/>
      </bottom>
      <diagonal/>
    </border>
    <border>
      <left/>
      <right/>
      <top style="medium">
        <color indexed="64"/>
      </top>
      <bottom style="medium">
        <color theme="7" tint="-0.249977111117893"/>
      </bottom>
      <diagonal/>
    </border>
    <border>
      <left/>
      <right/>
      <top style="medium">
        <color indexed="64"/>
      </top>
      <bottom style="thin">
        <color theme="7" tint="-0.249977111117893"/>
      </bottom>
      <diagonal/>
    </border>
    <border>
      <left/>
      <right/>
      <top style="medium">
        <color indexed="64"/>
      </top>
      <bottom/>
      <diagonal/>
    </border>
    <border>
      <left/>
      <right style="thin">
        <color theme="7" tint="-0.249977111117893"/>
      </right>
      <top style="medium">
        <color indexed="64"/>
      </top>
      <bottom style="thin">
        <color theme="7" tint="-0.249977111117893"/>
      </bottom>
      <diagonal/>
    </border>
    <border>
      <left/>
      <right/>
      <top style="thin">
        <color theme="7" tint="-0.249977111117893"/>
      </top>
      <bottom/>
      <diagonal/>
    </border>
    <border>
      <left/>
      <right/>
      <top/>
      <bottom style="hair">
        <color theme="5"/>
      </bottom>
      <diagonal/>
    </border>
    <border>
      <left/>
      <right/>
      <top style="medium">
        <color indexed="64"/>
      </top>
      <bottom style="hair">
        <color theme="5"/>
      </bottom>
      <diagonal/>
    </border>
    <border>
      <left/>
      <right/>
      <top style="hair">
        <color theme="5"/>
      </top>
      <bottom style="hair">
        <color theme="5"/>
      </bottom>
      <diagonal/>
    </border>
    <border>
      <left/>
      <right style="double">
        <color theme="1"/>
      </right>
      <top/>
      <bottom style="double">
        <color theme="1"/>
      </bottom>
      <diagonal/>
    </border>
    <border>
      <left/>
      <right/>
      <top style="hair">
        <color theme="5"/>
      </top>
      <bottom style="double">
        <color theme="1"/>
      </bottom>
      <diagonal/>
    </border>
    <border>
      <left/>
      <right style="hair">
        <color theme="5"/>
      </right>
      <top/>
      <bottom style="double">
        <color theme="1"/>
      </bottom>
      <diagonal/>
    </border>
    <border>
      <left style="double">
        <color theme="1"/>
      </left>
      <right/>
      <top/>
      <bottom style="double">
        <color theme="1"/>
      </bottom>
      <diagonal/>
    </border>
    <border>
      <left/>
      <right/>
      <top/>
      <bottom style="double">
        <color theme="1"/>
      </bottom>
      <diagonal/>
    </border>
    <border>
      <left/>
      <right/>
      <top style="double">
        <color theme="1"/>
      </top>
      <bottom style="double">
        <color theme="1"/>
      </bottom>
      <diagonal/>
    </border>
    <border>
      <left/>
      <right style="double">
        <color theme="1"/>
      </right>
      <top style="double">
        <color theme="1"/>
      </top>
      <bottom/>
      <diagonal/>
    </border>
    <border>
      <left style="double">
        <color theme="1"/>
      </left>
      <right style="double">
        <color theme="1"/>
      </right>
      <top style="double">
        <color theme="1"/>
      </top>
      <bottom style="double">
        <color theme="1"/>
      </bottom>
      <diagonal/>
    </border>
    <border>
      <left style="hair">
        <color theme="5"/>
      </left>
      <right/>
      <top style="double">
        <color theme="1"/>
      </top>
      <bottom style="double">
        <color theme="1"/>
      </bottom>
      <diagonal/>
    </border>
    <border>
      <left style="double">
        <color theme="1"/>
      </left>
      <right style="double">
        <color theme="1"/>
      </right>
      <top style="double">
        <color theme="1"/>
      </top>
      <bottom/>
      <diagonal/>
    </border>
    <border>
      <left/>
      <right style="double">
        <color theme="1"/>
      </right>
      <top style="double">
        <color theme="1"/>
      </top>
      <bottom style="double">
        <color theme="1"/>
      </bottom>
      <diagonal/>
    </border>
    <border>
      <left/>
      <right/>
      <top style="medium">
        <color indexed="64"/>
      </top>
      <bottom style="double">
        <color theme="1"/>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000000"/>
      </top>
      <bottom style="medium">
        <color rgb="FF000000"/>
      </bottom>
      <diagonal/>
    </border>
    <border>
      <left/>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rgb="FF000000"/>
      </left>
      <right style="medium">
        <color rgb="FF000000"/>
      </right>
      <top/>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style="thin">
        <color auto="1"/>
      </left>
      <right style="thin">
        <color auto="1"/>
      </right>
      <top/>
      <bottom style="thin">
        <color auto="1"/>
      </bottom>
      <diagonal/>
    </border>
    <border>
      <left/>
      <right/>
      <top style="medium">
        <color indexed="64"/>
      </top>
      <bottom style="thin">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24" fillId="29" borderId="0" applyNumberFormat="0" applyBorder="0" applyAlignment="0" applyProtection="0"/>
  </cellStyleXfs>
  <cellXfs count="193">
    <xf numFmtId="0" fontId="0" fillId="0" borderId="0" xfId="0"/>
    <xf numFmtId="0" fontId="0" fillId="0" borderId="0" xfId="0" applyAlignment="1">
      <alignment vertical="center" wrapText="1"/>
    </xf>
    <xf numFmtId="14" fontId="0" fillId="0" borderId="0" xfId="0" applyNumberFormat="1" applyAlignment="1">
      <alignment vertical="center" wrapText="1"/>
    </xf>
    <xf numFmtId="164" fontId="1" fillId="0" borderId="0" xfId="1" applyNumberFormat="1" applyFont="1" applyAlignment="1">
      <alignment vertical="center" wrapText="1"/>
    </xf>
    <xf numFmtId="0" fontId="0" fillId="0" borderId="9" xfId="0" applyBorder="1" applyAlignment="1">
      <alignment vertical="center" wrapText="1"/>
    </xf>
    <xf numFmtId="166" fontId="0" fillId="3" borderId="0" xfId="0" applyNumberFormat="1" applyFill="1" applyAlignment="1">
      <alignment vertical="center" wrapText="1"/>
    </xf>
    <xf numFmtId="167" fontId="0" fillId="0" borderId="9" xfId="0" applyNumberFormat="1" applyBorder="1" applyAlignment="1">
      <alignment vertical="center" wrapText="1"/>
    </xf>
    <xf numFmtId="0" fontId="0" fillId="0" borderId="10"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5" xfId="0" applyBorder="1" applyAlignment="1">
      <alignment vertical="center" wrapText="1"/>
    </xf>
    <xf numFmtId="0" fontId="0" fillId="0" borderId="16" xfId="0" applyBorder="1" applyAlignment="1">
      <alignment vertical="center" wrapText="1"/>
    </xf>
    <xf numFmtId="0" fontId="0" fillId="0" borderId="17" xfId="0" applyBorder="1"/>
    <xf numFmtId="0" fontId="0" fillId="0" borderId="17" xfId="0"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0" fillId="0" borderId="22" xfId="0" applyBorder="1" applyAlignment="1">
      <alignment vertical="center" wrapText="1"/>
    </xf>
    <xf numFmtId="0" fontId="0" fillId="0" borderId="23" xfId="0" applyBorder="1" applyAlignment="1">
      <alignment vertical="center" wrapText="1"/>
    </xf>
    <xf numFmtId="0" fontId="0" fillId="0" borderId="24" xfId="0" applyBorder="1" applyAlignment="1">
      <alignment vertical="center" wrapText="1"/>
    </xf>
    <xf numFmtId="0" fontId="0" fillId="4" borderId="1" xfId="0" applyFill="1" applyBorder="1" applyAlignment="1">
      <alignment horizontal="center" vertical="center" wrapText="1"/>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4" borderId="4" xfId="0" applyFill="1" applyBorder="1" applyAlignment="1">
      <alignment horizontal="center" vertical="center" wrapText="1"/>
    </xf>
    <xf numFmtId="0" fontId="0" fillId="4" borderId="5" xfId="0" applyFill="1" applyBorder="1" applyAlignment="1">
      <alignment horizontal="center" vertical="center" wrapText="1"/>
    </xf>
    <xf numFmtId="0" fontId="0" fillId="4" borderId="6" xfId="0" applyFill="1" applyBorder="1" applyAlignment="1">
      <alignment horizontal="center" vertical="center" wrapText="1"/>
    </xf>
    <xf numFmtId="0" fontId="0" fillId="4" borderId="7" xfId="0" applyFill="1" applyBorder="1" applyAlignment="1">
      <alignment horizontal="center" vertical="center" wrapText="1"/>
    </xf>
    <xf numFmtId="0" fontId="0" fillId="4" borderId="8" xfId="0" applyFill="1" applyBorder="1" applyAlignment="1">
      <alignment horizontal="center" vertical="center" wrapText="1"/>
    </xf>
    <xf numFmtId="0" fontId="0" fillId="4" borderId="11" xfId="0" applyFill="1" applyBorder="1" applyAlignment="1">
      <alignment horizontal="center" vertical="center" wrapText="1"/>
    </xf>
    <xf numFmtId="0" fontId="0" fillId="4" borderId="2" xfId="0" applyFill="1" applyBorder="1"/>
    <xf numFmtId="0" fontId="0" fillId="4" borderId="0" xfId="0" applyFill="1"/>
    <xf numFmtId="0" fontId="0" fillId="5" borderId="0" xfId="0" applyFill="1" applyAlignment="1">
      <alignment vertical="center" wrapText="1"/>
    </xf>
    <xf numFmtId="0" fontId="0" fillId="6" borderId="0" xfId="0" applyFill="1" applyAlignment="1">
      <alignment vertical="center" wrapText="1"/>
    </xf>
    <xf numFmtId="0" fontId="0" fillId="7" borderId="0" xfId="0" applyFill="1" applyAlignment="1">
      <alignment vertical="center" wrapText="1"/>
    </xf>
    <xf numFmtId="165" fontId="0" fillId="7" borderId="0" xfId="0" applyNumberFormat="1" applyFill="1" applyAlignment="1">
      <alignment vertical="center" wrapText="1"/>
    </xf>
    <xf numFmtId="14" fontId="3" fillId="0" borderId="0" xfId="0" applyNumberFormat="1" applyFont="1" applyAlignment="1">
      <alignment vertical="center" wrapText="1"/>
    </xf>
    <xf numFmtId="14" fontId="4" fillId="8" borderId="0" xfId="0" applyNumberFormat="1" applyFont="1" applyFill="1" applyAlignment="1">
      <alignment vertical="center" wrapText="1"/>
    </xf>
    <xf numFmtId="0" fontId="0" fillId="9" borderId="0" xfId="0" applyFill="1" applyAlignment="1">
      <alignment vertical="center" wrapText="1"/>
    </xf>
    <xf numFmtId="0" fontId="0" fillId="0" borderId="0" xfId="0" applyAlignment="1">
      <alignment horizontal="right" textRotation="180" wrapText="1"/>
    </xf>
    <xf numFmtId="14" fontId="0" fillId="4" borderId="2" xfId="0" applyNumberFormat="1" applyFill="1" applyBorder="1" applyAlignment="1">
      <alignment horizontal="center" vertical="center" wrapText="1"/>
    </xf>
    <xf numFmtId="14" fontId="0" fillId="0" borderId="0" xfId="0" applyNumberFormat="1"/>
    <xf numFmtId="0" fontId="0" fillId="0" borderId="0" xfId="0" applyAlignment="1">
      <alignment wrapText="1"/>
    </xf>
    <xf numFmtId="167" fontId="0" fillId="0" borderId="0" xfId="0" applyNumberFormat="1" applyAlignment="1">
      <alignment vertical="center" wrapText="1"/>
    </xf>
    <xf numFmtId="0" fontId="2" fillId="11" borderId="0" xfId="0" applyFont="1" applyFill="1"/>
    <xf numFmtId="0" fontId="0" fillId="11" borderId="0" xfId="0" applyFill="1"/>
    <xf numFmtId="2" fontId="0" fillId="0" borderId="0" xfId="0" applyNumberFormat="1"/>
    <xf numFmtId="0" fontId="0" fillId="0" borderId="0" xfId="0" quotePrefix="1"/>
    <xf numFmtId="14" fontId="0" fillId="0" borderId="0" xfId="0" quotePrefix="1" applyNumberFormat="1"/>
    <xf numFmtId="0" fontId="2" fillId="0" borderId="0" xfId="0" quotePrefix="1" applyFont="1"/>
    <xf numFmtId="14" fontId="0" fillId="7" borderId="0" xfId="0" applyNumberFormat="1" applyFill="1"/>
    <xf numFmtId="0" fontId="0" fillId="7" borderId="0" xfId="0" applyFill="1"/>
    <xf numFmtId="168" fontId="0" fillId="0" borderId="0" xfId="0" applyNumberFormat="1"/>
    <xf numFmtId="0" fontId="2" fillId="0" borderId="0" xfId="0" applyFont="1" applyAlignment="1">
      <alignment horizontal="center" vertical="center" wrapText="1"/>
    </xf>
    <xf numFmtId="0" fontId="2" fillId="0" borderId="0" xfId="0" applyFont="1" applyAlignment="1">
      <alignment horizontal="right" vertical="center" wrapText="1"/>
    </xf>
    <xf numFmtId="0" fontId="0" fillId="0" borderId="0" xfId="0" applyAlignment="1">
      <alignment horizontal="right" vertical="center" wrapText="1"/>
    </xf>
    <xf numFmtId="2" fontId="2" fillId="0" borderId="0" xfId="0" applyNumberFormat="1" applyFont="1" applyAlignment="1">
      <alignment horizontal="right" vertical="center" wrapText="1"/>
    </xf>
    <xf numFmtId="2" fontId="0" fillId="0" borderId="0" xfId="0" applyNumberFormat="1" applyAlignment="1">
      <alignment horizontal="right" vertical="center" wrapText="1"/>
    </xf>
    <xf numFmtId="10" fontId="0" fillId="0" borderId="0" xfId="2" applyNumberFormat="1" applyFont="1"/>
    <xf numFmtId="9" fontId="0" fillId="0" borderId="0" xfId="0" applyNumberFormat="1"/>
    <xf numFmtId="0" fontId="9" fillId="0" borderId="0" xfId="0" applyFont="1"/>
    <xf numFmtId="0" fontId="9" fillId="0" borderId="0" xfId="0" applyFont="1" applyProtection="1">
      <protection hidden="1"/>
    </xf>
    <xf numFmtId="0" fontId="9" fillId="0" borderId="0" xfId="0" applyFont="1" applyProtection="1">
      <protection locked="0"/>
    </xf>
    <xf numFmtId="0" fontId="0" fillId="0" borderId="0" xfId="0" applyProtection="1">
      <protection hidden="1"/>
    </xf>
    <xf numFmtId="0" fontId="0" fillId="0" borderId="0" xfId="0" applyProtection="1">
      <protection locked="0"/>
    </xf>
    <xf numFmtId="0" fontId="0" fillId="2" borderId="0" xfId="0" applyFill="1"/>
    <xf numFmtId="0" fontId="9" fillId="12" borderId="0" xfId="0" applyFont="1" applyFill="1"/>
    <xf numFmtId="49" fontId="0" fillId="0" borderId="0" xfId="0" applyNumberFormat="1"/>
    <xf numFmtId="0" fontId="0" fillId="13" borderId="0" xfId="0" applyFill="1"/>
    <xf numFmtId="0" fontId="2" fillId="0" borderId="0" xfId="0" applyFont="1" applyAlignment="1">
      <alignment horizontal="left" vertical="center" wrapText="1"/>
    </xf>
    <xf numFmtId="0" fontId="2" fillId="0" borderId="0" xfId="0" applyFont="1"/>
    <xf numFmtId="0" fontId="0" fillId="0" borderId="0" xfId="0" applyAlignment="1">
      <alignment horizontal="left" vertical="center" wrapText="1"/>
    </xf>
    <xf numFmtId="0" fontId="0" fillId="2" borderId="0" xfId="0" applyFill="1" applyAlignment="1">
      <alignment vertical="center" wrapText="1"/>
    </xf>
    <xf numFmtId="0" fontId="0" fillId="2" borderId="0" xfId="0" applyFill="1" applyAlignment="1">
      <alignment wrapText="1"/>
    </xf>
    <xf numFmtId="0" fontId="2" fillId="7" borderId="0" xfId="0" applyFont="1" applyFill="1"/>
    <xf numFmtId="0" fontId="2" fillId="0" borderId="25" xfId="0" applyFont="1" applyBorder="1" applyAlignment="1">
      <alignment horizontal="center" vertical="top"/>
    </xf>
    <xf numFmtId="169" fontId="0" fillId="0" borderId="0" xfId="0" applyNumberFormat="1"/>
    <xf numFmtId="2" fontId="2" fillId="0" borderId="0" xfId="0" applyNumberFormat="1" applyFont="1" applyAlignment="1">
      <alignment horizontal="center" vertical="center" wrapText="1"/>
    </xf>
    <xf numFmtId="2" fontId="0" fillId="0" borderId="0" xfId="0" applyNumberFormat="1" applyAlignment="1">
      <alignment vertical="center" wrapText="1"/>
    </xf>
    <xf numFmtId="0" fontId="2" fillId="2" borderId="25" xfId="0" applyFont="1" applyFill="1" applyBorder="1" applyAlignment="1">
      <alignment horizontal="center" vertical="top"/>
    </xf>
    <xf numFmtId="3" fontId="0" fillId="0" borderId="0" xfId="0" applyNumberFormat="1"/>
    <xf numFmtId="0" fontId="2" fillId="0" borderId="25" xfId="3" applyNumberFormat="1" applyFont="1" applyBorder="1" applyAlignment="1">
      <alignment horizontal="center" vertical="top"/>
    </xf>
    <xf numFmtId="0" fontId="0" fillId="0" borderId="0" xfId="3" applyNumberFormat="1" applyFont="1"/>
    <xf numFmtId="0" fontId="2" fillId="0" borderId="26" xfId="0" applyFont="1" applyBorder="1" applyAlignment="1">
      <alignment horizontal="center" vertical="top"/>
    </xf>
    <xf numFmtId="0" fontId="2" fillId="16" borderId="26" xfId="0" applyFont="1" applyFill="1" applyBorder="1" applyAlignment="1">
      <alignment horizontal="center" vertical="top"/>
    </xf>
    <xf numFmtId="0" fontId="0" fillId="16" borderId="0" xfId="0" applyFill="1"/>
    <xf numFmtId="2" fontId="2" fillId="0" borderId="26" xfId="0" applyNumberFormat="1" applyFont="1" applyBorder="1" applyAlignment="1">
      <alignment horizontal="center" vertical="top"/>
    </xf>
    <xf numFmtId="0" fontId="12" fillId="0" borderId="0" xfId="0" applyFont="1" applyAlignment="1">
      <alignment vertical="center" wrapText="1"/>
    </xf>
    <xf numFmtId="22" fontId="0" fillId="0" borderId="0" xfId="0" applyNumberFormat="1"/>
    <xf numFmtId="18" fontId="0" fillId="0" borderId="0" xfId="0" applyNumberFormat="1"/>
    <xf numFmtId="170" fontId="0" fillId="0" borderId="0" xfId="0" applyNumberFormat="1"/>
    <xf numFmtId="0" fontId="2" fillId="2" borderId="0" xfId="0" applyFont="1" applyFill="1" applyAlignment="1">
      <alignment horizontal="center" vertical="center" wrapText="1"/>
    </xf>
    <xf numFmtId="20" fontId="0" fillId="0" borderId="0" xfId="0" applyNumberFormat="1" applyAlignment="1">
      <alignment vertical="center" wrapText="1"/>
    </xf>
    <xf numFmtId="9" fontId="0" fillId="0" borderId="0" xfId="0" applyNumberFormat="1" applyAlignment="1">
      <alignment vertical="center" wrapText="1"/>
    </xf>
    <xf numFmtId="1" fontId="0" fillId="0" borderId="0" xfId="0" applyNumberFormat="1"/>
    <xf numFmtId="0" fontId="13" fillId="0" borderId="27" xfId="0" applyFont="1" applyBorder="1" applyAlignment="1">
      <alignment wrapText="1"/>
    </xf>
    <xf numFmtId="14" fontId="13" fillId="0" borderId="27" xfId="0" applyNumberFormat="1" applyFont="1" applyBorder="1" applyAlignment="1">
      <alignment horizontal="right" wrapText="1"/>
    </xf>
    <xf numFmtId="0" fontId="13" fillId="0" borderId="27" xfId="0" applyFont="1" applyBorder="1" applyAlignment="1">
      <alignment horizontal="right" wrapText="1"/>
    </xf>
    <xf numFmtId="0" fontId="14" fillId="0" borderId="28" xfId="0" applyFont="1" applyBorder="1" applyAlignment="1">
      <alignment horizontal="left" vertical="center" wrapText="1" indent="1" readingOrder="1"/>
    </xf>
    <xf numFmtId="0" fontId="15" fillId="0" borderId="28" xfId="0" applyFont="1" applyBorder="1" applyAlignment="1">
      <alignment horizontal="left" vertical="center" wrapText="1" indent="1" readingOrder="1"/>
    </xf>
    <xf numFmtId="10" fontId="15" fillId="0" borderId="28" xfId="0" applyNumberFormat="1" applyFont="1" applyBorder="1" applyAlignment="1">
      <alignment horizontal="left" vertical="center" wrapText="1" indent="1" readingOrder="1"/>
    </xf>
    <xf numFmtId="0" fontId="13" fillId="15" borderId="27" xfId="0" applyFont="1" applyFill="1" applyBorder="1" applyAlignment="1">
      <alignment wrapText="1"/>
    </xf>
    <xf numFmtId="0" fontId="0" fillId="15" borderId="0" xfId="0" applyFill="1"/>
    <xf numFmtId="3" fontId="0" fillId="0" borderId="29" xfId="0" applyNumberFormat="1" applyBorder="1"/>
    <xf numFmtId="0" fontId="16" fillId="17" borderId="30" xfId="0" applyFont="1" applyFill="1" applyBorder="1" applyAlignment="1">
      <alignment horizontal="left"/>
    </xf>
    <xf numFmtId="0" fontId="16" fillId="17" borderId="7" xfId="0" applyFont="1" applyFill="1" applyBorder="1" applyAlignment="1">
      <alignment horizontal="left"/>
    </xf>
    <xf numFmtId="0" fontId="0" fillId="0" borderId="31" xfId="0" applyBorder="1"/>
    <xf numFmtId="0" fontId="17" fillId="18" borderId="0" xfId="0" applyFont="1" applyFill="1" applyAlignment="1">
      <alignment horizontal="left"/>
    </xf>
    <xf numFmtId="0" fontId="18" fillId="18" borderId="31" xfId="0" applyFont="1" applyFill="1" applyBorder="1" applyAlignment="1">
      <alignment horizontal="left"/>
    </xf>
    <xf numFmtId="0" fontId="17" fillId="18" borderId="29" xfId="0" applyFont="1" applyFill="1" applyBorder="1" applyAlignment="1">
      <alignment horizontal="left"/>
    </xf>
    <xf numFmtId="0" fontId="19" fillId="17" borderId="7" xfId="0" applyFont="1" applyFill="1" applyBorder="1" applyAlignment="1">
      <alignment horizontal="right"/>
    </xf>
    <xf numFmtId="0" fontId="19" fillId="17" borderId="30" xfId="0" applyFont="1" applyFill="1" applyBorder="1" applyAlignment="1">
      <alignment horizontal="right"/>
    </xf>
    <xf numFmtId="0" fontId="0" fillId="19" borderId="0" xfId="0" applyFill="1"/>
    <xf numFmtId="9" fontId="0" fillId="19" borderId="0" xfId="0" applyNumberFormat="1" applyFill="1"/>
    <xf numFmtId="0" fontId="20" fillId="0" borderId="0" xfId="0" applyFont="1" applyAlignment="1">
      <alignment vertical="top" wrapText="1"/>
    </xf>
    <xf numFmtId="0" fontId="21" fillId="20" borderId="0" xfId="0" applyFont="1" applyFill="1"/>
    <xf numFmtId="0" fontId="2" fillId="12" borderId="0" xfId="0" applyFont="1" applyFill="1"/>
    <xf numFmtId="8" fontId="0" fillId="0" borderId="0" xfId="0" applyNumberFormat="1"/>
    <xf numFmtId="0" fontId="0" fillId="14" borderId="0" xfId="0" applyFill="1"/>
    <xf numFmtId="0" fontId="0" fillId="21" borderId="0" xfId="0" applyFill="1"/>
    <xf numFmtId="0" fontId="22" fillId="22" borderId="28" xfId="0" applyFont="1" applyFill="1" applyBorder="1" applyAlignment="1">
      <alignment horizontal="left" vertical="center" wrapText="1" indent="1" readingOrder="1"/>
    </xf>
    <xf numFmtId="0" fontId="14" fillId="12" borderId="28" xfId="0" applyFont="1" applyFill="1" applyBorder="1" applyAlignment="1">
      <alignment horizontal="left" vertical="center" wrapText="1" indent="1" readingOrder="1"/>
    </xf>
    <xf numFmtId="0" fontId="21" fillId="23" borderId="0" xfId="0" applyFont="1" applyFill="1"/>
    <xf numFmtId="0" fontId="14" fillId="12" borderId="0" xfId="0" applyFont="1" applyFill="1" applyAlignment="1">
      <alignment horizontal="left" vertical="center" wrapText="1" indent="1" readingOrder="1"/>
    </xf>
    <xf numFmtId="0" fontId="15" fillId="0" borderId="0" xfId="0" applyFont="1" applyAlignment="1">
      <alignment horizontal="left" vertical="center" wrapText="1" indent="1" readingOrder="1"/>
    </xf>
    <xf numFmtId="0" fontId="2" fillId="23" borderId="0" xfId="0" applyFont="1" applyFill="1"/>
    <xf numFmtId="0" fontId="0" fillId="24" borderId="0" xfId="0" applyFill="1"/>
    <xf numFmtId="0" fontId="14" fillId="13" borderId="28" xfId="0" applyFont="1" applyFill="1" applyBorder="1" applyAlignment="1">
      <alignment horizontal="left" vertical="center" wrapText="1" indent="1" readingOrder="1"/>
    </xf>
    <xf numFmtId="17" fontId="15" fillId="13" borderId="28" xfId="0" applyNumberFormat="1" applyFont="1" applyFill="1" applyBorder="1" applyAlignment="1">
      <alignment horizontal="left" vertical="center" wrapText="1" indent="1" readingOrder="1"/>
    </xf>
    <xf numFmtId="0" fontId="15" fillId="13" borderId="28" xfId="0" applyFont="1" applyFill="1" applyBorder="1" applyAlignment="1">
      <alignment horizontal="left" vertical="center" wrapText="1" indent="1" readingOrder="1"/>
    </xf>
    <xf numFmtId="0" fontId="15" fillId="13" borderId="32" xfId="0" applyFont="1" applyFill="1" applyBorder="1" applyAlignment="1">
      <alignment horizontal="left" vertical="center" wrapText="1" indent="1" readingOrder="1"/>
    </xf>
    <xf numFmtId="17" fontId="0" fillId="0" borderId="0" xfId="0" applyNumberFormat="1"/>
    <xf numFmtId="0" fontId="15" fillId="13" borderId="33" xfId="0" applyFont="1" applyFill="1" applyBorder="1" applyAlignment="1">
      <alignment horizontal="left" vertical="center" wrapText="1" indent="1" readingOrder="1"/>
    </xf>
    <xf numFmtId="0" fontId="15" fillId="13" borderId="34" xfId="0" applyFont="1" applyFill="1" applyBorder="1" applyAlignment="1">
      <alignment horizontal="left" vertical="center" wrapText="1" indent="1" readingOrder="1"/>
    </xf>
    <xf numFmtId="0" fontId="14" fillId="13" borderId="35" xfId="0" applyFont="1" applyFill="1" applyBorder="1" applyAlignment="1">
      <alignment horizontal="left" vertical="center" wrapText="1" indent="1" readingOrder="1"/>
    </xf>
    <xf numFmtId="0" fontId="14" fillId="13" borderId="36" xfId="0" applyFont="1" applyFill="1" applyBorder="1" applyAlignment="1">
      <alignment horizontal="left" vertical="center" wrapText="1" indent="1" readingOrder="1"/>
    </xf>
    <xf numFmtId="0" fontId="14" fillId="13" borderId="37" xfId="0" applyFont="1" applyFill="1" applyBorder="1" applyAlignment="1">
      <alignment horizontal="left" vertical="center" wrapText="1" indent="1" readingOrder="1"/>
    </xf>
    <xf numFmtId="0" fontId="15" fillId="13" borderId="38" xfId="0" applyFont="1" applyFill="1" applyBorder="1" applyAlignment="1">
      <alignment horizontal="left" vertical="center" wrapText="1" indent="1" readingOrder="1"/>
    </xf>
    <xf numFmtId="0" fontId="15" fillId="13" borderId="39" xfId="0" applyFont="1" applyFill="1" applyBorder="1" applyAlignment="1">
      <alignment horizontal="left" vertical="center" wrapText="1" indent="1" readingOrder="1"/>
    </xf>
    <xf numFmtId="0" fontId="15" fillId="13" borderId="40" xfId="0" applyFont="1" applyFill="1" applyBorder="1" applyAlignment="1">
      <alignment horizontal="left" vertical="center" wrapText="1" indent="1" readingOrder="1"/>
    </xf>
    <xf numFmtId="0" fontId="0" fillId="0" borderId="41" xfId="0" applyBorder="1"/>
    <xf numFmtId="0" fontId="0" fillId="25" borderId="0" xfId="0" applyFill="1"/>
    <xf numFmtId="14" fontId="14" fillId="0" borderId="28" xfId="0" applyNumberFormat="1" applyFont="1" applyBorder="1" applyAlignment="1">
      <alignment horizontal="left" vertical="center" wrapText="1" indent="1" readingOrder="1"/>
    </xf>
    <xf numFmtId="14" fontId="15" fillId="0" borderId="28" xfId="0" applyNumberFormat="1" applyFont="1" applyBorder="1" applyAlignment="1">
      <alignment horizontal="left" vertical="center" wrapText="1" indent="1" readingOrder="1"/>
    </xf>
    <xf numFmtId="4" fontId="0" fillId="0" borderId="0" xfId="0" applyNumberFormat="1"/>
    <xf numFmtId="0" fontId="2" fillId="0" borderId="42" xfId="0" applyFont="1" applyBorder="1" applyAlignment="1">
      <alignment horizontal="center" vertical="top"/>
    </xf>
    <xf numFmtId="0" fontId="0" fillId="0" borderId="0" xfId="0" pivotButton="1"/>
    <xf numFmtId="0" fontId="0" fillId="0" borderId="0" xfId="0" applyAlignment="1">
      <alignment horizontal="left"/>
    </xf>
    <xf numFmtId="2" fontId="0" fillId="0" borderId="0" xfId="0" pivotButton="1" applyNumberFormat="1"/>
    <xf numFmtId="2" fontId="0" fillId="0" borderId="0" xfId="0" applyNumberFormat="1" applyAlignment="1">
      <alignment horizontal="left"/>
    </xf>
    <xf numFmtId="0" fontId="0" fillId="0" borderId="0" xfId="0" applyAlignment="1">
      <alignment horizontal="left" indent="1"/>
    </xf>
    <xf numFmtId="169" fontId="0" fillId="0" borderId="0" xfId="0" applyNumberFormat="1" applyAlignment="1">
      <alignment horizontal="left"/>
    </xf>
    <xf numFmtId="10" fontId="0" fillId="0" borderId="0" xfId="0" applyNumberFormat="1"/>
    <xf numFmtId="0" fontId="0" fillId="26" borderId="0" xfId="0" applyFill="1"/>
    <xf numFmtId="9" fontId="0" fillId="0" borderId="0" xfId="0" pivotButton="1" applyNumberFormat="1"/>
    <xf numFmtId="9" fontId="0" fillId="0" borderId="0" xfId="0" applyNumberFormat="1" applyAlignment="1">
      <alignment horizontal="left"/>
    </xf>
    <xf numFmtId="0" fontId="0" fillId="0" borderId="0" xfId="0" applyAlignment="1">
      <alignment horizontal="left" indent="2"/>
    </xf>
    <xf numFmtId="1" fontId="0" fillId="0" borderId="0" xfId="0" pivotButton="1" applyNumberFormat="1"/>
    <xf numFmtId="1" fontId="0" fillId="0" borderId="0" xfId="0" applyNumberFormat="1" applyAlignment="1">
      <alignment horizontal="left"/>
    </xf>
    <xf numFmtId="0" fontId="0" fillId="0" borderId="29" xfId="0" applyBorder="1"/>
    <xf numFmtId="0" fontId="25" fillId="0" borderId="43" xfId="0" applyFont="1" applyBorder="1" applyAlignment="1">
      <alignment horizontal="center"/>
    </xf>
    <xf numFmtId="0" fontId="24" fillId="29" borderId="0" xfId="4" applyBorder="1" applyAlignment="1"/>
    <xf numFmtId="0" fontId="25" fillId="0" borderId="43" xfId="0" applyFont="1" applyBorder="1" applyAlignment="1">
      <alignment horizontal="centerContinuous"/>
    </xf>
    <xf numFmtId="0" fontId="14" fillId="0" borderId="32" xfId="0" applyFont="1" applyBorder="1" applyAlignment="1">
      <alignment horizontal="left" vertical="center" wrapText="1" indent="1" readingOrder="1"/>
    </xf>
    <xf numFmtId="0" fontId="15" fillId="0" borderId="33" xfId="0" applyFont="1" applyBorder="1" applyAlignment="1">
      <alignment horizontal="left" vertical="center" wrapText="1" indent="1" readingOrder="1"/>
    </xf>
    <xf numFmtId="0" fontId="15" fillId="0" borderId="34" xfId="0" applyFont="1" applyBorder="1" applyAlignment="1">
      <alignment horizontal="left" vertical="center" wrapText="1" indent="1" readingOrder="1"/>
    </xf>
    <xf numFmtId="0" fontId="14" fillId="0" borderId="35" xfId="0" applyFont="1" applyBorder="1" applyAlignment="1">
      <alignment horizontal="left" vertical="center" wrapText="1" indent="1" readingOrder="1"/>
    </xf>
    <xf numFmtId="0" fontId="14" fillId="0" borderId="36" xfId="0" applyFont="1" applyBorder="1" applyAlignment="1">
      <alignment horizontal="left" vertical="center" wrapText="1" indent="1" readingOrder="1"/>
    </xf>
    <xf numFmtId="0" fontId="14" fillId="0" borderId="37" xfId="0" applyFont="1" applyBorder="1" applyAlignment="1">
      <alignment horizontal="left" vertical="center" wrapText="1" indent="1" readingOrder="1"/>
    </xf>
    <xf numFmtId="0" fontId="15" fillId="0" borderId="38" xfId="0" applyFont="1" applyBorder="1" applyAlignment="1">
      <alignment horizontal="left" vertical="center" wrapText="1" indent="1" readingOrder="1"/>
    </xf>
    <xf numFmtId="0" fontId="15" fillId="0" borderId="39" xfId="0" applyFont="1" applyBorder="1" applyAlignment="1">
      <alignment horizontal="left" vertical="center" wrapText="1" indent="1" readingOrder="1"/>
    </xf>
    <xf numFmtId="0" fontId="15" fillId="0" borderId="40" xfId="0" applyFont="1" applyBorder="1" applyAlignment="1">
      <alignment horizontal="left" vertical="center" wrapText="1" indent="1" readingOrder="1"/>
    </xf>
    <xf numFmtId="0" fontId="2" fillId="2" borderId="0" xfId="0" applyFont="1" applyFill="1"/>
    <xf numFmtId="0" fontId="0" fillId="10" borderId="0" xfId="0" applyFill="1"/>
    <xf numFmtId="0" fontId="5" fillId="10" borderId="0" xfId="0" applyFont="1" applyFill="1" applyAlignment="1">
      <alignment horizontal="center" vertical="center"/>
    </xf>
    <xf numFmtId="0" fontId="0" fillId="10" borderId="0" xfId="0" applyFill="1" applyAlignment="1">
      <alignment horizontal="center" vertical="center"/>
    </xf>
    <xf numFmtId="0" fontId="2" fillId="2" borderId="0" xfId="0" applyFont="1" applyFill="1" applyAlignment="1">
      <alignment horizontal="center"/>
    </xf>
    <xf numFmtId="0" fontId="0" fillId="2" borderId="0" xfId="0" applyFill="1" applyAlignment="1">
      <alignment horizontal="center"/>
    </xf>
    <xf numFmtId="0" fontId="0" fillId="7" borderId="0" xfId="0" applyFill="1" applyAlignment="1">
      <alignment horizontal="center"/>
    </xf>
    <xf numFmtId="0" fontId="0" fillId="15" borderId="0" xfId="0" applyFill="1" applyAlignment="1">
      <alignment horizontal="center"/>
    </xf>
    <xf numFmtId="0" fontId="10" fillId="14" borderId="0" xfId="0" applyFont="1" applyFill="1" applyAlignment="1">
      <alignment horizontal="center" vertical="center"/>
    </xf>
    <xf numFmtId="0" fontId="11" fillId="14" borderId="0" xfId="0" applyFont="1" applyFill="1" applyAlignment="1">
      <alignment horizontal="center" vertical="center"/>
    </xf>
    <xf numFmtId="0" fontId="2" fillId="12" borderId="0" xfId="0" applyFont="1" applyFill="1" applyAlignment="1">
      <alignment horizontal="center"/>
    </xf>
    <xf numFmtId="0" fontId="0" fillId="21" borderId="0" xfId="0" applyFill="1" applyAlignment="1">
      <alignment horizontal="center"/>
    </xf>
    <xf numFmtId="0" fontId="23" fillId="15" borderId="0" xfId="0" applyFont="1" applyFill="1" applyAlignment="1">
      <alignment horizontal="center"/>
    </xf>
    <xf numFmtId="0" fontId="2" fillId="27" borderId="0" xfId="0" applyFont="1" applyFill="1" applyAlignment="1">
      <alignment horizontal="center"/>
    </xf>
    <xf numFmtId="9" fontId="2" fillId="2" borderId="0" xfId="2" applyFont="1" applyFill="1" applyAlignment="1">
      <alignment horizontal="center"/>
    </xf>
    <xf numFmtId="0" fontId="2" fillId="15" borderId="0" xfId="0" applyFont="1" applyFill="1" applyAlignment="1">
      <alignment horizontal="center"/>
    </xf>
    <xf numFmtId="0" fontId="2" fillId="28" borderId="0" xfId="0" applyFont="1" applyFill="1" applyAlignment="1">
      <alignment horizontal="center"/>
    </xf>
    <xf numFmtId="0" fontId="2" fillId="15" borderId="0" xfId="0" applyFont="1" applyFill="1" applyAlignment="1">
      <alignment horizontal="center" wrapText="1"/>
    </xf>
    <xf numFmtId="0" fontId="2" fillId="8" borderId="7" xfId="0" applyFont="1" applyFill="1" applyBorder="1" applyAlignment="1">
      <alignment horizontal="center"/>
    </xf>
    <xf numFmtId="0" fontId="0" fillId="10" borderId="0" xfId="0" applyFill="1" applyAlignment="1">
      <alignment horizontal="center"/>
    </xf>
  </cellXfs>
  <cellStyles count="5">
    <cellStyle name="Bad" xfId="4" builtinId="27"/>
    <cellStyle name="Comma" xfId="1" builtinId="3"/>
    <cellStyle name="Currency" xfId="3" builtinId="4"/>
    <cellStyle name="Normal" xfId="0" builtinId="0"/>
    <cellStyle name="Percent" xfId="2" builtinId="5"/>
  </cellStyles>
  <dxfs count="66">
    <dxf>
      <fill>
        <patternFill>
          <bgColor rgb="FFFF0000"/>
        </patternFill>
      </fill>
    </dxf>
    <dxf>
      <font>
        <color rgb="FFC00000"/>
      </font>
      <fill>
        <gradientFill degree="90">
          <stop position="0">
            <color theme="0"/>
          </stop>
          <stop position="1">
            <color theme="4"/>
          </stop>
        </gradientFill>
      </fill>
    </dxf>
    <dxf>
      <font>
        <b/>
        <i val="0"/>
      </font>
      <fill>
        <gradientFill degree="90">
          <stop position="0">
            <color theme="5"/>
          </stop>
          <stop position="0.5">
            <color theme="7" tint="0.80001220740379042"/>
          </stop>
          <stop position="1">
            <color theme="5"/>
          </stop>
        </gradientFill>
      </fill>
    </dxf>
    <dxf>
      <font>
        <color rgb="FF9C0006"/>
      </font>
      <fill>
        <patternFill>
          <bgColor rgb="FFFFC7CE"/>
        </patternFill>
      </fill>
    </dxf>
    <dxf>
      <font>
        <color rgb="FF006100"/>
      </font>
      <fill>
        <patternFill>
          <bgColor rgb="FFC6EFCE"/>
        </patternFill>
      </fill>
    </dxf>
    <dxf>
      <numFmt numFmtId="0" formatCode="General"/>
    </dxf>
    <dxf>
      <font>
        <b val="0"/>
        <i val="0"/>
        <strike val="0"/>
        <condense val="0"/>
        <extend val="0"/>
        <outline val="0"/>
        <shadow val="0"/>
        <u val="none"/>
        <vertAlign val="baseline"/>
        <sz val="11"/>
        <color rgb="FF1B1C1D"/>
        <name val="Arial"/>
        <family val="2"/>
        <scheme val="none"/>
      </font>
      <alignment horizontal="left" vertical="center" textRotation="0" wrapText="1" indent="1" justifyLastLine="0" shrinkToFit="0" readingOrder="1"/>
      <border diagonalUp="0" diagonalDown="0">
        <left style="medium">
          <color rgb="FF000000"/>
        </left>
        <right/>
        <top style="medium">
          <color rgb="FF000000"/>
        </top>
        <bottom style="medium">
          <color rgb="FF000000"/>
        </bottom>
        <vertical/>
        <horizontal/>
      </border>
    </dxf>
    <dxf>
      <font>
        <b val="0"/>
        <i val="0"/>
        <strike val="0"/>
        <condense val="0"/>
        <extend val="0"/>
        <outline val="0"/>
        <shadow val="0"/>
        <u val="none"/>
        <vertAlign val="baseline"/>
        <sz val="11"/>
        <color rgb="FF1B1C1D"/>
        <name val="Arial"/>
        <family val="2"/>
        <scheme val="none"/>
      </font>
      <alignment horizontal="left" vertical="center" textRotation="0" wrapText="1" indent="1" justifyLastLine="0" shrinkToFit="0" readingOrder="1"/>
      <border diagonalUp="0" diagonalDown="0">
        <left style="medium">
          <color rgb="FF000000"/>
        </left>
        <right style="medium">
          <color rgb="FF000000"/>
        </right>
        <top style="medium">
          <color rgb="FF000000"/>
        </top>
        <bottom style="medium">
          <color rgb="FF000000"/>
        </bottom>
        <vertical/>
        <horizontal/>
      </border>
    </dxf>
    <dxf>
      <font>
        <b val="0"/>
        <i val="0"/>
        <strike val="0"/>
        <condense val="0"/>
        <extend val="0"/>
        <outline val="0"/>
        <shadow val="0"/>
        <u val="none"/>
        <vertAlign val="baseline"/>
        <sz val="11"/>
        <color rgb="FF1B1C1D"/>
        <name val="Arial"/>
        <family val="2"/>
        <scheme val="none"/>
      </font>
      <alignment horizontal="left" vertical="center" textRotation="0" wrapText="1" indent="1" justifyLastLine="0" shrinkToFit="0" readingOrder="1"/>
      <border diagonalUp="0" diagonalDown="0">
        <left style="medium">
          <color rgb="FF000000"/>
        </left>
        <right style="medium">
          <color rgb="FF000000"/>
        </right>
        <top style="medium">
          <color rgb="FF000000"/>
        </top>
        <bottom style="medium">
          <color rgb="FF000000"/>
        </bottom>
        <vertical/>
        <horizontal/>
      </border>
    </dxf>
    <dxf>
      <font>
        <b val="0"/>
        <i val="0"/>
        <strike val="0"/>
        <condense val="0"/>
        <extend val="0"/>
        <outline val="0"/>
        <shadow val="0"/>
        <u val="none"/>
        <vertAlign val="baseline"/>
        <sz val="11"/>
        <color rgb="FF1B1C1D"/>
        <name val="Arial"/>
        <family val="2"/>
        <scheme val="none"/>
      </font>
      <alignment horizontal="left" vertical="center" textRotation="0" wrapText="1" indent="1" justifyLastLine="0" shrinkToFit="0" readingOrder="1"/>
      <border diagonalUp="0" diagonalDown="0">
        <left/>
        <right style="medium">
          <color rgb="FF000000"/>
        </right>
        <top style="medium">
          <color rgb="FF000000"/>
        </top>
        <bottom style="medium">
          <color rgb="FF000000"/>
        </bottom>
        <vertical/>
        <horizontal/>
      </border>
    </dxf>
    <dxf>
      <border outline="0">
        <top style="medium">
          <color rgb="FF000000"/>
        </top>
      </border>
    </dxf>
    <dxf>
      <border outline="0">
        <left style="medium">
          <color rgb="FF000000"/>
        </left>
        <right style="medium">
          <color rgb="FF000000"/>
        </right>
        <top style="medium">
          <color rgb="FF000000"/>
        </top>
        <bottom style="medium">
          <color rgb="FF000000"/>
        </bottom>
      </border>
    </dxf>
    <dxf>
      <border outline="0">
        <bottom style="medium">
          <color rgb="FF000000"/>
        </bottom>
      </border>
    </dxf>
    <dxf>
      <font>
        <b/>
        <i val="0"/>
        <strike val="0"/>
        <condense val="0"/>
        <extend val="0"/>
        <outline val="0"/>
        <shadow val="0"/>
        <u val="none"/>
        <vertAlign val="baseline"/>
        <sz val="11"/>
        <color rgb="FF1B1C1D"/>
        <name val="Arial"/>
        <family val="2"/>
        <scheme val="none"/>
      </font>
      <alignment horizontal="left" vertical="center" textRotation="0" wrapText="1" indent="1" justifyLastLine="0" shrinkToFit="0" readingOrder="1"/>
      <border diagonalUp="0" diagonalDown="0" outline="0">
        <left style="medium">
          <color rgb="FF000000"/>
        </left>
        <right style="medium">
          <color rgb="FF000000"/>
        </right>
        <top/>
        <bottom/>
      </border>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69"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4" formatCode="#,##0.00"/>
    </dxf>
    <dxf>
      <numFmt numFmtId="2" formatCode="0.00"/>
    </dxf>
    <dxf>
      <numFmt numFmtId="2" formatCode="0.00"/>
    </dxf>
    <dxf>
      <numFmt numFmtId="19" formatCode="dd/mm/yyyy"/>
    </dxf>
    <dxf>
      <border diagonalUp="0" diagonalDown="0" outline="0">
        <left/>
        <right/>
        <top style="medium">
          <color rgb="FF000000"/>
        </top>
        <bottom/>
      </border>
    </dxf>
    <dxf>
      <numFmt numFmtId="0" formatCode="General"/>
    </dxf>
    <dxf>
      <border diagonalUp="0" diagonalDown="0" outline="0">
        <left/>
        <right/>
        <top style="medium">
          <color rgb="FF000000"/>
        </top>
        <bottom/>
      </border>
    </dxf>
    <dxf>
      <font>
        <b val="0"/>
        <i val="0"/>
        <strike val="0"/>
        <condense val="0"/>
        <extend val="0"/>
        <outline val="0"/>
        <shadow val="0"/>
        <u val="none"/>
        <vertAlign val="baseline"/>
        <sz val="11"/>
        <color rgb="FF1B1C1D"/>
        <name val="Arial"/>
        <family val="2"/>
        <scheme val="none"/>
      </font>
      <fill>
        <patternFill patternType="solid">
          <fgColor indexed="64"/>
          <bgColor theme="0"/>
        </patternFill>
      </fill>
      <alignment horizontal="left" vertical="center" textRotation="0" wrapText="1" indent="1" justifyLastLine="0" shrinkToFit="0" readingOrder="1"/>
      <border diagonalUp="0" diagonalDown="0" outline="0">
        <left style="medium">
          <color rgb="FF000000"/>
        </left>
        <right/>
        <top style="medium">
          <color rgb="FF000000"/>
        </top>
        <bottom/>
      </border>
    </dxf>
    <dxf>
      <font>
        <b val="0"/>
        <i val="0"/>
        <strike val="0"/>
        <condense val="0"/>
        <extend val="0"/>
        <outline val="0"/>
        <shadow val="0"/>
        <u val="none"/>
        <vertAlign val="baseline"/>
        <sz val="11"/>
        <color rgb="FF1B1C1D"/>
        <name val="Arial"/>
        <family val="2"/>
        <scheme val="none"/>
      </font>
      <fill>
        <patternFill patternType="solid">
          <fgColor indexed="64"/>
          <bgColor theme="0"/>
        </patternFill>
      </fill>
      <alignment horizontal="left" vertical="center" textRotation="0" wrapText="1" indent="1" justifyLastLine="0" shrinkToFit="0" readingOrder="1"/>
      <border diagonalUp="0" diagonalDown="0">
        <left style="medium">
          <color rgb="FF000000"/>
        </left>
        <right/>
        <top style="medium">
          <color rgb="FF000000"/>
        </top>
        <bottom style="medium">
          <color rgb="FF000000"/>
        </bottom>
        <vertical/>
        <horizontal/>
      </border>
    </dxf>
    <dxf>
      <font>
        <b val="0"/>
        <i val="0"/>
        <strike val="0"/>
        <condense val="0"/>
        <extend val="0"/>
        <outline val="0"/>
        <shadow val="0"/>
        <u val="none"/>
        <vertAlign val="baseline"/>
        <sz val="11"/>
        <color rgb="FF1B1C1D"/>
        <name val="Arial"/>
        <family val="2"/>
        <scheme val="none"/>
      </font>
      <fill>
        <patternFill patternType="solid">
          <fgColor indexed="64"/>
          <bgColor theme="0"/>
        </patternFill>
      </fill>
      <alignment horizontal="left" vertical="center" textRotation="0" wrapText="1" indent="1" justifyLastLine="0" shrinkToFit="0" readingOrder="1"/>
      <border diagonalUp="0" diagonalDown="0" outline="0">
        <left style="medium">
          <color rgb="FF000000"/>
        </left>
        <right style="medium">
          <color rgb="FF000000"/>
        </right>
        <top style="medium">
          <color rgb="FF000000"/>
        </top>
        <bottom/>
      </border>
    </dxf>
    <dxf>
      <font>
        <b val="0"/>
        <i val="0"/>
        <strike val="0"/>
        <condense val="0"/>
        <extend val="0"/>
        <outline val="0"/>
        <shadow val="0"/>
        <u val="none"/>
        <vertAlign val="baseline"/>
        <sz val="11"/>
        <color rgb="FF1B1C1D"/>
        <name val="Arial"/>
        <family val="2"/>
        <scheme val="none"/>
      </font>
      <fill>
        <patternFill patternType="solid">
          <fgColor indexed="64"/>
          <bgColor theme="0"/>
        </patternFill>
      </fill>
      <alignment horizontal="left" vertical="center" textRotation="0" wrapText="1" indent="1" justifyLastLine="0" shrinkToFit="0" readingOrder="1"/>
      <border diagonalUp="0" diagonalDown="0">
        <left style="medium">
          <color rgb="FF000000"/>
        </left>
        <right style="medium">
          <color rgb="FF000000"/>
        </right>
        <top style="medium">
          <color rgb="FF000000"/>
        </top>
        <bottom style="medium">
          <color rgb="FF000000"/>
        </bottom>
        <vertical/>
        <horizontal/>
      </border>
    </dxf>
    <dxf>
      <font>
        <b val="0"/>
        <i val="0"/>
        <strike val="0"/>
        <condense val="0"/>
        <extend val="0"/>
        <outline val="0"/>
        <shadow val="0"/>
        <u val="none"/>
        <vertAlign val="baseline"/>
        <sz val="11"/>
        <color rgb="FF1B1C1D"/>
        <name val="Arial"/>
        <family val="2"/>
        <scheme val="none"/>
      </font>
      <fill>
        <patternFill patternType="solid">
          <fgColor indexed="64"/>
          <bgColor theme="0"/>
        </patternFill>
      </fill>
      <alignment horizontal="left" vertical="center" textRotation="0" wrapText="1" indent="1" justifyLastLine="0" shrinkToFit="0" readingOrder="1"/>
      <border diagonalUp="0" diagonalDown="0" outline="0">
        <left/>
        <right style="medium">
          <color rgb="FF000000"/>
        </right>
        <top style="medium">
          <color rgb="FF000000"/>
        </top>
        <bottom/>
      </border>
    </dxf>
    <dxf>
      <font>
        <b val="0"/>
        <i val="0"/>
        <strike val="0"/>
        <condense val="0"/>
        <extend val="0"/>
        <outline val="0"/>
        <shadow val="0"/>
        <u val="none"/>
        <vertAlign val="baseline"/>
        <sz val="11"/>
        <color rgb="FF1B1C1D"/>
        <name val="Arial"/>
        <family val="2"/>
        <scheme val="none"/>
      </font>
      <fill>
        <patternFill patternType="solid">
          <fgColor indexed="64"/>
          <bgColor theme="0"/>
        </patternFill>
      </fill>
      <alignment horizontal="left" vertical="center" textRotation="0" wrapText="1" indent="1" justifyLastLine="0" shrinkToFit="0" readingOrder="1"/>
      <border diagonalUp="0" diagonalDown="0">
        <left/>
        <right style="medium">
          <color rgb="FF000000"/>
        </right>
        <top style="medium">
          <color rgb="FF000000"/>
        </top>
        <bottom style="medium">
          <color rgb="FF000000"/>
        </bottom>
        <vertical/>
        <horizontal/>
      </border>
    </dxf>
    <dxf>
      <border outline="0">
        <top style="medium">
          <color rgb="FF000000"/>
        </top>
      </border>
    </dxf>
    <dxf>
      <border outline="0">
        <left style="medium">
          <color rgb="FF000000"/>
        </left>
        <right style="medium">
          <color rgb="FF000000"/>
        </right>
        <top style="medium">
          <color rgb="FF000000"/>
        </top>
        <bottom style="medium">
          <color rgb="FF000000"/>
        </bottom>
      </border>
    </dxf>
    <dxf>
      <border outline="0">
        <bottom style="medium">
          <color rgb="FF000000"/>
        </bottom>
      </border>
    </dxf>
    <dxf>
      <font>
        <b/>
        <i val="0"/>
        <strike val="0"/>
        <condense val="0"/>
        <extend val="0"/>
        <outline val="0"/>
        <shadow val="0"/>
        <u val="none"/>
        <vertAlign val="baseline"/>
        <sz val="11"/>
        <color rgb="FF1B1C1D"/>
        <name val="Arial"/>
        <family val="2"/>
        <scheme val="none"/>
      </font>
      <fill>
        <patternFill patternType="solid">
          <fgColor indexed="64"/>
          <bgColor theme="0"/>
        </patternFill>
      </fill>
      <alignment horizontal="left" vertical="center" textRotation="0" wrapText="1" indent="1" justifyLastLine="0" shrinkToFit="0" readingOrder="1"/>
      <border diagonalUp="0" diagonalDown="0" outline="0">
        <left style="medium">
          <color rgb="FF000000"/>
        </left>
        <right style="medium">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ustomXml" Target="../customXml/item30.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pivotCacheDefinition" Target="pivotCache/pivotCacheDefinition1.xml"/><Relationship Id="rId84" Type="http://schemas.openxmlformats.org/officeDocument/2006/relationships/sharedStrings" Target="sharedStrings.xml"/><Relationship Id="rId89" Type="http://schemas.openxmlformats.org/officeDocument/2006/relationships/customXml" Target="../customXml/item2.xml"/><Relationship Id="rId112" Type="http://schemas.openxmlformats.org/officeDocument/2006/relationships/customXml" Target="../customXml/item25.xml"/><Relationship Id="rId16" Type="http://schemas.openxmlformats.org/officeDocument/2006/relationships/worksheet" Target="worksheets/sheet16.xml"/><Relationship Id="rId107" Type="http://schemas.openxmlformats.org/officeDocument/2006/relationships/customXml" Target="../customXml/item20.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pivotCacheDefinition" Target="pivotCache/pivotCacheDefinition7.xml"/><Relationship Id="rId79" Type="http://schemas.microsoft.com/office/2011/relationships/timelineCache" Target="timelineCaches/timelineCache1.xml"/><Relationship Id="rId102" Type="http://schemas.openxmlformats.org/officeDocument/2006/relationships/customXml" Target="../customXml/item15.xml"/><Relationship Id="rId5" Type="http://schemas.openxmlformats.org/officeDocument/2006/relationships/worksheet" Target="worksheets/sheet5.xml"/><Relationship Id="rId90" Type="http://schemas.openxmlformats.org/officeDocument/2006/relationships/customXml" Target="../customXml/item3.xml"/><Relationship Id="rId95" Type="http://schemas.openxmlformats.org/officeDocument/2006/relationships/customXml" Target="../customXml/item8.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pivotCacheDefinition" Target="pivotCache/pivotCacheDefinition2.xml"/><Relationship Id="rId113" Type="http://schemas.openxmlformats.org/officeDocument/2006/relationships/customXml" Target="../customXml/item26.xml"/><Relationship Id="rId118" Type="http://schemas.openxmlformats.org/officeDocument/2006/relationships/customXml" Target="../customXml/item31.xml"/><Relationship Id="rId80" Type="http://schemas.microsoft.com/office/2007/relationships/slicerCache" Target="slicerCaches/slicerCache3.xml"/><Relationship Id="rId85" Type="http://schemas.openxmlformats.org/officeDocument/2006/relationships/sheetMetadata" Target="metadata.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customXml" Target="../customXml/item16.xml"/><Relationship Id="rId108" Type="http://schemas.openxmlformats.org/officeDocument/2006/relationships/customXml" Target="../customXml/item21.xml"/><Relationship Id="rId54" Type="http://schemas.openxmlformats.org/officeDocument/2006/relationships/worksheet" Target="worksheets/sheet54.xml"/><Relationship Id="rId70" Type="http://schemas.openxmlformats.org/officeDocument/2006/relationships/pivotCacheDefinition" Target="pivotCache/pivotCacheDefinition3.xml"/><Relationship Id="rId75" Type="http://schemas.openxmlformats.org/officeDocument/2006/relationships/pivotCacheDefinition" Target="pivotCache/pivotCacheDefinition8.xml"/><Relationship Id="rId91" Type="http://schemas.openxmlformats.org/officeDocument/2006/relationships/customXml" Target="../customXml/item4.xml"/><Relationship Id="rId96"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customXml" Target="../customXml/item27.xml"/><Relationship Id="rId119" Type="http://schemas.openxmlformats.org/officeDocument/2006/relationships/customXml" Target="../customXml/item3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pivotCacheDefinition" Target="pivotCache/pivotCacheDefinition6.xml"/><Relationship Id="rId78" Type="http://schemas.microsoft.com/office/2007/relationships/slicerCache" Target="slicerCaches/slicerCache2.xml"/><Relationship Id="rId81" Type="http://schemas.openxmlformats.org/officeDocument/2006/relationships/theme" Target="theme/theme1.xml"/><Relationship Id="rId86" Type="http://schemas.openxmlformats.org/officeDocument/2006/relationships/powerPivotData" Target="model/item.data"/><Relationship Id="rId94" Type="http://schemas.openxmlformats.org/officeDocument/2006/relationships/customXml" Target="../customXml/item7.xml"/><Relationship Id="rId99" Type="http://schemas.openxmlformats.org/officeDocument/2006/relationships/customXml" Target="../customXml/item12.xml"/><Relationship Id="rId10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22.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pivotCacheDefinition" Target="pivotCache/pivotCacheDefinition9.xml"/><Relationship Id="rId97" Type="http://schemas.openxmlformats.org/officeDocument/2006/relationships/customXml" Target="../customXml/item10.xml"/><Relationship Id="rId104" Type="http://schemas.openxmlformats.org/officeDocument/2006/relationships/customXml" Target="../customXml/item17.xml"/><Relationship Id="rId120" Type="http://schemas.openxmlformats.org/officeDocument/2006/relationships/customXml" Target="../customXml/item33.xml"/><Relationship Id="rId7" Type="http://schemas.openxmlformats.org/officeDocument/2006/relationships/worksheet" Target="worksheets/sheet7.xml"/><Relationship Id="rId71" Type="http://schemas.openxmlformats.org/officeDocument/2006/relationships/pivotCacheDefinition" Target="pivotCache/pivotCacheDefinition4.xml"/><Relationship Id="rId92" Type="http://schemas.openxmlformats.org/officeDocument/2006/relationships/customXml" Target="../customXml/item5.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110" Type="http://schemas.openxmlformats.org/officeDocument/2006/relationships/customXml" Target="../customXml/item23.xml"/><Relationship Id="rId115" Type="http://schemas.openxmlformats.org/officeDocument/2006/relationships/customXml" Target="../customXml/item28.xml"/><Relationship Id="rId61" Type="http://schemas.openxmlformats.org/officeDocument/2006/relationships/worksheet" Target="worksheets/sheet61.xml"/><Relationship Id="rId82" Type="http://schemas.openxmlformats.org/officeDocument/2006/relationships/connections" Target="connection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microsoft.com/office/2007/relationships/slicerCache" Target="slicerCaches/slicerCache1.xml"/><Relationship Id="rId100" Type="http://schemas.openxmlformats.org/officeDocument/2006/relationships/customXml" Target="../customXml/item13.xml"/><Relationship Id="rId105"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pivotCacheDefinition" Target="pivotCache/pivotCacheDefinition5.xml"/><Relationship Id="rId93" Type="http://schemas.openxmlformats.org/officeDocument/2006/relationships/customXml" Target="../customXml/item6.xml"/><Relationship Id="rId98" Type="http://schemas.openxmlformats.org/officeDocument/2006/relationships/customXml" Target="../customXml/item1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customXml" Target="../customXml/item29.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styles" Target="styles.xml"/><Relationship Id="rId88" Type="http://schemas.openxmlformats.org/officeDocument/2006/relationships/customXml" Target="../customXml/item1.xml"/><Relationship Id="rId111" Type="http://schemas.openxmlformats.org/officeDocument/2006/relationships/customXml" Target="../customXml/item2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Tables!$J$2</c:f>
              <c:strCache>
                <c:ptCount val="1"/>
                <c:pt idx="0">
                  <c:v>Sales</c:v>
                </c:pt>
              </c:strCache>
            </c:strRef>
          </c:tx>
          <c:spPr>
            <a:solidFill>
              <a:schemeClr val="accent1"/>
            </a:solidFill>
            <a:ln>
              <a:noFill/>
            </a:ln>
            <a:effectLst/>
          </c:spPr>
          <c:invertIfNegative val="0"/>
          <c:cat>
            <c:strRef>
              <c:f>Tables!$I$3:$I$6</c:f>
              <c:strCache>
                <c:ptCount val="4"/>
                <c:pt idx="0">
                  <c:v>A</c:v>
                </c:pt>
                <c:pt idx="1">
                  <c:v>B</c:v>
                </c:pt>
                <c:pt idx="2">
                  <c:v>C</c:v>
                </c:pt>
                <c:pt idx="3">
                  <c:v>D</c:v>
                </c:pt>
              </c:strCache>
            </c:strRef>
          </c:cat>
          <c:val>
            <c:numRef>
              <c:f>Tables!$J$3:$J$6</c:f>
              <c:numCache>
                <c:formatCode>General</c:formatCode>
                <c:ptCount val="4"/>
                <c:pt idx="0">
                  <c:v>100</c:v>
                </c:pt>
                <c:pt idx="1">
                  <c:v>200</c:v>
                </c:pt>
                <c:pt idx="2">
                  <c:v>300</c:v>
                </c:pt>
                <c:pt idx="3">
                  <c:v>499</c:v>
                </c:pt>
              </c:numCache>
            </c:numRef>
          </c:val>
          <c:extLst>
            <c:ext xmlns:c16="http://schemas.microsoft.com/office/drawing/2014/chart" uri="{C3380CC4-5D6E-409C-BE32-E72D297353CC}">
              <c16:uniqueId val="{00000000-C1F9-43CA-B716-6275611CA0E3}"/>
            </c:ext>
          </c:extLst>
        </c:ser>
        <c:dLbls>
          <c:showLegendKey val="0"/>
          <c:showVal val="0"/>
          <c:showCatName val="0"/>
          <c:showSerName val="0"/>
          <c:showPercent val="0"/>
          <c:showBubbleSize val="0"/>
        </c:dLbls>
        <c:gapWidth val="219"/>
        <c:overlap val="-27"/>
        <c:axId val="1880178527"/>
        <c:axId val="1880178047"/>
      </c:barChart>
      <c:catAx>
        <c:axId val="188017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178047"/>
        <c:crosses val="autoZero"/>
        <c:auto val="1"/>
        <c:lblAlgn val="ctr"/>
        <c:lblOffset val="100"/>
        <c:noMultiLvlLbl val="0"/>
      </c:catAx>
      <c:valAx>
        <c:axId val="1880178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1785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Tables!$K$32</c:f>
              <c:strCache>
                <c:ptCount val="1"/>
                <c:pt idx="0">
                  <c:v>Sales</c:v>
                </c:pt>
              </c:strCache>
            </c:strRef>
          </c:tx>
          <c:spPr>
            <a:solidFill>
              <a:schemeClr val="accent1"/>
            </a:solidFill>
            <a:ln>
              <a:noFill/>
            </a:ln>
            <a:effectLst/>
          </c:spPr>
          <c:invertIfNegative val="0"/>
          <c:cat>
            <c:strRef>
              <c:f>Tables!$J$33:$J$38</c:f>
              <c:strCache>
                <c:ptCount val="6"/>
                <c:pt idx="0">
                  <c:v>A</c:v>
                </c:pt>
                <c:pt idx="1">
                  <c:v>B</c:v>
                </c:pt>
                <c:pt idx="2">
                  <c:v>C</c:v>
                </c:pt>
                <c:pt idx="3">
                  <c:v>D</c:v>
                </c:pt>
                <c:pt idx="4">
                  <c:v>E</c:v>
                </c:pt>
                <c:pt idx="5">
                  <c:v>F</c:v>
                </c:pt>
              </c:strCache>
            </c:strRef>
          </c:cat>
          <c:val>
            <c:numRef>
              <c:f>Tables!$K$33:$K$38</c:f>
              <c:numCache>
                <c:formatCode>General</c:formatCode>
                <c:ptCount val="6"/>
                <c:pt idx="0">
                  <c:v>100</c:v>
                </c:pt>
                <c:pt idx="1">
                  <c:v>200</c:v>
                </c:pt>
                <c:pt idx="2">
                  <c:v>300</c:v>
                </c:pt>
                <c:pt idx="3">
                  <c:v>499</c:v>
                </c:pt>
                <c:pt idx="4">
                  <c:v>799</c:v>
                </c:pt>
                <c:pt idx="5">
                  <c:v>1000</c:v>
                </c:pt>
              </c:numCache>
            </c:numRef>
          </c:val>
          <c:extLst>
            <c:ext xmlns:c16="http://schemas.microsoft.com/office/drawing/2014/chart" uri="{C3380CC4-5D6E-409C-BE32-E72D297353CC}">
              <c16:uniqueId val="{00000000-649A-4AB4-A8E4-4F6FDCE783EE}"/>
            </c:ext>
          </c:extLst>
        </c:ser>
        <c:dLbls>
          <c:showLegendKey val="0"/>
          <c:showVal val="0"/>
          <c:showCatName val="0"/>
          <c:showSerName val="0"/>
          <c:showPercent val="0"/>
          <c:showBubbleSize val="0"/>
        </c:dLbls>
        <c:gapWidth val="219"/>
        <c:overlap val="-27"/>
        <c:axId val="1443634959"/>
        <c:axId val="1443635439"/>
      </c:barChart>
      <c:catAx>
        <c:axId val="14436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635439"/>
        <c:crosses val="autoZero"/>
        <c:auto val="1"/>
        <c:lblAlgn val="ctr"/>
        <c:lblOffset val="100"/>
        <c:noMultiLvlLbl val="0"/>
      </c:catAx>
      <c:valAx>
        <c:axId val="144363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634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Sheet15!$B$1</c:f>
              <c:strCache>
                <c:ptCount val="1"/>
                <c:pt idx="0">
                  <c:v>Values</c:v>
                </c:pt>
              </c:strCache>
            </c:strRef>
          </c:tx>
          <c:spPr>
            <a:ln w="28575" cap="rnd">
              <a:solidFill>
                <a:schemeClr val="accent1"/>
              </a:solidFill>
              <a:round/>
            </a:ln>
            <a:effectLst/>
          </c:spPr>
          <c:marker>
            <c:symbol val="none"/>
          </c:marker>
          <c:val>
            <c:numRef>
              <c:f>Sheet15!$B$2:$B$144</c:f>
              <c:numCache>
                <c:formatCode>General</c:formatCode>
                <c:ptCount val="143"/>
                <c:pt idx="0">
                  <c:v>845</c:v>
                </c:pt>
                <c:pt idx="1">
                  <c:v>919</c:v>
                </c:pt>
                <c:pt idx="2">
                  <c:v>1111</c:v>
                </c:pt>
                <c:pt idx="3">
                  <c:v>1225</c:v>
                </c:pt>
                <c:pt idx="4">
                  <c:v>1240</c:v>
                </c:pt>
                <c:pt idx="5">
                  <c:v>1341</c:v>
                </c:pt>
                <c:pt idx="6">
                  <c:v>1395.5</c:v>
                </c:pt>
                <c:pt idx="7">
                  <c:v>1450</c:v>
                </c:pt>
                <c:pt idx="8">
                  <c:v>1629</c:v>
                </c:pt>
                <c:pt idx="9">
                  <c:v>2004</c:v>
                </c:pt>
                <c:pt idx="10">
                  <c:v>2519</c:v>
                </c:pt>
                <c:pt idx="11">
                  <c:v>1147</c:v>
                </c:pt>
                <c:pt idx="12">
                  <c:v>985</c:v>
                </c:pt>
                <c:pt idx="13">
                  <c:v>1118</c:v>
                </c:pt>
                <c:pt idx="14">
                  <c:v>1251</c:v>
                </c:pt>
                <c:pt idx="15">
                  <c:v>1340</c:v>
                </c:pt>
                <c:pt idx="16">
                  <c:v>1373</c:v>
                </c:pt>
                <c:pt idx="17">
                  <c:v>1481</c:v>
                </c:pt>
                <c:pt idx="18">
                  <c:v>1494</c:v>
                </c:pt>
                <c:pt idx="19">
                  <c:v>1604</c:v>
                </c:pt>
                <c:pt idx="20">
                  <c:v>1900.5</c:v>
                </c:pt>
                <c:pt idx="21">
                  <c:v>2197</c:v>
                </c:pt>
                <c:pt idx="22">
                  <c:v>2736</c:v>
                </c:pt>
                <c:pt idx="23">
                  <c:v>1283</c:v>
                </c:pt>
                <c:pt idx="24">
                  <c:v>1110</c:v>
                </c:pt>
                <c:pt idx="25">
                  <c:v>1184</c:v>
                </c:pt>
                <c:pt idx="26">
                  <c:v>1378</c:v>
                </c:pt>
                <c:pt idx="27">
                  <c:v>1500</c:v>
                </c:pt>
                <c:pt idx="28">
                  <c:v>1520</c:v>
                </c:pt>
                <c:pt idx="29">
                  <c:v>1618</c:v>
                </c:pt>
                <c:pt idx="30">
                  <c:v>1640</c:v>
                </c:pt>
                <c:pt idx="31">
                  <c:v>1746</c:v>
                </c:pt>
                <c:pt idx="32">
                  <c:v>1957</c:v>
                </c:pt>
                <c:pt idx="33">
                  <c:v>2378</c:v>
                </c:pt>
                <c:pt idx="34">
                  <c:v>2977</c:v>
                </c:pt>
                <c:pt idx="35">
                  <c:v>1403</c:v>
                </c:pt>
                <c:pt idx="36">
                  <c:v>1251</c:v>
                </c:pt>
                <c:pt idx="37">
                  <c:v>1318</c:v>
                </c:pt>
                <c:pt idx="38">
                  <c:v>1515</c:v>
                </c:pt>
                <c:pt idx="39">
                  <c:v>1632</c:v>
                </c:pt>
                <c:pt idx="40">
                  <c:v>1667</c:v>
                </c:pt>
                <c:pt idx="41">
                  <c:v>1770</c:v>
                </c:pt>
                <c:pt idx="42">
                  <c:v>1790</c:v>
                </c:pt>
                <c:pt idx="43">
                  <c:v>1908</c:v>
                </c:pt>
                <c:pt idx="44">
                  <c:v>2125</c:v>
                </c:pt>
                <c:pt idx="45">
                  <c:v>2580</c:v>
                </c:pt>
                <c:pt idx="46">
                  <c:v>3208</c:v>
                </c:pt>
                <c:pt idx="47">
                  <c:v>1540</c:v>
                </c:pt>
                <c:pt idx="48">
                  <c:v>1374</c:v>
                </c:pt>
                <c:pt idx="49">
                  <c:v>1453</c:v>
                </c:pt>
                <c:pt idx="50">
                  <c:v>1673</c:v>
                </c:pt>
                <c:pt idx="51">
                  <c:v>1791</c:v>
                </c:pt>
                <c:pt idx="52">
                  <c:v>1823</c:v>
                </c:pt>
                <c:pt idx="53">
                  <c:v>1919</c:v>
                </c:pt>
                <c:pt idx="54">
                  <c:v>1937</c:v>
                </c:pt>
                <c:pt idx="55">
                  <c:v>2056</c:v>
                </c:pt>
                <c:pt idx="56">
                  <c:v>2291</c:v>
                </c:pt>
                <c:pt idx="57">
                  <c:v>2772</c:v>
                </c:pt>
                <c:pt idx="58">
                  <c:v>3450</c:v>
                </c:pt>
                <c:pt idx="59">
                  <c:v>1670</c:v>
                </c:pt>
                <c:pt idx="60">
                  <c:v>1513</c:v>
                </c:pt>
                <c:pt idx="61">
                  <c:v>1599</c:v>
                </c:pt>
                <c:pt idx="62">
                  <c:v>1815</c:v>
                </c:pt>
                <c:pt idx="63">
                  <c:v>1944</c:v>
                </c:pt>
                <c:pt idx="64">
                  <c:v>1969</c:v>
                </c:pt>
                <c:pt idx="65">
                  <c:v>2082</c:v>
                </c:pt>
                <c:pt idx="66">
                  <c:v>2100</c:v>
                </c:pt>
                <c:pt idx="67">
                  <c:v>2217</c:v>
                </c:pt>
                <c:pt idx="68">
                  <c:v>2465</c:v>
                </c:pt>
                <c:pt idx="69">
                  <c:v>2977</c:v>
                </c:pt>
                <c:pt idx="70">
                  <c:v>3711</c:v>
                </c:pt>
                <c:pt idx="71">
                  <c:v>1801</c:v>
                </c:pt>
                <c:pt idx="72">
                  <c:v>1650</c:v>
                </c:pt>
                <c:pt idx="73">
                  <c:v>1731</c:v>
                </c:pt>
                <c:pt idx="74">
                  <c:v>1978</c:v>
                </c:pt>
                <c:pt idx="75">
                  <c:v>2097</c:v>
                </c:pt>
                <c:pt idx="76">
                  <c:v>2123</c:v>
                </c:pt>
                <c:pt idx="77">
                  <c:v>2235</c:v>
                </c:pt>
                <c:pt idx="78">
                  <c:v>2259</c:v>
                </c:pt>
                <c:pt idx="79">
                  <c:v>2383</c:v>
                </c:pt>
                <c:pt idx="80">
                  <c:v>2645</c:v>
                </c:pt>
                <c:pt idx="81">
                  <c:v>3183</c:v>
                </c:pt>
                <c:pt idx="82">
                  <c:v>3960</c:v>
                </c:pt>
                <c:pt idx="83">
                  <c:v>1947</c:v>
                </c:pt>
                <c:pt idx="84">
                  <c:v>1771</c:v>
                </c:pt>
                <c:pt idx="85">
                  <c:v>1878</c:v>
                </c:pt>
                <c:pt idx="86">
                  <c:v>2120</c:v>
                </c:pt>
                <c:pt idx="87">
                  <c:v>2253</c:v>
                </c:pt>
                <c:pt idx="88">
                  <c:v>2284</c:v>
                </c:pt>
                <c:pt idx="89">
                  <c:v>2399</c:v>
                </c:pt>
                <c:pt idx="90">
                  <c:v>2420</c:v>
                </c:pt>
                <c:pt idx="91">
                  <c:v>2551</c:v>
                </c:pt>
                <c:pt idx="92">
                  <c:v>2822</c:v>
                </c:pt>
                <c:pt idx="93">
                  <c:v>3397</c:v>
                </c:pt>
                <c:pt idx="94">
                  <c:v>4224</c:v>
                </c:pt>
                <c:pt idx="95">
                  <c:v>2083</c:v>
                </c:pt>
                <c:pt idx="96">
                  <c:v>1911</c:v>
                </c:pt>
                <c:pt idx="97">
                  <c:v>2011</c:v>
                </c:pt>
                <c:pt idx="98">
                  <c:v>2269</c:v>
                </c:pt>
                <c:pt idx="99">
                  <c:v>2397</c:v>
                </c:pt>
                <c:pt idx="100">
                  <c:v>2434</c:v>
                </c:pt>
                <c:pt idx="101">
                  <c:v>2555</c:v>
                </c:pt>
                <c:pt idx="102">
                  <c:v>2577</c:v>
                </c:pt>
                <c:pt idx="103">
                  <c:v>2715</c:v>
                </c:pt>
                <c:pt idx="104">
                  <c:v>3004</c:v>
                </c:pt>
                <c:pt idx="105">
                  <c:v>3608</c:v>
                </c:pt>
                <c:pt idx="106">
                  <c:v>4477</c:v>
                </c:pt>
                <c:pt idx="107">
                  <c:v>2221</c:v>
                </c:pt>
                <c:pt idx="108">
                  <c:v>2049</c:v>
                </c:pt>
                <c:pt idx="109">
                  <c:v>2154</c:v>
                </c:pt>
                <c:pt idx="110">
                  <c:v>2419</c:v>
                </c:pt>
                <c:pt idx="111">
                  <c:v>2555</c:v>
                </c:pt>
                <c:pt idx="112">
                  <c:v>2593</c:v>
                </c:pt>
                <c:pt idx="113">
                  <c:v>2712</c:v>
                </c:pt>
                <c:pt idx="114">
                  <c:v>2738</c:v>
                </c:pt>
                <c:pt idx="115">
                  <c:v>2879</c:v>
                </c:pt>
                <c:pt idx="116">
                  <c:v>3185</c:v>
                </c:pt>
                <c:pt idx="117">
                  <c:v>3819</c:v>
                </c:pt>
                <c:pt idx="118">
                  <c:v>4734</c:v>
                </c:pt>
              </c:numCache>
            </c:numRef>
          </c:val>
          <c:smooth val="0"/>
          <c:extLst>
            <c:ext xmlns:c16="http://schemas.microsoft.com/office/drawing/2014/chart" uri="{C3380CC4-5D6E-409C-BE32-E72D297353CC}">
              <c16:uniqueId val="{00000000-DE4F-423E-BCF9-47AD453C79EB}"/>
            </c:ext>
          </c:extLst>
        </c:ser>
        <c:ser>
          <c:idx val="1"/>
          <c:order val="1"/>
          <c:tx>
            <c:strRef>
              <c:f>Sheet15!$C$1</c:f>
              <c:strCache>
                <c:ptCount val="1"/>
                <c:pt idx="0">
                  <c:v>Forecast</c:v>
                </c:pt>
              </c:strCache>
            </c:strRef>
          </c:tx>
          <c:spPr>
            <a:ln w="25400" cap="rnd">
              <a:solidFill>
                <a:schemeClr val="accent2"/>
              </a:solidFill>
              <a:round/>
            </a:ln>
            <a:effectLst/>
          </c:spPr>
          <c:marker>
            <c:symbol val="none"/>
          </c:marker>
          <c:cat>
            <c:numRef>
              <c:f>Sheet15!$A$2:$A$144</c:f>
              <c:numCache>
                <c:formatCode>m/d/yyyy</c:formatCode>
                <c:ptCount val="143"/>
                <c:pt idx="0">
                  <c:v>42401</c:v>
                </c:pt>
                <c:pt idx="1">
                  <c:v>42430</c:v>
                </c:pt>
                <c:pt idx="2">
                  <c:v>42461</c:v>
                </c:pt>
                <c:pt idx="3">
                  <c:v>42491</c:v>
                </c:pt>
                <c:pt idx="4">
                  <c:v>42522</c:v>
                </c:pt>
                <c:pt idx="5">
                  <c:v>42552</c:v>
                </c:pt>
                <c:pt idx="6">
                  <c:v>42583</c:v>
                </c:pt>
                <c:pt idx="7">
                  <c:v>42614</c:v>
                </c:pt>
                <c:pt idx="8">
                  <c:v>42644</c:v>
                </c:pt>
                <c:pt idx="9">
                  <c:v>42675</c:v>
                </c:pt>
                <c:pt idx="10">
                  <c:v>42705</c:v>
                </c:pt>
                <c:pt idx="11">
                  <c:v>42736</c:v>
                </c:pt>
                <c:pt idx="12">
                  <c:v>42767</c:v>
                </c:pt>
                <c:pt idx="13">
                  <c:v>42795</c:v>
                </c:pt>
                <c:pt idx="14">
                  <c:v>42826</c:v>
                </c:pt>
                <c:pt idx="15">
                  <c:v>42856</c:v>
                </c:pt>
                <c:pt idx="16">
                  <c:v>42887</c:v>
                </c:pt>
                <c:pt idx="17">
                  <c:v>42917</c:v>
                </c:pt>
                <c:pt idx="18">
                  <c:v>42948</c:v>
                </c:pt>
                <c:pt idx="19">
                  <c:v>42979</c:v>
                </c:pt>
                <c:pt idx="20">
                  <c:v>43009</c:v>
                </c:pt>
                <c:pt idx="21">
                  <c:v>43040</c:v>
                </c:pt>
                <c:pt idx="22">
                  <c:v>43070</c:v>
                </c:pt>
                <c:pt idx="23">
                  <c:v>43101</c:v>
                </c:pt>
                <c:pt idx="24">
                  <c:v>43132</c:v>
                </c:pt>
                <c:pt idx="25">
                  <c:v>43160</c:v>
                </c:pt>
                <c:pt idx="26">
                  <c:v>43191</c:v>
                </c:pt>
                <c:pt idx="27">
                  <c:v>43221</c:v>
                </c:pt>
                <c:pt idx="28">
                  <c:v>43252</c:v>
                </c:pt>
                <c:pt idx="29">
                  <c:v>43282</c:v>
                </c:pt>
                <c:pt idx="30">
                  <c:v>43313</c:v>
                </c:pt>
                <c:pt idx="31">
                  <c:v>43344</c:v>
                </c:pt>
                <c:pt idx="32">
                  <c:v>43374</c:v>
                </c:pt>
                <c:pt idx="33">
                  <c:v>43405</c:v>
                </c:pt>
                <c:pt idx="34">
                  <c:v>43435</c:v>
                </c:pt>
                <c:pt idx="35">
                  <c:v>43466</c:v>
                </c:pt>
                <c:pt idx="36">
                  <c:v>43497</c:v>
                </c:pt>
                <c:pt idx="37">
                  <c:v>43525</c:v>
                </c:pt>
                <c:pt idx="38">
                  <c:v>43556</c:v>
                </c:pt>
                <c:pt idx="39">
                  <c:v>43586</c:v>
                </c:pt>
                <c:pt idx="40">
                  <c:v>43617</c:v>
                </c:pt>
                <c:pt idx="41">
                  <c:v>43647</c:v>
                </c:pt>
                <c:pt idx="42">
                  <c:v>43678</c:v>
                </c:pt>
                <c:pt idx="43">
                  <c:v>43709</c:v>
                </c:pt>
                <c:pt idx="44">
                  <c:v>43739</c:v>
                </c:pt>
                <c:pt idx="45">
                  <c:v>43770</c:v>
                </c:pt>
                <c:pt idx="46">
                  <c:v>43800</c:v>
                </c:pt>
                <c:pt idx="47">
                  <c:v>43831</c:v>
                </c:pt>
                <c:pt idx="48">
                  <c:v>43862</c:v>
                </c:pt>
                <c:pt idx="49">
                  <c:v>43891</c:v>
                </c:pt>
                <c:pt idx="50">
                  <c:v>43922</c:v>
                </c:pt>
                <c:pt idx="51">
                  <c:v>43952</c:v>
                </c:pt>
                <c:pt idx="52">
                  <c:v>43983</c:v>
                </c:pt>
                <c:pt idx="53">
                  <c:v>44013</c:v>
                </c:pt>
                <c:pt idx="54">
                  <c:v>44044</c:v>
                </c:pt>
                <c:pt idx="55">
                  <c:v>44075</c:v>
                </c:pt>
                <c:pt idx="56">
                  <c:v>44105</c:v>
                </c:pt>
                <c:pt idx="57">
                  <c:v>44136</c:v>
                </c:pt>
                <c:pt idx="58">
                  <c:v>44166</c:v>
                </c:pt>
                <c:pt idx="59">
                  <c:v>44197</c:v>
                </c:pt>
                <c:pt idx="60">
                  <c:v>44228</c:v>
                </c:pt>
                <c:pt idx="61">
                  <c:v>44256</c:v>
                </c:pt>
                <c:pt idx="62">
                  <c:v>44287</c:v>
                </c:pt>
                <c:pt idx="63">
                  <c:v>44317</c:v>
                </c:pt>
                <c:pt idx="64">
                  <c:v>44348</c:v>
                </c:pt>
                <c:pt idx="65">
                  <c:v>44378</c:v>
                </c:pt>
                <c:pt idx="66">
                  <c:v>44409</c:v>
                </c:pt>
                <c:pt idx="67">
                  <c:v>44440</c:v>
                </c:pt>
                <c:pt idx="68">
                  <c:v>44470</c:v>
                </c:pt>
                <c:pt idx="69">
                  <c:v>44501</c:v>
                </c:pt>
                <c:pt idx="70">
                  <c:v>44531</c:v>
                </c:pt>
                <c:pt idx="71">
                  <c:v>44562</c:v>
                </c:pt>
                <c:pt idx="72">
                  <c:v>44593</c:v>
                </c:pt>
                <c:pt idx="73">
                  <c:v>44621</c:v>
                </c:pt>
                <c:pt idx="74">
                  <c:v>44652</c:v>
                </c:pt>
                <c:pt idx="75">
                  <c:v>44682</c:v>
                </c:pt>
                <c:pt idx="76">
                  <c:v>44713</c:v>
                </c:pt>
                <c:pt idx="77">
                  <c:v>44743</c:v>
                </c:pt>
                <c:pt idx="78">
                  <c:v>44774</c:v>
                </c:pt>
                <c:pt idx="79">
                  <c:v>44805</c:v>
                </c:pt>
                <c:pt idx="80">
                  <c:v>44835</c:v>
                </c:pt>
                <c:pt idx="81">
                  <c:v>44866</c:v>
                </c:pt>
                <c:pt idx="82">
                  <c:v>44896</c:v>
                </c:pt>
                <c:pt idx="83">
                  <c:v>44927</c:v>
                </c:pt>
                <c:pt idx="84">
                  <c:v>44958</c:v>
                </c:pt>
                <c:pt idx="85">
                  <c:v>44986</c:v>
                </c:pt>
                <c:pt idx="86">
                  <c:v>45017</c:v>
                </c:pt>
                <c:pt idx="87">
                  <c:v>45047</c:v>
                </c:pt>
                <c:pt idx="88">
                  <c:v>45078</c:v>
                </c:pt>
                <c:pt idx="89">
                  <c:v>45108</c:v>
                </c:pt>
                <c:pt idx="90">
                  <c:v>45139</c:v>
                </c:pt>
                <c:pt idx="91">
                  <c:v>45170</c:v>
                </c:pt>
                <c:pt idx="92">
                  <c:v>45200</c:v>
                </c:pt>
                <c:pt idx="93">
                  <c:v>45231</c:v>
                </c:pt>
                <c:pt idx="94">
                  <c:v>45261</c:v>
                </c:pt>
                <c:pt idx="95">
                  <c:v>45292</c:v>
                </c:pt>
                <c:pt idx="96">
                  <c:v>45323</c:v>
                </c:pt>
                <c:pt idx="97">
                  <c:v>45352</c:v>
                </c:pt>
                <c:pt idx="98">
                  <c:v>45383</c:v>
                </c:pt>
                <c:pt idx="99">
                  <c:v>45413</c:v>
                </c:pt>
                <c:pt idx="100">
                  <c:v>45444</c:v>
                </c:pt>
                <c:pt idx="101">
                  <c:v>45474</c:v>
                </c:pt>
                <c:pt idx="102">
                  <c:v>45505</c:v>
                </c:pt>
                <c:pt idx="103">
                  <c:v>45536</c:v>
                </c:pt>
                <c:pt idx="104">
                  <c:v>45566</c:v>
                </c:pt>
                <c:pt idx="105">
                  <c:v>45597</c:v>
                </c:pt>
                <c:pt idx="106">
                  <c:v>45627</c:v>
                </c:pt>
                <c:pt idx="107">
                  <c:v>45658</c:v>
                </c:pt>
                <c:pt idx="108">
                  <c:v>45689</c:v>
                </c:pt>
                <c:pt idx="109">
                  <c:v>45717</c:v>
                </c:pt>
                <c:pt idx="110">
                  <c:v>45748</c:v>
                </c:pt>
                <c:pt idx="111">
                  <c:v>45778</c:v>
                </c:pt>
                <c:pt idx="112">
                  <c:v>45809</c:v>
                </c:pt>
                <c:pt idx="113">
                  <c:v>45839</c:v>
                </c:pt>
                <c:pt idx="114">
                  <c:v>45870</c:v>
                </c:pt>
                <c:pt idx="115">
                  <c:v>45901</c:v>
                </c:pt>
                <c:pt idx="116">
                  <c:v>45931</c:v>
                </c:pt>
                <c:pt idx="117">
                  <c:v>45962</c:v>
                </c:pt>
                <c:pt idx="118">
                  <c:v>45992</c:v>
                </c:pt>
                <c:pt idx="119">
                  <c:v>46023</c:v>
                </c:pt>
                <c:pt idx="120">
                  <c:v>46054</c:v>
                </c:pt>
                <c:pt idx="121">
                  <c:v>46082</c:v>
                </c:pt>
                <c:pt idx="122">
                  <c:v>46113</c:v>
                </c:pt>
                <c:pt idx="123">
                  <c:v>46143</c:v>
                </c:pt>
                <c:pt idx="124">
                  <c:v>46174</c:v>
                </c:pt>
                <c:pt idx="125">
                  <c:v>46204</c:v>
                </c:pt>
                <c:pt idx="126">
                  <c:v>46235</c:v>
                </c:pt>
                <c:pt idx="127">
                  <c:v>46266</c:v>
                </c:pt>
                <c:pt idx="128">
                  <c:v>46296</c:v>
                </c:pt>
                <c:pt idx="129">
                  <c:v>46327</c:v>
                </c:pt>
                <c:pt idx="130">
                  <c:v>46357</c:v>
                </c:pt>
                <c:pt idx="131">
                  <c:v>46388</c:v>
                </c:pt>
                <c:pt idx="132">
                  <c:v>46419</c:v>
                </c:pt>
                <c:pt idx="133">
                  <c:v>46447</c:v>
                </c:pt>
                <c:pt idx="134">
                  <c:v>46478</c:v>
                </c:pt>
                <c:pt idx="135">
                  <c:v>46508</c:v>
                </c:pt>
                <c:pt idx="136">
                  <c:v>46539</c:v>
                </c:pt>
                <c:pt idx="137">
                  <c:v>46569</c:v>
                </c:pt>
                <c:pt idx="138">
                  <c:v>46600</c:v>
                </c:pt>
                <c:pt idx="139">
                  <c:v>46631</c:v>
                </c:pt>
                <c:pt idx="140">
                  <c:v>46661</c:v>
                </c:pt>
                <c:pt idx="141">
                  <c:v>46692</c:v>
                </c:pt>
                <c:pt idx="142">
                  <c:v>46722</c:v>
                </c:pt>
              </c:numCache>
            </c:numRef>
          </c:cat>
          <c:val>
            <c:numRef>
              <c:f>Sheet15!$C$2:$C$144</c:f>
              <c:numCache>
                <c:formatCode>General</c:formatCode>
                <c:ptCount val="143"/>
                <c:pt idx="118">
                  <c:v>4734</c:v>
                </c:pt>
                <c:pt idx="119">
                  <c:v>2389.2891330942184</c:v>
                </c:pt>
                <c:pt idx="120">
                  <c:v>2220.1263552542591</c:v>
                </c:pt>
                <c:pt idx="121">
                  <c:v>2327.5717197008785</c:v>
                </c:pt>
                <c:pt idx="122">
                  <c:v>2594.2896385540189</c:v>
                </c:pt>
                <c:pt idx="123">
                  <c:v>2731.2924547856528</c:v>
                </c:pt>
                <c:pt idx="124">
                  <c:v>2770.2735868349578</c:v>
                </c:pt>
                <c:pt idx="125">
                  <c:v>2890.4587491671682</c:v>
                </c:pt>
                <c:pt idx="126">
                  <c:v>2917.2092042972631</c:v>
                </c:pt>
                <c:pt idx="127">
                  <c:v>3058.5911693387802</c:v>
                </c:pt>
                <c:pt idx="128">
                  <c:v>3363.0285667706753</c:v>
                </c:pt>
                <c:pt idx="129">
                  <c:v>3992.0713219623949</c:v>
                </c:pt>
                <c:pt idx="130">
                  <c:v>4896.9418547658952</c:v>
                </c:pt>
                <c:pt idx="131">
                  <c:v>2552.3327901497723</c:v>
                </c:pt>
                <c:pt idx="132">
                  <c:v>2383.1700123098135</c:v>
                </c:pt>
                <c:pt idx="133">
                  <c:v>2490.6153767564329</c:v>
                </c:pt>
                <c:pt idx="134">
                  <c:v>2757.3332956095733</c:v>
                </c:pt>
                <c:pt idx="135">
                  <c:v>2894.3361118412067</c:v>
                </c:pt>
                <c:pt idx="136">
                  <c:v>2933.3172438905121</c:v>
                </c:pt>
                <c:pt idx="137">
                  <c:v>3053.5024062227226</c:v>
                </c:pt>
                <c:pt idx="138">
                  <c:v>3080.2528613528175</c:v>
                </c:pt>
                <c:pt idx="139">
                  <c:v>3221.6348263943341</c:v>
                </c:pt>
                <c:pt idx="140">
                  <c:v>3526.0722238262297</c:v>
                </c:pt>
                <c:pt idx="141">
                  <c:v>4155.1149790179488</c:v>
                </c:pt>
                <c:pt idx="142">
                  <c:v>5059.9855118214491</c:v>
                </c:pt>
              </c:numCache>
            </c:numRef>
          </c:val>
          <c:smooth val="0"/>
          <c:extLst>
            <c:ext xmlns:c16="http://schemas.microsoft.com/office/drawing/2014/chart" uri="{C3380CC4-5D6E-409C-BE32-E72D297353CC}">
              <c16:uniqueId val="{00000001-DE4F-423E-BCF9-47AD453C79EB}"/>
            </c:ext>
          </c:extLst>
        </c:ser>
        <c:ser>
          <c:idx val="2"/>
          <c:order val="2"/>
          <c:tx>
            <c:strRef>
              <c:f>Sheet15!$D$1</c:f>
              <c:strCache>
                <c:ptCount val="1"/>
                <c:pt idx="0">
                  <c:v>Lower Confidence Bound</c:v>
                </c:pt>
              </c:strCache>
            </c:strRef>
          </c:tx>
          <c:spPr>
            <a:ln w="12700" cap="rnd">
              <a:solidFill>
                <a:srgbClr val="ED7D31"/>
              </a:solidFill>
              <a:prstDash val="solid"/>
              <a:round/>
            </a:ln>
            <a:effectLst/>
          </c:spPr>
          <c:marker>
            <c:symbol val="none"/>
          </c:marker>
          <c:cat>
            <c:numRef>
              <c:f>Sheet15!$A$2:$A$144</c:f>
              <c:numCache>
                <c:formatCode>m/d/yyyy</c:formatCode>
                <c:ptCount val="143"/>
                <c:pt idx="0">
                  <c:v>42401</c:v>
                </c:pt>
                <c:pt idx="1">
                  <c:v>42430</c:v>
                </c:pt>
                <c:pt idx="2">
                  <c:v>42461</c:v>
                </c:pt>
                <c:pt idx="3">
                  <c:v>42491</c:v>
                </c:pt>
                <c:pt idx="4">
                  <c:v>42522</c:v>
                </c:pt>
                <c:pt idx="5">
                  <c:v>42552</c:v>
                </c:pt>
                <c:pt idx="6">
                  <c:v>42583</c:v>
                </c:pt>
                <c:pt idx="7">
                  <c:v>42614</c:v>
                </c:pt>
                <c:pt idx="8">
                  <c:v>42644</c:v>
                </c:pt>
                <c:pt idx="9">
                  <c:v>42675</c:v>
                </c:pt>
                <c:pt idx="10">
                  <c:v>42705</c:v>
                </c:pt>
                <c:pt idx="11">
                  <c:v>42736</c:v>
                </c:pt>
                <c:pt idx="12">
                  <c:v>42767</c:v>
                </c:pt>
                <c:pt idx="13">
                  <c:v>42795</c:v>
                </c:pt>
                <c:pt idx="14">
                  <c:v>42826</c:v>
                </c:pt>
                <c:pt idx="15">
                  <c:v>42856</c:v>
                </c:pt>
                <c:pt idx="16">
                  <c:v>42887</c:v>
                </c:pt>
                <c:pt idx="17">
                  <c:v>42917</c:v>
                </c:pt>
                <c:pt idx="18">
                  <c:v>42948</c:v>
                </c:pt>
                <c:pt idx="19">
                  <c:v>42979</c:v>
                </c:pt>
                <c:pt idx="20">
                  <c:v>43009</c:v>
                </c:pt>
                <c:pt idx="21">
                  <c:v>43040</c:v>
                </c:pt>
                <c:pt idx="22">
                  <c:v>43070</c:v>
                </c:pt>
                <c:pt idx="23">
                  <c:v>43101</c:v>
                </c:pt>
                <c:pt idx="24">
                  <c:v>43132</c:v>
                </c:pt>
                <c:pt idx="25">
                  <c:v>43160</c:v>
                </c:pt>
                <c:pt idx="26">
                  <c:v>43191</c:v>
                </c:pt>
                <c:pt idx="27">
                  <c:v>43221</c:v>
                </c:pt>
                <c:pt idx="28">
                  <c:v>43252</c:v>
                </c:pt>
                <c:pt idx="29">
                  <c:v>43282</c:v>
                </c:pt>
                <c:pt idx="30">
                  <c:v>43313</c:v>
                </c:pt>
                <c:pt idx="31">
                  <c:v>43344</c:v>
                </c:pt>
                <c:pt idx="32">
                  <c:v>43374</c:v>
                </c:pt>
                <c:pt idx="33">
                  <c:v>43405</c:v>
                </c:pt>
                <c:pt idx="34">
                  <c:v>43435</c:v>
                </c:pt>
                <c:pt idx="35">
                  <c:v>43466</c:v>
                </c:pt>
                <c:pt idx="36">
                  <c:v>43497</c:v>
                </c:pt>
                <c:pt idx="37">
                  <c:v>43525</c:v>
                </c:pt>
                <c:pt idx="38">
                  <c:v>43556</c:v>
                </c:pt>
                <c:pt idx="39">
                  <c:v>43586</c:v>
                </c:pt>
                <c:pt idx="40">
                  <c:v>43617</c:v>
                </c:pt>
                <c:pt idx="41">
                  <c:v>43647</c:v>
                </c:pt>
                <c:pt idx="42">
                  <c:v>43678</c:v>
                </c:pt>
                <c:pt idx="43">
                  <c:v>43709</c:v>
                </c:pt>
                <c:pt idx="44">
                  <c:v>43739</c:v>
                </c:pt>
                <c:pt idx="45">
                  <c:v>43770</c:v>
                </c:pt>
                <c:pt idx="46">
                  <c:v>43800</c:v>
                </c:pt>
                <c:pt idx="47">
                  <c:v>43831</c:v>
                </c:pt>
                <c:pt idx="48">
                  <c:v>43862</c:v>
                </c:pt>
                <c:pt idx="49">
                  <c:v>43891</c:v>
                </c:pt>
                <c:pt idx="50">
                  <c:v>43922</c:v>
                </c:pt>
                <c:pt idx="51">
                  <c:v>43952</c:v>
                </c:pt>
                <c:pt idx="52">
                  <c:v>43983</c:v>
                </c:pt>
                <c:pt idx="53">
                  <c:v>44013</c:v>
                </c:pt>
                <c:pt idx="54">
                  <c:v>44044</c:v>
                </c:pt>
                <c:pt idx="55">
                  <c:v>44075</c:v>
                </c:pt>
                <c:pt idx="56">
                  <c:v>44105</c:v>
                </c:pt>
                <c:pt idx="57">
                  <c:v>44136</c:v>
                </c:pt>
                <c:pt idx="58">
                  <c:v>44166</c:v>
                </c:pt>
                <c:pt idx="59">
                  <c:v>44197</c:v>
                </c:pt>
                <c:pt idx="60">
                  <c:v>44228</c:v>
                </c:pt>
                <c:pt idx="61">
                  <c:v>44256</c:v>
                </c:pt>
                <c:pt idx="62">
                  <c:v>44287</c:v>
                </c:pt>
                <c:pt idx="63">
                  <c:v>44317</c:v>
                </c:pt>
                <c:pt idx="64">
                  <c:v>44348</c:v>
                </c:pt>
                <c:pt idx="65">
                  <c:v>44378</c:v>
                </c:pt>
                <c:pt idx="66">
                  <c:v>44409</c:v>
                </c:pt>
                <c:pt idx="67">
                  <c:v>44440</c:v>
                </c:pt>
                <c:pt idx="68">
                  <c:v>44470</c:v>
                </c:pt>
                <c:pt idx="69">
                  <c:v>44501</c:v>
                </c:pt>
                <c:pt idx="70">
                  <c:v>44531</c:v>
                </c:pt>
                <c:pt idx="71">
                  <c:v>44562</c:v>
                </c:pt>
                <c:pt idx="72">
                  <c:v>44593</c:v>
                </c:pt>
                <c:pt idx="73">
                  <c:v>44621</c:v>
                </c:pt>
                <c:pt idx="74">
                  <c:v>44652</c:v>
                </c:pt>
                <c:pt idx="75">
                  <c:v>44682</c:v>
                </c:pt>
                <c:pt idx="76">
                  <c:v>44713</c:v>
                </c:pt>
                <c:pt idx="77">
                  <c:v>44743</c:v>
                </c:pt>
                <c:pt idx="78">
                  <c:v>44774</c:v>
                </c:pt>
                <c:pt idx="79">
                  <c:v>44805</c:v>
                </c:pt>
                <c:pt idx="80">
                  <c:v>44835</c:v>
                </c:pt>
                <c:pt idx="81">
                  <c:v>44866</c:v>
                </c:pt>
                <c:pt idx="82">
                  <c:v>44896</c:v>
                </c:pt>
                <c:pt idx="83">
                  <c:v>44927</c:v>
                </c:pt>
                <c:pt idx="84">
                  <c:v>44958</c:v>
                </c:pt>
                <c:pt idx="85">
                  <c:v>44986</c:v>
                </c:pt>
                <c:pt idx="86">
                  <c:v>45017</c:v>
                </c:pt>
                <c:pt idx="87">
                  <c:v>45047</c:v>
                </c:pt>
                <c:pt idx="88">
                  <c:v>45078</c:v>
                </c:pt>
                <c:pt idx="89">
                  <c:v>45108</c:v>
                </c:pt>
                <c:pt idx="90">
                  <c:v>45139</c:v>
                </c:pt>
                <c:pt idx="91">
                  <c:v>45170</c:v>
                </c:pt>
                <c:pt idx="92">
                  <c:v>45200</c:v>
                </c:pt>
                <c:pt idx="93">
                  <c:v>45231</c:v>
                </c:pt>
                <c:pt idx="94">
                  <c:v>45261</c:v>
                </c:pt>
                <c:pt idx="95">
                  <c:v>45292</c:v>
                </c:pt>
                <c:pt idx="96">
                  <c:v>45323</c:v>
                </c:pt>
                <c:pt idx="97">
                  <c:v>45352</c:v>
                </c:pt>
                <c:pt idx="98">
                  <c:v>45383</c:v>
                </c:pt>
                <c:pt idx="99">
                  <c:v>45413</c:v>
                </c:pt>
                <c:pt idx="100">
                  <c:v>45444</c:v>
                </c:pt>
                <c:pt idx="101">
                  <c:v>45474</c:v>
                </c:pt>
                <c:pt idx="102">
                  <c:v>45505</c:v>
                </c:pt>
                <c:pt idx="103">
                  <c:v>45536</c:v>
                </c:pt>
                <c:pt idx="104">
                  <c:v>45566</c:v>
                </c:pt>
                <c:pt idx="105">
                  <c:v>45597</c:v>
                </c:pt>
                <c:pt idx="106">
                  <c:v>45627</c:v>
                </c:pt>
                <c:pt idx="107">
                  <c:v>45658</c:v>
                </c:pt>
                <c:pt idx="108">
                  <c:v>45689</c:v>
                </c:pt>
                <c:pt idx="109">
                  <c:v>45717</c:v>
                </c:pt>
                <c:pt idx="110">
                  <c:v>45748</c:v>
                </c:pt>
                <c:pt idx="111">
                  <c:v>45778</c:v>
                </c:pt>
                <c:pt idx="112">
                  <c:v>45809</c:v>
                </c:pt>
                <c:pt idx="113">
                  <c:v>45839</c:v>
                </c:pt>
                <c:pt idx="114">
                  <c:v>45870</c:v>
                </c:pt>
                <c:pt idx="115">
                  <c:v>45901</c:v>
                </c:pt>
                <c:pt idx="116">
                  <c:v>45931</c:v>
                </c:pt>
                <c:pt idx="117">
                  <c:v>45962</c:v>
                </c:pt>
                <c:pt idx="118">
                  <c:v>45992</c:v>
                </c:pt>
                <c:pt idx="119">
                  <c:v>46023</c:v>
                </c:pt>
                <c:pt idx="120">
                  <c:v>46054</c:v>
                </c:pt>
                <c:pt idx="121">
                  <c:v>46082</c:v>
                </c:pt>
                <c:pt idx="122">
                  <c:v>46113</c:v>
                </c:pt>
                <c:pt idx="123">
                  <c:v>46143</c:v>
                </c:pt>
                <c:pt idx="124">
                  <c:v>46174</c:v>
                </c:pt>
                <c:pt idx="125">
                  <c:v>46204</c:v>
                </c:pt>
                <c:pt idx="126">
                  <c:v>46235</c:v>
                </c:pt>
                <c:pt idx="127">
                  <c:v>46266</c:v>
                </c:pt>
                <c:pt idx="128">
                  <c:v>46296</c:v>
                </c:pt>
                <c:pt idx="129">
                  <c:v>46327</c:v>
                </c:pt>
                <c:pt idx="130">
                  <c:v>46357</c:v>
                </c:pt>
                <c:pt idx="131">
                  <c:v>46388</c:v>
                </c:pt>
                <c:pt idx="132">
                  <c:v>46419</c:v>
                </c:pt>
                <c:pt idx="133">
                  <c:v>46447</c:v>
                </c:pt>
                <c:pt idx="134">
                  <c:v>46478</c:v>
                </c:pt>
                <c:pt idx="135">
                  <c:v>46508</c:v>
                </c:pt>
                <c:pt idx="136">
                  <c:v>46539</c:v>
                </c:pt>
                <c:pt idx="137">
                  <c:v>46569</c:v>
                </c:pt>
                <c:pt idx="138">
                  <c:v>46600</c:v>
                </c:pt>
                <c:pt idx="139">
                  <c:v>46631</c:v>
                </c:pt>
                <c:pt idx="140">
                  <c:v>46661</c:v>
                </c:pt>
                <c:pt idx="141">
                  <c:v>46692</c:v>
                </c:pt>
                <c:pt idx="142">
                  <c:v>46722</c:v>
                </c:pt>
              </c:numCache>
            </c:numRef>
          </c:cat>
          <c:val>
            <c:numRef>
              <c:f>Sheet15!$D$2:$D$144</c:f>
              <c:numCache>
                <c:formatCode>General</c:formatCode>
                <c:ptCount val="143"/>
                <c:pt idx="118" formatCode="0.00">
                  <c:v>4734</c:v>
                </c:pt>
                <c:pt idx="119" formatCode="0.00">
                  <c:v>2310.7310314052606</c:v>
                </c:pt>
                <c:pt idx="120" formatCode="0.00">
                  <c:v>2141.1685846371383</c:v>
                </c:pt>
                <c:pt idx="121" formatCode="0.00">
                  <c:v>2248.2083998996418</c:v>
                </c:pt>
                <c:pt idx="122" formatCode="0.00">
                  <c:v>2514.5149016326995</c:v>
                </c:pt>
                <c:pt idx="123" formatCode="0.00">
                  <c:v>2651.1004461653815</c:v>
                </c:pt>
                <c:pt idx="124" formatCode="0.00">
                  <c:v>2689.6584662949008</c:v>
                </c:pt>
                <c:pt idx="125" formatCode="0.00">
                  <c:v>2809.4146918093393</c:v>
                </c:pt>
                <c:pt idx="126" formatCode="0.00">
                  <c:v>2835.7304014753149</c:v>
                </c:pt>
                <c:pt idx="127" formatCode="0.00">
                  <c:v>2976.671829550944</c:v>
                </c:pt>
                <c:pt idx="128" formatCode="0.00">
                  <c:v>3280.6629165170589</c:v>
                </c:pt>
                <c:pt idx="129" formatCode="0.00">
                  <c:v>3909.2536065669142</c:v>
                </c:pt>
                <c:pt idx="130" formatCode="0.00">
                  <c:v>4813.66633916315</c:v>
                </c:pt>
                <c:pt idx="131" formatCode="0.00">
                  <c:v>2437.2558427024524</c:v>
                </c:pt>
                <c:pt idx="132" formatCode="0.00">
                  <c:v>2267.7511831461015</c:v>
                </c:pt>
                <c:pt idx="133" formatCode="0.00">
                  <c:v>2374.8496248284409</c:v>
                </c:pt>
                <c:pt idx="134" formatCode="0.00">
                  <c:v>2641.2155719049733</c:v>
                </c:pt>
                <c:pt idx="135" formatCode="0.00">
                  <c:v>2777.8613601354145</c:v>
                </c:pt>
                <c:pt idx="136" formatCode="0.00">
                  <c:v>2816.4804014906576</c:v>
                </c:pt>
                <c:pt idx="137" formatCode="0.00">
                  <c:v>2936.2984047030809</c:v>
                </c:pt>
                <c:pt idx="138" formatCode="0.00">
                  <c:v>2962.6766272813875</c:v>
                </c:pt>
                <c:pt idx="139" formatCode="0.00">
                  <c:v>3103.6812820502591</c:v>
                </c:pt>
                <c:pt idx="140" formatCode="0.00">
                  <c:v>3407.7362879077737</c:v>
                </c:pt>
                <c:pt idx="141" formatCode="0.00">
                  <c:v>4036.3915673407573</c:v>
                </c:pt>
                <c:pt idx="142" formatCode="0.00">
                  <c:v>4940.8695380068284</c:v>
                </c:pt>
              </c:numCache>
            </c:numRef>
          </c:val>
          <c:smooth val="0"/>
          <c:extLst>
            <c:ext xmlns:c16="http://schemas.microsoft.com/office/drawing/2014/chart" uri="{C3380CC4-5D6E-409C-BE32-E72D297353CC}">
              <c16:uniqueId val="{00000002-DE4F-423E-BCF9-47AD453C79EB}"/>
            </c:ext>
          </c:extLst>
        </c:ser>
        <c:ser>
          <c:idx val="3"/>
          <c:order val="3"/>
          <c:tx>
            <c:strRef>
              <c:f>Sheet15!$E$1</c:f>
              <c:strCache>
                <c:ptCount val="1"/>
                <c:pt idx="0">
                  <c:v>Upper Confidence Bound</c:v>
                </c:pt>
              </c:strCache>
            </c:strRef>
          </c:tx>
          <c:spPr>
            <a:ln w="12700" cap="rnd">
              <a:solidFill>
                <a:srgbClr val="ED7D31"/>
              </a:solidFill>
              <a:prstDash val="solid"/>
              <a:round/>
            </a:ln>
            <a:effectLst/>
          </c:spPr>
          <c:marker>
            <c:symbol val="none"/>
          </c:marker>
          <c:cat>
            <c:numRef>
              <c:f>Sheet15!$A$2:$A$144</c:f>
              <c:numCache>
                <c:formatCode>m/d/yyyy</c:formatCode>
                <c:ptCount val="143"/>
                <c:pt idx="0">
                  <c:v>42401</c:v>
                </c:pt>
                <c:pt idx="1">
                  <c:v>42430</c:v>
                </c:pt>
                <c:pt idx="2">
                  <c:v>42461</c:v>
                </c:pt>
                <c:pt idx="3">
                  <c:v>42491</c:v>
                </c:pt>
                <c:pt idx="4">
                  <c:v>42522</c:v>
                </c:pt>
                <c:pt idx="5">
                  <c:v>42552</c:v>
                </c:pt>
                <c:pt idx="6">
                  <c:v>42583</c:v>
                </c:pt>
                <c:pt idx="7">
                  <c:v>42614</c:v>
                </c:pt>
                <c:pt idx="8">
                  <c:v>42644</c:v>
                </c:pt>
                <c:pt idx="9">
                  <c:v>42675</c:v>
                </c:pt>
                <c:pt idx="10">
                  <c:v>42705</c:v>
                </c:pt>
                <c:pt idx="11">
                  <c:v>42736</c:v>
                </c:pt>
                <c:pt idx="12">
                  <c:v>42767</c:v>
                </c:pt>
                <c:pt idx="13">
                  <c:v>42795</c:v>
                </c:pt>
                <c:pt idx="14">
                  <c:v>42826</c:v>
                </c:pt>
                <c:pt idx="15">
                  <c:v>42856</c:v>
                </c:pt>
                <c:pt idx="16">
                  <c:v>42887</c:v>
                </c:pt>
                <c:pt idx="17">
                  <c:v>42917</c:v>
                </c:pt>
                <c:pt idx="18">
                  <c:v>42948</c:v>
                </c:pt>
                <c:pt idx="19">
                  <c:v>42979</c:v>
                </c:pt>
                <c:pt idx="20">
                  <c:v>43009</c:v>
                </c:pt>
                <c:pt idx="21">
                  <c:v>43040</c:v>
                </c:pt>
                <c:pt idx="22">
                  <c:v>43070</c:v>
                </c:pt>
                <c:pt idx="23">
                  <c:v>43101</c:v>
                </c:pt>
                <c:pt idx="24">
                  <c:v>43132</c:v>
                </c:pt>
                <c:pt idx="25">
                  <c:v>43160</c:v>
                </c:pt>
                <c:pt idx="26">
                  <c:v>43191</c:v>
                </c:pt>
                <c:pt idx="27">
                  <c:v>43221</c:v>
                </c:pt>
                <c:pt idx="28">
                  <c:v>43252</c:v>
                </c:pt>
                <c:pt idx="29">
                  <c:v>43282</c:v>
                </c:pt>
                <c:pt idx="30">
                  <c:v>43313</c:v>
                </c:pt>
                <c:pt idx="31">
                  <c:v>43344</c:v>
                </c:pt>
                <c:pt idx="32">
                  <c:v>43374</c:v>
                </c:pt>
                <c:pt idx="33">
                  <c:v>43405</c:v>
                </c:pt>
                <c:pt idx="34">
                  <c:v>43435</c:v>
                </c:pt>
                <c:pt idx="35">
                  <c:v>43466</c:v>
                </c:pt>
                <c:pt idx="36">
                  <c:v>43497</c:v>
                </c:pt>
                <c:pt idx="37">
                  <c:v>43525</c:v>
                </c:pt>
                <c:pt idx="38">
                  <c:v>43556</c:v>
                </c:pt>
                <c:pt idx="39">
                  <c:v>43586</c:v>
                </c:pt>
                <c:pt idx="40">
                  <c:v>43617</c:v>
                </c:pt>
                <c:pt idx="41">
                  <c:v>43647</c:v>
                </c:pt>
                <c:pt idx="42">
                  <c:v>43678</c:v>
                </c:pt>
                <c:pt idx="43">
                  <c:v>43709</c:v>
                </c:pt>
                <c:pt idx="44">
                  <c:v>43739</c:v>
                </c:pt>
                <c:pt idx="45">
                  <c:v>43770</c:v>
                </c:pt>
                <c:pt idx="46">
                  <c:v>43800</c:v>
                </c:pt>
                <c:pt idx="47">
                  <c:v>43831</c:v>
                </c:pt>
                <c:pt idx="48">
                  <c:v>43862</c:v>
                </c:pt>
                <c:pt idx="49">
                  <c:v>43891</c:v>
                </c:pt>
                <c:pt idx="50">
                  <c:v>43922</c:v>
                </c:pt>
                <c:pt idx="51">
                  <c:v>43952</c:v>
                </c:pt>
                <c:pt idx="52">
                  <c:v>43983</c:v>
                </c:pt>
                <c:pt idx="53">
                  <c:v>44013</c:v>
                </c:pt>
                <c:pt idx="54">
                  <c:v>44044</c:v>
                </c:pt>
                <c:pt idx="55">
                  <c:v>44075</c:v>
                </c:pt>
                <c:pt idx="56">
                  <c:v>44105</c:v>
                </c:pt>
                <c:pt idx="57">
                  <c:v>44136</c:v>
                </c:pt>
                <c:pt idx="58">
                  <c:v>44166</c:v>
                </c:pt>
                <c:pt idx="59">
                  <c:v>44197</c:v>
                </c:pt>
                <c:pt idx="60">
                  <c:v>44228</c:v>
                </c:pt>
                <c:pt idx="61">
                  <c:v>44256</c:v>
                </c:pt>
                <c:pt idx="62">
                  <c:v>44287</c:v>
                </c:pt>
                <c:pt idx="63">
                  <c:v>44317</c:v>
                </c:pt>
                <c:pt idx="64">
                  <c:v>44348</c:v>
                </c:pt>
                <c:pt idx="65">
                  <c:v>44378</c:v>
                </c:pt>
                <c:pt idx="66">
                  <c:v>44409</c:v>
                </c:pt>
                <c:pt idx="67">
                  <c:v>44440</c:v>
                </c:pt>
                <c:pt idx="68">
                  <c:v>44470</c:v>
                </c:pt>
                <c:pt idx="69">
                  <c:v>44501</c:v>
                </c:pt>
                <c:pt idx="70">
                  <c:v>44531</c:v>
                </c:pt>
                <c:pt idx="71">
                  <c:v>44562</c:v>
                </c:pt>
                <c:pt idx="72">
                  <c:v>44593</c:v>
                </c:pt>
                <c:pt idx="73">
                  <c:v>44621</c:v>
                </c:pt>
                <c:pt idx="74">
                  <c:v>44652</c:v>
                </c:pt>
                <c:pt idx="75">
                  <c:v>44682</c:v>
                </c:pt>
                <c:pt idx="76">
                  <c:v>44713</c:v>
                </c:pt>
                <c:pt idx="77">
                  <c:v>44743</c:v>
                </c:pt>
                <c:pt idx="78">
                  <c:v>44774</c:v>
                </c:pt>
                <c:pt idx="79">
                  <c:v>44805</c:v>
                </c:pt>
                <c:pt idx="80">
                  <c:v>44835</c:v>
                </c:pt>
                <c:pt idx="81">
                  <c:v>44866</c:v>
                </c:pt>
                <c:pt idx="82">
                  <c:v>44896</c:v>
                </c:pt>
                <c:pt idx="83">
                  <c:v>44927</c:v>
                </c:pt>
                <c:pt idx="84">
                  <c:v>44958</c:v>
                </c:pt>
                <c:pt idx="85">
                  <c:v>44986</c:v>
                </c:pt>
                <c:pt idx="86">
                  <c:v>45017</c:v>
                </c:pt>
                <c:pt idx="87">
                  <c:v>45047</c:v>
                </c:pt>
                <c:pt idx="88">
                  <c:v>45078</c:v>
                </c:pt>
                <c:pt idx="89">
                  <c:v>45108</c:v>
                </c:pt>
                <c:pt idx="90">
                  <c:v>45139</c:v>
                </c:pt>
                <c:pt idx="91">
                  <c:v>45170</c:v>
                </c:pt>
                <c:pt idx="92">
                  <c:v>45200</c:v>
                </c:pt>
                <c:pt idx="93">
                  <c:v>45231</c:v>
                </c:pt>
                <c:pt idx="94">
                  <c:v>45261</c:v>
                </c:pt>
                <c:pt idx="95">
                  <c:v>45292</c:v>
                </c:pt>
                <c:pt idx="96">
                  <c:v>45323</c:v>
                </c:pt>
                <c:pt idx="97">
                  <c:v>45352</c:v>
                </c:pt>
                <c:pt idx="98">
                  <c:v>45383</c:v>
                </c:pt>
                <c:pt idx="99">
                  <c:v>45413</c:v>
                </c:pt>
                <c:pt idx="100">
                  <c:v>45444</c:v>
                </c:pt>
                <c:pt idx="101">
                  <c:v>45474</c:v>
                </c:pt>
                <c:pt idx="102">
                  <c:v>45505</c:v>
                </c:pt>
                <c:pt idx="103">
                  <c:v>45536</c:v>
                </c:pt>
                <c:pt idx="104">
                  <c:v>45566</c:v>
                </c:pt>
                <c:pt idx="105">
                  <c:v>45597</c:v>
                </c:pt>
                <c:pt idx="106">
                  <c:v>45627</c:v>
                </c:pt>
                <c:pt idx="107">
                  <c:v>45658</c:v>
                </c:pt>
                <c:pt idx="108">
                  <c:v>45689</c:v>
                </c:pt>
                <c:pt idx="109">
                  <c:v>45717</c:v>
                </c:pt>
                <c:pt idx="110">
                  <c:v>45748</c:v>
                </c:pt>
                <c:pt idx="111">
                  <c:v>45778</c:v>
                </c:pt>
                <c:pt idx="112">
                  <c:v>45809</c:v>
                </c:pt>
                <c:pt idx="113">
                  <c:v>45839</c:v>
                </c:pt>
                <c:pt idx="114">
                  <c:v>45870</c:v>
                </c:pt>
                <c:pt idx="115">
                  <c:v>45901</c:v>
                </c:pt>
                <c:pt idx="116">
                  <c:v>45931</c:v>
                </c:pt>
                <c:pt idx="117">
                  <c:v>45962</c:v>
                </c:pt>
                <c:pt idx="118">
                  <c:v>45992</c:v>
                </c:pt>
                <c:pt idx="119">
                  <c:v>46023</c:v>
                </c:pt>
                <c:pt idx="120">
                  <c:v>46054</c:v>
                </c:pt>
                <c:pt idx="121">
                  <c:v>46082</c:v>
                </c:pt>
                <c:pt idx="122">
                  <c:v>46113</c:v>
                </c:pt>
                <c:pt idx="123">
                  <c:v>46143</c:v>
                </c:pt>
                <c:pt idx="124">
                  <c:v>46174</c:v>
                </c:pt>
                <c:pt idx="125">
                  <c:v>46204</c:v>
                </c:pt>
                <c:pt idx="126">
                  <c:v>46235</c:v>
                </c:pt>
                <c:pt idx="127">
                  <c:v>46266</c:v>
                </c:pt>
                <c:pt idx="128">
                  <c:v>46296</c:v>
                </c:pt>
                <c:pt idx="129">
                  <c:v>46327</c:v>
                </c:pt>
                <c:pt idx="130">
                  <c:v>46357</c:v>
                </c:pt>
                <c:pt idx="131">
                  <c:v>46388</c:v>
                </c:pt>
                <c:pt idx="132">
                  <c:v>46419</c:v>
                </c:pt>
                <c:pt idx="133">
                  <c:v>46447</c:v>
                </c:pt>
                <c:pt idx="134">
                  <c:v>46478</c:v>
                </c:pt>
                <c:pt idx="135">
                  <c:v>46508</c:v>
                </c:pt>
                <c:pt idx="136">
                  <c:v>46539</c:v>
                </c:pt>
                <c:pt idx="137">
                  <c:v>46569</c:v>
                </c:pt>
                <c:pt idx="138">
                  <c:v>46600</c:v>
                </c:pt>
                <c:pt idx="139">
                  <c:v>46631</c:v>
                </c:pt>
                <c:pt idx="140">
                  <c:v>46661</c:v>
                </c:pt>
                <c:pt idx="141">
                  <c:v>46692</c:v>
                </c:pt>
                <c:pt idx="142">
                  <c:v>46722</c:v>
                </c:pt>
              </c:numCache>
            </c:numRef>
          </c:cat>
          <c:val>
            <c:numRef>
              <c:f>Sheet15!$E$2:$E$144</c:f>
              <c:numCache>
                <c:formatCode>General</c:formatCode>
                <c:ptCount val="143"/>
                <c:pt idx="118" formatCode="0.00">
                  <c:v>4734</c:v>
                </c:pt>
                <c:pt idx="119" formatCode="0.00">
                  <c:v>2467.8472347831762</c:v>
                </c:pt>
                <c:pt idx="120" formatCode="0.00">
                  <c:v>2299.0841258713799</c:v>
                </c:pt>
                <c:pt idx="121" formatCode="0.00">
                  <c:v>2406.9350395021152</c:v>
                </c:pt>
                <c:pt idx="122" formatCode="0.00">
                  <c:v>2674.0643754753382</c:v>
                </c:pt>
                <c:pt idx="123" formatCode="0.00">
                  <c:v>2811.4844634059241</c:v>
                </c:pt>
                <c:pt idx="124" formatCode="0.00">
                  <c:v>2850.8887073750147</c:v>
                </c:pt>
                <c:pt idx="125" formatCode="0.00">
                  <c:v>2971.5028065249971</c:v>
                </c:pt>
                <c:pt idx="126" formatCode="0.00">
                  <c:v>2998.6880071192113</c:v>
                </c:pt>
                <c:pt idx="127" formatCode="0.00">
                  <c:v>3140.5105091266164</c:v>
                </c:pt>
                <c:pt idx="128" formatCode="0.00">
                  <c:v>3445.3942170242917</c:v>
                </c:pt>
                <c:pt idx="129" formatCode="0.00">
                  <c:v>4074.8890373578756</c:v>
                </c:pt>
                <c:pt idx="130" formatCode="0.00">
                  <c:v>4980.2173703686403</c:v>
                </c:pt>
                <c:pt idx="131" formatCode="0.00">
                  <c:v>2667.4097375970923</c:v>
                </c:pt>
                <c:pt idx="132" formatCode="0.00">
                  <c:v>2498.5888414735255</c:v>
                </c:pt>
                <c:pt idx="133" formatCode="0.00">
                  <c:v>2606.3811286844248</c:v>
                </c:pt>
                <c:pt idx="134" formatCode="0.00">
                  <c:v>2873.4510193141732</c:v>
                </c:pt>
                <c:pt idx="135" formatCode="0.00">
                  <c:v>3010.8108635469989</c:v>
                </c:pt>
                <c:pt idx="136" formatCode="0.00">
                  <c:v>3050.1540862903666</c:v>
                </c:pt>
                <c:pt idx="137" formatCode="0.00">
                  <c:v>3170.7064077423643</c:v>
                </c:pt>
                <c:pt idx="138" formatCode="0.00">
                  <c:v>3197.8290954242475</c:v>
                </c:pt>
                <c:pt idx="139" formatCode="0.00">
                  <c:v>3339.5883707384091</c:v>
                </c:pt>
                <c:pt idx="140" formatCode="0.00">
                  <c:v>3644.4081597446857</c:v>
                </c:pt>
                <c:pt idx="141" formatCode="0.00">
                  <c:v>4273.8383906951403</c:v>
                </c:pt>
                <c:pt idx="142" formatCode="0.00">
                  <c:v>5179.1014856360698</c:v>
                </c:pt>
              </c:numCache>
            </c:numRef>
          </c:val>
          <c:smooth val="0"/>
          <c:extLst>
            <c:ext xmlns:c16="http://schemas.microsoft.com/office/drawing/2014/chart" uri="{C3380CC4-5D6E-409C-BE32-E72D297353CC}">
              <c16:uniqueId val="{00000003-DE4F-423E-BCF9-47AD453C79EB}"/>
            </c:ext>
          </c:extLst>
        </c:ser>
        <c:dLbls>
          <c:showLegendKey val="0"/>
          <c:showVal val="0"/>
          <c:showCatName val="0"/>
          <c:showSerName val="0"/>
          <c:showPercent val="0"/>
          <c:showBubbleSize val="0"/>
        </c:dLbls>
        <c:smooth val="0"/>
        <c:axId val="1873593311"/>
        <c:axId val="1873592831"/>
      </c:lineChart>
      <c:catAx>
        <c:axId val="1873593311"/>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592831"/>
        <c:crosses val="autoZero"/>
        <c:auto val="1"/>
        <c:lblAlgn val="ctr"/>
        <c:lblOffset val="100"/>
        <c:noMultiLvlLbl val="0"/>
      </c:catAx>
      <c:valAx>
        <c:axId val="1873592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593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Histogram</a:t>
            </a:r>
          </a:p>
        </c:rich>
      </c:tx>
      <c:overlay val="0"/>
    </c:title>
    <c:autoTitleDeleted val="0"/>
    <c:plotArea>
      <c:layout/>
      <c:barChart>
        <c:barDir val="col"/>
        <c:grouping val="clustered"/>
        <c:varyColors val="0"/>
        <c:ser>
          <c:idx val="0"/>
          <c:order val="0"/>
          <c:tx>
            <c:v>Frequency</c:v>
          </c:tx>
          <c:invertIfNegative val="0"/>
          <c:val>
            <c:numRef>
              <c:f>#REF!</c:f>
              <c:numCache>
                <c:formatCode>General</c:formatCode>
                <c:ptCount val="1"/>
                <c:pt idx="0">
                  <c:v>1</c:v>
                </c:pt>
              </c:numCache>
            </c:numRef>
          </c:val>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6D50-4BD0-BC66-107E7BE6CE83}"/>
            </c:ext>
          </c:extLst>
        </c:ser>
        <c:dLbls>
          <c:showLegendKey val="0"/>
          <c:showVal val="0"/>
          <c:showCatName val="0"/>
          <c:showSerName val="0"/>
          <c:showPercent val="0"/>
          <c:showBubbleSize val="0"/>
        </c:dLbls>
        <c:gapWidth val="150"/>
        <c:axId val="762714991"/>
        <c:axId val="1528725919"/>
      </c:barChart>
      <c:catAx>
        <c:axId val="762714991"/>
        <c:scaling>
          <c:orientation val="minMax"/>
        </c:scaling>
        <c:delete val="0"/>
        <c:axPos val="b"/>
        <c:title>
          <c:tx>
            <c:rich>
              <a:bodyPr/>
              <a:lstStyle/>
              <a:p>
                <a:pPr>
                  <a:defRPr/>
                </a:pPr>
                <a:r>
                  <a:rPr lang="en-IN"/>
                  <a:t>Bin</a:t>
                </a:r>
              </a:p>
            </c:rich>
          </c:tx>
          <c:overlay val="0"/>
        </c:title>
        <c:numFmt formatCode="General" sourceLinked="1"/>
        <c:majorTickMark val="out"/>
        <c:minorTickMark val="none"/>
        <c:tickLblPos val="nextTo"/>
        <c:crossAx val="1528725919"/>
        <c:crosses val="autoZero"/>
        <c:auto val="1"/>
        <c:lblAlgn val="ctr"/>
        <c:lblOffset val="100"/>
        <c:noMultiLvlLbl val="0"/>
      </c:catAx>
      <c:valAx>
        <c:axId val="1528725919"/>
        <c:scaling>
          <c:orientation val="minMax"/>
        </c:scaling>
        <c:delete val="0"/>
        <c:axPos val="l"/>
        <c:title>
          <c:tx>
            <c:rich>
              <a:bodyPr/>
              <a:lstStyle/>
              <a:p>
                <a:pPr>
                  <a:defRPr/>
                </a:pPr>
                <a:r>
                  <a:rPr lang="en-IN"/>
                  <a:t>Frequency</a:t>
                </a:r>
              </a:p>
            </c:rich>
          </c:tx>
          <c:overlay val="0"/>
        </c:title>
        <c:numFmt formatCode="General" sourceLinked="1"/>
        <c:majorTickMark val="out"/>
        <c:minorTickMark val="none"/>
        <c:tickLblPos val="nextTo"/>
        <c:crossAx val="762714991"/>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7" Type="http://schemas.openxmlformats.org/officeDocument/2006/relationships/customXml" Target="../ink/ink59.xml"/><Relationship Id="rId21" Type="http://schemas.openxmlformats.org/officeDocument/2006/relationships/customXml" Target="../ink/ink11.xml"/><Relationship Id="rId42" Type="http://schemas.openxmlformats.org/officeDocument/2006/relationships/image" Target="../media/image21.png"/><Relationship Id="rId63" Type="http://schemas.openxmlformats.org/officeDocument/2006/relationships/customXml" Target="../ink/ink32.xml"/><Relationship Id="rId84" Type="http://schemas.openxmlformats.org/officeDocument/2006/relationships/image" Target="../media/image42.png"/><Relationship Id="rId16" Type="http://schemas.openxmlformats.org/officeDocument/2006/relationships/image" Target="../media/image8.png"/><Relationship Id="rId107" Type="http://schemas.openxmlformats.org/officeDocument/2006/relationships/customXml" Target="../ink/ink54.xml"/><Relationship Id="rId11" Type="http://schemas.openxmlformats.org/officeDocument/2006/relationships/customXml" Target="../ink/ink6.xml"/><Relationship Id="rId32" Type="http://schemas.openxmlformats.org/officeDocument/2006/relationships/image" Target="../media/image16.png"/><Relationship Id="rId37" Type="http://schemas.openxmlformats.org/officeDocument/2006/relationships/customXml" Target="../ink/ink19.xml"/><Relationship Id="rId53" Type="http://schemas.openxmlformats.org/officeDocument/2006/relationships/customXml" Target="../ink/ink27.xml"/><Relationship Id="rId58" Type="http://schemas.openxmlformats.org/officeDocument/2006/relationships/image" Target="../media/image29.png"/><Relationship Id="rId74" Type="http://schemas.openxmlformats.org/officeDocument/2006/relationships/image" Target="../media/image37.png"/><Relationship Id="rId79" Type="http://schemas.openxmlformats.org/officeDocument/2006/relationships/customXml" Target="../ink/ink40.xml"/><Relationship Id="rId102" Type="http://schemas.openxmlformats.org/officeDocument/2006/relationships/image" Target="../media/image51.png"/><Relationship Id="rId123" Type="http://schemas.openxmlformats.org/officeDocument/2006/relationships/customXml" Target="../ink/ink62.xml"/><Relationship Id="rId128" Type="http://schemas.openxmlformats.org/officeDocument/2006/relationships/image" Target="../media/image64.png"/><Relationship Id="rId5" Type="http://schemas.openxmlformats.org/officeDocument/2006/relationships/customXml" Target="../ink/ink3.xml"/><Relationship Id="rId90" Type="http://schemas.openxmlformats.org/officeDocument/2006/relationships/image" Target="../media/image45.png"/><Relationship Id="rId95" Type="http://schemas.openxmlformats.org/officeDocument/2006/relationships/customXml" Target="../ink/ink48.xml"/><Relationship Id="rId22" Type="http://schemas.openxmlformats.org/officeDocument/2006/relationships/image" Target="../media/image11.png"/><Relationship Id="rId27" Type="http://schemas.openxmlformats.org/officeDocument/2006/relationships/customXml" Target="../ink/ink14.xml"/><Relationship Id="rId43" Type="http://schemas.openxmlformats.org/officeDocument/2006/relationships/customXml" Target="../ink/ink22.xml"/><Relationship Id="rId48" Type="http://schemas.openxmlformats.org/officeDocument/2006/relationships/image" Target="../media/image24.png"/><Relationship Id="rId64" Type="http://schemas.openxmlformats.org/officeDocument/2006/relationships/image" Target="../media/image32.png"/><Relationship Id="rId69" Type="http://schemas.openxmlformats.org/officeDocument/2006/relationships/customXml" Target="../ink/ink35.xml"/><Relationship Id="rId113" Type="http://schemas.openxmlformats.org/officeDocument/2006/relationships/customXml" Target="../ink/ink57.xml"/><Relationship Id="rId118" Type="http://schemas.openxmlformats.org/officeDocument/2006/relationships/image" Target="../media/image59.png"/><Relationship Id="rId134" Type="http://schemas.openxmlformats.org/officeDocument/2006/relationships/image" Target="../media/image67.png"/><Relationship Id="rId80" Type="http://schemas.openxmlformats.org/officeDocument/2006/relationships/image" Target="../media/image40.png"/><Relationship Id="rId85" Type="http://schemas.openxmlformats.org/officeDocument/2006/relationships/customXml" Target="../ink/ink43.xml"/><Relationship Id="rId12" Type="http://schemas.openxmlformats.org/officeDocument/2006/relationships/image" Target="../media/image6.png"/><Relationship Id="rId17" Type="http://schemas.openxmlformats.org/officeDocument/2006/relationships/customXml" Target="../ink/ink9.xml"/><Relationship Id="rId33" Type="http://schemas.openxmlformats.org/officeDocument/2006/relationships/customXml" Target="../ink/ink17.xml"/><Relationship Id="rId38" Type="http://schemas.openxmlformats.org/officeDocument/2006/relationships/image" Target="../media/image19.png"/><Relationship Id="rId59" Type="http://schemas.openxmlformats.org/officeDocument/2006/relationships/customXml" Target="../ink/ink30.xml"/><Relationship Id="rId103" Type="http://schemas.openxmlformats.org/officeDocument/2006/relationships/customXml" Target="../ink/ink52.xml"/><Relationship Id="rId108" Type="http://schemas.openxmlformats.org/officeDocument/2006/relationships/image" Target="../media/image54.png"/><Relationship Id="rId124" Type="http://schemas.openxmlformats.org/officeDocument/2006/relationships/image" Target="../media/image62.png"/><Relationship Id="rId129" Type="http://schemas.openxmlformats.org/officeDocument/2006/relationships/customXml" Target="../ink/ink65.xml"/><Relationship Id="rId54" Type="http://schemas.openxmlformats.org/officeDocument/2006/relationships/image" Target="../media/image27.png"/><Relationship Id="rId70" Type="http://schemas.openxmlformats.org/officeDocument/2006/relationships/image" Target="../media/image35.png"/><Relationship Id="rId75" Type="http://schemas.openxmlformats.org/officeDocument/2006/relationships/customXml" Target="../ink/ink38.xml"/><Relationship Id="rId91" Type="http://schemas.openxmlformats.org/officeDocument/2006/relationships/customXml" Target="../ink/ink46.xml"/><Relationship Id="rId96" Type="http://schemas.openxmlformats.org/officeDocument/2006/relationships/image" Target="../media/image48.png"/><Relationship Id="rId1" Type="http://schemas.openxmlformats.org/officeDocument/2006/relationships/customXml" Target="../ink/ink1.xml"/><Relationship Id="rId6" Type="http://schemas.openxmlformats.org/officeDocument/2006/relationships/image" Target="../media/image3.png"/><Relationship Id="rId23" Type="http://schemas.openxmlformats.org/officeDocument/2006/relationships/customXml" Target="../ink/ink12.xml"/><Relationship Id="rId28" Type="http://schemas.openxmlformats.org/officeDocument/2006/relationships/image" Target="../media/image14.png"/><Relationship Id="rId49" Type="http://schemas.openxmlformats.org/officeDocument/2006/relationships/customXml" Target="../ink/ink25.xml"/><Relationship Id="rId114" Type="http://schemas.openxmlformats.org/officeDocument/2006/relationships/image" Target="../media/image57.png"/><Relationship Id="rId119" Type="http://schemas.openxmlformats.org/officeDocument/2006/relationships/customXml" Target="../ink/ink60.xml"/><Relationship Id="rId44" Type="http://schemas.openxmlformats.org/officeDocument/2006/relationships/image" Target="../media/image22.png"/><Relationship Id="rId60" Type="http://schemas.openxmlformats.org/officeDocument/2006/relationships/image" Target="../media/image30.png"/><Relationship Id="rId65" Type="http://schemas.openxmlformats.org/officeDocument/2006/relationships/customXml" Target="../ink/ink33.xml"/><Relationship Id="rId81" Type="http://schemas.openxmlformats.org/officeDocument/2006/relationships/customXml" Target="../ink/ink41.xml"/><Relationship Id="rId86" Type="http://schemas.openxmlformats.org/officeDocument/2006/relationships/image" Target="../media/image43.png"/><Relationship Id="rId130" Type="http://schemas.openxmlformats.org/officeDocument/2006/relationships/image" Target="../media/image65.png"/><Relationship Id="rId135" Type="http://schemas.openxmlformats.org/officeDocument/2006/relationships/customXml" Target="../ink/ink68.xml"/><Relationship Id="rId13" Type="http://schemas.openxmlformats.org/officeDocument/2006/relationships/customXml" Target="../ink/ink7.xml"/><Relationship Id="rId18" Type="http://schemas.openxmlformats.org/officeDocument/2006/relationships/image" Target="../media/image9.png"/><Relationship Id="rId39" Type="http://schemas.openxmlformats.org/officeDocument/2006/relationships/customXml" Target="../ink/ink20.xml"/><Relationship Id="rId109" Type="http://schemas.openxmlformats.org/officeDocument/2006/relationships/customXml" Target="../ink/ink55.xml"/><Relationship Id="rId34" Type="http://schemas.openxmlformats.org/officeDocument/2006/relationships/image" Target="../media/image17.png"/><Relationship Id="rId50" Type="http://schemas.openxmlformats.org/officeDocument/2006/relationships/image" Target="../media/image25.png"/><Relationship Id="rId55" Type="http://schemas.openxmlformats.org/officeDocument/2006/relationships/customXml" Target="../ink/ink28.xml"/><Relationship Id="rId76" Type="http://schemas.openxmlformats.org/officeDocument/2006/relationships/image" Target="../media/image38.png"/><Relationship Id="rId97" Type="http://schemas.openxmlformats.org/officeDocument/2006/relationships/customXml" Target="../ink/ink49.xml"/><Relationship Id="rId104" Type="http://schemas.openxmlformats.org/officeDocument/2006/relationships/image" Target="../media/image52.png"/><Relationship Id="rId120" Type="http://schemas.openxmlformats.org/officeDocument/2006/relationships/image" Target="../media/image60.png"/><Relationship Id="rId125" Type="http://schemas.openxmlformats.org/officeDocument/2006/relationships/customXml" Target="../ink/ink63.xml"/><Relationship Id="rId7" Type="http://schemas.openxmlformats.org/officeDocument/2006/relationships/customXml" Target="../ink/ink4.xml"/><Relationship Id="rId71" Type="http://schemas.openxmlformats.org/officeDocument/2006/relationships/customXml" Target="../ink/ink36.xml"/><Relationship Id="rId92" Type="http://schemas.openxmlformats.org/officeDocument/2006/relationships/image" Target="../media/image46.png"/><Relationship Id="rId2" Type="http://schemas.openxmlformats.org/officeDocument/2006/relationships/image" Target="../media/image1.png"/><Relationship Id="rId29" Type="http://schemas.openxmlformats.org/officeDocument/2006/relationships/customXml" Target="../ink/ink15.xml"/><Relationship Id="rId24" Type="http://schemas.openxmlformats.org/officeDocument/2006/relationships/image" Target="../media/image12.png"/><Relationship Id="rId40" Type="http://schemas.openxmlformats.org/officeDocument/2006/relationships/image" Target="../media/image20.png"/><Relationship Id="rId45" Type="http://schemas.openxmlformats.org/officeDocument/2006/relationships/customXml" Target="../ink/ink23.xml"/><Relationship Id="rId66" Type="http://schemas.openxmlformats.org/officeDocument/2006/relationships/image" Target="../media/image33.png"/><Relationship Id="rId87" Type="http://schemas.openxmlformats.org/officeDocument/2006/relationships/customXml" Target="../ink/ink44.xml"/><Relationship Id="rId110" Type="http://schemas.openxmlformats.org/officeDocument/2006/relationships/image" Target="../media/image55.png"/><Relationship Id="rId115" Type="http://schemas.openxmlformats.org/officeDocument/2006/relationships/customXml" Target="../ink/ink58.xml"/><Relationship Id="rId131" Type="http://schemas.openxmlformats.org/officeDocument/2006/relationships/customXml" Target="../ink/ink66.xml"/><Relationship Id="rId136" Type="http://schemas.openxmlformats.org/officeDocument/2006/relationships/image" Target="../media/image68.png"/><Relationship Id="rId61" Type="http://schemas.openxmlformats.org/officeDocument/2006/relationships/customXml" Target="../ink/ink31.xml"/><Relationship Id="rId82" Type="http://schemas.openxmlformats.org/officeDocument/2006/relationships/image" Target="../media/image41.png"/><Relationship Id="rId19" Type="http://schemas.openxmlformats.org/officeDocument/2006/relationships/customXml" Target="../ink/ink10.xml"/><Relationship Id="rId14" Type="http://schemas.openxmlformats.org/officeDocument/2006/relationships/image" Target="../media/image7.png"/><Relationship Id="rId30" Type="http://schemas.openxmlformats.org/officeDocument/2006/relationships/image" Target="../media/image15.png"/><Relationship Id="rId35" Type="http://schemas.openxmlformats.org/officeDocument/2006/relationships/customXml" Target="../ink/ink18.xml"/><Relationship Id="rId56" Type="http://schemas.openxmlformats.org/officeDocument/2006/relationships/image" Target="../media/image28.png"/><Relationship Id="rId77" Type="http://schemas.openxmlformats.org/officeDocument/2006/relationships/customXml" Target="../ink/ink39.xml"/><Relationship Id="rId100" Type="http://schemas.openxmlformats.org/officeDocument/2006/relationships/image" Target="../media/image50.png"/><Relationship Id="rId105" Type="http://schemas.openxmlformats.org/officeDocument/2006/relationships/customXml" Target="../ink/ink53.xml"/><Relationship Id="rId126" Type="http://schemas.openxmlformats.org/officeDocument/2006/relationships/image" Target="../media/image63.png"/><Relationship Id="rId8" Type="http://schemas.openxmlformats.org/officeDocument/2006/relationships/image" Target="../media/image4.png"/><Relationship Id="rId51" Type="http://schemas.openxmlformats.org/officeDocument/2006/relationships/customXml" Target="../ink/ink26.xml"/><Relationship Id="rId72" Type="http://schemas.openxmlformats.org/officeDocument/2006/relationships/image" Target="../media/image36.png"/><Relationship Id="rId93" Type="http://schemas.openxmlformats.org/officeDocument/2006/relationships/customXml" Target="../ink/ink47.xml"/><Relationship Id="rId98" Type="http://schemas.openxmlformats.org/officeDocument/2006/relationships/image" Target="../media/image49.png"/><Relationship Id="rId121" Type="http://schemas.openxmlformats.org/officeDocument/2006/relationships/customXml" Target="../ink/ink61.xml"/><Relationship Id="rId3" Type="http://schemas.openxmlformats.org/officeDocument/2006/relationships/customXml" Target="../ink/ink2.xml"/><Relationship Id="rId25" Type="http://schemas.openxmlformats.org/officeDocument/2006/relationships/customXml" Target="../ink/ink13.xml"/><Relationship Id="rId46" Type="http://schemas.openxmlformats.org/officeDocument/2006/relationships/image" Target="../media/image23.png"/><Relationship Id="rId67" Type="http://schemas.openxmlformats.org/officeDocument/2006/relationships/customXml" Target="../ink/ink34.xml"/><Relationship Id="rId116" Type="http://schemas.openxmlformats.org/officeDocument/2006/relationships/image" Target="../media/image58.png"/><Relationship Id="rId20" Type="http://schemas.openxmlformats.org/officeDocument/2006/relationships/image" Target="../media/image10.png"/><Relationship Id="rId41" Type="http://schemas.openxmlformats.org/officeDocument/2006/relationships/customXml" Target="../ink/ink21.xml"/><Relationship Id="rId62" Type="http://schemas.openxmlformats.org/officeDocument/2006/relationships/image" Target="../media/image31.png"/><Relationship Id="rId83" Type="http://schemas.openxmlformats.org/officeDocument/2006/relationships/customXml" Target="../ink/ink42.xml"/><Relationship Id="rId88" Type="http://schemas.openxmlformats.org/officeDocument/2006/relationships/image" Target="../media/image44.png"/><Relationship Id="rId111" Type="http://schemas.openxmlformats.org/officeDocument/2006/relationships/customXml" Target="../ink/ink56.xml"/><Relationship Id="rId132" Type="http://schemas.openxmlformats.org/officeDocument/2006/relationships/image" Target="../media/image66.png"/><Relationship Id="rId15" Type="http://schemas.openxmlformats.org/officeDocument/2006/relationships/customXml" Target="../ink/ink8.xml"/><Relationship Id="rId36" Type="http://schemas.openxmlformats.org/officeDocument/2006/relationships/image" Target="../media/image18.png"/><Relationship Id="rId57" Type="http://schemas.openxmlformats.org/officeDocument/2006/relationships/customXml" Target="../ink/ink29.xml"/><Relationship Id="rId106" Type="http://schemas.openxmlformats.org/officeDocument/2006/relationships/image" Target="../media/image53.png"/><Relationship Id="rId127" Type="http://schemas.openxmlformats.org/officeDocument/2006/relationships/customXml" Target="../ink/ink64.xml"/><Relationship Id="rId10" Type="http://schemas.openxmlformats.org/officeDocument/2006/relationships/image" Target="../media/image5.png"/><Relationship Id="rId31" Type="http://schemas.openxmlformats.org/officeDocument/2006/relationships/customXml" Target="../ink/ink16.xml"/><Relationship Id="rId52" Type="http://schemas.openxmlformats.org/officeDocument/2006/relationships/image" Target="../media/image26.png"/><Relationship Id="rId73" Type="http://schemas.openxmlformats.org/officeDocument/2006/relationships/customXml" Target="../ink/ink37.xml"/><Relationship Id="rId78" Type="http://schemas.openxmlformats.org/officeDocument/2006/relationships/image" Target="../media/image39.png"/><Relationship Id="rId94" Type="http://schemas.openxmlformats.org/officeDocument/2006/relationships/image" Target="../media/image47.png"/><Relationship Id="rId99" Type="http://schemas.openxmlformats.org/officeDocument/2006/relationships/customXml" Target="../ink/ink50.xml"/><Relationship Id="rId101" Type="http://schemas.openxmlformats.org/officeDocument/2006/relationships/customXml" Target="../ink/ink51.xml"/><Relationship Id="rId122" Type="http://schemas.openxmlformats.org/officeDocument/2006/relationships/image" Target="../media/image61.png"/><Relationship Id="rId4" Type="http://schemas.openxmlformats.org/officeDocument/2006/relationships/image" Target="../media/image2.png"/><Relationship Id="rId9" Type="http://schemas.openxmlformats.org/officeDocument/2006/relationships/customXml" Target="../ink/ink5.xml"/><Relationship Id="rId26" Type="http://schemas.openxmlformats.org/officeDocument/2006/relationships/image" Target="../media/image13.png"/><Relationship Id="rId47" Type="http://schemas.openxmlformats.org/officeDocument/2006/relationships/customXml" Target="../ink/ink24.xml"/><Relationship Id="rId68" Type="http://schemas.openxmlformats.org/officeDocument/2006/relationships/image" Target="../media/image34.png"/><Relationship Id="rId89" Type="http://schemas.openxmlformats.org/officeDocument/2006/relationships/customXml" Target="../ink/ink45.xml"/><Relationship Id="rId112" Type="http://schemas.openxmlformats.org/officeDocument/2006/relationships/image" Target="../media/image56.png"/><Relationship Id="rId133" Type="http://schemas.openxmlformats.org/officeDocument/2006/relationships/customXml" Target="../ink/ink67.xml"/></Relationships>
</file>

<file path=xl/drawings/_rels/drawing2.xml.rels><?xml version="1.0" encoding="UTF-8" standalone="yes"?>
<Relationships xmlns="http://schemas.openxmlformats.org/package/2006/relationships"><Relationship Id="rId26" Type="http://schemas.openxmlformats.org/officeDocument/2006/relationships/image" Target="../media/image81.png"/><Relationship Id="rId117" Type="http://schemas.openxmlformats.org/officeDocument/2006/relationships/customXml" Target="../ink/ink127.xml"/><Relationship Id="rId21" Type="http://schemas.openxmlformats.org/officeDocument/2006/relationships/customXml" Target="../ink/ink79.xml"/><Relationship Id="rId42" Type="http://schemas.openxmlformats.org/officeDocument/2006/relationships/image" Target="../media/image89.png"/><Relationship Id="rId47" Type="http://schemas.openxmlformats.org/officeDocument/2006/relationships/customXml" Target="../ink/ink92.xml"/><Relationship Id="rId63" Type="http://schemas.openxmlformats.org/officeDocument/2006/relationships/customXml" Target="../ink/ink100.xml"/><Relationship Id="rId68" Type="http://schemas.openxmlformats.org/officeDocument/2006/relationships/image" Target="../media/image102.png"/><Relationship Id="rId84" Type="http://schemas.openxmlformats.org/officeDocument/2006/relationships/image" Target="../media/image110.png"/><Relationship Id="rId89" Type="http://schemas.openxmlformats.org/officeDocument/2006/relationships/customXml" Target="../ink/ink113.xml"/><Relationship Id="rId112" Type="http://schemas.openxmlformats.org/officeDocument/2006/relationships/image" Target="../media/image124.png"/><Relationship Id="rId16" Type="http://schemas.openxmlformats.org/officeDocument/2006/relationships/image" Target="../media/image76.png"/><Relationship Id="rId107" Type="http://schemas.openxmlformats.org/officeDocument/2006/relationships/customXml" Target="../ink/ink122.xml"/><Relationship Id="rId11" Type="http://schemas.openxmlformats.org/officeDocument/2006/relationships/customXml" Target="../ink/ink74.xml"/><Relationship Id="rId32" Type="http://schemas.openxmlformats.org/officeDocument/2006/relationships/image" Target="../media/image84.png"/><Relationship Id="rId37" Type="http://schemas.openxmlformats.org/officeDocument/2006/relationships/customXml" Target="../ink/ink87.xml"/><Relationship Id="rId53" Type="http://schemas.openxmlformats.org/officeDocument/2006/relationships/customXml" Target="../ink/ink95.xml"/><Relationship Id="rId58" Type="http://schemas.openxmlformats.org/officeDocument/2006/relationships/image" Target="../media/image97.png"/><Relationship Id="rId74" Type="http://schemas.openxmlformats.org/officeDocument/2006/relationships/image" Target="../media/image105.png"/><Relationship Id="rId79" Type="http://schemas.openxmlformats.org/officeDocument/2006/relationships/customXml" Target="../ink/ink108.xml"/><Relationship Id="rId102" Type="http://schemas.openxmlformats.org/officeDocument/2006/relationships/image" Target="../media/image119.png"/><Relationship Id="rId5" Type="http://schemas.openxmlformats.org/officeDocument/2006/relationships/customXml" Target="../ink/ink71.xml"/><Relationship Id="rId90" Type="http://schemas.openxmlformats.org/officeDocument/2006/relationships/image" Target="../media/image113.png"/><Relationship Id="rId95" Type="http://schemas.openxmlformats.org/officeDocument/2006/relationships/customXml" Target="../ink/ink116.xml"/><Relationship Id="rId22" Type="http://schemas.openxmlformats.org/officeDocument/2006/relationships/image" Target="../media/image79.png"/><Relationship Id="rId27" Type="http://schemas.openxmlformats.org/officeDocument/2006/relationships/customXml" Target="../ink/ink82.xml"/><Relationship Id="rId43" Type="http://schemas.openxmlformats.org/officeDocument/2006/relationships/customXml" Target="../ink/ink90.xml"/><Relationship Id="rId48" Type="http://schemas.openxmlformats.org/officeDocument/2006/relationships/image" Target="../media/image92.png"/><Relationship Id="rId64" Type="http://schemas.openxmlformats.org/officeDocument/2006/relationships/image" Target="../media/image100.png"/><Relationship Id="rId69" Type="http://schemas.openxmlformats.org/officeDocument/2006/relationships/customXml" Target="../ink/ink103.xml"/><Relationship Id="rId113" Type="http://schemas.openxmlformats.org/officeDocument/2006/relationships/customXml" Target="../ink/ink125.xml"/><Relationship Id="rId118" Type="http://schemas.openxmlformats.org/officeDocument/2006/relationships/image" Target="../media/image127.png"/><Relationship Id="rId80" Type="http://schemas.openxmlformats.org/officeDocument/2006/relationships/image" Target="../media/image108.png"/><Relationship Id="rId85" Type="http://schemas.openxmlformats.org/officeDocument/2006/relationships/customXml" Target="../ink/ink111.xml"/><Relationship Id="rId12" Type="http://schemas.openxmlformats.org/officeDocument/2006/relationships/image" Target="../media/image74.png"/><Relationship Id="rId17" Type="http://schemas.openxmlformats.org/officeDocument/2006/relationships/customXml" Target="../ink/ink77.xml"/><Relationship Id="rId33" Type="http://schemas.openxmlformats.org/officeDocument/2006/relationships/customXml" Target="../ink/ink85.xml"/><Relationship Id="rId38" Type="http://schemas.openxmlformats.org/officeDocument/2006/relationships/image" Target="../media/image87.png"/><Relationship Id="rId59" Type="http://schemas.openxmlformats.org/officeDocument/2006/relationships/customXml" Target="../ink/ink98.xml"/><Relationship Id="rId103" Type="http://schemas.openxmlformats.org/officeDocument/2006/relationships/customXml" Target="../ink/ink120.xml"/><Relationship Id="rId108" Type="http://schemas.openxmlformats.org/officeDocument/2006/relationships/image" Target="../media/image122.png"/><Relationship Id="rId54" Type="http://schemas.openxmlformats.org/officeDocument/2006/relationships/image" Target="../media/image95.png"/><Relationship Id="rId70" Type="http://schemas.openxmlformats.org/officeDocument/2006/relationships/image" Target="../media/image103.png"/><Relationship Id="rId75" Type="http://schemas.openxmlformats.org/officeDocument/2006/relationships/customXml" Target="../ink/ink106.xml"/><Relationship Id="rId91" Type="http://schemas.openxmlformats.org/officeDocument/2006/relationships/customXml" Target="../ink/ink114.xml"/><Relationship Id="rId96" Type="http://schemas.openxmlformats.org/officeDocument/2006/relationships/image" Target="../media/image116.png"/><Relationship Id="rId1" Type="http://schemas.openxmlformats.org/officeDocument/2006/relationships/customXml" Target="../ink/ink69.xml"/><Relationship Id="rId6" Type="http://schemas.openxmlformats.org/officeDocument/2006/relationships/image" Target="../media/image71.png"/><Relationship Id="rId23" Type="http://schemas.openxmlformats.org/officeDocument/2006/relationships/customXml" Target="../ink/ink80.xml"/><Relationship Id="rId28" Type="http://schemas.openxmlformats.org/officeDocument/2006/relationships/image" Target="../media/image82.png"/><Relationship Id="rId49" Type="http://schemas.openxmlformats.org/officeDocument/2006/relationships/customXml" Target="../ink/ink93.xml"/><Relationship Id="rId114" Type="http://schemas.openxmlformats.org/officeDocument/2006/relationships/image" Target="../media/image125.png"/><Relationship Id="rId119" Type="http://schemas.openxmlformats.org/officeDocument/2006/relationships/customXml" Target="../ink/ink128.xml"/><Relationship Id="rId44" Type="http://schemas.openxmlformats.org/officeDocument/2006/relationships/image" Target="../media/image90.png"/><Relationship Id="rId60" Type="http://schemas.openxmlformats.org/officeDocument/2006/relationships/image" Target="../media/image98.png"/><Relationship Id="rId65" Type="http://schemas.openxmlformats.org/officeDocument/2006/relationships/customXml" Target="../ink/ink101.xml"/><Relationship Id="rId81" Type="http://schemas.openxmlformats.org/officeDocument/2006/relationships/customXml" Target="../ink/ink109.xml"/><Relationship Id="rId86" Type="http://schemas.openxmlformats.org/officeDocument/2006/relationships/image" Target="../media/image111.png"/><Relationship Id="rId4" Type="http://schemas.openxmlformats.org/officeDocument/2006/relationships/image" Target="../media/image70.png"/><Relationship Id="rId9" Type="http://schemas.openxmlformats.org/officeDocument/2006/relationships/customXml" Target="../ink/ink73.xml"/><Relationship Id="rId13" Type="http://schemas.openxmlformats.org/officeDocument/2006/relationships/customXml" Target="../ink/ink75.xml"/><Relationship Id="rId18" Type="http://schemas.openxmlformats.org/officeDocument/2006/relationships/image" Target="../media/image77.png"/><Relationship Id="rId39" Type="http://schemas.openxmlformats.org/officeDocument/2006/relationships/customXml" Target="../ink/ink88.xml"/><Relationship Id="rId109" Type="http://schemas.openxmlformats.org/officeDocument/2006/relationships/customXml" Target="../ink/ink123.xml"/><Relationship Id="rId34" Type="http://schemas.openxmlformats.org/officeDocument/2006/relationships/image" Target="../media/image85.png"/><Relationship Id="rId50" Type="http://schemas.openxmlformats.org/officeDocument/2006/relationships/image" Target="../media/image93.png"/><Relationship Id="rId55" Type="http://schemas.openxmlformats.org/officeDocument/2006/relationships/customXml" Target="../ink/ink96.xml"/><Relationship Id="rId76" Type="http://schemas.openxmlformats.org/officeDocument/2006/relationships/image" Target="../media/image106.png"/><Relationship Id="rId97" Type="http://schemas.openxmlformats.org/officeDocument/2006/relationships/customXml" Target="../ink/ink117.xml"/><Relationship Id="rId104" Type="http://schemas.openxmlformats.org/officeDocument/2006/relationships/image" Target="../media/image120.png"/><Relationship Id="rId120" Type="http://schemas.openxmlformats.org/officeDocument/2006/relationships/image" Target="../media/image128.png"/><Relationship Id="rId7" Type="http://schemas.openxmlformats.org/officeDocument/2006/relationships/customXml" Target="../ink/ink72.xml"/><Relationship Id="rId71" Type="http://schemas.openxmlformats.org/officeDocument/2006/relationships/customXml" Target="../ink/ink104.xml"/><Relationship Id="rId92" Type="http://schemas.openxmlformats.org/officeDocument/2006/relationships/image" Target="../media/image114.png"/><Relationship Id="rId2" Type="http://schemas.openxmlformats.org/officeDocument/2006/relationships/image" Target="../media/image69.png"/><Relationship Id="rId29" Type="http://schemas.openxmlformats.org/officeDocument/2006/relationships/customXml" Target="../ink/ink83.xml"/><Relationship Id="rId24" Type="http://schemas.openxmlformats.org/officeDocument/2006/relationships/image" Target="../media/image80.png"/><Relationship Id="rId40" Type="http://schemas.openxmlformats.org/officeDocument/2006/relationships/image" Target="../media/image88.png"/><Relationship Id="rId45" Type="http://schemas.openxmlformats.org/officeDocument/2006/relationships/customXml" Target="../ink/ink91.xml"/><Relationship Id="rId66" Type="http://schemas.openxmlformats.org/officeDocument/2006/relationships/image" Target="../media/image101.png"/><Relationship Id="rId87" Type="http://schemas.openxmlformats.org/officeDocument/2006/relationships/customXml" Target="../ink/ink112.xml"/><Relationship Id="rId110" Type="http://schemas.openxmlformats.org/officeDocument/2006/relationships/image" Target="../media/image123.png"/><Relationship Id="rId115" Type="http://schemas.openxmlformats.org/officeDocument/2006/relationships/customXml" Target="../ink/ink126.xml"/><Relationship Id="rId61" Type="http://schemas.openxmlformats.org/officeDocument/2006/relationships/customXml" Target="../ink/ink99.xml"/><Relationship Id="rId82" Type="http://schemas.openxmlformats.org/officeDocument/2006/relationships/image" Target="../media/image109.png"/><Relationship Id="rId19" Type="http://schemas.openxmlformats.org/officeDocument/2006/relationships/customXml" Target="../ink/ink78.xml"/><Relationship Id="rId14" Type="http://schemas.openxmlformats.org/officeDocument/2006/relationships/image" Target="../media/image75.png"/><Relationship Id="rId30" Type="http://schemas.openxmlformats.org/officeDocument/2006/relationships/image" Target="../media/image83.png"/><Relationship Id="rId35" Type="http://schemas.openxmlformats.org/officeDocument/2006/relationships/customXml" Target="../ink/ink86.xml"/><Relationship Id="rId56" Type="http://schemas.openxmlformats.org/officeDocument/2006/relationships/image" Target="../media/image96.png"/><Relationship Id="rId77" Type="http://schemas.openxmlformats.org/officeDocument/2006/relationships/customXml" Target="../ink/ink107.xml"/><Relationship Id="rId100" Type="http://schemas.openxmlformats.org/officeDocument/2006/relationships/image" Target="../media/image118.png"/><Relationship Id="rId105" Type="http://schemas.openxmlformats.org/officeDocument/2006/relationships/customXml" Target="../ink/ink121.xml"/><Relationship Id="rId8" Type="http://schemas.openxmlformats.org/officeDocument/2006/relationships/image" Target="../media/image72.png"/><Relationship Id="rId51" Type="http://schemas.openxmlformats.org/officeDocument/2006/relationships/customXml" Target="../ink/ink94.xml"/><Relationship Id="rId72" Type="http://schemas.openxmlformats.org/officeDocument/2006/relationships/image" Target="../media/image104.png"/><Relationship Id="rId93" Type="http://schemas.openxmlformats.org/officeDocument/2006/relationships/customXml" Target="../ink/ink115.xml"/><Relationship Id="rId98" Type="http://schemas.openxmlformats.org/officeDocument/2006/relationships/image" Target="../media/image117.png"/><Relationship Id="rId121" Type="http://schemas.openxmlformats.org/officeDocument/2006/relationships/customXml" Target="../ink/ink129.xml"/><Relationship Id="rId3" Type="http://schemas.openxmlformats.org/officeDocument/2006/relationships/customXml" Target="../ink/ink70.xml"/><Relationship Id="rId25" Type="http://schemas.openxmlformats.org/officeDocument/2006/relationships/customXml" Target="../ink/ink81.xml"/><Relationship Id="rId46" Type="http://schemas.openxmlformats.org/officeDocument/2006/relationships/image" Target="../media/image91.png"/><Relationship Id="rId67" Type="http://schemas.openxmlformats.org/officeDocument/2006/relationships/customXml" Target="../ink/ink102.xml"/><Relationship Id="rId116" Type="http://schemas.openxmlformats.org/officeDocument/2006/relationships/image" Target="../media/image126.png"/><Relationship Id="rId20" Type="http://schemas.openxmlformats.org/officeDocument/2006/relationships/image" Target="../media/image78.png"/><Relationship Id="rId41" Type="http://schemas.openxmlformats.org/officeDocument/2006/relationships/customXml" Target="../ink/ink89.xml"/><Relationship Id="rId62" Type="http://schemas.openxmlformats.org/officeDocument/2006/relationships/image" Target="../media/image99.png"/><Relationship Id="rId83" Type="http://schemas.openxmlformats.org/officeDocument/2006/relationships/customXml" Target="../ink/ink110.xml"/><Relationship Id="rId88" Type="http://schemas.openxmlformats.org/officeDocument/2006/relationships/image" Target="../media/image112.png"/><Relationship Id="rId111" Type="http://schemas.openxmlformats.org/officeDocument/2006/relationships/customXml" Target="../ink/ink124.xml"/><Relationship Id="rId15" Type="http://schemas.openxmlformats.org/officeDocument/2006/relationships/customXml" Target="../ink/ink76.xml"/><Relationship Id="rId36" Type="http://schemas.openxmlformats.org/officeDocument/2006/relationships/image" Target="../media/image86.png"/><Relationship Id="rId57" Type="http://schemas.openxmlformats.org/officeDocument/2006/relationships/customXml" Target="../ink/ink97.xml"/><Relationship Id="rId106" Type="http://schemas.openxmlformats.org/officeDocument/2006/relationships/image" Target="../media/image121.png"/><Relationship Id="rId10" Type="http://schemas.openxmlformats.org/officeDocument/2006/relationships/image" Target="../media/image73.png"/><Relationship Id="rId31" Type="http://schemas.openxmlformats.org/officeDocument/2006/relationships/customXml" Target="../ink/ink84.xml"/><Relationship Id="rId52" Type="http://schemas.openxmlformats.org/officeDocument/2006/relationships/image" Target="../media/image94.png"/><Relationship Id="rId73" Type="http://schemas.openxmlformats.org/officeDocument/2006/relationships/customXml" Target="../ink/ink105.xml"/><Relationship Id="rId78" Type="http://schemas.openxmlformats.org/officeDocument/2006/relationships/image" Target="../media/image107.png"/><Relationship Id="rId94" Type="http://schemas.openxmlformats.org/officeDocument/2006/relationships/image" Target="../media/image115.png"/><Relationship Id="rId99" Type="http://schemas.openxmlformats.org/officeDocument/2006/relationships/customXml" Target="../ink/ink118.xml"/><Relationship Id="rId101" Type="http://schemas.openxmlformats.org/officeDocument/2006/relationships/customXml" Target="../ink/ink119.xml"/><Relationship Id="rId122" Type="http://schemas.openxmlformats.org/officeDocument/2006/relationships/image" Target="../media/image129.png"/></Relationships>
</file>

<file path=xl/drawings/_rels/drawing3.xml.rels><?xml version="1.0" encoding="UTF-8" standalone="yes"?>
<Relationships xmlns="http://schemas.openxmlformats.org/package/2006/relationships"><Relationship Id="rId26" Type="http://schemas.openxmlformats.org/officeDocument/2006/relationships/image" Target="../media/image142.png"/><Relationship Id="rId21" Type="http://schemas.openxmlformats.org/officeDocument/2006/relationships/customXml" Target="../ink/ink140.xml"/><Relationship Id="rId42" Type="http://schemas.openxmlformats.org/officeDocument/2006/relationships/image" Target="../media/image150.png"/><Relationship Id="rId47" Type="http://schemas.openxmlformats.org/officeDocument/2006/relationships/customXml" Target="../ink/ink153.xml"/><Relationship Id="rId63" Type="http://schemas.openxmlformats.org/officeDocument/2006/relationships/customXml" Target="../ink/ink161.xml"/><Relationship Id="rId68" Type="http://schemas.openxmlformats.org/officeDocument/2006/relationships/image" Target="../media/image163.png"/><Relationship Id="rId84" Type="http://schemas.openxmlformats.org/officeDocument/2006/relationships/image" Target="../media/image171.png"/><Relationship Id="rId89" Type="http://schemas.openxmlformats.org/officeDocument/2006/relationships/customXml" Target="../ink/ink174.xml"/><Relationship Id="rId16" Type="http://schemas.openxmlformats.org/officeDocument/2006/relationships/image" Target="../media/image137.png"/><Relationship Id="rId11" Type="http://schemas.openxmlformats.org/officeDocument/2006/relationships/customXml" Target="../ink/ink135.xml"/><Relationship Id="rId32" Type="http://schemas.openxmlformats.org/officeDocument/2006/relationships/image" Target="../media/image145.png"/><Relationship Id="rId37" Type="http://schemas.openxmlformats.org/officeDocument/2006/relationships/customXml" Target="../ink/ink148.xml"/><Relationship Id="rId53" Type="http://schemas.openxmlformats.org/officeDocument/2006/relationships/customXml" Target="../ink/ink156.xml"/><Relationship Id="rId58" Type="http://schemas.openxmlformats.org/officeDocument/2006/relationships/image" Target="../media/image158.png"/><Relationship Id="rId74" Type="http://schemas.openxmlformats.org/officeDocument/2006/relationships/image" Target="../media/image166.png"/><Relationship Id="rId79" Type="http://schemas.openxmlformats.org/officeDocument/2006/relationships/customXml" Target="../ink/ink169.xml"/><Relationship Id="rId5" Type="http://schemas.openxmlformats.org/officeDocument/2006/relationships/customXml" Target="../ink/ink132.xml"/><Relationship Id="rId90" Type="http://schemas.openxmlformats.org/officeDocument/2006/relationships/image" Target="../media/image174.png"/><Relationship Id="rId22" Type="http://schemas.openxmlformats.org/officeDocument/2006/relationships/image" Target="../media/image140.png"/><Relationship Id="rId27" Type="http://schemas.openxmlformats.org/officeDocument/2006/relationships/customXml" Target="../ink/ink143.xml"/><Relationship Id="rId43" Type="http://schemas.openxmlformats.org/officeDocument/2006/relationships/customXml" Target="../ink/ink151.xml"/><Relationship Id="rId48" Type="http://schemas.openxmlformats.org/officeDocument/2006/relationships/image" Target="../media/image153.png"/><Relationship Id="rId64" Type="http://schemas.openxmlformats.org/officeDocument/2006/relationships/image" Target="../media/image161.png"/><Relationship Id="rId69" Type="http://schemas.openxmlformats.org/officeDocument/2006/relationships/customXml" Target="../ink/ink164.xml"/><Relationship Id="rId8" Type="http://schemas.openxmlformats.org/officeDocument/2006/relationships/image" Target="../media/image133.png"/><Relationship Id="rId51" Type="http://schemas.openxmlformats.org/officeDocument/2006/relationships/customXml" Target="../ink/ink155.xml"/><Relationship Id="rId72" Type="http://schemas.openxmlformats.org/officeDocument/2006/relationships/image" Target="../media/image165.png"/><Relationship Id="rId80" Type="http://schemas.openxmlformats.org/officeDocument/2006/relationships/image" Target="../media/image169.png"/><Relationship Id="rId85" Type="http://schemas.openxmlformats.org/officeDocument/2006/relationships/customXml" Target="../ink/ink172.xml"/><Relationship Id="rId93" Type="http://schemas.openxmlformats.org/officeDocument/2006/relationships/customXml" Target="../ink/ink176.xml"/><Relationship Id="rId3" Type="http://schemas.openxmlformats.org/officeDocument/2006/relationships/customXml" Target="../ink/ink131.xml"/><Relationship Id="rId12" Type="http://schemas.openxmlformats.org/officeDocument/2006/relationships/image" Target="../media/image135.png"/><Relationship Id="rId17" Type="http://schemas.openxmlformats.org/officeDocument/2006/relationships/customXml" Target="../ink/ink138.xml"/><Relationship Id="rId25" Type="http://schemas.openxmlformats.org/officeDocument/2006/relationships/customXml" Target="../ink/ink142.xml"/><Relationship Id="rId33" Type="http://schemas.openxmlformats.org/officeDocument/2006/relationships/customXml" Target="../ink/ink146.xml"/><Relationship Id="rId38" Type="http://schemas.openxmlformats.org/officeDocument/2006/relationships/image" Target="../media/image148.png"/><Relationship Id="rId46" Type="http://schemas.openxmlformats.org/officeDocument/2006/relationships/image" Target="../media/image152.png"/><Relationship Id="rId59" Type="http://schemas.openxmlformats.org/officeDocument/2006/relationships/customXml" Target="../ink/ink159.xml"/><Relationship Id="rId67" Type="http://schemas.openxmlformats.org/officeDocument/2006/relationships/customXml" Target="../ink/ink163.xml"/><Relationship Id="rId20" Type="http://schemas.openxmlformats.org/officeDocument/2006/relationships/image" Target="../media/image139.png"/><Relationship Id="rId41" Type="http://schemas.openxmlformats.org/officeDocument/2006/relationships/customXml" Target="../ink/ink150.xml"/><Relationship Id="rId54" Type="http://schemas.openxmlformats.org/officeDocument/2006/relationships/image" Target="../media/image156.png"/><Relationship Id="rId62" Type="http://schemas.openxmlformats.org/officeDocument/2006/relationships/image" Target="../media/image160.png"/><Relationship Id="rId70" Type="http://schemas.openxmlformats.org/officeDocument/2006/relationships/image" Target="../media/image164.png"/><Relationship Id="rId75" Type="http://schemas.openxmlformats.org/officeDocument/2006/relationships/customXml" Target="../ink/ink167.xml"/><Relationship Id="rId83" Type="http://schemas.openxmlformats.org/officeDocument/2006/relationships/customXml" Target="../ink/ink171.xml"/><Relationship Id="rId88" Type="http://schemas.openxmlformats.org/officeDocument/2006/relationships/image" Target="../media/image173.png"/><Relationship Id="rId91" Type="http://schemas.openxmlformats.org/officeDocument/2006/relationships/customXml" Target="../ink/ink175.xml"/><Relationship Id="rId1" Type="http://schemas.openxmlformats.org/officeDocument/2006/relationships/customXml" Target="../ink/ink130.xml"/><Relationship Id="rId6" Type="http://schemas.openxmlformats.org/officeDocument/2006/relationships/image" Target="../media/image132.png"/><Relationship Id="rId15" Type="http://schemas.openxmlformats.org/officeDocument/2006/relationships/customXml" Target="../ink/ink137.xml"/><Relationship Id="rId23" Type="http://schemas.openxmlformats.org/officeDocument/2006/relationships/customXml" Target="../ink/ink141.xml"/><Relationship Id="rId28" Type="http://schemas.openxmlformats.org/officeDocument/2006/relationships/image" Target="../media/image143.png"/><Relationship Id="rId36" Type="http://schemas.openxmlformats.org/officeDocument/2006/relationships/image" Target="../media/image147.png"/><Relationship Id="rId49" Type="http://schemas.openxmlformats.org/officeDocument/2006/relationships/customXml" Target="../ink/ink154.xml"/><Relationship Id="rId57" Type="http://schemas.openxmlformats.org/officeDocument/2006/relationships/customXml" Target="../ink/ink158.xml"/><Relationship Id="rId10" Type="http://schemas.openxmlformats.org/officeDocument/2006/relationships/image" Target="../media/image134.png"/><Relationship Id="rId31" Type="http://schemas.openxmlformats.org/officeDocument/2006/relationships/customXml" Target="../ink/ink145.xml"/><Relationship Id="rId44" Type="http://schemas.openxmlformats.org/officeDocument/2006/relationships/image" Target="../media/image151.png"/><Relationship Id="rId52" Type="http://schemas.openxmlformats.org/officeDocument/2006/relationships/image" Target="../media/image155.png"/><Relationship Id="rId60" Type="http://schemas.openxmlformats.org/officeDocument/2006/relationships/image" Target="../media/image159.png"/><Relationship Id="rId65" Type="http://schemas.openxmlformats.org/officeDocument/2006/relationships/customXml" Target="../ink/ink162.xml"/><Relationship Id="rId73" Type="http://schemas.openxmlformats.org/officeDocument/2006/relationships/customXml" Target="../ink/ink166.xml"/><Relationship Id="rId78" Type="http://schemas.openxmlformats.org/officeDocument/2006/relationships/image" Target="../media/image168.png"/><Relationship Id="rId81" Type="http://schemas.openxmlformats.org/officeDocument/2006/relationships/customXml" Target="../ink/ink170.xml"/><Relationship Id="rId86" Type="http://schemas.openxmlformats.org/officeDocument/2006/relationships/image" Target="../media/image172.png"/><Relationship Id="rId94" Type="http://schemas.openxmlformats.org/officeDocument/2006/relationships/image" Target="../media/image176.png"/><Relationship Id="rId4" Type="http://schemas.openxmlformats.org/officeDocument/2006/relationships/image" Target="../media/image131.png"/><Relationship Id="rId9" Type="http://schemas.openxmlformats.org/officeDocument/2006/relationships/customXml" Target="../ink/ink134.xml"/><Relationship Id="rId13" Type="http://schemas.openxmlformats.org/officeDocument/2006/relationships/customXml" Target="../ink/ink136.xml"/><Relationship Id="rId18" Type="http://schemas.openxmlformats.org/officeDocument/2006/relationships/image" Target="../media/image138.png"/><Relationship Id="rId39" Type="http://schemas.openxmlformats.org/officeDocument/2006/relationships/customXml" Target="../ink/ink149.xml"/><Relationship Id="rId34" Type="http://schemas.openxmlformats.org/officeDocument/2006/relationships/image" Target="../media/image146.png"/><Relationship Id="rId50" Type="http://schemas.openxmlformats.org/officeDocument/2006/relationships/image" Target="../media/image154.png"/><Relationship Id="rId55" Type="http://schemas.openxmlformats.org/officeDocument/2006/relationships/customXml" Target="../ink/ink157.xml"/><Relationship Id="rId76" Type="http://schemas.openxmlformats.org/officeDocument/2006/relationships/image" Target="../media/image167.png"/><Relationship Id="rId7" Type="http://schemas.openxmlformats.org/officeDocument/2006/relationships/customXml" Target="../ink/ink133.xml"/><Relationship Id="rId71" Type="http://schemas.openxmlformats.org/officeDocument/2006/relationships/customXml" Target="../ink/ink165.xml"/><Relationship Id="rId92" Type="http://schemas.openxmlformats.org/officeDocument/2006/relationships/image" Target="../media/image175.png"/><Relationship Id="rId2" Type="http://schemas.openxmlformats.org/officeDocument/2006/relationships/image" Target="../media/image130.png"/><Relationship Id="rId29" Type="http://schemas.openxmlformats.org/officeDocument/2006/relationships/customXml" Target="../ink/ink144.xml"/><Relationship Id="rId24" Type="http://schemas.openxmlformats.org/officeDocument/2006/relationships/image" Target="../media/image141.png"/><Relationship Id="rId40" Type="http://schemas.openxmlformats.org/officeDocument/2006/relationships/image" Target="../media/image149.png"/><Relationship Id="rId45" Type="http://schemas.openxmlformats.org/officeDocument/2006/relationships/customXml" Target="../ink/ink152.xml"/><Relationship Id="rId66" Type="http://schemas.openxmlformats.org/officeDocument/2006/relationships/image" Target="../media/image162.png"/><Relationship Id="rId87" Type="http://schemas.openxmlformats.org/officeDocument/2006/relationships/customXml" Target="../ink/ink173.xml"/><Relationship Id="rId61" Type="http://schemas.openxmlformats.org/officeDocument/2006/relationships/customXml" Target="../ink/ink160.xml"/><Relationship Id="rId82" Type="http://schemas.openxmlformats.org/officeDocument/2006/relationships/image" Target="../media/image170.png"/><Relationship Id="rId19" Type="http://schemas.openxmlformats.org/officeDocument/2006/relationships/customXml" Target="../ink/ink139.xml"/><Relationship Id="rId14" Type="http://schemas.openxmlformats.org/officeDocument/2006/relationships/image" Target="../media/image136.png"/><Relationship Id="rId30" Type="http://schemas.openxmlformats.org/officeDocument/2006/relationships/image" Target="../media/image144.png"/><Relationship Id="rId35" Type="http://schemas.openxmlformats.org/officeDocument/2006/relationships/customXml" Target="../ink/ink147.xml"/><Relationship Id="rId56" Type="http://schemas.openxmlformats.org/officeDocument/2006/relationships/image" Target="../media/image157.png"/><Relationship Id="rId77" Type="http://schemas.openxmlformats.org/officeDocument/2006/relationships/customXml" Target="../ink/ink168.xml"/></Relationships>
</file>

<file path=xl/drawings/_rels/drawing4.xml.rels><?xml version="1.0" encoding="UTF-8" standalone="yes"?>
<Relationships xmlns="http://schemas.openxmlformats.org/package/2006/relationships"><Relationship Id="rId26" Type="http://schemas.openxmlformats.org/officeDocument/2006/relationships/customXml" Target="../ink/ink190.xml"/><Relationship Id="rId117" Type="http://schemas.openxmlformats.org/officeDocument/2006/relationships/customXml" Target="../ink/ink281.xml"/><Relationship Id="rId21" Type="http://schemas.openxmlformats.org/officeDocument/2006/relationships/customXml" Target="../ink/ink187.xml"/><Relationship Id="rId42" Type="http://schemas.openxmlformats.org/officeDocument/2006/relationships/customXml" Target="../ink/ink206.xml"/><Relationship Id="rId47" Type="http://schemas.openxmlformats.org/officeDocument/2006/relationships/customXml" Target="../ink/ink211.xml"/><Relationship Id="rId63" Type="http://schemas.openxmlformats.org/officeDocument/2006/relationships/customXml" Target="../ink/ink227.xml"/><Relationship Id="rId68" Type="http://schemas.openxmlformats.org/officeDocument/2006/relationships/customXml" Target="../ink/ink232.xml"/><Relationship Id="rId84" Type="http://schemas.openxmlformats.org/officeDocument/2006/relationships/customXml" Target="../ink/ink248.xml"/><Relationship Id="rId89" Type="http://schemas.openxmlformats.org/officeDocument/2006/relationships/customXml" Target="../ink/ink253.xml"/><Relationship Id="rId112" Type="http://schemas.openxmlformats.org/officeDocument/2006/relationships/customXml" Target="../ink/ink276.xml"/><Relationship Id="rId16" Type="http://schemas.openxmlformats.org/officeDocument/2006/relationships/image" Target="../media/image184.png"/><Relationship Id="rId107" Type="http://schemas.openxmlformats.org/officeDocument/2006/relationships/customXml" Target="../ink/ink271.xml"/><Relationship Id="rId11" Type="http://schemas.openxmlformats.org/officeDocument/2006/relationships/customXml" Target="../ink/ink182.xml"/><Relationship Id="rId32" Type="http://schemas.openxmlformats.org/officeDocument/2006/relationships/customXml" Target="../ink/ink196.xml"/><Relationship Id="rId37" Type="http://schemas.openxmlformats.org/officeDocument/2006/relationships/customXml" Target="../ink/ink201.xml"/><Relationship Id="rId53" Type="http://schemas.openxmlformats.org/officeDocument/2006/relationships/customXml" Target="../ink/ink217.xml"/><Relationship Id="rId58" Type="http://schemas.openxmlformats.org/officeDocument/2006/relationships/customXml" Target="../ink/ink222.xml"/><Relationship Id="rId74" Type="http://schemas.openxmlformats.org/officeDocument/2006/relationships/customXml" Target="../ink/ink238.xml"/><Relationship Id="rId79" Type="http://schemas.openxmlformats.org/officeDocument/2006/relationships/customXml" Target="../ink/ink243.xml"/><Relationship Id="rId102" Type="http://schemas.openxmlformats.org/officeDocument/2006/relationships/customXml" Target="../ink/ink266.xml"/><Relationship Id="rId123" Type="http://schemas.openxmlformats.org/officeDocument/2006/relationships/customXml" Target="../ink/ink287.xml"/><Relationship Id="rId5" Type="http://schemas.openxmlformats.org/officeDocument/2006/relationships/customXml" Target="../ink/ink179.xml"/><Relationship Id="rId90" Type="http://schemas.openxmlformats.org/officeDocument/2006/relationships/customXml" Target="../ink/ink254.xml"/><Relationship Id="rId95" Type="http://schemas.openxmlformats.org/officeDocument/2006/relationships/customXml" Target="../ink/ink259.xml"/><Relationship Id="rId22" Type="http://schemas.openxmlformats.org/officeDocument/2006/relationships/image" Target="../media/image187.png"/><Relationship Id="rId27" Type="http://schemas.openxmlformats.org/officeDocument/2006/relationships/customXml" Target="../ink/ink191.xml"/><Relationship Id="rId43" Type="http://schemas.openxmlformats.org/officeDocument/2006/relationships/customXml" Target="../ink/ink207.xml"/><Relationship Id="rId48" Type="http://schemas.openxmlformats.org/officeDocument/2006/relationships/customXml" Target="../ink/ink212.xml"/><Relationship Id="rId64" Type="http://schemas.openxmlformats.org/officeDocument/2006/relationships/customXml" Target="../ink/ink228.xml"/><Relationship Id="rId69" Type="http://schemas.openxmlformats.org/officeDocument/2006/relationships/customXml" Target="../ink/ink233.xml"/><Relationship Id="rId113" Type="http://schemas.openxmlformats.org/officeDocument/2006/relationships/customXml" Target="../ink/ink277.xml"/><Relationship Id="rId118" Type="http://schemas.openxmlformats.org/officeDocument/2006/relationships/customXml" Target="../ink/ink282.xml"/><Relationship Id="rId80" Type="http://schemas.openxmlformats.org/officeDocument/2006/relationships/customXml" Target="../ink/ink244.xml"/><Relationship Id="rId85" Type="http://schemas.openxmlformats.org/officeDocument/2006/relationships/customXml" Target="../ink/ink249.xml"/><Relationship Id="rId12" Type="http://schemas.openxmlformats.org/officeDocument/2006/relationships/image" Target="../media/image182.png"/><Relationship Id="rId17" Type="http://schemas.openxmlformats.org/officeDocument/2006/relationships/customXml" Target="../ink/ink185.xml"/><Relationship Id="rId33" Type="http://schemas.openxmlformats.org/officeDocument/2006/relationships/customXml" Target="../ink/ink197.xml"/><Relationship Id="rId38" Type="http://schemas.openxmlformats.org/officeDocument/2006/relationships/customXml" Target="../ink/ink202.xml"/><Relationship Id="rId59" Type="http://schemas.openxmlformats.org/officeDocument/2006/relationships/customXml" Target="../ink/ink223.xml"/><Relationship Id="rId103" Type="http://schemas.openxmlformats.org/officeDocument/2006/relationships/customXml" Target="../ink/ink267.xml"/><Relationship Id="rId108" Type="http://schemas.openxmlformats.org/officeDocument/2006/relationships/customXml" Target="../ink/ink272.xml"/><Relationship Id="rId54" Type="http://schemas.openxmlformats.org/officeDocument/2006/relationships/customXml" Target="../ink/ink218.xml"/><Relationship Id="rId70" Type="http://schemas.openxmlformats.org/officeDocument/2006/relationships/customXml" Target="../ink/ink234.xml"/><Relationship Id="rId75" Type="http://schemas.openxmlformats.org/officeDocument/2006/relationships/customXml" Target="../ink/ink239.xml"/><Relationship Id="rId91" Type="http://schemas.openxmlformats.org/officeDocument/2006/relationships/customXml" Target="../ink/ink255.xml"/><Relationship Id="rId96" Type="http://schemas.openxmlformats.org/officeDocument/2006/relationships/customXml" Target="../ink/ink260.xml"/><Relationship Id="rId1" Type="http://schemas.openxmlformats.org/officeDocument/2006/relationships/customXml" Target="../ink/ink177.xml"/><Relationship Id="rId6" Type="http://schemas.openxmlformats.org/officeDocument/2006/relationships/image" Target="../media/image179.png"/><Relationship Id="rId23" Type="http://schemas.openxmlformats.org/officeDocument/2006/relationships/customXml" Target="../ink/ink188.xml"/><Relationship Id="rId28" Type="http://schemas.openxmlformats.org/officeDocument/2006/relationships/customXml" Target="../ink/ink192.xml"/><Relationship Id="rId49" Type="http://schemas.openxmlformats.org/officeDocument/2006/relationships/customXml" Target="../ink/ink213.xml"/><Relationship Id="rId114" Type="http://schemas.openxmlformats.org/officeDocument/2006/relationships/customXml" Target="../ink/ink278.xml"/><Relationship Id="rId119" Type="http://schemas.openxmlformats.org/officeDocument/2006/relationships/customXml" Target="../ink/ink283.xml"/><Relationship Id="rId44" Type="http://schemas.openxmlformats.org/officeDocument/2006/relationships/customXml" Target="../ink/ink208.xml"/><Relationship Id="rId60" Type="http://schemas.openxmlformats.org/officeDocument/2006/relationships/customXml" Target="../ink/ink224.xml"/><Relationship Id="rId65" Type="http://schemas.openxmlformats.org/officeDocument/2006/relationships/customXml" Target="../ink/ink229.xml"/><Relationship Id="rId81" Type="http://schemas.openxmlformats.org/officeDocument/2006/relationships/customXml" Target="../ink/ink245.xml"/><Relationship Id="rId86" Type="http://schemas.openxmlformats.org/officeDocument/2006/relationships/customXml" Target="../ink/ink250.xml"/><Relationship Id="rId4" Type="http://schemas.openxmlformats.org/officeDocument/2006/relationships/image" Target="../media/image178.png"/><Relationship Id="rId9" Type="http://schemas.openxmlformats.org/officeDocument/2006/relationships/customXml" Target="../ink/ink181.xml"/><Relationship Id="rId13" Type="http://schemas.openxmlformats.org/officeDocument/2006/relationships/customXml" Target="../ink/ink183.xml"/><Relationship Id="rId18" Type="http://schemas.openxmlformats.org/officeDocument/2006/relationships/image" Target="../media/image185.png"/><Relationship Id="rId39" Type="http://schemas.openxmlformats.org/officeDocument/2006/relationships/customXml" Target="../ink/ink203.xml"/><Relationship Id="rId109" Type="http://schemas.openxmlformats.org/officeDocument/2006/relationships/customXml" Target="../ink/ink273.xml"/><Relationship Id="rId34" Type="http://schemas.openxmlformats.org/officeDocument/2006/relationships/customXml" Target="../ink/ink198.xml"/><Relationship Id="rId50" Type="http://schemas.openxmlformats.org/officeDocument/2006/relationships/customXml" Target="../ink/ink214.xml"/><Relationship Id="rId55" Type="http://schemas.openxmlformats.org/officeDocument/2006/relationships/customXml" Target="../ink/ink219.xml"/><Relationship Id="rId76" Type="http://schemas.openxmlformats.org/officeDocument/2006/relationships/customXml" Target="../ink/ink240.xml"/><Relationship Id="rId97" Type="http://schemas.openxmlformats.org/officeDocument/2006/relationships/customXml" Target="../ink/ink261.xml"/><Relationship Id="rId104" Type="http://schemas.openxmlformats.org/officeDocument/2006/relationships/customXml" Target="../ink/ink268.xml"/><Relationship Id="rId120" Type="http://schemas.openxmlformats.org/officeDocument/2006/relationships/customXml" Target="../ink/ink284.xml"/><Relationship Id="rId7" Type="http://schemas.openxmlformats.org/officeDocument/2006/relationships/customXml" Target="../ink/ink180.xml"/><Relationship Id="rId71" Type="http://schemas.openxmlformats.org/officeDocument/2006/relationships/customXml" Target="../ink/ink235.xml"/><Relationship Id="rId92" Type="http://schemas.openxmlformats.org/officeDocument/2006/relationships/customXml" Target="../ink/ink256.xml"/><Relationship Id="rId2" Type="http://schemas.openxmlformats.org/officeDocument/2006/relationships/image" Target="../media/image177.png"/><Relationship Id="rId29" Type="http://schemas.openxmlformats.org/officeDocument/2006/relationships/customXml" Target="../ink/ink193.xml"/><Relationship Id="rId24" Type="http://schemas.openxmlformats.org/officeDocument/2006/relationships/image" Target="../media/image188.png"/><Relationship Id="rId40" Type="http://schemas.openxmlformats.org/officeDocument/2006/relationships/customXml" Target="../ink/ink204.xml"/><Relationship Id="rId45" Type="http://schemas.openxmlformats.org/officeDocument/2006/relationships/customXml" Target="../ink/ink209.xml"/><Relationship Id="rId66" Type="http://schemas.openxmlformats.org/officeDocument/2006/relationships/customXml" Target="../ink/ink230.xml"/><Relationship Id="rId87" Type="http://schemas.openxmlformats.org/officeDocument/2006/relationships/customXml" Target="../ink/ink251.xml"/><Relationship Id="rId110" Type="http://schemas.openxmlformats.org/officeDocument/2006/relationships/customXml" Target="../ink/ink274.xml"/><Relationship Id="rId115" Type="http://schemas.openxmlformats.org/officeDocument/2006/relationships/customXml" Target="../ink/ink279.xml"/><Relationship Id="rId61" Type="http://schemas.openxmlformats.org/officeDocument/2006/relationships/customXml" Target="../ink/ink225.xml"/><Relationship Id="rId82" Type="http://schemas.openxmlformats.org/officeDocument/2006/relationships/customXml" Target="../ink/ink246.xml"/><Relationship Id="rId19" Type="http://schemas.openxmlformats.org/officeDocument/2006/relationships/customXml" Target="../ink/ink186.xml"/><Relationship Id="rId14" Type="http://schemas.openxmlformats.org/officeDocument/2006/relationships/image" Target="../media/image183.png"/><Relationship Id="rId30" Type="http://schemas.openxmlformats.org/officeDocument/2006/relationships/customXml" Target="../ink/ink194.xml"/><Relationship Id="rId35" Type="http://schemas.openxmlformats.org/officeDocument/2006/relationships/customXml" Target="../ink/ink199.xml"/><Relationship Id="rId56" Type="http://schemas.openxmlformats.org/officeDocument/2006/relationships/customXml" Target="../ink/ink220.xml"/><Relationship Id="rId77" Type="http://schemas.openxmlformats.org/officeDocument/2006/relationships/customXml" Target="../ink/ink241.xml"/><Relationship Id="rId100" Type="http://schemas.openxmlformats.org/officeDocument/2006/relationships/customXml" Target="../ink/ink264.xml"/><Relationship Id="rId105" Type="http://schemas.openxmlformats.org/officeDocument/2006/relationships/customXml" Target="../ink/ink269.xml"/><Relationship Id="rId8" Type="http://schemas.openxmlformats.org/officeDocument/2006/relationships/image" Target="../media/image180.png"/><Relationship Id="rId51" Type="http://schemas.openxmlformats.org/officeDocument/2006/relationships/customXml" Target="../ink/ink215.xml"/><Relationship Id="rId72" Type="http://schemas.openxmlformats.org/officeDocument/2006/relationships/customXml" Target="../ink/ink236.xml"/><Relationship Id="rId93" Type="http://schemas.openxmlformats.org/officeDocument/2006/relationships/customXml" Target="../ink/ink257.xml"/><Relationship Id="rId98" Type="http://schemas.openxmlformats.org/officeDocument/2006/relationships/customXml" Target="../ink/ink262.xml"/><Relationship Id="rId121" Type="http://schemas.openxmlformats.org/officeDocument/2006/relationships/customXml" Target="../ink/ink285.xml"/><Relationship Id="rId3" Type="http://schemas.openxmlformats.org/officeDocument/2006/relationships/customXml" Target="../ink/ink178.xml"/><Relationship Id="rId25" Type="http://schemas.openxmlformats.org/officeDocument/2006/relationships/customXml" Target="../ink/ink189.xml"/><Relationship Id="rId46" Type="http://schemas.openxmlformats.org/officeDocument/2006/relationships/customXml" Target="../ink/ink210.xml"/><Relationship Id="rId67" Type="http://schemas.openxmlformats.org/officeDocument/2006/relationships/customXml" Target="../ink/ink231.xml"/><Relationship Id="rId116" Type="http://schemas.openxmlformats.org/officeDocument/2006/relationships/customXml" Target="../ink/ink280.xml"/><Relationship Id="rId20" Type="http://schemas.openxmlformats.org/officeDocument/2006/relationships/image" Target="../media/image186.png"/><Relationship Id="rId41" Type="http://schemas.openxmlformats.org/officeDocument/2006/relationships/customXml" Target="../ink/ink205.xml"/><Relationship Id="rId62" Type="http://schemas.openxmlformats.org/officeDocument/2006/relationships/customXml" Target="../ink/ink226.xml"/><Relationship Id="rId83" Type="http://schemas.openxmlformats.org/officeDocument/2006/relationships/customXml" Target="../ink/ink247.xml"/><Relationship Id="rId88" Type="http://schemas.openxmlformats.org/officeDocument/2006/relationships/customXml" Target="../ink/ink252.xml"/><Relationship Id="rId111" Type="http://schemas.openxmlformats.org/officeDocument/2006/relationships/customXml" Target="../ink/ink275.xml"/><Relationship Id="rId15" Type="http://schemas.openxmlformats.org/officeDocument/2006/relationships/customXml" Target="../ink/ink184.xml"/><Relationship Id="rId36" Type="http://schemas.openxmlformats.org/officeDocument/2006/relationships/customXml" Target="../ink/ink200.xml"/><Relationship Id="rId57" Type="http://schemas.openxmlformats.org/officeDocument/2006/relationships/customXml" Target="../ink/ink221.xml"/><Relationship Id="rId106" Type="http://schemas.openxmlformats.org/officeDocument/2006/relationships/customXml" Target="../ink/ink270.xml"/><Relationship Id="rId10" Type="http://schemas.openxmlformats.org/officeDocument/2006/relationships/image" Target="../media/image181.png"/><Relationship Id="rId31" Type="http://schemas.openxmlformats.org/officeDocument/2006/relationships/customXml" Target="../ink/ink195.xml"/><Relationship Id="rId52" Type="http://schemas.openxmlformats.org/officeDocument/2006/relationships/customXml" Target="../ink/ink216.xml"/><Relationship Id="rId73" Type="http://schemas.openxmlformats.org/officeDocument/2006/relationships/customXml" Target="../ink/ink237.xml"/><Relationship Id="rId78" Type="http://schemas.openxmlformats.org/officeDocument/2006/relationships/customXml" Target="../ink/ink242.xml"/><Relationship Id="rId94" Type="http://schemas.openxmlformats.org/officeDocument/2006/relationships/customXml" Target="../ink/ink258.xml"/><Relationship Id="rId99" Type="http://schemas.openxmlformats.org/officeDocument/2006/relationships/customXml" Target="../ink/ink263.xml"/><Relationship Id="rId101" Type="http://schemas.openxmlformats.org/officeDocument/2006/relationships/customXml" Target="../ink/ink265.xml"/><Relationship Id="rId122" Type="http://schemas.openxmlformats.org/officeDocument/2006/relationships/customXml" Target="../ink/ink286.xml"/></Relationships>
</file>

<file path=xl/drawings/_rels/drawing5.xml.rels><?xml version="1.0" encoding="UTF-8" standalone="yes"?>
<Relationships xmlns="http://schemas.openxmlformats.org/package/2006/relationships"><Relationship Id="rId26" Type="http://schemas.openxmlformats.org/officeDocument/2006/relationships/image" Target="../media/image201.png"/><Relationship Id="rId21" Type="http://schemas.openxmlformats.org/officeDocument/2006/relationships/customXml" Target="../ink/ink298.xml"/><Relationship Id="rId42" Type="http://schemas.openxmlformats.org/officeDocument/2006/relationships/image" Target="../media/image209.png"/><Relationship Id="rId47" Type="http://schemas.openxmlformats.org/officeDocument/2006/relationships/customXml" Target="../ink/ink311.xml"/><Relationship Id="rId63" Type="http://schemas.openxmlformats.org/officeDocument/2006/relationships/customXml" Target="../ink/ink319.xml"/><Relationship Id="rId68" Type="http://schemas.openxmlformats.org/officeDocument/2006/relationships/image" Target="../media/image222.png"/><Relationship Id="rId16" Type="http://schemas.openxmlformats.org/officeDocument/2006/relationships/image" Target="../media/image196.png"/><Relationship Id="rId11" Type="http://schemas.openxmlformats.org/officeDocument/2006/relationships/customXml" Target="../ink/ink293.xml"/><Relationship Id="rId24" Type="http://schemas.openxmlformats.org/officeDocument/2006/relationships/image" Target="../media/image200.png"/><Relationship Id="rId32" Type="http://schemas.openxmlformats.org/officeDocument/2006/relationships/image" Target="../media/image204.png"/><Relationship Id="rId37" Type="http://schemas.openxmlformats.org/officeDocument/2006/relationships/customXml" Target="../ink/ink306.xml"/><Relationship Id="rId40" Type="http://schemas.openxmlformats.org/officeDocument/2006/relationships/image" Target="../media/image208.png"/><Relationship Id="rId45" Type="http://schemas.openxmlformats.org/officeDocument/2006/relationships/customXml" Target="../ink/ink310.xml"/><Relationship Id="rId53" Type="http://schemas.openxmlformats.org/officeDocument/2006/relationships/customXml" Target="../ink/ink314.xml"/><Relationship Id="rId58" Type="http://schemas.openxmlformats.org/officeDocument/2006/relationships/image" Target="../media/image217.png"/><Relationship Id="rId66" Type="http://schemas.openxmlformats.org/officeDocument/2006/relationships/image" Target="../media/image221.png"/><Relationship Id="rId74" Type="http://schemas.openxmlformats.org/officeDocument/2006/relationships/image" Target="../media/image225.png"/><Relationship Id="rId79" Type="http://schemas.openxmlformats.org/officeDocument/2006/relationships/customXml" Target="../ink/ink327.xml"/><Relationship Id="rId5" Type="http://schemas.openxmlformats.org/officeDocument/2006/relationships/customXml" Target="../ink/ink290.xml"/><Relationship Id="rId61" Type="http://schemas.openxmlformats.org/officeDocument/2006/relationships/customXml" Target="../ink/ink318.xml"/><Relationship Id="rId19" Type="http://schemas.openxmlformats.org/officeDocument/2006/relationships/customXml" Target="../ink/ink297.xml"/><Relationship Id="rId14" Type="http://schemas.openxmlformats.org/officeDocument/2006/relationships/image" Target="../media/image195.png"/><Relationship Id="rId22" Type="http://schemas.openxmlformats.org/officeDocument/2006/relationships/image" Target="../media/image199.png"/><Relationship Id="rId27" Type="http://schemas.openxmlformats.org/officeDocument/2006/relationships/customXml" Target="../ink/ink301.xml"/><Relationship Id="rId30" Type="http://schemas.openxmlformats.org/officeDocument/2006/relationships/image" Target="../media/image203.png"/><Relationship Id="rId35" Type="http://schemas.openxmlformats.org/officeDocument/2006/relationships/customXml" Target="../ink/ink305.xml"/><Relationship Id="rId43" Type="http://schemas.openxmlformats.org/officeDocument/2006/relationships/customXml" Target="../ink/ink309.xml"/><Relationship Id="rId48" Type="http://schemas.openxmlformats.org/officeDocument/2006/relationships/image" Target="../media/image212.png"/><Relationship Id="rId56" Type="http://schemas.openxmlformats.org/officeDocument/2006/relationships/image" Target="../media/image216.png"/><Relationship Id="rId64" Type="http://schemas.openxmlformats.org/officeDocument/2006/relationships/image" Target="../media/image220.png"/><Relationship Id="rId69" Type="http://schemas.openxmlformats.org/officeDocument/2006/relationships/customXml" Target="../ink/ink322.xml"/><Relationship Id="rId77" Type="http://schemas.openxmlformats.org/officeDocument/2006/relationships/customXml" Target="../ink/ink326.xml"/><Relationship Id="rId8" Type="http://schemas.openxmlformats.org/officeDocument/2006/relationships/image" Target="../media/image192.png"/><Relationship Id="rId51" Type="http://schemas.openxmlformats.org/officeDocument/2006/relationships/customXml" Target="../ink/ink313.xml"/><Relationship Id="rId72" Type="http://schemas.openxmlformats.org/officeDocument/2006/relationships/image" Target="../media/image224.png"/><Relationship Id="rId80" Type="http://schemas.openxmlformats.org/officeDocument/2006/relationships/image" Target="../media/image228.png"/><Relationship Id="rId3" Type="http://schemas.openxmlformats.org/officeDocument/2006/relationships/customXml" Target="../ink/ink289.xml"/><Relationship Id="rId12" Type="http://schemas.openxmlformats.org/officeDocument/2006/relationships/image" Target="../media/image194.png"/><Relationship Id="rId17" Type="http://schemas.openxmlformats.org/officeDocument/2006/relationships/customXml" Target="../ink/ink296.xml"/><Relationship Id="rId25" Type="http://schemas.openxmlformats.org/officeDocument/2006/relationships/customXml" Target="../ink/ink300.xml"/><Relationship Id="rId33" Type="http://schemas.openxmlformats.org/officeDocument/2006/relationships/customXml" Target="../ink/ink304.xml"/><Relationship Id="rId38" Type="http://schemas.openxmlformats.org/officeDocument/2006/relationships/image" Target="../media/image207.png"/><Relationship Id="rId46" Type="http://schemas.openxmlformats.org/officeDocument/2006/relationships/image" Target="../media/image211.png"/><Relationship Id="rId59" Type="http://schemas.openxmlformats.org/officeDocument/2006/relationships/customXml" Target="../ink/ink317.xml"/><Relationship Id="rId67" Type="http://schemas.openxmlformats.org/officeDocument/2006/relationships/customXml" Target="../ink/ink321.xml"/><Relationship Id="rId20" Type="http://schemas.openxmlformats.org/officeDocument/2006/relationships/image" Target="../media/image198.png"/><Relationship Id="rId41" Type="http://schemas.openxmlformats.org/officeDocument/2006/relationships/customXml" Target="../ink/ink308.xml"/><Relationship Id="rId54" Type="http://schemas.openxmlformats.org/officeDocument/2006/relationships/image" Target="../media/image215.png"/><Relationship Id="rId62" Type="http://schemas.openxmlformats.org/officeDocument/2006/relationships/image" Target="../media/image219.png"/><Relationship Id="rId70" Type="http://schemas.openxmlformats.org/officeDocument/2006/relationships/image" Target="../media/image223.png"/><Relationship Id="rId75" Type="http://schemas.openxmlformats.org/officeDocument/2006/relationships/customXml" Target="../ink/ink325.xml"/><Relationship Id="rId1" Type="http://schemas.openxmlformats.org/officeDocument/2006/relationships/customXml" Target="../ink/ink288.xml"/><Relationship Id="rId6" Type="http://schemas.openxmlformats.org/officeDocument/2006/relationships/image" Target="../media/image191.png"/><Relationship Id="rId15" Type="http://schemas.openxmlformats.org/officeDocument/2006/relationships/customXml" Target="../ink/ink295.xml"/><Relationship Id="rId23" Type="http://schemas.openxmlformats.org/officeDocument/2006/relationships/customXml" Target="../ink/ink299.xml"/><Relationship Id="rId28" Type="http://schemas.openxmlformats.org/officeDocument/2006/relationships/image" Target="../media/image202.png"/><Relationship Id="rId36" Type="http://schemas.openxmlformats.org/officeDocument/2006/relationships/image" Target="../media/image206.png"/><Relationship Id="rId49" Type="http://schemas.openxmlformats.org/officeDocument/2006/relationships/customXml" Target="../ink/ink312.xml"/><Relationship Id="rId57" Type="http://schemas.openxmlformats.org/officeDocument/2006/relationships/customXml" Target="../ink/ink316.xml"/><Relationship Id="rId10" Type="http://schemas.openxmlformats.org/officeDocument/2006/relationships/image" Target="../media/image193.png"/><Relationship Id="rId31" Type="http://schemas.openxmlformats.org/officeDocument/2006/relationships/customXml" Target="../ink/ink303.xml"/><Relationship Id="rId44" Type="http://schemas.openxmlformats.org/officeDocument/2006/relationships/image" Target="../media/image210.png"/><Relationship Id="rId52" Type="http://schemas.openxmlformats.org/officeDocument/2006/relationships/image" Target="../media/image214.png"/><Relationship Id="rId60" Type="http://schemas.openxmlformats.org/officeDocument/2006/relationships/image" Target="../media/image218.png"/><Relationship Id="rId65" Type="http://schemas.openxmlformats.org/officeDocument/2006/relationships/customXml" Target="../ink/ink320.xml"/><Relationship Id="rId73" Type="http://schemas.openxmlformats.org/officeDocument/2006/relationships/customXml" Target="../ink/ink324.xml"/><Relationship Id="rId78" Type="http://schemas.openxmlformats.org/officeDocument/2006/relationships/image" Target="../media/image227.png"/><Relationship Id="rId4" Type="http://schemas.openxmlformats.org/officeDocument/2006/relationships/image" Target="../media/image190.png"/><Relationship Id="rId9" Type="http://schemas.openxmlformats.org/officeDocument/2006/relationships/customXml" Target="../ink/ink292.xml"/><Relationship Id="rId13" Type="http://schemas.openxmlformats.org/officeDocument/2006/relationships/customXml" Target="../ink/ink294.xml"/><Relationship Id="rId18" Type="http://schemas.openxmlformats.org/officeDocument/2006/relationships/image" Target="../media/image197.png"/><Relationship Id="rId39" Type="http://schemas.openxmlformats.org/officeDocument/2006/relationships/customXml" Target="../ink/ink307.xml"/><Relationship Id="rId34" Type="http://schemas.openxmlformats.org/officeDocument/2006/relationships/image" Target="../media/image205.png"/><Relationship Id="rId50" Type="http://schemas.openxmlformats.org/officeDocument/2006/relationships/image" Target="../media/image213.png"/><Relationship Id="rId55" Type="http://schemas.openxmlformats.org/officeDocument/2006/relationships/customXml" Target="../ink/ink315.xml"/><Relationship Id="rId76" Type="http://schemas.openxmlformats.org/officeDocument/2006/relationships/image" Target="../media/image226.png"/><Relationship Id="rId7" Type="http://schemas.openxmlformats.org/officeDocument/2006/relationships/customXml" Target="../ink/ink291.xml"/><Relationship Id="rId71" Type="http://schemas.openxmlformats.org/officeDocument/2006/relationships/customXml" Target="../ink/ink323.xml"/><Relationship Id="rId2" Type="http://schemas.openxmlformats.org/officeDocument/2006/relationships/image" Target="../media/image189.png"/><Relationship Id="rId29" Type="http://schemas.openxmlformats.org/officeDocument/2006/relationships/customXml" Target="../ink/ink302.xml"/></Relationships>
</file>

<file path=xl/drawings/_rels/drawing6.xml.rels><?xml version="1.0" encoding="UTF-8" standalone="yes"?>
<Relationships xmlns="http://schemas.openxmlformats.org/package/2006/relationships"><Relationship Id="rId3" Type="http://schemas.openxmlformats.org/officeDocument/2006/relationships/customXml" Target="../ink/ink329.xml"/><Relationship Id="rId2" Type="http://schemas.openxmlformats.org/officeDocument/2006/relationships/image" Target="../media/image229.png"/><Relationship Id="rId1" Type="http://schemas.openxmlformats.org/officeDocument/2006/relationships/customXml" Target="../ink/ink328.xml"/><Relationship Id="rId4" Type="http://schemas.openxmlformats.org/officeDocument/2006/relationships/image" Target="../media/image2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4.png"/><Relationship Id="rId13" Type="http://schemas.openxmlformats.org/officeDocument/2006/relationships/customXml" Target="../ink/ink336.xml"/><Relationship Id="rId18" Type="http://schemas.openxmlformats.org/officeDocument/2006/relationships/image" Target="../media/image239.png"/><Relationship Id="rId3" Type="http://schemas.openxmlformats.org/officeDocument/2006/relationships/customXml" Target="../ink/ink331.xml"/><Relationship Id="rId21" Type="http://schemas.openxmlformats.org/officeDocument/2006/relationships/customXml" Target="../ink/ink340.xml"/><Relationship Id="rId7" Type="http://schemas.openxmlformats.org/officeDocument/2006/relationships/customXml" Target="../ink/ink333.xml"/><Relationship Id="rId12" Type="http://schemas.openxmlformats.org/officeDocument/2006/relationships/image" Target="../media/image236.png"/><Relationship Id="rId17" Type="http://schemas.openxmlformats.org/officeDocument/2006/relationships/customXml" Target="../ink/ink338.xml"/><Relationship Id="rId2" Type="http://schemas.openxmlformats.org/officeDocument/2006/relationships/image" Target="../media/image231.png"/><Relationship Id="rId16" Type="http://schemas.openxmlformats.org/officeDocument/2006/relationships/image" Target="../media/image238.png"/><Relationship Id="rId20" Type="http://schemas.openxmlformats.org/officeDocument/2006/relationships/image" Target="../media/image240.png"/><Relationship Id="rId1" Type="http://schemas.openxmlformats.org/officeDocument/2006/relationships/customXml" Target="../ink/ink330.xml"/><Relationship Id="rId6" Type="http://schemas.openxmlformats.org/officeDocument/2006/relationships/image" Target="../media/image233.png"/><Relationship Id="rId11" Type="http://schemas.openxmlformats.org/officeDocument/2006/relationships/customXml" Target="../ink/ink335.xml"/><Relationship Id="rId24" Type="http://schemas.openxmlformats.org/officeDocument/2006/relationships/image" Target="../media/image242.png"/><Relationship Id="rId5" Type="http://schemas.openxmlformats.org/officeDocument/2006/relationships/customXml" Target="../ink/ink332.xml"/><Relationship Id="rId15" Type="http://schemas.openxmlformats.org/officeDocument/2006/relationships/customXml" Target="../ink/ink337.xml"/><Relationship Id="rId23" Type="http://schemas.openxmlformats.org/officeDocument/2006/relationships/customXml" Target="../ink/ink341.xml"/><Relationship Id="rId10" Type="http://schemas.openxmlformats.org/officeDocument/2006/relationships/image" Target="../media/image235.png"/><Relationship Id="rId19" Type="http://schemas.openxmlformats.org/officeDocument/2006/relationships/customXml" Target="../ink/ink339.xml"/><Relationship Id="rId4" Type="http://schemas.openxmlformats.org/officeDocument/2006/relationships/image" Target="../media/image232.png"/><Relationship Id="rId9" Type="http://schemas.openxmlformats.org/officeDocument/2006/relationships/customXml" Target="../ink/ink334.xml"/><Relationship Id="rId14" Type="http://schemas.openxmlformats.org/officeDocument/2006/relationships/image" Target="../media/image237.png"/><Relationship Id="rId22" Type="http://schemas.openxmlformats.org/officeDocument/2006/relationships/image" Target="../media/image2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customXml" Target="../ink/ink348.xml"/><Relationship Id="rId3" Type="http://schemas.openxmlformats.org/officeDocument/2006/relationships/customXml" Target="../ink/ink343.xml"/><Relationship Id="rId7" Type="http://schemas.openxmlformats.org/officeDocument/2006/relationships/customXml" Target="../ink/ink345.xml"/><Relationship Id="rId12" Type="http://schemas.openxmlformats.org/officeDocument/2006/relationships/image" Target="../media/image248.png"/><Relationship Id="rId2" Type="http://schemas.openxmlformats.org/officeDocument/2006/relationships/image" Target="../media/image243.png"/><Relationship Id="rId16" Type="http://schemas.openxmlformats.org/officeDocument/2006/relationships/image" Target="../media/image250.png"/><Relationship Id="rId1" Type="http://schemas.openxmlformats.org/officeDocument/2006/relationships/customXml" Target="../ink/ink342.xml"/><Relationship Id="rId6" Type="http://schemas.openxmlformats.org/officeDocument/2006/relationships/image" Target="../media/image245.png"/><Relationship Id="rId11" Type="http://schemas.openxmlformats.org/officeDocument/2006/relationships/customXml" Target="../ink/ink347.xml"/><Relationship Id="rId5" Type="http://schemas.openxmlformats.org/officeDocument/2006/relationships/customXml" Target="../ink/ink344.xml"/><Relationship Id="rId15" Type="http://schemas.openxmlformats.org/officeDocument/2006/relationships/customXml" Target="../ink/ink349.xml"/><Relationship Id="rId10" Type="http://schemas.openxmlformats.org/officeDocument/2006/relationships/image" Target="../media/image247.png"/><Relationship Id="rId4" Type="http://schemas.openxmlformats.org/officeDocument/2006/relationships/image" Target="../media/image244.png"/><Relationship Id="rId9" Type="http://schemas.openxmlformats.org/officeDocument/2006/relationships/customXml" Target="../ink/ink346.xml"/><Relationship Id="rId14" Type="http://schemas.openxmlformats.org/officeDocument/2006/relationships/image" Target="../media/image249.png"/></Relationships>
</file>

<file path=xl/drawings/_rels/drawing10.xml.rels><?xml version="1.0" encoding="UTF-8" standalone="yes"?>
<Relationships xmlns="http://schemas.openxmlformats.org/package/2006/relationships"><Relationship Id="rId13" Type="http://schemas.openxmlformats.org/officeDocument/2006/relationships/customXml" Target="../ink/ink356.xml"/><Relationship Id="rId18" Type="http://schemas.openxmlformats.org/officeDocument/2006/relationships/image" Target="../media/image259.png"/><Relationship Id="rId26" Type="http://schemas.openxmlformats.org/officeDocument/2006/relationships/image" Target="../media/image263.png"/><Relationship Id="rId39" Type="http://schemas.openxmlformats.org/officeDocument/2006/relationships/customXml" Target="../ink/ink369.xml"/><Relationship Id="rId21" Type="http://schemas.openxmlformats.org/officeDocument/2006/relationships/customXml" Target="../ink/ink360.xml"/><Relationship Id="rId34" Type="http://schemas.openxmlformats.org/officeDocument/2006/relationships/image" Target="../media/image267.png"/><Relationship Id="rId42" Type="http://schemas.openxmlformats.org/officeDocument/2006/relationships/image" Target="../media/image271.png"/><Relationship Id="rId7" Type="http://schemas.openxmlformats.org/officeDocument/2006/relationships/customXml" Target="../ink/ink353.xml"/><Relationship Id="rId2" Type="http://schemas.openxmlformats.org/officeDocument/2006/relationships/image" Target="../media/image251.png"/><Relationship Id="rId16" Type="http://schemas.openxmlformats.org/officeDocument/2006/relationships/image" Target="../media/image258.png"/><Relationship Id="rId29" Type="http://schemas.openxmlformats.org/officeDocument/2006/relationships/customXml" Target="../ink/ink364.xml"/><Relationship Id="rId1" Type="http://schemas.openxmlformats.org/officeDocument/2006/relationships/customXml" Target="../ink/ink350.xml"/><Relationship Id="rId6" Type="http://schemas.openxmlformats.org/officeDocument/2006/relationships/image" Target="../media/image253.png"/><Relationship Id="rId11" Type="http://schemas.openxmlformats.org/officeDocument/2006/relationships/customXml" Target="../ink/ink355.xml"/><Relationship Id="rId24" Type="http://schemas.openxmlformats.org/officeDocument/2006/relationships/image" Target="../media/image262.png"/><Relationship Id="rId32" Type="http://schemas.openxmlformats.org/officeDocument/2006/relationships/image" Target="../media/image266.png"/><Relationship Id="rId37" Type="http://schemas.openxmlformats.org/officeDocument/2006/relationships/customXml" Target="../ink/ink368.xml"/><Relationship Id="rId40" Type="http://schemas.openxmlformats.org/officeDocument/2006/relationships/image" Target="../media/image270.png"/><Relationship Id="rId45" Type="http://schemas.openxmlformats.org/officeDocument/2006/relationships/customXml" Target="../ink/ink372.xml"/><Relationship Id="rId5" Type="http://schemas.openxmlformats.org/officeDocument/2006/relationships/customXml" Target="../ink/ink352.xml"/><Relationship Id="rId15" Type="http://schemas.openxmlformats.org/officeDocument/2006/relationships/customXml" Target="../ink/ink357.xml"/><Relationship Id="rId23" Type="http://schemas.openxmlformats.org/officeDocument/2006/relationships/customXml" Target="../ink/ink361.xml"/><Relationship Id="rId28" Type="http://schemas.openxmlformats.org/officeDocument/2006/relationships/image" Target="../media/image264.png"/><Relationship Id="rId36" Type="http://schemas.openxmlformats.org/officeDocument/2006/relationships/image" Target="../media/image268.png"/><Relationship Id="rId10" Type="http://schemas.openxmlformats.org/officeDocument/2006/relationships/image" Target="../media/image255.png"/><Relationship Id="rId19" Type="http://schemas.openxmlformats.org/officeDocument/2006/relationships/customXml" Target="../ink/ink359.xml"/><Relationship Id="rId31" Type="http://schemas.openxmlformats.org/officeDocument/2006/relationships/customXml" Target="../ink/ink365.xml"/><Relationship Id="rId44" Type="http://schemas.openxmlformats.org/officeDocument/2006/relationships/image" Target="../media/image272.png"/><Relationship Id="rId4" Type="http://schemas.openxmlformats.org/officeDocument/2006/relationships/image" Target="../media/image252.png"/><Relationship Id="rId9" Type="http://schemas.openxmlformats.org/officeDocument/2006/relationships/customXml" Target="../ink/ink354.xml"/><Relationship Id="rId14" Type="http://schemas.openxmlformats.org/officeDocument/2006/relationships/image" Target="../media/image257.png"/><Relationship Id="rId22" Type="http://schemas.openxmlformats.org/officeDocument/2006/relationships/image" Target="../media/image261.png"/><Relationship Id="rId27" Type="http://schemas.openxmlformats.org/officeDocument/2006/relationships/customXml" Target="../ink/ink363.xml"/><Relationship Id="rId30" Type="http://schemas.openxmlformats.org/officeDocument/2006/relationships/image" Target="../media/image265.png"/><Relationship Id="rId35" Type="http://schemas.openxmlformats.org/officeDocument/2006/relationships/customXml" Target="../ink/ink367.xml"/><Relationship Id="rId43" Type="http://schemas.openxmlformats.org/officeDocument/2006/relationships/customXml" Target="../ink/ink371.xml"/><Relationship Id="rId8" Type="http://schemas.openxmlformats.org/officeDocument/2006/relationships/image" Target="../media/image254.png"/><Relationship Id="rId3" Type="http://schemas.openxmlformats.org/officeDocument/2006/relationships/customXml" Target="../ink/ink351.xml"/><Relationship Id="rId12" Type="http://schemas.openxmlformats.org/officeDocument/2006/relationships/image" Target="../media/image256.png"/><Relationship Id="rId17" Type="http://schemas.openxmlformats.org/officeDocument/2006/relationships/customXml" Target="../ink/ink358.xml"/><Relationship Id="rId25" Type="http://schemas.openxmlformats.org/officeDocument/2006/relationships/customXml" Target="../ink/ink362.xml"/><Relationship Id="rId33" Type="http://schemas.openxmlformats.org/officeDocument/2006/relationships/customXml" Target="../ink/ink366.xml"/><Relationship Id="rId38" Type="http://schemas.openxmlformats.org/officeDocument/2006/relationships/image" Target="../media/image269.png"/><Relationship Id="rId46" Type="http://schemas.openxmlformats.org/officeDocument/2006/relationships/image" Target="../media/image273.png"/><Relationship Id="rId20" Type="http://schemas.openxmlformats.org/officeDocument/2006/relationships/image" Target="../media/image260.png"/><Relationship Id="rId41" Type="http://schemas.openxmlformats.org/officeDocument/2006/relationships/customXml" Target="../ink/ink370.xml"/></Relationships>
</file>

<file path=xl/drawings/_rels/drawing12.xml.rels><?xml version="1.0" encoding="UTF-8" standalone="yes"?>
<Relationships xmlns="http://schemas.openxmlformats.org/package/2006/relationships"><Relationship Id="rId8" Type="http://schemas.openxmlformats.org/officeDocument/2006/relationships/image" Target="../media/image277.png"/><Relationship Id="rId13" Type="http://schemas.openxmlformats.org/officeDocument/2006/relationships/customXml" Target="../ink/ink379.xml"/><Relationship Id="rId3" Type="http://schemas.openxmlformats.org/officeDocument/2006/relationships/customXml" Target="../ink/ink374.xml"/><Relationship Id="rId7" Type="http://schemas.openxmlformats.org/officeDocument/2006/relationships/customXml" Target="../ink/ink376.xml"/><Relationship Id="rId12" Type="http://schemas.openxmlformats.org/officeDocument/2006/relationships/image" Target="../media/image279.png"/><Relationship Id="rId2" Type="http://schemas.openxmlformats.org/officeDocument/2006/relationships/image" Target="../media/image274.png"/><Relationship Id="rId1" Type="http://schemas.openxmlformats.org/officeDocument/2006/relationships/customXml" Target="../ink/ink373.xml"/><Relationship Id="rId6" Type="http://schemas.openxmlformats.org/officeDocument/2006/relationships/image" Target="../media/image276.png"/><Relationship Id="rId11" Type="http://schemas.openxmlformats.org/officeDocument/2006/relationships/customXml" Target="../ink/ink378.xml"/><Relationship Id="rId5" Type="http://schemas.openxmlformats.org/officeDocument/2006/relationships/customXml" Target="../ink/ink375.xml"/><Relationship Id="rId10" Type="http://schemas.openxmlformats.org/officeDocument/2006/relationships/image" Target="../media/image278.png"/><Relationship Id="rId4" Type="http://schemas.openxmlformats.org/officeDocument/2006/relationships/image" Target="../media/image275.png"/><Relationship Id="rId9" Type="http://schemas.openxmlformats.org/officeDocument/2006/relationships/customXml" Target="../ink/ink377.xml"/><Relationship Id="rId14" Type="http://schemas.openxmlformats.org/officeDocument/2006/relationships/image" Target="../media/image280.png"/></Relationships>
</file>

<file path=xl/drawings/_rels/drawing13.xml.rels><?xml version="1.0" encoding="UTF-8" standalone="yes"?>
<Relationships xmlns="http://schemas.openxmlformats.org/package/2006/relationships"><Relationship Id="rId13" Type="http://schemas.openxmlformats.org/officeDocument/2006/relationships/customXml" Target="../ink/ink386.xml"/><Relationship Id="rId18" Type="http://schemas.openxmlformats.org/officeDocument/2006/relationships/image" Target="../media/image289.png"/><Relationship Id="rId26" Type="http://schemas.openxmlformats.org/officeDocument/2006/relationships/image" Target="../media/image293.png"/><Relationship Id="rId39" Type="http://schemas.openxmlformats.org/officeDocument/2006/relationships/customXml" Target="../ink/ink399.xml"/><Relationship Id="rId21" Type="http://schemas.openxmlformats.org/officeDocument/2006/relationships/customXml" Target="../ink/ink390.xml"/><Relationship Id="rId34" Type="http://schemas.openxmlformats.org/officeDocument/2006/relationships/image" Target="../media/image297.png"/><Relationship Id="rId42" Type="http://schemas.openxmlformats.org/officeDocument/2006/relationships/image" Target="../media/image301.png"/><Relationship Id="rId7" Type="http://schemas.openxmlformats.org/officeDocument/2006/relationships/customXml" Target="../ink/ink383.xml"/><Relationship Id="rId2" Type="http://schemas.openxmlformats.org/officeDocument/2006/relationships/image" Target="../media/image281.png"/><Relationship Id="rId16" Type="http://schemas.openxmlformats.org/officeDocument/2006/relationships/image" Target="../media/image288.png"/><Relationship Id="rId20" Type="http://schemas.openxmlformats.org/officeDocument/2006/relationships/image" Target="../media/image290.png"/><Relationship Id="rId29" Type="http://schemas.openxmlformats.org/officeDocument/2006/relationships/customXml" Target="../ink/ink394.xml"/><Relationship Id="rId41" Type="http://schemas.openxmlformats.org/officeDocument/2006/relationships/customXml" Target="../ink/ink400.xml"/><Relationship Id="rId1" Type="http://schemas.openxmlformats.org/officeDocument/2006/relationships/customXml" Target="../ink/ink380.xml"/><Relationship Id="rId6" Type="http://schemas.openxmlformats.org/officeDocument/2006/relationships/image" Target="../media/image283.png"/><Relationship Id="rId11" Type="http://schemas.openxmlformats.org/officeDocument/2006/relationships/customXml" Target="../ink/ink385.xml"/><Relationship Id="rId24" Type="http://schemas.openxmlformats.org/officeDocument/2006/relationships/image" Target="../media/image292.png"/><Relationship Id="rId32" Type="http://schemas.openxmlformats.org/officeDocument/2006/relationships/image" Target="../media/image296.png"/><Relationship Id="rId37" Type="http://schemas.openxmlformats.org/officeDocument/2006/relationships/customXml" Target="../ink/ink398.xml"/><Relationship Id="rId40" Type="http://schemas.openxmlformats.org/officeDocument/2006/relationships/image" Target="../media/image300.png"/><Relationship Id="rId5" Type="http://schemas.openxmlformats.org/officeDocument/2006/relationships/customXml" Target="../ink/ink382.xml"/><Relationship Id="rId15" Type="http://schemas.openxmlformats.org/officeDocument/2006/relationships/customXml" Target="../ink/ink387.xml"/><Relationship Id="rId23" Type="http://schemas.openxmlformats.org/officeDocument/2006/relationships/customXml" Target="../ink/ink391.xml"/><Relationship Id="rId28" Type="http://schemas.openxmlformats.org/officeDocument/2006/relationships/image" Target="../media/image294.png"/><Relationship Id="rId36" Type="http://schemas.openxmlformats.org/officeDocument/2006/relationships/image" Target="../media/image298.png"/><Relationship Id="rId10" Type="http://schemas.openxmlformats.org/officeDocument/2006/relationships/image" Target="../media/image285.png"/><Relationship Id="rId19" Type="http://schemas.openxmlformats.org/officeDocument/2006/relationships/customXml" Target="../ink/ink389.xml"/><Relationship Id="rId31" Type="http://schemas.openxmlformats.org/officeDocument/2006/relationships/customXml" Target="../ink/ink395.xml"/><Relationship Id="rId44" Type="http://schemas.openxmlformats.org/officeDocument/2006/relationships/image" Target="../media/image302.png"/><Relationship Id="rId4" Type="http://schemas.openxmlformats.org/officeDocument/2006/relationships/image" Target="../media/image282.png"/><Relationship Id="rId9" Type="http://schemas.openxmlformats.org/officeDocument/2006/relationships/customXml" Target="../ink/ink384.xml"/><Relationship Id="rId14" Type="http://schemas.openxmlformats.org/officeDocument/2006/relationships/image" Target="../media/image287.png"/><Relationship Id="rId22" Type="http://schemas.openxmlformats.org/officeDocument/2006/relationships/image" Target="../media/image291.png"/><Relationship Id="rId27" Type="http://schemas.openxmlformats.org/officeDocument/2006/relationships/customXml" Target="../ink/ink393.xml"/><Relationship Id="rId30" Type="http://schemas.openxmlformats.org/officeDocument/2006/relationships/image" Target="../media/image295.png"/><Relationship Id="rId35" Type="http://schemas.openxmlformats.org/officeDocument/2006/relationships/customXml" Target="../ink/ink397.xml"/><Relationship Id="rId43" Type="http://schemas.openxmlformats.org/officeDocument/2006/relationships/customXml" Target="../ink/ink401.xml"/><Relationship Id="rId8" Type="http://schemas.openxmlformats.org/officeDocument/2006/relationships/image" Target="../media/image284.png"/><Relationship Id="rId3" Type="http://schemas.openxmlformats.org/officeDocument/2006/relationships/customXml" Target="../ink/ink381.xml"/><Relationship Id="rId12" Type="http://schemas.openxmlformats.org/officeDocument/2006/relationships/image" Target="../media/image286.png"/><Relationship Id="rId17" Type="http://schemas.openxmlformats.org/officeDocument/2006/relationships/customXml" Target="../ink/ink388.xml"/><Relationship Id="rId25" Type="http://schemas.openxmlformats.org/officeDocument/2006/relationships/customXml" Target="../ink/ink392.xml"/><Relationship Id="rId33" Type="http://schemas.openxmlformats.org/officeDocument/2006/relationships/customXml" Target="../ink/ink396.xml"/><Relationship Id="rId38" Type="http://schemas.openxmlformats.org/officeDocument/2006/relationships/image" Target="../media/image299.png"/></Relationships>
</file>

<file path=xl/drawings/_rels/drawing1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7.xml.rels><?xml version="1.0" encoding="UTF-8" standalone="yes"?>
<Relationships xmlns="http://schemas.openxmlformats.org/package/2006/relationships"><Relationship Id="rId2" Type="http://schemas.openxmlformats.org/officeDocument/2006/relationships/image" Target="../media/image303.png"/><Relationship Id="rId1" Type="http://schemas.openxmlformats.org/officeDocument/2006/relationships/customXml" Target="../ink/ink402.xml"/></Relationships>
</file>

<file path=xl/drawings/_rels/drawing18.xml.rels><?xml version="1.0" encoding="UTF-8" standalone="yes"?>
<Relationships xmlns="http://schemas.openxmlformats.org/package/2006/relationships"><Relationship Id="rId8" Type="http://schemas.openxmlformats.org/officeDocument/2006/relationships/customXml" Target="../ink/ink406.xml"/><Relationship Id="rId3" Type="http://schemas.openxmlformats.org/officeDocument/2006/relationships/image" Target="../media/image304.png"/><Relationship Id="rId7" Type="http://schemas.openxmlformats.org/officeDocument/2006/relationships/image" Target="../media/image306.png"/><Relationship Id="rId2" Type="http://schemas.openxmlformats.org/officeDocument/2006/relationships/customXml" Target="../ink/ink403.xml"/><Relationship Id="rId1" Type="http://schemas.openxmlformats.org/officeDocument/2006/relationships/chart" Target="../charts/chart4.xml"/><Relationship Id="rId6" Type="http://schemas.openxmlformats.org/officeDocument/2006/relationships/customXml" Target="../ink/ink405.xml"/><Relationship Id="rId5" Type="http://schemas.openxmlformats.org/officeDocument/2006/relationships/image" Target="../media/image305.png"/><Relationship Id="rId4" Type="http://schemas.openxmlformats.org/officeDocument/2006/relationships/customXml" Target="../ink/ink404.xml"/><Relationship Id="rId9" Type="http://schemas.openxmlformats.org/officeDocument/2006/relationships/image" Target="../media/image307.png"/></Relationships>
</file>

<file path=xl/drawings/_rels/drawing19.xml.rels><?xml version="1.0" encoding="UTF-8" standalone="yes"?>
<Relationships xmlns="http://schemas.openxmlformats.org/package/2006/relationships"><Relationship Id="rId13" Type="http://schemas.openxmlformats.org/officeDocument/2006/relationships/customXml" Target="../ink/ink413.xml"/><Relationship Id="rId18" Type="http://schemas.openxmlformats.org/officeDocument/2006/relationships/image" Target="../media/image316.png"/><Relationship Id="rId26" Type="http://schemas.openxmlformats.org/officeDocument/2006/relationships/image" Target="../media/image320.png"/><Relationship Id="rId39" Type="http://schemas.openxmlformats.org/officeDocument/2006/relationships/customXml" Target="../ink/ink426.xml"/><Relationship Id="rId21" Type="http://schemas.openxmlformats.org/officeDocument/2006/relationships/customXml" Target="../ink/ink417.xml"/><Relationship Id="rId34" Type="http://schemas.openxmlformats.org/officeDocument/2006/relationships/image" Target="../media/image324.png"/><Relationship Id="rId42" Type="http://schemas.openxmlformats.org/officeDocument/2006/relationships/image" Target="../media/image328.png"/><Relationship Id="rId47" Type="http://schemas.openxmlformats.org/officeDocument/2006/relationships/customXml" Target="../ink/ink430.xml"/><Relationship Id="rId50" Type="http://schemas.openxmlformats.org/officeDocument/2006/relationships/image" Target="../media/image332.png"/><Relationship Id="rId7" Type="http://schemas.openxmlformats.org/officeDocument/2006/relationships/customXml" Target="../ink/ink410.xml"/><Relationship Id="rId2" Type="http://schemas.openxmlformats.org/officeDocument/2006/relationships/image" Target="../media/image308.png"/><Relationship Id="rId16" Type="http://schemas.openxmlformats.org/officeDocument/2006/relationships/image" Target="../media/image315.png"/><Relationship Id="rId29" Type="http://schemas.openxmlformats.org/officeDocument/2006/relationships/customXml" Target="../ink/ink421.xml"/><Relationship Id="rId11" Type="http://schemas.openxmlformats.org/officeDocument/2006/relationships/customXml" Target="../ink/ink412.xml"/><Relationship Id="rId24" Type="http://schemas.openxmlformats.org/officeDocument/2006/relationships/image" Target="../media/image319.png"/><Relationship Id="rId32" Type="http://schemas.openxmlformats.org/officeDocument/2006/relationships/image" Target="../media/image323.png"/><Relationship Id="rId37" Type="http://schemas.openxmlformats.org/officeDocument/2006/relationships/customXml" Target="../ink/ink425.xml"/><Relationship Id="rId40" Type="http://schemas.openxmlformats.org/officeDocument/2006/relationships/image" Target="../media/image327.png"/><Relationship Id="rId45" Type="http://schemas.openxmlformats.org/officeDocument/2006/relationships/customXml" Target="../ink/ink429.xml"/><Relationship Id="rId53" Type="http://schemas.openxmlformats.org/officeDocument/2006/relationships/customXml" Target="../ink/ink433.xml"/><Relationship Id="rId5" Type="http://schemas.openxmlformats.org/officeDocument/2006/relationships/customXml" Target="../ink/ink409.xml"/><Relationship Id="rId10" Type="http://schemas.openxmlformats.org/officeDocument/2006/relationships/image" Target="../media/image312.png"/><Relationship Id="rId19" Type="http://schemas.openxmlformats.org/officeDocument/2006/relationships/customXml" Target="../ink/ink416.xml"/><Relationship Id="rId31" Type="http://schemas.openxmlformats.org/officeDocument/2006/relationships/customXml" Target="../ink/ink422.xml"/><Relationship Id="rId44" Type="http://schemas.openxmlformats.org/officeDocument/2006/relationships/image" Target="../media/image329.png"/><Relationship Id="rId52" Type="http://schemas.openxmlformats.org/officeDocument/2006/relationships/image" Target="../media/image333.png"/><Relationship Id="rId4" Type="http://schemas.openxmlformats.org/officeDocument/2006/relationships/image" Target="../media/image309.png"/><Relationship Id="rId9" Type="http://schemas.openxmlformats.org/officeDocument/2006/relationships/customXml" Target="../ink/ink411.xml"/><Relationship Id="rId14" Type="http://schemas.openxmlformats.org/officeDocument/2006/relationships/image" Target="../media/image314.png"/><Relationship Id="rId22" Type="http://schemas.openxmlformats.org/officeDocument/2006/relationships/image" Target="../media/image318.png"/><Relationship Id="rId27" Type="http://schemas.openxmlformats.org/officeDocument/2006/relationships/customXml" Target="../ink/ink420.xml"/><Relationship Id="rId30" Type="http://schemas.openxmlformats.org/officeDocument/2006/relationships/image" Target="../media/image322.png"/><Relationship Id="rId35" Type="http://schemas.openxmlformats.org/officeDocument/2006/relationships/customXml" Target="../ink/ink424.xml"/><Relationship Id="rId43" Type="http://schemas.openxmlformats.org/officeDocument/2006/relationships/customXml" Target="../ink/ink428.xml"/><Relationship Id="rId48" Type="http://schemas.openxmlformats.org/officeDocument/2006/relationships/image" Target="../media/image331.png"/><Relationship Id="rId8" Type="http://schemas.openxmlformats.org/officeDocument/2006/relationships/image" Target="../media/image311.png"/><Relationship Id="rId51" Type="http://schemas.openxmlformats.org/officeDocument/2006/relationships/customXml" Target="../ink/ink432.xml"/><Relationship Id="rId3" Type="http://schemas.openxmlformats.org/officeDocument/2006/relationships/customXml" Target="../ink/ink408.xml"/><Relationship Id="rId12" Type="http://schemas.openxmlformats.org/officeDocument/2006/relationships/image" Target="../media/image313.png"/><Relationship Id="rId17" Type="http://schemas.openxmlformats.org/officeDocument/2006/relationships/customXml" Target="../ink/ink415.xml"/><Relationship Id="rId25" Type="http://schemas.openxmlformats.org/officeDocument/2006/relationships/customXml" Target="../ink/ink419.xml"/><Relationship Id="rId33" Type="http://schemas.openxmlformats.org/officeDocument/2006/relationships/customXml" Target="../ink/ink423.xml"/><Relationship Id="rId38" Type="http://schemas.openxmlformats.org/officeDocument/2006/relationships/image" Target="../media/image326.png"/><Relationship Id="rId46" Type="http://schemas.openxmlformats.org/officeDocument/2006/relationships/image" Target="../media/image330.png"/><Relationship Id="rId20" Type="http://schemas.openxmlformats.org/officeDocument/2006/relationships/image" Target="../media/image317.png"/><Relationship Id="rId41" Type="http://schemas.openxmlformats.org/officeDocument/2006/relationships/customXml" Target="../ink/ink427.xml"/><Relationship Id="rId54" Type="http://schemas.openxmlformats.org/officeDocument/2006/relationships/image" Target="../media/image334.png"/><Relationship Id="rId1" Type="http://schemas.openxmlformats.org/officeDocument/2006/relationships/customXml" Target="../ink/ink407.xml"/><Relationship Id="rId6" Type="http://schemas.openxmlformats.org/officeDocument/2006/relationships/image" Target="../media/image310.png"/><Relationship Id="rId15" Type="http://schemas.openxmlformats.org/officeDocument/2006/relationships/customXml" Target="../ink/ink414.xml"/><Relationship Id="rId23" Type="http://schemas.openxmlformats.org/officeDocument/2006/relationships/customXml" Target="../ink/ink418.xml"/><Relationship Id="rId28" Type="http://schemas.openxmlformats.org/officeDocument/2006/relationships/image" Target="../media/image321.png"/><Relationship Id="rId36" Type="http://schemas.openxmlformats.org/officeDocument/2006/relationships/image" Target="../media/image325.png"/><Relationship Id="rId49" Type="http://schemas.openxmlformats.org/officeDocument/2006/relationships/customXml" Target="../ink/ink431.xml"/></Relationships>
</file>

<file path=xl/drawings/_rels/drawing20.xml.rels><?xml version="1.0" encoding="UTF-8" standalone="yes"?>
<Relationships xmlns="http://schemas.openxmlformats.org/package/2006/relationships"><Relationship Id="rId13" Type="http://schemas.openxmlformats.org/officeDocument/2006/relationships/customXml" Target="../ink/ink440.xml"/><Relationship Id="rId18" Type="http://schemas.openxmlformats.org/officeDocument/2006/relationships/image" Target="../media/image343.png"/><Relationship Id="rId26" Type="http://schemas.openxmlformats.org/officeDocument/2006/relationships/image" Target="../media/image347.png"/><Relationship Id="rId39" Type="http://schemas.openxmlformats.org/officeDocument/2006/relationships/customXml" Target="../ink/ink453.xml"/><Relationship Id="rId21" Type="http://schemas.openxmlformats.org/officeDocument/2006/relationships/customXml" Target="../ink/ink444.xml"/><Relationship Id="rId34" Type="http://schemas.openxmlformats.org/officeDocument/2006/relationships/image" Target="../media/image351.png"/><Relationship Id="rId42" Type="http://schemas.openxmlformats.org/officeDocument/2006/relationships/image" Target="../media/image355.png"/><Relationship Id="rId47" Type="http://schemas.openxmlformats.org/officeDocument/2006/relationships/customXml" Target="../ink/ink457.xml"/><Relationship Id="rId50" Type="http://schemas.openxmlformats.org/officeDocument/2006/relationships/image" Target="../media/image359.png"/><Relationship Id="rId55" Type="http://schemas.openxmlformats.org/officeDocument/2006/relationships/customXml" Target="../ink/ink461.xml"/><Relationship Id="rId7" Type="http://schemas.openxmlformats.org/officeDocument/2006/relationships/customXml" Target="../ink/ink437.xml"/><Relationship Id="rId2" Type="http://schemas.openxmlformats.org/officeDocument/2006/relationships/image" Target="../media/image335.png"/><Relationship Id="rId16" Type="http://schemas.openxmlformats.org/officeDocument/2006/relationships/image" Target="../media/image342.png"/><Relationship Id="rId29" Type="http://schemas.openxmlformats.org/officeDocument/2006/relationships/customXml" Target="../ink/ink448.xml"/><Relationship Id="rId11" Type="http://schemas.openxmlformats.org/officeDocument/2006/relationships/customXml" Target="../ink/ink439.xml"/><Relationship Id="rId24" Type="http://schemas.openxmlformats.org/officeDocument/2006/relationships/image" Target="../media/image346.png"/><Relationship Id="rId32" Type="http://schemas.openxmlformats.org/officeDocument/2006/relationships/image" Target="../media/image350.png"/><Relationship Id="rId37" Type="http://schemas.openxmlformats.org/officeDocument/2006/relationships/customXml" Target="../ink/ink452.xml"/><Relationship Id="rId40" Type="http://schemas.openxmlformats.org/officeDocument/2006/relationships/image" Target="../media/image354.png"/><Relationship Id="rId45" Type="http://schemas.openxmlformats.org/officeDocument/2006/relationships/customXml" Target="../ink/ink456.xml"/><Relationship Id="rId53" Type="http://schemas.openxmlformats.org/officeDocument/2006/relationships/customXml" Target="../ink/ink460.xml"/><Relationship Id="rId58" Type="http://schemas.openxmlformats.org/officeDocument/2006/relationships/image" Target="../media/image363.png"/><Relationship Id="rId5" Type="http://schemas.openxmlformats.org/officeDocument/2006/relationships/customXml" Target="../ink/ink436.xml"/><Relationship Id="rId19" Type="http://schemas.openxmlformats.org/officeDocument/2006/relationships/customXml" Target="../ink/ink443.xml"/><Relationship Id="rId4" Type="http://schemas.openxmlformats.org/officeDocument/2006/relationships/image" Target="../media/image336.png"/><Relationship Id="rId9" Type="http://schemas.openxmlformats.org/officeDocument/2006/relationships/customXml" Target="../ink/ink438.xml"/><Relationship Id="rId14" Type="http://schemas.openxmlformats.org/officeDocument/2006/relationships/image" Target="../media/image341.png"/><Relationship Id="rId22" Type="http://schemas.openxmlformats.org/officeDocument/2006/relationships/image" Target="../media/image345.png"/><Relationship Id="rId27" Type="http://schemas.openxmlformats.org/officeDocument/2006/relationships/customXml" Target="../ink/ink447.xml"/><Relationship Id="rId30" Type="http://schemas.openxmlformats.org/officeDocument/2006/relationships/image" Target="../media/image349.png"/><Relationship Id="rId35" Type="http://schemas.openxmlformats.org/officeDocument/2006/relationships/customXml" Target="../ink/ink451.xml"/><Relationship Id="rId43" Type="http://schemas.openxmlformats.org/officeDocument/2006/relationships/customXml" Target="../ink/ink455.xml"/><Relationship Id="rId48" Type="http://schemas.openxmlformats.org/officeDocument/2006/relationships/image" Target="../media/image358.png"/><Relationship Id="rId56" Type="http://schemas.openxmlformats.org/officeDocument/2006/relationships/image" Target="../media/image362.png"/><Relationship Id="rId8" Type="http://schemas.openxmlformats.org/officeDocument/2006/relationships/image" Target="../media/image338.png"/><Relationship Id="rId51" Type="http://schemas.openxmlformats.org/officeDocument/2006/relationships/customXml" Target="../ink/ink459.xml"/><Relationship Id="rId3" Type="http://schemas.openxmlformats.org/officeDocument/2006/relationships/customXml" Target="../ink/ink435.xml"/><Relationship Id="rId12" Type="http://schemas.openxmlformats.org/officeDocument/2006/relationships/image" Target="../media/image340.png"/><Relationship Id="rId17" Type="http://schemas.openxmlformats.org/officeDocument/2006/relationships/customXml" Target="../ink/ink442.xml"/><Relationship Id="rId25" Type="http://schemas.openxmlformats.org/officeDocument/2006/relationships/customXml" Target="../ink/ink446.xml"/><Relationship Id="rId33" Type="http://schemas.openxmlformats.org/officeDocument/2006/relationships/customXml" Target="../ink/ink450.xml"/><Relationship Id="rId38" Type="http://schemas.openxmlformats.org/officeDocument/2006/relationships/image" Target="../media/image353.png"/><Relationship Id="rId46" Type="http://schemas.openxmlformats.org/officeDocument/2006/relationships/image" Target="../media/image357.png"/><Relationship Id="rId59" Type="http://schemas.openxmlformats.org/officeDocument/2006/relationships/customXml" Target="../ink/ink463.xml"/><Relationship Id="rId20" Type="http://schemas.openxmlformats.org/officeDocument/2006/relationships/image" Target="../media/image344.png"/><Relationship Id="rId41" Type="http://schemas.openxmlformats.org/officeDocument/2006/relationships/customXml" Target="../ink/ink454.xml"/><Relationship Id="rId54" Type="http://schemas.openxmlformats.org/officeDocument/2006/relationships/image" Target="../media/image361.png"/><Relationship Id="rId1" Type="http://schemas.openxmlformats.org/officeDocument/2006/relationships/customXml" Target="../ink/ink434.xml"/><Relationship Id="rId6" Type="http://schemas.openxmlformats.org/officeDocument/2006/relationships/image" Target="../media/image337.png"/><Relationship Id="rId15" Type="http://schemas.openxmlformats.org/officeDocument/2006/relationships/customXml" Target="../ink/ink441.xml"/><Relationship Id="rId23" Type="http://schemas.openxmlformats.org/officeDocument/2006/relationships/customXml" Target="../ink/ink445.xml"/><Relationship Id="rId28" Type="http://schemas.openxmlformats.org/officeDocument/2006/relationships/image" Target="../media/image348.png"/><Relationship Id="rId36" Type="http://schemas.openxmlformats.org/officeDocument/2006/relationships/image" Target="../media/image352.png"/><Relationship Id="rId49" Type="http://schemas.openxmlformats.org/officeDocument/2006/relationships/customXml" Target="../ink/ink458.xml"/><Relationship Id="rId57" Type="http://schemas.openxmlformats.org/officeDocument/2006/relationships/customXml" Target="../ink/ink462.xml"/><Relationship Id="rId10" Type="http://schemas.openxmlformats.org/officeDocument/2006/relationships/image" Target="../media/image339.png"/><Relationship Id="rId31" Type="http://schemas.openxmlformats.org/officeDocument/2006/relationships/customXml" Target="../ink/ink449.xml"/><Relationship Id="rId44" Type="http://schemas.openxmlformats.org/officeDocument/2006/relationships/image" Target="../media/image356.png"/><Relationship Id="rId52" Type="http://schemas.openxmlformats.org/officeDocument/2006/relationships/image" Target="../media/image360.png"/><Relationship Id="rId60" Type="http://schemas.openxmlformats.org/officeDocument/2006/relationships/image" Target="../media/image364.png"/></Relationships>
</file>

<file path=xl/drawings/_rels/drawing21.xml.rels><?xml version="1.0" encoding="UTF-8" standalone="yes"?>
<Relationships xmlns="http://schemas.openxmlformats.org/package/2006/relationships"><Relationship Id="rId13" Type="http://schemas.openxmlformats.org/officeDocument/2006/relationships/customXml" Target="../ink/ink470.xml"/><Relationship Id="rId18" Type="http://schemas.openxmlformats.org/officeDocument/2006/relationships/image" Target="../media/image373.png"/><Relationship Id="rId26" Type="http://schemas.openxmlformats.org/officeDocument/2006/relationships/image" Target="../media/image377.png"/><Relationship Id="rId39" Type="http://schemas.openxmlformats.org/officeDocument/2006/relationships/customXml" Target="../ink/ink483.xml"/><Relationship Id="rId21" Type="http://schemas.openxmlformats.org/officeDocument/2006/relationships/customXml" Target="../ink/ink474.xml"/><Relationship Id="rId34" Type="http://schemas.openxmlformats.org/officeDocument/2006/relationships/image" Target="../media/image381.png"/><Relationship Id="rId42" Type="http://schemas.openxmlformats.org/officeDocument/2006/relationships/image" Target="../media/image385.png"/><Relationship Id="rId47" Type="http://schemas.openxmlformats.org/officeDocument/2006/relationships/customXml" Target="../ink/ink487.xml"/><Relationship Id="rId50" Type="http://schemas.openxmlformats.org/officeDocument/2006/relationships/image" Target="../media/image389.png"/><Relationship Id="rId7" Type="http://schemas.openxmlformats.org/officeDocument/2006/relationships/customXml" Target="../ink/ink467.xml"/><Relationship Id="rId2" Type="http://schemas.openxmlformats.org/officeDocument/2006/relationships/image" Target="../media/image365.png"/><Relationship Id="rId16" Type="http://schemas.openxmlformats.org/officeDocument/2006/relationships/image" Target="../media/image372.png"/><Relationship Id="rId29" Type="http://schemas.openxmlformats.org/officeDocument/2006/relationships/customXml" Target="../ink/ink478.xml"/><Relationship Id="rId11" Type="http://schemas.openxmlformats.org/officeDocument/2006/relationships/customXml" Target="../ink/ink469.xml"/><Relationship Id="rId24" Type="http://schemas.openxmlformats.org/officeDocument/2006/relationships/image" Target="../media/image376.png"/><Relationship Id="rId32" Type="http://schemas.openxmlformats.org/officeDocument/2006/relationships/image" Target="../media/image380.png"/><Relationship Id="rId37" Type="http://schemas.openxmlformats.org/officeDocument/2006/relationships/customXml" Target="../ink/ink482.xml"/><Relationship Id="rId40" Type="http://schemas.openxmlformats.org/officeDocument/2006/relationships/image" Target="../media/image384.png"/><Relationship Id="rId45" Type="http://schemas.openxmlformats.org/officeDocument/2006/relationships/customXml" Target="../ink/ink486.xml"/><Relationship Id="rId53" Type="http://schemas.openxmlformats.org/officeDocument/2006/relationships/customXml" Target="../ink/ink490.xml"/><Relationship Id="rId5" Type="http://schemas.openxmlformats.org/officeDocument/2006/relationships/customXml" Target="../ink/ink466.xml"/><Relationship Id="rId10" Type="http://schemas.openxmlformats.org/officeDocument/2006/relationships/image" Target="../media/image369.png"/><Relationship Id="rId19" Type="http://schemas.openxmlformats.org/officeDocument/2006/relationships/customXml" Target="../ink/ink473.xml"/><Relationship Id="rId31" Type="http://schemas.openxmlformats.org/officeDocument/2006/relationships/customXml" Target="../ink/ink479.xml"/><Relationship Id="rId44" Type="http://schemas.openxmlformats.org/officeDocument/2006/relationships/image" Target="../media/image386.png"/><Relationship Id="rId52" Type="http://schemas.openxmlformats.org/officeDocument/2006/relationships/image" Target="../media/image390.png"/><Relationship Id="rId4" Type="http://schemas.openxmlformats.org/officeDocument/2006/relationships/image" Target="../media/image366.png"/><Relationship Id="rId9" Type="http://schemas.openxmlformats.org/officeDocument/2006/relationships/customXml" Target="../ink/ink468.xml"/><Relationship Id="rId14" Type="http://schemas.openxmlformats.org/officeDocument/2006/relationships/image" Target="../media/image371.png"/><Relationship Id="rId22" Type="http://schemas.openxmlformats.org/officeDocument/2006/relationships/image" Target="../media/image375.png"/><Relationship Id="rId27" Type="http://schemas.openxmlformats.org/officeDocument/2006/relationships/customXml" Target="../ink/ink477.xml"/><Relationship Id="rId30" Type="http://schemas.openxmlformats.org/officeDocument/2006/relationships/image" Target="../media/image379.png"/><Relationship Id="rId35" Type="http://schemas.openxmlformats.org/officeDocument/2006/relationships/customXml" Target="../ink/ink481.xml"/><Relationship Id="rId43" Type="http://schemas.openxmlformats.org/officeDocument/2006/relationships/customXml" Target="../ink/ink485.xml"/><Relationship Id="rId48" Type="http://schemas.openxmlformats.org/officeDocument/2006/relationships/image" Target="../media/image388.png"/><Relationship Id="rId8" Type="http://schemas.openxmlformats.org/officeDocument/2006/relationships/image" Target="../media/image368.png"/><Relationship Id="rId51" Type="http://schemas.openxmlformats.org/officeDocument/2006/relationships/customXml" Target="../ink/ink489.xml"/><Relationship Id="rId3" Type="http://schemas.openxmlformats.org/officeDocument/2006/relationships/customXml" Target="../ink/ink465.xml"/><Relationship Id="rId12" Type="http://schemas.openxmlformats.org/officeDocument/2006/relationships/image" Target="../media/image370.png"/><Relationship Id="rId17" Type="http://schemas.openxmlformats.org/officeDocument/2006/relationships/customXml" Target="../ink/ink472.xml"/><Relationship Id="rId25" Type="http://schemas.openxmlformats.org/officeDocument/2006/relationships/customXml" Target="../ink/ink476.xml"/><Relationship Id="rId33" Type="http://schemas.openxmlformats.org/officeDocument/2006/relationships/customXml" Target="../ink/ink480.xml"/><Relationship Id="rId38" Type="http://schemas.openxmlformats.org/officeDocument/2006/relationships/image" Target="../media/image383.png"/><Relationship Id="rId46" Type="http://schemas.openxmlformats.org/officeDocument/2006/relationships/image" Target="../media/image387.png"/><Relationship Id="rId20" Type="http://schemas.openxmlformats.org/officeDocument/2006/relationships/image" Target="../media/image374.png"/><Relationship Id="rId41" Type="http://schemas.openxmlformats.org/officeDocument/2006/relationships/customXml" Target="../ink/ink484.xml"/><Relationship Id="rId54" Type="http://schemas.openxmlformats.org/officeDocument/2006/relationships/image" Target="../media/image391.png"/><Relationship Id="rId1" Type="http://schemas.openxmlformats.org/officeDocument/2006/relationships/customXml" Target="../ink/ink464.xml"/><Relationship Id="rId6" Type="http://schemas.openxmlformats.org/officeDocument/2006/relationships/image" Target="../media/image367.png"/><Relationship Id="rId15" Type="http://schemas.openxmlformats.org/officeDocument/2006/relationships/customXml" Target="../ink/ink471.xml"/><Relationship Id="rId23" Type="http://schemas.openxmlformats.org/officeDocument/2006/relationships/customXml" Target="../ink/ink475.xml"/><Relationship Id="rId28" Type="http://schemas.openxmlformats.org/officeDocument/2006/relationships/image" Target="../media/image378.png"/><Relationship Id="rId36" Type="http://schemas.openxmlformats.org/officeDocument/2006/relationships/image" Target="../media/image382.png"/><Relationship Id="rId49" Type="http://schemas.openxmlformats.org/officeDocument/2006/relationships/customXml" Target="../ink/ink488.xml"/></Relationships>
</file>

<file path=xl/drawings/_rels/drawing22.xml.rels><?xml version="1.0" encoding="UTF-8" standalone="yes"?>
<Relationships xmlns="http://schemas.openxmlformats.org/package/2006/relationships"><Relationship Id="rId13" Type="http://schemas.openxmlformats.org/officeDocument/2006/relationships/customXml" Target="../ink/ink497.xml"/><Relationship Id="rId18" Type="http://schemas.openxmlformats.org/officeDocument/2006/relationships/image" Target="../media/image400.png"/><Relationship Id="rId26" Type="http://schemas.openxmlformats.org/officeDocument/2006/relationships/image" Target="../media/image404.png"/><Relationship Id="rId3" Type="http://schemas.openxmlformats.org/officeDocument/2006/relationships/customXml" Target="../ink/ink492.xml"/><Relationship Id="rId21" Type="http://schemas.openxmlformats.org/officeDocument/2006/relationships/customXml" Target="../ink/ink501.xml"/><Relationship Id="rId34" Type="http://schemas.openxmlformats.org/officeDocument/2006/relationships/image" Target="../media/image408.png"/><Relationship Id="rId7" Type="http://schemas.openxmlformats.org/officeDocument/2006/relationships/customXml" Target="../ink/ink494.xml"/><Relationship Id="rId12" Type="http://schemas.openxmlformats.org/officeDocument/2006/relationships/image" Target="../media/image397.png"/><Relationship Id="rId17" Type="http://schemas.openxmlformats.org/officeDocument/2006/relationships/customXml" Target="../ink/ink499.xml"/><Relationship Id="rId25" Type="http://schemas.openxmlformats.org/officeDocument/2006/relationships/customXml" Target="../ink/ink503.xml"/><Relationship Id="rId33" Type="http://schemas.openxmlformats.org/officeDocument/2006/relationships/customXml" Target="../ink/ink507.xml"/><Relationship Id="rId2" Type="http://schemas.openxmlformats.org/officeDocument/2006/relationships/image" Target="../media/image392.png"/><Relationship Id="rId16" Type="http://schemas.openxmlformats.org/officeDocument/2006/relationships/image" Target="../media/image399.png"/><Relationship Id="rId20" Type="http://schemas.openxmlformats.org/officeDocument/2006/relationships/image" Target="../media/image401.png"/><Relationship Id="rId29" Type="http://schemas.openxmlformats.org/officeDocument/2006/relationships/customXml" Target="../ink/ink505.xml"/><Relationship Id="rId1" Type="http://schemas.openxmlformats.org/officeDocument/2006/relationships/customXml" Target="../ink/ink491.xml"/><Relationship Id="rId6" Type="http://schemas.openxmlformats.org/officeDocument/2006/relationships/image" Target="../media/image394.png"/><Relationship Id="rId11" Type="http://schemas.openxmlformats.org/officeDocument/2006/relationships/customXml" Target="../ink/ink496.xml"/><Relationship Id="rId24" Type="http://schemas.openxmlformats.org/officeDocument/2006/relationships/image" Target="../media/image403.png"/><Relationship Id="rId32" Type="http://schemas.openxmlformats.org/officeDocument/2006/relationships/image" Target="../media/image407.png"/><Relationship Id="rId5" Type="http://schemas.openxmlformats.org/officeDocument/2006/relationships/customXml" Target="../ink/ink493.xml"/><Relationship Id="rId15" Type="http://schemas.openxmlformats.org/officeDocument/2006/relationships/customXml" Target="../ink/ink498.xml"/><Relationship Id="rId23" Type="http://schemas.openxmlformats.org/officeDocument/2006/relationships/customXml" Target="../ink/ink502.xml"/><Relationship Id="rId28" Type="http://schemas.openxmlformats.org/officeDocument/2006/relationships/image" Target="../media/image405.png"/><Relationship Id="rId36" Type="http://schemas.openxmlformats.org/officeDocument/2006/relationships/image" Target="../media/image409.png"/><Relationship Id="rId10" Type="http://schemas.openxmlformats.org/officeDocument/2006/relationships/image" Target="../media/image396.png"/><Relationship Id="rId19" Type="http://schemas.openxmlformats.org/officeDocument/2006/relationships/customXml" Target="../ink/ink500.xml"/><Relationship Id="rId31" Type="http://schemas.openxmlformats.org/officeDocument/2006/relationships/customXml" Target="../ink/ink506.xml"/><Relationship Id="rId4" Type="http://schemas.openxmlformats.org/officeDocument/2006/relationships/image" Target="../media/image393.png"/><Relationship Id="rId9" Type="http://schemas.openxmlformats.org/officeDocument/2006/relationships/customXml" Target="../ink/ink495.xml"/><Relationship Id="rId14" Type="http://schemas.openxmlformats.org/officeDocument/2006/relationships/image" Target="../media/image398.png"/><Relationship Id="rId22" Type="http://schemas.openxmlformats.org/officeDocument/2006/relationships/image" Target="../media/image402.png"/><Relationship Id="rId27" Type="http://schemas.openxmlformats.org/officeDocument/2006/relationships/customXml" Target="../ink/ink504.xml"/><Relationship Id="rId30" Type="http://schemas.openxmlformats.org/officeDocument/2006/relationships/image" Target="../media/image406.png"/><Relationship Id="rId35" Type="http://schemas.openxmlformats.org/officeDocument/2006/relationships/customXml" Target="../ink/ink508.xml"/><Relationship Id="rId8" Type="http://schemas.openxmlformats.org/officeDocument/2006/relationships/image" Target="../media/image395.png"/></Relationships>
</file>

<file path=xl/drawings/_rels/drawing23.xml.rels><?xml version="1.0" encoding="UTF-8" standalone="yes"?>
<Relationships xmlns="http://schemas.openxmlformats.org/package/2006/relationships"><Relationship Id="rId26" Type="http://schemas.openxmlformats.org/officeDocument/2006/relationships/image" Target="../media/image422.png"/><Relationship Id="rId21" Type="http://schemas.openxmlformats.org/officeDocument/2006/relationships/customXml" Target="../ink/ink519.xml"/><Relationship Id="rId42" Type="http://schemas.openxmlformats.org/officeDocument/2006/relationships/image" Target="../media/image430.png"/><Relationship Id="rId47" Type="http://schemas.openxmlformats.org/officeDocument/2006/relationships/customXml" Target="../ink/ink532.xml"/><Relationship Id="rId63" Type="http://schemas.openxmlformats.org/officeDocument/2006/relationships/customXml" Target="../ink/ink540.xml"/><Relationship Id="rId68" Type="http://schemas.openxmlformats.org/officeDocument/2006/relationships/image" Target="../media/image443.png"/><Relationship Id="rId84" Type="http://schemas.openxmlformats.org/officeDocument/2006/relationships/image" Target="../media/image451.png"/><Relationship Id="rId89" Type="http://schemas.openxmlformats.org/officeDocument/2006/relationships/customXml" Target="../ink/ink553.xml"/><Relationship Id="rId16" Type="http://schemas.openxmlformats.org/officeDocument/2006/relationships/image" Target="../media/image417.png"/><Relationship Id="rId107" Type="http://schemas.openxmlformats.org/officeDocument/2006/relationships/customXml" Target="../ink/ink562.xml"/><Relationship Id="rId11" Type="http://schemas.openxmlformats.org/officeDocument/2006/relationships/customXml" Target="../ink/ink514.xml"/><Relationship Id="rId32" Type="http://schemas.openxmlformats.org/officeDocument/2006/relationships/image" Target="../media/image425.png"/><Relationship Id="rId37" Type="http://schemas.openxmlformats.org/officeDocument/2006/relationships/customXml" Target="../ink/ink527.xml"/><Relationship Id="rId53" Type="http://schemas.openxmlformats.org/officeDocument/2006/relationships/customXml" Target="../ink/ink535.xml"/><Relationship Id="rId58" Type="http://schemas.openxmlformats.org/officeDocument/2006/relationships/image" Target="../media/image438.png"/><Relationship Id="rId74" Type="http://schemas.openxmlformats.org/officeDocument/2006/relationships/image" Target="../media/image446.png"/><Relationship Id="rId79" Type="http://schemas.openxmlformats.org/officeDocument/2006/relationships/customXml" Target="../ink/ink548.xml"/><Relationship Id="rId102" Type="http://schemas.openxmlformats.org/officeDocument/2006/relationships/image" Target="../media/image460.png"/><Relationship Id="rId5" Type="http://schemas.openxmlformats.org/officeDocument/2006/relationships/customXml" Target="../ink/ink511.xml"/><Relationship Id="rId90" Type="http://schemas.openxmlformats.org/officeDocument/2006/relationships/image" Target="../media/image454.png"/><Relationship Id="rId95" Type="http://schemas.openxmlformats.org/officeDocument/2006/relationships/customXml" Target="../ink/ink556.xml"/><Relationship Id="rId22" Type="http://schemas.openxmlformats.org/officeDocument/2006/relationships/image" Target="../media/image420.png"/><Relationship Id="rId27" Type="http://schemas.openxmlformats.org/officeDocument/2006/relationships/customXml" Target="../ink/ink522.xml"/><Relationship Id="rId43" Type="http://schemas.openxmlformats.org/officeDocument/2006/relationships/customXml" Target="../ink/ink530.xml"/><Relationship Id="rId48" Type="http://schemas.openxmlformats.org/officeDocument/2006/relationships/image" Target="../media/image433.png"/><Relationship Id="rId64" Type="http://schemas.openxmlformats.org/officeDocument/2006/relationships/image" Target="../media/image441.png"/><Relationship Id="rId69" Type="http://schemas.openxmlformats.org/officeDocument/2006/relationships/customXml" Target="../ink/ink543.xml"/><Relationship Id="rId80" Type="http://schemas.openxmlformats.org/officeDocument/2006/relationships/image" Target="../media/image449.png"/><Relationship Id="rId85" Type="http://schemas.openxmlformats.org/officeDocument/2006/relationships/customXml" Target="../ink/ink551.xml"/><Relationship Id="rId12" Type="http://schemas.openxmlformats.org/officeDocument/2006/relationships/image" Target="../media/image415.png"/><Relationship Id="rId17" Type="http://schemas.openxmlformats.org/officeDocument/2006/relationships/customXml" Target="../ink/ink517.xml"/><Relationship Id="rId33" Type="http://schemas.openxmlformats.org/officeDocument/2006/relationships/customXml" Target="../ink/ink525.xml"/><Relationship Id="rId38" Type="http://schemas.openxmlformats.org/officeDocument/2006/relationships/image" Target="../media/image428.png"/><Relationship Id="rId59" Type="http://schemas.openxmlformats.org/officeDocument/2006/relationships/customXml" Target="../ink/ink538.xml"/><Relationship Id="rId103" Type="http://schemas.openxmlformats.org/officeDocument/2006/relationships/customXml" Target="../ink/ink560.xml"/><Relationship Id="rId108" Type="http://schemas.openxmlformats.org/officeDocument/2006/relationships/image" Target="../media/image463.png"/><Relationship Id="rId20" Type="http://schemas.openxmlformats.org/officeDocument/2006/relationships/image" Target="../media/image419.png"/><Relationship Id="rId41" Type="http://schemas.openxmlformats.org/officeDocument/2006/relationships/customXml" Target="../ink/ink529.xml"/><Relationship Id="rId54" Type="http://schemas.openxmlformats.org/officeDocument/2006/relationships/image" Target="../media/image436.png"/><Relationship Id="rId62" Type="http://schemas.openxmlformats.org/officeDocument/2006/relationships/image" Target="../media/image440.png"/><Relationship Id="rId70" Type="http://schemas.openxmlformats.org/officeDocument/2006/relationships/image" Target="../media/image444.png"/><Relationship Id="rId75" Type="http://schemas.openxmlformats.org/officeDocument/2006/relationships/customXml" Target="../ink/ink546.xml"/><Relationship Id="rId83" Type="http://schemas.openxmlformats.org/officeDocument/2006/relationships/customXml" Target="../ink/ink550.xml"/><Relationship Id="rId88" Type="http://schemas.openxmlformats.org/officeDocument/2006/relationships/image" Target="../media/image453.png"/><Relationship Id="rId91" Type="http://schemas.openxmlformats.org/officeDocument/2006/relationships/customXml" Target="../ink/ink554.xml"/><Relationship Id="rId96" Type="http://schemas.openxmlformats.org/officeDocument/2006/relationships/image" Target="../media/image457.png"/><Relationship Id="rId1" Type="http://schemas.openxmlformats.org/officeDocument/2006/relationships/customXml" Target="../ink/ink509.xml"/><Relationship Id="rId6" Type="http://schemas.openxmlformats.org/officeDocument/2006/relationships/image" Target="../media/image412.png"/><Relationship Id="rId15" Type="http://schemas.openxmlformats.org/officeDocument/2006/relationships/customXml" Target="../ink/ink516.xml"/><Relationship Id="rId23" Type="http://schemas.openxmlformats.org/officeDocument/2006/relationships/customXml" Target="../ink/ink520.xml"/><Relationship Id="rId28" Type="http://schemas.openxmlformats.org/officeDocument/2006/relationships/image" Target="../media/image423.png"/><Relationship Id="rId36" Type="http://schemas.openxmlformats.org/officeDocument/2006/relationships/image" Target="../media/image427.png"/><Relationship Id="rId49" Type="http://schemas.openxmlformats.org/officeDocument/2006/relationships/customXml" Target="../ink/ink533.xml"/><Relationship Id="rId57" Type="http://schemas.openxmlformats.org/officeDocument/2006/relationships/customXml" Target="../ink/ink537.xml"/><Relationship Id="rId106" Type="http://schemas.openxmlformats.org/officeDocument/2006/relationships/image" Target="../media/image462.png"/><Relationship Id="rId10" Type="http://schemas.openxmlformats.org/officeDocument/2006/relationships/image" Target="../media/image414.png"/><Relationship Id="rId31" Type="http://schemas.openxmlformats.org/officeDocument/2006/relationships/customXml" Target="../ink/ink524.xml"/><Relationship Id="rId44" Type="http://schemas.openxmlformats.org/officeDocument/2006/relationships/image" Target="../media/image431.png"/><Relationship Id="rId52" Type="http://schemas.openxmlformats.org/officeDocument/2006/relationships/image" Target="../media/image435.png"/><Relationship Id="rId60" Type="http://schemas.openxmlformats.org/officeDocument/2006/relationships/image" Target="../media/image439.png"/><Relationship Id="rId65" Type="http://schemas.openxmlformats.org/officeDocument/2006/relationships/customXml" Target="../ink/ink541.xml"/><Relationship Id="rId73" Type="http://schemas.openxmlformats.org/officeDocument/2006/relationships/customXml" Target="../ink/ink545.xml"/><Relationship Id="rId78" Type="http://schemas.openxmlformats.org/officeDocument/2006/relationships/image" Target="../media/image448.png"/><Relationship Id="rId81" Type="http://schemas.openxmlformats.org/officeDocument/2006/relationships/customXml" Target="../ink/ink549.xml"/><Relationship Id="rId86" Type="http://schemas.openxmlformats.org/officeDocument/2006/relationships/image" Target="../media/image452.png"/><Relationship Id="rId94" Type="http://schemas.openxmlformats.org/officeDocument/2006/relationships/image" Target="../media/image456.png"/><Relationship Id="rId99" Type="http://schemas.openxmlformats.org/officeDocument/2006/relationships/customXml" Target="../ink/ink558.xml"/><Relationship Id="rId101" Type="http://schemas.openxmlformats.org/officeDocument/2006/relationships/customXml" Target="../ink/ink559.xml"/><Relationship Id="rId4" Type="http://schemas.openxmlformats.org/officeDocument/2006/relationships/image" Target="../media/image411.png"/><Relationship Id="rId9" Type="http://schemas.openxmlformats.org/officeDocument/2006/relationships/customXml" Target="../ink/ink513.xml"/><Relationship Id="rId13" Type="http://schemas.openxmlformats.org/officeDocument/2006/relationships/customXml" Target="../ink/ink515.xml"/><Relationship Id="rId18" Type="http://schemas.openxmlformats.org/officeDocument/2006/relationships/image" Target="../media/image418.png"/><Relationship Id="rId39" Type="http://schemas.openxmlformats.org/officeDocument/2006/relationships/customXml" Target="../ink/ink528.xml"/><Relationship Id="rId34" Type="http://schemas.openxmlformats.org/officeDocument/2006/relationships/image" Target="../media/image426.png"/><Relationship Id="rId50" Type="http://schemas.openxmlformats.org/officeDocument/2006/relationships/image" Target="../media/image434.png"/><Relationship Id="rId55" Type="http://schemas.openxmlformats.org/officeDocument/2006/relationships/customXml" Target="../ink/ink536.xml"/><Relationship Id="rId76" Type="http://schemas.openxmlformats.org/officeDocument/2006/relationships/image" Target="../media/image447.png"/><Relationship Id="rId97" Type="http://schemas.openxmlformats.org/officeDocument/2006/relationships/customXml" Target="../ink/ink557.xml"/><Relationship Id="rId104" Type="http://schemas.openxmlformats.org/officeDocument/2006/relationships/image" Target="../media/image461.png"/><Relationship Id="rId7" Type="http://schemas.openxmlformats.org/officeDocument/2006/relationships/customXml" Target="../ink/ink512.xml"/><Relationship Id="rId71" Type="http://schemas.openxmlformats.org/officeDocument/2006/relationships/customXml" Target="../ink/ink544.xml"/><Relationship Id="rId92" Type="http://schemas.openxmlformats.org/officeDocument/2006/relationships/image" Target="../media/image455.png"/><Relationship Id="rId2" Type="http://schemas.openxmlformats.org/officeDocument/2006/relationships/image" Target="../media/image410.png"/><Relationship Id="rId29" Type="http://schemas.openxmlformats.org/officeDocument/2006/relationships/customXml" Target="../ink/ink523.xml"/><Relationship Id="rId24" Type="http://schemas.openxmlformats.org/officeDocument/2006/relationships/image" Target="../media/image421.png"/><Relationship Id="rId40" Type="http://schemas.openxmlformats.org/officeDocument/2006/relationships/image" Target="../media/image429.png"/><Relationship Id="rId45" Type="http://schemas.openxmlformats.org/officeDocument/2006/relationships/customXml" Target="../ink/ink531.xml"/><Relationship Id="rId66" Type="http://schemas.openxmlformats.org/officeDocument/2006/relationships/image" Target="../media/image442.png"/><Relationship Id="rId87" Type="http://schemas.openxmlformats.org/officeDocument/2006/relationships/customXml" Target="../ink/ink552.xml"/><Relationship Id="rId61" Type="http://schemas.openxmlformats.org/officeDocument/2006/relationships/customXml" Target="../ink/ink539.xml"/><Relationship Id="rId82" Type="http://schemas.openxmlformats.org/officeDocument/2006/relationships/image" Target="../media/image450.png"/><Relationship Id="rId19" Type="http://schemas.openxmlformats.org/officeDocument/2006/relationships/customXml" Target="../ink/ink518.xml"/><Relationship Id="rId14" Type="http://schemas.openxmlformats.org/officeDocument/2006/relationships/image" Target="../media/image416.png"/><Relationship Id="rId30" Type="http://schemas.openxmlformats.org/officeDocument/2006/relationships/image" Target="../media/image424.png"/><Relationship Id="rId35" Type="http://schemas.openxmlformats.org/officeDocument/2006/relationships/customXml" Target="../ink/ink526.xml"/><Relationship Id="rId56" Type="http://schemas.openxmlformats.org/officeDocument/2006/relationships/image" Target="../media/image437.png"/><Relationship Id="rId77" Type="http://schemas.openxmlformats.org/officeDocument/2006/relationships/customXml" Target="../ink/ink547.xml"/><Relationship Id="rId100" Type="http://schemas.openxmlformats.org/officeDocument/2006/relationships/image" Target="../media/image459.png"/><Relationship Id="rId105" Type="http://schemas.openxmlformats.org/officeDocument/2006/relationships/customXml" Target="../ink/ink561.xml"/><Relationship Id="rId8" Type="http://schemas.openxmlformats.org/officeDocument/2006/relationships/image" Target="../media/image413.png"/><Relationship Id="rId51" Type="http://schemas.openxmlformats.org/officeDocument/2006/relationships/customXml" Target="../ink/ink534.xml"/><Relationship Id="rId72" Type="http://schemas.openxmlformats.org/officeDocument/2006/relationships/image" Target="../media/image445.png"/><Relationship Id="rId93" Type="http://schemas.openxmlformats.org/officeDocument/2006/relationships/customXml" Target="../ink/ink555.xml"/><Relationship Id="rId98" Type="http://schemas.openxmlformats.org/officeDocument/2006/relationships/image" Target="../media/image458.png"/><Relationship Id="rId3" Type="http://schemas.openxmlformats.org/officeDocument/2006/relationships/customXml" Target="../ink/ink510.xml"/><Relationship Id="rId25" Type="http://schemas.openxmlformats.org/officeDocument/2006/relationships/customXml" Target="../ink/ink521.xml"/><Relationship Id="rId46" Type="http://schemas.openxmlformats.org/officeDocument/2006/relationships/image" Target="../media/image432.png"/><Relationship Id="rId67" Type="http://schemas.openxmlformats.org/officeDocument/2006/relationships/customXml" Target="../ink/ink542.xml"/></Relationships>
</file>

<file path=xl/drawings/_rels/drawing24.xml.rels><?xml version="1.0" encoding="UTF-8" standalone="yes"?>
<Relationships xmlns="http://schemas.openxmlformats.org/package/2006/relationships"><Relationship Id="rId13" Type="http://schemas.openxmlformats.org/officeDocument/2006/relationships/customXml" Target="../ink/ink569.xml"/><Relationship Id="rId18" Type="http://schemas.openxmlformats.org/officeDocument/2006/relationships/image" Target="../media/image472.png"/><Relationship Id="rId26" Type="http://schemas.openxmlformats.org/officeDocument/2006/relationships/image" Target="../media/image476.png"/><Relationship Id="rId3" Type="http://schemas.openxmlformats.org/officeDocument/2006/relationships/customXml" Target="../ink/ink564.xml"/><Relationship Id="rId21" Type="http://schemas.openxmlformats.org/officeDocument/2006/relationships/customXml" Target="../ink/ink573.xml"/><Relationship Id="rId34" Type="http://schemas.openxmlformats.org/officeDocument/2006/relationships/image" Target="../media/image480.png"/><Relationship Id="rId7" Type="http://schemas.openxmlformats.org/officeDocument/2006/relationships/customXml" Target="../ink/ink566.xml"/><Relationship Id="rId12" Type="http://schemas.openxmlformats.org/officeDocument/2006/relationships/image" Target="../media/image469.png"/><Relationship Id="rId17" Type="http://schemas.openxmlformats.org/officeDocument/2006/relationships/customXml" Target="../ink/ink571.xml"/><Relationship Id="rId25" Type="http://schemas.openxmlformats.org/officeDocument/2006/relationships/customXml" Target="../ink/ink575.xml"/><Relationship Id="rId33" Type="http://schemas.openxmlformats.org/officeDocument/2006/relationships/customXml" Target="../ink/ink579.xml"/><Relationship Id="rId2" Type="http://schemas.openxmlformats.org/officeDocument/2006/relationships/image" Target="../media/image464.png"/><Relationship Id="rId16" Type="http://schemas.openxmlformats.org/officeDocument/2006/relationships/image" Target="../media/image471.png"/><Relationship Id="rId20" Type="http://schemas.openxmlformats.org/officeDocument/2006/relationships/image" Target="../media/image473.png"/><Relationship Id="rId29" Type="http://schemas.openxmlformats.org/officeDocument/2006/relationships/customXml" Target="../ink/ink577.xml"/><Relationship Id="rId1" Type="http://schemas.openxmlformats.org/officeDocument/2006/relationships/customXml" Target="../ink/ink563.xml"/><Relationship Id="rId6" Type="http://schemas.openxmlformats.org/officeDocument/2006/relationships/image" Target="../media/image466.png"/><Relationship Id="rId11" Type="http://schemas.openxmlformats.org/officeDocument/2006/relationships/customXml" Target="../ink/ink568.xml"/><Relationship Id="rId24" Type="http://schemas.openxmlformats.org/officeDocument/2006/relationships/image" Target="../media/image475.png"/><Relationship Id="rId32" Type="http://schemas.openxmlformats.org/officeDocument/2006/relationships/image" Target="../media/image479.png"/><Relationship Id="rId5" Type="http://schemas.openxmlformats.org/officeDocument/2006/relationships/customXml" Target="../ink/ink565.xml"/><Relationship Id="rId15" Type="http://schemas.openxmlformats.org/officeDocument/2006/relationships/customXml" Target="../ink/ink570.xml"/><Relationship Id="rId23" Type="http://schemas.openxmlformats.org/officeDocument/2006/relationships/customXml" Target="../ink/ink574.xml"/><Relationship Id="rId28" Type="http://schemas.openxmlformats.org/officeDocument/2006/relationships/image" Target="../media/image477.png"/><Relationship Id="rId10" Type="http://schemas.openxmlformats.org/officeDocument/2006/relationships/image" Target="../media/image468.png"/><Relationship Id="rId19" Type="http://schemas.openxmlformats.org/officeDocument/2006/relationships/customXml" Target="../ink/ink572.xml"/><Relationship Id="rId31" Type="http://schemas.openxmlformats.org/officeDocument/2006/relationships/customXml" Target="../ink/ink578.xml"/><Relationship Id="rId4" Type="http://schemas.openxmlformats.org/officeDocument/2006/relationships/image" Target="../media/image465.png"/><Relationship Id="rId9" Type="http://schemas.openxmlformats.org/officeDocument/2006/relationships/customXml" Target="../ink/ink567.xml"/><Relationship Id="rId14" Type="http://schemas.openxmlformats.org/officeDocument/2006/relationships/image" Target="../media/image470.png"/><Relationship Id="rId22" Type="http://schemas.openxmlformats.org/officeDocument/2006/relationships/image" Target="../media/image474.png"/><Relationship Id="rId27" Type="http://schemas.openxmlformats.org/officeDocument/2006/relationships/customXml" Target="../ink/ink576.xml"/><Relationship Id="rId30" Type="http://schemas.openxmlformats.org/officeDocument/2006/relationships/image" Target="../media/image478.png"/><Relationship Id="rId8" Type="http://schemas.openxmlformats.org/officeDocument/2006/relationships/image" Target="../media/image467.png"/></Relationships>
</file>

<file path=xl/drawings/_rels/drawing25.xml.rels><?xml version="1.0" encoding="UTF-8" standalone="yes"?>
<Relationships xmlns="http://schemas.openxmlformats.org/package/2006/relationships"><Relationship Id="rId8" Type="http://schemas.openxmlformats.org/officeDocument/2006/relationships/image" Target="../media/image484.png"/><Relationship Id="rId13" Type="http://schemas.openxmlformats.org/officeDocument/2006/relationships/customXml" Target="../ink/ink586.xml"/><Relationship Id="rId18" Type="http://schemas.openxmlformats.org/officeDocument/2006/relationships/image" Target="../media/image489.png"/><Relationship Id="rId3" Type="http://schemas.openxmlformats.org/officeDocument/2006/relationships/customXml" Target="../ink/ink581.xml"/><Relationship Id="rId7" Type="http://schemas.openxmlformats.org/officeDocument/2006/relationships/customXml" Target="../ink/ink583.xml"/><Relationship Id="rId12" Type="http://schemas.openxmlformats.org/officeDocument/2006/relationships/image" Target="../media/image486.png"/><Relationship Id="rId17" Type="http://schemas.openxmlformats.org/officeDocument/2006/relationships/customXml" Target="../ink/ink588.xml"/><Relationship Id="rId2" Type="http://schemas.openxmlformats.org/officeDocument/2006/relationships/image" Target="../media/image481.png"/><Relationship Id="rId16" Type="http://schemas.openxmlformats.org/officeDocument/2006/relationships/image" Target="../media/image488.png"/><Relationship Id="rId1" Type="http://schemas.openxmlformats.org/officeDocument/2006/relationships/customXml" Target="../ink/ink580.xml"/><Relationship Id="rId6" Type="http://schemas.openxmlformats.org/officeDocument/2006/relationships/image" Target="../media/image483.png"/><Relationship Id="rId11" Type="http://schemas.openxmlformats.org/officeDocument/2006/relationships/customXml" Target="../ink/ink585.xml"/><Relationship Id="rId5" Type="http://schemas.openxmlformats.org/officeDocument/2006/relationships/customXml" Target="../ink/ink582.xml"/><Relationship Id="rId15" Type="http://schemas.openxmlformats.org/officeDocument/2006/relationships/customXml" Target="../ink/ink587.xml"/><Relationship Id="rId10" Type="http://schemas.openxmlformats.org/officeDocument/2006/relationships/image" Target="../media/image485.png"/><Relationship Id="rId4" Type="http://schemas.openxmlformats.org/officeDocument/2006/relationships/image" Target="../media/image482.png"/><Relationship Id="rId9" Type="http://schemas.openxmlformats.org/officeDocument/2006/relationships/customXml" Target="../ink/ink584.xml"/><Relationship Id="rId14" Type="http://schemas.openxmlformats.org/officeDocument/2006/relationships/image" Target="../media/image487.png"/></Relationships>
</file>

<file path=xl/drawings/_rels/drawing26.xml.rels><?xml version="1.0" encoding="UTF-8" standalone="yes"?>
<Relationships xmlns="http://schemas.openxmlformats.org/package/2006/relationships"><Relationship Id="rId117" Type="http://schemas.openxmlformats.org/officeDocument/2006/relationships/customXml" Target="../ink/ink647.xml"/><Relationship Id="rId21" Type="http://schemas.openxmlformats.org/officeDocument/2006/relationships/customXml" Target="../ink/ink599.xml"/><Relationship Id="rId42" Type="http://schemas.openxmlformats.org/officeDocument/2006/relationships/image" Target="../media/image510.png"/><Relationship Id="rId63" Type="http://schemas.openxmlformats.org/officeDocument/2006/relationships/customXml" Target="../ink/ink620.xml"/><Relationship Id="rId84" Type="http://schemas.openxmlformats.org/officeDocument/2006/relationships/image" Target="../media/image531.png"/><Relationship Id="rId138" Type="http://schemas.openxmlformats.org/officeDocument/2006/relationships/image" Target="../media/image557.png"/><Relationship Id="rId107" Type="http://schemas.openxmlformats.org/officeDocument/2006/relationships/customXml" Target="../ink/ink642.xml"/><Relationship Id="rId11" Type="http://schemas.openxmlformats.org/officeDocument/2006/relationships/customXml" Target="../ink/ink594.xml"/><Relationship Id="rId32" Type="http://schemas.openxmlformats.org/officeDocument/2006/relationships/image" Target="../media/image505.png"/><Relationship Id="rId53" Type="http://schemas.openxmlformats.org/officeDocument/2006/relationships/customXml" Target="../ink/ink615.xml"/><Relationship Id="rId74" Type="http://schemas.openxmlformats.org/officeDocument/2006/relationships/image" Target="../media/image526.png"/><Relationship Id="rId128" Type="http://schemas.openxmlformats.org/officeDocument/2006/relationships/image" Target="../media/image552.png"/><Relationship Id="rId5" Type="http://schemas.openxmlformats.org/officeDocument/2006/relationships/customXml" Target="../ink/ink591.xml"/><Relationship Id="rId90" Type="http://schemas.openxmlformats.org/officeDocument/2006/relationships/image" Target="../media/image534.png"/><Relationship Id="rId95" Type="http://schemas.openxmlformats.org/officeDocument/2006/relationships/customXml" Target="../ink/ink636.xml"/><Relationship Id="rId22" Type="http://schemas.openxmlformats.org/officeDocument/2006/relationships/image" Target="../media/image500.png"/><Relationship Id="rId27" Type="http://schemas.openxmlformats.org/officeDocument/2006/relationships/customXml" Target="../ink/ink602.xml"/><Relationship Id="rId43" Type="http://schemas.openxmlformats.org/officeDocument/2006/relationships/customXml" Target="../ink/ink610.xml"/><Relationship Id="rId48" Type="http://schemas.openxmlformats.org/officeDocument/2006/relationships/image" Target="../media/image513.png"/><Relationship Id="rId64" Type="http://schemas.openxmlformats.org/officeDocument/2006/relationships/image" Target="../media/image521.png"/><Relationship Id="rId69" Type="http://schemas.openxmlformats.org/officeDocument/2006/relationships/customXml" Target="../ink/ink623.xml"/><Relationship Id="rId113" Type="http://schemas.openxmlformats.org/officeDocument/2006/relationships/customXml" Target="../ink/ink645.xml"/><Relationship Id="rId118" Type="http://schemas.openxmlformats.org/officeDocument/2006/relationships/customXml" Target="../ink/ink648.xml"/><Relationship Id="rId134" Type="http://schemas.openxmlformats.org/officeDocument/2006/relationships/image" Target="../media/image555.png"/><Relationship Id="rId139" Type="http://schemas.openxmlformats.org/officeDocument/2006/relationships/customXml" Target="../ink/ink659.xml"/><Relationship Id="rId80" Type="http://schemas.openxmlformats.org/officeDocument/2006/relationships/image" Target="../media/image529.png"/><Relationship Id="rId85" Type="http://schemas.openxmlformats.org/officeDocument/2006/relationships/customXml" Target="../ink/ink631.xml"/><Relationship Id="rId12" Type="http://schemas.openxmlformats.org/officeDocument/2006/relationships/image" Target="../media/image495.png"/><Relationship Id="rId17" Type="http://schemas.openxmlformats.org/officeDocument/2006/relationships/customXml" Target="../ink/ink597.xml"/><Relationship Id="rId33" Type="http://schemas.openxmlformats.org/officeDocument/2006/relationships/customXml" Target="../ink/ink605.xml"/><Relationship Id="rId38" Type="http://schemas.openxmlformats.org/officeDocument/2006/relationships/image" Target="../media/image508.png"/><Relationship Id="rId59" Type="http://schemas.openxmlformats.org/officeDocument/2006/relationships/customXml" Target="../ink/ink618.xml"/><Relationship Id="rId103" Type="http://schemas.openxmlformats.org/officeDocument/2006/relationships/customXml" Target="../ink/ink640.xml"/><Relationship Id="rId108" Type="http://schemas.openxmlformats.org/officeDocument/2006/relationships/image" Target="../media/image543.png"/><Relationship Id="rId124" Type="http://schemas.openxmlformats.org/officeDocument/2006/relationships/image" Target="../media/image550.png"/><Relationship Id="rId129" Type="http://schemas.openxmlformats.org/officeDocument/2006/relationships/customXml" Target="../ink/ink654.xml"/><Relationship Id="rId54" Type="http://schemas.openxmlformats.org/officeDocument/2006/relationships/image" Target="../media/image516.png"/><Relationship Id="rId70" Type="http://schemas.openxmlformats.org/officeDocument/2006/relationships/image" Target="../media/image524.png"/><Relationship Id="rId75" Type="http://schemas.openxmlformats.org/officeDocument/2006/relationships/customXml" Target="../ink/ink626.xml"/><Relationship Id="rId91" Type="http://schemas.openxmlformats.org/officeDocument/2006/relationships/customXml" Target="../ink/ink634.xml"/><Relationship Id="rId96" Type="http://schemas.openxmlformats.org/officeDocument/2006/relationships/image" Target="../media/image537.png"/><Relationship Id="rId140" Type="http://schemas.openxmlformats.org/officeDocument/2006/relationships/image" Target="../media/image558.png"/><Relationship Id="rId145" Type="http://schemas.openxmlformats.org/officeDocument/2006/relationships/customXml" Target="../ink/ink662.xml"/><Relationship Id="rId1" Type="http://schemas.openxmlformats.org/officeDocument/2006/relationships/customXml" Target="../ink/ink589.xml"/><Relationship Id="rId6" Type="http://schemas.openxmlformats.org/officeDocument/2006/relationships/image" Target="../media/image492.png"/><Relationship Id="rId23" Type="http://schemas.openxmlformats.org/officeDocument/2006/relationships/customXml" Target="../ink/ink600.xml"/><Relationship Id="rId28" Type="http://schemas.openxmlformats.org/officeDocument/2006/relationships/image" Target="../media/image503.png"/><Relationship Id="rId49" Type="http://schemas.openxmlformats.org/officeDocument/2006/relationships/customXml" Target="../ink/ink613.xml"/><Relationship Id="rId114" Type="http://schemas.openxmlformats.org/officeDocument/2006/relationships/image" Target="../media/image546.png"/><Relationship Id="rId119" Type="http://schemas.openxmlformats.org/officeDocument/2006/relationships/customXml" Target="../ink/ink649.xml"/><Relationship Id="rId44" Type="http://schemas.openxmlformats.org/officeDocument/2006/relationships/image" Target="../media/image511.png"/><Relationship Id="rId60" Type="http://schemas.openxmlformats.org/officeDocument/2006/relationships/image" Target="../media/image519.png"/><Relationship Id="rId65" Type="http://schemas.openxmlformats.org/officeDocument/2006/relationships/customXml" Target="../ink/ink621.xml"/><Relationship Id="rId81" Type="http://schemas.openxmlformats.org/officeDocument/2006/relationships/customXml" Target="../ink/ink629.xml"/><Relationship Id="rId86" Type="http://schemas.openxmlformats.org/officeDocument/2006/relationships/image" Target="../media/image532.png"/><Relationship Id="rId130" Type="http://schemas.openxmlformats.org/officeDocument/2006/relationships/image" Target="../media/image553.png"/><Relationship Id="rId135" Type="http://schemas.openxmlformats.org/officeDocument/2006/relationships/customXml" Target="../ink/ink657.xml"/><Relationship Id="rId13" Type="http://schemas.openxmlformats.org/officeDocument/2006/relationships/customXml" Target="../ink/ink595.xml"/><Relationship Id="rId18" Type="http://schemas.openxmlformats.org/officeDocument/2006/relationships/image" Target="../media/image498.png"/><Relationship Id="rId39" Type="http://schemas.openxmlformats.org/officeDocument/2006/relationships/customXml" Target="../ink/ink608.xml"/><Relationship Id="rId109" Type="http://schemas.openxmlformats.org/officeDocument/2006/relationships/customXml" Target="../ink/ink643.xml"/><Relationship Id="rId34" Type="http://schemas.openxmlformats.org/officeDocument/2006/relationships/image" Target="../media/image506.png"/><Relationship Id="rId50" Type="http://schemas.openxmlformats.org/officeDocument/2006/relationships/image" Target="../media/image514.png"/><Relationship Id="rId55" Type="http://schemas.openxmlformats.org/officeDocument/2006/relationships/customXml" Target="../ink/ink616.xml"/><Relationship Id="rId76" Type="http://schemas.openxmlformats.org/officeDocument/2006/relationships/image" Target="../media/image527.png"/><Relationship Id="rId97" Type="http://schemas.openxmlformats.org/officeDocument/2006/relationships/customXml" Target="../ink/ink637.xml"/><Relationship Id="rId104" Type="http://schemas.openxmlformats.org/officeDocument/2006/relationships/image" Target="../media/image541.png"/><Relationship Id="rId120" Type="http://schemas.openxmlformats.org/officeDocument/2006/relationships/image" Target="../media/image548.png"/><Relationship Id="rId125" Type="http://schemas.openxmlformats.org/officeDocument/2006/relationships/customXml" Target="../ink/ink652.xml"/><Relationship Id="rId141" Type="http://schemas.openxmlformats.org/officeDocument/2006/relationships/customXml" Target="../ink/ink660.xml"/><Relationship Id="rId146" Type="http://schemas.openxmlformats.org/officeDocument/2006/relationships/image" Target="../media/image561.png"/><Relationship Id="rId7" Type="http://schemas.openxmlformats.org/officeDocument/2006/relationships/customXml" Target="../ink/ink592.xml"/><Relationship Id="rId71" Type="http://schemas.openxmlformats.org/officeDocument/2006/relationships/customXml" Target="../ink/ink624.xml"/><Relationship Id="rId92" Type="http://schemas.openxmlformats.org/officeDocument/2006/relationships/image" Target="../media/image535.png"/><Relationship Id="rId2" Type="http://schemas.openxmlformats.org/officeDocument/2006/relationships/image" Target="../media/image490.png"/><Relationship Id="rId29" Type="http://schemas.openxmlformats.org/officeDocument/2006/relationships/customXml" Target="../ink/ink603.xml"/><Relationship Id="rId24" Type="http://schemas.openxmlformats.org/officeDocument/2006/relationships/image" Target="../media/image501.png"/><Relationship Id="rId40" Type="http://schemas.openxmlformats.org/officeDocument/2006/relationships/image" Target="../media/image509.png"/><Relationship Id="rId45" Type="http://schemas.openxmlformats.org/officeDocument/2006/relationships/customXml" Target="../ink/ink611.xml"/><Relationship Id="rId66" Type="http://schemas.openxmlformats.org/officeDocument/2006/relationships/image" Target="../media/image522.png"/><Relationship Id="rId87" Type="http://schemas.openxmlformats.org/officeDocument/2006/relationships/customXml" Target="../ink/ink632.xml"/><Relationship Id="rId110" Type="http://schemas.openxmlformats.org/officeDocument/2006/relationships/image" Target="../media/image544.png"/><Relationship Id="rId115" Type="http://schemas.openxmlformats.org/officeDocument/2006/relationships/customXml" Target="../ink/ink646.xml"/><Relationship Id="rId131" Type="http://schemas.openxmlformats.org/officeDocument/2006/relationships/customXml" Target="../ink/ink655.xml"/><Relationship Id="rId136" Type="http://schemas.openxmlformats.org/officeDocument/2006/relationships/image" Target="../media/image556.png"/><Relationship Id="rId61" Type="http://schemas.openxmlformats.org/officeDocument/2006/relationships/customXml" Target="../ink/ink619.xml"/><Relationship Id="rId82" Type="http://schemas.openxmlformats.org/officeDocument/2006/relationships/image" Target="../media/image530.png"/><Relationship Id="rId19" Type="http://schemas.openxmlformats.org/officeDocument/2006/relationships/customXml" Target="../ink/ink598.xml"/><Relationship Id="rId14" Type="http://schemas.openxmlformats.org/officeDocument/2006/relationships/image" Target="../media/image496.png"/><Relationship Id="rId30" Type="http://schemas.openxmlformats.org/officeDocument/2006/relationships/image" Target="../media/image504.png"/><Relationship Id="rId35" Type="http://schemas.openxmlformats.org/officeDocument/2006/relationships/customXml" Target="../ink/ink606.xml"/><Relationship Id="rId56" Type="http://schemas.openxmlformats.org/officeDocument/2006/relationships/image" Target="../media/image517.png"/><Relationship Id="rId77" Type="http://schemas.openxmlformats.org/officeDocument/2006/relationships/customXml" Target="../ink/ink627.xml"/><Relationship Id="rId100" Type="http://schemas.openxmlformats.org/officeDocument/2006/relationships/image" Target="../media/image539.png"/><Relationship Id="rId105" Type="http://schemas.openxmlformats.org/officeDocument/2006/relationships/customXml" Target="../ink/ink641.xml"/><Relationship Id="rId126" Type="http://schemas.openxmlformats.org/officeDocument/2006/relationships/image" Target="../media/image551.png"/><Relationship Id="rId147" Type="http://schemas.openxmlformats.org/officeDocument/2006/relationships/customXml" Target="../ink/ink663.xml"/><Relationship Id="rId8" Type="http://schemas.openxmlformats.org/officeDocument/2006/relationships/image" Target="../media/image493.png"/><Relationship Id="rId51" Type="http://schemas.openxmlformats.org/officeDocument/2006/relationships/customXml" Target="../ink/ink614.xml"/><Relationship Id="rId72" Type="http://schemas.openxmlformats.org/officeDocument/2006/relationships/image" Target="../media/image525.png"/><Relationship Id="rId93" Type="http://schemas.openxmlformats.org/officeDocument/2006/relationships/customXml" Target="../ink/ink635.xml"/><Relationship Id="rId98" Type="http://schemas.openxmlformats.org/officeDocument/2006/relationships/image" Target="../media/image538.png"/><Relationship Id="rId121" Type="http://schemas.openxmlformats.org/officeDocument/2006/relationships/customXml" Target="../ink/ink650.xml"/><Relationship Id="rId142" Type="http://schemas.openxmlformats.org/officeDocument/2006/relationships/image" Target="../media/image559.png"/><Relationship Id="rId3" Type="http://schemas.openxmlformats.org/officeDocument/2006/relationships/customXml" Target="../ink/ink590.xml"/><Relationship Id="rId25" Type="http://schemas.openxmlformats.org/officeDocument/2006/relationships/customXml" Target="../ink/ink601.xml"/><Relationship Id="rId46" Type="http://schemas.openxmlformats.org/officeDocument/2006/relationships/image" Target="../media/image512.png"/><Relationship Id="rId67" Type="http://schemas.openxmlformats.org/officeDocument/2006/relationships/customXml" Target="../ink/ink622.xml"/><Relationship Id="rId116" Type="http://schemas.openxmlformats.org/officeDocument/2006/relationships/image" Target="../media/image547.png"/><Relationship Id="rId137" Type="http://schemas.openxmlformats.org/officeDocument/2006/relationships/customXml" Target="../ink/ink658.xml"/><Relationship Id="rId20" Type="http://schemas.openxmlformats.org/officeDocument/2006/relationships/image" Target="../media/image499.png"/><Relationship Id="rId41" Type="http://schemas.openxmlformats.org/officeDocument/2006/relationships/customXml" Target="../ink/ink609.xml"/><Relationship Id="rId62" Type="http://schemas.openxmlformats.org/officeDocument/2006/relationships/image" Target="../media/image520.png"/><Relationship Id="rId83" Type="http://schemas.openxmlformats.org/officeDocument/2006/relationships/customXml" Target="../ink/ink630.xml"/><Relationship Id="rId88" Type="http://schemas.openxmlformats.org/officeDocument/2006/relationships/image" Target="../media/image533.png"/><Relationship Id="rId111" Type="http://schemas.openxmlformats.org/officeDocument/2006/relationships/customXml" Target="../ink/ink644.xml"/><Relationship Id="rId132" Type="http://schemas.openxmlformats.org/officeDocument/2006/relationships/image" Target="../media/image554.png"/><Relationship Id="rId15" Type="http://schemas.openxmlformats.org/officeDocument/2006/relationships/customXml" Target="../ink/ink596.xml"/><Relationship Id="rId36" Type="http://schemas.openxmlformats.org/officeDocument/2006/relationships/image" Target="../media/image507.png"/><Relationship Id="rId57" Type="http://schemas.openxmlformats.org/officeDocument/2006/relationships/customXml" Target="../ink/ink617.xml"/><Relationship Id="rId106" Type="http://schemas.openxmlformats.org/officeDocument/2006/relationships/image" Target="../media/image542.png"/><Relationship Id="rId127" Type="http://schemas.openxmlformats.org/officeDocument/2006/relationships/customXml" Target="../ink/ink653.xml"/><Relationship Id="rId10" Type="http://schemas.openxmlformats.org/officeDocument/2006/relationships/image" Target="../media/image494.png"/><Relationship Id="rId31" Type="http://schemas.openxmlformats.org/officeDocument/2006/relationships/customXml" Target="../ink/ink604.xml"/><Relationship Id="rId52" Type="http://schemas.openxmlformats.org/officeDocument/2006/relationships/image" Target="../media/image515.png"/><Relationship Id="rId73" Type="http://schemas.openxmlformats.org/officeDocument/2006/relationships/customXml" Target="../ink/ink625.xml"/><Relationship Id="rId78" Type="http://schemas.openxmlformats.org/officeDocument/2006/relationships/image" Target="../media/image528.png"/><Relationship Id="rId94" Type="http://schemas.openxmlformats.org/officeDocument/2006/relationships/image" Target="../media/image536.png"/><Relationship Id="rId99" Type="http://schemas.openxmlformats.org/officeDocument/2006/relationships/customXml" Target="../ink/ink638.xml"/><Relationship Id="rId101" Type="http://schemas.openxmlformats.org/officeDocument/2006/relationships/customXml" Target="../ink/ink639.xml"/><Relationship Id="rId122" Type="http://schemas.openxmlformats.org/officeDocument/2006/relationships/image" Target="../media/image549.png"/><Relationship Id="rId143" Type="http://schemas.openxmlformats.org/officeDocument/2006/relationships/customXml" Target="../ink/ink661.xml"/><Relationship Id="rId148" Type="http://schemas.openxmlformats.org/officeDocument/2006/relationships/image" Target="../media/image562.png"/><Relationship Id="rId4" Type="http://schemas.openxmlformats.org/officeDocument/2006/relationships/image" Target="../media/image491.png"/><Relationship Id="rId9" Type="http://schemas.openxmlformats.org/officeDocument/2006/relationships/customXml" Target="../ink/ink593.xml"/><Relationship Id="rId26" Type="http://schemas.openxmlformats.org/officeDocument/2006/relationships/image" Target="../media/image502.png"/><Relationship Id="rId47" Type="http://schemas.openxmlformats.org/officeDocument/2006/relationships/customXml" Target="../ink/ink612.xml"/><Relationship Id="rId68" Type="http://schemas.openxmlformats.org/officeDocument/2006/relationships/image" Target="../media/image523.png"/><Relationship Id="rId89" Type="http://schemas.openxmlformats.org/officeDocument/2006/relationships/customXml" Target="../ink/ink633.xml"/><Relationship Id="rId112" Type="http://schemas.openxmlformats.org/officeDocument/2006/relationships/image" Target="../media/image545.png"/><Relationship Id="rId133" Type="http://schemas.openxmlformats.org/officeDocument/2006/relationships/customXml" Target="../ink/ink656.xml"/><Relationship Id="rId16" Type="http://schemas.openxmlformats.org/officeDocument/2006/relationships/image" Target="../media/image497.png"/><Relationship Id="rId37" Type="http://schemas.openxmlformats.org/officeDocument/2006/relationships/customXml" Target="../ink/ink607.xml"/><Relationship Id="rId58" Type="http://schemas.openxmlformats.org/officeDocument/2006/relationships/image" Target="../media/image518.png"/><Relationship Id="rId79" Type="http://schemas.openxmlformats.org/officeDocument/2006/relationships/customXml" Target="../ink/ink628.xml"/><Relationship Id="rId102" Type="http://schemas.openxmlformats.org/officeDocument/2006/relationships/image" Target="../media/image540.png"/><Relationship Id="rId123" Type="http://schemas.openxmlformats.org/officeDocument/2006/relationships/customXml" Target="../ink/ink651.xml"/><Relationship Id="rId144" Type="http://schemas.openxmlformats.org/officeDocument/2006/relationships/image" Target="../media/image560.png"/></Relationships>
</file>

<file path=xl/drawings/drawing1.xml><?xml version="1.0" encoding="utf-8"?>
<xdr:wsDr xmlns:xdr="http://schemas.openxmlformats.org/drawingml/2006/spreadsheetDrawing" xmlns:a="http://schemas.openxmlformats.org/drawingml/2006/main">
  <xdr:twoCellAnchor editAs="oneCell">
    <xdr:from>
      <xdr:col>1</xdr:col>
      <xdr:colOff>243600</xdr:colOff>
      <xdr:row>1</xdr:row>
      <xdr:rowOff>34200</xdr:rowOff>
    </xdr:from>
    <xdr:to>
      <xdr:col>2</xdr:col>
      <xdr:colOff>164640</xdr:colOff>
      <xdr:row>2</xdr:row>
      <xdr:rowOff>90720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5" name="Ink 4">
              <a:extLst>
                <a:ext uri="{FF2B5EF4-FFF2-40B4-BE49-F238E27FC236}">
                  <a16:creationId xmlns:a16="http://schemas.microsoft.com/office/drawing/2014/main" id="{13D5E13B-D01F-41E0-915E-012923758501}"/>
                </a:ext>
              </a:extLst>
            </xdr14:cNvPr>
            <xdr14:cNvContentPartPr/>
          </xdr14:nvContentPartPr>
          <xdr14:nvPr macro=""/>
          <xdr14:xfrm>
            <a:off x="853200" y="217080"/>
            <a:ext cx="530640" cy="239400"/>
          </xdr14:xfrm>
        </xdr:contentPart>
      </mc:Choice>
      <mc:Fallback xmlns="">
        <xdr:pic>
          <xdr:nvPicPr>
            <xdr:cNvPr id="5" name="Ink 4">
              <a:extLst>
                <a:ext uri="{FF2B5EF4-FFF2-40B4-BE49-F238E27FC236}">
                  <a16:creationId xmlns:a16="http://schemas.microsoft.com/office/drawing/2014/main" id="{13D5E13B-D01F-41E0-915E-012923758501}"/>
                </a:ext>
              </a:extLst>
            </xdr:cNvPr>
            <xdr:cNvPicPr/>
          </xdr:nvPicPr>
          <xdr:blipFill>
            <a:blip xmlns:r="http://schemas.openxmlformats.org/officeDocument/2006/relationships" r:embed="rId2"/>
            <a:stretch>
              <a:fillRect/>
            </a:stretch>
          </xdr:blipFill>
          <xdr:spPr>
            <a:xfrm>
              <a:off x="847080" y="210960"/>
              <a:ext cx="542880" cy="251640"/>
            </a:xfrm>
            <a:prstGeom prst="rect">
              <a:avLst/>
            </a:prstGeom>
          </xdr:spPr>
        </xdr:pic>
      </mc:Fallback>
    </mc:AlternateContent>
    <xdr:clientData/>
  </xdr:twoCellAnchor>
  <xdr:twoCellAnchor editAs="oneCell">
    <xdr:from>
      <xdr:col>2</xdr:col>
      <xdr:colOff>362640</xdr:colOff>
      <xdr:row>0</xdr:row>
      <xdr:rowOff>181800</xdr:rowOff>
    </xdr:from>
    <xdr:to>
      <xdr:col>4</xdr:col>
      <xdr:colOff>238920</xdr:colOff>
      <xdr:row>2</xdr:row>
      <xdr:rowOff>69120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1" name="Ink 10">
              <a:extLst>
                <a:ext uri="{FF2B5EF4-FFF2-40B4-BE49-F238E27FC236}">
                  <a16:creationId xmlns:a16="http://schemas.microsoft.com/office/drawing/2014/main" id="{8F7D653C-0174-B96E-1E9F-4C7898C60805}"/>
                </a:ext>
              </a:extLst>
            </xdr14:cNvPr>
            <xdr14:cNvContentPartPr/>
          </xdr14:nvContentPartPr>
          <xdr14:nvPr macro=""/>
          <xdr14:xfrm>
            <a:off x="1581840" y="181800"/>
            <a:ext cx="1095480" cy="253080"/>
          </xdr14:xfrm>
        </xdr:contentPart>
      </mc:Choice>
      <mc:Fallback xmlns="">
        <xdr:pic>
          <xdr:nvPicPr>
            <xdr:cNvPr id="11" name="Ink 10">
              <a:extLst>
                <a:ext uri="{FF2B5EF4-FFF2-40B4-BE49-F238E27FC236}">
                  <a16:creationId xmlns:a16="http://schemas.microsoft.com/office/drawing/2014/main" id="{8F7D653C-0174-B96E-1E9F-4C7898C60805}"/>
                </a:ext>
              </a:extLst>
            </xdr:cNvPr>
            <xdr:cNvPicPr/>
          </xdr:nvPicPr>
          <xdr:blipFill>
            <a:blip xmlns:r="http://schemas.openxmlformats.org/officeDocument/2006/relationships" r:embed="rId4"/>
            <a:stretch>
              <a:fillRect/>
            </a:stretch>
          </xdr:blipFill>
          <xdr:spPr>
            <a:xfrm>
              <a:off x="1563840" y="164160"/>
              <a:ext cx="1131120" cy="288720"/>
            </a:xfrm>
            <a:prstGeom prst="rect">
              <a:avLst/>
            </a:prstGeom>
          </xdr:spPr>
        </xdr:pic>
      </mc:Fallback>
    </mc:AlternateContent>
    <xdr:clientData/>
  </xdr:twoCellAnchor>
  <xdr:twoCellAnchor editAs="oneCell">
    <xdr:from>
      <xdr:col>1</xdr:col>
      <xdr:colOff>116160</xdr:colOff>
      <xdr:row>0</xdr:row>
      <xdr:rowOff>82440</xdr:rowOff>
    </xdr:from>
    <xdr:to>
      <xdr:col>4</xdr:col>
      <xdr:colOff>490920</xdr:colOff>
      <xdr:row>3</xdr:row>
      <xdr:rowOff>106200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4" name="Ink 13">
              <a:extLst>
                <a:ext uri="{FF2B5EF4-FFF2-40B4-BE49-F238E27FC236}">
                  <a16:creationId xmlns:a16="http://schemas.microsoft.com/office/drawing/2014/main" id="{A12AE92F-3BCD-3187-4F8B-376AC5E4208A}"/>
                </a:ext>
              </a:extLst>
            </xdr14:cNvPr>
            <xdr14:cNvContentPartPr/>
          </xdr14:nvContentPartPr>
          <xdr14:nvPr macro=""/>
          <xdr14:xfrm>
            <a:off x="725760" y="82440"/>
            <a:ext cx="2203560" cy="572400"/>
          </xdr14:xfrm>
        </xdr:contentPart>
      </mc:Choice>
      <mc:Fallback xmlns="">
        <xdr:pic>
          <xdr:nvPicPr>
            <xdr:cNvPr id="14" name="Ink 13">
              <a:extLst>
                <a:ext uri="{FF2B5EF4-FFF2-40B4-BE49-F238E27FC236}">
                  <a16:creationId xmlns:a16="http://schemas.microsoft.com/office/drawing/2014/main" id="{A12AE92F-3BCD-3187-4F8B-376AC5E4208A}"/>
                </a:ext>
              </a:extLst>
            </xdr:cNvPr>
            <xdr:cNvPicPr/>
          </xdr:nvPicPr>
          <xdr:blipFill>
            <a:blip xmlns:r="http://schemas.openxmlformats.org/officeDocument/2006/relationships" r:embed="rId6"/>
            <a:stretch>
              <a:fillRect/>
            </a:stretch>
          </xdr:blipFill>
          <xdr:spPr>
            <a:xfrm>
              <a:off x="716760" y="73446"/>
              <a:ext cx="2221200" cy="590029"/>
            </a:xfrm>
            <a:prstGeom prst="rect">
              <a:avLst/>
            </a:prstGeom>
          </xdr:spPr>
        </xdr:pic>
      </mc:Fallback>
    </mc:AlternateContent>
    <xdr:clientData/>
  </xdr:twoCellAnchor>
  <xdr:twoCellAnchor editAs="oneCell">
    <xdr:from>
      <xdr:col>5</xdr:col>
      <xdr:colOff>529680</xdr:colOff>
      <xdr:row>1</xdr:row>
      <xdr:rowOff>67680</xdr:rowOff>
    </xdr:from>
    <xdr:to>
      <xdr:col>9</xdr:col>
      <xdr:colOff>70560</xdr:colOff>
      <xdr:row>2</xdr:row>
      <xdr:rowOff>158400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21" name="Ink 20">
              <a:extLst>
                <a:ext uri="{FF2B5EF4-FFF2-40B4-BE49-F238E27FC236}">
                  <a16:creationId xmlns:a16="http://schemas.microsoft.com/office/drawing/2014/main" id="{A773C7B8-8AFF-B670-3049-BCEEBD1C3DA8}"/>
                </a:ext>
              </a:extLst>
            </xdr14:cNvPr>
            <xdr14:cNvContentPartPr/>
          </xdr14:nvContentPartPr>
          <xdr14:nvPr macro=""/>
          <xdr14:xfrm>
            <a:off x="3577680" y="250560"/>
            <a:ext cx="1979280" cy="273600"/>
          </xdr14:xfrm>
        </xdr:contentPart>
      </mc:Choice>
      <mc:Fallback xmlns="">
        <xdr:pic>
          <xdr:nvPicPr>
            <xdr:cNvPr id="21" name="Ink 20">
              <a:extLst>
                <a:ext uri="{FF2B5EF4-FFF2-40B4-BE49-F238E27FC236}">
                  <a16:creationId xmlns:a16="http://schemas.microsoft.com/office/drawing/2014/main" id="{A773C7B8-8AFF-B670-3049-BCEEBD1C3DA8}"/>
                </a:ext>
              </a:extLst>
            </xdr:cNvPr>
            <xdr:cNvPicPr/>
          </xdr:nvPicPr>
          <xdr:blipFill>
            <a:blip xmlns:r="http://schemas.openxmlformats.org/officeDocument/2006/relationships" r:embed="rId8"/>
            <a:stretch>
              <a:fillRect/>
            </a:stretch>
          </xdr:blipFill>
          <xdr:spPr>
            <a:xfrm>
              <a:off x="3569040" y="241909"/>
              <a:ext cx="1996920" cy="291263"/>
            </a:xfrm>
            <a:prstGeom prst="rect">
              <a:avLst/>
            </a:prstGeom>
          </xdr:spPr>
        </xdr:pic>
      </mc:Fallback>
    </mc:AlternateContent>
    <xdr:clientData/>
  </xdr:twoCellAnchor>
  <xdr:twoCellAnchor editAs="oneCell">
    <xdr:from>
      <xdr:col>6</xdr:col>
      <xdr:colOff>11160</xdr:colOff>
      <xdr:row>3</xdr:row>
      <xdr:rowOff>168480</xdr:rowOff>
    </xdr:from>
    <xdr:to>
      <xdr:col>9</xdr:col>
      <xdr:colOff>124560</xdr:colOff>
      <xdr:row>5</xdr:row>
      <xdr:rowOff>52560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31" name="Ink 30">
              <a:extLst>
                <a:ext uri="{FF2B5EF4-FFF2-40B4-BE49-F238E27FC236}">
                  <a16:creationId xmlns:a16="http://schemas.microsoft.com/office/drawing/2014/main" id="{968FDEB2-79EE-7201-3CE9-4CFB842FD465}"/>
                </a:ext>
              </a:extLst>
            </xdr14:cNvPr>
            <xdr14:cNvContentPartPr/>
          </xdr14:nvContentPartPr>
          <xdr14:nvPr macro=""/>
          <xdr14:xfrm>
            <a:off x="3668760" y="717120"/>
            <a:ext cx="1942200" cy="249840"/>
          </xdr14:xfrm>
        </xdr:contentPart>
      </mc:Choice>
      <mc:Fallback xmlns="">
        <xdr:pic>
          <xdr:nvPicPr>
            <xdr:cNvPr id="31" name="Ink 30">
              <a:extLst>
                <a:ext uri="{FF2B5EF4-FFF2-40B4-BE49-F238E27FC236}">
                  <a16:creationId xmlns:a16="http://schemas.microsoft.com/office/drawing/2014/main" id="{968FDEB2-79EE-7201-3CE9-4CFB842FD465}"/>
                </a:ext>
              </a:extLst>
            </xdr:cNvPr>
            <xdr:cNvPicPr/>
          </xdr:nvPicPr>
          <xdr:blipFill>
            <a:blip xmlns:r="http://schemas.openxmlformats.org/officeDocument/2006/relationships" r:embed="rId10"/>
            <a:stretch>
              <a:fillRect/>
            </a:stretch>
          </xdr:blipFill>
          <xdr:spPr>
            <a:xfrm>
              <a:off x="3659760" y="708480"/>
              <a:ext cx="1959840" cy="267480"/>
            </a:xfrm>
            <a:prstGeom prst="rect">
              <a:avLst/>
            </a:prstGeom>
          </xdr:spPr>
        </xdr:pic>
      </mc:Fallback>
    </mc:AlternateContent>
    <xdr:clientData/>
  </xdr:twoCellAnchor>
  <xdr:twoCellAnchor editAs="oneCell">
    <xdr:from>
      <xdr:col>6</xdr:col>
      <xdr:colOff>204120</xdr:colOff>
      <xdr:row>8</xdr:row>
      <xdr:rowOff>152640</xdr:rowOff>
    </xdr:from>
    <xdr:to>
      <xdr:col>7</xdr:col>
      <xdr:colOff>187440</xdr:colOff>
      <xdr:row>10</xdr:row>
      <xdr:rowOff>118440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40" name="Ink 39">
              <a:extLst>
                <a:ext uri="{FF2B5EF4-FFF2-40B4-BE49-F238E27FC236}">
                  <a16:creationId xmlns:a16="http://schemas.microsoft.com/office/drawing/2014/main" id="{EE604BCF-EE94-645B-66E0-B2E805C0DB9B}"/>
                </a:ext>
              </a:extLst>
            </xdr14:cNvPr>
            <xdr14:cNvContentPartPr/>
          </xdr14:nvContentPartPr>
          <xdr14:nvPr macro=""/>
          <xdr14:xfrm>
            <a:off x="3861720" y="1615680"/>
            <a:ext cx="592920" cy="331560"/>
          </xdr14:xfrm>
        </xdr:contentPart>
      </mc:Choice>
      <mc:Fallback xmlns="">
        <xdr:pic>
          <xdr:nvPicPr>
            <xdr:cNvPr id="40" name="Ink 39">
              <a:extLst>
                <a:ext uri="{FF2B5EF4-FFF2-40B4-BE49-F238E27FC236}">
                  <a16:creationId xmlns:a16="http://schemas.microsoft.com/office/drawing/2014/main" id="{EE604BCF-EE94-645B-66E0-B2E805C0DB9B}"/>
                </a:ext>
              </a:extLst>
            </xdr:cNvPr>
            <xdr:cNvPicPr/>
          </xdr:nvPicPr>
          <xdr:blipFill>
            <a:blip xmlns:r="http://schemas.openxmlformats.org/officeDocument/2006/relationships" r:embed="rId12"/>
            <a:stretch>
              <a:fillRect/>
            </a:stretch>
          </xdr:blipFill>
          <xdr:spPr>
            <a:xfrm>
              <a:off x="3852720" y="1607031"/>
              <a:ext cx="610560" cy="349219"/>
            </a:xfrm>
            <a:prstGeom prst="rect">
              <a:avLst/>
            </a:prstGeom>
          </xdr:spPr>
        </xdr:pic>
      </mc:Fallback>
    </mc:AlternateContent>
    <xdr:clientData/>
  </xdr:twoCellAnchor>
  <xdr:twoCellAnchor editAs="oneCell">
    <xdr:from>
      <xdr:col>6</xdr:col>
      <xdr:colOff>9600</xdr:colOff>
      <xdr:row>8</xdr:row>
      <xdr:rowOff>26640</xdr:rowOff>
    </xdr:from>
    <xdr:to>
      <xdr:col>7</xdr:col>
      <xdr:colOff>388920</xdr:colOff>
      <xdr:row>11</xdr:row>
      <xdr:rowOff>68760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56" name="Ink 55">
              <a:extLst>
                <a:ext uri="{FF2B5EF4-FFF2-40B4-BE49-F238E27FC236}">
                  <a16:creationId xmlns:a16="http://schemas.microsoft.com/office/drawing/2014/main" id="{E27F4F18-67FF-52FC-D880-F44144FAAD7F}"/>
                </a:ext>
              </a:extLst>
            </xdr14:cNvPr>
            <xdr14:cNvContentPartPr/>
          </xdr14:nvContentPartPr>
          <xdr14:nvPr macro=""/>
          <xdr14:xfrm>
            <a:off x="3667200" y="1489680"/>
            <a:ext cx="988920" cy="590760"/>
          </xdr14:xfrm>
        </xdr:contentPart>
      </mc:Choice>
      <mc:Fallback xmlns="">
        <xdr:pic>
          <xdr:nvPicPr>
            <xdr:cNvPr id="56" name="Ink 55">
              <a:extLst>
                <a:ext uri="{FF2B5EF4-FFF2-40B4-BE49-F238E27FC236}">
                  <a16:creationId xmlns:a16="http://schemas.microsoft.com/office/drawing/2014/main" id="{E27F4F18-67FF-52FC-D880-F44144FAAD7F}"/>
                </a:ext>
              </a:extLst>
            </xdr:cNvPr>
            <xdr:cNvPicPr/>
          </xdr:nvPicPr>
          <xdr:blipFill>
            <a:blip xmlns:r="http://schemas.openxmlformats.org/officeDocument/2006/relationships" r:embed="rId14"/>
            <a:stretch>
              <a:fillRect/>
            </a:stretch>
          </xdr:blipFill>
          <xdr:spPr>
            <a:xfrm>
              <a:off x="3658560" y="1480680"/>
              <a:ext cx="1006560" cy="608400"/>
            </a:xfrm>
            <a:prstGeom prst="rect">
              <a:avLst/>
            </a:prstGeom>
          </xdr:spPr>
        </xdr:pic>
      </mc:Fallback>
    </mc:AlternateContent>
    <xdr:clientData/>
  </xdr:twoCellAnchor>
  <xdr:twoCellAnchor editAs="oneCell">
    <xdr:from>
      <xdr:col>2</xdr:col>
      <xdr:colOff>410040</xdr:colOff>
      <xdr:row>14</xdr:row>
      <xdr:rowOff>15120</xdr:rowOff>
    </xdr:from>
    <xdr:to>
      <xdr:col>4</xdr:col>
      <xdr:colOff>459120</xdr:colOff>
      <xdr:row>16</xdr:row>
      <xdr:rowOff>94680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62" name="Ink 61">
              <a:extLst>
                <a:ext uri="{FF2B5EF4-FFF2-40B4-BE49-F238E27FC236}">
                  <a16:creationId xmlns:a16="http://schemas.microsoft.com/office/drawing/2014/main" id="{993F3860-980F-C8DD-1322-84F8125BCB1B}"/>
                </a:ext>
              </a:extLst>
            </xdr14:cNvPr>
            <xdr14:cNvContentPartPr/>
          </xdr14:nvContentPartPr>
          <xdr14:nvPr macro=""/>
          <xdr14:xfrm>
            <a:off x="1629240" y="2575440"/>
            <a:ext cx="1268280" cy="445320"/>
          </xdr14:xfrm>
        </xdr:contentPart>
      </mc:Choice>
      <mc:Fallback xmlns="">
        <xdr:pic>
          <xdr:nvPicPr>
            <xdr:cNvPr id="62" name="Ink 61">
              <a:extLst>
                <a:ext uri="{FF2B5EF4-FFF2-40B4-BE49-F238E27FC236}">
                  <a16:creationId xmlns:a16="http://schemas.microsoft.com/office/drawing/2014/main" id="{993F3860-980F-C8DD-1322-84F8125BCB1B}"/>
                </a:ext>
              </a:extLst>
            </xdr:cNvPr>
            <xdr:cNvPicPr/>
          </xdr:nvPicPr>
          <xdr:blipFill>
            <a:blip xmlns:r="http://schemas.openxmlformats.org/officeDocument/2006/relationships" r:embed="rId16"/>
            <a:stretch>
              <a:fillRect/>
            </a:stretch>
          </xdr:blipFill>
          <xdr:spPr>
            <a:xfrm>
              <a:off x="1623118" y="2569320"/>
              <a:ext cx="1280523" cy="457560"/>
            </a:xfrm>
            <a:prstGeom prst="rect">
              <a:avLst/>
            </a:prstGeom>
          </xdr:spPr>
        </xdr:pic>
      </mc:Fallback>
    </mc:AlternateContent>
    <xdr:clientData/>
  </xdr:twoCellAnchor>
  <xdr:twoCellAnchor editAs="oneCell">
    <xdr:from>
      <xdr:col>2</xdr:col>
      <xdr:colOff>488520</xdr:colOff>
      <xdr:row>13</xdr:row>
      <xdr:rowOff>127080</xdr:rowOff>
    </xdr:from>
    <xdr:to>
      <xdr:col>7</xdr:col>
      <xdr:colOff>260760</xdr:colOff>
      <xdr:row>16</xdr:row>
      <xdr:rowOff>171360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69" name="Ink 68">
              <a:extLst>
                <a:ext uri="{FF2B5EF4-FFF2-40B4-BE49-F238E27FC236}">
                  <a16:creationId xmlns:a16="http://schemas.microsoft.com/office/drawing/2014/main" id="{BB3E967C-8C68-7DA1-26C8-37B738A84ECA}"/>
                </a:ext>
              </a:extLst>
            </xdr14:cNvPr>
            <xdr14:cNvContentPartPr/>
          </xdr14:nvContentPartPr>
          <xdr14:nvPr macro=""/>
          <xdr14:xfrm>
            <a:off x="1707720" y="2504520"/>
            <a:ext cx="2820240" cy="592920"/>
          </xdr14:xfrm>
        </xdr:contentPart>
      </mc:Choice>
      <mc:Fallback xmlns="">
        <xdr:pic>
          <xdr:nvPicPr>
            <xdr:cNvPr id="69" name="Ink 68">
              <a:extLst>
                <a:ext uri="{FF2B5EF4-FFF2-40B4-BE49-F238E27FC236}">
                  <a16:creationId xmlns:a16="http://schemas.microsoft.com/office/drawing/2014/main" id="{BB3E967C-8C68-7DA1-26C8-37B738A84ECA}"/>
                </a:ext>
              </a:extLst>
            </xdr:cNvPr>
            <xdr:cNvPicPr/>
          </xdr:nvPicPr>
          <xdr:blipFill>
            <a:blip xmlns:r="http://schemas.openxmlformats.org/officeDocument/2006/relationships" r:embed="rId18"/>
            <a:stretch>
              <a:fillRect/>
            </a:stretch>
          </xdr:blipFill>
          <xdr:spPr>
            <a:xfrm>
              <a:off x="1701600" y="2498400"/>
              <a:ext cx="2832480" cy="605160"/>
            </a:xfrm>
            <a:prstGeom prst="rect">
              <a:avLst/>
            </a:prstGeom>
          </xdr:spPr>
        </xdr:pic>
      </mc:Fallback>
    </mc:AlternateContent>
    <xdr:clientData/>
  </xdr:twoCellAnchor>
  <xdr:twoCellAnchor editAs="oneCell">
    <xdr:from>
      <xdr:col>0</xdr:col>
      <xdr:colOff>85320</xdr:colOff>
      <xdr:row>0</xdr:row>
      <xdr:rowOff>78120</xdr:rowOff>
    </xdr:from>
    <xdr:to>
      <xdr:col>1</xdr:col>
      <xdr:colOff>171960</xdr:colOff>
      <xdr:row>2</xdr:row>
      <xdr:rowOff>175320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9" name="Ink 78">
              <a:extLst>
                <a:ext uri="{FF2B5EF4-FFF2-40B4-BE49-F238E27FC236}">
                  <a16:creationId xmlns:a16="http://schemas.microsoft.com/office/drawing/2014/main" id="{6EC804F0-F158-6394-8F86-847FFE0EE8F8}"/>
                </a:ext>
              </a:extLst>
            </xdr14:cNvPr>
            <xdr14:cNvContentPartPr/>
          </xdr14:nvContentPartPr>
          <xdr14:nvPr macro=""/>
          <xdr14:xfrm>
            <a:off x="85320" y="78120"/>
            <a:ext cx="696240" cy="462960"/>
          </xdr14:xfrm>
        </xdr:contentPart>
      </mc:Choice>
      <mc:Fallback xmlns="">
        <xdr:pic>
          <xdr:nvPicPr>
            <xdr:cNvPr id="79" name="Ink 78">
              <a:extLst>
                <a:ext uri="{FF2B5EF4-FFF2-40B4-BE49-F238E27FC236}">
                  <a16:creationId xmlns:a16="http://schemas.microsoft.com/office/drawing/2014/main" id="{6EC804F0-F158-6394-8F86-847FFE0EE8F8}"/>
                </a:ext>
              </a:extLst>
            </xdr:cNvPr>
            <xdr:cNvPicPr/>
          </xdr:nvPicPr>
          <xdr:blipFill>
            <a:blip xmlns:r="http://schemas.openxmlformats.org/officeDocument/2006/relationships" r:embed="rId20"/>
            <a:stretch>
              <a:fillRect/>
            </a:stretch>
          </xdr:blipFill>
          <xdr:spPr>
            <a:xfrm>
              <a:off x="79200" y="71995"/>
              <a:ext cx="708480" cy="475210"/>
            </a:xfrm>
            <a:prstGeom prst="rect">
              <a:avLst/>
            </a:prstGeom>
          </xdr:spPr>
        </xdr:pic>
      </mc:Fallback>
    </mc:AlternateContent>
    <xdr:clientData/>
  </xdr:twoCellAnchor>
  <xdr:twoCellAnchor editAs="oneCell">
    <xdr:from>
      <xdr:col>6</xdr:col>
      <xdr:colOff>423720</xdr:colOff>
      <xdr:row>17</xdr:row>
      <xdr:rowOff>90000</xdr:rowOff>
    </xdr:from>
    <xdr:to>
      <xdr:col>8</xdr:col>
      <xdr:colOff>228720</xdr:colOff>
      <xdr:row>18</xdr:row>
      <xdr:rowOff>142200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7" name="Ink 106">
              <a:extLst>
                <a:ext uri="{FF2B5EF4-FFF2-40B4-BE49-F238E27FC236}">
                  <a16:creationId xmlns:a16="http://schemas.microsoft.com/office/drawing/2014/main" id="{897B6D88-E735-7EC0-D999-20073C6FF864}"/>
                </a:ext>
              </a:extLst>
            </xdr14:cNvPr>
            <xdr14:cNvContentPartPr/>
          </xdr14:nvContentPartPr>
          <xdr14:nvPr macro=""/>
          <xdr14:xfrm>
            <a:off x="4081320" y="3198960"/>
            <a:ext cx="1024200" cy="235080"/>
          </xdr14:xfrm>
        </xdr:contentPart>
      </mc:Choice>
      <mc:Fallback xmlns="">
        <xdr:pic>
          <xdr:nvPicPr>
            <xdr:cNvPr id="107" name="Ink 106">
              <a:extLst>
                <a:ext uri="{FF2B5EF4-FFF2-40B4-BE49-F238E27FC236}">
                  <a16:creationId xmlns:a16="http://schemas.microsoft.com/office/drawing/2014/main" id="{897B6D88-E735-7EC0-D999-20073C6FF864}"/>
                </a:ext>
              </a:extLst>
            </xdr:cNvPr>
            <xdr:cNvPicPr/>
          </xdr:nvPicPr>
          <xdr:blipFill>
            <a:blip xmlns:r="http://schemas.openxmlformats.org/officeDocument/2006/relationships" r:embed="rId22"/>
            <a:stretch>
              <a:fillRect/>
            </a:stretch>
          </xdr:blipFill>
          <xdr:spPr>
            <a:xfrm>
              <a:off x="4075200" y="3192840"/>
              <a:ext cx="1036440" cy="247320"/>
            </a:xfrm>
            <a:prstGeom prst="rect">
              <a:avLst/>
            </a:prstGeom>
          </xdr:spPr>
        </xdr:pic>
      </mc:Fallback>
    </mc:AlternateContent>
    <xdr:clientData/>
  </xdr:twoCellAnchor>
  <xdr:twoCellAnchor editAs="oneCell">
    <xdr:from>
      <xdr:col>6</xdr:col>
      <xdr:colOff>453240</xdr:colOff>
      <xdr:row>16</xdr:row>
      <xdr:rowOff>62640</xdr:rowOff>
    </xdr:from>
    <xdr:to>
      <xdr:col>13</xdr:col>
      <xdr:colOff>137760</xdr:colOff>
      <xdr:row>22</xdr:row>
      <xdr:rowOff>163080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46" name="Ink 145">
              <a:extLst>
                <a:ext uri="{FF2B5EF4-FFF2-40B4-BE49-F238E27FC236}">
                  <a16:creationId xmlns:a16="http://schemas.microsoft.com/office/drawing/2014/main" id="{6BBA45A3-6EEE-77A9-6EC5-C85403812AE5}"/>
                </a:ext>
              </a:extLst>
            </xdr14:cNvPr>
            <xdr14:cNvContentPartPr/>
          </xdr14:nvContentPartPr>
          <xdr14:nvPr macro=""/>
          <xdr14:xfrm>
            <a:off x="4110840" y="2988720"/>
            <a:ext cx="3951720" cy="1197720"/>
          </xdr14:xfrm>
        </xdr:contentPart>
      </mc:Choice>
      <mc:Fallback xmlns="">
        <xdr:pic>
          <xdr:nvPicPr>
            <xdr:cNvPr id="146" name="Ink 145">
              <a:extLst>
                <a:ext uri="{FF2B5EF4-FFF2-40B4-BE49-F238E27FC236}">
                  <a16:creationId xmlns:a16="http://schemas.microsoft.com/office/drawing/2014/main" id="{6BBA45A3-6EEE-77A9-6EC5-C85403812AE5}"/>
                </a:ext>
              </a:extLst>
            </xdr:cNvPr>
            <xdr:cNvPicPr/>
          </xdr:nvPicPr>
          <xdr:blipFill>
            <a:blip xmlns:r="http://schemas.openxmlformats.org/officeDocument/2006/relationships" r:embed="rId24"/>
            <a:stretch>
              <a:fillRect/>
            </a:stretch>
          </xdr:blipFill>
          <xdr:spPr>
            <a:xfrm>
              <a:off x="4104720" y="2982600"/>
              <a:ext cx="3963960" cy="1209960"/>
            </a:xfrm>
            <a:prstGeom prst="rect">
              <a:avLst/>
            </a:prstGeom>
          </xdr:spPr>
        </xdr:pic>
      </mc:Fallback>
    </mc:AlternateContent>
    <xdr:clientData/>
  </xdr:twoCellAnchor>
  <xdr:twoCellAnchor editAs="oneCell">
    <xdr:from>
      <xdr:col>12</xdr:col>
      <xdr:colOff>172080</xdr:colOff>
      <xdr:row>21</xdr:row>
      <xdr:rowOff>132840</xdr:rowOff>
    </xdr:from>
    <xdr:to>
      <xdr:col>12</xdr:col>
      <xdr:colOff>446760</xdr:colOff>
      <xdr:row>22</xdr:row>
      <xdr:rowOff>38880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70" name="Ink 169">
              <a:extLst>
                <a:ext uri="{FF2B5EF4-FFF2-40B4-BE49-F238E27FC236}">
                  <a16:creationId xmlns:a16="http://schemas.microsoft.com/office/drawing/2014/main" id="{C442C6F2-8874-25E6-27DE-2B1B353C3A5C}"/>
                </a:ext>
              </a:extLst>
            </xdr14:cNvPr>
            <xdr14:cNvContentPartPr/>
          </xdr14:nvContentPartPr>
          <xdr14:nvPr macro=""/>
          <xdr14:xfrm>
            <a:off x="7487280" y="3973320"/>
            <a:ext cx="274680" cy="88920"/>
          </xdr14:xfrm>
        </xdr:contentPart>
      </mc:Choice>
      <mc:Fallback xmlns="">
        <xdr:pic>
          <xdr:nvPicPr>
            <xdr:cNvPr id="170" name="Ink 169">
              <a:extLst>
                <a:ext uri="{FF2B5EF4-FFF2-40B4-BE49-F238E27FC236}">
                  <a16:creationId xmlns:a16="http://schemas.microsoft.com/office/drawing/2014/main" id="{C442C6F2-8874-25E6-27DE-2B1B353C3A5C}"/>
                </a:ext>
              </a:extLst>
            </xdr:cNvPr>
            <xdr:cNvPicPr/>
          </xdr:nvPicPr>
          <xdr:blipFill>
            <a:blip xmlns:r="http://schemas.openxmlformats.org/officeDocument/2006/relationships" r:embed="rId26"/>
            <a:stretch>
              <a:fillRect/>
            </a:stretch>
          </xdr:blipFill>
          <xdr:spPr>
            <a:xfrm>
              <a:off x="7481160" y="3967200"/>
              <a:ext cx="286920" cy="101160"/>
            </a:xfrm>
            <a:prstGeom prst="rect">
              <a:avLst/>
            </a:prstGeom>
          </xdr:spPr>
        </xdr:pic>
      </mc:Fallback>
    </mc:AlternateContent>
    <xdr:clientData/>
  </xdr:twoCellAnchor>
  <xdr:twoCellAnchor editAs="oneCell">
    <xdr:from>
      <xdr:col>12</xdr:col>
      <xdr:colOff>370440</xdr:colOff>
      <xdr:row>19</xdr:row>
      <xdr:rowOff>75960</xdr:rowOff>
    </xdr:from>
    <xdr:to>
      <xdr:col>13</xdr:col>
      <xdr:colOff>44880</xdr:colOff>
      <xdr:row>19</xdr:row>
      <xdr:rowOff>132480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71" name="Ink 170">
              <a:extLst>
                <a:ext uri="{FF2B5EF4-FFF2-40B4-BE49-F238E27FC236}">
                  <a16:creationId xmlns:a16="http://schemas.microsoft.com/office/drawing/2014/main" id="{C90C3E18-0E97-6DA8-F560-2EC1458FC01A}"/>
                </a:ext>
              </a:extLst>
            </xdr14:cNvPr>
            <xdr14:cNvContentPartPr/>
          </xdr14:nvContentPartPr>
          <xdr14:nvPr macro=""/>
          <xdr14:xfrm>
            <a:off x="7685640" y="3550680"/>
            <a:ext cx="284040" cy="56520"/>
          </xdr14:xfrm>
        </xdr:contentPart>
      </mc:Choice>
      <mc:Fallback xmlns="">
        <xdr:pic>
          <xdr:nvPicPr>
            <xdr:cNvPr id="171" name="Ink 170">
              <a:extLst>
                <a:ext uri="{FF2B5EF4-FFF2-40B4-BE49-F238E27FC236}">
                  <a16:creationId xmlns:a16="http://schemas.microsoft.com/office/drawing/2014/main" id="{C90C3E18-0E97-6DA8-F560-2EC1458FC01A}"/>
                </a:ext>
              </a:extLst>
            </xdr:cNvPr>
            <xdr:cNvPicPr/>
          </xdr:nvPicPr>
          <xdr:blipFill>
            <a:blip xmlns:r="http://schemas.openxmlformats.org/officeDocument/2006/relationships" r:embed="rId28"/>
            <a:stretch>
              <a:fillRect/>
            </a:stretch>
          </xdr:blipFill>
          <xdr:spPr>
            <a:xfrm>
              <a:off x="7679520" y="3544560"/>
              <a:ext cx="296280" cy="68760"/>
            </a:xfrm>
            <a:prstGeom prst="rect">
              <a:avLst/>
            </a:prstGeom>
          </xdr:spPr>
        </xdr:pic>
      </mc:Fallback>
    </mc:AlternateContent>
    <xdr:clientData/>
  </xdr:twoCellAnchor>
  <xdr:twoCellAnchor editAs="oneCell">
    <xdr:from>
      <xdr:col>12</xdr:col>
      <xdr:colOff>250560</xdr:colOff>
      <xdr:row>17</xdr:row>
      <xdr:rowOff>141840</xdr:rowOff>
    </xdr:from>
    <xdr:to>
      <xdr:col>13</xdr:col>
      <xdr:colOff>112560</xdr:colOff>
      <xdr:row>18</xdr:row>
      <xdr:rowOff>2160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72" name="Ink 171">
              <a:extLst>
                <a:ext uri="{FF2B5EF4-FFF2-40B4-BE49-F238E27FC236}">
                  <a16:creationId xmlns:a16="http://schemas.microsoft.com/office/drawing/2014/main" id="{B18677F8-D47E-0941-DCAD-6CD4866215D1}"/>
                </a:ext>
              </a:extLst>
            </xdr14:cNvPr>
            <xdr14:cNvContentPartPr/>
          </xdr14:nvContentPartPr>
          <xdr14:nvPr macro=""/>
          <xdr14:xfrm>
            <a:off x="7565760" y="3250800"/>
            <a:ext cx="471600" cy="43200"/>
          </xdr14:xfrm>
        </xdr:contentPart>
      </mc:Choice>
      <mc:Fallback xmlns="">
        <xdr:pic>
          <xdr:nvPicPr>
            <xdr:cNvPr id="172" name="Ink 171">
              <a:extLst>
                <a:ext uri="{FF2B5EF4-FFF2-40B4-BE49-F238E27FC236}">
                  <a16:creationId xmlns:a16="http://schemas.microsoft.com/office/drawing/2014/main" id="{B18677F8-D47E-0941-DCAD-6CD4866215D1}"/>
                </a:ext>
              </a:extLst>
            </xdr:cNvPr>
            <xdr:cNvPicPr/>
          </xdr:nvPicPr>
          <xdr:blipFill>
            <a:blip xmlns:r="http://schemas.openxmlformats.org/officeDocument/2006/relationships" r:embed="rId30"/>
            <a:stretch>
              <a:fillRect/>
            </a:stretch>
          </xdr:blipFill>
          <xdr:spPr>
            <a:xfrm>
              <a:off x="7559640" y="3244680"/>
              <a:ext cx="483840" cy="55440"/>
            </a:xfrm>
            <a:prstGeom prst="rect">
              <a:avLst/>
            </a:prstGeom>
          </xdr:spPr>
        </xdr:pic>
      </mc:Fallback>
    </mc:AlternateContent>
    <xdr:clientData/>
  </xdr:twoCellAnchor>
  <xdr:twoCellAnchor editAs="oneCell">
    <xdr:from>
      <xdr:col>11</xdr:col>
      <xdr:colOff>504480</xdr:colOff>
      <xdr:row>22</xdr:row>
      <xdr:rowOff>165600</xdr:rowOff>
    </xdr:from>
    <xdr:to>
      <xdr:col>13</xdr:col>
      <xdr:colOff>31560</xdr:colOff>
      <xdr:row>24</xdr:row>
      <xdr:rowOff>160200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3" name="Ink 172">
              <a:extLst>
                <a:ext uri="{FF2B5EF4-FFF2-40B4-BE49-F238E27FC236}">
                  <a16:creationId xmlns:a16="http://schemas.microsoft.com/office/drawing/2014/main" id="{34ED76AF-2E24-8B75-EE68-FBBD2E51C03D}"/>
                </a:ext>
              </a:extLst>
            </xdr14:cNvPr>
            <xdr14:cNvContentPartPr/>
          </xdr14:nvContentPartPr>
          <xdr14:nvPr macro=""/>
          <xdr14:xfrm>
            <a:off x="7210080" y="4188960"/>
            <a:ext cx="746280" cy="360360"/>
          </xdr14:xfrm>
        </xdr:contentPart>
      </mc:Choice>
      <mc:Fallback xmlns="">
        <xdr:pic>
          <xdr:nvPicPr>
            <xdr:cNvPr id="173" name="Ink 172">
              <a:extLst>
                <a:ext uri="{FF2B5EF4-FFF2-40B4-BE49-F238E27FC236}">
                  <a16:creationId xmlns:a16="http://schemas.microsoft.com/office/drawing/2014/main" id="{34ED76AF-2E24-8B75-EE68-FBBD2E51C03D}"/>
                </a:ext>
              </a:extLst>
            </xdr:cNvPr>
            <xdr:cNvPicPr/>
          </xdr:nvPicPr>
          <xdr:blipFill>
            <a:blip xmlns:r="http://schemas.openxmlformats.org/officeDocument/2006/relationships" r:embed="rId32"/>
            <a:stretch>
              <a:fillRect/>
            </a:stretch>
          </xdr:blipFill>
          <xdr:spPr>
            <a:xfrm>
              <a:off x="7203960" y="4182840"/>
              <a:ext cx="758520" cy="372600"/>
            </a:xfrm>
            <a:prstGeom prst="rect">
              <a:avLst/>
            </a:prstGeom>
          </xdr:spPr>
        </xdr:pic>
      </mc:Fallback>
    </mc:AlternateContent>
    <xdr:clientData/>
  </xdr:twoCellAnchor>
  <xdr:twoCellAnchor editAs="oneCell">
    <xdr:from>
      <xdr:col>10</xdr:col>
      <xdr:colOff>449160</xdr:colOff>
      <xdr:row>23</xdr:row>
      <xdr:rowOff>98640</xdr:rowOff>
    </xdr:from>
    <xdr:to>
      <xdr:col>11</xdr:col>
      <xdr:colOff>261480</xdr:colOff>
      <xdr:row>24</xdr:row>
      <xdr:rowOff>124200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74" name="Ink 173">
              <a:extLst>
                <a:ext uri="{FF2B5EF4-FFF2-40B4-BE49-F238E27FC236}">
                  <a16:creationId xmlns:a16="http://schemas.microsoft.com/office/drawing/2014/main" id="{373A441B-363F-03C3-0EA8-DE6C54BA6E17}"/>
                </a:ext>
              </a:extLst>
            </xdr14:cNvPr>
            <xdr14:cNvContentPartPr/>
          </xdr14:nvContentPartPr>
          <xdr14:nvPr macro=""/>
          <xdr14:xfrm>
            <a:off x="6545160" y="4304880"/>
            <a:ext cx="421920" cy="208440"/>
          </xdr14:xfrm>
        </xdr:contentPart>
      </mc:Choice>
      <mc:Fallback xmlns="">
        <xdr:pic>
          <xdr:nvPicPr>
            <xdr:cNvPr id="174" name="Ink 173">
              <a:extLst>
                <a:ext uri="{FF2B5EF4-FFF2-40B4-BE49-F238E27FC236}">
                  <a16:creationId xmlns:a16="http://schemas.microsoft.com/office/drawing/2014/main" id="{373A441B-363F-03C3-0EA8-DE6C54BA6E17}"/>
                </a:ext>
              </a:extLst>
            </xdr:cNvPr>
            <xdr:cNvPicPr/>
          </xdr:nvPicPr>
          <xdr:blipFill>
            <a:blip xmlns:r="http://schemas.openxmlformats.org/officeDocument/2006/relationships" r:embed="rId34"/>
            <a:stretch>
              <a:fillRect/>
            </a:stretch>
          </xdr:blipFill>
          <xdr:spPr>
            <a:xfrm>
              <a:off x="6539040" y="4298760"/>
              <a:ext cx="434160" cy="220680"/>
            </a:xfrm>
            <a:prstGeom prst="rect">
              <a:avLst/>
            </a:prstGeom>
          </xdr:spPr>
        </xdr:pic>
      </mc:Fallback>
    </mc:AlternateContent>
    <xdr:clientData/>
  </xdr:twoCellAnchor>
  <xdr:twoCellAnchor editAs="oneCell">
    <xdr:from>
      <xdr:col>9</xdr:col>
      <xdr:colOff>357480</xdr:colOff>
      <xdr:row>23</xdr:row>
      <xdr:rowOff>155880</xdr:rowOff>
    </xdr:from>
    <xdr:to>
      <xdr:col>10</xdr:col>
      <xdr:colOff>193920</xdr:colOff>
      <xdr:row>25</xdr:row>
      <xdr:rowOff>54360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75" name="Ink 174">
              <a:extLst>
                <a:ext uri="{FF2B5EF4-FFF2-40B4-BE49-F238E27FC236}">
                  <a16:creationId xmlns:a16="http://schemas.microsoft.com/office/drawing/2014/main" id="{EED6FD15-7E9C-48EB-2401-5E63160A25B4}"/>
                </a:ext>
              </a:extLst>
            </xdr14:cNvPr>
            <xdr14:cNvContentPartPr/>
          </xdr14:nvContentPartPr>
          <xdr14:nvPr macro=""/>
          <xdr14:xfrm>
            <a:off x="5843880" y="4362120"/>
            <a:ext cx="446040" cy="264240"/>
          </xdr14:xfrm>
        </xdr:contentPart>
      </mc:Choice>
      <mc:Fallback xmlns="">
        <xdr:pic>
          <xdr:nvPicPr>
            <xdr:cNvPr id="175" name="Ink 174">
              <a:extLst>
                <a:ext uri="{FF2B5EF4-FFF2-40B4-BE49-F238E27FC236}">
                  <a16:creationId xmlns:a16="http://schemas.microsoft.com/office/drawing/2014/main" id="{EED6FD15-7E9C-48EB-2401-5E63160A25B4}"/>
                </a:ext>
              </a:extLst>
            </xdr:cNvPr>
            <xdr:cNvPicPr/>
          </xdr:nvPicPr>
          <xdr:blipFill>
            <a:blip xmlns:r="http://schemas.openxmlformats.org/officeDocument/2006/relationships" r:embed="rId36"/>
            <a:stretch>
              <a:fillRect/>
            </a:stretch>
          </xdr:blipFill>
          <xdr:spPr>
            <a:xfrm>
              <a:off x="5837760" y="4356000"/>
              <a:ext cx="458280" cy="276480"/>
            </a:xfrm>
            <a:prstGeom prst="rect">
              <a:avLst/>
            </a:prstGeom>
          </xdr:spPr>
        </xdr:pic>
      </mc:Fallback>
    </mc:AlternateContent>
    <xdr:clientData/>
  </xdr:twoCellAnchor>
  <xdr:twoCellAnchor editAs="oneCell">
    <xdr:from>
      <xdr:col>6</xdr:col>
      <xdr:colOff>538200</xdr:colOff>
      <xdr:row>21</xdr:row>
      <xdr:rowOff>153360</xdr:rowOff>
    </xdr:from>
    <xdr:to>
      <xdr:col>9</xdr:col>
      <xdr:colOff>78480</xdr:colOff>
      <xdr:row>25</xdr:row>
      <xdr:rowOff>115200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76" name="Ink 175">
              <a:extLst>
                <a:ext uri="{FF2B5EF4-FFF2-40B4-BE49-F238E27FC236}">
                  <a16:creationId xmlns:a16="http://schemas.microsoft.com/office/drawing/2014/main" id="{431D62CC-DEA2-E346-3F97-72A7CD1CF506}"/>
                </a:ext>
              </a:extLst>
            </xdr14:cNvPr>
            <xdr14:cNvContentPartPr/>
          </xdr14:nvContentPartPr>
          <xdr14:nvPr macro=""/>
          <xdr14:xfrm>
            <a:off x="4195800" y="3993840"/>
            <a:ext cx="1369080" cy="693360"/>
          </xdr14:xfrm>
        </xdr:contentPart>
      </mc:Choice>
      <mc:Fallback xmlns="">
        <xdr:pic>
          <xdr:nvPicPr>
            <xdr:cNvPr id="176" name="Ink 175">
              <a:extLst>
                <a:ext uri="{FF2B5EF4-FFF2-40B4-BE49-F238E27FC236}">
                  <a16:creationId xmlns:a16="http://schemas.microsoft.com/office/drawing/2014/main" id="{431D62CC-DEA2-E346-3F97-72A7CD1CF506}"/>
                </a:ext>
              </a:extLst>
            </xdr:cNvPr>
            <xdr:cNvPicPr/>
          </xdr:nvPicPr>
          <xdr:blipFill>
            <a:blip xmlns:r="http://schemas.openxmlformats.org/officeDocument/2006/relationships" r:embed="rId38"/>
            <a:stretch>
              <a:fillRect/>
            </a:stretch>
          </xdr:blipFill>
          <xdr:spPr>
            <a:xfrm>
              <a:off x="4189680" y="3987720"/>
              <a:ext cx="1381320" cy="705600"/>
            </a:xfrm>
            <a:prstGeom prst="rect">
              <a:avLst/>
            </a:prstGeom>
          </xdr:spPr>
        </xdr:pic>
      </mc:Fallback>
    </mc:AlternateContent>
    <xdr:clientData/>
  </xdr:twoCellAnchor>
  <xdr:twoCellAnchor editAs="oneCell">
    <xdr:from>
      <xdr:col>3</xdr:col>
      <xdr:colOff>67320</xdr:colOff>
      <xdr:row>30</xdr:row>
      <xdr:rowOff>147600</xdr:rowOff>
    </xdr:from>
    <xdr:to>
      <xdr:col>3</xdr:col>
      <xdr:colOff>192960</xdr:colOff>
      <xdr:row>32</xdr:row>
      <xdr:rowOff>13320</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77" name="Ink 176">
              <a:extLst>
                <a:ext uri="{FF2B5EF4-FFF2-40B4-BE49-F238E27FC236}">
                  <a16:creationId xmlns:a16="http://schemas.microsoft.com/office/drawing/2014/main" id="{A83CAA11-FE36-E585-B5F4-3627B574E733}"/>
                </a:ext>
              </a:extLst>
            </xdr14:cNvPr>
            <xdr14:cNvContentPartPr/>
          </xdr14:nvContentPartPr>
          <xdr14:nvPr macro=""/>
          <xdr14:xfrm>
            <a:off x="1896120" y="5634000"/>
            <a:ext cx="125640" cy="231480"/>
          </xdr14:xfrm>
        </xdr:contentPart>
      </mc:Choice>
      <mc:Fallback xmlns="">
        <xdr:pic>
          <xdr:nvPicPr>
            <xdr:cNvPr id="177" name="Ink 176">
              <a:extLst>
                <a:ext uri="{FF2B5EF4-FFF2-40B4-BE49-F238E27FC236}">
                  <a16:creationId xmlns:a16="http://schemas.microsoft.com/office/drawing/2014/main" id="{A83CAA11-FE36-E585-B5F4-3627B574E733}"/>
                </a:ext>
              </a:extLst>
            </xdr:cNvPr>
            <xdr:cNvPicPr/>
          </xdr:nvPicPr>
          <xdr:blipFill>
            <a:blip xmlns:r="http://schemas.openxmlformats.org/officeDocument/2006/relationships" r:embed="rId40"/>
            <a:stretch>
              <a:fillRect/>
            </a:stretch>
          </xdr:blipFill>
          <xdr:spPr>
            <a:xfrm>
              <a:off x="1890000" y="5627880"/>
              <a:ext cx="137880" cy="243720"/>
            </a:xfrm>
            <a:prstGeom prst="rect">
              <a:avLst/>
            </a:prstGeom>
          </xdr:spPr>
        </xdr:pic>
      </mc:Fallback>
    </mc:AlternateContent>
    <xdr:clientData/>
  </xdr:twoCellAnchor>
  <xdr:twoCellAnchor editAs="oneCell">
    <xdr:from>
      <xdr:col>3</xdr:col>
      <xdr:colOff>122040</xdr:colOff>
      <xdr:row>29</xdr:row>
      <xdr:rowOff>178920</xdr:rowOff>
    </xdr:from>
    <xdr:to>
      <xdr:col>7</xdr:col>
      <xdr:colOff>205440</xdr:colOff>
      <xdr:row>32</xdr:row>
      <xdr:rowOff>115560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86" name="Ink 185">
              <a:extLst>
                <a:ext uri="{FF2B5EF4-FFF2-40B4-BE49-F238E27FC236}">
                  <a16:creationId xmlns:a16="http://schemas.microsoft.com/office/drawing/2014/main" id="{C4D31EF0-AAAD-6FD1-D7D4-3C5201075C0F}"/>
                </a:ext>
              </a:extLst>
            </xdr14:cNvPr>
            <xdr14:cNvContentPartPr/>
          </xdr14:nvContentPartPr>
          <xdr14:nvPr macro=""/>
          <xdr14:xfrm>
            <a:off x="1950840" y="5482440"/>
            <a:ext cx="2521800" cy="485280"/>
          </xdr14:xfrm>
        </xdr:contentPart>
      </mc:Choice>
      <mc:Fallback xmlns="">
        <xdr:pic>
          <xdr:nvPicPr>
            <xdr:cNvPr id="186" name="Ink 185">
              <a:extLst>
                <a:ext uri="{FF2B5EF4-FFF2-40B4-BE49-F238E27FC236}">
                  <a16:creationId xmlns:a16="http://schemas.microsoft.com/office/drawing/2014/main" id="{C4D31EF0-AAAD-6FD1-D7D4-3C5201075C0F}"/>
                </a:ext>
              </a:extLst>
            </xdr:cNvPr>
            <xdr:cNvPicPr/>
          </xdr:nvPicPr>
          <xdr:blipFill>
            <a:blip xmlns:r="http://schemas.openxmlformats.org/officeDocument/2006/relationships" r:embed="rId42"/>
            <a:stretch>
              <a:fillRect/>
            </a:stretch>
          </xdr:blipFill>
          <xdr:spPr>
            <a:xfrm>
              <a:off x="1944720" y="5476325"/>
              <a:ext cx="2534040" cy="497511"/>
            </a:xfrm>
            <a:prstGeom prst="rect">
              <a:avLst/>
            </a:prstGeom>
          </xdr:spPr>
        </xdr:pic>
      </mc:Fallback>
    </mc:AlternateContent>
    <xdr:clientData/>
  </xdr:twoCellAnchor>
  <xdr:twoCellAnchor editAs="oneCell">
    <xdr:from>
      <xdr:col>6</xdr:col>
      <xdr:colOff>3600</xdr:colOff>
      <xdr:row>35</xdr:row>
      <xdr:rowOff>31680</xdr:rowOff>
    </xdr:from>
    <xdr:to>
      <xdr:col>8</xdr:col>
      <xdr:colOff>354360</xdr:colOff>
      <xdr:row>37</xdr:row>
      <xdr:rowOff>89640</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00" name="Ink 199">
              <a:extLst>
                <a:ext uri="{FF2B5EF4-FFF2-40B4-BE49-F238E27FC236}">
                  <a16:creationId xmlns:a16="http://schemas.microsoft.com/office/drawing/2014/main" id="{B36BEB7F-D888-9DCA-DA26-126A239B497A}"/>
                </a:ext>
              </a:extLst>
            </xdr14:cNvPr>
            <xdr14:cNvContentPartPr/>
          </xdr14:nvContentPartPr>
          <xdr14:nvPr macro=""/>
          <xdr14:xfrm>
            <a:off x="3661200" y="6432480"/>
            <a:ext cx="1569960" cy="423720"/>
          </xdr14:xfrm>
        </xdr:contentPart>
      </mc:Choice>
      <mc:Fallback xmlns="">
        <xdr:pic>
          <xdr:nvPicPr>
            <xdr:cNvPr id="200" name="Ink 199">
              <a:extLst>
                <a:ext uri="{FF2B5EF4-FFF2-40B4-BE49-F238E27FC236}">
                  <a16:creationId xmlns:a16="http://schemas.microsoft.com/office/drawing/2014/main" id="{B36BEB7F-D888-9DCA-DA26-126A239B497A}"/>
                </a:ext>
              </a:extLst>
            </xdr:cNvPr>
            <xdr:cNvPicPr/>
          </xdr:nvPicPr>
          <xdr:blipFill>
            <a:blip xmlns:r="http://schemas.openxmlformats.org/officeDocument/2006/relationships" r:embed="rId44"/>
            <a:stretch>
              <a:fillRect/>
            </a:stretch>
          </xdr:blipFill>
          <xdr:spPr>
            <a:xfrm>
              <a:off x="3655079" y="6426365"/>
              <a:ext cx="1582203" cy="435950"/>
            </a:xfrm>
            <a:prstGeom prst="rect">
              <a:avLst/>
            </a:prstGeom>
          </xdr:spPr>
        </xdr:pic>
      </mc:Fallback>
    </mc:AlternateContent>
    <xdr:clientData/>
  </xdr:twoCellAnchor>
  <xdr:twoCellAnchor editAs="oneCell">
    <xdr:from>
      <xdr:col>3</xdr:col>
      <xdr:colOff>171000</xdr:colOff>
      <xdr:row>35</xdr:row>
      <xdr:rowOff>83160</xdr:rowOff>
    </xdr:from>
    <xdr:to>
      <xdr:col>5</xdr:col>
      <xdr:colOff>303240</xdr:colOff>
      <xdr:row>37</xdr:row>
      <xdr:rowOff>137880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01" name="Ink 200">
              <a:extLst>
                <a:ext uri="{FF2B5EF4-FFF2-40B4-BE49-F238E27FC236}">
                  <a16:creationId xmlns:a16="http://schemas.microsoft.com/office/drawing/2014/main" id="{A2A0C5E5-B668-7D9C-7EFF-C4A94445F907}"/>
                </a:ext>
              </a:extLst>
            </xdr14:cNvPr>
            <xdr14:cNvContentPartPr/>
          </xdr14:nvContentPartPr>
          <xdr14:nvPr macro=""/>
          <xdr14:xfrm>
            <a:off x="1999800" y="6483960"/>
            <a:ext cx="1351440" cy="420480"/>
          </xdr14:xfrm>
        </xdr:contentPart>
      </mc:Choice>
      <mc:Fallback xmlns="">
        <xdr:pic>
          <xdr:nvPicPr>
            <xdr:cNvPr id="201" name="Ink 200">
              <a:extLst>
                <a:ext uri="{FF2B5EF4-FFF2-40B4-BE49-F238E27FC236}">
                  <a16:creationId xmlns:a16="http://schemas.microsoft.com/office/drawing/2014/main" id="{A2A0C5E5-B668-7D9C-7EFF-C4A94445F907}"/>
                </a:ext>
              </a:extLst>
            </xdr:cNvPr>
            <xdr:cNvPicPr/>
          </xdr:nvPicPr>
          <xdr:blipFill>
            <a:blip xmlns:r="http://schemas.openxmlformats.org/officeDocument/2006/relationships" r:embed="rId46"/>
            <a:stretch>
              <a:fillRect/>
            </a:stretch>
          </xdr:blipFill>
          <xdr:spPr>
            <a:xfrm>
              <a:off x="1993680" y="6477840"/>
              <a:ext cx="1363680" cy="432720"/>
            </a:xfrm>
            <a:prstGeom prst="rect">
              <a:avLst/>
            </a:prstGeom>
          </xdr:spPr>
        </xdr:pic>
      </mc:Fallback>
    </mc:AlternateContent>
    <xdr:clientData/>
  </xdr:twoCellAnchor>
  <xdr:twoCellAnchor editAs="oneCell">
    <xdr:from>
      <xdr:col>3</xdr:col>
      <xdr:colOff>263160</xdr:colOff>
      <xdr:row>34</xdr:row>
      <xdr:rowOff>47880</xdr:rowOff>
    </xdr:from>
    <xdr:to>
      <xdr:col>11</xdr:col>
      <xdr:colOff>366600</xdr:colOff>
      <xdr:row>37</xdr:row>
      <xdr:rowOff>134280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20" name="Ink 219">
              <a:extLst>
                <a:ext uri="{FF2B5EF4-FFF2-40B4-BE49-F238E27FC236}">
                  <a16:creationId xmlns:a16="http://schemas.microsoft.com/office/drawing/2014/main" id="{98342C22-8F2B-E94E-5F50-849A28994D56}"/>
                </a:ext>
              </a:extLst>
            </xdr14:cNvPr>
            <xdr14:cNvContentPartPr/>
          </xdr14:nvContentPartPr>
          <xdr14:nvPr macro=""/>
          <xdr14:xfrm>
            <a:off x="2091960" y="6265800"/>
            <a:ext cx="4980240" cy="635040"/>
          </xdr14:xfrm>
        </xdr:contentPart>
      </mc:Choice>
      <mc:Fallback xmlns="">
        <xdr:pic>
          <xdr:nvPicPr>
            <xdr:cNvPr id="220" name="Ink 219">
              <a:extLst>
                <a:ext uri="{FF2B5EF4-FFF2-40B4-BE49-F238E27FC236}">
                  <a16:creationId xmlns:a16="http://schemas.microsoft.com/office/drawing/2014/main" id="{98342C22-8F2B-E94E-5F50-849A28994D56}"/>
                </a:ext>
              </a:extLst>
            </xdr:cNvPr>
            <xdr:cNvPicPr/>
          </xdr:nvPicPr>
          <xdr:blipFill>
            <a:blip xmlns:r="http://schemas.openxmlformats.org/officeDocument/2006/relationships" r:embed="rId48"/>
            <a:stretch>
              <a:fillRect/>
            </a:stretch>
          </xdr:blipFill>
          <xdr:spPr>
            <a:xfrm>
              <a:off x="2085840" y="6259680"/>
              <a:ext cx="4992480" cy="647280"/>
            </a:xfrm>
            <a:prstGeom prst="rect">
              <a:avLst/>
            </a:prstGeom>
          </xdr:spPr>
        </xdr:pic>
      </mc:Fallback>
    </mc:AlternateContent>
    <xdr:clientData/>
  </xdr:twoCellAnchor>
  <xdr:twoCellAnchor editAs="oneCell">
    <xdr:from>
      <xdr:col>2</xdr:col>
      <xdr:colOff>204600</xdr:colOff>
      <xdr:row>43</xdr:row>
      <xdr:rowOff>28440</xdr:rowOff>
    </xdr:from>
    <xdr:to>
      <xdr:col>3</xdr:col>
      <xdr:colOff>561960</xdr:colOff>
      <xdr:row>44</xdr:row>
      <xdr:rowOff>110880</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27" name="Ink 226">
              <a:extLst>
                <a:ext uri="{FF2B5EF4-FFF2-40B4-BE49-F238E27FC236}">
                  <a16:creationId xmlns:a16="http://schemas.microsoft.com/office/drawing/2014/main" id="{EB352DEF-552A-B443-0A23-92E50034591E}"/>
                </a:ext>
              </a:extLst>
            </xdr14:cNvPr>
            <xdr14:cNvContentPartPr/>
          </xdr14:nvContentPartPr>
          <xdr14:nvPr macro=""/>
          <xdr14:xfrm>
            <a:off x="1423800" y="7892280"/>
            <a:ext cx="966960" cy="265320"/>
          </xdr14:xfrm>
        </xdr:contentPart>
      </mc:Choice>
      <mc:Fallback xmlns="">
        <xdr:pic>
          <xdr:nvPicPr>
            <xdr:cNvPr id="227" name="Ink 226">
              <a:extLst>
                <a:ext uri="{FF2B5EF4-FFF2-40B4-BE49-F238E27FC236}">
                  <a16:creationId xmlns:a16="http://schemas.microsoft.com/office/drawing/2014/main" id="{EB352DEF-552A-B443-0A23-92E50034591E}"/>
                </a:ext>
              </a:extLst>
            </xdr:cNvPr>
            <xdr:cNvPicPr/>
          </xdr:nvPicPr>
          <xdr:blipFill>
            <a:blip xmlns:r="http://schemas.openxmlformats.org/officeDocument/2006/relationships" r:embed="rId50"/>
            <a:stretch>
              <a:fillRect/>
            </a:stretch>
          </xdr:blipFill>
          <xdr:spPr>
            <a:xfrm>
              <a:off x="1414800" y="7883640"/>
              <a:ext cx="984600" cy="282960"/>
            </a:xfrm>
            <a:prstGeom prst="rect">
              <a:avLst/>
            </a:prstGeom>
          </xdr:spPr>
        </xdr:pic>
      </mc:Fallback>
    </mc:AlternateContent>
    <xdr:clientData/>
  </xdr:twoCellAnchor>
  <xdr:twoCellAnchor editAs="oneCell">
    <xdr:from>
      <xdr:col>4</xdr:col>
      <xdr:colOff>157560</xdr:colOff>
      <xdr:row>42</xdr:row>
      <xdr:rowOff>100440</xdr:rowOff>
    </xdr:from>
    <xdr:to>
      <xdr:col>6</xdr:col>
      <xdr:colOff>12960</xdr:colOff>
      <xdr:row>44</xdr:row>
      <xdr:rowOff>179280</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33" name="Ink 232">
              <a:extLst>
                <a:ext uri="{FF2B5EF4-FFF2-40B4-BE49-F238E27FC236}">
                  <a16:creationId xmlns:a16="http://schemas.microsoft.com/office/drawing/2014/main" id="{33368733-FE73-D535-3329-1E254FB848AA}"/>
                </a:ext>
              </a:extLst>
            </xdr14:cNvPr>
            <xdr14:cNvContentPartPr/>
          </xdr14:nvContentPartPr>
          <xdr14:nvPr macro=""/>
          <xdr14:xfrm>
            <a:off x="2595960" y="7781400"/>
            <a:ext cx="1074600" cy="444600"/>
          </xdr14:xfrm>
        </xdr:contentPart>
      </mc:Choice>
      <mc:Fallback xmlns="">
        <xdr:pic>
          <xdr:nvPicPr>
            <xdr:cNvPr id="233" name="Ink 232">
              <a:extLst>
                <a:ext uri="{FF2B5EF4-FFF2-40B4-BE49-F238E27FC236}">
                  <a16:creationId xmlns:a16="http://schemas.microsoft.com/office/drawing/2014/main" id="{33368733-FE73-D535-3329-1E254FB848AA}"/>
                </a:ext>
              </a:extLst>
            </xdr:cNvPr>
            <xdr:cNvPicPr/>
          </xdr:nvPicPr>
          <xdr:blipFill>
            <a:blip xmlns:r="http://schemas.openxmlformats.org/officeDocument/2006/relationships" r:embed="rId52"/>
            <a:stretch>
              <a:fillRect/>
            </a:stretch>
          </xdr:blipFill>
          <xdr:spPr>
            <a:xfrm>
              <a:off x="2587317" y="7772760"/>
              <a:ext cx="1092246" cy="462240"/>
            </a:xfrm>
            <a:prstGeom prst="rect">
              <a:avLst/>
            </a:prstGeom>
          </xdr:spPr>
        </xdr:pic>
      </mc:Fallback>
    </mc:AlternateContent>
    <xdr:clientData/>
  </xdr:twoCellAnchor>
  <xdr:twoCellAnchor editAs="oneCell">
    <xdr:from>
      <xdr:col>6</xdr:col>
      <xdr:colOff>472320</xdr:colOff>
      <xdr:row>38</xdr:row>
      <xdr:rowOff>127080</xdr:rowOff>
    </xdr:from>
    <xdr:to>
      <xdr:col>11</xdr:col>
      <xdr:colOff>18480</xdr:colOff>
      <xdr:row>40</xdr:row>
      <xdr:rowOff>174240</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47" name="Ink 246">
              <a:extLst>
                <a:ext uri="{FF2B5EF4-FFF2-40B4-BE49-F238E27FC236}">
                  <a16:creationId xmlns:a16="http://schemas.microsoft.com/office/drawing/2014/main" id="{F744C4F1-8454-96BB-F4BB-ABC7B7C1049A}"/>
                </a:ext>
              </a:extLst>
            </xdr14:cNvPr>
            <xdr14:cNvContentPartPr/>
          </xdr14:nvContentPartPr>
          <xdr14:nvPr macro=""/>
          <xdr14:xfrm>
            <a:off x="4129920" y="7076520"/>
            <a:ext cx="2594160" cy="412920"/>
          </xdr14:xfrm>
        </xdr:contentPart>
      </mc:Choice>
      <mc:Fallback xmlns="">
        <xdr:pic>
          <xdr:nvPicPr>
            <xdr:cNvPr id="247" name="Ink 246">
              <a:extLst>
                <a:ext uri="{FF2B5EF4-FFF2-40B4-BE49-F238E27FC236}">
                  <a16:creationId xmlns:a16="http://schemas.microsoft.com/office/drawing/2014/main" id="{F744C4F1-8454-96BB-F4BB-ABC7B7C1049A}"/>
                </a:ext>
              </a:extLst>
            </xdr:cNvPr>
            <xdr:cNvPicPr/>
          </xdr:nvPicPr>
          <xdr:blipFill>
            <a:blip xmlns:r="http://schemas.openxmlformats.org/officeDocument/2006/relationships" r:embed="rId54"/>
            <a:stretch>
              <a:fillRect/>
            </a:stretch>
          </xdr:blipFill>
          <xdr:spPr>
            <a:xfrm>
              <a:off x="4120920" y="7067528"/>
              <a:ext cx="2611800" cy="430545"/>
            </a:xfrm>
            <a:prstGeom prst="rect">
              <a:avLst/>
            </a:prstGeom>
          </xdr:spPr>
        </xdr:pic>
      </mc:Fallback>
    </mc:AlternateContent>
    <xdr:clientData/>
  </xdr:twoCellAnchor>
  <xdr:twoCellAnchor editAs="oneCell">
    <xdr:from>
      <xdr:col>2</xdr:col>
      <xdr:colOff>378120</xdr:colOff>
      <xdr:row>45</xdr:row>
      <xdr:rowOff>71280</xdr:rowOff>
    </xdr:from>
    <xdr:to>
      <xdr:col>5</xdr:col>
      <xdr:colOff>53400</xdr:colOff>
      <xdr:row>47</xdr:row>
      <xdr:rowOff>86760</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55" name="Ink 254">
              <a:extLst>
                <a:ext uri="{FF2B5EF4-FFF2-40B4-BE49-F238E27FC236}">
                  <a16:creationId xmlns:a16="http://schemas.microsoft.com/office/drawing/2014/main" id="{6AD2A90E-23FD-1A96-FCE8-6E99DB09A2C7}"/>
                </a:ext>
              </a:extLst>
            </xdr14:cNvPr>
            <xdr14:cNvContentPartPr/>
          </xdr14:nvContentPartPr>
          <xdr14:nvPr macro=""/>
          <xdr14:xfrm>
            <a:off x="1597320" y="8300880"/>
            <a:ext cx="1504080" cy="381240"/>
          </xdr14:xfrm>
        </xdr:contentPart>
      </mc:Choice>
      <mc:Fallback xmlns="">
        <xdr:pic>
          <xdr:nvPicPr>
            <xdr:cNvPr id="255" name="Ink 254">
              <a:extLst>
                <a:ext uri="{FF2B5EF4-FFF2-40B4-BE49-F238E27FC236}">
                  <a16:creationId xmlns:a16="http://schemas.microsoft.com/office/drawing/2014/main" id="{6AD2A90E-23FD-1A96-FCE8-6E99DB09A2C7}"/>
                </a:ext>
              </a:extLst>
            </xdr:cNvPr>
            <xdr:cNvPicPr/>
          </xdr:nvPicPr>
          <xdr:blipFill>
            <a:blip xmlns:r="http://schemas.openxmlformats.org/officeDocument/2006/relationships" r:embed="rId56"/>
            <a:stretch>
              <a:fillRect/>
            </a:stretch>
          </xdr:blipFill>
          <xdr:spPr>
            <a:xfrm>
              <a:off x="1588680" y="8292240"/>
              <a:ext cx="1521720" cy="398880"/>
            </a:xfrm>
            <a:prstGeom prst="rect">
              <a:avLst/>
            </a:prstGeom>
          </xdr:spPr>
        </xdr:pic>
      </mc:Fallback>
    </mc:AlternateContent>
    <xdr:clientData/>
  </xdr:twoCellAnchor>
  <xdr:twoCellAnchor editAs="oneCell">
    <xdr:from>
      <xdr:col>7</xdr:col>
      <xdr:colOff>158640</xdr:colOff>
      <xdr:row>44</xdr:row>
      <xdr:rowOff>52920</xdr:rowOff>
    </xdr:from>
    <xdr:to>
      <xdr:col>7</xdr:col>
      <xdr:colOff>159000</xdr:colOff>
      <xdr:row>44</xdr:row>
      <xdr:rowOff>53280</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60" name="Ink 259">
              <a:extLst>
                <a:ext uri="{FF2B5EF4-FFF2-40B4-BE49-F238E27FC236}">
                  <a16:creationId xmlns:a16="http://schemas.microsoft.com/office/drawing/2014/main" id="{9A178751-CB6F-53C2-5A93-50BD0F280A03}"/>
                </a:ext>
              </a:extLst>
            </xdr14:cNvPr>
            <xdr14:cNvContentPartPr/>
          </xdr14:nvContentPartPr>
          <xdr14:nvPr macro=""/>
          <xdr14:xfrm>
            <a:off x="4425840" y="8099640"/>
            <a:ext cx="360" cy="360"/>
          </xdr14:xfrm>
        </xdr:contentPart>
      </mc:Choice>
      <mc:Fallback xmlns="">
        <xdr:pic>
          <xdr:nvPicPr>
            <xdr:cNvPr id="260" name="Ink 259">
              <a:extLst>
                <a:ext uri="{FF2B5EF4-FFF2-40B4-BE49-F238E27FC236}">
                  <a16:creationId xmlns:a16="http://schemas.microsoft.com/office/drawing/2014/main" id="{9A178751-CB6F-53C2-5A93-50BD0F280A03}"/>
                </a:ext>
              </a:extLst>
            </xdr:cNvPr>
            <xdr:cNvPicPr/>
          </xdr:nvPicPr>
          <xdr:blipFill>
            <a:blip xmlns:r="http://schemas.openxmlformats.org/officeDocument/2006/relationships" r:embed="rId58"/>
            <a:stretch>
              <a:fillRect/>
            </a:stretch>
          </xdr:blipFill>
          <xdr:spPr>
            <a:xfrm>
              <a:off x="4416840" y="8091000"/>
              <a:ext cx="18000" cy="18000"/>
            </a:xfrm>
            <a:prstGeom prst="rect">
              <a:avLst/>
            </a:prstGeom>
          </xdr:spPr>
        </xdr:pic>
      </mc:Fallback>
    </mc:AlternateContent>
    <xdr:clientData/>
  </xdr:twoCellAnchor>
  <xdr:twoCellAnchor editAs="oneCell">
    <xdr:from>
      <xdr:col>5</xdr:col>
      <xdr:colOff>279840</xdr:colOff>
      <xdr:row>45</xdr:row>
      <xdr:rowOff>37080</xdr:rowOff>
    </xdr:from>
    <xdr:to>
      <xdr:col>7</xdr:col>
      <xdr:colOff>542040</xdr:colOff>
      <xdr:row>47</xdr:row>
      <xdr:rowOff>69120</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61" name="Ink 260">
              <a:extLst>
                <a:ext uri="{FF2B5EF4-FFF2-40B4-BE49-F238E27FC236}">
                  <a16:creationId xmlns:a16="http://schemas.microsoft.com/office/drawing/2014/main" id="{8908BFBE-AEBB-8800-61C8-D8281ED396BC}"/>
                </a:ext>
              </a:extLst>
            </xdr14:cNvPr>
            <xdr14:cNvContentPartPr/>
          </xdr14:nvContentPartPr>
          <xdr14:nvPr macro=""/>
          <xdr14:xfrm>
            <a:off x="3327840" y="8266680"/>
            <a:ext cx="1481400" cy="397800"/>
          </xdr14:xfrm>
        </xdr:contentPart>
      </mc:Choice>
      <mc:Fallback xmlns="">
        <xdr:pic>
          <xdr:nvPicPr>
            <xdr:cNvPr id="261" name="Ink 260">
              <a:extLst>
                <a:ext uri="{FF2B5EF4-FFF2-40B4-BE49-F238E27FC236}">
                  <a16:creationId xmlns:a16="http://schemas.microsoft.com/office/drawing/2014/main" id="{8908BFBE-AEBB-8800-61C8-D8281ED396BC}"/>
                </a:ext>
              </a:extLst>
            </xdr:cNvPr>
            <xdr:cNvPicPr/>
          </xdr:nvPicPr>
          <xdr:blipFill>
            <a:blip xmlns:r="http://schemas.openxmlformats.org/officeDocument/2006/relationships" r:embed="rId60"/>
            <a:stretch>
              <a:fillRect/>
            </a:stretch>
          </xdr:blipFill>
          <xdr:spPr>
            <a:xfrm>
              <a:off x="3319200" y="8258040"/>
              <a:ext cx="1499040" cy="415440"/>
            </a:xfrm>
            <a:prstGeom prst="rect">
              <a:avLst/>
            </a:prstGeom>
          </xdr:spPr>
        </xdr:pic>
      </mc:Fallback>
    </mc:AlternateContent>
    <xdr:clientData/>
  </xdr:twoCellAnchor>
  <xdr:twoCellAnchor editAs="oneCell">
    <xdr:from>
      <xdr:col>4</xdr:col>
      <xdr:colOff>488400</xdr:colOff>
      <xdr:row>48</xdr:row>
      <xdr:rowOff>34200</xdr:rowOff>
    </xdr:from>
    <xdr:to>
      <xdr:col>7</xdr:col>
      <xdr:colOff>406320</xdr:colOff>
      <xdr:row>51</xdr:row>
      <xdr:rowOff>33120</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73" name="Ink 272">
              <a:extLst>
                <a:ext uri="{FF2B5EF4-FFF2-40B4-BE49-F238E27FC236}">
                  <a16:creationId xmlns:a16="http://schemas.microsoft.com/office/drawing/2014/main" id="{D116D01B-5941-38D6-70E2-0DB013C7B709}"/>
                </a:ext>
              </a:extLst>
            </xdr14:cNvPr>
            <xdr14:cNvContentPartPr/>
          </xdr14:nvContentPartPr>
          <xdr14:nvPr macro=""/>
          <xdr14:xfrm>
            <a:off x="2926800" y="8812440"/>
            <a:ext cx="1746720" cy="547560"/>
          </xdr14:xfrm>
        </xdr:contentPart>
      </mc:Choice>
      <mc:Fallback xmlns="">
        <xdr:pic>
          <xdr:nvPicPr>
            <xdr:cNvPr id="273" name="Ink 272">
              <a:extLst>
                <a:ext uri="{FF2B5EF4-FFF2-40B4-BE49-F238E27FC236}">
                  <a16:creationId xmlns:a16="http://schemas.microsoft.com/office/drawing/2014/main" id="{D116D01B-5941-38D6-70E2-0DB013C7B709}"/>
                </a:ext>
              </a:extLst>
            </xdr:cNvPr>
            <xdr:cNvPicPr/>
          </xdr:nvPicPr>
          <xdr:blipFill>
            <a:blip xmlns:r="http://schemas.openxmlformats.org/officeDocument/2006/relationships" r:embed="rId62"/>
            <a:stretch>
              <a:fillRect/>
            </a:stretch>
          </xdr:blipFill>
          <xdr:spPr>
            <a:xfrm>
              <a:off x="2918158" y="8803440"/>
              <a:ext cx="1764364" cy="565200"/>
            </a:xfrm>
            <a:prstGeom prst="rect">
              <a:avLst/>
            </a:prstGeom>
          </xdr:spPr>
        </xdr:pic>
      </mc:Fallback>
    </mc:AlternateContent>
    <xdr:clientData/>
  </xdr:twoCellAnchor>
  <xdr:twoCellAnchor editAs="oneCell">
    <xdr:from>
      <xdr:col>2</xdr:col>
      <xdr:colOff>521040</xdr:colOff>
      <xdr:row>49</xdr:row>
      <xdr:rowOff>72000</xdr:rowOff>
    </xdr:from>
    <xdr:to>
      <xdr:col>4</xdr:col>
      <xdr:colOff>79080</xdr:colOff>
      <xdr:row>50</xdr:row>
      <xdr:rowOff>112680</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74" name="Ink 273">
              <a:extLst>
                <a:ext uri="{FF2B5EF4-FFF2-40B4-BE49-F238E27FC236}">
                  <a16:creationId xmlns:a16="http://schemas.microsoft.com/office/drawing/2014/main" id="{758842C0-E9CC-AD1E-DFA2-3F0AAAB570E7}"/>
                </a:ext>
              </a:extLst>
            </xdr14:cNvPr>
            <xdr14:cNvContentPartPr/>
          </xdr14:nvContentPartPr>
          <xdr14:nvPr macro=""/>
          <xdr14:xfrm>
            <a:off x="1740240" y="9033120"/>
            <a:ext cx="777240" cy="223560"/>
          </xdr14:xfrm>
        </xdr:contentPart>
      </mc:Choice>
      <mc:Fallback xmlns="">
        <xdr:pic>
          <xdr:nvPicPr>
            <xdr:cNvPr id="274" name="Ink 273">
              <a:extLst>
                <a:ext uri="{FF2B5EF4-FFF2-40B4-BE49-F238E27FC236}">
                  <a16:creationId xmlns:a16="http://schemas.microsoft.com/office/drawing/2014/main" id="{758842C0-E9CC-AD1E-DFA2-3F0AAAB570E7}"/>
                </a:ext>
              </a:extLst>
            </xdr:cNvPr>
            <xdr:cNvPicPr/>
          </xdr:nvPicPr>
          <xdr:blipFill>
            <a:blip xmlns:r="http://schemas.openxmlformats.org/officeDocument/2006/relationships" r:embed="rId64"/>
            <a:stretch>
              <a:fillRect/>
            </a:stretch>
          </xdr:blipFill>
          <xdr:spPr>
            <a:xfrm>
              <a:off x="1731600" y="9024134"/>
              <a:ext cx="794880" cy="241172"/>
            </a:xfrm>
            <a:prstGeom prst="rect">
              <a:avLst/>
            </a:prstGeom>
          </xdr:spPr>
        </xdr:pic>
      </mc:Fallback>
    </mc:AlternateContent>
    <xdr:clientData/>
  </xdr:twoCellAnchor>
  <xdr:twoCellAnchor editAs="oneCell">
    <xdr:from>
      <xdr:col>3</xdr:col>
      <xdr:colOff>496080</xdr:colOff>
      <xdr:row>55</xdr:row>
      <xdr:rowOff>165960</xdr:rowOff>
    </xdr:from>
    <xdr:to>
      <xdr:col>6</xdr:col>
      <xdr:colOff>583200</xdr:colOff>
      <xdr:row>57</xdr:row>
      <xdr:rowOff>123840</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89" name="Ink 288">
              <a:extLst>
                <a:ext uri="{FF2B5EF4-FFF2-40B4-BE49-F238E27FC236}">
                  <a16:creationId xmlns:a16="http://schemas.microsoft.com/office/drawing/2014/main" id="{240A724F-7E63-ABDB-9B7F-63FDC908E047}"/>
                </a:ext>
              </a:extLst>
            </xdr14:cNvPr>
            <xdr14:cNvContentPartPr/>
          </xdr14:nvContentPartPr>
          <xdr14:nvPr macro=""/>
          <xdr14:xfrm>
            <a:off x="2324880" y="10224360"/>
            <a:ext cx="1915920" cy="323640"/>
          </xdr14:xfrm>
        </xdr:contentPart>
      </mc:Choice>
      <mc:Fallback xmlns="">
        <xdr:pic>
          <xdr:nvPicPr>
            <xdr:cNvPr id="289" name="Ink 288">
              <a:extLst>
                <a:ext uri="{FF2B5EF4-FFF2-40B4-BE49-F238E27FC236}">
                  <a16:creationId xmlns:a16="http://schemas.microsoft.com/office/drawing/2014/main" id="{240A724F-7E63-ABDB-9B7F-63FDC908E047}"/>
                </a:ext>
              </a:extLst>
            </xdr:cNvPr>
            <xdr:cNvPicPr/>
          </xdr:nvPicPr>
          <xdr:blipFill>
            <a:blip xmlns:r="http://schemas.openxmlformats.org/officeDocument/2006/relationships" r:embed="rId66"/>
            <a:stretch>
              <a:fillRect/>
            </a:stretch>
          </xdr:blipFill>
          <xdr:spPr>
            <a:xfrm>
              <a:off x="2318760" y="10218247"/>
              <a:ext cx="1928160" cy="335866"/>
            </a:xfrm>
            <a:prstGeom prst="rect">
              <a:avLst/>
            </a:prstGeom>
          </xdr:spPr>
        </xdr:pic>
      </mc:Fallback>
    </mc:AlternateContent>
    <xdr:clientData/>
  </xdr:twoCellAnchor>
  <xdr:twoCellAnchor editAs="oneCell">
    <xdr:from>
      <xdr:col>2</xdr:col>
      <xdr:colOff>539400</xdr:colOff>
      <xdr:row>57</xdr:row>
      <xdr:rowOff>31320</xdr:rowOff>
    </xdr:from>
    <xdr:to>
      <xdr:col>3</xdr:col>
      <xdr:colOff>146160</xdr:colOff>
      <xdr:row>57</xdr:row>
      <xdr:rowOff>105480</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90" name="Ink 289">
              <a:extLst>
                <a:ext uri="{FF2B5EF4-FFF2-40B4-BE49-F238E27FC236}">
                  <a16:creationId xmlns:a16="http://schemas.microsoft.com/office/drawing/2014/main" id="{706826F7-37AB-3A7D-DD93-C5BBC668719D}"/>
                </a:ext>
              </a:extLst>
            </xdr14:cNvPr>
            <xdr14:cNvContentPartPr/>
          </xdr14:nvContentPartPr>
          <xdr14:nvPr macro=""/>
          <xdr14:xfrm>
            <a:off x="1758600" y="10455480"/>
            <a:ext cx="216360" cy="74160"/>
          </xdr14:xfrm>
        </xdr:contentPart>
      </mc:Choice>
      <mc:Fallback xmlns="">
        <xdr:pic>
          <xdr:nvPicPr>
            <xdr:cNvPr id="290" name="Ink 289">
              <a:extLst>
                <a:ext uri="{FF2B5EF4-FFF2-40B4-BE49-F238E27FC236}">
                  <a16:creationId xmlns:a16="http://schemas.microsoft.com/office/drawing/2014/main" id="{706826F7-37AB-3A7D-DD93-C5BBC668719D}"/>
                </a:ext>
              </a:extLst>
            </xdr:cNvPr>
            <xdr:cNvPicPr/>
          </xdr:nvPicPr>
          <xdr:blipFill>
            <a:blip xmlns:r="http://schemas.openxmlformats.org/officeDocument/2006/relationships" r:embed="rId68"/>
            <a:stretch>
              <a:fillRect/>
            </a:stretch>
          </xdr:blipFill>
          <xdr:spPr>
            <a:xfrm>
              <a:off x="1752480" y="10449360"/>
              <a:ext cx="228600" cy="86400"/>
            </a:xfrm>
            <a:prstGeom prst="rect">
              <a:avLst/>
            </a:prstGeom>
          </xdr:spPr>
        </xdr:pic>
      </mc:Fallback>
    </mc:AlternateContent>
    <xdr:clientData/>
  </xdr:twoCellAnchor>
  <xdr:twoCellAnchor editAs="oneCell">
    <xdr:from>
      <xdr:col>0</xdr:col>
      <xdr:colOff>300600</xdr:colOff>
      <xdr:row>56</xdr:row>
      <xdr:rowOff>114480</xdr:rowOff>
    </xdr:from>
    <xdr:to>
      <xdr:col>2</xdr:col>
      <xdr:colOff>225480</xdr:colOff>
      <xdr:row>58</xdr:row>
      <xdr:rowOff>69480</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91" name="Ink 290">
              <a:extLst>
                <a:ext uri="{FF2B5EF4-FFF2-40B4-BE49-F238E27FC236}">
                  <a16:creationId xmlns:a16="http://schemas.microsoft.com/office/drawing/2014/main" id="{F010B8D1-C954-6729-C02F-3AB12909EFA8}"/>
                </a:ext>
              </a:extLst>
            </xdr14:cNvPr>
            <xdr14:cNvContentPartPr/>
          </xdr14:nvContentPartPr>
          <xdr14:nvPr macro=""/>
          <xdr14:xfrm>
            <a:off x="300600" y="10355760"/>
            <a:ext cx="1144080" cy="320760"/>
          </xdr14:xfrm>
        </xdr:contentPart>
      </mc:Choice>
      <mc:Fallback xmlns="">
        <xdr:pic>
          <xdr:nvPicPr>
            <xdr:cNvPr id="291" name="Ink 290">
              <a:extLst>
                <a:ext uri="{FF2B5EF4-FFF2-40B4-BE49-F238E27FC236}">
                  <a16:creationId xmlns:a16="http://schemas.microsoft.com/office/drawing/2014/main" id="{F010B8D1-C954-6729-C02F-3AB12909EFA8}"/>
                </a:ext>
              </a:extLst>
            </xdr:cNvPr>
            <xdr:cNvPicPr/>
          </xdr:nvPicPr>
          <xdr:blipFill>
            <a:blip xmlns:r="http://schemas.openxmlformats.org/officeDocument/2006/relationships" r:embed="rId70"/>
            <a:stretch>
              <a:fillRect/>
            </a:stretch>
          </xdr:blipFill>
          <xdr:spPr>
            <a:xfrm>
              <a:off x="294480" y="10349640"/>
              <a:ext cx="1156320" cy="333000"/>
            </a:xfrm>
            <a:prstGeom prst="rect">
              <a:avLst/>
            </a:prstGeom>
          </xdr:spPr>
        </xdr:pic>
      </mc:Fallback>
    </mc:AlternateContent>
    <xdr:clientData/>
  </xdr:twoCellAnchor>
  <xdr:twoCellAnchor editAs="oneCell">
    <xdr:from>
      <xdr:col>13</xdr:col>
      <xdr:colOff>173040</xdr:colOff>
      <xdr:row>55</xdr:row>
      <xdr:rowOff>160560</xdr:rowOff>
    </xdr:from>
    <xdr:to>
      <xdr:col>13</xdr:col>
      <xdr:colOff>562560</xdr:colOff>
      <xdr:row>57</xdr:row>
      <xdr:rowOff>9720</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304" name="Ink 303">
              <a:extLst>
                <a:ext uri="{FF2B5EF4-FFF2-40B4-BE49-F238E27FC236}">
                  <a16:creationId xmlns:a16="http://schemas.microsoft.com/office/drawing/2014/main" id="{3EF80F62-3B60-7356-26E3-61CF01FFAE84}"/>
                </a:ext>
              </a:extLst>
            </xdr14:cNvPr>
            <xdr14:cNvContentPartPr/>
          </xdr14:nvContentPartPr>
          <xdr14:nvPr macro=""/>
          <xdr14:xfrm>
            <a:off x="8097840" y="10218960"/>
            <a:ext cx="389520" cy="214920"/>
          </xdr14:xfrm>
        </xdr:contentPart>
      </mc:Choice>
      <mc:Fallback xmlns="">
        <xdr:pic>
          <xdr:nvPicPr>
            <xdr:cNvPr id="304" name="Ink 303">
              <a:extLst>
                <a:ext uri="{FF2B5EF4-FFF2-40B4-BE49-F238E27FC236}">
                  <a16:creationId xmlns:a16="http://schemas.microsoft.com/office/drawing/2014/main" id="{3EF80F62-3B60-7356-26E3-61CF01FFAE84}"/>
                </a:ext>
              </a:extLst>
            </xdr:cNvPr>
            <xdr:cNvPicPr/>
          </xdr:nvPicPr>
          <xdr:blipFill>
            <a:blip xmlns:r="http://schemas.openxmlformats.org/officeDocument/2006/relationships" r:embed="rId72"/>
            <a:stretch>
              <a:fillRect/>
            </a:stretch>
          </xdr:blipFill>
          <xdr:spPr>
            <a:xfrm>
              <a:off x="8091720" y="10212840"/>
              <a:ext cx="401760" cy="227160"/>
            </a:xfrm>
            <a:prstGeom prst="rect">
              <a:avLst/>
            </a:prstGeom>
          </xdr:spPr>
        </xdr:pic>
      </mc:Fallback>
    </mc:AlternateContent>
    <xdr:clientData/>
  </xdr:twoCellAnchor>
  <xdr:twoCellAnchor editAs="oneCell">
    <xdr:from>
      <xdr:col>14</xdr:col>
      <xdr:colOff>194520</xdr:colOff>
      <xdr:row>55</xdr:row>
      <xdr:rowOff>146880</xdr:rowOff>
    </xdr:from>
    <xdr:to>
      <xdr:col>14</xdr:col>
      <xdr:colOff>370920</xdr:colOff>
      <xdr:row>56</xdr:row>
      <xdr:rowOff>143280</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313" name="Ink 312">
              <a:extLst>
                <a:ext uri="{FF2B5EF4-FFF2-40B4-BE49-F238E27FC236}">
                  <a16:creationId xmlns:a16="http://schemas.microsoft.com/office/drawing/2014/main" id="{5625E587-096A-04C3-B84D-8DE2942329AF}"/>
                </a:ext>
              </a:extLst>
            </xdr14:cNvPr>
            <xdr14:cNvContentPartPr/>
          </xdr14:nvContentPartPr>
          <xdr14:nvPr macro=""/>
          <xdr14:xfrm>
            <a:off x="8728920" y="10205280"/>
            <a:ext cx="176400" cy="179280"/>
          </xdr14:xfrm>
        </xdr:contentPart>
      </mc:Choice>
      <mc:Fallback xmlns="">
        <xdr:pic>
          <xdr:nvPicPr>
            <xdr:cNvPr id="313" name="Ink 312">
              <a:extLst>
                <a:ext uri="{FF2B5EF4-FFF2-40B4-BE49-F238E27FC236}">
                  <a16:creationId xmlns:a16="http://schemas.microsoft.com/office/drawing/2014/main" id="{5625E587-096A-04C3-B84D-8DE2942329AF}"/>
                </a:ext>
              </a:extLst>
            </xdr:cNvPr>
            <xdr:cNvPicPr/>
          </xdr:nvPicPr>
          <xdr:blipFill>
            <a:blip xmlns:r="http://schemas.openxmlformats.org/officeDocument/2006/relationships" r:embed="rId74"/>
            <a:stretch>
              <a:fillRect/>
            </a:stretch>
          </xdr:blipFill>
          <xdr:spPr>
            <a:xfrm>
              <a:off x="8722800" y="10199160"/>
              <a:ext cx="188640" cy="191520"/>
            </a:xfrm>
            <a:prstGeom prst="rect">
              <a:avLst/>
            </a:prstGeom>
          </xdr:spPr>
        </xdr:pic>
      </mc:Fallback>
    </mc:AlternateContent>
    <xdr:clientData/>
  </xdr:twoCellAnchor>
  <xdr:twoCellAnchor editAs="oneCell">
    <xdr:from>
      <xdr:col>7</xdr:col>
      <xdr:colOff>313080</xdr:colOff>
      <xdr:row>55</xdr:row>
      <xdr:rowOff>180720</xdr:rowOff>
    </xdr:from>
    <xdr:to>
      <xdr:col>12</xdr:col>
      <xdr:colOff>422280</xdr:colOff>
      <xdr:row>58</xdr:row>
      <xdr:rowOff>33480</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314" name="Ink 313">
              <a:extLst>
                <a:ext uri="{FF2B5EF4-FFF2-40B4-BE49-F238E27FC236}">
                  <a16:creationId xmlns:a16="http://schemas.microsoft.com/office/drawing/2014/main" id="{321B3570-CC97-2632-5645-3F3C0DC7367F}"/>
                </a:ext>
              </a:extLst>
            </xdr14:cNvPr>
            <xdr14:cNvContentPartPr/>
          </xdr14:nvContentPartPr>
          <xdr14:nvPr macro=""/>
          <xdr14:xfrm>
            <a:off x="4580280" y="10239120"/>
            <a:ext cx="3157200" cy="401400"/>
          </xdr14:xfrm>
        </xdr:contentPart>
      </mc:Choice>
      <mc:Fallback xmlns="">
        <xdr:pic>
          <xdr:nvPicPr>
            <xdr:cNvPr id="314" name="Ink 313">
              <a:extLst>
                <a:ext uri="{FF2B5EF4-FFF2-40B4-BE49-F238E27FC236}">
                  <a16:creationId xmlns:a16="http://schemas.microsoft.com/office/drawing/2014/main" id="{321B3570-CC97-2632-5645-3F3C0DC7367F}"/>
                </a:ext>
              </a:extLst>
            </xdr:cNvPr>
            <xdr:cNvPicPr/>
          </xdr:nvPicPr>
          <xdr:blipFill>
            <a:blip xmlns:r="http://schemas.openxmlformats.org/officeDocument/2006/relationships" r:embed="rId76"/>
            <a:stretch>
              <a:fillRect/>
            </a:stretch>
          </xdr:blipFill>
          <xdr:spPr>
            <a:xfrm>
              <a:off x="4574160" y="10233000"/>
              <a:ext cx="3169440" cy="413640"/>
            </a:xfrm>
            <a:prstGeom prst="rect">
              <a:avLst/>
            </a:prstGeom>
          </xdr:spPr>
        </xdr:pic>
      </mc:Fallback>
    </mc:AlternateContent>
    <xdr:clientData/>
  </xdr:twoCellAnchor>
  <xdr:twoCellAnchor editAs="oneCell">
    <xdr:from>
      <xdr:col>15</xdr:col>
      <xdr:colOff>108360</xdr:colOff>
      <xdr:row>55</xdr:row>
      <xdr:rowOff>19440</xdr:rowOff>
    </xdr:from>
    <xdr:to>
      <xdr:col>19</xdr:col>
      <xdr:colOff>577320</xdr:colOff>
      <xdr:row>57</xdr:row>
      <xdr:rowOff>57960</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321" name="Ink 320">
              <a:extLst>
                <a:ext uri="{FF2B5EF4-FFF2-40B4-BE49-F238E27FC236}">
                  <a16:creationId xmlns:a16="http://schemas.microsoft.com/office/drawing/2014/main" id="{C3210E02-68CD-2178-D934-33CBB70DABC3}"/>
                </a:ext>
              </a:extLst>
            </xdr14:cNvPr>
            <xdr14:cNvContentPartPr/>
          </xdr14:nvContentPartPr>
          <xdr14:nvPr macro=""/>
          <xdr14:xfrm>
            <a:off x="9252360" y="10077840"/>
            <a:ext cx="2907360" cy="404280"/>
          </xdr14:xfrm>
        </xdr:contentPart>
      </mc:Choice>
      <mc:Fallback xmlns="">
        <xdr:pic>
          <xdr:nvPicPr>
            <xdr:cNvPr id="321" name="Ink 320">
              <a:extLst>
                <a:ext uri="{FF2B5EF4-FFF2-40B4-BE49-F238E27FC236}">
                  <a16:creationId xmlns:a16="http://schemas.microsoft.com/office/drawing/2014/main" id="{C3210E02-68CD-2178-D934-33CBB70DABC3}"/>
                </a:ext>
              </a:extLst>
            </xdr:cNvPr>
            <xdr:cNvPicPr/>
          </xdr:nvPicPr>
          <xdr:blipFill>
            <a:blip xmlns:r="http://schemas.openxmlformats.org/officeDocument/2006/relationships" r:embed="rId78"/>
            <a:stretch>
              <a:fillRect/>
            </a:stretch>
          </xdr:blipFill>
          <xdr:spPr>
            <a:xfrm>
              <a:off x="9246240" y="10071720"/>
              <a:ext cx="2919600" cy="416520"/>
            </a:xfrm>
            <a:prstGeom prst="rect">
              <a:avLst/>
            </a:prstGeom>
          </xdr:spPr>
        </xdr:pic>
      </mc:Fallback>
    </mc:AlternateContent>
    <xdr:clientData/>
  </xdr:twoCellAnchor>
  <xdr:twoCellAnchor editAs="oneCell">
    <xdr:from>
      <xdr:col>3</xdr:col>
      <xdr:colOff>58320</xdr:colOff>
      <xdr:row>58</xdr:row>
      <xdr:rowOff>179640</xdr:rowOff>
    </xdr:from>
    <xdr:to>
      <xdr:col>3</xdr:col>
      <xdr:colOff>246240</xdr:colOff>
      <xdr:row>59</xdr:row>
      <xdr:rowOff>83880</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324" name="Ink 323">
              <a:extLst>
                <a:ext uri="{FF2B5EF4-FFF2-40B4-BE49-F238E27FC236}">
                  <a16:creationId xmlns:a16="http://schemas.microsoft.com/office/drawing/2014/main" id="{6EB56612-8C74-0BDD-2FFD-BA232F57492C}"/>
                </a:ext>
              </a:extLst>
            </xdr14:cNvPr>
            <xdr14:cNvContentPartPr/>
          </xdr14:nvContentPartPr>
          <xdr14:nvPr macro=""/>
          <xdr14:xfrm>
            <a:off x="1887120" y="10786680"/>
            <a:ext cx="187920" cy="87120"/>
          </xdr14:xfrm>
        </xdr:contentPart>
      </mc:Choice>
      <mc:Fallback xmlns="">
        <xdr:pic>
          <xdr:nvPicPr>
            <xdr:cNvPr id="324" name="Ink 323">
              <a:extLst>
                <a:ext uri="{FF2B5EF4-FFF2-40B4-BE49-F238E27FC236}">
                  <a16:creationId xmlns:a16="http://schemas.microsoft.com/office/drawing/2014/main" id="{6EB56612-8C74-0BDD-2FFD-BA232F57492C}"/>
                </a:ext>
              </a:extLst>
            </xdr:cNvPr>
            <xdr:cNvPicPr/>
          </xdr:nvPicPr>
          <xdr:blipFill>
            <a:blip xmlns:r="http://schemas.openxmlformats.org/officeDocument/2006/relationships" r:embed="rId80"/>
            <a:stretch>
              <a:fillRect/>
            </a:stretch>
          </xdr:blipFill>
          <xdr:spPr>
            <a:xfrm>
              <a:off x="1881000" y="10780560"/>
              <a:ext cx="200160" cy="99360"/>
            </a:xfrm>
            <a:prstGeom prst="rect">
              <a:avLst/>
            </a:prstGeom>
          </xdr:spPr>
        </xdr:pic>
      </mc:Fallback>
    </mc:AlternateContent>
    <xdr:clientData/>
  </xdr:twoCellAnchor>
  <xdr:twoCellAnchor editAs="oneCell">
    <xdr:from>
      <xdr:col>3</xdr:col>
      <xdr:colOff>605160</xdr:colOff>
      <xdr:row>58</xdr:row>
      <xdr:rowOff>170280</xdr:rowOff>
    </xdr:from>
    <xdr:to>
      <xdr:col>4</xdr:col>
      <xdr:colOff>92040</xdr:colOff>
      <xdr:row>59</xdr:row>
      <xdr:rowOff>165600</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325" name="Ink 324">
              <a:extLst>
                <a:ext uri="{FF2B5EF4-FFF2-40B4-BE49-F238E27FC236}">
                  <a16:creationId xmlns:a16="http://schemas.microsoft.com/office/drawing/2014/main" id="{C50201B7-E869-4CEF-E8D5-77DE4A28E8EA}"/>
                </a:ext>
              </a:extLst>
            </xdr14:cNvPr>
            <xdr14:cNvContentPartPr/>
          </xdr14:nvContentPartPr>
          <xdr14:nvPr macro=""/>
          <xdr14:xfrm>
            <a:off x="2433960" y="10777320"/>
            <a:ext cx="96480" cy="178200"/>
          </xdr14:xfrm>
        </xdr:contentPart>
      </mc:Choice>
      <mc:Fallback xmlns="">
        <xdr:pic>
          <xdr:nvPicPr>
            <xdr:cNvPr id="325" name="Ink 324">
              <a:extLst>
                <a:ext uri="{FF2B5EF4-FFF2-40B4-BE49-F238E27FC236}">
                  <a16:creationId xmlns:a16="http://schemas.microsoft.com/office/drawing/2014/main" id="{C50201B7-E869-4CEF-E8D5-77DE4A28E8EA}"/>
                </a:ext>
              </a:extLst>
            </xdr:cNvPr>
            <xdr:cNvPicPr/>
          </xdr:nvPicPr>
          <xdr:blipFill>
            <a:blip xmlns:r="http://schemas.openxmlformats.org/officeDocument/2006/relationships" r:embed="rId82"/>
            <a:stretch>
              <a:fillRect/>
            </a:stretch>
          </xdr:blipFill>
          <xdr:spPr>
            <a:xfrm>
              <a:off x="2427840" y="10771200"/>
              <a:ext cx="108720" cy="190440"/>
            </a:xfrm>
            <a:prstGeom prst="rect">
              <a:avLst/>
            </a:prstGeom>
          </xdr:spPr>
        </xdr:pic>
      </mc:Fallback>
    </mc:AlternateContent>
    <xdr:clientData/>
  </xdr:twoCellAnchor>
  <xdr:twoCellAnchor editAs="oneCell">
    <xdr:from>
      <xdr:col>4</xdr:col>
      <xdr:colOff>119040</xdr:colOff>
      <xdr:row>58</xdr:row>
      <xdr:rowOff>176400</xdr:rowOff>
    </xdr:from>
    <xdr:to>
      <xdr:col>4</xdr:col>
      <xdr:colOff>448080</xdr:colOff>
      <xdr:row>60</xdr:row>
      <xdr:rowOff>28440</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326" name="Ink 325">
              <a:extLst>
                <a:ext uri="{FF2B5EF4-FFF2-40B4-BE49-F238E27FC236}">
                  <a16:creationId xmlns:a16="http://schemas.microsoft.com/office/drawing/2014/main" id="{8C0A46A7-27FB-2B45-CD79-C4AC1DBB0B7E}"/>
                </a:ext>
              </a:extLst>
            </xdr14:cNvPr>
            <xdr14:cNvContentPartPr/>
          </xdr14:nvContentPartPr>
          <xdr14:nvPr macro=""/>
          <xdr14:xfrm>
            <a:off x="2557440" y="10783440"/>
            <a:ext cx="329040" cy="217800"/>
          </xdr14:xfrm>
        </xdr:contentPart>
      </mc:Choice>
      <mc:Fallback xmlns="">
        <xdr:pic>
          <xdr:nvPicPr>
            <xdr:cNvPr id="326" name="Ink 325">
              <a:extLst>
                <a:ext uri="{FF2B5EF4-FFF2-40B4-BE49-F238E27FC236}">
                  <a16:creationId xmlns:a16="http://schemas.microsoft.com/office/drawing/2014/main" id="{8C0A46A7-27FB-2B45-CD79-C4AC1DBB0B7E}"/>
                </a:ext>
              </a:extLst>
            </xdr:cNvPr>
            <xdr:cNvPicPr/>
          </xdr:nvPicPr>
          <xdr:blipFill>
            <a:blip xmlns:r="http://schemas.openxmlformats.org/officeDocument/2006/relationships" r:embed="rId84"/>
            <a:stretch>
              <a:fillRect/>
            </a:stretch>
          </xdr:blipFill>
          <xdr:spPr>
            <a:xfrm>
              <a:off x="2551320" y="10777320"/>
              <a:ext cx="341280" cy="230040"/>
            </a:xfrm>
            <a:prstGeom prst="rect">
              <a:avLst/>
            </a:prstGeom>
          </xdr:spPr>
        </xdr:pic>
      </mc:Fallback>
    </mc:AlternateContent>
    <xdr:clientData/>
  </xdr:twoCellAnchor>
  <xdr:twoCellAnchor editAs="oneCell">
    <xdr:from>
      <xdr:col>4</xdr:col>
      <xdr:colOff>428280</xdr:colOff>
      <xdr:row>59</xdr:row>
      <xdr:rowOff>106560</xdr:rowOff>
    </xdr:from>
    <xdr:to>
      <xdr:col>4</xdr:col>
      <xdr:colOff>580920</xdr:colOff>
      <xdr:row>59</xdr:row>
      <xdr:rowOff>126720</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327" name="Ink 326">
              <a:extLst>
                <a:ext uri="{FF2B5EF4-FFF2-40B4-BE49-F238E27FC236}">
                  <a16:creationId xmlns:a16="http://schemas.microsoft.com/office/drawing/2014/main" id="{6C5CBDE6-794B-35E0-9922-A3F23C89285C}"/>
                </a:ext>
              </a:extLst>
            </xdr14:cNvPr>
            <xdr14:cNvContentPartPr/>
          </xdr14:nvContentPartPr>
          <xdr14:nvPr macro=""/>
          <xdr14:xfrm>
            <a:off x="2866680" y="10896480"/>
            <a:ext cx="152640" cy="20160"/>
          </xdr14:xfrm>
        </xdr:contentPart>
      </mc:Choice>
      <mc:Fallback xmlns="">
        <xdr:pic>
          <xdr:nvPicPr>
            <xdr:cNvPr id="327" name="Ink 326">
              <a:extLst>
                <a:ext uri="{FF2B5EF4-FFF2-40B4-BE49-F238E27FC236}">
                  <a16:creationId xmlns:a16="http://schemas.microsoft.com/office/drawing/2014/main" id="{6C5CBDE6-794B-35E0-9922-A3F23C89285C}"/>
                </a:ext>
              </a:extLst>
            </xdr:cNvPr>
            <xdr:cNvPicPr/>
          </xdr:nvPicPr>
          <xdr:blipFill>
            <a:blip xmlns:r="http://schemas.openxmlformats.org/officeDocument/2006/relationships" r:embed="rId86"/>
            <a:stretch>
              <a:fillRect/>
            </a:stretch>
          </xdr:blipFill>
          <xdr:spPr>
            <a:xfrm>
              <a:off x="2860560" y="10890360"/>
              <a:ext cx="164880" cy="32400"/>
            </a:xfrm>
            <a:prstGeom prst="rect">
              <a:avLst/>
            </a:prstGeom>
          </xdr:spPr>
        </xdr:pic>
      </mc:Fallback>
    </mc:AlternateContent>
    <xdr:clientData/>
  </xdr:twoCellAnchor>
  <xdr:twoCellAnchor editAs="oneCell">
    <xdr:from>
      <xdr:col>5</xdr:col>
      <xdr:colOff>76800</xdr:colOff>
      <xdr:row>58</xdr:row>
      <xdr:rowOff>167400</xdr:rowOff>
    </xdr:from>
    <xdr:to>
      <xdr:col>5</xdr:col>
      <xdr:colOff>604200</xdr:colOff>
      <xdr:row>60</xdr:row>
      <xdr:rowOff>129600</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328" name="Ink 327">
              <a:extLst>
                <a:ext uri="{FF2B5EF4-FFF2-40B4-BE49-F238E27FC236}">
                  <a16:creationId xmlns:a16="http://schemas.microsoft.com/office/drawing/2014/main" id="{F15BFAFD-DD5D-A9A7-30DF-21DE91092B50}"/>
                </a:ext>
              </a:extLst>
            </xdr14:cNvPr>
            <xdr14:cNvContentPartPr/>
          </xdr14:nvContentPartPr>
          <xdr14:nvPr macro=""/>
          <xdr14:xfrm>
            <a:off x="3124800" y="10774440"/>
            <a:ext cx="527400" cy="327960"/>
          </xdr14:xfrm>
        </xdr:contentPart>
      </mc:Choice>
      <mc:Fallback xmlns="">
        <xdr:pic>
          <xdr:nvPicPr>
            <xdr:cNvPr id="328" name="Ink 327">
              <a:extLst>
                <a:ext uri="{FF2B5EF4-FFF2-40B4-BE49-F238E27FC236}">
                  <a16:creationId xmlns:a16="http://schemas.microsoft.com/office/drawing/2014/main" id="{F15BFAFD-DD5D-A9A7-30DF-21DE91092B50}"/>
                </a:ext>
              </a:extLst>
            </xdr:cNvPr>
            <xdr:cNvPicPr/>
          </xdr:nvPicPr>
          <xdr:blipFill>
            <a:blip xmlns:r="http://schemas.openxmlformats.org/officeDocument/2006/relationships" r:embed="rId88"/>
            <a:stretch>
              <a:fillRect/>
            </a:stretch>
          </xdr:blipFill>
          <xdr:spPr>
            <a:xfrm>
              <a:off x="3118680" y="10768320"/>
              <a:ext cx="539640" cy="340200"/>
            </a:xfrm>
            <a:prstGeom prst="rect">
              <a:avLst/>
            </a:prstGeom>
          </xdr:spPr>
        </xdr:pic>
      </mc:Fallback>
    </mc:AlternateContent>
    <xdr:clientData/>
  </xdr:twoCellAnchor>
  <xdr:twoCellAnchor editAs="oneCell">
    <xdr:from>
      <xdr:col>5</xdr:col>
      <xdr:colOff>563160</xdr:colOff>
      <xdr:row>59</xdr:row>
      <xdr:rowOff>86040</xdr:rowOff>
    </xdr:from>
    <xdr:to>
      <xdr:col>6</xdr:col>
      <xdr:colOff>42120</xdr:colOff>
      <xdr:row>59</xdr:row>
      <xdr:rowOff>97200</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329" name="Ink 328">
              <a:extLst>
                <a:ext uri="{FF2B5EF4-FFF2-40B4-BE49-F238E27FC236}">
                  <a16:creationId xmlns:a16="http://schemas.microsoft.com/office/drawing/2014/main" id="{4C54FFED-199B-F8FA-66A4-ADBD7431C609}"/>
                </a:ext>
              </a:extLst>
            </xdr14:cNvPr>
            <xdr14:cNvContentPartPr/>
          </xdr14:nvContentPartPr>
          <xdr14:nvPr macro=""/>
          <xdr14:xfrm>
            <a:off x="3611160" y="10875960"/>
            <a:ext cx="88560" cy="11160"/>
          </xdr14:xfrm>
        </xdr:contentPart>
      </mc:Choice>
      <mc:Fallback xmlns="">
        <xdr:pic>
          <xdr:nvPicPr>
            <xdr:cNvPr id="329" name="Ink 328">
              <a:extLst>
                <a:ext uri="{FF2B5EF4-FFF2-40B4-BE49-F238E27FC236}">
                  <a16:creationId xmlns:a16="http://schemas.microsoft.com/office/drawing/2014/main" id="{4C54FFED-199B-F8FA-66A4-ADBD7431C609}"/>
                </a:ext>
              </a:extLst>
            </xdr:cNvPr>
            <xdr:cNvPicPr/>
          </xdr:nvPicPr>
          <xdr:blipFill>
            <a:blip xmlns:r="http://schemas.openxmlformats.org/officeDocument/2006/relationships" r:embed="rId90"/>
            <a:stretch>
              <a:fillRect/>
            </a:stretch>
          </xdr:blipFill>
          <xdr:spPr>
            <a:xfrm>
              <a:off x="3605040" y="10869840"/>
              <a:ext cx="100800" cy="23400"/>
            </a:xfrm>
            <a:prstGeom prst="rect">
              <a:avLst/>
            </a:prstGeom>
          </xdr:spPr>
        </xdr:pic>
      </mc:Fallback>
    </mc:AlternateContent>
    <xdr:clientData/>
  </xdr:twoCellAnchor>
  <xdr:twoCellAnchor editAs="oneCell">
    <xdr:from>
      <xdr:col>6</xdr:col>
      <xdr:colOff>258120</xdr:colOff>
      <xdr:row>59</xdr:row>
      <xdr:rowOff>8280</xdr:rowOff>
    </xdr:from>
    <xdr:to>
      <xdr:col>6</xdr:col>
      <xdr:colOff>294480</xdr:colOff>
      <xdr:row>59</xdr:row>
      <xdr:rowOff>174240</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330" name="Ink 329">
              <a:extLst>
                <a:ext uri="{FF2B5EF4-FFF2-40B4-BE49-F238E27FC236}">
                  <a16:creationId xmlns:a16="http://schemas.microsoft.com/office/drawing/2014/main" id="{1B93EF2D-1C78-81CF-289C-C6C46B51DAE1}"/>
                </a:ext>
              </a:extLst>
            </xdr14:cNvPr>
            <xdr14:cNvContentPartPr/>
          </xdr14:nvContentPartPr>
          <xdr14:nvPr macro=""/>
          <xdr14:xfrm>
            <a:off x="3915720" y="10798200"/>
            <a:ext cx="36360" cy="165960"/>
          </xdr14:xfrm>
        </xdr:contentPart>
      </mc:Choice>
      <mc:Fallback xmlns="">
        <xdr:pic>
          <xdr:nvPicPr>
            <xdr:cNvPr id="330" name="Ink 329">
              <a:extLst>
                <a:ext uri="{FF2B5EF4-FFF2-40B4-BE49-F238E27FC236}">
                  <a16:creationId xmlns:a16="http://schemas.microsoft.com/office/drawing/2014/main" id="{1B93EF2D-1C78-81CF-289C-C6C46B51DAE1}"/>
                </a:ext>
              </a:extLst>
            </xdr:cNvPr>
            <xdr:cNvPicPr/>
          </xdr:nvPicPr>
          <xdr:blipFill>
            <a:blip xmlns:r="http://schemas.openxmlformats.org/officeDocument/2006/relationships" r:embed="rId92"/>
            <a:stretch>
              <a:fillRect/>
            </a:stretch>
          </xdr:blipFill>
          <xdr:spPr>
            <a:xfrm>
              <a:off x="3909600" y="10792080"/>
              <a:ext cx="48600" cy="178200"/>
            </a:xfrm>
            <a:prstGeom prst="rect">
              <a:avLst/>
            </a:prstGeom>
          </xdr:spPr>
        </xdr:pic>
      </mc:Fallback>
    </mc:AlternateContent>
    <xdr:clientData/>
  </xdr:twoCellAnchor>
  <xdr:twoCellAnchor editAs="oneCell">
    <xdr:from>
      <xdr:col>6</xdr:col>
      <xdr:colOff>214200</xdr:colOff>
      <xdr:row>59</xdr:row>
      <xdr:rowOff>28440</xdr:rowOff>
    </xdr:from>
    <xdr:to>
      <xdr:col>7</xdr:col>
      <xdr:colOff>13920</xdr:colOff>
      <xdr:row>60</xdr:row>
      <xdr:rowOff>10440</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331" name="Ink 330">
              <a:extLst>
                <a:ext uri="{FF2B5EF4-FFF2-40B4-BE49-F238E27FC236}">
                  <a16:creationId xmlns:a16="http://schemas.microsoft.com/office/drawing/2014/main" id="{BD522FC2-90AF-7898-80AE-B0AADDFE13CF}"/>
                </a:ext>
              </a:extLst>
            </xdr14:cNvPr>
            <xdr14:cNvContentPartPr/>
          </xdr14:nvContentPartPr>
          <xdr14:nvPr macro=""/>
          <xdr14:xfrm>
            <a:off x="3871800" y="10818360"/>
            <a:ext cx="409320" cy="164880"/>
          </xdr14:xfrm>
        </xdr:contentPart>
      </mc:Choice>
      <mc:Fallback xmlns="">
        <xdr:pic>
          <xdr:nvPicPr>
            <xdr:cNvPr id="331" name="Ink 330">
              <a:extLst>
                <a:ext uri="{FF2B5EF4-FFF2-40B4-BE49-F238E27FC236}">
                  <a16:creationId xmlns:a16="http://schemas.microsoft.com/office/drawing/2014/main" id="{BD522FC2-90AF-7898-80AE-B0AADDFE13CF}"/>
                </a:ext>
              </a:extLst>
            </xdr:cNvPr>
            <xdr:cNvPicPr/>
          </xdr:nvPicPr>
          <xdr:blipFill>
            <a:blip xmlns:r="http://schemas.openxmlformats.org/officeDocument/2006/relationships" r:embed="rId94"/>
            <a:stretch>
              <a:fillRect/>
            </a:stretch>
          </xdr:blipFill>
          <xdr:spPr>
            <a:xfrm>
              <a:off x="3865680" y="10812240"/>
              <a:ext cx="421560" cy="177120"/>
            </a:xfrm>
            <a:prstGeom prst="rect">
              <a:avLst/>
            </a:prstGeom>
          </xdr:spPr>
        </xdr:pic>
      </mc:Fallback>
    </mc:AlternateContent>
    <xdr:clientData/>
  </xdr:twoCellAnchor>
  <xdr:twoCellAnchor editAs="oneCell">
    <xdr:from>
      <xdr:col>7</xdr:col>
      <xdr:colOff>164400</xdr:colOff>
      <xdr:row>59</xdr:row>
      <xdr:rowOff>65160</xdr:rowOff>
    </xdr:from>
    <xdr:to>
      <xdr:col>7</xdr:col>
      <xdr:colOff>323160</xdr:colOff>
      <xdr:row>60</xdr:row>
      <xdr:rowOff>15480</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332" name="Ink 331">
              <a:extLst>
                <a:ext uri="{FF2B5EF4-FFF2-40B4-BE49-F238E27FC236}">
                  <a16:creationId xmlns:a16="http://schemas.microsoft.com/office/drawing/2014/main" id="{90648D24-AC72-1BA6-A698-606B51AE2FC9}"/>
                </a:ext>
              </a:extLst>
            </xdr14:cNvPr>
            <xdr14:cNvContentPartPr/>
          </xdr14:nvContentPartPr>
          <xdr14:nvPr macro=""/>
          <xdr14:xfrm>
            <a:off x="4431600" y="10855080"/>
            <a:ext cx="158760" cy="133200"/>
          </xdr14:xfrm>
        </xdr:contentPart>
      </mc:Choice>
      <mc:Fallback xmlns="">
        <xdr:pic>
          <xdr:nvPicPr>
            <xdr:cNvPr id="332" name="Ink 331">
              <a:extLst>
                <a:ext uri="{FF2B5EF4-FFF2-40B4-BE49-F238E27FC236}">
                  <a16:creationId xmlns:a16="http://schemas.microsoft.com/office/drawing/2014/main" id="{90648D24-AC72-1BA6-A698-606B51AE2FC9}"/>
                </a:ext>
              </a:extLst>
            </xdr:cNvPr>
            <xdr:cNvPicPr/>
          </xdr:nvPicPr>
          <xdr:blipFill>
            <a:blip xmlns:r="http://schemas.openxmlformats.org/officeDocument/2006/relationships" r:embed="rId96"/>
            <a:stretch>
              <a:fillRect/>
            </a:stretch>
          </xdr:blipFill>
          <xdr:spPr>
            <a:xfrm>
              <a:off x="4425480" y="10848960"/>
              <a:ext cx="171000" cy="145440"/>
            </a:xfrm>
            <a:prstGeom prst="rect">
              <a:avLst/>
            </a:prstGeom>
          </xdr:spPr>
        </xdr:pic>
      </mc:Fallback>
    </mc:AlternateContent>
    <xdr:clientData/>
  </xdr:twoCellAnchor>
  <xdr:twoCellAnchor editAs="oneCell">
    <xdr:from>
      <xdr:col>7</xdr:col>
      <xdr:colOff>338640</xdr:colOff>
      <xdr:row>58</xdr:row>
      <xdr:rowOff>167400</xdr:rowOff>
    </xdr:from>
    <xdr:to>
      <xdr:col>7</xdr:col>
      <xdr:colOff>456360</xdr:colOff>
      <xdr:row>60</xdr:row>
      <xdr:rowOff>9000</xdr:rowOff>
    </xdr:to>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333" name="Ink 332">
              <a:extLst>
                <a:ext uri="{FF2B5EF4-FFF2-40B4-BE49-F238E27FC236}">
                  <a16:creationId xmlns:a16="http://schemas.microsoft.com/office/drawing/2014/main" id="{927FDFC9-EDA9-EEFE-4D0E-7F81F4E5CC55}"/>
                </a:ext>
              </a:extLst>
            </xdr14:cNvPr>
            <xdr14:cNvContentPartPr/>
          </xdr14:nvContentPartPr>
          <xdr14:nvPr macro=""/>
          <xdr14:xfrm>
            <a:off x="4605840" y="10774440"/>
            <a:ext cx="117720" cy="207360"/>
          </xdr14:xfrm>
        </xdr:contentPart>
      </mc:Choice>
      <mc:Fallback xmlns="">
        <xdr:pic>
          <xdr:nvPicPr>
            <xdr:cNvPr id="333" name="Ink 332">
              <a:extLst>
                <a:ext uri="{FF2B5EF4-FFF2-40B4-BE49-F238E27FC236}">
                  <a16:creationId xmlns:a16="http://schemas.microsoft.com/office/drawing/2014/main" id="{927FDFC9-EDA9-EEFE-4D0E-7F81F4E5CC55}"/>
                </a:ext>
              </a:extLst>
            </xdr:cNvPr>
            <xdr:cNvPicPr/>
          </xdr:nvPicPr>
          <xdr:blipFill>
            <a:blip xmlns:r="http://schemas.openxmlformats.org/officeDocument/2006/relationships" r:embed="rId98"/>
            <a:stretch>
              <a:fillRect/>
            </a:stretch>
          </xdr:blipFill>
          <xdr:spPr>
            <a:xfrm>
              <a:off x="4599720" y="10768320"/>
              <a:ext cx="129960" cy="219600"/>
            </a:xfrm>
            <a:prstGeom prst="rect">
              <a:avLst/>
            </a:prstGeom>
          </xdr:spPr>
        </xdr:pic>
      </mc:Fallback>
    </mc:AlternateContent>
    <xdr:clientData/>
  </xdr:twoCellAnchor>
  <xdr:twoCellAnchor editAs="oneCell">
    <xdr:from>
      <xdr:col>7</xdr:col>
      <xdr:colOff>429360</xdr:colOff>
      <xdr:row>58</xdr:row>
      <xdr:rowOff>133560</xdr:rowOff>
    </xdr:from>
    <xdr:to>
      <xdr:col>8</xdr:col>
      <xdr:colOff>246720</xdr:colOff>
      <xdr:row>60</xdr:row>
      <xdr:rowOff>27720</xdr:rowOff>
    </xdr:to>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334" name="Ink 333">
              <a:extLst>
                <a:ext uri="{FF2B5EF4-FFF2-40B4-BE49-F238E27FC236}">
                  <a16:creationId xmlns:a16="http://schemas.microsoft.com/office/drawing/2014/main" id="{0F4119B2-EE2F-0373-3FB8-583F2B381057}"/>
                </a:ext>
              </a:extLst>
            </xdr14:cNvPr>
            <xdr14:cNvContentPartPr/>
          </xdr14:nvContentPartPr>
          <xdr14:nvPr macro=""/>
          <xdr14:xfrm>
            <a:off x="4696560" y="10740600"/>
            <a:ext cx="426960" cy="259920"/>
          </xdr14:xfrm>
        </xdr:contentPart>
      </mc:Choice>
      <mc:Fallback xmlns="">
        <xdr:pic>
          <xdr:nvPicPr>
            <xdr:cNvPr id="334" name="Ink 333">
              <a:extLst>
                <a:ext uri="{FF2B5EF4-FFF2-40B4-BE49-F238E27FC236}">
                  <a16:creationId xmlns:a16="http://schemas.microsoft.com/office/drawing/2014/main" id="{0F4119B2-EE2F-0373-3FB8-583F2B381057}"/>
                </a:ext>
              </a:extLst>
            </xdr:cNvPr>
            <xdr:cNvPicPr/>
          </xdr:nvPicPr>
          <xdr:blipFill>
            <a:blip xmlns:r="http://schemas.openxmlformats.org/officeDocument/2006/relationships" r:embed="rId100"/>
            <a:stretch>
              <a:fillRect/>
            </a:stretch>
          </xdr:blipFill>
          <xdr:spPr>
            <a:xfrm>
              <a:off x="4690440" y="10734480"/>
              <a:ext cx="439200" cy="272160"/>
            </a:xfrm>
            <a:prstGeom prst="rect">
              <a:avLst/>
            </a:prstGeom>
          </xdr:spPr>
        </xdr:pic>
      </mc:Fallback>
    </mc:AlternateContent>
    <xdr:clientData/>
  </xdr:twoCellAnchor>
  <xdr:twoCellAnchor editAs="oneCell">
    <xdr:from>
      <xdr:col>8</xdr:col>
      <xdr:colOff>468840</xdr:colOff>
      <xdr:row>59</xdr:row>
      <xdr:rowOff>64440</xdr:rowOff>
    </xdr:from>
    <xdr:to>
      <xdr:col>8</xdr:col>
      <xdr:colOff>562080</xdr:colOff>
      <xdr:row>59</xdr:row>
      <xdr:rowOff>167760</xdr:rowOff>
    </xdr:to>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335" name="Ink 334">
              <a:extLst>
                <a:ext uri="{FF2B5EF4-FFF2-40B4-BE49-F238E27FC236}">
                  <a16:creationId xmlns:a16="http://schemas.microsoft.com/office/drawing/2014/main" id="{E669AA7B-31E2-9B0F-F80C-8BE204B042E0}"/>
                </a:ext>
              </a:extLst>
            </xdr14:cNvPr>
            <xdr14:cNvContentPartPr/>
          </xdr14:nvContentPartPr>
          <xdr14:nvPr macro=""/>
          <xdr14:xfrm>
            <a:off x="5345640" y="10854360"/>
            <a:ext cx="93240" cy="103320"/>
          </xdr14:xfrm>
        </xdr:contentPart>
      </mc:Choice>
      <mc:Fallback xmlns="">
        <xdr:pic>
          <xdr:nvPicPr>
            <xdr:cNvPr id="335" name="Ink 334">
              <a:extLst>
                <a:ext uri="{FF2B5EF4-FFF2-40B4-BE49-F238E27FC236}">
                  <a16:creationId xmlns:a16="http://schemas.microsoft.com/office/drawing/2014/main" id="{E669AA7B-31E2-9B0F-F80C-8BE204B042E0}"/>
                </a:ext>
              </a:extLst>
            </xdr:cNvPr>
            <xdr:cNvPicPr/>
          </xdr:nvPicPr>
          <xdr:blipFill>
            <a:blip xmlns:r="http://schemas.openxmlformats.org/officeDocument/2006/relationships" r:embed="rId102"/>
            <a:stretch>
              <a:fillRect/>
            </a:stretch>
          </xdr:blipFill>
          <xdr:spPr>
            <a:xfrm>
              <a:off x="5339520" y="10848240"/>
              <a:ext cx="105480" cy="115560"/>
            </a:xfrm>
            <a:prstGeom prst="rect">
              <a:avLst/>
            </a:prstGeom>
          </xdr:spPr>
        </xdr:pic>
      </mc:Fallback>
    </mc:AlternateContent>
    <xdr:clientData/>
  </xdr:twoCellAnchor>
  <xdr:twoCellAnchor editAs="oneCell">
    <xdr:from>
      <xdr:col>8</xdr:col>
      <xdr:colOff>510240</xdr:colOff>
      <xdr:row>58</xdr:row>
      <xdr:rowOff>119520</xdr:rowOff>
    </xdr:from>
    <xdr:to>
      <xdr:col>9</xdr:col>
      <xdr:colOff>408240</xdr:colOff>
      <xdr:row>60</xdr:row>
      <xdr:rowOff>7920</xdr:rowOff>
    </xdr:to>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336" name="Ink 335">
              <a:extLst>
                <a:ext uri="{FF2B5EF4-FFF2-40B4-BE49-F238E27FC236}">
                  <a16:creationId xmlns:a16="http://schemas.microsoft.com/office/drawing/2014/main" id="{DA587F0F-808D-BA14-1828-5E3C02F145B0}"/>
                </a:ext>
              </a:extLst>
            </xdr14:cNvPr>
            <xdr14:cNvContentPartPr/>
          </xdr14:nvContentPartPr>
          <xdr14:nvPr macro=""/>
          <xdr14:xfrm>
            <a:off x="5387040" y="10726560"/>
            <a:ext cx="507600" cy="254160"/>
          </xdr14:xfrm>
        </xdr:contentPart>
      </mc:Choice>
      <mc:Fallback xmlns="">
        <xdr:pic>
          <xdr:nvPicPr>
            <xdr:cNvPr id="336" name="Ink 335">
              <a:extLst>
                <a:ext uri="{FF2B5EF4-FFF2-40B4-BE49-F238E27FC236}">
                  <a16:creationId xmlns:a16="http://schemas.microsoft.com/office/drawing/2014/main" id="{DA587F0F-808D-BA14-1828-5E3C02F145B0}"/>
                </a:ext>
              </a:extLst>
            </xdr:cNvPr>
            <xdr:cNvPicPr/>
          </xdr:nvPicPr>
          <xdr:blipFill>
            <a:blip xmlns:r="http://schemas.openxmlformats.org/officeDocument/2006/relationships" r:embed="rId104"/>
            <a:stretch>
              <a:fillRect/>
            </a:stretch>
          </xdr:blipFill>
          <xdr:spPr>
            <a:xfrm>
              <a:off x="5380920" y="10720440"/>
              <a:ext cx="519840" cy="266400"/>
            </a:xfrm>
            <a:prstGeom prst="rect">
              <a:avLst/>
            </a:prstGeom>
          </xdr:spPr>
        </xdr:pic>
      </mc:Fallback>
    </mc:AlternateContent>
    <xdr:clientData/>
  </xdr:twoCellAnchor>
  <xdr:twoCellAnchor editAs="oneCell">
    <xdr:from>
      <xdr:col>9</xdr:col>
      <xdr:colOff>375840</xdr:colOff>
      <xdr:row>58</xdr:row>
      <xdr:rowOff>133920</xdr:rowOff>
    </xdr:from>
    <xdr:to>
      <xdr:col>10</xdr:col>
      <xdr:colOff>170880</xdr:colOff>
      <xdr:row>59</xdr:row>
      <xdr:rowOff>127440</xdr:rowOff>
    </xdr:to>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337" name="Ink 336">
              <a:extLst>
                <a:ext uri="{FF2B5EF4-FFF2-40B4-BE49-F238E27FC236}">
                  <a16:creationId xmlns:a16="http://schemas.microsoft.com/office/drawing/2014/main" id="{12851D31-A545-8632-7973-E22CDCCA47FE}"/>
                </a:ext>
              </a:extLst>
            </xdr14:cNvPr>
            <xdr14:cNvContentPartPr/>
          </xdr14:nvContentPartPr>
          <xdr14:nvPr macro=""/>
          <xdr14:xfrm>
            <a:off x="5862240" y="10740960"/>
            <a:ext cx="404640" cy="176400"/>
          </xdr14:xfrm>
        </xdr:contentPart>
      </mc:Choice>
      <mc:Fallback xmlns="">
        <xdr:pic>
          <xdr:nvPicPr>
            <xdr:cNvPr id="337" name="Ink 336">
              <a:extLst>
                <a:ext uri="{FF2B5EF4-FFF2-40B4-BE49-F238E27FC236}">
                  <a16:creationId xmlns:a16="http://schemas.microsoft.com/office/drawing/2014/main" id="{12851D31-A545-8632-7973-E22CDCCA47FE}"/>
                </a:ext>
              </a:extLst>
            </xdr:cNvPr>
            <xdr:cNvPicPr/>
          </xdr:nvPicPr>
          <xdr:blipFill>
            <a:blip xmlns:r="http://schemas.openxmlformats.org/officeDocument/2006/relationships" r:embed="rId106"/>
            <a:stretch>
              <a:fillRect/>
            </a:stretch>
          </xdr:blipFill>
          <xdr:spPr>
            <a:xfrm>
              <a:off x="5856120" y="10734840"/>
              <a:ext cx="416880" cy="188640"/>
            </a:xfrm>
            <a:prstGeom prst="rect">
              <a:avLst/>
            </a:prstGeom>
          </xdr:spPr>
        </xdr:pic>
      </mc:Fallback>
    </mc:AlternateContent>
    <xdr:clientData/>
  </xdr:twoCellAnchor>
  <xdr:twoCellAnchor editAs="oneCell">
    <xdr:from>
      <xdr:col>10</xdr:col>
      <xdr:colOff>141000</xdr:colOff>
      <xdr:row>59</xdr:row>
      <xdr:rowOff>39600</xdr:rowOff>
    </xdr:from>
    <xdr:to>
      <xdr:col>10</xdr:col>
      <xdr:colOff>242880</xdr:colOff>
      <xdr:row>59</xdr:row>
      <xdr:rowOff>51480</xdr:rowOff>
    </xdr:to>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338" name="Ink 337">
              <a:extLst>
                <a:ext uri="{FF2B5EF4-FFF2-40B4-BE49-F238E27FC236}">
                  <a16:creationId xmlns:a16="http://schemas.microsoft.com/office/drawing/2014/main" id="{60118652-CD9E-7F50-8C05-9CC63D03EB7D}"/>
                </a:ext>
              </a:extLst>
            </xdr14:cNvPr>
            <xdr14:cNvContentPartPr/>
          </xdr14:nvContentPartPr>
          <xdr14:nvPr macro=""/>
          <xdr14:xfrm>
            <a:off x="6237000" y="10829520"/>
            <a:ext cx="101880" cy="11880"/>
          </xdr14:xfrm>
        </xdr:contentPart>
      </mc:Choice>
      <mc:Fallback xmlns="">
        <xdr:pic>
          <xdr:nvPicPr>
            <xdr:cNvPr id="338" name="Ink 337">
              <a:extLst>
                <a:ext uri="{FF2B5EF4-FFF2-40B4-BE49-F238E27FC236}">
                  <a16:creationId xmlns:a16="http://schemas.microsoft.com/office/drawing/2014/main" id="{60118652-CD9E-7F50-8C05-9CC63D03EB7D}"/>
                </a:ext>
              </a:extLst>
            </xdr:cNvPr>
            <xdr:cNvPicPr/>
          </xdr:nvPicPr>
          <xdr:blipFill>
            <a:blip xmlns:r="http://schemas.openxmlformats.org/officeDocument/2006/relationships" r:embed="rId108"/>
            <a:stretch>
              <a:fillRect/>
            </a:stretch>
          </xdr:blipFill>
          <xdr:spPr>
            <a:xfrm>
              <a:off x="6230880" y="10823400"/>
              <a:ext cx="114120" cy="24120"/>
            </a:xfrm>
            <a:prstGeom prst="rect">
              <a:avLst/>
            </a:prstGeom>
          </xdr:spPr>
        </xdr:pic>
      </mc:Fallback>
    </mc:AlternateContent>
    <xdr:clientData/>
  </xdr:twoCellAnchor>
  <xdr:twoCellAnchor editAs="oneCell">
    <xdr:from>
      <xdr:col>10</xdr:col>
      <xdr:colOff>442320</xdr:colOff>
      <xdr:row>58</xdr:row>
      <xdr:rowOff>133920</xdr:rowOff>
    </xdr:from>
    <xdr:to>
      <xdr:col>11</xdr:col>
      <xdr:colOff>13800</xdr:colOff>
      <xdr:row>60</xdr:row>
      <xdr:rowOff>81000</xdr:rowOff>
    </xdr:to>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339" name="Ink 338">
              <a:extLst>
                <a:ext uri="{FF2B5EF4-FFF2-40B4-BE49-F238E27FC236}">
                  <a16:creationId xmlns:a16="http://schemas.microsoft.com/office/drawing/2014/main" id="{6EF0BE09-2D54-2D4F-5046-7397FB8569C3}"/>
                </a:ext>
              </a:extLst>
            </xdr14:cNvPr>
            <xdr14:cNvContentPartPr/>
          </xdr14:nvContentPartPr>
          <xdr14:nvPr macro=""/>
          <xdr14:xfrm>
            <a:off x="6538320" y="10740960"/>
            <a:ext cx="181080" cy="312840"/>
          </xdr14:xfrm>
        </xdr:contentPart>
      </mc:Choice>
      <mc:Fallback xmlns="">
        <xdr:pic>
          <xdr:nvPicPr>
            <xdr:cNvPr id="339" name="Ink 338">
              <a:extLst>
                <a:ext uri="{FF2B5EF4-FFF2-40B4-BE49-F238E27FC236}">
                  <a16:creationId xmlns:a16="http://schemas.microsoft.com/office/drawing/2014/main" id="{6EF0BE09-2D54-2D4F-5046-7397FB8569C3}"/>
                </a:ext>
              </a:extLst>
            </xdr:cNvPr>
            <xdr:cNvPicPr/>
          </xdr:nvPicPr>
          <xdr:blipFill>
            <a:blip xmlns:r="http://schemas.openxmlformats.org/officeDocument/2006/relationships" r:embed="rId110"/>
            <a:stretch>
              <a:fillRect/>
            </a:stretch>
          </xdr:blipFill>
          <xdr:spPr>
            <a:xfrm>
              <a:off x="6532200" y="10734840"/>
              <a:ext cx="193320" cy="325080"/>
            </a:xfrm>
            <a:prstGeom prst="rect">
              <a:avLst/>
            </a:prstGeom>
          </xdr:spPr>
        </xdr:pic>
      </mc:Fallback>
    </mc:AlternateContent>
    <xdr:clientData/>
  </xdr:twoCellAnchor>
  <xdr:twoCellAnchor editAs="oneCell">
    <xdr:from>
      <xdr:col>11</xdr:col>
      <xdr:colOff>164280</xdr:colOff>
      <xdr:row>58</xdr:row>
      <xdr:rowOff>119520</xdr:rowOff>
    </xdr:from>
    <xdr:to>
      <xdr:col>11</xdr:col>
      <xdr:colOff>541560</xdr:colOff>
      <xdr:row>59</xdr:row>
      <xdr:rowOff>147600</xdr:rowOff>
    </xdr:to>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340" name="Ink 339">
              <a:extLst>
                <a:ext uri="{FF2B5EF4-FFF2-40B4-BE49-F238E27FC236}">
                  <a16:creationId xmlns:a16="http://schemas.microsoft.com/office/drawing/2014/main" id="{22C21866-82CF-67A9-F6C7-EAB2BE7ADEB1}"/>
                </a:ext>
              </a:extLst>
            </xdr14:cNvPr>
            <xdr14:cNvContentPartPr/>
          </xdr14:nvContentPartPr>
          <xdr14:nvPr macro=""/>
          <xdr14:xfrm>
            <a:off x="6869880" y="10726560"/>
            <a:ext cx="377280" cy="210960"/>
          </xdr14:xfrm>
        </xdr:contentPart>
      </mc:Choice>
      <mc:Fallback xmlns="">
        <xdr:pic>
          <xdr:nvPicPr>
            <xdr:cNvPr id="340" name="Ink 339">
              <a:extLst>
                <a:ext uri="{FF2B5EF4-FFF2-40B4-BE49-F238E27FC236}">
                  <a16:creationId xmlns:a16="http://schemas.microsoft.com/office/drawing/2014/main" id="{22C21866-82CF-67A9-F6C7-EAB2BE7ADEB1}"/>
                </a:ext>
              </a:extLst>
            </xdr:cNvPr>
            <xdr:cNvPicPr/>
          </xdr:nvPicPr>
          <xdr:blipFill>
            <a:blip xmlns:r="http://schemas.openxmlformats.org/officeDocument/2006/relationships" r:embed="rId112"/>
            <a:stretch>
              <a:fillRect/>
            </a:stretch>
          </xdr:blipFill>
          <xdr:spPr>
            <a:xfrm>
              <a:off x="6863760" y="10720440"/>
              <a:ext cx="389520" cy="223200"/>
            </a:xfrm>
            <a:prstGeom prst="rect">
              <a:avLst/>
            </a:prstGeom>
          </xdr:spPr>
        </xdr:pic>
      </mc:Fallback>
    </mc:AlternateContent>
    <xdr:clientData/>
  </xdr:twoCellAnchor>
  <xdr:twoCellAnchor editAs="oneCell">
    <xdr:from>
      <xdr:col>12</xdr:col>
      <xdr:colOff>3960</xdr:colOff>
      <xdr:row>59</xdr:row>
      <xdr:rowOff>72720</xdr:rowOff>
    </xdr:from>
    <xdr:to>
      <xdr:col>12</xdr:col>
      <xdr:colOff>48960</xdr:colOff>
      <xdr:row>59</xdr:row>
      <xdr:rowOff>82440</xdr:rowOff>
    </xdr:to>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341" name="Ink 340">
              <a:extLst>
                <a:ext uri="{FF2B5EF4-FFF2-40B4-BE49-F238E27FC236}">
                  <a16:creationId xmlns:a16="http://schemas.microsoft.com/office/drawing/2014/main" id="{00E8755F-08AB-8DFD-9436-5BE840BD7E0F}"/>
                </a:ext>
              </a:extLst>
            </xdr14:cNvPr>
            <xdr14:cNvContentPartPr/>
          </xdr14:nvContentPartPr>
          <xdr14:nvPr macro=""/>
          <xdr14:xfrm>
            <a:off x="7319160" y="10862640"/>
            <a:ext cx="45000" cy="9720"/>
          </xdr14:xfrm>
        </xdr:contentPart>
      </mc:Choice>
      <mc:Fallback xmlns="">
        <xdr:pic>
          <xdr:nvPicPr>
            <xdr:cNvPr id="341" name="Ink 340">
              <a:extLst>
                <a:ext uri="{FF2B5EF4-FFF2-40B4-BE49-F238E27FC236}">
                  <a16:creationId xmlns:a16="http://schemas.microsoft.com/office/drawing/2014/main" id="{00E8755F-08AB-8DFD-9436-5BE840BD7E0F}"/>
                </a:ext>
              </a:extLst>
            </xdr:cNvPr>
            <xdr:cNvPicPr/>
          </xdr:nvPicPr>
          <xdr:blipFill>
            <a:blip xmlns:r="http://schemas.openxmlformats.org/officeDocument/2006/relationships" r:embed="rId114"/>
            <a:stretch>
              <a:fillRect/>
            </a:stretch>
          </xdr:blipFill>
          <xdr:spPr>
            <a:xfrm>
              <a:off x="7313040" y="10856520"/>
              <a:ext cx="57240" cy="21960"/>
            </a:xfrm>
            <a:prstGeom prst="rect">
              <a:avLst/>
            </a:prstGeom>
          </xdr:spPr>
        </xdr:pic>
      </mc:Fallback>
    </mc:AlternateContent>
    <xdr:clientData/>
  </xdr:twoCellAnchor>
  <xdr:twoCellAnchor editAs="oneCell">
    <xdr:from>
      <xdr:col>0</xdr:col>
      <xdr:colOff>531360</xdr:colOff>
      <xdr:row>64</xdr:row>
      <xdr:rowOff>153720</xdr:rowOff>
    </xdr:from>
    <xdr:to>
      <xdr:col>3</xdr:col>
      <xdr:colOff>3240</xdr:colOff>
      <xdr:row>66</xdr:row>
      <xdr:rowOff>166320</xdr:rowOff>
    </xdr:to>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350" name="Ink 349">
              <a:extLst>
                <a:ext uri="{FF2B5EF4-FFF2-40B4-BE49-F238E27FC236}">
                  <a16:creationId xmlns:a16="http://schemas.microsoft.com/office/drawing/2014/main" id="{8CA4ED1D-C9F2-6EC0-9018-4AAA67CC5F7C}"/>
                </a:ext>
              </a:extLst>
            </xdr14:cNvPr>
            <xdr14:cNvContentPartPr/>
          </xdr14:nvContentPartPr>
          <xdr14:nvPr macro=""/>
          <xdr14:xfrm>
            <a:off x="531360" y="11858040"/>
            <a:ext cx="1300680" cy="378360"/>
          </xdr14:xfrm>
        </xdr:contentPart>
      </mc:Choice>
      <mc:Fallback xmlns="">
        <xdr:pic>
          <xdr:nvPicPr>
            <xdr:cNvPr id="350" name="Ink 349">
              <a:extLst>
                <a:ext uri="{FF2B5EF4-FFF2-40B4-BE49-F238E27FC236}">
                  <a16:creationId xmlns:a16="http://schemas.microsoft.com/office/drawing/2014/main" id="{8CA4ED1D-C9F2-6EC0-9018-4AAA67CC5F7C}"/>
                </a:ext>
              </a:extLst>
            </xdr:cNvPr>
            <xdr:cNvPicPr/>
          </xdr:nvPicPr>
          <xdr:blipFill>
            <a:blip xmlns:r="http://schemas.openxmlformats.org/officeDocument/2006/relationships" r:embed="rId116"/>
            <a:stretch>
              <a:fillRect/>
            </a:stretch>
          </xdr:blipFill>
          <xdr:spPr>
            <a:xfrm>
              <a:off x="522360" y="11849400"/>
              <a:ext cx="1318320" cy="396000"/>
            </a:xfrm>
            <a:prstGeom prst="rect">
              <a:avLst/>
            </a:prstGeom>
          </xdr:spPr>
        </xdr:pic>
      </mc:Fallback>
    </mc:AlternateContent>
    <xdr:clientData/>
  </xdr:twoCellAnchor>
  <xdr:twoCellAnchor editAs="oneCell">
    <xdr:from>
      <xdr:col>3</xdr:col>
      <xdr:colOff>327600</xdr:colOff>
      <xdr:row>63</xdr:row>
      <xdr:rowOff>60480</xdr:rowOff>
    </xdr:from>
    <xdr:to>
      <xdr:col>8</xdr:col>
      <xdr:colOff>411600</xdr:colOff>
      <xdr:row>65</xdr:row>
      <xdr:rowOff>168120</xdr:rowOff>
    </xdr:to>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366" name="Ink 365">
              <a:extLst>
                <a:ext uri="{FF2B5EF4-FFF2-40B4-BE49-F238E27FC236}">
                  <a16:creationId xmlns:a16="http://schemas.microsoft.com/office/drawing/2014/main" id="{E83307B3-9781-2EE1-0101-C6EFC440F286}"/>
                </a:ext>
              </a:extLst>
            </xdr14:cNvPr>
            <xdr14:cNvContentPartPr/>
          </xdr14:nvContentPartPr>
          <xdr14:nvPr macro=""/>
          <xdr14:xfrm>
            <a:off x="2156400" y="11581920"/>
            <a:ext cx="3132000" cy="473400"/>
          </xdr14:xfrm>
        </xdr:contentPart>
      </mc:Choice>
      <mc:Fallback xmlns="">
        <xdr:pic>
          <xdr:nvPicPr>
            <xdr:cNvPr id="366" name="Ink 365">
              <a:extLst>
                <a:ext uri="{FF2B5EF4-FFF2-40B4-BE49-F238E27FC236}">
                  <a16:creationId xmlns:a16="http://schemas.microsoft.com/office/drawing/2014/main" id="{E83307B3-9781-2EE1-0101-C6EFC440F286}"/>
                </a:ext>
              </a:extLst>
            </xdr:cNvPr>
            <xdr:cNvPicPr/>
          </xdr:nvPicPr>
          <xdr:blipFill>
            <a:blip xmlns:r="http://schemas.openxmlformats.org/officeDocument/2006/relationships" r:embed="rId118"/>
            <a:stretch>
              <a:fillRect/>
            </a:stretch>
          </xdr:blipFill>
          <xdr:spPr>
            <a:xfrm>
              <a:off x="2147760" y="11573280"/>
              <a:ext cx="3149640" cy="491040"/>
            </a:xfrm>
            <a:prstGeom prst="rect">
              <a:avLst/>
            </a:prstGeom>
          </xdr:spPr>
        </xdr:pic>
      </mc:Fallback>
    </mc:AlternateContent>
    <xdr:clientData/>
  </xdr:twoCellAnchor>
  <xdr:twoCellAnchor editAs="oneCell">
    <xdr:from>
      <xdr:col>2</xdr:col>
      <xdr:colOff>93000</xdr:colOff>
      <xdr:row>61</xdr:row>
      <xdr:rowOff>11520</xdr:rowOff>
    </xdr:from>
    <xdr:to>
      <xdr:col>8</xdr:col>
      <xdr:colOff>51240</xdr:colOff>
      <xdr:row>64</xdr:row>
      <xdr:rowOff>156960</xdr:rowOff>
    </xdr:to>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369" name="Ink 368">
              <a:extLst>
                <a:ext uri="{FF2B5EF4-FFF2-40B4-BE49-F238E27FC236}">
                  <a16:creationId xmlns:a16="http://schemas.microsoft.com/office/drawing/2014/main" id="{69572578-4725-9C34-ECA7-A942FE956056}"/>
                </a:ext>
              </a:extLst>
            </xdr14:cNvPr>
            <xdr14:cNvContentPartPr/>
          </xdr14:nvContentPartPr>
          <xdr14:nvPr macro=""/>
          <xdr14:xfrm>
            <a:off x="1312200" y="11167200"/>
            <a:ext cx="3615840" cy="694080"/>
          </xdr14:xfrm>
        </xdr:contentPart>
      </mc:Choice>
      <mc:Fallback xmlns="">
        <xdr:pic>
          <xdr:nvPicPr>
            <xdr:cNvPr id="369" name="Ink 368">
              <a:extLst>
                <a:ext uri="{FF2B5EF4-FFF2-40B4-BE49-F238E27FC236}">
                  <a16:creationId xmlns:a16="http://schemas.microsoft.com/office/drawing/2014/main" id="{69572578-4725-9C34-ECA7-A942FE956056}"/>
                </a:ext>
              </a:extLst>
            </xdr:cNvPr>
            <xdr:cNvPicPr/>
          </xdr:nvPicPr>
          <xdr:blipFill>
            <a:blip xmlns:r="http://schemas.openxmlformats.org/officeDocument/2006/relationships" r:embed="rId120"/>
            <a:stretch>
              <a:fillRect/>
            </a:stretch>
          </xdr:blipFill>
          <xdr:spPr>
            <a:xfrm>
              <a:off x="1303201" y="11158560"/>
              <a:ext cx="3633478" cy="711720"/>
            </a:xfrm>
            <a:prstGeom prst="rect">
              <a:avLst/>
            </a:prstGeom>
          </xdr:spPr>
        </xdr:pic>
      </mc:Fallback>
    </mc:AlternateContent>
    <xdr:clientData/>
  </xdr:twoCellAnchor>
  <xdr:twoCellAnchor editAs="oneCell">
    <xdr:from>
      <xdr:col>11</xdr:col>
      <xdr:colOff>181560</xdr:colOff>
      <xdr:row>63</xdr:row>
      <xdr:rowOff>105120</xdr:rowOff>
    </xdr:from>
    <xdr:to>
      <xdr:col>13</xdr:col>
      <xdr:colOff>440160</xdr:colOff>
      <xdr:row>66</xdr:row>
      <xdr:rowOff>55080</xdr:rowOff>
    </xdr:to>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395" name="Ink 394">
              <a:extLst>
                <a:ext uri="{FF2B5EF4-FFF2-40B4-BE49-F238E27FC236}">
                  <a16:creationId xmlns:a16="http://schemas.microsoft.com/office/drawing/2014/main" id="{B5115949-4745-208D-C229-73A04FF37C2F}"/>
                </a:ext>
              </a:extLst>
            </xdr14:cNvPr>
            <xdr14:cNvContentPartPr/>
          </xdr14:nvContentPartPr>
          <xdr14:nvPr macro=""/>
          <xdr14:xfrm>
            <a:off x="6887160" y="11626560"/>
            <a:ext cx="1477800" cy="498600"/>
          </xdr14:xfrm>
        </xdr:contentPart>
      </mc:Choice>
      <mc:Fallback xmlns="">
        <xdr:pic>
          <xdr:nvPicPr>
            <xdr:cNvPr id="395" name="Ink 394">
              <a:extLst>
                <a:ext uri="{FF2B5EF4-FFF2-40B4-BE49-F238E27FC236}">
                  <a16:creationId xmlns:a16="http://schemas.microsoft.com/office/drawing/2014/main" id="{B5115949-4745-208D-C229-73A04FF37C2F}"/>
                </a:ext>
              </a:extLst>
            </xdr:cNvPr>
            <xdr:cNvPicPr/>
          </xdr:nvPicPr>
          <xdr:blipFill>
            <a:blip xmlns:r="http://schemas.openxmlformats.org/officeDocument/2006/relationships" r:embed="rId122"/>
            <a:stretch>
              <a:fillRect/>
            </a:stretch>
          </xdr:blipFill>
          <xdr:spPr>
            <a:xfrm>
              <a:off x="6878518" y="11617553"/>
              <a:ext cx="1495444" cy="516253"/>
            </a:xfrm>
            <a:prstGeom prst="rect">
              <a:avLst/>
            </a:prstGeom>
          </xdr:spPr>
        </xdr:pic>
      </mc:Fallback>
    </mc:AlternateContent>
    <xdr:clientData/>
  </xdr:twoCellAnchor>
  <xdr:twoCellAnchor editAs="oneCell">
    <xdr:from>
      <xdr:col>3</xdr:col>
      <xdr:colOff>147240</xdr:colOff>
      <xdr:row>64</xdr:row>
      <xdr:rowOff>79920</xdr:rowOff>
    </xdr:from>
    <xdr:to>
      <xdr:col>10</xdr:col>
      <xdr:colOff>508920</xdr:colOff>
      <xdr:row>69</xdr:row>
      <xdr:rowOff>73080</xdr:rowOff>
    </xdr:to>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396" name="Ink 395">
              <a:extLst>
                <a:ext uri="{FF2B5EF4-FFF2-40B4-BE49-F238E27FC236}">
                  <a16:creationId xmlns:a16="http://schemas.microsoft.com/office/drawing/2014/main" id="{0C4951D8-1C73-30D1-5211-6405D61D8F1E}"/>
                </a:ext>
              </a:extLst>
            </xdr14:cNvPr>
            <xdr14:cNvContentPartPr/>
          </xdr14:nvContentPartPr>
          <xdr14:nvPr macro=""/>
          <xdr14:xfrm>
            <a:off x="1976040" y="11784240"/>
            <a:ext cx="4628880" cy="907560"/>
          </xdr14:xfrm>
        </xdr:contentPart>
      </mc:Choice>
      <mc:Fallback xmlns="">
        <xdr:pic>
          <xdr:nvPicPr>
            <xdr:cNvPr id="396" name="Ink 395">
              <a:extLst>
                <a:ext uri="{FF2B5EF4-FFF2-40B4-BE49-F238E27FC236}">
                  <a16:creationId xmlns:a16="http://schemas.microsoft.com/office/drawing/2014/main" id="{0C4951D8-1C73-30D1-5211-6405D61D8F1E}"/>
                </a:ext>
              </a:extLst>
            </xdr:cNvPr>
            <xdr:cNvPicPr/>
          </xdr:nvPicPr>
          <xdr:blipFill>
            <a:blip xmlns:r="http://schemas.openxmlformats.org/officeDocument/2006/relationships" r:embed="rId124"/>
            <a:stretch>
              <a:fillRect/>
            </a:stretch>
          </xdr:blipFill>
          <xdr:spPr>
            <a:xfrm>
              <a:off x="1967040" y="11775600"/>
              <a:ext cx="4646520" cy="925200"/>
            </a:xfrm>
            <a:prstGeom prst="rect">
              <a:avLst/>
            </a:prstGeom>
          </xdr:spPr>
        </xdr:pic>
      </mc:Fallback>
    </mc:AlternateContent>
    <xdr:clientData/>
  </xdr:twoCellAnchor>
  <xdr:twoCellAnchor editAs="oneCell">
    <xdr:from>
      <xdr:col>16</xdr:col>
      <xdr:colOff>15360</xdr:colOff>
      <xdr:row>62</xdr:row>
      <xdr:rowOff>27360</xdr:rowOff>
    </xdr:from>
    <xdr:to>
      <xdr:col>16</xdr:col>
      <xdr:colOff>18600</xdr:colOff>
      <xdr:row>62</xdr:row>
      <xdr:rowOff>29880</xdr:rowOff>
    </xdr:to>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420" name="Ink 419">
              <a:extLst>
                <a:ext uri="{FF2B5EF4-FFF2-40B4-BE49-F238E27FC236}">
                  <a16:creationId xmlns:a16="http://schemas.microsoft.com/office/drawing/2014/main" id="{1C8661D6-14C7-905B-842F-B6604C28C63B}"/>
                </a:ext>
              </a:extLst>
            </xdr14:cNvPr>
            <xdr14:cNvContentPartPr/>
          </xdr14:nvContentPartPr>
          <xdr14:nvPr macro=""/>
          <xdr14:xfrm>
            <a:off x="9768960" y="11365920"/>
            <a:ext cx="3240" cy="2520"/>
          </xdr14:xfrm>
        </xdr:contentPart>
      </mc:Choice>
      <mc:Fallback xmlns="">
        <xdr:pic>
          <xdr:nvPicPr>
            <xdr:cNvPr id="420" name="Ink 419">
              <a:extLst>
                <a:ext uri="{FF2B5EF4-FFF2-40B4-BE49-F238E27FC236}">
                  <a16:creationId xmlns:a16="http://schemas.microsoft.com/office/drawing/2014/main" id="{1C8661D6-14C7-905B-842F-B6604C28C63B}"/>
                </a:ext>
              </a:extLst>
            </xdr:cNvPr>
            <xdr:cNvPicPr/>
          </xdr:nvPicPr>
          <xdr:blipFill>
            <a:blip xmlns:r="http://schemas.openxmlformats.org/officeDocument/2006/relationships" r:embed="rId126"/>
            <a:stretch>
              <a:fillRect/>
            </a:stretch>
          </xdr:blipFill>
          <xdr:spPr>
            <a:xfrm>
              <a:off x="9760320" y="11357280"/>
              <a:ext cx="20880" cy="20160"/>
            </a:xfrm>
            <a:prstGeom prst="rect">
              <a:avLst/>
            </a:prstGeom>
          </xdr:spPr>
        </xdr:pic>
      </mc:Fallback>
    </mc:AlternateContent>
    <xdr:clientData/>
  </xdr:twoCellAnchor>
  <xdr:twoCellAnchor editAs="oneCell">
    <xdr:from>
      <xdr:col>3</xdr:col>
      <xdr:colOff>305640</xdr:colOff>
      <xdr:row>66</xdr:row>
      <xdr:rowOff>120240</xdr:rowOff>
    </xdr:from>
    <xdr:to>
      <xdr:col>12</xdr:col>
      <xdr:colOff>291600</xdr:colOff>
      <xdr:row>71</xdr:row>
      <xdr:rowOff>171720</xdr:rowOff>
    </xdr:to>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421" name="Ink 420">
              <a:extLst>
                <a:ext uri="{FF2B5EF4-FFF2-40B4-BE49-F238E27FC236}">
                  <a16:creationId xmlns:a16="http://schemas.microsoft.com/office/drawing/2014/main" id="{FFA3A57E-EBAB-2DA7-E90F-7E72AA99AD76}"/>
                </a:ext>
              </a:extLst>
            </xdr14:cNvPr>
            <xdr14:cNvContentPartPr/>
          </xdr14:nvContentPartPr>
          <xdr14:nvPr macro=""/>
          <xdr14:xfrm>
            <a:off x="2134440" y="12190320"/>
            <a:ext cx="5472360" cy="965880"/>
          </xdr14:xfrm>
        </xdr:contentPart>
      </mc:Choice>
      <mc:Fallback xmlns="">
        <xdr:pic>
          <xdr:nvPicPr>
            <xdr:cNvPr id="421" name="Ink 420">
              <a:extLst>
                <a:ext uri="{FF2B5EF4-FFF2-40B4-BE49-F238E27FC236}">
                  <a16:creationId xmlns:a16="http://schemas.microsoft.com/office/drawing/2014/main" id="{FFA3A57E-EBAB-2DA7-E90F-7E72AA99AD76}"/>
                </a:ext>
              </a:extLst>
            </xdr:cNvPr>
            <xdr:cNvPicPr/>
          </xdr:nvPicPr>
          <xdr:blipFill>
            <a:blip xmlns:r="http://schemas.openxmlformats.org/officeDocument/2006/relationships" r:embed="rId128"/>
            <a:stretch>
              <a:fillRect/>
            </a:stretch>
          </xdr:blipFill>
          <xdr:spPr>
            <a:xfrm>
              <a:off x="2125799" y="12181680"/>
              <a:ext cx="5490001" cy="983520"/>
            </a:xfrm>
            <a:prstGeom prst="rect">
              <a:avLst/>
            </a:prstGeom>
          </xdr:spPr>
        </xdr:pic>
      </mc:Fallback>
    </mc:AlternateContent>
    <xdr:clientData/>
  </xdr:twoCellAnchor>
  <xdr:twoCellAnchor editAs="oneCell">
    <xdr:from>
      <xdr:col>3</xdr:col>
      <xdr:colOff>74160</xdr:colOff>
      <xdr:row>76</xdr:row>
      <xdr:rowOff>39240</xdr:rowOff>
    </xdr:from>
    <xdr:to>
      <xdr:col>3</xdr:col>
      <xdr:colOff>415440</xdr:colOff>
      <xdr:row>77</xdr:row>
      <xdr:rowOff>69120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29">
          <xdr14:nvContentPartPr>
            <xdr14:cNvPr id="422" name="Ink 421">
              <a:extLst>
                <a:ext uri="{FF2B5EF4-FFF2-40B4-BE49-F238E27FC236}">
                  <a16:creationId xmlns:a16="http://schemas.microsoft.com/office/drawing/2014/main" id="{EB8FB3A6-3C63-24D3-E260-527E6D5A404F}"/>
                </a:ext>
              </a:extLst>
            </xdr14:cNvPr>
            <xdr14:cNvContentPartPr/>
          </xdr14:nvContentPartPr>
          <xdr14:nvPr macro=""/>
          <xdr14:xfrm>
            <a:off x="1902960" y="13938120"/>
            <a:ext cx="341280" cy="212760"/>
          </xdr14:xfrm>
        </xdr:contentPart>
      </mc:Choice>
      <mc:Fallback xmlns="">
        <xdr:pic>
          <xdr:nvPicPr>
            <xdr:cNvPr id="422" name="Ink 421">
              <a:extLst>
                <a:ext uri="{FF2B5EF4-FFF2-40B4-BE49-F238E27FC236}">
                  <a16:creationId xmlns:a16="http://schemas.microsoft.com/office/drawing/2014/main" id="{EB8FB3A6-3C63-24D3-E260-527E6D5A404F}"/>
                </a:ext>
              </a:extLst>
            </xdr:cNvPr>
            <xdr:cNvPicPr/>
          </xdr:nvPicPr>
          <xdr:blipFill>
            <a:blip xmlns:r="http://schemas.openxmlformats.org/officeDocument/2006/relationships" r:embed="rId130"/>
            <a:stretch>
              <a:fillRect/>
            </a:stretch>
          </xdr:blipFill>
          <xdr:spPr>
            <a:xfrm>
              <a:off x="1893960" y="13884480"/>
              <a:ext cx="358920" cy="320400"/>
            </a:xfrm>
            <a:prstGeom prst="rect">
              <a:avLst/>
            </a:prstGeom>
          </xdr:spPr>
        </xdr:pic>
      </mc:Fallback>
    </mc:AlternateContent>
    <xdr:clientData/>
  </xdr:twoCellAnchor>
  <xdr:twoCellAnchor editAs="oneCell">
    <xdr:from>
      <xdr:col>3</xdr:col>
      <xdr:colOff>70200</xdr:colOff>
      <xdr:row>75</xdr:row>
      <xdr:rowOff>142200</xdr:rowOff>
    </xdr:from>
    <xdr:to>
      <xdr:col>3</xdr:col>
      <xdr:colOff>563040</xdr:colOff>
      <xdr:row>77</xdr:row>
      <xdr:rowOff>53640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31">
          <xdr14:nvContentPartPr>
            <xdr14:cNvPr id="423" name="Ink 422">
              <a:extLst>
                <a:ext uri="{FF2B5EF4-FFF2-40B4-BE49-F238E27FC236}">
                  <a16:creationId xmlns:a16="http://schemas.microsoft.com/office/drawing/2014/main" id="{72502264-B8DF-78E8-02F8-EA3FC7ABD3CE}"/>
                </a:ext>
              </a:extLst>
            </xdr14:cNvPr>
            <xdr14:cNvContentPartPr/>
          </xdr14:nvContentPartPr>
          <xdr14:nvPr macro=""/>
          <xdr14:xfrm>
            <a:off x="1899000" y="13858200"/>
            <a:ext cx="492840" cy="277200"/>
          </xdr14:xfrm>
        </xdr:contentPart>
      </mc:Choice>
      <mc:Fallback xmlns="">
        <xdr:pic>
          <xdr:nvPicPr>
            <xdr:cNvPr id="423" name="Ink 422">
              <a:extLst>
                <a:ext uri="{FF2B5EF4-FFF2-40B4-BE49-F238E27FC236}">
                  <a16:creationId xmlns:a16="http://schemas.microsoft.com/office/drawing/2014/main" id="{72502264-B8DF-78E8-02F8-EA3FC7ABD3CE}"/>
                </a:ext>
              </a:extLst>
            </xdr:cNvPr>
            <xdr:cNvPicPr/>
          </xdr:nvPicPr>
          <xdr:blipFill>
            <a:blip xmlns:r="http://schemas.openxmlformats.org/officeDocument/2006/relationships" r:embed="rId132"/>
            <a:stretch>
              <a:fillRect/>
            </a:stretch>
          </xdr:blipFill>
          <xdr:spPr>
            <a:xfrm>
              <a:off x="1890000" y="13804200"/>
              <a:ext cx="510480" cy="384840"/>
            </a:xfrm>
            <a:prstGeom prst="rect">
              <a:avLst/>
            </a:prstGeom>
          </xdr:spPr>
        </xdr:pic>
      </mc:Fallback>
    </mc:AlternateContent>
    <xdr:clientData/>
  </xdr:twoCellAnchor>
  <xdr:twoCellAnchor editAs="oneCell">
    <xdr:from>
      <xdr:col>3</xdr:col>
      <xdr:colOff>36000</xdr:colOff>
      <xdr:row>72</xdr:row>
      <xdr:rowOff>95760</xdr:rowOff>
    </xdr:from>
    <xdr:to>
      <xdr:col>8</xdr:col>
      <xdr:colOff>134400</xdr:colOff>
      <xdr:row>77</xdr:row>
      <xdr:rowOff>116640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33">
          <xdr14:nvContentPartPr>
            <xdr14:cNvPr id="433" name="Ink 432">
              <a:extLst>
                <a:ext uri="{FF2B5EF4-FFF2-40B4-BE49-F238E27FC236}">
                  <a16:creationId xmlns:a16="http://schemas.microsoft.com/office/drawing/2014/main" id="{115E35D4-0CFC-4BA5-E37B-D2D077A293A1}"/>
                </a:ext>
              </a:extLst>
            </xdr14:cNvPr>
            <xdr14:cNvContentPartPr/>
          </xdr14:nvContentPartPr>
          <xdr14:nvPr macro=""/>
          <xdr14:xfrm>
            <a:off x="1864800" y="13263120"/>
            <a:ext cx="3146400" cy="935280"/>
          </xdr14:xfrm>
        </xdr:contentPart>
      </mc:Choice>
      <mc:Fallback xmlns="">
        <xdr:pic>
          <xdr:nvPicPr>
            <xdr:cNvPr id="433" name="Ink 432">
              <a:extLst>
                <a:ext uri="{FF2B5EF4-FFF2-40B4-BE49-F238E27FC236}">
                  <a16:creationId xmlns:a16="http://schemas.microsoft.com/office/drawing/2014/main" id="{115E35D4-0CFC-4BA5-E37B-D2D077A293A1}"/>
                </a:ext>
              </a:extLst>
            </xdr:cNvPr>
            <xdr:cNvPicPr/>
          </xdr:nvPicPr>
          <xdr:blipFill>
            <a:blip xmlns:r="http://schemas.openxmlformats.org/officeDocument/2006/relationships" r:embed="rId134"/>
            <a:stretch>
              <a:fillRect/>
            </a:stretch>
          </xdr:blipFill>
          <xdr:spPr>
            <a:xfrm>
              <a:off x="1846800" y="13155162"/>
              <a:ext cx="3182040" cy="1150837"/>
            </a:xfrm>
            <a:prstGeom prst="rect">
              <a:avLst/>
            </a:prstGeom>
          </xdr:spPr>
        </xdr:pic>
      </mc:Fallback>
    </mc:AlternateContent>
    <xdr:clientData/>
  </xdr:twoCellAnchor>
  <xdr:twoCellAnchor editAs="oneCell">
    <xdr:from>
      <xdr:col>4</xdr:col>
      <xdr:colOff>448440</xdr:colOff>
      <xdr:row>69</xdr:row>
      <xdr:rowOff>56520</xdr:rowOff>
    </xdr:from>
    <xdr:to>
      <xdr:col>14</xdr:col>
      <xdr:colOff>375960</xdr:colOff>
      <xdr:row>84</xdr:row>
      <xdr:rowOff>32760</xdr:rowOff>
    </xdr:to>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488" name="Ink 487">
              <a:extLst>
                <a:ext uri="{FF2B5EF4-FFF2-40B4-BE49-F238E27FC236}">
                  <a16:creationId xmlns:a16="http://schemas.microsoft.com/office/drawing/2014/main" id="{4F0CD485-75A4-D5C8-751B-A1E668618AC7}"/>
                </a:ext>
              </a:extLst>
            </xdr14:cNvPr>
            <xdr14:cNvContentPartPr/>
          </xdr14:nvContentPartPr>
          <xdr14:nvPr macro=""/>
          <xdr14:xfrm>
            <a:off x="2886840" y="12675240"/>
            <a:ext cx="6023520" cy="2719440"/>
          </xdr14:xfrm>
        </xdr:contentPart>
      </mc:Choice>
      <mc:Fallback xmlns="">
        <xdr:pic>
          <xdr:nvPicPr>
            <xdr:cNvPr id="488" name="Ink 487">
              <a:extLst>
                <a:ext uri="{FF2B5EF4-FFF2-40B4-BE49-F238E27FC236}">
                  <a16:creationId xmlns:a16="http://schemas.microsoft.com/office/drawing/2014/main" id="{4F0CD485-75A4-D5C8-751B-A1E668618AC7}"/>
                </a:ext>
              </a:extLst>
            </xdr:cNvPr>
            <xdr:cNvPicPr/>
          </xdr:nvPicPr>
          <xdr:blipFill>
            <a:blip xmlns:r="http://schemas.openxmlformats.org/officeDocument/2006/relationships" r:embed="rId136"/>
            <a:stretch>
              <a:fillRect/>
            </a:stretch>
          </xdr:blipFill>
          <xdr:spPr>
            <a:xfrm>
              <a:off x="2877840" y="12666240"/>
              <a:ext cx="6041160" cy="273708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228600</xdr:colOff>
      <xdr:row>34</xdr:row>
      <xdr:rowOff>74160</xdr:rowOff>
    </xdr:from>
    <xdr:to>
      <xdr:col>3</xdr:col>
      <xdr:colOff>243720</xdr:colOff>
      <xdr:row>34</xdr:row>
      <xdr:rowOff>74520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2422D42-A4B3-CAD2-E2A5-F61CB5A13C49}"/>
                </a:ext>
              </a:extLst>
            </xdr14:cNvPr>
            <xdr14:cNvContentPartPr/>
          </xdr14:nvContentPartPr>
          <xdr14:nvPr macro=""/>
          <xdr14:xfrm>
            <a:off x="2057400" y="5926320"/>
            <a:ext cx="15120" cy="360"/>
          </xdr14:xfrm>
        </xdr:contentPart>
      </mc:Choice>
      <mc:Fallback xmlns="">
        <xdr:pic>
          <xdr:nvPicPr>
            <xdr:cNvPr id="2" name="Ink 1">
              <a:extLst>
                <a:ext uri="{FF2B5EF4-FFF2-40B4-BE49-F238E27FC236}">
                  <a16:creationId xmlns:a16="http://schemas.microsoft.com/office/drawing/2014/main" id="{92422D42-A4B3-CAD2-E2A5-F61CB5A13C49}"/>
                </a:ext>
              </a:extLst>
            </xdr:cNvPr>
            <xdr:cNvPicPr/>
          </xdr:nvPicPr>
          <xdr:blipFill>
            <a:blip xmlns:r="http://schemas.openxmlformats.org/officeDocument/2006/relationships" r:embed="rId2"/>
            <a:stretch>
              <a:fillRect/>
            </a:stretch>
          </xdr:blipFill>
          <xdr:spPr>
            <a:xfrm>
              <a:off x="2051280" y="5920200"/>
              <a:ext cx="27360" cy="12600"/>
            </a:xfrm>
            <a:prstGeom prst="rect">
              <a:avLst/>
            </a:prstGeom>
          </xdr:spPr>
        </xdr:pic>
      </mc:Fallback>
    </mc:AlternateContent>
    <xdr:clientData/>
  </xdr:twoCellAnchor>
  <xdr:twoCellAnchor editAs="oneCell">
    <xdr:from>
      <xdr:col>18</xdr:col>
      <xdr:colOff>587700</xdr:colOff>
      <xdr:row>2</xdr:row>
      <xdr:rowOff>49260</xdr:rowOff>
    </xdr:from>
    <xdr:to>
      <xdr:col>21</xdr:col>
      <xdr:colOff>213661</xdr:colOff>
      <xdr:row>5</xdr:row>
      <xdr:rowOff>58631</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0" name="Ink 19">
              <a:extLst>
                <a:ext uri="{FF2B5EF4-FFF2-40B4-BE49-F238E27FC236}">
                  <a16:creationId xmlns:a16="http://schemas.microsoft.com/office/drawing/2014/main" id="{0FB0DB7F-B748-A161-7AD2-E55DBB5F11FE}"/>
                </a:ext>
              </a:extLst>
            </xdr14:cNvPr>
            <xdr14:cNvContentPartPr/>
          </xdr14:nvContentPartPr>
          <xdr14:nvPr macro=""/>
          <xdr14:xfrm>
            <a:off x="12132000" y="788400"/>
            <a:ext cx="1454760" cy="689400"/>
          </xdr14:xfrm>
        </xdr:contentPart>
      </mc:Choice>
      <mc:Fallback xmlns="">
        <xdr:pic>
          <xdr:nvPicPr>
            <xdr:cNvPr id="20" name="Ink 19">
              <a:extLst>
                <a:ext uri="{FF2B5EF4-FFF2-40B4-BE49-F238E27FC236}">
                  <a16:creationId xmlns:a16="http://schemas.microsoft.com/office/drawing/2014/main" id="{0FB0DB7F-B748-A161-7AD2-E55DBB5F11FE}"/>
                </a:ext>
              </a:extLst>
            </xdr:cNvPr>
            <xdr:cNvPicPr/>
          </xdr:nvPicPr>
          <xdr:blipFill>
            <a:blip xmlns:r="http://schemas.openxmlformats.org/officeDocument/2006/relationships" r:embed="rId4"/>
            <a:stretch>
              <a:fillRect/>
            </a:stretch>
          </xdr:blipFill>
          <xdr:spPr>
            <a:xfrm>
              <a:off x="12125862" y="782153"/>
              <a:ext cx="1467036" cy="701894"/>
            </a:xfrm>
            <a:prstGeom prst="rect">
              <a:avLst/>
            </a:prstGeom>
          </xdr:spPr>
        </xdr:pic>
      </mc:Fallback>
    </mc:AlternateContent>
    <xdr:clientData/>
  </xdr:twoCellAnchor>
  <xdr:twoCellAnchor editAs="oneCell">
    <xdr:from>
      <xdr:col>10</xdr:col>
      <xdr:colOff>1235932</xdr:colOff>
      <xdr:row>19</xdr:row>
      <xdr:rowOff>929160</xdr:rowOff>
    </xdr:from>
    <xdr:to>
      <xdr:col>11</xdr:col>
      <xdr:colOff>1016161</xdr:colOff>
      <xdr:row>21</xdr:row>
      <xdr:rowOff>96727</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38" name="Ink 37">
              <a:extLst>
                <a:ext uri="{FF2B5EF4-FFF2-40B4-BE49-F238E27FC236}">
                  <a16:creationId xmlns:a16="http://schemas.microsoft.com/office/drawing/2014/main" id="{BF20001E-8E29-6883-A286-544720986D2A}"/>
                </a:ext>
              </a:extLst>
            </xdr14:cNvPr>
            <xdr14:cNvContentPartPr/>
          </xdr14:nvContentPartPr>
          <xdr14:nvPr macro=""/>
          <xdr14:xfrm>
            <a:off x="15606038" y="4294098"/>
            <a:ext cx="1526760" cy="516240"/>
          </xdr14:xfrm>
        </xdr:contentPart>
      </mc:Choice>
      <mc:Fallback xmlns="">
        <xdr:pic>
          <xdr:nvPicPr>
            <xdr:cNvPr id="38" name="Ink 37">
              <a:extLst>
                <a:ext uri="{FF2B5EF4-FFF2-40B4-BE49-F238E27FC236}">
                  <a16:creationId xmlns:a16="http://schemas.microsoft.com/office/drawing/2014/main" id="{BF20001E-8E29-6883-A286-544720986D2A}"/>
                </a:ext>
              </a:extLst>
            </xdr:cNvPr>
            <xdr:cNvPicPr/>
          </xdr:nvPicPr>
          <xdr:blipFill>
            <a:blip xmlns:r="http://schemas.openxmlformats.org/officeDocument/2006/relationships" r:embed="rId6"/>
            <a:stretch>
              <a:fillRect/>
            </a:stretch>
          </xdr:blipFill>
          <xdr:spPr>
            <a:xfrm>
              <a:off x="15599918" y="4287978"/>
              <a:ext cx="1539000" cy="528480"/>
            </a:xfrm>
            <a:prstGeom prst="rect">
              <a:avLst/>
            </a:prstGeom>
          </xdr:spPr>
        </xdr:pic>
      </mc:Fallback>
    </mc:AlternateContent>
    <xdr:clientData/>
  </xdr:twoCellAnchor>
  <xdr:twoCellAnchor editAs="oneCell">
    <xdr:from>
      <xdr:col>1</xdr:col>
      <xdr:colOff>998337</xdr:colOff>
      <xdr:row>23</xdr:row>
      <xdr:rowOff>104299</xdr:rowOff>
    </xdr:from>
    <xdr:to>
      <xdr:col>1</xdr:col>
      <xdr:colOff>1021377</xdr:colOff>
      <xdr:row>23</xdr:row>
      <xdr:rowOff>122659</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9" name="Ink 38">
              <a:extLst>
                <a:ext uri="{FF2B5EF4-FFF2-40B4-BE49-F238E27FC236}">
                  <a16:creationId xmlns:a16="http://schemas.microsoft.com/office/drawing/2014/main" id="{83429463-871D-3BA1-FECC-F99A8A51AE23}"/>
                </a:ext>
              </a:extLst>
            </xdr14:cNvPr>
            <xdr14:cNvContentPartPr/>
          </xdr14:nvContentPartPr>
          <xdr14:nvPr macro=""/>
          <xdr14:xfrm>
            <a:off x="1605240" y="5195538"/>
            <a:ext cx="23040" cy="18360"/>
          </xdr14:xfrm>
        </xdr:contentPart>
      </mc:Choice>
      <mc:Fallback xmlns="">
        <xdr:pic>
          <xdr:nvPicPr>
            <xdr:cNvPr id="39" name="Ink 38">
              <a:extLst>
                <a:ext uri="{FF2B5EF4-FFF2-40B4-BE49-F238E27FC236}">
                  <a16:creationId xmlns:a16="http://schemas.microsoft.com/office/drawing/2014/main" id="{83429463-871D-3BA1-FECC-F99A8A51AE23}"/>
                </a:ext>
              </a:extLst>
            </xdr:cNvPr>
            <xdr:cNvPicPr/>
          </xdr:nvPicPr>
          <xdr:blipFill>
            <a:blip xmlns:r="http://schemas.openxmlformats.org/officeDocument/2006/relationships" r:embed="rId8"/>
            <a:stretch>
              <a:fillRect/>
            </a:stretch>
          </xdr:blipFill>
          <xdr:spPr>
            <a:xfrm>
              <a:off x="1596240" y="5186898"/>
              <a:ext cx="40680" cy="36000"/>
            </a:xfrm>
            <a:prstGeom prst="rect">
              <a:avLst/>
            </a:prstGeom>
          </xdr:spPr>
        </xdr:pic>
      </mc:Fallback>
    </mc:AlternateContent>
    <xdr:clientData/>
  </xdr:twoCellAnchor>
  <xdr:twoCellAnchor editAs="oneCell">
    <xdr:from>
      <xdr:col>1</xdr:col>
      <xdr:colOff>708537</xdr:colOff>
      <xdr:row>23</xdr:row>
      <xdr:rowOff>78019</xdr:rowOff>
    </xdr:from>
    <xdr:to>
      <xdr:col>1</xdr:col>
      <xdr:colOff>709977</xdr:colOff>
      <xdr:row>23</xdr:row>
      <xdr:rowOff>95299</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40" name="Ink 39">
              <a:extLst>
                <a:ext uri="{FF2B5EF4-FFF2-40B4-BE49-F238E27FC236}">
                  <a16:creationId xmlns:a16="http://schemas.microsoft.com/office/drawing/2014/main" id="{B1DDB759-904A-0CB3-4EA9-E864E422B411}"/>
                </a:ext>
              </a:extLst>
            </xdr14:cNvPr>
            <xdr14:cNvContentPartPr/>
          </xdr14:nvContentPartPr>
          <xdr14:nvPr macro=""/>
          <xdr14:xfrm>
            <a:off x="1315440" y="5169258"/>
            <a:ext cx="1440" cy="17280"/>
          </xdr14:xfrm>
        </xdr:contentPart>
      </mc:Choice>
      <mc:Fallback xmlns="">
        <xdr:pic>
          <xdr:nvPicPr>
            <xdr:cNvPr id="40" name="Ink 39">
              <a:extLst>
                <a:ext uri="{FF2B5EF4-FFF2-40B4-BE49-F238E27FC236}">
                  <a16:creationId xmlns:a16="http://schemas.microsoft.com/office/drawing/2014/main" id="{B1DDB759-904A-0CB3-4EA9-E864E422B411}"/>
                </a:ext>
              </a:extLst>
            </xdr:cNvPr>
            <xdr:cNvPicPr/>
          </xdr:nvPicPr>
          <xdr:blipFill>
            <a:blip xmlns:r="http://schemas.openxmlformats.org/officeDocument/2006/relationships" r:embed="rId10"/>
            <a:stretch>
              <a:fillRect/>
            </a:stretch>
          </xdr:blipFill>
          <xdr:spPr>
            <a:xfrm>
              <a:off x="1306800" y="5160258"/>
              <a:ext cx="19080" cy="34920"/>
            </a:xfrm>
            <a:prstGeom prst="rect">
              <a:avLst/>
            </a:prstGeom>
          </xdr:spPr>
        </xdr:pic>
      </mc:Fallback>
    </mc:AlternateContent>
    <xdr:clientData/>
  </xdr:twoCellAnchor>
  <xdr:twoCellAnchor editAs="oneCell">
    <xdr:from>
      <xdr:col>1</xdr:col>
      <xdr:colOff>160257</xdr:colOff>
      <xdr:row>38</xdr:row>
      <xdr:rowOff>3524</xdr:rowOff>
    </xdr:from>
    <xdr:to>
      <xdr:col>2</xdr:col>
      <xdr:colOff>1275336</xdr:colOff>
      <xdr:row>40</xdr:row>
      <xdr:rowOff>51942</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51" name="Ink 50">
              <a:extLst>
                <a:ext uri="{FF2B5EF4-FFF2-40B4-BE49-F238E27FC236}">
                  <a16:creationId xmlns:a16="http://schemas.microsoft.com/office/drawing/2014/main" id="{BAC97808-FAC9-75C3-A079-5577BF057642}"/>
                </a:ext>
              </a:extLst>
            </xdr14:cNvPr>
            <xdr14:cNvContentPartPr/>
          </xdr14:nvContentPartPr>
          <xdr14:nvPr macro=""/>
          <xdr14:xfrm>
            <a:off x="767160" y="8055099"/>
            <a:ext cx="2281680" cy="412560"/>
          </xdr14:xfrm>
        </xdr:contentPart>
      </mc:Choice>
      <mc:Fallback xmlns="">
        <xdr:pic>
          <xdr:nvPicPr>
            <xdr:cNvPr id="51" name="Ink 50">
              <a:extLst>
                <a:ext uri="{FF2B5EF4-FFF2-40B4-BE49-F238E27FC236}">
                  <a16:creationId xmlns:a16="http://schemas.microsoft.com/office/drawing/2014/main" id="{BAC97808-FAC9-75C3-A079-5577BF057642}"/>
                </a:ext>
              </a:extLst>
            </xdr:cNvPr>
            <xdr:cNvPicPr/>
          </xdr:nvPicPr>
          <xdr:blipFill>
            <a:blip xmlns:r="http://schemas.openxmlformats.org/officeDocument/2006/relationships" r:embed="rId12"/>
            <a:stretch>
              <a:fillRect/>
            </a:stretch>
          </xdr:blipFill>
          <xdr:spPr>
            <a:xfrm>
              <a:off x="761040" y="8048984"/>
              <a:ext cx="2293920" cy="424789"/>
            </a:xfrm>
            <a:prstGeom prst="rect">
              <a:avLst/>
            </a:prstGeom>
          </xdr:spPr>
        </xdr:pic>
      </mc:Fallback>
    </mc:AlternateContent>
    <xdr:clientData/>
  </xdr:twoCellAnchor>
  <xdr:twoCellAnchor editAs="oneCell">
    <xdr:from>
      <xdr:col>1</xdr:col>
      <xdr:colOff>662738</xdr:colOff>
      <xdr:row>85</xdr:row>
      <xdr:rowOff>67312</xdr:rowOff>
    </xdr:from>
    <xdr:to>
      <xdr:col>1</xdr:col>
      <xdr:colOff>671378</xdr:colOff>
      <xdr:row>85</xdr:row>
      <xdr:rowOff>83872</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52" name="Ink 51">
              <a:extLst>
                <a:ext uri="{FF2B5EF4-FFF2-40B4-BE49-F238E27FC236}">
                  <a16:creationId xmlns:a16="http://schemas.microsoft.com/office/drawing/2014/main" id="{70D53B47-2CD0-E39C-2F96-AAEA339E1D37}"/>
                </a:ext>
              </a:extLst>
            </xdr14:cNvPr>
            <xdr14:cNvContentPartPr/>
          </xdr14:nvContentPartPr>
          <xdr14:nvPr macro=""/>
          <xdr14:xfrm>
            <a:off x="1275480" y="16595642"/>
            <a:ext cx="8640" cy="16560"/>
          </xdr14:xfrm>
        </xdr:contentPart>
      </mc:Choice>
      <mc:Fallback xmlns="">
        <xdr:pic>
          <xdr:nvPicPr>
            <xdr:cNvPr id="52" name="Ink 51">
              <a:extLst>
                <a:ext uri="{FF2B5EF4-FFF2-40B4-BE49-F238E27FC236}">
                  <a16:creationId xmlns:a16="http://schemas.microsoft.com/office/drawing/2014/main" id="{70D53B47-2CD0-E39C-2F96-AAEA339E1D37}"/>
                </a:ext>
              </a:extLst>
            </xdr:cNvPr>
            <xdr:cNvPicPr/>
          </xdr:nvPicPr>
          <xdr:blipFill>
            <a:blip xmlns:r="http://schemas.openxmlformats.org/officeDocument/2006/relationships" r:embed="rId14"/>
            <a:stretch>
              <a:fillRect/>
            </a:stretch>
          </xdr:blipFill>
          <xdr:spPr>
            <a:xfrm>
              <a:off x="1269360" y="16589522"/>
              <a:ext cx="20880" cy="28800"/>
            </a:xfrm>
            <a:prstGeom prst="rect">
              <a:avLst/>
            </a:prstGeom>
          </xdr:spPr>
        </xdr:pic>
      </mc:Fallback>
    </mc:AlternateContent>
    <xdr:clientData/>
  </xdr:twoCellAnchor>
  <xdr:twoCellAnchor editAs="oneCell">
    <xdr:from>
      <xdr:col>4</xdr:col>
      <xdr:colOff>416127</xdr:colOff>
      <xdr:row>84</xdr:row>
      <xdr:rowOff>130273</xdr:rowOff>
    </xdr:from>
    <xdr:to>
      <xdr:col>4</xdr:col>
      <xdr:colOff>1704207</xdr:colOff>
      <xdr:row>86</xdr:row>
      <xdr:rowOff>157712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5" name="Ink 74">
              <a:extLst>
                <a:ext uri="{FF2B5EF4-FFF2-40B4-BE49-F238E27FC236}">
                  <a16:creationId xmlns:a16="http://schemas.microsoft.com/office/drawing/2014/main" id="{0322667A-FAB3-A54A-599C-AA392C5A889E}"/>
                </a:ext>
              </a:extLst>
            </xdr14:cNvPr>
            <xdr14:cNvContentPartPr/>
          </xdr14:nvContentPartPr>
          <xdr14:nvPr macro=""/>
          <xdr14:xfrm>
            <a:off x="5907240" y="16477922"/>
            <a:ext cx="1288080" cy="388800"/>
          </xdr14:xfrm>
        </xdr:contentPart>
      </mc:Choice>
      <mc:Fallback xmlns="">
        <xdr:pic>
          <xdr:nvPicPr>
            <xdr:cNvPr id="75" name="Ink 74">
              <a:extLst>
                <a:ext uri="{FF2B5EF4-FFF2-40B4-BE49-F238E27FC236}">
                  <a16:creationId xmlns:a16="http://schemas.microsoft.com/office/drawing/2014/main" id="{0322667A-FAB3-A54A-599C-AA392C5A889E}"/>
                </a:ext>
              </a:extLst>
            </xdr:cNvPr>
            <xdr:cNvPicPr/>
          </xdr:nvPicPr>
          <xdr:blipFill>
            <a:blip xmlns:r="http://schemas.openxmlformats.org/officeDocument/2006/relationships" r:embed="rId16"/>
            <a:stretch>
              <a:fillRect/>
            </a:stretch>
          </xdr:blipFill>
          <xdr:spPr>
            <a:xfrm>
              <a:off x="5898240" y="16468922"/>
              <a:ext cx="1305720" cy="406440"/>
            </a:xfrm>
            <a:prstGeom prst="rect">
              <a:avLst/>
            </a:prstGeom>
          </xdr:spPr>
        </xdr:pic>
      </mc:Fallback>
    </mc:AlternateContent>
    <xdr:clientData/>
  </xdr:twoCellAnchor>
  <xdr:twoCellAnchor editAs="oneCell">
    <xdr:from>
      <xdr:col>3</xdr:col>
      <xdr:colOff>1809945</xdr:colOff>
      <xdr:row>85</xdr:row>
      <xdr:rowOff>66232</xdr:rowOff>
    </xdr:from>
    <xdr:to>
      <xdr:col>3</xdr:col>
      <xdr:colOff>1984545</xdr:colOff>
      <xdr:row>86</xdr:row>
      <xdr:rowOff>39272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6" name="Ink 75">
              <a:extLst>
                <a:ext uri="{FF2B5EF4-FFF2-40B4-BE49-F238E27FC236}">
                  <a16:creationId xmlns:a16="http://schemas.microsoft.com/office/drawing/2014/main" id="{5BF951D6-20F4-5F33-0628-CEA62707DFBE}"/>
                </a:ext>
              </a:extLst>
            </xdr14:cNvPr>
            <xdr14:cNvContentPartPr/>
          </xdr14:nvContentPartPr>
          <xdr14:nvPr macro=""/>
          <xdr14:xfrm>
            <a:off x="5266440" y="16594562"/>
            <a:ext cx="174600" cy="153720"/>
          </xdr14:xfrm>
        </xdr:contentPart>
      </mc:Choice>
      <mc:Fallback xmlns="">
        <xdr:pic>
          <xdr:nvPicPr>
            <xdr:cNvPr id="76" name="Ink 75">
              <a:extLst>
                <a:ext uri="{FF2B5EF4-FFF2-40B4-BE49-F238E27FC236}">
                  <a16:creationId xmlns:a16="http://schemas.microsoft.com/office/drawing/2014/main" id="{5BF951D6-20F4-5F33-0628-CEA62707DFBE}"/>
                </a:ext>
              </a:extLst>
            </xdr:cNvPr>
            <xdr:cNvPicPr/>
          </xdr:nvPicPr>
          <xdr:blipFill>
            <a:blip xmlns:r="http://schemas.openxmlformats.org/officeDocument/2006/relationships" r:embed="rId18"/>
            <a:stretch>
              <a:fillRect/>
            </a:stretch>
          </xdr:blipFill>
          <xdr:spPr>
            <a:xfrm>
              <a:off x="5257440" y="16585583"/>
              <a:ext cx="192240" cy="171319"/>
            </a:xfrm>
            <a:prstGeom prst="rect">
              <a:avLst/>
            </a:prstGeom>
          </xdr:spPr>
        </xdr:pic>
      </mc:Fallback>
    </mc:AlternateContent>
    <xdr:clientData/>
  </xdr:twoCellAnchor>
  <xdr:twoCellAnchor editAs="oneCell">
    <xdr:from>
      <xdr:col>3</xdr:col>
      <xdr:colOff>1362465</xdr:colOff>
      <xdr:row>85</xdr:row>
      <xdr:rowOff>131032</xdr:rowOff>
    </xdr:from>
    <xdr:to>
      <xdr:col>3</xdr:col>
      <xdr:colOff>1485585</xdr:colOff>
      <xdr:row>86</xdr:row>
      <xdr:rowOff>33152</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7" name="Ink 76">
              <a:extLst>
                <a:ext uri="{FF2B5EF4-FFF2-40B4-BE49-F238E27FC236}">
                  <a16:creationId xmlns:a16="http://schemas.microsoft.com/office/drawing/2014/main" id="{3F492F2E-6F77-2A5E-5056-AF33B1CDF524}"/>
                </a:ext>
              </a:extLst>
            </xdr14:cNvPr>
            <xdr14:cNvContentPartPr/>
          </xdr14:nvContentPartPr>
          <xdr14:nvPr macro=""/>
          <xdr14:xfrm>
            <a:off x="4818960" y="16659362"/>
            <a:ext cx="123120" cy="82800"/>
          </xdr14:xfrm>
        </xdr:contentPart>
      </mc:Choice>
      <mc:Fallback xmlns="">
        <xdr:pic>
          <xdr:nvPicPr>
            <xdr:cNvPr id="77" name="Ink 76">
              <a:extLst>
                <a:ext uri="{FF2B5EF4-FFF2-40B4-BE49-F238E27FC236}">
                  <a16:creationId xmlns:a16="http://schemas.microsoft.com/office/drawing/2014/main" id="{3F492F2E-6F77-2A5E-5056-AF33B1CDF524}"/>
                </a:ext>
              </a:extLst>
            </xdr:cNvPr>
            <xdr:cNvPicPr/>
          </xdr:nvPicPr>
          <xdr:blipFill>
            <a:blip xmlns:r="http://schemas.openxmlformats.org/officeDocument/2006/relationships" r:embed="rId20"/>
            <a:stretch>
              <a:fillRect/>
            </a:stretch>
          </xdr:blipFill>
          <xdr:spPr>
            <a:xfrm>
              <a:off x="4809960" y="16650362"/>
              <a:ext cx="140760" cy="100440"/>
            </a:xfrm>
            <a:prstGeom prst="rect">
              <a:avLst/>
            </a:prstGeom>
          </xdr:spPr>
        </xdr:pic>
      </mc:Fallback>
    </mc:AlternateContent>
    <xdr:clientData/>
  </xdr:twoCellAnchor>
  <xdr:twoCellAnchor editAs="oneCell">
    <xdr:from>
      <xdr:col>3</xdr:col>
      <xdr:colOff>596025</xdr:colOff>
      <xdr:row>85</xdr:row>
      <xdr:rowOff>33832</xdr:rowOff>
    </xdr:from>
    <xdr:to>
      <xdr:col>3</xdr:col>
      <xdr:colOff>1085625</xdr:colOff>
      <xdr:row>86</xdr:row>
      <xdr:rowOff>73472</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78" name="Ink 77">
              <a:extLst>
                <a:ext uri="{FF2B5EF4-FFF2-40B4-BE49-F238E27FC236}">
                  <a16:creationId xmlns:a16="http://schemas.microsoft.com/office/drawing/2014/main" id="{252018B9-B5DE-1470-0C80-02FA09076D07}"/>
                </a:ext>
              </a:extLst>
            </xdr14:cNvPr>
            <xdr14:cNvContentPartPr/>
          </xdr14:nvContentPartPr>
          <xdr14:nvPr macro=""/>
          <xdr14:xfrm>
            <a:off x="4052520" y="16562162"/>
            <a:ext cx="489600" cy="220320"/>
          </xdr14:xfrm>
        </xdr:contentPart>
      </mc:Choice>
      <mc:Fallback xmlns="">
        <xdr:pic>
          <xdr:nvPicPr>
            <xdr:cNvPr id="78" name="Ink 77">
              <a:extLst>
                <a:ext uri="{FF2B5EF4-FFF2-40B4-BE49-F238E27FC236}">
                  <a16:creationId xmlns:a16="http://schemas.microsoft.com/office/drawing/2014/main" id="{252018B9-B5DE-1470-0C80-02FA09076D07}"/>
                </a:ext>
              </a:extLst>
            </xdr:cNvPr>
            <xdr:cNvPicPr/>
          </xdr:nvPicPr>
          <xdr:blipFill>
            <a:blip xmlns:r="http://schemas.openxmlformats.org/officeDocument/2006/relationships" r:embed="rId22"/>
            <a:stretch>
              <a:fillRect/>
            </a:stretch>
          </xdr:blipFill>
          <xdr:spPr>
            <a:xfrm>
              <a:off x="4043880" y="16553162"/>
              <a:ext cx="507240" cy="237960"/>
            </a:xfrm>
            <a:prstGeom prst="rect">
              <a:avLst/>
            </a:prstGeom>
          </xdr:spPr>
        </xdr:pic>
      </mc:Fallback>
    </mc:AlternateContent>
    <xdr:clientData/>
  </xdr:twoCellAnchor>
  <xdr:twoCellAnchor editAs="oneCell">
    <xdr:from>
      <xdr:col>2</xdr:col>
      <xdr:colOff>879259</xdr:colOff>
      <xdr:row>85</xdr:row>
      <xdr:rowOff>36352</xdr:rowOff>
    </xdr:from>
    <xdr:to>
      <xdr:col>3</xdr:col>
      <xdr:colOff>196425</xdr:colOff>
      <xdr:row>87</xdr:row>
      <xdr:rowOff>126071</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79" name="Ink 78">
              <a:extLst>
                <a:ext uri="{FF2B5EF4-FFF2-40B4-BE49-F238E27FC236}">
                  <a16:creationId xmlns:a16="http://schemas.microsoft.com/office/drawing/2014/main" id="{C1A846A2-7597-57C7-6076-A2C263D30958}"/>
                </a:ext>
              </a:extLst>
            </xdr14:cNvPr>
            <xdr14:cNvContentPartPr/>
          </xdr14:nvContentPartPr>
          <xdr14:nvPr macro=""/>
          <xdr14:xfrm>
            <a:off x="2654640" y="16564682"/>
            <a:ext cx="998280" cy="451080"/>
          </xdr14:xfrm>
        </xdr:contentPart>
      </mc:Choice>
      <mc:Fallback xmlns="">
        <xdr:pic>
          <xdr:nvPicPr>
            <xdr:cNvPr id="79" name="Ink 78">
              <a:extLst>
                <a:ext uri="{FF2B5EF4-FFF2-40B4-BE49-F238E27FC236}">
                  <a16:creationId xmlns:a16="http://schemas.microsoft.com/office/drawing/2014/main" id="{C1A846A2-7597-57C7-6076-A2C263D30958}"/>
                </a:ext>
              </a:extLst>
            </xdr:cNvPr>
            <xdr:cNvPicPr/>
          </xdr:nvPicPr>
          <xdr:blipFill>
            <a:blip xmlns:r="http://schemas.openxmlformats.org/officeDocument/2006/relationships" r:embed="rId24"/>
            <a:stretch>
              <a:fillRect/>
            </a:stretch>
          </xdr:blipFill>
          <xdr:spPr>
            <a:xfrm>
              <a:off x="2645640" y="16556042"/>
              <a:ext cx="1015920" cy="468720"/>
            </a:xfrm>
            <a:prstGeom prst="rect">
              <a:avLst/>
            </a:prstGeom>
          </xdr:spPr>
        </xdr:pic>
      </mc:Fallback>
    </mc:AlternateContent>
    <xdr:clientData/>
  </xdr:twoCellAnchor>
  <xdr:twoCellAnchor editAs="oneCell">
    <xdr:from>
      <xdr:col>1</xdr:col>
      <xdr:colOff>549338</xdr:colOff>
      <xdr:row>85</xdr:row>
      <xdr:rowOff>10072</xdr:rowOff>
    </xdr:from>
    <xdr:to>
      <xdr:col>2</xdr:col>
      <xdr:colOff>482179</xdr:colOff>
      <xdr:row>87</xdr:row>
      <xdr:rowOff>29591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80" name="Ink 79">
              <a:extLst>
                <a:ext uri="{FF2B5EF4-FFF2-40B4-BE49-F238E27FC236}">
                  <a16:creationId xmlns:a16="http://schemas.microsoft.com/office/drawing/2014/main" id="{99F457FE-CD67-D6AD-D01E-F8B6D84A5AE0}"/>
                </a:ext>
              </a:extLst>
            </xdr14:cNvPr>
            <xdr14:cNvContentPartPr/>
          </xdr14:nvContentPartPr>
          <xdr14:nvPr macro=""/>
          <xdr14:xfrm>
            <a:off x="1162080" y="16538402"/>
            <a:ext cx="1095480" cy="380880"/>
          </xdr14:xfrm>
        </xdr:contentPart>
      </mc:Choice>
      <mc:Fallback xmlns="">
        <xdr:pic>
          <xdr:nvPicPr>
            <xdr:cNvPr id="80" name="Ink 79">
              <a:extLst>
                <a:ext uri="{FF2B5EF4-FFF2-40B4-BE49-F238E27FC236}">
                  <a16:creationId xmlns:a16="http://schemas.microsoft.com/office/drawing/2014/main" id="{99F457FE-CD67-D6AD-D01E-F8B6D84A5AE0}"/>
                </a:ext>
              </a:extLst>
            </xdr:cNvPr>
            <xdr:cNvPicPr/>
          </xdr:nvPicPr>
          <xdr:blipFill>
            <a:blip xmlns:r="http://schemas.openxmlformats.org/officeDocument/2006/relationships" r:embed="rId26"/>
            <a:stretch>
              <a:fillRect/>
            </a:stretch>
          </xdr:blipFill>
          <xdr:spPr>
            <a:xfrm>
              <a:off x="1153440" y="16529754"/>
              <a:ext cx="1113120" cy="398537"/>
            </a:xfrm>
            <a:prstGeom prst="rect">
              <a:avLst/>
            </a:prstGeom>
          </xdr:spPr>
        </xdr:pic>
      </mc:Fallback>
    </mc:AlternateContent>
    <xdr:clientData/>
  </xdr:twoCellAnchor>
  <xdr:twoCellAnchor editAs="oneCell">
    <xdr:from>
      <xdr:col>0</xdr:col>
      <xdr:colOff>331560</xdr:colOff>
      <xdr:row>90</xdr:row>
      <xdr:rowOff>89280</xdr:rowOff>
    </xdr:from>
    <xdr:to>
      <xdr:col>1</xdr:col>
      <xdr:colOff>902760</xdr:colOff>
      <xdr:row>92</xdr:row>
      <xdr:rowOff>100800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87" name="Ink 86">
              <a:extLst>
                <a:ext uri="{FF2B5EF4-FFF2-40B4-BE49-F238E27FC236}">
                  <a16:creationId xmlns:a16="http://schemas.microsoft.com/office/drawing/2014/main" id="{DF507838-4BF5-11D6-5356-D9477552519C}"/>
                </a:ext>
              </a:extLst>
            </xdr14:cNvPr>
            <xdr14:cNvContentPartPr/>
          </xdr14:nvContentPartPr>
          <xdr14:nvPr macro=""/>
          <xdr14:xfrm>
            <a:off x="331560" y="17691480"/>
            <a:ext cx="1180800" cy="377280"/>
          </xdr14:xfrm>
        </xdr:contentPart>
      </mc:Choice>
      <mc:Fallback xmlns="">
        <xdr:pic>
          <xdr:nvPicPr>
            <xdr:cNvPr id="87" name="Ink 86">
              <a:extLst>
                <a:ext uri="{FF2B5EF4-FFF2-40B4-BE49-F238E27FC236}">
                  <a16:creationId xmlns:a16="http://schemas.microsoft.com/office/drawing/2014/main" id="{DF507838-4BF5-11D6-5356-D9477552519C}"/>
                </a:ext>
              </a:extLst>
            </xdr:cNvPr>
            <xdr:cNvPicPr/>
          </xdr:nvPicPr>
          <xdr:blipFill>
            <a:blip xmlns:r="http://schemas.openxmlformats.org/officeDocument/2006/relationships" r:embed="rId28"/>
            <a:stretch>
              <a:fillRect/>
            </a:stretch>
          </xdr:blipFill>
          <xdr:spPr>
            <a:xfrm>
              <a:off x="322920" y="17682840"/>
              <a:ext cx="1198440" cy="394920"/>
            </a:xfrm>
            <a:prstGeom prst="rect">
              <a:avLst/>
            </a:prstGeom>
          </xdr:spPr>
        </xdr:pic>
      </mc:Fallback>
    </mc:AlternateContent>
    <xdr:clientData/>
  </xdr:twoCellAnchor>
  <xdr:twoCellAnchor editAs="oneCell">
    <xdr:from>
      <xdr:col>3</xdr:col>
      <xdr:colOff>361920</xdr:colOff>
      <xdr:row>89</xdr:row>
      <xdr:rowOff>180360</xdr:rowOff>
    </xdr:from>
    <xdr:to>
      <xdr:col>4</xdr:col>
      <xdr:colOff>23340</xdr:colOff>
      <xdr:row>92</xdr:row>
      <xdr:rowOff>39240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01" name="Ink 100">
              <a:extLst>
                <a:ext uri="{FF2B5EF4-FFF2-40B4-BE49-F238E27FC236}">
                  <a16:creationId xmlns:a16="http://schemas.microsoft.com/office/drawing/2014/main" id="{41EBDAA1-FBBE-35EC-D4C5-2EEFDB25579A}"/>
                </a:ext>
              </a:extLst>
            </xdr14:cNvPr>
            <xdr14:cNvContentPartPr/>
          </xdr14:nvContentPartPr>
          <xdr14:nvPr macro=""/>
          <xdr14:xfrm>
            <a:off x="3821400" y="17599680"/>
            <a:ext cx="1695960" cy="407520"/>
          </xdr14:xfrm>
        </xdr:contentPart>
      </mc:Choice>
      <mc:Fallback xmlns="">
        <xdr:pic>
          <xdr:nvPicPr>
            <xdr:cNvPr id="101" name="Ink 100">
              <a:extLst>
                <a:ext uri="{FF2B5EF4-FFF2-40B4-BE49-F238E27FC236}">
                  <a16:creationId xmlns:a16="http://schemas.microsoft.com/office/drawing/2014/main" id="{41EBDAA1-FBBE-35EC-D4C5-2EEFDB25579A}"/>
                </a:ext>
              </a:extLst>
            </xdr:cNvPr>
            <xdr:cNvPicPr/>
          </xdr:nvPicPr>
          <xdr:blipFill>
            <a:blip xmlns:r="http://schemas.openxmlformats.org/officeDocument/2006/relationships" r:embed="rId30"/>
            <a:stretch>
              <a:fillRect/>
            </a:stretch>
          </xdr:blipFill>
          <xdr:spPr>
            <a:xfrm>
              <a:off x="3812758" y="17590680"/>
              <a:ext cx="1713604" cy="425160"/>
            </a:xfrm>
            <a:prstGeom prst="rect">
              <a:avLst/>
            </a:prstGeom>
          </xdr:spPr>
        </xdr:pic>
      </mc:Fallback>
    </mc:AlternateContent>
    <xdr:clientData/>
  </xdr:twoCellAnchor>
  <xdr:twoCellAnchor editAs="oneCell">
    <xdr:from>
      <xdr:col>2</xdr:col>
      <xdr:colOff>128220</xdr:colOff>
      <xdr:row>90</xdr:row>
      <xdr:rowOff>6120</xdr:rowOff>
    </xdr:from>
    <xdr:to>
      <xdr:col>2</xdr:col>
      <xdr:colOff>1651020</xdr:colOff>
      <xdr:row>92</xdr:row>
      <xdr:rowOff>17280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02" name="Ink 101">
              <a:extLst>
                <a:ext uri="{FF2B5EF4-FFF2-40B4-BE49-F238E27FC236}">
                  <a16:creationId xmlns:a16="http://schemas.microsoft.com/office/drawing/2014/main" id="{CFDE5288-613B-41F5-DB0A-CCA7ABD1EB9E}"/>
                </a:ext>
              </a:extLst>
            </xdr14:cNvPr>
            <xdr14:cNvContentPartPr/>
          </xdr14:nvContentPartPr>
          <xdr14:nvPr macro=""/>
          <xdr14:xfrm>
            <a:off x="1903680" y="17608320"/>
            <a:ext cx="1522800" cy="376920"/>
          </xdr14:xfrm>
        </xdr:contentPart>
      </mc:Choice>
      <mc:Fallback xmlns="">
        <xdr:pic>
          <xdr:nvPicPr>
            <xdr:cNvPr id="102" name="Ink 101">
              <a:extLst>
                <a:ext uri="{FF2B5EF4-FFF2-40B4-BE49-F238E27FC236}">
                  <a16:creationId xmlns:a16="http://schemas.microsoft.com/office/drawing/2014/main" id="{CFDE5288-613B-41F5-DB0A-CCA7ABD1EB9E}"/>
                </a:ext>
              </a:extLst>
            </xdr:cNvPr>
            <xdr:cNvPicPr/>
          </xdr:nvPicPr>
          <xdr:blipFill>
            <a:blip xmlns:r="http://schemas.openxmlformats.org/officeDocument/2006/relationships" r:embed="rId32"/>
            <a:stretch>
              <a:fillRect/>
            </a:stretch>
          </xdr:blipFill>
          <xdr:spPr>
            <a:xfrm>
              <a:off x="1894680" y="17599680"/>
              <a:ext cx="1540440" cy="394560"/>
            </a:xfrm>
            <a:prstGeom prst="rect">
              <a:avLst/>
            </a:prstGeom>
          </xdr:spPr>
        </xdr:pic>
      </mc:Fallback>
    </mc:AlternateContent>
    <xdr:clientData/>
  </xdr:twoCellAnchor>
  <xdr:twoCellAnchor editAs="oneCell">
    <xdr:from>
      <xdr:col>0</xdr:col>
      <xdr:colOff>429120</xdr:colOff>
      <xdr:row>92</xdr:row>
      <xdr:rowOff>87120</xdr:rowOff>
    </xdr:from>
    <xdr:to>
      <xdr:col>2</xdr:col>
      <xdr:colOff>577500</xdr:colOff>
      <xdr:row>93</xdr:row>
      <xdr:rowOff>65520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03" name="Ink 102">
              <a:extLst>
                <a:ext uri="{FF2B5EF4-FFF2-40B4-BE49-F238E27FC236}">
                  <a16:creationId xmlns:a16="http://schemas.microsoft.com/office/drawing/2014/main" id="{D2A6643B-8189-C903-4C4D-5FF01D508AC8}"/>
                </a:ext>
              </a:extLst>
            </xdr14:cNvPr>
            <xdr14:cNvContentPartPr/>
          </xdr14:nvContentPartPr>
          <xdr14:nvPr macro=""/>
          <xdr14:xfrm>
            <a:off x="429120" y="18055080"/>
            <a:ext cx="1923840" cy="161280"/>
          </xdr14:xfrm>
        </xdr:contentPart>
      </mc:Choice>
      <mc:Fallback xmlns="">
        <xdr:pic>
          <xdr:nvPicPr>
            <xdr:cNvPr id="103" name="Ink 102">
              <a:extLst>
                <a:ext uri="{FF2B5EF4-FFF2-40B4-BE49-F238E27FC236}">
                  <a16:creationId xmlns:a16="http://schemas.microsoft.com/office/drawing/2014/main" id="{D2A6643B-8189-C903-4C4D-5FF01D508AC8}"/>
                </a:ext>
              </a:extLst>
            </xdr:cNvPr>
            <xdr:cNvPicPr/>
          </xdr:nvPicPr>
          <xdr:blipFill>
            <a:blip xmlns:r="http://schemas.openxmlformats.org/officeDocument/2006/relationships" r:embed="rId34"/>
            <a:stretch>
              <a:fillRect/>
            </a:stretch>
          </xdr:blipFill>
          <xdr:spPr>
            <a:xfrm>
              <a:off x="420120" y="18046080"/>
              <a:ext cx="1941480" cy="178920"/>
            </a:xfrm>
            <a:prstGeom prst="rect">
              <a:avLst/>
            </a:prstGeom>
          </xdr:spPr>
        </xdr:pic>
      </mc:Fallback>
    </mc:AlternateContent>
    <xdr:clientData/>
  </xdr:twoCellAnchor>
  <xdr:twoCellAnchor editAs="oneCell">
    <xdr:from>
      <xdr:col>2</xdr:col>
      <xdr:colOff>574980</xdr:colOff>
      <xdr:row>91</xdr:row>
      <xdr:rowOff>118800</xdr:rowOff>
    </xdr:from>
    <xdr:to>
      <xdr:col>4</xdr:col>
      <xdr:colOff>235020</xdr:colOff>
      <xdr:row>92</xdr:row>
      <xdr:rowOff>171720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04" name="Ink 103">
              <a:extLst>
                <a:ext uri="{FF2B5EF4-FFF2-40B4-BE49-F238E27FC236}">
                  <a16:creationId xmlns:a16="http://schemas.microsoft.com/office/drawing/2014/main" id="{7F0F915E-7160-6D2A-4236-81762A854D12}"/>
                </a:ext>
              </a:extLst>
            </xdr14:cNvPr>
            <xdr14:cNvContentPartPr/>
          </xdr14:nvContentPartPr>
          <xdr14:nvPr macro=""/>
          <xdr14:xfrm>
            <a:off x="2350440" y="17903880"/>
            <a:ext cx="3378600" cy="235800"/>
          </xdr14:xfrm>
        </xdr:contentPart>
      </mc:Choice>
      <mc:Fallback xmlns="">
        <xdr:pic>
          <xdr:nvPicPr>
            <xdr:cNvPr id="104" name="Ink 103">
              <a:extLst>
                <a:ext uri="{FF2B5EF4-FFF2-40B4-BE49-F238E27FC236}">
                  <a16:creationId xmlns:a16="http://schemas.microsoft.com/office/drawing/2014/main" id="{7F0F915E-7160-6D2A-4236-81762A854D12}"/>
                </a:ext>
              </a:extLst>
            </xdr:cNvPr>
            <xdr:cNvPicPr/>
          </xdr:nvPicPr>
          <xdr:blipFill>
            <a:blip xmlns:r="http://schemas.openxmlformats.org/officeDocument/2006/relationships" r:embed="rId36"/>
            <a:stretch>
              <a:fillRect/>
            </a:stretch>
          </xdr:blipFill>
          <xdr:spPr>
            <a:xfrm>
              <a:off x="2341800" y="17894880"/>
              <a:ext cx="3396240" cy="253440"/>
            </a:xfrm>
            <a:prstGeom prst="rect">
              <a:avLst/>
            </a:prstGeom>
          </xdr:spPr>
        </xdr:pic>
      </mc:Fallback>
    </mc:AlternateContent>
    <xdr:clientData/>
  </xdr:twoCellAnchor>
  <xdr:twoCellAnchor editAs="oneCell">
    <xdr:from>
      <xdr:col>3</xdr:col>
      <xdr:colOff>1575840</xdr:colOff>
      <xdr:row>90</xdr:row>
      <xdr:rowOff>119520</xdr:rowOff>
    </xdr:from>
    <xdr:to>
      <xdr:col>3</xdr:col>
      <xdr:colOff>1696080</xdr:colOff>
      <xdr:row>90</xdr:row>
      <xdr:rowOff>130680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05" name="Ink 104">
              <a:extLst>
                <a:ext uri="{FF2B5EF4-FFF2-40B4-BE49-F238E27FC236}">
                  <a16:creationId xmlns:a16="http://schemas.microsoft.com/office/drawing/2014/main" id="{B9F6103F-68A5-3AEF-7234-A739138EA50B}"/>
                </a:ext>
              </a:extLst>
            </xdr14:cNvPr>
            <xdr14:cNvContentPartPr/>
          </xdr14:nvContentPartPr>
          <xdr14:nvPr macro=""/>
          <xdr14:xfrm>
            <a:off x="5035320" y="17721720"/>
            <a:ext cx="120240" cy="11160"/>
          </xdr14:xfrm>
        </xdr:contentPart>
      </mc:Choice>
      <mc:Fallback xmlns="">
        <xdr:pic>
          <xdr:nvPicPr>
            <xdr:cNvPr id="105" name="Ink 104">
              <a:extLst>
                <a:ext uri="{FF2B5EF4-FFF2-40B4-BE49-F238E27FC236}">
                  <a16:creationId xmlns:a16="http://schemas.microsoft.com/office/drawing/2014/main" id="{B9F6103F-68A5-3AEF-7234-A739138EA50B}"/>
                </a:ext>
              </a:extLst>
            </xdr:cNvPr>
            <xdr:cNvPicPr/>
          </xdr:nvPicPr>
          <xdr:blipFill>
            <a:blip xmlns:r="http://schemas.openxmlformats.org/officeDocument/2006/relationships" r:embed="rId38"/>
            <a:stretch>
              <a:fillRect/>
            </a:stretch>
          </xdr:blipFill>
          <xdr:spPr>
            <a:xfrm>
              <a:off x="5026680" y="17712720"/>
              <a:ext cx="137880" cy="28800"/>
            </a:xfrm>
            <a:prstGeom prst="rect">
              <a:avLst/>
            </a:prstGeom>
          </xdr:spPr>
        </xdr:pic>
      </mc:Fallback>
    </mc:AlternateContent>
    <xdr:clientData/>
  </xdr:twoCellAnchor>
  <xdr:twoCellAnchor editAs="oneCell">
    <xdr:from>
      <xdr:col>1</xdr:col>
      <xdr:colOff>1000080</xdr:colOff>
      <xdr:row>102</xdr:row>
      <xdr:rowOff>175220</xdr:rowOff>
    </xdr:from>
    <xdr:to>
      <xdr:col>4</xdr:col>
      <xdr:colOff>684499</xdr:colOff>
      <xdr:row>106</xdr:row>
      <xdr:rowOff>139336</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83" name="Ink 182">
              <a:extLst>
                <a:ext uri="{FF2B5EF4-FFF2-40B4-BE49-F238E27FC236}">
                  <a16:creationId xmlns:a16="http://schemas.microsoft.com/office/drawing/2014/main" id="{E8DCF7EE-F2C8-20E3-ABC6-4F411B51E469}"/>
                </a:ext>
              </a:extLst>
            </xdr14:cNvPr>
            <xdr14:cNvContentPartPr/>
          </xdr14:nvContentPartPr>
          <xdr14:nvPr macro=""/>
          <xdr14:xfrm>
            <a:off x="1610994" y="20046341"/>
            <a:ext cx="4565160" cy="699840"/>
          </xdr14:xfrm>
        </xdr:contentPart>
      </mc:Choice>
      <mc:Fallback xmlns="">
        <xdr:pic>
          <xdr:nvPicPr>
            <xdr:cNvPr id="183" name="Ink 182">
              <a:extLst>
                <a:ext uri="{FF2B5EF4-FFF2-40B4-BE49-F238E27FC236}">
                  <a16:creationId xmlns:a16="http://schemas.microsoft.com/office/drawing/2014/main" id="{E8DCF7EE-F2C8-20E3-ABC6-4F411B51E469}"/>
                </a:ext>
              </a:extLst>
            </xdr:cNvPr>
            <xdr:cNvPicPr/>
          </xdr:nvPicPr>
          <xdr:blipFill>
            <a:blip xmlns:r="http://schemas.openxmlformats.org/officeDocument/2006/relationships" r:embed="rId40"/>
            <a:stretch>
              <a:fillRect/>
            </a:stretch>
          </xdr:blipFill>
          <xdr:spPr>
            <a:xfrm>
              <a:off x="1604874" y="20040221"/>
              <a:ext cx="4577399" cy="712080"/>
            </a:xfrm>
            <a:prstGeom prst="rect">
              <a:avLst/>
            </a:prstGeom>
          </xdr:spPr>
        </xdr:pic>
      </mc:Fallback>
    </mc:AlternateContent>
    <xdr:clientData/>
  </xdr:twoCellAnchor>
  <xdr:twoCellAnchor editAs="oneCell">
    <xdr:from>
      <xdr:col>4</xdr:col>
      <xdr:colOff>908779</xdr:colOff>
      <xdr:row>103</xdr:row>
      <xdr:rowOff>74449</xdr:rowOff>
    </xdr:from>
    <xdr:to>
      <xdr:col>5</xdr:col>
      <xdr:colOff>389046</xdr:colOff>
      <xdr:row>105</xdr:row>
      <xdr:rowOff>125987</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98" name="Ink 197">
              <a:extLst>
                <a:ext uri="{FF2B5EF4-FFF2-40B4-BE49-F238E27FC236}">
                  <a16:creationId xmlns:a16="http://schemas.microsoft.com/office/drawing/2014/main" id="{BDEB7BB2-4236-6DE3-AF66-4A6B9990D6A0}"/>
                </a:ext>
              </a:extLst>
            </xdr14:cNvPr>
            <xdr14:cNvContentPartPr/>
          </xdr14:nvContentPartPr>
          <xdr14:nvPr macro=""/>
          <xdr14:xfrm>
            <a:off x="6400434" y="20129501"/>
            <a:ext cx="1306440" cy="419400"/>
          </xdr14:xfrm>
        </xdr:contentPart>
      </mc:Choice>
      <mc:Fallback xmlns="">
        <xdr:pic>
          <xdr:nvPicPr>
            <xdr:cNvPr id="198" name="Ink 197">
              <a:extLst>
                <a:ext uri="{FF2B5EF4-FFF2-40B4-BE49-F238E27FC236}">
                  <a16:creationId xmlns:a16="http://schemas.microsoft.com/office/drawing/2014/main" id="{BDEB7BB2-4236-6DE3-AF66-4A6B9990D6A0}"/>
                </a:ext>
              </a:extLst>
            </xdr:cNvPr>
            <xdr:cNvPicPr/>
          </xdr:nvPicPr>
          <xdr:blipFill>
            <a:blip xmlns:r="http://schemas.openxmlformats.org/officeDocument/2006/relationships" r:embed="rId42"/>
            <a:stretch>
              <a:fillRect/>
            </a:stretch>
          </xdr:blipFill>
          <xdr:spPr>
            <a:xfrm>
              <a:off x="6391434" y="20120501"/>
              <a:ext cx="1324080" cy="437040"/>
            </a:xfrm>
            <a:prstGeom prst="rect">
              <a:avLst/>
            </a:prstGeom>
          </xdr:spPr>
        </xdr:pic>
      </mc:Fallback>
    </mc:AlternateContent>
    <xdr:clientData/>
  </xdr:twoCellAnchor>
  <xdr:twoCellAnchor editAs="oneCell">
    <xdr:from>
      <xdr:col>2</xdr:col>
      <xdr:colOff>1442613</xdr:colOff>
      <xdr:row>107</xdr:row>
      <xdr:rowOff>157941</xdr:rowOff>
    </xdr:from>
    <xdr:to>
      <xdr:col>2</xdr:col>
      <xdr:colOff>1532973</xdr:colOff>
      <xdr:row>108</xdr:row>
      <xdr:rowOff>179210</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99" name="Ink 198">
              <a:extLst>
                <a:ext uri="{FF2B5EF4-FFF2-40B4-BE49-F238E27FC236}">
                  <a16:creationId xmlns:a16="http://schemas.microsoft.com/office/drawing/2014/main" id="{89D59827-DD2F-D5E0-3C93-6A69FA5EE979}"/>
                </a:ext>
              </a:extLst>
            </xdr14:cNvPr>
            <xdr14:cNvContentPartPr/>
          </xdr14:nvContentPartPr>
          <xdr14:nvPr macro=""/>
          <xdr14:xfrm>
            <a:off x="3216234" y="20948717"/>
            <a:ext cx="90360" cy="205200"/>
          </xdr14:xfrm>
        </xdr:contentPart>
      </mc:Choice>
      <mc:Fallback xmlns="">
        <xdr:pic>
          <xdr:nvPicPr>
            <xdr:cNvPr id="199" name="Ink 198">
              <a:extLst>
                <a:ext uri="{FF2B5EF4-FFF2-40B4-BE49-F238E27FC236}">
                  <a16:creationId xmlns:a16="http://schemas.microsoft.com/office/drawing/2014/main" id="{89D59827-DD2F-D5E0-3C93-6A69FA5EE979}"/>
                </a:ext>
              </a:extLst>
            </xdr:cNvPr>
            <xdr:cNvPicPr/>
          </xdr:nvPicPr>
          <xdr:blipFill>
            <a:blip xmlns:r="http://schemas.openxmlformats.org/officeDocument/2006/relationships" r:embed="rId44"/>
            <a:stretch>
              <a:fillRect/>
            </a:stretch>
          </xdr:blipFill>
          <xdr:spPr>
            <a:xfrm>
              <a:off x="3207234" y="20939717"/>
              <a:ext cx="108000" cy="222840"/>
            </a:xfrm>
            <a:prstGeom prst="rect">
              <a:avLst/>
            </a:prstGeom>
          </xdr:spPr>
        </xdr:pic>
      </mc:Fallback>
    </mc:AlternateContent>
    <xdr:clientData/>
  </xdr:twoCellAnchor>
  <xdr:twoCellAnchor editAs="oneCell">
    <xdr:from>
      <xdr:col>4</xdr:col>
      <xdr:colOff>1070779</xdr:colOff>
      <xdr:row>103</xdr:row>
      <xdr:rowOff>169345</xdr:rowOff>
    </xdr:from>
    <xdr:to>
      <xdr:col>5</xdr:col>
      <xdr:colOff>163326</xdr:colOff>
      <xdr:row>105</xdr:row>
      <xdr:rowOff>95243</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12" name="Ink 211">
              <a:extLst>
                <a:ext uri="{FF2B5EF4-FFF2-40B4-BE49-F238E27FC236}">
                  <a16:creationId xmlns:a16="http://schemas.microsoft.com/office/drawing/2014/main" id="{816057BF-7780-3B19-426B-5E8CE08FABCE}"/>
                </a:ext>
              </a:extLst>
            </xdr14:cNvPr>
            <xdr14:cNvContentPartPr/>
          </xdr14:nvContentPartPr>
          <xdr14:nvPr macro=""/>
          <xdr14:xfrm>
            <a:off x="6562434" y="20224397"/>
            <a:ext cx="918720" cy="293760"/>
          </xdr14:xfrm>
        </xdr:contentPart>
      </mc:Choice>
      <mc:Fallback xmlns="">
        <xdr:pic>
          <xdr:nvPicPr>
            <xdr:cNvPr id="212" name="Ink 211">
              <a:extLst>
                <a:ext uri="{FF2B5EF4-FFF2-40B4-BE49-F238E27FC236}">
                  <a16:creationId xmlns:a16="http://schemas.microsoft.com/office/drawing/2014/main" id="{816057BF-7780-3B19-426B-5E8CE08FABCE}"/>
                </a:ext>
              </a:extLst>
            </xdr:cNvPr>
            <xdr:cNvPicPr/>
          </xdr:nvPicPr>
          <xdr:blipFill>
            <a:blip xmlns:r="http://schemas.openxmlformats.org/officeDocument/2006/relationships" r:embed="rId46"/>
            <a:stretch>
              <a:fillRect/>
            </a:stretch>
          </xdr:blipFill>
          <xdr:spPr>
            <a:xfrm>
              <a:off x="6553794" y="20215757"/>
              <a:ext cx="936360" cy="311400"/>
            </a:xfrm>
            <a:prstGeom prst="rect">
              <a:avLst/>
            </a:prstGeom>
          </xdr:spPr>
        </xdr:pic>
      </mc:Fallback>
    </mc:AlternateContent>
    <xdr:clientData/>
  </xdr:twoCellAnchor>
  <xdr:twoCellAnchor editAs="oneCell">
    <xdr:from>
      <xdr:col>2</xdr:col>
      <xdr:colOff>1446573</xdr:colOff>
      <xdr:row>109</xdr:row>
      <xdr:rowOff>75919</xdr:rowOff>
    </xdr:from>
    <xdr:to>
      <xdr:col>2</xdr:col>
      <xdr:colOff>1545213</xdr:colOff>
      <xdr:row>110</xdr:row>
      <xdr:rowOff>21948</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13" name="Ink 212">
              <a:extLst>
                <a:ext uri="{FF2B5EF4-FFF2-40B4-BE49-F238E27FC236}">
                  <a16:creationId xmlns:a16="http://schemas.microsoft.com/office/drawing/2014/main" id="{9E7A9F60-10A5-5217-C6B0-49E3E28762D3}"/>
                </a:ext>
              </a:extLst>
            </xdr14:cNvPr>
            <xdr14:cNvContentPartPr/>
          </xdr14:nvContentPartPr>
          <xdr14:nvPr macro=""/>
          <xdr14:xfrm>
            <a:off x="3220194" y="21234557"/>
            <a:ext cx="98640" cy="129960"/>
          </xdr14:xfrm>
        </xdr:contentPart>
      </mc:Choice>
      <mc:Fallback xmlns="">
        <xdr:pic>
          <xdr:nvPicPr>
            <xdr:cNvPr id="213" name="Ink 212">
              <a:extLst>
                <a:ext uri="{FF2B5EF4-FFF2-40B4-BE49-F238E27FC236}">
                  <a16:creationId xmlns:a16="http://schemas.microsoft.com/office/drawing/2014/main" id="{9E7A9F60-10A5-5217-C6B0-49E3E28762D3}"/>
                </a:ext>
              </a:extLst>
            </xdr:cNvPr>
            <xdr:cNvPicPr/>
          </xdr:nvPicPr>
          <xdr:blipFill>
            <a:blip xmlns:r="http://schemas.openxmlformats.org/officeDocument/2006/relationships" r:embed="rId48"/>
            <a:stretch>
              <a:fillRect/>
            </a:stretch>
          </xdr:blipFill>
          <xdr:spPr>
            <a:xfrm>
              <a:off x="3211554" y="21225917"/>
              <a:ext cx="116280" cy="147600"/>
            </a:xfrm>
            <a:prstGeom prst="rect">
              <a:avLst/>
            </a:prstGeom>
          </xdr:spPr>
        </xdr:pic>
      </mc:Fallback>
    </mc:AlternateContent>
    <xdr:clientData/>
  </xdr:twoCellAnchor>
  <xdr:twoCellAnchor editAs="oneCell">
    <xdr:from>
      <xdr:col>2</xdr:col>
      <xdr:colOff>1457013</xdr:colOff>
      <xdr:row>111</xdr:row>
      <xdr:rowOff>6497</xdr:rowOff>
    </xdr:from>
    <xdr:to>
      <xdr:col>3</xdr:col>
      <xdr:colOff>384118</xdr:colOff>
      <xdr:row>112</xdr:row>
      <xdr:rowOff>21646</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20" name="Ink 219">
              <a:extLst>
                <a:ext uri="{FF2B5EF4-FFF2-40B4-BE49-F238E27FC236}">
                  <a16:creationId xmlns:a16="http://schemas.microsoft.com/office/drawing/2014/main" id="{C544A679-CF22-53FD-61C5-6D54C002DC6C}"/>
                </a:ext>
              </a:extLst>
            </xdr14:cNvPr>
            <xdr14:cNvContentPartPr/>
          </xdr14:nvContentPartPr>
          <xdr14:nvPr macro=""/>
          <xdr14:xfrm>
            <a:off x="3230634" y="21532997"/>
            <a:ext cx="608760" cy="199080"/>
          </xdr14:xfrm>
        </xdr:contentPart>
      </mc:Choice>
      <mc:Fallback xmlns="">
        <xdr:pic>
          <xdr:nvPicPr>
            <xdr:cNvPr id="220" name="Ink 219">
              <a:extLst>
                <a:ext uri="{FF2B5EF4-FFF2-40B4-BE49-F238E27FC236}">
                  <a16:creationId xmlns:a16="http://schemas.microsoft.com/office/drawing/2014/main" id="{C544A679-CF22-53FD-61C5-6D54C002DC6C}"/>
                </a:ext>
              </a:extLst>
            </xdr:cNvPr>
            <xdr:cNvPicPr/>
          </xdr:nvPicPr>
          <xdr:blipFill>
            <a:blip xmlns:r="http://schemas.openxmlformats.org/officeDocument/2006/relationships" r:embed="rId50"/>
            <a:stretch>
              <a:fillRect/>
            </a:stretch>
          </xdr:blipFill>
          <xdr:spPr>
            <a:xfrm>
              <a:off x="3221639" y="21524357"/>
              <a:ext cx="626390" cy="216720"/>
            </a:xfrm>
            <a:prstGeom prst="rect">
              <a:avLst/>
            </a:prstGeom>
          </xdr:spPr>
        </xdr:pic>
      </mc:Fallback>
    </mc:AlternateContent>
    <xdr:clientData/>
  </xdr:twoCellAnchor>
  <xdr:twoCellAnchor editAs="oneCell">
    <xdr:from>
      <xdr:col>2</xdr:col>
      <xdr:colOff>1550253</xdr:colOff>
      <xdr:row>112</xdr:row>
      <xdr:rowOff>181486</xdr:rowOff>
    </xdr:from>
    <xdr:to>
      <xdr:col>3</xdr:col>
      <xdr:colOff>348118</xdr:colOff>
      <xdr:row>114</xdr:row>
      <xdr:rowOff>48704</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28" name="Ink 227">
              <a:extLst>
                <a:ext uri="{FF2B5EF4-FFF2-40B4-BE49-F238E27FC236}">
                  <a16:creationId xmlns:a16="http://schemas.microsoft.com/office/drawing/2014/main" id="{10027D4C-52F6-5B6A-E0B1-FF059C565BEB}"/>
                </a:ext>
              </a:extLst>
            </xdr14:cNvPr>
            <xdr14:cNvContentPartPr/>
          </xdr14:nvContentPartPr>
          <xdr14:nvPr macro=""/>
          <xdr14:xfrm>
            <a:off x="3323874" y="21891917"/>
            <a:ext cx="479520" cy="235080"/>
          </xdr14:xfrm>
        </xdr:contentPart>
      </mc:Choice>
      <mc:Fallback xmlns="">
        <xdr:pic>
          <xdr:nvPicPr>
            <xdr:cNvPr id="228" name="Ink 227">
              <a:extLst>
                <a:ext uri="{FF2B5EF4-FFF2-40B4-BE49-F238E27FC236}">
                  <a16:creationId xmlns:a16="http://schemas.microsoft.com/office/drawing/2014/main" id="{10027D4C-52F6-5B6A-E0B1-FF059C565BEB}"/>
                </a:ext>
              </a:extLst>
            </xdr:cNvPr>
            <xdr:cNvPicPr/>
          </xdr:nvPicPr>
          <xdr:blipFill>
            <a:blip xmlns:r="http://schemas.openxmlformats.org/officeDocument/2006/relationships" r:embed="rId52"/>
            <a:stretch>
              <a:fillRect/>
            </a:stretch>
          </xdr:blipFill>
          <xdr:spPr>
            <a:xfrm>
              <a:off x="3315234" y="21882931"/>
              <a:ext cx="497160" cy="252693"/>
            </a:xfrm>
            <a:prstGeom prst="rect">
              <a:avLst/>
            </a:prstGeom>
          </xdr:spPr>
        </xdr:pic>
      </mc:Fallback>
    </mc:AlternateContent>
    <xdr:clientData/>
  </xdr:twoCellAnchor>
  <xdr:twoCellAnchor editAs="oneCell">
    <xdr:from>
      <xdr:col>3</xdr:col>
      <xdr:colOff>49318</xdr:colOff>
      <xdr:row>107</xdr:row>
      <xdr:rowOff>178101</xdr:rowOff>
    </xdr:from>
    <xdr:to>
      <xdr:col>3</xdr:col>
      <xdr:colOff>242638</xdr:colOff>
      <xdr:row>108</xdr:row>
      <xdr:rowOff>74090</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43" name="Ink 242">
              <a:extLst>
                <a:ext uri="{FF2B5EF4-FFF2-40B4-BE49-F238E27FC236}">
                  <a16:creationId xmlns:a16="http://schemas.microsoft.com/office/drawing/2014/main" id="{CBE6DD87-5A64-E4BC-14F7-BD6778DB6CB1}"/>
                </a:ext>
              </a:extLst>
            </xdr14:cNvPr>
            <xdr14:cNvContentPartPr/>
          </xdr14:nvContentPartPr>
          <xdr14:nvPr macro=""/>
          <xdr14:xfrm>
            <a:off x="3504594" y="20968877"/>
            <a:ext cx="193320" cy="79920"/>
          </xdr14:xfrm>
        </xdr:contentPart>
      </mc:Choice>
      <mc:Fallback xmlns="">
        <xdr:pic>
          <xdr:nvPicPr>
            <xdr:cNvPr id="243" name="Ink 242">
              <a:extLst>
                <a:ext uri="{FF2B5EF4-FFF2-40B4-BE49-F238E27FC236}">
                  <a16:creationId xmlns:a16="http://schemas.microsoft.com/office/drawing/2014/main" id="{CBE6DD87-5A64-E4BC-14F7-BD6778DB6CB1}"/>
                </a:ext>
              </a:extLst>
            </xdr:cNvPr>
            <xdr:cNvPicPr/>
          </xdr:nvPicPr>
          <xdr:blipFill>
            <a:blip xmlns:r="http://schemas.openxmlformats.org/officeDocument/2006/relationships" r:embed="rId54"/>
            <a:stretch>
              <a:fillRect/>
            </a:stretch>
          </xdr:blipFill>
          <xdr:spPr>
            <a:xfrm>
              <a:off x="3495594" y="20959877"/>
              <a:ext cx="210960" cy="97560"/>
            </a:xfrm>
            <a:prstGeom prst="rect">
              <a:avLst/>
            </a:prstGeom>
          </xdr:spPr>
        </xdr:pic>
      </mc:Fallback>
    </mc:AlternateContent>
    <xdr:clientData/>
  </xdr:twoCellAnchor>
  <xdr:twoCellAnchor editAs="oneCell">
    <xdr:from>
      <xdr:col>3</xdr:col>
      <xdr:colOff>461518</xdr:colOff>
      <xdr:row>106</xdr:row>
      <xdr:rowOff>180232</xdr:rowOff>
    </xdr:from>
    <xdr:to>
      <xdr:col>4</xdr:col>
      <xdr:colOff>769819</xdr:colOff>
      <xdr:row>108</xdr:row>
      <xdr:rowOff>119450</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49" name="Ink 248">
              <a:extLst>
                <a:ext uri="{FF2B5EF4-FFF2-40B4-BE49-F238E27FC236}">
                  <a16:creationId xmlns:a16="http://schemas.microsoft.com/office/drawing/2014/main" id="{BD86550C-D534-8F4C-8017-3FF93FB5E803}"/>
                </a:ext>
              </a:extLst>
            </xdr14:cNvPr>
            <xdr14:cNvContentPartPr/>
          </xdr14:nvContentPartPr>
          <xdr14:nvPr macro=""/>
          <xdr14:xfrm>
            <a:off x="3916794" y="20787077"/>
            <a:ext cx="2344680" cy="307080"/>
          </xdr14:xfrm>
        </xdr:contentPart>
      </mc:Choice>
      <mc:Fallback xmlns="">
        <xdr:pic>
          <xdr:nvPicPr>
            <xdr:cNvPr id="249" name="Ink 248">
              <a:extLst>
                <a:ext uri="{FF2B5EF4-FFF2-40B4-BE49-F238E27FC236}">
                  <a16:creationId xmlns:a16="http://schemas.microsoft.com/office/drawing/2014/main" id="{BD86550C-D534-8F4C-8017-3FF93FB5E803}"/>
                </a:ext>
              </a:extLst>
            </xdr:cNvPr>
            <xdr:cNvPicPr/>
          </xdr:nvPicPr>
          <xdr:blipFill>
            <a:blip xmlns:r="http://schemas.openxmlformats.org/officeDocument/2006/relationships" r:embed="rId56"/>
            <a:stretch>
              <a:fillRect/>
            </a:stretch>
          </xdr:blipFill>
          <xdr:spPr>
            <a:xfrm>
              <a:off x="3908154" y="20778077"/>
              <a:ext cx="2362320" cy="324720"/>
            </a:xfrm>
            <a:prstGeom prst="rect">
              <a:avLst/>
            </a:prstGeom>
          </xdr:spPr>
        </xdr:pic>
      </mc:Fallback>
    </mc:AlternateContent>
    <xdr:clientData/>
  </xdr:twoCellAnchor>
  <xdr:twoCellAnchor editAs="oneCell">
    <xdr:from>
      <xdr:col>3</xdr:col>
      <xdr:colOff>138598</xdr:colOff>
      <xdr:row>109</xdr:row>
      <xdr:rowOff>86359</xdr:rowOff>
    </xdr:from>
    <xdr:to>
      <xdr:col>3</xdr:col>
      <xdr:colOff>262078</xdr:colOff>
      <xdr:row>109</xdr:row>
      <xdr:rowOff>157279</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58" name="Ink 257">
              <a:extLst>
                <a:ext uri="{FF2B5EF4-FFF2-40B4-BE49-F238E27FC236}">
                  <a16:creationId xmlns:a16="http://schemas.microsoft.com/office/drawing/2014/main" id="{6A41D2ED-CFE8-0859-E6BF-D87DA7458EF4}"/>
                </a:ext>
              </a:extLst>
            </xdr14:cNvPr>
            <xdr14:cNvContentPartPr/>
          </xdr14:nvContentPartPr>
          <xdr14:nvPr macro=""/>
          <xdr14:xfrm>
            <a:off x="3593874" y="21244997"/>
            <a:ext cx="123480" cy="70920"/>
          </xdr14:xfrm>
        </xdr:contentPart>
      </mc:Choice>
      <mc:Fallback xmlns="">
        <xdr:pic>
          <xdr:nvPicPr>
            <xdr:cNvPr id="258" name="Ink 257">
              <a:extLst>
                <a:ext uri="{FF2B5EF4-FFF2-40B4-BE49-F238E27FC236}">
                  <a16:creationId xmlns:a16="http://schemas.microsoft.com/office/drawing/2014/main" id="{6A41D2ED-CFE8-0859-E6BF-D87DA7458EF4}"/>
                </a:ext>
              </a:extLst>
            </xdr:cNvPr>
            <xdr:cNvPicPr/>
          </xdr:nvPicPr>
          <xdr:blipFill>
            <a:blip xmlns:r="http://schemas.openxmlformats.org/officeDocument/2006/relationships" r:embed="rId58"/>
            <a:stretch>
              <a:fillRect/>
            </a:stretch>
          </xdr:blipFill>
          <xdr:spPr>
            <a:xfrm>
              <a:off x="3585234" y="21236357"/>
              <a:ext cx="141120" cy="88560"/>
            </a:xfrm>
            <a:prstGeom prst="rect">
              <a:avLst/>
            </a:prstGeom>
          </xdr:spPr>
        </xdr:pic>
      </mc:Fallback>
    </mc:AlternateContent>
    <xdr:clientData/>
  </xdr:twoCellAnchor>
  <xdr:twoCellAnchor editAs="oneCell">
    <xdr:from>
      <xdr:col>3</xdr:col>
      <xdr:colOff>561598</xdr:colOff>
      <xdr:row>108</xdr:row>
      <xdr:rowOff>146810</xdr:rowOff>
    </xdr:from>
    <xdr:to>
      <xdr:col>4</xdr:col>
      <xdr:colOff>141619</xdr:colOff>
      <xdr:row>110</xdr:row>
      <xdr:rowOff>90348</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62" name="Ink 261">
              <a:extLst>
                <a:ext uri="{FF2B5EF4-FFF2-40B4-BE49-F238E27FC236}">
                  <a16:creationId xmlns:a16="http://schemas.microsoft.com/office/drawing/2014/main" id="{0E80EB12-43AE-ACFA-0796-AAC16AFF71C8}"/>
                </a:ext>
              </a:extLst>
            </xdr14:cNvPr>
            <xdr14:cNvContentPartPr/>
          </xdr14:nvContentPartPr>
          <xdr14:nvPr macro=""/>
          <xdr14:xfrm>
            <a:off x="4016874" y="21121517"/>
            <a:ext cx="1616400" cy="311400"/>
          </xdr14:xfrm>
        </xdr:contentPart>
      </mc:Choice>
      <mc:Fallback xmlns="">
        <xdr:pic>
          <xdr:nvPicPr>
            <xdr:cNvPr id="262" name="Ink 261">
              <a:extLst>
                <a:ext uri="{FF2B5EF4-FFF2-40B4-BE49-F238E27FC236}">
                  <a16:creationId xmlns:a16="http://schemas.microsoft.com/office/drawing/2014/main" id="{0E80EB12-43AE-ACFA-0796-AAC16AFF71C8}"/>
                </a:ext>
              </a:extLst>
            </xdr:cNvPr>
            <xdr:cNvPicPr/>
          </xdr:nvPicPr>
          <xdr:blipFill>
            <a:blip xmlns:r="http://schemas.openxmlformats.org/officeDocument/2006/relationships" r:embed="rId60"/>
            <a:stretch>
              <a:fillRect/>
            </a:stretch>
          </xdr:blipFill>
          <xdr:spPr>
            <a:xfrm>
              <a:off x="4007874" y="21112527"/>
              <a:ext cx="1634040" cy="329020"/>
            </a:xfrm>
            <a:prstGeom prst="rect">
              <a:avLst/>
            </a:prstGeom>
          </xdr:spPr>
        </xdr:pic>
      </mc:Fallback>
    </mc:AlternateContent>
    <xdr:clientData/>
  </xdr:twoCellAnchor>
  <xdr:twoCellAnchor editAs="oneCell">
    <xdr:from>
      <xdr:col>3</xdr:col>
      <xdr:colOff>809998</xdr:colOff>
      <xdr:row>110</xdr:row>
      <xdr:rowOff>35628</xdr:rowOff>
    </xdr:from>
    <xdr:to>
      <xdr:col>4</xdr:col>
      <xdr:colOff>1326379</xdr:colOff>
      <xdr:row>112</xdr:row>
      <xdr:rowOff>31366</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76" name="Ink 275">
              <a:extLst>
                <a:ext uri="{FF2B5EF4-FFF2-40B4-BE49-F238E27FC236}">
                  <a16:creationId xmlns:a16="http://schemas.microsoft.com/office/drawing/2014/main" id="{B197ABC3-3F08-A6B7-10FE-16B8D09654C6}"/>
                </a:ext>
              </a:extLst>
            </xdr14:cNvPr>
            <xdr14:cNvContentPartPr/>
          </xdr14:nvContentPartPr>
          <xdr14:nvPr macro=""/>
          <xdr14:xfrm>
            <a:off x="4265274" y="21378197"/>
            <a:ext cx="2552760" cy="363600"/>
          </xdr14:xfrm>
        </xdr:contentPart>
      </mc:Choice>
      <mc:Fallback xmlns="">
        <xdr:pic>
          <xdr:nvPicPr>
            <xdr:cNvPr id="276" name="Ink 275">
              <a:extLst>
                <a:ext uri="{FF2B5EF4-FFF2-40B4-BE49-F238E27FC236}">
                  <a16:creationId xmlns:a16="http://schemas.microsoft.com/office/drawing/2014/main" id="{B197ABC3-3F08-A6B7-10FE-16B8D09654C6}"/>
                </a:ext>
              </a:extLst>
            </xdr:cNvPr>
            <xdr:cNvPicPr/>
          </xdr:nvPicPr>
          <xdr:blipFill>
            <a:blip xmlns:r="http://schemas.openxmlformats.org/officeDocument/2006/relationships" r:embed="rId62"/>
            <a:stretch>
              <a:fillRect/>
            </a:stretch>
          </xdr:blipFill>
          <xdr:spPr>
            <a:xfrm>
              <a:off x="4256274" y="21369557"/>
              <a:ext cx="2570400" cy="381240"/>
            </a:xfrm>
            <a:prstGeom prst="rect">
              <a:avLst/>
            </a:prstGeom>
          </xdr:spPr>
        </xdr:pic>
      </mc:Fallback>
    </mc:AlternateContent>
    <xdr:clientData/>
  </xdr:twoCellAnchor>
  <xdr:twoCellAnchor editAs="oneCell">
    <xdr:from>
      <xdr:col>3</xdr:col>
      <xdr:colOff>347038</xdr:colOff>
      <xdr:row>111</xdr:row>
      <xdr:rowOff>74897</xdr:rowOff>
    </xdr:from>
    <xdr:to>
      <xdr:col>3</xdr:col>
      <xdr:colOff>509038</xdr:colOff>
      <xdr:row>111</xdr:row>
      <xdr:rowOff>155177</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77" name="Ink 276">
              <a:extLst>
                <a:ext uri="{FF2B5EF4-FFF2-40B4-BE49-F238E27FC236}">
                  <a16:creationId xmlns:a16="http://schemas.microsoft.com/office/drawing/2014/main" id="{DE72B67A-7C28-8DE2-6837-90BB564C2CA2}"/>
                </a:ext>
              </a:extLst>
            </xdr14:cNvPr>
            <xdr14:cNvContentPartPr/>
          </xdr14:nvContentPartPr>
          <xdr14:nvPr macro=""/>
          <xdr14:xfrm>
            <a:off x="3802314" y="21601397"/>
            <a:ext cx="162000" cy="80280"/>
          </xdr14:xfrm>
        </xdr:contentPart>
      </mc:Choice>
      <mc:Fallback xmlns="">
        <xdr:pic>
          <xdr:nvPicPr>
            <xdr:cNvPr id="277" name="Ink 276">
              <a:extLst>
                <a:ext uri="{FF2B5EF4-FFF2-40B4-BE49-F238E27FC236}">
                  <a16:creationId xmlns:a16="http://schemas.microsoft.com/office/drawing/2014/main" id="{DE72B67A-7C28-8DE2-6837-90BB564C2CA2}"/>
                </a:ext>
              </a:extLst>
            </xdr:cNvPr>
            <xdr:cNvPicPr/>
          </xdr:nvPicPr>
          <xdr:blipFill>
            <a:blip xmlns:r="http://schemas.openxmlformats.org/officeDocument/2006/relationships" r:embed="rId64"/>
            <a:stretch>
              <a:fillRect/>
            </a:stretch>
          </xdr:blipFill>
          <xdr:spPr>
            <a:xfrm>
              <a:off x="3793674" y="21592397"/>
              <a:ext cx="179640" cy="97920"/>
            </a:xfrm>
            <a:prstGeom prst="rect">
              <a:avLst/>
            </a:prstGeom>
          </xdr:spPr>
        </xdr:pic>
      </mc:Fallback>
    </mc:AlternateContent>
    <xdr:clientData/>
  </xdr:twoCellAnchor>
  <xdr:twoCellAnchor editAs="oneCell">
    <xdr:from>
      <xdr:col>5</xdr:col>
      <xdr:colOff>791166</xdr:colOff>
      <xdr:row>109</xdr:row>
      <xdr:rowOff>47479</xdr:rowOff>
    </xdr:from>
    <xdr:to>
      <xdr:col>6</xdr:col>
      <xdr:colOff>553430</xdr:colOff>
      <xdr:row>111</xdr:row>
      <xdr:rowOff>78857</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89" name="Ink 288">
              <a:extLst>
                <a:ext uri="{FF2B5EF4-FFF2-40B4-BE49-F238E27FC236}">
                  <a16:creationId xmlns:a16="http://schemas.microsoft.com/office/drawing/2014/main" id="{E73037E1-CE4D-B6E5-9758-B7FA87B8D96C}"/>
                </a:ext>
              </a:extLst>
            </xdr14:cNvPr>
            <xdr14:cNvContentPartPr/>
          </xdr14:nvContentPartPr>
          <xdr14:nvPr macro=""/>
          <xdr14:xfrm>
            <a:off x="8108994" y="21206117"/>
            <a:ext cx="1181160" cy="399240"/>
          </xdr14:xfrm>
        </xdr:contentPart>
      </mc:Choice>
      <mc:Fallback xmlns="">
        <xdr:pic>
          <xdr:nvPicPr>
            <xdr:cNvPr id="289" name="Ink 288">
              <a:extLst>
                <a:ext uri="{FF2B5EF4-FFF2-40B4-BE49-F238E27FC236}">
                  <a16:creationId xmlns:a16="http://schemas.microsoft.com/office/drawing/2014/main" id="{E73037E1-CE4D-B6E5-9758-B7FA87B8D96C}"/>
                </a:ext>
              </a:extLst>
            </xdr:cNvPr>
            <xdr:cNvPicPr/>
          </xdr:nvPicPr>
          <xdr:blipFill>
            <a:blip xmlns:r="http://schemas.openxmlformats.org/officeDocument/2006/relationships" r:embed="rId66"/>
            <a:stretch>
              <a:fillRect/>
            </a:stretch>
          </xdr:blipFill>
          <xdr:spPr>
            <a:xfrm>
              <a:off x="8100351" y="21197117"/>
              <a:ext cx="1198805" cy="416880"/>
            </a:xfrm>
            <a:prstGeom prst="rect">
              <a:avLst/>
            </a:prstGeom>
          </xdr:spPr>
        </xdr:pic>
      </mc:Fallback>
    </mc:AlternateContent>
    <xdr:clientData/>
  </xdr:twoCellAnchor>
  <xdr:twoCellAnchor editAs="oneCell">
    <xdr:from>
      <xdr:col>4</xdr:col>
      <xdr:colOff>1745059</xdr:colOff>
      <xdr:row>109</xdr:row>
      <xdr:rowOff>154399</xdr:rowOff>
    </xdr:from>
    <xdr:to>
      <xdr:col>5</xdr:col>
      <xdr:colOff>597846</xdr:colOff>
      <xdr:row>111</xdr:row>
      <xdr:rowOff>97937</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90" name="Ink 289">
              <a:extLst>
                <a:ext uri="{FF2B5EF4-FFF2-40B4-BE49-F238E27FC236}">
                  <a16:creationId xmlns:a16="http://schemas.microsoft.com/office/drawing/2014/main" id="{4AA777D4-F171-4BC9-2EE5-472F0826E802}"/>
                </a:ext>
              </a:extLst>
            </xdr14:cNvPr>
            <xdr14:cNvContentPartPr/>
          </xdr14:nvContentPartPr>
          <xdr14:nvPr macro=""/>
          <xdr14:xfrm>
            <a:off x="7236714" y="21313037"/>
            <a:ext cx="678960" cy="311400"/>
          </xdr14:xfrm>
        </xdr:contentPart>
      </mc:Choice>
      <mc:Fallback xmlns="">
        <xdr:pic>
          <xdr:nvPicPr>
            <xdr:cNvPr id="290" name="Ink 289">
              <a:extLst>
                <a:ext uri="{FF2B5EF4-FFF2-40B4-BE49-F238E27FC236}">
                  <a16:creationId xmlns:a16="http://schemas.microsoft.com/office/drawing/2014/main" id="{4AA777D4-F171-4BC9-2EE5-472F0826E802}"/>
                </a:ext>
              </a:extLst>
            </xdr:cNvPr>
            <xdr:cNvPicPr/>
          </xdr:nvPicPr>
          <xdr:blipFill>
            <a:blip xmlns:r="http://schemas.openxmlformats.org/officeDocument/2006/relationships" r:embed="rId68"/>
            <a:stretch>
              <a:fillRect/>
            </a:stretch>
          </xdr:blipFill>
          <xdr:spPr>
            <a:xfrm>
              <a:off x="7227714" y="21304037"/>
              <a:ext cx="696600" cy="329040"/>
            </a:xfrm>
            <a:prstGeom prst="rect">
              <a:avLst/>
            </a:prstGeom>
          </xdr:spPr>
        </xdr:pic>
      </mc:Fallback>
    </mc:AlternateContent>
    <xdr:clientData/>
  </xdr:twoCellAnchor>
  <xdr:twoCellAnchor editAs="oneCell">
    <xdr:from>
      <xdr:col>4</xdr:col>
      <xdr:colOff>1798699</xdr:colOff>
      <xdr:row>112</xdr:row>
      <xdr:rowOff>43246</xdr:rowOff>
    </xdr:from>
    <xdr:to>
      <xdr:col>5</xdr:col>
      <xdr:colOff>81606</xdr:colOff>
      <xdr:row>113</xdr:row>
      <xdr:rowOff>59835</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305" name="Ink 304">
              <a:extLst>
                <a:ext uri="{FF2B5EF4-FFF2-40B4-BE49-F238E27FC236}">
                  <a16:creationId xmlns:a16="http://schemas.microsoft.com/office/drawing/2014/main" id="{FB555F7A-7026-3E7F-BF89-0D637E838580}"/>
                </a:ext>
              </a:extLst>
            </xdr14:cNvPr>
            <xdr14:cNvContentPartPr/>
          </xdr14:nvContentPartPr>
          <xdr14:nvPr macro=""/>
          <xdr14:xfrm>
            <a:off x="7290354" y="21753677"/>
            <a:ext cx="109080" cy="200520"/>
          </xdr14:xfrm>
        </xdr:contentPart>
      </mc:Choice>
      <mc:Fallback xmlns="">
        <xdr:pic>
          <xdr:nvPicPr>
            <xdr:cNvPr id="305" name="Ink 304">
              <a:extLst>
                <a:ext uri="{FF2B5EF4-FFF2-40B4-BE49-F238E27FC236}">
                  <a16:creationId xmlns:a16="http://schemas.microsoft.com/office/drawing/2014/main" id="{FB555F7A-7026-3E7F-BF89-0D637E838580}"/>
                </a:ext>
              </a:extLst>
            </xdr:cNvPr>
            <xdr:cNvPicPr/>
          </xdr:nvPicPr>
          <xdr:blipFill>
            <a:blip xmlns:r="http://schemas.openxmlformats.org/officeDocument/2006/relationships" r:embed="rId70"/>
            <a:stretch>
              <a:fillRect/>
            </a:stretch>
          </xdr:blipFill>
          <xdr:spPr>
            <a:xfrm>
              <a:off x="7281354" y="21744677"/>
              <a:ext cx="126720" cy="218160"/>
            </a:xfrm>
            <a:prstGeom prst="rect">
              <a:avLst/>
            </a:prstGeom>
          </xdr:spPr>
        </xdr:pic>
      </mc:Fallback>
    </mc:AlternateContent>
    <xdr:clientData/>
  </xdr:twoCellAnchor>
  <xdr:twoCellAnchor editAs="oneCell">
    <xdr:from>
      <xdr:col>5</xdr:col>
      <xdr:colOff>296526</xdr:colOff>
      <xdr:row>111</xdr:row>
      <xdr:rowOff>35657</xdr:rowOff>
    </xdr:from>
    <xdr:to>
      <xdr:col>6</xdr:col>
      <xdr:colOff>759350</xdr:colOff>
      <xdr:row>113</xdr:row>
      <xdr:rowOff>93315</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315" name="Ink 314">
              <a:extLst>
                <a:ext uri="{FF2B5EF4-FFF2-40B4-BE49-F238E27FC236}">
                  <a16:creationId xmlns:a16="http://schemas.microsoft.com/office/drawing/2014/main" id="{C5EAA0C9-EFAF-58BE-0D0E-C3C2182A8256}"/>
                </a:ext>
              </a:extLst>
            </xdr14:cNvPr>
            <xdr14:cNvContentPartPr/>
          </xdr14:nvContentPartPr>
          <xdr14:nvPr macro=""/>
          <xdr14:xfrm>
            <a:off x="7614354" y="21562157"/>
            <a:ext cx="1881720" cy="425520"/>
          </xdr14:xfrm>
        </xdr:contentPart>
      </mc:Choice>
      <mc:Fallback xmlns="">
        <xdr:pic>
          <xdr:nvPicPr>
            <xdr:cNvPr id="315" name="Ink 314">
              <a:extLst>
                <a:ext uri="{FF2B5EF4-FFF2-40B4-BE49-F238E27FC236}">
                  <a16:creationId xmlns:a16="http://schemas.microsoft.com/office/drawing/2014/main" id="{C5EAA0C9-EFAF-58BE-0D0E-C3C2182A8256}"/>
                </a:ext>
              </a:extLst>
            </xdr:cNvPr>
            <xdr:cNvPicPr/>
          </xdr:nvPicPr>
          <xdr:blipFill>
            <a:blip xmlns:r="http://schemas.openxmlformats.org/officeDocument/2006/relationships" r:embed="rId72"/>
            <a:stretch>
              <a:fillRect/>
            </a:stretch>
          </xdr:blipFill>
          <xdr:spPr>
            <a:xfrm>
              <a:off x="7605714" y="21553157"/>
              <a:ext cx="1899360" cy="443160"/>
            </a:xfrm>
            <a:prstGeom prst="rect">
              <a:avLst/>
            </a:prstGeom>
          </xdr:spPr>
        </xdr:pic>
      </mc:Fallback>
    </mc:AlternateContent>
    <xdr:clientData/>
  </xdr:twoCellAnchor>
  <xdr:twoCellAnchor editAs="oneCell">
    <xdr:from>
      <xdr:col>3</xdr:col>
      <xdr:colOff>502198</xdr:colOff>
      <xdr:row>112</xdr:row>
      <xdr:rowOff>72046</xdr:rowOff>
    </xdr:from>
    <xdr:to>
      <xdr:col>4</xdr:col>
      <xdr:colOff>1545979</xdr:colOff>
      <xdr:row>113</xdr:row>
      <xdr:rowOff>172515</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316" name="Ink 315">
              <a:extLst>
                <a:ext uri="{FF2B5EF4-FFF2-40B4-BE49-F238E27FC236}">
                  <a16:creationId xmlns:a16="http://schemas.microsoft.com/office/drawing/2014/main" id="{46F15542-6033-61C6-BE10-4059A1C841E0}"/>
                </a:ext>
              </a:extLst>
            </xdr14:cNvPr>
            <xdr14:cNvContentPartPr/>
          </xdr14:nvContentPartPr>
          <xdr14:nvPr macro=""/>
          <xdr14:xfrm>
            <a:off x="3957474" y="21782477"/>
            <a:ext cx="3080160" cy="284400"/>
          </xdr14:xfrm>
        </xdr:contentPart>
      </mc:Choice>
      <mc:Fallback xmlns="">
        <xdr:pic>
          <xdr:nvPicPr>
            <xdr:cNvPr id="316" name="Ink 315">
              <a:extLst>
                <a:ext uri="{FF2B5EF4-FFF2-40B4-BE49-F238E27FC236}">
                  <a16:creationId xmlns:a16="http://schemas.microsoft.com/office/drawing/2014/main" id="{46F15542-6033-61C6-BE10-4059A1C841E0}"/>
                </a:ext>
              </a:extLst>
            </xdr:cNvPr>
            <xdr:cNvPicPr/>
          </xdr:nvPicPr>
          <xdr:blipFill>
            <a:blip xmlns:r="http://schemas.openxmlformats.org/officeDocument/2006/relationships" r:embed="rId74"/>
            <a:stretch>
              <a:fillRect/>
            </a:stretch>
          </xdr:blipFill>
          <xdr:spPr>
            <a:xfrm>
              <a:off x="3948473" y="21773488"/>
              <a:ext cx="3097802" cy="302018"/>
            </a:xfrm>
            <a:prstGeom prst="rect">
              <a:avLst/>
            </a:prstGeom>
          </xdr:spPr>
        </xdr:pic>
      </mc:Fallback>
    </mc:AlternateContent>
    <xdr:clientData/>
  </xdr:twoCellAnchor>
  <xdr:twoCellAnchor editAs="oneCell">
    <xdr:from>
      <xdr:col>2</xdr:col>
      <xdr:colOff>849333</xdr:colOff>
      <xdr:row>108</xdr:row>
      <xdr:rowOff>33770</xdr:rowOff>
    </xdr:from>
    <xdr:to>
      <xdr:col>2</xdr:col>
      <xdr:colOff>1069653</xdr:colOff>
      <xdr:row>108</xdr:row>
      <xdr:rowOff>152570</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317" name="Ink 316">
              <a:extLst>
                <a:ext uri="{FF2B5EF4-FFF2-40B4-BE49-F238E27FC236}">
                  <a16:creationId xmlns:a16="http://schemas.microsoft.com/office/drawing/2014/main" id="{293DCC68-F38F-581A-47DE-5C296B666F06}"/>
                </a:ext>
              </a:extLst>
            </xdr14:cNvPr>
            <xdr14:cNvContentPartPr/>
          </xdr14:nvContentPartPr>
          <xdr14:nvPr macro=""/>
          <xdr14:xfrm>
            <a:off x="2622954" y="21008477"/>
            <a:ext cx="220320" cy="118800"/>
          </xdr14:xfrm>
        </xdr:contentPart>
      </mc:Choice>
      <mc:Fallback xmlns="">
        <xdr:pic>
          <xdr:nvPicPr>
            <xdr:cNvPr id="317" name="Ink 316">
              <a:extLst>
                <a:ext uri="{FF2B5EF4-FFF2-40B4-BE49-F238E27FC236}">
                  <a16:creationId xmlns:a16="http://schemas.microsoft.com/office/drawing/2014/main" id="{293DCC68-F38F-581A-47DE-5C296B666F06}"/>
                </a:ext>
              </a:extLst>
            </xdr:cNvPr>
            <xdr:cNvPicPr/>
          </xdr:nvPicPr>
          <xdr:blipFill>
            <a:blip xmlns:r="http://schemas.openxmlformats.org/officeDocument/2006/relationships" r:embed="rId76"/>
            <a:stretch>
              <a:fillRect/>
            </a:stretch>
          </xdr:blipFill>
          <xdr:spPr>
            <a:xfrm>
              <a:off x="2613954" y="20999837"/>
              <a:ext cx="237960" cy="136440"/>
            </a:xfrm>
            <a:prstGeom prst="rect">
              <a:avLst/>
            </a:prstGeom>
          </xdr:spPr>
        </xdr:pic>
      </mc:Fallback>
    </mc:AlternateContent>
    <xdr:clientData/>
  </xdr:twoCellAnchor>
  <xdr:twoCellAnchor editAs="oneCell">
    <xdr:from>
      <xdr:col>2</xdr:col>
      <xdr:colOff>935733</xdr:colOff>
      <xdr:row>109</xdr:row>
      <xdr:rowOff>57559</xdr:rowOff>
    </xdr:from>
    <xdr:to>
      <xdr:col>2</xdr:col>
      <xdr:colOff>1135893</xdr:colOff>
      <xdr:row>109</xdr:row>
      <xdr:rowOff>167359</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318" name="Ink 317">
              <a:extLst>
                <a:ext uri="{FF2B5EF4-FFF2-40B4-BE49-F238E27FC236}">
                  <a16:creationId xmlns:a16="http://schemas.microsoft.com/office/drawing/2014/main" id="{FB783224-DAD2-0EAD-8A72-20C53169D53D}"/>
                </a:ext>
              </a:extLst>
            </xdr14:cNvPr>
            <xdr14:cNvContentPartPr/>
          </xdr14:nvContentPartPr>
          <xdr14:nvPr macro=""/>
          <xdr14:xfrm>
            <a:off x="2709354" y="21216197"/>
            <a:ext cx="200160" cy="109800"/>
          </xdr14:xfrm>
        </xdr:contentPart>
      </mc:Choice>
      <mc:Fallback xmlns="">
        <xdr:pic>
          <xdr:nvPicPr>
            <xdr:cNvPr id="318" name="Ink 317">
              <a:extLst>
                <a:ext uri="{FF2B5EF4-FFF2-40B4-BE49-F238E27FC236}">
                  <a16:creationId xmlns:a16="http://schemas.microsoft.com/office/drawing/2014/main" id="{FB783224-DAD2-0EAD-8A72-20C53169D53D}"/>
                </a:ext>
              </a:extLst>
            </xdr:cNvPr>
            <xdr:cNvPicPr/>
          </xdr:nvPicPr>
          <xdr:blipFill>
            <a:blip xmlns:r="http://schemas.openxmlformats.org/officeDocument/2006/relationships" r:embed="rId78"/>
            <a:stretch>
              <a:fillRect/>
            </a:stretch>
          </xdr:blipFill>
          <xdr:spPr>
            <a:xfrm>
              <a:off x="2700354" y="21207557"/>
              <a:ext cx="217800" cy="127440"/>
            </a:xfrm>
            <a:prstGeom prst="rect">
              <a:avLst/>
            </a:prstGeom>
          </xdr:spPr>
        </xdr:pic>
      </mc:Fallback>
    </mc:AlternateContent>
    <xdr:clientData/>
  </xdr:twoCellAnchor>
  <xdr:twoCellAnchor editAs="oneCell">
    <xdr:from>
      <xdr:col>2</xdr:col>
      <xdr:colOff>990093</xdr:colOff>
      <xdr:row>111</xdr:row>
      <xdr:rowOff>142217</xdr:rowOff>
    </xdr:from>
    <xdr:to>
      <xdr:col>2</xdr:col>
      <xdr:colOff>1211493</xdr:colOff>
      <xdr:row>112</xdr:row>
      <xdr:rowOff>106606</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319" name="Ink 318">
              <a:extLst>
                <a:ext uri="{FF2B5EF4-FFF2-40B4-BE49-F238E27FC236}">
                  <a16:creationId xmlns:a16="http://schemas.microsoft.com/office/drawing/2014/main" id="{B0815145-73EF-FDFB-9320-A7F2EA5AB8E4}"/>
                </a:ext>
              </a:extLst>
            </xdr14:cNvPr>
            <xdr14:cNvContentPartPr/>
          </xdr14:nvContentPartPr>
          <xdr14:nvPr macro=""/>
          <xdr14:xfrm>
            <a:off x="2763714" y="21668717"/>
            <a:ext cx="221400" cy="148320"/>
          </xdr14:xfrm>
        </xdr:contentPart>
      </mc:Choice>
      <mc:Fallback xmlns="">
        <xdr:pic>
          <xdr:nvPicPr>
            <xdr:cNvPr id="319" name="Ink 318">
              <a:extLst>
                <a:ext uri="{FF2B5EF4-FFF2-40B4-BE49-F238E27FC236}">
                  <a16:creationId xmlns:a16="http://schemas.microsoft.com/office/drawing/2014/main" id="{B0815145-73EF-FDFB-9320-A7F2EA5AB8E4}"/>
                </a:ext>
              </a:extLst>
            </xdr:cNvPr>
            <xdr:cNvPicPr/>
          </xdr:nvPicPr>
          <xdr:blipFill>
            <a:blip xmlns:r="http://schemas.openxmlformats.org/officeDocument/2006/relationships" r:embed="rId80"/>
            <a:stretch>
              <a:fillRect/>
            </a:stretch>
          </xdr:blipFill>
          <xdr:spPr>
            <a:xfrm>
              <a:off x="2754714" y="21660077"/>
              <a:ext cx="239040" cy="165960"/>
            </a:xfrm>
            <a:prstGeom prst="rect">
              <a:avLst/>
            </a:prstGeom>
          </xdr:spPr>
        </xdr:pic>
      </mc:Fallback>
    </mc:AlternateContent>
    <xdr:clientData/>
  </xdr:twoCellAnchor>
  <xdr:twoCellAnchor editAs="oneCell">
    <xdr:from>
      <xdr:col>2</xdr:col>
      <xdr:colOff>1049493</xdr:colOff>
      <xdr:row>113</xdr:row>
      <xdr:rowOff>168195</xdr:rowOff>
    </xdr:from>
    <xdr:to>
      <xdr:col>2</xdr:col>
      <xdr:colOff>1254693</xdr:colOff>
      <xdr:row>114</xdr:row>
      <xdr:rowOff>119624</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320" name="Ink 319">
              <a:extLst>
                <a:ext uri="{FF2B5EF4-FFF2-40B4-BE49-F238E27FC236}">
                  <a16:creationId xmlns:a16="http://schemas.microsoft.com/office/drawing/2014/main" id="{E3D75F97-CB7A-14AC-DF75-FDEAC47027B5}"/>
                </a:ext>
              </a:extLst>
            </xdr14:cNvPr>
            <xdr14:cNvContentPartPr/>
          </xdr14:nvContentPartPr>
          <xdr14:nvPr macro=""/>
          <xdr14:xfrm>
            <a:off x="2823114" y="22062557"/>
            <a:ext cx="205200" cy="135360"/>
          </xdr14:xfrm>
        </xdr:contentPart>
      </mc:Choice>
      <mc:Fallback xmlns="">
        <xdr:pic>
          <xdr:nvPicPr>
            <xdr:cNvPr id="320" name="Ink 319">
              <a:extLst>
                <a:ext uri="{FF2B5EF4-FFF2-40B4-BE49-F238E27FC236}">
                  <a16:creationId xmlns:a16="http://schemas.microsoft.com/office/drawing/2014/main" id="{E3D75F97-CB7A-14AC-DF75-FDEAC47027B5}"/>
                </a:ext>
              </a:extLst>
            </xdr:cNvPr>
            <xdr:cNvPicPr/>
          </xdr:nvPicPr>
          <xdr:blipFill>
            <a:blip xmlns:r="http://schemas.openxmlformats.org/officeDocument/2006/relationships" r:embed="rId82"/>
            <a:stretch>
              <a:fillRect/>
            </a:stretch>
          </xdr:blipFill>
          <xdr:spPr>
            <a:xfrm>
              <a:off x="2814474" y="22053917"/>
              <a:ext cx="222840" cy="153000"/>
            </a:xfrm>
            <a:prstGeom prst="rect">
              <a:avLst/>
            </a:prstGeom>
          </xdr:spPr>
        </xdr:pic>
      </mc:Fallback>
    </mc:AlternateContent>
    <xdr:clientData/>
  </xdr:twoCellAnchor>
  <xdr:twoCellAnchor editAs="oneCell">
    <xdr:from>
      <xdr:col>2</xdr:col>
      <xdr:colOff>1641333</xdr:colOff>
      <xdr:row>129</xdr:row>
      <xdr:rowOff>44842</xdr:rowOff>
    </xdr:from>
    <xdr:to>
      <xdr:col>5</xdr:col>
      <xdr:colOff>3486</xdr:colOff>
      <xdr:row>131</xdr:row>
      <xdr:rowOff>164060</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15" name="Ink 14">
              <a:extLst>
                <a:ext uri="{FF2B5EF4-FFF2-40B4-BE49-F238E27FC236}">
                  <a16:creationId xmlns:a16="http://schemas.microsoft.com/office/drawing/2014/main" id="{D804B4FA-A579-0AE1-CECA-28B94183717F}"/>
                </a:ext>
              </a:extLst>
            </xdr14:cNvPr>
            <xdr14:cNvContentPartPr/>
          </xdr14:nvContentPartPr>
          <xdr14:nvPr macro=""/>
          <xdr14:xfrm>
            <a:off x="3414954" y="24882101"/>
            <a:ext cx="3906360" cy="487080"/>
          </xdr14:xfrm>
        </xdr:contentPart>
      </mc:Choice>
      <mc:Fallback xmlns="">
        <xdr:pic>
          <xdr:nvPicPr>
            <xdr:cNvPr id="15" name="Ink 14">
              <a:extLst>
                <a:ext uri="{FF2B5EF4-FFF2-40B4-BE49-F238E27FC236}">
                  <a16:creationId xmlns:a16="http://schemas.microsoft.com/office/drawing/2014/main" id="{D804B4FA-A579-0AE1-CECA-28B94183717F}"/>
                </a:ext>
              </a:extLst>
            </xdr:cNvPr>
            <xdr:cNvPicPr/>
          </xdr:nvPicPr>
          <xdr:blipFill>
            <a:blip xmlns:r="http://schemas.openxmlformats.org/officeDocument/2006/relationships" r:embed="rId84"/>
            <a:stretch>
              <a:fillRect/>
            </a:stretch>
          </xdr:blipFill>
          <xdr:spPr>
            <a:xfrm>
              <a:off x="3405955" y="24873094"/>
              <a:ext cx="3923998" cy="504733"/>
            </a:xfrm>
            <a:prstGeom prst="rect">
              <a:avLst/>
            </a:prstGeom>
          </xdr:spPr>
        </xdr:pic>
      </mc:Fallback>
    </mc:AlternateContent>
    <xdr:clientData/>
  </xdr:twoCellAnchor>
  <xdr:twoCellAnchor editAs="oneCell">
    <xdr:from>
      <xdr:col>2</xdr:col>
      <xdr:colOff>1605333</xdr:colOff>
      <xdr:row>133</xdr:row>
      <xdr:rowOff>61518</xdr:rowOff>
    </xdr:from>
    <xdr:to>
      <xdr:col>3</xdr:col>
      <xdr:colOff>214918</xdr:colOff>
      <xdr:row>134</xdr:row>
      <xdr:rowOff>52187</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9" name="Ink 18">
              <a:extLst>
                <a:ext uri="{FF2B5EF4-FFF2-40B4-BE49-F238E27FC236}">
                  <a16:creationId xmlns:a16="http://schemas.microsoft.com/office/drawing/2014/main" id="{68610479-04CB-CCE1-68CE-29D036DDA1B7}"/>
                </a:ext>
              </a:extLst>
            </xdr14:cNvPr>
            <xdr14:cNvContentPartPr/>
          </xdr14:nvContentPartPr>
          <xdr14:nvPr macro=""/>
          <xdr14:xfrm>
            <a:off x="3378954" y="25634501"/>
            <a:ext cx="291240" cy="174600"/>
          </xdr14:xfrm>
        </xdr:contentPart>
      </mc:Choice>
      <mc:Fallback xmlns="">
        <xdr:pic>
          <xdr:nvPicPr>
            <xdr:cNvPr id="19" name="Ink 18">
              <a:extLst>
                <a:ext uri="{FF2B5EF4-FFF2-40B4-BE49-F238E27FC236}">
                  <a16:creationId xmlns:a16="http://schemas.microsoft.com/office/drawing/2014/main" id="{68610479-04CB-CCE1-68CE-29D036DDA1B7}"/>
                </a:ext>
              </a:extLst>
            </xdr:cNvPr>
            <xdr:cNvPicPr/>
          </xdr:nvPicPr>
          <xdr:blipFill>
            <a:blip xmlns:r="http://schemas.openxmlformats.org/officeDocument/2006/relationships" r:embed="rId86"/>
            <a:stretch>
              <a:fillRect/>
            </a:stretch>
          </xdr:blipFill>
          <xdr:spPr>
            <a:xfrm>
              <a:off x="3370314" y="25625520"/>
              <a:ext cx="308880" cy="192204"/>
            </a:xfrm>
            <a:prstGeom prst="rect">
              <a:avLst/>
            </a:prstGeom>
          </xdr:spPr>
        </xdr:pic>
      </mc:Fallback>
    </mc:AlternateContent>
    <xdr:clientData/>
  </xdr:twoCellAnchor>
  <xdr:twoCellAnchor editAs="oneCell">
    <xdr:from>
      <xdr:col>3</xdr:col>
      <xdr:colOff>1430998</xdr:colOff>
      <xdr:row>132</xdr:row>
      <xdr:rowOff>66169</xdr:rowOff>
    </xdr:from>
    <xdr:to>
      <xdr:col>5</xdr:col>
      <xdr:colOff>859206</xdr:colOff>
      <xdr:row>134</xdr:row>
      <xdr:rowOff>113387</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36" name="Ink 35">
              <a:extLst>
                <a:ext uri="{FF2B5EF4-FFF2-40B4-BE49-F238E27FC236}">
                  <a16:creationId xmlns:a16="http://schemas.microsoft.com/office/drawing/2014/main" id="{350A1404-1660-C6C7-A92B-AE6B27559823}"/>
                </a:ext>
              </a:extLst>
            </xdr14:cNvPr>
            <xdr14:cNvContentPartPr/>
          </xdr14:nvContentPartPr>
          <xdr14:nvPr macro=""/>
          <xdr14:xfrm>
            <a:off x="4886274" y="25455221"/>
            <a:ext cx="3290760" cy="415080"/>
          </xdr14:xfrm>
        </xdr:contentPart>
      </mc:Choice>
      <mc:Fallback xmlns="">
        <xdr:pic>
          <xdr:nvPicPr>
            <xdr:cNvPr id="36" name="Ink 35">
              <a:extLst>
                <a:ext uri="{FF2B5EF4-FFF2-40B4-BE49-F238E27FC236}">
                  <a16:creationId xmlns:a16="http://schemas.microsoft.com/office/drawing/2014/main" id="{350A1404-1660-C6C7-A92B-AE6B27559823}"/>
                </a:ext>
              </a:extLst>
            </xdr:cNvPr>
            <xdr:cNvPicPr/>
          </xdr:nvPicPr>
          <xdr:blipFill>
            <a:blip xmlns:r="http://schemas.openxmlformats.org/officeDocument/2006/relationships" r:embed="rId88"/>
            <a:stretch>
              <a:fillRect/>
            </a:stretch>
          </xdr:blipFill>
          <xdr:spPr>
            <a:xfrm>
              <a:off x="4877275" y="25446229"/>
              <a:ext cx="3308398" cy="432705"/>
            </a:xfrm>
            <a:prstGeom prst="rect">
              <a:avLst/>
            </a:prstGeom>
          </xdr:spPr>
        </xdr:pic>
      </mc:Fallback>
    </mc:AlternateContent>
    <xdr:clientData/>
  </xdr:twoCellAnchor>
  <xdr:twoCellAnchor editAs="oneCell">
    <xdr:from>
      <xdr:col>3</xdr:col>
      <xdr:colOff>447118</xdr:colOff>
      <xdr:row>133</xdr:row>
      <xdr:rowOff>65478</xdr:rowOff>
    </xdr:from>
    <xdr:to>
      <xdr:col>3</xdr:col>
      <xdr:colOff>1378438</xdr:colOff>
      <xdr:row>134</xdr:row>
      <xdr:rowOff>182867</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37" name="Ink 36">
              <a:extLst>
                <a:ext uri="{FF2B5EF4-FFF2-40B4-BE49-F238E27FC236}">
                  <a16:creationId xmlns:a16="http://schemas.microsoft.com/office/drawing/2014/main" id="{7D4F7F1D-B7A5-566F-1C9C-E97CEF5B461D}"/>
                </a:ext>
              </a:extLst>
            </xdr14:cNvPr>
            <xdr14:cNvContentPartPr/>
          </xdr14:nvContentPartPr>
          <xdr14:nvPr macro=""/>
          <xdr14:xfrm>
            <a:off x="3902394" y="25638461"/>
            <a:ext cx="931320" cy="301320"/>
          </xdr14:xfrm>
        </xdr:contentPart>
      </mc:Choice>
      <mc:Fallback xmlns="">
        <xdr:pic>
          <xdr:nvPicPr>
            <xdr:cNvPr id="37" name="Ink 36">
              <a:extLst>
                <a:ext uri="{FF2B5EF4-FFF2-40B4-BE49-F238E27FC236}">
                  <a16:creationId xmlns:a16="http://schemas.microsoft.com/office/drawing/2014/main" id="{7D4F7F1D-B7A5-566F-1C9C-E97CEF5B461D}"/>
                </a:ext>
              </a:extLst>
            </xdr:cNvPr>
            <xdr:cNvPicPr/>
          </xdr:nvPicPr>
          <xdr:blipFill>
            <a:blip xmlns:r="http://schemas.openxmlformats.org/officeDocument/2006/relationships" r:embed="rId90"/>
            <a:stretch>
              <a:fillRect/>
            </a:stretch>
          </xdr:blipFill>
          <xdr:spPr>
            <a:xfrm>
              <a:off x="3893397" y="25629461"/>
              <a:ext cx="948953" cy="318960"/>
            </a:xfrm>
            <a:prstGeom prst="rect">
              <a:avLst/>
            </a:prstGeom>
          </xdr:spPr>
        </xdr:pic>
      </mc:Fallback>
    </mc:AlternateContent>
    <xdr:clientData/>
  </xdr:twoCellAnchor>
  <xdr:twoCellAnchor editAs="oneCell">
    <xdr:from>
      <xdr:col>2</xdr:col>
      <xdr:colOff>1157499</xdr:colOff>
      <xdr:row>161</xdr:row>
      <xdr:rowOff>53122</xdr:rowOff>
    </xdr:from>
    <xdr:to>
      <xdr:col>2</xdr:col>
      <xdr:colOff>1266219</xdr:colOff>
      <xdr:row>162</xdr:row>
      <xdr:rowOff>27591</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1" name="Ink 40">
              <a:extLst>
                <a:ext uri="{FF2B5EF4-FFF2-40B4-BE49-F238E27FC236}">
                  <a16:creationId xmlns:a16="http://schemas.microsoft.com/office/drawing/2014/main" id="{7D48DD69-02AB-1912-DCDA-D069AB3DAC56}"/>
                </a:ext>
              </a:extLst>
            </xdr14:cNvPr>
            <xdr14:cNvContentPartPr/>
          </xdr14:nvContentPartPr>
          <xdr14:nvPr macro=""/>
          <xdr14:xfrm>
            <a:off x="2931120" y="30776174"/>
            <a:ext cx="108720" cy="158400"/>
          </xdr14:xfrm>
        </xdr:contentPart>
      </mc:Choice>
      <mc:Fallback xmlns="">
        <xdr:pic>
          <xdr:nvPicPr>
            <xdr:cNvPr id="41" name="Ink 40">
              <a:extLst>
                <a:ext uri="{FF2B5EF4-FFF2-40B4-BE49-F238E27FC236}">
                  <a16:creationId xmlns:a16="http://schemas.microsoft.com/office/drawing/2014/main" id="{7D48DD69-02AB-1912-DCDA-D069AB3DAC56}"/>
                </a:ext>
              </a:extLst>
            </xdr:cNvPr>
            <xdr:cNvPicPr/>
          </xdr:nvPicPr>
          <xdr:blipFill>
            <a:blip xmlns:r="http://schemas.openxmlformats.org/officeDocument/2006/relationships" r:embed="rId92"/>
            <a:stretch>
              <a:fillRect/>
            </a:stretch>
          </xdr:blipFill>
          <xdr:spPr>
            <a:xfrm>
              <a:off x="2922120" y="30767534"/>
              <a:ext cx="126360" cy="176040"/>
            </a:xfrm>
            <a:prstGeom prst="rect">
              <a:avLst/>
            </a:prstGeom>
          </xdr:spPr>
        </xdr:pic>
      </mc:Fallback>
    </mc:AlternateContent>
    <xdr:clientData/>
  </xdr:twoCellAnchor>
  <xdr:twoCellAnchor editAs="oneCell">
    <xdr:from>
      <xdr:col>3</xdr:col>
      <xdr:colOff>455044</xdr:colOff>
      <xdr:row>161</xdr:row>
      <xdr:rowOff>76882</xdr:rowOff>
    </xdr:from>
    <xdr:to>
      <xdr:col>3</xdr:col>
      <xdr:colOff>554764</xdr:colOff>
      <xdr:row>161</xdr:row>
      <xdr:rowOff>179482</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42" name="Ink 41">
              <a:extLst>
                <a:ext uri="{FF2B5EF4-FFF2-40B4-BE49-F238E27FC236}">
                  <a16:creationId xmlns:a16="http://schemas.microsoft.com/office/drawing/2014/main" id="{97A3D90B-4610-2F12-546D-41A346692E15}"/>
                </a:ext>
              </a:extLst>
            </xdr14:cNvPr>
            <xdr14:cNvContentPartPr/>
          </xdr14:nvContentPartPr>
          <xdr14:nvPr macro=""/>
          <xdr14:xfrm>
            <a:off x="3910320" y="30799934"/>
            <a:ext cx="99720" cy="102600"/>
          </xdr14:xfrm>
        </xdr:contentPart>
      </mc:Choice>
      <mc:Fallback xmlns="">
        <xdr:pic>
          <xdr:nvPicPr>
            <xdr:cNvPr id="42" name="Ink 41">
              <a:extLst>
                <a:ext uri="{FF2B5EF4-FFF2-40B4-BE49-F238E27FC236}">
                  <a16:creationId xmlns:a16="http://schemas.microsoft.com/office/drawing/2014/main" id="{97A3D90B-4610-2F12-546D-41A346692E15}"/>
                </a:ext>
              </a:extLst>
            </xdr:cNvPr>
            <xdr:cNvPicPr/>
          </xdr:nvPicPr>
          <xdr:blipFill>
            <a:blip xmlns:r="http://schemas.openxmlformats.org/officeDocument/2006/relationships" r:embed="rId94"/>
            <a:stretch>
              <a:fillRect/>
            </a:stretch>
          </xdr:blipFill>
          <xdr:spPr>
            <a:xfrm>
              <a:off x="3901320" y="30791294"/>
              <a:ext cx="117360" cy="120240"/>
            </a:xfrm>
            <a:prstGeom prst="rect">
              <a:avLst/>
            </a:prstGeom>
          </xdr:spPr>
        </xdr:pic>
      </mc:Fallback>
    </mc:AlternateContent>
    <xdr:clientData/>
  </xdr:twoCellAnchor>
  <xdr:twoCellAnchor editAs="oneCell">
    <xdr:from>
      <xdr:col>4</xdr:col>
      <xdr:colOff>302185</xdr:colOff>
      <xdr:row>161</xdr:row>
      <xdr:rowOff>44482</xdr:rowOff>
    </xdr:from>
    <xdr:to>
      <xdr:col>4</xdr:col>
      <xdr:colOff>427105</xdr:colOff>
      <xdr:row>162</xdr:row>
      <xdr:rowOff>11031</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43" name="Ink 42">
              <a:extLst>
                <a:ext uri="{FF2B5EF4-FFF2-40B4-BE49-F238E27FC236}">
                  <a16:creationId xmlns:a16="http://schemas.microsoft.com/office/drawing/2014/main" id="{AC08D2D3-E24B-8061-E334-0ED173F4E4D8}"/>
                </a:ext>
              </a:extLst>
            </xdr14:cNvPr>
            <xdr14:cNvContentPartPr/>
          </xdr14:nvContentPartPr>
          <xdr14:nvPr macro=""/>
          <xdr14:xfrm>
            <a:off x="5793840" y="30767534"/>
            <a:ext cx="124920" cy="150480"/>
          </xdr14:xfrm>
        </xdr:contentPart>
      </mc:Choice>
      <mc:Fallback xmlns="">
        <xdr:pic>
          <xdr:nvPicPr>
            <xdr:cNvPr id="43" name="Ink 42">
              <a:extLst>
                <a:ext uri="{FF2B5EF4-FFF2-40B4-BE49-F238E27FC236}">
                  <a16:creationId xmlns:a16="http://schemas.microsoft.com/office/drawing/2014/main" id="{AC08D2D3-E24B-8061-E334-0ED173F4E4D8}"/>
                </a:ext>
              </a:extLst>
            </xdr:cNvPr>
            <xdr:cNvPicPr/>
          </xdr:nvPicPr>
          <xdr:blipFill>
            <a:blip xmlns:r="http://schemas.openxmlformats.org/officeDocument/2006/relationships" r:embed="rId96"/>
            <a:stretch>
              <a:fillRect/>
            </a:stretch>
          </xdr:blipFill>
          <xdr:spPr>
            <a:xfrm>
              <a:off x="5784840" y="30758534"/>
              <a:ext cx="142560" cy="168120"/>
            </a:xfrm>
            <a:prstGeom prst="rect">
              <a:avLst/>
            </a:prstGeom>
          </xdr:spPr>
        </xdr:pic>
      </mc:Fallback>
    </mc:AlternateContent>
    <xdr:clientData/>
  </xdr:twoCellAnchor>
  <xdr:twoCellAnchor editAs="oneCell">
    <xdr:from>
      <xdr:col>5</xdr:col>
      <xdr:colOff>348732</xdr:colOff>
      <xdr:row>161</xdr:row>
      <xdr:rowOff>42682</xdr:rowOff>
    </xdr:from>
    <xdr:to>
      <xdr:col>5</xdr:col>
      <xdr:colOff>430452</xdr:colOff>
      <xdr:row>161</xdr:row>
      <xdr:rowOff>147442</xdr:rowOff>
    </xdr:to>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44" name="Ink 43">
              <a:extLst>
                <a:ext uri="{FF2B5EF4-FFF2-40B4-BE49-F238E27FC236}">
                  <a16:creationId xmlns:a16="http://schemas.microsoft.com/office/drawing/2014/main" id="{7470DEF6-F927-C526-A809-D564B51B03BA}"/>
                </a:ext>
              </a:extLst>
            </xdr14:cNvPr>
            <xdr14:cNvContentPartPr/>
          </xdr14:nvContentPartPr>
          <xdr14:nvPr macro=""/>
          <xdr14:xfrm>
            <a:off x="7666560" y="30765734"/>
            <a:ext cx="81720" cy="104760"/>
          </xdr14:xfrm>
        </xdr:contentPart>
      </mc:Choice>
      <mc:Fallback xmlns="">
        <xdr:pic>
          <xdr:nvPicPr>
            <xdr:cNvPr id="44" name="Ink 43">
              <a:extLst>
                <a:ext uri="{FF2B5EF4-FFF2-40B4-BE49-F238E27FC236}">
                  <a16:creationId xmlns:a16="http://schemas.microsoft.com/office/drawing/2014/main" id="{7470DEF6-F927-C526-A809-D564B51B03BA}"/>
                </a:ext>
              </a:extLst>
            </xdr:cNvPr>
            <xdr:cNvPicPr/>
          </xdr:nvPicPr>
          <xdr:blipFill>
            <a:blip xmlns:r="http://schemas.openxmlformats.org/officeDocument/2006/relationships" r:embed="rId98"/>
            <a:stretch>
              <a:fillRect/>
            </a:stretch>
          </xdr:blipFill>
          <xdr:spPr>
            <a:xfrm>
              <a:off x="7657560" y="30757094"/>
              <a:ext cx="99360" cy="122400"/>
            </a:xfrm>
            <a:prstGeom prst="rect">
              <a:avLst/>
            </a:prstGeom>
          </xdr:spPr>
        </xdr:pic>
      </mc:Fallback>
    </mc:AlternateContent>
    <xdr:clientData/>
  </xdr:twoCellAnchor>
  <xdr:twoCellAnchor editAs="oneCell">
    <xdr:from>
      <xdr:col>7</xdr:col>
      <xdr:colOff>179787</xdr:colOff>
      <xdr:row>161</xdr:row>
      <xdr:rowOff>44482</xdr:rowOff>
    </xdr:from>
    <xdr:to>
      <xdr:col>7</xdr:col>
      <xdr:colOff>289947</xdr:colOff>
      <xdr:row>161</xdr:row>
      <xdr:rowOff>156442</xdr:rowOff>
    </xdr:to>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47" name="Ink 46">
              <a:extLst>
                <a:ext uri="{FF2B5EF4-FFF2-40B4-BE49-F238E27FC236}">
                  <a16:creationId xmlns:a16="http://schemas.microsoft.com/office/drawing/2014/main" id="{C9B283D5-4D80-057E-C797-DA1C4065B6D6}"/>
                </a:ext>
              </a:extLst>
            </xdr14:cNvPr>
            <xdr14:cNvContentPartPr/>
          </xdr14:nvContentPartPr>
          <xdr14:nvPr macro=""/>
          <xdr14:xfrm>
            <a:off x="10828080" y="30767534"/>
            <a:ext cx="110160" cy="111960"/>
          </xdr14:xfrm>
        </xdr:contentPart>
      </mc:Choice>
      <mc:Fallback xmlns="">
        <xdr:pic>
          <xdr:nvPicPr>
            <xdr:cNvPr id="47" name="Ink 46">
              <a:extLst>
                <a:ext uri="{FF2B5EF4-FFF2-40B4-BE49-F238E27FC236}">
                  <a16:creationId xmlns:a16="http://schemas.microsoft.com/office/drawing/2014/main" id="{C9B283D5-4D80-057E-C797-DA1C4065B6D6}"/>
                </a:ext>
              </a:extLst>
            </xdr:cNvPr>
            <xdr:cNvPicPr/>
          </xdr:nvPicPr>
          <xdr:blipFill>
            <a:blip xmlns:r="http://schemas.openxmlformats.org/officeDocument/2006/relationships" r:embed="rId100"/>
            <a:stretch>
              <a:fillRect/>
            </a:stretch>
          </xdr:blipFill>
          <xdr:spPr>
            <a:xfrm>
              <a:off x="10819080" y="30758534"/>
              <a:ext cx="127800" cy="129600"/>
            </a:xfrm>
            <a:prstGeom prst="rect">
              <a:avLst/>
            </a:prstGeom>
          </xdr:spPr>
        </xdr:pic>
      </mc:Fallback>
    </mc:AlternateContent>
    <xdr:clientData/>
  </xdr:twoCellAnchor>
  <xdr:twoCellAnchor editAs="oneCell">
    <xdr:from>
      <xdr:col>6</xdr:col>
      <xdr:colOff>434996</xdr:colOff>
      <xdr:row>161</xdr:row>
      <xdr:rowOff>47362</xdr:rowOff>
    </xdr:from>
    <xdr:to>
      <xdr:col>6</xdr:col>
      <xdr:colOff>542636</xdr:colOff>
      <xdr:row>161</xdr:row>
      <xdr:rowOff>168322</xdr:rowOff>
    </xdr:to>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48" name="Ink 47">
              <a:extLst>
                <a:ext uri="{FF2B5EF4-FFF2-40B4-BE49-F238E27FC236}">
                  <a16:creationId xmlns:a16="http://schemas.microsoft.com/office/drawing/2014/main" id="{A5B455AF-1401-257B-502C-536B6C971ACE}"/>
                </a:ext>
              </a:extLst>
            </xdr14:cNvPr>
            <xdr14:cNvContentPartPr/>
          </xdr14:nvContentPartPr>
          <xdr14:nvPr macro=""/>
          <xdr14:xfrm>
            <a:off x="9171720" y="30770414"/>
            <a:ext cx="107640" cy="120960"/>
          </xdr14:xfrm>
        </xdr:contentPart>
      </mc:Choice>
      <mc:Fallback xmlns="">
        <xdr:pic>
          <xdr:nvPicPr>
            <xdr:cNvPr id="48" name="Ink 47">
              <a:extLst>
                <a:ext uri="{FF2B5EF4-FFF2-40B4-BE49-F238E27FC236}">
                  <a16:creationId xmlns:a16="http://schemas.microsoft.com/office/drawing/2014/main" id="{A5B455AF-1401-257B-502C-536B6C971ACE}"/>
                </a:ext>
              </a:extLst>
            </xdr:cNvPr>
            <xdr:cNvPicPr/>
          </xdr:nvPicPr>
          <xdr:blipFill>
            <a:blip xmlns:r="http://schemas.openxmlformats.org/officeDocument/2006/relationships" r:embed="rId102"/>
            <a:stretch>
              <a:fillRect/>
            </a:stretch>
          </xdr:blipFill>
          <xdr:spPr>
            <a:xfrm>
              <a:off x="9162720" y="30761441"/>
              <a:ext cx="125280" cy="138548"/>
            </a:xfrm>
            <a:prstGeom prst="rect">
              <a:avLst/>
            </a:prstGeom>
          </xdr:spPr>
        </xdr:pic>
      </mc:Fallback>
    </mc:AlternateContent>
    <xdr:clientData/>
  </xdr:twoCellAnchor>
  <xdr:twoCellAnchor editAs="oneCell">
    <xdr:from>
      <xdr:col>1</xdr:col>
      <xdr:colOff>165606</xdr:colOff>
      <xdr:row>162</xdr:row>
      <xdr:rowOff>37671</xdr:rowOff>
    </xdr:from>
    <xdr:to>
      <xdr:col>1</xdr:col>
      <xdr:colOff>668526</xdr:colOff>
      <xdr:row>166</xdr:row>
      <xdr:rowOff>174227</xdr:rowOff>
    </xdr:to>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74" name="Ink 73">
              <a:extLst>
                <a:ext uri="{FF2B5EF4-FFF2-40B4-BE49-F238E27FC236}">
                  <a16:creationId xmlns:a16="http://schemas.microsoft.com/office/drawing/2014/main" id="{CF507299-B9D1-0965-9116-75D37FEE7BBA}"/>
                </a:ext>
              </a:extLst>
            </xdr14:cNvPr>
            <xdr14:cNvContentPartPr/>
          </xdr14:nvContentPartPr>
          <xdr14:nvPr macro=""/>
          <xdr14:xfrm>
            <a:off x="776520" y="30944654"/>
            <a:ext cx="502920" cy="872280"/>
          </xdr14:xfrm>
        </xdr:contentPart>
      </mc:Choice>
      <mc:Fallback xmlns="">
        <xdr:pic>
          <xdr:nvPicPr>
            <xdr:cNvPr id="74" name="Ink 73">
              <a:extLst>
                <a:ext uri="{FF2B5EF4-FFF2-40B4-BE49-F238E27FC236}">
                  <a16:creationId xmlns:a16="http://schemas.microsoft.com/office/drawing/2014/main" id="{CF507299-B9D1-0965-9116-75D37FEE7BBA}"/>
                </a:ext>
              </a:extLst>
            </xdr:cNvPr>
            <xdr:cNvPicPr/>
          </xdr:nvPicPr>
          <xdr:blipFill>
            <a:blip xmlns:r="http://schemas.openxmlformats.org/officeDocument/2006/relationships" r:embed="rId104"/>
            <a:stretch>
              <a:fillRect/>
            </a:stretch>
          </xdr:blipFill>
          <xdr:spPr>
            <a:xfrm>
              <a:off x="767520" y="30936014"/>
              <a:ext cx="520560" cy="889920"/>
            </a:xfrm>
            <a:prstGeom prst="rect">
              <a:avLst/>
            </a:prstGeom>
          </xdr:spPr>
        </xdr:pic>
      </mc:Fallback>
    </mc:AlternateContent>
    <xdr:clientData/>
  </xdr:twoCellAnchor>
  <xdr:twoCellAnchor editAs="oneCell">
    <xdr:from>
      <xdr:col>11</xdr:col>
      <xdr:colOff>1059997</xdr:colOff>
      <xdr:row>161</xdr:row>
      <xdr:rowOff>31796</xdr:rowOff>
    </xdr:from>
    <xdr:to>
      <xdr:col>11</xdr:col>
      <xdr:colOff>1543477</xdr:colOff>
      <xdr:row>162</xdr:row>
      <xdr:rowOff>5905</xdr:rowOff>
    </xdr:to>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88" name="Ink 87">
              <a:extLst>
                <a:ext uri="{FF2B5EF4-FFF2-40B4-BE49-F238E27FC236}">
                  <a16:creationId xmlns:a16="http://schemas.microsoft.com/office/drawing/2014/main" id="{B70C58E2-01FC-A636-9ED8-54A6D662E939}"/>
                </a:ext>
              </a:extLst>
            </xdr14:cNvPr>
            <xdr14:cNvContentPartPr/>
          </xdr14:nvContentPartPr>
          <xdr14:nvPr macro=""/>
          <xdr14:xfrm>
            <a:off x="17653204" y="30754848"/>
            <a:ext cx="483480" cy="158040"/>
          </xdr14:xfrm>
        </xdr:contentPart>
      </mc:Choice>
      <mc:Fallback xmlns="">
        <xdr:pic>
          <xdr:nvPicPr>
            <xdr:cNvPr id="88" name="Ink 87">
              <a:extLst>
                <a:ext uri="{FF2B5EF4-FFF2-40B4-BE49-F238E27FC236}">
                  <a16:creationId xmlns:a16="http://schemas.microsoft.com/office/drawing/2014/main" id="{B70C58E2-01FC-A636-9ED8-54A6D662E939}"/>
                </a:ext>
              </a:extLst>
            </xdr:cNvPr>
            <xdr:cNvPicPr/>
          </xdr:nvPicPr>
          <xdr:blipFill>
            <a:blip xmlns:r="http://schemas.openxmlformats.org/officeDocument/2006/relationships" r:embed="rId106"/>
            <a:stretch>
              <a:fillRect/>
            </a:stretch>
          </xdr:blipFill>
          <xdr:spPr>
            <a:xfrm>
              <a:off x="17644204" y="30745827"/>
              <a:ext cx="501120" cy="175720"/>
            </a:xfrm>
            <a:prstGeom prst="rect">
              <a:avLst/>
            </a:prstGeom>
          </xdr:spPr>
        </xdr:pic>
      </mc:Fallback>
    </mc:AlternateContent>
    <xdr:clientData/>
  </xdr:twoCellAnchor>
  <xdr:twoCellAnchor editAs="oneCell">
    <xdr:from>
      <xdr:col>11</xdr:col>
      <xdr:colOff>191317</xdr:colOff>
      <xdr:row>161</xdr:row>
      <xdr:rowOff>23156</xdr:rowOff>
    </xdr:from>
    <xdr:to>
      <xdr:col>11</xdr:col>
      <xdr:colOff>636277</xdr:colOff>
      <xdr:row>162</xdr:row>
      <xdr:rowOff>17065</xdr:rowOff>
    </xdr:to>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89" name="Ink 88">
              <a:extLst>
                <a:ext uri="{FF2B5EF4-FFF2-40B4-BE49-F238E27FC236}">
                  <a16:creationId xmlns:a16="http://schemas.microsoft.com/office/drawing/2014/main" id="{6CE87EFF-8AEE-33B0-9688-B3BAAD802FC7}"/>
                </a:ext>
              </a:extLst>
            </xdr14:cNvPr>
            <xdr14:cNvContentPartPr/>
          </xdr14:nvContentPartPr>
          <xdr14:nvPr macro=""/>
          <xdr14:xfrm>
            <a:off x="16784524" y="30746208"/>
            <a:ext cx="444960" cy="177840"/>
          </xdr14:xfrm>
        </xdr:contentPart>
      </mc:Choice>
      <mc:Fallback xmlns="">
        <xdr:pic>
          <xdr:nvPicPr>
            <xdr:cNvPr id="89" name="Ink 88">
              <a:extLst>
                <a:ext uri="{FF2B5EF4-FFF2-40B4-BE49-F238E27FC236}">
                  <a16:creationId xmlns:a16="http://schemas.microsoft.com/office/drawing/2014/main" id="{6CE87EFF-8AEE-33B0-9688-B3BAAD802FC7}"/>
                </a:ext>
              </a:extLst>
            </xdr:cNvPr>
            <xdr:cNvPicPr/>
          </xdr:nvPicPr>
          <xdr:blipFill>
            <a:blip xmlns:r="http://schemas.openxmlformats.org/officeDocument/2006/relationships" r:embed="rId108"/>
            <a:stretch>
              <a:fillRect/>
            </a:stretch>
          </xdr:blipFill>
          <xdr:spPr>
            <a:xfrm>
              <a:off x="16775884" y="30737208"/>
              <a:ext cx="462600" cy="195480"/>
            </a:xfrm>
            <a:prstGeom prst="rect">
              <a:avLst/>
            </a:prstGeom>
          </xdr:spPr>
        </xdr:pic>
      </mc:Fallback>
    </mc:AlternateContent>
    <xdr:clientData/>
  </xdr:twoCellAnchor>
  <xdr:twoCellAnchor editAs="oneCell">
    <xdr:from>
      <xdr:col>11</xdr:col>
      <xdr:colOff>105277</xdr:colOff>
      <xdr:row>163</xdr:row>
      <xdr:rowOff>117534</xdr:rowOff>
    </xdr:from>
    <xdr:to>
      <xdr:col>11</xdr:col>
      <xdr:colOff>172597</xdr:colOff>
      <xdr:row>163</xdr:row>
      <xdr:rowOff>172614</xdr:rowOff>
    </xdr:to>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92" name="Ink 91">
              <a:extLst>
                <a:ext uri="{FF2B5EF4-FFF2-40B4-BE49-F238E27FC236}">
                  <a16:creationId xmlns:a16="http://schemas.microsoft.com/office/drawing/2014/main" id="{325EE85C-1EB7-9E66-5866-B82A4BE83111}"/>
                </a:ext>
              </a:extLst>
            </xdr14:cNvPr>
            <xdr14:cNvContentPartPr/>
          </xdr14:nvContentPartPr>
          <xdr14:nvPr macro=""/>
          <xdr14:xfrm>
            <a:off x="16698484" y="31208448"/>
            <a:ext cx="67320" cy="55080"/>
          </xdr14:xfrm>
        </xdr:contentPart>
      </mc:Choice>
      <mc:Fallback xmlns="">
        <xdr:pic>
          <xdr:nvPicPr>
            <xdr:cNvPr id="92" name="Ink 91">
              <a:extLst>
                <a:ext uri="{FF2B5EF4-FFF2-40B4-BE49-F238E27FC236}">
                  <a16:creationId xmlns:a16="http://schemas.microsoft.com/office/drawing/2014/main" id="{325EE85C-1EB7-9E66-5866-B82A4BE83111}"/>
                </a:ext>
              </a:extLst>
            </xdr:cNvPr>
            <xdr:cNvPicPr/>
          </xdr:nvPicPr>
          <xdr:blipFill>
            <a:blip xmlns:r="http://schemas.openxmlformats.org/officeDocument/2006/relationships" r:embed="rId110"/>
            <a:stretch>
              <a:fillRect/>
            </a:stretch>
          </xdr:blipFill>
          <xdr:spPr>
            <a:xfrm>
              <a:off x="16689532" y="31199448"/>
              <a:ext cx="84866" cy="72720"/>
            </a:xfrm>
            <a:prstGeom prst="rect">
              <a:avLst/>
            </a:prstGeom>
          </xdr:spPr>
        </xdr:pic>
      </mc:Fallback>
    </mc:AlternateContent>
    <xdr:clientData/>
  </xdr:twoCellAnchor>
  <xdr:twoCellAnchor editAs="oneCell">
    <xdr:from>
      <xdr:col>12</xdr:col>
      <xdr:colOff>774869</xdr:colOff>
      <xdr:row>163</xdr:row>
      <xdr:rowOff>37614</xdr:rowOff>
    </xdr:from>
    <xdr:to>
      <xdr:col>12</xdr:col>
      <xdr:colOff>1157189</xdr:colOff>
      <xdr:row>164</xdr:row>
      <xdr:rowOff>47723</xdr:rowOff>
    </xdr:to>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31" name="Ink 130">
              <a:extLst>
                <a:ext uri="{FF2B5EF4-FFF2-40B4-BE49-F238E27FC236}">
                  <a16:creationId xmlns:a16="http://schemas.microsoft.com/office/drawing/2014/main" id="{099EECCC-F39C-5EC2-AEE8-91BF961A95B1}"/>
                </a:ext>
              </a:extLst>
            </xdr14:cNvPr>
            <xdr14:cNvContentPartPr/>
          </xdr14:nvContentPartPr>
          <xdr14:nvPr macro=""/>
          <xdr14:xfrm>
            <a:off x="19601524" y="31128528"/>
            <a:ext cx="382320" cy="194040"/>
          </xdr14:xfrm>
        </xdr:contentPart>
      </mc:Choice>
      <mc:Fallback xmlns="">
        <xdr:pic>
          <xdr:nvPicPr>
            <xdr:cNvPr id="131" name="Ink 130">
              <a:extLst>
                <a:ext uri="{FF2B5EF4-FFF2-40B4-BE49-F238E27FC236}">
                  <a16:creationId xmlns:a16="http://schemas.microsoft.com/office/drawing/2014/main" id="{099EECCC-F39C-5EC2-AEE8-91BF961A95B1}"/>
                </a:ext>
              </a:extLst>
            </xdr:cNvPr>
            <xdr:cNvPicPr/>
          </xdr:nvPicPr>
          <xdr:blipFill>
            <a:blip xmlns:r="http://schemas.openxmlformats.org/officeDocument/2006/relationships" r:embed="rId112"/>
            <a:stretch>
              <a:fillRect/>
            </a:stretch>
          </xdr:blipFill>
          <xdr:spPr>
            <a:xfrm>
              <a:off x="19592884" y="31119888"/>
              <a:ext cx="399960" cy="211680"/>
            </a:xfrm>
            <a:prstGeom prst="rect">
              <a:avLst/>
            </a:prstGeom>
          </xdr:spPr>
        </xdr:pic>
      </mc:Fallback>
    </mc:AlternateContent>
    <xdr:clientData/>
  </xdr:twoCellAnchor>
  <xdr:twoCellAnchor editAs="oneCell">
    <xdr:from>
      <xdr:col>12</xdr:col>
      <xdr:colOff>258629</xdr:colOff>
      <xdr:row>163</xdr:row>
      <xdr:rowOff>75414</xdr:rowOff>
    </xdr:from>
    <xdr:to>
      <xdr:col>12</xdr:col>
      <xdr:colOff>620069</xdr:colOff>
      <xdr:row>163</xdr:row>
      <xdr:rowOff>104574</xdr:rowOff>
    </xdr:to>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32" name="Ink 131">
              <a:extLst>
                <a:ext uri="{FF2B5EF4-FFF2-40B4-BE49-F238E27FC236}">
                  <a16:creationId xmlns:a16="http://schemas.microsoft.com/office/drawing/2014/main" id="{833AFA3C-5306-0B56-2643-486BE43A9720}"/>
                </a:ext>
              </a:extLst>
            </xdr14:cNvPr>
            <xdr14:cNvContentPartPr/>
          </xdr14:nvContentPartPr>
          <xdr14:nvPr macro=""/>
          <xdr14:xfrm>
            <a:off x="19085284" y="31166328"/>
            <a:ext cx="361440" cy="29160"/>
          </xdr14:xfrm>
        </xdr:contentPart>
      </mc:Choice>
      <mc:Fallback xmlns="">
        <xdr:pic>
          <xdr:nvPicPr>
            <xdr:cNvPr id="132" name="Ink 131">
              <a:extLst>
                <a:ext uri="{FF2B5EF4-FFF2-40B4-BE49-F238E27FC236}">
                  <a16:creationId xmlns:a16="http://schemas.microsoft.com/office/drawing/2014/main" id="{833AFA3C-5306-0B56-2643-486BE43A9720}"/>
                </a:ext>
              </a:extLst>
            </xdr:cNvPr>
            <xdr:cNvPicPr/>
          </xdr:nvPicPr>
          <xdr:blipFill>
            <a:blip xmlns:r="http://schemas.openxmlformats.org/officeDocument/2006/relationships" r:embed="rId114"/>
            <a:stretch>
              <a:fillRect/>
            </a:stretch>
          </xdr:blipFill>
          <xdr:spPr>
            <a:xfrm>
              <a:off x="19076635" y="31157438"/>
              <a:ext cx="379098" cy="46585"/>
            </a:xfrm>
            <a:prstGeom prst="rect">
              <a:avLst/>
            </a:prstGeom>
          </xdr:spPr>
        </xdr:pic>
      </mc:Fallback>
    </mc:AlternateContent>
    <xdr:clientData/>
  </xdr:twoCellAnchor>
  <xdr:twoCellAnchor editAs="oneCell">
    <xdr:from>
      <xdr:col>11</xdr:col>
      <xdr:colOff>735277</xdr:colOff>
      <xdr:row>163</xdr:row>
      <xdr:rowOff>29334</xdr:rowOff>
    </xdr:from>
    <xdr:to>
      <xdr:col>12</xdr:col>
      <xdr:colOff>123629</xdr:colOff>
      <xdr:row>163</xdr:row>
      <xdr:rowOff>173694</xdr:rowOff>
    </xdr:to>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33" name="Ink 132">
              <a:extLst>
                <a:ext uri="{FF2B5EF4-FFF2-40B4-BE49-F238E27FC236}">
                  <a16:creationId xmlns:a16="http://schemas.microsoft.com/office/drawing/2014/main" id="{458AC81D-5B75-50E1-843A-CD2E45CCED44}"/>
                </a:ext>
              </a:extLst>
            </xdr14:cNvPr>
            <xdr14:cNvContentPartPr/>
          </xdr14:nvContentPartPr>
          <xdr14:nvPr macro=""/>
          <xdr14:xfrm>
            <a:off x="17328484" y="31120248"/>
            <a:ext cx="1621800" cy="144360"/>
          </xdr14:xfrm>
        </xdr:contentPart>
      </mc:Choice>
      <mc:Fallback xmlns="">
        <xdr:pic>
          <xdr:nvPicPr>
            <xdr:cNvPr id="133" name="Ink 132">
              <a:extLst>
                <a:ext uri="{FF2B5EF4-FFF2-40B4-BE49-F238E27FC236}">
                  <a16:creationId xmlns:a16="http://schemas.microsoft.com/office/drawing/2014/main" id="{458AC81D-5B75-50E1-843A-CD2E45CCED44}"/>
                </a:ext>
              </a:extLst>
            </xdr:cNvPr>
            <xdr:cNvPicPr/>
          </xdr:nvPicPr>
          <xdr:blipFill>
            <a:blip xmlns:r="http://schemas.openxmlformats.org/officeDocument/2006/relationships" r:embed="rId116"/>
            <a:stretch>
              <a:fillRect/>
            </a:stretch>
          </xdr:blipFill>
          <xdr:spPr>
            <a:xfrm>
              <a:off x="17319844" y="31111608"/>
              <a:ext cx="1639440" cy="162000"/>
            </a:xfrm>
            <a:prstGeom prst="rect">
              <a:avLst/>
            </a:prstGeom>
          </xdr:spPr>
        </xdr:pic>
      </mc:Fallback>
    </mc:AlternateContent>
    <xdr:clientData/>
  </xdr:twoCellAnchor>
  <xdr:twoCellAnchor editAs="oneCell">
    <xdr:from>
      <xdr:col>11</xdr:col>
      <xdr:colOff>198517</xdr:colOff>
      <xdr:row>163</xdr:row>
      <xdr:rowOff>24654</xdr:rowOff>
    </xdr:from>
    <xdr:to>
      <xdr:col>11</xdr:col>
      <xdr:colOff>589837</xdr:colOff>
      <xdr:row>163</xdr:row>
      <xdr:rowOff>183414</xdr:rowOff>
    </xdr:to>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34" name="Ink 133">
              <a:extLst>
                <a:ext uri="{FF2B5EF4-FFF2-40B4-BE49-F238E27FC236}">
                  <a16:creationId xmlns:a16="http://schemas.microsoft.com/office/drawing/2014/main" id="{6D0F2FD0-650A-CBC6-1717-C6EFE82FB417}"/>
                </a:ext>
              </a:extLst>
            </xdr14:cNvPr>
            <xdr14:cNvContentPartPr/>
          </xdr14:nvContentPartPr>
          <xdr14:nvPr macro=""/>
          <xdr14:xfrm>
            <a:off x="16791724" y="31115568"/>
            <a:ext cx="391320" cy="158760"/>
          </xdr14:xfrm>
        </xdr:contentPart>
      </mc:Choice>
      <mc:Fallback xmlns="">
        <xdr:pic>
          <xdr:nvPicPr>
            <xdr:cNvPr id="134" name="Ink 133">
              <a:extLst>
                <a:ext uri="{FF2B5EF4-FFF2-40B4-BE49-F238E27FC236}">
                  <a16:creationId xmlns:a16="http://schemas.microsoft.com/office/drawing/2014/main" id="{6D0F2FD0-650A-CBC6-1717-C6EFE82FB417}"/>
                </a:ext>
              </a:extLst>
            </xdr:cNvPr>
            <xdr:cNvPicPr/>
          </xdr:nvPicPr>
          <xdr:blipFill>
            <a:blip xmlns:r="http://schemas.openxmlformats.org/officeDocument/2006/relationships" r:embed="rId118"/>
            <a:stretch>
              <a:fillRect/>
            </a:stretch>
          </xdr:blipFill>
          <xdr:spPr>
            <a:xfrm>
              <a:off x="16782724" y="31106568"/>
              <a:ext cx="408960" cy="176400"/>
            </a:xfrm>
            <a:prstGeom prst="rect">
              <a:avLst/>
            </a:prstGeom>
          </xdr:spPr>
        </xdr:pic>
      </mc:Fallback>
    </mc:AlternateContent>
    <xdr:clientData/>
  </xdr:twoCellAnchor>
  <xdr:twoCellAnchor editAs="oneCell">
    <xdr:from>
      <xdr:col>10</xdr:col>
      <xdr:colOff>1235942</xdr:colOff>
      <xdr:row>166</xdr:row>
      <xdr:rowOff>2061</xdr:rowOff>
    </xdr:from>
    <xdr:to>
      <xdr:col>11</xdr:col>
      <xdr:colOff>206437</xdr:colOff>
      <xdr:row>167</xdr:row>
      <xdr:rowOff>139250</xdr:rowOff>
    </xdr:to>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39" name="Ink 138">
              <a:extLst>
                <a:ext uri="{FF2B5EF4-FFF2-40B4-BE49-F238E27FC236}">
                  <a16:creationId xmlns:a16="http://schemas.microsoft.com/office/drawing/2014/main" id="{8C8273F8-613C-F191-13B4-02949D5DF942}"/>
                </a:ext>
              </a:extLst>
            </xdr14:cNvPr>
            <xdr14:cNvContentPartPr/>
          </xdr14:nvContentPartPr>
          <xdr14:nvPr macro=""/>
          <xdr14:xfrm>
            <a:off x="16081804" y="31644768"/>
            <a:ext cx="717840" cy="321120"/>
          </xdr14:xfrm>
        </xdr:contentPart>
      </mc:Choice>
      <mc:Fallback xmlns="">
        <xdr:pic>
          <xdr:nvPicPr>
            <xdr:cNvPr id="139" name="Ink 138">
              <a:extLst>
                <a:ext uri="{FF2B5EF4-FFF2-40B4-BE49-F238E27FC236}">
                  <a16:creationId xmlns:a16="http://schemas.microsoft.com/office/drawing/2014/main" id="{8C8273F8-613C-F191-13B4-02949D5DF942}"/>
                </a:ext>
              </a:extLst>
            </xdr:cNvPr>
            <xdr:cNvPicPr/>
          </xdr:nvPicPr>
          <xdr:blipFill>
            <a:blip xmlns:r="http://schemas.openxmlformats.org/officeDocument/2006/relationships" r:embed="rId120"/>
            <a:stretch>
              <a:fillRect/>
            </a:stretch>
          </xdr:blipFill>
          <xdr:spPr>
            <a:xfrm>
              <a:off x="16073164" y="31636128"/>
              <a:ext cx="735480" cy="338760"/>
            </a:xfrm>
            <a:prstGeom prst="rect">
              <a:avLst/>
            </a:prstGeom>
          </xdr:spPr>
        </xdr:pic>
      </mc:Fallback>
    </mc:AlternateContent>
    <xdr:clientData/>
  </xdr:twoCellAnchor>
  <xdr:twoCellAnchor editAs="oneCell">
    <xdr:from>
      <xdr:col>11</xdr:col>
      <xdr:colOff>332661</xdr:colOff>
      <xdr:row>166</xdr:row>
      <xdr:rowOff>16461</xdr:rowOff>
    </xdr:from>
    <xdr:to>
      <xdr:col>11</xdr:col>
      <xdr:colOff>1278381</xdr:colOff>
      <xdr:row>167</xdr:row>
      <xdr:rowOff>146810</xdr:rowOff>
    </xdr:to>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46" name="Ink 145">
              <a:extLst>
                <a:ext uri="{FF2B5EF4-FFF2-40B4-BE49-F238E27FC236}">
                  <a16:creationId xmlns:a16="http://schemas.microsoft.com/office/drawing/2014/main" id="{7374C10C-5992-892F-7638-257E42794BF0}"/>
                </a:ext>
              </a:extLst>
            </xdr14:cNvPr>
            <xdr14:cNvContentPartPr/>
          </xdr14:nvContentPartPr>
          <xdr14:nvPr macro=""/>
          <xdr14:xfrm>
            <a:off x="16925868" y="31659168"/>
            <a:ext cx="945720" cy="314280"/>
          </xdr14:xfrm>
        </xdr:contentPart>
      </mc:Choice>
      <mc:Fallback xmlns="">
        <xdr:pic>
          <xdr:nvPicPr>
            <xdr:cNvPr id="146" name="Ink 145">
              <a:extLst>
                <a:ext uri="{FF2B5EF4-FFF2-40B4-BE49-F238E27FC236}">
                  <a16:creationId xmlns:a16="http://schemas.microsoft.com/office/drawing/2014/main" id="{7374C10C-5992-892F-7638-257E42794BF0}"/>
                </a:ext>
              </a:extLst>
            </xdr:cNvPr>
            <xdr:cNvPicPr/>
          </xdr:nvPicPr>
          <xdr:blipFill>
            <a:blip xmlns:r="http://schemas.openxmlformats.org/officeDocument/2006/relationships" r:embed="rId122"/>
            <a:stretch>
              <a:fillRect/>
            </a:stretch>
          </xdr:blipFill>
          <xdr:spPr>
            <a:xfrm>
              <a:off x="16917228" y="31650528"/>
              <a:ext cx="963360" cy="33192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291360</xdr:colOff>
      <xdr:row>0</xdr:row>
      <xdr:rowOff>107640</xdr:rowOff>
    </xdr:from>
    <xdr:to>
      <xdr:col>4</xdr:col>
      <xdr:colOff>388380</xdr:colOff>
      <xdr:row>3</xdr:row>
      <xdr:rowOff>19080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8" name="Ink 17">
              <a:extLst>
                <a:ext uri="{FF2B5EF4-FFF2-40B4-BE49-F238E27FC236}">
                  <a16:creationId xmlns:a16="http://schemas.microsoft.com/office/drawing/2014/main" id="{85388589-0D4A-B121-3011-6548889D4271}"/>
                </a:ext>
              </a:extLst>
            </xdr14:cNvPr>
            <xdr14:cNvContentPartPr/>
          </xdr14:nvContentPartPr>
          <xdr14:nvPr macro=""/>
          <xdr14:xfrm>
            <a:off x="1510560" y="107640"/>
            <a:ext cx="2817360" cy="460080"/>
          </xdr14:xfrm>
        </xdr:contentPart>
      </mc:Choice>
      <mc:Fallback xmlns="">
        <xdr:pic>
          <xdr:nvPicPr>
            <xdr:cNvPr id="18" name="Ink 17">
              <a:extLst>
                <a:ext uri="{FF2B5EF4-FFF2-40B4-BE49-F238E27FC236}">
                  <a16:creationId xmlns:a16="http://schemas.microsoft.com/office/drawing/2014/main" id="{85388589-0D4A-B121-3011-6548889D4271}"/>
                </a:ext>
              </a:extLst>
            </xdr:cNvPr>
            <xdr:cNvPicPr/>
          </xdr:nvPicPr>
          <xdr:blipFill>
            <a:blip xmlns:r="http://schemas.openxmlformats.org/officeDocument/2006/relationships" r:embed="rId2"/>
            <a:stretch>
              <a:fillRect/>
            </a:stretch>
          </xdr:blipFill>
          <xdr:spPr>
            <a:xfrm>
              <a:off x="1501920" y="98993"/>
              <a:ext cx="2835000" cy="477734"/>
            </a:xfrm>
            <a:prstGeom prst="rect">
              <a:avLst/>
            </a:prstGeom>
          </xdr:spPr>
        </xdr:pic>
      </mc:Fallback>
    </mc:AlternateContent>
    <xdr:clientData/>
  </xdr:twoCellAnchor>
  <xdr:twoCellAnchor editAs="oneCell">
    <xdr:from>
      <xdr:col>5</xdr:col>
      <xdr:colOff>103440</xdr:colOff>
      <xdr:row>4</xdr:row>
      <xdr:rowOff>47880</xdr:rowOff>
    </xdr:from>
    <xdr:to>
      <xdr:col>5</xdr:col>
      <xdr:colOff>658200</xdr:colOff>
      <xdr:row>5</xdr:row>
      <xdr:rowOff>65160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2" name="Ink 21">
              <a:extLst>
                <a:ext uri="{FF2B5EF4-FFF2-40B4-BE49-F238E27FC236}">
                  <a16:creationId xmlns:a16="http://schemas.microsoft.com/office/drawing/2014/main" id="{F7C2F57D-F8D0-8094-4F2D-1A0484664FA2}"/>
                </a:ext>
              </a:extLst>
            </xdr14:cNvPr>
            <xdr14:cNvContentPartPr/>
          </xdr14:nvContentPartPr>
          <xdr14:nvPr macro=""/>
          <xdr14:xfrm>
            <a:off x="3151440" y="779400"/>
            <a:ext cx="554760" cy="200160"/>
          </xdr14:xfrm>
        </xdr:contentPart>
      </mc:Choice>
      <mc:Fallback xmlns="">
        <xdr:pic>
          <xdr:nvPicPr>
            <xdr:cNvPr id="22" name="Ink 21">
              <a:extLst>
                <a:ext uri="{FF2B5EF4-FFF2-40B4-BE49-F238E27FC236}">
                  <a16:creationId xmlns:a16="http://schemas.microsoft.com/office/drawing/2014/main" id="{F7C2F57D-F8D0-8094-4F2D-1A0484664FA2}"/>
                </a:ext>
              </a:extLst>
            </xdr:cNvPr>
            <xdr:cNvPicPr/>
          </xdr:nvPicPr>
          <xdr:blipFill>
            <a:blip xmlns:r="http://schemas.openxmlformats.org/officeDocument/2006/relationships" r:embed="rId4"/>
            <a:stretch>
              <a:fillRect/>
            </a:stretch>
          </xdr:blipFill>
          <xdr:spPr>
            <a:xfrm>
              <a:off x="3142440" y="770760"/>
              <a:ext cx="572400" cy="217800"/>
            </a:xfrm>
            <a:prstGeom prst="rect">
              <a:avLst/>
            </a:prstGeom>
          </xdr:spPr>
        </xdr:pic>
      </mc:Fallback>
    </mc:AlternateContent>
    <xdr:clientData/>
  </xdr:twoCellAnchor>
  <xdr:twoCellAnchor editAs="oneCell">
    <xdr:from>
      <xdr:col>7</xdr:col>
      <xdr:colOff>226680</xdr:colOff>
      <xdr:row>0</xdr:row>
      <xdr:rowOff>61920</xdr:rowOff>
    </xdr:from>
    <xdr:to>
      <xdr:col>9</xdr:col>
      <xdr:colOff>477780</xdr:colOff>
      <xdr:row>2</xdr:row>
      <xdr:rowOff>71280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33" name="Ink 32">
              <a:extLst>
                <a:ext uri="{FF2B5EF4-FFF2-40B4-BE49-F238E27FC236}">
                  <a16:creationId xmlns:a16="http://schemas.microsoft.com/office/drawing/2014/main" id="{D618D8DC-0168-98E4-41DD-3C5679B0410A}"/>
                </a:ext>
              </a:extLst>
            </xdr14:cNvPr>
            <xdr14:cNvContentPartPr/>
          </xdr14:nvContentPartPr>
          <xdr14:nvPr macro=""/>
          <xdr14:xfrm>
            <a:off x="4493880" y="61920"/>
            <a:ext cx="2011320" cy="375120"/>
          </xdr14:xfrm>
        </xdr:contentPart>
      </mc:Choice>
      <mc:Fallback xmlns="">
        <xdr:pic>
          <xdr:nvPicPr>
            <xdr:cNvPr id="33" name="Ink 32">
              <a:extLst>
                <a:ext uri="{FF2B5EF4-FFF2-40B4-BE49-F238E27FC236}">
                  <a16:creationId xmlns:a16="http://schemas.microsoft.com/office/drawing/2014/main" id="{D618D8DC-0168-98E4-41DD-3C5679B0410A}"/>
                </a:ext>
              </a:extLst>
            </xdr:cNvPr>
            <xdr:cNvPicPr/>
          </xdr:nvPicPr>
          <xdr:blipFill>
            <a:blip xmlns:r="http://schemas.openxmlformats.org/officeDocument/2006/relationships" r:embed="rId6"/>
            <a:stretch>
              <a:fillRect/>
            </a:stretch>
          </xdr:blipFill>
          <xdr:spPr>
            <a:xfrm>
              <a:off x="4485240" y="53280"/>
              <a:ext cx="2028960" cy="392760"/>
            </a:xfrm>
            <a:prstGeom prst="rect">
              <a:avLst/>
            </a:prstGeom>
          </xdr:spPr>
        </xdr:pic>
      </mc:Fallback>
    </mc:AlternateContent>
    <xdr:clientData/>
  </xdr:twoCellAnchor>
  <xdr:twoCellAnchor editAs="oneCell">
    <xdr:from>
      <xdr:col>6</xdr:col>
      <xdr:colOff>499320</xdr:colOff>
      <xdr:row>4</xdr:row>
      <xdr:rowOff>9360</xdr:rowOff>
    </xdr:from>
    <xdr:to>
      <xdr:col>7</xdr:col>
      <xdr:colOff>379440</xdr:colOff>
      <xdr:row>5</xdr:row>
      <xdr:rowOff>112320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41" name="Ink 40">
              <a:extLst>
                <a:ext uri="{FF2B5EF4-FFF2-40B4-BE49-F238E27FC236}">
                  <a16:creationId xmlns:a16="http://schemas.microsoft.com/office/drawing/2014/main" id="{01C7BEC7-2A87-06F2-8885-3F97CF60CF96}"/>
                </a:ext>
              </a:extLst>
            </xdr14:cNvPr>
            <xdr14:cNvContentPartPr/>
          </xdr14:nvContentPartPr>
          <xdr14:nvPr macro=""/>
          <xdr14:xfrm>
            <a:off x="4156920" y="740880"/>
            <a:ext cx="1206000" cy="285840"/>
          </xdr14:xfrm>
        </xdr:contentPart>
      </mc:Choice>
      <mc:Fallback xmlns="">
        <xdr:pic>
          <xdr:nvPicPr>
            <xdr:cNvPr id="41" name="Ink 40">
              <a:extLst>
                <a:ext uri="{FF2B5EF4-FFF2-40B4-BE49-F238E27FC236}">
                  <a16:creationId xmlns:a16="http://schemas.microsoft.com/office/drawing/2014/main" id="{01C7BEC7-2A87-06F2-8885-3F97CF60CF96}"/>
                </a:ext>
              </a:extLst>
            </xdr:cNvPr>
            <xdr:cNvPicPr/>
          </xdr:nvPicPr>
          <xdr:blipFill>
            <a:blip xmlns:r="http://schemas.openxmlformats.org/officeDocument/2006/relationships" r:embed="rId8"/>
            <a:stretch>
              <a:fillRect/>
            </a:stretch>
          </xdr:blipFill>
          <xdr:spPr>
            <a:xfrm>
              <a:off x="4147920" y="732240"/>
              <a:ext cx="1223640" cy="303480"/>
            </a:xfrm>
            <a:prstGeom prst="rect">
              <a:avLst/>
            </a:prstGeom>
          </xdr:spPr>
        </xdr:pic>
      </mc:Fallback>
    </mc:AlternateContent>
    <xdr:clientData/>
  </xdr:twoCellAnchor>
  <xdr:twoCellAnchor editAs="oneCell">
    <xdr:from>
      <xdr:col>4</xdr:col>
      <xdr:colOff>376080</xdr:colOff>
      <xdr:row>4</xdr:row>
      <xdr:rowOff>165600</xdr:rowOff>
    </xdr:from>
    <xdr:to>
      <xdr:col>4</xdr:col>
      <xdr:colOff>468240</xdr:colOff>
      <xdr:row>5</xdr:row>
      <xdr:rowOff>82800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42" name="Ink 41">
              <a:extLst>
                <a:ext uri="{FF2B5EF4-FFF2-40B4-BE49-F238E27FC236}">
                  <a16:creationId xmlns:a16="http://schemas.microsoft.com/office/drawing/2014/main" id="{6827C368-7FF6-6B55-3408-4D6B5ECDE7B5}"/>
                </a:ext>
              </a:extLst>
            </xdr14:cNvPr>
            <xdr14:cNvContentPartPr/>
          </xdr14:nvContentPartPr>
          <xdr14:nvPr macro=""/>
          <xdr14:xfrm>
            <a:off x="2814480" y="897120"/>
            <a:ext cx="92160" cy="100080"/>
          </xdr14:xfrm>
        </xdr:contentPart>
      </mc:Choice>
      <mc:Fallback xmlns="">
        <xdr:pic>
          <xdr:nvPicPr>
            <xdr:cNvPr id="42" name="Ink 41">
              <a:extLst>
                <a:ext uri="{FF2B5EF4-FFF2-40B4-BE49-F238E27FC236}">
                  <a16:creationId xmlns:a16="http://schemas.microsoft.com/office/drawing/2014/main" id="{6827C368-7FF6-6B55-3408-4D6B5ECDE7B5}"/>
                </a:ext>
              </a:extLst>
            </xdr:cNvPr>
            <xdr:cNvPicPr/>
          </xdr:nvPicPr>
          <xdr:blipFill>
            <a:blip xmlns:r="http://schemas.openxmlformats.org/officeDocument/2006/relationships" r:embed="rId10"/>
            <a:stretch>
              <a:fillRect/>
            </a:stretch>
          </xdr:blipFill>
          <xdr:spPr>
            <a:xfrm>
              <a:off x="2805840" y="888120"/>
              <a:ext cx="109800" cy="117720"/>
            </a:xfrm>
            <a:prstGeom prst="rect">
              <a:avLst/>
            </a:prstGeom>
          </xdr:spPr>
        </xdr:pic>
      </mc:Fallback>
    </mc:AlternateContent>
    <xdr:clientData/>
  </xdr:twoCellAnchor>
  <xdr:twoCellAnchor editAs="oneCell">
    <xdr:from>
      <xdr:col>4</xdr:col>
      <xdr:colOff>427920</xdr:colOff>
      <xdr:row>9</xdr:row>
      <xdr:rowOff>104400</xdr:rowOff>
    </xdr:from>
    <xdr:to>
      <xdr:col>4</xdr:col>
      <xdr:colOff>463920</xdr:colOff>
      <xdr:row>9</xdr:row>
      <xdr:rowOff>142560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43" name="Ink 42">
              <a:extLst>
                <a:ext uri="{FF2B5EF4-FFF2-40B4-BE49-F238E27FC236}">
                  <a16:creationId xmlns:a16="http://schemas.microsoft.com/office/drawing/2014/main" id="{F4CF1BC4-CDC6-C8F9-2A9C-8EE8CBABB70C}"/>
                </a:ext>
              </a:extLst>
            </xdr14:cNvPr>
            <xdr14:cNvContentPartPr/>
          </xdr14:nvContentPartPr>
          <xdr14:nvPr macro=""/>
          <xdr14:xfrm>
            <a:off x="2866320" y="1750320"/>
            <a:ext cx="36000" cy="38160"/>
          </xdr14:xfrm>
        </xdr:contentPart>
      </mc:Choice>
      <mc:Fallback xmlns="">
        <xdr:pic>
          <xdr:nvPicPr>
            <xdr:cNvPr id="43" name="Ink 42">
              <a:extLst>
                <a:ext uri="{FF2B5EF4-FFF2-40B4-BE49-F238E27FC236}">
                  <a16:creationId xmlns:a16="http://schemas.microsoft.com/office/drawing/2014/main" id="{F4CF1BC4-CDC6-C8F9-2A9C-8EE8CBABB70C}"/>
                </a:ext>
              </a:extLst>
            </xdr:cNvPr>
            <xdr:cNvPicPr/>
          </xdr:nvPicPr>
          <xdr:blipFill>
            <a:blip xmlns:r="http://schemas.openxmlformats.org/officeDocument/2006/relationships" r:embed="rId12"/>
            <a:stretch>
              <a:fillRect/>
            </a:stretch>
          </xdr:blipFill>
          <xdr:spPr>
            <a:xfrm>
              <a:off x="2857320" y="1741680"/>
              <a:ext cx="53640" cy="55800"/>
            </a:xfrm>
            <a:prstGeom prst="rect">
              <a:avLst/>
            </a:prstGeom>
          </xdr:spPr>
        </xdr:pic>
      </mc:Fallback>
    </mc:AlternateContent>
    <xdr:clientData/>
  </xdr:twoCellAnchor>
  <xdr:twoCellAnchor editAs="oneCell">
    <xdr:from>
      <xdr:col>5</xdr:col>
      <xdr:colOff>171480</xdr:colOff>
      <xdr:row>8</xdr:row>
      <xdr:rowOff>23760</xdr:rowOff>
    </xdr:from>
    <xdr:to>
      <xdr:col>7</xdr:col>
      <xdr:colOff>312420</xdr:colOff>
      <xdr:row>10</xdr:row>
      <xdr:rowOff>133200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64" name="Ink 63">
              <a:extLst>
                <a:ext uri="{FF2B5EF4-FFF2-40B4-BE49-F238E27FC236}">
                  <a16:creationId xmlns:a16="http://schemas.microsoft.com/office/drawing/2014/main" id="{225C2AB1-EA35-D9EB-719D-94E880B0F2FF}"/>
                </a:ext>
              </a:extLst>
            </xdr14:cNvPr>
            <xdr14:cNvContentPartPr/>
          </xdr14:nvContentPartPr>
          <xdr14:nvPr macro=""/>
          <xdr14:xfrm>
            <a:off x="3219480" y="1486800"/>
            <a:ext cx="2678400" cy="475200"/>
          </xdr14:xfrm>
        </xdr:contentPart>
      </mc:Choice>
      <mc:Fallback xmlns="">
        <xdr:pic>
          <xdr:nvPicPr>
            <xdr:cNvPr id="64" name="Ink 63">
              <a:extLst>
                <a:ext uri="{FF2B5EF4-FFF2-40B4-BE49-F238E27FC236}">
                  <a16:creationId xmlns:a16="http://schemas.microsoft.com/office/drawing/2014/main" id="{225C2AB1-EA35-D9EB-719D-94E880B0F2FF}"/>
                </a:ext>
              </a:extLst>
            </xdr:cNvPr>
            <xdr:cNvPicPr/>
          </xdr:nvPicPr>
          <xdr:blipFill>
            <a:blip xmlns:r="http://schemas.openxmlformats.org/officeDocument/2006/relationships" r:embed="rId14"/>
            <a:stretch>
              <a:fillRect/>
            </a:stretch>
          </xdr:blipFill>
          <xdr:spPr>
            <a:xfrm>
              <a:off x="3210840" y="1477800"/>
              <a:ext cx="2696040" cy="492840"/>
            </a:xfrm>
            <a:prstGeom prst="rect">
              <a:avLst/>
            </a:prstGeom>
          </xdr:spPr>
        </xdr:pic>
      </mc:Fallback>
    </mc:AlternateContent>
    <xdr:clientData/>
  </xdr:twoCellAnchor>
  <xdr:twoCellAnchor editAs="oneCell">
    <xdr:from>
      <xdr:col>4</xdr:col>
      <xdr:colOff>392640</xdr:colOff>
      <xdr:row>12</xdr:row>
      <xdr:rowOff>102960</xdr:rowOff>
    </xdr:from>
    <xdr:to>
      <xdr:col>4</xdr:col>
      <xdr:colOff>431160</xdr:colOff>
      <xdr:row>12</xdr:row>
      <xdr:rowOff>175680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65" name="Ink 64">
              <a:extLst>
                <a:ext uri="{FF2B5EF4-FFF2-40B4-BE49-F238E27FC236}">
                  <a16:creationId xmlns:a16="http://schemas.microsoft.com/office/drawing/2014/main" id="{163E52D8-E3B2-D890-69BA-2C3035DD4D19}"/>
                </a:ext>
              </a:extLst>
            </xdr14:cNvPr>
            <xdr14:cNvContentPartPr/>
          </xdr14:nvContentPartPr>
          <xdr14:nvPr macro=""/>
          <xdr14:xfrm>
            <a:off x="2831040" y="2297520"/>
            <a:ext cx="38520" cy="72720"/>
          </xdr14:xfrm>
        </xdr:contentPart>
      </mc:Choice>
      <mc:Fallback xmlns="">
        <xdr:pic>
          <xdr:nvPicPr>
            <xdr:cNvPr id="65" name="Ink 64">
              <a:extLst>
                <a:ext uri="{FF2B5EF4-FFF2-40B4-BE49-F238E27FC236}">
                  <a16:creationId xmlns:a16="http://schemas.microsoft.com/office/drawing/2014/main" id="{163E52D8-E3B2-D890-69BA-2C3035DD4D19}"/>
                </a:ext>
              </a:extLst>
            </xdr:cNvPr>
            <xdr:cNvPicPr/>
          </xdr:nvPicPr>
          <xdr:blipFill>
            <a:blip xmlns:r="http://schemas.openxmlformats.org/officeDocument/2006/relationships" r:embed="rId16"/>
            <a:stretch>
              <a:fillRect/>
            </a:stretch>
          </xdr:blipFill>
          <xdr:spPr>
            <a:xfrm>
              <a:off x="2822040" y="2288880"/>
              <a:ext cx="56160" cy="90360"/>
            </a:xfrm>
            <a:prstGeom prst="rect">
              <a:avLst/>
            </a:prstGeom>
          </xdr:spPr>
        </xdr:pic>
      </mc:Fallback>
    </mc:AlternateContent>
    <xdr:clientData/>
  </xdr:twoCellAnchor>
  <xdr:twoCellAnchor editAs="oneCell">
    <xdr:from>
      <xdr:col>7</xdr:col>
      <xdr:colOff>237840</xdr:colOff>
      <xdr:row>13</xdr:row>
      <xdr:rowOff>181080</xdr:rowOff>
    </xdr:from>
    <xdr:to>
      <xdr:col>9</xdr:col>
      <xdr:colOff>262500</xdr:colOff>
      <xdr:row>16</xdr:row>
      <xdr:rowOff>45000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2" name="Ink 101">
              <a:extLst>
                <a:ext uri="{FF2B5EF4-FFF2-40B4-BE49-F238E27FC236}">
                  <a16:creationId xmlns:a16="http://schemas.microsoft.com/office/drawing/2014/main" id="{56BE0FA4-2D55-57D2-961F-CF327D583E6C}"/>
                </a:ext>
              </a:extLst>
            </xdr14:cNvPr>
            <xdr14:cNvContentPartPr/>
          </xdr14:nvContentPartPr>
          <xdr14:nvPr macro=""/>
          <xdr14:xfrm>
            <a:off x="4505040" y="2558520"/>
            <a:ext cx="1784880" cy="412560"/>
          </xdr14:xfrm>
        </xdr:contentPart>
      </mc:Choice>
      <mc:Fallback xmlns="">
        <xdr:pic>
          <xdr:nvPicPr>
            <xdr:cNvPr id="102" name="Ink 101">
              <a:extLst>
                <a:ext uri="{FF2B5EF4-FFF2-40B4-BE49-F238E27FC236}">
                  <a16:creationId xmlns:a16="http://schemas.microsoft.com/office/drawing/2014/main" id="{56BE0FA4-2D55-57D2-961F-CF327D583E6C}"/>
                </a:ext>
              </a:extLst>
            </xdr:cNvPr>
            <xdr:cNvPicPr/>
          </xdr:nvPicPr>
          <xdr:blipFill>
            <a:blip xmlns:r="http://schemas.openxmlformats.org/officeDocument/2006/relationships" r:embed="rId18"/>
            <a:stretch>
              <a:fillRect/>
            </a:stretch>
          </xdr:blipFill>
          <xdr:spPr>
            <a:xfrm>
              <a:off x="4496400" y="2549880"/>
              <a:ext cx="1802520" cy="430200"/>
            </a:xfrm>
            <a:prstGeom prst="rect">
              <a:avLst/>
            </a:prstGeom>
          </xdr:spPr>
        </xdr:pic>
      </mc:Fallback>
    </mc:AlternateContent>
    <xdr:clientData/>
  </xdr:twoCellAnchor>
  <xdr:twoCellAnchor editAs="oneCell">
    <xdr:from>
      <xdr:col>6</xdr:col>
      <xdr:colOff>135360</xdr:colOff>
      <xdr:row>14</xdr:row>
      <xdr:rowOff>110880</xdr:rowOff>
    </xdr:from>
    <xdr:to>
      <xdr:col>6</xdr:col>
      <xdr:colOff>376920</xdr:colOff>
      <xdr:row>15</xdr:row>
      <xdr:rowOff>50400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03" name="Ink 102">
              <a:extLst>
                <a:ext uri="{FF2B5EF4-FFF2-40B4-BE49-F238E27FC236}">
                  <a16:creationId xmlns:a16="http://schemas.microsoft.com/office/drawing/2014/main" id="{E983BC87-AB1E-996C-A33F-80E81CA63C64}"/>
                </a:ext>
              </a:extLst>
            </xdr14:cNvPr>
            <xdr14:cNvContentPartPr/>
          </xdr14:nvContentPartPr>
          <xdr14:nvPr macro=""/>
          <xdr14:xfrm>
            <a:off x="3792960" y="2671200"/>
            <a:ext cx="241560" cy="122400"/>
          </xdr14:xfrm>
        </xdr:contentPart>
      </mc:Choice>
      <mc:Fallback xmlns="">
        <xdr:pic>
          <xdr:nvPicPr>
            <xdr:cNvPr id="103" name="Ink 102">
              <a:extLst>
                <a:ext uri="{FF2B5EF4-FFF2-40B4-BE49-F238E27FC236}">
                  <a16:creationId xmlns:a16="http://schemas.microsoft.com/office/drawing/2014/main" id="{E983BC87-AB1E-996C-A33F-80E81CA63C64}"/>
                </a:ext>
              </a:extLst>
            </xdr:cNvPr>
            <xdr:cNvPicPr/>
          </xdr:nvPicPr>
          <xdr:blipFill>
            <a:blip xmlns:r="http://schemas.openxmlformats.org/officeDocument/2006/relationships" r:embed="rId20"/>
            <a:stretch>
              <a:fillRect/>
            </a:stretch>
          </xdr:blipFill>
          <xdr:spPr>
            <a:xfrm>
              <a:off x="3784320" y="2662560"/>
              <a:ext cx="259200" cy="140040"/>
            </a:xfrm>
            <a:prstGeom prst="rect">
              <a:avLst/>
            </a:prstGeom>
          </xdr:spPr>
        </xdr:pic>
      </mc:Fallback>
    </mc:AlternateContent>
    <xdr:clientData/>
  </xdr:twoCellAnchor>
  <xdr:twoCellAnchor editAs="oneCell">
    <xdr:from>
      <xdr:col>4</xdr:col>
      <xdr:colOff>504960</xdr:colOff>
      <xdr:row>14</xdr:row>
      <xdr:rowOff>94680</xdr:rowOff>
    </xdr:from>
    <xdr:to>
      <xdr:col>4</xdr:col>
      <xdr:colOff>1106880</xdr:colOff>
      <xdr:row>15</xdr:row>
      <xdr:rowOff>141840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4" name="Ink 103">
              <a:extLst>
                <a:ext uri="{FF2B5EF4-FFF2-40B4-BE49-F238E27FC236}">
                  <a16:creationId xmlns:a16="http://schemas.microsoft.com/office/drawing/2014/main" id="{3F1C7536-D4D3-C50E-9FD9-10D1CC0EDAEA}"/>
                </a:ext>
              </a:extLst>
            </xdr14:cNvPr>
            <xdr14:cNvContentPartPr/>
          </xdr14:nvContentPartPr>
          <xdr14:nvPr macro=""/>
          <xdr14:xfrm>
            <a:off x="2943360" y="2655000"/>
            <a:ext cx="601920" cy="230040"/>
          </xdr14:xfrm>
        </xdr:contentPart>
      </mc:Choice>
      <mc:Fallback xmlns="">
        <xdr:pic>
          <xdr:nvPicPr>
            <xdr:cNvPr id="104" name="Ink 103">
              <a:extLst>
                <a:ext uri="{FF2B5EF4-FFF2-40B4-BE49-F238E27FC236}">
                  <a16:creationId xmlns:a16="http://schemas.microsoft.com/office/drawing/2014/main" id="{3F1C7536-D4D3-C50E-9FD9-10D1CC0EDAEA}"/>
                </a:ext>
              </a:extLst>
            </xdr:cNvPr>
            <xdr:cNvPicPr/>
          </xdr:nvPicPr>
          <xdr:blipFill>
            <a:blip xmlns:r="http://schemas.openxmlformats.org/officeDocument/2006/relationships" r:embed="rId22"/>
            <a:stretch>
              <a:fillRect/>
            </a:stretch>
          </xdr:blipFill>
          <xdr:spPr>
            <a:xfrm>
              <a:off x="2934360" y="2646360"/>
              <a:ext cx="619560" cy="247680"/>
            </a:xfrm>
            <a:prstGeom prst="rect">
              <a:avLst/>
            </a:prstGeom>
          </xdr:spPr>
        </xdr:pic>
      </mc:Fallback>
    </mc:AlternateContent>
    <xdr:clientData/>
  </xdr:twoCellAnchor>
  <xdr:twoCellAnchor editAs="oneCell">
    <xdr:from>
      <xdr:col>7</xdr:col>
      <xdr:colOff>12840</xdr:colOff>
      <xdr:row>11</xdr:row>
      <xdr:rowOff>52200</xdr:rowOff>
    </xdr:from>
    <xdr:to>
      <xdr:col>9</xdr:col>
      <xdr:colOff>127140</xdr:colOff>
      <xdr:row>12</xdr:row>
      <xdr:rowOff>159120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05" name="Ink 104">
              <a:extLst>
                <a:ext uri="{FF2B5EF4-FFF2-40B4-BE49-F238E27FC236}">
                  <a16:creationId xmlns:a16="http://schemas.microsoft.com/office/drawing/2014/main" id="{9C71145B-57AB-8389-60FA-24D88BE385F5}"/>
                </a:ext>
              </a:extLst>
            </xdr14:cNvPr>
            <xdr14:cNvContentPartPr/>
          </xdr14:nvContentPartPr>
          <xdr14:nvPr macro=""/>
          <xdr14:xfrm>
            <a:off x="4280040" y="2063880"/>
            <a:ext cx="1874520" cy="289800"/>
          </xdr14:xfrm>
        </xdr:contentPart>
      </mc:Choice>
      <mc:Fallback xmlns="">
        <xdr:pic>
          <xdr:nvPicPr>
            <xdr:cNvPr id="105" name="Ink 104">
              <a:extLst>
                <a:ext uri="{FF2B5EF4-FFF2-40B4-BE49-F238E27FC236}">
                  <a16:creationId xmlns:a16="http://schemas.microsoft.com/office/drawing/2014/main" id="{9C71145B-57AB-8389-60FA-24D88BE385F5}"/>
                </a:ext>
              </a:extLst>
            </xdr:cNvPr>
            <xdr:cNvPicPr/>
          </xdr:nvPicPr>
          <xdr:blipFill>
            <a:blip xmlns:r="http://schemas.openxmlformats.org/officeDocument/2006/relationships" r:embed="rId24"/>
            <a:stretch>
              <a:fillRect/>
            </a:stretch>
          </xdr:blipFill>
          <xdr:spPr>
            <a:xfrm>
              <a:off x="4271400" y="2055240"/>
              <a:ext cx="1892160" cy="307440"/>
            </a:xfrm>
            <a:prstGeom prst="rect">
              <a:avLst/>
            </a:prstGeom>
          </xdr:spPr>
        </xdr:pic>
      </mc:Fallback>
    </mc:AlternateContent>
    <xdr:clientData/>
  </xdr:twoCellAnchor>
  <xdr:twoCellAnchor editAs="oneCell">
    <xdr:from>
      <xdr:col>5</xdr:col>
      <xdr:colOff>149160</xdr:colOff>
      <xdr:row>11</xdr:row>
      <xdr:rowOff>113760</xdr:rowOff>
    </xdr:from>
    <xdr:to>
      <xdr:col>5</xdr:col>
      <xdr:colOff>857280</xdr:colOff>
      <xdr:row>13</xdr:row>
      <xdr:rowOff>38160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06" name="Ink 105">
              <a:extLst>
                <a:ext uri="{FF2B5EF4-FFF2-40B4-BE49-F238E27FC236}">
                  <a16:creationId xmlns:a16="http://schemas.microsoft.com/office/drawing/2014/main" id="{74C5DC9E-5871-884E-EBC6-CB78A6781EC9}"/>
                </a:ext>
              </a:extLst>
            </xdr14:cNvPr>
            <xdr14:cNvContentPartPr/>
          </xdr14:nvContentPartPr>
          <xdr14:nvPr macro=""/>
          <xdr14:xfrm>
            <a:off x="3197160" y="2125440"/>
            <a:ext cx="708120" cy="290160"/>
          </xdr14:xfrm>
        </xdr:contentPart>
      </mc:Choice>
      <mc:Fallback xmlns="">
        <xdr:pic>
          <xdr:nvPicPr>
            <xdr:cNvPr id="106" name="Ink 105">
              <a:extLst>
                <a:ext uri="{FF2B5EF4-FFF2-40B4-BE49-F238E27FC236}">
                  <a16:creationId xmlns:a16="http://schemas.microsoft.com/office/drawing/2014/main" id="{74C5DC9E-5871-884E-EBC6-CB78A6781EC9}"/>
                </a:ext>
              </a:extLst>
            </xdr:cNvPr>
            <xdr:cNvPicPr/>
          </xdr:nvPicPr>
          <xdr:blipFill>
            <a:blip xmlns:r="http://schemas.openxmlformats.org/officeDocument/2006/relationships" r:embed="rId26"/>
            <a:stretch>
              <a:fillRect/>
            </a:stretch>
          </xdr:blipFill>
          <xdr:spPr>
            <a:xfrm>
              <a:off x="3188520" y="2116440"/>
              <a:ext cx="725760" cy="307800"/>
            </a:xfrm>
            <a:prstGeom prst="rect">
              <a:avLst/>
            </a:prstGeom>
          </xdr:spPr>
        </xdr:pic>
      </mc:Fallback>
    </mc:AlternateContent>
    <xdr:clientData/>
  </xdr:twoCellAnchor>
  <xdr:twoCellAnchor editAs="oneCell">
    <xdr:from>
      <xdr:col>4</xdr:col>
      <xdr:colOff>288240</xdr:colOff>
      <xdr:row>17</xdr:row>
      <xdr:rowOff>117000</xdr:rowOff>
    </xdr:from>
    <xdr:to>
      <xdr:col>5</xdr:col>
      <xdr:colOff>161880</xdr:colOff>
      <xdr:row>19</xdr:row>
      <xdr:rowOff>8280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12" name="Ink 111">
              <a:extLst>
                <a:ext uri="{FF2B5EF4-FFF2-40B4-BE49-F238E27FC236}">
                  <a16:creationId xmlns:a16="http://schemas.microsoft.com/office/drawing/2014/main" id="{598C44AB-CABF-EEB3-2817-ACFA182E673A}"/>
                </a:ext>
              </a:extLst>
            </xdr14:cNvPr>
            <xdr14:cNvContentPartPr/>
          </xdr14:nvContentPartPr>
          <xdr14:nvPr macro=""/>
          <xdr14:xfrm>
            <a:off x="2726640" y="3225960"/>
            <a:ext cx="1199520" cy="257040"/>
          </xdr14:xfrm>
        </xdr:contentPart>
      </mc:Choice>
      <mc:Fallback xmlns="">
        <xdr:pic>
          <xdr:nvPicPr>
            <xdr:cNvPr id="112" name="Ink 111">
              <a:extLst>
                <a:ext uri="{FF2B5EF4-FFF2-40B4-BE49-F238E27FC236}">
                  <a16:creationId xmlns:a16="http://schemas.microsoft.com/office/drawing/2014/main" id="{598C44AB-CABF-EEB3-2817-ACFA182E673A}"/>
                </a:ext>
              </a:extLst>
            </xdr:cNvPr>
            <xdr:cNvPicPr/>
          </xdr:nvPicPr>
          <xdr:blipFill>
            <a:blip xmlns:r="http://schemas.openxmlformats.org/officeDocument/2006/relationships" r:embed="rId28"/>
            <a:stretch>
              <a:fillRect/>
            </a:stretch>
          </xdr:blipFill>
          <xdr:spPr>
            <a:xfrm>
              <a:off x="2718000" y="3216960"/>
              <a:ext cx="1217160" cy="274680"/>
            </a:xfrm>
            <a:prstGeom prst="rect">
              <a:avLst/>
            </a:prstGeom>
          </xdr:spPr>
        </xdr:pic>
      </mc:Fallback>
    </mc:AlternateContent>
    <xdr:clientData/>
  </xdr:twoCellAnchor>
  <xdr:twoCellAnchor editAs="oneCell">
    <xdr:from>
      <xdr:col>4</xdr:col>
      <xdr:colOff>316680</xdr:colOff>
      <xdr:row>21</xdr:row>
      <xdr:rowOff>126360</xdr:rowOff>
    </xdr:from>
    <xdr:to>
      <xdr:col>4</xdr:col>
      <xdr:colOff>357000</xdr:colOff>
      <xdr:row>22</xdr:row>
      <xdr:rowOff>11520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13" name="Ink 112">
              <a:extLst>
                <a:ext uri="{FF2B5EF4-FFF2-40B4-BE49-F238E27FC236}">
                  <a16:creationId xmlns:a16="http://schemas.microsoft.com/office/drawing/2014/main" id="{992DC2E1-75FE-0919-D9D5-F63DCC474140}"/>
                </a:ext>
              </a:extLst>
            </xdr14:cNvPr>
            <xdr14:cNvContentPartPr/>
          </xdr14:nvContentPartPr>
          <xdr14:nvPr macro=""/>
          <xdr14:xfrm>
            <a:off x="2755080" y="3966840"/>
            <a:ext cx="40320" cy="68040"/>
          </xdr14:xfrm>
        </xdr:contentPart>
      </mc:Choice>
      <mc:Fallback xmlns="">
        <xdr:pic>
          <xdr:nvPicPr>
            <xdr:cNvPr id="113" name="Ink 112">
              <a:extLst>
                <a:ext uri="{FF2B5EF4-FFF2-40B4-BE49-F238E27FC236}">
                  <a16:creationId xmlns:a16="http://schemas.microsoft.com/office/drawing/2014/main" id="{992DC2E1-75FE-0919-D9D5-F63DCC474140}"/>
                </a:ext>
              </a:extLst>
            </xdr:cNvPr>
            <xdr:cNvPicPr/>
          </xdr:nvPicPr>
          <xdr:blipFill>
            <a:blip xmlns:r="http://schemas.openxmlformats.org/officeDocument/2006/relationships" r:embed="rId30"/>
            <a:stretch>
              <a:fillRect/>
            </a:stretch>
          </xdr:blipFill>
          <xdr:spPr>
            <a:xfrm>
              <a:off x="2746080" y="3957840"/>
              <a:ext cx="57960" cy="85680"/>
            </a:xfrm>
            <a:prstGeom prst="rect">
              <a:avLst/>
            </a:prstGeom>
          </xdr:spPr>
        </xdr:pic>
      </mc:Fallback>
    </mc:AlternateContent>
    <xdr:clientData/>
  </xdr:twoCellAnchor>
  <xdr:twoCellAnchor editAs="oneCell">
    <xdr:from>
      <xdr:col>7</xdr:col>
      <xdr:colOff>72600</xdr:colOff>
      <xdr:row>16</xdr:row>
      <xdr:rowOff>172800</xdr:rowOff>
    </xdr:from>
    <xdr:to>
      <xdr:col>9</xdr:col>
      <xdr:colOff>105540</xdr:colOff>
      <xdr:row>18</xdr:row>
      <xdr:rowOff>132120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27" name="Ink 126">
              <a:extLst>
                <a:ext uri="{FF2B5EF4-FFF2-40B4-BE49-F238E27FC236}">
                  <a16:creationId xmlns:a16="http://schemas.microsoft.com/office/drawing/2014/main" id="{6BFB5B5D-1357-8DBC-3E6F-2C94D43FEE58}"/>
                </a:ext>
              </a:extLst>
            </xdr14:cNvPr>
            <xdr14:cNvContentPartPr/>
          </xdr14:nvContentPartPr>
          <xdr14:nvPr macro=""/>
          <xdr14:xfrm>
            <a:off x="4339800" y="3098880"/>
            <a:ext cx="1793160" cy="325080"/>
          </xdr14:xfrm>
        </xdr:contentPart>
      </mc:Choice>
      <mc:Fallback xmlns="">
        <xdr:pic>
          <xdr:nvPicPr>
            <xdr:cNvPr id="127" name="Ink 126">
              <a:extLst>
                <a:ext uri="{FF2B5EF4-FFF2-40B4-BE49-F238E27FC236}">
                  <a16:creationId xmlns:a16="http://schemas.microsoft.com/office/drawing/2014/main" id="{6BFB5B5D-1357-8DBC-3E6F-2C94D43FEE58}"/>
                </a:ext>
              </a:extLst>
            </xdr:cNvPr>
            <xdr:cNvPicPr/>
          </xdr:nvPicPr>
          <xdr:blipFill>
            <a:blip xmlns:r="http://schemas.openxmlformats.org/officeDocument/2006/relationships" r:embed="rId32"/>
            <a:stretch>
              <a:fillRect/>
            </a:stretch>
          </xdr:blipFill>
          <xdr:spPr>
            <a:xfrm>
              <a:off x="4330800" y="3090230"/>
              <a:ext cx="1810800" cy="342740"/>
            </a:xfrm>
            <a:prstGeom prst="rect">
              <a:avLst/>
            </a:prstGeom>
          </xdr:spPr>
        </xdr:pic>
      </mc:Fallback>
    </mc:AlternateContent>
    <xdr:clientData/>
  </xdr:twoCellAnchor>
  <xdr:twoCellAnchor editAs="oneCell">
    <xdr:from>
      <xdr:col>4</xdr:col>
      <xdr:colOff>573000</xdr:colOff>
      <xdr:row>20</xdr:row>
      <xdr:rowOff>141840</xdr:rowOff>
    </xdr:from>
    <xdr:to>
      <xdr:col>5</xdr:col>
      <xdr:colOff>263400</xdr:colOff>
      <xdr:row>22</xdr:row>
      <xdr:rowOff>47880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28" name="Ink 127">
              <a:extLst>
                <a:ext uri="{FF2B5EF4-FFF2-40B4-BE49-F238E27FC236}">
                  <a16:creationId xmlns:a16="http://schemas.microsoft.com/office/drawing/2014/main" id="{F0778C75-273C-225E-8FC2-081FE19ACEDE}"/>
                </a:ext>
              </a:extLst>
            </xdr14:cNvPr>
            <xdr14:cNvContentPartPr/>
          </xdr14:nvContentPartPr>
          <xdr14:nvPr macro=""/>
          <xdr14:xfrm>
            <a:off x="3011400" y="3799440"/>
            <a:ext cx="1016280" cy="271800"/>
          </xdr14:xfrm>
        </xdr:contentPart>
      </mc:Choice>
      <mc:Fallback xmlns="">
        <xdr:pic>
          <xdr:nvPicPr>
            <xdr:cNvPr id="128" name="Ink 127">
              <a:extLst>
                <a:ext uri="{FF2B5EF4-FFF2-40B4-BE49-F238E27FC236}">
                  <a16:creationId xmlns:a16="http://schemas.microsoft.com/office/drawing/2014/main" id="{F0778C75-273C-225E-8FC2-081FE19ACEDE}"/>
                </a:ext>
              </a:extLst>
            </xdr:cNvPr>
            <xdr:cNvPicPr/>
          </xdr:nvPicPr>
          <xdr:blipFill>
            <a:blip xmlns:r="http://schemas.openxmlformats.org/officeDocument/2006/relationships" r:embed="rId34"/>
            <a:stretch>
              <a:fillRect/>
            </a:stretch>
          </xdr:blipFill>
          <xdr:spPr>
            <a:xfrm>
              <a:off x="3002760" y="3790440"/>
              <a:ext cx="1033920" cy="289440"/>
            </a:xfrm>
            <a:prstGeom prst="rect">
              <a:avLst/>
            </a:prstGeom>
          </xdr:spPr>
        </xdr:pic>
      </mc:Fallback>
    </mc:AlternateContent>
    <xdr:clientData/>
  </xdr:twoCellAnchor>
  <xdr:twoCellAnchor editAs="oneCell">
    <xdr:from>
      <xdr:col>6</xdr:col>
      <xdr:colOff>511560</xdr:colOff>
      <xdr:row>20</xdr:row>
      <xdr:rowOff>113760</xdr:rowOff>
    </xdr:from>
    <xdr:to>
      <xdr:col>6</xdr:col>
      <xdr:colOff>1135440</xdr:colOff>
      <xdr:row>21</xdr:row>
      <xdr:rowOff>173160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31" name="Ink 130">
              <a:extLst>
                <a:ext uri="{FF2B5EF4-FFF2-40B4-BE49-F238E27FC236}">
                  <a16:creationId xmlns:a16="http://schemas.microsoft.com/office/drawing/2014/main" id="{7C120BED-515D-0372-4375-8717D693ACE6}"/>
                </a:ext>
              </a:extLst>
            </xdr14:cNvPr>
            <xdr14:cNvContentPartPr/>
          </xdr14:nvContentPartPr>
          <xdr14:nvPr macro=""/>
          <xdr14:xfrm>
            <a:off x="4169160" y="3771360"/>
            <a:ext cx="623880" cy="242280"/>
          </xdr14:xfrm>
        </xdr:contentPart>
      </mc:Choice>
      <mc:Fallback xmlns="">
        <xdr:pic>
          <xdr:nvPicPr>
            <xdr:cNvPr id="131" name="Ink 130">
              <a:extLst>
                <a:ext uri="{FF2B5EF4-FFF2-40B4-BE49-F238E27FC236}">
                  <a16:creationId xmlns:a16="http://schemas.microsoft.com/office/drawing/2014/main" id="{7C120BED-515D-0372-4375-8717D693ACE6}"/>
                </a:ext>
              </a:extLst>
            </xdr:cNvPr>
            <xdr:cNvPicPr/>
          </xdr:nvPicPr>
          <xdr:blipFill>
            <a:blip xmlns:r="http://schemas.openxmlformats.org/officeDocument/2006/relationships" r:embed="rId36"/>
            <a:stretch>
              <a:fillRect/>
            </a:stretch>
          </xdr:blipFill>
          <xdr:spPr>
            <a:xfrm>
              <a:off x="4160165" y="3762360"/>
              <a:ext cx="641510" cy="259920"/>
            </a:xfrm>
            <a:prstGeom prst="rect">
              <a:avLst/>
            </a:prstGeom>
          </xdr:spPr>
        </xdr:pic>
      </mc:Fallback>
    </mc:AlternateContent>
    <xdr:clientData/>
  </xdr:twoCellAnchor>
  <xdr:twoCellAnchor editAs="oneCell">
    <xdr:from>
      <xdr:col>8</xdr:col>
      <xdr:colOff>4440</xdr:colOff>
      <xdr:row>18</xdr:row>
      <xdr:rowOff>56160</xdr:rowOff>
    </xdr:from>
    <xdr:to>
      <xdr:col>10</xdr:col>
      <xdr:colOff>126960</xdr:colOff>
      <xdr:row>22</xdr:row>
      <xdr:rowOff>34200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45" name="Ink 144">
              <a:extLst>
                <a:ext uri="{FF2B5EF4-FFF2-40B4-BE49-F238E27FC236}">
                  <a16:creationId xmlns:a16="http://schemas.microsoft.com/office/drawing/2014/main" id="{D815B656-F6EB-55FD-9F2E-0852BB913544}"/>
                </a:ext>
              </a:extLst>
            </xdr14:cNvPr>
            <xdr14:cNvContentPartPr/>
          </xdr14:nvContentPartPr>
          <xdr14:nvPr macro=""/>
          <xdr14:xfrm>
            <a:off x="4881240" y="3348000"/>
            <a:ext cx="1341720" cy="709560"/>
          </xdr14:xfrm>
        </xdr:contentPart>
      </mc:Choice>
      <mc:Fallback xmlns="">
        <xdr:pic>
          <xdr:nvPicPr>
            <xdr:cNvPr id="145" name="Ink 144">
              <a:extLst>
                <a:ext uri="{FF2B5EF4-FFF2-40B4-BE49-F238E27FC236}">
                  <a16:creationId xmlns:a16="http://schemas.microsoft.com/office/drawing/2014/main" id="{D815B656-F6EB-55FD-9F2E-0852BB913544}"/>
                </a:ext>
              </a:extLst>
            </xdr:cNvPr>
            <xdr:cNvPicPr/>
          </xdr:nvPicPr>
          <xdr:blipFill>
            <a:blip xmlns:r="http://schemas.openxmlformats.org/officeDocument/2006/relationships" r:embed="rId38"/>
            <a:stretch>
              <a:fillRect/>
            </a:stretch>
          </xdr:blipFill>
          <xdr:spPr>
            <a:xfrm>
              <a:off x="4872598" y="3339360"/>
              <a:ext cx="1359365" cy="727200"/>
            </a:xfrm>
            <a:prstGeom prst="rect">
              <a:avLst/>
            </a:prstGeom>
          </xdr:spPr>
        </xdr:pic>
      </mc:Fallback>
    </mc:AlternateContent>
    <xdr:clientData/>
  </xdr:twoCellAnchor>
  <xdr:twoCellAnchor editAs="oneCell">
    <xdr:from>
      <xdr:col>10</xdr:col>
      <xdr:colOff>74040</xdr:colOff>
      <xdr:row>16</xdr:row>
      <xdr:rowOff>142200</xdr:rowOff>
    </xdr:from>
    <xdr:to>
      <xdr:col>10</xdr:col>
      <xdr:colOff>174120</xdr:colOff>
      <xdr:row>17</xdr:row>
      <xdr:rowOff>95400</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46" name="Ink 145">
              <a:extLst>
                <a:ext uri="{FF2B5EF4-FFF2-40B4-BE49-F238E27FC236}">
                  <a16:creationId xmlns:a16="http://schemas.microsoft.com/office/drawing/2014/main" id="{79BE7E3A-7525-2459-3CDC-D53AF1ABD936}"/>
                </a:ext>
              </a:extLst>
            </xdr14:cNvPr>
            <xdr14:cNvContentPartPr/>
          </xdr14:nvContentPartPr>
          <xdr14:nvPr macro=""/>
          <xdr14:xfrm>
            <a:off x="6170040" y="3068280"/>
            <a:ext cx="100080" cy="136080"/>
          </xdr14:xfrm>
        </xdr:contentPart>
      </mc:Choice>
      <mc:Fallback xmlns="">
        <xdr:pic>
          <xdr:nvPicPr>
            <xdr:cNvPr id="146" name="Ink 145">
              <a:extLst>
                <a:ext uri="{FF2B5EF4-FFF2-40B4-BE49-F238E27FC236}">
                  <a16:creationId xmlns:a16="http://schemas.microsoft.com/office/drawing/2014/main" id="{79BE7E3A-7525-2459-3CDC-D53AF1ABD936}"/>
                </a:ext>
              </a:extLst>
            </xdr:cNvPr>
            <xdr:cNvPicPr/>
          </xdr:nvPicPr>
          <xdr:blipFill>
            <a:blip xmlns:r="http://schemas.openxmlformats.org/officeDocument/2006/relationships" r:embed="rId40"/>
            <a:stretch>
              <a:fillRect/>
            </a:stretch>
          </xdr:blipFill>
          <xdr:spPr>
            <a:xfrm>
              <a:off x="6161040" y="3059640"/>
              <a:ext cx="117720" cy="153720"/>
            </a:xfrm>
            <a:prstGeom prst="rect">
              <a:avLst/>
            </a:prstGeom>
          </xdr:spPr>
        </xdr:pic>
      </mc:Fallback>
    </mc:AlternateContent>
    <xdr:clientData/>
  </xdr:twoCellAnchor>
  <xdr:twoCellAnchor editAs="oneCell">
    <xdr:from>
      <xdr:col>7</xdr:col>
      <xdr:colOff>259800</xdr:colOff>
      <xdr:row>23</xdr:row>
      <xdr:rowOff>80280</xdr:rowOff>
    </xdr:from>
    <xdr:to>
      <xdr:col>7</xdr:col>
      <xdr:colOff>798360</xdr:colOff>
      <xdr:row>25</xdr:row>
      <xdr:rowOff>60480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51" name="Ink 150">
              <a:extLst>
                <a:ext uri="{FF2B5EF4-FFF2-40B4-BE49-F238E27FC236}">
                  <a16:creationId xmlns:a16="http://schemas.microsoft.com/office/drawing/2014/main" id="{03684981-4ABE-2B0A-1E03-9CEB503C011E}"/>
                </a:ext>
              </a:extLst>
            </xdr14:cNvPr>
            <xdr14:cNvContentPartPr/>
          </xdr14:nvContentPartPr>
          <xdr14:nvPr macro=""/>
          <xdr14:xfrm>
            <a:off x="4527000" y="4286520"/>
            <a:ext cx="538560" cy="345960"/>
          </xdr14:xfrm>
        </xdr:contentPart>
      </mc:Choice>
      <mc:Fallback xmlns="">
        <xdr:pic>
          <xdr:nvPicPr>
            <xdr:cNvPr id="151" name="Ink 150">
              <a:extLst>
                <a:ext uri="{FF2B5EF4-FFF2-40B4-BE49-F238E27FC236}">
                  <a16:creationId xmlns:a16="http://schemas.microsoft.com/office/drawing/2014/main" id="{03684981-4ABE-2B0A-1E03-9CEB503C011E}"/>
                </a:ext>
              </a:extLst>
            </xdr:cNvPr>
            <xdr:cNvPicPr/>
          </xdr:nvPicPr>
          <xdr:blipFill>
            <a:blip xmlns:r="http://schemas.openxmlformats.org/officeDocument/2006/relationships" r:embed="rId42"/>
            <a:stretch>
              <a:fillRect/>
            </a:stretch>
          </xdr:blipFill>
          <xdr:spPr>
            <a:xfrm>
              <a:off x="4518000" y="4277529"/>
              <a:ext cx="556200" cy="363582"/>
            </a:xfrm>
            <a:prstGeom prst="rect">
              <a:avLst/>
            </a:prstGeom>
          </xdr:spPr>
        </xdr:pic>
      </mc:Fallback>
    </mc:AlternateContent>
    <xdr:clientData/>
  </xdr:twoCellAnchor>
  <xdr:twoCellAnchor editAs="oneCell">
    <xdr:from>
      <xdr:col>10</xdr:col>
      <xdr:colOff>78000</xdr:colOff>
      <xdr:row>19</xdr:row>
      <xdr:rowOff>171360</xdr:rowOff>
    </xdr:from>
    <xdr:to>
      <xdr:col>10</xdr:col>
      <xdr:colOff>360960</xdr:colOff>
      <xdr:row>21</xdr:row>
      <xdr:rowOff>62640</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52" name="Ink 151">
              <a:extLst>
                <a:ext uri="{FF2B5EF4-FFF2-40B4-BE49-F238E27FC236}">
                  <a16:creationId xmlns:a16="http://schemas.microsoft.com/office/drawing/2014/main" id="{4A41BF06-383B-5E2F-6E17-A630CB08BE06}"/>
                </a:ext>
              </a:extLst>
            </xdr14:cNvPr>
            <xdr14:cNvContentPartPr/>
          </xdr14:nvContentPartPr>
          <xdr14:nvPr macro=""/>
          <xdr14:xfrm>
            <a:off x="6174000" y="3646080"/>
            <a:ext cx="282960" cy="257040"/>
          </xdr14:xfrm>
        </xdr:contentPart>
      </mc:Choice>
      <mc:Fallback xmlns="">
        <xdr:pic>
          <xdr:nvPicPr>
            <xdr:cNvPr id="152" name="Ink 151">
              <a:extLst>
                <a:ext uri="{FF2B5EF4-FFF2-40B4-BE49-F238E27FC236}">
                  <a16:creationId xmlns:a16="http://schemas.microsoft.com/office/drawing/2014/main" id="{4A41BF06-383B-5E2F-6E17-A630CB08BE06}"/>
                </a:ext>
              </a:extLst>
            </xdr:cNvPr>
            <xdr:cNvPicPr/>
          </xdr:nvPicPr>
          <xdr:blipFill>
            <a:blip xmlns:r="http://schemas.openxmlformats.org/officeDocument/2006/relationships" r:embed="rId44"/>
            <a:stretch>
              <a:fillRect/>
            </a:stretch>
          </xdr:blipFill>
          <xdr:spPr>
            <a:xfrm>
              <a:off x="6165000" y="3637080"/>
              <a:ext cx="300600" cy="274680"/>
            </a:xfrm>
            <a:prstGeom prst="rect">
              <a:avLst/>
            </a:prstGeom>
          </xdr:spPr>
        </xdr:pic>
      </mc:Fallback>
    </mc:AlternateContent>
    <xdr:clientData/>
  </xdr:twoCellAnchor>
  <xdr:twoCellAnchor editAs="oneCell">
    <xdr:from>
      <xdr:col>4</xdr:col>
      <xdr:colOff>183120</xdr:colOff>
      <xdr:row>29</xdr:row>
      <xdr:rowOff>120600</xdr:rowOff>
    </xdr:from>
    <xdr:to>
      <xdr:col>4</xdr:col>
      <xdr:colOff>1245120</xdr:colOff>
      <xdr:row>31</xdr:row>
      <xdr:rowOff>14760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58" name="Ink 157">
              <a:extLst>
                <a:ext uri="{FF2B5EF4-FFF2-40B4-BE49-F238E27FC236}">
                  <a16:creationId xmlns:a16="http://schemas.microsoft.com/office/drawing/2014/main" id="{03AD9627-B923-B9EC-28E4-DACABE76F44D}"/>
                </a:ext>
              </a:extLst>
            </xdr14:cNvPr>
            <xdr14:cNvContentPartPr/>
          </xdr14:nvContentPartPr>
          <xdr14:nvPr macro=""/>
          <xdr14:xfrm>
            <a:off x="2621520" y="5424120"/>
            <a:ext cx="1062000" cy="259920"/>
          </xdr14:xfrm>
        </xdr:contentPart>
      </mc:Choice>
      <mc:Fallback xmlns="">
        <xdr:pic>
          <xdr:nvPicPr>
            <xdr:cNvPr id="158" name="Ink 157">
              <a:extLst>
                <a:ext uri="{FF2B5EF4-FFF2-40B4-BE49-F238E27FC236}">
                  <a16:creationId xmlns:a16="http://schemas.microsoft.com/office/drawing/2014/main" id="{03AD9627-B923-B9EC-28E4-DACABE76F44D}"/>
                </a:ext>
              </a:extLst>
            </xdr:cNvPr>
            <xdr:cNvPicPr/>
          </xdr:nvPicPr>
          <xdr:blipFill>
            <a:blip xmlns:r="http://schemas.openxmlformats.org/officeDocument/2006/relationships" r:embed="rId46"/>
            <a:stretch>
              <a:fillRect/>
            </a:stretch>
          </xdr:blipFill>
          <xdr:spPr>
            <a:xfrm>
              <a:off x="2612880" y="5415120"/>
              <a:ext cx="1079640" cy="277560"/>
            </a:xfrm>
            <a:prstGeom prst="rect">
              <a:avLst/>
            </a:prstGeom>
          </xdr:spPr>
        </xdr:pic>
      </mc:Fallback>
    </mc:AlternateContent>
    <xdr:clientData/>
  </xdr:twoCellAnchor>
  <xdr:twoCellAnchor editAs="oneCell">
    <xdr:from>
      <xdr:col>9</xdr:col>
      <xdr:colOff>306720</xdr:colOff>
      <xdr:row>27</xdr:row>
      <xdr:rowOff>150480</xdr:rowOff>
    </xdr:from>
    <xdr:to>
      <xdr:col>9</xdr:col>
      <xdr:colOff>307080</xdr:colOff>
      <xdr:row>27</xdr:row>
      <xdr:rowOff>150840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67" name="Ink 166">
              <a:extLst>
                <a:ext uri="{FF2B5EF4-FFF2-40B4-BE49-F238E27FC236}">
                  <a16:creationId xmlns:a16="http://schemas.microsoft.com/office/drawing/2014/main" id="{026A3B08-579A-3B25-3569-306E4A09D89D}"/>
                </a:ext>
              </a:extLst>
            </xdr14:cNvPr>
            <xdr14:cNvContentPartPr/>
          </xdr14:nvContentPartPr>
          <xdr14:nvPr macro=""/>
          <xdr14:xfrm>
            <a:off x="5793120" y="5088240"/>
            <a:ext cx="360" cy="360"/>
          </xdr14:xfrm>
        </xdr:contentPart>
      </mc:Choice>
      <mc:Fallback xmlns="">
        <xdr:pic>
          <xdr:nvPicPr>
            <xdr:cNvPr id="167" name="Ink 166">
              <a:extLst>
                <a:ext uri="{FF2B5EF4-FFF2-40B4-BE49-F238E27FC236}">
                  <a16:creationId xmlns:a16="http://schemas.microsoft.com/office/drawing/2014/main" id="{026A3B08-579A-3B25-3569-306E4A09D89D}"/>
                </a:ext>
              </a:extLst>
            </xdr:cNvPr>
            <xdr:cNvPicPr/>
          </xdr:nvPicPr>
          <xdr:blipFill>
            <a:blip xmlns:r="http://schemas.openxmlformats.org/officeDocument/2006/relationships" r:embed="rId48"/>
            <a:stretch>
              <a:fillRect/>
            </a:stretch>
          </xdr:blipFill>
          <xdr:spPr>
            <a:xfrm>
              <a:off x="5784480" y="5079600"/>
              <a:ext cx="18000" cy="18000"/>
            </a:xfrm>
            <a:prstGeom prst="rect">
              <a:avLst/>
            </a:prstGeom>
          </xdr:spPr>
        </xdr:pic>
      </mc:Fallback>
    </mc:AlternateContent>
    <xdr:clientData/>
  </xdr:twoCellAnchor>
  <xdr:twoCellAnchor editAs="oneCell">
    <xdr:from>
      <xdr:col>6</xdr:col>
      <xdr:colOff>209520</xdr:colOff>
      <xdr:row>29</xdr:row>
      <xdr:rowOff>5760</xdr:rowOff>
    </xdr:from>
    <xdr:to>
      <xdr:col>8</xdr:col>
      <xdr:colOff>46380</xdr:colOff>
      <xdr:row>31</xdr:row>
      <xdr:rowOff>5040</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68" name="Ink 167">
              <a:extLst>
                <a:ext uri="{FF2B5EF4-FFF2-40B4-BE49-F238E27FC236}">
                  <a16:creationId xmlns:a16="http://schemas.microsoft.com/office/drawing/2014/main" id="{DC2C1CDA-56C4-58D0-5D37-1A5EA5332D2C}"/>
                </a:ext>
              </a:extLst>
            </xdr14:cNvPr>
            <xdr14:cNvContentPartPr/>
          </xdr14:nvContentPartPr>
          <xdr14:nvPr macro=""/>
          <xdr14:xfrm>
            <a:off x="3867120" y="5309280"/>
            <a:ext cx="2313360" cy="365040"/>
          </xdr14:xfrm>
        </xdr:contentPart>
      </mc:Choice>
      <mc:Fallback xmlns="">
        <xdr:pic>
          <xdr:nvPicPr>
            <xdr:cNvPr id="168" name="Ink 167">
              <a:extLst>
                <a:ext uri="{FF2B5EF4-FFF2-40B4-BE49-F238E27FC236}">
                  <a16:creationId xmlns:a16="http://schemas.microsoft.com/office/drawing/2014/main" id="{DC2C1CDA-56C4-58D0-5D37-1A5EA5332D2C}"/>
                </a:ext>
              </a:extLst>
            </xdr:cNvPr>
            <xdr:cNvPicPr/>
          </xdr:nvPicPr>
          <xdr:blipFill>
            <a:blip xmlns:r="http://schemas.openxmlformats.org/officeDocument/2006/relationships" r:embed="rId50"/>
            <a:stretch>
              <a:fillRect/>
            </a:stretch>
          </xdr:blipFill>
          <xdr:spPr>
            <a:xfrm>
              <a:off x="3858120" y="5300640"/>
              <a:ext cx="2331000" cy="382680"/>
            </a:xfrm>
            <a:prstGeom prst="rect">
              <a:avLst/>
            </a:prstGeom>
          </xdr:spPr>
        </xdr:pic>
      </mc:Fallback>
    </mc:AlternateContent>
    <xdr:clientData/>
  </xdr:twoCellAnchor>
  <xdr:twoCellAnchor editAs="oneCell">
    <xdr:from>
      <xdr:col>6</xdr:col>
      <xdr:colOff>308520</xdr:colOff>
      <xdr:row>30</xdr:row>
      <xdr:rowOff>151560</xdr:rowOff>
    </xdr:from>
    <xdr:to>
      <xdr:col>7</xdr:col>
      <xdr:colOff>623520</xdr:colOff>
      <xdr:row>32</xdr:row>
      <xdr:rowOff>165960</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76" name="Ink 175">
              <a:extLst>
                <a:ext uri="{FF2B5EF4-FFF2-40B4-BE49-F238E27FC236}">
                  <a16:creationId xmlns:a16="http://schemas.microsoft.com/office/drawing/2014/main" id="{6E4EF9E6-C13A-874F-5062-2882794B5920}"/>
                </a:ext>
              </a:extLst>
            </xdr14:cNvPr>
            <xdr14:cNvContentPartPr/>
          </xdr14:nvContentPartPr>
          <xdr14:nvPr macro=""/>
          <xdr14:xfrm>
            <a:off x="3966120" y="5637960"/>
            <a:ext cx="1640880" cy="380160"/>
          </xdr14:xfrm>
        </xdr:contentPart>
      </mc:Choice>
      <mc:Fallback xmlns="">
        <xdr:pic>
          <xdr:nvPicPr>
            <xdr:cNvPr id="176" name="Ink 175">
              <a:extLst>
                <a:ext uri="{FF2B5EF4-FFF2-40B4-BE49-F238E27FC236}">
                  <a16:creationId xmlns:a16="http://schemas.microsoft.com/office/drawing/2014/main" id="{6E4EF9E6-C13A-874F-5062-2882794B5920}"/>
                </a:ext>
              </a:extLst>
            </xdr:cNvPr>
            <xdr:cNvPicPr/>
          </xdr:nvPicPr>
          <xdr:blipFill>
            <a:blip xmlns:r="http://schemas.openxmlformats.org/officeDocument/2006/relationships" r:embed="rId52"/>
            <a:stretch>
              <a:fillRect/>
            </a:stretch>
          </xdr:blipFill>
          <xdr:spPr>
            <a:xfrm>
              <a:off x="3957120" y="5628960"/>
              <a:ext cx="1658520" cy="397800"/>
            </a:xfrm>
            <a:prstGeom prst="rect">
              <a:avLst/>
            </a:prstGeom>
          </xdr:spPr>
        </xdr:pic>
      </mc:Fallback>
    </mc:AlternateContent>
    <xdr:clientData/>
  </xdr:twoCellAnchor>
  <xdr:twoCellAnchor editAs="oneCell">
    <xdr:from>
      <xdr:col>4</xdr:col>
      <xdr:colOff>382920</xdr:colOff>
      <xdr:row>40</xdr:row>
      <xdr:rowOff>59040</xdr:rowOff>
    </xdr:from>
    <xdr:to>
      <xdr:col>4</xdr:col>
      <xdr:colOff>416040</xdr:colOff>
      <xdr:row>40</xdr:row>
      <xdr:rowOff>179640</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86" name="Ink 185">
              <a:extLst>
                <a:ext uri="{FF2B5EF4-FFF2-40B4-BE49-F238E27FC236}">
                  <a16:creationId xmlns:a16="http://schemas.microsoft.com/office/drawing/2014/main" id="{17ACE89E-A039-E8F3-ADA2-DF1A51347516}"/>
                </a:ext>
              </a:extLst>
            </xdr14:cNvPr>
            <xdr14:cNvContentPartPr/>
          </xdr14:nvContentPartPr>
          <xdr14:nvPr macro=""/>
          <xdr14:xfrm>
            <a:off x="2821320" y="7374240"/>
            <a:ext cx="33120" cy="120600"/>
          </xdr14:xfrm>
        </xdr:contentPart>
      </mc:Choice>
      <mc:Fallback xmlns="">
        <xdr:pic>
          <xdr:nvPicPr>
            <xdr:cNvPr id="186" name="Ink 185">
              <a:extLst>
                <a:ext uri="{FF2B5EF4-FFF2-40B4-BE49-F238E27FC236}">
                  <a16:creationId xmlns:a16="http://schemas.microsoft.com/office/drawing/2014/main" id="{17ACE89E-A039-E8F3-ADA2-DF1A51347516}"/>
                </a:ext>
              </a:extLst>
            </xdr:cNvPr>
            <xdr:cNvPicPr/>
          </xdr:nvPicPr>
          <xdr:blipFill>
            <a:blip xmlns:r="http://schemas.openxmlformats.org/officeDocument/2006/relationships" r:embed="rId54"/>
            <a:stretch>
              <a:fillRect/>
            </a:stretch>
          </xdr:blipFill>
          <xdr:spPr>
            <a:xfrm>
              <a:off x="2812320" y="7365267"/>
              <a:ext cx="50760" cy="138188"/>
            </a:xfrm>
            <a:prstGeom prst="rect">
              <a:avLst/>
            </a:prstGeom>
          </xdr:spPr>
        </xdr:pic>
      </mc:Fallback>
    </mc:AlternateContent>
    <xdr:clientData/>
  </xdr:twoCellAnchor>
  <xdr:twoCellAnchor editAs="oneCell">
    <xdr:from>
      <xdr:col>5</xdr:col>
      <xdr:colOff>74280</xdr:colOff>
      <xdr:row>36</xdr:row>
      <xdr:rowOff>88920</xdr:rowOff>
    </xdr:from>
    <xdr:to>
      <xdr:col>7</xdr:col>
      <xdr:colOff>880860</xdr:colOff>
      <xdr:row>41</xdr:row>
      <xdr:rowOff>44280</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03" name="Ink 202">
              <a:extLst>
                <a:ext uri="{FF2B5EF4-FFF2-40B4-BE49-F238E27FC236}">
                  <a16:creationId xmlns:a16="http://schemas.microsoft.com/office/drawing/2014/main" id="{A52AE077-AF01-18A9-CAD0-766230EC6EEE}"/>
                </a:ext>
              </a:extLst>
            </xdr14:cNvPr>
            <xdr14:cNvContentPartPr/>
          </xdr14:nvContentPartPr>
          <xdr14:nvPr macro=""/>
          <xdr14:xfrm>
            <a:off x="3122280" y="6672600"/>
            <a:ext cx="3344040" cy="869760"/>
          </xdr14:xfrm>
        </xdr:contentPart>
      </mc:Choice>
      <mc:Fallback xmlns="">
        <xdr:pic>
          <xdr:nvPicPr>
            <xdr:cNvPr id="203" name="Ink 202">
              <a:extLst>
                <a:ext uri="{FF2B5EF4-FFF2-40B4-BE49-F238E27FC236}">
                  <a16:creationId xmlns:a16="http://schemas.microsoft.com/office/drawing/2014/main" id="{A52AE077-AF01-18A9-CAD0-766230EC6EEE}"/>
                </a:ext>
              </a:extLst>
            </xdr:cNvPr>
            <xdr:cNvPicPr/>
          </xdr:nvPicPr>
          <xdr:blipFill>
            <a:blip xmlns:r="http://schemas.openxmlformats.org/officeDocument/2006/relationships" r:embed="rId56"/>
            <a:stretch>
              <a:fillRect/>
            </a:stretch>
          </xdr:blipFill>
          <xdr:spPr>
            <a:xfrm>
              <a:off x="3113281" y="6663604"/>
              <a:ext cx="3361678" cy="887393"/>
            </a:xfrm>
            <a:prstGeom prst="rect">
              <a:avLst/>
            </a:prstGeom>
          </xdr:spPr>
        </xdr:pic>
      </mc:Fallback>
    </mc:AlternateContent>
    <xdr:clientData/>
  </xdr:twoCellAnchor>
  <xdr:twoCellAnchor editAs="oneCell">
    <xdr:from>
      <xdr:col>4</xdr:col>
      <xdr:colOff>426840</xdr:colOff>
      <xdr:row>44</xdr:row>
      <xdr:rowOff>181080</xdr:rowOff>
    </xdr:from>
    <xdr:to>
      <xdr:col>5</xdr:col>
      <xdr:colOff>901320</xdr:colOff>
      <xdr:row>47</xdr:row>
      <xdr:rowOff>21240</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12" name="Ink 211">
              <a:extLst>
                <a:ext uri="{FF2B5EF4-FFF2-40B4-BE49-F238E27FC236}">
                  <a16:creationId xmlns:a16="http://schemas.microsoft.com/office/drawing/2014/main" id="{11669211-9B6E-3683-5C22-B8C93C026729}"/>
                </a:ext>
              </a:extLst>
            </xdr14:cNvPr>
            <xdr14:cNvContentPartPr/>
          </xdr14:nvContentPartPr>
          <xdr14:nvPr macro=""/>
          <xdr14:xfrm>
            <a:off x="2865240" y="8227800"/>
            <a:ext cx="1800360" cy="388800"/>
          </xdr14:xfrm>
        </xdr:contentPart>
      </mc:Choice>
      <mc:Fallback xmlns="">
        <xdr:pic>
          <xdr:nvPicPr>
            <xdr:cNvPr id="212" name="Ink 211">
              <a:extLst>
                <a:ext uri="{FF2B5EF4-FFF2-40B4-BE49-F238E27FC236}">
                  <a16:creationId xmlns:a16="http://schemas.microsoft.com/office/drawing/2014/main" id="{11669211-9B6E-3683-5C22-B8C93C026729}"/>
                </a:ext>
              </a:extLst>
            </xdr:cNvPr>
            <xdr:cNvPicPr/>
          </xdr:nvPicPr>
          <xdr:blipFill>
            <a:blip xmlns:r="http://schemas.openxmlformats.org/officeDocument/2006/relationships" r:embed="rId58"/>
            <a:stretch>
              <a:fillRect/>
            </a:stretch>
          </xdr:blipFill>
          <xdr:spPr>
            <a:xfrm>
              <a:off x="2856242" y="8218800"/>
              <a:ext cx="1817996" cy="406440"/>
            </a:xfrm>
            <a:prstGeom prst="rect">
              <a:avLst/>
            </a:prstGeom>
          </xdr:spPr>
        </xdr:pic>
      </mc:Fallback>
    </mc:AlternateContent>
    <xdr:clientData/>
  </xdr:twoCellAnchor>
  <xdr:twoCellAnchor editAs="oneCell">
    <xdr:from>
      <xdr:col>8</xdr:col>
      <xdr:colOff>45480</xdr:colOff>
      <xdr:row>44</xdr:row>
      <xdr:rowOff>72000</xdr:rowOff>
    </xdr:from>
    <xdr:to>
      <xdr:col>8</xdr:col>
      <xdr:colOff>179400</xdr:colOff>
      <xdr:row>45</xdr:row>
      <xdr:rowOff>165600</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13" name="Ink 212">
              <a:extLst>
                <a:ext uri="{FF2B5EF4-FFF2-40B4-BE49-F238E27FC236}">
                  <a16:creationId xmlns:a16="http://schemas.microsoft.com/office/drawing/2014/main" id="{B3A75DCB-0777-1620-A67E-D3ED16404FBE}"/>
                </a:ext>
              </a:extLst>
            </xdr14:cNvPr>
            <xdr14:cNvContentPartPr/>
          </xdr14:nvContentPartPr>
          <xdr14:nvPr macro=""/>
          <xdr14:xfrm>
            <a:off x="4922280" y="8118720"/>
            <a:ext cx="133920" cy="276480"/>
          </xdr14:xfrm>
        </xdr:contentPart>
      </mc:Choice>
      <mc:Fallback xmlns="">
        <xdr:pic>
          <xdr:nvPicPr>
            <xdr:cNvPr id="213" name="Ink 212">
              <a:extLst>
                <a:ext uri="{FF2B5EF4-FFF2-40B4-BE49-F238E27FC236}">
                  <a16:creationId xmlns:a16="http://schemas.microsoft.com/office/drawing/2014/main" id="{B3A75DCB-0777-1620-A67E-D3ED16404FBE}"/>
                </a:ext>
              </a:extLst>
            </xdr:cNvPr>
            <xdr:cNvPicPr/>
          </xdr:nvPicPr>
          <xdr:blipFill>
            <a:blip xmlns:r="http://schemas.openxmlformats.org/officeDocument/2006/relationships" r:embed="rId60"/>
            <a:stretch>
              <a:fillRect/>
            </a:stretch>
          </xdr:blipFill>
          <xdr:spPr>
            <a:xfrm>
              <a:off x="4913280" y="8110080"/>
              <a:ext cx="151560" cy="294120"/>
            </a:xfrm>
            <a:prstGeom prst="rect">
              <a:avLst/>
            </a:prstGeom>
          </xdr:spPr>
        </xdr:pic>
      </mc:Fallback>
    </mc:AlternateContent>
    <xdr:clientData/>
  </xdr:twoCellAnchor>
  <xdr:twoCellAnchor editAs="oneCell">
    <xdr:from>
      <xdr:col>9</xdr:col>
      <xdr:colOff>284040</xdr:colOff>
      <xdr:row>36</xdr:row>
      <xdr:rowOff>20880</xdr:rowOff>
    </xdr:from>
    <xdr:to>
      <xdr:col>10</xdr:col>
      <xdr:colOff>223800</xdr:colOff>
      <xdr:row>37</xdr:row>
      <xdr:rowOff>117360</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16" name="Ink 215">
              <a:extLst>
                <a:ext uri="{FF2B5EF4-FFF2-40B4-BE49-F238E27FC236}">
                  <a16:creationId xmlns:a16="http://schemas.microsoft.com/office/drawing/2014/main" id="{A4FAC181-12B9-E568-0C31-7C28F1EE9C27}"/>
                </a:ext>
              </a:extLst>
            </xdr14:cNvPr>
            <xdr14:cNvContentPartPr/>
          </xdr14:nvContentPartPr>
          <xdr14:nvPr macro=""/>
          <xdr14:xfrm>
            <a:off x="5770440" y="6604560"/>
            <a:ext cx="549360" cy="279360"/>
          </xdr14:xfrm>
        </xdr:contentPart>
      </mc:Choice>
      <mc:Fallback xmlns="">
        <xdr:pic>
          <xdr:nvPicPr>
            <xdr:cNvPr id="216" name="Ink 215">
              <a:extLst>
                <a:ext uri="{FF2B5EF4-FFF2-40B4-BE49-F238E27FC236}">
                  <a16:creationId xmlns:a16="http://schemas.microsoft.com/office/drawing/2014/main" id="{A4FAC181-12B9-E568-0C31-7C28F1EE9C27}"/>
                </a:ext>
              </a:extLst>
            </xdr:cNvPr>
            <xdr:cNvPicPr/>
          </xdr:nvPicPr>
          <xdr:blipFill>
            <a:blip xmlns:r="http://schemas.openxmlformats.org/officeDocument/2006/relationships" r:embed="rId62"/>
            <a:stretch>
              <a:fillRect/>
            </a:stretch>
          </xdr:blipFill>
          <xdr:spPr>
            <a:xfrm>
              <a:off x="5761800" y="6595560"/>
              <a:ext cx="567000" cy="297000"/>
            </a:xfrm>
            <a:prstGeom prst="rect">
              <a:avLst/>
            </a:prstGeom>
          </xdr:spPr>
        </xdr:pic>
      </mc:Fallback>
    </mc:AlternateContent>
    <xdr:clientData/>
  </xdr:twoCellAnchor>
  <xdr:twoCellAnchor editAs="oneCell">
    <xdr:from>
      <xdr:col>8</xdr:col>
      <xdr:colOff>140880</xdr:colOff>
      <xdr:row>41</xdr:row>
      <xdr:rowOff>149400</xdr:rowOff>
    </xdr:from>
    <xdr:to>
      <xdr:col>11</xdr:col>
      <xdr:colOff>543720</xdr:colOff>
      <xdr:row>47</xdr:row>
      <xdr:rowOff>177480</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35" name="Ink 234">
              <a:extLst>
                <a:ext uri="{FF2B5EF4-FFF2-40B4-BE49-F238E27FC236}">
                  <a16:creationId xmlns:a16="http://schemas.microsoft.com/office/drawing/2014/main" id="{CEFE2134-7EFC-9A71-114F-CB754B6ACC11}"/>
                </a:ext>
              </a:extLst>
            </xdr14:cNvPr>
            <xdr14:cNvContentPartPr/>
          </xdr14:nvContentPartPr>
          <xdr14:nvPr macro=""/>
          <xdr14:xfrm>
            <a:off x="5017680" y="7647480"/>
            <a:ext cx="2231640" cy="1125360"/>
          </xdr14:xfrm>
        </xdr:contentPart>
      </mc:Choice>
      <mc:Fallback xmlns="">
        <xdr:pic>
          <xdr:nvPicPr>
            <xdr:cNvPr id="235" name="Ink 234">
              <a:extLst>
                <a:ext uri="{FF2B5EF4-FFF2-40B4-BE49-F238E27FC236}">
                  <a16:creationId xmlns:a16="http://schemas.microsoft.com/office/drawing/2014/main" id="{CEFE2134-7EFC-9A71-114F-CB754B6ACC11}"/>
                </a:ext>
              </a:extLst>
            </xdr:cNvPr>
            <xdr:cNvPicPr/>
          </xdr:nvPicPr>
          <xdr:blipFill>
            <a:blip xmlns:r="http://schemas.openxmlformats.org/officeDocument/2006/relationships" r:embed="rId64"/>
            <a:stretch>
              <a:fillRect/>
            </a:stretch>
          </xdr:blipFill>
          <xdr:spPr>
            <a:xfrm>
              <a:off x="5009039" y="7638837"/>
              <a:ext cx="2249283" cy="1143006"/>
            </a:xfrm>
            <a:prstGeom prst="rect">
              <a:avLst/>
            </a:prstGeom>
          </xdr:spPr>
        </xdr:pic>
      </mc:Fallback>
    </mc:AlternateContent>
    <xdr:clientData/>
  </xdr:twoCellAnchor>
  <xdr:twoCellAnchor editAs="oneCell">
    <xdr:from>
      <xdr:col>4</xdr:col>
      <xdr:colOff>120840</xdr:colOff>
      <xdr:row>54</xdr:row>
      <xdr:rowOff>79560</xdr:rowOff>
    </xdr:from>
    <xdr:to>
      <xdr:col>4</xdr:col>
      <xdr:colOff>237840</xdr:colOff>
      <xdr:row>55</xdr:row>
      <xdr:rowOff>16920</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38" name="Ink 237">
              <a:extLst>
                <a:ext uri="{FF2B5EF4-FFF2-40B4-BE49-F238E27FC236}">
                  <a16:creationId xmlns:a16="http://schemas.microsoft.com/office/drawing/2014/main" id="{C92DBD27-8D7D-C538-FEA6-30C40B1BE27D}"/>
                </a:ext>
              </a:extLst>
            </xdr14:cNvPr>
            <xdr14:cNvContentPartPr/>
          </xdr14:nvContentPartPr>
          <xdr14:nvPr macro=""/>
          <xdr14:xfrm>
            <a:off x="2559240" y="9955080"/>
            <a:ext cx="117000" cy="120240"/>
          </xdr14:xfrm>
        </xdr:contentPart>
      </mc:Choice>
      <mc:Fallback xmlns="">
        <xdr:pic>
          <xdr:nvPicPr>
            <xdr:cNvPr id="238" name="Ink 237">
              <a:extLst>
                <a:ext uri="{FF2B5EF4-FFF2-40B4-BE49-F238E27FC236}">
                  <a16:creationId xmlns:a16="http://schemas.microsoft.com/office/drawing/2014/main" id="{C92DBD27-8D7D-C538-FEA6-30C40B1BE27D}"/>
                </a:ext>
              </a:extLst>
            </xdr:cNvPr>
            <xdr:cNvPicPr/>
          </xdr:nvPicPr>
          <xdr:blipFill>
            <a:blip xmlns:r="http://schemas.openxmlformats.org/officeDocument/2006/relationships" r:embed="rId66"/>
            <a:stretch>
              <a:fillRect/>
            </a:stretch>
          </xdr:blipFill>
          <xdr:spPr>
            <a:xfrm>
              <a:off x="2550240" y="9946080"/>
              <a:ext cx="134640" cy="137880"/>
            </a:xfrm>
            <a:prstGeom prst="rect">
              <a:avLst/>
            </a:prstGeom>
          </xdr:spPr>
        </xdr:pic>
      </mc:Fallback>
    </mc:AlternateContent>
    <xdr:clientData/>
  </xdr:twoCellAnchor>
  <xdr:twoCellAnchor editAs="oneCell">
    <xdr:from>
      <xdr:col>4</xdr:col>
      <xdr:colOff>364560</xdr:colOff>
      <xdr:row>51</xdr:row>
      <xdr:rowOff>97200</xdr:rowOff>
    </xdr:from>
    <xdr:to>
      <xdr:col>7</xdr:col>
      <xdr:colOff>402180</xdr:colOff>
      <xdr:row>56</xdr:row>
      <xdr:rowOff>132840</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65" name="Ink 264">
              <a:extLst>
                <a:ext uri="{FF2B5EF4-FFF2-40B4-BE49-F238E27FC236}">
                  <a16:creationId xmlns:a16="http://schemas.microsoft.com/office/drawing/2014/main" id="{6703CB1E-5610-B2DD-C9BD-55516E3633E0}"/>
                </a:ext>
              </a:extLst>
            </xdr14:cNvPr>
            <xdr14:cNvContentPartPr/>
          </xdr14:nvContentPartPr>
          <xdr14:nvPr macro=""/>
          <xdr14:xfrm>
            <a:off x="2802960" y="9424080"/>
            <a:ext cx="3900960" cy="950040"/>
          </xdr14:xfrm>
        </xdr:contentPart>
      </mc:Choice>
      <mc:Fallback xmlns="">
        <xdr:pic>
          <xdr:nvPicPr>
            <xdr:cNvPr id="265" name="Ink 264">
              <a:extLst>
                <a:ext uri="{FF2B5EF4-FFF2-40B4-BE49-F238E27FC236}">
                  <a16:creationId xmlns:a16="http://schemas.microsoft.com/office/drawing/2014/main" id="{6703CB1E-5610-B2DD-C9BD-55516E3633E0}"/>
                </a:ext>
              </a:extLst>
            </xdr:cNvPr>
            <xdr:cNvPicPr/>
          </xdr:nvPicPr>
          <xdr:blipFill>
            <a:blip xmlns:r="http://schemas.openxmlformats.org/officeDocument/2006/relationships" r:embed="rId68"/>
            <a:stretch>
              <a:fillRect/>
            </a:stretch>
          </xdr:blipFill>
          <xdr:spPr>
            <a:xfrm>
              <a:off x="2794320" y="9415080"/>
              <a:ext cx="3918600" cy="967680"/>
            </a:xfrm>
            <a:prstGeom prst="rect">
              <a:avLst/>
            </a:prstGeom>
          </xdr:spPr>
        </xdr:pic>
      </mc:Fallback>
    </mc:AlternateContent>
    <xdr:clientData/>
  </xdr:twoCellAnchor>
  <xdr:twoCellAnchor editAs="oneCell">
    <xdr:from>
      <xdr:col>3</xdr:col>
      <xdr:colOff>442440</xdr:colOff>
      <xdr:row>47</xdr:row>
      <xdr:rowOff>55800</xdr:rowOff>
    </xdr:from>
    <xdr:to>
      <xdr:col>3</xdr:col>
      <xdr:colOff>994680</xdr:colOff>
      <xdr:row>54</xdr:row>
      <xdr:rowOff>88560</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68" name="Ink 267">
              <a:extLst>
                <a:ext uri="{FF2B5EF4-FFF2-40B4-BE49-F238E27FC236}">
                  <a16:creationId xmlns:a16="http://schemas.microsoft.com/office/drawing/2014/main" id="{AFF0C284-36E6-68DE-9786-B1CDA76C966C}"/>
                </a:ext>
              </a:extLst>
            </xdr14:cNvPr>
            <xdr14:cNvContentPartPr/>
          </xdr14:nvContentPartPr>
          <xdr14:nvPr macro=""/>
          <xdr14:xfrm>
            <a:off x="2271240" y="8651160"/>
            <a:ext cx="552240" cy="1312920"/>
          </xdr14:xfrm>
        </xdr:contentPart>
      </mc:Choice>
      <mc:Fallback xmlns="">
        <xdr:pic>
          <xdr:nvPicPr>
            <xdr:cNvPr id="268" name="Ink 267">
              <a:extLst>
                <a:ext uri="{FF2B5EF4-FFF2-40B4-BE49-F238E27FC236}">
                  <a16:creationId xmlns:a16="http://schemas.microsoft.com/office/drawing/2014/main" id="{AFF0C284-36E6-68DE-9786-B1CDA76C966C}"/>
                </a:ext>
              </a:extLst>
            </xdr:cNvPr>
            <xdr:cNvPicPr/>
          </xdr:nvPicPr>
          <xdr:blipFill>
            <a:blip xmlns:r="http://schemas.openxmlformats.org/officeDocument/2006/relationships" r:embed="rId70"/>
            <a:stretch>
              <a:fillRect/>
            </a:stretch>
          </xdr:blipFill>
          <xdr:spPr>
            <a:xfrm>
              <a:off x="2262246" y="8642520"/>
              <a:ext cx="569869" cy="1330560"/>
            </a:xfrm>
            <a:prstGeom prst="rect">
              <a:avLst/>
            </a:prstGeom>
          </xdr:spPr>
        </xdr:pic>
      </mc:Fallback>
    </mc:AlternateContent>
    <xdr:clientData/>
  </xdr:twoCellAnchor>
  <xdr:twoCellAnchor editAs="oneCell">
    <xdr:from>
      <xdr:col>4</xdr:col>
      <xdr:colOff>192120</xdr:colOff>
      <xdr:row>60</xdr:row>
      <xdr:rowOff>118080</xdr:rowOff>
    </xdr:from>
    <xdr:to>
      <xdr:col>4</xdr:col>
      <xdr:colOff>1251600</xdr:colOff>
      <xdr:row>62</xdr:row>
      <xdr:rowOff>23040</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74" name="Ink 273">
              <a:extLst>
                <a:ext uri="{FF2B5EF4-FFF2-40B4-BE49-F238E27FC236}">
                  <a16:creationId xmlns:a16="http://schemas.microsoft.com/office/drawing/2014/main" id="{578B8E47-2C57-CD56-0445-5E4286693CA7}"/>
                </a:ext>
              </a:extLst>
            </xdr14:cNvPr>
            <xdr14:cNvContentPartPr/>
          </xdr14:nvContentPartPr>
          <xdr14:nvPr macro=""/>
          <xdr14:xfrm>
            <a:off x="2630520" y="11090880"/>
            <a:ext cx="1059480" cy="270720"/>
          </xdr14:xfrm>
        </xdr:contentPart>
      </mc:Choice>
      <mc:Fallback xmlns="">
        <xdr:pic>
          <xdr:nvPicPr>
            <xdr:cNvPr id="274" name="Ink 273">
              <a:extLst>
                <a:ext uri="{FF2B5EF4-FFF2-40B4-BE49-F238E27FC236}">
                  <a16:creationId xmlns:a16="http://schemas.microsoft.com/office/drawing/2014/main" id="{578B8E47-2C57-CD56-0445-5E4286693CA7}"/>
                </a:ext>
              </a:extLst>
            </xdr:cNvPr>
            <xdr:cNvPicPr/>
          </xdr:nvPicPr>
          <xdr:blipFill>
            <a:blip xmlns:r="http://schemas.openxmlformats.org/officeDocument/2006/relationships" r:embed="rId72"/>
            <a:stretch>
              <a:fillRect/>
            </a:stretch>
          </xdr:blipFill>
          <xdr:spPr>
            <a:xfrm>
              <a:off x="2621520" y="11081880"/>
              <a:ext cx="1077120" cy="288360"/>
            </a:xfrm>
            <a:prstGeom prst="rect">
              <a:avLst/>
            </a:prstGeom>
          </xdr:spPr>
        </xdr:pic>
      </mc:Fallback>
    </mc:AlternateContent>
    <xdr:clientData/>
  </xdr:twoCellAnchor>
  <xdr:twoCellAnchor editAs="oneCell">
    <xdr:from>
      <xdr:col>6</xdr:col>
      <xdr:colOff>264960</xdr:colOff>
      <xdr:row>60</xdr:row>
      <xdr:rowOff>18000</xdr:rowOff>
    </xdr:from>
    <xdr:to>
      <xdr:col>8</xdr:col>
      <xdr:colOff>530580</xdr:colOff>
      <xdr:row>61</xdr:row>
      <xdr:rowOff>148680</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286" name="Ink 285">
              <a:extLst>
                <a:ext uri="{FF2B5EF4-FFF2-40B4-BE49-F238E27FC236}">
                  <a16:creationId xmlns:a16="http://schemas.microsoft.com/office/drawing/2014/main" id="{3C080F8A-001D-3463-99F6-9B123407C7B0}"/>
                </a:ext>
              </a:extLst>
            </xdr14:cNvPr>
            <xdr14:cNvContentPartPr/>
          </xdr14:nvContentPartPr>
          <xdr14:nvPr macro=""/>
          <xdr14:xfrm>
            <a:off x="3922560" y="10990800"/>
            <a:ext cx="2742120" cy="313560"/>
          </xdr14:xfrm>
        </xdr:contentPart>
      </mc:Choice>
      <mc:Fallback xmlns="">
        <xdr:pic>
          <xdr:nvPicPr>
            <xdr:cNvPr id="286" name="Ink 285">
              <a:extLst>
                <a:ext uri="{FF2B5EF4-FFF2-40B4-BE49-F238E27FC236}">
                  <a16:creationId xmlns:a16="http://schemas.microsoft.com/office/drawing/2014/main" id="{3C080F8A-001D-3463-99F6-9B123407C7B0}"/>
                </a:ext>
              </a:extLst>
            </xdr:cNvPr>
            <xdr:cNvPicPr/>
          </xdr:nvPicPr>
          <xdr:blipFill>
            <a:blip xmlns:r="http://schemas.openxmlformats.org/officeDocument/2006/relationships" r:embed="rId74"/>
            <a:stretch>
              <a:fillRect/>
            </a:stretch>
          </xdr:blipFill>
          <xdr:spPr>
            <a:xfrm>
              <a:off x="3913920" y="10982160"/>
              <a:ext cx="2759760" cy="331200"/>
            </a:xfrm>
            <a:prstGeom prst="rect">
              <a:avLst/>
            </a:prstGeom>
          </xdr:spPr>
        </xdr:pic>
      </mc:Fallback>
    </mc:AlternateContent>
    <xdr:clientData/>
  </xdr:twoCellAnchor>
  <xdr:twoCellAnchor editAs="oneCell">
    <xdr:from>
      <xdr:col>8</xdr:col>
      <xdr:colOff>188760</xdr:colOff>
      <xdr:row>63</xdr:row>
      <xdr:rowOff>182160</xdr:rowOff>
    </xdr:from>
    <xdr:to>
      <xdr:col>10</xdr:col>
      <xdr:colOff>39480</xdr:colOff>
      <xdr:row>65</xdr:row>
      <xdr:rowOff>122760</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302" name="Ink 301">
              <a:extLst>
                <a:ext uri="{FF2B5EF4-FFF2-40B4-BE49-F238E27FC236}">
                  <a16:creationId xmlns:a16="http://schemas.microsoft.com/office/drawing/2014/main" id="{1BEC4955-7307-C060-6A8C-A8F89353D1DB}"/>
                </a:ext>
              </a:extLst>
            </xdr14:cNvPr>
            <xdr14:cNvContentPartPr/>
          </xdr14:nvContentPartPr>
          <xdr14:nvPr macro=""/>
          <xdr14:xfrm>
            <a:off x="5065560" y="11703600"/>
            <a:ext cx="1069920" cy="306360"/>
          </xdr14:xfrm>
        </xdr:contentPart>
      </mc:Choice>
      <mc:Fallback xmlns="">
        <xdr:pic>
          <xdr:nvPicPr>
            <xdr:cNvPr id="302" name="Ink 301">
              <a:extLst>
                <a:ext uri="{FF2B5EF4-FFF2-40B4-BE49-F238E27FC236}">
                  <a16:creationId xmlns:a16="http://schemas.microsoft.com/office/drawing/2014/main" id="{1BEC4955-7307-C060-6A8C-A8F89353D1DB}"/>
                </a:ext>
              </a:extLst>
            </xdr:cNvPr>
            <xdr:cNvPicPr/>
          </xdr:nvPicPr>
          <xdr:blipFill>
            <a:blip xmlns:r="http://schemas.openxmlformats.org/officeDocument/2006/relationships" r:embed="rId76"/>
            <a:stretch>
              <a:fillRect/>
            </a:stretch>
          </xdr:blipFill>
          <xdr:spPr>
            <a:xfrm>
              <a:off x="5056920" y="11694600"/>
              <a:ext cx="1087560" cy="324000"/>
            </a:xfrm>
            <a:prstGeom prst="rect">
              <a:avLst/>
            </a:prstGeom>
          </xdr:spPr>
        </xdr:pic>
      </mc:Fallback>
    </mc:AlternateContent>
    <xdr:clientData/>
  </xdr:twoCellAnchor>
  <xdr:twoCellAnchor editAs="oneCell">
    <xdr:from>
      <xdr:col>6</xdr:col>
      <xdr:colOff>313560</xdr:colOff>
      <xdr:row>64</xdr:row>
      <xdr:rowOff>93600</xdr:rowOff>
    </xdr:from>
    <xdr:to>
      <xdr:col>6</xdr:col>
      <xdr:colOff>1140480</xdr:colOff>
      <xdr:row>65</xdr:row>
      <xdr:rowOff>117360</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303" name="Ink 302">
              <a:extLst>
                <a:ext uri="{FF2B5EF4-FFF2-40B4-BE49-F238E27FC236}">
                  <a16:creationId xmlns:a16="http://schemas.microsoft.com/office/drawing/2014/main" id="{6613A265-806A-65CE-DEB9-2797063F2CED}"/>
                </a:ext>
              </a:extLst>
            </xdr14:cNvPr>
            <xdr14:cNvContentPartPr/>
          </xdr14:nvContentPartPr>
          <xdr14:nvPr macro=""/>
          <xdr14:xfrm>
            <a:off x="3971160" y="11797920"/>
            <a:ext cx="826920" cy="206640"/>
          </xdr14:xfrm>
        </xdr:contentPart>
      </mc:Choice>
      <mc:Fallback xmlns="">
        <xdr:pic>
          <xdr:nvPicPr>
            <xdr:cNvPr id="303" name="Ink 302">
              <a:extLst>
                <a:ext uri="{FF2B5EF4-FFF2-40B4-BE49-F238E27FC236}">
                  <a16:creationId xmlns:a16="http://schemas.microsoft.com/office/drawing/2014/main" id="{6613A265-806A-65CE-DEB9-2797063F2CED}"/>
                </a:ext>
              </a:extLst>
            </xdr:cNvPr>
            <xdr:cNvPicPr/>
          </xdr:nvPicPr>
          <xdr:blipFill>
            <a:blip xmlns:r="http://schemas.openxmlformats.org/officeDocument/2006/relationships" r:embed="rId78"/>
            <a:stretch>
              <a:fillRect/>
            </a:stretch>
          </xdr:blipFill>
          <xdr:spPr>
            <a:xfrm>
              <a:off x="3962516" y="11789280"/>
              <a:ext cx="844568" cy="224280"/>
            </a:xfrm>
            <a:prstGeom prst="rect">
              <a:avLst/>
            </a:prstGeom>
          </xdr:spPr>
        </xdr:pic>
      </mc:Fallback>
    </mc:AlternateContent>
    <xdr:clientData/>
  </xdr:twoCellAnchor>
  <xdr:twoCellAnchor editAs="oneCell">
    <xdr:from>
      <xdr:col>4</xdr:col>
      <xdr:colOff>229920</xdr:colOff>
      <xdr:row>64</xdr:row>
      <xdr:rowOff>146520</xdr:rowOff>
    </xdr:from>
    <xdr:to>
      <xdr:col>4</xdr:col>
      <xdr:colOff>1204080</xdr:colOff>
      <xdr:row>66</xdr:row>
      <xdr:rowOff>15120</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304" name="Ink 303">
              <a:extLst>
                <a:ext uri="{FF2B5EF4-FFF2-40B4-BE49-F238E27FC236}">
                  <a16:creationId xmlns:a16="http://schemas.microsoft.com/office/drawing/2014/main" id="{60E878A9-3835-E243-0201-B34BDA1F9EE1}"/>
                </a:ext>
              </a:extLst>
            </xdr14:cNvPr>
            <xdr14:cNvContentPartPr/>
          </xdr14:nvContentPartPr>
          <xdr14:nvPr macro=""/>
          <xdr14:xfrm>
            <a:off x="2668320" y="11850840"/>
            <a:ext cx="974160" cy="234360"/>
          </xdr14:xfrm>
        </xdr:contentPart>
      </mc:Choice>
      <mc:Fallback xmlns="">
        <xdr:pic>
          <xdr:nvPicPr>
            <xdr:cNvPr id="304" name="Ink 303">
              <a:extLst>
                <a:ext uri="{FF2B5EF4-FFF2-40B4-BE49-F238E27FC236}">
                  <a16:creationId xmlns:a16="http://schemas.microsoft.com/office/drawing/2014/main" id="{60E878A9-3835-E243-0201-B34BDA1F9EE1}"/>
                </a:ext>
              </a:extLst>
            </xdr:cNvPr>
            <xdr:cNvPicPr/>
          </xdr:nvPicPr>
          <xdr:blipFill>
            <a:blip xmlns:r="http://schemas.openxmlformats.org/officeDocument/2006/relationships" r:embed="rId80"/>
            <a:stretch>
              <a:fillRect/>
            </a:stretch>
          </xdr:blipFill>
          <xdr:spPr>
            <a:xfrm>
              <a:off x="2659320" y="11842187"/>
              <a:ext cx="991800" cy="252027"/>
            </a:xfrm>
            <a:prstGeom prst="rect">
              <a:avLst/>
            </a:prstGeom>
          </xdr:spPr>
        </xdr:pic>
      </mc:Fallback>
    </mc:AlternateContent>
    <xdr:clientData/>
  </xdr:twoCellAnchor>
  <xdr:twoCellAnchor editAs="oneCell">
    <xdr:from>
      <xdr:col>4</xdr:col>
      <xdr:colOff>236040</xdr:colOff>
      <xdr:row>68</xdr:row>
      <xdr:rowOff>97920</xdr:rowOff>
    </xdr:from>
    <xdr:to>
      <xdr:col>4</xdr:col>
      <xdr:colOff>299400</xdr:colOff>
      <xdr:row>68</xdr:row>
      <xdr:rowOff>166320</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305" name="Ink 304">
              <a:extLst>
                <a:ext uri="{FF2B5EF4-FFF2-40B4-BE49-F238E27FC236}">
                  <a16:creationId xmlns:a16="http://schemas.microsoft.com/office/drawing/2014/main" id="{73C0EE3E-1784-7CAA-6E93-4991CF0B77E6}"/>
                </a:ext>
              </a:extLst>
            </xdr14:cNvPr>
            <xdr14:cNvContentPartPr/>
          </xdr14:nvContentPartPr>
          <xdr14:nvPr macro=""/>
          <xdr14:xfrm>
            <a:off x="2674440" y="12533760"/>
            <a:ext cx="63360" cy="68400"/>
          </xdr14:xfrm>
        </xdr:contentPart>
      </mc:Choice>
      <mc:Fallback xmlns="">
        <xdr:pic>
          <xdr:nvPicPr>
            <xdr:cNvPr id="305" name="Ink 304">
              <a:extLst>
                <a:ext uri="{FF2B5EF4-FFF2-40B4-BE49-F238E27FC236}">
                  <a16:creationId xmlns:a16="http://schemas.microsoft.com/office/drawing/2014/main" id="{73C0EE3E-1784-7CAA-6E93-4991CF0B77E6}"/>
                </a:ext>
              </a:extLst>
            </xdr:cNvPr>
            <xdr:cNvPicPr/>
          </xdr:nvPicPr>
          <xdr:blipFill>
            <a:blip xmlns:r="http://schemas.openxmlformats.org/officeDocument/2006/relationships" r:embed="rId82"/>
            <a:stretch>
              <a:fillRect/>
            </a:stretch>
          </xdr:blipFill>
          <xdr:spPr>
            <a:xfrm>
              <a:off x="2665440" y="12524760"/>
              <a:ext cx="81000" cy="86040"/>
            </a:xfrm>
            <a:prstGeom prst="rect">
              <a:avLst/>
            </a:prstGeom>
          </xdr:spPr>
        </xdr:pic>
      </mc:Fallback>
    </mc:AlternateContent>
    <xdr:clientData/>
  </xdr:twoCellAnchor>
  <xdr:twoCellAnchor editAs="oneCell">
    <xdr:from>
      <xdr:col>4</xdr:col>
      <xdr:colOff>358800</xdr:colOff>
      <xdr:row>70</xdr:row>
      <xdr:rowOff>62280</xdr:rowOff>
    </xdr:from>
    <xdr:to>
      <xdr:col>4</xdr:col>
      <xdr:colOff>407760</xdr:colOff>
      <xdr:row>70</xdr:row>
      <xdr:rowOff>136800</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316" name="Ink 315">
              <a:extLst>
                <a:ext uri="{FF2B5EF4-FFF2-40B4-BE49-F238E27FC236}">
                  <a16:creationId xmlns:a16="http://schemas.microsoft.com/office/drawing/2014/main" id="{3756D838-D677-7311-A572-32F9D66AB257}"/>
                </a:ext>
              </a:extLst>
            </xdr14:cNvPr>
            <xdr14:cNvContentPartPr/>
          </xdr14:nvContentPartPr>
          <xdr14:nvPr macro=""/>
          <xdr14:xfrm>
            <a:off x="2797200" y="12863880"/>
            <a:ext cx="48960" cy="74520"/>
          </xdr14:xfrm>
        </xdr:contentPart>
      </mc:Choice>
      <mc:Fallback xmlns="">
        <xdr:pic>
          <xdr:nvPicPr>
            <xdr:cNvPr id="316" name="Ink 315">
              <a:extLst>
                <a:ext uri="{FF2B5EF4-FFF2-40B4-BE49-F238E27FC236}">
                  <a16:creationId xmlns:a16="http://schemas.microsoft.com/office/drawing/2014/main" id="{3756D838-D677-7311-A572-32F9D66AB257}"/>
                </a:ext>
              </a:extLst>
            </xdr:cNvPr>
            <xdr:cNvPicPr/>
          </xdr:nvPicPr>
          <xdr:blipFill>
            <a:blip xmlns:r="http://schemas.openxmlformats.org/officeDocument/2006/relationships" r:embed="rId84"/>
            <a:stretch>
              <a:fillRect/>
            </a:stretch>
          </xdr:blipFill>
          <xdr:spPr>
            <a:xfrm>
              <a:off x="2788200" y="12854880"/>
              <a:ext cx="66600" cy="92160"/>
            </a:xfrm>
            <a:prstGeom prst="rect">
              <a:avLst/>
            </a:prstGeom>
          </xdr:spPr>
        </xdr:pic>
      </mc:Fallback>
    </mc:AlternateContent>
    <xdr:clientData/>
  </xdr:twoCellAnchor>
  <xdr:twoCellAnchor editAs="oneCell">
    <xdr:from>
      <xdr:col>8</xdr:col>
      <xdr:colOff>253920</xdr:colOff>
      <xdr:row>69</xdr:row>
      <xdr:rowOff>10440</xdr:rowOff>
    </xdr:from>
    <xdr:to>
      <xdr:col>11</xdr:col>
      <xdr:colOff>168240</xdr:colOff>
      <xdr:row>70</xdr:row>
      <xdr:rowOff>173520</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337" name="Ink 336">
              <a:extLst>
                <a:ext uri="{FF2B5EF4-FFF2-40B4-BE49-F238E27FC236}">
                  <a16:creationId xmlns:a16="http://schemas.microsoft.com/office/drawing/2014/main" id="{61E76558-62E5-1F70-6F3F-7027F5E64AC5}"/>
                </a:ext>
              </a:extLst>
            </xdr14:cNvPr>
            <xdr14:cNvContentPartPr/>
          </xdr14:nvContentPartPr>
          <xdr14:nvPr macro=""/>
          <xdr14:xfrm>
            <a:off x="5130720" y="12629160"/>
            <a:ext cx="1743120" cy="345960"/>
          </xdr14:xfrm>
        </xdr:contentPart>
      </mc:Choice>
      <mc:Fallback xmlns="">
        <xdr:pic>
          <xdr:nvPicPr>
            <xdr:cNvPr id="337" name="Ink 336">
              <a:extLst>
                <a:ext uri="{FF2B5EF4-FFF2-40B4-BE49-F238E27FC236}">
                  <a16:creationId xmlns:a16="http://schemas.microsoft.com/office/drawing/2014/main" id="{61E76558-62E5-1F70-6F3F-7027F5E64AC5}"/>
                </a:ext>
              </a:extLst>
            </xdr:cNvPr>
            <xdr:cNvPicPr/>
          </xdr:nvPicPr>
          <xdr:blipFill>
            <a:blip xmlns:r="http://schemas.openxmlformats.org/officeDocument/2006/relationships" r:embed="rId86"/>
            <a:stretch>
              <a:fillRect/>
            </a:stretch>
          </xdr:blipFill>
          <xdr:spPr>
            <a:xfrm>
              <a:off x="5121722" y="12620511"/>
              <a:ext cx="1760756" cy="363618"/>
            </a:xfrm>
            <a:prstGeom prst="rect">
              <a:avLst/>
            </a:prstGeom>
          </xdr:spPr>
        </xdr:pic>
      </mc:Fallback>
    </mc:AlternateContent>
    <xdr:clientData/>
  </xdr:twoCellAnchor>
  <xdr:twoCellAnchor editAs="oneCell">
    <xdr:from>
      <xdr:col>7</xdr:col>
      <xdr:colOff>126600</xdr:colOff>
      <xdr:row>69</xdr:row>
      <xdr:rowOff>136800</xdr:rowOff>
    </xdr:from>
    <xdr:to>
      <xdr:col>7</xdr:col>
      <xdr:colOff>569400</xdr:colOff>
      <xdr:row>71</xdr:row>
      <xdr:rowOff>2160</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338" name="Ink 337">
              <a:extLst>
                <a:ext uri="{FF2B5EF4-FFF2-40B4-BE49-F238E27FC236}">
                  <a16:creationId xmlns:a16="http://schemas.microsoft.com/office/drawing/2014/main" id="{9A63F59B-C99F-F41F-BA99-A59C30951BD0}"/>
                </a:ext>
              </a:extLst>
            </xdr14:cNvPr>
            <xdr14:cNvContentPartPr/>
          </xdr14:nvContentPartPr>
          <xdr14:nvPr macro=""/>
          <xdr14:xfrm>
            <a:off x="4393800" y="12755520"/>
            <a:ext cx="442800" cy="231120"/>
          </xdr14:xfrm>
        </xdr:contentPart>
      </mc:Choice>
      <mc:Fallback xmlns="">
        <xdr:pic>
          <xdr:nvPicPr>
            <xdr:cNvPr id="338" name="Ink 337">
              <a:extLst>
                <a:ext uri="{FF2B5EF4-FFF2-40B4-BE49-F238E27FC236}">
                  <a16:creationId xmlns:a16="http://schemas.microsoft.com/office/drawing/2014/main" id="{9A63F59B-C99F-F41F-BA99-A59C30951BD0}"/>
                </a:ext>
              </a:extLst>
            </xdr:cNvPr>
            <xdr:cNvPicPr/>
          </xdr:nvPicPr>
          <xdr:blipFill>
            <a:blip xmlns:r="http://schemas.openxmlformats.org/officeDocument/2006/relationships" r:embed="rId88"/>
            <a:stretch>
              <a:fillRect/>
            </a:stretch>
          </xdr:blipFill>
          <xdr:spPr>
            <a:xfrm>
              <a:off x="4385160" y="12746880"/>
              <a:ext cx="460440" cy="248760"/>
            </a:xfrm>
            <a:prstGeom prst="rect">
              <a:avLst/>
            </a:prstGeom>
          </xdr:spPr>
        </xdr:pic>
      </mc:Fallback>
    </mc:AlternateContent>
    <xdr:clientData/>
  </xdr:twoCellAnchor>
  <xdr:twoCellAnchor editAs="oneCell">
    <xdr:from>
      <xdr:col>5</xdr:col>
      <xdr:colOff>60600</xdr:colOff>
      <xdr:row>70</xdr:row>
      <xdr:rowOff>28440</xdr:rowOff>
    </xdr:from>
    <xdr:to>
      <xdr:col>5</xdr:col>
      <xdr:colOff>877440</xdr:colOff>
      <xdr:row>71</xdr:row>
      <xdr:rowOff>35280</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339" name="Ink 338">
              <a:extLst>
                <a:ext uri="{FF2B5EF4-FFF2-40B4-BE49-F238E27FC236}">
                  <a16:creationId xmlns:a16="http://schemas.microsoft.com/office/drawing/2014/main" id="{2401FB7E-4494-7FCC-1549-827DB19A6B86}"/>
                </a:ext>
              </a:extLst>
            </xdr14:cNvPr>
            <xdr14:cNvContentPartPr/>
          </xdr14:nvContentPartPr>
          <xdr14:nvPr macro=""/>
          <xdr14:xfrm>
            <a:off x="3108600" y="12830040"/>
            <a:ext cx="816840" cy="189720"/>
          </xdr14:xfrm>
        </xdr:contentPart>
      </mc:Choice>
      <mc:Fallback xmlns="">
        <xdr:pic>
          <xdr:nvPicPr>
            <xdr:cNvPr id="339" name="Ink 338">
              <a:extLst>
                <a:ext uri="{FF2B5EF4-FFF2-40B4-BE49-F238E27FC236}">
                  <a16:creationId xmlns:a16="http://schemas.microsoft.com/office/drawing/2014/main" id="{2401FB7E-4494-7FCC-1549-827DB19A6B86}"/>
                </a:ext>
              </a:extLst>
            </xdr:cNvPr>
            <xdr:cNvPicPr/>
          </xdr:nvPicPr>
          <xdr:blipFill>
            <a:blip xmlns:r="http://schemas.openxmlformats.org/officeDocument/2006/relationships" r:embed="rId90"/>
            <a:stretch>
              <a:fillRect/>
            </a:stretch>
          </xdr:blipFill>
          <xdr:spPr>
            <a:xfrm>
              <a:off x="3099604" y="12821040"/>
              <a:ext cx="834472" cy="207360"/>
            </a:xfrm>
            <a:prstGeom prst="rect">
              <a:avLst/>
            </a:prstGeom>
          </xdr:spPr>
        </xdr:pic>
      </mc:Fallback>
    </mc:AlternateContent>
    <xdr:clientData/>
  </xdr:twoCellAnchor>
  <xdr:twoCellAnchor editAs="oneCell">
    <xdr:from>
      <xdr:col>6</xdr:col>
      <xdr:colOff>489960</xdr:colOff>
      <xdr:row>67</xdr:row>
      <xdr:rowOff>58320</xdr:rowOff>
    </xdr:from>
    <xdr:to>
      <xdr:col>6</xdr:col>
      <xdr:colOff>988200</xdr:colOff>
      <xdr:row>69</xdr:row>
      <xdr:rowOff>17280</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340" name="Ink 339">
              <a:extLst>
                <a:ext uri="{FF2B5EF4-FFF2-40B4-BE49-F238E27FC236}">
                  <a16:creationId xmlns:a16="http://schemas.microsoft.com/office/drawing/2014/main" id="{6969E136-E857-60E4-7643-9E3790B590BF}"/>
                </a:ext>
              </a:extLst>
            </xdr14:cNvPr>
            <xdr14:cNvContentPartPr/>
          </xdr14:nvContentPartPr>
          <xdr14:nvPr macro=""/>
          <xdr14:xfrm>
            <a:off x="4147560" y="12311280"/>
            <a:ext cx="498240" cy="324720"/>
          </xdr14:xfrm>
        </xdr:contentPart>
      </mc:Choice>
      <mc:Fallback xmlns="">
        <xdr:pic>
          <xdr:nvPicPr>
            <xdr:cNvPr id="340" name="Ink 339">
              <a:extLst>
                <a:ext uri="{FF2B5EF4-FFF2-40B4-BE49-F238E27FC236}">
                  <a16:creationId xmlns:a16="http://schemas.microsoft.com/office/drawing/2014/main" id="{6969E136-E857-60E4-7643-9E3790B590BF}"/>
                </a:ext>
              </a:extLst>
            </xdr:cNvPr>
            <xdr:cNvPicPr/>
          </xdr:nvPicPr>
          <xdr:blipFill>
            <a:blip xmlns:r="http://schemas.openxmlformats.org/officeDocument/2006/relationships" r:embed="rId92"/>
            <a:stretch>
              <a:fillRect/>
            </a:stretch>
          </xdr:blipFill>
          <xdr:spPr>
            <a:xfrm>
              <a:off x="4138914" y="12302640"/>
              <a:ext cx="515893" cy="342360"/>
            </a:xfrm>
            <a:prstGeom prst="rect">
              <a:avLst/>
            </a:prstGeom>
          </xdr:spPr>
        </xdr:pic>
      </mc:Fallback>
    </mc:AlternateContent>
    <xdr:clientData/>
  </xdr:twoCellAnchor>
  <xdr:twoCellAnchor editAs="oneCell">
    <xdr:from>
      <xdr:col>4</xdr:col>
      <xdr:colOff>544200</xdr:colOff>
      <xdr:row>67</xdr:row>
      <xdr:rowOff>141840</xdr:rowOff>
    </xdr:from>
    <xdr:to>
      <xdr:col>5</xdr:col>
      <xdr:colOff>116160</xdr:colOff>
      <xdr:row>69</xdr:row>
      <xdr:rowOff>3960</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341" name="Ink 340">
              <a:extLst>
                <a:ext uri="{FF2B5EF4-FFF2-40B4-BE49-F238E27FC236}">
                  <a16:creationId xmlns:a16="http://schemas.microsoft.com/office/drawing/2014/main" id="{AEB43C5A-12B4-2231-465F-E13854B8144A}"/>
                </a:ext>
              </a:extLst>
            </xdr14:cNvPr>
            <xdr14:cNvContentPartPr/>
          </xdr14:nvContentPartPr>
          <xdr14:nvPr macro=""/>
          <xdr14:xfrm>
            <a:off x="2982600" y="12394800"/>
            <a:ext cx="897840" cy="227880"/>
          </xdr14:xfrm>
        </xdr:contentPart>
      </mc:Choice>
      <mc:Fallback xmlns="">
        <xdr:pic>
          <xdr:nvPicPr>
            <xdr:cNvPr id="341" name="Ink 340">
              <a:extLst>
                <a:ext uri="{FF2B5EF4-FFF2-40B4-BE49-F238E27FC236}">
                  <a16:creationId xmlns:a16="http://schemas.microsoft.com/office/drawing/2014/main" id="{AEB43C5A-12B4-2231-465F-E13854B8144A}"/>
                </a:ext>
              </a:extLst>
            </xdr:cNvPr>
            <xdr:cNvPicPr/>
          </xdr:nvPicPr>
          <xdr:blipFill>
            <a:blip xmlns:r="http://schemas.openxmlformats.org/officeDocument/2006/relationships" r:embed="rId94"/>
            <a:stretch>
              <a:fillRect/>
            </a:stretch>
          </xdr:blipFill>
          <xdr:spPr>
            <a:xfrm>
              <a:off x="2973957" y="12386146"/>
              <a:ext cx="915487" cy="245548"/>
            </a:xfrm>
            <a:prstGeom prst="rect">
              <a:avLst/>
            </a:prstGeom>
          </xdr:spPr>
        </xdr:pic>
      </mc:Fallback>
    </mc:AlternateContent>
    <xdr:clientData/>
  </xdr:twoCellAnchor>
  <xdr:twoCellAnchor>
    <xdr:from>
      <xdr:col>6</xdr:col>
      <xdr:colOff>0</xdr:colOff>
      <xdr:row>90</xdr:row>
      <xdr:rowOff>0</xdr:rowOff>
    </xdr:from>
    <xdr:to>
      <xdr:col>18</xdr:col>
      <xdr:colOff>220980</xdr:colOff>
      <xdr:row>113</xdr:row>
      <xdr:rowOff>15240</xdr:rowOff>
    </xdr:to>
    <xdr:sp macro="" textlink="">
      <xdr:nvSpPr>
        <xdr:cNvPr id="342" name="TextBox 341">
          <a:extLst>
            <a:ext uri="{FF2B5EF4-FFF2-40B4-BE49-F238E27FC236}">
              <a16:creationId xmlns:a16="http://schemas.microsoft.com/office/drawing/2014/main" id="{31E634DA-7A7E-427E-B1C9-56E26C065302}"/>
            </a:ext>
          </a:extLst>
        </xdr:cNvPr>
        <xdr:cNvSpPr txBox="1"/>
      </xdr:nvSpPr>
      <xdr:spPr>
        <a:xfrm>
          <a:off x="7399020" y="17190720"/>
          <a:ext cx="8618220" cy="4221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t>1 Find total revenue[Unit sold*cost per unit (1- discount/100)], cost and profit  per Store ,profit percentage margin</a:t>
          </a:r>
        </a:p>
        <a:p>
          <a:r>
            <a:rPr lang="en-IN" sz="1100" baseline="0"/>
            <a:t>2 </a:t>
          </a:r>
          <a:r>
            <a:rPr lang="en-IN"/>
            <a:t>Find the </a:t>
          </a:r>
          <a:r>
            <a:rPr lang="en-IN" b="1"/>
            <a:t>total profit</a:t>
          </a:r>
          <a:r>
            <a:rPr lang="en-IN"/>
            <a:t> generated by all stores </a:t>
          </a:r>
        </a:p>
        <a:p>
          <a:r>
            <a:rPr lang="en-IN" sz="1100"/>
            <a:t>3</a:t>
          </a:r>
          <a:r>
            <a:rPr lang="en-IN" sz="1100" baseline="0"/>
            <a:t> </a:t>
          </a:r>
          <a:r>
            <a:rPr lang="en-IN"/>
            <a:t>Find the </a:t>
          </a:r>
          <a:r>
            <a:rPr lang="en-IN" b="1"/>
            <a:t>average discount</a:t>
          </a:r>
          <a:r>
            <a:rPr lang="en-IN"/>
            <a:t> offered across all stores.</a:t>
          </a:r>
        </a:p>
        <a:p>
          <a:r>
            <a:rPr lang="en-IN" sz="1100"/>
            <a:t>4</a:t>
          </a:r>
          <a:r>
            <a:rPr lang="en-IN" sz="1100" baseline="0"/>
            <a:t> </a:t>
          </a:r>
          <a:r>
            <a:rPr lang="en-IN"/>
            <a:t>Find the </a:t>
          </a:r>
          <a:r>
            <a:rPr lang="en-IN" b="1"/>
            <a:t>highest profit value</a:t>
          </a:r>
          <a:r>
            <a:rPr lang="en-IN"/>
            <a:t> among all stores.</a:t>
          </a:r>
        </a:p>
        <a:p>
          <a:r>
            <a:rPr lang="en-IN" sz="1100"/>
            <a:t>5</a:t>
          </a:r>
          <a:r>
            <a:rPr lang="en-IN" sz="1100" baseline="0"/>
            <a:t> </a:t>
          </a:r>
          <a:r>
            <a:rPr lang="en-IN"/>
            <a:t>Find the </a:t>
          </a:r>
          <a:r>
            <a:rPr lang="en-IN" b="1"/>
            <a:t>lowest  profit</a:t>
          </a:r>
          <a:r>
            <a:rPr lang="en-IN"/>
            <a:t> among all stores.</a:t>
          </a:r>
        </a:p>
        <a:p>
          <a:r>
            <a:rPr lang="en-IN" sz="1100"/>
            <a:t>6 </a:t>
          </a:r>
          <a:r>
            <a:rPr lang="en-IN"/>
            <a:t>Round the </a:t>
          </a:r>
          <a:r>
            <a:rPr lang="en-IN" b="1"/>
            <a:t>average revenue</a:t>
          </a:r>
          <a:r>
            <a:rPr lang="en-IN"/>
            <a:t> to the nearest thousand.</a:t>
          </a:r>
        </a:p>
        <a:p>
          <a:r>
            <a:rPr lang="en-IN"/>
            <a:t>7</a:t>
          </a:r>
          <a:r>
            <a:rPr lang="en-IN" baseline="0"/>
            <a:t> </a:t>
          </a:r>
          <a:r>
            <a:rPr lang="en-IN"/>
            <a:t>Round up the </a:t>
          </a:r>
          <a:r>
            <a:rPr lang="en-IN" b="1"/>
            <a:t>average units sold</a:t>
          </a:r>
          <a:r>
            <a:rPr lang="en-IN"/>
            <a:t> to the next hundred.</a:t>
          </a:r>
        </a:p>
        <a:p>
          <a:r>
            <a:rPr lang="en-IN" sz="1100"/>
            <a:t>8</a:t>
          </a:r>
          <a:r>
            <a:rPr lang="en-IN" sz="1100" baseline="0"/>
            <a:t> </a:t>
          </a:r>
          <a:r>
            <a:rPr lang="en-IN"/>
            <a:t>Round down the </a:t>
          </a:r>
          <a:r>
            <a:rPr lang="en-IN" b="1"/>
            <a:t>average cost per unit</a:t>
          </a:r>
          <a:r>
            <a:rPr lang="en-IN"/>
            <a:t> to nearest dollar.</a:t>
          </a:r>
        </a:p>
        <a:p>
          <a:r>
            <a:rPr lang="en-IN" sz="1100"/>
            <a:t>9 </a:t>
          </a:r>
          <a:r>
            <a:rPr lang="en-IN"/>
            <a:t>For each store, find the </a:t>
          </a:r>
          <a:r>
            <a:rPr lang="en-IN" b="1"/>
            <a:t>absolute difference</a:t>
          </a:r>
          <a:r>
            <a:rPr lang="en-IN"/>
            <a:t> between selling price and cost price.</a:t>
          </a:r>
        </a:p>
        <a:p>
          <a:r>
            <a:rPr lang="en-IN" sz="1100"/>
            <a:t>10</a:t>
          </a:r>
          <a:r>
            <a:rPr lang="en-IN" sz="1100" baseline="0"/>
            <a:t> </a:t>
          </a:r>
          <a:r>
            <a:rPr lang="en-IN"/>
            <a:t>Display the </a:t>
          </a:r>
          <a:r>
            <a:rPr lang="en-IN" b="1"/>
            <a:t>integer part of the average profit per store.</a:t>
          </a:r>
        </a:p>
        <a:p>
          <a:r>
            <a:rPr lang="en-IN" sz="1100" b="1"/>
            <a:t>11</a:t>
          </a:r>
          <a:r>
            <a:rPr lang="en-IN" sz="1100" b="1" baseline="0"/>
            <a:t> </a:t>
          </a:r>
          <a:r>
            <a:rPr lang="en-IN"/>
            <a:t>Check remainder when total units sold across stores is divided by 100.</a:t>
          </a:r>
        </a:p>
        <a:p>
          <a:r>
            <a:rPr lang="en-IN"/>
            <a:t>12 Calculate the </a:t>
          </a:r>
          <a:r>
            <a:rPr lang="en-IN" b="1"/>
            <a:t>square of each discount percentage</a:t>
          </a:r>
          <a:r>
            <a:rPr lang="en-IN"/>
            <a:t>.</a:t>
          </a:r>
        </a:p>
        <a:p>
          <a:r>
            <a:rPr lang="en-IN"/>
            <a:t>13</a:t>
          </a:r>
          <a:r>
            <a:rPr lang="en-IN" baseline="0"/>
            <a:t> </a:t>
          </a:r>
          <a:r>
            <a:rPr lang="en-IN"/>
            <a:t>Find the </a:t>
          </a:r>
          <a:r>
            <a:rPr lang="en-IN" b="1"/>
            <a:t>square root</a:t>
          </a:r>
          <a:r>
            <a:rPr lang="en-IN"/>
            <a:t> of total profit </a:t>
          </a:r>
        </a:p>
        <a:p>
          <a:r>
            <a:rPr lang="en-IN"/>
            <a:t>14</a:t>
          </a:r>
          <a:r>
            <a:rPr lang="en-IN" baseline="0"/>
            <a:t> </a:t>
          </a:r>
          <a:r>
            <a:rPr lang="en-IN"/>
            <a:t>Find the </a:t>
          </a:r>
          <a:r>
            <a:rPr lang="en-IN" b="1"/>
            <a:t>median profit</a:t>
          </a:r>
          <a:r>
            <a:rPr lang="en-IN"/>
            <a:t> among all stores.</a:t>
          </a:r>
        </a:p>
        <a:p>
          <a:r>
            <a:rPr lang="en-IN"/>
            <a:t>15 Find the </a:t>
          </a:r>
          <a:r>
            <a:rPr lang="en-IN" b="1"/>
            <a:t>most common discount value</a:t>
          </a:r>
          <a:r>
            <a:rPr lang="en-IN"/>
            <a:t> given to customers.	</a:t>
          </a:r>
        </a:p>
        <a:p>
          <a:r>
            <a:rPr lang="en-IN"/>
            <a:t>16 Calculate the </a:t>
          </a:r>
          <a:r>
            <a:rPr lang="en-IN" b="1"/>
            <a:t>standard deviation of profits</a:t>
          </a:r>
          <a:r>
            <a:rPr lang="en-IN"/>
            <a:t> to measure variability across stores.</a:t>
          </a:r>
        </a:p>
        <a:p>
          <a:r>
            <a:rPr lang="en-IN"/>
            <a:t>17 Calculate the </a:t>
          </a:r>
          <a:r>
            <a:rPr lang="en-IN" b="1"/>
            <a:t>variance</a:t>
          </a:r>
          <a:r>
            <a:rPr lang="en-IN"/>
            <a:t> of revenue to analyze volatility.</a:t>
          </a:r>
        </a:p>
        <a:p>
          <a:r>
            <a:rPr lang="en-IN"/>
            <a:t>18</a:t>
          </a:r>
          <a:r>
            <a:rPr lang="en-IN" baseline="0"/>
            <a:t> </a:t>
          </a:r>
          <a:r>
            <a:rPr lang="en-IN"/>
            <a:t>Count total number of store.</a:t>
          </a:r>
        </a:p>
        <a:p>
          <a:endParaRPr lang="en-IN"/>
        </a:p>
        <a:p>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571080</xdr:colOff>
      <xdr:row>1</xdr:row>
      <xdr:rowOff>123480</xdr:rowOff>
    </xdr:from>
    <xdr:to>
      <xdr:col>8</xdr:col>
      <xdr:colOff>606720</xdr:colOff>
      <xdr:row>1</xdr:row>
      <xdr:rowOff>132120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43" name="Ink 42">
              <a:extLst>
                <a:ext uri="{FF2B5EF4-FFF2-40B4-BE49-F238E27FC236}">
                  <a16:creationId xmlns:a16="http://schemas.microsoft.com/office/drawing/2014/main" id="{3CE2AC53-0CBC-13A0-5E83-370D01719CD6}"/>
                </a:ext>
              </a:extLst>
            </xdr14:cNvPr>
            <xdr14:cNvContentPartPr/>
          </xdr14:nvContentPartPr>
          <xdr14:nvPr macro=""/>
          <xdr14:xfrm>
            <a:off x="5447880" y="306360"/>
            <a:ext cx="35640" cy="8640"/>
          </xdr14:xfrm>
        </xdr:contentPart>
      </mc:Choice>
      <mc:Fallback xmlns="">
        <xdr:pic>
          <xdr:nvPicPr>
            <xdr:cNvPr id="43" name="Ink 42">
              <a:extLst>
                <a:ext uri="{FF2B5EF4-FFF2-40B4-BE49-F238E27FC236}">
                  <a16:creationId xmlns:a16="http://schemas.microsoft.com/office/drawing/2014/main" id="{3CE2AC53-0CBC-13A0-5E83-370D01719CD6}"/>
                </a:ext>
              </a:extLst>
            </xdr:cNvPr>
            <xdr:cNvPicPr/>
          </xdr:nvPicPr>
          <xdr:blipFill>
            <a:blip xmlns:r="http://schemas.openxmlformats.org/officeDocument/2006/relationships" r:embed="rId2"/>
            <a:stretch>
              <a:fillRect/>
            </a:stretch>
          </xdr:blipFill>
          <xdr:spPr>
            <a:xfrm>
              <a:off x="5438880" y="297720"/>
              <a:ext cx="53280" cy="26280"/>
            </a:xfrm>
            <a:prstGeom prst="rect">
              <a:avLst/>
            </a:prstGeom>
          </xdr:spPr>
        </xdr:pic>
      </mc:Fallback>
    </mc:AlternateContent>
    <xdr:clientData/>
  </xdr:twoCellAnchor>
  <xdr:twoCellAnchor editAs="oneCell">
    <xdr:from>
      <xdr:col>1</xdr:col>
      <xdr:colOff>533760</xdr:colOff>
      <xdr:row>0</xdr:row>
      <xdr:rowOff>147240</xdr:rowOff>
    </xdr:from>
    <xdr:to>
      <xdr:col>5</xdr:col>
      <xdr:colOff>79560</xdr:colOff>
      <xdr:row>9</xdr:row>
      <xdr:rowOff>82440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44" name="Ink 43">
              <a:extLst>
                <a:ext uri="{FF2B5EF4-FFF2-40B4-BE49-F238E27FC236}">
                  <a16:creationId xmlns:a16="http://schemas.microsoft.com/office/drawing/2014/main" id="{2F60CF63-BBEB-CD30-D50F-B99F6ACA55F7}"/>
                </a:ext>
              </a:extLst>
            </xdr14:cNvPr>
            <xdr14:cNvContentPartPr/>
          </xdr14:nvContentPartPr>
          <xdr14:nvPr macro=""/>
          <xdr14:xfrm>
            <a:off x="1143360" y="147240"/>
            <a:ext cx="4056840" cy="1581120"/>
          </xdr14:xfrm>
        </xdr:contentPart>
      </mc:Choice>
      <mc:Fallback xmlns="">
        <xdr:pic>
          <xdr:nvPicPr>
            <xdr:cNvPr id="44" name="Ink 43">
              <a:extLst>
                <a:ext uri="{FF2B5EF4-FFF2-40B4-BE49-F238E27FC236}">
                  <a16:creationId xmlns:a16="http://schemas.microsoft.com/office/drawing/2014/main" id="{2F60CF63-BBEB-CD30-D50F-B99F6ACA55F7}"/>
                </a:ext>
              </a:extLst>
            </xdr:cNvPr>
            <xdr:cNvPicPr/>
          </xdr:nvPicPr>
          <xdr:blipFill>
            <a:blip xmlns:r="http://schemas.openxmlformats.org/officeDocument/2006/relationships" r:embed="rId4"/>
            <a:stretch>
              <a:fillRect/>
            </a:stretch>
          </xdr:blipFill>
          <xdr:spPr>
            <a:xfrm>
              <a:off x="1134720" y="138600"/>
              <a:ext cx="4074480" cy="1598760"/>
            </a:xfrm>
            <a:prstGeom prst="rect">
              <a:avLst/>
            </a:prstGeom>
          </xdr:spPr>
        </xdr:pic>
      </mc:Fallback>
    </mc:AlternateContent>
    <xdr:clientData/>
  </xdr:twoCellAnchor>
  <xdr:twoCellAnchor editAs="oneCell">
    <xdr:from>
      <xdr:col>5</xdr:col>
      <xdr:colOff>97080</xdr:colOff>
      <xdr:row>9</xdr:row>
      <xdr:rowOff>99360</xdr:rowOff>
    </xdr:from>
    <xdr:to>
      <xdr:col>6</xdr:col>
      <xdr:colOff>276900</xdr:colOff>
      <xdr:row>13</xdr:row>
      <xdr:rowOff>70560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64" name="Ink 63">
              <a:extLst>
                <a:ext uri="{FF2B5EF4-FFF2-40B4-BE49-F238E27FC236}">
                  <a16:creationId xmlns:a16="http://schemas.microsoft.com/office/drawing/2014/main" id="{5EDE1050-F656-F252-6AA0-ACB31AFF911C}"/>
                </a:ext>
              </a:extLst>
            </xdr14:cNvPr>
            <xdr14:cNvContentPartPr/>
          </xdr14:nvContentPartPr>
          <xdr14:nvPr macro=""/>
          <xdr14:xfrm>
            <a:off x="3145080" y="1745280"/>
            <a:ext cx="1437120" cy="702720"/>
          </xdr14:xfrm>
        </xdr:contentPart>
      </mc:Choice>
      <mc:Fallback xmlns="">
        <xdr:pic>
          <xdr:nvPicPr>
            <xdr:cNvPr id="64" name="Ink 63">
              <a:extLst>
                <a:ext uri="{FF2B5EF4-FFF2-40B4-BE49-F238E27FC236}">
                  <a16:creationId xmlns:a16="http://schemas.microsoft.com/office/drawing/2014/main" id="{5EDE1050-F656-F252-6AA0-ACB31AFF911C}"/>
                </a:ext>
              </a:extLst>
            </xdr:cNvPr>
            <xdr:cNvPicPr/>
          </xdr:nvPicPr>
          <xdr:blipFill>
            <a:blip xmlns:r="http://schemas.openxmlformats.org/officeDocument/2006/relationships" r:embed="rId6"/>
            <a:stretch>
              <a:fillRect/>
            </a:stretch>
          </xdr:blipFill>
          <xdr:spPr>
            <a:xfrm>
              <a:off x="3136080" y="1736636"/>
              <a:ext cx="1454760" cy="720369"/>
            </a:xfrm>
            <a:prstGeom prst="rect">
              <a:avLst/>
            </a:prstGeom>
          </xdr:spPr>
        </xdr:pic>
      </mc:Fallback>
    </mc:AlternateContent>
    <xdr:clientData/>
  </xdr:twoCellAnchor>
  <xdr:twoCellAnchor editAs="oneCell">
    <xdr:from>
      <xdr:col>4</xdr:col>
      <xdr:colOff>606960</xdr:colOff>
      <xdr:row>12</xdr:row>
      <xdr:rowOff>163440</xdr:rowOff>
    </xdr:from>
    <xdr:to>
      <xdr:col>5</xdr:col>
      <xdr:colOff>503100</xdr:colOff>
      <xdr:row>22</xdr:row>
      <xdr:rowOff>69840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101" name="Ink 100">
              <a:extLst>
                <a:ext uri="{FF2B5EF4-FFF2-40B4-BE49-F238E27FC236}">
                  <a16:creationId xmlns:a16="http://schemas.microsoft.com/office/drawing/2014/main" id="{CE7C7E08-9855-EEE7-E029-6E008C1A0A24}"/>
                </a:ext>
              </a:extLst>
            </xdr14:cNvPr>
            <xdr14:cNvContentPartPr/>
          </xdr14:nvContentPartPr>
          <xdr14:nvPr macro=""/>
          <xdr14:xfrm>
            <a:off x="3045360" y="2358000"/>
            <a:ext cx="1519200" cy="1735200"/>
          </xdr14:xfrm>
        </xdr:contentPart>
      </mc:Choice>
      <mc:Fallback xmlns="">
        <xdr:pic>
          <xdr:nvPicPr>
            <xdr:cNvPr id="101" name="Ink 100">
              <a:extLst>
                <a:ext uri="{FF2B5EF4-FFF2-40B4-BE49-F238E27FC236}">
                  <a16:creationId xmlns:a16="http://schemas.microsoft.com/office/drawing/2014/main" id="{CE7C7E08-9855-EEE7-E029-6E008C1A0A24}"/>
                </a:ext>
              </a:extLst>
            </xdr:cNvPr>
            <xdr:cNvPicPr/>
          </xdr:nvPicPr>
          <xdr:blipFill>
            <a:blip xmlns:r="http://schemas.openxmlformats.org/officeDocument/2006/relationships" r:embed="rId8"/>
            <a:stretch>
              <a:fillRect/>
            </a:stretch>
          </xdr:blipFill>
          <xdr:spPr>
            <a:xfrm>
              <a:off x="3036360" y="2349000"/>
              <a:ext cx="1536840" cy="1752840"/>
            </a:xfrm>
            <a:prstGeom prst="rect">
              <a:avLst/>
            </a:prstGeom>
          </xdr:spPr>
        </xdr:pic>
      </mc:Fallback>
    </mc:AlternateContent>
    <xdr:clientData/>
  </xdr:twoCellAnchor>
  <xdr:twoCellAnchor editAs="oneCell">
    <xdr:from>
      <xdr:col>7</xdr:col>
      <xdr:colOff>481680</xdr:colOff>
      <xdr:row>10</xdr:row>
      <xdr:rowOff>119160</xdr:rowOff>
    </xdr:from>
    <xdr:to>
      <xdr:col>9</xdr:col>
      <xdr:colOff>126840</xdr:colOff>
      <xdr:row>14</xdr:row>
      <xdr:rowOff>28800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09" name="Ink 108">
              <a:extLst>
                <a:ext uri="{FF2B5EF4-FFF2-40B4-BE49-F238E27FC236}">
                  <a16:creationId xmlns:a16="http://schemas.microsoft.com/office/drawing/2014/main" id="{24E714EF-D658-9E39-2C33-A8B38C2539E4}"/>
                </a:ext>
              </a:extLst>
            </xdr14:cNvPr>
            <xdr14:cNvContentPartPr/>
          </xdr14:nvContentPartPr>
          <xdr14:nvPr macro=""/>
          <xdr14:xfrm>
            <a:off x="4748880" y="1947960"/>
            <a:ext cx="864360" cy="641160"/>
          </xdr14:xfrm>
        </xdr:contentPart>
      </mc:Choice>
      <mc:Fallback xmlns="">
        <xdr:pic>
          <xdr:nvPicPr>
            <xdr:cNvPr id="109" name="Ink 108">
              <a:extLst>
                <a:ext uri="{FF2B5EF4-FFF2-40B4-BE49-F238E27FC236}">
                  <a16:creationId xmlns:a16="http://schemas.microsoft.com/office/drawing/2014/main" id="{24E714EF-D658-9E39-2C33-A8B38C2539E4}"/>
                </a:ext>
              </a:extLst>
            </xdr:cNvPr>
            <xdr:cNvPicPr/>
          </xdr:nvPicPr>
          <xdr:blipFill>
            <a:blip xmlns:r="http://schemas.openxmlformats.org/officeDocument/2006/relationships" r:embed="rId10"/>
            <a:stretch>
              <a:fillRect/>
            </a:stretch>
          </xdr:blipFill>
          <xdr:spPr>
            <a:xfrm>
              <a:off x="4740240" y="1938960"/>
              <a:ext cx="882000" cy="658800"/>
            </a:xfrm>
            <a:prstGeom prst="rect">
              <a:avLst/>
            </a:prstGeom>
          </xdr:spPr>
        </xdr:pic>
      </mc:Fallback>
    </mc:AlternateContent>
    <xdr:clientData/>
  </xdr:twoCellAnchor>
  <xdr:twoCellAnchor editAs="oneCell">
    <xdr:from>
      <xdr:col>8</xdr:col>
      <xdr:colOff>114720</xdr:colOff>
      <xdr:row>13</xdr:row>
      <xdr:rowOff>135000</xdr:rowOff>
    </xdr:from>
    <xdr:to>
      <xdr:col>9</xdr:col>
      <xdr:colOff>373080</xdr:colOff>
      <xdr:row>18</xdr:row>
      <xdr:rowOff>62640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21" name="Ink 120">
              <a:extLst>
                <a:ext uri="{FF2B5EF4-FFF2-40B4-BE49-F238E27FC236}">
                  <a16:creationId xmlns:a16="http://schemas.microsoft.com/office/drawing/2014/main" id="{0E46C4AD-DD92-3E44-FD46-4ACD61D70091}"/>
                </a:ext>
              </a:extLst>
            </xdr14:cNvPr>
            <xdr14:cNvContentPartPr/>
          </xdr14:nvContentPartPr>
          <xdr14:nvPr macro=""/>
          <xdr14:xfrm>
            <a:off x="4991520" y="2512440"/>
            <a:ext cx="867960" cy="842040"/>
          </xdr14:xfrm>
        </xdr:contentPart>
      </mc:Choice>
      <mc:Fallback xmlns="">
        <xdr:pic>
          <xdr:nvPicPr>
            <xdr:cNvPr id="121" name="Ink 120">
              <a:extLst>
                <a:ext uri="{FF2B5EF4-FFF2-40B4-BE49-F238E27FC236}">
                  <a16:creationId xmlns:a16="http://schemas.microsoft.com/office/drawing/2014/main" id="{0E46C4AD-DD92-3E44-FD46-4ACD61D70091}"/>
                </a:ext>
              </a:extLst>
            </xdr:cNvPr>
            <xdr:cNvPicPr/>
          </xdr:nvPicPr>
          <xdr:blipFill>
            <a:blip xmlns:r="http://schemas.openxmlformats.org/officeDocument/2006/relationships" r:embed="rId12"/>
            <a:stretch>
              <a:fillRect/>
            </a:stretch>
          </xdr:blipFill>
          <xdr:spPr>
            <a:xfrm>
              <a:off x="4982524" y="2503800"/>
              <a:ext cx="885593" cy="859680"/>
            </a:xfrm>
            <a:prstGeom prst="rect">
              <a:avLst/>
            </a:prstGeom>
          </xdr:spPr>
        </xdr:pic>
      </mc:Fallback>
    </mc:AlternateContent>
    <xdr:clientData/>
  </xdr:twoCellAnchor>
  <xdr:twoCellAnchor editAs="oneCell">
    <xdr:from>
      <xdr:col>7</xdr:col>
      <xdr:colOff>406440</xdr:colOff>
      <xdr:row>9</xdr:row>
      <xdr:rowOff>182520</xdr:rowOff>
    </xdr:from>
    <xdr:to>
      <xdr:col>8</xdr:col>
      <xdr:colOff>472200</xdr:colOff>
      <xdr:row>11</xdr:row>
      <xdr:rowOff>61920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2" name="Ink 121">
              <a:extLst>
                <a:ext uri="{FF2B5EF4-FFF2-40B4-BE49-F238E27FC236}">
                  <a16:creationId xmlns:a16="http://schemas.microsoft.com/office/drawing/2014/main" id="{63C407A1-9C51-F48E-EE5B-738C9AD9C434}"/>
                </a:ext>
              </a:extLst>
            </xdr14:cNvPr>
            <xdr14:cNvContentPartPr/>
          </xdr14:nvContentPartPr>
          <xdr14:nvPr macro=""/>
          <xdr14:xfrm>
            <a:off x="4673640" y="1828440"/>
            <a:ext cx="675360" cy="245160"/>
          </xdr14:xfrm>
        </xdr:contentPart>
      </mc:Choice>
      <mc:Fallback xmlns="">
        <xdr:pic>
          <xdr:nvPicPr>
            <xdr:cNvPr id="122" name="Ink 121">
              <a:extLst>
                <a:ext uri="{FF2B5EF4-FFF2-40B4-BE49-F238E27FC236}">
                  <a16:creationId xmlns:a16="http://schemas.microsoft.com/office/drawing/2014/main" id="{63C407A1-9C51-F48E-EE5B-738C9AD9C434}"/>
                </a:ext>
              </a:extLst>
            </xdr:cNvPr>
            <xdr:cNvPicPr/>
          </xdr:nvPicPr>
          <xdr:blipFill>
            <a:blip xmlns:r="http://schemas.openxmlformats.org/officeDocument/2006/relationships" r:embed="rId14"/>
            <a:stretch>
              <a:fillRect/>
            </a:stretch>
          </xdr:blipFill>
          <xdr:spPr>
            <a:xfrm>
              <a:off x="4664995" y="1819453"/>
              <a:ext cx="693009" cy="262774"/>
            </a:xfrm>
            <a:prstGeom prst="rect">
              <a:avLst/>
            </a:prstGeom>
          </xdr:spPr>
        </xdr:pic>
      </mc:Fallback>
    </mc:AlternateContent>
    <xdr:clientData/>
  </xdr:twoCellAnchor>
  <xdr:twoCellAnchor editAs="oneCell">
    <xdr:from>
      <xdr:col>23</xdr:col>
      <xdr:colOff>27000</xdr:colOff>
      <xdr:row>9</xdr:row>
      <xdr:rowOff>155880</xdr:rowOff>
    </xdr:from>
    <xdr:to>
      <xdr:col>23</xdr:col>
      <xdr:colOff>97200</xdr:colOff>
      <xdr:row>9</xdr:row>
      <xdr:rowOff>161640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74" name="Ink 173">
              <a:extLst>
                <a:ext uri="{FF2B5EF4-FFF2-40B4-BE49-F238E27FC236}">
                  <a16:creationId xmlns:a16="http://schemas.microsoft.com/office/drawing/2014/main" id="{28D37FC3-C8FD-D137-6851-4A8BC6805976}"/>
                </a:ext>
              </a:extLst>
            </xdr14:cNvPr>
            <xdr14:cNvContentPartPr/>
          </xdr14:nvContentPartPr>
          <xdr14:nvPr macro=""/>
          <xdr14:xfrm>
            <a:off x="15373680" y="1801800"/>
            <a:ext cx="70200" cy="5760"/>
          </xdr14:xfrm>
        </xdr:contentPart>
      </mc:Choice>
      <mc:Fallback xmlns="">
        <xdr:pic>
          <xdr:nvPicPr>
            <xdr:cNvPr id="174" name="Ink 173">
              <a:extLst>
                <a:ext uri="{FF2B5EF4-FFF2-40B4-BE49-F238E27FC236}">
                  <a16:creationId xmlns:a16="http://schemas.microsoft.com/office/drawing/2014/main" id="{28D37FC3-C8FD-D137-6851-4A8BC6805976}"/>
                </a:ext>
              </a:extLst>
            </xdr:cNvPr>
            <xdr:cNvPicPr/>
          </xdr:nvPicPr>
          <xdr:blipFill>
            <a:blip xmlns:r="http://schemas.openxmlformats.org/officeDocument/2006/relationships" r:embed="rId16"/>
            <a:stretch>
              <a:fillRect/>
            </a:stretch>
          </xdr:blipFill>
          <xdr:spPr>
            <a:xfrm>
              <a:off x="15365040" y="1792800"/>
              <a:ext cx="87840" cy="23400"/>
            </a:xfrm>
            <a:prstGeom prst="rect">
              <a:avLst/>
            </a:prstGeom>
          </xdr:spPr>
        </xdr:pic>
      </mc:Fallback>
    </mc:AlternateContent>
    <xdr:clientData/>
  </xdr:twoCellAnchor>
  <xdr:twoCellAnchor editAs="oneCell">
    <xdr:from>
      <xdr:col>24</xdr:col>
      <xdr:colOff>577200</xdr:colOff>
      <xdr:row>7</xdr:row>
      <xdr:rowOff>83160</xdr:rowOff>
    </xdr:from>
    <xdr:to>
      <xdr:col>24</xdr:col>
      <xdr:colOff>578280</xdr:colOff>
      <xdr:row>7</xdr:row>
      <xdr:rowOff>86760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75" name="Ink 174">
              <a:extLst>
                <a:ext uri="{FF2B5EF4-FFF2-40B4-BE49-F238E27FC236}">
                  <a16:creationId xmlns:a16="http://schemas.microsoft.com/office/drawing/2014/main" id="{A0C2DCEB-6AAB-4E6D-E987-B3E1644F9886}"/>
                </a:ext>
              </a:extLst>
            </xdr14:cNvPr>
            <xdr14:cNvContentPartPr/>
          </xdr14:nvContentPartPr>
          <xdr14:nvPr macro=""/>
          <xdr14:xfrm>
            <a:off x="17325960" y="1363320"/>
            <a:ext cx="1080" cy="3600"/>
          </xdr14:xfrm>
        </xdr:contentPart>
      </mc:Choice>
      <mc:Fallback xmlns="">
        <xdr:pic>
          <xdr:nvPicPr>
            <xdr:cNvPr id="175" name="Ink 174">
              <a:extLst>
                <a:ext uri="{FF2B5EF4-FFF2-40B4-BE49-F238E27FC236}">
                  <a16:creationId xmlns:a16="http://schemas.microsoft.com/office/drawing/2014/main" id="{A0C2DCEB-6AAB-4E6D-E987-B3E1644F9886}"/>
                </a:ext>
              </a:extLst>
            </xdr:cNvPr>
            <xdr:cNvPicPr/>
          </xdr:nvPicPr>
          <xdr:blipFill>
            <a:blip xmlns:r="http://schemas.openxmlformats.org/officeDocument/2006/relationships" r:embed="rId18"/>
            <a:stretch>
              <a:fillRect/>
            </a:stretch>
          </xdr:blipFill>
          <xdr:spPr>
            <a:xfrm>
              <a:off x="17316960" y="1354680"/>
              <a:ext cx="18720" cy="21240"/>
            </a:xfrm>
            <a:prstGeom prst="rect">
              <a:avLst/>
            </a:prstGeom>
          </xdr:spPr>
        </xdr:pic>
      </mc:Fallback>
    </mc:AlternateContent>
    <xdr:clientData/>
  </xdr:twoCellAnchor>
  <xdr:twoCellAnchor editAs="oneCell">
    <xdr:from>
      <xdr:col>26</xdr:col>
      <xdr:colOff>371040</xdr:colOff>
      <xdr:row>7</xdr:row>
      <xdr:rowOff>81360</xdr:rowOff>
    </xdr:from>
    <xdr:to>
      <xdr:col>26</xdr:col>
      <xdr:colOff>371400</xdr:colOff>
      <xdr:row>7</xdr:row>
      <xdr:rowOff>81720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77" name="Ink 176">
              <a:extLst>
                <a:ext uri="{FF2B5EF4-FFF2-40B4-BE49-F238E27FC236}">
                  <a16:creationId xmlns:a16="http://schemas.microsoft.com/office/drawing/2014/main" id="{DA7AD21B-7C4E-A908-3EBB-82D673ADA260}"/>
                </a:ext>
              </a:extLst>
            </xdr14:cNvPr>
            <xdr14:cNvContentPartPr/>
          </xdr14:nvContentPartPr>
          <xdr14:nvPr macro=""/>
          <xdr14:xfrm>
            <a:off x="18339000" y="1361520"/>
            <a:ext cx="360" cy="360"/>
          </xdr14:xfrm>
        </xdr:contentPart>
      </mc:Choice>
      <mc:Fallback xmlns="">
        <xdr:pic>
          <xdr:nvPicPr>
            <xdr:cNvPr id="177" name="Ink 176">
              <a:extLst>
                <a:ext uri="{FF2B5EF4-FFF2-40B4-BE49-F238E27FC236}">
                  <a16:creationId xmlns:a16="http://schemas.microsoft.com/office/drawing/2014/main" id="{DA7AD21B-7C4E-A908-3EBB-82D673ADA260}"/>
                </a:ext>
              </a:extLst>
            </xdr:cNvPr>
            <xdr:cNvPicPr/>
          </xdr:nvPicPr>
          <xdr:blipFill>
            <a:blip xmlns:r="http://schemas.openxmlformats.org/officeDocument/2006/relationships" r:embed="rId20"/>
            <a:stretch>
              <a:fillRect/>
            </a:stretch>
          </xdr:blipFill>
          <xdr:spPr>
            <a:xfrm>
              <a:off x="18330360" y="1352520"/>
              <a:ext cx="18000" cy="18000"/>
            </a:xfrm>
            <a:prstGeom prst="rect">
              <a:avLst/>
            </a:prstGeom>
          </xdr:spPr>
        </xdr:pic>
      </mc:Fallback>
    </mc:AlternateContent>
    <xdr:clientData/>
  </xdr:twoCellAnchor>
  <xdr:twoCellAnchor editAs="oneCell">
    <xdr:from>
      <xdr:col>24</xdr:col>
      <xdr:colOff>502680</xdr:colOff>
      <xdr:row>8</xdr:row>
      <xdr:rowOff>97560</xdr:rowOff>
    </xdr:from>
    <xdr:to>
      <xdr:col>24</xdr:col>
      <xdr:colOff>516000</xdr:colOff>
      <xdr:row>8</xdr:row>
      <xdr:rowOff>108720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88" name="Ink 187">
              <a:extLst>
                <a:ext uri="{FF2B5EF4-FFF2-40B4-BE49-F238E27FC236}">
                  <a16:creationId xmlns:a16="http://schemas.microsoft.com/office/drawing/2014/main" id="{CA399DF4-9E69-F9D2-26B3-0F7487622F25}"/>
                </a:ext>
              </a:extLst>
            </xdr14:cNvPr>
            <xdr14:cNvContentPartPr/>
          </xdr14:nvContentPartPr>
          <xdr14:nvPr macro=""/>
          <xdr14:xfrm>
            <a:off x="17251440" y="1560600"/>
            <a:ext cx="13320" cy="11160"/>
          </xdr14:xfrm>
        </xdr:contentPart>
      </mc:Choice>
      <mc:Fallback xmlns="">
        <xdr:pic>
          <xdr:nvPicPr>
            <xdr:cNvPr id="188" name="Ink 187">
              <a:extLst>
                <a:ext uri="{FF2B5EF4-FFF2-40B4-BE49-F238E27FC236}">
                  <a16:creationId xmlns:a16="http://schemas.microsoft.com/office/drawing/2014/main" id="{CA399DF4-9E69-F9D2-26B3-0F7487622F25}"/>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twoCellAnchor>
  <xdr:twoCellAnchor editAs="oneCell">
    <xdr:from>
      <xdr:col>21</xdr:col>
      <xdr:colOff>83400</xdr:colOff>
      <xdr:row>11</xdr:row>
      <xdr:rowOff>29880</xdr:rowOff>
    </xdr:from>
    <xdr:to>
      <xdr:col>21</xdr:col>
      <xdr:colOff>87000</xdr:colOff>
      <xdr:row>11</xdr:row>
      <xdr:rowOff>38520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06" name="Ink 205">
              <a:extLst>
                <a:ext uri="{FF2B5EF4-FFF2-40B4-BE49-F238E27FC236}">
                  <a16:creationId xmlns:a16="http://schemas.microsoft.com/office/drawing/2014/main" id="{DEB88600-8BFD-5661-3F0D-92982600F5AE}"/>
                </a:ext>
              </a:extLst>
            </xdr14:cNvPr>
            <xdr14:cNvContentPartPr/>
          </xdr14:nvContentPartPr>
          <xdr14:nvPr macro=""/>
          <xdr14:xfrm>
            <a:off x="14210880" y="2041560"/>
            <a:ext cx="3600" cy="8640"/>
          </xdr14:xfrm>
        </xdr:contentPart>
      </mc:Choice>
      <mc:Fallback xmlns="">
        <xdr:pic>
          <xdr:nvPicPr>
            <xdr:cNvPr id="206" name="Ink 205">
              <a:extLst>
                <a:ext uri="{FF2B5EF4-FFF2-40B4-BE49-F238E27FC236}">
                  <a16:creationId xmlns:a16="http://schemas.microsoft.com/office/drawing/2014/main" id="{DEB88600-8BFD-5661-3F0D-92982600F5AE}"/>
                </a:ext>
              </a:extLst>
            </xdr:cNvPr>
            <xdr:cNvPicPr/>
          </xdr:nvPicPr>
          <xdr:blipFill>
            <a:blip xmlns:r="http://schemas.openxmlformats.org/officeDocument/2006/relationships" r:embed="rId24"/>
            <a:stretch>
              <a:fillRect/>
            </a:stretch>
          </xdr:blipFill>
          <xdr:spPr>
            <a:xfrm>
              <a:off x="14202240" y="2032560"/>
              <a:ext cx="21240" cy="26280"/>
            </a:xfrm>
            <a:prstGeom prst="rect">
              <a:avLst/>
            </a:prstGeom>
          </xdr:spPr>
        </xdr:pic>
      </mc:Fallback>
    </mc:AlternateContent>
    <xdr:clientData/>
  </xdr:twoCellAnchor>
  <xdr:oneCellAnchor>
    <xdr:from>
      <xdr:col>25</xdr:col>
      <xdr:colOff>502680</xdr:colOff>
      <xdr:row>8</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07" name="Ink 206">
              <a:extLst>
                <a:ext uri="{FF2B5EF4-FFF2-40B4-BE49-F238E27FC236}">
                  <a16:creationId xmlns:a16="http://schemas.microsoft.com/office/drawing/2014/main" id="{746078AD-DC63-4AFF-9DAE-E13A44B661ED}"/>
                </a:ext>
              </a:extLst>
            </xdr14:cNvPr>
            <xdr14:cNvContentPartPr/>
          </xdr14:nvContentPartPr>
          <xdr14:nvPr macro=""/>
          <xdr14:xfrm>
            <a:off x="17251440" y="1560600"/>
            <a:ext cx="13320" cy="11160"/>
          </xdr14:xfrm>
        </xdr:contentPart>
      </mc:Choice>
      <mc:Fallback xmlns="">
        <xdr:pic>
          <xdr:nvPicPr>
            <xdr:cNvPr id="207" name="Ink 206">
              <a:extLst>
                <a:ext uri="{FF2B5EF4-FFF2-40B4-BE49-F238E27FC236}">
                  <a16:creationId xmlns:a16="http://schemas.microsoft.com/office/drawing/2014/main" id="{746078AD-DC63-4AFF-9DAE-E13A44B661ED}"/>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26</xdr:col>
      <xdr:colOff>502680</xdr:colOff>
      <xdr:row>8</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08" name="Ink 207">
              <a:extLst>
                <a:ext uri="{FF2B5EF4-FFF2-40B4-BE49-F238E27FC236}">
                  <a16:creationId xmlns:a16="http://schemas.microsoft.com/office/drawing/2014/main" id="{48E89F7A-CD58-419F-8E46-F35F793D2B4F}"/>
                </a:ext>
              </a:extLst>
            </xdr14:cNvPr>
            <xdr14:cNvContentPartPr/>
          </xdr14:nvContentPartPr>
          <xdr14:nvPr macro=""/>
          <xdr14:xfrm>
            <a:off x="17251440" y="1560600"/>
            <a:ext cx="13320" cy="11160"/>
          </xdr14:xfrm>
        </xdr:contentPart>
      </mc:Choice>
      <mc:Fallback xmlns="">
        <xdr:pic>
          <xdr:nvPicPr>
            <xdr:cNvPr id="208" name="Ink 207">
              <a:extLst>
                <a:ext uri="{FF2B5EF4-FFF2-40B4-BE49-F238E27FC236}">
                  <a16:creationId xmlns:a16="http://schemas.microsoft.com/office/drawing/2014/main" id="{48E89F7A-CD58-419F-8E46-F35F793D2B4F}"/>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27</xdr:col>
      <xdr:colOff>502680</xdr:colOff>
      <xdr:row>8</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09" name="Ink 208">
              <a:extLst>
                <a:ext uri="{FF2B5EF4-FFF2-40B4-BE49-F238E27FC236}">
                  <a16:creationId xmlns:a16="http://schemas.microsoft.com/office/drawing/2014/main" id="{AE921B45-DE4B-4D38-AA6C-271B99DE8A43}"/>
                </a:ext>
              </a:extLst>
            </xdr14:cNvPr>
            <xdr14:cNvContentPartPr/>
          </xdr14:nvContentPartPr>
          <xdr14:nvPr macro=""/>
          <xdr14:xfrm>
            <a:off x="17251440" y="1560600"/>
            <a:ext cx="13320" cy="11160"/>
          </xdr14:xfrm>
        </xdr:contentPart>
      </mc:Choice>
      <mc:Fallback xmlns="">
        <xdr:pic>
          <xdr:nvPicPr>
            <xdr:cNvPr id="209" name="Ink 208">
              <a:extLst>
                <a:ext uri="{FF2B5EF4-FFF2-40B4-BE49-F238E27FC236}">
                  <a16:creationId xmlns:a16="http://schemas.microsoft.com/office/drawing/2014/main" id="{AE921B45-DE4B-4D38-AA6C-271B99DE8A43}"/>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28</xdr:col>
      <xdr:colOff>502680</xdr:colOff>
      <xdr:row>8</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10" name="Ink 209">
              <a:extLst>
                <a:ext uri="{FF2B5EF4-FFF2-40B4-BE49-F238E27FC236}">
                  <a16:creationId xmlns:a16="http://schemas.microsoft.com/office/drawing/2014/main" id="{C1DFCC7D-FE6A-45C8-96FC-3659559CF350}"/>
                </a:ext>
              </a:extLst>
            </xdr14:cNvPr>
            <xdr14:cNvContentPartPr/>
          </xdr14:nvContentPartPr>
          <xdr14:nvPr macro=""/>
          <xdr14:xfrm>
            <a:off x="17251440" y="1560600"/>
            <a:ext cx="13320" cy="11160"/>
          </xdr14:xfrm>
        </xdr:contentPart>
      </mc:Choice>
      <mc:Fallback xmlns="">
        <xdr:pic>
          <xdr:nvPicPr>
            <xdr:cNvPr id="210" name="Ink 209">
              <a:extLst>
                <a:ext uri="{FF2B5EF4-FFF2-40B4-BE49-F238E27FC236}">
                  <a16:creationId xmlns:a16="http://schemas.microsoft.com/office/drawing/2014/main" id="{C1DFCC7D-FE6A-45C8-96FC-3659559CF350}"/>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29</xdr:col>
      <xdr:colOff>502680</xdr:colOff>
      <xdr:row>8</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11" name="Ink 210">
              <a:extLst>
                <a:ext uri="{FF2B5EF4-FFF2-40B4-BE49-F238E27FC236}">
                  <a16:creationId xmlns:a16="http://schemas.microsoft.com/office/drawing/2014/main" id="{37BDD880-0034-47F2-8387-CC393C435A83}"/>
                </a:ext>
              </a:extLst>
            </xdr14:cNvPr>
            <xdr14:cNvContentPartPr/>
          </xdr14:nvContentPartPr>
          <xdr14:nvPr macro=""/>
          <xdr14:xfrm>
            <a:off x="17251440" y="1560600"/>
            <a:ext cx="13320" cy="11160"/>
          </xdr14:xfrm>
        </xdr:contentPart>
      </mc:Choice>
      <mc:Fallback xmlns="">
        <xdr:pic>
          <xdr:nvPicPr>
            <xdr:cNvPr id="211" name="Ink 210">
              <a:extLst>
                <a:ext uri="{FF2B5EF4-FFF2-40B4-BE49-F238E27FC236}">
                  <a16:creationId xmlns:a16="http://schemas.microsoft.com/office/drawing/2014/main" id="{37BDD880-0034-47F2-8387-CC393C435A83}"/>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30</xdr:col>
      <xdr:colOff>502680</xdr:colOff>
      <xdr:row>8</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12" name="Ink 211">
              <a:extLst>
                <a:ext uri="{FF2B5EF4-FFF2-40B4-BE49-F238E27FC236}">
                  <a16:creationId xmlns:a16="http://schemas.microsoft.com/office/drawing/2014/main" id="{B4C002C8-53AB-4F4B-A338-CC58601734A4}"/>
                </a:ext>
              </a:extLst>
            </xdr14:cNvPr>
            <xdr14:cNvContentPartPr/>
          </xdr14:nvContentPartPr>
          <xdr14:nvPr macro=""/>
          <xdr14:xfrm>
            <a:off x="17251440" y="1560600"/>
            <a:ext cx="13320" cy="11160"/>
          </xdr14:xfrm>
        </xdr:contentPart>
      </mc:Choice>
      <mc:Fallback xmlns="">
        <xdr:pic>
          <xdr:nvPicPr>
            <xdr:cNvPr id="212" name="Ink 211">
              <a:extLst>
                <a:ext uri="{FF2B5EF4-FFF2-40B4-BE49-F238E27FC236}">
                  <a16:creationId xmlns:a16="http://schemas.microsoft.com/office/drawing/2014/main" id="{B4C002C8-53AB-4F4B-A338-CC58601734A4}"/>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31</xdr:col>
      <xdr:colOff>502680</xdr:colOff>
      <xdr:row>8</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13" name="Ink 212">
              <a:extLst>
                <a:ext uri="{FF2B5EF4-FFF2-40B4-BE49-F238E27FC236}">
                  <a16:creationId xmlns:a16="http://schemas.microsoft.com/office/drawing/2014/main" id="{4AE238DD-EDAD-4E92-A9E2-C9EA09F5A654}"/>
                </a:ext>
              </a:extLst>
            </xdr14:cNvPr>
            <xdr14:cNvContentPartPr/>
          </xdr14:nvContentPartPr>
          <xdr14:nvPr macro=""/>
          <xdr14:xfrm>
            <a:off x="17251440" y="1560600"/>
            <a:ext cx="13320" cy="11160"/>
          </xdr14:xfrm>
        </xdr:contentPart>
      </mc:Choice>
      <mc:Fallback xmlns="">
        <xdr:pic>
          <xdr:nvPicPr>
            <xdr:cNvPr id="213" name="Ink 212">
              <a:extLst>
                <a:ext uri="{FF2B5EF4-FFF2-40B4-BE49-F238E27FC236}">
                  <a16:creationId xmlns:a16="http://schemas.microsoft.com/office/drawing/2014/main" id="{4AE238DD-EDAD-4E92-A9E2-C9EA09F5A654}"/>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32</xdr:col>
      <xdr:colOff>502680</xdr:colOff>
      <xdr:row>8</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214" name="Ink 213">
              <a:extLst>
                <a:ext uri="{FF2B5EF4-FFF2-40B4-BE49-F238E27FC236}">
                  <a16:creationId xmlns:a16="http://schemas.microsoft.com/office/drawing/2014/main" id="{B56A156B-CFEF-4280-BD64-455447E00025}"/>
                </a:ext>
              </a:extLst>
            </xdr14:cNvPr>
            <xdr14:cNvContentPartPr/>
          </xdr14:nvContentPartPr>
          <xdr14:nvPr macro=""/>
          <xdr14:xfrm>
            <a:off x="17251440" y="1560600"/>
            <a:ext cx="13320" cy="11160"/>
          </xdr14:xfrm>
        </xdr:contentPart>
      </mc:Choice>
      <mc:Fallback xmlns="">
        <xdr:pic>
          <xdr:nvPicPr>
            <xdr:cNvPr id="214" name="Ink 213">
              <a:extLst>
                <a:ext uri="{FF2B5EF4-FFF2-40B4-BE49-F238E27FC236}">
                  <a16:creationId xmlns:a16="http://schemas.microsoft.com/office/drawing/2014/main" id="{B56A156B-CFEF-4280-BD64-455447E00025}"/>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33</xdr:col>
      <xdr:colOff>502680</xdr:colOff>
      <xdr:row>8</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215" name="Ink 214">
              <a:extLst>
                <a:ext uri="{FF2B5EF4-FFF2-40B4-BE49-F238E27FC236}">
                  <a16:creationId xmlns:a16="http://schemas.microsoft.com/office/drawing/2014/main" id="{80491082-9434-4ED7-8C90-3B265C559E56}"/>
                </a:ext>
              </a:extLst>
            </xdr14:cNvPr>
            <xdr14:cNvContentPartPr/>
          </xdr14:nvContentPartPr>
          <xdr14:nvPr macro=""/>
          <xdr14:xfrm>
            <a:off x="17251440" y="1560600"/>
            <a:ext cx="13320" cy="11160"/>
          </xdr14:xfrm>
        </xdr:contentPart>
      </mc:Choice>
      <mc:Fallback xmlns="">
        <xdr:pic>
          <xdr:nvPicPr>
            <xdr:cNvPr id="215" name="Ink 214">
              <a:extLst>
                <a:ext uri="{FF2B5EF4-FFF2-40B4-BE49-F238E27FC236}">
                  <a16:creationId xmlns:a16="http://schemas.microsoft.com/office/drawing/2014/main" id="{80491082-9434-4ED7-8C90-3B265C559E56}"/>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24</xdr:col>
      <xdr:colOff>502680</xdr:colOff>
      <xdr:row>9</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16" name="Ink 215">
              <a:extLst>
                <a:ext uri="{FF2B5EF4-FFF2-40B4-BE49-F238E27FC236}">
                  <a16:creationId xmlns:a16="http://schemas.microsoft.com/office/drawing/2014/main" id="{3F848859-AA6A-4FCC-918D-0D630EC257AC}"/>
                </a:ext>
              </a:extLst>
            </xdr14:cNvPr>
            <xdr14:cNvContentPartPr/>
          </xdr14:nvContentPartPr>
          <xdr14:nvPr macro=""/>
          <xdr14:xfrm>
            <a:off x="17251440" y="1560600"/>
            <a:ext cx="13320" cy="11160"/>
          </xdr14:xfrm>
        </xdr:contentPart>
      </mc:Choice>
      <mc:Fallback xmlns="">
        <xdr:pic>
          <xdr:nvPicPr>
            <xdr:cNvPr id="216" name="Ink 215">
              <a:extLst>
                <a:ext uri="{FF2B5EF4-FFF2-40B4-BE49-F238E27FC236}">
                  <a16:creationId xmlns:a16="http://schemas.microsoft.com/office/drawing/2014/main" id="{3F848859-AA6A-4FCC-918D-0D630EC257AC}"/>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25</xdr:col>
      <xdr:colOff>502680</xdr:colOff>
      <xdr:row>9</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17" name="Ink 216">
              <a:extLst>
                <a:ext uri="{FF2B5EF4-FFF2-40B4-BE49-F238E27FC236}">
                  <a16:creationId xmlns:a16="http://schemas.microsoft.com/office/drawing/2014/main" id="{16B07313-F933-42A2-8360-06BBC6DCF591}"/>
                </a:ext>
              </a:extLst>
            </xdr14:cNvPr>
            <xdr14:cNvContentPartPr/>
          </xdr14:nvContentPartPr>
          <xdr14:nvPr macro=""/>
          <xdr14:xfrm>
            <a:off x="17251440" y="1560600"/>
            <a:ext cx="13320" cy="11160"/>
          </xdr14:xfrm>
        </xdr:contentPart>
      </mc:Choice>
      <mc:Fallback xmlns="">
        <xdr:pic>
          <xdr:nvPicPr>
            <xdr:cNvPr id="217" name="Ink 216">
              <a:extLst>
                <a:ext uri="{FF2B5EF4-FFF2-40B4-BE49-F238E27FC236}">
                  <a16:creationId xmlns:a16="http://schemas.microsoft.com/office/drawing/2014/main" id="{16B07313-F933-42A2-8360-06BBC6DCF591}"/>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26</xdr:col>
      <xdr:colOff>502680</xdr:colOff>
      <xdr:row>9</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218" name="Ink 217">
              <a:extLst>
                <a:ext uri="{FF2B5EF4-FFF2-40B4-BE49-F238E27FC236}">
                  <a16:creationId xmlns:a16="http://schemas.microsoft.com/office/drawing/2014/main" id="{288A4ECB-0024-4303-AF73-607887F5BEE6}"/>
                </a:ext>
              </a:extLst>
            </xdr14:cNvPr>
            <xdr14:cNvContentPartPr/>
          </xdr14:nvContentPartPr>
          <xdr14:nvPr macro=""/>
          <xdr14:xfrm>
            <a:off x="17251440" y="1560600"/>
            <a:ext cx="13320" cy="11160"/>
          </xdr14:xfrm>
        </xdr:contentPart>
      </mc:Choice>
      <mc:Fallback xmlns="">
        <xdr:pic>
          <xdr:nvPicPr>
            <xdr:cNvPr id="218" name="Ink 217">
              <a:extLst>
                <a:ext uri="{FF2B5EF4-FFF2-40B4-BE49-F238E27FC236}">
                  <a16:creationId xmlns:a16="http://schemas.microsoft.com/office/drawing/2014/main" id="{288A4ECB-0024-4303-AF73-607887F5BEE6}"/>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27</xdr:col>
      <xdr:colOff>502680</xdr:colOff>
      <xdr:row>9</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19" name="Ink 218">
              <a:extLst>
                <a:ext uri="{FF2B5EF4-FFF2-40B4-BE49-F238E27FC236}">
                  <a16:creationId xmlns:a16="http://schemas.microsoft.com/office/drawing/2014/main" id="{00694430-6B51-4409-B0FB-0CCD25B19FC0}"/>
                </a:ext>
              </a:extLst>
            </xdr14:cNvPr>
            <xdr14:cNvContentPartPr/>
          </xdr14:nvContentPartPr>
          <xdr14:nvPr macro=""/>
          <xdr14:xfrm>
            <a:off x="17251440" y="1560600"/>
            <a:ext cx="13320" cy="11160"/>
          </xdr14:xfrm>
        </xdr:contentPart>
      </mc:Choice>
      <mc:Fallback xmlns="">
        <xdr:pic>
          <xdr:nvPicPr>
            <xdr:cNvPr id="219" name="Ink 218">
              <a:extLst>
                <a:ext uri="{FF2B5EF4-FFF2-40B4-BE49-F238E27FC236}">
                  <a16:creationId xmlns:a16="http://schemas.microsoft.com/office/drawing/2014/main" id="{00694430-6B51-4409-B0FB-0CCD25B19FC0}"/>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28</xdr:col>
      <xdr:colOff>502680</xdr:colOff>
      <xdr:row>9</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220" name="Ink 219">
              <a:extLst>
                <a:ext uri="{FF2B5EF4-FFF2-40B4-BE49-F238E27FC236}">
                  <a16:creationId xmlns:a16="http://schemas.microsoft.com/office/drawing/2014/main" id="{0B5B6804-4827-4531-B058-FC8239C692ED}"/>
                </a:ext>
              </a:extLst>
            </xdr14:cNvPr>
            <xdr14:cNvContentPartPr/>
          </xdr14:nvContentPartPr>
          <xdr14:nvPr macro=""/>
          <xdr14:xfrm>
            <a:off x="17251440" y="1560600"/>
            <a:ext cx="13320" cy="11160"/>
          </xdr14:xfrm>
        </xdr:contentPart>
      </mc:Choice>
      <mc:Fallback xmlns="">
        <xdr:pic>
          <xdr:nvPicPr>
            <xdr:cNvPr id="220" name="Ink 219">
              <a:extLst>
                <a:ext uri="{FF2B5EF4-FFF2-40B4-BE49-F238E27FC236}">
                  <a16:creationId xmlns:a16="http://schemas.microsoft.com/office/drawing/2014/main" id="{0B5B6804-4827-4531-B058-FC8239C692ED}"/>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29</xdr:col>
      <xdr:colOff>502680</xdr:colOff>
      <xdr:row>9</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21" name="Ink 220">
              <a:extLst>
                <a:ext uri="{FF2B5EF4-FFF2-40B4-BE49-F238E27FC236}">
                  <a16:creationId xmlns:a16="http://schemas.microsoft.com/office/drawing/2014/main" id="{A31C5E77-6DED-45F1-AB3A-3C30131EC163}"/>
                </a:ext>
              </a:extLst>
            </xdr14:cNvPr>
            <xdr14:cNvContentPartPr/>
          </xdr14:nvContentPartPr>
          <xdr14:nvPr macro=""/>
          <xdr14:xfrm>
            <a:off x="17251440" y="1560600"/>
            <a:ext cx="13320" cy="11160"/>
          </xdr14:xfrm>
        </xdr:contentPart>
      </mc:Choice>
      <mc:Fallback xmlns="">
        <xdr:pic>
          <xdr:nvPicPr>
            <xdr:cNvPr id="221" name="Ink 220">
              <a:extLst>
                <a:ext uri="{FF2B5EF4-FFF2-40B4-BE49-F238E27FC236}">
                  <a16:creationId xmlns:a16="http://schemas.microsoft.com/office/drawing/2014/main" id="{A31C5E77-6DED-45F1-AB3A-3C30131EC163}"/>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30</xdr:col>
      <xdr:colOff>502680</xdr:colOff>
      <xdr:row>9</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222" name="Ink 221">
              <a:extLst>
                <a:ext uri="{FF2B5EF4-FFF2-40B4-BE49-F238E27FC236}">
                  <a16:creationId xmlns:a16="http://schemas.microsoft.com/office/drawing/2014/main" id="{16CEF363-56BE-4287-A598-AE16DA6234AA}"/>
                </a:ext>
              </a:extLst>
            </xdr14:cNvPr>
            <xdr14:cNvContentPartPr/>
          </xdr14:nvContentPartPr>
          <xdr14:nvPr macro=""/>
          <xdr14:xfrm>
            <a:off x="17251440" y="1560600"/>
            <a:ext cx="13320" cy="11160"/>
          </xdr14:xfrm>
        </xdr:contentPart>
      </mc:Choice>
      <mc:Fallback xmlns="">
        <xdr:pic>
          <xdr:nvPicPr>
            <xdr:cNvPr id="222" name="Ink 221">
              <a:extLst>
                <a:ext uri="{FF2B5EF4-FFF2-40B4-BE49-F238E27FC236}">
                  <a16:creationId xmlns:a16="http://schemas.microsoft.com/office/drawing/2014/main" id="{16CEF363-56BE-4287-A598-AE16DA6234AA}"/>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31</xdr:col>
      <xdr:colOff>502680</xdr:colOff>
      <xdr:row>9</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23" name="Ink 222">
              <a:extLst>
                <a:ext uri="{FF2B5EF4-FFF2-40B4-BE49-F238E27FC236}">
                  <a16:creationId xmlns:a16="http://schemas.microsoft.com/office/drawing/2014/main" id="{343F960B-C557-42F7-B277-71DC7CDFF800}"/>
                </a:ext>
              </a:extLst>
            </xdr14:cNvPr>
            <xdr14:cNvContentPartPr/>
          </xdr14:nvContentPartPr>
          <xdr14:nvPr macro=""/>
          <xdr14:xfrm>
            <a:off x="17251440" y="1560600"/>
            <a:ext cx="13320" cy="11160"/>
          </xdr14:xfrm>
        </xdr:contentPart>
      </mc:Choice>
      <mc:Fallback xmlns="">
        <xdr:pic>
          <xdr:nvPicPr>
            <xdr:cNvPr id="223" name="Ink 222">
              <a:extLst>
                <a:ext uri="{FF2B5EF4-FFF2-40B4-BE49-F238E27FC236}">
                  <a16:creationId xmlns:a16="http://schemas.microsoft.com/office/drawing/2014/main" id="{343F960B-C557-42F7-B277-71DC7CDFF800}"/>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32</xdr:col>
      <xdr:colOff>502680</xdr:colOff>
      <xdr:row>9</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224" name="Ink 223">
              <a:extLst>
                <a:ext uri="{FF2B5EF4-FFF2-40B4-BE49-F238E27FC236}">
                  <a16:creationId xmlns:a16="http://schemas.microsoft.com/office/drawing/2014/main" id="{83D8A97A-6284-4756-AF1B-83311A716ED9}"/>
                </a:ext>
              </a:extLst>
            </xdr14:cNvPr>
            <xdr14:cNvContentPartPr/>
          </xdr14:nvContentPartPr>
          <xdr14:nvPr macro=""/>
          <xdr14:xfrm>
            <a:off x="17251440" y="1560600"/>
            <a:ext cx="13320" cy="11160"/>
          </xdr14:xfrm>
        </xdr:contentPart>
      </mc:Choice>
      <mc:Fallback xmlns="">
        <xdr:pic>
          <xdr:nvPicPr>
            <xdr:cNvPr id="224" name="Ink 223">
              <a:extLst>
                <a:ext uri="{FF2B5EF4-FFF2-40B4-BE49-F238E27FC236}">
                  <a16:creationId xmlns:a16="http://schemas.microsoft.com/office/drawing/2014/main" id="{83D8A97A-6284-4756-AF1B-83311A716ED9}"/>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33</xdr:col>
      <xdr:colOff>502680</xdr:colOff>
      <xdr:row>9</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25" name="Ink 224">
              <a:extLst>
                <a:ext uri="{FF2B5EF4-FFF2-40B4-BE49-F238E27FC236}">
                  <a16:creationId xmlns:a16="http://schemas.microsoft.com/office/drawing/2014/main" id="{BA0B4C93-9830-4B1A-ADB3-2C4A3C5B6926}"/>
                </a:ext>
              </a:extLst>
            </xdr14:cNvPr>
            <xdr14:cNvContentPartPr/>
          </xdr14:nvContentPartPr>
          <xdr14:nvPr macro=""/>
          <xdr14:xfrm>
            <a:off x="17251440" y="1560600"/>
            <a:ext cx="13320" cy="11160"/>
          </xdr14:xfrm>
        </xdr:contentPart>
      </mc:Choice>
      <mc:Fallback xmlns="">
        <xdr:pic>
          <xdr:nvPicPr>
            <xdr:cNvPr id="225" name="Ink 224">
              <a:extLst>
                <a:ext uri="{FF2B5EF4-FFF2-40B4-BE49-F238E27FC236}">
                  <a16:creationId xmlns:a16="http://schemas.microsoft.com/office/drawing/2014/main" id="{BA0B4C93-9830-4B1A-ADB3-2C4A3C5B6926}"/>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24</xdr:col>
      <xdr:colOff>502680</xdr:colOff>
      <xdr:row>10</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226" name="Ink 225">
              <a:extLst>
                <a:ext uri="{FF2B5EF4-FFF2-40B4-BE49-F238E27FC236}">
                  <a16:creationId xmlns:a16="http://schemas.microsoft.com/office/drawing/2014/main" id="{466A4565-A9E1-44CA-828C-E58591C52A9C}"/>
                </a:ext>
              </a:extLst>
            </xdr14:cNvPr>
            <xdr14:cNvContentPartPr/>
          </xdr14:nvContentPartPr>
          <xdr14:nvPr macro=""/>
          <xdr14:xfrm>
            <a:off x="17251440" y="1560600"/>
            <a:ext cx="13320" cy="11160"/>
          </xdr14:xfrm>
        </xdr:contentPart>
      </mc:Choice>
      <mc:Fallback xmlns="">
        <xdr:pic>
          <xdr:nvPicPr>
            <xdr:cNvPr id="226" name="Ink 225">
              <a:extLst>
                <a:ext uri="{FF2B5EF4-FFF2-40B4-BE49-F238E27FC236}">
                  <a16:creationId xmlns:a16="http://schemas.microsoft.com/office/drawing/2014/main" id="{466A4565-A9E1-44CA-828C-E58591C52A9C}"/>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25</xdr:col>
      <xdr:colOff>502680</xdr:colOff>
      <xdr:row>10</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27" name="Ink 226">
              <a:extLst>
                <a:ext uri="{FF2B5EF4-FFF2-40B4-BE49-F238E27FC236}">
                  <a16:creationId xmlns:a16="http://schemas.microsoft.com/office/drawing/2014/main" id="{D07978CC-7FC2-4D72-838B-181012751B5D}"/>
                </a:ext>
              </a:extLst>
            </xdr14:cNvPr>
            <xdr14:cNvContentPartPr/>
          </xdr14:nvContentPartPr>
          <xdr14:nvPr macro=""/>
          <xdr14:xfrm>
            <a:off x="17251440" y="1560600"/>
            <a:ext cx="13320" cy="11160"/>
          </xdr14:xfrm>
        </xdr:contentPart>
      </mc:Choice>
      <mc:Fallback xmlns="">
        <xdr:pic>
          <xdr:nvPicPr>
            <xdr:cNvPr id="227" name="Ink 226">
              <a:extLst>
                <a:ext uri="{FF2B5EF4-FFF2-40B4-BE49-F238E27FC236}">
                  <a16:creationId xmlns:a16="http://schemas.microsoft.com/office/drawing/2014/main" id="{D07978CC-7FC2-4D72-838B-181012751B5D}"/>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26</xdr:col>
      <xdr:colOff>502680</xdr:colOff>
      <xdr:row>10</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28" name="Ink 227">
              <a:extLst>
                <a:ext uri="{FF2B5EF4-FFF2-40B4-BE49-F238E27FC236}">
                  <a16:creationId xmlns:a16="http://schemas.microsoft.com/office/drawing/2014/main" id="{956AAD79-A8F7-4A72-A356-42E92657E4FD}"/>
                </a:ext>
              </a:extLst>
            </xdr14:cNvPr>
            <xdr14:cNvContentPartPr/>
          </xdr14:nvContentPartPr>
          <xdr14:nvPr macro=""/>
          <xdr14:xfrm>
            <a:off x="17251440" y="1560600"/>
            <a:ext cx="13320" cy="11160"/>
          </xdr14:xfrm>
        </xdr:contentPart>
      </mc:Choice>
      <mc:Fallback xmlns="">
        <xdr:pic>
          <xdr:nvPicPr>
            <xdr:cNvPr id="228" name="Ink 227">
              <a:extLst>
                <a:ext uri="{FF2B5EF4-FFF2-40B4-BE49-F238E27FC236}">
                  <a16:creationId xmlns:a16="http://schemas.microsoft.com/office/drawing/2014/main" id="{956AAD79-A8F7-4A72-A356-42E92657E4FD}"/>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27</xdr:col>
      <xdr:colOff>502680</xdr:colOff>
      <xdr:row>10</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29" name="Ink 228">
              <a:extLst>
                <a:ext uri="{FF2B5EF4-FFF2-40B4-BE49-F238E27FC236}">
                  <a16:creationId xmlns:a16="http://schemas.microsoft.com/office/drawing/2014/main" id="{007D0915-6809-440C-BFBB-0D58A946C43E}"/>
                </a:ext>
              </a:extLst>
            </xdr14:cNvPr>
            <xdr14:cNvContentPartPr/>
          </xdr14:nvContentPartPr>
          <xdr14:nvPr macro=""/>
          <xdr14:xfrm>
            <a:off x="17251440" y="1560600"/>
            <a:ext cx="13320" cy="11160"/>
          </xdr14:xfrm>
        </xdr:contentPart>
      </mc:Choice>
      <mc:Fallback xmlns="">
        <xdr:pic>
          <xdr:nvPicPr>
            <xdr:cNvPr id="229" name="Ink 228">
              <a:extLst>
                <a:ext uri="{FF2B5EF4-FFF2-40B4-BE49-F238E27FC236}">
                  <a16:creationId xmlns:a16="http://schemas.microsoft.com/office/drawing/2014/main" id="{007D0915-6809-440C-BFBB-0D58A946C43E}"/>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28</xdr:col>
      <xdr:colOff>502680</xdr:colOff>
      <xdr:row>10</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230" name="Ink 229">
              <a:extLst>
                <a:ext uri="{FF2B5EF4-FFF2-40B4-BE49-F238E27FC236}">
                  <a16:creationId xmlns:a16="http://schemas.microsoft.com/office/drawing/2014/main" id="{8A39B333-FD63-4DF3-8AB6-E1CBBDB66AE5}"/>
                </a:ext>
              </a:extLst>
            </xdr14:cNvPr>
            <xdr14:cNvContentPartPr/>
          </xdr14:nvContentPartPr>
          <xdr14:nvPr macro=""/>
          <xdr14:xfrm>
            <a:off x="17251440" y="1560600"/>
            <a:ext cx="13320" cy="11160"/>
          </xdr14:xfrm>
        </xdr:contentPart>
      </mc:Choice>
      <mc:Fallback xmlns="">
        <xdr:pic>
          <xdr:nvPicPr>
            <xdr:cNvPr id="230" name="Ink 229">
              <a:extLst>
                <a:ext uri="{FF2B5EF4-FFF2-40B4-BE49-F238E27FC236}">
                  <a16:creationId xmlns:a16="http://schemas.microsoft.com/office/drawing/2014/main" id="{8A39B333-FD63-4DF3-8AB6-E1CBBDB66AE5}"/>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29</xdr:col>
      <xdr:colOff>502680</xdr:colOff>
      <xdr:row>10</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31" name="Ink 230">
              <a:extLst>
                <a:ext uri="{FF2B5EF4-FFF2-40B4-BE49-F238E27FC236}">
                  <a16:creationId xmlns:a16="http://schemas.microsoft.com/office/drawing/2014/main" id="{0205A30F-F800-493D-9BD0-D2C6142E5680}"/>
                </a:ext>
              </a:extLst>
            </xdr14:cNvPr>
            <xdr14:cNvContentPartPr/>
          </xdr14:nvContentPartPr>
          <xdr14:nvPr macro=""/>
          <xdr14:xfrm>
            <a:off x="17251440" y="1560600"/>
            <a:ext cx="13320" cy="11160"/>
          </xdr14:xfrm>
        </xdr:contentPart>
      </mc:Choice>
      <mc:Fallback xmlns="">
        <xdr:pic>
          <xdr:nvPicPr>
            <xdr:cNvPr id="231" name="Ink 230">
              <a:extLst>
                <a:ext uri="{FF2B5EF4-FFF2-40B4-BE49-F238E27FC236}">
                  <a16:creationId xmlns:a16="http://schemas.microsoft.com/office/drawing/2014/main" id="{0205A30F-F800-493D-9BD0-D2C6142E5680}"/>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30</xdr:col>
      <xdr:colOff>502680</xdr:colOff>
      <xdr:row>10</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232" name="Ink 231">
              <a:extLst>
                <a:ext uri="{FF2B5EF4-FFF2-40B4-BE49-F238E27FC236}">
                  <a16:creationId xmlns:a16="http://schemas.microsoft.com/office/drawing/2014/main" id="{EFF33BDC-C73D-451B-9524-7853E018C84D}"/>
                </a:ext>
              </a:extLst>
            </xdr14:cNvPr>
            <xdr14:cNvContentPartPr/>
          </xdr14:nvContentPartPr>
          <xdr14:nvPr macro=""/>
          <xdr14:xfrm>
            <a:off x="17251440" y="1560600"/>
            <a:ext cx="13320" cy="11160"/>
          </xdr14:xfrm>
        </xdr:contentPart>
      </mc:Choice>
      <mc:Fallback xmlns="">
        <xdr:pic>
          <xdr:nvPicPr>
            <xdr:cNvPr id="232" name="Ink 231">
              <a:extLst>
                <a:ext uri="{FF2B5EF4-FFF2-40B4-BE49-F238E27FC236}">
                  <a16:creationId xmlns:a16="http://schemas.microsoft.com/office/drawing/2014/main" id="{EFF33BDC-C73D-451B-9524-7853E018C84D}"/>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31</xdr:col>
      <xdr:colOff>502680</xdr:colOff>
      <xdr:row>10</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33" name="Ink 232">
              <a:extLst>
                <a:ext uri="{FF2B5EF4-FFF2-40B4-BE49-F238E27FC236}">
                  <a16:creationId xmlns:a16="http://schemas.microsoft.com/office/drawing/2014/main" id="{021ADBD2-2BCC-49AE-88DF-C69E85D59149}"/>
                </a:ext>
              </a:extLst>
            </xdr14:cNvPr>
            <xdr14:cNvContentPartPr/>
          </xdr14:nvContentPartPr>
          <xdr14:nvPr macro=""/>
          <xdr14:xfrm>
            <a:off x="17251440" y="1560600"/>
            <a:ext cx="13320" cy="11160"/>
          </xdr14:xfrm>
        </xdr:contentPart>
      </mc:Choice>
      <mc:Fallback xmlns="">
        <xdr:pic>
          <xdr:nvPicPr>
            <xdr:cNvPr id="233" name="Ink 232">
              <a:extLst>
                <a:ext uri="{FF2B5EF4-FFF2-40B4-BE49-F238E27FC236}">
                  <a16:creationId xmlns:a16="http://schemas.microsoft.com/office/drawing/2014/main" id="{021ADBD2-2BCC-49AE-88DF-C69E85D59149}"/>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32</xdr:col>
      <xdr:colOff>502680</xdr:colOff>
      <xdr:row>10</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234" name="Ink 233">
              <a:extLst>
                <a:ext uri="{FF2B5EF4-FFF2-40B4-BE49-F238E27FC236}">
                  <a16:creationId xmlns:a16="http://schemas.microsoft.com/office/drawing/2014/main" id="{0D912C57-6036-45B9-854D-0D9B4FD76243}"/>
                </a:ext>
              </a:extLst>
            </xdr14:cNvPr>
            <xdr14:cNvContentPartPr/>
          </xdr14:nvContentPartPr>
          <xdr14:nvPr macro=""/>
          <xdr14:xfrm>
            <a:off x="17251440" y="1560600"/>
            <a:ext cx="13320" cy="11160"/>
          </xdr14:xfrm>
        </xdr:contentPart>
      </mc:Choice>
      <mc:Fallback xmlns="">
        <xdr:pic>
          <xdr:nvPicPr>
            <xdr:cNvPr id="234" name="Ink 233">
              <a:extLst>
                <a:ext uri="{FF2B5EF4-FFF2-40B4-BE49-F238E27FC236}">
                  <a16:creationId xmlns:a16="http://schemas.microsoft.com/office/drawing/2014/main" id="{0D912C57-6036-45B9-854D-0D9B4FD76243}"/>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33</xdr:col>
      <xdr:colOff>502680</xdr:colOff>
      <xdr:row>10</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35" name="Ink 234">
              <a:extLst>
                <a:ext uri="{FF2B5EF4-FFF2-40B4-BE49-F238E27FC236}">
                  <a16:creationId xmlns:a16="http://schemas.microsoft.com/office/drawing/2014/main" id="{6C016D65-0D00-4349-B354-FF30CABEC382}"/>
                </a:ext>
              </a:extLst>
            </xdr14:cNvPr>
            <xdr14:cNvContentPartPr/>
          </xdr14:nvContentPartPr>
          <xdr14:nvPr macro=""/>
          <xdr14:xfrm>
            <a:off x="17251440" y="1560600"/>
            <a:ext cx="13320" cy="11160"/>
          </xdr14:xfrm>
        </xdr:contentPart>
      </mc:Choice>
      <mc:Fallback xmlns="">
        <xdr:pic>
          <xdr:nvPicPr>
            <xdr:cNvPr id="235" name="Ink 234">
              <a:extLst>
                <a:ext uri="{FF2B5EF4-FFF2-40B4-BE49-F238E27FC236}">
                  <a16:creationId xmlns:a16="http://schemas.microsoft.com/office/drawing/2014/main" id="{6C016D65-0D00-4349-B354-FF30CABEC382}"/>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24</xdr:col>
      <xdr:colOff>502680</xdr:colOff>
      <xdr:row>11</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236" name="Ink 235">
              <a:extLst>
                <a:ext uri="{FF2B5EF4-FFF2-40B4-BE49-F238E27FC236}">
                  <a16:creationId xmlns:a16="http://schemas.microsoft.com/office/drawing/2014/main" id="{C41C4F9F-8597-44D4-B794-F8D4A772D820}"/>
                </a:ext>
              </a:extLst>
            </xdr14:cNvPr>
            <xdr14:cNvContentPartPr/>
          </xdr14:nvContentPartPr>
          <xdr14:nvPr macro=""/>
          <xdr14:xfrm>
            <a:off x="17251440" y="1560600"/>
            <a:ext cx="13320" cy="11160"/>
          </xdr14:xfrm>
        </xdr:contentPart>
      </mc:Choice>
      <mc:Fallback xmlns="">
        <xdr:pic>
          <xdr:nvPicPr>
            <xdr:cNvPr id="236" name="Ink 235">
              <a:extLst>
                <a:ext uri="{FF2B5EF4-FFF2-40B4-BE49-F238E27FC236}">
                  <a16:creationId xmlns:a16="http://schemas.microsoft.com/office/drawing/2014/main" id="{C41C4F9F-8597-44D4-B794-F8D4A772D820}"/>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25</xdr:col>
      <xdr:colOff>502680</xdr:colOff>
      <xdr:row>11</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37" name="Ink 236">
              <a:extLst>
                <a:ext uri="{FF2B5EF4-FFF2-40B4-BE49-F238E27FC236}">
                  <a16:creationId xmlns:a16="http://schemas.microsoft.com/office/drawing/2014/main" id="{C3AE51DE-5B3B-4D59-B493-07BB91AABB33}"/>
                </a:ext>
              </a:extLst>
            </xdr14:cNvPr>
            <xdr14:cNvContentPartPr/>
          </xdr14:nvContentPartPr>
          <xdr14:nvPr macro=""/>
          <xdr14:xfrm>
            <a:off x="17251440" y="1560600"/>
            <a:ext cx="13320" cy="11160"/>
          </xdr14:xfrm>
        </xdr:contentPart>
      </mc:Choice>
      <mc:Fallback xmlns="">
        <xdr:pic>
          <xdr:nvPicPr>
            <xdr:cNvPr id="237" name="Ink 236">
              <a:extLst>
                <a:ext uri="{FF2B5EF4-FFF2-40B4-BE49-F238E27FC236}">
                  <a16:creationId xmlns:a16="http://schemas.microsoft.com/office/drawing/2014/main" id="{C3AE51DE-5B3B-4D59-B493-07BB91AABB33}"/>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26</xdr:col>
      <xdr:colOff>502680</xdr:colOff>
      <xdr:row>11</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238" name="Ink 237">
              <a:extLst>
                <a:ext uri="{FF2B5EF4-FFF2-40B4-BE49-F238E27FC236}">
                  <a16:creationId xmlns:a16="http://schemas.microsoft.com/office/drawing/2014/main" id="{231FE8D6-DD48-4E1C-B538-03B3918CE412}"/>
                </a:ext>
              </a:extLst>
            </xdr14:cNvPr>
            <xdr14:cNvContentPartPr/>
          </xdr14:nvContentPartPr>
          <xdr14:nvPr macro=""/>
          <xdr14:xfrm>
            <a:off x="17251440" y="1560600"/>
            <a:ext cx="13320" cy="11160"/>
          </xdr14:xfrm>
        </xdr:contentPart>
      </mc:Choice>
      <mc:Fallback xmlns="">
        <xdr:pic>
          <xdr:nvPicPr>
            <xdr:cNvPr id="238" name="Ink 237">
              <a:extLst>
                <a:ext uri="{FF2B5EF4-FFF2-40B4-BE49-F238E27FC236}">
                  <a16:creationId xmlns:a16="http://schemas.microsoft.com/office/drawing/2014/main" id="{231FE8D6-DD48-4E1C-B538-03B3918CE412}"/>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27</xdr:col>
      <xdr:colOff>502680</xdr:colOff>
      <xdr:row>11</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39" name="Ink 238">
              <a:extLst>
                <a:ext uri="{FF2B5EF4-FFF2-40B4-BE49-F238E27FC236}">
                  <a16:creationId xmlns:a16="http://schemas.microsoft.com/office/drawing/2014/main" id="{78B4FD8A-F117-461C-9454-E1F1E8A83414}"/>
                </a:ext>
              </a:extLst>
            </xdr14:cNvPr>
            <xdr14:cNvContentPartPr/>
          </xdr14:nvContentPartPr>
          <xdr14:nvPr macro=""/>
          <xdr14:xfrm>
            <a:off x="17251440" y="1560600"/>
            <a:ext cx="13320" cy="11160"/>
          </xdr14:xfrm>
        </xdr:contentPart>
      </mc:Choice>
      <mc:Fallback xmlns="">
        <xdr:pic>
          <xdr:nvPicPr>
            <xdr:cNvPr id="239" name="Ink 238">
              <a:extLst>
                <a:ext uri="{FF2B5EF4-FFF2-40B4-BE49-F238E27FC236}">
                  <a16:creationId xmlns:a16="http://schemas.microsoft.com/office/drawing/2014/main" id="{78B4FD8A-F117-461C-9454-E1F1E8A83414}"/>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28</xdr:col>
      <xdr:colOff>502680</xdr:colOff>
      <xdr:row>11</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240" name="Ink 239">
              <a:extLst>
                <a:ext uri="{FF2B5EF4-FFF2-40B4-BE49-F238E27FC236}">
                  <a16:creationId xmlns:a16="http://schemas.microsoft.com/office/drawing/2014/main" id="{FF7C776C-0BAD-4FD3-9D58-28C378F963F5}"/>
                </a:ext>
              </a:extLst>
            </xdr14:cNvPr>
            <xdr14:cNvContentPartPr/>
          </xdr14:nvContentPartPr>
          <xdr14:nvPr macro=""/>
          <xdr14:xfrm>
            <a:off x="17251440" y="1560600"/>
            <a:ext cx="13320" cy="11160"/>
          </xdr14:xfrm>
        </xdr:contentPart>
      </mc:Choice>
      <mc:Fallback xmlns="">
        <xdr:pic>
          <xdr:nvPicPr>
            <xdr:cNvPr id="240" name="Ink 239">
              <a:extLst>
                <a:ext uri="{FF2B5EF4-FFF2-40B4-BE49-F238E27FC236}">
                  <a16:creationId xmlns:a16="http://schemas.microsoft.com/office/drawing/2014/main" id="{FF7C776C-0BAD-4FD3-9D58-28C378F963F5}"/>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29</xdr:col>
      <xdr:colOff>502680</xdr:colOff>
      <xdr:row>11</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41" name="Ink 240">
              <a:extLst>
                <a:ext uri="{FF2B5EF4-FFF2-40B4-BE49-F238E27FC236}">
                  <a16:creationId xmlns:a16="http://schemas.microsoft.com/office/drawing/2014/main" id="{74F8965A-11B0-4D02-9621-49032A8953A3}"/>
                </a:ext>
              </a:extLst>
            </xdr14:cNvPr>
            <xdr14:cNvContentPartPr/>
          </xdr14:nvContentPartPr>
          <xdr14:nvPr macro=""/>
          <xdr14:xfrm>
            <a:off x="17251440" y="1560600"/>
            <a:ext cx="13320" cy="11160"/>
          </xdr14:xfrm>
        </xdr:contentPart>
      </mc:Choice>
      <mc:Fallback xmlns="">
        <xdr:pic>
          <xdr:nvPicPr>
            <xdr:cNvPr id="241" name="Ink 240">
              <a:extLst>
                <a:ext uri="{FF2B5EF4-FFF2-40B4-BE49-F238E27FC236}">
                  <a16:creationId xmlns:a16="http://schemas.microsoft.com/office/drawing/2014/main" id="{74F8965A-11B0-4D02-9621-49032A8953A3}"/>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30</xdr:col>
      <xdr:colOff>502680</xdr:colOff>
      <xdr:row>11</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242" name="Ink 241">
              <a:extLst>
                <a:ext uri="{FF2B5EF4-FFF2-40B4-BE49-F238E27FC236}">
                  <a16:creationId xmlns:a16="http://schemas.microsoft.com/office/drawing/2014/main" id="{1CBCECCE-C006-4777-86DA-218D7D3EE582}"/>
                </a:ext>
              </a:extLst>
            </xdr14:cNvPr>
            <xdr14:cNvContentPartPr/>
          </xdr14:nvContentPartPr>
          <xdr14:nvPr macro=""/>
          <xdr14:xfrm>
            <a:off x="17251440" y="1560600"/>
            <a:ext cx="13320" cy="11160"/>
          </xdr14:xfrm>
        </xdr:contentPart>
      </mc:Choice>
      <mc:Fallback xmlns="">
        <xdr:pic>
          <xdr:nvPicPr>
            <xdr:cNvPr id="242" name="Ink 241">
              <a:extLst>
                <a:ext uri="{FF2B5EF4-FFF2-40B4-BE49-F238E27FC236}">
                  <a16:creationId xmlns:a16="http://schemas.microsoft.com/office/drawing/2014/main" id="{1CBCECCE-C006-4777-86DA-218D7D3EE582}"/>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31</xdr:col>
      <xdr:colOff>502680</xdr:colOff>
      <xdr:row>11</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43" name="Ink 242">
              <a:extLst>
                <a:ext uri="{FF2B5EF4-FFF2-40B4-BE49-F238E27FC236}">
                  <a16:creationId xmlns:a16="http://schemas.microsoft.com/office/drawing/2014/main" id="{E5CB6745-EE3A-42AD-9FE0-9A1CB12C3C0B}"/>
                </a:ext>
              </a:extLst>
            </xdr14:cNvPr>
            <xdr14:cNvContentPartPr/>
          </xdr14:nvContentPartPr>
          <xdr14:nvPr macro=""/>
          <xdr14:xfrm>
            <a:off x="17251440" y="1560600"/>
            <a:ext cx="13320" cy="11160"/>
          </xdr14:xfrm>
        </xdr:contentPart>
      </mc:Choice>
      <mc:Fallback xmlns="">
        <xdr:pic>
          <xdr:nvPicPr>
            <xdr:cNvPr id="243" name="Ink 242">
              <a:extLst>
                <a:ext uri="{FF2B5EF4-FFF2-40B4-BE49-F238E27FC236}">
                  <a16:creationId xmlns:a16="http://schemas.microsoft.com/office/drawing/2014/main" id="{E5CB6745-EE3A-42AD-9FE0-9A1CB12C3C0B}"/>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32</xdr:col>
      <xdr:colOff>502680</xdr:colOff>
      <xdr:row>11</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244" name="Ink 243">
              <a:extLst>
                <a:ext uri="{FF2B5EF4-FFF2-40B4-BE49-F238E27FC236}">
                  <a16:creationId xmlns:a16="http://schemas.microsoft.com/office/drawing/2014/main" id="{21AD1AF5-361B-48D0-A080-85CE461DBE11}"/>
                </a:ext>
              </a:extLst>
            </xdr14:cNvPr>
            <xdr14:cNvContentPartPr/>
          </xdr14:nvContentPartPr>
          <xdr14:nvPr macro=""/>
          <xdr14:xfrm>
            <a:off x="17251440" y="1560600"/>
            <a:ext cx="13320" cy="11160"/>
          </xdr14:xfrm>
        </xdr:contentPart>
      </mc:Choice>
      <mc:Fallback xmlns="">
        <xdr:pic>
          <xdr:nvPicPr>
            <xdr:cNvPr id="244" name="Ink 243">
              <a:extLst>
                <a:ext uri="{FF2B5EF4-FFF2-40B4-BE49-F238E27FC236}">
                  <a16:creationId xmlns:a16="http://schemas.microsoft.com/office/drawing/2014/main" id="{21AD1AF5-361B-48D0-A080-85CE461DBE11}"/>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33</xdr:col>
      <xdr:colOff>502680</xdr:colOff>
      <xdr:row>11</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45" name="Ink 244">
              <a:extLst>
                <a:ext uri="{FF2B5EF4-FFF2-40B4-BE49-F238E27FC236}">
                  <a16:creationId xmlns:a16="http://schemas.microsoft.com/office/drawing/2014/main" id="{91BB1231-28B0-4643-8184-105086FE37CD}"/>
                </a:ext>
              </a:extLst>
            </xdr14:cNvPr>
            <xdr14:cNvContentPartPr/>
          </xdr14:nvContentPartPr>
          <xdr14:nvPr macro=""/>
          <xdr14:xfrm>
            <a:off x="17251440" y="1560600"/>
            <a:ext cx="13320" cy="11160"/>
          </xdr14:xfrm>
        </xdr:contentPart>
      </mc:Choice>
      <mc:Fallback xmlns="">
        <xdr:pic>
          <xdr:nvPicPr>
            <xdr:cNvPr id="245" name="Ink 244">
              <a:extLst>
                <a:ext uri="{FF2B5EF4-FFF2-40B4-BE49-F238E27FC236}">
                  <a16:creationId xmlns:a16="http://schemas.microsoft.com/office/drawing/2014/main" id="{91BB1231-28B0-4643-8184-105086FE37CD}"/>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24</xdr:col>
      <xdr:colOff>502680</xdr:colOff>
      <xdr:row>12</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246" name="Ink 245">
              <a:extLst>
                <a:ext uri="{FF2B5EF4-FFF2-40B4-BE49-F238E27FC236}">
                  <a16:creationId xmlns:a16="http://schemas.microsoft.com/office/drawing/2014/main" id="{8CF1CD0C-CAA5-4AA8-8DF6-2565FFD4149A}"/>
                </a:ext>
              </a:extLst>
            </xdr14:cNvPr>
            <xdr14:cNvContentPartPr/>
          </xdr14:nvContentPartPr>
          <xdr14:nvPr macro=""/>
          <xdr14:xfrm>
            <a:off x="17251440" y="1560600"/>
            <a:ext cx="13320" cy="11160"/>
          </xdr14:xfrm>
        </xdr:contentPart>
      </mc:Choice>
      <mc:Fallback xmlns="">
        <xdr:pic>
          <xdr:nvPicPr>
            <xdr:cNvPr id="246" name="Ink 245">
              <a:extLst>
                <a:ext uri="{FF2B5EF4-FFF2-40B4-BE49-F238E27FC236}">
                  <a16:creationId xmlns:a16="http://schemas.microsoft.com/office/drawing/2014/main" id="{8CF1CD0C-CAA5-4AA8-8DF6-2565FFD4149A}"/>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25</xdr:col>
      <xdr:colOff>502680</xdr:colOff>
      <xdr:row>12</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47" name="Ink 246">
              <a:extLst>
                <a:ext uri="{FF2B5EF4-FFF2-40B4-BE49-F238E27FC236}">
                  <a16:creationId xmlns:a16="http://schemas.microsoft.com/office/drawing/2014/main" id="{97DA6CD8-F29E-4B54-AF44-BC3290B79E5B}"/>
                </a:ext>
              </a:extLst>
            </xdr14:cNvPr>
            <xdr14:cNvContentPartPr/>
          </xdr14:nvContentPartPr>
          <xdr14:nvPr macro=""/>
          <xdr14:xfrm>
            <a:off x="17251440" y="1560600"/>
            <a:ext cx="13320" cy="11160"/>
          </xdr14:xfrm>
        </xdr:contentPart>
      </mc:Choice>
      <mc:Fallback xmlns="">
        <xdr:pic>
          <xdr:nvPicPr>
            <xdr:cNvPr id="247" name="Ink 246">
              <a:extLst>
                <a:ext uri="{FF2B5EF4-FFF2-40B4-BE49-F238E27FC236}">
                  <a16:creationId xmlns:a16="http://schemas.microsoft.com/office/drawing/2014/main" id="{97DA6CD8-F29E-4B54-AF44-BC3290B79E5B}"/>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26</xdr:col>
      <xdr:colOff>502680</xdr:colOff>
      <xdr:row>12</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248" name="Ink 247">
              <a:extLst>
                <a:ext uri="{FF2B5EF4-FFF2-40B4-BE49-F238E27FC236}">
                  <a16:creationId xmlns:a16="http://schemas.microsoft.com/office/drawing/2014/main" id="{97FF8D9A-7B0E-4BB1-992D-80DF2A8E52EA}"/>
                </a:ext>
              </a:extLst>
            </xdr14:cNvPr>
            <xdr14:cNvContentPartPr/>
          </xdr14:nvContentPartPr>
          <xdr14:nvPr macro=""/>
          <xdr14:xfrm>
            <a:off x="17251440" y="1560600"/>
            <a:ext cx="13320" cy="11160"/>
          </xdr14:xfrm>
        </xdr:contentPart>
      </mc:Choice>
      <mc:Fallback xmlns="">
        <xdr:pic>
          <xdr:nvPicPr>
            <xdr:cNvPr id="248" name="Ink 247">
              <a:extLst>
                <a:ext uri="{FF2B5EF4-FFF2-40B4-BE49-F238E27FC236}">
                  <a16:creationId xmlns:a16="http://schemas.microsoft.com/office/drawing/2014/main" id="{97FF8D9A-7B0E-4BB1-992D-80DF2A8E52EA}"/>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27</xdr:col>
      <xdr:colOff>502680</xdr:colOff>
      <xdr:row>12</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49" name="Ink 248">
              <a:extLst>
                <a:ext uri="{FF2B5EF4-FFF2-40B4-BE49-F238E27FC236}">
                  <a16:creationId xmlns:a16="http://schemas.microsoft.com/office/drawing/2014/main" id="{0AE19F59-0C85-44A9-A6E6-576D57DB0B88}"/>
                </a:ext>
              </a:extLst>
            </xdr14:cNvPr>
            <xdr14:cNvContentPartPr/>
          </xdr14:nvContentPartPr>
          <xdr14:nvPr macro=""/>
          <xdr14:xfrm>
            <a:off x="17251440" y="1560600"/>
            <a:ext cx="13320" cy="11160"/>
          </xdr14:xfrm>
        </xdr:contentPart>
      </mc:Choice>
      <mc:Fallback xmlns="">
        <xdr:pic>
          <xdr:nvPicPr>
            <xdr:cNvPr id="249" name="Ink 248">
              <a:extLst>
                <a:ext uri="{FF2B5EF4-FFF2-40B4-BE49-F238E27FC236}">
                  <a16:creationId xmlns:a16="http://schemas.microsoft.com/office/drawing/2014/main" id="{0AE19F59-0C85-44A9-A6E6-576D57DB0B88}"/>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28</xdr:col>
      <xdr:colOff>502680</xdr:colOff>
      <xdr:row>12</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250" name="Ink 249">
              <a:extLst>
                <a:ext uri="{FF2B5EF4-FFF2-40B4-BE49-F238E27FC236}">
                  <a16:creationId xmlns:a16="http://schemas.microsoft.com/office/drawing/2014/main" id="{930C135B-3CE1-4C8B-8FC3-F001F0812458}"/>
                </a:ext>
              </a:extLst>
            </xdr14:cNvPr>
            <xdr14:cNvContentPartPr/>
          </xdr14:nvContentPartPr>
          <xdr14:nvPr macro=""/>
          <xdr14:xfrm>
            <a:off x="17251440" y="1560600"/>
            <a:ext cx="13320" cy="11160"/>
          </xdr14:xfrm>
        </xdr:contentPart>
      </mc:Choice>
      <mc:Fallback xmlns="">
        <xdr:pic>
          <xdr:nvPicPr>
            <xdr:cNvPr id="250" name="Ink 249">
              <a:extLst>
                <a:ext uri="{FF2B5EF4-FFF2-40B4-BE49-F238E27FC236}">
                  <a16:creationId xmlns:a16="http://schemas.microsoft.com/office/drawing/2014/main" id="{930C135B-3CE1-4C8B-8FC3-F001F0812458}"/>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29</xdr:col>
      <xdr:colOff>502680</xdr:colOff>
      <xdr:row>12</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51" name="Ink 250">
              <a:extLst>
                <a:ext uri="{FF2B5EF4-FFF2-40B4-BE49-F238E27FC236}">
                  <a16:creationId xmlns:a16="http://schemas.microsoft.com/office/drawing/2014/main" id="{5B8FCD98-4127-465D-8B37-8F98455116E2}"/>
                </a:ext>
              </a:extLst>
            </xdr14:cNvPr>
            <xdr14:cNvContentPartPr/>
          </xdr14:nvContentPartPr>
          <xdr14:nvPr macro=""/>
          <xdr14:xfrm>
            <a:off x="17251440" y="1560600"/>
            <a:ext cx="13320" cy="11160"/>
          </xdr14:xfrm>
        </xdr:contentPart>
      </mc:Choice>
      <mc:Fallback xmlns="">
        <xdr:pic>
          <xdr:nvPicPr>
            <xdr:cNvPr id="251" name="Ink 250">
              <a:extLst>
                <a:ext uri="{FF2B5EF4-FFF2-40B4-BE49-F238E27FC236}">
                  <a16:creationId xmlns:a16="http://schemas.microsoft.com/office/drawing/2014/main" id="{5B8FCD98-4127-465D-8B37-8F98455116E2}"/>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30</xdr:col>
      <xdr:colOff>502680</xdr:colOff>
      <xdr:row>12</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252" name="Ink 251">
              <a:extLst>
                <a:ext uri="{FF2B5EF4-FFF2-40B4-BE49-F238E27FC236}">
                  <a16:creationId xmlns:a16="http://schemas.microsoft.com/office/drawing/2014/main" id="{2B65BDE9-42DC-47FC-9EC5-CA891F896193}"/>
                </a:ext>
              </a:extLst>
            </xdr14:cNvPr>
            <xdr14:cNvContentPartPr/>
          </xdr14:nvContentPartPr>
          <xdr14:nvPr macro=""/>
          <xdr14:xfrm>
            <a:off x="17251440" y="1560600"/>
            <a:ext cx="13320" cy="11160"/>
          </xdr14:xfrm>
        </xdr:contentPart>
      </mc:Choice>
      <mc:Fallback xmlns="">
        <xdr:pic>
          <xdr:nvPicPr>
            <xdr:cNvPr id="252" name="Ink 251">
              <a:extLst>
                <a:ext uri="{FF2B5EF4-FFF2-40B4-BE49-F238E27FC236}">
                  <a16:creationId xmlns:a16="http://schemas.microsoft.com/office/drawing/2014/main" id="{2B65BDE9-42DC-47FC-9EC5-CA891F896193}"/>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31</xdr:col>
      <xdr:colOff>502680</xdr:colOff>
      <xdr:row>12</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53" name="Ink 252">
              <a:extLst>
                <a:ext uri="{FF2B5EF4-FFF2-40B4-BE49-F238E27FC236}">
                  <a16:creationId xmlns:a16="http://schemas.microsoft.com/office/drawing/2014/main" id="{8F7E7B36-ABB7-43A9-B28F-8B9CC9DB77A9}"/>
                </a:ext>
              </a:extLst>
            </xdr14:cNvPr>
            <xdr14:cNvContentPartPr/>
          </xdr14:nvContentPartPr>
          <xdr14:nvPr macro=""/>
          <xdr14:xfrm>
            <a:off x="17251440" y="1560600"/>
            <a:ext cx="13320" cy="11160"/>
          </xdr14:xfrm>
        </xdr:contentPart>
      </mc:Choice>
      <mc:Fallback xmlns="">
        <xdr:pic>
          <xdr:nvPicPr>
            <xdr:cNvPr id="253" name="Ink 252">
              <a:extLst>
                <a:ext uri="{FF2B5EF4-FFF2-40B4-BE49-F238E27FC236}">
                  <a16:creationId xmlns:a16="http://schemas.microsoft.com/office/drawing/2014/main" id="{8F7E7B36-ABB7-43A9-B28F-8B9CC9DB77A9}"/>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32</xdr:col>
      <xdr:colOff>502680</xdr:colOff>
      <xdr:row>12</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254" name="Ink 253">
              <a:extLst>
                <a:ext uri="{FF2B5EF4-FFF2-40B4-BE49-F238E27FC236}">
                  <a16:creationId xmlns:a16="http://schemas.microsoft.com/office/drawing/2014/main" id="{30123495-34FA-4D1A-9338-7071790337FD}"/>
                </a:ext>
              </a:extLst>
            </xdr14:cNvPr>
            <xdr14:cNvContentPartPr/>
          </xdr14:nvContentPartPr>
          <xdr14:nvPr macro=""/>
          <xdr14:xfrm>
            <a:off x="17251440" y="1560600"/>
            <a:ext cx="13320" cy="11160"/>
          </xdr14:xfrm>
        </xdr:contentPart>
      </mc:Choice>
      <mc:Fallback xmlns="">
        <xdr:pic>
          <xdr:nvPicPr>
            <xdr:cNvPr id="254" name="Ink 253">
              <a:extLst>
                <a:ext uri="{FF2B5EF4-FFF2-40B4-BE49-F238E27FC236}">
                  <a16:creationId xmlns:a16="http://schemas.microsoft.com/office/drawing/2014/main" id="{30123495-34FA-4D1A-9338-7071790337FD}"/>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33</xdr:col>
      <xdr:colOff>502680</xdr:colOff>
      <xdr:row>12</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255" name="Ink 254">
              <a:extLst>
                <a:ext uri="{FF2B5EF4-FFF2-40B4-BE49-F238E27FC236}">
                  <a16:creationId xmlns:a16="http://schemas.microsoft.com/office/drawing/2014/main" id="{F1930BE5-2BB8-411B-9CE3-00C602ECBB8F}"/>
                </a:ext>
              </a:extLst>
            </xdr14:cNvPr>
            <xdr14:cNvContentPartPr/>
          </xdr14:nvContentPartPr>
          <xdr14:nvPr macro=""/>
          <xdr14:xfrm>
            <a:off x="17251440" y="1560600"/>
            <a:ext cx="13320" cy="11160"/>
          </xdr14:xfrm>
        </xdr:contentPart>
      </mc:Choice>
      <mc:Fallback xmlns="">
        <xdr:pic>
          <xdr:nvPicPr>
            <xdr:cNvPr id="255" name="Ink 254">
              <a:extLst>
                <a:ext uri="{FF2B5EF4-FFF2-40B4-BE49-F238E27FC236}">
                  <a16:creationId xmlns:a16="http://schemas.microsoft.com/office/drawing/2014/main" id="{F1930BE5-2BB8-411B-9CE3-00C602ECBB8F}"/>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24</xdr:col>
      <xdr:colOff>502680</xdr:colOff>
      <xdr:row>13</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256" name="Ink 255">
              <a:extLst>
                <a:ext uri="{FF2B5EF4-FFF2-40B4-BE49-F238E27FC236}">
                  <a16:creationId xmlns:a16="http://schemas.microsoft.com/office/drawing/2014/main" id="{9CA1DAC5-8BB7-4F86-AEFB-DA8B4D6490A7}"/>
                </a:ext>
              </a:extLst>
            </xdr14:cNvPr>
            <xdr14:cNvContentPartPr/>
          </xdr14:nvContentPartPr>
          <xdr14:nvPr macro=""/>
          <xdr14:xfrm>
            <a:off x="17251440" y="1560600"/>
            <a:ext cx="13320" cy="11160"/>
          </xdr14:xfrm>
        </xdr:contentPart>
      </mc:Choice>
      <mc:Fallback xmlns="">
        <xdr:pic>
          <xdr:nvPicPr>
            <xdr:cNvPr id="256" name="Ink 255">
              <a:extLst>
                <a:ext uri="{FF2B5EF4-FFF2-40B4-BE49-F238E27FC236}">
                  <a16:creationId xmlns:a16="http://schemas.microsoft.com/office/drawing/2014/main" id="{9CA1DAC5-8BB7-4F86-AEFB-DA8B4D6490A7}"/>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25</xdr:col>
      <xdr:colOff>502680</xdr:colOff>
      <xdr:row>13</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257" name="Ink 256">
              <a:extLst>
                <a:ext uri="{FF2B5EF4-FFF2-40B4-BE49-F238E27FC236}">
                  <a16:creationId xmlns:a16="http://schemas.microsoft.com/office/drawing/2014/main" id="{A226E31B-F5FC-4870-9DBD-E160D79C9803}"/>
                </a:ext>
              </a:extLst>
            </xdr14:cNvPr>
            <xdr14:cNvContentPartPr/>
          </xdr14:nvContentPartPr>
          <xdr14:nvPr macro=""/>
          <xdr14:xfrm>
            <a:off x="17251440" y="1560600"/>
            <a:ext cx="13320" cy="11160"/>
          </xdr14:xfrm>
        </xdr:contentPart>
      </mc:Choice>
      <mc:Fallback xmlns="">
        <xdr:pic>
          <xdr:nvPicPr>
            <xdr:cNvPr id="257" name="Ink 256">
              <a:extLst>
                <a:ext uri="{FF2B5EF4-FFF2-40B4-BE49-F238E27FC236}">
                  <a16:creationId xmlns:a16="http://schemas.microsoft.com/office/drawing/2014/main" id="{A226E31B-F5FC-4870-9DBD-E160D79C9803}"/>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26</xdr:col>
      <xdr:colOff>502680</xdr:colOff>
      <xdr:row>13</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258" name="Ink 257">
              <a:extLst>
                <a:ext uri="{FF2B5EF4-FFF2-40B4-BE49-F238E27FC236}">
                  <a16:creationId xmlns:a16="http://schemas.microsoft.com/office/drawing/2014/main" id="{CCB1E494-8FE7-443D-9E0B-92398DF1DE67}"/>
                </a:ext>
              </a:extLst>
            </xdr14:cNvPr>
            <xdr14:cNvContentPartPr/>
          </xdr14:nvContentPartPr>
          <xdr14:nvPr macro=""/>
          <xdr14:xfrm>
            <a:off x="17251440" y="1560600"/>
            <a:ext cx="13320" cy="11160"/>
          </xdr14:xfrm>
        </xdr:contentPart>
      </mc:Choice>
      <mc:Fallback xmlns="">
        <xdr:pic>
          <xdr:nvPicPr>
            <xdr:cNvPr id="258" name="Ink 257">
              <a:extLst>
                <a:ext uri="{FF2B5EF4-FFF2-40B4-BE49-F238E27FC236}">
                  <a16:creationId xmlns:a16="http://schemas.microsoft.com/office/drawing/2014/main" id="{CCB1E494-8FE7-443D-9E0B-92398DF1DE67}"/>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27</xdr:col>
      <xdr:colOff>502680</xdr:colOff>
      <xdr:row>13</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259" name="Ink 258">
              <a:extLst>
                <a:ext uri="{FF2B5EF4-FFF2-40B4-BE49-F238E27FC236}">
                  <a16:creationId xmlns:a16="http://schemas.microsoft.com/office/drawing/2014/main" id="{E54038E7-737C-449E-8A4A-B27F5C91E916}"/>
                </a:ext>
              </a:extLst>
            </xdr14:cNvPr>
            <xdr14:cNvContentPartPr/>
          </xdr14:nvContentPartPr>
          <xdr14:nvPr macro=""/>
          <xdr14:xfrm>
            <a:off x="17251440" y="1560600"/>
            <a:ext cx="13320" cy="11160"/>
          </xdr14:xfrm>
        </xdr:contentPart>
      </mc:Choice>
      <mc:Fallback xmlns="">
        <xdr:pic>
          <xdr:nvPicPr>
            <xdr:cNvPr id="259" name="Ink 258">
              <a:extLst>
                <a:ext uri="{FF2B5EF4-FFF2-40B4-BE49-F238E27FC236}">
                  <a16:creationId xmlns:a16="http://schemas.microsoft.com/office/drawing/2014/main" id="{E54038E7-737C-449E-8A4A-B27F5C91E916}"/>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28</xdr:col>
      <xdr:colOff>502680</xdr:colOff>
      <xdr:row>13</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260" name="Ink 259">
              <a:extLst>
                <a:ext uri="{FF2B5EF4-FFF2-40B4-BE49-F238E27FC236}">
                  <a16:creationId xmlns:a16="http://schemas.microsoft.com/office/drawing/2014/main" id="{D551844B-4B32-459C-A85D-C2DE09DCBBAE}"/>
                </a:ext>
              </a:extLst>
            </xdr14:cNvPr>
            <xdr14:cNvContentPartPr/>
          </xdr14:nvContentPartPr>
          <xdr14:nvPr macro=""/>
          <xdr14:xfrm>
            <a:off x="17251440" y="1560600"/>
            <a:ext cx="13320" cy="11160"/>
          </xdr14:xfrm>
        </xdr:contentPart>
      </mc:Choice>
      <mc:Fallback xmlns="">
        <xdr:pic>
          <xdr:nvPicPr>
            <xdr:cNvPr id="260" name="Ink 259">
              <a:extLst>
                <a:ext uri="{FF2B5EF4-FFF2-40B4-BE49-F238E27FC236}">
                  <a16:creationId xmlns:a16="http://schemas.microsoft.com/office/drawing/2014/main" id="{D551844B-4B32-459C-A85D-C2DE09DCBBAE}"/>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29</xdr:col>
      <xdr:colOff>502680</xdr:colOff>
      <xdr:row>13</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261" name="Ink 260">
              <a:extLst>
                <a:ext uri="{FF2B5EF4-FFF2-40B4-BE49-F238E27FC236}">
                  <a16:creationId xmlns:a16="http://schemas.microsoft.com/office/drawing/2014/main" id="{B4C0AA21-70BE-41F9-BB60-02D78DAEE64A}"/>
                </a:ext>
              </a:extLst>
            </xdr14:cNvPr>
            <xdr14:cNvContentPartPr/>
          </xdr14:nvContentPartPr>
          <xdr14:nvPr macro=""/>
          <xdr14:xfrm>
            <a:off x="17251440" y="1560600"/>
            <a:ext cx="13320" cy="11160"/>
          </xdr14:xfrm>
        </xdr:contentPart>
      </mc:Choice>
      <mc:Fallback xmlns="">
        <xdr:pic>
          <xdr:nvPicPr>
            <xdr:cNvPr id="261" name="Ink 260">
              <a:extLst>
                <a:ext uri="{FF2B5EF4-FFF2-40B4-BE49-F238E27FC236}">
                  <a16:creationId xmlns:a16="http://schemas.microsoft.com/office/drawing/2014/main" id="{B4C0AA21-70BE-41F9-BB60-02D78DAEE64A}"/>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30</xdr:col>
      <xdr:colOff>502680</xdr:colOff>
      <xdr:row>13</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262" name="Ink 261">
              <a:extLst>
                <a:ext uri="{FF2B5EF4-FFF2-40B4-BE49-F238E27FC236}">
                  <a16:creationId xmlns:a16="http://schemas.microsoft.com/office/drawing/2014/main" id="{D273B5D8-83EA-4E77-A084-82684D129E5C}"/>
                </a:ext>
              </a:extLst>
            </xdr14:cNvPr>
            <xdr14:cNvContentPartPr/>
          </xdr14:nvContentPartPr>
          <xdr14:nvPr macro=""/>
          <xdr14:xfrm>
            <a:off x="17251440" y="1560600"/>
            <a:ext cx="13320" cy="11160"/>
          </xdr14:xfrm>
        </xdr:contentPart>
      </mc:Choice>
      <mc:Fallback xmlns="">
        <xdr:pic>
          <xdr:nvPicPr>
            <xdr:cNvPr id="262" name="Ink 261">
              <a:extLst>
                <a:ext uri="{FF2B5EF4-FFF2-40B4-BE49-F238E27FC236}">
                  <a16:creationId xmlns:a16="http://schemas.microsoft.com/office/drawing/2014/main" id="{D273B5D8-83EA-4E77-A084-82684D129E5C}"/>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31</xdr:col>
      <xdr:colOff>502680</xdr:colOff>
      <xdr:row>13</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263" name="Ink 262">
              <a:extLst>
                <a:ext uri="{FF2B5EF4-FFF2-40B4-BE49-F238E27FC236}">
                  <a16:creationId xmlns:a16="http://schemas.microsoft.com/office/drawing/2014/main" id="{2E5B0A30-AAFD-4ADB-AD61-CBE0DC1F44D8}"/>
                </a:ext>
              </a:extLst>
            </xdr14:cNvPr>
            <xdr14:cNvContentPartPr/>
          </xdr14:nvContentPartPr>
          <xdr14:nvPr macro=""/>
          <xdr14:xfrm>
            <a:off x="17251440" y="1560600"/>
            <a:ext cx="13320" cy="11160"/>
          </xdr14:xfrm>
        </xdr:contentPart>
      </mc:Choice>
      <mc:Fallback xmlns="">
        <xdr:pic>
          <xdr:nvPicPr>
            <xdr:cNvPr id="263" name="Ink 262">
              <a:extLst>
                <a:ext uri="{FF2B5EF4-FFF2-40B4-BE49-F238E27FC236}">
                  <a16:creationId xmlns:a16="http://schemas.microsoft.com/office/drawing/2014/main" id="{2E5B0A30-AAFD-4ADB-AD61-CBE0DC1F44D8}"/>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32</xdr:col>
      <xdr:colOff>502680</xdr:colOff>
      <xdr:row>13</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264" name="Ink 263">
              <a:extLst>
                <a:ext uri="{FF2B5EF4-FFF2-40B4-BE49-F238E27FC236}">
                  <a16:creationId xmlns:a16="http://schemas.microsoft.com/office/drawing/2014/main" id="{507AC565-B125-4953-BCC1-B38290CD9DE2}"/>
                </a:ext>
              </a:extLst>
            </xdr14:cNvPr>
            <xdr14:cNvContentPartPr/>
          </xdr14:nvContentPartPr>
          <xdr14:nvPr macro=""/>
          <xdr14:xfrm>
            <a:off x="17251440" y="1560600"/>
            <a:ext cx="13320" cy="11160"/>
          </xdr14:xfrm>
        </xdr:contentPart>
      </mc:Choice>
      <mc:Fallback xmlns="">
        <xdr:pic>
          <xdr:nvPicPr>
            <xdr:cNvPr id="264" name="Ink 263">
              <a:extLst>
                <a:ext uri="{FF2B5EF4-FFF2-40B4-BE49-F238E27FC236}">
                  <a16:creationId xmlns:a16="http://schemas.microsoft.com/office/drawing/2014/main" id="{507AC565-B125-4953-BCC1-B38290CD9DE2}"/>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33</xdr:col>
      <xdr:colOff>502680</xdr:colOff>
      <xdr:row>13</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265" name="Ink 264">
              <a:extLst>
                <a:ext uri="{FF2B5EF4-FFF2-40B4-BE49-F238E27FC236}">
                  <a16:creationId xmlns:a16="http://schemas.microsoft.com/office/drawing/2014/main" id="{D0ADB0FC-9072-46AB-8401-535BB174099C}"/>
                </a:ext>
              </a:extLst>
            </xdr14:cNvPr>
            <xdr14:cNvContentPartPr/>
          </xdr14:nvContentPartPr>
          <xdr14:nvPr macro=""/>
          <xdr14:xfrm>
            <a:off x="17251440" y="1560600"/>
            <a:ext cx="13320" cy="11160"/>
          </xdr14:xfrm>
        </xdr:contentPart>
      </mc:Choice>
      <mc:Fallback xmlns="">
        <xdr:pic>
          <xdr:nvPicPr>
            <xdr:cNvPr id="265" name="Ink 264">
              <a:extLst>
                <a:ext uri="{FF2B5EF4-FFF2-40B4-BE49-F238E27FC236}">
                  <a16:creationId xmlns:a16="http://schemas.microsoft.com/office/drawing/2014/main" id="{D0ADB0FC-9072-46AB-8401-535BB174099C}"/>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24</xdr:col>
      <xdr:colOff>502680</xdr:colOff>
      <xdr:row>14</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266" name="Ink 265">
              <a:extLst>
                <a:ext uri="{FF2B5EF4-FFF2-40B4-BE49-F238E27FC236}">
                  <a16:creationId xmlns:a16="http://schemas.microsoft.com/office/drawing/2014/main" id="{80834636-0494-4B78-AEB2-F4F3233ED36B}"/>
                </a:ext>
              </a:extLst>
            </xdr14:cNvPr>
            <xdr14:cNvContentPartPr/>
          </xdr14:nvContentPartPr>
          <xdr14:nvPr macro=""/>
          <xdr14:xfrm>
            <a:off x="17251440" y="1560600"/>
            <a:ext cx="13320" cy="11160"/>
          </xdr14:xfrm>
        </xdr:contentPart>
      </mc:Choice>
      <mc:Fallback xmlns="">
        <xdr:pic>
          <xdr:nvPicPr>
            <xdr:cNvPr id="266" name="Ink 265">
              <a:extLst>
                <a:ext uri="{FF2B5EF4-FFF2-40B4-BE49-F238E27FC236}">
                  <a16:creationId xmlns:a16="http://schemas.microsoft.com/office/drawing/2014/main" id="{80834636-0494-4B78-AEB2-F4F3233ED36B}"/>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25</xdr:col>
      <xdr:colOff>502680</xdr:colOff>
      <xdr:row>14</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267" name="Ink 266">
              <a:extLst>
                <a:ext uri="{FF2B5EF4-FFF2-40B4-BE49-F238E27FC236}">
                  <a16:creationId xmlns:a16="http://schemas.microsoft.com/office/drawing/2014/main" id="{37B92AF9-47A6-4930-BFF1-A340FAB73C76}"/>
                </a:ext>
              </a:extLst>
            </xdr14:cNvPr>
            <xdr14:cNvContentPartPr/>
          </xdr14:nvContentPartPr>
          <xdr14:nvPr macro=""/>
          <xdr14:xfrm>
            <a:off x="17251440" y="1560600"/>
            <a:ext cx="13320" cy="11160"/>
          </xdr14:xfrm>
        </xdr:contentPart>
      </mc:Choice>
      <mc:Fallback xmlns="">
        <xdr:pic>
          <xdr:nvPicPr>
            <xdr:cNvPr id="267" name="Ink 266">
              <a:extLst>
                <a:ext uri="{FF2B5EF4-FFF2-40B4-BE49-F238E27FC236}">
                  <a16:creationId xmlns:a16="http://schemas.microsoft.com/office/drawing/2014/main" id="{37B92AF9-47A6-4930-BFF1-A340FAB73C76}"/>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26</xdr:col>
      <xdr:colOff>502680</xdr:colOff>
      <xdr:row>14</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268" name="Ink 267">
              <a:extLst>
                <a:ext uri="{FF2B5EF4-FFF2-40B4-BE49-F238E27FC236}">
                  <a16:creationId xmlns:a16="http://schemas.microsoft.com/office/drawing/2014/main" id="{36B5CF1B-2025-4A29-8C19-0780DC7D06AB}"/>
                </a:ext>
              </a:extLst>
            </xdr14:cNvPr>
            <xdr14:cNvContentPartPr/>
          </xdr14:nvContentPartPr>
          <xdr14:nvPr macro=""/>
          <xdr14:xfrm>
            <a:off x="17251440" y="1560600"/>
            <a:ext cx="13320" cy="11160"/>
          </xdr14:xfrm>
        </xdr:contentPart>
      </mc:Choice>
      <mc:Fallback xmlns="">
        <xdr:pic>
          <xdr:nvPicPr>
            <xdr:cNvPr id="268" name="Ink 267">
              <a:extLst>
                <a:ext uri="{FF2B5EF4-FFF2-40B4-BE49-F238E27FC236}">
                  <a16:creationId xmlns:a16="http://schemas.microsoft.com/office/drawing/2014/main" id="{36B5CF1B-2025-4A29-8C19-0780DC7D06AB}"/>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27</xdr:col>
      <xdr:colOff>502680</xdr:colOff>
      <xdr:row>14</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269" name="Ink 268">
              <a:extLst>
                <a:ext uri="{FF2B5EF4-FFF2-40B4-BE49-F238E27FC236}">
                  <a16:creationId xmlns:a16="http://schemas.microsoft.com/office/drawing/2014/main" id="{E139B178-70FE-4DD6-AE51-91CCF03DC482}"/>
                </a:ext>
              </a:extLst>
            </xdr14:cNvPr>
            <xdr14:cNvContentPartPr/>
          </xdr14:nvContentPartPr>
          <xdr14:nvPr macro=""/>
          <xdr14:xfrm>
            <a:off x="17251440" y="1560600"/>
            <a:ext cx="13320" cy="11160"/>
          </xdr14:xfrm>
        </xdr:contentPart>
      </mc:Choice>
      <mc:Fallback xmlns="">
        <xdr:pic>
          <xdr:nvPicPr>
            <xdr:cNvPr id="269" name="Ink 268">
              <a:extLst>
                <a:ext uri="{FF2B5EF4-FFF2-40B4-BE49-F238E27FC236}">
                  <a16:creationId xmlns:a16="http://schemas.microsoft.com/office/drawing/2014/main" id="{E139B178-70FE-4DD6-AE51-91CCF03DC482}"/>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28</xdr:col>
      <xdr:colOff>502680</xdr:colOff>
      <xdr:row>14</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270" name="Ink 269">
              <a:extLst>
                <a:ext uri="{FF2B5EF4-FFF2-40B4-BE49-F238E27FC236}">
                  <a16:creationId xmlns:a16="http://schemas.microsoft.com/office/drawing/2014/main" id="{C9BC5A2A-FAA5-48D1-A4CE-8DF1DDA1FB98}"/>
                </a:ext>
              </a:extLst>
            </xdr14:cNvPr>
            <xdr14:cNvContentPartPr/>
          </xdr14:nvContentPartPr>
          <xdr14:nvPr macro=""/>
          <xdr14:xfrm>
            <a:off x="17251440" y="1560600"/>
            <a:ext cx="13320" cy="11160"/>
          </xdr14:xfrm>
        </xdr:contentPart>
      </mc:Choice>
      <mc:Fallback xmlns="">
        <xdr:pic>
          <xdr:nvPicPr>
            <xdr:cNvPr id="270" name="Ink 269">
              <a:extLst>
                <a:ext uri="{FF2B5EF4-FFF2-40B4-BE49-F238E27FC236}">
                  <a16:creationId xmlns:a16="http://schemas.microsoft.com/office/drawing/2014/main" id="{C9BC5A2A-FAA5-48D1-A4CE-8DF1DDA1FB98}"/>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29</xdr:col>
      <xdr:colOff>502680</xdr:colOff>
      <xdr:row>14</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71" name="Ink 270">
              <a:extLst>
                <a:ext uri="{FF2B5EF4-FFF2-40B4-BE49-F238E27FC236}">
                  <a16:creationId xmlns:a16="http://schemas.microsoft.com/office/drawing/2014/main" id="{C71BE0B3-E2C5-4D77-BB7B-6D7C4D16E341}"/>
                </a:ext>
              </a:extLst>
            </xdr14:cNvPr>
            <xdr14:cNvContentPartPr/>
          </xdr14:nvContentPartPr>
          <xdr14:nvPr macro=""/>
          <xdr14:xfrm>
            <a:off x="17251440" y="1560600"/>
            <a:ext cx="13320" cy="11160"/>
          </xdr14:xfrm>
        </xdr:contentPart>
      </mc:Choice>
      <mc:Fallback xmlns="">
        <xdr:pic>
          <xdr:nvPicPr>
            <xdr:cNvPr id="271" name="Ink 270">
              <a:extLst>
                <a:ext uri="{FF2B5EF4-FFF2-40B4-BE49-F238E27FC236}">
                  <a16:creationId xmlns:a16="http://schemas.microsoft.com/office/drawing/2014/main" id="{C71BE0B3-E2C5-4D77-BB7B-6D7C4D16E341}"/>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30</xdr:col>
      <xdr:colOff>502680</xdr:colOff>
      <xdr:row>14</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272" name="Ink 271">
              <a:extLst>
                <a:ext uri="{FF2B5EF4-FFF2-40B4-BE49-F238E27FC236}">
                  <a16:creationId xmlns:a16="http://schemas.microsoft.com/office/drawing/2014/main" id="{56F79583-C1D8-4B16-8EF6-948097E77437}"/>
                </a:ext>
              </a:extLst>
            </xdr14:cNvPr>
            <xdr14:cNvContentPartPr/>
          </xdr14:nvContentPartPr>
          <xdr14:nvPr macro=""/>
          <xdr14:xfrm>
            <a:off x="17251440" y="1560600"/>
            <a:ext cx="13320" cy="11160"/>
          </xdr14:xfrm>
        </xdr:contentPart>
      </mc:Choice>
      <mc:Fallback xmlns="">
        <xdr:pic>
          <xdr:nvPicPr>
            <xdr:cNvPr id="272" name="Ink 271">
              <a:extLst>
                <a:ext uri="{FF2B5EF4-FFF2-40B4-BE49-F238E27FC236}">
                  <a16:creationId xmlns:a16="http://schemas.microsoft.com/office/drawing/2014/main" id="{56F79583-C1D8-4B16-8EF6-948097E77437}"/>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31</xdr:col>
      <xdr:colOff>502680</xdr:colOff>
      <xdr:row>14</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273" name="Ink 272">
              <a:extLst>
                <a:ext uri="{FF2B5EF4-FFF2-40B4-BE49-F238E27FC236}">
                  <a16:creationId xmlns:a16="http://schemas.microsoft.com/office/drawing/2014/main" id="{36D78F05-6D60-4039-B396-6C5C753A8852}"/>
                </a:ext>
              </a:extLst>
            </xdr14:cNvPr>
            <xdr14:cNvContentPartPr/>
          </xdr14:nvContentPartPr>
          <xdr14:nvPr macro=""/>
          <xdr14:xfrm>
            <a:off x="17251440" y="1560600"/>
            <a:ext cx="13320" cy="11160"/>
          </xdr14:xfrm>
        </xdr:contentPart>
      </mc:Choice>
      <mc:Fallback xmlns="">
        <xdr:pic>
          <xdr:nvPicPr>
            <xdr:cNvPr id="273" name="Ink 272">
              <a:extLst>
                <a:ext uri="{FF2B5EF4-FFF2-40B4-BE49-F238E27FC236}">
                  <a16:creationId xmlns:a16="http://schemas.microsoft.com/office/drawing/2014/main" id="{36D78F05-6D60-4039-B396-6C5C753A8852}"/>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32</xdr:col>
      <xdr:colOff>502680</xdr:colOff>
      <xdr:row>14</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274" name="Ink 273">
              <a:extLst>
                <a:ext uri="{FF2B5EF4-FFF2-40B4-BE49-F238E27FC236}">
                  <a16:creationId xmlns:a16="http://schemas.microsoft.com/office/drawing/2014/main" id="{273922FD-E5A9-43A4-8D01-FA01538DCF4B}"/>
                </a:ext>
              </a:extLst>
            </xdr14:cNvPr>
            <xdr14:cNvContentPartPr/>
          </xdr14:nvContentPartPr>
          <xdr14:nvPr macro=""/>
          <xdr14:xfrm>
            <a:off x="17251440" y="1560600"/>
            <a:ext cx="13320" cy="11160"/>
          </xdr14:xfrm>
        </xdr:contentPart>
      </mc:Choice>
      <mc:Fallback xmlns="">
        <xdr:pic>
          <xdr:nvPicPr>
            <xdr:cNvPr id="274" name="Ink 273">
              <a:extLst>
                <a:ext uri="{FF2B5EF4-FFF2-40B4-BE49-F238E27FC236}">
                  <a16:creationId xmlns:a16="http://schemas.microsoft.com/office/drawing/2014/main" id="{273922FD-E5A9-43A4-8D01-FA01538DCF4B}"/>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33</xdr:col>
      <xdr:colOff>502680</xdr:colOff>
      <xdr:row>14</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275" name="Ink 274">
              <a:extLst>
                <a:ext uri="{FF2B5EF4-FFF2-40B4-BE49-F238E27FC236}">
                  <a16:creationId xmlns:a16="http://schemas.microsoft.com/office/drawing/2014/main" id="{6495EC3C-A367-4281-8ADF-FFD3E230B4FB}"/>
                </a:ext>
              </a:extLst>
            </xdr14:cNvPr>
            <xdr14:cNvContentPartPr/>
          </xdr14:nvContentPartPr>
          <xdr14:nvPr macro=""/>
          <xdr14:xfrm>
            <a:off x="17251440" y="1560600"/>
            <a:ext cx="13320" cy="11160"/>
          </xdr14:xfrm>
        </xdr:contentPart>
      </mc:Choice>
      <mc:Fallback xmlns="">
        <xdr:pic>
          <xdr:nvPicPr>
            <xdr:cNvPr id="275" name="Ink 274">
              <a:extLst>
                <a:ext uri="{FF2B5EF4-FFF2-40B4-BE49-F238E27FC236}">
                  <a16:creationId xmlns:a16="http://schemas.microsoft.com/office/drawing/2014/main" id="{6495EC3C-A367-4281-8ADF-FFD3E230B4FB}"/>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24</xdr:col>
      <xdr:colOff>502680</xdr:colOff>
      <xdr:row>15</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276" name="Ink 275">
              <a:extLst>
                <a:ext uri="{FF2B5EF4-FFF2-40B4-BE49-F238E27FC236}">
                  <a16:creationId xmlns:a16="http://schemas.microsoft.com/office/drawing/2014/main" id="{8EEB9461-2A91-42EC-B997-78DBECD802E3}"/>
                </a:ext>
              </a:extLst>
            </xdr14:cNvPr>
            <xdr14:cNvContentPartPr/>
          </xdr14:nvContentPartPr>
          <xdr14:nvPr macro=""/>
          <xdr14:xfrm>
            <a:off x="17251440" y="1560600"/>
            <a:ext cx="13320" cy="11160"/>
          </xdr14:xfrm>
        </xdr:contentPart>
      </mc:Choice>
      <mc:Fallback xmlns="">
        <xdr:pic>
          <xdr:nvPicPr>
            <xdr:cNvPr id="276" name="Ink 275">
              <a:extLst>
                <a:ext uri="{FF2B5EF4-FFF2-40B4-BE49-F238E27FC236}">
                  <a16:creationId xmlns:a16="http://schemas.microsoft.com/office/drawing/2014/main" id="{8EEB9461-2A91-42EC-B997-78DBECD802E3}"/>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25</xdr:col>
      <xdr:colOff>502680</xdr:colOff>
      <xdr:row>15</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277" name="Ink 276">
              <a:extLst>
                <a:ext uri="{FF2B5EF4-FFF2-40B4-BE49-F238E27FC236}">
                  <a16:creationId xmlns:a16="http://schemas.microsoft.com/office/drawing/2014/main" id="{C4CABF67-7702-4FC6-946B-B7A08F259804}"/>
                </a:ext>
              </a:extLst>
            </xdr14:cNvPr>
            <xdr14:cNvContentPartPr/>
          </xdr14:nvContentPartPr>
          <xdr14:nvPr macro=""/>
          <xdr14:xfrm>
            <a:off x="17251440" y="1560600"/>
            <a:ext cx="13320" cy="11160"/>
          </xdr14:xfrm>
        </xdr:contentPart>
      </mc:Choice>
      <mc:Fallback xmlns="">
        <xdr:pic>
          <xdr:nvPicPr>
            <xdr:cNvPr id="277" name="Ink 276">
              <a:extLst>
                <a:ext uri="{FF2B5EF4-FFF2-40B4-BE49-F238E27FC236}">
                  <a16:creationId xmlns:a16="http://schemas.microsoft.com/office/drawing/2014/main" id="{C4CABF67-7702-4FC6-946B-B7A08F259804}"/>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26</xdr:col>
      <xdr:colOff>502680</xdr:colOff>
      <xdr:row>15</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278" name="Ink 277">
              <a:extLst>
                <a:ext uri="{FF2B5EF4-FFF2-40B4-BE49-F238E27FC236}">
                  <a16:creationId xmlns:a16="http://schemas.microsoft.com/office/drawing/2014/main" id="{B0A94172-4EBD-407D-9D79-9CC219817227}"/>
                </a:ext>
              </a:extLst>
            </xdr14:cNvPr>
            <xdr14:cNvContentPartPr/>
          </xdr14:nvContentPartPr>
          <xdr14:nvPr macro=""/>
          <xdr14:xfrm>
            <a:off x="17251440" y="1560600"/>
            <a:ext cx="13320" cy="11160"/>
          </xdr14:xfrm>
        </xdr:contentPart>
      </mc:Choice>
      <mc:Fallback xmlns="">
        <xdr:pic>
          <xdr:nvPicPr>
            <xdr:cNvPr id="278" name="Ink 277">
              <a:extLst>
                <a:ext uri="{FF2B5EF4-FFF2-40B4-BE49-F238E27FC236}">
                  <a16:creationId xmlns:a16="http://schemas.microsoft.com/office/drawing/2014/main" id="{B0A94172-4EBD-407D-9D79-9CC219817227}"/>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27</xdr:col>
      <xdr:colOff>502680</xdr:colOff>
      <xdr:row>15</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279" name="Ink 278">
              <a:extLst>
                <a:ext uri="{FF2B5EF4-FFF2-40B4-BE49-F238E27FC236}">
                  <a16:creationId xmlns:a16="http://schemas.microsoft.com/office/drawing/2014/main" id="{095FB20C-3AC8-4339-A376-E642BBA1B987}"/>
                </a:ext>
              </a:extLst>
            </xdr14:cNvPr>
            <xdr14:cNvContentPartPr/>
          </xdr14:nvContentPartPr>
          <xdr14:nvPr macro=""/>
          <xdr14:xfrm>
            <a:off x="17251440" y="1560600"/>
            <a:ext cx="13320" cy="11160"/>
          </xdr14:xfrm>
        </xdr:contentPart>
      </mc:Choice>
      <mc:Fallback xmlns="">
        <xdr:pic>
          <xdr:nvPicPr>
            <xdr:cNvPr id="279" name="Ink 278">
              <a:extLst>
                <a:ext uri="{FF2B5EF4-FFF2-40B4-BE49-F238E27FC236}">
                  <a16:creationId xmlns:a16="http://schemas.microsoft.com/office/drawing/2014/main" id="{095FB20C-3AC8-4339-A376-E642BBA1B987}"/>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28</xdr:col>
      <xdr:colOff>502680</xdr:colOff>
      <xdr:row>15</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280" name="Ink 279">
              <a:extLst>
                <a:ext uri="{FF2B5EF4-FFF2-40B4-BE49-F238E27FC236}">
                  <a16:creationId xmlns:a16="http://schemas.microsoft.com/office/drawing/2014/main" id="{49B4DA09-73DE-4DF9-85B3-58CBA3CF7885}"/>
                </a:ext>
              </a:extLst>
            </xdr14:cNvPr>
            <xdr14:cNvContentPartPr/>
          </xdr14:nvContentPartPr>
          <xdr14:nvPr macro=""/>
          <xdr14:xfrm>
            <a:off x="17251440" y="1560600"/>
            <a:ext cx="13320" cy="11160"/>
          </xdr14:xfrm>
        </xdr:contentPart>
      </mc:Choice>
      <mc:Fallback xmlns="">
        <xdr:pic>
          <xdr:nvPicPr>
            <xdr:cNvPr id="280" name="Ink 279">
              <a:extLst>
                <a:ext uri="{FF2B5EF4-FFF2-40B4-BE49-F238E27FC236}">
                  <a16:creationId xmlns:a16="http://schemas.microsoft.com/office/drawing/2014/main" id="{49B4DA09-73DE-4DF9-85B3-58CBA3CF7885}"/>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29</xdr:col>
      <xdr:colOff>502680</xdr:colOff>
      <xdr:row>15</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281" name="Ink 280">
              <a:extLst>
                <a:ext uri="{FF2B5EF4-FFF2-40B4-BE49-F238E27FC236}">
                  <a16:creationId xmlns:a16="http://schemas.microsoft.com/office/drawing/2014/main" id="{8E4F35C0-D054-4D15-9B87-EA1D3A9B3988}"/>
                </a:ext>
              </a:extLst>
            </xdr14:cNvPr>
            <xdr14:cNvContentPartPr/>
          </xdr14:nvContentPartPr>
          <xdr14:nvPr macro=""/>
          <xdr14:xfrm>
            <a:off x="17251440" y="1560600"/>
            <a:ext cx="13320" cy="11160"/>
          </xdr14:xfrm>
        </xdr:contentPart>
      </mc:Choice>
      <mc:Fallback xmlns="">
        <xdr:pic>
          <xdr:nvPicPr>
            <xdr:cNvPr id="281" name="Ink 280">
              <a:extLst>
                <a:ext uri="{FF2B5EF4-FFF2-40B4-BE49-F238E27FC236}">
                  <a16:creationId xmlns:a16="http://schemas.microsoft.com/office/drawing/2014/main" id="{8E4F35C0-D054-4D15-9B87-EA1D3A9B3988}"/>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30</xdr:col>
      <xdr:colOff>502680</xdr:colOff>
      <xdr:row>15</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282" name="Ink 281">
              <a:extLst>
                <a:ext uri="{FF2B5EF4-FFF2-40B4-BE49-F238E27FC236}">
                  <a16:creationId xmlns:a16="http://schemas.microsoft.com/office/drawing/2014/main" id="{D31AF3C7-FAC5-47A6-A3E9-654C81A069C1}"/>
                </a:ext>
              </a:extLst>
            </xdr14:cNvPr>
            <xdr14:cNvContentPartPr/>
          </xdr14:nvContentPartPr>
          <xdr14:nvPr macro=""/>
          <xdr14:xfrm>
            <a:off x="17251440" y="1560600"/>
            <a:ext cx="13320" cy="11160"/>
          </xdr14:xfrm>
        </xdr:contentPart>
      </mc:Choice>
      <mc:Fallback xmlns="">
        <xdr:pic>
          <xdr:nvPicPr>
            <xdr:cNvPr id="282" name="Ink 281">
              <a:extLst>
                <a:ext uri="{FF2B5EF4-FFF2-40B4-BE49-F238E27FC236}">
                  <a16:creationId xmlns:a16="http://schemas.microsoft.com/office/drawing/2014/main" id="{D31AF3C7-FAC5-47A6-A3E9-654C81A069C1}"/>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31</xdr:col>
      <xdr:colOff>502680</xdr:colOff>
      <xdr:row>15</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283" name="Ink 282">
              <a:extLst>
                <a:ext uri="{FF2B5EF4-FFF2-40B4-BE49-F238E27FC236}">
                  <a16:creationId xmlns:a16="http://schemas.microsoft.com/office/drawing/2014/main" id="{2BD6607F-479F-4611-8839-4227CDF28A40}"/>
                </a:ext>
              </a:extLst>
            </xdr14:cNvPr>
            <xdr14:cNvContentPartPr/>
          </xdr14:nvContentPartPr>
          <xdr14:nvPr macro=""/>
          <xdr14:xfrm>
            <a:off x="17251440" y="1560600"/>
            <a:ext cx="13320" cy="11160"/>
          </xdr14:xfrm>
        </xdr:contentPart>
      </mc:Choice>
      <mc:Fallback xmlns="">
        <xdr:pic>
          <xdr:nvPicPr>
            <xdr:cNvPr id="283" name="Ink 282">
              <a:extLst>
                <a:ext uri="{FF2B5EF4-FFF2-40B4-BE49-F238E27FC236}">
                  <a16:creationId xmlns:a16="http://schemas.microsoft.com/office/drawing/2014/main" id="{2BD6607F-479F-4611-8839-4227CDF28A40}"/>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32</xdr:col>
      <xdr:colOff>502680</xdr:colOff>
      <xdr:row>15</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284" name="Ink 283">
              <a:extLst>
                <a:ext uri="{FF2B5EF4-FFF2-40B4-BE49-F238E27FC236}">
                  <a16:creationId xmlns:a16="http://schemas.microsoft.com/office/drawing/2014/main" id="{CEB16EE7-07D0-4874-919C-8AC753CD10AC}"/>
                </a:ext>
              </a:extLst>
            </xdr14:cNvPr>
            <xdr14:cNvContentPartPr/>
          </xdr14:nvContentPartPr>
          <xdr14:nvPr macro=""/>
          <xdr14:xfrm>
            <a:off x="17251440" y="1560600"/>
            <a:ext cx="13320" cy="11160"/>
          </xdr14:xfrm>
        </xdr:contentPart>
      </mc:Choice>
      <mc:Fallback xmlns="">
        <xdr:pic>
          <xdr:nvPicPr>
            <xdr:cNvPr id="284" name="Ink 283">
              <a:extLst>
                <a:ext uri="{FF2B5EF4-FFF2-40B4-BE49-F238E27FC236}">
                  <a16:creationId xmlns:a16="http://schemas.microsoft.com/office/drawing/2014/main" id="{CEB16EE7-07D0-4874-919C-8AC753CD10AC}"/>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33</xdr:col>
      <xdr:colOff>502680</xdr:colOff>
      <xdr:row>15</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285" name="Ink 284">
              <a:extLst>
                <a:ext uri="{FF2B5EF4-FFF2-40B4-BE49-F238E27FC236}">
                  <a16:creationId xmlns:a16="http://schemas.microsoft.com/office/drawing/2014/main" id="{94307E4D-E9AA-4E7A-AF5C-795E1EFBB785}"/>
                </a:ext>
              </a:extLst>
            </xdr14:cNvPr>
            <xdr14:cNvContentPartPr/>
          </xdr14:nvContentPartPr>
          <xdr14:nvPr macro=""/>
          <xdr14:xfrm>
            <a:off x="17251440" y="1560600"/>
            <a:ext cx="13320" cy="11160"/>
          </xdr14:xfrm>
        </xdr:contentPart>
      </mc:Choice>
      <mc:Fallback xmlns="">
        <xdr:pic>
          <xdr:nvPicPr>
            <xdr:cNvPr id="285" name="Ink 284">
              <a:extLst>
                <a:ext uri="{FF2B5EF4-FFF2-40B4-BE49-F238E27FC236}">
                  <a16:creationId xmlns:a16="http://schemas.microsoft.com/office/drawing/2014/main" id="{94307E4D-E9AA-4E7A-AF5C-795E1EFBB785}"/>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24</xdr:col>
      <xdr:colOff>502680</xdr:colOff>
      <xdr:row>16</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286" name="Ink 285">
              <a:extLst>
                <a:ext uri="{FF2B5EF4-FFF2-40B4-BE49-F238E27FC236}">
                  <a16:creationId xmlns:a16="http://schemas.microsoft.com/office/drawing/2014/main" id="{7D6664BA-B5F7-4CCC-8A5C-6C736F4E8E17}"/>
                </a:ext>
              </a:extLst>
            </xdr14:cNvPr>
            <xdr14:cNvContentPartPr/>
          </xdr14:nvContentPartPr>
          <xdr14:nvPr macro=""/>
          <xdr14:xfrm>
            <a:off x="17251440" y="1560600"/>
            <a:ext cx="13320" cy="11160"/>
          </xdr14:xfrm>
        </xdr:contentPart>
      </mc:Choice>
      <mc:Fallback xmlns="">
        <xdr:pic>
          <xdr:nvPicPr>
            <xdr:cNvPr id="286" name="Ink 285">
              <a:extLst>
                <a:ext uri="{FF2B5EF4-FFF2-40B4-BE49-F238E27FC236}">
                  <a16:creationId xmlns:a16="http://schemas.microsoft.com/office/drawing/2014/main" id="{7D6664BA-B5F7-4CCC-8A5C-6C736F4E8E17}"/>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25</xdr:col>
      <xdr:colOff>502680</xdr:colOff>
      <xdr:row>16</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287" name="Ink 286">
              <a:extLst>
                <a:ext uri="{FF2B5EF4-FFF2-40B4-BE49-F238E27FC236}">
                  <a16:creationId xmlns:a16="http://schemas.microsoft.com/office/drawing/2014/main" id="{C41FCB42-1381-4B08-B4B7-59F9C5AEE5DE}"/>
                </a:ext>
              </a:extLst>
            </xdr14:cNvPr>
            <xdr14:cNvContentPartPr/>
          </xdr14:nvContentPartPr>
          <xdr14:nvPr macro=""/>
          <xdr14:xfrm>
            <a:off x="17251440" y="1560600"/>
            <a:ext cx="13320" cy="11160"/>
          </xdr14:xfrm>
        </xdr:contentPart>
      </mc:Choice>
      <mc:Fallback xmlns="">
        <xdr:pic>
          <xdr:nvPicPr>
            <xdr:cNvPr id="287" name="Ink 286">
              <a:extLst>
                <a:ext uri="{FF2B5EF4-FFF2-40B4-BE49-F238E27FC236}">
                  <a16:creationId xmlns:a16="http://schemas.microsoft.com/office/drawing/2014/main" id="{C41FCB42-1381-4B08-B4B7-59F9C5AEE5DE}"/>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26</xdr:col>
      <xdr:colOff>502680</xdr:colOff>
      <xdr:row>16</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288" name="Ink 287">
              <a:extLst>
                <a:ext uri="{FF2B5EF4-FFF2-40B4-BE49-F238E27FC236}">
                  <a16:creationId xmlns:a16="http://schemas.microsoft.com/office/drawing/2014/main" id="{85CEF498-FAB7-4BC6-84C5-2D94B5C7DD34}"/>
                </a:ext>
              </a:extLst>
            </xdr14:cNvPr>
            <xdr14:cNvContentPartPr/>
          </xdr14:nvContentPartPr>
          <xdr14:nvPr macro=""/>
          <xdr14:xfrm>
            <a:off x="17251440" y="1560600"/>
            <a:ext cx="13320" cy="11160"/>
          </xdr14:xfrm>
        </xdr:contentPart>
      </mc:Choice>
      <mc:Fallback xmlns="">
        <xdr:pic>
          <xdr:nvPicPr>
            <xdr:cNvPr id="288" name="Ink 287">
              <a:extLst>
                <a:ext uri="{FF2B5EF4-FFF2-40B4-BE49-F238E27FC236}">
                  <a16:creationId xmlns:a16="http://schemas.microsoft.com/office/drawing/2014/main" id="{85CEF498-FAB7-4BC6-84C5-2D94B5C7DD34}"/>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27</xdr:col>
      <xdr:colOff>502680</xdr:colOff>
      <xdr:row>16</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289" name="Ink 288">
              <a:extLst>
                <a:ext uri="{FF2B5EF4-FFF2-40B4-BE49-F238E27FC236}">
                  <a16:creationId xmlns:a16="http://schemas.microsoft.com/office/drawing/2014/main" id="{0D29EECF-FC8E-4B47-91A5-0FF84FE340BE}"/>
                </a:ext>
              </a:extLst>
            </xdr14:cNvPr>
            <xdr14:cNvContentPartPr/>
          </xdr14:nvContentPartPr>
          <xdr14:nvPr macro=""/>
          <xdr14:xfrm>
            <a:off x="17251440" y="1560600"/>
            <a:ext cx="13320" cy="11160"/>
          </xdr14:xfrm>
        </xdr:contentPart>
      </mc:Choice>
      <mc:Fallback xmlns="">
        <xdr:pic>
          <xdr:nvPicPr>
            <xdr:cNvPr id="289" name="Ink 288">
              <a:extLst>
                <a:ext uri="{FF2B5EF4-FFF2-40B4-BE49-F238E27FC236}">
                  <a16:creationId xmlns:a16="http://schemas.microsoft.com/office/drawing/2014/main" id="{0D29EECF-FC8E-4B47-91A5-0FF84FE340BE}"/>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28</xdr:col>
      <xdr:colOff>502680</xdr:colOff>
      <xdr:row>16</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290" name="Ink 289">
              <a:extLst>
                <a:ext uri="{FF2B5EF4-FFF2-40B4-BE49-F238E27FC236}">
                  <a16:creationId xmlns:a16="http://schemas.microsoft.com/office/drawing/2014/main" id="{5EC702FC-4737-4C6C-AF08-703977E35B25}"/>
                </a:ext>
              </a:extLst>
            </xdr14:cNvPr>
            <xdr14:cNvContentPartPr/>
          </xdr14:nvContentPartPr>
          <xdr14:nvPr macro=""/>
          <xdr14:xfrm>
            <a:off x="17251440" y="1560600"/>
            <a:ext cx="13320" cy="11160"/>
          </xdr14:xfrm>
        </xdr:contentPart>
      </mc:Choice>
      <mc:Fallback xmlns="">
        <xdr:pic>
          <xdr:nvPicPr>
            <xdr:cNvPr id="290" name="Ink 289">
              <a:extLst>
                <a:ext uri="{FF2B5EF4-FFF2-40B4-BE49-F238E27FC236}">
                  <a16:creationId xmlns:a16="http://schemas.microsoft.com/office/drawing/2014/main" id="{5EC702FC-4737-4C6C-AF08-703977E35B25}"/>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29</xdr:col>
      <xdr:colOff>502680</xdr:colOff>
      <xdr:row>16</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291" name="Ink 290">
              <a:extLst>
                <a:ext uri="{FF2B5EF4-FFF2-40B4-BE49-F238E27FC236}">
                  <a16:creationId xmlns:a16="http://schemas.microsoft.com/office/drawing/2014/main" id="{B8BA6F40-0A28-48AB-978E-F8898038DA81}"/>
                </a:ext>
              </a:extLst>
            </xdr14:cNvPr>
            <xdr14:cNvContentPartPr/>
          </xdr14:nvContentPartPr>
          <xdr14:nvPr macro=""/>
          <xdr14:xfrm>
            <a:off x="17251440" y="1560600"/>
            <a:ext cx="13320" cy="11160"/>
          </xdr14:xfrm>
        </xdr:contentPart>
      </mc:Choice>
      <mc:Fallback xmlns="">
        <xdr:pic>
          <xdr:nvPicPr>
            <xdr:cNvPr id="291" name="Ink 290">
              <a:extLst>
                <a:ext uri="{FF2B5EF4-FFF2-40B4-BE49-F238E27FC236}">
                  <a16:creationId xmlns:a16="http://schemas.microsoft.com/office/drawing/2014/main" id="{B8BA6F40-0A28-48AB-978E-F8898038DA81}"/>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30</xdr:col>
      <xdr:colOff>502680</xdr:colOff>
      <xdr:row>16</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292" name="Ink 291">
              <a:extLst>
                <a:ext uri="{FF2B5EF4-FFF2-40B4-BE49-F238E27FC236}">
                  <a16:creationId xmlns:a16="http://schemas.microsoft.com/office/drawing/2014/main" id="{1533FD82-F43B-4A99-B944-42CBADD4AA8B}"/>
                </a:ext>
              </a:extLst>
            </xdr14:cNvPr>
            <xdr14:cNvContentPartPr/>
          </xdr14:nvContentPartPr>
          <xdr14:nvPr macro=""/>
          <xdr14:xfrm>
            <a:off x="17251440" y="1560600"/>
            <a:ext cx="13320" cy="11160"/>
          </xdr14:xfrm>
        </xdr:contentPart>
      </mc:Choice>
      <mc:Fallback xmlns="">
        <xdr:pic>
          <xdr:nvPicPr>
            <xdr:cNvPr id="292" name="Ink 291">
              <a:extLst>
                <a:ext uri="{FF2B5EF4-FFF2-40B4-BE49-F238E27FC236}">
                  <a16:creationId xmlns:a16="http://schemas.microsoft.com/office/drawing/2014/main" id="{1533FD82-F43B-4A99-B944-42CBADD4AA8B}"/>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31</xdr:col>
      <xdr:colOff>502680</xdr:colOff>
      <xdr:row>16</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293" name="Ink 292">
              <a:extLst>
                <a:ext uri="{FF2B5EF4-FFF2-40B4-BE49-F238E27FC236}">
                  <a16:creationId xmlns:a16="http://schemas.microsoft.com/office/drawing/2014/main" id="{40518329-895F-4B52-8875-BFF27D1A539A}"/>
                </a:ext>
              </a:extLst>
            </xdr14:cNvPr>
            <xdr14:cNvContentPartPr/>
          </xdr14:nvContentPartPr>
          <xdr14:nvPr macro=""/>
          <xdr14:xfrm>
            <a:off x="17251440" y="1560600"/>
            <a:ext cx="13320" cy="11160"/>
          </xdr14:xfrm>
        </xdr:contentPart>
      </mc:Choice>
      <mc:Fallback xmlns="">
        <xdr:pic>
          <xdr:nvPicPr>
            <xdr:cNvPr id="293" name="Ink 292">
              <a:extLst>
                <a:ext uri="{FF2B5EF4-FFF2-40B4-BE49-F238E27FC236}">
                  <a16:creationId xmlns:a16="http://schemas.microsoft.com/office/drawing/2014/main" id="{40518329-895F-4B52-8875-BFF27D1A539A}"/>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32</xdr:col>
      <xdr:colOff>502680</xdr:colOff>
      <xdr:row>16</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294" name="Ink 293">
              <a:extLst>
                <a:ext uri="{FF2B5EF4-FFF2-40B4-BE49-F238E27FC236}">
                  <a16:creationId xmlns:a16="http://schemas.microsoft.com/office/drawing/2014/main" id="{149166B5-D0A1-4FBA-BDBC-493A03589444}"/>
                </a:ext>
              </a:extLst>
            </xdr14:cNvPr>
            <xdr14:cNvContentPartPr/>
          </xdr14:nvContentPartPr>
          <xdr14:nvPr macro=""/>
          <xdr14:xfrm>
            <a:off x="17251440" y="1560600"/>
            <a:ext cx="13320" cy="11160"/>
          </xdr14:xfrm>
        </xdr:contentPart>
      </mc:Choice>
      <mc:Fallback xmlns="">
        <xdr:pic>
          <xdr:nvPicPr>
            <xdr:cNvPr id="294" name="Ink 293">
              <a:extLst>
                <a:ext uri="{FF2B5EF4-FFF2-40B4-BE49-F238E27FC236}">
                  <a16:creationId xmlns:a16="http://schemas.microsoft.com/office/drawing/2014/main" id="{149166B5-D0A1-4FBA-BDBC-493A03589444}"/>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33</xdr:col>
      <xdr:colOff>502680</xdr:colOff>
      <xdr:row>16</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295" name="Ink 294">
              <a:extLst>
                <a:ext uri="{FF2B5EF4-FFF2-40B4-BE49-F238E27FC236}">
                  <a16:creationId xmlns:a16="http://schemas.microsoft.com/office/drawing/2014/main" id="{A22C59A4-770E-4F2D-97A3-631CA8394CB7}"/>
                </a:ext>
              </a:extLst>
            </xdr14:cNvPr>
            <xdr14:cNvContentPartPr/>
          </xdr14:nvContentPartPr>
          <xdr14:nvPr macro=""/>
          <xdr14:xfrm>
            <a:off x="17251440" y="1560600"/>
            <a:ext cx="13320" cy="11160"/>
          </xdr14:xfrm>
        </xdr:contentPart>
      </mc:Choice>
      <mc:Fallback xmlns="">
        <xdr:pic>
          <xdr:nvPicPr>
            <xdr:cNvPr id="295" name="Ink 294">
              <a:extLst>
                <a:ext uri="{FF2B5EF4-FFF2-40B4-BE49-F238E27FC236}">
                  <a16:creationId xmlns:a16="http://schemas.microsoft.com/office/drawing/2014/main" id="{A22C59A4-770E-4F2D-97A3-631CA8394CB7}"/>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24</xdr:col>
      <xdr:colOff>502680</xdr:colOff>
      <xdr:row>17</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296" name="Ink 295">
              <a:extLst>
                <a:ext uri="{FF2B5EF4-FFF2-40B4-BE49-F238E27FC236}">
                  <a16:creationId xmlns:a16="http://schemas.microsoft.com/office/drawing/2014/main" id="{E68921A4-5C60-4E7D-9BB5-2AF0B04B7F6F}"/>
                </a:ext>
              </a:extLst>
            </xdr14:cNvPr>
            <xdr14:cNvContentPartPr/>
          </xdr14:nvContentPartPr>
          <xdr14:nvPr macro=""/>
          <xdr14:xfrm>
            <a:off x="17251440" y="1560600"/>
            <a:ext cx="13320" cy="11160"/>
          </xdr14:xfrm>
        </xdr:contentPart>
      </mc:Choice>
      <mc:Fallback xmlns="">
        <xdr:pic>
          <xdr:nvPicPr>
            <xdr:cNvPr id="296" name="Ink 295">
              <a:extLst>
                <a:ext uri="{FF2B5EF4-FFF2-40B4-BE49-F238E27FC236}">
                  <a16:creationId xmlns:a16="http://schemas.microsoft.com/office/drawing/2014/main" id="{E68921A4-5C60-4E7D-9BB5-2AF0B04B7F6F}"/>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25</xdr:col>
      <xdr:colOff>502680</xdr:colOff>
      <xdr:row>17</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297" name="Ink 296">
              <a:extLst>
                <a:ext uri="{FF2B5EF4-FFF2-40B4-BE49-F238E27FC236}">
                  <a16:creationId xmlns:a16="http://schemas.microsoft.com/office/drawing/2014/main" id="{AAD7DCC0-A093-4F74-8833-503C020B5F48}"/>
                </a:ext>
              </a:extLst>
            </xdr14:cNvPr>
            <xdr14:cNvContentPartPr/>
          </xdr14:nvContentPartPr>
          <xdr14:nvPr macro=""/>
          <xdr14:xfrm>
            <a:off x="17251440" y="1560600"/>
            <a:ext cx="13320" cy="11160"/>
          </xdr14:xfrm>
        </xdr:contentPart>
      </mc:Choice>
      <mc:Fallback xmlns="">
        <xdr:pic>
          <xdr:nvPicPr>
            <xdr:cNvPr id="297" name="Ink 296">
              <a:extLst>
                <a:ext uri="{FF2B5EF4-FFF2-40B4-BE49-F238E27FC236}">
                  <a16:creationId xmlns:a16="http://schemas.microsoft.com/office/drawing/2014/main" id="{AAD7DCC0-A093-4F74-8833-503C020B5F48}"/>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26</xdr:col>
      <xdr:colOff>502680</xdr:colOff>
      <xdr:row>17</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298" name="Ink 297">
              <a:extLst>
                <a:ext uri="{FF2B5EF4-FFF2-40B4-BE49-F238E27FC236}">
                  <a16:creationId xmlns:a16="http://schemas.microsoft.com/office/drawing/2014/main" id="{E84E7ECF-C7D3-4ABE-A1F6-44BE97B4E5FB}"/>
                </a:ext>
              </a:extLst>
            </xdr14:cNvPr>
            <xdr14:cNvContentPartPr/>
          </xdr14:nvContentPartPr>
          <xdr14:nvPr macro=""/>
          <xdr14:xfrm>
            <a:off x="17251440" y="1560600"/>
            <a:ext cx="13320" cy="11160"/>
          </xdr14:xfrm>
        </xdr:contentPart>
      </mc:Choice>
      <mc:Fallback xmlns="">
        <xdr:pic>
          <xdr:nvPicPr>
            <xdr:cNvPr id="298" name="Ink 297">
              <a:extLst>
                <a:ext uri="{FF2B5EF4-FFF2-40B4-BE49-F238E27FC236}">
                  <a16:creationId xmlns:a16="http://schemas.microsoft.com/office/drawing/2014/main" id="{E84E7ECF-C7D3-4ABE-A1F6-44BE97B4E5FB}"/>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27</xdr:col>
      <xdr:colOff>502680</xdr:colOff>
      <xdr:row>17</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299" name="Ink 298">
              <a:extLst>
                <a:ext uri="{FF2B5EF4-FFF2-40B4-BE49-F238E27FC236}">
                  <a16:creationId xmlns:a16="http://schemas.microsoft.com/office/drawing/2014/main" id="{7D0DD7F4-767F-4AE7-8640-8F6BF90372B6}"/>
                </a:ext>
              </a:extLst>
            </xdr14:cNvPr>
            <xdr14:cNvContentPartPr/>
          </xdr14:nvContentPartPr>
          <xdr14:nvPr macro=""/>
          <xdr14:xfrm>
            <a:off x="17251440" y="1560600"/>
            <a:ext cx="13320" cy="11160"/>
          </xdr14:xfrm>
        </xdr:contentPart>
      </mc:Choice>
      <mc:Fallback xmlns="">
        <xdr:pic>
          <xdr:nvPicPr>
            <xdr:cNvPr id="299" name="Ink 298">
              <a:extLst>
                <a:ext uri="{FF2B5EF4-FFF2-40B4-BE49-F238E27FC236}">
                  <a16:creationId xmlns:a16="http://schemas.microsoft.com/office/drawing/2014/main" id="{7D0DD7F4-767F-4AE7-8640-8F6BF90372B6}"/>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28</xdr:col>
      <xdr:colOff>502680</xdr:colOff>
      <xdr:row>17</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300" name="Ink 299">
              <a:extLst>
                <a:ext uri="{FF2B5EF4-FFF2-40B4-BE49-F238E27FC236}">
                  <a16:creationId xmlns:a16="http://schemas.microsoft.com/office/drawing/2014/main" id="{8D4066E9-02EF-413D-8429-E7CBF718BF74}"/>
                </a:ext>
              </a:extLst>
            </xdr14:cNvPr>
            <xdr14:cNvContentPartPr/>
          </xdr14:nvContentPartPr>
          <xdr14:nvPr macro=""/>
          <xdr14:xfrm>
            <a:off x="17251440" y="1560600"/>
            <a:ext cx="13320" cy="11160"/>
          </xdr14:xfrm>
        </xdr:contentPart>
      </mc:Choice>
      <mc:Fallback xmlns="">
        <xdr:pic>
          <xdr:nvPicPr>
            <xdr:cNvPr id="300" name="Ink 299">
              <a:extLst>
                <a:ext uri="{FF2B5EF4-FFF2-40B4-BE49-F238E27FC236}">
                  <a16:creationId xmlns:a16="http://schemas.microsoft.com/office/drawing/2014/main" id="{8D4066E9-02EF-413D-8429-E7CBF718BF74}"/>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29</xdr:col>
      <xdr:colOff>502680</xdr:colOff>
      <xdr:row>17</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301" name="Ink 300">
              <a:extLst>
                <a:ext uri="{FF2B5EF4-FFF2-40B4-BE49-F238E27FC236}">
                  <a16:creationId xmlns:a16="http://schemas.microsoft.com/office/drawing/2014/main" id="{CE0D05CE-E062-4BFF-9443-E5BC67674E6E}"/>
                </a:ext>
              </a:extLst>
            </xdr14:cNvPr>
            <xdr14:cNvContentPartPr/>
          </xdr14:nvContentPartPr>
          <xdr14:nvPr macro=""/>
          <xdr14:xfrm>
            <a:off x="17251440" y="1560600"/>
            <a:ext cx="13320" cy="11160"/>
          </xdr14:xfrm>
        </xdr:contentPart>
      </mc:Choice>
      <mc:Fallback xmlns="">
        <xdr:pic>
          <xdr:nvPicPr>
            <xdr:cNvPr id="301" name="Ink 300">
              <a:extLst>
                <a:ext uri="{FF2B5EF4-FFF2-40B4-BE49-F238E27FC236}">
                  <a16:creationId xmlns:a16="http://schemas.microsoft.com/office/drawing/2014/main" id="{CE0D05CE-E062-4BFF-9443-E5BC67674E6E}"/>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30</xdr:col>
      <xdr:colOff>502680</xdr:colOff>
      <xdr:row>17</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302" name="Ink 301">
              <a:extLst>
                <a:ext uri="{FF2B5EF4-FFF2-40B4-BE49-F238E27FC236}">
                  <a16:creationId xmlns:a16="http://schemas.microsoft.com/office/drawing/2014/main" id="{7D343FA0-4D49-4417-854F-7F155215F0F1}"/>
                </a:ext>
              </a:extLst>
            </xdr14:cNvPr>
            <xdr14:cNvContentPartPr/>
          </xdr14:nvContentPartPr>
          <xdr14:nvPr macro=""/>
          <xdr14:xfrm>
            <a:off x="17251440" y="1560600"/>
            <a:ext cx="13320" cy="11160"/>
          </xdr14:xfrm>
        </xdr:contentPart>
      </mc:Choice>
      <mc:Fallback xmlns="">
        <xdr:pic>
          <xdr:nvPicPr>
            <xdr:cNvPr id="302" name="Ink 301">
              <a:extLst>
                <a:ext uri="{FF2B5EF4-FFF2-40B4-BE49-F238E27FC236}">
                  <a16:creationId xmlns:a16="http://schemas.microsoft.com/office/drawing/2014/main" id="{7D343FA0-4D49-4417-854F-7F155215F0F1}"/>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31</xdr:col>
      <xdr:colOff>502680</xdr:colOff>
      <xdr:row>17</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303" name="Ink 302">
              <a:extLst>
                <a:ext uri="{FF2B5EF4-FFF2-40B4-BE49-F238E27FC236}">
                  <a16:creationId xmlns:a16="http://schemas.microsoft.com/office/drawing/2014/main" id="{17179BF9-C780-4711-BDAE-98200AEEB409}"/>
                </a:ext>
              </a:extLst>
            </xdr14:cNvPr>
            <xdr14:cNvContentPartPr/>
          </xdr14:nvContentPartPr>
          <xdr14:nvPr macro=""/>
          <xdr14:xfrm>
            <a:off x="17251440" y="1560600"/>
            <a:ext cx="13320" cy="11160"/>
          </xdr14:xfrm>
        </xdr:contentPart>
      </mc:Choice>
      <mc:Fallback xmlns="">
        <xdr:pic>
          <xdr:nvPicPr>
            <xdr:cNvPr id="303" name="Ink 302">
              <a:extLst>
                <a:ext uri="{FF2B5EF4-FFF2-40B4-BE49-F238E27FC236}">
                  <a16:creationId xmlns:a16="http://schemas.microsoft.com/office/drawing/2014/main" id="{17179BF9-C780-4711-BDAE-98200AEEB409}"/>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32</xdr:col>
      <xdr:colOff>502680</xdr:colOff>
      <xdr:row>17</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304" name="Ink 303">
              <a:extLst>
                <a:ext uri="{FF2B5EF4-FFF2-40B4-BE49-F238E27FC236}">
                  <a16:creationId xmlns:a16="http://schemas.microsoft.com/office/drawing/2014/main" id="{F9A21AE2-474B-4485-B573-7056141CA9C6}"/>
                </a:ext>
              </a:extLst>
            </xdr14:cNvPr>
            <xdr14:cNvContentPartPr/>
          </xdr14:nvContentPartPr>
          <xdr14:nvPr macro=""/>
          <xdr14:xfrm>
            <a:off x="17251440" y="1560600"/>
            <a:ext cx="13320" cy="11160"/>
          </xdr14:xfrm>
        </xdr:contentPart>
      </mc:Choice>
      <mc:Fallback xmlns="">
        <xdr:pic>
          <xdr:nvPicPr>
            <xdr:cNvPr id="304" name="Ink 303">
              <a:extLst>
                <a:ext uri="{FF2B5EF4-FFF2-40B4-BE49-F238E27FC236}">
                  <a16:creationId xmlns:a16="http://schemas.microsoft.com/office/drawing/2014/main" id="{F9A21AE2-474B-4485-B573-7056141CA9C6}"/>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oneCellAnchor>
    <xdr:from>
      <xdr:col>33</xdr:col>
      <xdr:colOff>502680</xdr:colOff>
      <xdr:row>17</xdr:row>
      <xdr:rowOff>97560</xdr:rowOff>
    </xdr:from>
    <xdr:ext cx="13320" cy="1116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305" name="Ink 304">
              <a:extLst>
                <a:ext uri="{FF2B5EF4-FFF2-40B4-BE49-F238E27FC236}">
                  <a16:creationId xmlns:a16="http://schemas.microsoft.com/office/drawing/2014/main" id="{69E7A4E7-7321-48EF-8D6C-6F698D66E178}"/>
                </a:ext>
              </a:extLst>
            </xdr14:cNvPr>
            <xdr14:cNvContentPartPr/>
          </xdr14:nvContentPartPr>
          <xdr14:nvPr macro=""/>
          <xdr14:xfrm>
            <a:off x="17251440" y="1560600"/>
            <a:ext cx="13320" cy="11160"/>
          </xdr14:xfrm>
        </xdr:contentPart>
      </mc:Choice>
      <mc:Fallback xmlns="">
        <xdr:pic>
          <xdr:nvPicPr>
            <xdr:cNvPr id="305" name="Ink 304">
              <a:extLst>
                <a:ext uri="{FF2B5EF4-FFF2-40B4-BE49-F238E27FC236}">
                  <a16:creationId xmlns:a16="http://schemas.microsoft.com/office/drawing/2014/main" id="{69E7A4E7-7321-48EF-8D6C-6F698D66E178}"/>
                </a:ext>
              </a:extLst>
            </xdr:cNvPr>
            <xdr:cNvPicPr/>
          </xdr:nvPicPr>
          <xdr:blipFill>
            <a:blip xmlns:r="http://schemas.openxmlformats.org/officeDocument/2006/relationships" r:embed="rId22"/>
            <a:stretch>
              <a:fillRect/>
            </a:stretch>
          </xdr:blipFill>
          <xdr:spPr>
            <a:xfrm>
              <a:off x="17242440" y="1551600"/>
              <a:ext cx="30960" cy="28800"/>
            </a:xfrm>
            <a:prstGeom prst="rect">
              <a:avLst/>
            </a:prstGeom>
          </xdr:spPr>
        </xdr:pic>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232200</xdr:colOff>
      <xdr:row>2</xdr:row>
      <xdr:rowOff>83520</xdr:rowOff>
    </xdr:from>
    <xdr:to>
      <xdr:col>12</xdr:col>
      <xdr:colOff>396823</xdr:colOff>
      <xdr:row>7</xdr:row>
      <xdr:rowOff>52078</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45" name="Ink 44">
              <a:extLst>
                <a:ext uri="{FF2B5EF4-FFF2-40B4-BE49-F238E27FC236}">
                  <a16:creationId xmlns:a16="http://schemas.microsoft.com/office/drawing/2014/main" id="{D8053C82-153E-900B-3C48-98E516069ABC}"/>
                </a:ext>
              </a:extLst>
            </xdr14:cNvPr>
            <xdr14:cNvContentPartPr/>
          </xdr14:nvContentPartPr>
          <xdr14:nvPr macro=""/>
          <xdr14:xfrm>
            <a:off x="232200" y="450913"/>
            <a:ext cx="7512480" cy="887040"/>
          </xdr14:xfrm>
        </xdr:contentPart>
      </mc:Choice>
      <mc:Fallback xmlns="">
        <xdr:pic>
          <xdr:nvPicPr>
            <xdr:cNvPr id="45" name="Ink 44">
              <a:extLst>
                <a:ext uri="{FF2B5EF4-FFF2-40B4-BE49-F238E27FC236}">
                  <a16:creationId xmlns:a16="http://schemas.microsoft.com/office/drawing/2014/main" id="{D8053C82-153E-900B-3C48-98E516069ABC}"/>
                </a:ext>
              </a:extLst>
            </xdr:cNvPr>
            <xdr:cNvPicPr/>
          </xdr:nvPicPr>
          <xdr:blipFill>
            <a:blip xmlns:r="http://schemas.openxmlformats.org/officeDocument/2006/relationships" r:embed="rId2"/>
            <a:stretch>
              <a:fillRect/>
            </a:stretch>
          </xdr:blipFill>
          <xdr:spPr>
            <a:xfrm>
              <a:off x="226080" y="444793"/>
              <a:ext cx="7524721" cy="899280"/>
            </a:xfrm>
            <a:prstGeom prst="rect">
              <a:avLst/>
            </a:prstGeom>
          </xdr:spPr>
        </xdr:pic>
      </mc:Fallback>
    </mc:AlternateContent>
    <xdr:clientData/>
  </xdr:twoCellAnchor>
  <xdr:twoCellAnchor editAs="oneCell">
    <xdr:from>
      <xdr:col>2</xdr:col>
      <xdr:colOff>549437</xdr:colOff>
      <xdr:row>7</xdr:row>
      <xdr:rowOff>132358</xdr:rowOff>
    </xdr:from>
    <xdr:to>
      <xdr:col>3</xdr:col>
      <xdr:colOff>126836</xdr:colOff>
      <xdr:row>8</xdr:row>
      <xdr:rowOff>21742</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48" name="Ink 47">
              <a:extLst>
                <a:ext uri="{FF2B5EF4-FFF2-40B4-BE49-F238E27FC236}">
                  <a16:creationId xmlns:a16="http://schemas.microsoft.com/office/drawing/2014/main" id="{6A646FB5-8470-1BC7-FECF-128D220380AA}"/>
                </a:ext>
              </a:extLst>
            </xdr14:cNvPr>
            <xdr14:cNvContentPartPr/>
          </xdr14:nvContentPartPr>
          <xdr14:nvPr macro=""/>
          <xdr14:xfrm>
            <a:off x="1774080" y="1418233"/>
            <a:ext cx="189720" cy="73080"/>
          </xdr14:xfrm>
        </xdr:contentPart>
      </mc:Choice>
      <mc:Fallback xmlns="">
        <xdr:pic>
          <xdr:nvPicPr>
            <xdr:cNvPr id="48" name="Ink 47">
              <a:extLst>
                <a:ext uri="{FF2B5EF4-FFF2-40B4-BE49-F238E27FC236}">
                  <a16:creationId xmlns:a16="http://schemas.microsoft.com/office/drawing/2014/main" id="{6A646FB5-8470-1BC7-FECF-128D220380AA}"/>
                </a:ext>
              </a:extLst>
            </xdr:cNvPr>
            <xdr:cNvPicPr/>
          </xdr:nvPicPr>
          <xdr:blipFill>
            <a:blip xmlns:r="http://schemas.openxmlformats.org/officeDocument/2006/relationships" r:embed="rId4"/>
            <a:stretch>
              <a:fillRect/>
            </a:stretch>
          </xdr:blipFill>
          <xdr:spPr>
            <a:xfrm>
              <a:off x="1765440" y="1409593"/>
              <a:ext cx="207360" cy="90720"/>
            </a:xfrm>
            <a:prstGeom prst="rect">
              <a:avLst/>
            </a:prstGeom>
          </xdr:spPr>
        </xdr:pic>
      </mc:Fallback>
    </mc:AlternateContent>
    <xdr:clientData/>
  </xdr:twoCellAnchor>
  <xdr:twoCellAnchor editAs="oneCell">
    <xdr:from>
      <xdr:col>7</xdr:col>
      <xdr:colOff>281070</xdr:colOff>
      <xdr:row>6</xdr:row>
      <xdr:rowOff>92134</xdr:rowOff>
    </xdr:from>
    <xdr:to>
      <xdr:col>11</xdr:col>
      <xdr:colOff>20224</xdr:colOff>
      <xdr:row>8</xdr:row>
      <xdr:rowOff>99502</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67" name="Ink 66">
              <a:extLst>
                <a:ext uri="{FF2B5EF4-FFF2-40B4-BE49-F238E27FC236}">
                  <a16:creationId xmlns:a16="http://schemas.microsoft.com/office/drawing/2014/main" id="{41AD05CF-80BB-32D4-2648-8EB38706E80D}"/>
                </a:ext>
              </a:extLst>
            </xdr14:cNvPr>
            <xdr14:cNvContentPartPr/>
          </xdr14:nvContentPartPr>
          <xdr14:nvPr macro=""/>
          <xdr14:xfrm>
            <a:off x="4567320" y="1194313"/>
            <a:ext cx="2188440" cy="374760"/>
          </xdr14:xfrm>
        </xdr:contentPart>
      </mc:Choice>
      <mc:Fallback xmlns="">
        <xdr:pic>
          <xdr:nvPicPr>
            <xdr:cNvPr id="67" name="Ink 66">
              <a:extLst>
                <a:ext uri="{FF2B5EF4-FFF2-40B4-BE49-F238E27FC236}">
                  <a16:creationId xmlns:a16="http://schemas.microsoft.com/office/drawing/2014/main" id="{41AD05CF-80BB-32D4-2648-8EB38706E80D}"/>
                </a:ext>
              </a:extLst>
            </xdr:cNvPr>
            <xdr:cNvPicPr/>
          </xdr:nvPicPr>
          <xdr:blipFill>
            <a:blip xmlns:r="http://schemas.openxmlformats.org/officeDocument/2006/relationships" r:embed="rId6"/>
            <a:stretch>
              <a:fillRect/>
            </a:stretch>
          </xdr:blipFill>
          <xdr:spPr>
            <a:xfrm>
              <a:off x="4558680" y="1185313"/>
              <a:ext cx="2206080" cy="392400"/>
            </a:xfrm>
            <a:prstGeom prst="rect">
              <a:avLst/>
            </a:prstGeom>
          </xdr:spPr>
        </xdr:pic>
      </mc:Fallback>
    </mc:AlternateContent>
    <xdr:clientData/>
  </xdr:twoCellAnchor>
  <xdr:twoCellAnchor editAs="oneCell">
    <xdr:from>
      <xdr:col>5</xdr:col>
      <xdr:colOff>210073</xdr:colOff>
      <xdr:row>6</xdr:row>
      <xdr:rowOff>157294</xdr:rowOff>
    </xdr:from>
    <xdr:to>
      <xdr:col>6</xdr:col>
      <xdr:colOff>567951</xdr:colOff>
      <xdr:row>8</xdr:row>
      <xdr:rowOff>63862</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68" name="Ink 67">
              <a:extLst>
                <a:ext uri="{FF2B5EF4-FFF2-40B4-BE49-F238E27FC236}">
                  <a16:creationId xmlns:a16="http://schemas.microsoft.com/office/drawing/2014/main" id="{F64B745A-792A-C4F6-2F7D-4D9843B4E52A}"/>
                </a:ext>
              </a:extLst>
            </xdr14:cNvPr>
            <xdr14:cNvContentPartPr/>
          </xdr14:nvContentPartPr>
          <xdr14:nvPr macro=""/>
          <xdr14:xfrm>
            <a:off x="3271680" y="1259473"/>
            <a:ext cx="970200" cy="273960"/>
          </xdr14:xfrm>
        </xdr:contentPart>
      </mc:Choice>
      <mc:Fallback xmlns="">
        <xdr:pic>
          <xdr:nvPicPr>
            <xdr:cNvPr id="68" name="Ink 67">
              <a:extLst>
                <a:ext uri="{FF2B5EF4-FFF2-40B4-BE49-F238E27FC236}">
                  <a16:creationId xmlns:a16="http://schemas.microsoft.com/office/drawing/2014/main" id="{F64B745A-792A-C4F6-2F7D-4D9843B4E52A}"/>
                </a:ext>
              </a:extLst>
            </xdr:cNvPr>
            <xdr:cNvPicPr/>
          </xdr:nvPicPr>
          <xdr:blipFill>
            <a:blip xmlns:r="http://schemas.openxmlformats.org/officeDocument/2006/relationships" r:embed="rId8"/>
            <a:stretch>
              <a:fillRect/>
            </a:stretch>
          </xdr:blipFill>
          <xdr:spPr>
            <a:xfrm>
              <a:off x="3262680" y="1250822"/>
              <a:ext cx="987840" cy="291623"/>
            </a:xfrm>
            <a:prstGeom prst="rect">
              <a:avLst/>
            </a:prstGeom>
          </xdr:spPr>
        </xdr:pic>
      </mc:Fallback>
    </mc:AlternateContent>
    <xdr:clientData/>
  </xdr:twoCellAnchor>
  <xdr:twoCellAnchor editAs="oneCell">
    <xdr:from>
      <xdr:col>3</xdr:col>
      <xdr:colOff>442916</xdr:colOff>
      <xdr:row>7</xdr:row>
      <xdr:rowOff>67558</xdr:rowOff>
    </xdr:from>
    <xdr:to>
      <xdr:col>4</xdr:col>
      <xdr:colOff>568594</xdr:colOff>
      <xdr:row>8</xdr:row>
      <xdr:rowOff>60262</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9" name="Ink 68">
              <a:extLst>
                <a:ext uri="{FF2B5EF4-FFF2-40B4-BE49-F238E27FC236}">
                  <a16:creationId xmlns:a16="http://schemas.microsoft.com/office/drawing/2014/main" id="{7F45FC36-D9D2-5180-1333-FC253F95BE4C}"/>
                </a:ext>
              </a:extLst>
            </xdr14:cNvPr>
            <xdr14:cNvContentPartPr/>
          </xdr14:nvContentPartPr>
          <xdr14:nvPr macro=""/>
          <xdr14:xfrm>
            <a:off x="2279880" y="1353433"/>
            <a:ext cx="738000" cy="176400"/>
          </xdr14:xfrm>
        </xdr:contentPart>
      </mc:Choice>
      <mc:Fallback xmlns="">
        <xdr:pic>
          <xdr:nvPicPr>
            <xdr:cNvPr id="69" name="Ink 68">
              <a:extLst>
                <a:ext uri="{FF2B5EF4-FFF2-40B4-BE49-F238E27FC236}">
                  <a16:creationId xmlns:a16="http://schemas.microsoft.com/office/drawing/2014/main" id="{7F45FC36-D9D2-5180-1333-FC253F95BE4C}"/>
                </a:ext>
              </a:extLst>
            </xdr:cNvPr>
            <xdr:cNvPicPr/>
          </xdr:nvPicPr>
          <xdr:blipFill>
            <a:blip xmlns:r="http://schemas.openxmlformats.org/officeDocument/2006/relationships" r:embed="rId10"/>
            <a:stretch>
              <a:fillRect/>
            </a:stretch>
          </xdr:blipFill>
          <xdr:spPr>
            <a:xfrm>
              <a:off x="2270884" y="1344433"/>
              <a:ext cx="755631" cy="194040"/>
            </a:xfrm>
            <a:prstGeom prst="rect">
              <a:avLst/>
            </a:prstGeom>
          </xdr:spPr>
        </xdr:pic>
      </mc:Fallback>
    </mc:AlternateContent>
    <xdr:clientData/>
  </xdr:twoCellAnchor>
  <xdr:twoCellAnchor editAs="oneCell">
    <xdr:from>
      <xdr:col>2</xdr:col>
      <xdr:colOff>606317</xdr:colOff>
      <xdr:row>10</xdr:row>
      <xdr:rowOff>93189</xdr:rowOff>
    </xdr:from>
    <xdr:to>
      <xdr:col>3</xdr:col>
      <xdr:colOff>178316</xdr:colOff>
      <xdr:row>10</xdr:row>
      <xdr:rowOff>145029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6" name="Ink 75">
              <a:extLst>
                <a:ext uri="{FF2B5EF4-FFF2-40B4-BE49-F238E27FC236}">
                  <a16:creationId xmlns:a16="http://schemas.microsoft.com/office/drawing/2014/main" id="{7D4DD866-CFD8-B2DC-9386-A4C0BB0E875E}"/>
                </a:ext>
              </a:extLst>
            </xdr14:cNvPr>
            <xdr14:cNvContentPartPr/>
          </xdr14:nvContentPartPr>
          <xdr14:nvPr macro=""/>
          <xdr14:xfrm>
            <a:off x="1830960" y="1930153"/>
            <a:ext cx="184320" cy="51840"/>
          </xdr14:xfrm>
        </xdr:contentPart>
      </mc:Choice>
      <mc:Fallback xmlns="">
        <xdr:pic>
          <xdr:nvPicPr>
            <xdr:cNvPr id="76" name="Ink 75">
              <a:extLst>
                <a:ext uri="{FF2B5EF4-FFF2-40B4-BE49-F238E27FC236}">
                  <a16:creationId xmlns:a16="http://schemas.microsoft.com/office/drawing/2014/main" id="{7D4DD866-CFD8-B2DC-9386-A4C0BB0E875E}"/>
                </a:ext>
              </a:extLst>
            </xdr:cNvPr>
            <xdr:cNvPicPr/>
          </xdr:nvPicPr>
          <xdr:blipFill>
            <a:blip xmlns:r="http://schemas.openxmlformats.org/officeDocument/2006/relationships" r:embed="rId12"/>
            <a:stretch>
              <a:fillRect/>
            </a:stretch>
          </xdr:blipFill>
          <xdr:spPr>
            <a:xfrm>
              <a:off x="1822320" y="1921513"/>
              <a:ext cx="201960" cy="69480"/>
            </a:xfrm>
            <a:prstGeom prst="rect">
              <a:avLst/>
            </a:prstGeom>
          </xdr:spPr>
        </xdr:pic>
      </mc:Fallback>
    </mc:AlternateContent>
    <xdr:clientData/>
  </xdr:twoCellAnchor>
  <xdr:twoCellAnchor editAs="oneCell">
    <xdr:from>
      <xdr:col>4</xdr:col>
      <xdr:colOff>5554</xdr:colOff>
      <xdr:row>9</xdr:row>
      <xdr:rowOff>81765</xdr:rowOff>
    </xdr:from>
    <xdr:to>
      <xdr:col>6</xdr:col>
      <xdr:colOff>362751</xdr:colOff>
      <xdr:row>10</xdr:row>
      <xdr:rowOff>163749</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0" name="Ink 79">
              <a:extLst>
                <a:ext uri="{FF2B5EF4-FFF2-40B4-BE49-F238E27FC236}">
                  <a16:creationId xmlns:a16="http://schemas.microsoft.com/office/drawing/2014/main" id="{3F9CA493-EFC1-5C67-B92F-8BC95628D819}"/>
                </a:ext>
              </a:extLst>
            </xdr14:cNvPr>
            <xdr14:cNvContentPartPr/>
          </xdr14:nvContentPartPr>
          <xdr14:nvPr macro=""/>
          <xdr14:xfrm>
            <a:off x="2454840" y="1735033"/>
            <a:ext cx="1581840" cy="265680"/>
          </xdr14:xfrm>
        </xdr:contentPart>
      </mc:Choice>
      <mc:Fallback xmlns="">
        <xdr:pic>
          <xdr:nvPicPr>
            <xdr:cNvPr id="80" name="Ink 79">
              <a:extLst>
                <a:ext uri="{FF2B5EF4-FFF2-40B4-BE49-F238E27FC236}">
                  <a16:creationId xmlns:a16="http://schemas.microsoft.com/office/drawing/2014/main" id="{3F9CA493-EFC1-5C67-B92F-8BC95628D819}"/>
                </a:ext>
              </a:extLst>
            </xdr:cNvPr>
            <xdr:cNvPicPr/>
          </xdr:nvPicPr>
          <xdr:blipFill>
            <a:blip xmlns:r="http://schemas.openxmlformats.org/officeDocument/2006/relationships" r:embed="rId14"/>
            <a:stretch>
              <a:fillRect/>
            </a:stretch>
          </xdr:blipFill>
          <xdr:spPr>
            <a:xfrm>
              <a:off x="2446200" y="1726045"/>
              <a:ext cx="1599480" cy="283296"/>
            </a:xfrm>
            <a:prstGeom prst="rect">
              <a:avLst/>
            </a:prstGeom>
          </xdr:spPr>
        </xdr:pic>
      </mc:Fallback>
    </mc:AlternateContent>
    <xdr:clientData/>
  </xdr:twoCellAnchor>
  <xdr:twoCellAnchor editAs="oneCell">
    <xdr:from>
      <xdr:col>7</xdr:col>
      <xdr:colOff>73350</xdr:colOff>
      <xdr:row>9</xdr:row>
      <xdr:rowOff>50805</xdr:rowOff>
    </xdr:from>
    <xdr:to>
      <xdr:col>8</xdr:col>
      <xdr:colOff>440949</xdr:colOff>
      <xdr:row>10</xdr:row>
      <xdr:rowOff>135309</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86" name="Ink 85">
              <a:extLst>
                <a:ext uri="{FF2B5EF4-FFF2-40B4-BE49-F238E27FC236}">
                  <a16:creationId xmlns:a16="http://schemas.microsoft.com/office/drawing/2014/main" id="{18821379-F7ED-F826-0CBC-4083FD001D13}"/>
                </a:ext>
              </a:extLst>
            </xdr14:cNvPr>
            <xdr14:cNvContentPartPr/>
          </xdr14:nvContentPartPr>
          <xdr14:nvPr macro=""/>
          <xdr14:xfrm>
            <a:off x="4359600" y="1704073"/>
            <a:ext cx="979920" cy="268200"/>
          </xdr14:xfrm>
        </xdr:contentPart>
      </mc:Choice>
      <mc:Fallback xmlns="">
        <xdr:pic>
          <xdr:nvPicPr>
            <xdr:cNvPr id="86" name="Ink 85">
              <a:extLst>
                <a:ext uri="{FF2B5EF4-FFF2-40B4-BE49-F238E27FC236}">
                  <a16:creationId xmlns:a16="http://schemas.microsoft.com/office/drawing/2014/main" id="{18821379-F7ED-F826-0CBC-4083FD001D13}"/>
                </a:ext>
              </a:extLst>
            </xdr:cNvPr>
            <xdr:cNvPicPr/>
          </xdr:nvPicPr>
          <xdr:blipFill>
            <a:blip xmlns:r="http://schemas.openxmlformats.org/officeDocument/2006/relationships" r:embed="rId16"/>
            <a:stretch>
              <a:fillRect/>
            </a:stretch>
          </xdr:blipFill>
          <xdr:spPr>
            <a:xfrm>
              <a:off x="4350960" y="1695061"/>
              <a:ext cx="997560" cy="285864"/>
            </a:xfrm>
            <a:prstGeom prst="rect">
              <a:avLst/>
            </a:prstGeom>
          </xdr:spPr>
        </xdr:pic>
      </mc:Fallback>
    </mc:AlternateContent>
    <xdr:clientData/>
  </xdr:twoCellAnchor>
  <xdr:twoCellAnchor editAs="oneCell">
    <xdr:from>
      <xdr:col>3</xdr:col>
      <xdr:colOff>90836</xdr:colOff>
      <xdr:row>13</xdr:row>
      <xdr:rowOff>39259</xdr:rowOff>
    </xdr:from>
    <xdr:to>
      <xdr:col>3</xdr:col>
      <xdr:colOff>301796</xdr:colOff>
      <xdr:row>13</xdr:row>
      <xdr:rowOff>115219</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87" name="Ink 86">
              <a:extLst>
                <a:ext uri="{FF2B5EF4-FFF2-40B4-BE49-F238E27FC236}">
                  <a16:creationId xmlns:a16="http://schemas.microsoft.com/office/drawing/2014/main" id="{A172A317-6866-6F51-415F-015C812E06E8}"/>
                </a:ext>
              </a:extLst>
            </xdr14:cNvPr>
            <xdr14:cNvContentPartPr/>
          </xdr14:nvContentPartPr>
          <xdr14:nvPr macro=""/>
          <xdr14:xfrm>
            <a:off x="1927800" y="2427313"/>
            <a:ext cx="210960" cy="75960"/>
          </xdr14:xfrm>
        </xdr:contentPart>
      </mc:Choice>
      <mc:Fallback xmlns="">
        <xdr:pic>
          <xdr:nvPicPr>
            <xdr:cNvPr id="87" name="Ink 86">
              <a:extLst>
                <a:ext uri="{FF2B5EF4-FFF2-40B4-BE49-F238E27FC236}">
                  <a16:creationId xmlns:a16="http://schemas.microsoft.com/office/drawing/2014/main" id="{A172A317-6866-6F51-415F-015C812E06E8}"/>
                </a:ext>
              </a:extLst>
            </xdr:cNvPr>
            <xdr:cNvPicPr/>
          </xdr:nvPicPr>
          <xdr:blipFill>
            <a:blip xmlns:r="http://schemas.openxmlformats.org/officeDocument/2006/relationships" r:embed="rId18"/>
            <a:stretch>
              <a:fillRect/>
            </a:stretch>
          </xdr:blipFill>
          <xdr:spPr>
            <a:xfrm>
              <a:off x="1919160" y="2418673"/>
              <a:ext cx="228600" cy="93600"/>
            </a:xfrm>
            <a:prstGeom prst="rect">
              <a:avLst/>
            </a:prstGeom>
          </xdr:spPr>
        </xdr:pic>
      </mc:Fallback>
    </mc:AlternateContent>
    <xdr:clientData/>
  </xdr:twoCellAnchor>
  <xdr:twoCellAnchor editAs="oneCell">
    <xdr:from>
      <xdr:col>8</xdr:col>
      <xdr:colOff>60069</xdr:colOff>
      <xdr:row>11</xdr:row>
      <xdr:rowOff>175172</xdr:rowOff>
    </xdr:from>
    <xdr:to>
      <xdr:col>8</xdr:col>
      <xdr:colOff>60429</xdr:colOff>
      <xdr:row>11</xdr:row>
      <xdr:rowOff>175532</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96" name="Ink 95">
              <a:extLst>
                <a:ext uri="{FF2B5EF4-FFF2-40B4-BE49-F238E27FC236}">
                  <a16:creationId xmlns:a16="http://schemas.microsoft.com/office/drawing/2014/main" id="{CCB03B37-4929-0525-656E-3597AE155D53}"/>
                </a:ext>
              </a:extLst>
            </xdr14:cNvPr>
            <xdr14:cNvContentPartPr/>
          </xdr14:nvContentPartPr>
          <xdr14:nvPr macro=""/>
          <xdr14:xfrm>
            <a:off x="4958640" y="2195833"/>
            <a:ext cx="360" cy="360"/>
          </xdr14:xfrm>
        </xdr:contentPart>
      </mc:Choice>
      <mc:Fallback xmlns="">
        <xdr:pic>
          <xdr:nvPicPr>
            <xdr:cNvPr id="96" name="Ink 95">
              <a:extLst>
                <a:ext uri="{FF2B5EF4-FFF2-40B4-BE49-F238E27FC236}">
                  <a16:creationId xmlns:a16="http://schemas.microsoft.com/office/drawing/2014/main" id="{CCB03B37-4929-0525-656E-3597AE155D53}"/>
                </a:ext>
              </a:extLst>
            </xdr:cNvPr>
            <xdr:cNvPicPr/>
          </xdr:nvPicPr>
          <xdr:blipFill>
            <a:blip xmlns:r="http://schemas.openxmlformats.org/officeDocument/2006/relationships" r:embed="rId20"/>
            <a:stretch>
              <a:fillRect/>
            </a:stretch>
          </xdr:blipFill>
          <xdr:spPr>
            <a:xfrm>
              <a:off x="4950000" y="2186833"/>
              <a:ext cx="18000" cy="18000"/>
            </a:xfrm>
            <a:prstGeom prst="rect">
              <a:avLst/>
            </a:prstGeom>
          </xdr:spPr>
        </xdr:pic>
      </mc:Fallback>
    </mc:AlternateContent>
    <xdr:clientData/>
  </xdr:twoCellAnchor>
  <xdr:twoCellAnchor editAs="oneCell">
    <xdr:from>
      <xdr:col>4</xdr:col>
      <xdr:colOff>318754</xdr:colOff>
      <xdr:row>12</xdr:row>
      <xdr:rowOff>60236</xdr:rowOff>
    </xdr:from>
    <xdr:to>
      <xdr:col>6</xdr:col>
      <xdr:colOff>318111</xdr:colOff>
      <xdr:row>14</xdr:row>
      <xdr:rowOff>88843</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98" name="Ink 97">
              <a:extLst>
                <a:ext uri="{FF2B5EF4-FFF2-40B4-BE49-F238E27FC236}">
                  <a16:creationId xmlns:a16="http://schemas.microsoft.com/office/drawing/2014/main" id="{BD8E89EC-AD79-6F98-60C2-0FFDC13CBC2B}"/>
                </a:ext>
              </a:extLst>
            </xdr14:cNvPr>
            <xdr14:cNvContentPartPr/>
          </xdr14:nvContentPartPr>
          <xdr14:nvPr macro=""/>
          <xdr14:xfrm>
            <a:off x="2768040" y="2264593"/>
            <a:ext cx="1224000" cy="396000"/>
          </xdr14:xfrm>
        </xdr:contentPart>
      </mc:Choice>
      <mc:Fallback xmlns="">
        <xdr:pic>
          <xdr:nvPicPr>
            <xdr:cNvPr id="98" name="Ink 97">
              <a:extLst>
                <a:ext uri="{FF2B5EF4-FFF2-40B4-BE49-F238E27FC236}">
                  <a16:creationId xmlns:a16="http://schemas.microsoft.com/office/drawing/2014/main" id="{BD8E89EC-AD79-6F98-60C2-0FFDC13CBC2B}"/>
                </a:ext>
              </a:extLst>
            </xdr:cNvPr>
            <xdr:cNvPicPr/>
          </xdr:nvPicPr>
          <xdr:blipFill>
            <a:blip xmlns:r="http://schemas.openxmlformats.org/officeDocument/2006/relationships" r:embed="rId22"/>
            <a:stretch>
              <a:fillRect/>
            </a:stretch>
          </xdr:blipFill>
          <xdr:spPr>
            <a:xfrm>
              <a:off x="2759400" y="2255953"/>
              <a:ext cx="1241640" cy="413640"/>
            </a:xfrm>
            <a:prstGeom prst="rect">
              <a:avLst/>
            </a:prstGeom>
          </xdr:spPr>
        </xdr:pic>
      </mc:Fallback>
    </mc:AlternateContent>
    <xdr:clientData/>
  </xdr:twoCellAnchor>
  <xdr:twoCellAnchor editAs="oneCell">
    <xdr:from>
      <xdr:col>3</xdr:col>
      <xdr:colOff>582596</xdr:colOff>
      <xdr:row>13</xdr:row>
      <xdr:rowOff>4339</xdr:rowOff>
    </xdr:from>
    <xdr:to>
      <xdr:col>4</xdr:col>
      <xdr:colOff>71074</xdr:colOff>
      <xdr:row>13</xdr:row>
      <xdr:rowOff>139699</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99" name="Ink 98">
              <a:extLst>
                <a:ext uri="{FF2B5EF4-FFF2-40B4-BE49-F238E27FC236}">
                  <a16:creationId xmlns:a16="http://schemas.microsoft.com/office/drawing/2014/main" id="{BDAC3484-1665-D669-1B7E-E2E9307D1094}"/>
                </a:ext>
              </a:extLst>
            </xdr14:cNvPr>
            <xdr14:cNvContentPartPr/>
          </xdr14:nvContentPartPr>
          <xdr14:nvPr macro=""/>
          <xdr14:xfrm>
            <a:off x="2419560" y="2392393"/>
            <a:ext cx="100800" cy="135360"/>
          </xdr14:xfrm>
        </xdr:contentPart>
      </mc:Choice>
      <mc:Fallback xmlns="">
        <xdr:pic>
          <xdr:nvPicPr>
            <xdr:cNvPr id="99" name="Ink 98">
              <a:extLst>
                <a:ext uri="{FF2B5EF4-FFF2-40B4-BE49-F238E27FC236}">
                  <a16:creationId xmlns:a16="http://schemas.microsoft.com/office/drawing/2014/main" id="{BDAC3484-1665-D669-1B7E-E2E9307D1094}"/>
                </a:ext>
              </a:extLst>
            </xdr:cNvPr>
            <xdr:cNvPicPr/>
          </xdr:nvPicPr>
          <xdr:blipFill>
            <a:blip xmlns:r="http://schemas.openxmlformats.org/officeDocument/2006/relationships" r:embed="rId24"/>
            <a:stretch>
              <a:fillRect/>
            </a:stretch>
          </xdr:blipFill>
          <xdr:spPr>
            <a:xfrm>
              <a:off x="2410560" y="2383417"/>
              <a:ext cx="118440" cy="152953"/>
            </a:xfrm>
            <a:prstGeom prst="rect">
              <a:avLst/>
            </a:prstGeom>
          </xdr:spPr>
        </xdr:pic>
      </mc:Fallback>
    </mc:AlternateContent>
    <xdr:clientData/>
  </xdr:twoCellAnchor>
  <xdr:twoCellAnchor editAs="oneCell">
    <xdr:from>
      <xdr:col>4</xdr:col>
      <xdr:colOff>66394</xdr:colOff>
      <xdr:row>12</xdr:row>
      <xdr:rowOff>79676</xdr:rowOff>
    </xdr:from>
    <xdr:to>
      <xdr:col>8</xdr:col>
      <xdr:colOff>327189</xdr:colOff>
      <xdr:row>14</xdr:row>
      <xdr:rowOff>155803</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01" name="Ink 100">
              <a:extLst>
                <a:ext uri="{FF2B5EF4-FFF2-40B4-BE49-F238E27FC236}">
                  <a16:creationId xmlns:a16="http://schemas.microsoft.com/office/drawing/2014/main" id="{15543278-D9A8-8B93-B12B-A4BFCA3289F7}"/>
                </a:ext>
              </a:extLst>
            </xdr14:cNvPr>
            <xdr14:cNvContentPartPr/>
          </xdr14:nvContentPartPr>
          <xdr14:nvPr macro=""/>
          <xdr14:xfrm>
            <a:off x="2515680" y="2284033"/>
            <a:ext cx="2710080" cy="443520"/>
          </xdr14:xfrm>
        </xdr:contentPart>
      </mc:Choice>
      <mc:Fallback xmlns="">
        <xdr:pic>
          <xdr:nvPicPr>
            <xdr:cNvPr id="101" name="Ink 100">
              <a:extLst>
                <a:ext uri="{FF2B5EF4-FFF2-40B4-BE49-F238E27FC236}">
                  <a16:creationId xmlns:a16="http://schemas.microsoft.com/office/drawing/2014/main" id="{15543278-D9A8-8B93-B12B-A4BFCA3289F7}"/>
                </a:ext>
              </a:extLst>
            </xdr:cNvPr>
            <xdr:cNvPicPr/>
          </xdr:nvPicPr>
          <xdr:blipFill>
            <a:blip xmlns:r="http://schemas.openxmlformats.org/officeDocument/2006/relationships" r:embed="rId26"/>
            <a:stretch>
              <a:fillRect/>
            </a:stretch>
          </xdr:blipFill>
          <xdr:spPr>
            <a:xfrm>
              <a:off x="2506680" y="2275386"/>
              <a:ext cx="2727720" cy="461174"/>
            </a:xfrm>
            <a:prstGeom prst="rect">
              <a:avLst/>
            </a:prstGeom>
          </xdr:spPr>
        </xdr:pic>
      </mc:Fallback>
    </mc:AlternateContent>
    <xdr:clientData/>
  </xdr:twoCellAnchor>
  <xdr:twoCellAnchor editAs="oneCell">
    <xdr:from>
      <xdr:col>11</xdr:col>
      <xdr:colOff>440344</xdr:colOff>
      <xdr:row>6</xdr:row>
      <xdr:rowOff>74134</xdr:rowOff>
    </xdr:from>
    <xdr:to>
      <xdr:col>13</xdr:col>
      <xdr:colOff>563181</xdr:colOff>
      <xdr:row>10</xdr:row>
      <xdr:rowOff>26589</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12" name="Ink 111">
              <a:extLst>
                <a:ext uri="{FF2B5EF4-FFF2-40B4-BE49-F238E27FC236}">
                  <a16:creationId xmlns:a16="http://schemas.microsoft.com/office/drawing/2014/main" id="{BA56794E-A528-06DA-456A-6C7BB216FA55}"/>
                </a:ext>
              </a:extLst>
            </xdr14:cNvPr>
            <xdr14:cNvContentPartPr/>
          </xdr14:nvContentPartPr>
          <xdr14:nvPr macro=""/>
          <xdr14:xfrm>
            <a:off x="7175880" y="1176313"/>
            <a:ext cx="1347480" cy="687240"/>
          </xdr14:xfrm>
        </xdr:contentPart>
      </mc:Choice>
      <mc:Fallback xmlns="">
        <xdr:pic>
          <xdr:nvPicPr>
            <xdr:cNvPr id="112" name="Ink 111">
              <a:extLst>
                <a:ext uri="{FF2B5EF4-FFF2-40B4-BE49-F238E27FC236}">
                  <a16:creationId xmlns:a16="http://schemas.microsoft.com/office/drawing/2014/main" id="{BA56794E-A528-06DA-456A-6C7BB216FA55}"/>
                </a:ext>
              </a:extLst>
            </xdr:cNvPr>
            <xdr:cNvPicPr/>
          </xdr:nvPicPr>
          <xdr:blipFill>
            <a:blip xmlns:r="http://schemas.openxmlformats.org/officeDocument/2006/relationships" r:embed="rId28"/>
            <a:stretch>
              <a:fillRect/>
            </a:stretch>
          </xdr:blipFill>
          <xdr:spPr>
            <a:xfrm>
              <a:off x="7166880" y="1167313"/>
              <a:ext cx="1365120" cy="704880"/>
            </a:xfrm>
            <a:prstGeom prst="rect">
              <a:avLst/>
            </a:prstGeom>
          </xdr:spPr>
        </xdr:pic>
      </mc:Fallback>
    </mc:AlternateContent>
    <xdr:clientData/>
  </xdr:twoCellAnchor>
  <xdr:twoCellAnchor editAs="oneCell">
    <xdr:from>
      <xdr:col>0</xdr:col>
      <xdr:colOff>327240</xdr:colOff>
      <xdr:row>16</xdr:row>
      <xdr:rowOff>152781</xdr:rowOff>
    </xdr:from>
    <xdr:to>
      <xdr:col>3</xdr:col>
      <xdr:colOff>273716</xdr:colOff>
      <xdr:row>19</xdr:row>
      <xdr:rowOff>92012</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25" name="Ink 124">
              <a:extLst>
                <a:ext uri="{FF2B5EF4-FFF2-40B4-BE49-F238E27FC236}">
                  <a16:creationId xmlns:a16="http://schemas.microsoft.com/office/drawing/2014/main" id="{AB706FD4-6427-2011-547F-68D5D1B110B4}"/>
                </a:ext>
              </a:extLst>
            </xdr14:cNvPr>
            <xdr14:cNvContentPartPr/>
          </xdr14:nvContentPartPr>
          <xdr14:nvPr macro=""/>
          <xdr14:xfrm>
            <a:off x="327240" y="3091924"/>
            <a:ext cx="1783440" cy="490320"/>
          </xdr14:xfrm>
        </xdr:contentPart>
      </mc:Choice>
      <mc:Fallback xmlns="">
        <xdr:pic>
          <xdr:nvPicPr>
            <xdr:cNvPr id="125" name="Ink 124">
              <a:extLst>
                <a:ext uri="{FF2B5EF4-FFF2-40B4-BE49-F238E27FC236}">
                  <a16:creationId xmlns:a16="http://schemas.microsoft.com/office/drawing/2014/main" id="{AB706FD4-6427-2011-547F-68D5D1B110B4}"/>
                </a:ext>
              </a:extLst>
            </xdr:cNvPr>
            <xdr:cNvPicPr/>
          </xdr:nvPicPr>
          <xdr:blipFill>
            <a:blip xmlns:r="http://schemas.openxmlformats.org/officeDocument/2006/relationships" r:embed="rId30"/>
            <a:stretch>
              <a:fillRect/>
            </a:stretch>
          </xdr:blipFill>
          <xdr:spPr>
            <a:xfrm>
              <a:off x="318242" y="3083284"/>
              <a:ext cx="1801076" cy="507960"/>
            </a:xfrm>
            <a:prstGeom prst="rect">
              <a:avLst/>
            </a:prstGeom>
          </xdr:spPr>
        </xdr:pic>
      </mc:Fallback>
    </mc:AlternateContent>
    <xdr:clientData/>
  </xdr:twoCellAnchor>
  <xdr:twoCellAnchor editAs="oneCell">
    <xdr:from>
      <xdr:col>2</xdr:col>
      <xdr:colOff>409397</xdr:colOff>
      <xdr:row>17</xdr:row>
      <xdr:rowOff>94005</xdr:rowOff>
    </xdr:from>
    <xdr:to>
      <xdr:col>2</xdr:col>
      <xdr:colOff>574997</xdr:colOff>
      <xdr:row>17</xdr:row>
      <xdr:rowOff>137565</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34" name="Ink 133">
              <a:extLst>
                <a:ext uri="{FF2B5EF4-FFF2-40B4-BE49-F238E27FC236}">
                  <a16:creationId xmlns:a16="http://schemas.microsoft.com/office/drawing/2014/main" id="{9030D855-374D-5F00-BFE5-69D7712AF962}"/>
                </a:ext>
              </a:extLst>
            </xdr14:cNvPr>
            <xdr14:cNvContentPartPr/>
          </xdr14:nvContentPartPr>
          <xdr14:nvPr macro=""/>
          <xdr14:xfrm>
            <a:off x="1634040" y="3216844"/>
            <a:ext cx="165600" cy="43560"/>
          </xdr14:xfrm>
        </xdr:contentPart>
      </mc:Choice>
      <mc:Fallback xmlns="">
        <xdr:pic>
          <xdr:nvPicPr>
            <xdr:cNvPr id="134" name="Ink 133">
              <a:extLst>
                <a:ext uri="{FF2B5EF4-FFF2-40B4-BE49-F238E27FC236}">
                  <a16:creationId xmlns:a16="http://schemas.microsoft.com/office/drawing/2014/main" id="{9030D855-374D-5F00-BFE5-69D7712AF962}"/>
                </a:ext>
              </a:extLst>
            </xdr:cNvPr>
            <xdr:cNvPicPr/>
          </xdr:nvPicPr>
          <xdr:blipFill>
            <a:blip xmlns:r="http://schemas.openxmlformats.org/officeDocument/2006/relationships" r:embed="rId32"/>
            <a:stretch>
              <a:fillRect/>
            </a:stretch>
          </xdr:blipFill>
          <xdr:spPr>
            <a:xfrm>
              <a:off x="1625040" y="3208204"/>
              <a:ext cx="183240" cy="61200"/>
            </a:xfrm>
            <a:prstGeom prst="rect">
              <a:avLst/>
            </a:prstGeom>
          </xdr:spPr>
        </xdr:pic>
      </mc:Fallback>
    </mc:AlternateContent>
    <xdr:clientData/>
  </xdr:twoCellAnchor>
  <xdr:twoCellAnchor editAs="oneCell">
    <xdr:from>
      <xdr:col>3</xdr:col>
      <xdr:colOff>356516</xdr:colOff>
      <xdr:row>19</xdr:row>
      <xdr:rowOff>40892</xdr:rowOff>
    </xdr:from>
    <xdr:to>
      <xdr:col>6</xdr:col>
      <xdr:colOff>427551</xdr:colOff>
      <xdr:row>21</xdr:row>
      <xdr:rowOff>94339</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43" name="Ink 142">
              <a:extLst>
                <a:ext uri="{FF2B5EF4-FFF2-40B4-BE49-F238E27FC236}">
                  <a16:creationId xmlns:a16="http://schemas.microsoft.com/office/drawing/2014/main" id="{7DD0CEA8-F25A-03EE-9264-D057B6F795A3}"/>
                </a:ext>
              </a:extLst>
            </xdr14:cNvPr>
            <xdr14:cNvContentPartPr/>
          </xdr14:nvContentPartPr>
          <xdr14:nvPr macro=""/>
          <xdr14:xfrm>
            <a:off x="2193480" y="3531124"/>
            <a:ext cx="1908000" cy="420840"/>
          </xdr14:xfrm>
        </xdr:contentPart>
      </mc:Choice>
      <mc:Fallback xmlns="">
        <xdr:pic>
          <xdr:nvPicPr>
            <xdr:cNvPr id="143" name="Ink 142">
              <a:extLst>
                <a:ext uri="{FF2B5EF4-FFF2-40B4-BE49-F238E27FC236}">
                  <a16:creationId xmlns:a16="http://schemas.microsoft.com/office/drawing/2014/main" id="{7DD0CEA8-F25A-03EE-9264-D057B6F795A3}"/>
                </a:ext>
              </a:extLst>
            </xdr:cNvPr>
            <xdr:cNvPicPr/>
          </xdr:nvPicPr>
          <xdr:blipFill>
            <a:blip xmlns:r="http://schemas.openxmlformats.org/officeDocument/2006/relationships" r:embed="rId34"/>
            <a:stretch>
              <a:fillRect/>
            </a:stretch>
          </xdr:blipFill>
          <xdr:spPr>
            <a:xfrm>
              <a:off x="2184838" y="3522124"/>
              <a:ext cx="1925643" cy="438480"/>
            </a:xfrm>
            <a:prstGeom prst="rect">
              <a:avLst/>
            </a:prstGeom>
          </xdr:spPr>
        </xdr:pic>
      </mc:Fallback>
    </mc:AlternateContent>
    <xdr:clientData/>
  </xdr:twoCellAnchor>
  <xdr:twoCellAnchor editAs="oneCell">
    <xdr:from>
      <xdr:col>7</xdr:col>
      <xdr:colOff>270990</xdr:colOff>
      <xdr:row>19</xdr:row>
      <xdr:rowOff>23252</xdr:rowOff>
    </xdr:from>
    <xdr:to>
      <xdr:col>11</xdr:col>
      <xdr:colOff>324424</xdr:colOff>
      <xdr:row>20</xdr:row>
      <xdr:rowOff>107395</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54" name="Ink 153">
              <a:extLst>
                <a:ext uri="{FF2B5EF4-FFF2-40B4-BE49-F238E27FC236}">
                  <a16:creationId xmlns:a16="http://schemas.microsoft.com/office/drawing/2014/main" id="{5732A8C3-9868-A153-D97F-B01CBC710F82}"/>
                </a:ext>
              </a:extLst>
            </xdr14:cNvPr>
            <xdr14:cNvContentPartPr/>
          </xdr14:nvContentPartPr>
          <xdr14:nvPr macro=""/>
          <xdr14:xfrm>
            <a:off x="4557240" y="3513484"/>
            <a:ext cx="2502720" cy="267840"/>
          </xdr14:xfrm>
        </xdr:contentPart>
      </mc:Choice>
      <mc:Fallback xmlns="">
        <xdr:pic>
          <xdr:nvPicPr>
            <xdr:cNvPr id="154" name="Ink 153">
              <a:extLst>
                <a:ext uri="{FF2B5EF4-FFF2-40B4-BE49-F238E27FC236}">
                  <a16:creationId xmlns:a16="http://schemas.microsoft.com/office/drawing/2014/main" id="{5732A8C3-9868-A153-D97F-B01CBC710F82}"/>
                </a:ext>
              </a:extLst>
            </xdr:cNvPr>
            <xdr:cNvPicPr/>
          </xdr:nvPicPr>
          <xdr:blipFill>
            <a:blip xmlns:r="http://schemas.openxmlformats.org/officeDocument/2006/relationships" r:embed="rId36"/>
            <a:stretch>
              <a:fillRect/>
            </a:stretch>
          </xdr:blipFill>
          <xdr:spPr>
            <a:xfrm>
              <a:off x="4548241" y="3504832"/>
              <a:ext cx="2520357" cy="285504"/>
            </a:xfrm>
            <a:prstGeom prst="rect">
              <a:avLst/>
            </a:prstGeom>
          </xdr:spPr>
        </xdr:pic>
      </mc:Fallback>
    </mc:AlternateContent>
    <xdr:clientData/>
  </xdr:twoCellAnchor>
  <xdr:twoCellAnchor editAs="oneCell">
    <xdr:from>
      <xdr:col>12</xdr:col>
      <xdr:colOff>14503</xdr:colOff>
      <xdr:row>19</xdr:row>
      <xdr:rowOff>48208</xdr:rowOff>
    </xdr:from>
    <xdr:to>
      <xdr:col>12</xdr:col>
      <xdr:colOff>273343</xdr:colOff>
      <xdr:row>19</xdr:row>
      <xdr:rowOff>108688</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74" name="Ink 173">
              <a:extLst>
                <a:ext uri="{FF2B5EF4-FFF2-40B4-BE49-F238E27FC236}">
                  <a16:creationId xmlns:a16="http://schemas.microsoft.com/office/drawing/2014/main" id="{A9F9AE0E-AC96-8463-3CB9-C5D94DBC37C5}"/>
                </a:ext>
              </a:extLst>
            </xdr14:cNvPr>
            <xdr14:cNvContentPartPr/>
          </xdr14:nvContentPartPr>
          <xdr14:nvPr macro=""/>
          <xdr14:xfrm>
            <a:off x="7362360" y="3538440"/>
            <a:ext cx="258840" cy="60480"/>
          </xdr14:xfrm>
        </xdr:contentPart>
      </mc:Choice>
      <mc:Fallback xmlns="">
        <xdr:pic>
          <xdr:nvPicPr>
            <xdr:cNvPr id="174" name="Ink 173">
              <a:extLst>
                <a:ext uri="{FF2B5EF4-FFF2-40B4-BE49-F238E27FC236}">
                  <a16:creationId xmlns:a16="http://schemas.microsoft.com/office/drawing/2014/main" id="{A9F9AE0E-AC96-8463-3CB9-C5D94DBC37C5}"/>
                </a:ext>
              </a:extLst>
            </xdr:cNvPr>
            <xdr:cNvPicPr/>
          </xdr:nvPicPr>
          <xdr:blipFill>
            <a:blip xmlns:r="http://schemas.openxmlformats.org/officeDocument/2006/relationships" r:embed="rId38"/>
            <a:stretch>
              <a:fillRect/>
            </a:stretch>
          </xdr:blipFill>
          <xdr:spPr>
            <a:xfrm>
              <a:off x="7353372" y="3529800"/>
              <a:ext cx="276456" cy="78120"/>
            </a:xfrm>
            <a:prstGeom prst="rect">
              <a:avLst/>
            </a:prstGeom>
          </xdr:spPr>
        </xdr:pic>
      </mc:Fallback>
    </mc:AlternateContent>
    <xdr:clientData/>
  </xdr:twoCellAnchor>
  <xdr:twoCellAnchor editAs="oneCell">
    <xdr:from>
      <xdr:col>17</xdr:col>
      <xdr:colOff>103256</xdr:colOff>
      <xdr:row>19</xdr:row>
      <xdr:rowOff>63328</xdr:rowOff>
    </xdr:from>
    <xdr:to>
      <xdr:col>17</xdr:col>
      <xdr:colOff>163016</xdr:colOff>
      <xdr:row>19</xdr:row>
      <xdr:rowOff>89608</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86" name="Ink 185">
              <a:extLst>
                <a:ext uri="{FF2B5EF4-FFF2-40B4-BE49-F238E27FC236}">
                  <a16:creationId xmlns:a16="http://schemas.microsoft.com/office/drawing/2014/main" id="{9C8200A6-B832-54EC-B38E-9E83A3437E92}"/>
                </a:ext>
              </a:extLst>
            </xdr14:cNvPr>
            <xdr14:cNvContentPartPr/>
          </xdr14:nvContentPartPr>
          <xdr14:nvPr macro=""/>
          <xdr14:xfrm>
            <a:off x="10512720" y="3553560"/>
            <a:ext cx="59760" cy="26280"/>
          </xdr14:xfrm>
        </xdr:contentPart>
      </mc:Choice>
      <mc:Fallback xmlns="">
        <xdr:pic>
          <xdr:nvPicPr>
            <xdr:cNvPr id="186" name="Ink 185">
              <a:extLst>
                <a:ext uri="{FF2B5EF4-FFF2-40B4-BE49-F238E27FC236}">
                  <a16:creationId xmlns:a16="http://schemas.microsoft.com/office/drawing/2014/main" id="{9C8200A6-B832-54EC-B38E-9E83A3437E92}"/>
                </a:ext>
              </a:extLst>
            </xdr:cNvPr>
            <xdr:cNvPicPr/>
          </xdr:nvPicPr>
          <xdr:blipFill>
            <a:blip xmlns:r="http://schemas.openxmlformats.org/officeDocument/2006/relationships" r:embed="rId40"/>
            <a:stretch>
              <a:fillRect/>
            </a:stretch>
          </xdr:blipFill>
          <xdr:spPr>
            <a:xfrm>
              <a:off x="10503720" y="3544920"/>
              <a:ext cx="77400" cy="43920"/>
            </a:xfrm>
            <a:prstGeom prst="rect">
              <a:avLst/>
            </a:prstGeom>
          </xdr:spPr>
        </xdr:pic>
      </mc:Fallback>
    </mc:AlternateContent>
    <xdr:clientData/>
  </xdr:twoCellAnchor>
  <xdr:twoCellAnchor editAs="oneCell">
    <xdr:from>
      <xdr:col>12</xdr:col>
      <xdr:colOff>525703</xdr:colOff>
      <xdr:row>18</xdr:row>
      <xdr:rowOff>79624</xdr:rowOff>
    </xdr:from>
    <xdr:to>
      <xdr:col>16</xdr:col>
      <xdr:colOff>386537</xdr:colOff>
      <xdr:row>20</xdr:row>
      <xdr:rowOff>91671</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87" name="Ink 186">
              <a:extLst>
                <a:ext uri="{FF2B5EF4-FFF2-40B4-BE49-F238E27FC236}">
                  <a16:creationId xmlns:a16="http://schemas.microsoft.com/office/drawing/2014/main" id="{F4129ECA-CC02-5747-D01D-8EA93020C8B5}"/>
                </a:ext>
              </a:extLst>
            </xdr14:cNvPr>
            <xdr14:cNvContentPartPr/>
          </xdr14:nvContentPartPr>
          <xdr14:nvPr macro=""/>
          <xdr14:xfrm>
            <a:off x="7873560" y="3386160"/>
            <a:ext cx="2310120" cy="379440"/>
          </xdr14:xfrm>
        </xdr:contentPart>
      </mc:Choice>
      <mc:Fallback xmlns="">
        <xdr:pic>
          <xdr:nvPicPr>
            <xdr:cNvPr id="187" name="Ink 186">
              <a:extLst>
                <a:ext uri="{FF2B5EF4-FFF2-40B4-BE49-F238E27FC236}">
                  <a16:creationId xmlns:a16="http://schemas.microsoft.com/office/drawing/2014/main" id="{F4129ECA-CC02-5747-D01D-8EA93020C8B5}"/>
                </a:ext>
              </a:extLst>
            </xdr:cNvPr>
            <xdr:cNvPicPr/>
          </xdr:nvPicPr>
          <xdr:blipFill>
            <a:blip xmlns:r="http://schemas.openxmlformats.org/officeDocument/2006/relationships" r:embed="rId42"/>
            <a:stretch>
              <a:fillRect/>
            </a:stretch>
          </xdr:blipFill>
          <xdr:spPr>
            <a:xfrm>
              <a:off x="7864919" y="3377169"/>
              <a:ext cx="2327763" cy="397063"/>
            </a:xfrm>
            <a:prstGeom prst="rect">
              <a:avLst/>
            </a:prstGeom>
          </xdr:spPr>
        </xdr:pic>
      </mc:Fallback>
    </mc:AlternateContent>
    <xdr:clientData/>
  </xdr:twoCellAnchor>
  <xdr:twoCellAnchor editAs="oneCell">
    <xdr:from>
      <xdr:col>2</xdr:col>
      <xdr:colOff>311117</xdr:colOff>
      <xdr:row>21</xdr:row>
      <xdr:rowOff>144739</xdr:rowOff>
    </xdr:from>
    <xdr:to>
      <xdr:col>6</xdr:col>
      <xdr:colOff>278511</xdr:colOff>
      <xdr:row>23</xdr:row>
      <xdr:rowOff>149342</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92" name="Ink 191">
              <a:extLst>
                <a:ext uri="{FF2B5EF4-FFF2-40B4-BE49-F238E27FC236}">
                  <a16:creationId xmlns:a16="http://schemas.microsoft.com/office/drawing/2014/main" id="{A10C456A-E935-0556-8BE8-E0D0A5E523EC}"/>
                </a:ext>
              </a:extLst>
            </xdr14:cNvPr>
            <xdr14:cNvContentPartPr/>
          </xdr14:nvContentPartPr>
          <xdr14:nvPr macro=""/>
          <xdr14:xfrm>
            <a:off x="1535760" y="4002364"/>
            <a:ext cx="2416680" cy="371996"/>
          </xdr14:xfrm>
        </xdr:contentPart>
      </mc:Choice>
      <mc:Fallback xmlns="">
        <xdr:pic>
          <xdr:nvPicPr>
            <xdr:cNvPr id="192" name="Ink 191">
              <a:extLst>
                <a:ext uri="{FF2B5EF4-FFF2-40B4-BE49-F238E27FC236}">
                  <a16:creationId xmlns:a16="http://schemas.microsoft.com/office/drawing/2014/main" id="{A10C456A-E935-0556-8BE8-E0D0A5E523EC}"/>
                </a:ext>
              </a:extLst>
            </xdr:cNvPr>
            <xdr:cNvPicPr/>
          </xdr:nvPicPr>
          <xdr:blipFill>
            <a:blip xmlns:r="http://schemas.openxmlformats.org/officeDocument/2006/relationships" r:embed="rId44"/>
            <a:stretch>
              <a:fillRect/>
            </a:stretch>
          </xdr:blipFill>
          <xdr:spPr>
            <a:xfrm>
              <a:off x="1526760" y="3993370"/>
              <a:ext cx="2434320" cy="389624"/>
            </a:xfrm>
            <a:prstGeom prst="rect">
              <a:avLst/>
            </a:prstGeom>
          </xdr:spPr>
        </xdr:pic>
      </mc:Fallback>
    </mc:AlternateContent>
    <xdr:clientData/>
  </xdr:twoCellAnchor>
  <xdr:twoCellAnchor editAs="oneCell">
    <xdr:from>
      <xdr:col>2</xdr:col>
      <xdr:colOff>121757</xdr:colOff>
      <xdr:row>19</xdr:row>
      <xdr:rowOff>178245</xdr:rowOff>
    </xdr:from>
    <xdr:to>
      <xdr:col>3</xdr:col>
      <xdr:colOff>132596</xdr:colOff>
      <xdr:row>21</xdr:row>
      <xdr:rowOff>41612</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98" name="Ink 197">
              <a:extLst>
                <a:ext uri="{FF2B5EF4-FFF2-40B4-BE49-F238E27FC236}">
                  <a16:creationId xmlns:a16="http://schemas.microsoft.com/office/drawing/2014/main" id="{6DE666DF-C649-38B9-DD92-CE9054CC5B93}"/>
                </a:ext>
              </a:extLst>
            </xdr14:cNvPr>
            <xdr14:cNvContentPartPr/>
          </xdr14:nvContentPartPr>
          <xdr14:nvPr macro=""/>
          <xdr14:xfrm>
            <a:off x="1346400" y="3668477"/>
            <a:ext cx="623160" cy="230760"/>
          </xdr14:xfrm>
        </xdr:contentPart>
      </mc:Choice>
      <mc:Fallback xmlns="">
        <xdr:pic>
          <xdr:nvPicPr>
            <xdr:cNvPr id="198" name="Ink 197">
              <a:extLst>
                <a:ext uri="{FF2B5EF4-FFF2-40B4-BE49-F238E27FC236}">
                  <a16:creationId xmlns:a16="http://schemas.microsoft.com/office/drawing/2014/main" id="{6DE666DF-C649-38B9-DD92-CE9054CC5B93}"/>
                </a:ext>
              </a:extLst>
            </xdr:cNvPr>
            <xdr:cNvPicPr/>
          </xdr:nvPicPr>
          <xdr:blipFill>
            <a:blip xmlns:r="http://schemas.openxmlformats.org/officeDocument/2006/relationships" r:embed="rId46"/>
            <a:stretch>
              <a:fillRect/>
            </a:stretch>
          </xdr:blipFill>
          <xdr:spPr>
            <a:xfrm>
              <a:off x="1337760" y="3659477"/>
              <a:ext cx="640800" cy="248400"/>
            </a:xfrm>
            <a:prstGeom prst="rect">
              <a:avLst/>
            </a:prstGeom>
          </xdr:spPr>
        </xdr:pic>
      </mc:Fallback>
    </mc:AlternateContent>
    <xdr:clientData/>
  </xdr:twoCellAnchor>
  <xdr:twoCellAnchor editAs="oneCell">
    <xdr:from>
      <xdr:col>2</xdr:col>
      <xdr:colOff>132557</xdr:colOff>
      <xdr:row>21</xdr:row>
      <xdr:rowOff>154652</xdr:rowOff>
    </xdr:from>
    <xdr:to>
      <xdr:col>2</xdr:col>
      <xdr:colOff>500477</xdr:colOff>
      <xdr:row>24</xdr:row>
      <xdr:rowOff>130963</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01" name="Ink 200">
              <a:extLst>
                <a:ext uri="{FF2B5EF4-FFF2-40B4-BE49-F238E27FC236}">
                  <a16:creationId xmlns:a16="http://schemas.microsoft.com/office/drawing/2014/main" id="{F8644DFD-542C-3A57-BF08-3AACA1775651}"/>
                </a:ext>
              </a:extLst>
            </xdr14:cNvPr>
            <xdr14:cNvContentPartPr/>
          </xdr14:nvContentPartPr>
          <xdr14:nvPr macro=""/>
          <xdr14:xfrm>
            <a:off x="1357200" y="4012277"/>
            <a:ext cx="367920" cy="527400"/>
          </xdr14:xfrm>
        </xdr:contentPart>
      </mc:Choice>
      <mc:Fallback xmlns="">
        <xdr:pic>
          <xdr:nvPicPr>
            <xdr:cNvPr id="201" name="Ink 200">
              <a:extLst>
                <a:ext uri="{FF2B5EF4-FFF2-40B4-BE49-F238E27FC236}">
                  <a16:creationId xmlns:a16="http://schemas.microsoft.com/office/drawing/2014/main" id="{F8644DFD-542C-3A57-BF08-3AACA1775651}"/>
                </a:ext>
              </a:extLst>
            </xdr:cNvPr>
            <xdr:cNvPicPr/>
          </xdr:nvPicPr>
          <xdr:blipFill>
            <a:blip xmlns:r="http://schemas.openxmlformats.org/officeDocument/2006/relationships" r:embed="rId48"/>
            <a:stretch>
              <a:fillRect/>
            </a:stretch>
          </xdr:blipFill>
          <xdr:spPr>
            <a:xfrm>
              <a:off x="1348552" y="4003277"/>
              <a:ext cx="385577" cy="545040"/>
            </a:xfrm>
            <a:prstGeom prst="rect">
              <a:avLst/>
            </a:prstGeom>
          </xdr:spPr>
        </xdr:pic>
      </mc:Fallback>
    </mc:AlternateContent>
    <xdr:clientData/>
  </xdr:twoCellAnchor>
  <xdr:twoCellAnchor editAs="oneCell">
    <xdr:from>
      <xdr:col>2</xdr:col>
      <xdr:colOff>154877</xdr:colOff>
      <xdr:row>21</xdr:row>
      <xdr:rowOff>158612</xdr:rowOff>
    </xdr:from>
    <xdr:to>
      <xdr:col>2</xdr:col>
      <xdr:colOff>459797</xdr:colOff>
      <xdr:row>24</xdr:row>
      <xdr:rowOff>134203</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04" name="Ink 203">
              <a:extLst>
                <a:ext uri="{FF2B5EF4-FFF2-40B4-BE49-F238E27FC236}">
                  <a16:creationId xmlns:a16="http://schemas.microsoft.com/office/drawing/2014/main" id="{8072098B-91E7-1942-92BF-D2C05F44184E}"/>
                </a:ext>
              </a:extLst>
            </xdr14:cNvPr>
            <xdr14:cNvContentPartPr/>
          </xdr14:nvContentPartPr>
          <xdr14:nvPr macro=""/>
          <xdr14:xfrm>
            <a:off x="1379520" y="4016237"/>
            <a:ext cx="304920" cy="526680"/>
          </xdr14:xfrm>
        </xdr:contentPart>
      </mc:Choice>
      <mc:Fallback xmlns="">
        <xdr:pic>
          <xdr:nvPicPr>
            <xdr:cNvPr id="204" name="Ink 203">
              <a:extLst>
                <a:ext uri="{FF2B5EF4-FFF2-40B4-BE49-F238E27FC236}">
                  <a16:creationId xmlns:a16="http://schemas.microsoft.com/office/drawing/2014/main" id="{8072098B-91E7-1942-92BF-D2C05F44184E}"/>
                </a:ext>
              </a:extLst>
            </xdr:cNvPr>
            <xdr:cNvPicPr/>
          </xdr:nvPicPr>
          <xdr:blipFill>
            <a:blip xmlns:r="http://schemas.openxmlformats.org/officeDocument/2006/relationships" r:embed="rId50"/>
            <a:stretch>
              <a:fillRect/>
            </a:stretch>
          </xdr:blipFill>
          <xdr:spPr>
            <a:xfrm>
              <a:off x="1370520" y="4007597"/>
              <a:ext cx="322560" cy="544320"/>
            </a:xfrm>
            <a:prstGeom prst="rect">
              <a:avLst/>
            </a:prstGeom>
          </xdr:spPr>
        </xdr:pic>
      </mc:Fallback>
    </mc:AlternateContent>
    <xdr:clientData/>
  </xdr:twoCellAnchor>
  <xdr:twoCellAnchor editAs="oneCell">
    <xdr:from>
      <xdr:col>2</xdr:col>
      <xdr:colOff>136877</xdr:colOff>
      <xdr:row>20</xdr:row>
      <xdr:rowOff>50708</xdr:rowOff>
    </xdr:from>
    <xdr:to>
      <xdr:col>6</xdr:col>
      <xdr:colOff>507471</xdr:colOff>
      <xdr:row>24</xdr:row>
      <xdr:rowOff>169123</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08" name="Ink 207">
              <a:extLst>
                <a:ext uri="{FF2B5EF4-FFF2-40B4-BE49-F238E27FC236}">
                  <a16:creationId xmlns:a16="http://schemas.microsoft.com/office/drawing/2014/main" id="{C3E34C70-130F-5876-DD5E-0274A76C76CC}"/>
                </a:ext>
              </a:extLst>
            </xdr14:cNvPr>
            <xdr14:cNvContentPartPr/>
          </xdr14:nvContentPartPr>
          <xdr14:nvPr macro=""/>
          <xdr14:xfrm>
            <a:off x="1361520" y="3724637"/>
            <a:ext cx="2819880" cy="853200"/>
          </xdr14:xfrm>
        </xdr:contentPart>
      </mc:Choice>
      <mc:Fallback xmlns="">
        <xdr:pic>
          <xdr:nvPicPr>
            <xdr:cNvPr id="208" name="Ink 207">
              <a:extLst>
                <a:ext uri="{FF2B5EF4-FFF2-40B4-BE49-F238E27FC236}">
                  <a16:creationId xmlns:a16="http://schemas.microsoft.com/office/drawing/2014/main" id="{C3E34C70-130F-5876-DD5E-0274A76C76CC}"/>
                </a:ext>
              </a:extLst>
            </xdr:cNvPr>
            <xdr:cNvPicPr/>
          </xdr:nvPicPr>
          <xdr:blipFill>
            <a:blip xmlns:r="http://schemas.openxmlformats.org/officeDocument/2006/relationships" r:embed="rId52"/>
            <a:stretch>
              <a:fillRect/>
            </a:stretch>
          </xdr:blipFill>
          <xdr:spPr>
            <a:xfrm>
              <a:off x="1352521" y="3715997"/>
              <a:ext cx="2837518" cy="870840"/>
            </a:xfrm>
            <a:prstGeom prst="rect">
              <a:avLst/>
            </a:prstGeom>
          </xdr:spPr>
        </xdr:pic>
      </mc:Fallback>
    </mc:AlternateContent>
    <xdr:clientData/>
  </xdr:twoCellAnchor>
  <xdr:twoCellAnchor editAs="oneCell">
    <xdr:from>
      <xdr:col>5</xdr:col>
      <xdr:colOff>139153</xdr:colOff>
      <xdr:row>25</xdr:row>
      <xdr:rowOff>84786</xdr:rowOff>
    </xdr:from>
    <xdr:to>
      <xdr:col>6</xdr:col>
      <xdr:colOff>432951</xdr:colOff>
      <xdr:row>27</xdr:row>
      <xdr:rowOff>34193</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20" name="Ink 219">
              <a:extLst>
                <a:ext uri="{FF2B5EF4-FFF2-40B4-BE49-F238E27FC236}">
                  <a16:creationId xmlns:a16="http://schemas.microsoft.com/office/drawing/2014/main" id="{371785B9-02A0-0874-F1B0-1EA7A74D54D1}"/>
                </a:ext>
              </a:extLst>
            </xdr14:cNvPr>
            <xdr14:cNvContentPartPr/>
          </xdr14:nvContentPartPr>
          <xdr14:nvPr macro=""/>
          <xdr14:xfrm>
            <a:off x="3200760" y="4677197"/>
            <a:ext cx="906120" cy="316800"/>
          </xdr14:xfrm>
        </xdr:contentPart>
      </mc:Choice>
      <mc:Fallback xmlns="">
        <xdr:pic>
          <xdr:nvPicPr>
            <xdr:cNvPr id="220" name="Ink 219">
              <a:extLst>
                <a:ext uri="{FF2B5EF4-FFF2-40B4-BE49-F238E27FC236}">
                  <a16:creationId xmlns:a16="http://schemas.microsoft.com/office/drawing/2014/main" id="{371785B9-02A0-0874-F1B0-1EA7A74D54D1}"/>
                </a:ext>
              </a:extLst>
            </xdr:cNvPr>
            <xdr:cNvPicPr/>
          </xdr:nvPicPr>
          <xdr:blipFill>
            <a:blip xmlns:r="http://schemas.openxmlformats.org/officeDocument/2006/relationships" r:embed="rId54"/>
            <a:stretch>
              <a:fillRect/>
            </a:stretch>
          </xdr:blipFill>
          <xdr:spPr>
            <a:xfrm>
              <a:off x="3183113" y="4659197"/>
              <a:ext cx="941774" cy="352440"/>
            </a:xfrm>
            <a:prstGeom prst="rect">
              <a:avLst/>
            </a:prstGeom>
          </xdr:spPr>
        </xdr:pic>
      </mc:Fallback>
    </mc:AlternateContent>
    <xdr:clientData/>
  </xdr:twoCellAnchor>
  <xdr:twoCellAnchor editAs="oneCell">
    <xdr:from>
      <xdr:col>7</xdr:col>
      <xdr:colOff>245790</xdr:colOff>
      <xdr:row>24</xdr:row>
      <xdr:rowOff>103603</xdr:rowOff>
    </xdr:from>
    <xdr:to>
      <xdr:col>9</xdr:col>
      <xdr:colOff>15107</xdr:colOff>
      <xdr:row>27</xdr:row>
      <xdr:rowOff>42113</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22" name="Ink 221">
              <a:extLst>
                <a:ext uri="{FF2B5EF4-FFF2-40B4-BE49-F238E27FC236}">
                  <a16:creationId xmlns:a16="http://schemas.microsoft.com/office/drawing/2014/main" id="{35D22544-1E8E-AA69-99FF-7DC07821FD53}"/>
                </a:ext>
              </a:extLst>
            </xdr14:cNvPr>
            <xdr14:cNvContentPartPr/>
          </xdr14:nvContentPartPr>
          <xdr14:nvPr macro=""/>
          <xdr14:xfrm>
            <a:off x="4532040" y="4512317"/>
            <a:ext cx="993960" cy="489600"/>
          </xdr14:xfrm>
        </xdr:contentPart>
      </mc:Choice>
      <mc:Fallback xmlns="">
        <xdr:pic>
          <xdr:nvPicPr>
            <xdr:cNvPr id="222" name="Ink 221">
              <a:extLst>
                <a:ext uri="{FF2B5EF4-FFF2-40B4-BE49-F238E27FC236}">
                  <a16:creationId xmlns:a16="http://schemas.microsoft.com/office/drawing/2014/main" id="{35D22544-1E8E-AA69-99FF-7DC07821FD53}"/>
                </a:ext>
              </a:extLst>
            </xdr:cNvPr>
            <xdr:cNvPicPr/>
          </xdr:nvPicPr>
          <xdr:blipFill>
            <a:blip xmlns:r="http://schemas.openxmlformats.org/officeDocument/2006/relationships" r:embed="rId56"/>
            <a:stretch>
              <a:fillRect/>
            </a:stretch>
          </xdr:blipFill>
          <xdr:spPr>
            <a:xfrm>
              <a:off x="4514400" y="4494317"/>
              <a:ext cx="1029600" cy="525240"/>
            </a:xfrm>
            <a:prstGeom prst="rect">
              <a:avLst/>
            </a:prstGeom>
          </xdr:spPr>
        </xdr:pic>
      </mc:Fallback>
    </mc:AlternateContent>
    <xdr:clientData/>
  </xdr:twoCellAnchor>
  <xdr:twoCellAnchor editAs="oneCell">
    <xdr:from>
      <xdr:col>10</xdr:col>
      <xdr:colOff>34226</xdr:colOff>
      <xdr:row>24</xdr:row>
      <xdr:rowOff>76963</xdr:rowOff>
    </xdr:from>
    <xdr:to>
      <xdr:col>10</xdr:col>
      <xdr:colOff>86426</xdr:colOff>
      <xdr:row>24</xdr:row>
      <xdr:rowOff>89563</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23" name="Ink 222">
              <a:extLst>
                <a:ext uri="{FF2B5EF4-FFF2-40B4-BE49-F238E27FC236}">
                  <a16:creationId xmlns:a16="http://schemas.microsoft.com/office/drawing/2014/main" id="{7924693E-A117-914A-6331-DB090AB56492}"/>
                </a:ext>
              </a:extLst>
            </xdr14:cNvPr>
            <xdr14:cNvContentPartPr/>
          </xdr14:nvContentPartPr>
          <xdr14:nvPr macro=""/>
          <xdr14:xfrm>
            <a:off x="6157440" y="4485677"/>
            <a:ext cx="52200" cy="12600"/>
          </xdr14:xfrm>
        </xdr:contentPart>
      </mc:Choice>
      <mc:Fallback xmlns="">
        <xdr:pic>
          <xdr:nvPicPr>
            <xdr:cNvPr id="223" name="Ink 222">
              <a:extLst>
                <a:ext uri="{FF2B5EF4-FFF2-40B4-BE49-F238E27FC236}">
                  <a16:creationId xmlns:a16="http://schemas.microsoft.com/office/drawing/2014/main" id="{7924693E-A117-914A-6331-DB090AB56492}"/>
                </a:ext>
              </a:extLst>
            </xdr:cNvPr>
            <xdr:cNvPicPr/>
          </xdr:nvPicPr>
          <xdr:blipFill>
            <a:blip xmlns:r="http://schemas.openxmlformats.org/officeDocument/2006/relationships" r:embed="rId58"/>
            <a:stretch>
              <a:fillRect/>
            </a:stretch>
          </xdr:blipFill>
          <xdr:spPr>
            <a:xfrm>
              <a:off x="6148440" y="4476677"/>
              <a:ext cx="69840" cy="30240"/>
            </a:xfrm>
            <a:prstGeom prst="rect">
              <a:avLst/>
            </a:prstGeom>
          </xdr:spPr>
        </xdr:pic>
      </mc:Fallback>
    </mc:AlternateContent>
    <xdr:clientData/>
  </xdr:twoCellAnchor>
  <xdr:twoCellAnchor editAs="oneCell">
    <xdr:from>
      <xdr:col>7</xdr:col>
      <xdr:colOff>4230</xdr:colOff>
      <xdr:row>23</xdr:row>
      <xdr:rowOff>94699</xdr:rowOff>
    </xdr:from>
    <xdr:to>
      <xdr:col>11</xdr:col>
      <xdr:colOff>386704</xdr:colOff>
      <xdr:row>28</xdr:row>
      <xdr:rowOff>61817</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39" name="Ink 238">
              <a:extLst>
                <a:ext uri="{FF2B5EF4-FFF2-40B4-BE49-F238E27FC236}">
                  <a16:creationId xmlns:a16="http://schemas.microsoft.com/office/drawing/2014/main" id="{5D9267E3-51DA-6DBF-B660-BF008E0D00DC}"/>
                </a:ext>
              </a:extLst>
            </xdr14:cNvPr>
            <xdr14:cNvContentPartPr/>
          </xdr14:nvContentPartPr>
          <xdr14:nvPr macro=""/>
          <xdr14:xfrm>
            <a:off x="4290480" y="4319717"/>
            <a:ext cx="2831760" cy="885600"/>
          </xdr14:xfrm>
        </xdr:contentPart>
      </mc:Choice>
      <mc:Fallback xmlns="">
        <xdr:pic>
          <xdr:nvPicPr>
            <xdr:cNvPr id="239" name="Ink 238">
              <a:extLst>
                <a:ext uri="{FF2B5EF4-FFF2-40B4-BE49-F238E27FC236}">
                  <a16:creationId xmlns:a16="http://schemas.microsoft.com/office/drawing/2014/main" id="{5D9267E3-51DA-6DBF-B660-BF008E0D00DC}"/>
                </a:ext>
              </a:extLst>
            </xdr:cNvPr>
            <xdr:cNvPicPr/>
          </xdr:nvPicPr>
          <xdr:blipFill>
            <a:blip xmlns:r="http://schemas.openxmlformats.org/officeDocument/2006/relationships" r:embed="rId60"/>
            <a:stretch>
              <a:fillRect/>
            </a:stretch>
          </xdr:blipFill>
          <xdr:spPr>
            <a:xfrm>
              <a:off x="4281840" y="4311077"/>
              <a:ext cx="2849400" cy="903240"/>
            </a:xfrm>
            <a:prstGeom prst="rect">
              <a:avLst/>
            </a:prstGeom>
          </xdr:spPr>
        </xdr:pic>
      </mc:Fallback>
    </mc:AlternateContent>
    <xdr:clientData/>
  </xdr:twoCellAnchor>
  <xdr:twoCellAnchor editAs="oneCell">
    <xdr:from>
      <xdr:col>2</xdr:col>
      <xdr:colOff>213917</xdr:colOff>
      <xdr:row>22</xdr:row>
      <xdr:rowOff>174356</xdr:rowOff>
    </xdr:from>
    <xdr:to>
      <xdr:col>2</xdr:col>
      <xdr:colOff>611357</xdr:colOff>
      <xdr:row>23</xdr:row>
      <xdr:rowOff>171379</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50" name="Ink 249">
              <a:extLst>
                <a:ext uri="{FF2B5EF4-FFF2-40B4-BE49-F238E27FC236}">
                  <a16:creationId xmlns:a16="http://schemas.microsoft.com/office/drawing/2014/main" id="{973FCFA4-D706-6E28-C34B-126E2C628859}"/>
                </a:ext>
              </a:extLst>
            </xdr14:cNvPr>
            <xdr14:cNvContentPartPr/>
          </xdr14:nvContentPartPr>
          <xdr14:nvPr macro=""/>
          <xdr14:xfrm>
            <a:off x="1438560" y="4215677"/>
            <a:ext cx="397440" cy="180720"/>
          </xdr14:xfrm>
        </xdr:contentPart>
      </mc:Choice>
      <mc:Fallback xmlns="">
        <xdr:pic>
          <xdr:nvPicPr>
            <xdr:cNvPr id="250" name="Ink 249">
              <a:extLst>
                <a:ext uri="{FF2B5EF4-FFF2-40B4-BE49-F238E27FC236}">
                  <a16:creationId xmlns:a16="http://schemas.microsoft.com/office/drawing/2014/main" id="{973FCFA4-D706-6E28-C34B-126E2C628859}"/>
                </a:ext>
              </a:extLst>
            </xdr:cNvPr>
            <xdr:cNvPicPr/>
          </xdr:nvPicPr>
          <xdr:blipFill>
            <a:blip xmlns:r="http://schemas.openxmlformats.org/officeDocument/2006/relationships" r:embed="rId62"/>
            <a:stretch>
              <a:fillRect/>
            </a:stretch>
          </xdr:blipFill>
          <xdr:spPr>
            <a:xfrm>
              <a:off x="1429560" y="4206695"/>
              <a:ext cx="415080" cy="198325"/>
            </a:xfrm>
            <a:prstGeom prst="rect">
              <a:avLst/>
            </a:prstGeom>
          </xdr:spPr>
        </xdr:pic>
      </mc:Fallback>
    </mc:AlternateContent>
    <xdr:clientData/>
  </xdr:twoCellAnchor>
  <xdr:twoCellAnchor editAs="oneCell">
    <xdr:from>
      <xdr:col>2</xdr:col>
      <xdr:colOff>129317</xdr:colOff>
      <xdr:row>20</xdr:row>
      <xdr:rowOff>22268</xdr:rowOff>
    </xdr:from>
    <xdr:to>
      <xdr:col>2</xdr:col>
      <xdr:colOff>538277</xdr:colOff>
      <xdr:row>21</xdr:row>
      <xdr:rowOff>70052</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51" name="Ink 250">
              <a:extLst>
                <a:ext uri="{FF2B5EF4-FFF2-40B4-BE49-F238E27FC236}">
                  <a16:creationId xmlns:a16="http://schemas.microsoft.com/office/drawing/2014/main" id="{6584BE9A-401F-E958-B6F7-D9332F5F0C48}"/>
                </a:ext>
              </a:extLst>
            </xdr14:cNvPr>
            <xdr14:cNvContentPartPr/>
          </xdr14:nvContentPartPr>
          <xdr14:nvPr macro=""/>
          <xdr14:xfrm>
            <a:off x="1353960" y="3696197"/>
            <a:ext cx="408960" cy="231480"/>
          </xdr14:xfrm>
        </xdr:contentPart>
      </mc:Choice>
      <mc:Fallback xmlns="">
        <xdr:pic>
          <xdr:nvPicPr>
            <xdr:cNvPr id="251" name="Ink 250">
              <a:extLst>
                <a:ext uri="{FF2B5EF4-FFF2-40B4-BE49-F238E27FC236}">
                  <a16:creationId xmlns:a16="http://schemas.microsoft.com/office/drawing/2014/main" id="{6584BE9A-401F-E958-B6F7-D9332F5F0C48}"/>
                </a:ext>
              </a:extLst>
            </xdr:cNvPr>
            <xdr:cNvPicPr/>
          </xdr:nvPicPr>
          <xdr:blipFill>
            <a:blip xmlns:r="http://schemas.openxmlformats.org/officeDocument/2006/relationships" r:embed="rId64"/>
            <a:stretch>
              <a:fillRect/>
            </a:stretch>
          </xdr:blipFill>
          <xdr:spPr>
            <a:xfrm>
              <a:off x="1344960" y="3687557"/>
              <a:ext cx="426600" cy="249120"/>
            </a:xfrm>
            <a:prstGeom prst="rect">
              <a:avLst/>
            </a:prstGeom>
          </xdr:spPr>
        </xdr:pic>
      </mc:Fallback>
    </mc:AlternateContent>
    <xdr:clientData/>
  </xdr:twoCellAnchor>
  <xdr:twoCellAnchor editAs="oneCell">
    <xdr:from>
      <xdr:col>13</xdr:col>
      <xdr:colOff>292461</xdr:colOff>
      <xdr:row>27</xdr:row>
      <xdr:rowOff>80993</xdr:rowOff>
    </xdr:from>
    <xdr:to>
      <xdr:col>13</xdr:col>
      <xdr:colOff>297501</xdr:colOff>
      <xdr:row>27</xdr:row>
      <xdr:rowOff>98273</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83" name="Ink 282">
              <a:extLst>
                <a:ext uri="{FF2B5EF4-FFF2-40B4-BE49-F238E27FC236}">
                  <a16:creationId xmlns:a16="http://schemas.microsoft.com/office/drawing/2014/main" id="{BB14DC81-41E3-FE12-EF57-C1517F32098F}"/>
                </a:ext>
              </a:extLst>
            </xdr14:cNvPr>
            <xdr14:cNvContentPartPr/>
          </xdr14:nvContentPartPr>
          <xdr14:nvPr macro=""/>
          <xdr14:xfrm>
            <a:off x="8252640" y="5040797"/>
            <a:ext cx="5040" cy="17280"/>
          </xdr14:xfrm>
        </xdr:contentPart>
      </mc:Choice>
      <mc:Fallback xmlns="">
        <xdr:pic>
          <xdr:nvPicPr>
            <xdr:cNvPr id="283" name="Ink 282">
              <a:extLst>
                <a:ext uri="{FF2B5EF4-FFF2-40B4-BE49-F238E27FC236}">
                  <a16:creationId xmlns:a16="http://schemas.microsoft.com/office/drawing/2014/main" id="{BB14DC81-41E3-FE12-EF57-C1517F32098F}"/>
                </a:ext>
              </a:extLst>
            </xdr:cNvPr>
            <xdr:cNvPicPr/>
          </xdr:nvPicPr>
          <xdr:blipFill>
            <a:blip xmlns:r="http://schemas.openxmlformats.org/officeDocument/2006/relationships" r:embed="rId66"/>
            <a:stretch>
              <a:fillRect/>
            </a:stretch>
          </xdr:blipFill>
          <xdr:spPr>
            <a:xfrm>
              <a:off x="8244000" y="5031797"/>
              <a:ext cx="22680" cy="34920"/>
            </a:xfrm>
            <a:prstGeom prst="rect">
              <a:avLst/>
            </a:prstGeom>
          </xdr:spPr>
        </xdr:pic>
      </mc:Fallback>
    </mc:AlternateContent>
    <xdr:clientData/>
  </xdr:twoCellAnchor>
  <xdr:twoCellAnchor editAs="oneCell">
    <xdr:from>
      <xdr:col>5</xdr:col>
      <xdr:colOff>289273</xdr:colOff>
      <xdr:row>29</xdr:row>
      <xdr:rowOff>103121</xdr:rowOff>
    </xdr:from>
    <xdr:to>
      <xdr:col>13</xdr:col>
      <xdr:colOff>475701</xdr:colOff>
      <xdr:row>31</xdr:row>
      <xdr:rowOff>178168</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84" name="Ink 283">
              <a:extLst>
                <a:ext uri="{FF2B5EF4-FFF2-40B4-BE49-F238E27FC236}">
                  <a16:creationId xmlns:a16="http://schemas.microsoft.com/office/drawing/2014/main" id="{A00E2B59-37A5-30A5-7EB7-150B43F75F22}"/>
                </a:ext>
              </a:extLst>
            </xdr14:cNvPr>
            <xdr14:cNvContentPartPr/>
          </xdr14:nvContentPartPr>
          <xdr14:nvPr macro=""/>
          <xdr14:xfrm>
            <a:off x="3350880" y="5430317"/>
            <a:ext cx="5085000" cy="442440"/>
          </xdr14:xfrm>
        </xdr:contentPart>
      </mc:Choice>
      <mc:Fallback xmlns="">
        <xdr:pic>
          <xdr:nvPicPr>
            <xdr:cNvPr id="284" name="Ink 283">
              <a:extLst>
                <a:ext uri="{FF2B5EF4-FFF2-40B4-BE49-F238E27FC236}">
                  <a16:creationId xmlns:a16="http://schemas.microsoft.com/office/drawing/2014/main" id="{A00E2B59-37A5-30A5-7EB7-150B43F75F22}"/>
                </a:ext>
              </a:extLst>
            </xdr:cNvPr>
            <xdr:cNvPicPr/>
          </xdr:nvPicPr>
          <xdr:blipFill>
            <a:blip xmlns:r="http://schemas.openxmlformats.org/officeDocument/2006/relationships" r:embed="rId68"/>
            <a:stretch>
              <a:fillRect/>
            </a:stretch>
          </xdr:blipFill>
          <xdr:spPr>
            <a:xfrm>
              <a:off x="3342240" y="5421317"/>
              <a:ext cx="5102640" cy="460080"/>
            </a:xfrm>
            <a:prstGeom prst="rect">
              <a:avLst/>
            </a:prstGeom>
          </xdr:spPr>
        </xdr:pic>
      </mc:Fallback>
    </mc:AlternateContent>
    <xdr:clientData/>
  </xdr:twoCellAnchor>
  <xdr:twoCellAnchor editAs="oneCell">
    <xdr:from>
      <xdr:col>2</xdr:col>
      <xdr:colOff>519917</xdr:colOff>
      <xdr:row>30</xdr:row>
      <xdr:rowOff>120304</xdr:rowOff>
    </xdr:from>
    <xdr:to>
      <xdr:col>4</xdr:col>
      <xdr:colOff>547354</xdr:colOff>
      <xdr:row>32</xdr:row>
      <xdr:rowOff>8871</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85" name="Ink 284">
              <a:extLst>
                <a:ext uri="{FF2B5EF4-FFF2-40B4-BE49-F238E27FC236}">
                  <a16:creationId xmlns:a16="http://schemas.microsoft.com/office/drawing/2014/main" id="{0DD34DDF-DC37-55CF-A343-5BAE6F6FDA1A}"/>
                </a:ext>
              </a:extLst>
            </xdr14:cNvPr>
            <xdr14:cNvContentPartPr/>
          </xdr14:nvContentPartPr>
          <xdr14:nvPr macro=""/>
          <xdr14:xfrm>
            <a:off x="1744560" y="5631197"/>
            <a:ext cx="1252080" cy="255960"/>
          </xdr14:xfrm>
        </xdr:contentPart>
      </mc:Choice>
      <mc:Fallback xmlns="">
        <xdr:pic>
          <xdr:nvPicPr>
            <xdr:cNvPr id="285" name="Ink 284">
              <a:extLst>
                <a:ext uri="{FF2B5EF4-FFF2-40B4-BE49-F238E27FC236}">
                  <a16:creationId xmlns:a16="http://schemas.microsoft.com/office/drawing/2014/main" id="{0DD34DDF-DC37-55CF-A343-5BAE6F6FDA1A}"/>
                </a:ext>
              </a:extLst>
            </xdr:cNvPr>
            <xdr:cNvPicPr/>
          </xdr:nvPicPr>
          <xdr:blipFill>
            <a:blip xmlns:r="http://schemas.openxmlformats.org/officeDocument/2006/relationships" r:embed="rId70"/>
            <a:stretch>
              <a:fillRect/>
            </a:stretch>
          </xdr:blipFill>
          <xdr:spPr>
            <a:xfrm>
              <a:off x="1735920" y="5622545"/>
              <a:ext cx="1269720" cy="273625"/>
            </a:xfrm>
            <a:prstGeom prst="rect">
              <a:avLst/>
            </a:prstGeom>
          </xdr:spPr>
        </xdr:pic>
      </mc:Fallback>
    </mc:AlternateContent>
    <xdr:clientData/>
  </xdr:twoCellAnchor>
  <xdr:twoCellAnchor editAs="oneCell">
    <xdr:from>
      <xdr:col>1</xdr:col>
      <xdr:colOff>281919</xdr:colOff>
      <xdr:row>35</xdr:row>
      <xdr:rowOff>38758</xdr:rowOff>
    </xdr:from>
    <xdr:to>
      <xdr:col>4</xdr:col>
      <xdr:colOff>512434</xdr:colOff>
      <xdr:row>41</xdr:row>
      <xdr:rowOff>32419</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304" name="Ink 303">
              <a:extLst>
                <a:ext uri="{FF2B5EF4-FFF2-40B4-BE49-F238E27FC236}">
                  <a16:creationId xmlns:a16="http://schemas.microsoft.com/office/drawing/2014/main" id="{ECDA2238-A667-5E7A-25B1-15BA8876428A}"/>
                </a:ext>
              </a:extLst>
            </xdr14:cNvPr>
            <xdr14:cNvContentPartPr/>
          </xdr14:nvContentPartPr>
          <xdr14:nvPr macro=""/>
          <xdr14:xfrm>
            <a:off x="894240" y="6468133"/>
            <a:ext cx="2067480" cy="1095840"/>
          </xdr14:xfrm>
        </xdr:contentPart>
      </mc:Choice>
      <mc:Fallback xmlns="">
        <xdr:pic>
          <xdr:nvPicPr>
            <xdr:cNvPr id="304" name="Ink 303">
              <a:extLst>
                <a:ext uri="{FF2B5EF4-FFF2-40B4-BE49-F238E27FC236}">
                  <a16:creationId xmlns:a16="http://schemas.microsoft.com/office/drawing/2014/main" id="{ECDA2238-A667-5E7A-25B1-15BA8876428A}"/>
                </a:ext>
              </a:extLst>
            </xdr:cNvPr>
            <xdr:cNvPicPr/>
          </xdr:nvPicPr>
          <xdr:blipFill>
            <a:blip xmlns:r="http://schemas.openxmlformats.org/officeDocument/2006/relationships" r:embed="rId72"/>
            <a:stretch>
              <a:fillRect/>
            </a:stretch>
          </xdr:blipFill>
          <xdr:spPr>
            <a:xfrm>
              <a:off x="885600" y="6459493"/>
              <a:ext cx="2085120" cy="1113480"/>
            </a:xfrm>
            <a:prstGeom prst="rect">
              <a:avLst/>
            </a:prstGeom>
          </xdr:spPr>
        </xdr:pic>
      </mc:Fallback>
    </mc:AlternateContent>
    <xdr:clientData/>
  </xdr:twoCellAnchor>
  <xdr:twoCellAnchor editAs="oneCell">
    <xdr:from>
      <xdr:col>4</xdr:col>
      <xdr:colOff>590554</xdr:colOff>
      <xdr:row>35</xdr:row>
      <xdr:rowOff>20398</xdr:rowOff>
    </xdr:from>
    <xdr:to>
      <xdr:col>5</xdr:col>
      <xdr:colOff>446593</xdr:colOff>
      <xdr:row>36</xdr:row>
      <xdr:rowOff>117502</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308" name="Ink 307">
              <a:extLst>
                <a:ext uri="{FF2B5EF4-FFF2-40B4-BE49-F238E27FC236}">
                  <a16:creationId xmlns:a16="http://schemas.microsoft.com/office/drawing/2014/main" id="{CF763CC5-A0A6-1779-7309-EAC0685A88CB}"/>
                </a:ext>
              </a:extLst>
            </xdr14:cNvPr>
            <xdr14:cNvContentPartPr/>
          </xdr14:nvContentPartPr>
          <xdr14:nvPr macro=""/>
          <xdr14:xfrm>
            <a:off x="3039840" y="6449773"/>
            <a:ext cx="468360" cy="280800"/>
          </xdr14:xfrm>
        </xdr:contentPart>
      </mc:Choice>
      <mc:Fallback xmlns="">
        <xdr:pic>
          <xdr:nvPicPr>
            <xdr:cNvPr id="308" name="Ink 307">
              <a:extLst>
                <a:ext uri="{FF2B5EF4-FFF2-40B4-BE49-F238E27FC236}">
                  <a16:creationId xmlns:a16="http://schemas.microsoft.com/office/drawing/2014/main" id="{CF763CC5-A0A6-1779-7309-EAC0685A88CB}"/>
                </a:ext>
              </a:extLst>
            </xdr:cNvPr>
            <xdr:cNvPicPr/>
          </xdr:nvPicPr>
          <xdr:blipFill>
            <a:blip xmlns:r="http://schemas.openxmlformats.org/officeDocument/2006/relationships" r:embed="rId74"/>
            <a:stretch>
              <a:fillRect/>
            </a:stretch>
          </xdr:blipFill>
          <xdr:spPr>
            <a:xfrm>
              <a:off x="3031193" y="6441122"/>
              <a:ext cx="486014" cy="298463"/>
            </a:xfrm>
            <a:prstGeom prst="rect">
              <a:avLst/>
            </a:prstGeom>
          </xdr:spPr>
        </xdr:pic>
      </mc:Fallback>
    </mc:AlternateContent>
    <xdr:clientData/>
  </xdr:twoCellAnchor>
  <xdr:twoCellAnchor editAs="oneCell">
    <xdr:from>
      <xdr:col>5</xdr:col>
      <xdr:colOff>548473</xdr:colOff>
      <xdr:row>35</xdr:row>
      <xdr:rowOff>9238</xdr:rowOff>
    </xdr:from>
    <xdr:to>
      <xdr:col>9</xdr:col>
      <xdr:colOff>61187</xdr:colOff>
      <xdr:row>36</xdr:row>
      <xdr:rowOff>141622</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327" name="Ink 326">
              <a:extLst>
                <a:ext uri="{FF2B5EF4-FFF2-40B4-BE49-F238E27FC236}">
                  <a16:creationId xmlns:a16="http://schemas.microsoft.com/office/drawing/2014/main" id="{84B71E2E-3887-99D3-6620-5DEEADC866CF}"/>
                </a:ext>
              </a:extLst>
            </xdr14:cNvPr>
            <xdr14:cNvContentPartPr/>
          </xdr14:nvContentPartPr>
          <xdr14:nvPr macro=""/>
          <xdr14:xfrm>
            <a:off x="3610080" y="6438613"/>
            <a:ext cx="1962000" cy="316080"/>
          </xdr14:xfrm>
        </xdr:contentPart>
      </mc:Choice>
      <mc:Fallback xmlns="">
        <xdr:pic>
          <xdr:nvPicPr>
            <xdr:cNvPr id="327" name="Ink 326">
              <a:extLst>
                <a:ext uri="{FF2B5EF4-FFF2-40B4-BE49-F238E27FC236}">
                  <a16:creationId xmlns:a16="http://schemas.microsoft.com/office/drawing/2014/main" id="{84B71E2E-3887-99D3-6620-5DEEADC866CF}"/>
                </a:ext>
              </a:extLst>
            </xdr:cNvPr>
            <xdr:cNvPicPr/>
          </xdr:nvPicPr>
          <xdr:blipFill>
            <a:blip xmlns:r="http://schemas.openxmlformats.org/officeDocument/2006/relationships" r:embed="rId76"/>
            <a:stretch>
              <a:fillRect/>
            </a:stretch>
          </xdr:blipFill>
          <xdr:spPr>
            <a:xfrm>
              <a:off x="3601440" y="6429973"/>
              <a:ext cx="1979640" cy="333720"/>
            </a:xfrm>
            <a:prstGeom prst="rect">
              <a:avLst/>
            </a:prstGeom>
          </xdr:spPr>
        </xdr:pic>
      </mc:Fallback>
    </mc:AlternateContent>
    <xdr:clientData/>
  </xdr:twoCellAnchor>
  <xdr:twoCellAnchor editAs="oneCell">
    <xdr:from>
      <xdr:col>4</xdr:col>
      <xdr:colOff>584434</xdr:colOff>
      <xdr:row>39</xdr:row>
      <xdr:rowOff>60332</xdr:rowOff>
    </xdr:from>
    <xdr:to>
      <xdr:col>6</xdr:col>
      <xdr:colOff>102471</xdr:colOff>
      <xdr:row>40</xdr:row>
      <xdr:rowOff>181556</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332" name="Ink 331">
              <a:extLst>
                <a:ext uri="{FF2B5EF4-FFF2-40B4-BE49-F238E27FC236}">
                  <a16:creationId xmlns:a16="http://schemas.microsoft.com/office/drawing/2014/main" id="{85474EA2-1BA2-413B-17E9-975B5AC03310}"/>
                </a:ext>
              </a:extLst>
            </xdr14:cNvPr>
            <xdr14:cNvContentPartPr/>
          </xdr14:nvContentPartPr>
          <xdr14:nvPr macro=""/>
          <xdr14:xfrm>
            <a:off x="3033720" y="7224493"/>
            <a:ext cx="742680" cy="304920"/>
          </xdr14:xfrm>
        </xdr:contentPart>
      </mc:Choice>
      <mc:Fallback xmlns="">
        <xdr:pic>
          <xdr:nvPicPr>
            <xdr:cNvPr id="332" name="Ink 331">
              <a:extLst>
                <a:ext uri="{FF2B5EF4-FFF2-40B4-BE49-F238E27FC236}">
                  <a16:creationId xmlns:a16="http://schemas.microsoft.com/office/drawing/2014/main" id="{85474EA2-1BA2-413B-17E9-975B5AC03310}"/>
                </a:ext>
              </a:extLst>
            </xdr:cNvPr>
            <xdr:cNvPicPr/>
          </xdr:nvPicPr>
          <xdr:blipFill>
            <a:blip xmlns:r="http://schemas.openxmlformats.org/officeDocument/2006/relationships" r:embed="rId78"/>
            <a:stretch>
              <a:fillRect/>
            </a:stretch>
          </xdr:blipFill>
          <xdr:spPr>
            <a:xfrm>
              <a:off x="3025076" y="7215493"/>
              <a:ext cx="760329" cy="322560"/>
            </a:xfrm>
            <a:prstGeom prst="rect">
              <a:avLst/>
            </a:prstGeom>
          </xdr:spPr>
        </xdr:pic>
      </mc:Fallback>
    </mc:AlternateContent>
    <xdr:clientData/>
  </xdr:twoCellAnchor>
  <xdr:twoCellAnchor editAs="oneCell">
    <xdr:from>
      <xdr:col>6</xdr:col>
      <xdr:colOff>282111</xdr:colOff>
      <xdr:row>39</xdr:row>
      <xdr:rowOff>47012</xdr:rowOff>
    </xdr:from>
    <xdr:to>
      <xdr:col>8</xdr:col>
      <xdr:colOff>314949</xdr:colOff>
      <xdr:row>41</xdr:row>
      <xdr:rowOff>95059</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343" name="Ink 342">
              <a:extLst>
                <a:ext uri="{FF2B5EF4-FFF2-40B4-BE49-F238E27FC236}">
                  <a16:creationId xmlns:a16="http://schemas.microsoft.com/office/drawing/2014/main" id="{2CA7BA82-97E0-0022-EA75-389FFB689054}"/>
                </a:ext>
              </a:extLst>
            </xdr14:cNvPr>
            <xdr14:cNvContentPartPr/>
          </xdr14:nvContentPartPr>
          <xdr14:nvPr macro=""/>
          <xdr14:xfrm>
            <a:off x="3956040" y="7211173"/>
            <a:ext cx="1257480" cy="415440"/>
          </xdr14:xfrm>
        </xdr:contentPart>
      </mc:Choice>
      <mc:Fallback xmlns="">
        <xdr:pic>
          <xdr:nvPicPr>
            <xdr:cNvPr id="343" name="Ink 342">
              <a:extLst>
                <a:ext uri="{FF2B5EF4-FFF2-40B4-BE49-F238E27FC236}">
                  <a16:creationId xmlns:a16="http://schemas.microsoft.com/office/drawing/2014/main" id="{2CA7BA82-97E0-0022-EA75-389FFB689054}"/>
                </a:ext>
              </a:extLst>
            </xdr:cNvPr>
            <xdr:cNvPicPr/>
          </xdr:nvPicPr>
          <xdr:blipFill>
            <a:blip xmlns:r="http://schemas.openxmlformats.org/officeDocument/2006/relationships" r:embed="rId80"/>
            <a:stretch>
              <a:fillRect/>
            </a:stretch>
          </xdr:blipFill>
          <xdr:spPr>
            <a:xfrm>
              <a:off x="3947400" y="7202526"/>
              <a:ext cx="1275120" cy="433095"/>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82320</xdr:colOff>
      <xdr:row>17</xdr:row>
      <xdr:rowOff>174240</xdr:rowOff>
    </xdr:from>
    <xdr:to>
      <xdr:col>1</xdr:col>
      <xdr:colOff>82680</xdr:colOff>
      <xdr:row>17</xdr:row>
      <xdr:rowOff>176040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4" name="Ink 3">
              <a:extLst>
                <a:ext uri="{FF2B5EF4-FFF2-40B4-BE49-F238E27FC236}">
                  <a16:creationId xmlns:a16="http://schemas.microsoft.com/office/drawing/2014/main" id="{68838AA2-3230-E090-644B-B2EC982C65BF}"/>
                </a:ext>
              </a:extLst>
            </xdr14:cNvPr>
            <xdr14:cNvContentPartPr/>
          </xdr14:nvContentPartPr>
          <xdr14:nvPr macro=""/>
          <xdr14:xfrm>
            <a:off x="775568" y="3290992"/>
            <a:ext cx="360" cy="1800"/>
          </xdr14:xfrm>
        </xdr:contentPart>
      </mc:Choice>
      <mc:Fallback xmlns="">
        <xdr:pic>
          <xdr:nvPicPr>
            <xdr:cNvPr id="4" name="Ink 3">
              <a:extLst>
                <a:ext uri="{FF2B5EF4-FFF2-40B4-BE49-F238E27FC236}">
                  <a16:creationId xmlns:a16="http://schemas.microsoft.com/office/drawing/2014/main" id="{68838AA2-3230-E090-644B-B2EC982C65BF}"/>
                </a:ext>
              </a:extLst>
            </xdr:cNvPr>
            <xdr:cNvPicPr/>
          </xdr:nvPicPr>
          <xdr:blipFill>
            <a:blip xmlns:r="http://schemas.openxmlformats.org/officeDocument/2006/relationships" r:embed="rId2"/>
            <a:stretch>
              <a:fillRect/>
            </a:stretch>
          </xdr:blipFill>
          <xdr:spPr>
            <a:xfrm>
              <a:off x="766568" y="3281992"/>
              <a:ext cx="18000" cy="19440"/>
            </a:xfrm>
            <a:prstGeom prst="rect">
              <a:avLst/>
            </a:prstGeom>
          </xdr:spPr>
        </xdr:pic>
      </mc:Fallback>
    </mc:AlternateContent>
    <xdr:clientData/>
  </xdr:twoCellAnchor>
  <xdr:twoCellAnchor editAs="oneCell">
    <xdr:from>
      <xdr:col>11</xdr:col>
      <xdr:colOff>227280</xdr:colOff>
      <xdr:row>3</xdr:row>
      <xdr:rowOff>132513</xdr:rowOff>
    </xdr:from>
    <xdr:to>
      <xdr:col>11</xdr:col>
      <xdr:colOff>242400</xdr:colOff>
      <xdr:row>3</xdr:row>
      <xdr:rowOff>142233</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 name="Ink 1">
              <a:extLst>
                <a:ext uri="{FF2B5EF4-FFF2-40B4-BE49-F238E27FC236}">
                  <a16:creationId xmlns:a16="http://schemas.microsoft.com/office/drawing/2014/main" id="{049500EF-A5CD-A1E3-D2E7-C2BEB3733629}"/>
                </a:ext>
              </a:extLst>
            </xdr14:cNvPr>
            <xdr14:cNvContentPartPr/>
          </xdr14:nvContentPartPr>
          <xdr14:nvPr macro=""/>
          <xdr14:xfrm>
            <a:off x="9447480" y="672840"/>
            <a:ext cx="15120" cy="9720"/>
          </xdr14:xfrm>
        </xdr:contentPart>
      </mc:Choice>
      <mc:Fallback xmlns="">
        <xdr:pic>
          <xdr:nvPicPr>
            <xdr:cNvPr id="2" name="Ink 1">
              <a:extLst>
                <a:ext uri="{FF2B5EF4-FFF2-40B4-BE49-F238E27FC236}">
                  <a16:creationId xmlns:a16="http://schemas.microsoft.com/office/drawing/2014/main" id="{049500EF-A5CD-A1E3-D2E7-C2BEB3733629}"/>
                </a:ext>
              </a:extLst>
            </xdr:cNvPr>
            <xdr:cNvPicPr/>
          </xdr:nvPicPr>
          <xdr:blipFill>
            <a:blip xmlns:r="http://schemas.openxmlformats.org/officeDocument/2006/relationships" r:embed="rId4"/>
            <a:stretch>
              <a:fillRect/>
            </a:stretch>
          </xdr:blipFill>
          <xdr:spPr>
            <a:xfrm>
              <a:off x="9443160" y="668520"/>
              <a:ext cx="23760" cy="18360"/>
            </a:xfrm>
            <a:prstGeom prst="rect">
              <a:avLst/>
            </a:prstGeom>
          </xdr:spPr>
        </xdr:pic>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470440</xdr:colOff>
      <xdr:row>12</xdr:row>
      <xdr:rowOff>98793</xdr:rowOff>
    </xdr:from>
    <xdr:to>
      <xdr:col>9</xdr:col>
      <xdr:colOff>455618</xdr:colOff>
      <xdr:row>15</xdr:row>
      <xdr:rowOff>5051</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1" name="Ink 20">
              <a:extLst>
                <a:ext uri="{FF2B5EF4-FFF2-40B4-BE49-F238E27FC236}">
                  <a16:creationId xmlns:a16="http://schemas.microsoft.com/office/drawing/2014/main" id="{5E26E4ED-1C6C-C656-AFB1-211DDECC069C}"/>
                </a:ext>
              </a:extLst>
            </xdr14:cNvPr>
            <xdr14:cNvContentPartPr/>
          </xdr14:nvContentPartPr>
          <xdr14:nvPr macro=""/>
          <xdr14:xfrm>
            <a:off x="6058440" y="2315520"/>
            <a:ext cx="1809360" cy="460440"/>
          </xdr14:xfrm>
        </xdr:contentPart>
      </mc:Choice>
      <mc:Fallback xmlns="">
        <xdr:pic>
          <xdr:nvPicPr>
            <xdr:cNvPr id="21" name="Ink 20">
              <a:extLst>
                <a:ext uri="{FF2B5EF4-FFF2-40B4-BE49-F238E27FC236}">
                  <a16:creationId xmlns:a16="http://schemas.microsoft.com/office/drawing/2014/main" id="{5E26E4ED-1C6C-C656-AFB1-211DDECC069C}"/>
                </a:ext>
              </a:extLst>
            </xdr:cNvPr>
            <xdr:cNvPicPr/>
          </xdr:nvPicPr>
          <xdr:blipFill>
            <a:blip xmlns:r="http://schemas.openxmlformats.org/officeDocument/2006/relationships" r:embed="rId2"/>
            <a:stretch>
              <a:fillRect/>
            </a:stretch>
          </xdr:blipFill>
          <xdr:spPr>
            <a:xfrm>
              <a:off x="6049440" y="2306520"/>
              <a:ext cx="1827000" cy="478080"/>
            </a:xfrm>
            <a:prstGeom prst="rect">
              <a:avLst/>
            </a:prstGeom>
          </xdr:spPr>
        </xdr:pic>
      </mc:Fallback>
    </mc:AlternateContent>
    <xdr:clientData/>
  </xdr:twoCellAnchor>
  <xdr:twoCellAnchor editAs="oneCell">
    <xdr:from>
      <xdr:col>10</xdr:col>
      <xdr:colOff>83718</xdr:colOff>
      <xdr:row>12</xdr:row>
      <xdr:rowOff>66393</xdr:rowOff>
    </xdr:from>
    <xdr:to>
      <xdr:col>13</xdr:col>
      <xdr:colOff>335656</xdr:colOff>
      <xdr:row>14</xdr:row>
      <xdr:rowOff>78898</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4" name="Ink 23">
              <a:extLst>
                <a:ext uri="{FF2B5EF4-FFF2-40B4-BE49-F238E27FC236}">
                  <a16:creationId xmlns:a16="http://schemas.microsoft.com/office/drawing/2014/main" id="{134D6DDC-C55F-CB67-F731-D5C0BD643806}"/>
                </a:ext>
              </a:extLst>
            </xdr14:cNvPr>
            <xdr14:cNvContentPartPr/>
          </xdr14:nvContentPartPr>
          <xdr14:nvPr macro=""/>
          <xdr14:xfrm>
            <a:off x="8103960" y="2283120"/>
            <a:ext cx="2076120" cy="381960"/>
          </xdr14:xfrm>
        </xdr:contentPart>
      </mc:Choice>
      <mc:Fallback xmlns="">
        <xdr:pic>
          <xdr:nvPicPr>
            <xdr:cNvPr id="24" name="Ink 23">
              <a:extLst>
                <a:ext uri="{FF2B5EF4-FFF2-40B4-BE49-F238E27FC236}">
                  <a16:creationId xmlns:a16="http://schemas.microsoft.com/office/drawing/2014/main" id="{134D6DDC-C55F-CB67-F731-D5C0BD643806}"/>
                </a:ext>
              </a:extLst>
            </xdr:cNvPr>
            <xdr:cNvPicPr/>
          </xdr:nvPicPr>
          <xdr:blipFill>
            <a:blip xmlns:r="http://schemas.openxmlformats.org/officeDocument/2006/relationships" r:embed="rId4"/>
            <a:stretch>
              <a:fillRect/>
            </a:stretch>
          </xdr:blipFill>
          <xdr:spPr>
            <a:xfrm>
              <a:off x="8095319" y="2274472"/>
              <a:ext cx="2093763" cy="399617"/>
            </a:xfrm>
            <a:prstGeom prst="rect">
              <a:avLst/>
            </a:prstGeom>
          </xdr:spPr>
        </xdr:pic>
      </mc:Fallback>
    </mc:AlternateContent>
    <xdr:clientData/>
  </xdr:twoCellAnchor>
  <xdr:twoCellAnchor editAs="oneCell">
    <xdr:from>
      <xdr:col>13</xdr:col>
      <xdr:colOff>557776</xdr:colOff>
      <xdr:row>11</xdr:row>
      <xdr:rowOff>130160</xdr:rowOff>
    </xdr:from>
    <xdr:to>
      <xdr:col>15</xdr:col>
      <xdr:colOff>225095</xdr:colOff>
      <xdr:row>13</xdr:row>
      <xdr:rowOff>73545</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36" name="Ink 35">
              <a:extLst>
                <a:ext uri="{FF2B5EF4-FFF2-40B4-BE49-F238E27FC236}">
                  <a16:creationId xmlns:a16="http://schemas.microsoft.com/office/drawing/2014/main" id="{79759CD2-30B9-DCB8-6C05-5265575F84AA}"/>
                </a:ext>
              </a:extLst>
            </xdr14:cNvPr>
            <xdr14:cNvContentPartPr/>
          </xdr14:nvContentPartPr>
          <xdr14:nvPr macro=""/>
          <xdr14:xfrm>
            <a:off x="10402200" y="2162160"/>
            <a:ext cx="883440" cy="312840"/>
          </xdr14:xfrm>
        </xdr:contentPart>
      </mc:Choice>
      <mc:Fallback xmlns="">
        <xdr:pic>
          <xdr:nvPicPr>
            <xdr:cNvPr id="36" name="Ink 35">
              <a:extLst>
                <a:ext uri="{FF2B5EF4-FFF2-40B4-BE49-F238E27FC236}">
                  <a16:creationId xmlns:a16="http://schemas.microsoft.com/office/drawing/2014/main" id="{79759CD2-30B9-DCB8-6C05-5265575F84AA}"/>
                </a:ext>
              </a:extLst>
            </xdr:cNvPr>
            <xdr:cNvPicPr/>
          </xdr:nvPicPr>
          <xdr:blipFill>
            <a:blip xmlns:r="http://schemas.openxmlformats.org/officeDocument/2006/relationships" r:embed="rId6"/>
            <a:stretch>
              <a:fillRect/>
            </a:stretch>
          </xdr:blipFill>
          <xdr:spPr>
            <a:xfrm>
              <a:off x="10393560" y="2153160"/>
              <a:ext cx="901080" cy="330480"/>
            </a:xfrm>
            <a:prstGeom prst="rect">
              <a:avLst/>
            </a:prstGeom>
          </xdr:spPr>
        </xdr:pic>
      </mc:Fallback>
    </mc:AlternateContent>
    <xdr:clientData/>
  </xdr:twoCellAnchor>
  <xdr:twoCellAnchor editAs="oneCell">
    <xdr:from>
      <xdr:col>15</xdr:col>
      <xdr:colOff>538295</xdr:colOff>
      <xdr:row>10</xdr:row>
      <xdr:rowOff>183487</xdr:rowOff>
    </xdr:from>
    <xdr:to>
      <xdr:col>18</xdr:col>
      <xdr:colOff>374793</xdr:colOff>
      <xdr:row>12</xdr:row>
      <xdr:rowOff>164313</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43" name="Ink 42">
              <a:extLst>
                <a:ext uri="{FF2B5EF4-FFF2-40B4-BE49-F238E27FC236}">
                  <a16:creationId xmlns:a16="http://schemas.microsoft.com/office/drawing/2014/main" id="{9C42AC4D-EFB3-8D8C-BD3F-1C6A41A19F9E}"/>
                </a:ext>
              </a:extLst>
            </xdr14:cNvPr>
            <xdr14:cNvContentPartPr/>
          </xdr14:nvContentPartPr>
          <xdr14:nvPr macro=""/>
          <xdr14:xfrm>
            <a:off x="11598840" y="2030760"/>
            <a:ext cx="1660680" cy="350280"/>
          </xdr14:xfrm>
        </xdr:contentPart>
      </mc:Choice>
      <mc:Fallback xmlns="">
        <xdr:pic>
          <xdr:nvPicPr>
            <xdr:cNvPr id="43" name="Ink 42">
              <a:extLst>
                <a:ext uri="{FF2B5EF4-FFF2-40B4-BE49-F238E27FC236}">
                  <a16:creationId xmlns:a16="http://schemas.microsoft.com/office/drawing/2014/main" id="{9C42AC4D-EFB3-8D8C-BD3F-1C6A41A19F9E}"/>
                </a:ext>
              </a:extLst>
            </xdr:cNvPr>
            <xdr:cNvPicPr/>
          </xdr:nvPicPr>
          <xdr:blipFill>
            <a:blip xmlns:r="http://schemas.openxmlformats.org/officeDocument/2006/relationships" r:embed="rId8"/>
            <a:stretch>
              <a:fillRect/>
            </a:stretch>
          </xdr:blipFill>
          <xdr:spPr>
            <a:xfrm>
              <a:off x="11590198" y="2021760"/>
              <a:ext cx="1678324" cy="367920"/>
            </a:xfrm>
            <a:prstGeom prst="rect">
              <a:avLst/>
            </a:prstGeom>
          </xdr:spPr>
        </xdr:pic>
      </mc:Fallback>
    </mc:AlternateContent>
    <xdr:clientData/>
  </xdr:twoCellAnchor>
  <xdr:twoCellAnchor editAs="oneCell">
    <xdr:from>
      <xdr:col>10</xdr:col>
      <xdr:colOff>481878</xdr:colOff>
      <xdr:row>17</xdr:row>
      <xdr:rowOff>66847</xdr:rowOff>
    </xdr:from>
    <xdr:to>
      <xdr:col>10</xdr:col>
      <xdr:colOff>518238</xdr:colOff>
      <xdr:row>17</xdr:row>
      <xdr:rowOff>107527</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51" name="Ink 50">
              <a:extLst>
                <a:ext uri="{FF2B5EF4-FFF2-40B4-BE49-F238E27FC236}">
                  <a16:creationId xmlns:a16="http://schemas.microsoft.com/office/drawing/2014/main" id="{728B14A9-F861-7505-F472-53D8C75B9F00}"/>
                </a:ext>
              </a:extLst>
            </xdr14:cNvPr>
            <xdr14:cNvContentPartPr/>
          </xdr14:nvContentPartPr>
          <xdr14:nvPr macro=""/>
          <xdr14:xfrm>
            <a:off x="8502120" y="3207211"/>
            <a:ext cx="36360" cy="40680"/>
          </xdr14:xfrm>
        </xdr:contentPart>
      </mc:Choice>
      <mc:Fallback xmlns="">
        <xdr:pic>
          <xdr:nvPicPr>
            <xdr:cNvPr id="51" name="Ink 50">
              <a:extLst>
                <a:ext uri="{FF2B5EF4-FFF2-40B4-BE49-F238E27FC236}">
                  <a16:creationId xmlns:a16="http://schemas.microsoft.com/office/drawing/2014/main" id="{728B14A9-F861-7505-F472-53D8C75B9F00}"/>
                </a:ext>
              </a:extLst>
            </xdr:cNvPr>
            <xdr:cNvPicPr/>
          </xdr:nvPicPr>
          <xdr:blipFill>
            <a:blip xmlns:r="http://schemas.openxmlformats.org/officeDocument/2006/relationships" r:embed="rId10"/>
            <a:stretch>
              <a:fillRect/>
            </a:stretch>
          </xdr:blipFill>
          <xdr:spPr>
            <a:xfrm>
              <a:off x="8493480" y="3198211"/>
              <a:ext cx="54000" cy="58320"/>
            </a:xfrm>
            <a:prstGeom prst="rect">
              <a:avLst/>
            </a:prstGeom>
          </xdr:spPr>
        </xdr:pic>
      </mc:Fallback>
    </mc:AlternateContent>
    <xdr:clientData/>
  </xdr:twoCellAnchor>
  <xdr:twoCellAnchor editAs="oneCell">
    <xdr:from>
      <xdr:col>10</xdr:col>
      <xdr:colOff>466038</xdr:colOff>
      <xdr:row>19</xdr:row>
      <xdr:rowOff>58113</xdr:rowOff>
    </xdr:from>
    <xdr:to>
      <xdr:col>10</xdr:col>
      <xdr:colOff>492318</xdr:colOff>
      <xdr:row>19</xdr:row>
      <xdr:rowOff>96993</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52" name="Ink 51">
              <a:extLst>
                <a:ext uri="{FF2B5EF4-FFF2-40B4-BE49-F238E27FC236}">
                  <a16:creationId xmlns:a16="http://schemas.microsoft.com/office/drawing/2014/main" id="{A4CC0759-E3A4-69E8-FAF4-36CDFA824658}"/>
                </a:ext>
              </a:extLst>
            </xdr14:cNvPr>
            <xdr14:cNvContentPartPr/>
          </xdr14:nvContentPartPr>
          <xdr14:nvPr macro=""/>
          <xdr14:xfrm>
            <a:off x="8486280" y="3567931"/>
            <a:ext cx="26280" cy="38880"/>
          </xdr14:xfrm>
        </xdr:contentPart>
      </mc:Choice>
      <mc:Fallback xmlns="">
        <xdr:pic>
          <xdr:nvPicPr>
            <xdr:cNvPr id="52" name="Ink 51">
              <a:extLst>
                <a:ext uri="{FF2B5EF4-FFF2-40B4-BE49-F238E27FC236}">
                  <a16:creationId xmlns:a16="http://schemas.microsoft.com/office/drawing/2014/main" id="{A4CC0759-E3A4-69E8-FAF4-36CDFA824658}"/>
                </a:ext>
              </a:extLst>
            </xdr:cNvPr>
            <xdr:cNvPicPr/>
          </xdr:nvPicPr>
          <xdr:blipFill>
            <a:blip xmlns:r="http://schemas.openxmlformats.org/officeDocument/2006/relationships" r:embed="rId12"/>
            <a:stretch>
              <a:fillRect/>
            </a:stretch>
          </xdr:blipFill>
          <xdr:spPr>
            <a:xfrm>
              <a:off x="8477640" y="3558931"/>
              <a:ext cx="43920" cy="56520"/>
            </a:xfrm>
            <a:prstGeom prst="rect">
              <a:avLst/>
            </a:prstGeom>
          </xdr:spPr>
        </xdr:pic>
      </mc:Fallback>
    </mc:AlternateContent>
    <xdr:clientData/>
  </xdr:twoCellAnchor>
  <xdr:twoCellAnchor editAs="oneCell">
    <xdr:from>
      <xdr:col>11</xdr:col>
      <xdr:colOff>225537</xdr:colOff>
      <xdr:row>16</xdr:row>
      <xdr:rowOff>170935</xdr:rowOff>
    </xdr:from>
    <xdr:to>
      <xdr:col>12</xdr:col>
      <xdr:colOff>592716</xdr:colOff>
      <xdr:row>18</xdr:row>
      <xdr:rowOff>107840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60" name="Ink 59">
              <a:extLst>
                <a:ext uri="{FF2B5EF4-FFF2-40B4-BE49-F238E27FC236}">
                  <a16:creationId xmlns:a16="http://schemas.microsoft.com/office/drawing/2014/main" id="{3628751D-AA27-3BD4-9943-9F0A4020E112}"/>
                </a:ext>
              </a:extLst>
            </xdr14:cNvPr>
            <xdr14:cNvContentPartPr/>
          </xdr14:nvContentPartPr>
          <xdr14:nvPr macro=""/>
          <xdr14:xfrm>
            <a:off x="8853840" y="3126571"/>
            <a:ext cx="975240" cy="306360"/>
          </xdr14:xfrm>
        </xdr:contentPart>
      </mc:Choice>
      <mc:Fallback xmlns="">
        <xdr:pic>
          <xdr:nvPicPr>
            <xdr:cNvPr id="60" name="Ink 59">
              <a:extLst>
                <a:ext uri="{FF2B5EF4-FFF2-40B4-BE49-F238E27FC236}">
                  <a16:creationId xmlns:a16="http://schemas.microsoft.com/office/drawing/2014/main" id="{3628751D-AA27-3BD4-9943-9F0A4020E112}"/>
                </a:ext>
              </a:extLst>
            </xdr:cNvPr>
            <xdr:cNvPicPr/>
          </xdr:nvPicPr>
          <xdr:blipFill>
            <a:blip xmlns:r="http://schemas.openxmlformats.org/officeDocument/2006/relationships" r:embed="rId14"/>
            <a:stretch>
              <a:fillRect/>
            </a:stretch>
          </xdr:blipFill>
          <xdr:spPr>
            <a:xfrm>
              <a:off x="8844840" y="3117571"/>
              <a:ext cx="992880" cy="324000"/>
            </a:xfrm>
            <a:prstGeom prst="rect">
              <a:avLst/>
            </a:prstGeom>
          </xdr:spPr>
        </xdr:pic>
      </mc:Fallback>
    </mc:AlternateContent>
    <xdr:clientData/>
  </xdr:twoCellAnchor>
  <xdr:twoCellAnchor editAs="oneCell">
    <xdr:from>
      <xdr:col>10</xdr:col>
      <xdr:colOff>349398</xdr:colOff>
      <xdr:row>14</xdr:row>
      <xdr:rowOff>160949</xdr:rowOff>
    </xdr:from>
    <xdr:to>
      <xdr:col>10</xdr:col>
      <xdr:colOff>522558</xdr:colOff>
      <xdr:row>15</xdr:row>
      <xdr:rowOff>101862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1" name="Ink 70">
              <a:extLst>
                <a:ext uri="{FF2B5EF4-FFF2-40B4-BE49-F238E27FC236}">
                  <a16:creationId xmlns:a16="http://schemas.microsoft.com/office/drawing/2014/main" id="{D2524A6A-BFBB-CDD3-A348-8A2028AAE32F}"/>
                </a:ext>
              </a:extLst>
            </xdr14:cNvPr>
            <xdr14:cNvContentPartPr/>
          </xdr14:nvContentPartPr>
          <xdr14:nvPr macro=""/>
          <xdr14:xfrm>
            <a:off x="8369640" y="2747131"/>
            <a:ext cx="173160" cy="125640"/>
          </xdr14:xfrm>
        </xdr:contentPart>
      </mc:Choice>
      <mc:Fallback xmlns="">
        <xdr:pic>
          <xdr:nvPicPr>
            <xdr:cNvPr id="71" name="Ink 70">
              <a:extLst>
                <a:ext uri="{FF2B5EF4-FFF2-40B4-BE49-F238E27FC236}">
                  <a16:creationId xmlns:a16="http://schemas.microsoft.com/office/drawing/2014/main" id="{D2524A6A-BFBB-CDD3-A348-8A2028AAE32F}"/>
                </a:ext>
              </a:extLst>
            </xdr:cNvPr>
            <xdr:cNvPicPr/>
          </xdr:nvPicPr>
          <xdr:blipFill>
            <a:blip xmlns:r="http://schemas.openxmlformats.org/officeDocument/2006/relationships" r:embed="rId16"/>
            <a:stretch>
              <a:fillRect/>
            </a:stretch>
          </xdr:blipFill>
          <xdr:spPr>
            <a:xfrm>
              <a:off x="8361000" y="2738131"/>
              <a:ext cx="190800" cy="143280"/>
            </a:xfrm>
            <a:prstGeom prst="rect">
              <a:avLst/>
            </a:prstGeom>
          </xdr:spPr>
        </xdr:pic>
      </mc:Fallback>
    </mc:AlternateContent>
    <xdr:clientData/>
  </xdr:twoCellAnchor>
  <xdr:twoCellAnchor editAs="oneCell">
    <xdr:from>
      <xdr:col>13</xdr:col>
      <xdr:colOff>210016</xdr:colOff>
      <xdr:row>16</xdr:row>
      <xdr:rowOff>49615</xdr:rowOff>
    </xdr:from>
    <xdr:to>
      <xdr:col>13</xdr:col>
      <xdr:colOff>499096</xdr:colOff>
      <xdr:row>23</xdr:row>
      <xdr:rowOff>116604</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2" name="Ink 71">
              <a:extLst>
                <a:ext uri="{FF2B5EF4-FFF2-40B4-BE49-F238E27FC236}">
                  <a16:creationId xmlns:a16="http://schemas.microsoft.com/office/drawing/2014/main" id="{14C761A4-F1FB-2CBA-A136-3943871CF939}"/>
                </a:ext>
              </a:extLst>
            </xdr14:cNvPr>
            <xdr14:cNvContentPartPr/>
          </xdr14:nvContentPartPr>
          <xdr14:nvPr macro=""/>
          <xdr14:xfrm>
            <a:off x="10054440" y="3005251"/>
            <a:ext cx="289080" cy="1360080"/>
          </xdr14:xfrm>
        </xdr:contentPart>
      </mc:Choice>
      <mc:Fallback xmlns="">
        <xdr:pic>
          <xdr:nvPicPr>
            <xdr:cNvPr id="72" name="Ink 71">
              <a:extLst>
                <a:ext uri="{FF2B5EF4-FFF2-40B4-BE49-F238E27FC236}">
                  <a16:creationId xmlns:a16="http://schemas.microsoft.com/office/drawing/2014/main" id="{14C761A4-F1FB-2CBA-A136-3943871CF939}"/>
                </a:ext>
              </a:extLst>
            </xdr:cNvPr>
            <xdr:cNvPicPr/>
          </xdr:nvPicPr>
          <xdr:blipFill>
            <a:blip xmlns:r="http://schemas.openxmlformats.org/officeDocument/2006/relationships" r:embed="rId18"/>
            <a:stretch>
              <a:fillRect/>
            </a:stretch>
          </xdr:blipFill>
          <xdr:spPr>
            <a:xfrm>
              <a:off x="10045440" y="2996611"/>
              <a:ext cx="306720" cy="1377720"/>
            </a:xfrm>
            <a:prstGeom prst="rect">
              <a:avLst/>
            </a:prstGeom>
          </xdr:spPr>
        </xdr:pic>
      </mc:Fallback>
    </mc:AlternateContent>
    <xdr:clientData/>
  </xdr:twoCellAnchor>
  <xdr:twoCellAnchor editAs="oneCell">
    <xdr:from>
      <xdr:col>14</xdr:col>
      <xdr:colOff>107755</xdr:colOff>
      <xdr:row>19</xdr:row>
      <xdr:rowOff>90153</xdr:rowOff>
    </xdr:from>
    <xdr:to>
      <xdr:col>16</xdr:col>
      <xdr:colOff>279434</xdr:colOff>
      <xdr:row>21</xdr:row>
      <xdr:rowOff>88978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84" name="Ink 83">
              <a:extLst>
                <a:ext uri="{FF2B5EF4-FFF2-40B4-BE49-F238E27FC236}">
                  <a16:creationId xmlns:a16="http://schemas.microsoft.com/office/drawing/2014/main" id="{CB4A1F77-B07A-7DC4-CC14-24F80B9C3C49}"/>
                </a:ext>
              </a:extLst>
            </xdr14:cNvPr>
            <xdr14:cNvContentPartPr/>
          </xdr14:nvContentPartPr>
          <xdr14:nvPr macro=""/>
          <xdr14:xfrm>
            <a:off x="10560240" y="3599971"/>
            <a:ext cx="1387800" cy="368280"/>
          </xdr14:xfrm>
        </xdr:contentPart>
      </mc:Choice>
      <mc:Fallback xmlns="">
        <xdr:pic>
          <xdr:nvPicPr>
            <xdr:cNvPr id="84" name="Ink 83">
              <a:extLst>
                <a:ext uri="{FF2B5EF4-FFF2-40B4-BE49-F238E27FC236}">
                  <a16:creationId xmlns:a16="http://schemas.microsoft.com/office/drawing/2014/main" id="{CB4A1F77-B07A-7DC4-CC14-24F80B9C3C49}"/>
                </a:ext>
              </a:extLst>
            </xdr:cNvPr>
            <xdr:cNvPicPr/>
          </xdr:nvPicPr>
          <xdr:blipFill>
            <a:blip xmlns:r="http://schemas.openxmlformats.org/officeDocument/2006/relationships" r:embed="rId20"/>
            <a:stretch>
              <a:fillRect/>
            </a:stretch>
          </xdr:blipFill>
          <xdr:spPr>
            <a:xfrm>
              <a:off x="10551240" y="3591331"/>
              <a:ext cx="1405440" cy="385920"/>
            </a:xfrm>
            <a:prstGeom prst="rect">
              <a:avLst/>
            </a:prstGeom>
          </xdr:spPr>
        </xdr:pic>
      </mc:Fallback>
    </mc:AlternateContent>
    <xdr:clientData/>
  </xdr:twoCellAnchor>
  <xdr:twoCellAnchor editAs="oneCell">
    <xdr:from>
      <xdr:col>10</xdr:col>
      <xdr:colOff>265878</xdr:colOff>
      <xdr:row>17</xdr:row>
      <xdr:rowOff>153247</xdr:rowOff>
    </xdr:from>
    <xdr:to>
      <xdr:col>10</xdr:col>
      <xdr:colOff>499518</xdr:colOff>
      <xdr:row>18</xdr:row>
      <xdr:rowOff>84800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85" name="Ink 84">
              <a:extLst>
                <a:ext uri="{FF2B5EF4-FFF2-40B4-BE49-F238E27FC236}">
                  <a16:creationId xmlns:a16="http://schemas.microsoft.com/office/drawing/2014/main" id="{A68BDD1D-ECE0-223A-8F47-C792F064D2EA}"/>
                </a:ext>
              </a:extLst>
            </xdr14:cNvPr>
            <xdr14:cNvContentPartPr/>
          </xdr14:nvContentPartPr>
          <xdr14:nvPr macro=""/>
          <xdr14:xfrm>
            <a:off x="8286120" y="3293611"/>
            <a:ext cx="233640" cy="116280"/>
          </xdr14:xfrm>
        </xdr:contentPart>
      </mc:Choice>
      <mc:Fallback xmlns="">
        <xdr:pic>
          <xdr:nvPicPr>
            <xdr:cNvPr id="85" name="Ink 84">
              <a:extLst>
                <a:ext uri="{FF2B5EF4-FFF2-40B4-BE49-F238E27FC236}">
                  <a16:creationId xmlns:a16="http://schemas.microsoft.com/office/drawing/2014/main" id="{A68BDD1D-ECE0-223A-8F47-C792F064D2EA}"/>
                </a:ext>
              </a:extLst>
            </xdr:cNvPr>
            <xdr:cNvPicPr/>
          </xdr:nvPicPr>
          <xdr:blipFill>
            <a:blip xmlns:r="http://schemas.openxmlformats.org/officeDocument/2006/relationships" r:embed="rId22"/>
            <a:stretch>
              <a:fillRect/>
            </a:stretch>
          </xdr:blipFill>
          <xdr:spPr>
            <a:xfrm>
              <a:off x="8277120" y="3284971"/>
              <a:ext cx="251280" cy="133920"/>
            </a:xfrm>
            <a:prstGeom prst="rect">
              <a:avLst/>
            </a:prstGeom>
          </xdr:spPr>
        </xdr:pic>
      </mc:Fallback>
    </mc:AlternateContent>
    <xdr:clientData/>
  </xdr:twoCellAnchor>
  <xdr:twoCellAnchor editAs="oneCell">
    <xdr:from>
      <xdr:col>10</xdr:col>
      <xdr:colOff>183078</xdr:colOff>
      <xdr:row>19</xdr:row>
      <xdr:rowOff>37593</xdr:rowOff>
    </xdr:from>
    <xdr:to>
      <xdr:col>12</xdr:col>
      <xdr:colOff>505236</xdr:colOff>
      <xdr:row>22</xdr:row>
      <xdr:rowOff>174971</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90" name="Ink 89">
              <a:extLst>
                <a:ext uri="{FF2B5EF4-FFF2-40B4-BE49-F238E27FC236}">
                  <a16:creationId xmlns:a16="http://schemas.microsoft.com/office/drawing/2014/main" id="{28CBB5C4-2D2F-BDEB-16B7-01B035882C61}"/>
                </a:ext>
              </a:extLst>
            </xdr14:cNvPr>
            <xdr14:cNvContentPartPr/>
          </xdr14:nvContentPartPr>
          <xdr14:nvPr macro=""/>
          <xdr14:xfrm>
            <a:off x="8203320" y="3547411"/>
            <a:ext cx="1538280" cy="691560"/>
          </xdr14:xfrm>
        </xdr:contentPart>
      </mc:Choice>
      <mc:Fallback xmlns="">
        <xdr:pic>
          <xdr:nvPicPr>
            <xdr:cNvPr id="90" name="Ink 89">
              <a:extLst>
                <a:ext uri="{FF2B5EF4-FFF2-40B4-BE49-F238E27FC236}">
                  <a16:creationId xmlns:a16="http://schemas.microsoft.com/office/drawing/2014/main" id="{28CBB5C4-2D2F-BDEB-16B7-01B035882C61}"/>
                </a:ext>
              </a:extLst>
            </xdr:cNvPr>
            <xdr:cNvPicPr/>
          </xdr:nvPicPr>
          <xdr:blipFill>
            <a:blip xmlns:r="http://schemas.openxmlformats.org/officeDocument/2006/relationships" r:embed="rId24"/>
            <a:stretch>
              <a:fillRect/>
            </a:stretch>
          </xdr:blipFill>
          <xdr:spPr>
            <a:xfrm>
              <a:off x="8194322" y="3538416"/>
              <a:ext cx="1555916" cy="709191"/>
            </a:xfrm>
            <a:prstGeom prst="rect">
              <a:avLst/>
            </a:prstGeom>
          </xdr:spPr>
        </xdr:pic>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8</xdr:col>
      <xdr:colOff>533400</xdr:colOff>
      <xdr:row>12</xdr:row>
      <xdr:rowOff>68580</xdr:rowOff>
    </xdr:from>
    <xdr:to>
      <xdr:col>17</xdr:col>
      <xdr:colOff>358140</xdr:colOff>
      <xdr:row>25</xdr:row>
      <xdr:rowOff>91440</xdr:rowOff>
    </xdr:to>
    <xdr:sp macro="" textlink="">
      <xdr:nvSpPr>
        <xdr:cNvPr id="2" name="TextBox 1">
          <a:extLst>
            <a:ext uri="{FF2B5EF4-FFF2-40B4-BE49-F238E27FC236}">
              <a16:creationId xmlns:a16="http://schemas.microsoft.com/office/drawing/2014/main" id="{AD58B272-567D-6A00-CF6B-E8CB0A16A18F}"/>
            </a:ext>
          </a:extLst>
        </xdr:cNvPr>
        <xdr:cNvSpPr txBox="1"/>
      </xdr:nvSpPr>
      <xdr:spPr>
        <a:xfrm>
          <a:off x="8031480" y="2263140"/>
          <a:ext cx="5829300" cy="240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1-your lookup column should always be first.</a:t>
          </a:r>
        </a:p>
        <a:p>
          <a:r>
            <a:rPr lang="en-IN" sz="1100"/>
            <a:t>2- vlookup always work left to right  [ lookup value should be in left most column]</a:t>
          </a:r>
        </a:p>
        <a:p>
          <a:r>
            <a:rPr lang="en-IN" sz="1100"/>
            <a:t>3- It</a:t>
          </a:r>
          <a:r>
            <a:rPr lang="en-IN" sz="1100" baseline="0"/>
            <a:t> gives only one column as a output for a function</a:t>
          </a:r>
          <a:endParaRPr lang="en-IN"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18</xdr:col>
      <xdr:colOff>320700</xdr:colOff>
      <xdr:row>3</xdr:row>
      <xdr:rowOff>103320</xdr:rowOff>
    </xdr:from>
    <xdr:to>
      <xdr:col>25</xdr:col>
      <xdr:colOff>600660</xdr:colOff>
      <xdr:row>6</xdr:row>
      <xdr:rowOff>164160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4" name="Ink 23">
              <a:extLst>
                <a:ext uri="{FF2B5EF4-FFF2-40B4-BE49-F238E27FC236}">
                  <a16:creationId xmlns:a16="http://schemas.microsoft.com/office/drawing/2014/main" id="{A2A52555-6198-6233-E8B9-CDF8E9EC78DE}"/>
                </a:ext>
              </a:extLst>
            </xdr14:cNvPr>
            <xdr14:cNvContentPartPr/>
          </xdr14:nvContentPartPr>
          <xdr14:nvPr macro=""/>
          <xdr14:xfrm>
            <a:off x="14692020" y="651960"/>
            <a:ext cx="4547160" cy="609480"/>
          </xdr14:xfrm>
        </xdr:contentPart>
      </mc:Choice>
      <mc:Fallback xmlns="">
        <xdr:pic>
          <xdr:nvPicPr>
            <xdr:cNvPr id="24" name="Ink 23">
              <a:extLst>
                <a:ext uri="{FF2B5EF4-FFF2-40B4-BE49-F238E27FC236}">
                  <a16:creationId xmlns:a16="http://schemas.microsoft.com/office/drawing/2014/main" id="{A2A52555-6198-6233-E8B9-CDF8E9EC78DE}"/>
                </a:ext>
              </a:extLst>
            </xdr:cNvPr>
            <xdr:cNvPicPr/>
          </xdr:nvPicPr>
          <xdr:blipFill>
            <a:blip xmlns:r="http://schemas.openxmlformats.org/officeDocument/2006/relationships" r:embed="rId2"/>
            <a:stretch>
              <a:fillRect/>
            </a:stretch>
          </xdr:blipFill>
          <xdr:spPr>
            <a:xfrm>
              <a:off x="14683379" y="642960"/>
              <a:ext cx="4564801" cy="627120"/>
            </a:xfrm>
            <a:prstGeom prst="rect">
              <a:avLst/>
            </a:prstGeom>
          </xdr:spPr>
        </xdr:pic>
      </mc:Fallback>
    </mc:AlternateContent>
    <xdr:clientData/>
  </xdr:twoCellAnchor>
  <xdr:twoCellAnchor editAs="oneCell">
    <xdr:from>
      <xdr:col>20</xdr:col>
      <xdr:colOff>394260</xdr:colOff>
      <xdr:row>8</xdr:row>
      <xdr:rowOff>17640</xdr:rowOff>
    </xdr:from>
    <xdr:to>
      <xdr:col>22</xdr:col>
      <xdr:colOff>117540</xdr:colOff>
      <xdr:row>10</xdr:row>
      <xdr:rowOff>48600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3" name="Ink 32">
              <a:extLst>
                <a:ext uri="{FF2B5EF4-FFF2-40B4-BE49-F238E27FC236}">
                  <a16:creationId xmlns:a16="http://schemas.microsoft.com/office/drawing/2014/main" id="{78CCA4DF-67A8-241C-548B-A155DC514926}"/>
                </a:ext>
              </a:extLst>
            </xdr14:cNvPr>
            <xdr14:cNvContentPartPr/>
          </xdr14:nvContentPartPr>
          <xdr14:nvPr macro=""/>
          <xdr14:xfrm>
            <a:off x="15984780" y="1480680"/>
            <a:ext cx="942480" cy="396720"/>
          </xdr14:xfrm>
        </xdr:contentPart>
      </mc:Choice>
      <mc:Fallback xmlns="">
        <xdr:pic>
          <xdr:nvPicPr>
            <xdr:cNvPr id="33" name="Ink 32">
              <a:extLst>
                <a:ext uri="{FF2B5EF4-FFF2-40B4-BE49-F238E27FC236}">
                  <a16:creationId xmlns:a16="http://schemas.microsoft.com/office/drawing/2014/main" id="{78CCA4DF-67A8-241C-548B-A155DC514926}"/>
                </a:ext>
              </a:extLst>
            </xdr:cNvPr>
            <xdr:cNvPicPr/>
          </xdr:nvPicPr>
          <xdr:blipFill>
            <a:blip xmlns:r="http://schemas.openxmlformats.org/officeDocument/2006/relationships" r:embed="rId4"/>
            <a:stretch>
              <a:fillRect/>
            </a:stretch>
          </xdr:blipFill>
          <xdr:spPr>
            <a:xfrm>
              <a:off x="15975777" y="1471688"/>
              <a:ext cx="960127" cy="414344"/>
            </a:xfrm>
            <a:prstGeom prst="rect">
              <a:avLst/>
            </a:prstGeom>
          </xdr:spPr>
        </xdr:pic>
      </mc:Fallback>
    </mc:AlternateContent>
    <xdr:clientData/>
  </xdr:twoCellAnchor>
  <xdr:twoCellAnchor editAs="oneCell">
    <xdr:from>
      <xdr:col>22</xdr:col>
      <xdr:colOff>212220</xdr:colOff>
      <xdr:row>7</xdr:row>
      <xdr:rowOff>141840</xdr:rowOff>
    </xdr:from>
    <xdr:to>
      <xdr:col>24</xdr:col>
      <xdr:colOff>203340</xdr:colOff>
      <xdr:row>9</xdr:row>
      <xdr:rowOff>146160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5" name="Ink 44">
              <a:extLst>
                <a:ext uri="{FF2B5EF4-FFF2-40B4-BE49-F238E27FC236}">
                  <a16:creationId xmlns:a16="http://schemas.microsoft.com/office/drawing/2014/main" id="{2E3FE91A-FE69-EFF8-EBB3-913DE8FF0A1C}"/>
                </a:ext>
              </a:extLst>
            </xdr14:cNvPr>
            <xdr14:cNvContentPartPr/>
          </xdr14:nvContentPartPr>
          <xdr14:nvPr macro=""/>
          <xdr14:xfrm>
            <a:off x="17021940" y="1422000"/>
            <a:ext cx="1210320" cy="370080"/>
          </xdr14:xfrm>
        </xdr:contentPart>
      </mc:Choice>
      <mc:Fallback xmlns="">
        <xdr:pic>
          <xdr:nvPicPr>
            <xdr:cNvPr id="45" name="Ink 44">
              <a:extLst>
                <a:ext uri="{FF2B5EF4-FFF2-40B4-BE49-F238E27FC236}">
                  <a16:creationId xmlns:a16="http://schemas.microsoft.com/office/drawing/2014/main" id="{2E3FE91A-FE69-EFF8-EBB3-913DE8FF0A1C}"/>
                </a:ext>
              </a:extLst>
            </xdr:cNvPr>
            <xdr:cNvPicPr/>
          </xdr:nvPicPr>
          <xdr:blipFill>
            <a:blip xmlns:r="http://schemas.openxmlformats.org/officeDocument/2006/relationships" r:embed="rId6"/>
            <a:stretch>
              <a:fillRect/>
            </a:stretch>
          </xdr:blipFill>
          <xdr:spPr>
            <a:xfrm>
              <a:off x="17013297" y="1413000"/>
              <a:ext cx="1227965" cy="387720"/>
            </a:xfrm>
            <a:prstGeom prst="rect">
              <a:avLst/>
            </a:prstGeom>
          </xdr:spPr>
        </xdr:pic>
      </mc:Fallback>
    </mc:AlternateContent>
    <xdr:clientData/>
  </xdr:twoCellAnchor>
  <xdr:twoCellAnchor editAs="oneCell">
    <xdr:from>
      <xdr:col>24</xdr:col>
      <xdr:colOff>280020</xdr:colOff>
      <xdr:row>7</xdr:row>
      <xdr:rowOff>110880</xdr:rowOff>
    </xdr:from>
    <xdr:to>
      <xdr:col>25</xdr:col>
      <xdr:colOff>62460</xdr:colOff>
      <xdr:row>9</xdr:row>
      <xdr:rowOff>182520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49" name="Ink 48">
              <a:extLst>
                <a:ext uri="{FF2B5EF4-FFF2-40B4-BE49-F238E27FC236}">
                  <a16:creationId xmlns:a16="http://schemas.microsoft.com/office/drawing/2014/main" id="{84263404-E86E-BB49-7415-2D7410371437}"/>
                </a:ext>
              </a:extLst>
            </xdr14:cNvPr>
            <xdr14:cNvContentPartPr/>
          </xdr14:nvContentPartPr>
          <xdr14:nvPr macro=""/>
          <xdr14:xfrm>
            <a:off x="18308940" y="1391040"/>
            <a:ext cx="392040" cy="437400"/>
          </xdr14:xfrm>
        </xdr:contentPart>
      </mc:Choice>
      <mc:Fallback xmlns="">
        <xdr:pic>
          <xdr:nvPicPr>
            <xdr:cNvPr id="49" name="Ink 48">
              <a:extLst>
                <a:ext uri="{FF2B5EF4-FFF2-40B4-BE49-F238E27FC236}">
                  <a16:creationId xmlns:a16="http://schemas.microsoft.com/office/drawing/2014/main" id="{84263404-E86E-BB49-7415-2D7410371437}"/>
                </a:ext>
              </a:extLst>
            </xdr:cNvPr>
            <xdr:cNvPicPr/>
          </xdr:nvPicPr>
          <xdr:blipFill>
            <a:blip xmlns:r="http://schemas.openxmlformats.org/officeDocument/2006/relationships" r:embed="rId8"/>
            <a:stretch>
              <a:fillRect/>
            </a:stretch>
          </xdr:blipFill>
          <xdr:spPr>
            <a:xfrm>
              <a:off x="18299948" y="1382040"/>
              <a:ext cx="409664" cy="455040"/>
            </a:xfrm>
            <a:prstGeom prst="rect">
              <a:avLst/>
            </a:prstGeom>
          </xdr:spPr>
        </xdr:pic>
      </mc:Fallback>
    </mc:AlternateContent>
    <xdr:clientData/>
  </xdr:twoCellAnchor>
  <xdr:twoCellAnchor editAs="oneCell">
    <xdr:from>
      <xdr:col>25</xdr:col>
      <xdr:colOff>360540</xdr:colOff>
      <xdr:row>7</xdr:row>
      <xdr:rowOff>92880</xdr:rowOff>
    </xdr:from>
    <xdr:to>
      <xdr:col>27</xdr:col>
      <xdr:colOff>496020</xdr:colOff>
      <xdr:row>9</xdr:row>
      <xdr:rowOff>49320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58" name="Ink 57">
              <a:extLst>
                <a:ext uri="{FF2B5EF4-FFF2-40B4-BE49-F238E27FC236}">
                  <a16:creationId xmlns:a16="http://schemas.microsoft.com/office/drawing/2014/main" id="{048D2549-4E4D-A962-99F8-09653BED48B9}"/>
                </a:ext>
              </a:extLst>
            </xdr14:cNvPr>
            <xdr14:cNvContentPartPr/>
          </xdr14:nvContentPartPr>
          <xdr14:nvPr macro=""/>
          <xdr14:xfrm>
            <a:off x="18999060" y="1373040"/>
            <a:ext cx="1354680" cy="322200"/>
          </xdr14:xfrm>
        </xdr:contentPart>
      </mc:Choice>
      <mc:Fallback xmlns="">
        <xdr:pic>
          <xdr:nvPicPr>
            <xdr:cNvPr id="58" name="Ink 57">
              <a:extLst>
                <a:ext uri="{FF2B5EF4-FFF2-40B4-BE49-F238E27FC236}">
                  <a16:creationId xmlns:a16="http://schemas.microsoft.com/office/drawing/2014/main" id="{048D2549-4E4D-A962-99F8-09653BED48B9}"/>
                </a:ext>
              </a:extLst>
            </xdr:cNvPr>
            <xdr:cNvPicPr/>
          </xdr:nvPicPr>
          <xdr:blipFill>
            <a:blip xmlns:r="http://schemas.openxmlformats.org/officeDocument/2006/relationships" r:embed="rId10"/>
            <a:stretch>
              <a:fillRect/>
            </a:stretch>
          </xdr:blipFill>
          <xdr:spPr>
            <a:xfrm>
              <a:off x="18990420" y="1364040"/>
              <a:ext cx="1372320" cy="339840"/>
            </a:xfrm>
            <a:prstGeom prst="rect">
              <a:avLst/>
            </a:prstGeom>
          </xdr:spPr>
        </xdr:pic>
      </mc:Fallback>
    </mc:AlternateContent>
    <xdr:clientData/>
  </xdr:twoCellAnchor>
  <xdr:twoCellAnchor editAs="oneCell">
    <xdr:from>
      <xdr:col>20</xdr:col>
      <xdr:colOff>407580</xdr:colOff>
      <xdr:row>11</xdr:row>
      <xdr:rowOff>59400</xdr:rowOff>
    </xdr:from>
    <xdr:to>
      <xdr:col>23</xdr:col>
      <xdr:colOff>194460</xdr:colOff>
      <xdr:row>14</xdr:row>
      <xdr:rowOff>29880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2" name="Ink 71">
              <a:extLst>
                <a:ext uri="{FF2B5EF4-FFF2-40B4-BE49-F238E27FC236}">
                  <a16:creationId xmlns:a16="http://schemas.microsoft.com/office/drawing/2014/main" id="{450875D2-AF2F-D50F-345B-95F700C6F31D}"/>
                </a:ext>
              </a:extLst>
            </xdr14:cNvPr>
            <xdr14:cNvContentPartPr/>
          </xdr14:nvContentPartPr>
          <xdr14:nvPr macro=""/>
          <xdr14:xfrm>
            <a:off x="15998100" y="2071080"/>
            <a:ext cx="1615680" cy="519120"/>
          </xdr14:xfrm>
        </xdr:contentPart>
      </mc:Choice>
      <mc:Fallback xmlns="">
        <xdr:pic>
          <xdr:nvPicPr>
            <xdr:cNvPr id="72" name="Ink 71">
              <a:extLst>
                <a:ext uri="{FF2B5EF4-FFF2-40B4-BE49-F238E27FC236}">
                  <a16:creationId xmlns:a16="http://schemas.microsoft.com/office/drawing/2014/main" id="{450875D2-AF2F-D50F-345B-95F700C6F31D}"/>
                </a:ext>
              </a:extLst>
            </xdr:cNvPr>
            <xdr:cNvPicPr/>
          </xdr:nvPicPr>
          <xdr:blipFill>
            <a:blip xmlns:r="http://schemas.openxmlformats.org/officeDocument/2006/relationships" r:embed="rId12"/>
            <a:stretch>
              <a:fillRect/>
            </a:stretch>
          </xdr:blipFill>
          <xdr:spPr>
            <a:xfrm>
              <a:off x="15989100" y="2062440"/>
              <a:ext cx="1633320" cy="536760"/>
            </a:xfrm>
            <a:prstGeom prst="rect">
              <a:avLst/>
            </a:prstGeom>
          </xdr:spPr>
        </xdr:pic>
      </mc:Fallback>
    </mc:AlternateContent>
    <xdr:clientData/>
  </xdr:twoCellAnchor>
  <xdr:twoCellAnchor editAs="oneCell">
    <xdr:from>
      <xdr:col>22</xdr:col>
      <xdr:colOff>265500</xdr:colOff>
      <xdr:row>9</xdr:row>
      <xdr:rowOff>148680</xdr:rowOff>
    </xdr:from>
    <xdr:to>
      <xdr:col>28</xdr:col>
      <xdr:colOff>140580</xdr:colOff>
      <xdr:row>14</xdr:row>
      <xdr:rowOff>6120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07" name="Ink 106">
              <a:extLst>
                <a:ext uri="{FF2B5EF4-FFF2-40B4-BE49-F238E27FC236}">
                  <a16:creationId xmlns:a16="http://schemas.microsoft.com/office/drawing/2014/main" id="{8954D3DB-0D27-E3FF-3EC9-4010F960AB5B}"/>
                </a:ext>
              </a:extLst>
            </xdr14:cNvPr>
            <xdr14:cNvContentPartPr/>
          </xdr14:nvContentPartPr>
          <xdr14:nvPr macro=""/>
          <xdr14:xfrm>
            <a:off x="17075220" y="1794600"/>
            <a:ext cx="3532680" cy="771840"/>
          </xdr14:xfrm>
        </xdr:contentPart>
      </mc:Choice>
      <mc:Fallback xmlns="">
        <xdr:pic>
          <xdr:nvPicPr>
            <xdr:cNvPr id="107" name="Ink 106">
              <a:extLst>
                <a:ext uri="{FF2B5EF4-FFF2-40B4-BE49-F238E27FC236}">
                  <a16:creationId xmlns:a16="http://schemas.microsoft.com/office/drawing/2014/main" id="{8954D3DB-0D27-E3FF-3EC9-4010F960AB5B}"/>
                </a:ext>
              </a:extLst>
            </xdr:cNvPr>
            <xdr:cNvPicPr/>
          </xdr:nvPicPr>
          <xdr:blipFill>
            <a:blip xmlns:r="http://schemas.openxmlformats.org/officeDocument/2006/relationships" r:embed="rId14"/>
            <a:stretch>
              <a:fillRect/>
            </a:stretch>
          </xdr:blipFill>
          <xdr:spPr>
            <a:xfrm>
              <a:off x="17066221" y="1785600"/>
              <a:ext cx="3550318" cy="789480"/>
            </a:xfrm>
            <a:prstGeom prst="rect">
              <a:avLst/>
            </a:prstGeom>
          </xdr:spPr>
        </xdr:pic>
      </mc:Fallback>
    </mc:AlternateContent>
    <xdr:clientData/>
  </xdr:twoCellAnchor>
  <xdr:twoCellAnchor editAs="oneCell">
    <xdr:from>
      <xdr:col>23</xdr:col>
      <xdr:colOff>430620</xdr:colOff>
      <xdr:row>14</xdr:row>
      <xdr:rowOff>165960</xdr:rowOff>
    </xdr:from>
    <xdr:to>
      <xdr:col>27</xdr:col>
      <xdr:colOff>171660</xdr:colOff>
      <xdr:row>17</xdr:row>
      <xdr:rowOff>122400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25" name="Ink 124">
              <a:extLst>
                <a:ext uri="{FF2B5EF4-FFF2-40B4-BE49-F238E27FC236}">
                  <a16:creationId xmlns:a16="http://schemas.microsoft.com/office/drawing/2014/main" id="{DF253471-DD4E-F9C1-B558-3E6DAD772374}"/>
                </a:ext>
              </a:extLst>
            </xdr14:cNvPr>
            <xdr14:cNvContentPartPr/>
          </xdr14:nvContentPartPr>
          <xdr14:nvPr macro=""/>
          <xdr14:xfrm>
            <a:off x="17849940" y="2726280"/>
            <a:ext cx="2179440" cy="505080"/>
          </xdr14:xfrm>
        </xdr:contentPart>
      </mc:Choice>
      <mc:Fallback xmlns="">
        <xdr:pic>
          <xdr:nvPicPr>
            <xdr:cNvPr id="125" name="Ink 124">
              <a:extLst>
                <a:ext uri="{FF2B5EF4-FFF2-40B4-BE49-F238E27FC236}">
                  <a16:creationId xmlns:a16="http://schemas.microsoft.com/office/drawing/2014/main" id="{DF253471-DD4E-F9C1-B558-3E6DAD772374}"/>
                </a:ext>
              </a:extLst>
            </xdr:cNvPr>
            <xdr:cNvPicPr/>
          </xdr:nvPicPr>
          <xdr:blipFill>
            <a:blip xmlns:r="http://schemas.openxmlformats.org/officeDocument/2006/relationships" r:embed="rId16"/>
            <a:stretch>
              <a:fillRect/>
            </a:stretch>
          </xdr:blipFill>
          <xdr:spPr>
            <a:xfrm>
              <a:off x="17840941" y="2717640"/>
              <a:ext cx="2197077" cy="522720"/>
            </a:xfrm>
            <a:prstGeom prst="rect">
              <a:avLst/>
            </a:prstGeom>
          </xdr:spPr>
        </xdr:pic>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354600</xdr:colOff>
      <xdr:row>6</xdr:row>
      <xdr:rowOff>142200</xdr:rowOff>
    </xdr:from>
    <xdr:to>
      <xdr:col>15</xdr:col>
      <xdr:colOff>356280</xdr:colOff>
      <xdr:row>8</xdr:row>
      <xdr:rowOff>141480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6" name="Ink 5">
              <a:extLst>
                <a:ext uri="{FF2B5EF4-FFF2-40B4-BE49-F238E27FC236}">
                  <a16:creationId xmlns:a16="http://schemas.microsoft.com/office/drawing/2014/main" id="{AD748429-EA90-B7A7-A9E6-291791F9E707}"/>
                </a:ext>
              </a:extLst>
            </xdr14:cNvPr>
            <xdr14:cNvContentPartPr/>
          </xdr14:nvContentPartPr>
          <xdr14:nvPr macro=""/>
          <xdr14:xfrm>
            <a:off x="8995680" y="1239480"/>
            <a:ext cx="611280" cy="365040"/>
          </xdr14:xfrm>
        </xdr:contentPart>
      </mc:Choice>
      <mc:Fallback xmlns="">
        <xdr:pic>
          <xdr:nvPicPr>
            <xdr:cNvPr id="6" name="Ink 5">
              <a:extLst>
                <a:ext uri="{FF2B5EF4-FFF2-40B4-BE49-F238E27FC236}">
                  <a16:creationId xmlns:a16="http://schemas.microsoft.com/office/drawing/2014/main" id="{AD748429-EA90-B7A7-A9E6-291791F9E707}"/>
                </a:ext>
              </a:extLst>
            </xdr:cNvPr>
            <xdr:cNvPicPr/>
          </xdr:nvPicPr>
          <xdr:blipFill>
            <a:blip xmlns:r="http://schemas.openxmlformats.org/officeDocument/2006/relationships" r:embed="rId2"/>
            <a:stretch>
              <a:fillRect/>
            </a:stretch>
          </xdr:blipFill>
          <xdr:spPr>
            <a:xfrm>
              <a:off x="8991360" y="1235160"/>
              <a:ext cx="619920" cy="373680"/>
            </a:xfrm>
            <a:prstGeom prst="rect">
              <a:avLst/>
            </a:prstGeom>
          </xdr:spPr>
        </xdr:pic>
      </mc:Fallback>
    </mc:AlternateContent>
    <xdr:clientData/>
  </xdr:twoCellAnchor>
  <xdr:twoCellAnchor editAs="oneCell">
    <xdr:from>
      <xdr:col>15</xdr:col>
      <xdr:colOff>378960</xdr:colOff>
      <xdr:row>5</xdr:row>
      <xdr:rowOff>93240</xdr:rowOff>
    </xdr:from>
    <xdr:to>
      <xdr:col>17</xdr:col>
      <xdr:colOff>403920</xdr:colOff>
      <xdr:row>8</xdr:row>
      <xdr:rowOff>26640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6" name="Ink 15">
              <a:extLst>
                <a:ext uri="{FF2B5EF4-FFF2-40B4-BE49-F238E27FC236}">
                  <a16:creationId xmlns:a16="http://schemas.microsoft.com/office/drawing/2014/main" id="{958963A0-E201-3D32-274D-68A1B9233DA9}"/>
                </a:ext>
              </a:extLst>
            </xdr14:cNvPr>
            <xdr14:cNvContentPartPr/>
          </xdr14:nvContentPartPr>
          <xdr14:nvPr macro=""/>
          <xdr14:xfrm>
            <a:off x="9629640" y="1007640"/>
            <a:ext cx="1244160" cy="482040"/>
          </xdr14:xfrm>
        </xdr:contentPart>
      </mc:Choice>
      <mc:Fallback xmlns="">
        <xdr:pic>
          <xdr:nvPicPr>
            <xdr:cNvPr id="16" name="Ink 15">
              <a:extLst>
                <a:ext uri="{FF2B5EF4-FFF2-40B4-BE49-F238E27FC236}">
                  <a16:creationId xmlns:a16="http://schemas.microsoft.com/office/drawing/2014/main" id="{958963A0-E201-3D32-274D-68A1B9233DA9}"/>
                </a:ext>
              </a:extLst>
            </xdr:cNvPr>
            <xdr:cNvPicPr/>
          </xdr:nvPicPr>
          <xdr:blipFill>
            <a:blip xmlns:r="http://schemas.openxmlformats.org/officeDocument/2006/relationships" r:embed="rId4"/>
            <a:stretch>
              <a:fillRect/>
            </a:stretch>
          </xdr:blipFill>
          <xdr:spPr>
            <a:xfrm>
              <a:off x="9625321" y="1003320"/>
              <a:ext cx="1252798" cy="490680"/>
            </a:xfrm>
            <a:prstGeom prst="rect">
              <a:avLst/>
            </a:prstGeom>
          </xdr:spPr>
        </xdr:pic>
      </mc:Fallback>
    </mc:AlternateContent>
    <xdr:clientData/>
  </xdr:twoCellAnchor>
  <xdr:twoCellAnchor editAs="oneCell">
    <xdr:from>
      <xdr:col>17</xdr:col>
      <xdr:colOff>569160</xdr:colOff>
      <xdr:row>3</xdr:row>
      <xdr:rowOff>57960</xdr:rowOff>
    </xdr:from>
    <xdr:to>
      <xdr:col>20</xdr:col>
      <xdr:colOff>343080</xdr:colOff>
      <xdr:row>6</xdr:row>
      <xdr:rowOff>84600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25" name="Ink 24">
              <a:extLst>
                <a:ext uri="{FF2B5EF4-FFF2-40B4-BE49-F238E27FC236}">
                  <a16:creationId xmlns:a16="http://schemas.microsoft.com/office/drawing/2014/main" id="{700A255E-0724-B612-9BF0-42992E256A4E}"/>
                </a:ext>
              </a:extLst>
            </xdr14:cNvPr>
            <xdr14:cNvContentPartPr/>
          </xdr14:nvContentPartPr>
          <xdr14:nvPr macro=""/>
          <xdr14:xfrm>
            <a:off x="11039040" y="606600"/>
            <a:ext cx="1602720" cy="575280"/>
          </xdr14:xfrm>
        </xdr:contentPart>
      </mc:Choice>
      <mc:Fallback xmlns="">
        <xdr:pic>
          <xdr:nvPicPr>
            <xdr:cNvPr id="25" name="Ink 24">
              <a:extLst>
                <a:ext uri="{FF2B5EF4-FFF2-40B4-BE49-F238E27FC236}">
                  <a16:creationId xmlns:a16="http://schemas.microsoft.com/office/drawing/2014/main" id="{700A255E-0724-B612-9BF0-42992E256A4E}"/>
                </a:ext>
              </a:extLst>
            </xdr:cNvPr>
            <xdr:cNvPicPr/>
          </xdr:nvPicPr>
          <xdr:blipFill>
            <a:blip xmlns:r="http://schemas.openxmlformats.org/officeDocument/2006/relationships" r:embed="rId6"/>
            <a:stretch>
              <a:fillRect/>
            </a:stretch>
          </xdr:blipFill>
          <xdr:spPr>
            <a:xfrm>
              <a:off x="11034719" y="602280"/>
              <a:ext cx="1611362" cy="583920"/>
            </a:xfrm>
            <a:prstGeom prst="rect">
              <a:avLst/>
            </a:prstGeom>
          </xdr:spPr>
        </xdr:pic>
      </mc:Fallback>
    </mc:AlternateContent>
    <xdr:clientData/>
  </xdr:twoCellAnchor>
  <xdr:twoCellAnchor editAs="oneCell">
    <xdr:from>
      <xdr:col>15</xdr:col>
      <xdr:colOff>63960</xdr:colOff>
      <xdr:row>1</xdr:row>
      <xdr:rowOff>4680</xdr:rowOff>
    </xdr:from>
    <xdr:to>
      <xdr:col>16</xdr:col>
      <xdr:colOff>544080</xdr:colOff>
      <xdr:row>3</xdr:row>
      <xdr:rowOff>145080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4" name="Ink 33">
              <a:extLst>
                <a:ext uri="{FF2B5EF4-FFF2-40B4-BE49-F238E27FC236}">
                  <a16:creationId xmlns:a16="http://schemas.microsoft.com/office/drawing/2014/main" id="{78CD4653-8503-A8F3-42FD-10FD620587CB}"/>
                </a:ext>
              </a:extLst>
            </xdr14:cNvPr>
            <xdr14:cNvContentPartPr/>
          </xdr14:nvContentPartPr>
          <xdr14:nvPr macro=""/>
          <xdr14:xfrm>
            <a:off x="9314640" y="187560"/>
            <a:ext cx="1089720" cy="506160"/>
          </xdr14:xfrm>
        </xdr:contentPart>
      </mc:Choice>
      <mc:Fallback xmlns="">
        <xdr:pic>
          <xdr:nvPicPr>
            <xdr:cNvPr id="34" name="Ink 33">
              <a:extLst>
                <a:ext uri="{FF2B5EF4-FFF2-40B4-BE49-F238E27FC236}">
                  <a16:creationId xmlns:a16="http://schemas.microsoft.com/office/drawing/2014/main" id="{78CD4653-8503-A8F3-42FD-10FD620587CB}"/>
                </a:ext>
              </a:extLst>
            </xdr:cNvPr>
            <xdr:cNvPicPr/>
          </xdr:nvPicPr>
          <xdr:blipFill>
            <a:blip xmlns:r="http://schemas.openxmlformats.org/officeDocument/2006/relationships" r:embed="rId8"/>
            <a:stretch>
              <a:fillRect/>
            </a:stretch>
          </xdr:blipFill>
          <xdr:spPr>
            <a:xfrm>
              <a:off x="9305643" y="178920"/>
              <a:ext cx="1107354" cy="523800"/>
            </a:xfrm>
            <a:prstGeom prst="rect">
              <a:avLst/>
            </a:prstGeom>
          </xdr:spPr>
        </xdr:pic>
      </mc:Fallback>
    </mc:AlternateContent>
    <xdr:clientData/>
  </xdr:twoCellAnchor>
  <xdr:twoCellAnchor editAs="oneCell">
    <xdr:from>
      <xdr:col>9</xdr:col>
      <xdr:colOff>283920</xdr:colOff>
      <xdr:row>6</xdr:row>
      <xdr:rowOff>170280</xdr:rowOff>
    </xdr:from>
    <xdr:to>
      <xdr:col>10</xdr:col>
      <xdr:colOff>109920</xdr:colOff>
      <xdr:row>8</xdr:row>
      <xdr:rowOff>5400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55" name="Ink 54">
              <a:extLst>
                <a:ext uri="{FF2B5EF4-FFF2-40B4-BE49-F238E27FC236}">
                  <a16:creationId xmlns:a16="http://schemas.microsoft.com/office/drawing/2014/main" id="{9F52DC4B-7C03-6415-61A5-42EB0FAB3F9C}"/>
                </a:ext>
              </a:extLst>
            </xdr14:cNvPr>
            <xdr14:cNvContentPartPr/>
          </xdr14:nvContentPartPr>
          <xdr14:nvPr macro=""/>
          <xdr14:xfrm>
            <a:off x="5877000" y="1267560"/>
            <a:ext cx="435600" cy="200880"/>
          </xdr14:xfrm>
        </xdr:contentPart>
      </mc:Choice>
      <mc:Fallback xmlns="">
        <xdr:pic>
          <xdr:nvPicPr>
            <xdr:cNvPr id="55" name="Ink 54">
              <a:extLst>
                <a:ext uri="{FF2B5EF4-FFF2-40B4-BE49-F238E27FC236}">
                  <a16:creationId xmlns:a16="http://schemas.microsoft.com/office/drawing/2014/main" id="{9F52DC4B-7C03-6415-61A5-42EB0FAB3F9C}"/>
                </a:ext>
              </a:extLst>
            </xdr:cNvPr>
            <xdr:cNvPicPr/>
          </xdr:nvPicPr>
          <xdr:blipFill>
            <a:blip xmlns:r="http://schemas.openxmlformats.org/officeDocument/2006/relationships" r:embed="rId10"/>
            <a:stretch>
              <a:fillRect/>
            </a:stretch>
          </xdr:blipFill>
          <xdr:spPr>
            <a:xfrm>
              <a:off x="5868360" y="1258560"/>
              <a:ext cx="453240" cy="218520"/>
            </a:xfrm>
            <a:prstGeom prst="rect">
              <a:avLst/>
            </a:prstGeom>
          </xdr:spPr>
        </xdr:pic>
      </mc:Fallback>
    </mc:AlternateContent>
    <xdr:clientData/>
  </xdr:twoCellAnchor>
  <xdr:twoCellAnchor editAs="oneCell">
    <xdr:from>
      <xdr:col>20</xdr:col>
      <xdr:colOff>463320</xdr:colOff>
      <xdr:row>6</xdr:row>
      <xdr:rowOff>42480</xdr:rowOff>
    </xdr:from>
    <xdr:to>
      <xdr:col>20</xdr:col>
      <xdr:colOff>602640</xdr:colOff>
      <xdr:row>7</xdr:row>
      <xdr:rowOff>30600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64" name="Ink 63">
              <a:extLst>
                <a:ext uri="{FF2B5EF4-FFF2-40B4-BE49-F238E27FC236}">
                  <a16:creationId xmlns:a16="http://schemas.microsoft.com/office/drawing/2014/main" id="{A8535851-3EF9-3115-FDC3-9CDC121A2B2F}"/>
                </a:ext>
              </a:extLst>
            </xdr14:cNvPr>
            <xdr14:cNvContentPartPr/>
          </xdr14:nvContentPartPr>
          <xdr14:nvPr macro=""/>
          <xdr14:xfrm>
            <a:off x="12762000" y="1139760"/>
            <a:ext cx="139320" cy="171000"/>
          </xdr14:xfrm>
        </xdr:contentPart>
      </mc:Choice>
      <mc:Fallback xmlns="">
        <xdr:pic>
          <xdr:nvPicPr>
            <xdr:cNvPr id="64" name="Ink 63">
              <a:extLst>
                <a:ext uri="{FF2B5EF4-FFF2-40B4-BE49-F238E27FC236}">
                  <a16:creationId xmlns:a16="http://schemas.microsoft.com/office/drawing/2014/main" id="{A8535851-3EF9-3115-FDC3-9CDC121A2B2F}"/>
                </a:ext>
              </a:extLst>
            </xdr:cNvPr>
            <xdr:cNvPicPr/>
          </xdr:nvPicPr>
          <xdr:blipFill>
            <a:blip xmlns:r="http://schemas.openxmlformats.org/officeDocument/2006/relationships" r:embed="rId12"/>
            <a:stretch>
              <a:fillRect/>
            </a:stretch>
          </xdr:blipFill>
          <xdr:spPr>
            <a:xfrm>
              <a:off x="12753360" y="1131120"/>
              <a:ext cx="156960" cy="188640"/>
            </a:xfrm>
            <a:prstGeom prst="rect">
              <a:avLst/>
            </a:prstGeom>
          </xdr:spPr>
        </xdr:pic>
      </mc:Fallback>
    </mc:AlternateContent>
    <xdr:clientData/>
  </xdr:twoCellAnchor>
  <xdr:twoCellAnchor editAs="oneCell">
    <xdr:from>
      <xdr:col>14</xdr:col>
      <xdr:colOff>527040</xdr:colOff>
      <xdr:row>6</xdr:row>
      <xdr:rowOff>159840</xdr:rowOff>
    </xdr:from>
    <xdr:to>
      <xdr:col>18</xdr:col>
      <xdr:colOff>241080</xdr:colOff>
      <xdr:row>15</xdr:row>
      <xdr:rowOff>151560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1" name="Ink 80">
              <a:extLst>
                <a:ext uri="{FF2B5EF4-FFF2-40B4-BE49-F238E27FC236}">
                  <a16:creationId xmlns:a16="http://schemas.microsoft.com/office/drawing/2014/main" id="{E092CDB9-04E5-9BC8-E406-5E193A868FEE}"/>
                </a:ext>
              </a:extLst>
            </xdr14:cNvPr>
            <xdr14:cNvContentPartPr/>
          </xdr14:nvContentPartPr>
          <xdr14:nvPr macro=""/>
          <xdr14:xfrm>
            <a:off x="9168120" y="1257120"/>
            <a:ext cx="2152440" cy="1637640"/>
          </xdr14:xfrm>
        </xdr:contentPart>
      </mc:Choice>
      <mc:Fallback xmlns="">
        <xdr:pic>
          <xdr:nvPicPr>
            <xdr:cNvPr id="81" name="Ink 80">
              <a:extLst>
                <a:ext uri="{FF2B5EF4-FFF2-40B4-BE49-F238E27FC236}">
                  <a16:creationId xmlns:a16="http://schemas.microsoft.com/office/drawing/2014/main" id="{E092CDB9-04E5-9BC8-E406-5E193A868FEE}"/>
                </a:ext>
              </a:extLst>
            </xdr:cNvPr>
            <xdr:cNvPicPr/>
          </xdr:nvPicPr>
          <xdr:blipFill>
            <a:blip xmlns:r="http://schemas.openxmlformats.org/officeDocument/2006/relationships" r:embed="rId14"/>
            <a:stretch>
              <a:fillRect/>
            </a:stretch>
          </xdr:blipFill>
          <xdr:spPr>
            <a:xfrm>
              <a:off x="9159120" y="1248482"/>
              <a:ext cx="2170080" cy="1655276"/>
            </a:xfrm>
            <a:prstGeom prst="rect">
              <a:avLst/>
            </a:prstGeom>
          </xdr:spPr>
        </xdr:pic>
      </mc:Fallback>
    </mc:AlternateContent>
    <xdr:clientData/>
  </xdr:twoCellAnchor>
  <xdr:twoCellAnchor editAs="oneCell">
    <xdr:from>
      <xdr:col>9</xdr:col>
      <xdr:colOff>341880</xdr:colOff>
      <xdr:row>8</xdr:row>
      <xdr:rowOff>2160</xdr:rowOff>
    </xdr:from>
    <xdr:to>
      <xdr:col>10</xdr:col>
      <xdr:colOff>179400</xdr:colOff>
      <xdr:row>9</xdr:row>
      <xdr:rowOff>32760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82" name="Ink 81">
              <a:extLst>
                <a:ext uri="{FF2B5EF4-FFF2-40B4-BE49-F238E27FC236}">
                  <a16:creationId xmlns:a16="http://schemas.microsoft.com/office/drawing/2014/main" id="{C4156C34-66CD-596C-C758-B236ED1E0876}"/>
                </a:ext>
              </a:extLst>
            </xdr14:cNvPr>
            <xdr14:cNvContentPartPr/>
          </xdr14:nvContentPartPr>
          <xdr14:nvPr macro=""/>
          <xdr14:xfrm>
            <a:off x="5934960" y="1465200"/>
            <a:ext cx="447120" cy="213480"/>
          </xdr14:xfrm>
        </xdr:contentPart>
      </mc:Choice>
      <mc:Fallback xmlns="">
        <xdr:pic>
          <xdr:nvPicPr>
            <xdr:cNvPr id="82" name="Ink 81">
              <a:extLst>
                <a:ext uri="{FF2B5EF4-FFF2-40B4-BE49-F238E27FC236}">
                  <a16:creationId xmlns:a16="http://schemas.microsoft.com/office/drawing/2014/main" id="{C4156C34-66CD-596C-C758-B236ED1E0876}"/>
                </a:ext>
              </a:extLst>
            </xdr:cNvPr>
            <xdr:cNvPicPr/>
          </xdr:nvPicPr>
          <xdr:blipFill>
            <a:blip xmlns:r="http://schemas.openxmlformats.org/officeDocument/2006/relationships" r:embed="rId16"/>
            <a:stretch>
              <a:fillRect/>
            </a:stretch>
          </xdr:blipFill>
          <xdr:spPr>
            <a:xfrm>
              <a:off x="5925960" y="1456560"/>
              <a:ext cx="464760" cy="231120"/>
            </a:xfrm>
            <a:prstGeom prst="rect">
              <a:avLst/>
            </a:prstGeom>
          </xdr:spPr>
        </xdr:pic>
      </mc:Fallback>
    </mc:AlternateContent>
    <xdr:clientData/>
  </xdr:twoCellAnchor>
  <xdr:twoCellAnchor editAs="oneCell">
    <xdr:from>
      <xdr:col>20</xdr:col>
      <xdr:colOff>542160</xdr:colOff>
      <xdr:row>8</xdr:row>
      <xdr:rowOff>14400</xdr:rowOff>
    </xdr:from>
    <xdr:to>
      <xdr:col>21</xdr:col>
      <xdr:colOff>47760</xdr:colOff>
      <xdr:row>9</xdr:row>
      <xdr:rowOff>146520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91" name="Ink 90">
              <a:extLst>
                <a:ext uri="{FF2B5EF4-FFF2-40B4-BE49-F238E27FC236}">
                  <a16:creationId xmlns:a16="http://schemas.microsoft.com/office/drawing/2014/main" id="{98864F34-C3C9-12FC-31D9-0E2A7B81557E}"/>
                </a:ext>
              </a:extLst>
            </xdr14:cNvPr>
            <xdr14:cNvContentPartPr/>
          </xdr14:nvContentPartPr>
          <xdr14:nvPr macro=""/>
          <xdr14:xfrm>
            <a:off x="12840840" y="1477440"/>
            <a:ext cx="115200" cy="315000"/>
          </xdr14:xfrm>
        </xdr:contentPart>
      </mc:Choice>
      <mc:Fallback xmlns="">
        <xdr:pic>
          <xdr:nvPicPr>
            <xdr:cNvPr id="91" name="Ink 90">
              <a:extLst>
                <a:ext uri="{FF2B5EF4-FFF2-40B4-BE49-F238E27FC236}">
                  <a16:creationId xmlns:a16="http://schemas.microsoft.com/office/drawing/2014/main" id="{98864F34-C3C9-12FC-31D9-0E2A7B81557E}"/>
                </a:ext>
              </a:extLst>
            </xdr:cNvPr>
            <xdr:cNvPicPr/>
          </xdr:nvPicPr>
          <xdr:blipFill>
            <a:blip xmlns:r="http://schemas.openxmlformats.org/officeDocument/2006/relationships" r:embed="rId18"/>
            <a:stretch>
              <a:fillRect/>
            </a:stretch>
          </xdr:blipFill>
          <xdr:spPr>
            <a:xfrm>
              <a:off x="12832200" y="1468450"/>
              <a:ext cx="132840" cy="332620"/>
            </a:xfrm>
            <a:prstGeom prst="rect">
              <a:avLst/>
            </a:prstGeom>
          </xdr:spPr>
        </xdr:pic>
      </mc:Fallback>
    </mc:AlternateContent>
    <xdr:clientData/>
  </xdr:twoCellAnchor>
  <xdr:twoCellAnchor editAs="oneCell">
    <xdr:from>
      <xdr:col>18</xdr:col>
      <xdr:colOff>207240</xdr:colOff>
      <xdr:row>6</xdr:row>
      <xdr:rowOff>152280</xdr:rowOff>
    </xdr:from>
    <xdr:to>
      <xdr:col>20</xdr:col>
      <xdr:colOff>123480</xdr:colOff>
      <xdr:row>11</xdr:row>
      <xdr:rowOff>110160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92" name="Ink 91">
              <a:extLst>
                <a:ext uri="{FF2B5EF4-FFF2-40B4-BE49-F238E27FC236}">
                  <a16:creationId xmlns:a16="http://schemas.microsoft.com/office/drawing/2014/main" id="{81382929-082A-AF1C-61A9-205A687F5F2D}"/>
                </a:ext>
              </a:extLst>
            </xdr14:cNvPr>
            <xdr14:cNvContentPartPr/>
          </xdr14:nvContentPartPr>
          <xdr14:nvPr macro=""/>
          <xdr14:xfrm>
            <a:off x="11286720" y="1249560"/>
            <a:ext cx="1135440" cy="872280"/>
          </xdr14:xfrm>
        </xdr:contentPart>
      </mc:Choice>
      <mc:Fallback xmlns="">
        <xdr:pic>
          <xdr:nvPicPr>
            <xdr:cNvPr id="92" name="Ink 91">
              <a:extLst>
                <a:ext uri="{FF2B5EF4-FFF2-40B4-BE49-F238E27FC236}">
                  <a16:creationId xmlns:a16="http://schemas.microsoft.com/office/drawing/2014/main" id="{81382929-082A-AF1C-61A9-205A687F5F2D}"/>
                </a:ext>
              </a:extLst>
            </xdr:cNvPr>
            <xdr:cNvPicPr/>
          </xdr:nvPicPr>
          <xdr:blipFill>
            <a:blip xmlns:r="http://schemas.openxmlformats.org/officeDocument/2006/relationships" r:embed="rId20"/>
            <a:stretch>
              <a:fillRect/>
            </a:stretch>
          </xdr:blipFill>
          <xdr:spPr>
            <a:xfrm>
              <a:off x="11278080" y="1240916"/>
              <a:ext cx="1153080" cy="889927"/>
            </a:xfrm>
            <a:prstGeom prst="rect">
              <a:avLst/>
            </a:prstGeom>
          </xdr:spPr>
        </xdr:pic>
      </mc:Fallback>
    </mc:AlternateContent>
    <xdr:clientData/>
  </xdr:twoCellAnchor>
  <xdr:twoCellAnchor editAs="oneCell">
    <xdr:from>
      <xdr:col>9</xdr:col>
      <xdr:colOff>327840</xdr:colOff>
      <xdr:row>9</xdr:row>
      <xdr:rowOff>44640</xdr:rowOff>
    </xdr:from>
    <xdr:to>
      <xdr:col>10</xdr:col>
      <xdr:colOff>92280</xdr:colOff>
      <xdr:row>9</xdr:row>
      <xdr:rowOff>180000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10" name="Ink 109">
              <a:extLst>
                <a:ext uri="{FF2B5EF4-FFF2-40B4-BE49-F238E27FC236}">
                  <a16:creationId xmlns:a16="http://schemas.microsoft.com/office/drawing/2014/main" id="{CA9F05AC-4DD8-1F34-E5BD-8ECBF5FEB688}"/>
                </a:ext>
              </a:extLst>
            </xdr14:cNvPr>
            <xdr14:cNvContentPartPr/>
          </xdr14:nvContentPartPr>
          <xdr14:nvPr macro=""/>
          <xdr14:xfrm>
            <a:off x="5920920" y="1690560"/>
            <a:ext cx="374040" cy="135360"/>
          </xdr14:xfrm>
        </xdr:contentPart>
      </mc:Choice>
      <mc:Fallback xmlns="">
        <xdr:pic>
          <xdr:nvPicPr>
            <xdr:cNvPr id="110" name="Ink 109">
              <a:extLst>
                <a:ext uri="{FF2B5EF4-FFF2-40B4-BE49-F238E27FC236}">
                  <a16:creationId xmlns:a16="http://schemas.microsoft.com/office/drawing/2014/main" id="{CA9F05AC-4DD8-1F34-E5BD-8ECBF5FEB688}"/>
                </a:ext>
              </a:extLst>
            </xdr:cNvPr>
            <xdr:cNvPicPr/>
          </xdr:nvPicPr>
          <xdr:blipFill>
            <a:blip xmlns:r="http://schemas.openxmlformats.org/officeDocument/2006/relationships" r:embed="rId22"/>
            <a:stretch>
              <a:fillRect/>
            </a:stretch>
          </xdr:blipFill>
          <xdr:spPr>
            <a:xfrm>
              <a:off x="5911920" y="1681560"/>
              <a:ext cx="391680" cy="153000"/>
            </a:xfrm>
            <a:prstGeom prst="rect">
              <a:avLst/>
            </a:prstGeom>
          </xdr:spPr>
        </xdr:pic>
      </mc:Fallback>
    </mc:AlternateContent>
    <xdr:clientData/>
  </xdr:twoCellAnchor>
  <xdr:twoCellAnchor editAs="oneCell">
    <xdr:from>
      <xdr:col>15</xdr:col>
      <xdr:colOff>291480</xdr:colOff>
      <xdr:row>7</xdr:row>
      <xdr:rowOff>31320</xdr:rowOff>
    </xdr:from>
    <xdr:to>
      <xdr:col>18</xdr:col>
      <xdr:colOff>266640</xdr:colOff>
      <xdr:row>18</xdr:row>
      <xdr:rowOff>110880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13" name="Ink 112">
              <a:extLst>
                <a:ext uri="{FF2B5EF4-FFF2-40B4-BE49-F238E27FC236}">
                  <a16:creationId xmlns:a16="http://schemas.microsoft.com/office/drawing/2014/main" id="{7CEBE4C5-64B4-18E3-9305-23DD54CB7853}"/>
                </a:ext>
              </a:extLst>
            </xdr14:cNvPr>
            <xdr14:cNvContentPartPr/>
          </xdr14:nvContentPartPr>
          <xdr14:nvPr macro=""/>
          <xdr14:xfrm>
            <a:off x="9542160" y="1311480"/>
            <a:ext cx="1803960" cy="2091240"/>
          </xdr14:xfrm>
        </xdr:contentPart>
      </mc:Choice>
      <mc:Fallback xmlns="">
        <xdr:pic>
          <xdr:nvPicPr>
            <xdr:cNvPr id="113" name="Ink 112">
              <a:extLst>
                <a:ext uri="{FF2B5EF4-FFF2-40B4-BE49-F238E27FC236}">
                  <a16:creationId xmlns:a16="http://schemas.microsoft.com/office/drawing/2014/main" id="{7CEBE4C5-64B4-18E3-9305-23DD54CB7853}"/>
                </a:ext>
              </a:extLst>
            </xdr:cNvPr>
            <xdr:cNvPicPr/>
          </xdr:nvPicPr>
          <xdr:blipFill>
            <a:blip xmlns:r="http://schemas.openxmlformats.org/officeDocument/2006/relationships" r:embed="rId24"/>
            <a:stretch>
              <a:fillRect/>
            </a:stretch>
          </xdr:blipFill>
          <xdr:spPr>
            <a:xfrm>
              <a:off x="9533160" y="1302480"/>
              <a:ext cx="1821600" cy="2108880"/>
            </a:xfrm>
            <a:prstGeom prst="rect">
              <a:avLst/>
            </a:prstGeom>
          </xdr:spPr>
        </xdr:pic>
      </mc:Fallback>
    </mc:AlternateContent>
    <xdr:clientData/>
  </xdr:twoCellAnchor>
  <xdr:twoCellAnchor editAs="oneCell">
    <xdr:from>
      <xdr:col>20</xdr:col>
      <xdr:colOff>563760</xdr:colOff>
      <xdr:row>11</xdr:row>
      <xdr:rowOff>26280</xdr:rowOff>
    </xdr:from>
    <xdr:to>
      <xdr:col>21</xdr:col>
      <xdr:colOff>120480</xdr:colOff>
      <xdr:row>11</xdr:row>
      <xdr:rowOff>169560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20" name="Ink 119">
              <a:extLst>
                <a:ext uri="{FF2B5EF4-FFF2-40B4-BE49-F238E27FC236}">
                  <a16:creationId xmlns:a16="http://schemas.microsoft.com/office/drawing/2014/main" id="{6BE4A8C2-CA43-3576-7871-3B9B714B318F}"/>
                </a:ext>
              </a:extLst>
            </xdr14:cNvPr>
            <xdr14:cNvContentPartPr/>
          </xdr14:nvContentPartPr>
          <xdr14:nvPr macro=""/>
          <xdr14:xfrm>
            <a:off x="12862440" y="2037960"/>
            <a:ext cx="166320" cy="143280"/>
          </xdr14:xfrm>
        </xdr:contentPart>
      </mc:Choice>
      <mc:Fallback xmlns="">
        <xdr:pic>
          <xdr:nvPicPr>
            <xdr:cNvPr id="120" name="Ink 119">
              <a:extLst>
                <a:ext uri="{FF2B5EF4-FFF2-40B4-BE49-F238E27FC236}">
                  <a16:creationId xmlns:a16="http://schemas.microsoft.com/office/drawing/2014/main" id="{6BE4A8C2-CA43-3576-7871-3B9B714B318F}"/>
                </a:ext>
              </a:extLst>
            </xdr:cNvPr>
            <xdr:cNvPicPr/>
          </xdr:nvPicPr>
          <xdr:blipFill>
            <a:blip xmlns:r="http://schemas.openxmlformats.org/officeDocument/2006/relationships" r:embed="rId26"/>
            <a:stretch>
              <a:fillRect/>
            </a:stretch>
          </xdr:blipFill>
          <xdr:spPr>
            <a:xfrm>
              <a:off x="12853440" y="2028960"/>
              <a:ext cx="183960" cy="160920"/>
            </a:xfrm>
            <a:prstGeom prst="rect">
              <a:avLst/>
            </a:prstGeom>
          </xdr:spPr>
        </xdr:pic>
      </mc:Fallback>
    </mc:AlternateContent>
    <xdr:clientData/>
  </xdr:twoCellAnchor>
  <xdr:twoCellAnchor editAs="oneCell">
    <xdr:from>
      <xdr:col>18</xdr:col>
      <xdr:colOff>444480</xdr:colOff>
      <xdr:row>11</xdr:row>
      <xdr:rowOff>143640</xdr:rowOff>
    </xdr:from>
    <xdr:to>
      <xdr:col>20</xdr:col>
      <xdr:colOff>213840</xdr:colOff>
      <xdr:row>15</xdr:row>
      <xdr:rowOff>24480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21" name="Ink 120">
              <a:extLst>
                <a:ext uri="{FF2B5EF4-FFF2-40B4-BE49-F238E27FC236}">
                  <a16:creationId xmlns:a16="http://schemas.microsoft.com/office/drawing/2014/main" id="{9E5B0DB6-22B9-7EF0-F1C9-C60768D1E38B}"/>
                </a:ext>
              </a:extLst>
            </xdr14:cNvPr>
            <xdr14:cNvContentPartPr/>
          </xdr14:nvContentPartPr>
          <xdr14:nvPr macro=""/>
          <xdr14:xfrm>
            <a:off x="11523960" y="2155320"/>
            <a:ext cx="988560" cy="612360"/>
          </xdr14:xfrm>
        </xdr:contentPart>
      </mc:Choice>
      <mc:Fallback xmlns="">
        <xdr:pic>
          <xdr:nvPicPr>
            <xdr:cNvPr id="121" name="Ink 120">
              <a:extLst>
                <a:ext uri="{FF2B5EF4-FFF2-40B4-BE49-F238E27FC236}">
                  <a16:creationId xmlns:a16="http://schemas.microsoft.com/office/drawing/2014/main" id="{9E5B0DB6-22B9-7EF0-F1C9-C60768D1E38B}"/>
                </a:ext>
              </a:extLst>
            </xdr:cNvPr>
            <xdr:cNvPicPr/>
          </xdr:nvPicPr>
          <xdr:blipFill>
            <a:blip xmlns:r="http://schemas.openxmlformats.org/officeDocument/2006/relationships" r:embed="rId28"/>
            <a:stretch>
              <a:fillRect/>
            </a:stretch>
          </xdr:blipFill>
          <xdr:spPr>
            <a:xfrm>
              <a:off x="11515317" y="2146680"/>
              <a:ext cx="1006206" cy="630000"/>
            </a:xfrm>
            <a:prstGeom prst="rect">
              <a:avLst/>
            </a:prstGeom>
          </xdr:spPr>
        </xdr:pic>
      </mc:Fallback>
    </mc:AlternateContent>
    <xdr:clientData/>
  </xdr:twoCellAnchor>
  <xdr:twoCellAnchor editAs="oneCell">
    <xdr:from>
      <xdr:col>21</xdr:col>
      <xdr:colOff>26160</xdr:colOff>
      <xdr:row>12</xdr:row>
      <xdr:rowOff>151560</xdr:rowOff>
    </xdr:from>
    <xdr:to>
      <xdr:col>21</xdr:col>
      <xdr:colOff>164760</xdr:colOff>
      <xdr:row>14</xdr:row>
      <xdr:rowOff>77040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22" name="Ink 121">
              <a:extLst>
                <a:ext uri="{FF2B5EF4-FFF2-40B4-BE49-F238E27FC236}">
                  <a16:creationId xmlns:a16="http://schemas.microsoft.com/office/drawing/2014/main" id="{B31785F0-C952-145A-C1AC-B5F489B187EE}"/>
                </a:ext>
              </a:extLst>
            </xdr14:cNvPr>
            <xdr14:cNvContentPartPr/>
          </xdr14:nvContentPartPr>
          <xdr14:nvPr macro=""/>
          <xdr14:xfrm>
            <a:off x="12934440" y="2346120"/>
            <a:ext cx="138600" cy="291240"/>
          </xdr14:xfrm>
        </xdr:contentPart>
      </mc:Choice>
      <mc:Fallback xmlns="">
        <xdr:pic>
          <xdr:nvPicPr>
            <xdr:cNvPr id="122" name="Ink 121">
              <a:extLst>
                <a:ext uri="{FF2B5EF4-FFF2-40B4-BE49-F238E27FC236}">
                  <a16:creationId xmlns:a16="http://schemas.microsoft.com/office/drawing/2014/main" id="{B31785F0-C952-145A-C1AC-B5F489B187EE}"/>
                </a:ext>
              </a:extLst>
            </xdr:cNvPr>
            <xdr:cNvPicPr/>
          </xdr:nvPicPr>
          <xdr:blipFill>
            <a:blip xmlns:r="http://schemas.openxmlformats.org/officeDocument/2006/relationships" r:embed="rId30"/>
            <a:stretch>
              <a:fillRect/>
            </a:stretch>
          </xdr:blipFill>
          <xdr:spPr>
            <a:xfrm>
              <a:off x="12925800" y="2337480"/>
              <a:ext cx="156240" cy="308880"/>
            </a:xfrm>
            <a:prstGeom prst="rect">
              <a:avLst/>
            </a:prstGeom>
          </xdr:spPr>
        </xdr:pic>
      </mc:Fallback>
    </mc:AlternateContent>
    <xdr:clientData/>
  </xdr:twoCellAnchor>
  <xdr:twoCellAnchor editAs="oneCell">
    <xdr:from>
      <xdr:col>21</xdr:col>
      <xdr:colOff>48840</xdr:colOff>
      <xdr:row>15</xdr:row>
      <xdr:rowOff>81000</xdr:rowOff>
    </xdr:from>
    <xdr:to>
      <xdr:col>21</xdr:col>
      <xdr:colOff>165120</xdr:colOff>
      <xdr:row>16</xdr:row>
      <xdr:rowOff>92880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23" name="Ink 122">
              <a:extLst>
                <a:ext uri="{FF2B5EF4-FFF2-40B4-BE49-F238E27FC236}">
                  <a16:creationId xmlns:a16="http://schemas.microsoft.com/office/drawing/2014/main" id="{07D912B4-F5CE-7F40-9A4C-C5612ADD9413}"/>
                </a:ext>
              </a:extLst>
            </xdr14:cNvPr>
            <xdr14:cNvContentPartPr/>
          </xdr14:nvContentPartPr>
          <xdr14:nvPr macro=""/>
          <xdr14:xfrm>
            <a:off x="12957120" y="2824200"/>
            <a:ext cx="116280" cy="194760"/>
          </xdr14:xfrm>
        </xdr:contentPart>
      </mc:Choice>
      <mc:Fallback xmlns="">
        <xdr:pic>
          <xdr:nvPicPr>
            <xdr:cNvPr id="123" name="Ink 122">
              <a:extLst>
                <a:ext uri="{FF2B5EF4-FFF2-40B4-BE49-F238E27FC236}">
                  <a16:creationId xmlns:a16="http://schemas.microsoft.com/office/drawing/2014/main" id="{07D912B4-F5CE-7F40-9A4C-C5612ADD9413}"/>
                </a:ext>
              </a:extLst>
            </xdr:cNvPr>
            <xdr:cNvPicPr/>
          </xdr:nvPicPr>
          <xdr:blipFill>
            <a:blip xmlns:r="http://schemas.openxmlformats.org/officeDocument/2006/relationships" r:embed="rId32"/>
            <a:stretch>
              <a:fillRect/>
            </a:stretch>
          </xdr:blipFill>
          <xdr:spPr>
            <a:xfrm>
              <a:off x="12948120" y="2815560"/>
              <a:ext cx="133920" cy="212400"/>
            </a:xfrm>
            <a:prstGeom prst="rect">
              <a:avLst/>
            </a:prstGeom>
          </xdr:spPr>
        </xdr:pic>
      </mc:Fallback>
    </mc:AlternateContent>
    <xdr:clientData/>
  </xdr:twoCellAnchor>
  <xdr:twoCellAnchor editAs="oneCell">
    <xdr:from>
      <xdr:col>21</xdr:col>
      <xdr:colOff>81960</xdr:colOff>
      <xdr:row>17</xdr:row>
      <xdr:rowOff>151560</xdr:rowOff>
    </xdr:from>
    <xdr:to>
      <xdr:col>21</xdr:col>
      <xdr:colOff>205440</xdr:colOff>
      <xdr:row>18</xdr:row>
      <xdr:rowOff>143640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24" name="Ink 123">
              <a:extLst>
                <a:ext uri="{FF2B5EF4-FFF2-40B4-BE49-F238E27FC236}">
                  <a16:creationId xmlns:a16="http://schemas.microsoft.com/office/drawing/2014/main" id="{9E7A0DAB-DFEE-3CB0-7736-4B74F1E8DCCF}"/>
                </a:ext>
              </a:extLst>
            </xdr14:cNvPr>
            <xdr14:cNvContentPartPr/>
          </xdr14:nvContentPartPr>
          <xdr14:nvPr macro=""/>
          <xdr14:xfrm>
            <a:off x="12990240" y="3260520"/>
            <a:ext cx="123480" cy="174960"/>
          </xdr14:xfrm>
        </xdr:contentPart>
      </mc:Choice>
      <mc:Fallback xmlns="">
        <xdr:pic>
          <xdr:nvPicPr>
            <xdr:cNvPr id="124" name="Ink 123">
              <a:extLst>
                <a:ext uri="{FF2B5EF4-FFF2-40B4-BE49-F238E27FC236}">
                  <a16:creationId xmlns:a16="http://schemas.microsoft.com/office/drawing/2014/main" id="{9E7A0DAB-DFEE-3CB0-7736-4B74F1E8DCCF}"/>
                </a:ext>
              </a:extLst>
            </xdr:cNvPr>
            <xdr:cNvPicPr/>
          </xdr:nvPicPr>
          <xdr:blipFill>
            <a:blip xmlns:r="http://schemas.openxmlformats.org/officeDocument/2006/relationships" r:embed="rId34"/>
            <a:stretch>
              <a:fillRect/>
            </a:stretch>
          </xdr:blipFill>
          <xdr:spPr>
            <a:xfrm>
              <a:off x="12981240" y="3251880"/>
              <a:ext cx="141120" cy="192600"/>
            </a:xfrm>
            <a:prstGeom prst="rect">
              <a:avLst/>
            </a:prstGeom>
          </xdr:spPr>
        </xdr:pic>
      </mc:Fallback>
    </mc:AlternateContent>
    <xdr:clientData/>
  </xdr:twoCellAnchor>
  <xdr:twoCellAnchor editAs="oneCell">
    <xdr:from>
      <xdr:col>21</xdr:col>
      <xdr:colOff>207960</xdr:colOff>
      <xdr:row>22</xdr:row>
      <xdr:rowOff>22680</xdr:rowOff>
    </xdr:from>
    <xdr:to>
      <xdr:col>21</xdr:col>
      <xdr:colOff>332520</xdr:colOff>
      <xdr:row>23</xdr:row>
      <xdr:rowOff>65160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29" name="Ink 128">
              <a:extLst>
                <a:ext uri="{FF2B5EF4-FFF2-40B4-BE49-F238E27FC236}">
                  <a16:creationId xmlns:a16="http://schemas.microsoft.com/office/drawing/2014/main" id="{9801C768-D903-8BF1-9977-21DAF4EAD6F2}"/>
                </a:ext>
              </a:extLst>
            </xdr14:cNvPr>
            <xdr14:cNvContentPartPr/>
          </xdr14:nvContentPartPr>
          <xdr14:nvPr macro=""/>
          <xdr14:xfrm>
            <a:off x="13116240" y="4046040"/>
            <a:ext cx="124560" cy="225360"/>
          </xdr14:xfrm>
        </xdr:contentPart>
      </mc:Choice>
      <mc:Fallback xmlns="">
        <xdr:pic>
          <xdr:nvPicPr>
            <xdr:cNvPr id="129" name="Ink 128">
              <a:extLst>
                <a:ext uri="{FF2B5EF4-FFF2-40B4-BE49-F238E27FC236}">
                  <a16:creationId xmlns:a16="http://schemas.microsoft.com/office/drawing/2014/main" id="{9801C768-D903-8BF1-9977-21DAF4EAD6F2}"/>
                </a:ext>
              </a:extLst>
            </xdr:cNvPr>
            <xdr:cNvPicPr/>
          </xdr:nvPicPr>
          <xdr:blipFill>
            <a:blip xmlns:r="http://schemas.openxmlformats.org/officeDocument/2006/relationships" r:embed="rId36"/>
            <a:stretch>
              <a:fillRect/>
            </a:stretch>
          </xdr:blipFill>
          <xdr:spPr>
            <a:xfrm>
              <a:off x="13107600" y="4037386"/>
              <a:ext cx="142200" cy="243028"/>
            </a:xfrm>
            <a:prstGeom prst="rect">
              <a:avLst/>
            </a:prstGeom>
          </xdr:spPr>
        </xdr:pic>
      </mc:Fallback>
    </mc:AlternateContent>
    <xdr:clientData/>
  </xdr:twoCellAnchor>
  <xdr:twoCellAnchor editAs="oneCell">
    <xdr:from>
      <xdr:col>21</xdr:col>
      <xdr:colOff>134160</xdr:colOff>
      <xdr:row>20</xdr:row>
      <xdr:rowOff>46440</xdr:rowOff>
    </xdr:from>
    <xdr:to>
      <xdr:col>21</xdr:col>
      <xdr:colOff>316320</xdr:colOff>
      <xdr:row>21</xdr:row>
      <xdr:rowOff>45360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30" name="Ink 129">
              <a:extLst>
                <a:ext uri="{FF2B5EF4-FFF2-40B4-BE49-F238E27FC236}">
                  <a16:creationId xmlns:a16="http://schemas.microsoft.com/office/drawing/2014/main" id="{62B49945-591A-72EB-078D-D9113161A8F5}"/>
                </a:ext>
              </a:extLst>
            </xdr14:cNvPr>
            <xdr14:cNvContentPartPr/>
          </xdr14:nvContentPartPr>
          <xdr14:nvPr macro=""/>
          <xdr14:xfrm>
            <a:off x="13042440" y="3704040"/>
            <a:ext cx="182160" cy="181800"/>
          </xdr14:xfrm>
        </xdr:contentPart>
      </mc:Choice>
      <mc:Fallback xmlns="">
        <xdr:pic>
          <xdr:nvPicPr>
            <xdr:cNvPr id="130" name="Ink 129">
              <a:extLst>
                <a:ext uri="{FF2B5EF4-FFF2-40B4-BE49-F238E27FC236}">
                  <a16:creationId xmlns:a16="http://schemas.microsoft.com/office/drawing/2014/main" id="{62B49945-591A-72EB-078D-D9113161A8F5}"/>
                </a:ext>
              </a:extLst>
            </xdr:cNvPr>
            <xdr:cNvPicPr/>
          </xdr:nvPicPr>
          <xdr:blipFill>
            <a:blip xmlns:r="http://schemas.openxmlformats.org/officeDocument/2006/relationships" r:embed="rId38"/>
            <a:stretch>
              <a:fillRect/>
            </a:stretch>
          </xdr:blipFill>
          <xdr:spPr>
            <a:xfrm>
              <a:off x="13033783" y="3695400"/>
              <a:ext cx="199835" cy="199440"/>
            </a:xfrm>
            <a:prstGeom prst="rect">
              <a:avLst/>
            </a:prstGeom>
          </xdr:spPr>
        </xdr:pic>
      </mc:Fallback>
    </mc:AlternateContent>
    <xdr:clientData/>
  </xdr:twoCellAnchor>
  <xdr:twoCellAnchor editAs="oneCell">
    <xdr:from>
      <xdr:col>6</xdr:col>
      <xdr:colOff>367200</xdr:colOff>
      <xdr:row>7</xdr:row>
      <xdr:rowOff>50040</xdr:rowOff>
    </xdr:from>
    <xdr:to>
      <xdr:col>7</xdr:col>
      <xdr:colOff>248640</xdr:colOff>
      <xdr:row>20</xdr:row>
      <xdr:rowOff>159120</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31" name="Ink 130">
              <a:extLst>
                <a:ext uri="{FF2B5EF4-FFF2-40B4-BE49-F238E27FC236}">
                  <a16:creationId xmlns:a16="http://schemas.microsoft.com/office/drawing/2014/main" id="{0984BC16-9915-A88A-42F0-706851A52E89}"/>
                </a:ext>
              </a:extLst>
            </xdr14:cNvPr>
            <xdr14:cNvContentPartPr/>
          </xdr14:nvContentPartPr>
          <xdr14:nvPr macro=""/>
          <xdr14:xfrm>
            <a:off x="4024800" y="1330200"/>
            <a:ext cx="491040" cy="2486520"/>
          </xdr14:xfrm>
        </xdr:contentPart>
      </mc:Choice>
      <mc:Fallback xmlns="">
        <xdr:pic>
          <xdr:nvPicPr>
            <xdr:cNvPr id="131" name="Ink 130">
              <a:extLst>
                <a:ext uri="{FF2B5EF4-FFF2-40B4-BE49-F238E27FC236}">
                  <a16:creationId xmlns:a16="http://schemas.microsoft.com/office/drawing/2014/main" id="{0984BC16-9915-A88A-42F0-706851A52E89}"/>
                </a:ext>
              </a:extLst>
            </xdr:cNvPr>
            <xdr:cNvPicPr/>
          </xdr:nvPicPr>
          <xdr:blipFill>
            <a:blip xmlns:r="http://schemas.openxmlformats.org/officeDocument/2006/relationships" r:embed="rId40"/>
            <a:stretch>
              <a:fillRect/>
            </a:stretch>
          </xdr:blipFill>
          <xdr:spPr>
            <a:xfrm>
              <a:off x="4015800" y="1321560"/>
              <a:ext cx="508680" cy="2504160"/>
            </a:xfrm>
            <a:prstGeom prst="rect">
              <a:avLst/>
            </a:prstGeom>
          </xdr:spPr>
        </xdr:pic>
      </mc:Fallback>
    </mc:AlternateContent>
    <xdr:clientData/>
  </xdr:twoCellAnchor>
  <xdr:twoCellAnchor editAs="oneCell">
    <xdr:from>
      <xdr:col>8</xdr:col>
      <xdr:colOff>58680</xdr:colOff>
      <xdr:row>8</xdr:row>
      <xdr:rowOff>31320</xdr:rowOff>
    </xdr:from>
    <xdr:to>
      <xdr:col>8</xdr:col>
      <xdr:colOff>315360</xdr:colOff>
      <xdr:row>14</xdr:row>
      <xdr:rowOff>108000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45" name="Ink 144">
              <a:extLst>
                <a:ext uri="{FF2B5EF4-FFF2-40B4-BE49-F238E27FC236}">
                  <a16:creationId xmlns:a16="http://schemas.microsoft.com/office/drawing/2014/main" id="{2DC0AA5F-ED65-0C96-14E4-ACE54E2E05A3}"/>
                </a:ext>
              </a:extLst>
            </xdr14:cNvPr>
            <xdr14:cNvContentPartPr/>
          </xdr14:nvContentPartPr>
          <xdr14:nvPr macro=""/>
          <xdr14:xfrm>
            <a:off x="5042160" y="1494360"/>
            <a:ext cx="256680" cy="1173960"/>
          </xdr14:xfrm>
        </xdr:contentPart>
      </mc:Choice>
      <mc:Fallback xmlns="">
        <xdr:pic>
          <xdr:nvPicPr>
            <xdr:cNvPr id="145" name="Ink 144">
              <a:extLst>
                <a:ext uri="{FF2B5EF4-FFF2-40B4-BE49-F238E27FC236}">
                  <a16:creationId xmlns:a16="http://schemas.microsoft.com/office/drawing/2014/main" id="{2DC0AA5F-ED65-0C96-14E4-ACE54E2E05A3}"/>
                </a:ext>
              </a:extLst>
            </xdr:cNvPr>
            <xdr:cNvPicPr/>
          </xdr:nvPicPr>
          <xdr:blipFill>
            <a:blip xmlns:r="http://schemas.openxmlformats.org/officeDocument/2006/relationships" r:embed="rId42"/>
            <a:stretch>
              <a:fillRect/>
            </a:stretch>
          </xdr:blipFill>
          <xdr:spPr>
            <a:xfrm>
              <a:off x="5033160" y="1485720"/>
              <a:ext cx="274320" cy="1191600"/>
            </a:xfrm>
            <a:prstGeom prst="rect">
              <a:avLst/>
            </a:prstGeom>
          </xdr:spPr>
        </xdr:pic>
      </mc:Fallback>
    </mc:AlternateContent>
    <xdr:clientData/>
  </xdr:twoCellAnchor>
  <xdr:twoCellAnchor editAs="oneCell">
    <xdr:from>
      <xdr:col>8</xdr:col>
      <xdr:colOff>105840</xdr:colOff>
      <xdr:row>15</xdr:row>
      <xdr:rowOff>83160</xdr:rowOff>
    </xdr:from>
    <xdr:to>
      <xdr:col>9</xdr:col>
      <xdr:colOff>142800</xdr:colOff>
      <xdr:row>19</xdr:row>
      <xdr:rowOff>93240</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54" name="Ink 153">
              <a:extLst>
                <a:ext uri="{FF2B5EF4-FFF2-40B4-BE49-F238E27FC236}">
                  <a16:creationId xmlns:a16="http://schemas.microsoft.com/office/drawing/2014/main" id="{832CEA9E-28AC-CC80-DBCA-565DF34BC5F2}"/>
                </a:ext>
              </a:extLst>
            </xdr14:cNvPr>
            <xdr14:cNvContentPartPr/>
          </xdr14:nvContentPartPr>
          <xdr14:nvPr macro=""/>
          <xdr14:xfrm>
            <a:off x="5089320" y="2826360"/>
            <a:ext cx="646560" cy="741600"/>
          </xdr14:xfrm>
        </xdr:contentPart>
      </mc:Choice>
      <mc:Fallback xmlns="">
        <xdr:pic>
          <xdr:nvPicPr>
            <xdr:cNvPr id="154" name="Ink 153">
              <a:extLst>
                <a:ext uri="{FF2B5EF4-FFF2-40B4-BE49-F238E27FC236}">
                  <a16:creationId xmlns:a16="http://schemas.microsoft.com/office/drawing/2014/main" id="{832CEA9E-28AC-CC80-DBCA-565DF34BC5F2}"/>
                </a:ext>
              </a:extLst>
            </xdr:cNvPr>
            <xdr:cNvPicPr/>
          </xdr:nvPicPr>
          <xdr:blipFill>
            <a:blip xmlns:r="http://schemas.openxmlformats.org/officeDocument/2006/relationships" r:embed="rId44"/>
            <a:stretch>
              <a:fillRect/>
            </a:stretch>
          </xdr:blipFill>
          <xdr:spPr>
            <a:xfrm>
              <a:off x="5080680" y="2817716"/>
              <a:ext cx="664200" cy="759249"/>
            </a:xfrm>
            <a:prstGeom prst="rect">
              <a:avLst/>
            </a:prstGeom>
          </xdr:spPr>
        </xdr:pic>
      </mc:Fallback>
    </mc:AlternateContent>
    <xdr:clientData/>
  </xdr:twoCellAnchor>
  <xdr:twoCellAnchor editAs="oneCell">
    <xdr:from>
      <xdr:col>10</xdr:col>
      <xdr:colOff>586200</xdr:colOff>
      <xdr:row>1</xdr:row>
      <xdr:rowOff>99720</xdr:rowOff>
    </xdr:from>
    <xdr:to>
      <xdr:col>12</xdr:col>
      <xdr:colOff>490920</xdr:colOff>
      <xdr:row>5</xdr:row>
      <xdr:rowOff>151200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66" name="Ink 165">
              <a:extLst>
                <a:ext uri="{FF2B5EF4-FFF2-40B4-BE49-F238E27FC236}">
                  <a16:creationId xmlns:a16="http://schemas.microsoft.com/office/drawing/2014/main" id="{938E3311-C9E0-3B5D-E2ED-A0374543C4D9}"/>
                </a:ext>
              </a:extLst>
            </xdr14:cNvPr>
            <xdr14:cNvContentPartPr/>
          </xdr14:nvContentPartPr>
          <xdr14:nvPr macro=""/>
          <xdr14:xfrm>
            <a:off x="6788880" y="282600"/>
            <a:ext cx="1123920" cy="783000"/>
          </xdr14:xfrm>
        </xdr:contentPart>
      </mc:Choice>
      <mc:Fallback xmlns="">
        <xdr:pic>
          <xdr:nvPicPr>
            <xdr:cNvPr id="166" name="Ink 165">
              <a:extLst>
                <a:ext uri="{FF2B5EF4-FFF2-40B4-BE49-F238E27FC236}">
                  <a16:creationId xmlns:a16="http://schemas.microsoft.com/office/drawing/2014/main" id="{938E3311-C9E0-3B5D-E2ED-A0374543C4D9}"/>
                </a:ext>
              </a:extLst>
            </xdr:cNvPr>
            <xdr:cNvPicPr/>
          </xdr:nvPicPr>
          <xdr:blipFill>
            <a:blip xmlns:r="http://schemas.openxmlformats.org/officeDocument/2006/relationships" r:embed="rId46"/>
            <a:stretch>
              <a:fillRect/>
            </a:stretch>
          </xdr:blipFill>
          <xdr:spPr>
            <a:xfrm>
              <a:off x="6779880" y="273960"/>
              <a:ext cx="1141560" cy="800640"/>
            </a:xfrm>
            <a:prstGeom prst="rect">
              <a:avLst/>
            </a:prstGeom>
          </xdr:spPr>
        </xdr:pic>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0</xdr:colOff>
      <xdr:row>17</xdr:row>
      <xdr:rowOff>0</xdr:rowOff>
    </xdr:from>
    <xdr:to>
      <xdr:col>9</xdr:col>
      <xdr:colOff>548640</xdr:colOff>
      <xdr:row>34</xdr:row>
      <xdr:rowOff>144780</xdr:rowOff>
    </xdr:to>
    <xdr:sp macro="" textlink="">
      <xdr:nvSpPr>
        <xdr:cNvPr id="2" name="TextBox 1">
          <a:extLst>
            <a:ext uri="{FF2B5EF4-FFF2-40B4-BE49-F238E27FC236}">
              <a16:creationId xmlns:a16="http://schemas.microsoft.com/office/drawing/2014/main" id="{388BFCF3-3C62-4A23-A996-665C43CAB1A3}"/>
            </a:ext>
          </a:extLst>
        </xdr:cNvPr>
        <xdr:cNvSpPr txBox="1"/>
      </xdr:nvSpPr>
      <xdr:spPr>
        <a:xfrm>
          <a:off x="5913120" y="3108960"/>
          <a:ext cx="10843260" cy="3253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1-</a:t>
          </a:r>
          <a:r>
            <a:rPr lang="en-IN"/>
            <a:t>Extract </a:t>
          </a:r>
          <a:r>
            <a:rPr lang="en-IN" b="1"/>
            <a:t>Day of the Week</a:t>
          </a:r>
          <a:r>
            <a:rPr lang="en-IN"/>
            <a:t> for each appointment date.</a:t>
          </a:r>
        </a:p>
        <a:p>
          <a:r>
            <a:rPr lang="en-IN" sz="1100"/>
            <a:t>2- </a:t>
          </a:r>
          <a:r>
            <a:rPr lang="en-IN"/>
            <a:t>Calculate </a:t>
          </a:r>
          <a:r>
            <a:rPr lang="en-IN" b="1"/>
            <a:t>Total Time Spent</a:t>
          </a:r>
          <a:r>
            <a:rPr lang="en-IN"/>
            <a:t> by each patient (Check-out – Check-in). Show result in minutes.</a:t>
          </a:r>
        </a:p>
        <a:p>
          <a:r>
            <a:rPr lang="en-IN" sz="1100"/>
            <a:t>3-</a:t>
          </a:r>
          <a:r>
            <a:rPr lang="en-IN"/>
            <a:t>Using discount table, calculate </a:t>
          </a:r>
          <a:r>
            <a:rPr lang="en-IN" b="1"/>
            <a:t>Discount Amount</a:t>
          </a:r>
          <a:r>
            <a:rPr lang="en-IN"/>
            <a:t>. If no discount, return 0.</a:t>
          </a:r>
        </a:p>
        <a:p>
          <a:r>
            <a:rPr lang="en-IN" sz="1100"/>
            <a:t>4- </a:t>
          </a:r>
          <a:r>
            <a:rPr lang="en-IN"/>
            <a:t>Calculate </a:t>
          </a:r>
          <a:r>
            <a:rPr lang="en-IN" b="1"/>
            <a:t>Final Amount to Pay</a:t>
          </a:r>
          <a:r>
            <a:rPr lang="en-IN"/>
            <a:t> = Fee - Discount Amount.</a:t>
          </a:r>
        </a:p>
        <a:p>
          <a:r>
            <a:rPr lang="en-IN" sz="1100"/>
            <a:t>5- </a:t>
          </a:r>
          <a:r>
            <a:rPr lang="en-IN"/>
            <a:t>Create a column to label whether the appointment happened in </a:t>
          </a:r>
          <a:r>
            <a:rPr lang="en-IN" b="1"/>
            <a:t>Morning</a:t>
          </a:r>
          <a:r>
            <a:rPr lang="en-IN"/>
            <a:t>, </a:t>
          </a:r>
          <a:r>
            <a:rPr lang="en-IN" b="1"/>
            <a:t>Afternoon</a:t>
          </a:r>
          <a:r>
            <a:rPr lang="en-IN"/>
            <a:t>, or </a:t>
          </a:r>
          <a:r>
            <a:rPr lang="en-IN" b="1"/>
            <a:t>Evening</a:t>
          </a:r>
          <a:r>
            <a:rPr lang="en-IN"/>
            <a:t> based on Check-in Time. (Morning &lt; 12PM, Afternoon 12–5 PM, Evening &gt; 5 PM)</a:t>
          </a:r>
        </a:p>
        <a:p>
          <a:pPr marL="0" marR="0" lvl="0" indent="0" defTabSz="914400" eaLnBrk="1" fontAlgn="auto" latinLnBrk="0" hangingPunct="1">
            <a:lnSpc>
              <a:spcPct val="100000"/>
            </a:lnSpc>
            <a:spcBef>
              <a:spcPts val="0"/>
            </a:spcBef>
            <a:spcAft>
              <a:spcPts val="0"/>
            </a:spcAft>
            <a:buClrTx/>
            <a:buSzTx/>
            <a:buFontTx/>
            <a:buNone/>
            <a:tabLst/>
            <a:defRPr/>
          </a:pPr>
          <a:r>
            <a:rPr lang="en-IN" sz="1100"/>
            <a:t>6- </a:t>
          </a:r>
          <a:r>
            <a:rPr lang="en-IN"/>
            <a:t>Count </a:t>
          </a:r>
          <a:r>
            <a:rPr lang="en-IN" b="1"/>
            <a:t>how many appointments</a:t>
          </a:r>
          <a:r>
            <a:rPr lang="en-IN"/>
            <a:t> were handled by </a:t>
          </a:r>
          <a:r>
            <a:rPr lang="en-IN" b="1"/>
            <a:t>Dr. Mehta</a:t>
          </a:r>
          <a:r>
            <a:rPr lang="en-IN"/>
            <a:t>.</a:t>
          </a:r>
        </a:p>
        <a:p>
          <a:r>
            <a:rPr lang="en-IN" sz="1100"/>
            <a:t>7-</a:t>
          </a:r>
          <a:r>
            <a:rPr lang="en-IN"/>
            <a:t>Find </a:t>
          </a:r>
          <a:r>
            <a:rPr lang="en-IN" b="1"/>
            <a:t>total revenue generated</a:t>
          </a:r>
          <a:r>
            <a:rPr lang="en-IN"/>
            <a:t> by </a:t>
          </a:r>
          <a:r>
            <a:rPr lang="en-IN" b="1"/>
            <a:t>Neurology department</a:t>
          </a:r>
          <a:r>
            <a:rPr lang="en-IN"/>
            <a:t>.</a:t>
          </a:r>
        </a:p>
        <a:p>
          <a:pPr marL="0" marR="0" lvl="0" indent="0" defTabSz="914400" eaLnBrk="1" fontAlgn="auto" latinLnBrk="0" hangingPunct="1">
            <a:lnSpc>
              <a:spcPct val="100000"/>
            </a:lnSpc>
            <a:spcBef>
              <a:spcPts val="0"/>
            </a:spcBef>
            <a:spcAft>
              <a:spcPts val="0"/>
            </a:spcAft>
            <a:buClrTx/>
            <a:buSzTx/>
            <a:buFontTx/>
            <a:buNone/>
            <a:tabLst/>
            <a:defRPr/>
          </a:pPr>
          <a:r>
            <a:rPr lang="en-IN" sz="1100"/>
            <a:t>8-</a:t>
          </a:r>
          <a:r>
            <a:rPr lang="en-IN"/>
            <a:t>Find </a:t>
          </a:r>
          <a:r>
            <a:rPr lang="en-IN" b="1"/>
            <a:t>average consultation time per doctor</a:t>
          </a:r>
          <a:r>
            <a:rPr lang="en-IN"/>
            <a:t>.</a:t>
          </a:r>
        </a:p>
        <a:p>
          <a:r>
            <a:rPr lang="en-IN" sz="1100"/>
            <a:t>9-</a:t>
          </a:r>
          <a:r>
            <a:rPr lang="en-IN" sz="1100" baseline="0"/>
            <a:t> </a:t>
          </a:r>
          <a:r>
            <a:rPr lang="en-IN"/>
            <a:t>Identify patients whose appointment duration exceeded </a:t>
          </a:r>
          <a:r>
            <a:rPr lang="en-IN" b="1"/>
            <a:t>45 minutes</a:t>
          </a:r>
          <a:r>
            <a:rPr lang="en-IN"/>
            <a:t>.</a:t>
          </a:r>
        </a:p>
        <a:p>
          <a:pPr marL="0" marR="0" lvl="0" indent="0" defTabSz="914400" eaLnBrk="1" fontAlgn="auto" latinLnBrk="0" hangingPunct="1">
            <a:lnSpc>
              <a:spcPct val="100000"/>
            </a:lnSpc>
            <a:spcBef>
              <a:spcPts val="0"/>
            </a:spcBef>
            <a:spcAft>
              <a:spcPts val="0"/>
            </a:spcAft>
            <a:buClrTx/>
            <a:buSzTx/>
            <a:buFontTx/>
            <a:buNone/>
            <a:tabLst/>
            <a:defRPr/>
          </a:pPr>
          <a:r>
            <a:rPr lang="en-IN" sz="1100"/>
            <a:t>10-</a:t>
          </a:r>
          <a:r>
            <a:rPr lang="en-IN"/>
            <a:t>Split patient names into </a:t>
          </a:r>
          <a:r>
            <a:rPr lang="en-IN" b="1"/>
            <a:t>First Name</a:t>
          </a:r>
          <a:r>
            <a:rPr lang="en-IN"/>
            <a:t> and </a:t>
          </a:r>
          <a:r>
            <a:rPr lang="en-IN" b="1"/>
            <a:t>Last Name</a:t>
          </a:r>
          <a:r>
            <a:rPr lang="en-IN"/>
            <a:t>.</a:t>
          </a:r>
        </a:p>
        <a:p>
          <a:endParaRPr lang="en-IN"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1474320</xdr:colOff>
      <xdr:row>3</xdr:row>
      <xdr:rowOff>41580</xdr:rowOff>
    </xdr:from>
    <xdr:to>
      <xdr:col>1</xdr:col>
      <xdr:colOff>1480800</xdr:colOff>
      <xdr:row>3</xdr:row>
      <xdr:rowOff>64260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8" name="Ink 7">
              <a:extLst>
                <a:ext uri="{FF2B5EF4-FFF2-40B4-BE49-F238E27FC236}">
                  <a16:creationId xmlns:a16="http://schemas.microsoft.com/office/drawing/2014/main" id="{850539AD-0CB3-A4B0-D70B-22BCB508562A}"/>
                </a:ext>
              </a:extLst>
            </xdr14:cNvPr>
            <xdr14:cNvContentPartPr/>
          </xdr14:nvContentPartPr>
          <xdr14:nvPr macro=""/>
          <xdr14:xfrm>
            <a:off x="4568040" y="613080"/>
            <a:ext cx="6480" cy="22680"/>
          </xdr14:xfrm>
        </xdr:contentPart>
      </mc:Choice>
      <mc:Fallback xmlns="">
        <xdr:pic>
          <xdr:nvPicPr>
            <xdr:cNvPr id="8" name="Ink 7">
              <a:extLst>
                <a:ext uri="{FF2B5EF4-FFF2-40B4-BE49-F238E27FC236}">
                  <a16:creationId xmlns:a16="http://schemas.microsoft.com/office/drawing/2014/main" id="{850539AD-0CB3-A4B0-D70B-22BCB508562A}"/>
                </a:ext>
              </a:extLst>
            </xdr:cNvPr>
            <xdr:cNvPicPr/>
          </xdr:nvPicPr>
          <xdr:blipFill>
            <a:blip xmlns:r="http://schemas.openxmlformats.org/officeDocument/2006/relationships" r:embed="rId2"/>
            <a:stretch>
              <a:fillRect/>
            </a:stretch>
          </xdr:blipFill>
          <xdr:spPr>
            <a:xfrm>
              <a:off x="4561920" y="606960"/>
              <a:ext cx="18720" cy="34920"/>
            </a:xfrm>
            <a:prstGeom prst="rect">
              <a:avLst/>
            </a:prstGeom>
          </xdr:spPr>
        </xdr:pic>
      </mc:Fallback>
    </mc:AlternateContent>
    <xdr:clientData/>
  </xdr:twoCellAnchor>
  <xdr:twoCellAnchor editAs="oneCell">
    <xdr:from>
      <xdr:col>1</xdr:col>
      <xdr:colOff>1428240</xdr:colOff>
      <xdr:row>4</xdr:row>
      <xdr:rowOff>42600</xdr:rowOff>
    </xdr:from>
    <xdr:to>
      <xdr:col>1</xdr:col>
      <xdr:colOff>1442280</xdr:colOff>
      <xdr:row>4</xdr:row>
      <xdr:rowOff>67800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9" name="Ink 8">
              <a:extLst>
                <a:ext uri="{FF2B5EF4-FFF2-40B4-BE49-F238E27FC236}">
                  <a16:creationId xmlns:a16="http://schemas.microsoft.com/office/drawing/2014/main" id="{EA057E71-7994-45BE-7066-46487CD0F6E2}"/>
                </a:ext>
              </a:extLst>
            </xdr14:cNvPr>
            <xdr14:cNvContentPartPr/>
          </xdr14:nvContentPartPr>
          <xdr14:nvPr macro=""/>
          <xdr14:xfrm>
            <a:off x="4521960" y="804600"/>
            <a:ext cx="14040" cy="25200"/>
          </xdr14:xfrm>
        </xdr:contentPart>
      </mc:Choice>
      <mc:Fallback xmlns="">
        <xdr:pic>
          <xdr:nvPicPr>
            <xdr:cNvPr id="9" name="Ink 8">
              <a:extLst>
                <a:ext uri="{FF2B5EF4-FFF2-40B4-BE49-F238E27FC236}">
                  <a16:creationId xmlns:a16="http://schemas.microsoft.com/office/drawing/2014/main" id="{EA057E71-7994-45BE-7066-46487CD0F6E2}"/>
                </a:ext>
              </a:extLst>
            </xdr:cNvPr>
            <xdr:cNvPicPr/>
          </xdr:nvPicPr>
          <xdr:blipFill>
            <a:blip xmlns:r="http://schemas.openxmlformats.org/officeDocument/2006/relationships" r:embed="rId4"/>
            <a:stretch>
              <a:fillRect/>
            </a:stretch>
          </xdr:blipFill>
          <xdr:spPr>
            <a:xfrm>
              <a:off x="4515840" y="798480"/>
              <a:ext cx="26280" cy="37440"/>
            </a:xfrm>
            <a:prstGeom prst="rect">
              <a:avLst/>
            </a:prstGeom>
          </xdr:spPr>
        </xdr:pic>
      </mc:Fallback>
    </mc:AlternateContent>
    <xdr:clientData/>
  </xdr:twoCellAnchor>
  <xdr:twoCellAnchor editAs="oneCell">
    <xdr:from>
      <xdr:col>1</xdr:col>
      <xdr:colOff>1380720</xdr:colOff>
      <xdr:row>5</xdr:row>
      <xdr:rowOff>34620</xdr:rowOff>
    </xdr:from>
    <xdr:to>
      <xdr:col>1</xdr:col>
      <xdr:colOff>1390800</xdr:colOff>
      <xdr:row>5</xdr:row>
      <xdr:rowOff>88260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0" name="Ink 9">
              <a:extLst>
                <a:ext uri="{FF2B5EF4-FFF2-40B4-BE49-F238E27FC236}">
                  <a16:creationId xmlns:a16="http://schemas.microsoft.com/office/drawing/2014/main" id="{A4FAB39B-699D-98D5-3AFB-9B275812371A}"/>
                </a:ext>
              </a:extLst>
            </xdr14:cNvPr>
            <xdr14:cNvContentPartPr/>
          </xdr14:nvContentPartPr>
          <xdr14:nvPr macro=""/>
          <xdr14:xfrm>
            <a:off x="4474440" y="987120"/>
            <a:ext cx="10080" cy="53640"/>
          </xdr14:xfrm>
        </xdr:contentPart>
      </mc:Choice>
      <mc:Fallback xmlns="">
        <xdr:pic>
          <xdr:nvPicPr>
            <xdr:cNvPr id="10" name="Ink 9">
              <a:extLst>
                <a:ext uri="{FF2B5EF4-FFF2-40B4-BE49-F238E27FC236}">
                  <a16:creationId xmlns:a16="http://schemas.microsoft.com/office/drawing/2014/main" id="{A4FAB39B-699D-98D5-3AFB-9B275812371A}"/>
                </a:ext>
              </a:extLst>
            </xdr:cNvPr>
            <xdr:cNvPicPr/>
          </xdr:nvPicPr>
          <xdr:blipFill>
            <a:blip xmlns:r="http://schemas.openxmlformats.org/officeDocument/2006/relationships" r:embed="rId6"/>
            <a:stretch>
              <a:fillRect/>
            </a:stretch>
          </xdr:blipFill>
          <xdr:spPr>
            <a:xfrm>
              <a:off x="4468320" y="981000"/>
              <a:ext cx="22320" cy="65880"/>
            </a:xfrm>
            <a:prstGeom prst="rect">
              <a:avLst/>
            </a:prstGeom>
          </xdr:spPr>
        </xdr:pic>
      </mc:Fallback>
    </mc:AlternateContent>
    <xdr:clientData/>
  </xdr:twoCellAnchor>
  <xdr:twoCellAnchor editAs="oneCell">
    <xdr:from>
      <xdr:col>1</xdr:col>
      <xdr:colOff>1407360</xdr:colOff>
      <xdr:row>6</xdr:row>
      <xdr:rowOff>43920</xdr:rowOff>
    </xdr:from>
    <xdr:to>
      <xdr:col>1</xdr:col>
      <xdr:colOff>1427520</xdr:colOff>
      <xdr:row>6</xdr:row>
      <xdr:rowOff>68040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11" name="Ink 10">
              <a:extLst>
                <a:ext uri="{FF2B5EF4-FFF2-40B4-BE49-F238E27FC236}">
                  <a16:creationId xmlns:a16="http://schemas.microsoft.com/office/drawing/2014/main" id="{10F5CDD0-84C4-495E-19D3-DD1FEE39AD37}"/>
                </a:ext>
              </a:extLst>
            </xdr14:cNvPr>
            <xdr14:cNvContentPartPr/>
          </xdr14:nvContentPartPr>
          <xdr14:nvPr macro=""/>
          <xdr14:xfrm>
            <a:off x="4501080" y="1186920"/>
            <a:ext cx="20160" cy="24120"/>
          </xdr14:xfrm>
        </xdr:contentPart>
      </mc:Choice>
      <mc:Fallback xmlns="">
        <xdr:pic>
          <xdr:nvPicPr>
            <xdr:cNvPr id="11" name="Ink 10">
              <a:extLst>
                <a:ext uri="{FF2B5EF4-FFF2-40B4-BE49-F238E27FC236}">
                  <a16:creationId xmlns:a16="http://schemas.microsoft.com/office/drawing/2014/main" id="{10F5CDD0-84C4-495E-19D3-DD1FEE39AD37}"/>
                </a:ext>
              </a:extLst>
            </xdr:cNvPr>
            <xdr:cNvPicPr/>
          </xdr:nvPicPr>
          <xdr:blipFill>
            <a:blip xmlns:r="http://schemas.openxmlformats.org/officeDocument/2006/relationships" r:embed="rId8"/>
            <a:stretch>
              <a:fillRect/>
            </a:stretch>
          </xdr:blipFill>
          <xdr:spPr>
            <a:xfrm>
              <a:off x="4494960" y="1180800"/>
              <a:ext cx="32400" cy="36360"/>
            </a:xfrm>
            <a:prstGeom prst="rect">
              <a:avLst/>
            </a:prstGeom>
          </xdr:spPr>
        </xdr:pic>
      </mc:Fallback>
    </mc:AlternateContent>
    <xdr:clientData/>
  </xdr:twoCellAnchor>
  <xdr:twoCellAnchor editAs="oneCell">
    <xdr:from>
      <xdr:col>1</xdr:col>
      <xdr:colOff>731280</xdr:colOff>
      <xdr:row>12</xdr:row>
      <xdr:rowOff>51900</xdr:rowOff>
    </xdr:from>
    <xdr:to>
      <xdr:col>1</xdr:col>
      <xdr:colOff>1932600</xdr:colOff>
      <xdr:row>15</xdr:row>
      <xdr:rowOff>60900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33" name="Ink 32">
              <a:extLst>
                <a:ext uri="{FF2B5EF4-FFF2-40B4-BE49-F238E27FC236}">
                  <a16:creationId xmlns:a16="http://schemas.microsoft.com/office/drawing/2014/main" id="{D7EEE071-4382-926C-7EF6-DCA54670ABB5}"/>
                </a:ext>
              </a:extLst>
            </xdr14:cNvPr>
            <xdr14:cNvContentPartPr/>
          </xdr14:nvContentPartPr>
          <xdr14:nvPr macro=""/>
          <xdr14:xfrm>
            <a:off x="3825000" y="2330280"/>
            <a:ext cx="1201320" cy="557640"/>
          </xdr14:xfrm>
        </xdr:contentPart>
      </mc:Choice>
      <mc:Fallback xmlns="">
        <xdr:pic>
          <xdr:nvPicPr>
            <xdr:cNvPr id="33" name="Ink 32">
              <a:extLst>
                <a:ext uri="{FF2B5EF4-FFF2-40B4-BE49-F238E27FC236}">
                  <a16:creationId xmlns:a16="http://schemas.microsoft.com/office/drawing/2014/main" id="{D7EEE071-4382-926C-7EF6-DCA54670ABB5}"/>
                </a:ext>
              </a:extLst>
            </xdr:cNvPr>
            <xdr:cNvPicPr/>
          </xdr:nvPicPr>
          <xdr:blipFill>
            <a:blip xmlns:r="http://schemas.openxmlformats.org/officeDocument/2006/relationships" r:embed="rId10"/>
            <a:stretch>
              <a:fillRect/>
            </a:stretch>
          </xdr:blipFill>
          <xdr:spPr>
            <a:xfrm>
              <a:off x="3818880" y="2324160"/>
              <a:ext cx="1213560" cy="569880"/>
            </a:xfrm>
            <a:prstGeom prst="rect">
              <a:avLst/>
            </a:prstGeom>
          </xdr:spPr>
        </xdr:pic>
      </mc:Fallback>
    </mc:AlternateContent>
    <xdr:clientData/>
  </xdr:twoCellAnchor>
  <xdr:twoCellAnchor editAs="oneCell">
    <xdr:from>
      <xdr:col>3</xdr:col>
      <xdr:colOff>758940</xdr:colOff>
      <xdr:row>14</xdr:row>
      <xdr:rowOff>99780</xdr:rowOff>
    </xdr:from>
    <xdr:to>
      <xdr:col>3</xdr:col>
      <xdr:colOff>963060</xdr:colOff>
      <xdr:row>14</xdr:row>
      <xdr:rowOff>174660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54" name="Ink 53">
              <a:extLst>
                <a:ext uri="{FF2B5EF4-FFF2-40B4-BE49-F238E27FC236}">
                  <a16:creationId xmlns:a16="http://schemas.microsoft.com/office/drawing/2014/main" id="{DEE1F107-1884-8064-5AD9-9D9B7D5FCEB6}"/>
                </a:ext>
              </a:extLst>
            </xdr14:cNvPr>
            <xdr14:cNvContentPartPr/>
          </xdr14:nvContentPartPr>
          <xdr14:nvPr macro=""/>
          <xdr14:xfrm>
            <a:off x="9300960" y="2743920"/>
            <a:ext cx="204120" cy="74880"/>
          </xdr14:xfrm>
        </xdr:contentPart>
      </mc:Choice>
      <mc:Fallback xmlns="">
        <xdr:pic>
          <xdr:nvPicPr>
            <xdr:cNvPr id="54" name="Ink 53">
              <a:extLst>
                <a:ext uri="{FF2B5EF4-FFF2-40B4-BE49-F238E27FC236}">
                  <a16:creationId xmlns:a16="http://schemas.microsoft.com/office/drawing/2014/main" id="{DEE1F107-1884-8064-5AD9-9D9B7D5FCEB6}"/>
                </a:ext>
              </a:extLst>
            </xdr:cNvPr>
            <xdr:cNvPicPr/>
          </xdr:nvPicPr>
          <xdr:blipFill>
            <a:blip xmlns:r="http://schemas.openxmlformats.org/officeDocument/2006/relationships" r:embed="rId12"/>
            <a:stretch>
              <a:fillRect/>
            </a:stretch>
          </xdr:blipFill>
          <xdr:spPr>
            <a:xfrm>
              <a:off x="9294840" y="2737800"/>
              <a:ext cx="216360" cy="87120"/>
            </a:xfrm>
            <a:prstGeom prst="rect">
              <a:avLst/>
            </a:prstGeom>
          </xdr:spPr>
        </xdr:pic>
      </mc:Fallback>
    </mc:AlternateContent>
    <xdr:clientData/>
  </xdr:twoCellAnchor>
  <xdr:twoCellAnchor editAs="oneCell">
    <xdr:from>
      <xdr:col>6</xdr:col>
      <xdr:colOff>612600</xdr:colOff>
      <xdr:row>14</xdr:row>
      <xdr:rowOff>6900</xdr:rowOff>
    </xdr:from>
    <xdr:to>
      <xdr:col>6</xdr:col>
      <xdr:colOff>826440</xdr:colOff>
      <xdr:row>14</xdr:row>
      <xdr:rowOff>122460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77" name="Ink 76">
              <a:extLst>
                <a:ext uri="{FF2B5EF4-FFF2-40B4-BE49-F238E27FC236}">
                  <a16:creationId xmlns:a16="http://schemas.microsoft.com/office/drawing/2014/main" id="{AF5CE55C-C892-5CFE-2574-B0943EA3FD3C}"/>
                </a:ext>
              </a:extLst>
            </xdr14:cNvPr>
            <xdr14:cNvContentPartPr/>
          </xdr14:nvContentPartPr>
          <xdr14:nvPr macro=""/>
          <xdr14:xfrm>
            <a:off x="15646860" y="2651040"/>
            <a:ext cx="213840" cy="115560"/>
          </xdr14:xfrm>
        </xdr:contentPart>
      </mc:Choice>
      <mc:Fallback xmlns="">
        <xdr:pic>
          <xdr:nvPicPr>
            <xdr:cNvPr id="77" name="Ink 76">
              <a:extLst>
                <a:ext uri="{FF2B5EF4-FFF2-40B4-BE49-F238E27FC236}">
                  <a16:creationId xmlns:a16="http://schemas.microsoft.com/office/drawing/2014/main" id="{AF5CE55C-C892-5CFE-2574-B0943EA3FD3C}"/>
                </a:ext>
              </a:extLst>
            </xdr:cNvPr>
            <xdr:cNvPicPr/>
          </xdr:nvPicPr>
          <xdr:blipFill>
            <a:blip xmlns:r="http://schemas.openxmlformats.org/officeDocument/2006/relationships" r:embed="rId14"/>
            <a:stretch>
              <a:fillRect/>
            </a:stretch>
          </xdr:blipFill>
          <xdr:spPr>
            <a:xfrm>
              <a:off x="15640740" y="2644920"/>
              <a:ext cx="226080" cy="127800"/>
            </a:xfrm>
            <a:prstGeom prst="rect">
              <a:avLst/>
            </a:prstGeom>
          </xdr:spPr>
        </xdr:pic>
      </mc:Fallback>
    </mc:AlternateContent>
    <xdr:clientData/>
  </xdr:twoCellAnchor>
  <xdr:twoCellAnchor>
    <xdr:from>
      <xdr:col>4</xdr:col>
      <xdr:colOff>502920</xdr:colOff>
      <xdr:row>13</xdr:row>
      <xdr:rowOff>30480</xdr:rowOff>
    </xdr:from>
    <xdr:to>
      <xdr:col>10</xdr:col>
      <xdr:colOff>76200</xdr:colOff>
      <xdr:row>29</xdr:row>
      <xdr:rowOff>76200</xdr:rowOff>
    </xdr:to>
    <xdr:sp macro="" textlink="">
      <xdr:nvSpPr>
        <xdr:cNvPr id="134" name="TextBox 133">
          <a:extLst>
            <a:ext uri="{FF2B5EF4-FFF2-40B4-BE49-F238E27FC236}">
              <a16:creationId xmlns:a16="http://schemas.microsoft.com/office/drawing/2014/main" id="{B13F7702-526F-0A70-8301-39977C57C90F}"/>
            </a:ext>
          </a:extLst>
        </xdr:cNvPr>
        <xdr:cNvSpPr txBox="1"/>
      </xdr:nvSpPr>
      <xdr:spPr>
        <a:xfrm>
          <a:off x="11148060" y="2491740"/>
          <a:ext cx="10728960" cy="300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1-</a:t>
          </a:r>
          <a:r>
            <a:rPr lang="en-IN" sz="1100">
              <a:solidFill>
                <a:schemeClr val="dk1"/>
              </a:solidFill>
              <a:effectLst/>
              <a:latin typeface="+mn-lt"/>
              <a:ea typeface="+mn-ea"/>
              <a:cs typeface="+mn-cs"/>
            </a:rPr>
            <a:t>The company offers a special 15% discount for </a:t>
          </a:r>
          <a:r>
            <a:rPr lang="en-IN" sz="1100" b="1">
              <a:solidFill>
                <a:schemeClr val="dk1"/>
              </a:solidFill>
              <a:effectLst/>
              <a:latin typeface="+mn-lt"/>
              <a:ea typeface="+mn-ea"/>
              <a:cs typeface="+mn-cs"/>
            </a:rPr>
            <a:t>"Corporate"</a:t>
          </a:r>
          <a:r>
            <a:rPr lang="en-IN" sz="1100">
              <a:solidFill>
                <a:schemeClr val="dk1"/>
              </a:solidFill>
              <a:effectLst/>
              <a:latin typeface="+mn-lt"/>
              <a:ea typeface="+mn-ea"/>
              <a:cs typeface="+mn-cs"/>
            </a:rPr>
            <a:t> customers (from your "Segment" column) who buy products in the </a:t>
          </a:r>
          <a:r>
            <a:rPr lang="en-IN" sz="1100" b="1">
              <a:solidFill>
                <a:schemeClr val="dk1"/>
              </a:solidFill>
              <a:effectLst/>
              <a:latin typeface="+mn-lt"/>
              <a:ea typeface="+mn-ea"/>
              <a:cs typeface="+mn-cs"/>
            </a:rPr>
            <a:t>"Electronics"</a:t>
          </a:r>
          <a:r>
            <a:rPr lang="en-IN" sz="1100">
              <a:solidFill>
                <a:schemeClr val="dk1"/>
              </a:solidFill>
              <a:effectLst/>
              <a:latin typeface="+mn-lt"/>
              <a:ea typeface="+mn-ea"/>
              <a:cs typeface="+mn-cs"/>
            </a:rPr>
            <a:t> category (from your "Category" column). All other orders get 0 discount</a:t>
          </a:r>
        </a:p>
        <a:p>
          <a:endParaRPr lang="en-IN" sz="1100"/>
        </a:p>
        <a:p>
          <a:endParaRPr lang="en-IN" sz="1100"/>
        </a:p>
        <a:p>
          <a:pPr marL="0" marR="0" lvl="0" indent="0" defTabSz="914400" eaLnBrk="1" fontAlgn="auto" latinLnBrk="0" hangingPunct="1">
            <a:lnSpc>
              <a:spcPct val="100000"/>
            </a:lnSpc>
            <a:spcBef>
              <a:spcPts val="0"/>
            </a:spcBef>
            <a:spcAft>
              <a:spcPts val="0"/>
            </a:spcAft>
            <a:buClrTx/>
            <a:buSzTx/>
            <a:buFontTx/>
            <a:buNone/>
            <a:tabLst/>
            <a:defRPr/>
          </a:pPr>
          <a:r>
            <a:rPr lang="en-IN" sz="1100"/>
            <a:t>2-</a:t>
          </a:r>
          <a:r>
            <a:rPr lang="en-IN" sz="1100" baseline="0">
              <a:solidFill>
                <a:schemeClr val="dk1"/>
              </a:solidFill>
              <a:effectLst/>
              <a:latin typeface="+mn-lt"/>
              <a:ea typeface="+mn-ea"/>
              <a:cs typeface="+mn-cs"/>
            </a:rPr>
            <a:t>C</a:t>
          </a:r>
          <a:r>
            <a:rPr lang="en-IN" sz="1100">
              <a:solidFill>
                <a:schemeClr val="dk1"/>
              </a:solidFill>
              <a:effectLst/>
              <a:latin typeface="+mn-lt"/>
              <a:ea typeface="+mn-ea"/>
              <a:cs typeface="+mn-cs"/>
            </a:rPr>
            <a:t>reate an "SLA Breach" column. The company's Service Level Agreement (SLA) is to ship orders in </a:t>
          </a:r>
          <a:r>
            <a:rPr lang="en-IN" sz="1100" b="1">
              <a:solidFill>
                <a:schemeClr val="dk1"/>
              </a:solidFill>
              <a:effectLst/>
              <a:latin typeface="+mn-lt"/>
              <a:ea typeface="+mn-ea"/>
              <a:cs typeface="+mn-cs"/>
            </a:rPr>
            <a:t>3 business days or less</a:t>
          </a:r>
          <a:r>
            <a:rPr lang="en-IN" sz="1100">
              <a:solidFill>
                <a:schemeClr val="dk1"/>
              </a:solidFill>
              <a:effectLst/>
              <a:latin typeface="+mn-lt"/>
              <a:ea typeface="+mn-ea"/>
              <a:cs typeface="+mn-cs"/>
            </a:rPr>
            <a:t>. This column should show "Yes" if Shipping Days (Biz) is greater than 3. If the order is not yet shipped (i.e., Ship_Date is blank), it should show "Pending". Otherwise, it should show "No".</a:t>
          </a:r>
          <a:endParaRPr lang="en-IN">
            <a:effectLst/>
          </a:endParaRPr>
        </a:p>
        <a:p>
          <a:endParaRPr lang="en-IN" sz="1100"/>
        </a:p>
        <a:p>
          <a:endParaRPr lang="en-IN" sz="1100"/>
        </a:p>
        <a:p>
          <a:pPr marL="0" marR="0" lvl="0" indent="0" defTabSz="914400" eaLnBrk="1" fontAlgn="auto" latinLnBrk="0" hangingPunct="1">
            <a:lnSpc>
              <a:spcPct val="100000"/>
            </a:lnSpc>
            <a:spcBef>
              <a:spcPts val="0"/>
            </a:spcBef>
            <a:spcAft>
              <a:spcPts val="0"/>
            </a:spcAft>
            <a:buClrTx/>
            <a:buSzTx/>
            <a:buFontTx/>
            <a:buNone/>
            <a:tabLst/>
            <a:defRPr/>
          </a:pPr>
          <a:r>
            <a:rPr lang="en-IN" sz="1100"/>
            <a:t>3- </a:t>
          </a:r>
          <a:r>
            <a:rPr lang="en-IN" sz="1100" baseline="0">
              <a:solidFill>
                <a:schemeClr val="dk1"/>
              </a:solidFill>
              <a:effectLst/>
              <a:latin typeface="+mn-lt"/>
              <a:ea typeface="+mn-ea"/>
              <a:cs typeface="+mn-cs"/>
            </a:rPr>
            <a:t>New discount based on the cumulative sales :- regular discount and special discount  will be provided and if after all the  discount ,  final revenue is over  300 and addition 2%  discount will be given.</a:t>
          </a:r>
          <a:endParaRPr lang="en-IN">
            <a:effectLst/>
          </a:endParaRPr>
        </a:p>
        <a:p>
          <a:endParaRPr lang="en-IN" sz="1100"/>
        </a:p>
        <a:p>
          <a:endParaRPr lang="en-IN" sz="1100"/>
        </a:p>
        <a:p>
          <a:pPr marL="0" marR="0" lvl="0" indent="0" defTabSz="914400" eaLnBrk="1" fontAlgn="auto" latinLnBrk="0" hangingPunct="1">
            <a:lnSpc>
              <a:spcPct val="100000"/>
            </a:lnSpc>
            <a:spcBef>
              <a:spcPts val="0"/>
            </a:spcBef>
            <a:spcAft>
              <a:spcPts val="0"/>
            </a:spcAft>
            <a:buClrTx/>
            <a:buSzTx/>
            <a:buFontTx/>
            <a:buNone/>
            <a:tabLst/>
            <a:defRPr/>
          </a:pPr>
          <a:r>
            <a:rPr lang="en-IN" sz="1100"/>
            <a:t>4- </a:t>
          </a:r>
          <a:r>
            <a:rPr lang="en-IN" sz="1100" baseline="0">
              <a:solidFill>
                <a:schemeClr val="dk1"/>
              </a:solidFill>
              <a:effectLst/>
              <a:latin typeface="+mn-lt"/>
              <a:ea typeface="+mn-ea"/>
              <a:cs typeface="+mn-cs"/>
            </a:rPr>
            <a:t>Calculate weekend and weekday sales for each category .</a:t>
          </a:r>
        </a:p>
        <a:p>
          <a:pPr marL="0" marR="0" lvl="0" indent="0" defTabSz="914400" eaLnBrk="1" fontAlgn="auto" latinLnBrk="0" hangingPunct="1">
            <a:lnSpc>
              <a:spcPct val="100000"/>
            </a:lnSpc>
            <a:spcBef>
              <a:spcPts val="0"/>
            </a:spcBef>
            <a:spcAft>
              <a:spcPts val="0"/>
            </a:spcAft>
            <a:buClrTx/>
            <a:buSzTx/>
            <a:buFontTx/>
            <a:buNone/>
            <a:tabLst/>
            <a:defRPr/>
          </a:pPr>
          <a:endParaRPr lang="en-IN"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aseline="0">
              <a:solidFill>
                <a:schemeClr val="dk1"/>
              </a:solidFill>
              <a:effectLst/>
              <a:latin typeface="+mn-lt"/>
              <a:ea typeface="+mn-ea"/>
              <a:cs typeface="+mn-cs"/>
            </a:rPr>
            <a:t>5- Find the count of orders for any category</a:t>
          </a:r>
          <a:endParaRPr lang="en-IN">
            <a:effectLst/>
          </a:endParaRPr>
        </a:p>
        <a:p>
          <a:endParaRPr lang="en-IN"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16</xdr:col>
      <xdr:colOff>121920</xdr:colOff>
      <xdr:row>0</xdr:row>
      <xdr:rowOff>128880</xdr:rowOff>
    </xdr:from>
    <xdr:to>
      <xdr:col>17</xdr:col>
      <xdr:colOff>244920</xdr:colOff>
      <xdr:row>2</xdr:row>
      <xdr:rowOff>93480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9" name="Ink 8">
              <a:extLst>
                <a:ext uri="{FF2B5EF4-FFF2-40B4-BE49-F238E27FC236}">
                  <a16:creationId xmlns:a16="http://schemas.microsoft.com/office/drawing/2014/main" id="{A2D15264-C042-7AF7-46D7-6F058BC0B808}"/>
                </a:ext>
              </a:extLst>
            </xdr14:cNvPr>
            <xdr14:cNvContentPartPr/>
          </xdr14:nvContentPartPr>
          <xdr14:nvPr macro=""/>
          <xdr14:xfrm>
            <a:off x="9875520" y="128880"/>
            <a:ext cx="732600" cy="345600"/>
          </xdr14:xfrm>
        </xdr:contentPart>
      </mc:Choice>
      <mc:Fallback xmlns="">
        <xdr:pic>
          <xdr:nvPicPr>
            <xdr:cNvPr id="9" name="Ink 8">
              <a:extLst>
                <a:ext uri="{FF2B5EF4-FFF2-40B4-BE49-F238E27FC236}">
                  <a16:creationId xmlns:a16="http://schemas.microsoft.com/office/drawing/2014/main" id="{A2D15264-C042-7AF7-46D7-6F058BC0B808}"/>
                </a:ext>
              </a:extLst>
            </xdr:cNvPr>
            <xdr:cNvPicPr/>
          </xdr:nvPicPr>
          <xdr:blipFill>
            <a:blip xmlns:r="http://schemas.openxmlformats.org/officeDocument/2006/relationships" r:embed="rId2"/>
            <a:stretch>
              <a:fillRect/>
            </a:stretch>
          </xdr:blipFill>
          <xdr:spPr>
            <a:xfrm>
              <a:off x="9866520" y="120240"/>
              <a:ext cx="750240" cy="363240"/>
            </a:xfrm>
            <a:prstGeom prst="rect">
              <a:avLst/>
            </a:prstGeom>
          </xdr:spPr>
        </xdr:pic>
      </mc:Fallback>
    </mc:AlternateContent>
    <xdr:clientData/>
  </xdr:twoCellAnchor>
  <xdr:twoCellAnchor editAs="oneCell">
    <xdr:from>
      <xdr:col>17</xdr:col>
      <xdr:colOff>566040</xdr:colOff>
      <xdr:row>0</xdr:row>
      <xdr:rowOff>131040</xdr:rowOff>
    </xdr:from>
    <xdr:to>
      <xdr:col>20</xdr:col>
      <xdr:colOff>382080</xdr:colOff>
      <xdr:row>1</xdr:row>
      <xdr:rowOff>189660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6" name="Ink 15">
              <a:extLst>
                <a:ext uri="{FF2B5EF4-FFF2-40B4-BE49-F238E27FC236}">
                  <a16:creationId xmlns:a16="http://schemas.microsoft.com/office/drawing/2014/main" id="{272BC16A-C395-1FE8-57B7-5FA1B833E6E9}"/>
                </a:ext>
              </a:extLst>
            </xdr14:cNvPr>
            <xdr14:cNvContentPartPr/>
          </xdr14:nvContentPartPr>
          <xdr14:nvPr macro=""/>
          <xdr14:xfrm>
            <a:off x="10929240" y="131040"/>
            <a:ext cx="1644840" cy="249120"/>
          </xdr14:xfrm>
        </xdr:contentPart>
      </mc:Choice>
      <mc:Fallback xmlns="">
        <xdr:pic>
          <xdr:nvPicPr>
            <xdr:cNvPr id="16" name="Ink 15">
              <a:extLst>
                <a:ext uri="{FF2B5EF4-FFF2-40B4-BE49-F238E27FC236}">
                  <a16:creationId xmlns:a16="http://schemas.microsoft.com/office/drawing/2014/main" id="{272BC16A-C395-1FE8-57B7-5FA1B833E6E9}"/>
                </a:ext>
              </a:extLst>
            </xdr:cNvPr>
            <xdr:cNvPicPr/>
          </xdr:nvPicPr>
          <xdr:blipFill>
            <a:blip xmlns:r="http://schemas.openxmlformats.org/officeDocument/2006/relationships" r:embed="rId4"/>
            <a:stretch>
              <a:fillRect/>
            </a:stretch>
          </xdr:blipFill>
          <xdr:spPr>
            <a:xfrm>
              <a:off x="10920600" y="122040"/>
              <a:ext cx="1662480" cy="266760"/>
            </a:xfrm>
            <a:prstGeom prst="rect">
              <a:avLst/>
            </a:prstGeom>
          </xdr:spPr>
        </xdr:pic>
      </mc:Fallback>
    </mc:AlternateContent>
    <xdr:clientData/>
  </xdr:twoCellAnchor>
  <xdr:twoCellAnchor editAs="oneCell">
    <xdr:from>
      <xdr:col>15</xdr:col>
      <xdr:colOff>507600</xdr:colOff>
      <xdr:row>1</xdr:row>
      <xdr:rowOff>88560</xdr:rowOff>
    </xdr:from>
    <xdr:to>
      <xdr:col>15</xdr:col>
      <xdr:colOff>539280</xdr:colOff>
      <xdr:row>1</xdr:row>
      <xdr:rowOff>157680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7" name="Ink 16">
              <a:extLst>
                <a:ext uri="{FF2B5EF4-FFF2-40B4-BE49-F238E27FC236}">
                  <a16:creationId xmlns:a16="http://schemas.microsoft.com/office/drawing/2014/main" id="{1FAD30A9-25BE-FA9C-8795-DCE2F11FC55C}"/>
                </a:ext>
              </a:extLst>
            </xdr14:cNvPr>
            <xdr14:cNvContentPartPr/>
          </xdr14:nvContentPartPr>
          <xdr14:nvPr macro=""/>
          <xdr14:xfrm>
            <a:off x="9651600" y="271440"/>
            <a:ext cx="31680" cy="69120"/>
          </xdr14:xfrm>
        </xdr:contentPart>
      </mc:Choice>
      <mc:Fallback xmlns="">
        <xdr:pic>
          <xdr:nvPicPr>
            <xdr:cNvPr id="17" name="Ink 16">
              <a:extLst>
                <a:ext uri="{FF2B5EF4-FFF2-40B4-BE49-F238E27FC236}">
                  <a16:creationId xmlns:a16="http://schemas.microsoft.com/office/drawing/2014/main" id="{1FAD30A9-25BE-FA9C-8795-DCE2F11FC55C}"/>
                </a:ext>
              </a:extLst>
            </xdr:cNvPr>
            <xdr:cNvPicPr/>
          </xdr:nvPicPr>
          <xdr:blipFill>
            <a:blip xmlns:r="http://schemas.openxmlformats.org/officeDocument/2006/relationships" r:embed="rId6"/>
            <a:stretch>
              <a:fillRect/>
            </a:stretch>
          </xdr:blipFill>
          <xdr:spPr>
            <a:xfrm>
              <a:off x="9642600" y="262440"/>
              <a:ext cx="49320" cy="86760"/>
            </a:xfrm>
            <a:prstGeom prst="rect">
              <a:avLst/>
            </a:prstGeom>
          </xdr:spPr>
        </xdr:pic>
      </mc:Fallback>
    </mc:AlternateContent>
    <xdr:clientData/>
  </xdr:twoCellAnchor>
  <xdr:twoCellAnchor editAs="oneCell">
    <xdr:from>
      <xdr:col>18</xdr:col>
      <xdr:colOff>150120</xdr:colOff>
      <xdr:row>7</xdr:row>
      <xdr:rowOff>9360</xdr:rowOff>
    </xdr:from>
    <xdr:to>
      <xdr:col>21</xdr:col>
      <xdr:colOff>317160</xdr:colOff>
      <xdr:row>8</xdr:row>
      <xdr:rowOff>124500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66" name="Ink 65">
              <a:extLst>
                <a:ext uri="{FF2B5EF4-FFF2-40B4-BE49-F238E27FC236}">
                  <a16:creationId xmlns:a16="http://schemas.microsoft.com/office/drawing/2014/main" id="{0461FDE0-C499-6C0A-1607-88CD949F28BF}"/>
                </a:ext>
              </a:extLst>
            </xdr14:cNvPr>
            <xdr14:cNvContentPartPr/>
          </xdr14:nvContentPartPr>
          <xdr14:nvPr macro=""/>
          <xdr14:xfrm>
            <a:off x="11122920" y="1289520"/>
            <a:ext cx="1995840" cy="305640"/>
          </xdr14:xfrm>
        </xdr:contentPart>
      </mc:Choice>
      <mc:Fallback xmlns="">
        <xdr:pic>
          <xdr:nvPicPr>
            <xdr:cNvPr id="66" name="Ink 65">
              <a:extLst>
                <a:ext uri="{FF2B5EF4-FFF2-40B4-BE49-F238E27FC236}">
                  <a16:creationId xmlns:a16="http://schemas.microsoft.com/office/drawing/2014/main" id="{0461FDE0-C499-6C0A-1607-88CD949F28BF}"/>
                </a:ext>
              </a:extLst>
            </xdr:cNvPr>
            <xdr:cNvPicPr/>
          </xdr:nvPicPr>
          <xdr:blipFill>
            <a:blip xmlns:r="http://schemas.openxmlformats.org/officeDocument/2006/relationships" r:embed="rId8"/>
            <a:stretch>
              <a:fillRect/>
            </a:stretch>
          </xdr:blipFill>
          <xdr:spPr>
            <a:xfrm>
              <a:off x="11113920" y="1280880"/>
              <a:ext cx="2013480" cy="323280"/>
            </a:xfrm>
            <a:prstGeom prst="rect">
              <a:avLst/>
            </a:prstGeom>
          </xdr:spPr>
        </xdr:pic>
      </mc:Fallback>
    </mc:AlternateContent>
    <xdr:clientData/>
  </xdr:twoCellAnchor>
  <xdr:twoCellAnchor editAs="oneCell">
    <xdr:from>
      <xdr:col>16</xdr:col>
      <xdr:colOff>362400</xdr:colOff>
      <xdr:row>3</xdr:row>
      <xdr:rowOff>25920</xdr:rowOff>
    </xdr:from>
    <xdr:to>
      <xdr:col>21</xdr:col>
      <xdr:colOff>145800</xdr:colOff>
      <xdr:row>8</xdr:row>
      <xdr:rowOff>97260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1" name="Ink 70">
              <a:extLst>
                <a:ext uri="{FF2B5EF4-FFF2-40B4-BE49-F238E27FC236}">
                  <a16:creationId xmlns:a16="http://schemas.microsoft.com/office/drawing/2014/main" id="{6E9CB36C-17EC-8A1F-1DA1-3404FADA31AD}"/>
                </a:ext>
              </a:extLst>
            </xdr14:cNvPr>
            <xdr14:cNvContentPartPr/>
          </xdr14:nvContentPartPr>
          <xdr14:nvPr macro=""/>
          <xdr14:xfrm>
            <a:off x="10116000" y="574560"/>
            <a:ext cx="2831400" cy="1023840"/>
          </xdr14:xfrm>
        </xdr:contentPart>
      </mc:Choice>
      <mc:Fallback xmlns="">
        <xdr:pic>
          <xdr:nvPicPr>
            <xdr:cNvPr id="71" name="Ink 70">
              <a:extLst>
                <a:ext uri="{FF2B5EF4-FFF2-40B4-BE49-F238E27FC236}">
                  <a16:creationId xmlns:a16="http://schemas.microsoft.com/office/drawing/2014/main" id="{6E9CB36C-17EC-8A1F-1DA1-3404FADA31AD}"/>
                </a:ext>
              </a:extLst>
            </xdr:cNvPr>
            <xdr:cNvPicPr/>
          </xdr:nvPicPr>
          <xdr:blipFill>
            <a:blip xmlns:r="http://schemas.openxmlformats.org/officeDocument/2006/relationships" r:embed="rId10"/>
            <a:stretch>
              <a:fillRect/>
            </a:stretch>
          </xdr:blipFill>
          <xdr:spPr>
            <a:xfrm>
              <a:off x="10107359" y="565920"/>
              <a:ext cx="2849042" cy="1041480"/>
            </a:xfrm>
            <a:prstGeom prst="rect">
              <a:avLst/>
            </a:prstGeom>
          </xdr:spPr>
        </xdr:pic>
      </mc:Fallback>
    </mc:AlternateContent>
    <xdr:clientData/>
  </xdr:twoCellAnchor>
  <xdr:twoCellAnchor editAs="oneCell">
    <xdr:from>
      <xdr:col>15</xdr:col>
      <xdr:colOff>578880</xdr:colOff>
      <xdr:row>10</xdr:row>
      <xdr:rowOff>129240</xdr:rowOff>
    </xdr:from>
    <xdr:to>
      <xdr:col>16</xdr:col>
      <xdr:colOff>152520</xdr:colOff>
      <xdr:row>11</xdr:row>
      <xdr:rowOff>144660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1">
          <xdr14:nvContentPartPr>
            <xdr14:cNvPr id="72" name="Ink 71">
              <a:extLst>
                <a:ext uri="{FF2B5EF4-FFF2-40B4-BE49-F238E27FC236}">
                  <a16:creationId xmlns:a16="http://schemas.microsoft.com/office/drawing/2014/main" id="{E40FF1B5-1A76-E230-30AD-6C2A3FE41696}"/>
                </a:ext>
              </a:extLst>
            </xdr14:cNvPr>
            <xdr14:cNvContentPartPr/>
          </xdr14:nvContentPartPr>
          <xdr14:nvPr macro=""/>
          <xdr14:xfrm>
            <a:off x="9722880" y="1958040"/>
            <a:ext cx="183240" cy="205920"/>
          </xdr14:xfrm>
        </xdr:contentPart>
      </mc:Choice>
      <mc:Fallback xmlns="">
        <xdr:pic>
          <xdr:nvPicPr>
            <xdr:cNvPr id="72" name="Ink 71">
              <a:extLst>
                <a:ext uri="{FF2B5EF4-FFF2-40B4-BE49-F238E27FC236}">
                  <a16:creationId xmlns:a16="http://schemas.microsoft.com/office/drawing/2014/main" id="{E40FF1B5-1A76-E230-30AD-6C2A3FE41696}"/>
                </a:ext>
              </a:extLst>
            </xdr:cNvPr>
            <xdr:cNvPicPr/>
          </xdr:nvPicPr>
          <xdr:blipFill>
            <a:blip xmlns:r="http://schemas.openxmlformats.org/officeDocument/2006/relationships" r:embed="rId12"/>
            <a:stretch>
              <a:fillRect/>
            </a:stretch>
          </xdr:blipFill>
          <xdr:spPr>
            <a:xfrm>
              <a:off x="9705240" y="1850400"/>
              <a:ext cx="218880" cy="421560"/>
            </a:xfrm>
            <a:prstGeom prst="rect">
              <a:avLst/>
            </a:prstGeom>
          </xdr:spPr>
        </xdr:pic>
      </mc:Fallback>
    </mc:AlternateContent>
    <xdr:clientData/>
  </xdr:twoCellAnchor>
  <xdr:twoCellAnchor editAs="oneCell">
    <xdr:from>
      <xdr:col>19</xdr:col>
      <xdr:colOff>251160</xdr:colOff>
      <xdr:row>9</xdr:row>
      <xdr:rowOff>33480</xdr:rowOff>
    </xdr:from>
    <xdr:to>
      <xdr:col>22</xdr:col>
      <xdr:colOff>555720</xdr:colOff>
      <xdr:row>11</xdr:row>
      <xdr:rowOff>97800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00" name="Ink 99">
              <a:extLst>
                <a:ext uri="{FF2B5EF4-FFF2-40B4-BE49-F238E27FC236}">
                  <a16:creationId xmlns:a16="http://schemas.microsoft.com/office/drawing/2014/main" id="{4E48E889-DDAF-4126-8B46-4FB9DC641CDC}"/>
                </a:ext>
              </a:extLst>
            </xdr14:cNvPr>
            <xdr14:cNvContentPartPr/>
          </xdr14:nvContentPartPr>
          <xdr14:nvPr macro=""/>
          <xdr14:xfrm>
            <a:off x="11833560" y="1679400"/>
            <a:ext cx="2133360" cy="445320"/>
          </xdr14:xfrm>
        </xdr:contentPart>
      </mc:Choice>
      <mc:Fallback xmlns="">
        <xdr:pic>
          <xdr:nvPicPr>
            <xdr:cNvPr id="100" name="Ink 99">
              <a:extLst>
                <a:ext uri="{FF2B5EF4-FFF2-40B4-BE49-F238E27FC236}">
                  <a16:creationId xmlns:a16="http://schemas.microsoft.com/office/drawing/2014/main" id="{4E48E889-DDAF-4126-8B46-4FB9DC641CDC}"/>
                </a:ext>
              </a:extLst>
            </xdr:cNvPr>
            <xdr:cNvPicPr/>
          </xdr:nvPicPr>
          <xdr:blipFill>
            <a:blip xmlns:r="http://schemas.openxmlformats.org/officeDocument/2006/relationships" r:embed="rId14"/>
            <a:stretch>
              <a:fillRect/>
            </a:stretch>
          </xdr:blipFill>
          <xdr:spPr>
            <a:xfrm>
              <a:off x="11824560" y="1670400"/>
              <a:ext cx="2151000" cy="462960"/>
            </a:xfrm>
            <a:prstGeom prst="rect">
              <a:avLst/>
            </a:prstGeom>
          </xdr:spPr>
        </xdr:pic>
      </mc:Fallback>
    </mc:AlternateContent>
    <xdr:clientData/>
  </xdr:twoCellAnchor>
  <xdr:twoCellAnchor editAs="oneCell">
    <xdr:from>
      <xdr:col>18</xdr:col>
      <xdr:colOff>265320</xdr:colOff>
      <xdr:row>12</xdr:row>
      <xdr:rowOff>119520</xdr:rowOff>
    </xdr:from>
    <xdr:to>
      <xdr:col>19</xdr:col>
      <xdr:colOff>524400</xdr:colOff>
      <xdr:row>14</xdr:row>
      <xdr:rowOff>34800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01" name="Ink 100">
              <a:extLst>
                <a:ext uri="{FF2B5EF4-FFF2-40B4-BE49-F238E27FC236}">
                  <a16:creationId xmlns:a16="http://schemas.microsoft.com/office/drawing/2014/main" id="{3D644068-373B-9BE0-7E67-3E1630190A7D}"/>
                </a:ext>
              </a:extLst>
            </xdr14:cNvPr>
            <xdr14:cNvContentPartPr/>
          </xdr14:nvContentPartPr>
          <xdr14:nvPr macro=""/>
          <xdr14:xfrm>
            <a:off x="11238120" y="2314080"/>
            <a:ext cx="868680" cy="296280"/>
          </xdr14:xfrm>
        </xdr:contentPart>
      </mc:Choice>
      <mc:Fallback xmlns="">
        <xdr:pic>
          <xdr:nvPicPr>
            <xdr:cNvPr id="101" name="Ink 100">
              <a:extLst>
                <a:ext uri="{FF2B5EF4-FFF2-40B4-BE49-F238E27FC236}">
                  <a16:creationId xmlns:a16="http://schemas.microsoft.com/office/drawing/2014/main" id="{3D644068-373B-9BE0-7E67-3E1630190A7D}"/>
                </a:ext>
              </a:extLst>
            </xdr:cNvPr>
            <xdr:cNvPicPr/>
          </xdr:nvPicPr>
          <xdr:blipFill>
            <a:blip xmlns:r="http://schemas.openxmlformats.org/officeDocument/2006/relationships" r:embed="rId16"/>
            <a:stretch>
              <a:fillRect/>
            </a:stretch>
          </xdr:blipFill>
          <xdr:spPr>
            <a:xfrm>
              <a:off x="11229480" y="2305450"/>
              <a:ext cx="886320" cy="313899"/>
            </a:xfrm>
            <a:prstGeom prst="rect">
              <a:avLst/>
            </a:prstGeom>
          </xdr:spPr>
        </xdr:pic>
      </mc:Fallback>
    </mc:AlternateContent>
    <xdr:clientData/>
  </xdr:twoCellAnchor>
  <xdr:twoCellAnchor editAs="oneCell">
    <xdr:from>
      <xdr:col>18</xdr:col>
      <xdr:colOff>135360</xdr:colOff>
      <xdr:row>10</xdr:row>
      <xdr:rowOff>15840</xdr:rowOff>
    </xdr:from>
    <xdr:to>
      <xdr:col>18</xdr:col>
      <xdr:colOff>574560</xdr:colOff>
      <xdr:row>10</xdr:row>
      <xdr:rowOff>185400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2" name="Ink 101">
              <a:extLst>
                <a:ext uri="{FF2B5EF4-FFF2-40B4-BE49-F238E27FC236}">
                  <a16:creationId xmlns:a16="http://schemas.microsoft.com/office/drawing/2014/main" id="{5A239AB6-30FD-A3ED-3E31-42165A6BAD17}"/>
                </a:ext>
              </a:extLst>
            </xdr14:cNvPr>
            <xdr14:cNvContentPartPr/>
          </xdr14:nvContentPartPr>
          <xdr14:nvPr macro=""/>
          <xdr14:xfrm>
            <a:off x="11108160" y="1844640"/>
            <a:ext cx="439200" cy="169560"/>
          </xdr14:xfrm>
        </xdr:contentPart>
      </mc:Choice>
      <mc:Fallback xmlns="">
        <xdr:pic>
          <xdr:nvPicPr>
            <xdr:cNvPr id="102" name="Ink 101">
              <a:extLst>
                <a:ext uri="{FF2B5EF4-FFF2-40B4-BE49-F238E27FC236}">
                  <a16:creationId xmlns:a16="http://schemas.microsoft.com/office/drawing/2014/main" id="{5A239AB6-30FD-A3ED-3E31-42165A6BAD17}"/>
                </a:ext>
              </a:extLst>
            </xdr:cNvPr>
            <xdr:cNvPicPr/>
          </xdr:nvPicPr>
          <xdr:blipFill>
            <a:blip xmlns:r="http://schemas.openxmlformats.org/officeDocument/2006/relationships" r:embed="rId18"/>
            <a:stretch>
              <a:fillRect/>
            </a:stretch>
          </xdr:blipFill>
          <xdr:spPr>
            <a:xfrm>
              <a:off x="11099160" y="1835659"/>
              <a:ext cx="456840" cy="187163"/>
            </a:xfrm>
            <a:prstGeom prst="rect">
              <a:avLst/>
            </a:prstGeom>
          </xdr:spPr>
        </xdr:pic>
      </mc:Fallback>
    </mc:AlternateContent>
    <xdr:clientData/>
  </xdr:twoCellAnchor>
  <xdr:twoCellAnchor editAs="oneCell">
    <xdr:from>
      <xdr:col>16</xdr:col>
      <xdr:colOff>181320</xdr:colOff>
      <xdr:row>10</xdr:row>
      <xdr:rowOff>48960</xdr:rowOff>
    </xdr:from>
    <xdr:to>
      <xdr:col>17</xdr:col>
      <xdr:colOff>478560</xdr:colOff>
      <xdr:row>11</xdr:row>
      <xdr:rowOff>185340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03" name="Ink 102">
              <a:extLst>
                <a:ext uri="{FF2B5EF4-FFF2-40B4-BE49-F238E27FC236}">
                  <a16:creationId xmlns:a16="http://schemas.microsoft.com/office/drawing/2014/main" id="{ACE0BFC9-47EE-2F13-85AB-0AF053D46B2C}"/>
                </a:ext>
              </a:extLst>
            </xdr14:cNvPr>
            <xdr14:cNvContentPartPr/>
          </xdr14:nvContentPartPr>
          <xdr14:nvPr macro=""/>
          <xdr14:xfrm>
            <a:off x="9934920" y="1877760"/>
            <a:ext cx="906840" cy="326880"/>
          </xdr14:xfrm>
        </xdr:contentPart>
      </mc:Choice>
      <mc:Fallback xmlns="">
        <xdr:pic>
          <xdr:nvPicPr>
            <xdr:cNvPr id="103" name="Ink 102">
              <a:extLst>
                <a:ext uri="{FF2B5EF4-FFF2-40B4-BE49-F238E27FC236}">
                  <a16:creationId xmlns:a16="http://schemas.microsoft.com/office/drawing/2014/main" id="{ACE0BFC9-47EE-2F13-85AB-0AF053D46B2C}"/>
                </a:ext>
              </a:extLst>
            </xdr:cNvPr>
            <xdr:cNvPicPr/>
          </xdr:nvPicPr>
          <xdr:blipFill>
            <a:blip xmlns:r="http://schemas.openxmlformats.org/officeDocument/2006/relationships" r:embed="rId20"/>
            <a:stretch>
              <a:fillRect/>
            </a:stretch>
          </xdr:blipFill>
          <xdr:spPr>
            <a:xfrm>
              <a:off x="9926277" y="1868760"/>
              <a:ext cx="924487" cy="344520"/>
            </a:xfrm>
            <a:prstGeom prst="rect">
              <a:avLst/>
            </a:prstGeom>
          </xdr:spPr>
        </xdr:pic>
      </mc:Fallback>
    </mc:AlternateContent>
    <xdr:clientData/>
  </xdr:twoCellAnchor>
  <xdr:twoCellAnchor editAs="oneCell">
    <xdr:from>
      <xdr:col>16</xdr:col>
      <xdr:colOff>142440</xdr:colOff>
      <xdr:row>16</xdr:row>
      <xdr:rowOff>156960</xdr:rowOff>
    </xdr:from>
    <xdr:to>
      <xdr:col>18</xdr:col>
      <xdr:colOff>302400</xdr:colOff>
      <xdr:row>18</xdr:row>
      <xdr:rowOff>83160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14" name="Ink 113">
              <a:extLst>
                <a:ext uri="{FF2B5EF4-FFF2-40B4-BE49-F238E27FC236}">
                  <a16:creationId xmlns:a16="http://schemas.microsoft.com/office/drawing/2014/main" id="{3948D4FE-B824-C2F8-5BC4-B7CCB40FFE4F}"/>
                </a:ext>
              </a:extLst>
            </xdr14:cNvPr>
            <xdr14:cNvContentPartPr/>
          </xdr14:nvContentPartPr>
          <xdr14:nvPr macro=""/>
          <xdr14:xfrm>
            <a:off x="9896040" y="3083040"/>
            <a:ext cx="1379160" cy="291960"/>
          </xdr14:xfrm>
        </xdr:contentPart>
      </mc:Choice>
      <mc:Fallback xmlns="">
        <xdr:pic>
          <xdr:nvPicPr>
            <xdr:cNvPr id="114" name="Ink 113">
              <a:extLst>
                <a:ext uri="{FF2B5EF4-FFF2-40B4-BE49-F238E27FC236}">
                  <a16:creationId xmlns:a16="http://schemas.microsoft.com/office/drawing/2014/main" id="{3948D4FE-B824-C2F8-5BC4-B7CCB40FFE4F}"/>
                </a:ext>
              </a:extLst>
            </xdr:cNvPr>
            <xdr:cNvPicPr/>
          </xdr:nvPicPr>
          <xdr:blipFill>
            <a:blip xmlns:r="http://schemas.openxmlformats.org/officeDocument/2006/relationships" r:embed="rId22"/>
            <a:stretch>
              <a:fillRect/>
            </a:stretch>
          </xdr:blipFill>
          <xdr:spPr>
            <a:xfrm>
              <a:off x="9887400" y="3074400"/>
              <a:ext cx="1396800" cy="309600"/>
            </a:xfrm>
            <a:prstGeom prst="rect">
              <a:avLst/>
            </a:prstGeom>
          </xdr:spPr>
        </xdr:pic>
      </mc:Fallback>
    </mc:AlternateContent>
    <xdr:clientData/>
  </xdr:twoCellAnchor>
  <xdr:twoCellAnchor editAs="oneCell">
    <xdr:from>
      <xdr:col>20</xdr:col>
      <xdr:colOff>459480</xdr:colOff>
      <xdr:row>15</xdr:row>
      <xdr:rowOff>140760</xdr:rowOff>
    </xdr:from>
    <xdr:to>
      <xdr:col>22</xdr:col>
      <xdr:colOff>248640</xdr:colOff>
      <xdr:row>17</xdr:row>
      <xdr:rowOff>128520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25" name="Ink 124">
              <a:extLst>
                <a:ext uri="{FF2B5EF4-FFF2-40B4-BE49-F238E27FC236}">
                  <a16:creationId xmlns:a16="http://schemas.microsoft.com/office/drawing/2014/main" id="{CAD9E0C0-5D5E-E822-84AF-2D8D283C3382}"/>
                </a:ext>
              </a:extLst>
            </xdr14:cNvPr>
            <xdr14:cNvContentPartPr/>
          </xdr14:nvContentPartPr>
          <xdr14:nvPr macro=""/>
          <xdr14:xfrm>
            <a:off x="12651480" y="2883960"/>
            <a:ext cx="1008360" cy="353520"/>
          </xdr14:xfrm>
        </xdr:contentPart>
      </mc:Choice>
      <mc:Fallback xmlns="">
        <xdr:pic>
          <xdr:nvPicPr>
            <xdr:cNvPr id="125" name="Ink 124">
              <a:extLst>
                <a:ext uri="{FF2B5EF4-FFF2-40B4-BE49-F238E27FC236}">
                  <a16:creationId xmlns:a16="http://schemas.microsoft.com/office/drawing/2014/main" id="{CAD9E0C0-5D5E-E822-84AF-2D8D283C3382}"/>
                </a:ext>
              </a:extLst>
            </xdr:cNvPr>
            <xdr:cNvPicPr/>
          </xdr:nvPicPr>
          <xdr:blipFill>
            <a:blip xmlns:r="http://schemas.openxmlformats.org/officeDocument/2006/relationships" r:embed="rId24"/>
            <a:stretch>
              <a:fillRect/>
            </a:stretch>
          </xdr:blipFill>
          <xdr:spPr>
            <a:xfrm>
              <a:off x="12642840" y="2875320"/>
              <a:ext cx="1026000" cy="371160"/>
            </a:xfrm>
            <a:prstGeom prst="rect">
              <a:avLst/>
            </a:prstGeom>
          </xdr:spPr>
        </xdr:pic>
      </mc:Fallback>
    </mc:AlternateContent>
    <xdr:clientData/>
  </xdr:twoCellAnchor>
  <xdr:twoCellAnchor editAs="oneCell">
    <xdr:from>
      <xdr:col>18</xdr:col>
      <xdr:colOff>460080</xdr:colOff>
      <xdr:row>15</xdr:row>
      <xdr:rowOff>169920</xdr:rowOff>
    </xdr:from>
    <xdr:to>
      <xdr:col>20</xdr:col>
      <xdr:colOff>242760</xdr:colOff>
      <xdr:row>17</xdr:row>
      <xdr:rowOff>133560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26" name="Ink 125">
              <a:extLst>
                <a:ext uri="{FF2B5EF4-FFF2-40B4-BE49-F238E27FC236}">
                  <a16:creationId xmlns:a16="http://schemas.microsoft.com/office/drawing/2014/main" id="{EAF015AE-5C11-F796-CDDA-F1BE22CB3DEA}"/>
                </a:ext>
              </a:extLst>
            </xdr14:cNvPr>
            <xdr14:cNvContentPartPr/>
          </xdr14:nvContentPartPr>
          <xdr14:nvPr macro=""/>
          <xdr14:xfrm>
            <a:off x="11432880" y="2913120"/>
            <a:ext cx="1001880" cy="329400"/>
          </xdr14:xfrm>
        </xdr:contentPart>
      </mc:Choice>
      <mc:Fallback xmlns="">
        <xdr:pic>
          <xdr:nvPicPr>
            <xdr:cNvPr id="126" name="Ink 125">
              <a:extLst>
                <a:ext uri="{FF2B5EF4-FFF2-40B4-BE49-F238E27FC236}">
                  <a16:creationId xmlns:a16="http://schemas.microsoft.com/office/drawing/2014/main" id="{EAF015AE-5C11-F796-CDDA-F1BE22CB3DEA}"/>
                </a:ext>
              </a:extLst>
            </xdr:cNvPr>
            <xdr:cNvPicPr/>
          </xdr:nvPicPr>
          <xdr:blipFill>
            <a:blip xmlns:r="http://schemas.openxmlformats.org/officeDocument/2006/relationships" r:embed="rId26"/>
            <a:stretch>
              <a:fillRect/>
            </a:stretch>
          </xdr:blipFill>
          <xdr:spPr>
            <a:xfrm>
              <a:off x="11423880" y="2904480"/>
              <a:ext cx="1019520" cy="347040"/>
            </a:xfrm>
            <a:prstGeom prst="rect">
              <a:avLst/>
            </a:prstGeom>
          </xdr:spPr>
        </xdr:pic>
      </mc:Fallback>
    </mc:AlternateContent>
    <xdr:clientData/>
  </xdr:twoCellAnchor>
  <xdr:twoCellAnchor editAs="oneCell">
    <xdr:from>
      <xdr:col>18</xdr:col>
      <xdr:colOff>169920</xdr:colOff>
      <xdr:row>18</xdr:row>
      <xdr:rowOff>55440</xdr:rowOff>
    </xdr:from>
    <xdr:to>
      <xdr:col>21</xdr:col>
      <xdr:colOff>188280</xdr:colOff>
      <xdr:row>21</xdr:row>
      <xdr:rowOff>123840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43" name="Ink 142">
              <a:extLst>
                <a:ext uri="{FF2B5EF4-FFF2-40B4-BE49-F238E27FC236}">
                  <a16:creationId xmlns:a16="http://schemas.microsoft.com/office/drawing/2014/main" id="{1A3543FE-85BB-0AB3-C0AB-41A63815B137}"/>
                </a:ext>
              </a:extLst>
            </xdr14:cNvPr>
            <xdr14:cNvContentPartPr/>
          </xdr14:nvContentPartPr>
          <xdr14:nvPr macro=""/>
          <xdr14:xfrm>
            <a:off x="11142720" y="3347280"/>
            <a:ext cx="1847160" cy="617040"/>
          </xdr14:xfrm>
        </xdr:contentPart>
      </mc:Choice>
      <mc:Fallback xmlns="">
        <xdr:pic>
          <xdr:nvPicPr>
            <xdr:cNvPr id="143" name="Ink 142">
              <a:extLst>
                <a:ext uri="{FF2B5EF4-FFF2-40B4-BE49-F238E27FC236}">
                  <a16:creationId xmlns:a16="http://schemas.microsoft.com/office/drawing/2014/main" id="{1A3543FE-85BB-0AB3-C0AB-41A63815B137}"/>
                </a:ext>
              </a:extLst>
            </xdr:cNvPr>
            <xdr:cNvPicPr/>
          </xdr:nvPicPr>
          <xdr:blipFill>
            <a:blip xmlns:r="http://schemas.openxmlformats.org/officeDocument/2006/relationships" r:embed="rId28"/>
            <a:stretch>
              <a:fillRect/>
            </a:stretch>
          </xdr:blipFill>
          <xdr:spPr>
            <a:xfrm>
              <a:off x="11133720" y="3338635"/>
              <a:ext cx="1864800" cy="634690"/>
            </a:xfrm>
            <a:prstGeom prst="rect">
              <a:avLst/>
            </a:prstGeom>
          </xdr:spPr>
        </xdr:pic>
      </mc:Fallback>
    </mc:AlternateContent>
    <xdr:clientData/>
  </xdr:twoCellAnchor>
  <xdr:twoCellAnchor editAs="oneCell">
    <xdr:from>
      <xdr:col>9</xdr:col>
      <xdr:colOff>201960</xdr:colOff>
      <xdr:row>0</xdr:row>
      <xdr:rowOff>82080</xdr:rowOff>
    </xdr:from>
    <xdr:to>
      <xdr:col>10</xdr:col>
      <xdr:colOff>515760</xdr:colOff>
      <xdr:row>1</xdr:row>
      <xdr:rowOff>106860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51" name="Ink 150">
              <a:extLst>
                <a:ext uri="{FF2B5EF4-FFF2-40B4-BE49-F238E27FC236}">
                  <a16:creationId xmlns:a16="http://schemas.microsoft.com/office/drawing/2014/main" id="{818FD2EB-AF6B-DD34-E5FB-5FCDECFD58FF}"/>
                </a:ext>
              </a:extLst>
            </xdr14:cNvPr>
            <xdr14:cNvContentPartPr/>
          </xdr14:nvContentPartPr>
          <xdr14:nvPr macro=""/>
          <xdr14:xfrm>
            <a:off x="5688360" y="82080"/>
            <a:ext cx="923400" cy="215280"/>
          </xdr14:xfrm>
        </xdr:contentPart>
      </mc:Choice>
      <mc:Fallback xmlns="">
        <xdr:pic>
          <xdr:nvPicPr>
            <xdr:cNvPr id="151" name="Ink 150">
              <a:extLst>
                <a:ext uri="{FF2B5EF4-FFF2-40B4-BE49-F238E27FC236}">
                  <a16:creationId xmlns:a16="http://schemas.microsoft.com/office/drawing/2014/main" id="{818FD2EB-AF6B-DD34-E5FB-5FCDECFD58FF}"/>
                </a:ext>
              </a:extLst>
            </xdr:cNvPr>
            <xdr:cNvPicPr/>
          </xdr:nvPicPr>
          <xdr:blipFill>
            <a:blip xmlns:r="http://schemas.openxmlformats.org/officeDocument/2006/relationships" r:embed="rId30"/>
            <a:stretch>
              <a:fillRect/>
            </a:stretch>
          </xdr:blipFill>
          <xdr:spPr>
            <a:xfrm>
              <a:off x="5682240" y="75960"/>
              <a:ext cx="935640" cy="227520"/>
            </a:xfrm>
            <a:prstGeom prst="rect">
              <a:avLst/>
            </a:prstGeom>
          </xdr:spPr>
        </xdr:pic>
      </mc:Fallback>
    </mc:AlternateContent>
    <xdr:clientData/>
  </xdr:twoCellAnchor>
  <xdr:twoCellAnchor editAs="oneCell">
    <xdr:from>
      <xdr:col>9</xdr:col>
      <xdr:colOff>225360</xdr:colOff>
      <xdr:row>0</xdr:row>
      <xdr:rowOff>123120</xdr:rowOff>
    </xdr:from>
    <xdr:to>
      <xdr:col>13</xdr:col>
      <xdr:colOff>125520</xdr:colOff>
      <xdr:row>2</xdr:row>
      <xdr:rowOff>93120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60" name="Ink 159">
              <a:extLst>
                <a:ext uri="{FF2B5EF4-FFF2-40B4-BE49-F238E27FC236}">
                  <a16:creationId xmlns:a16="http://schemas.microsoft.com/office/drawing/2014/main" id="{19A9F00B-9D70-4618-236B-F52374FA3CA5}"/>
                </a:ext>
              </a:extLst>
            </xdr14:cNvPr>
            <xdr14:cNvContentPartPr/>
          </xdr14:nvContentPartPr>
          <xdr14:nvPr macro=""/>
          <xdr14:xfrm>
            <a:off x="5711760" y="123120"/>
            <a:ext cx="2338560" cy="351000"/>
          </xdr14:xfrm>
        </xdr:contentPart>
      </mc:Choice>
      <mc:Fallback xmlns="">
        <xdr:pic>
          <xdr:nvPicPr>
            <xdr:cNvPr id="160" name="Ink 159">
              <a:extLst>
                <a:ext uri="{FF2B5EF4-FFF2-40B4-BE49-F238E27FC236}">
                  <a16:creationId xmlns:a16="http://schemas.microsoft.com/office/drawing/2014/main" id="{19A9F00B-9D70-4618-236B-F52374FA3CA5}"/>
                </a:ext>
              </a:extLst>
            </xdr:cNvPr>
            <xdr:cNvPicPr/>
          </xdr:nvPicPr>
          <xdr:blipFill>
            <a:blip xmlns:r="http://schemas.openxmlformats.org/officeDocument/2006/relationships" r:embed="rId32"/>
            <a:stretch>
              <a:fillRect/>
            </a:stretch>
          </xdr:blipFill>
          <xdr:spPr>
            <a:xfrm>
              <a:off x="5705640" y="116994"/>
              <a:ext cx="2350800" cy="363253"/>
            </a:xfrm>
            <a:prstGeom prst="rect">
              <a:avLst/>
            </a:prstGeom>
          </xdr:spPr>
        </xdr:pic>
      </mc:Fallback>
    </mc:AlternateContent>
    <xdr:clientData/>
  </xdr:twoCellAnchor>
  <xdr:twoCellAnchor editAs="oneCell">
    <xdr:from>
      <xdr:col>10</xdr:col>
      <xdr:colOff>138120</xdr:colOff>
      <xdr:row>5</xdr:row>
      <xdr:rowOff>12240</xdr:rowOff>
    </xdr:from>
    <xdr:to>
      <xdr:col>10</xdr:col>
      <xdr:colOff>335400</xdr:colOff>
      <xdr:row>5</xdr:row>
      <xdr:rowOff>118440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69" name="Ink 168">
              <a:extLst>
                <a:ext uri="{FF2B5EF4-FFF2-40B4-BE49-F238E27FC236}">
                  <a16:creationId xmlns:a16="http://schemas.microsoft.com/office/drawing/2014/main" id="{5BC67439-9AA0-589F-0C2C-137E0FE90683}"/>
                </a:ext>
              </a:extLst>
            </xdr14:cNvPr>
            <xdr14:cNvContentPartPr/>
          </xdr14:nvContentPartPr>
          <xdr14:nvPr macro=""/>
          <xdr14:xfrm>
            <a:off x="6234120" y="926640"/>
            <a:ext cx="197280" cy="106200"/>
          </xdr14:xfrm>
        </xdr:contentPart>
      </mc:Choice>
      <mc:Fallback xmlns="">
        <xdr:pic>
          <xdr:nvPicPr>
            <xdr:cNvPr id="169" name="Ink 168">
              <a:extLst>
                <a:ext uri="{FF2B5EF4-FFF2-40B4-BE49-F238E27FC236}">
                  <a16:creationId xmlns:a16="http://schemas.microsoft.com/office/drawing/2014/main" id="{5BC67439-9AA0-589F-0C2C-137E0FE90683}"/>
                </a:ext>
              </a:extLst>
            </xdr:cNvPr>
            <xdr:cNvPicPr/>
          </xdr:nvPicPr>
          <xdr:blipFill>
            <a:blip xmlns:r="http://schemas.openxmlformats.org/officeDocument/2006/relationships" r:embed="rId34"/>
            <a:stretch>
              <a:fillRect/>
            </a:stretch>
          </xdr:blipFill>
          <xdr:spPr>
            <a:xfrm>
              <a:off x="6228000" y="920520"/>
              <a:ext cx="209520" cy="118440"/>
            </a:xfrm>
            <a:prstGeom prst="rect">
              <a:avLst/>
            </a:prstGeom>
          </xdr:spPr>
        </xdr:pic>
      </mc:Fallback>
    </mc:AlternateContent>
    <xdr:clientData/>
  </xdr:twoCellAnchor>
  <xdr:twoCellAnchor editAs="oneCell">
    <xdr:from>
      <xdr:col>12</xdr:col>
      <xdr:colOff>297720</xdr:colOff>
      <xdr:row>2</xdr:row>
      <xdr:rowOff>120960</xdr:rowOff>
    </xdr:from>
    <xdr:to>
      <xdr:col>13</xdr:col>
      <xdr:colOff>552840</xdr:colOff>
      <xdr:row>3</xdr:row>
      <xdr:rowOff>170940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87" name="Ink 186">
              <a:extLst>
                <a:ext uri="{FF2B5EF4-FFF2-40B4-BE49-F238E27FC236}">
                  <a16:creationId xmlns:a16="http://schemas.microsoft.com/office/drawing/2014/main" id="{3AA54F50-C663-9BB0-43BE-5598E114A437}"/>
                </a:ext>
              </a:extLst>
            </xdr14:cNvPr>
            <xdr14:cNvContentPartPr/>
          </xdr14:nvContentPartPr>
          <xdr14:nvPr macro=""/>
          <xdr14:xfrm>
            <a:off x="7612920" y="486720"/>
            <a:ext cx="864720" cy="240480"/>
          </xdr14:xfrm>
        </xdr:contentPart>
      </mc:Choice>
      <mc:Fallback xmlns="">
        <xdr:pic>
          <xdr:nvPicPr>
            <xdr:cNvPr id="187" name="Ink 186">
              <a:extLst>
                <a:ext uri="{FF2B5EF4-FFF2-40B4-BE49-F238E27FC236}">
                  <a16:creationId xmlns:a16="http://schemas.microsoft.com/office/drawing/2014/main" id="{3AA54F50-C663-9BB0-43BE-5598E114A437}"/>
                </a:ext>
              </a:extLst>
            </xdr:cNvPr>
            <xdr:cNvPicPr/>
          </xdr:nvPicPr>
          <xdr:blipFill>
            <a:blip xmlns:r="http://schemas.openxmlformats.org/officeDocument/2006/relationships" r:embed="rId36"/>
            <a:stretch>
              <a:fillRect/>
            </a:stretch>
          </xdr:blipFill>
          <xdr:spPr>
            <a:xfrm>
              <a:off x="7606800" y="480609"/>
              <a:ext cx="876960" cy="252702"/>
            </a:xfrm>
            <a:prstGeom prst="rect">
              <a:avLst/>
            </a:prstGeom>
          </xdr:spPr>
        </xdr:pic>
      </mc:Fallback>
    </mc:AlternateContent>
    <xdr:clientData/>
  </xdr:twoCellAnchor>
  <xdr:twoCellAnchor editAs="oneCell">
    <xdr:from>
      <xdr:col>10</xdr:col>
      <xdr:colOff>411000</xdr:colOff>
      <xdr:row>2</xdr:row>
      <xdr:rowOff>181800</xdr:rowOff>
    </xdr:from>
    <xdr:to>
      <xdr:col>12</xdr:col>
      <xdr:colOff>67320</xdr:colOff>
      <xdr:row>4</xdr:row>
      <xdr:rowOff>143520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88" name="Ink 187">
              <a:extLst>
                <a:ext uri="{FF2B5EF4-FFF2-40B4-BE49-F238E27FC236}">
                  <a16:creationId xmlns:a16="http://schemas.microsoft.com/office/drawing/2014/main" id="{AADFA5DA-C475-AFFE-1DA1-EC9C6FA8A7B7}"/>
                </a:ext>
              </a:extLst>
            </xdr14:cNvPr>
            <xdr14:cNvContentPartPr/>
          </xdr14:nvContentPartPr>
          <xdr14:nvPr macro=""/>
          <xdr14:xfrm>
            <a:off x="6507000" y="547560"/>
            <a:ext cx="875520" cy="342720"/>
          </xdr14:xfrm>
        </xdr:contentPart>
      </mc:Choice>
      <mc:Fallback xmlns="">
        <xdr:pic>
          <xdr:nvPicPr>
            <xdr:cNvPr id="188" name="Ink 187">
              <a:extLst>
                <a:ext uri="{FF2B5EF4-FFF2-40B4-BE49-F238E27FC236}">
                  <a16:creationId xmlns:a16="http://schemas.microsoft.com/office/drawing/2014/main" id="{AADFA5DA-C475-AFFE-1DA1-EC9C6FA8A7B7}"/>
                </a:ext>
              </a:extLst>
            </xdr:cNvPr>
            <xdr:cNvPicPr/>
          </xdr:nvPicPr>
          <xdr:blipFill>
            <a:blip xmlns:r="http://schemas.openxmlformats.org/officeDocument/2006/relationships" r:embed="rId38"/>
            <a:stretch>
              <a:fillRect/>
            </a:stretch>
          </xdr:blipFill>
          <xdr:spPr>
            <a:xfrm>
              <a:off x="6500880" y="541440"/>
              <a:ext cx="887760" cy="354960"/>
            </a:xfrm>
            <a:prstGeom prst="rect">
              <a:avLst/>
            </a:prstGeom>
          </xdr:spPr>
        </xdr:pic>
      </mc:Fallback>
    </mc:AlternateContent>
    <xdr:clientData/>
  </xdr:twoCellAnchor>
  <xdr:twoCellAnchor editAs="oneCell">
    <xdr:from>
      <xdr:col>10</xdr:col>
      <xdr:colOff>4200</xdr:colOff>
      <xdr:row>3</xdr:row>
      <xdr:rowOff>97560</xdr:rowOff>
    </xdr:from>
    <xdr:to>
      <xdr:col>10</xdr:col>
      <xdr:colOff>187800</xdr:colOff>
      <xdr:row>3</xdr:row>
      <xdr:rowOff>185760</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89" name="Ink 188">
              <a:extLst>
                <a:ext uri="{FF2B5EF4-FFF2-40B4-BE49-F238E27FC236}">
                  <a16:creationId xmlns:a16="http://schemas.microsoft.com/office/drawing/2014/main" id="{D1E05A53-E1C1-4D61-1974-34F9BA700FF1}"/>
                </a:ext>
              </a:extLst>
            </xdr14:cNvPr>
            <xdr14:cNvContentPartPr/>
          </xdr14:nvContentPartPr>
          <xdr14:nvPr macro=""/>
          <xdr14:xfrm>
            <a:off x="6100200" y="646200"/>
            <a:ext cx="183600" cy="88200"/>
          </xdr14:xfrm>
        </xdr:contentPart>
      </mc:Choice>
      <mc:Fallback xmlns="">
        <xdr:pic>
          <xdr:nvPicPr>
            <xdr:cNvPr id="189" name="Ink 188">
              <a:extLst>
                <a:ext uri="{FF2B5EF4-FFF2-40B4-BE49-F238E27FC236}">
                  <a16:creationId xmlns:a16="http://schemas.microsoft.com/office/drawing/2014/main" id="{D1E05A53-E1C1-4D61-1974-34F9BA700FF1}"/>
                </a:ext>
              </a:extLst>
            </xdr:cNvPr>
            <xdr:cNvPicPr/>
          </xdr:nvPicPr>
          <xdr:blipFill>
            <a:blip xmlns:r="http://schemas.openxmlformats.org/officeDocument/2006/relationships" r:embed="rId40"/>
            <a:stretch>
              <a:fillRect/>
            </a:stretch>
          </xdr:blipFill>
          <xdr:spPr>
            <a:xfrm>
              <a:off x="6094080" y="640080"/>
              <a:ext cx="195840" cy="100440"/>
            </a:xfrm>
            <a:prstGeom prst="rect">
              <a:avLst/>
            </a:prstGeom>
          </xdr:spPr>
        </xdr:pic>
      </mc:Fallback>
    </mc:AlternateContent>
    <xdr:clientData/>
  </xdr:twoCellAnchor>
  <xdr:twoCellAnchor editAs="oneCell">
    <xdr:from>
      <xdr:col>10</xdr:col>
      <xdr:colOff>570120</xdr:colOff>
      <xdr:row>4</xdr:row>
      <xdr:rowOff>74880</xdr:rowOff>
    </xdr:from>
    <xdr:to>
      <xdr:col>14</xdr:col>
      <xdr:colOff>14880</xdr:colOff>
      <xdr:row>8</xdr:row>
      <xdr:rowOff>111000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94" name="Ink 193">
              <a:extLst>
                <a:ext uri="{FF2B5EF4-FFF2-40B4-BE49-F238E27FC236}">
                  <a16:creationId xmlns:a16="http://schemas.microsoft.com/office/drawing/2014/main" id="{EE14E5C1-EC72-588B-AF44-9B7A422A471D}"/>
                </a:ext>
              </a:extLst>
            </xdr14:cNvPr>
            <xdr14:cNvContentPartPr/>
          </xdr14:nvContentPartPr>
          <xdr14:nvPr macro=""/>
          <xdr14:xfrm>
            <a:off x="6666120" y="806400"/>
            <a:ext cx="1883160" cy="798120"/>
          </xdr14:xfrm>
        </xdr:contentPart>
      </mc:Choice>
      <mc:Fallback xmlns="">
        <xdr:pic>
          <xdr:nvPicPr>
            <xdr:cNvPr id="194" name="Ink 193">
              <a:extLst>
                <a:ext uri="{FF2B5EF4-FFF2-40B4-BE49-F238E27FC236}">
                  <a16:creationId xmlns:a16="http://schemas.microsoft.com/office/drawing/2014/main" id="{EE14E5C1-EC72-588B-AF44-9B7A422A471D}"/>
                </a:ext>
              </a:extLst>
            </xdr:cNvPr>
            <xdr:cNvPicPr/>
          </xdr:nvPicPr>
          <xdr:blipFill>
            <a:blip xmlns:r="http://schemas.openxmlformats.org/officeDocument/2006/relationships" r:embed="rId42"/>
            <a:stretch>
              <a:fillRect/>
            </a:stretch>
          </xdr:blipFill>
          <xdr:spPr>
            <a:xfrm>
              <a:off x="6660001" y="800280"/>
              <a:ext cx="1895398" cy="810360"/>
            </a:xfrm>
            <a:prstGeom prst="rect">
              <a:avLst/>
            </a:prstGeom>
          </xdr:spPr>
        </xdr:pic>
      </mc:Fallback>
    </mc:AlternateContent>
    <xdr:clientData/>
  </xdr:twoCellAnchor>
  <xdr:twoCellAnchor editAs="oneCell">
    <xdr:from>
      <xdr:col>10</xdr:col>
      <xdr:colOff>440880</xdr:colOff>
      <xdr:row>9</xdr:row>
      <xdr:rowOff>165960</xdr:rowOff>
    </xdr:from>
    <xdr:to>
      <xdr:col>14</xdr:col>
      <xdr:colOff>224400</xdr:colOff>
      <xdr:row>11</xdr:row>
      <xdr:rowOff>161160</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07" name="Ink 206">
              <a:extLst>
                <a:ext uri="{FF2B5EF4-FFF2-40B4-BE49-F238E27FC236}">
                  <a16:creationId xmlns:a16="http://schemas.microsoft.com/office/drawing/2014/main" id="{00EC92E9-9C6D-ADEB-D1E2-420BABEC07B8}"/>
                </a:ext>
              </a:extLst>
            </xdr14:cNvPr>
            <xdr14:cNvContentPartPr/>
          </xdr14:nvContentPartPr>
          <xdr14:nvPr macro=""/>
          <xdr14:xfrm>
            <a:off x="6536880" y="1811880"/>
            <a:ext cx="2221920" cy="376200"/>
          </xdr14:xfrm>
        </xdr:contentPart>
      </mc:Choice>
      <mc:Fallback xmlns="">
        <xdr:pic>
          <xdr:nvPicPr>
            <xdr:cNvPr id="207" name="Ink 206">
              <a:extLst>
                <a:ext uri="{FF2B5EF4-FFF2-40B4-BE49-F238E27FC236}">
                  <a16:creationId xmlns:a16="http://schemas.microsoft.com/office/drawing/2014/main" id="{00EC92E9-9C6D-ADEB-D1E2-420BABEC07B8}"/>
                </a:ext>
              </a:extLst>
            </xdr:cNvPr>
            <xdr:cNvPicPr/>
          </xdr:nvPicPr>
          <xdr:blipFill>
            <a:blip xmlns:r="http://schemas.openxmlformats.org/officeDocument/2006/relationships" r:embed="rId44"/>
            <a:stretch>
              <a:fillRect/>
            </a:stretch>
          </xdr:blipFill>
          <xdr:spPr>
            <a:xfrm>
              <a:off x="6530760" y="1805760"/>
              <a:ext cx="2234160" cy="388440"/>
            </a:xfrm>
            <a:prstGeom prst="rect">
              <a:avLst/>
            </a:prstGeom>
          </xdr:spPr>
        </xdr:pic>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11</xdr:col>
      <xdr:colOff>15240</xdr:colOff>
      <xdr:row>1</xdr:row>
      <xdr:rowOff>3810</xdr:rowOff>
    </xdr:from>
    <xdr:to>
      <xdr:col>18</xdr:col>
      <xdr:colOff>320040</xdr:colOff>
      <xdr:row>15</xdr:row>
      <xdr:rowOff>80010</xdr:rowOff>
    </xdr:to>
    <xdr:graphicFrame macro="">
      <xdr:nvGraphicFramePr>
        <xdr:cNvPr id="2" name="Chart 1">
          <a:extLst>
            <a:ext uri="{FF2B5EF4-FFF2-40B4-BE49-F238E27FC236}">
              <a16:creationId xmlns:a16="http://schemas.microsoft.com/office/drawing/2014/main" id="{4C436705-CC8D-4E61-D501-8F7ABB89B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525780</xdr:colOff>
      <xdr:row>29</xdr:row>
      <xdr:rowOff>156210</xdr:rowOff>
    </xdr:from>
    <xdr:to>
      <xdr:col>19</xdr:col>
      <xdr:colOff>220980</xdr:colOff>
      <xdr:row>44</xdr:row>
      <xdr:rowOff>57150</xdr:rowOff>
    </xdr:to>
    <xdr:graphicFrame macro="">
      <xdr:nvGraphicFramePr>
        <xdr:cNvPr id="3" name="Chart 2">
          <a:extLst>
            <a:ext uri="{FF2B5EF4-FFF2-40B4-BE49-F238E27FC236}">
              <a16:creationId xmlns:a16="http://schemas.microsoft.com/office/drawing/2014/main" id="{4BC7DC7A-CBF0-E9B4-794F-BC3C7E7F3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8</xdr:col>
      <xdr:colOff>525780</xdr:colOff>
      <xdr:row>39</xdr:row>
      <xdr:rowOff>106680</xdr:rowOff>
    </xdr:from>
    <xdr:to>
      <xdr:col>11</xdr:col>
      <xdr:colOff>419100</xdr:colOff>
      <xdr:row>52</xdr:row>
      <xdr:rowOff>120015</xdr:rowOff>
    </xdr:to>
    <mc:AlternateContent xmlns:mc="http://schemas.openxmlformats.org/markup-compatibility/2006" xmlns:sle15="http://schemas.microsoft.com/office/drawing/2012/slicer">
      <mc:Choice Requires="sle15">
        <xdr:graphicFrame macro="">
          <xdr:nvGraphicFramePr>
            <xdr:cNvPr id="6" name="Category">
              <a:extLst>
                <a:ext uri="{FF2B5EF4-FFF2-40B4-BE49-F238E27FC236}">
                  <a16:creationId xmlns:a16="http://schemas.microsoft.com/office/drawing/2014/main" id="{92F6043A-9BFE-604F-6BF3-21F2DAF2418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138660" y="7444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5</xdr:col>
      <xdr:colOff>281940</xdr:colOff>
      <xdr:row>9</xdr:row>
      <xdr:rowOff>156210</xdr:rowOff>
    </xdr:from>
    <xdr:to>
      <xdr:col>18</xdr:col>
      <xdr:colOff>70485</xdr:colOff>
      <xdr:row>29</xdr:row>
      <xdr:rowOff>165735</xdr:rowOff>
    </xdr:to>
    <xdr:graphicFrame macro="">
      <xdr:nvGraphicFramePr>
        <xdr:cNvPr id="2" name="Chart 1">
          <a:extLst>
            <a:ext uri="{FF2B5EF4-FFF2-40B4-BE49-F238E27FC236}">
              <a16:creationId xmlns:a16="http://schemas.microsoft.com/office/drawing/2014/main" id="{83FE8792-A187-D835-7CFB-757ED20441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891540</xdr:colOff>
      <xdr:row>82</xdr:row>
      <xdr:rowOff>167640</xdr:rowOff>
    </xdr:from>
    <xdr:to>
      <xdr:col>4</xdr:col>
      <xdr:colOff>624840</xdr:colOff>
      <xdr:row>96</xdr:row>
      <xdr:rowOff>74295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DECF6B4-AD49-6847-CC40-30C31635A72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575560" y="15163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708660</xdr:colOff>
      <xdr:row>82</xdr:row>
      <xdr:rowOff>175260</xdr:rowOff>
    </xdr:from>
    <xdr:to>
      <xdr:col>7</xdr:col>
      <xdr:colOff>60960</xdr:colOff>
      <xdr:row>96</xdr:row>
      <xdr:rowOff>81915</xdr:rowOff>
    </xdr:to>
    <mc:AlternateContent xmlns:mc="http://schemas.openxmlformats.org/markup-compatibility/2006" xmlns:a14="http://schemas.microsoft.com/office/drawing/2010/main">
      <mc:Choice Requires="a14">
        <xdr:graphicFrame macro="">
          <xdr:nvGraphicFramePr>
            <xdr:cNvPr id="3" name="Payment_Mode">
              <a:extLst>
                <a:ext uri="{FF2B5EF4-FFF2-40B4-BE49-F238E27FC236}">
                  <a16:creationId xmlns:a16="http://schemas.microsoft.com/office/drawing/2014/main" id="{35BBB746-DE6E-589F-D343-F386EAF482FC}"/>
                </a:ext>
              </a:extLst>
            </xdr:cNvPr>
            <xdr:cNvGraphicFramePr/>
          </xdr:nvGraphicFramePr>
          <xdr:xfrm>
            <a:off x="0" y="0"/>
            <a:ext cx="0" cy="0"/>
          </xdr:xfrm>
          <a:graphic>
            <a:graphicData uri="http://schemas.microsoft.com/office/drawing/2010/slicer">
              <sle:slicer xmlns:sle="http://schemas.microsoft.com/office/drawing/2010/slicer" name="Payment_Mode"/>
            </a:graphicData>
          </a:graphic>
        </xdr:graphicFrame>
      </mc:Choice>
      <mc:Fallback xmlns="">
        <xdr:sp macro="" textlink="">
          <xdr:nvSpPr>
            <xdr:cNvPr id="0" name=""/>
            <xdr:cNvSpPr>
              <a:spLocks noTextEdit="1"/>
            </xdr:cNvSpPr>
          </xdr:nvSpPr>
          <xdr:spPr>
            <a:xfrm>
              <a:off x="4572000" y="15171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563880</xdr:colOff>
      <xdr:row>95</xdr:row>
      <xdr:rowOff>114300</xdr:rowOff>
    </xdr:from>
    <xdr:to>
      <xdr:col>12</xdr:col>
      <xdr:colOff>647700</xdr:colOff>
      <xdr:row>103</xdr:row>
      <xdr:rowOff>22860</xdr:rowOff>
    </xdr:to>
    <mc:AlternateContent xmlns:mc="http://schemas.openxmlformats.org/markup-compatibility/2006" xmlns:tsle="http://schemas.microsoft.com/office/drawing/2012/timeslicer">
      <mc:Choice Requires="tsle">
        <xdr:graphicFrame macro="">
          <xdr:nvGraphicFramePr>
            <xdr:cNvPr id="4" name="Order_Date">
              <a:extLst>
                <a:ext uri="{FF2B5EF4-FFF2-40B4-BE49-F238E27FC236}">
                  <a16:creationId xmlns:a16="http://schemas.microsoft.com/office/drawing/2014/main" id="{2C8FF0A0-087C-2401-BFB2-5ED12A7AB2EE}"/>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7741920" y="1748790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editAs="oneCell">
    <xdr:from>
      <xdr:col>11</xdr:col>
      <xdr:colOff>326460</xdr:colOff>
      <xdr:row>10</xdr:row>
      <xdr:rowOff>91440</xdr:rowOff>
    </xdr:from>
    <xdr:to>
      <xdr:col>11</xdr:col>
      <xdr:colOff>339780</xdr:colOff>
      <xdr:row>10</xdr:row>
      <xdr:rowOff>97200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7DA51DD5-6F23-6AE0-CA31-4D2B679507ED}"/>
                </a:ext>
              </a:extLst>
            </xdr14:cNvPr>
            <xdr14:cNvContentPartPr/>
          </xdr14:nvContentPartPr>
          <xdr14:nvPr macro=""/>
          <xdr14:xfrm>
            <a:off x="8517960" y="1920240"/>
            <a:ext cx="13320" cy="5760"/>
          </xdr14:xfrm>
        </xdr:contentPart>
      </mc:Choice>
      <mc:Fallback xmlns="">
        <xdr:pic>
          <xdr:nvPicPr>
            <xdr:cNvPr id="2" name="Ink 1">
              <a:extLst>
                <a:ext uri="{FF2B5EF4-FFF2-40B4-BE49-F238E27FC236}">
                  <a16:creationId xmlns:a16="http://schemas.microsoft.com/office/drawing/2014/main" id="{7DA51DD5-6F23-6AE0-CA31-4D2B679507ED}"/>
                </a:ext>
              </a:extLst>
            </xdr:cNvPr>
            <xdr:cNvPicPr/>
          </xdr:nvPicPr>
          <xdr:blipFill>
            <a:blip xmlns:r="http://schemas.openxmlformats.org/officeDocument/2006/relationships" r:embed="rId2"/>
            <a:stretch>
              <a:fillRect/>
            </a:stretch>
          </xdr:blipFill>
          <xdr:spPr>
            <a:xfrm>
              <a:off x="8511840" y="1914120"/>
              <a:ext cx="25560" cy="18000"/>
            </a:xfrm>
            <a:prstGeom prst="rect">
              <a:avLst/>
            </a:prstGeom>
          </xdr:spPr>
        </xdr:pic>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32</xdr:col>
      <xdr:colOff>0</xdr:colOff>
      <xdr:row>47</xdr:row>
      <xdr:rowOff>0</xdr:rowOff>
    </xdr:from>
    <xdr:to>
      <xdr:col>34</xdr:col>
      <xdr:colOff>1432560</xdr:colOff>
      <xdr:row>59</xdr:row>
      <xdr:rowOff>91440</xdr:rowOff>
    </xdr:to>
    <xdr:graphicFrame macro="">
      <xdr:nvGraphicFramePr>
        <xdr:cNvPr id="2" name="Chart 1">
          <a:extLst>
            <a:ext uri="{FF2B5EF4-FFF2-40B4-BE49-F238E27FC236}">
              <a16:creationId xmlns:a16="http://schemas.microsoft.com/office/drawing/2014/main" id="{1A0D8FE3-1B8B-4B5C-A06F-EAE7473158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34</xdr:col>
      <xdr:colOff>38580</xdr:colOff>
      <xdr:row>79</xdr:row>
      <xdr:rowOff>93060</xdr:rowOff>
    </xdr:from>
    <xdr:to>
      <xdr:col>34</xdr:col>
      <xdr:colOff>205620</xdr:colOff>
      <xdr:row>79</xdr:row>
      <xdr:rowOff>100980</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3" name="Ink 2">
              <a:extLst>
                <a:ext uri="{FF2B5EF4-FFF2-40B4-BE49-F238E27FC236}">
                  <a16:creationId xmlns:a16="http://schemas.microsoft.com/office/drawing/2014/main" id="{D404927E-FBF8-5C84-064A-447270DCD218}"/>
                </a:ext>
              </a:extLst>
            </xdr14:cNvPr>
            <xdr14:cNvContentPartPr/>
          </xdr14:nvContentPartPr>
          <xdr14:nvPr macro=""/>
          <xdr14:xfrm>
            <a:off x="35745900" y="14593920"/>
            <a:ext cx="167040" cy="7920"/>
          </xdr14:xfrm>
        </xdr:contentPart>
      </mc:Choice>
      <mc:Fallback xmlns="">
        <xdr:pic>
          <xdr:nvPicPr>
            <xdr:cNvPr id="3" name="Ink 2">
              <a:extLst>
                <a:ext uri="{FF2B5EF4-FFF2-40B4-BE49-F238E27FC236}">
                  <a16:creationId xmlns:a16="http://schemas.microsoft.com/office/drawing/2014/main" id="{D404927E-FBF8-5C84-064A-447270DCD218}"/>
                </a:ext>
              </a:extLst>
            </xdr:cNvPr>
            <xdr:cNvPicPr/>
          </xdr:nvPicPr>
          <xdr:blipFill>
            <a:blip xmlns:r="http://schemas.openxmlformats.org/officeDocument/2006/relationships" r:embed="rId3"/>
            <a:stretch>
              <a:fillRect/>
            </a:stretch>
          </xdr:blipFill>
          <xdr:spPr>
            <a:xfrm>
              <a:off x="35741580" y="14589600"/>
              <a:ext cx="175680" cy="16560"/>
            </a:xfrm>
            <a:prstGeom prst="rect">
              <a:avLst/>
            </a:prstGeom>
          </xdr:spPr>
        </xdr:pic>
      </mc:Fallback>
    </mc:AlternateContent>
    <xdr:clientData/>
  </xdr:twoCellAnchor>
  <xdr:twoCellAnchor editAs="oneCell">
    <xdr:from>
      <xdr:col>33</xdr:col>
      <xdr:colOff>743040</xdr:colOff>
      <xdr:row>73</xdr:row>
      <xdr:rowOff>123420</xdr:rowOff>
    </xdr:from>
    <xdr:to>
      <xdr:col>33</xdr:col>
      <xdr:colOff>768960</xdr:colOff>
      <xdr:row>73</xdr:row>
      <xdr:rowOff>182100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 name="Ink 3">
              <a:extLst>
                <a:ext uri="{FF2B5EF4-FFF2-40B4-BE49-F238E27FC236}">
                  <a16:creationId xmlns:a16="http://schemas.microsoft.com/office/drawing/2014/main" id="{E1C69047-56EF-0580-906D-529345B000C4}"/>
                </a:ext>
              </a:extLst>
            </xdr14:cNvPr>
            <xdr14:cNvContentPartPr/>
          </xdr14:nvContentPartPr>
          <xdr14:nvPr macro=""/>
          <xdr14:xfrm>
            <a:off x="34400580" y="13511760"/>
            <a:ext cx="25920" cy="58680"/>
          </xdr14:xfrm>
        </xdr:contentPart>
      </mc:Choice>
      <mc:Fallback xmlns="">
        <xdr:pic>
          <xdr:nvPicPr>
            <xdr:cNvPr id="4" name="Ink 3">
              <a:extLst>
                <a:ext uri="{FF2B5EF4-FFF2-40B4-BE49-F238E27FC236}">
                  <a16:creationId xmlns:a16="http://schemas.microsoft.com/office/drawing/2014/main" id="{E1C69047-56EF-0580-906D-529345B000C4}"/>
                </a:ext>
              </a:extLst>
            </xdr:cNvPr>
            <xdr:cNvPicPr/>
          </xdr:nvPicPr>
          <xdr:blipFill>
            <a:blip xmlns:r="http://schemas.openxmlformats.org/officeDocument/2006/relationships" r:embed="rId5"/>
            <a:stretch>
              <a:fillRect/>
            </a:stretch>
          </xdr:blipFill>
          <xdr:spPr>
            <a:xfrm>
              <a:off x="34396260" y="13507440"/>
              <a:ext cx="34560" cy="67320"/>
            </a:xfrm>
            <a:prstGeom prst="rect">
              <a:avLst/>
            </a:prstGeom>
          </xdr:spPr>
        </xdr:pic>
      </mc:Fallback>
    </mc:AlternateContent>
    <xdr:clientData/>
  </xdr:twoCellAnchor>
  <xdr:twoCellAnchor editAs="oneCell">
    <xdr:from>
      <xdr:col>35</xdr:col>
      <xdr:colOff>54420</xdr:colOff>
      <xdr:row>91</xdr:row>
      <xdr:rowOff>60060</xdr:rowOff>
    </xdr:from>
    <xdr:to>
      <xdr:col>35</xdr:col>
      <xdr:colOff>173940</xdr:colOff>
      <xdr:row>91</xdr:row>
      <xdr:rowOff>182820</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7" name="Ink 6">
              <a:extLst>
                <a:ext uri="{FF2B5EF4-FFF2-40B4-BE49-F238E27FC236}">
                  <a16:creationId xmlns:a16="http://schemas.microsoft.com/office/drawing/2014/main" id="{A994934E-27A2-8866-1E05-FBE955A603DD}"/>
                </a:ext>
              </a:extLst>
            </xdr14:cNvPr>
            <xdr14:cNvContentPartPr/>
          </xdr14:nvContentPartPr>
          <xdr14:nvPr macro=""/>
          <xdr14:xfrm>
            <a:off x="37316220" y="16785960"/>
            <a:ext cx="119520" cy="122760"/>
          </xdr14:xfrm>
        </xdr:contentPart>
      </mc:Choice>
      <mc:Fallback xmlns="">
        <xdr:pic>
          <xdr:nvPicPr>
            <xdr:cNvPr id="7" name="Ink 6">
              <a:extLst>
                <a:ext uri="{FF2B5EF4-FFF2-40B4-BE49-F238E27FC236}">
                  <a16:creationId xmlns:a16="http://schemas.microsoft.com/office/drawing/2014/main" id="{A994934E-27A2-8866-1E05-FBE955A603DD}"/>
                </a:ext>
              </a:extLst>
            </xdr:cNvPr>
            <xdr:cNvPicPr/>
          </xdr:nvPicPr>
          <xdr:blipFill>
            <a:blip xmlns:r="http://schemas.openxmlformats.org/officeDocument/2006/relationships" r:embed="rId7"/>
            <a:stretch>
              <a:fillRect/>
            </a:stretch>
          </xdr:blipFill>
          <xdr:spPr>
            <a:xfrm>
              <a:off x="37310100" y="16779840"/>
              <a:ext cx="131760" cy="135000"/>
            </a:xfrm>
            <a:prstGeom prst="rect">
              <a:avLst/>
            </a:prstGeom>
          </xdr:spPr>
        </xdr:pic>
      </mc:Fallback>
    </mc:AlternateContent>
    <xdr:clientData/>
  </xdr:twoCellAnchor>
  <xdr:twoCellAnchor editAs="oneCell">
    <xdr:from>
      <xdr:col>34</xdr:col>
      <xdr:colOff>282600</xdr:colOff>
      <xdr:row>94</xdr:row>
      <xdr:rowOff>92880</xdr:rowOff>
    </xdr:from>
    <xdr:to>
      <xdr:col>34</xdr:col>
      <xdr:colOff>398160</xdr:colOff>
      <xdr:row>94</xdr:row>
      <xdr:rowOff>136800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8" name="Ink 7">
              <a:extLst>
                <a:ext uri="{FF2B5EF4-FFF2-40B4-BE49-F238E27FC236}">
                  <a16:creationId xmlns:a16="http://schemas.microsoft.com/office/drawing/2014/main" id="{43A94794-5526-29D6-BBCD-5C7B76C3C3F3}"/>
                </a:ext>
              </a:extLst>
            </xdr14:cNvPr>
            <xdr14:cNvContentPartPr/>
          </xdr14:nvContentPartPr>
          <xdr14:nvPr macro=""/>
          <xdr14:xfrm>
            <a:off x="34976460" y="17367420"/>
            <a:ext cx="115560" cy="43920"/>
          </xdr14:xfrm>
        </xdr:contentPart>
      </mc:Choice>
      <mc:Fallback xmlns="">
        <xdr:pic>
          <xdr:nvPicPr>
            <xdr:cNvPr id="8" name="Ink 7">
              <a:extLst>
                <a:ext uri="{FF2B5EF4-FFF2-40B4-BE49-F238E27FC236}">
                  <a16:creationId xmlns:a16="http://schemas.microsoft.com/office/drawing/2014/main" id="{43A94794-5526-29D6-BBCD-5C7B76C3C3F3}"/>
                </a:ext>
              </a:extLst>
            </xdr:cNvPr>
            <xdr:cNvPicPr/>
          </xdr:nvPicPr>
          <xdr:blipFill>
            <a:blip xmlns:r="http://schemas.openxmlformats.org/officeDocument/2006/relationships" r:embed="rId9"/>
            <a:stretch>
              <a:fillRect/>
            </a:stretch>
          </xdr:blipFill>
          <xdr:spPr>
            <a:xfrm>
              <a:off x="34972140" y="17363100"/>
              <a:ext cx="124200" cy="52560"/>
            </a:xfrm>
            <a:prstGeom prst="rect">
              <a:avLst/>
            </a:prstGeom>
          </xdr:spPr>
        </xdr:pic>
      </mc:Fallback>
    </mc:AlternateContent>
    <xdr:clientData/>
  </xdr:twoCellAnchor>
</xdr:wsDr>
</file>

<file path=xl/drawings/drawing19.xml><?xml version="1.0" encoding="utf-8"?>
<xdr:wsDr xmlns:xdr="http://schemas.openxmlformats.org/drawingml/2006/spreadsheetDrawing" xmlns:a="http://schemas.openxmlformats.org/drawingml/2006/main">
  <xdr:twoCellAnchor editAs="oneCell">
    <xdr:from>
      <xdr:col>32</xdr:col>
      <xdr:colOff>163748</xdr:colOff>
      <xdr:row>0</xdr:row>
      <xdr:rowOff>137880</xdr:rowOff>
    </xdr:from>
    <xdr:to>
      <xdr:col>33</xdr:col>
      <xdr:colOff>1424108</xdr:colOff>
      <xdr:row>2</xdr:row>
      <xdr:rowOff>147878</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6" name="Ink 15">
              <a:extLst>
                <a:ext uri="{FF2B5EF4-FFF2-40B4-BE49-F238E27FC236}">
                  <a16:creationId xmlns:a16="http://schemas.microsoft.com/office/drawing/2014/main" id="{D2E0FD42-C1D7-B0D6-3F4C-5C313241D79E}"/>
                </a:ext>
              </a:extLst>
            </xdr14:cNvPr>
            <xdr14:cNvContentPartPr/>
          </xdr14:nvContentPartPr>
          <xdr14:nvPr macro=""/>
          <xdr14:xfrm>
            <a:off x="31336475" y="137880"/>
            <a:ext cx="2062440" cy="373680"/>
          </xdr14:xfrm>
        </xdr:contentPart>
      </mc:Choice>
      <mc:Fallback xmlns="">
        <xdr:pic>
          <xdr:nvPicPr>
            <xdr:cNvPr id="16" name="Ink 15">
              <a:extLst>
                <a:ext uri="{FF2B5EF4-FFF2-40B4-BE49-F238E27FC236}">
                  <a16:creationId xmlns:a16="http://schemas.microsoft.com/office/drawing/2014/main" id="{D2E0FD42-C1D7-B0D6-3F4C-5C313241D79E}"/>
                </a:ext>
              </a:extLst>
            </xdr:cNvPr>
            <xdr:cNvPicPr/>
          </xdr:nvPicPr>
          <xdr:blipFill>
            <a:blip xmlns:r="http://schemas.openxmlformats.org/officeDocument/2006/relationships" r:embed="rId2"/>
            <a:stretch>
              <a:fillRect/>
            </a:stretch>
          </xdr:blipFill>
          <xdr:spPr>
            <a:xfrm>
              <a:off x="31330355" y="131766"/>
              <a:ext cx="2074680" cy="385908"/>
            </a:xfrm>
            <a:prstGeom prst="rect">
              <a:avLst/>
            </a:prstGeom>
          </xdr:spPr>
        </xdr:pic>
      </mc:Fallback>
    </mc:AlternateContent>
    <xdr:clientData/>
  </xdr:twoCellAnchor>
  <xdr:twoCellAnchor editAs="oneCell">
    <xdr:from>
      <xdr:col>33</xdr:col>
      <xdr:colOff>1878171</xdr:colOff>
      <xdr:row>0</xdr:row>
      <xdr:rowOff>120600</xdr:rowOff>
    </xdr:from>
    <xdr:to>
      <xdr:col>35</xdr:col>
      <xdr:colOff>339960</xdr:colOff>
      <xdr:row>2</xdr:row>
      <xdr:rowOff>148958</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8" name="Ink 17">
              <a:extLst>
                <a:ext uri="{FF2B5EF4-FFF2-40B4-BE49-F238E27FC236}">
                  <a16:creationId xmlns:a16="http://schemas.microsoft.com/office/drawing/2014/main" id="{054ECB32-DF6F-9AA7-3D6E-C0A3DED05D64}"/>
                </a:ext>
              </a:extLst>
            </xdr14:cNvPr>
            <xdr14:cNvContentPartPr/>
          </xdr14:nvContentPartPr>
          <xdr14:nvPr macro=""/>
          <xdr14:xfrm>
            <a:off x="33657035" y="120600"/>
            <a:ext cx="1206720" cy="392040"/>
          </xdr14:xfrm>
        </xdr:contentPart>
      </mc:Choice>
      <mc:Fallback xmlns="">
        <xdr:pic>
          <xdr:nvPicPr>
            <xdr:cNvPr id="18" name="Ink 17">
              <a:extLst>
                <a:ext uri="{FF2B5EF4-FFF2-40B4-BE49-F238E27FC236}">
                  <a16:creationId xmlns:a16="http://schemas.microsoft.com/office/drawing/2014/main" id="{054ECB32-DF6F-9AA7-3D6E-C0A3DED05D64}"/>
                </a:ext>
              </a:extLst>
            </xdr:cNvPr>
            <xdr:cNvPicPr/>
          </xdr:nvPicPr>
          <xdr:blipFill>
            <a:blip xmlns:r="http://schemas.openxmlformats.org/officeDocument/2006/relationships" r:embed="rId4"/>
            <a:stretch>
              <a:fillRect/>
            </a:stretch>
          </xdr:blipFill>
          <xdr:spPr>
            <a:xfrm>
              <a:off x="33650915" y="114480"/>
              <a:ext cx="1218960" cy="404280"/>
            </a:xfrm>
            <a:prstGeom prst="rect">
              <a:avLst/>
            </a:prstGeom>
          </xdr:spPr>
        </xdr:pic>
      </mc:Fallback>
    </mc:AlternateContent>
    <xdr:clientData/>
  </xdr:twoCellAnchor>
  <xdr:twoCellAnchor editAs="oneCell">
    <xdr:from>
      <xdr:col>33</xdr:col>
      <xdr:colOff>1644891</xdr:colOff>
      <xdr:row>2</xdr:row>
      <xdr:rowOff>157238</xdr:rowOff>
    </xdr:from>
    <xdr:to>
      <xdr:col>35</xdr:col>
      <xdr:colOff>127920</xdr:colOff>
      <xdr:row>4</xdr:row>
      <xdr:rowOff>173356</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31" name="Ink 30">
              <a:extLst>
                <a:ext uri="{FF2B5EF4-FFF2-40B4-BE49-F238E27FC236}">
                  <a16:creationId xmlns:a16="http://schemas.microsoft.com/office/drawing/2014/main" id="{B898C99B-AC14-2998-2B5A-DAB2B6A7FBB5}"/>
                </a:ext>
              </a:extLst>
            </xdr14:cNvPr>
            <xdr14:cNvContentPartPr/>
          </xdr14:nvContentPartPr>
          <xdr14:nvPr macro=""/>
          <xdr14:xfrm>
            <a:off x="33423755" y="520920"/>
            <a:ext cx="1227960" cy="379800"/>
          </xdr14:xfrm>
        </xdr:contentPart>
      </mc:Choice>
      <mc:Fallback xmlns="">
        <xdr:pic>
          <xdr:nvPicPr>
            <xdr:cNvPr id="31" name="Ink 30">
              <a:extLst>
                <a:ext uri="{FF2B5EF4-FFF2-40B4-BE49-F238E27FC236}">
                  <a16:creationId xmlns:a16="http://schemas.microsoft.com/office/drawing/2014/main" id="{B898C99B-AC14-2998-2B5A-DAB2B6A7FBB5}"/>
                </a:ext>
              </a:extLst>
            </xdr:cNvPr>
            <xdr:cNvPicPr/>
          </xdr:nvPicPr>
          <xdr:blipFill>
            <a:blip xmlns:r="http://schemas.openxmlformats.org/officeDocument/2006/relationships" r:embed="rId6"/>
            <a:stretch>
              <a:fillRect/>
            </a:stretch>
          </xdr:blipFill>
          <xdr:spPr>
            <a:xfrm>
              <a:off x="33417635" y="514800"/>
              <a:ext cx="1240200" cy="392040"/>
            </a:xfrm>
            <a:prstGeom prst="rect">
              <a:avLst/>
            </a:prstGeom>
          </xdr:spPr>
        </xdr:pic>
      </mc:Fallback>
    </mc:AlternateContent>
    <xdr:clientData/>
  </xdr:twoCellAnchor>
  <xdr:twoCellAnchor editAs="oneCell">
    <xdr:from>
      <xdr:col>33</xdr:col>
      <xdr:colOff>350691</xdr:colOff>
      <xdr:row>3</xdr:row>
      <xdr:rowOff>95637</xdr:rowOff>
    </xdr:from>
    <xdr:to>
      <xdr:col>33</xdr:col>
      <xdr:colOff>1409091</xdr:colOff>
      <xdr:row>4</xdr:row>
      <xdr:rowOff>122236</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2" name="Ink 31">
              <a:extLst>
                <a:ext uri="{FF2B5EF4-FFF2-40B4-BE49-F238E27FC236}">
                  <a16:creationId xmlns:a16="http://schemas.microsoft.com/office/drawing/2014/main" id="{16E910D0-9D8A-E6EB-4F3F-50F28E2A08E0}"/>
                </a:ext>
              </a:extLst>
            </xdr14:cNvPr>
            <xdr14:cNvContentPartPr/>
          </xdr14:nvContentPartPr>
          <xdr14:nvPr macro=""/>
          <xdr14:xfrm>
            <a:off x="32129555" y="641160"/>
            <a:ext cx="1058400" cy="208440"/>
          </xdr14:xfrm>
        </xdr:contentPart>
      </mc:Choice>
      <mc:Fallback xmlns="">
        <xdr:pic>
          <xdr:nvPicPr>
            <xdr:cNvPr id="32" name="Ink 31">
              <a:extLst>
                <a:ext uri="{FF2B5EF4-FFF2-40B4-BE49-F238E27FC236}">
                  <a16:creationId xmlns:a16="http://schemas.microsoft.com/office/drawing/2014/main" id="{16E910D0-9D8A-E6EB-4F3F-50F28E2A08E0}"/>
                </a:ext>
              </a:extLst>
            </xdr:cNvPr>
            <xdr:cNvPicPr/>
          </xdr:nvPicPr>
          <xdr:blipFill>
            <a:blip xmlns:r="http://schemas.openxmlformats.org/officeDocument/2006/relationships" r:embed="rId8"/>
            <a:stretch>
              <a:fillRect/>
            </a:stretch>
          </xdr:blipFill>
          <xdr:spPr>
            <a:xfrm>
              <a:off x="32123435" y="635040"/>
              <a:ext cx="1070640" cy="220680"/>
            </a:xfrm>
            <a:prstGeom prst="rect">
              <a:avLst/>
            </a:prstGeom>
          </xdr:spPr>
        </xdr:pic>
      </mc:Fallback>
    </mc:AlternateContent>
    <xdr:clientData/>
  </xdr:twoCellAnchor>
  <xdr:twoCellAnchor editAs="oneCell">
    <xdr:from>
      <xdr:col>32</xdr:col>
      <xdr:colOff>243308</xdr:colOff>
      <xdr:row>3</xdr:row>
      <xdr:rowOff>153237</xdr:rowOff>
    </xdr:from>
    <xdr:to>
      <xdr:col>32</xdr:col>
      <xdr:colOff>676251</xdr:colOff>
      <xdr:row>5</xdr:row>
      <xdr:rowOff>31115</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33" name="Ink 32">
              <a:extLst>
                <a:ext uri="{FF2B5EF4-FFF2-40B4-BE49-F238E27FC236}">
                  <a16:creationId xmlns:a16="http://schemas.microsoft.com/office/drawing/2014/main" id="{F42AC855-704B-FAD4-4FBA-BA86B5642950}"/>
                </a:ext>
              </a:extLst>
            </xdr14:cNvPr>
            <xdr14:cNvContentPartPr/>
          </xdr14:nvContentPartPr>
          <xdr14:nvPr macro=""/>
          <xdr14:xfrm>
            <a:off x="31416035" y="698760"/>
            <a:ext cx="429480" cy="241560"/>
          </xdr14:xfrm>
        </xdr:contentPart>
      </mc:Choice>
      <mc:Fallback xmlns="">
        <xdr:pic>
          <xdr:nvPicPr>
            <xdr:cNvPr id="33" name="Ink 32">
              <a:extLst>
                <a:ext uri="{FF2B5EF4-FFF2-40B4-BE49-F238E27FC236}">
                  <a16:creationId xmlns:a16="http://schemas.microsoft.com/office/drawing/2014/main" id="{F42AC855-704B-FAD4-4FBA-BA86B5642950}"/>
                </a:ext>
              </a:extLst>
            </xdr:cNvPr>
            <xdr:cNvPicPr/>
          </xdr:nvPicPr>
          <xdr:blipFill>
            <a:blip xmlns:r="http://schemas.openxmlformats.org/officeDocument/2006/relationships" r:embed="rId10"/>
            <a:stretch>
              <a:fillRect/>
            </a:stretch>
          </xdr:blipFill>
          <xdr:spPr>
            <a:xfrm>
              <a:off x="31409920" y="692640"/>
              <a:ext cx="441710" cy="253800"/>
            </a:xfrm>
            <a:prstGeom prst="rect">
              <a:avLst/>
            </a:prstGeom>
          </xdr:spPr>
        </xdr:pic>
      </mc:Fallback>
    </mc:AlternateContent>
    <xdr:clientData/>
  </xdr:twoCellAnchor>
  <xdr:twoCellAnchor editAs="oneCell">
    <xdr:from>
      <xdr:col>31</xdr:col>
      <xdr:colOff>407364</xdr:colOff>
      <xdr:row>7</xdr:row>
      <xdr:rowOff>6914</xdr:rowOff>
    </xdr:from>
    <xdr:to>
      <xdr:col>32</xdr:col>
      <xdr:colOff>723771</xdr:colOff>
      <xdr:row>9</xdr:row>
      <xdr:rowOff>33112</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42" name="Ink 41">
              <a:extLst>
                <a:ext uri="{FF2B5EF4-FFF2-40B4-BE49-F238E27FC236}">
                  <a16:creationId xmlns:a16="http://schemas.microsoft.com/office/drawing/2014/main" id="{02DED726-43FC-5FC7-1967-B194C0455884}"/>
                </a:ext>
              </a:extLst>
            </xdr14:cNvPr>
            <xdr14:cNvContentPartPr/>
          </xdr14:nvContentPartPr>
          <xdr14:nvPr macro=""/>
          <xdr14:xfrm>
            <a:off x="30973955" y="1279800"/>
            <a:ext cx="919080" cy="389880"/>
          </xdr14:xfrm>
        </xdr:contentPart>
      </mc:Choice>
      <mc:Fallback xmlns="">
        <xdr:pic>
          <xdr:nvPicPr>
            <xdr:cNvPr id="42" name="Ink 41">
              <a:extLst>
                <a:ext uri="{FF2B5EF4-FFF2-40B4-BE49-F238E27FC236}">
                  <a16:creationId xmlns:a16="http://schemas.microsoft.com/office/drawing/2014/main" id="{02DED726-43FC-5FC7-1967-B194C0455884}"/>
                </a:ext>
              </a:extLst>
            </xdr:cNvPr>
            <xdr:cNvPicPr/>
          </xdr:nvPicPr>
          <xdr:blipFill>
            <a:blip xmlns:r="http://schemas.openxmlformats.org/officeDocument/2006/relationships" r:embed="rId12"/>
            <a:stretch>
              <a:fillRect/>
            </a:stretch>
          </xdr:blipFill>
          <xdr:spPr>
            <a:xfrm>
              <a:off x="30965312" y="1271160"/>
              <a:ext cx="936727" cy="407520"/>
            </a:xfrm>
            <a:prstGeom prst="rect">
              <a:avLst/>
            </a:prstGeom>
          </xdr:spPr>
        </xdr:pic>
      </mc:Fallback>
    </mc:AlternateContent>
    <xdr:clientData/>
  </xdr:twoCellAnchor>
  <xdr:twoCellAnchor editAs="oneCell">
    <xdr:from>
      <xdr:col>33</xdr:col>
      <xdr:colOff>306771</xdr:colOff>
      <xdr:row>6</xdr:row>
      <xdr:rowOff>43315</xdr:rowOff>
    </xdr:from>
    <xdr:to>
      <xdr:col>33</xdr:col>
      <xdr:colOff>1984011</xdr:colOff>
      <xdr:row>7</xdr:row>
      <xdr:rowOff>176114</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56" name="Ink 55">
              <a:extLst>
                <a:ext uri="{FF2B5EF4-FFF2-40B4-BE49-F238E27FC236}">
                  <a16:creationId xmlns:a16="http://schemas.microsoft.com/office/drawing/2014/main" id="{1FE72D58-08BE-D5B1-1914-E8E34138944F}"/>
                </a:ext>
              </a:extLst>
            </xdr14:cNvPr>
            <xdr14:cNvContentPartPr/>
          </xdr14:nvContentPartPr>
          <xdr14:nvPr macro=""/>
          <xdr14:xfrm>
            <a:off x="32085635" y="1134360"/>
            <a:ext cx="1677240" cy="314640"/>
          </xdr14:xfrm>
        </xdr:contentPart>
      </mc:Choice>
      <mc:Fallback xmlns="">
        <xdr:pic>
          <xdr:nvPicPr>
            <xdr:cNvPr id="56" name="Ink 55">
              <a:extLst>
                <a:ext uri="{FF2B5EF4-FFF2-40B4-BE49-F238E27FC236}">
                  <a16:creationId xmlns:a16="http://schemas.microsoft.com/office/drawing/2014/main" id="{1FE72D58-08BE-D5B1-1914-E8E34138944F}"/>
                </a:ext>
              </a:extLst>
            </xdr:cNvPr>
            <xdr:cNvPicPr/>
          </xdr:nvPicPr>
          <xdr:blipFill>
            <a:blip xmlns:r="http://schemas.openxmlformats.org/officeDocument/2006/relationships" r:embed="rId14"/>
            <a:stretch>
              <a:fillRect/>
            </a:stretch>
          </xdr:blipFill>
          <xdr:spPr>
            <a:xfrm>
              <a:off x="32076993" y="1125720"/>
              <a:ext cx="1694884" cy="332280"/>
            </a:xfrm>
            <a:prstGeom prst="rect">
              <a:avLst/>
            </a:prstGeom>
          </xdr:spPr>
        </xdr:pic>
      </mc:Fallback>
    </mc:AlternateContent>
    <xdr:clientData/>
  </xdr:twoCellAnchor>
  <xdr:twoCellAnchor editAs="oneCell">
    <xdr:from>
      <xdr:col>33</xdr:col>
      <xdr:colOff>1403331</xdr:colOff>
      <xdr:row>6</xdr:row>
      <xdr:rowOff>35035</xdr:rowOff>
    </xdr:from>
    <xdr:to>
      <xdr:col>34</xdr:col>
      <xdr:colOff>338056</xdr:colOff>
      <xdr:row>10</xdr:row>
      <xdr:rowOff>34151</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3" name="Ink 72">
              <a:extLst>
                <a:ext uri="{FF2B5EF4-FFF2-40B4-BE49-F238E27FC236}">
                  <a16:creationId xmlns:a16="http://schemas.microsoft.com/office/drawing/2014/main" id="{7CE45EC6-3D7F-3D40-262F-C32F6FE5E7D5}"/>
                </a:ext>
              </a:extLst>
            </xdr14:cNvPr>
            <xdr14:cNvContentPartPr/>
          </xdr14:nvContentPartPr>
          <xdr14:nvPr macro=""/>
          <xdr14:xfrm>
            <a:off x="33182195" y="1126080"/>
            <a:ext cx="1073520" cy="726480"/>
          </xdr14:xfrm>
        </xdr:contentPart>
      </mc:Choice>
      <mc:Fallback xmlns="">
        <xdr:pic>
          <xdr:nvPicPr>
            <xdr:cNvPr id="73" name="Ink 72">
              <a:extLst>
                <a:ext uri="{FF2B5EF4-FFF2-40B4-BE49-F238E27FC236}">
                  <a16:creationId xmlns:a16="http://schemas.microsoft.com/office/drawing/2014/main" id="{7CE45EC6-3D7F-3D40-262F-C32F6FE5E7D5}"/>
                </a:ext>
              </a:extLst>
            </xdr:cNvPr>
            <xdr:cNvPicPr/>
          </xdr:nvPicPr>
          <xdr:blipFill>
            <a:blip xmlns:r="http://schemas.openxmlformats.org/officeDocument/2006/relationships" r:embed="rId16"/>
            <a:stretch>
              <a:fillRect/>
            </a:stretch>
          </xdr:blipFill>
          <xdr:spPr>
            <a:xfrm>
              <a:off x="33173195" y="1117084"/>
              <a:ext cx="1091160" cy="744111"/>
            </a:xfrm>
            <a:prstGeom prst="rect">
              <a:avLst/>
            </a:prstGeom>
          </xdr:spPr>
        </xdr:pic>
      </mc:Fallback>
    </mc:AlternateContent>
    <xdr:clientData/>
  </xdr:twoCellAnchor>
  <xdr:twoCellAnchor editAs="oneCell">
    <xdr:from>
      <xdr:col>33</xdr:col>
      <xdr:colOff>399651</xdr:colOff>
      <xdr:row>8</xdr:row>
      <xdr:rowOff>181473</xdr:rowOff>
    </xdr:from>
    <xdr:to>
      <xdr:col>33</xdr:col>
      <xdr:colOff>1166451</xdr:colOff>
      <xdr:row>10</xdr:row>
      <xdr:rowOff>25151</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4" name="Ink 73">
              <a:extLst>
                <a:ext uri="{FF2B5EF4-FFF2-40B4-BE49-F238E27FC236}">
                  <a16:creationId xmlns:a16="http://schemas.microsoft.com/office/drawing/2014/main" id="{6523E577-3C5F-6C8B-EF71-3D69B84DF757}"/>
                </a:ext>
              </a:extLst>
            </xdr14:cNvPr>
            <xdr14:cNvContentPartPr/>
          </xdr14:nvContentPartPr>
          <xdr14:nvPr macro=""/>
          <xdr14:xfrm>
            <a:off x="32178515" y="1636200"/>
            <a:ext cx="766800" cy="207360"/>
          </xdr14:xfrm>
        </xdr:contentPart>
      </mc:Choice>
      <mc:Fallback xmlns="">
        <xdr:pic>
          <xdr:nvPicPr>
            <xdr:cNvPr id="74" name="Ink 73">
              <a:extLst>
                <a:ext uri="{FF2B5EF4-FFF2-40B4-BE49-F238E27FC236}">
                  <a16:creationId xmlns:a16="http://schemas.microsoft.com/office/drawing/2014/main" id="{6523E577-3C5F-6C8B-EF71-3D69B84DF757}"/>
                </a:ext>
              </a:extLst>
            </xdr:cNvPr>
            <xdr:cNvPicPr/>
          </xdr:nvPicPr>
          <xdr:blipFill>
            <a:blip xmlns:r="http://schemas.openxmlformats.org/officeDocument/2006/relationships" r:embed="rId18"/>
            <a:stretch>
              <a:fillRect/>
            </a:stretch>
          </xdr:blipFill>
          <xdr:spPr>
            <a:xfrm>
              <a:off x="32169515" y="1627200"/>
              <a:ext cx="784440" cy="225000"/>
            </a:xfrm>
            <a:prstGeom prst="rect">
              <a:avLst/>
            </a:prstGeom>
          </xdr:spPr>
        </xdr:pic>
      </mc:Fallback>
    </mc:AlternateContent>
    <xdr:clientData/>
  </xdr:twoCellAnchor>
  <xdr:twoCellAnchor editAs="oneCell">
    <xdr:from>
      <xdr:col>32</xdr:col>
      <xdr:colOff>401708</xdr:colOff>
      <xdr:row>12</xdr:row>
      <xdr:rowOff>77752</xdr:rowOff>
    </xdr:from>
    <xdr:to>
      <xdr:col>33</xdr:col>
      <xdr:colOff>358148</xdr:colOff>
      <xdr:row>14</xdr:row>
      <xdr:rowOff>124110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83" name="Ink 82">
              <a:extLst>
                <a:ext uri="{FF2B5EF4-FFF2-40B4-BE49-F238E27FC236}">
                  <a16:creationId xmlns:a16="http://schemas.microsoft.com/office/drawing/2014/main" id="{ECBC4D64-6933-22D6-470C-50A5611CF5F6}"/>
                </a:ext>
              </a:extLst>
            </xdr14:cNvPr>
            <xdr14:cNvContentPartPr/>
          </xdr14:nvContentPartPr>
          <xdr14:nvPr macro=""/>
          <xdr14:xfrm>
            <a:off x="31574435" y="2259843"/>
            <a:ext cx="758520" cy="410040"/>
          </xdr14:xfrm>
        </xdr:contentPart>
      </mc:Choice>
      <mc:Fallback xmlns="">
        <xdr:pic>
          <xdr:nvPicPr>
            <xdr:cNvPr id="83" name="Ink 82">
              <a:extLst>
                <a:ext uri="{FF2B5EF4-FFF2-40B4-BE49-F238E27FC236}">
                  <a16:creationId xmlns:a16="http://schemas.microsoft.com/office/drawing/2014/main" id="{ECBC4D64-6933-22D6-470C-50A5611CF5F6}"/>
                </a:ext>
              </a:extLst>
            </xdr:cNvPr>
            <xdr:cNvPicPr/>
          </xdr:nvPicPr>
          <xdr:blipFill>
            <a:blip xmlns:r="http://schemas.openxmlformats.org/officeDocument/2006/relationships" r:embed="rId20"/>
            <a:stretch>
              <a:fillRect/>
            </a:stretch>
          </xdr:blipFill>
          <xdr:spPr>
            <a:xfrm>
              <a:off x="31565795" y="2251203"/>
              <a:ext cx="776160" cy="427680"/>
            </a:xfrm>
            <a:prstGeom prst="rect">
              <a:avLst/>
            </a:prstGeom>
          </xdr:spPr>
        </xdr:pic>
      </mc:Fallback>
    </mc:AlternateContent>
    <xdr:clientData/>
  </xdr:twoCellAnchor>
  <xdr:twoCellAnchor editAs="oneCell">
    <xdr:from>
      <xdr:col>35</xdr:col>
      <xdr:colOff>309360</xdr:colOff>
      <xdr:row>8</xdr:row>
      <xdr:rowOff>156756</xdr:rowOff>
    </xdr:from>
    <xdr:to>
      <xdr:col>38</xdr:col>
      <xdr:colOff>336670</xdr:colOff>
      <xdr:row>12</xdr:row>
      <xdr:rowOff>32392</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7" name="Ink 106">
              <a:extLst>
                <a:ext uri="{FF2B5EF4-FFF2-40B4-BE49-F238E27FC236}">
                  <a16:creationId xmlns:a16="http://schemas.microsoft.com/office/drawing/2014/main" id="{F6D723D1-E45B-E7A3-995B-FD8319C32875}"/>
                </a:ext>
              </a:extLst>
            </xdr14:cNvPr>
            <xdr14:cNvContentPartPr/>
          </xdr14:nvContentPartPr>
          <xdr14:nvPr macro=""/>
          <xdr14:xfrm>
            <a:off x="34833155" y="1611483"/>
            <a:ext cx="1845720" cy="603000"/>
          </xdr14:xfrm>
        </xdr:contentPart>
      </mc:Choice>
      <mc:Fallback xmlns="">
        <xdr:pic>
          <xdr:nvPicPr>
            <xdr:cNvPr id="107" name="Ink 106">
              <a:extLst>
                <a:ext uri="{FF2B5EF4-FFF2-40B4-BE49-F238E27FC236}">
                  <a16:creationId xmlns:a16="http://schemas.microsoft.com/office/drawing/2014/main" id="{F6D723D1-E45B-E7A3-995B-FD8319C32875}"/>
                </a:ext>
              </a:extLst>
            </xdr:cNvPr>
            <xdr:cNvPicPr/>
          </xdr:nvPicPr>
          <xdr:blipFill>
            <a:blip xmlns:r="http://schemas.openxmlformats.org/officeDocument/2006/relationships" r:embed="rId22"/>
            <a:stretch>
              <a:fillRect/>
            </a:stretch>
          </xdr:blipFill>
          <xdr:spPr>
            <a:xfrm>
              <a:off x="34824513" y="1602483"/>
              <a:ext cx="1863363" cy="620640"/>
            </a:xfrm>
            <a:prstGeom prst="rect">
              <a:avLst/>
            </a:prstGeom>
          </xdr:spPr>
        </xdr:pic>
      </mc:Fallback>
    </mc:AlternateContent>
    <xdr:clientData/>
  </xdr:twoCellAnchor>
  <xdr:twoCellAnchor editAs="oneCell">
    <xdr:from>
      <xdr:col>33</xdr:col>
      <xdr:colOff>890691</xdr:colOff>
      <xdr:row>10</xdr:row>
      <xdr:rowOff>106634</xdr:rowOff>
    </xdr:from>
    <xdr:to>
      <xdr:col>35</xdr:col>
      <xdr:colOff>18120</xdr:colOff>
      <xdr:row>13</xdr:row>
      <xdr:rowOff>106871</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08" name="Ink 107">
              <a:extLst>
                <a:ext uri="{FF2B5EF4-FFF2-40B4-BE49-F238E27FC236}">
                  <a16:creationId xmlns:a16="http://schemas.microsoft.com/office/drawing/2014/main" id="{F0124647-2D51-20A9-90E0-950F37409F83}"/>
                </a:ext>
              </a:extLst>
            </xdr14:cNvPr>
            <xdr14:cNvContentPartPr/>
          </xdr14:nvContentPartPr>
          <xdr14:nvPr macro=""/>
          <xdr14:xfrm>
            <a:off x="32669555" y="1925043"/>
            <a:ext cx="1872360" cy="545760"/>
          </xdr14:xfrm>
        </xdr:contentPart>
      </mc:Choice>
      <mc:Fallback xmlns="">
        <xdr:pic>
          <xdr:nvPicPr>
            <xdr:cNvPr id="108" name="Ink 107">
              <a:extLst>
                <a:ext uri="{FF2B5EF4-FFF2-40B4-BE49-F238E27FC236}">
                  <a16:creationId xmlns:a16="http://schemas.microsoft.com/office/drawing/2014/main" id="{F0124647-2D51-20A9-90E0-950F37409F83}"/>
                </a:ext>
              </a:extLst>
            </xdr:cNvPr>
            <xdr:cNvPicPr/>
          </xdr:nvPicPr>
          <xdr:blipFill>
            <a:blip xmlns:r="http://schemas.openxmlformats.org/officeDocument/2006/relationships" r:embed="rId24"/>
            <a:stretch>
              <a:fillRect/>
            </a:stretch>
          </xdr:blipFill>
          <xdr:spPr>
            <a:xfrm>
              <a:off x="32660913" y="1916403"/>
              <a:ext cx="1890003" cy="563400"/>
            </a:xfrm>
            <a:prstGeom prst="rect">
              <a:avLst/>
            </a:prstGeom>
          </xdr:spPr>
        </xdr:pic>
      </mc:Fallback>
    </mc:AlternateContent>
    <xdr:clientData/>
  </xdr:twoCellAnchor>
  <xdr:twoCellAnchor editAs="oneCell">
    <xdr:from>
      <xdr:col>33</xdr:col>
      <xdr:colOff>1107771</xdr:colOff>
      <xdr:row>9</xdr:row>
      <xdr:rowOff>78595</xdr:rowOff>
    </xdr:from>
    <xdr:to>
      <xdr:col>38</xdr:col>
      <xdr:colOff>481750</xdr:colOff>
      <xdr:row>14</xdr:row>
      <xdr:rowOff>142110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11" name="Ink 110">
              <a:extLst>
                <a:ext uri="{FF2B5EF4-FFF2-40B4-BE49-F238E27FC236}">
                  <a16:creationId xmlns:a16="http://schemas.microsoft.com/office/drawing/2014/main" id="{1BE6665C-B75A-3D3B-FC86-28E8DCE67537}"/>
                </a:ext>
              </a:extLst>
            </xdr14:cNvPr>
            <xdr14:cNvContentPartPr/>
          </xdr14:nvContentPartPr>
          <xdr14:nvPr macro=""/>
          <xdr14:xfrm>
            <a:off x="32886635" y="1715163"/>
            <a:ext cx="3937320" cy="972720"/>
          </xdr14:xfrm>
        </xdr:contentPart>
      </mc:Choice>
      <mc:Fallback xmlns="">
        <xdr:pic>
          <xdr:nvPicPr>
            <xdr:cNvPr id="111" name="Ink 110">
              <a:extLst>
                <a:ext uri="{FF2B5EF4-FFF2-40B4-BE49-F238E27FC236}">
                  <a16:creationId xmlns:a16="http://schemas.microsoft.com/office/drawing/2014/main" id="{1BE6665C-B75A-3D3B-FC86-28E8DCE67537}"/>
                </a:ext>
              </a:extLst>
            </xdr:cNvPr>
            <xdr:cNvPicPr/>
          </xdr:nvPicPr>
          <xdr:blipFill>
            <a:blip xmlns:r="http://schemas.openxmlformats.org/officeDocument/2006/relationships" r:embed="rId26"/>
            <a:stretch>
              <a:fillRect/>
            </a:stretch>
          </xdr:blipFill>
          <xdr:spPr>
            <a:xfrm>
              <a:off x="32877995" y="1706523"/>
              <a:ext cx="3954960" cy="990360"/>
            </a:xfrm>
            <a:prstGeom prst="rect">
              <a:avLst/>
            </a:prstGeom>
          </xdr:spPr>
        </xdr:pic>
      </mc:Fallback>
    </mc:AlternateContent>
    <xdr:clientData/>
  </xdr:twoCellAnchor>
  <xdr:twoCellAnchor editAs="oneCell">
    <xdr:from>
      <xdr:col>34</xdr:col>
      <xdr:colOff>45376</xdr:colOff>
      <xdr:row>11</xdr:row>
      <xdr:rowOff>63753</xdr:rowOff>
    </xdr:from>
    <xdr:to>
      <xdr:col>38</xdr:col>
      <xdr:colOff>554830</xdr:colOff>
      <xdr:row>16</xdr:row>
      <xdr:rowOff>111788</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26" name="Ink 125">
              <a:extLst>
                <a:ext uri="{FF2B5EF4-FFF2-40B4-BE49-F238E27FC236}">
                  <a16:creationId xmlns:a16="http://schemas.microsoft.com/office/drawing/2014/main" id="{BD18D4D0-DBF3-4833-61FA-45098A9505CA}"/>
                </a:ext>
              </a:extLst>
            </xdr14:cNvPr>
            <xdr14:cNvContentPartPr/>
          </xdr14:nvContentPartPr>
          <xdr14:nvPr macro=""/>
          <xdr14:xfrm>
            <a:off x="33963035" y="2064003"/>
            <a:ext cx="2934000" cy="957240"/>
          </xdr14:xfrm>
        </xdr:contentPart>
      </mc:Choice>
      <mc:Fallback xmlns="">
        <xdr:pic>
          <xdr:nvPicPr>
            <xdr:cNvPr id="126" name="Ink 125">
              <a:extLst>
                <a:ext uri="{FF2B5EF4-FFF2-40B4-BE49-F238E27FC236}">
                  <a16:creationId xmlns:a16="http://schemas.microsoft.com/office/drawing/2014/main" id="{BD18D4D0-DBF3-4833-61FA-45098A9505CA}"/>
                </a:ext>
              </a:extLst>
            </xdr:cNvPr>
            <xdr:cNvPicPr/>
          </xdr:nvPicPr>
          <xdr:blipFill>
            <a:blip xmlns:r="http://schemas.openxmlformats.org/officeDocument/2006/relationships" r:embed="rId28"/>
            <a:stretch>
              <a:fillRect/>
            </a:stretch>
          </xdr:blipFill>
          <xdr:spPr>
            <a:xfrm>
              <a:off x="33954395" y="2055003"/>
              <a:ext cx="2951640" cy="974880"/>
            </a:xfrm>
            <a:prstGeom prst="rect">
              <a:avLst/>
            </a:prstGeom>
          </xdr:spPr>
        </xdr:pic>
      </mc:Fallback>
    </mc:AlternateContent>
    <xdr:clientData/>
  </xdr:twoCellAnchor>
  <xdr:twoCellAnchor editAs="oneCell">
    <xdr:from>
      <xdr:col>43</xdr:col>
      <xdr:colOff>300903</xdr:colOff>
      <xdr:row>2</xdr:row>
      <xdr:rowOff>106560</xdr:rowOff>
    </xdr:from>
    <xdr:to>
      <xdr:col>46</xdr:col>
      <xdr:colOff>84903</xdr:colOff>
      <xdr:row>4</xdr:row>
      <xdr:rowOff>38903</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50" name="Ink 149">
              <a:extLst>
                <a:ext uri="{FF2B5EF4-FFF2-40B4-BE49-F238E27FC236}">
                  <a16:creationId xmlns:a16="http://schemas.microsoft.com/office/drawing/2014/main" id="{F48A5D7D-D7B0-2256-2ED9-35609028581B}"/>
                </a:ext>
              </a:extLst>
            </xdr14:cNvPr>
            <xdr14:cNvContentPartPr/>
          </xdr14:nvContentPartPr>
          <xdr14:nvPr macro=""/>
          <xdr14:xfrm>
            <a:off x="39728960" y="469417"/>
            <a:ext cx="1612800" cy="295200"/>
          </xdr14:xfrm>
        </xdr:contentPart>
      </mc:Choice>
      <mc:Fallback xmlns="">
        <xdr:pic>
          <xdr:nvPicPr>
            <xdr:cNvPr id="150" name="Ink 149">
              <a:extLst>
                <a:ext uri="{FF2B5EF4-FFF2-40B4-BE49-F238E27FC236}">
                  <a16:creationId xmlns:a16="http://schemas.microsoft.com/office/drawing/2014/main" id="{F48A5D7D-D7B0-2256-2ED9-35609028581B}"/>
                </a:ext>
              </a:extLst>
            </xdr:cNvPr>
            <xdr:cNvPicPr/>
          </xdr:nvPicPr>
          <xdr:blipFill>
            <a:blip xmlns:r="http://schemas.openxmlformats.org/officeDocument/2006/relationships" r:embed="rId30"/>
            <a:stretch>
              <a:fillRect/>
            </a:stretch>
          </xdr:blipFill>
          <xdr:spPr>
            <a:xfrm>
              <a:off x="39722841" y="463297"/>
              <a:ext cx="1625037" cy="307440"/>
            </a:xfrm>
            <a:prstGeom prst="rect">
              <a:avLst/>
            </a:prstGeom>
          </xdr:spPr>
        </xdr:pic>
      </mc:Fallback>
    </mc:AlternateContent>
    <xdr:clientData/>
  </xdr:twoCellAnchor>
  <xdr:twoCellAnchor editAs="oneCell">
    <xdr:from>
      <xdr:col>39</xdr:col>
      <xdr:colOff>579663</xdr:colOff>
      <xdr:row>5</xdr:row>
      <xdr:rowOff>119554</xdr:rowOff>
    </xdr:from>
    <xdr:to>
      <xdr:col>40</xdr:col>
      <xdr:colOff>208023</xdr:colOff>
      <xdr:row>7</xdr:row>
      <xdr:rowOff>55857</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53" name="Ink 152">
              <a:extLst>
                <a:ext uri="{FF2B5EF4-FFF2-40B4-BE49-F238E27FC236}">
                  <a16:creationId xmlns:a16="http://schemas.microsoft.com/office/drawing/2014/main" id="{E294EAA6-0F3F-CA60-02C4-4C6766BA784A}"/>
                </a:ext>
              </a:extLst>
            </xdr14:cNvPr>
            <xdr14:cNvContentPartPr/>
          </xdr14:nvContentPartPr>
          <xdr14:nvPr macro=""/>
          <xdr14:xfrm>
            <a:off x="37569320" y="1026697"/>
            <a:ext cx="237960" cy="299160"/>
          </xdr14:xfrm>
        </xdr:contentPart>
      </mc:Choice>
      <mc:Fallback xmlns="">
        <xdr:pic>
          <xdr:nvPicPr>
            <xdr:cNvPr id="153" name="Ink 152">
              <a:extLst>
                <a:ext uri="{FF2B5EF4-FFF2-40B4-BE49-F238E27FC236}">
                  <a16:creationId xmlns:a16="http://schemas.microsoft.com/office/drawing/2014/main" id="{E294EAA6-0F3F-CA60-02C4-4C6766BA784A}"/>
                </a:ext>
              </a:extLst>
            </xdr:cNvPr>
            <xdr:cNvPicPr/>
          </xdr:nvPicPr>
          <xdr:blipFill>
            <a:blip xmlns:r="http://schemas.openxmlformats.org/officeDocument/2006/relationships" r:embed="rId32"/>
            <a:stretch>
              <a:fillRect/>
            </a:stretch>
          </xdr:blipFill>
          <xdr:spPr>
            <a:xfrm>
              <a:off x="37563200" y="1020577"/>
              <a:ext cx="250200" cy="311400"/>
            </a:xfrm>
            <a:prstGeom prst="rect">
              <a:avLst/>
            </a:prstGeom>
          </xdr:spPr>
        </xdr:pic>
      </mc:Fallback>
    </mc:AlternateContent>
    <xdr:clientData/>
  </xdr:twoCellAnchor>
  <xdr:twoCellAnchor editAs="oneCell">
    <xdr:from>
      <xdr:col>39</xdr:col>
      <xdr:colOff>548703</xdr:colOff>
      <xdr:row>3</xdr:row>
      <xdr:rowOff>12251</xdr:rowOff>
    </xdr:from>
    <xdr:to>
      <xdr:col>40</xdr:col>
      <xdr:colOff>1909023</xdr:colOff>
      <xdr:row>6</xdr:row>
      <xdr:rowOff>149446</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60" name="Ink 159">
              <a:extLst>
                <a:ext uri="{FF2B5EF4-FFF2-40B4-BE49-F238E27FC236}">
                  <a16:creationId xmlns:a16="http://schemas.microsoft.com/office/drawing/2014/main" id="{18ABD9AD-39A5-2E2C-3CBC-6AE0F2D9E25C}"/>
                </a:ext>
              </a:extLst>
            </xdr14:cNvPr>
            <xdr14:cNvContentPartPr/>
          </xdr14:nvContentPartPr>
          <xdr14:nvPr macro=""/>
          <xdr14:xfrm>
            <a:off x="37538360" y="556537"/>
            <a:ext cx="1969920" cy="681480"/>
          </xdr14:xfrm>
        </xdr:contentPart>
      </mc:Choice>
      <mc:Fallback xmlns="">
        <xdr:pic>
          <xdr:nvPicPr>
            <xdr:cNvPr id="160" name="Ink 159">
              <a:extLst>
                <a:ext uri="{FF2B5EF4-FFF2-40B4-BE49-F238E27FC236}">
                  <a16:creationId xmlns:a16="http://schemas.microsoft.com/office/drawing/2014/main" id="{18ABD9AD-39A5-2E2C-3CBC-6AE0F2D9E25C}"/>
                </a:ext>
              </a:extLst>
            </xdr:cNvPr>
            <xdr:cNvPicPr/>
          </xdr:nvPicPr>
          <xdr:blipFill>
            <a:blip xmlns:r="http://schemas.openxmlformats.org/officeDocument/2006/relationships" r:embed="rId34"/>
            <a:stretch>
              <a:fillRect/>
            </a:stretch>
          </xdr:blipFill>
          <xdr:spPr>
            <a:xfrm>
              <a:off x="37532241" y="550417"/>
              <a:ext cx="1982158" cy="693720"/>
            </a:xfrm>
            <a:prstGeom prst="rect">
              <a:avLst/>
            </a:prstGeom>
          </xdr:spPr>
        </xdr:pic>
      </mc:Fallback>
    </mc:AlternateContent>
    <xdr:clientData/>
  </xdr:twoCellAnchor>
  <xdr:twoCellAnchor editAs="oneCell">
    <xdr:from>
      <xdr:col>43</xdr:col>
      <xdr:colOff>32343</xdr:colOff>
      <xdr:row>5</xdr:row>
      <xdr:rowOff>9394</xdr:rowOff>
    </xdr:from>
    <xdr:to>
      <xdr:col>43</xdr:col>
      <xdr:colOff>472263</xdr:colOff>
      <xdr:row>6</xdr:row>
      <xdr:rowOff>112366</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65" name="Ink 164">
              <a:extLst>
                <a:ext uri="{FF2B5EF4-FFF2-40B4-BE49-F238E27FC236}">
                  <a16:creationId xmlns:a16="http://schemas.microsoft.com/office/drawing/2014/main" id="{2B40AF03-AE9D-595D-9F6C-1B8D3B061305}"/>
                </a:ext>
              </a:extLst>
            </xdr14:cNvPr>
            <xdr14:cNvContentPartPr/>
          </xdr14:nvContentPartPr>
          <xdr14:nvPr macro=""/>
          <xdr14:xfrm>
            <a:off x="39460400" y="916537"/>
            <a:ext cx="439920" cy="284400"/>
          </xdr14:xfrm>
        </xdr:contentPart>
      </mc:Choice>
      <mc:Fallback xmlns="">
        <xdr:pic>
          <xdr:nvPicPr>
            <xdr:cNvPr id="165" name="Ink 164">
              <a:extLst>
                <a:ext uri="{FF2B5EF4-FFF2-40B4-BE49-F238E27FC236}">
                  <a16:creationId xmlns:a16="http://schemas.microsoft.com/office/drawing/2014/main" id="{2B40AF03-AE9D-595D-9F6C-1B8D3B061305}"/>
                </a:ext>
              </a:extLst>
            </xdr:cNvPr>
            <xdr:cNvPicPr/>
          </xdr:nvPicPr>
          <xdr:blipFill>
            <a:blip xmlns:r="http://schemas.openxmlformats.org/officeDocument/2006/relationships" r:embed="rId36"/>
            <a:stretch>
              <a:fillRect/>
            </a:stretch>
          </xdr:blipFill>
          <xdr:spPr>
            <a:xfrm>
              <a:off x="39454280" y="910417"/>
              <a:ext cx="452160" cy="296640"/>
            </a:xfrm>
            <a:prstGeom prst="rect">
              <a:avLst/>
            </a:prstGeom>
          </xdr:spPr>
        </xdr:pic>
      </mc:Fallback>
    </mc:AlternateContent>
    <xdr:clientData/>
  </xdr:twoCellAnchor>
  <xdr:twoCellAnchor editAs="oneCell">
    <xdr:from>
      <xdr:col>44</xdr:col>
      <xdr:colOff>85863</xdr:colOff>
      <xdr:row>4</xdr:row>
      <xdr:rowOff>15143</xdr:rowOff>
    </xdr:from>
    <xdr:to>
      <xdr:col>48</xdr:col>
      <xdr:colOff>195903</xdr:colOff>
      <xdr:row>6</xdr:row>
      <xdr:rowOff>16966</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80" name="Ink 179">
              <a:extLst>
                <a:ext uri="{FF2B5EF4-FFF2-40B4-BE49-F238E27FC236}">
                  <a16:creationId xmlns:a16="http://schemas.microsoft.com/office/drawing/2014/main" id="{976FD866-1FAD-3F2F-9076-303FA7D3A37B}"/>
                </a:ext>
              </a:extLst>
            </xdr14:cNvPr>
            <xdr14:cNvContentPartPr/>
          </xdr14:nvContentPartPr>
          <xdr14:nvPr macro=""/>
          <xdr14:xfrm>
            <a:off x="40123520" y="740857"/>
            <a:ext cx="2548440" cy="364680"/>
          </xdr14:xfrm>
        </xdr:contentPart>
      </mc:Choice>
      <mc:Fallback xmlns="">
        <xdr:pic>
          <xdr:nvPicPr>
            <xdr:cNvPr id="180" name="Ink 179">
              <a:extLst>
                <a:ext uri="{FF2B5EF4-FFF2-40B4-BE49-F238E27FC236}">
                  <a16:creationId xmlns:a16="http://schemas.microsoft.com/office/drawing/2014/main" id="{976FD866-1FAD-3F2F-9076-303FA7D3A37B}"/>
                </a:ext>
              </a:extLst>
            </xdr:cNvPr>
            <xdr:cNvPicPr/>
          </xdr:nvPicPr>
          <xdr:blipFill>
            <a:blip xmlns:r="http://schemas.openxmlformats.org/officeDocument/2006/relationships" r:embed="rId38"/>
            <a:stretch>
              <a:fillRect/>
            </a:stretch>
          </xdr:blipFill>
          <xdr:spPr>
            <a:xfrm>
              <a:off x="40117400" y="734731"/>
              <a:ext cx="2560680" cy="376932"/>
            </a:xfrm>
            <a:prstGeom prst="rect">
              <a:avLst/>
            </a:prstGeom>
          </xdr:spPr>
        </xdr:pic>
      </mc:Fallback>
    </mc:AlternateContent>
    <xdr:clientData/>
  </xdr:twoCellAnchor>
  <xdr:twoCellAnchor editAs="oneCell">
    <xdr:from>
      <xdr:col>40</xdr:col>
      <xdr:colOff>16143</xdr:colOff>
      <xdr:row>8</xdr:row>
      <xdr:rowOff>11948</xdr:rowOff>
    </xdr:from>
    <xdr:to>
      <xdr:col>40</xdr:col>
      <xdr:colOff>286503</xdr:colOff>
      <xdr:row>10</xdr:row>
      <xdr:rowOff>2611</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83" name="Ink 182">
              <a:extLst>
                <a:ext uri="{FF2B5EF4-FFF2-40B4-BE49-F238E27FC236}">
                  <a16:creationId xmlns:a16="http://schemas.microsoft.com/office/drawing/2014/main" id="{7E079880-F157-A91B-332E-44B3E9D4D8C3}"/>
                </a:ext>
              </a:extLst>
            </xdr14:cNvPr>
            <xdr14:cNvContentPartPr/>
          </xdr14:nvContentPartPr>
          <xdr14:nvPr macro=""/>
          <xdr14:xfrm>
            <a:off x="37615400" y="1463377"/>
            <a:ext cx="270360" cy="353520"/>
          </xdr14:xfrm>
        </xdr:contentPart>
      </mc:Choice>
      <mc:Fallback xmlns="">
        <xdr:pic>
          <xdr:nvPicPr>
            <xdr:cNvPr id="183" name="Ink 182">
              <a:extLst>
                <a:ext uri="{FF2B5EF4-FFF2-40B4-BE49-F238E27FC236}">
                  <a16:creationId xmlns:a16="http://schemas.microsoft.com/office/drawing/2014/main" id="{7E079880-F157-A91B-332E-44B3E9D4D8C3}"/>
                </a:ext>
              </a:extLst>
            </xdr:cNvPr>
            <xdr:cNvPicPr/>
          </xdr:nvPicPr>
          <xdr:blipFill>
            <a:blip xmlns:r="http://schemas.openxmlformats.org/officeDocument/2006/relationships" r:embed="rId40"/>
            <a:stretch>
              <a:fillRect/>
            </a:stretch>
          </xdr:blipFill>
          <xdr:spPr>
            <a:xfrm>
              <a:off x="37609280" y="1457257"/>
              <a:ext cx="282600" cy="365760"/>
            </a:xfrm>
            <a:prstGeom prst="rect">
              <a:avLst/>
            </a:prstGeom>
          </xdr:spPr>
        </xdr:pic>
      </mc:Fallback>
    </mc:AlternateContent>
    <xdr:clientData/>
  </xdr:twoCellAnchor>
  <xdr:twoCellAnchor editAs="oneCell">
    <xdr:from>
      <xdr:col>41</xdr:col>
      <xdr:colOff>53103</xdr:colOff>
      <xdr:row>7</xdr:row>
      <xdr:rowOff>117417</xdr:rowOff>
    </xdr:from>
    <xdr:to>
      <xdr:col>41</xdr:col>
      <xdr:colOff>1324983</xdr:colOff>
      <xdr:row>10</xdr:row>
      <xdr:rowOff>27451</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91" name="Ink 190">
              <a:extLst>
                <a:ext uri="{FF2B5EF4-FFF2-40B4-BE49-F238E27FC236}">
                  <a16:creationId xmlns:a16="http://schemas.microsoft.com/office/drawing/2014/main" id="{A0FF880B-8D06-D9A9-BCDA-4BB0F8B92E6A}"/>
                </a:ext>
              </a:extLst>
            </xdr14:cNvPr>
            <xdr14:cNvContentPartPr/>
          </xdr14:nvContentPartPr>
          <xdr14:nvPr macro=""/>
          <xdr14:xfrm>
            <a:off x="38261960" y="1387417"/>
            <a:ext cx="1271880" cy="454320"/>
          </xdr14:xfrm>
        </xdr:contentPart>
      </mc:Choice>
      <mc:Fallback xmlns="">
        <xdr:pic>
          <xdr:nvPicPr>
            <xdr:cNvPr id="191" name="Ink 190">
              <a:extLst>
                <a:ext uri="{FF2B5EF4-FFF2-40B4-BE49-F238E27FC236}">
                  <a16:creationId xmlns:a16="http://schemas.microsoft.com/office/drawing/2014/main" id="{A0FF880B-8D06-D9A9-BCDA-4BB0F8B92E6A}"/>
                </a:ext>
              </a:extLst>
            </xdr:cNvPr>
            <xdr:cNvPicPr/>
          </xdr:nvPicPr>
          <xdr:blipFill>
            <a:blip xmlns:r="http://schemas.openxmlformats.org/officeDocument/2006/relationships" r:embed="rId42"/>
            <a:stretch>
              <a:fillRect/>
            </a:stretch>
          </xdr:blipFill>
          <xdr:spPr>
            <a:xfrm>
              <a:off x="38255840" y="1381297"/>
              <a:ext cx="1284120" cy="466560"/>
            </a:xfrm>
            <a:prstGeom prst="rect">
              <a:avLst/>
            </a:prstGeom>
          </xdr:spPr>
        </xdr:pic>
      </mc:Fallback>
    </mc:AlternateContent>
    <xdr:clientData/>
  </xdr:twoCellAnchor>
  <xdr:twoCellAnchor editAs="oneCell">
    <xdr:from>
      <xdr:col>43</xdr:col>
      <xdr:colOff>345903</xdr:colOff>
      <xdr:row>7</xdr:row>
      <xdr:rowOff>148377</xdr:rowOff>
    </xdr:from>
    <xdr:to>
      <xdr:col>45</xdr:col>
      <xdr:colOff>326223</xdr:colOff>
      <xdr:row>9</xdr:row>
      <xdr:rowOff>139040</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96" name="Ink 195">
              <a:extLst>
                <a:ext uri="{FF2B5EF4-FFF2-40B4-BE49-F238E27FC236}">
                  <a16:creationId xmlns:a16="http://schemas.microsoft.com/office/drawing/2014/main" id="{58B03130-DC42-0A3B-D2B1-9BCA02437EE9}"/>
                </a:ext>
              </a:extLst>
            </xdr14:cNvPr>
            <xdr14:cNvContentPartPr/>
          </xdr14:nvContentPartPr>
          <xdr14:nvPr macro=""/>
          <xdr14:xfrm>
            <a:off x="39773960" y="1418377"/>
            <a:ext cx="1199520" cy="353520"/>
          </xdr14:xfrm>
        </xdr:contentPart>
      </mc:Choice>
      <mc:Fallback xmlns="">
        <xdr:pic>
          <xdr:nvPicPr>
            <xdr:cNvPr id="196" name="Ink 195">
              <a:extLst>
                <a:ext uri="{FF2B5EF4-FFF2-40B4-BE49-F238E27FC236}">
                  <a16:creationId xmlns:a16="http://schemas.microsoft.com/office/drawing/2014/main" id="{58B03130-DC42-0A3B-D2B1-9BCA02437EE9}"/>
                </a:ext>
              </a:extLst>
            </xdr:cNvPr>
            <xdr:cNvPicPr/>
          </xdr:nvPicPr>
          <xdr:blipFill>
            <a:blip xmlns:r="http://schemas.openxmlformats.org/officeDocument/2006/relationships" r:embed="rId44"/>
            <a:stretch>
              <a:fillRect/>
            </a:stretch>
          </xdr:blipFill>
          <xdr:spPr>
            <a:xfrm>
              <a:off x="39767840" y="1412263"/>
              <a:ext cx="1211760" cy="365748"/>
            </a:xfrm>
            <a:prstGeom prst="rect">
              <a:avLst/>
            </a:prstGeom>
          </xdr:spPr>
        </xdr:pic>
      </mc:Fallback>
    </mc:AlternateContent>
    <xdr:clientData/>
  </xdr:twoCellAnchor>
  <xdr:twoCellAnchor editAs="oneCell">
    <xdr:from>
      <xdr:col>37</xdr:col>
      <xdr:colOff>529863</xdr:colOff>
      <xdr:row>2</xdr:row>
      <xdr:rowOff>77400</xdr:rowOff>
    </xdr:from>
    <xdr:to>
      <xdr:col>39</xdr:col>
      <xdr:colOff>347463</xdr:colOff>
      <xdr:row>4</xdr:row>
      <xdr:rowOff>21623</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07" name="Ink 206">
              <a:extLst>
                <a:ext uri="{FF2B5EF4-FFF2-40B4-BE49-F238E27FC236}">
                  <a16:creationId xmlns:a16="http://schemas.microsoft.com/office/drawing/2014/main" id="{C833831D-F40C-B10B-5EFA-433595058D66}"/>
                </a:ext>
              </a:extLst>
            </xdr14:cNvPr>
            <xdr14:cNvContentPartPr/>
          </xdr14:nvContentPartPr>
          <xdr14:nvPr macro=""/>
          <xdr14:xfrm>
            <a:off x="36300320" y="440257"/>
            <a:ext cx="1036800" cy="307080"/>
          </xdr14:xfrm>
        </xdr:contentPart>
      </mc:Choice>
      <mc:Fallback xmlns="">
        <xdr:pic>
          <xdr:nvPicPr>
            <xdr:cNvPr id="207" name="Ink 206">
              <a:extLst>
                <a:ext uri="{FF2B5EF4-FFF2-40B4-BE49-F238E27FC236}">
                  <a16:creationId xmlns:a16="http://schemas.microsoft.com/office/drawing/2014/main" id="{C833831D-F40C-B10B-5EFA-433595058D66}"/>
                </a:ext>
              </a:extLst>
            </xdr:cNvPr>
            <xdr:cNvPicPr/>
          </xdr:nvPicPr>
          <xdr:blipFill>
            <a:blip xmlns:r="http://schemas.openxmlformats.org/officeDocument/2006/relationships" r:embed="rId46"/>
            <a:stretch>
              <a:fillRect/>
            </a:stretch>
          </xdr:blipFill>
          <xdr:spPr>
            <a:xfrm>
              <a:off x="36291680" y="431617"/>
              <a:ext cx="1054440" cy="324720"/>
            </a:xfrm>
            <a:prstGeom prst="rect">
              <a:avLst/>
            </a:prstGeom>
          </xdr:spPr>
        </xdr:pic>
      </mc:Fallback>
    </mc:AlternateContent>
    <xdr:clientData/>
  </xdr:twoCellAnchor>
  <xdr:twoCellAnchor editAs="oneCell">
    <xdr:from>
      <xdr:col>45</xdr:col>
      <xdr:colOff>510543</xdr:colOff>
      <xdr:row>7</xdr:row>
      <xdr:rowOff>35337</xdr:rowOff>
    </xdr:from>
    <xdr:to>
      <xdr:col>47</xdr:col>
      <xdr:colOff>195303</xdr:colOff>
      <xdr:row>9</xdr:row>
      <xdr:rowOff>5840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20" name="Ink 219">
              <a:extLst>
                <a:ext uri="{FF2B5EF4-FFF2-40B4-BE49-F238E27FC236}">
                  <a16:creationId xmlns:a16="http://schemas.microsoft.com/office/drawing/2014/main" id="{7AD99FB8-F8A8-19CA-804B-4E6AEA596521}"/>
                </a:ext>
              </a:extLst>
            </xdr14:cNvPr>
            <xdr14:cNvContentPartPr/>
          </xdr14:nvContentPartPr>
          <xdr14:nvPr macro=""/>
          <xdr14:xfrm>
            <a:off x="41157800" y="1305337"/>
            <a:ext cx="903960" cy="333360"/>
          </xdr14:xfrm>
        </xdr:contentPart>
      </mc:Choice>
      <mc:Fallback xmlns="">
        <xdr:pic>
          <xdr:nvPicPr>
            <xdr:cNvPr id="220" name="Ink 219">
              <a:extLst>
                <a:ext uri="{FF2B5EF4-FFF2-40B4-BE49-F238E27FC236}">
                  <a16:creationId xmlns:a16="http://schemas.microsoft.com/office/drawing/2014/main" id="{7AD99FB8-F8A8-19CA-804B-4E6AEA596521}"/>
                </a:ext>
              </a:extLst>
            </xdr:cNvPr>
            <xdr:cNvPicPr/>
          </xdr:nvPicPr>
          <xdr:blipFill>
            <a:blip xmlns:r="http://schemas.openxmlformats.org/officeDocument/2006/relationships" r:embed="rId48"/>
            <a:stretch>
              <a:fillRect/>
            </a:stretch>
          </xdr:blipFill>
          <xdr:spPr>
            <a:xfrm>
              <a:off x="41149157" y="1296688"/>
              <a:ext cx="921607" cy="351019"/>
            </a:xfrm>
            <a:prstGeom prst="rect">
              <a:avLst/>
            </a:prstGeom>
          </xdr:spPr>
        </xdr:pic>
      </mc:Fallback>
    </mc:AlternateContent>
    <xdr:clientData/>
  </xdr:twoCellAnchor>
  <xdr:twoCellAnchor editAs="oneCell">
    <xdr:from>
      <xdr:col>45</xdr:col>
      <xdr:colOff>2583</xdr:colOff>
      <xdr:row>9</xdr:row>
      <xdr:rowOff>22040</xdr:rowOff>
    </xdr:from>
    <xdr:to>
      <xdr:col>48</xdr:col>
      <xdr:colOff>42543</xdr:colOff>
      <xdr:row>11</xdr:row>
      <xdr:rowOff>31063</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41" name="Ink 240">
              <a:extLst>
                <a:ext uri="{FF2B5EF4-FFF2-40B4-BE49-F238E27FC236}">
                  <a16:creationId xmlns:a16="http://schemas.microsoft.com/office/drawing/2014/main" id="{63A16FBF-7A70-42E6-D001-ED38CE8D78A5}"/>
                </a:ext>
              </a:extLst>
            </xdr14:cNvPr>
            <xdr14:cNvContentPartPr/>
          </xdr14:nvContentPartPr>
          <xdr14:nvPr macro=""/>
          <xdr14:xfrm>
            <a:off x="40649840" y="1654897"/>
            <a:ext cx="1868760" cy="371880"/>
          </xdr14:xfrm>
        </xdr:contentPart>
      </mc:Choice>
      <mc:Fallback xmlns="">
        <xdr:pic>
          <xdr:nvPicPr>
            <xdr:cNvPr id="241" name="Ink 240">
              <a:extLst>
                <a:ext uri="{FF2B5EF4-FFF2-40B4-BE49-F238E27FC236}">
                  <a16:creationId xmlns:a16="http://schemas.microsoft.com/office/drawing/2014/main" id="{63A16FBF-7A70-42E6-D001-ED38CE8D78A5}"/>
                </a:ext>
              </a:extLst>
            </xdr:cNvPr>
            <xdr:cNvPicPr/>
          </xdr:nvPicPr>
          <xdr:blipFill>
            <a:blip xmlns:r="http://schemas.openxmlformats.org/officeDocument/2006/relationships" r:embed="rId50"/>
            <a:stretch>
              <a:fillRect/>
            </a:stretch>
          </xdr:blipFill>
          <xdr:spPr>
            <a:xfrm>
              <a:off x="40641200" y="1645897"/>
              <a:ext cx="1886400" cy="389520"/>
            </a:xfrm>
            <a:prstGeom prst="rect">
              <a:avLst/>
            </a:prstGeom>
          </xdr:spPr>
        </xdr:pic>
      </mc:Fallback>
    </mc:AlternateContent>
    <xdr:clientData/>
  </xdr:twoCellAnchor>
  <xdr:twoCellAnchor editAs="oneCell">
    <xdr:from>
      <xdr:col>40</xdr:col>
      <xdr:colOff>209823</xdr:colOff>
      <xdr:row>16</xdr:row>
      <xdr:rowOff>47320</xdr:rowOff>
    </xdr:from>
    <xdr:to>
      <xdr:col>40</xdr:col>
      <xdr:colOff>210183</xdr:colOff>
      <xdr:row>16</xdr:row>
      <xdr:rowOff>47680</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51" name="Ink 250">
              <a:extLst>
                <a:ext uri="{FF2B5EF4-FFF2-40B4-BE49-F238E27FC236}">
                  <a16:creationId xmlns:a16="http://schemas.microsoft.com/office/drawing/2014/main" id="{2071DEFE-4A6D-7949-96CD-E7569C38ADE4}"/>
                </a:ext>
              </a:extLst>
            </xdr14:cNvPr>
            <xdr14:cNvContentPartPr/>
          </xdr14:nvContentPartPr>
          <xdr14:nvPr macro=""/>
          <xdr14:xfrm>
            <a:off x="37809080" y="2950177"/>
            <a:ext cx="360" cy="360"/>
          </xdr14:xfrm>
        </xdr:contentPart>
      </mc:Choice>
      <mc:Fallback xmlns="">
        <xdr:pic>
          <xdr:nvPicPr>
            <xdr:cNvPr id="251" name="Ink 250">
              <a:extLst>
                <a:ext uri="{FF2B5EF4-FFF2-40B4-BE49-F238E27FC236}">
                  <a16:creationId xmlns:a16="http://schemas.microsoft.com/office/drawing/2014/main" id="{2071DEFE-4A6D-7949-96CD-E7569C38ADE4}"/>
                </a:ext>
              </a:extLst>
            </xdr:cNvPr>
            <xdr:cNvPicPr/>
          </xdr:nvPicPr>
          <xdr:blipFill>
            <a:blip xmlns:r="http://schemas.openxmlformats.org/officeDocument/2006/relationships" r:embed="rId52"/>
            <a:stretch>
              <a:fillRect/>
            </a:stretch>
          </xdr:blipFill>
          <xdr:spPr>
            <a:xfrm>
              <a:off x="37800440" y="2941177"/>
              <a:ext cx="18000" cy="18000"/>
            </a:xfrm>
            <a:prstGeom prst="rect">
              <a:avLst/>
            </a:prstGeom>
          </xdr:spPr>
        </xdr:pic>
      </mc:Fallback>
    </mc:AlternateContent>
    <xdr:clientData/>
  </xdr:twoCellAnchor>
  <xdr:twoCellAnchor editAs="oneCell">
    <xdr:from>
      <xdr:col>44</xdr:col>
      <xdr:colOff>10623</xdr:colOff>
      <xdr:row>10</xdr:row>
      <xdr:rowOff>115651</xdr:rowOff>
    </xdr:from>
    <xdr:to>
      <xdr:col>48</xdr:col>
      <xdr:colOff>173223</xdr:colOff>
      <xdr:row>13</xdr:row>
      <xdr:rowOff>17046</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52" name="Ink 251">
              <a:extLst>
                <a:ext uri="{FF2B5EF4-FFF2-40B4-BE49-F238E27FC236}">
                  <a16:creationId xmlns:a16="http://schemas.microsoft.com/office/drawing/2014/main" id="{2D0519E1-1E27-464D-12E2-F784C11714C0}"/>
                </a:ext>
              </a:extLst>
            </xdr14:cNvPr>
            <xdr14:cNvContentPartPr/>
          </xdr14:nvContentPartPr>
          <xdr14:nvPr macro=""/>
          <xdr14:xfrm>
            <a:off x="40048280" y="1929937"/>
            <a:ext cx="2601000" cy="445680"/>
          </xdr14:xfrm>
        </xdr:contentPart>
      </mc:Choice>
      <mc:Fallback xmlns="">
        <xdr:pic>
          <xdr:nvPicPr>
            <xdr:cNvPr id="252" name="Ink 251">
              <a:extLst>
                <a:ext uri="{FF2B5EF4-FFF2-40B4-BE49-F238E27FC236}">
                  <a16:creationId xmlns:a16="http://schemas.microsoft.com/office/drawing/2014/main" id="{2D0519E1-1E27-464D-12E2-F784C11714C0}"/>
                </a:ext>
              </a:extLst>
            </xdr:cNvPr>
            <xdr:cNvPicPr/>
          </xdr:nvPicPr>
          <xdr:blipFill>
            <a:blip xmlns:r="http://schemas.openxmlformats.org/officeDocument/2006/relationships" r:embed="rId54"/>
            <a:stretch>
              <a:fillRect/>
            </a:stretch>
          </xdr:blipFill>
          <xdr:spPr>
            <a:xfrm>
              <a:off x="40039281" y="1921297"/>
              <a:ext cx="2618638" cy="463320"/>
            </a:xfrm>
            <a:prstGeom prst="rect">
              <a:avLst/>
            </a:prstGeom>
          </xdr:spPr>
        </xdr:pic>
      </mc:Fallback>
    </mc:AlternateContent>
    <xdr:clientData/>
  </xdr:twoCellAnchor>
</xdr:wsDr>
</file>

<file path=xl/drawings/drawing20.xml><?xml version="1.0" encoding="utf-8"?>
<xdr:wsDr xmlns:xdr="http://schemas.openxmlformats.org/drawingml/2006/spreadsheetDrawing" xmlns:a="http://schemas.openxmlformats.org/drawingml/2006/main">
  <xdr:twoCellAnchor editAs="oneCell">
    <xdr:from>
      <xdr:col>5</xdr:col>
      <xdr:colOff>525000</xdr:colOff>
      <xdr:row>1</xdr:row>
      <xdr:rowOff>53280</xdr:rowOff>
    </xdr:from>
    <xdr:to>
      <xdr:col>6</xdr:col>
      <xdr:colOff>359640</xdr:colOff>
      <xdr:row>2</xdr:row>
      <xdr:rowOff>103320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7" name="Ink 16">
              <a:extLst>
                <a:ext uri="{FF2B5EF4-FFF2-40B4-BE49-F238E27FC236}">
                  <a16:creationId xmlns:a16="http://schemas.microsoft.com/office/drawing/2014/main" id="{7BD7B4BC-D262-DAAC-286C-749AACB8D65B}"/>
                </a:ext>
              </a:extLst>
            </xdr14:cNvPr>
            <xdr14:cNvContentPartPr/>
          </xdr14:nvContentPartPr>
          <xdr14:nvPr macro=""/>
          <xdr14:xfrm>
            <a:off x="3573000" y="236160"/>
            <a:ext cx="444240" cy="232920"/>
          </xdr14:xfrm>
        </xdr:contentPart>
      </mc:Choice>
      <mc:Fallback xmlns="">
        <xdr:pic>
          <xdr:nvPicPr>
            <xdr:cNvPr id="17" name="Ink 16">
              <a:extLst>
                <a:ext uri="{FF2B5EF4-FFF2-40B4-BE49-F238E27FC236}">
                  <a16:creationId xmlns:a16="http://schemas.microsoft.com/office/drawing/2014/main" id="{7BD7B4BC-D262-DAAC-286C-749AACB8D65B}"/>
                </a:ext>
              </a:extLst>
            </xdr:cNvPr>
            <xdr:cNvPicPr/>
          </xdr:nvPicPr>
          <xdr:blipFill>
            <a:blip xmlns:r="http://schemas.openxmlformats.org/officeDocument/2006/relationships" r:embed="rId2"/>
            <a:stretch>
              <a:fillRect/>
            </a:stretch>
          </xdr:blipFill>
          <xdr:spPr>
            <a:xfrm>
              <a:off x="3564353" y="227520"/>
              <a:ext cx="461894" cy="250560"/>
            </a:xfrm>
            <a:prstGeom prst="rect">
              <a:avLst/>
            </a:prstGeom>
          </xdr:spPr>
        </xdr:pic>
      </mc:Fallback>
    </mc:AlternateContent>
    <xdr:clientData/>
  </xdr:twoCellAnchor>
  <xdr:twoCellAnchor editAs="oneCell">
    <xdr:from>
      <xdr:col>1</xdr:col>
      <xdr:colOff>517200</xdr:colOff>
      <xdr:row>1</xdr:row>
      <xdr:rowOff>33480</xdr:rowOff>
    </xdr:from>
    <xdr:to>
      <xdr:col>5</xdr:col>
      <xdr:colOff>305040</xdr:colOff>
      <xdr:row>3</xdr:row>
      <xdr:rowOff>9720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8" name="Ink 17">
              <a:extLst>
                <a:ext uri="{FF2B5EF4-FFF2-40B4-BE49-F238E27FC236}">
                  <a16:creationId xmlns:a16="http://schemas.microsoft.com/office/drawing/2014/main" id="{CA3361C0-1D90-9AAE-7752-E0A851F8D4A3}"/>
                </a:ext>
              </a:extLst>
            </xdr14:cNvPr>
            <xdr14:cNvContentPartPr/>
          </xdr14:nvContentPartPr>
          <xdr14:nvPr macro=""/>
          <xdr14:xfrm>
            <a:off x="1126800" y="216360"/>
            <a:ext cx="2226240" cy="342000"/>
          </xdr14:xfrm>
        </xdr:contentPart>
      </mc:Choice>
      <mc:Fallback xmlns="">
        <xdr:pic>
          <xdr:nvPicPr>
            <xdr:cNvPr id="18" name="Ink 17">
              <a:extLst>
                <a:ext uri="{FF2B5EF4-FFF2-40B4-BE49-F238E27FC236}">
                  <a16:creationId xmlns:a16="http://schemas.microsoft.com/office/drawing/2014/main" id="{CA3361C0-1D90-9AAE-7752-E0A851F8D4A3}"/>
                </a:ext>
              </a:extLst>
            </xdr:cNvPr>
            <xdr:cNvPicPr/>
          </xdr:nvPicPr>
          <xdr:blipFill>
            <a:blip xmlns:r="http://schemas.openxmlformats.org/officeDocument/2006/relationships" r:embed="rId4"/>
            <a:stretch>
              <a:fillRect/>
            </a:stretch>
          </xdr:blipFill>
          <xdr:spPr>
            <a:xfrm>
              <a:off x="1117801" y="207720"/>
              <a:ext cx="2243877" cy="359640"/>
            </a:xfrm>
            <a:prstGeom prst="rect">
              <a:avLst/>
            </a:prstGeom>
          </xdr:spPr>
        </xdr:pic>
      </mc:Fallback>
    </mc:AlternateContent>
    <xdr:clientData/>
  </xdr:twoCellAnchor>
  <xdr:twoCellAnchor editAs="oneCell">
    <xdr:from>
      <xdr:col>0</xdr:col>
      <xdr:colOff>277200</xdr:colOff>
      <xdr:row>1</xdr:row>
      <xdr:rowOff>16200</xdr:rowOff>
    </xdr:from>
    <xdr:to>
      <xdr:col>1</xdr:col>
      <xdr:colOff>312000</xdr:colOff>
      <xdr:row>2</xdr:row>
      <xdr:rowOff>150480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9" name="Ink 18">
              <a:extLst>
                <a:ext uri="{FF2B5EF4-FFF2-40B4-BE49-F238E27FC236}">
                  <a16:creationId xmlns:a16="http://schemas.microsoft.com/office/drawing/2014/main" id="{BAB409B0-43D2-81AF-5E6B-3657D80368D5}"/>
                </a:ext>
              </a:extLst>
            </xdr14:cNvPr>
            <xdr14:cNvContentPartPr/>
          </xdr14:nvContentPartPr>
          <xdr14:nvPr macro=""/>
          <xdr14:xfrm>
            <a:off x="277200" y="199080"/>
            <a:ext cx="644400" cy="317160"/>
          </xdr14:xfrm>
        </xdr:contentPart>
      </mc:Choice>
      <mc:Fallback xmlns="">
        <xdr:pic>
          <xdr:nvPicPr>
            <xdr:cNvPr id="19" name="Ink 18">
              <a:extLst>
                <a:ext uri="{FF2B5EF4-FFF2-40B4-BE49-F238E27FC236}">
                  <a16:creationId xmlns:a16="http://schemas.microsoft.com/office/drawing/2014/main" id="{BAB409B0-43D2-81AF-5E6B-3657D80368D5}"/>
                </a:ext>
              </a:extLst>
            </xdr:cNvPr>
            <xdr:cNvPicPr/>
          </xdr:nvPicPr>
          <xdr:blipFill>
            <a:blip xmlns:r="http://schemas.openxmlformats.org/officeDocument/2006/relationships" r:embed="rId6"/>
            <a:stretch>
              <a:fillRect/>
            </a:stretch>
          </xdr:blipFill>
          <xdr:spPr>
            <a:xfrm>
              <a:off x="268200" y="190080"/>
              <a:ext cx="662040" cy="334800"/>
            </a:xfrm>
            <a:prstGeom prst="rect">
              <a:avLst/>
            </a:prstGeom>
          </xdr:spPr>
        </xdr:pic>
      </mc:Fallback>
    </mc:AlternateContent>
    <xdr:clientData/>
  </xdr:twoCellAnchor>
  <xdr:twoCellAnchor editAs="oneCell">
    <xdr:from>
      <xdr:col>6</xdr:col>
      <xdr:colOff>488520</xdr:colOff>
      <xdr:row>2</xdr:row>
      <xdr:rowOff>88920</xdr:rowOff>
    </xdr:from>
    <xdr:to>
      <xdr:col>6</xdr:col>
      <xdr:colOff>497160</xdr:colOff>
      <xdr:row>2</xdr:row>
      <xdr:rowOff>153720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20" name="Ink 19">
              <a:extLst>
                <a:ext uri="{FF2B5EF4-FFF2-40B4-BE49-F238E27FC236}">
                  <a16:creationId xmlns:a16="http://schemas.microsoft.com/office/drawing/2014/main" id="{0AFF1038-47CC-0A94-77CD-4615C6F6D71E}"/>
                </a:ext>
              </a:extLst>
            </xdr14:cNvPr>
            <xdr14:cNvContentPartPr/>
          </xdr14:nvContentPartPr>
          <xdr14:nvPr macro=""/>
          <xdr14:xfrm>
            <a:off x="4146120" y="454680"/>
            <a:ext cx="8640" cy="64800"/>
          </xdr14:xfrm>
        </xdr:contentPart>
      </mc:Choice>
      <mc:Fallback xmlns="">
        <xdr:pic>
          <xdr:nvPicPr>
            <xdr:cNvPr id="20" name="Ink 19">
              <a:extLst>
                <a:ext uri="{FF2B5EF4-FFF2-40B4-BE49-F238E27FC236}">
                  <a16:creationId xmlns:a16="http://schemas.microsoft.com/office/drawing/2014/main" id="{0AFF1038-47CC-0A94-77CD-4615C6F6D71E}"/>
                </a:ext>
              </a:extLst>
            </xdr:cNvPr>
            <xdr:cNvPicPr/>
          </xdr:nvPicPr>
          <xdr:blipFill>
            <a:blip xmlns:r="http://schemas.openxmlformats.org/officeDocument/2006/relationships" r:embed="rId8"/>
            <a:stretch>
              <a:fillRect/>
            </a:stretch>
          </xdr:blipFill>
          <xdr:spPr>
            <a:xfrm>
              <a:off x="4137120" y="446040"/>
              <a:ext cx="26280" cy="82440"/>
            </a:xfrm>
            <a:prstGeom prst="rect">
              <a:avLst/>
            </a:prstGeom>
          </xdr:spPr>
        </xdr:pic>
      </mc:Fallback>
    </mc:AlternateContent>
    <xdr:clientData/>
  </xdr:twoCellAnchor>
  <xdr:twoCellAnchor editAs="oneCell">
    <xdr:from>
      <xdr:col>7</xdr:col>
      <xdr:colOff>92040</xdr:colOff>
      <xdr:row>0</xdr:row>
      <xdr:rowOff>134640</xdr:rowOff>
    </xdr:from>
    <xdr:to>
      <xdr:col>10</xdr:col>
      <xdr:colOff>319200</xdr:colOff>
      <xdr:row>2</xdr:row>
      <xdr:rowOff>111960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31" name="Ink 30">
              <a:extLst>
                <a:ext uri="{FF2B5EF4-FFF2-40B4-BE49-F238E27FC236}">
                  <a16:creationId xmlns:a16="http://schemas.microsoft.com/office/drawing/2014/main" id="{F65323C1-65C5-6FCE-C3D4-A912536A913E}"/>
                </a:ext>
              </a:extLst>
            </xdr14:cNvPr>
            <xdr14:cNvContentPartPr/>
          </xdr14:nvContentPartPr>
          <xdr14:nvPr macro=""/>
          <xdr14:xfrm>
            <a:off x="4359240" y="134640"/>
            <a:ext cx="2055960" cy="343080"/>
          </xdr14:xfrm>
        </xdr:contentPart>
      </mc:Choice>
      <mc:Fallback xmlns="">
        <xdr:pic>
          <xdr:nvPicPr>
            <xdr:cNvPr id="31" name="Ink 30">
              <a:extLst>
                <a:ext uri="{FF2B5EF4-FFF2-40B4-BE49-F238E27FC236}">
                  <a16:creationId xmlns:a16="http://schemas.microsoft.com/office/drawing/2014/main" id="{F65323C1-65C5-6FCE-C3D4-A912536A913E}"/>
                </a:ext>
              </a:extLst>
            </xdr:cNvPr>
            <xdr:cNvPicPr/>
          </xdr:nvPicPr>
          <xdr:blipFill>
            <a:blip xmlns:r="http://schemas.openxmlformats.org/officeDocument/2006/relationships" r:embed="rId10"/>
            <a:stretch>
              <a:fillRect/>
            </a:stretch>
          </xdr:blipFill>
          <xdr:spPr>
            <a:xfrm>
              <a:off x="4350240" y="125640"/>
              <a:ext cx="2073600" cy="360720"/>
            </a:xfrm>
            <a:prstGeom prst="rect">
              <a:avLst/>
            </a:prstGeom>
          </xdr:spPr>
        </xdr:pic>
      </mc:Fallback>
    </mc:AlternateContent>
    <xdr:clientData/>
  </xdr:twoCellAnchor>
  <xdr:twoCellAnchor editAs="oneCell">
    <xdr:from>
      <xdr:col>7</xdr:col>
      <xdr:colOff>169440</xdr:colOff>
      <xdr:row>3</xdr:row>
      <xdr:rowOff>87120</xdr:rowOff>
    </xdr:from>
    <xdr:to>
      <xdr:col>9</xdr:col>
      <xdr:colOff>496080</xdr:colOff>
      <xdr:row>5</xdr:row>
      <xdr:rowOff>82080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38" name="Ink 37">
              <a:extLst>
                <a:ext uri="{FF2B5EF4-FFF2-40B4-BE49-F238E27FC236}">
                  <a16:creationId xmlns:a16="http://schemas.microsoft.com/office/drawing/2014/main" id="{06CF4C54-96CD-E1CA-4242-447F3F001514}"/>
                </a:ext>
              </a:extLst>
            </xdr14:cNvPr>
            <xdr14:cNvContentPartPr/>
          </xdr14:nvContentPartPr>
          <xdr14:nvPr macro=""/>
          <xdr14:xfrm>
            <a:off x="4436640" y="635760"/>
            <a:ext cx="1545840" cy="360720"/>
          </xdr14:xfrm>
        </xdr:contentPart>
      </mc:Choice>
      <mc:Fallback xmlns="">
        <xdr:pic>
          <xdr:nvPicPr>
            <xdr:cNvPr id="38" name="Ink 37">
              <a:extLst>
                <a:ext uri="{FF2B5EF4-FFF2-40B4-BE49-F238E27FC236}">
                  <a16:creationId xmlns:a16="http://schemas.microsoft.com/office/drawing/2014/main" id="{06CF4C54-96CD-E1CA-4242-447F3F001514}"/>
                </a:ext>
              </a:extLst>
            </xdr:cNvPr>
            <xdr:cNvPicPr/>
          </xdr:nvPicPr>
          <xdr:blipFill>
            <a:blip xmlns:r="http://schemas.openxmlformats.org/officeDocument/2006/relationships" r:embed="rId12"/>
            <a:stretch>
              <a:fillRect/>
            </a:stretch>
          </xdr:blipFill>
          <xdr:spPr>
            <a:xfrm>
              <a:off x="4428000" y="626760"/>
              <a:ext cx="1563480" cy="378360"/>
            </a:xfrm>
            <a:prstGeom prst="rect">
              <a:avLst/>
            </a:prstGeom>
          </xdr:spPr>
        </xdr:pic>
      </mc:Fallback>
    </mc:AlternateContent>
    <xdr:clientData/>
  </xdr:twoCellAnchor>
  <xdr:twoCellAnchor editAs="oneCell">
    <xdr:from>
      <xdr:col>7</xdr:col>
      <xdr:colOff>328920</xdr:colOff>
      <xdr:row>6</xdr:row>
      <xdr:rowOff>9720</xdr:rowOff>
    </xdr:from>
    <xdr:to>
      <xdr:col>8</xdr:col>
      <xdr:colOff>335640</xdr:colOff>
      <xdr:row>7</xdr:row>
      <xdr:rowOff>101520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43" name="Ink 42">
              <a:extLst>
                <a:ext uri="{FF2B5EF4-FFF2-40B4-BE49-F238E27FC236}">
                  <a16:creationId xmlns:a16="http://schemas.microsoft.com/office/drawing/2014/main" id="{D87A7D24-1AB1-03AA-B883-1CEF55BCFEBD}"/>
                </a:ext>
              </a:extLst>
            </xdr14:cNvPr>
            <xdr14:cNvContentPartPr/>
          </xdr14:nvContentPartPr>
          <xdr14:nvPr macro=""/>
          <xdr14:xfrm>
            <a:off x="4596120" y="1107000"/>
            <a:ext cx="616320" cy="274680"/>
          </xdr14:xfrm>
        </xdr:contentPart>
      </mc:Choice>
      <mc:Fallback xmlns="">
        <xdr:pic>
          <xdr:nvPicPr>
            <xdr:cNvPr id="43" name="Ink 42">
              <a:extLst>
                <a:ext uri="{FF2B5EF4-FFF2-40B4-BE49-F238E27FC236}">
                  <a16:creationId xmlns:a16="http://schemas.microsoft.com/office/drawing/2014/main" id="{D87A7D24-1AB1-03AA-B883-1CEF55BCFEBD}"/>
                </a:ext>
              </a:extLst>
            </xdr:cNvPr>
            <xdr:cNvPicPr/>
          </xdr:nvPicPr>
          <xdr:blipFill>
            <a:blip xmlns:r="http://schemas.openxmlformats.org/officeDocument/2006/relationships" r:embed="rId14"/>
            <a:stretch>
              <a:fillRect/>
            </a:stretch>
          </xdr:blipFill>
          <xdr:spPr>
            <a:xfrm>
              <a:off x="4587480" y="1098360"/>
              <a:ext cx="633960" cy="292320"/>
            </a:xfrm>
            <a:prstGeom prst="rect">
              <a:avLst/>
            </a:prstGeom>
          </xdr:spPr>
        </xdr:pic>
      </mc:Fallback>
    </mc:AlternateContent>
    <xdr:clientData/>
  </xdr:twoCellAnchor>
  <xdr:twoCellAnchor editAs="oneCell">
    <xdr:from>
      <xdr:col>0</xdr:col>
      <xdr:colOff>116640</xdr:colOff>
      <xdr:row>2</xdr:row>
      <xdr:rowOff>41400</xdr:rowOff>
    </xdr:from>
    <xdr:to>
      <xdr:col>0</xdr:col>
      <xdr:colOff>215280</xdr:colOff>
      <xdr:row>2</xdr:row>
      <xdr:rowOff>115200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44" name="Ink 43">
              <a:extLst>
                <a:ext uri="{FF2B5EF4-FFF2-40B4-BE49-F238E27FC236}">
                  <a16:creationId xmlns:a16="http://schemas.microsoft.com/office/drawing/2014/main" id="{2572FB85-7C08-277C-360B-5DFF79E45051}"/>
                </a:ext>
              </a:extLst>
            </xdr14:cNvPr>
            <xdr14:cNvContentPartPr/>
          </xdr14:nvContentPartPr>
          <xdr14:nvPr macro=""/>
          <xdr14:xfrm>
            <a:off x="116640" y="407160"/>
            <a:ext cx="98640" cy="73800"/>
          </xdr14:xfrm>
        </xdr:contentPart>
      </mc:Choice>
      <mc:Fallback xmlns="">
        <xdr:pic>
          <xdr:nvPicPr>
            <xdr:cNvPr id="44" name="Ink 43">
              <a:extLst>
                <a:ext uri="{FF2B5EF4-FFF2-40B4-BE49-F238E27FC236}">
                  <a16:creationId xmlns:a16="http://schemas.microsoft.com/office/drawing/2014/main" id="{2572FB85-7C08-277C-360B-5DFF79E45051}"/>
                </a:ext>
              </a:extLst>
            </xdr:cNvPr>
            <xdr:cNvPicPr/>
          </xdr:nvPicPr>
          <xdr:blipFill>
            <a:blip xmlns:r="http://schemas.openxmlformats.org/officeDocument/2006/relationships" r:embed="rId16"/>
            <a:stretch>
              <a:fillRect/>
            </a:stretch>
          </xdr:blipFill>
          <xdr:spPr>
            <a:xfrm>
              <a:off x="108000" y="398160"/>
              <a:ext cx="116280" cy="91440"/>
            </a:xfrm>
            <a:prstGeom prst="rect">
              <a:avLst/>
            </a:prstGeom>
          </xdr:spPr>
        </xdr:pic>
      </mc:Fallback>
    </mc:AlternateContent>
    <xdr:clientData/>
  </xdr:twoCellAnchor>
  <xdr:twoCellAnchor editAs="oneCell">
    <xdr:from>
      <xdr:col>5</xdr:col>
      <xdr:colOff>419880</xdr:colOff>
      <xdr:row>11</xdr:row>
      <xdr:rowOff>106920</xdr:rowOff>
    </xdr:from>
    <xdr:to>
      <xdr:col>6</xdr:col>
      <xdr:colOff>344160</xdr:colOff>
      <xdr:row>12</xdr:row>
      <xdr:rowOff>140400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58" name="Ink 57">
              <a:extLst>
                <a:ext uri="{FF2B5EF4-FFF2-40B4-BE49-F238E27FC236}">
                  <a16:creationId xmlns:a16="http://schemas.microsoft.com/office/drawing/2014/main" id="{76B76826-11D1-FC3B-6024-FC5FCEEA14DF}"/>
                </a:ext>
              </a:extLst>
            </xdr14:cNvPr>
            <xdr14:cNvContentPartPr/>
          </xdr14:nvContentPartPr>
          <xdr14:nvPr macro=""/>
          <xdr14:xfrm>
            <a:off x="3467880" y="2118600"/>
            <a:ext cx="533880" cy="216360"/>
          </xdr14:xfrm>
        </xdr:contentPart>
      </mc:Choice>
      <mc:Fallback xmlns="">
        <xdr:pic>
          <xdr:nvPicPr>
            <xdr:cNvPr id="58" name="Ink 57">
              <a:extLst>
                <a:ext uri="{FF2B5EF4-FFF2-40B4-BE49-F238E27FC236}">
                  <a16:creationId xmlns:a16="http://schemas.microsoft.com/office/drawing/2014/main" id="{76B76826-11D1-FC3B-6024-FC5FCEEA14DF}"/>
                </a:ext>
              </a:extLst>
            </xdr:cNvPr>
            <xdr:cNvPicPr/>
          </xdr:nvPicPr>
          <xdr:blipFill>
            <a:blip xmlns:r="http://schemas.openxmlformats.org/officeDocument/2006/relationships" r:embed="rId18"/>
            <a:stretch>
              <a:fillRect/>
            </a:stretch>
          </xdr:blipFill>
          <xdr:spPr>
            <a:xfrm>
              <a:off x="3459240" y="2109600"/>
              <a:ext cx="551520" cy="234000"/>
            </a:xfrm>
            <a:prstGeom prst="rect">
              <a:avLst/>
            </a:prstGeom>
          </xdr:spPr>
        </xdr:pic>
      </mc:Fallback>
    </mc:AlternateContent>
    <xdr:clientData/>
  </xdr:twoCellAnchor>
  <xdr:twoCellAnchor editAs="oneCell">
    <xdr:from>
      <xdr:col>0</xdr:col>
      <xdr:colOff>241200</xdr:colOff>
      <xdr:row>11</xdr:row>
      <xdr:rowOff>109440</xdr:rowOff>
    </xdr:from>
    <xdr:to>
      <xdr:col>5</xdr:col>
      <xdr:colOff>189480</xdr:colOff>
      <xdr:row>13</xdr:row>
      <xdr:rowOff>80640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59" name="Ink 58">
              <a:extLst>
                <a:ext uri="{FF2B5EF4-FFF2-40B4-BE49-F238E27FC236}">
                  <a16:creationId xmlns:a16="http://schemas.microsoft.com/office/drawing/2014/main" id="{EB833FC0-C0F7-AB3E-E822-DC2F9255DE6D}"/>
                </a:ext>
              </a:extLst>
            </xdr14:cNvPr>
            <xdr14:cNvContentPartPr/>
          </xdr14:nvContentPartPr>
          <xdr14:nvPr macro=""/>
          <xdr14:xfrm>
            <a:off x="241200" y="2121120"/>
            <a:ext cx="2996280" cy="336960"/>
          </xdr14:xfrm>
        </xdr:contentPart>
      </mc:Choice>
      <mc:Fallback xmlns="">
        <xdr:pic>
          <xdr:nvPicPr>
            <xdr:cNvPr id="59" name="Ink 58">
              <a:extLst>
                <a:ext uri="{FF2B5EF4-FFF2-40B4-BE49-F238E27FC236}">
                  <a16:creationId xmlns:a16="http://schemas.microsoft.com/office/drawing/2014/main" id="{EB833FC0-C0F7-AB3E-E822-DC2F9255DE6D}"/>
                </a:ext>
              </a:extLst>
            </xdr:cNvPr>
            <xdr:cNvPicPr/>
          </xdr:nvPicPr>
          <xdr:blipFill>
            <a:blip xmlns:r="http://schemas.openxmlformats.org/officeDocument/2006/relationships" r:embed="rId20"/>
            <a:stretch>
              <a:fillRect/>
            </a:stretch>
          </xdr:blipFill>
          <xdr:spPr>
            <a:xfrm>
              <a:off x="232560" y="2112120"/>
              <a:ext cx="3013920" cy="354600"/>
            </a:xfrm>
            <a:prstGeom prst="rect">
              <a:avLst/>
            </a:prstGeom>
          </xdr:spPr>
        </xdr:pic>
      </mc:Fallback>
    </mc:AlternateContent>
    <xdr:clientData/>
  </xdr:twoCellAnchor>
  <xdr:twoCellAnchor editAs="oneCell">
    <xdr:from>
      <xdr:col>0</xdr:col>
      <xdr:colOff>378720</xdr:colOff>
      <xdr:row>9</xdr:row>
      <xdr:rowOff>144360</xdr:rowOff>
    </xdr:from>
    <xdr:to>
      <xdr:col>3</xdr:col>
      <xdr:colOff>535320</xdr:colOff>
      <xdr:row>15</xdr:row>
      <xdr:rowOff>135720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61" name="Ink 60">
              <a:extLst>
                <a:ext uri="{FF2B5EF4-FFF2-40B4-BE49-F238E27FC236}">
                  <a16:creationId xmlns:a16="http://schemas.microsoft.com/office/drawing/2014/main" id="{DE7EABF8-ED4B-630C-1F9C-6FD81A38AADF}"/>
                </a:ext>
              </a:extLst>
            </xdr14:cNvPr>
            <xdr14:cNvContentPartPr/>
          </xdr14:nvContentPartPr>
          <xdr14:nvPr macro=""/>
          <xdr14:xfrm>
            <a:off x="378720" y="1790280"/>
            <a:ext cx="1985400" cy="1088640"/>
          </xdr14:xfrm>
        </xdr:contentPart>
      </mc:Choice>
      <mc:Fallback xmlns="">
        <xdr:pic>
          <xdr:nvPicPr>
            <xdr:cNvPr id="61" name="Ink 60">
              <a:extLst>
                <a:ext uri="{FF2B5EF4-FFF2-40B4-BE49-F238E27FC236}">
                  <a16:creationId xmlns:a16="http://schemas.microsoft.com/office/drawing/2014/main" id="{DE7EABF8-ED4B-630C-1F9C-6FD81A38AADF}"/>
                </a:ext>
              </a:extLst>
            </xdr:cNvPr>
            <xdr:cNvPicPr/>
          </xdr:nvPicPr>
          <xdr:blipFill>
            <a:blip xmlns:r="http://schemas.openxmlformats.org/officeDocument/2006/relationships" r:embed="rId22"/>
            <a:stretch>
              <a:fillRect/>
            </a:stretch>
          </xdr:blipFill>
          <xdr:spPr>
            <a:xfrm>
              <a:off x="369720" y="1781640"/>
              <a:ext cx="2003040" cy="1106280"/>
            </a:xfrm>
            <a:prstGeom prst="rect">
              <a:avLst/>
            </a:prstGeom>
          </xdr:spPr>
        </xdr:pic>
      </mc:Fallback>
    </mc:AlternateContent>
    <xdr:clientData/>
  </xdr:twoCellAnchor>
  <xdr:twoCellAnchor editAs="oneCell">
    <xdr:from>
      <xdr:col>2</xdr:col>
      <xdr:colOff>313680</xdr:colOff>
      <xdr:row>6</xdr:row>
      <xdr:rowOff>27720</xdr:rowOff>
    </xdr:from>
    <xdr:to>
      <xdr:col>5</xdr:col>
      <xdr:colOff>192000</xdr:colOff>
      <xdr:row>9</xdr:row>
      <xdr:rowOff>178920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70" name="Ink 69">
              <a:extLst>
                <a:ext uri="{FF2B5EF4-FFF2-40B4-BE49-F238E27FC236}">
                  <a16:creationId xmlns:a16="http://schemas.microsoft.com/office/drawing/2014/main" id="{334B86A5-210A-C790-432A-EA03C38AD80B}"/>
                </a:ext>
              </a:extLst>
            </xdr14:cNvPr>
            <xdr14:cNvContentPartPr/>
          </xdr14:nvContentPartPr>
          <xdr14:nvPr macro=""/>
          <xdr14:xfrm>
            <a:off x="1532880" y="1125000"/>
            <a:ext cx="1707120" cy="699840"/>
          </xdr14:xfrm>
        </xdr:contentPart>
      </mc:Choice>
      <mc:Fallback xmlns="">
        <xdr:pic>
          <xdr:nvPicPr>
            <xdr:cNvPr id="70" name="Ink 69">
              <a:extLst>
                <a:ext uri="{FF2B5EF4-FFF2-40B4-BE49-F238E27FC236}">
                  <a16:creationId xmlns:a16="http://schemas.microsoft.com/office/drawing/2014/main" id="{334B86A5-210A-C790-432A-EA03C38AD80B}"/>
                </a:ext>
              </a:extLst>
            </xdr:cNvPr>
            <xdr:cNvPicPr/>
          </xdr:nvPicPr>
          <xdr:blipFill>
            <a:blip xmlns:r="http://schemas.openxmlformats.org/officeDocument/2006/relationships" r:embed="rId24"/>
            <a:stretch>
              <a:fillRect/>
            </a:stretch>
          </xdr:blipFill>
          <xdr:spPr>
            <a:xfrm>
              <a:off x="1524240" y="1116356"/>
              <a:ext cx="1724760" cy="717489"/>
            </a:xfrm>
            <a:prstGeom prst="rect">
              <a:avLst/>
            </a:prstGeom>
          </xdr:spPr>
        </xdr:pic>
      </mc:Fallback>
    </mc:AlternateContent>
    <xdr:clientData/>
  </xdr:twoCellAnchor>
  <xdr:twoCellAnchor editAs="oneCell">
    <xdr:from>
      <xdr:col>0</xdr:col>
      <xdr:colOff>31320</xdr:colOff>
      <xdr:row>17</xdr:row>
      <xdr:rowOff>20880</xdr:rowOff>
    </xdr:from>
    <xdr:to>
      <xdr:col>17</xdr:col>
      <xdr:colOff>495120</xdr:colOff>
      <xdr:row>17</xdr:row>
      <xdr:rowOff>173160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71" name="Ink 70">
              <a:extLst>
                <a:ext uri="{FF2B5EF4-FFF2-40B4-BE49-F238E27FC236}">
                  <a16:creationId xmlns:a16="http://schemas.microsoft.com/office/drawing/2014/main" id="{2DF9A991-EEE7-10E7-4D3D-03FB8FF2C220}"/>
                </a:ext>
              </a:extLst>
            </xdr14:cNvPr>
            <xdr14:cNvContentPartPr/>
          </xdr14:nvContentPartPr>
          <xdr14:nvPr macro=""/>
          <xdr14:xfrm>
            <a:off x="31320" y="3129840"/>
            <a:ext cx="10827000" cy="152280"/>
          </xdr14:xfrm>
        </xdr:contentPart>
      </mc:Choice>
      <mc:Fallback xmlns="">
        <xdr:pic>
          <xdr:nvPicPr>
            <xdr:cNvPr id="71" name="Ink 70">
              <a:extLst>
                <a:ext uri="{FF2B5EF4-FFF2-40B4-BE49-F238E27FC236}">
                  <a16:creationId xmlns:a16="http://schemas.microsoft.com/office/drawing/2014/main" id="{2DF9A991-EEE7-10E7-4D3D-03FB8FF2C220}"/>
                </a:ext>
              </a:extLst>
            </xdr:cNvPr>
            <xdr:cNvPicPr/>
          </xdr:nvPicPr>
          <xdr:blipFill>
            <a:blip xmlns:r="http://schemas.openxmlformats.org/officeDocument/2006/relationships" r:embed="rId26"/>
            <a:stretch>
              <a:fillRect/>
            </a:stretch>
          </xdr:blipFill>
          <xdr:spPr>
            <a:xfrm>
              <a:off x="25200" y="3123720"/>
              <a:ext cx="10839240" cy="164520"/>
            </a:xfrm>
            <a:prstGeom prst="rect">
              <a:avLst/>
            </a:prstGeom>
          </xdr:spPr>
        </xdr:pic>
      </mc:Fallback>
    </mc:AlternateContent>
    <xdr:clientData/>
  </xdr:twoCellAnchor>
  <xdr:twoCellAnchor editAs="oneCell">
    <xdr:from>
      <xdr:col>1</xdr:col>
      <xdr:colOff>325680</xdr:colOff>
      <xdr:row>18</xdr:row>
      <xdr:rowOff>112320</xdr:rowOff>
    </xdr:from>
    <xdr:to>
      <xdr:col>3</xdr:col>
      <xdr:colOff>235440</xdr:colOff>
      <xdr:row>21</xdr:row>
      <xdr:rowOff>54720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78" name="Ink 77">
              <a:extLst>
                <a:ext uri="{FF2B5EF4-FFF2-40B4-BE49-F238E27FC236}">
                  <a16:creationId xmlns:a16="http://schemas.microsoft.com/office/drawing/2014/main" id="{DD014CC1-097C-43B4-CB61-24DD9C67EFE3}"/>
                </a:ext>
              </a:extLst>
            </xdr14:cNvPr>
            <xdr14:cNvContentPartPr/>
          </xdr14:nvContentPartPr>
          <xdr14:nvPr macro=""/>
          <xdr14:xfrm>
            <a:off x="935280" y="3404160"/>
            <a:ext cx="1128960" cy="491040"/>
          </xdr14:xfrm>
        </xdr:contentPart>
      </mc:Choice>
      <mc:Fallback xmlns="">
        <xdr:pic>
          <xdr:nvPicPr>
            <xdr:cNvPr id="78" name="Ink 77">
              <a:extLst>
                <a:ext uri="{FF2B5EF4-FFF2-40B4-BE49-F238E27FC236}">
                  <a16:creationId xmlns:a16="http://schemas.microsoft.com/office/drawing/2014/main" id="{DD014CC1-097C-43B4-CB61-24DD9C67EFE3}"/>
                </a:ext>
              </a:extLst>
            </xdr:cNvPr>
            <xdr:cNvPicPr/>
          </xdr:nvPicPr>
          <xdr:blipFill>
            <a:blip xmlns:r="http://schemas.openxmlformats.org/officeDocument/2006/relationships" r:embed="rId28"/>
            <a:stretch>
              <a:fillRect/>
            </a:stretch>
          </xdr:blipFill>
          <xdr:spPr>
            <a:xfrm>
              <a:off x="926283" y="3395520"/>
              <a:ext cx="1146594" cy="508680"/>
            </a:xfrm>
            <a:prstGeom prst="rect">
              <a:avLst/>
            </a:prstGeom>
          </xdr:spPr>
        </xdr:pic>
      </mc:Fallback>
    </mc:AlternateContent>
    <xdr:clientData/>
  </xdr:twoCellAnchor>
  <xdr:twoCellAnchor editAs="oneCell">
    <xdr:from>
      <xdr:col>3</xdr:col>
      <xdr:colOff>370800</xdr:colOff>
      <xdr:row>21</xdr:row>
      <xdr:rowOff>153360</xdr:rowOff>
    </xdr:from>
    <xdr:to>
      <xdr:col>12</xdr:col>
      <xdr:colOff>516240</xdr:colOff>
      <xdr:row>23</xdr:row>
      <xdr:rowOff>151560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99" name="Ink 98">
              <a:extLst>
                <a:ext uri="{FF2B5EF4-FFF2-40B4-BE49-F238E27FC236}">
                  <a16:creationId xmlns:a16="http://schemas.microsoft.com/office/drawing/2014/main" id="{1402159A-3C01-8478-4C35-809098257A4A}"/>
                </a:ext>
              </a:extLst>
            </xdr14:cNvPr>
            <xdr14:cNvContentPartPr/>
          </xdr14:nvContentPartPr>
          <xdr14:nvPr macro=""/>
          <xdr14:xfrm>
            <a:off x="2199600" y="3993840"/>
            <a:ext cx="5631840" cy="363960"/>
          </xdr14:xfrm>
        </xdr:contentPart>
      </mc:Choice>
      <mc:Fallback xmlns="">
        <xdr:pic>
          <xdr:nvPicPr>
            <xdr:cNvPr id="99" name="Ink 98">
              <a:extLst>
                <a:ext uri="{FF2B5EF4-FFF2-40B4-BE49-F238E27FC236}">
                  <a16:creationId xmlns:a16="http://schemas.microsoft.com/office/drawing/2014/main" id="{1402159A-3C01-8478-4C35-809098257A4A}"/>
                </a:ext>
              </a:extLst>
            </xdr:cNvPr>
            <xdr:cNvPicPr/>
          </xdr:nvPicPr>
          <xdr:blipFill>
            <a:blip xmlns:r="http://schemas.openxmlformats.org/officeDocument/2006/relationships" r:embed="rId30"/>
            <a:stretch>
              <a:fillRect/>
            </a:stretch>
          </xdr:blipFill>
          <xdr:spPr>
            <a:xfrm>
              <a:off x="2190960" y="3984849"/>
              <a:ext cx="5649480" cy="381583"/>
            </a:xfrm>
            <a:prstGeom prst="rect">
              <a:avLst/>
            </a:prstGeom>
          </xdr:spPr>
        </xdr:pic>
      </mc:Fallback>
    </mc:AlternateContent>
    <xdr:clientData/>
  </xdr:twoCellAnchor>
  <xdr:twoCellAnchor editAs="oneCell">
    <xdr:from>
      <xdr:col>13</xdr:col>
      <xdr:colOff>242520</xdr:colOff>
      <xdr:row>21</xdr:row>
      <xdr:rowOff>111240</xdr:rowOff>
    </xdr:from>
    <xdr:to>
      <xdr:col>16</xdr:col>
      <xdr:colOff>596760</xdr:colOff>
      <xdr:row>23</xdr:row>
      <xdr:rowOff>59400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10" name="Ink 109">
              <a:extLst>
                <a:ext uri="{FF2B5EF4-FFF2-40B4-BE49-F238E27FC236}">
                  <a16:creationId xmlns:a16="http://schemas.microsoft.com/office/drawing/2014/main" id="{3B39989A-D4E5-3642-77A3-1D167F682D8E}"/>
                </a:ext>
              </a:extLst>
            </xdr14:cNvPr>
            <xdr14:cNvContentPartPr/>
          </xdr14:nvContentPartPr>
          <xdr14:nvPr macro=""/>
          <xdr14:xfrm>
            <a:off x="8167320" y="3951720"/>
            <a:ext cx="2183040" cy="313920"/>
          </xdr14:xfrm>
        </xdr:contentPart>
      </mc:Choice>
      <mc:Fallback xmlns="">
        <xdr:pic>
          <xdr:nvPicPr>
            <xdr:cNvPr id="110" name="Ink 109">
              <a:extLst>
                <a:ext uri="{FF2B5EF4-FFF2-40B4-BE49-F238E27FC236}">
                  <a16:creationId xmlns:a16="http://schemas.microsoft.com/office/drawing/2014/main" id="{3B39989A-D4E5-3642-77A3-1D167F682D8E}"/>
                </a:ext>
              </a:extLst>
            </xdr:cNvPr>
            <xdr:cNvPicPr/>
          </xdr:nvPicPr>
          <xdr:blipFill>
            <a:blip xmlns:r="http://schemas.openxmlformats.org/officeDocument/2006/relationships" r:embed="rId32"/>
            <a:stretch>
              <a:fillRect/>
            </a:stretch>
          </xdr:blipFill>
          <xdr:spPr>
            <a:xfrm>
              <a:off x="8158680" y="3942720"/>
              <a:ext cx="2200680" cy="331560"/>
            </a:xfrm>
            <a:prstGeom prst="rect">
              <a:avLst/>
            </a:prstGeom>
          </xdr:spPr>
        </xdr:pic>
      </mc:Fallback>
    </mc:AlternateContent>
    <xdr:clientData/>
  </xdr:twoCellAnchor>
  <xdr:twoCellAnchor editAs="oneCell">
    <xdr:from>
      <xdr:col>1</xdr:col>
      <xdr:colOff>417120</xdr:colOff>
      <xdr:row>27</xdr:row>
      <xdr:rowOff>43560</xdr:rowOff>
    </xdr:from>
    <xdr:to>
      <xdr:col>2</xdr:col>
      <xdr:colOff>473160</xdr:colOff>
      <xdr:row>29</xdr:row>
      <xdr:rowOff>54000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14" name="Ink 113">
              <a:extLst>
                <a:ext uri="{FF2B5EF4-FFF2-40B4-BE49-F238E27FC236}">
                  <a16:creationId xmlns:a16="http://schemas.microsoft.com/office/drawing/2014/main" id="{458CD715-284E-0F83-1832-A2D2C04037DC}"/>
                </a:ext>
              </a:extLst>
            </xdr14:cNvPr>
            <xdr14:cNvContentPartPr/>
          </xdr14:nvContentPartPr>
          <xdr14:nvPr macro=""/>
          <xdr14:xfrm>
            <a:off x="1026720" y="4981320"/>
            <a:ext cx="665640" cy="376200"/>
          </xdr14:xfrm>
        </xdr:contentPart>
      </mc:Choice>
      <mc:Fallback xmlns="">
        <xdr:pic>
          <xdr:nvPicPr>
            <xdr:cNvPr id="114" name="Ink 113">
              <a:extLst>
                <a:ext uri="{FF2B5EF4-FFF2-40B4-BE49-F238E27FC236}">
                  <a16:creationId xmlns:a16="http://schemas.microsoft.com/office/drawing/2014/main" id="{458CD715-284E-0F83-1832-A2D2C04037DC}"/>
                </a:ext>
              </a:extLst>
            </xdr:cNvPr>
            <xdr:cNvPicPr/>
          </xdr:nvPicPr>
          <xdr:blipFill>
            <a:blip xmlns:r="http://schemas.openxmlformats.org/officeDocument/2006/relationships" r:embed="rId34"/>
            <a:stretch>
              <a:fillRect/>
            </a:stretch>
          </xdr:blipFill>
          <xdr:spPr>
            <a:xfrm>
              <a:off x="1018080" y="4972329"/>
              <a:ext cx="683280" cy="393823"/>
            </a:xfrm>
            <a:prstGeom prst="rect">
              <a:avLst/>
            </a:prstGeom>
          </xdr:spPr>
        </xdr:pic>
      </mc:Fallback>
    </mc:AlternateContent>
    <xdr:clientData/>
  </xdr:twoCellAnchor>
  <xdr:twoCellAnchor editAs="oneCell">
    <xdr:from>
      <xdr:col>9</xdr:col>
      <xdr:colOff>341640</xdr:colOff>
      <xdr:row>28</xdr:row>
      <xdr:rowOff>117360</xdr:rowOff>
    </xdr:from>
    <xdr:to>
      <xdr:col>13</xdr:col>
      <xdr:colOff>350520</xdr:colOff>
      <xdr:row>30</xdr:row>
      <xdr:rowOff>141480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36" name="Ink 135">
              <a:extLst>
                <a:ext uri="{FF2B5EF4-FFF2-40B4-BE49-F238E27FC236}">
                  <a16:creationId xmlns:a16="http://schemas.microsoft.com/office/drawing/2014/main" id="{A2A63FC3-BC8F-7274-289C-9CCE60C50368}"/>
                </a:ext>
              </a:extLst>
            </xdr14:cNvPr>
            <xdr14:cNvContentPartPr/>
          </xdr14:nvContentPartPr>
          <xdr14:nvPr macro=""/>
          <xdr14:xfrm>
            <a:off x="5828040" y="5238000"/>
            <a:ext cx="2447280" cy="389880"/>
          </xdr14:xfrm>
        </xdr:contentPart>
      </mc:Choice>
      <mc:Fallback xmlns="">
        <xdr:pic>
          <xdr:nvPicPr>
            <xdr:cNvPr id="136" name="Ink 135">
              <a:extLst>
                <a:ext uri="{FF2B5EF4-FFF2-40B4-BE49-F238E27FC236}">
                  <a16:creationId xmlns:a16="http://schemas.microsoft.com/office/drawing/2014/main" id="{A2A63FC3-BC8F-7274-289C-9CCE60C50368}"/>
                </a:ext>
              </a:extLst>
            </xdr:cNvPr>
            <xdr:cNvPicPr/>
          </xdr:nvPicPr>
          <xdr:blipFill>
            <a:blip xmlns:r="http://schemas.openxmlformats.org/officeDocument/2006/relationships" r:embed="rId36"/>
            <a:stretch>
              <a:fillRect/>
            </a:stretch>
          </xdr:blipFill>
          <xdr:spPr>
            <a:xfrm>
              <a:off x="5819400" y="5229000"/>
              <a:ext cx="2464920" cy="407520"/>
            </a:xfrm>
            <a:prstGeom prst="rect">
              <a:avLst/>
            </a:prstGeom>
          </xdr:spPr>
        </xdr:pic>
      </mc:Fallback>
    </mc:AlternateContent>
    <xdr:clientData/>
  </xdr:twoCellAnchor>
  <xdr:twoCellAnchor editAs="oneCell">
    <xdr:from>
      <xdr:col>7</xdr:col>
      <xdr:colOff>561840</xdr:colOff>
      <xdr:row>29</xdr:row>
      <xdr:rowOff>1440</xdr:rowOff>
    </xdr:from>
    <xdr:to>
      <xdr:col>8</xdr:col>
      <xdr:colOff>566040</xdr:colOff>
      <xdr:row>31</xdr:row>
      <xdr:rowOff>55440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37" name="Ink 136">
              <a:extLst>
                <a:ext uri="{FF2B5EF4-FFF2-40B4-BE49-F238E27FC236}">
                  <a16:creationId xmlns:a16="http://schemas.microsoft.com/office/drawing/2014/main" id="{DB43BDE7-93D6-26AC-3E87-C8486066BE8E}"/>
                </a:ext>
              </a:extLst>
            </xdr14:cNvPr>
            <xdr14:cNvContentPartPr/>
          </xdr14:nvContentPartPr>
          <xdr14:nvPr macro=""/>
          <xdr14:xfrm>
            <a:off x="4829040" y="5304960"/>
            <a:ext cx="613800" cy="419760"/>
          </xdr14:xfrm>
        </xdr:contentPart>
      </mc:Choice>
      <mc:Fallback xmlns="">
        <xdr:pic>
          <xdr:nvPicPr>
            <xdr:cNvPr id="137" name="Ink 136">
              <a:extLst>
                <a:ext uri="{FF2B5EF4-FFF2-40B4-BE49-F238E27FC236}">
                  <a16:creationId xmlns:a16="http://schemas.microsoft.com/office/drawing/2014/main" id="{DB43BDE7-93D6-26AC-3E87-C8486066BE8E}"/>
                </a:ext>
              </a:extLst>
            </xdr:cNvPr>
            <xdr:cNvPicPr/>
          </xdr:nvPicPr>
          <xdr:blipFill>
            <a:blip xmlns:r="http://schemas.openxmlformats.org/officeDocument/2006/relationships" r:embed="rId38"/>
            <a:stretch>
              <a:fillRect/>
            </a:stretch>
          </xdr:blipFill>
          <xdr:spPr>
            <a:xfrm>
              <a:off x="4820045" y="5296320"/>
              <a:ext cx="631430" cy="437400"/>
            </a:xfrm>
            <a:prstGeom prst="rect">
              <a:avLst/>
            </a:prstGeom>
          </xdr:spPr>
        </xdr:pic>
      </mc:Fallback>
    </mc:AlternateContent>
    <xdr:clientData/>
  </xdr:twoCellAnchor>
  <xdr:twoCellAnchor editAs="oneCell">
    <xdr:from>
      <xdr:col>3</xdr:col>
      <xdr:colOff>561960</xdr:colOff>
      <xdr:row>28</xdr:row>
      <xdr:rowOff>151200</xdr:rowOff>
    </xdr:from>
    <xdr:to>
      <xdr:col>7</xdr:col>
      <xdr:colOff>166920</xdr:colOff>
      <xdr:row>31</xdr:row>
      <xdr:rowOff>44640</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38" name="Ink 137">
              <a:extLst>
                <a:ext uri="{FF2B5EF4-FFF2-40B4-BE49-F238E27FC236}">
                  <a16:creationId xmlns:a16="http://schemas.microsoft.com/office/drawing/2014/main" id="{55961B9C-9BFE-F4AD-55FF-3A575A466E4D}"/>
                </a:ext>
              </a:extLst>
            </xdr14:cNvPr>
            <xdr14:cNvContentPartPr/>
          </xdr14:nvContentPartPr>
          <xdr14:nvPr macro=""/>
          <xdr14:xfrm>
            <a:off x="2390760" y="5271840"/>
            <a:ext cx="2043360" cy="442080"/>
          </xdr14:xfrm>
        </xdr:contentPart>
      </mc:Choice>
      <mc:Fallback xmlns="">
        <xdr:pic>
          <xdr:nvPicPr>
            <xdr:cNvPr id="138" name="Ink 137">
              <a:extLst>
                <a:ext uri="{FF2B5EF4-FFF2-40B4-BE49-F238E27FC236}">
                  <a16:creationId xmlns:a16="http://schemas.microsoft.com/office/drawing/2014/main" id="{55961B9C-9BFE-F4AD-55FF-3A575A466E4D}"/>
                </a:ext>
              </a:extLst>
            </xdr:cNvPr>
            <xdr:cNvPicPr/>
          </xdr:nvPicPr>
          <xdr:blipFill>
            <a:blip xmlns:r="http://schemas.openxmlformats.org/officeDocument/2006/relationships" r:embed="rId40"/>
            <a:stretch>
              <a:fillRect/>
            </a:stretch>
          </xdr:blipFill>
          <xdr:spPr>
            <a:xfrm>
              <a:off x="2381762" y="5263200"/>
              <a:ext cx="2060997" cy="459720"/>
            </a:xfrm>
            <a:prstGeom prst="rect">
              <a:avLst/>
            </a:prstGeom>
          </xdr:spPr>
        </xdr:pic>
      </mc:Fallback>
    </mc:AlternateContent>
    <xdr:clientData/>
  </xdr:twoCellAnchor>
  <xdr:twoCellAnchor editAs="oneCell">
    <xdr:from>
      <xdr:col>6</xdr:col>
      <xdr:colOff>298800</xdr:colOff>
      <xdr:row>32</xdr:row>
      <xdr:rowOff>90360</xdr:rowOff>
    </xdr:from>
    <xdr:to>
      <xdr:col>15</xdr:col>
      <xdr:colOff>36000</xdr:colOff>
      <xdr:row>34</xdr:row>
      <xdr:rowOff>40320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57" name="Ink 156">
              <a:extLst>
                <a:ext uri="{FF2B5EF4-FFF2-40B4-BE49-F238E27FC236}">
                  <a16:creationId xmlns:a16="http://schemas.microsoft.com/office/drawing/2014/main" id="{9AFD0454-3F62-4B40-D458-331E48ADC6E8}"/>
                </a:ext>
              </a:extLst>
            </xdr14:cNvPr>
            <xdr14:cNvContentPartPr/>
          </xdr14:nvContentPartPr>
          <xdr14:nvPr macro=""/>
          <xdr14:xfrm>
            <a:off x="3956400" y="5942520"/>
            <a:ext cx="5223600" cy="315720"/>
          </xdr14:xfrm>
        </xdr:contentPart>
      </mc:Choice>
      <mc:Fallback xmlns="">
        <xdr:pic>
          <xdr:nvPicPr>
            <xdr:cNvPr id="157" name="Ink 156">
              <a:extLst>
                <a:ext uri="{FF2B5EF4-FFF2-40B4-BE49-F238E27FC236}">
                  <a16:creationId xmlns:a16="http://schemas.microsoft.com/office/drawing/2014/main" id="{9AFD0454-3F62-4B40-D458-331E48ADC6E8}"/>
                </a:ext>
              </a:extLst>
            </xdr:cNvPr>
            <xdr:cNvPicPr/>
          </xdr:nvPicPr>
          <xdr:blipFill>
            <a:blip xmlns:r="http://schemas.openxmlformats.org/officeDocument/2006/relationships" r:embed="rId42"/>
            <a:stretch>
              <a:fillRect/>
            </a:stretch>
          </xdr:blipFill>
          <xdr:spPr>
            <a:xfrm>
              <a:off x="3947760" y="5933520"/>
              <a:ext cx="5241240" cy="333360"/>
            </a:xfrm>
            <a:prstGeom prst="rect">
              <a:avLst/>
            </a:prstGeom>
          </xdr:spPr>
        </xdr:pic>
      </mc:Fallback>
    </mc:AlternateContent>
    <xdr:clientData/>
  </xdr:twoCellAnchor>
  <xdr:twoCellAnchor editAs="oneCell">
    <xdr:from>
      <xdr:col>15</xdr:col>
      <xdr:colOff>324000</xdr:colOff>
      <xdr:row>32</xdr:row>
      <xdr:rowOff>63360</xdr:rowOff>
    </xdr:from>
    <xdr:to>
      <xdr:col>16</xdr:col>
      <xdr:colOff>483360</xdr:colOff>
      <xdr:row>33</xdr:row>
      <xdr:rowOff>91800</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61" name="Ink 160">
              <a:extLst>
                <a:ext uri="{FF2B5EF4-FFF2-40B4-BE49-F238E27FC236}">
                  <a16:creationId xmlns:a16="http://schemas.microsoft.com/office/drawing/2014/main" id="{F269D928-4C83-3A7D-950C-BC691C2F9550}"/>
                </a:ext>
              </a:extLst>
            </xdr14:cNvPr>
            <xdr14:cNvContentPartPr/>
          </xdr14:nvContentPartPr>
          <xdr14:nvPr macro=""/>
          <xdr14:xfrm>
            <a:off x="9468000" y="5915520"/>
            <a:ext cx="768960" cy="211320"/>
          </xdr14:xfrm>
        </xdr:contentPart>
      </mc:Choice>
      <mc:Fallback xmlns="">
        <xdr:pic>
          <xdr:nvPicPr>
            <xdr:cNvPr id="161" name="Ink 160">
              <a:extLst>
                <a:ext uri="{FF2B5EF4-FFF2-40B4-BE49-F238E27FC236}">
                  <a16:creationId xmlns:a16="http://schemas.microsoft.com/office/drawing/2014/main" id="{F269D928-4C83-3A7D-950C-BC691C2F9550}"/>
                </a:ext>
              </a:extLst>
            </xdr:cNvPr>
            <xdr:cNvPicPr/>
          </xdr:nvPicPr>
          <xdr:blipFill>
            <a:blip xmlns:r="http://schemas.openxmlformats.org/officeDocument/2006/relationships" r:embed="rId44"/>
            <a:stretch>
              <a:fillRect/>
            </a:stretch>
          </xdr:blipFill>
          <xdr:spPr>
            <a:xfrm>
              <a:off x="9459000" y="5906520"/>
              <a:ext cx="786600" cy="228960"/>
            </a:xfrm>
            <a:prstGeom prst="rect">
              <a:avLst/>
            </a:prstGeom>
          </xdr:spPr>
        </xdr:pic>
      </mc:Fallback>
    </mc:AlternateContent>
    <xdr:clientData/>
  </xdr:twoCellAnchor>
  <xdr:twoCellAnchor editAs="oneCell">
    <xdr:from>
      <xdr:col>3</xdr:col>
      <xdr:colOff>262080</xdr:colOff>
      <xdr:row>30</xdr:row>
      <xdr:rowOff>50760</xdr:rowOff>
    </xdr:from>
    <xdr:to>
      <xdr:col>3</xdr:col>
      <xdr:colOff>324360</xdr:colOff>
      <xdr:row>30</xdr:row>
      <xdr:rowOff>145080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62" name="Ink 161">
              <a:extLst>
                <a:ext uri="{FF2B5EF4-FFF2-40B4-BE49-F238E27FC236}">
                  <a16:creationId xmlns:a16="http://schemas.microsoft.com/office/drawing/2014/main" id="{ADF36D2D-73EB-3B1C-BFFD-632AA96E31EE}"/>
                </a:ext>
              </a:extLst>
            </xdr14:cNvPr>
            <xdr14:cNvContentPartPr/>
          </xdr14:nvContentPartPr>
          <xdr14:nvPr macro=""/>
          <xdr14:xfrm>
            <a:off x="2090880" y="5537160"/>
            <a:ext cx="62280" cy="94320"/>
          </xdr14:xfrm>
        </xdr:contentPart>
      </mc:Choice>
      <mc:Fallback xmlns="">
        <xdr:pic>
          <xdr:nvPicPr>
            <xdr:cNvPr id="162" name="Ink 161">
              <a:extLst>
                <a:ext uri="{FF2B5EF4-FFF2-40B4-BE49-F238E27FC236}">
                  <a16:creationId xmlns:a16="http://schemas.microsoft.com/office/drawing/2014/main" id="{ADF36D2D-73EB-3B1C-BFFD-632AA96E31EE}"/>
                </a:ext>
              </a:extLst>
            </xdr:cNvPr>
            <xdr:cNvPicPr/>
          </xdr:nvPicPr>
          <xdr:blipFill>
            <a:blip xmlns:r="http://schemas.openxmlformats.org/officeDocument/2006/relationships" r:embed="rId46"/>
            <a:stretch>
              <a:fillRect/>
            </a:stretch>
          </xdr:blipFill>
          <xdr:spPr>
            <a:xfrm>
              <a:off x="2082240" y="5528160"/>
              <a:ext cx="79920" cy="111960"/>
            </a:xfrm>
            <a:prstGeom prst="rect">
              <a:avLst/>
            </a:prstGeom>
          </xdr:spPr>
        </xdr:pic>
      </mc:Fallback>
    </mc:AlternateContent>
    <xdr:clientData/>
  </xdr:twoCellAnchor>
  <xdr:twoCellAnchor editAs="oneCell">
    <xdr:from>
      <xdr:col>11</xdr:col>
      <xdr:colOff>380280</xdr:colOff>
      <xdr:row>38</xdr:row>
      <xdr:rowOff>22680</xdr:rowOff>
    </xdr:from>
    <xdr:to>
      <xdr:col>15</xdr:col>
      <xdr:colOff>365040</xdr:colOff>
      <xdr:row>40</xdr:row>
      <xdr:rowOff>12600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89" name="Ink 188">
              <a:extLst>
                <a:ext uri="{FF2B5EF4-FFF2-40B4-BE49-F238E27FC236}">
                  <a16:creationId xmlns:a16="http://schemas.microsoft.com/office/drawing/2014/main" id="{13622FE6-2121-3C69-D1CD-F18CDFB421F7}"/>
                </a:ext>
              </a:extLst>
            </xdr14:cNvPr>
            <xdr14:cNvContentPartPr/>
          </xdr14:nvContentPartPr>
          <xdr14:nvPr macro=""/>
          <xdr14:xfrm>
            <a:off x="7085880" y="6972120"/>
            <a:ext cx="2423160" cy="355680"/>
          </xdr14:xfrm>
        </xdr:contentPart>
      </mc:Choice>
      <mc:Fallback xmlns="">
        <xdr:pic>
          <xdr:nvPicPr>
            <xdr:cNvPr id="189" name="Ink 188">
              <a:extLst>
                <a:ext uri="{FF2B5EF4-FFF2-40B4-BE49-F238E27FC236}">
                  <a16:creationId xmlns:a16="http://schemas.microsoft.com/office/drawing/2014/main" id="{13622FE6-2121-3C69-D1CD-F18CDFB421F7}"/>
                </a:ext>
              </a:extLst>
            </xdr:cNvPr>
            <xdr:cNvPicPr/>
          </xdr:nvPicPr>
          <xdr:blipFill>
            <a:blip xmlns:r="http://schemas.openxmlformats.org/officeDocument/2006/relationships" r:embed="rId48"/>
            <a:stretch>
              <a:fillRect/>
            </a:stretch>
          </xdr:blipFill>
          <xdr:spPr>
            <a:xfrm>
              <a:off x="7077241" y="6963480"/>
              <a:ext cx="2440797" cy="373320"/>
            </a:xfrm>
            <a:prstGeom prst="rect">
              <a:avLst/>
            </a:prstGeom>
          </xdr:spPr>
        </xdr:pic>
      </mc:Fallback>
    </mc:AlternateContent>
    <xdr:clientData/>
  </xdr:twoCellAnchor>
  <xdr:twoCellAnchor editAs="oneCell">
    <xdr:from>
      <xdr:col>7</xdr:col>
      <xdr:colOff>438720</xdr:colOff>
      <xdr:row>38</xdr:row>
      <xdr:rowOff>39960</xdr:rowOff>
    </xdr:from>
    <xdr:to>
      <xdr:col>10</xdr:col>
      <xdr:colOff>603240</xdr:colOff>
      <xdr:row>40</xdr:row>
      <xdr:rowOff>157320</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90" name="Ink 189">
              <a:extLst>
                <a:ext uri="{FF2B5EF4-FFF2-40B4-BE49-F238E27FC236}">
                  <a16:creationId xmlns:a16="http://schemas.microsoft.com/office/drawing/2014/main" id="{81A13E49-C32D-30D6-C2AE-52926E66D757}"/>
                </a:ext>
              </a:extLst>
            </xdr14:cNvPr>
            <xdr14:cNvContentPartPr/>
          </xdr14:nvContentPartPr>
          <xdr14:nvPr macro=""/>
          <xdr14:xfrm>
            <a:off x="4705920" y="6989400"/>
            <a:ext cx="1993320" cy="483120"/>
          </xdr14:xfrm>
        </xdr:contentPart>
      </mc:Choice>
      <mc:Fallback xmlns="">
        <xdr:pic>
          <xdr:nvPicPr>
            <xdr:cNvPr id="190" name="Ink 189">
              <a:extLst>
                <a:ext uri="{FF2B5EF4-FFF2-40B4-BE49-F238E27FC236}">
                  <a16:creationId xmlns:a16="http://schemas.microsoft.com/office/drawing/2014/main" id="{81A13E49-C32D-30D6-C2AE-52926E66D757}"/>
                </a:ext>
              </a:extLst>
            </xdr:cNvPr>
            <xdr:cNvPicPr/>
          </xdr:nvPicPr>
          <xdr:blipFill>
            <a:blip xmlns:r="http://schemas.openxmlformats.org/officeDocument/2006/relationships" r:embed="rId50"/>
            <a:stretch>
              <a:fillRect/>
            </a:stretch>
          </xdr:blipFill>
          <xdr:spPr>
            <a:xfrm>
              <a:off x="4697280" y="6980760"/>
              <a:ext cx="2010960" cy="500760"/>
            </a:xfrm>
            <a:prstGeom prst="rect">
              <a:avLst/>
            </a:prstGeom>
          </xdr:spPr>
        </xdr:pic>
      </mc:Fallback>
    </mc:AlternateContent>
    <xdr:clientData/>
  </xdr:twoCellAnchor>
  <xdr:twoCellAnchor editAs="oneCell">
    <xdr:from>
      <xdr:col>3</xdr:col>
      <xdr:colOff>478080</xdr:colOff>
      <xdr:row>38</xdr:row>
      <xdr:rowOff>115200</xdr:rowOff>
    </xdr:from>
    <xdr:to>
      <xdr:col>7</xdr:col>
      <xdr:colOff>147480</xdr:colOff>
      <xdr:row>41</xdr:row>
      <xdr:rowOff>39240</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91" name="Ink 190">
              <a:extLst>
                <a:ext uri="{FF2B5EF4-FFF2-40B4-BE49-F238E27FC236}">
                  <a16:creationId xmlns:a16="http://schemas.microsoft.com/office/drawing/2014/main" id="{B92A249C-DC78-1541-48A0-0CF606816D12}"/>
                </a:ext>
              </a:extLst>
            </xdr14:cNvPr>
            <xdr14:cNvContentPartPr/>
          </xdr14:nvContentPartPr>
          <xdr14:nvPr macro=""/>
          <xdr14:xfrm>
            <a:off x="2306880" y="7064640"/>
            <a:ext cx="2107800" cy="472680"/>
          </xdr14:xfrm>
        </xdr:contentPart>
      </mc:Choice>
      <mc:Fallback xmlns="">
        <xdr:pic>
          <xdr:nvPicPr>
            <xdr:cNvPr id="191" name="Ink 190">
              <a:extLst>
                <a:ext uri="{FF2B5EF4-FFF2-40B4-BE49-F238E27FC236}">
                  <a16:creationId xmlns:a16="http://schemas.microsoft.com/office/drawing/2014/main" id="{B92A249C-DC78-1541-48A0-0CF606816D12}"/>
                </a:ext>
              </a:extLst>
            </xdr:cNvPr>
            <xdr:cNvPicPr/>
          </xdr:nvPicPr>
          <xdr:blipFill>
            <a:blip xmlns:r="http://schemas.openxmlformats.org/officeDocument/2006/relationships" r:embed="rId52"/>
            <a:stretch>
              <a:fillRect/>
            </a:stretch>
          </xdr:blipFill>
          <xdr:spPr>
            <a:xfrm>
              <a:off x="2297880" y="7055640"/>
              <a:ext cx="2125440" cy="490320"/>
            </a:xfrm>
            <a:prstGeom prst="rect">
              <a:avLst/>
            </a:prstGeom>
          </xdr:spPr>
        </xdr:pic>
      </mc:Fallback>
    </mc:AlternateContent>
    <xdr:clientData/>
  </xdr:twoCellAnchor>
  <xdr:twoCellAnchor editAs="oneCell">
    <xdr:from>
      <xdr:col>7</xdr:col>
      <xdr:colOff>401280</xdr:colOff>
      <xdr:row>40</xdr:row>
      <xdr:rowOff>102960</xdr:rowOff>
    </xdr:from>
    <xdr:to>
      <xdr:col>12</xdr:col>
      <xdr:colOff>504720</xdr:colOff>
      <xdr:row>44</xdr:row>
      <xdr:rowOff>69480</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02" name="Ink 201">
              <a:extLst>
                <a:ext uri="{FF2B5EF4-FFF2-40B4-BE49-F238E27FC236}">
                  <a16:creationId xmlns:a16="http://schemas.microsoft.com/office/drawing/2014/main" id="{9BA9BA25-8660-339A-0397-0E710BFF2CFA}"/>
                </a:ext>
              </a:extLst>
            </xdr14:cNvPr>
            <xdr14:cNvContentPartPr/>
          </xdr14:nvContentPartPr>
          <xdr14:nvPr macro=""/>
          <xdr14:xfrm>
            <a:off x="4668480" y="7418160"/>
            <a:ext cx="3151440" cy="698040"/>
          </xdr14:xfrm>
        </xdr:contentPart>
      </mc:Choice>
      <mc:Fallback xmlns="">
        <xdr:pic>
          <xdr:nvPicPr>
            <xdr:cNvPr id="202" name="Ink 201">
              <a:extLst>
                <a:ext uri="{FF2B5EF4-FFF2-40B4-BE49-F238E27FC236}">
                  <a16:creationId xmlns:a16="http://schemas.microsoft.com/office/drawing/2014/main" id="{9BA9BA25-8660-339A-0397-0E710BFF2CFA}"/>
                </a:ext>
              </a:extLst>
            </xdr:cNvPr>
            <xdr:cNvPicPr/>
          </xdr:nvPicPr>
          <xdr:blipFill>
            <a:blip xmlns:r="http://schemas.openxmlformats.org/officeDocument/2006/relationships" r:embed="rId54"/>
            <a:stretch>
              <a:fillRect/>
            </a:stretch>
          </xdr:blipFill>
          <xdr:spPr>
            <a:xfrm>
              <a:off x="4659840" y="7409160"/>
              <a:ext cx="3169080" cy="715680"/>
            </a:xfrm>
            <a:prstGeom prst="rect">
              <a:avLst/>
            </a:prstGeom>
          </xdr:spPr>
        </xdr:pic>
      </mc:Fallback>
    </mc:AlternateContent>
    <xdr:clientData/>
  </xdr:twoCellAnchor>
  <xdr:twoCellAnchor editAs="oneCell">
    <xdr:from>
      <xdr:col>3</xdr:col>
      <xdr:colOff>4680</xdr:colOff>
      <xdr:row>22</xdr:row>
      <xdr:rowOff>83160</xdr:rowOff>
    </xdr:from>
    <xdr:to>
      <xdr:col>3</xdr:col>
      <xdr:colOff>244440</xdr:colOff>
      <xdr:row>23</xdr:row>
      <xdr:rowOff>111960</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06" name="Ink 205">
              <a:extLst>
                <a:ext uri="{FF2B5EF4-FFF2-40B4-BE49-F238E27FC236}">
                  <a16:creationId xmlns:a16="http://schemas.microsoft.com/office/drawing/2014/main" id="{D9730DCC-AC1F-98B7-CE76-E90B531FF701}"/>
                </a:ext>
              </a:extLst>
            </xdr14:cNvPr>
            <xdr14:cNvContentPartPr/>
          </xdr14:nvContentPartPr>
          <xdr14:nvPr macro=""/>
          <xdr14:xfrm>
            <a:off x="1833480" y="4106520"/>
            <a:ext cx="239760" cy="211680"/>
          </xdr14:xfrm>
        </xdr:contentPart>
      </mc:Choice>
      <mc:Fallback xmlns="">
        <xdr:pic>
          <xdr:nvPicPr>
            <xdr:cNvPr id="206" name="Ink 205">
              <a:extLst>
                <a:ext uri="{FF2B5EF4-FFF2-40B4-BE49-F238E27FC236}">
                  <a16:creationId xmlns:a16="http://schemas.microsoft.com/office/drawing/2014/main" id="{D9730DCC-AC1F-98B7-CE76-E90B531FF701}"/>
                </a:ext>
              </a:extLst>
            </xdr:cNvPr>
            <xdr:cNvPicPr/>
          </xdr:nvPicPr>
          <xdr:blipFill>
            <a:blip xmlns:r="http://schemas.openxmlformats.org/officeDocument/2006/relationships" r:embed="rId56"/>
            <a:stretch>
              <a:fillRect/>
            </a:stretch>
          </xdr:blipFill>
          <xdr:spPr>
            <a:xfrm>
              <a:off x="1824493" y="4097880"/>
              <a:ext cx="257374" cy="229320"/>
            </a:xfrm>
            <a:prstGeom prst="rect">
              <a:avLst/>
            </a:prstGeom>
          </xdr:spPr>
        </xdr:pic>
      </mc:Fallback>
    </mc:AlternateContent>
    <xdr:clientData/>
  </xdr:twoCellAnchor>
  <xdr:twoCellAnchor editAs="oneCell">
    <xdr:from>
      <xdr:col>0</xdr:col>
      <xdr:colOff>243720</xdr:colOff>
      <xdr:row>31</xdr:row>
      <xdr:rowOff>56160</xdr:rowOff>
    </xdr:from>
    <xdr:to>
      <xdr:col>2</xdr:col>
      <xdr:colOff>243480</xdr:colOff>
      <xdr:row>36</xdr:row>
      <xdr:rowOff>63720</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19" name="Ink 218">
              <a:extLst>
                <a:ext uri="{FF2B5EF4-FFF2-40B4-BE49-F238E27FC236}">
                  <a16:creationId xmlns:a16="http://schemas.microsoft.com/office/drawing/2014/main" id="{A4A13753-B74B-7D1E-80B7-D7B4480E5970}"/>
                </a:ext>
              </a:extLst>
            </xdr14:cNvPr>
            <xdr14:cNvContentPartPr/>
          </xdr14:nvContentPartPr>
          <xdr14:nvPr macro=""/>
          <xdr14:xfrm>
            <a:off x="243720" y="5725440"/>
            <a:ext cx="1218960" cy="921960"/>
          </xdr14:xfrm>
        </xdr:contentPart>
      </mc:Choice>
      <mc:Fallback xmlns="">
        <xdr:pic>
          <xdr:nvPicPr>
            <xdr:cNvPr id="219" name="Ink 218">
              <a:extLst>
                <a:ext uri="{FF2B5EF4-FFF2-40B4-BE49-F238E27FC236}">
                  <a16:creationId xmlns:a16="http://schemas.microsoft.com/office/drawing/2014/main" id="{A4A13753-B74B-7D1E-80B7-D7B4480E5970}"/>
                </a:ext>
              </a:extLst>
            </xdr:cNvPr>
            <xdr:cNvPicPr/>
          </xdr:nvPicPr>
          <xdr:blipFill>
            <a:blip xmlns:r="http://schemas.openxmlformats.org/officeDocument/2006/relationships" r:embed="rId58"/>
            <a:stretch>
              <a:fillRect/>
            </a:stretch>
          </xdr:blipFill>
          <xdr:spPr>
            <a:xfrm>
              <a:off x="234723" y="5716797"/>
              <a:ext cx="1236595" cy="939607"/>
            </a:xfrm>
            <a:prstGeom prst="rect">
              <a:avLst/>
            </a:prstGeom>
          </xdr:spPr>
        </xdr:pic>
      </mc:Fallback>
    </mc:AlternateContent>
    <xdr:clientData/>
  </xdr:twoCellAnchor>
  <xdr:twoCellAnchor editAs="oneCell">
    <xdr:from>
      <xdr:col>7</xdr:col>
      <xdr:colOff>193200</xdr:colOff>
      <xdr:row>23</xdr:row>
      <xdr:rowOff>67320</xdr:rowOff>
    </xdr:from>
    <xdr:to>
      <xdr:col>11</xdr:col>
      <xdr:colOff>469920</xdr:colOff>
      <xdr:row>26</xdr:row>
      <xdr:rowOff>175320</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32" name="Ink 231">
              <a:extLst>
                <a:ext uri="{FF2B5EF4-FFF2-40B4-BE49-F238E27FC236}">
                  <a16:creationId xmlns:a16="http://schemas.microsoft.com/office/drawing/2014/main" id="{FD5E30C2-E9DC-9E8C-96A0-43BA4A071A3A}"/>
                </a:ext>
              </a:extLst>
            </xdr14:cNvPr>
            <xdr14:cNvContentPartPr/>
          </xdr14:nvContentPartPr>
          <xdr14:nvPr macro=""/>
          <xdr14:xfrm>
            <a:off x="4460400" y="4273560"/>
            <a:ext cx="2715120" cy="656640"/>
          </xdr14:xfrm>
        </xdr:contentPart>
      </mc:Choice>
      <mc:Fallback xmlns="">
        <xdr:pic>
          <xdr:nvPicPr>
            <xdr:cNvPr id="232" name="Ink 231">
              <a:extLst>
                <a:ext uri="{FF2B5EF4-FFF2-40B4-BE49-F238E27FC236}">
                  <a16:creationId xmlns:a16="http://schemas.microsoft.com/office/drawing/2014/main" id="{FD5E30C2-E9DC-9E8C-96A0-43BA4A071A3A}"/>
                </a:ext>
              </a:extLst>
            </xdr:cNvPr>
            <xdr:cNvPicPr/>
          </xdr:nvPicPr>
          <xdr:blipFill>
            <a:blip xmlns:r="http://schemas.openxmlformats.org/officeDocument/2006/relationships" r:embed="rId60"/>
            <a:stretch>
              <a:fillRect/>
            </a:stretch>
          </xdr:blipFill>
          <xdr:spPr>
            <a:xfrm>
              <a:off x="4451400" y="4264560"/>
              <a:ext cx="2732760" cy="674280"/>
            </a:xfrm>
            <a:prstGeom prst="rect">
              <a:avLst/>
            </a:prstGeom>
          </xdr:spPr>
        </xdr:pic>
      </mc:Fallback>
    </mc:AlternateContent>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199440</xdr:colOff>
      <xdr:row>0</xdr:row>
      <xdr:rowOff>70560</xdr:rowOff>
    </xdr:from>
    <xdr:to>
      <xdr:col>0</xdr:col>
      <xdr:colOff>1087200</xdr:colOff>
      <xdr:row>2</xdr:row>
      <xdr:rowOff>56880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8" name="Ink 7">
              <a:extLst>
                <a:ext uri="{FF2B5EF4-FFF2-40B4-BE49-F238E27FC236}">
                  <a16:creationId xmlns:a16="http://schemas.microsoft.com/office/drawing/2014/main" id="{018B3F92-CD94-E659-7C84-CD646841899F}"/>
                </a:ext>
              </a:extLst>
            </xdr14:cNvPr>
            <xdr14:cNvContentPartPr/>
          </xdr14:nvContentPartPr>
          <xdr14:nvPr macro=""/>
          <xdr14:xfrm>
            <a:off x="199440" y="70560"/>
            <a:ext cx="887760" cy="352080"/>
          </xdr14:xfrm>
        </xdr:contentPart>
      </mc:Choice>
      <mc:Fallback xmlns="">
        <xdr:pic>
          <xdr:nvPicPr>
            <xdr:cNvPr id="8" name="Ink 7">
              <a:extLst>
                <a:ext uri="{FF2B5EF4-FFF2-40B4-BE49-F238E27FC236}">
                  <a16:creationId xmlns:a16="http://schemas.microsoft.com/office/drawing/2014/main" id="{018B3F92-CD94-E659-7C84-CD646841899F}"/>
                </a:ext>
              </a:extLst>
            </xdr:cNvPr>
            <xdr:cNvPicPr/>
          </xdr:nvPicPr>
          <xdr:blipFill>
            <a:blip xmlns:r="http://schemas.openxmlformats.org/officeDocument/2006/relationships" r:embed="rId2"/>
            <a:stretch>
              <a:fillRect/>
            </a:stretch>
          </xdr:blipFill>
          <xdr:spPr>
            <a:xfrm>
              <a:off x="190440" y="61569"/>
              <a:ext cx="905400" cy="369702"/>
            </a:xfrm>
            <a:prstGeom prst="rect">
              <a:avLst/>
            </a:prstGeom>
          </xdr:spPr>
        </xdr:pic>
      </mc:Fallback>
    </mc:AlternateContent>
    <xdr:clientData/>
  </xdr:twoCellAnchor>
  <xdr:twoCellAnchor editAs="oneCell">
    <xdr:from>
      <xdr:col>2</xdr:col>
      <xdr:colOff>96240</xdr:colOff>
      <xdr:row>0</xdr:row>
      <xdr:rowOff>133920</xdr:rowOff>
    </xdr:from>
    <xdr:to>
      <xdr:col>3</xdr:col>
      <xdr:colOff>457920</xdr:colOff>
      <xdr:row>2</xdr:row>
      <xdr:rowOff>141480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2" name="Ink 11">
              <a:extLst>
                <a:ext uri="{FF2B5EF4-FFF2-40B4-BE49-F238E27FC236}">
                  <a16:creationId xmlns:a16="http://schemas.microsoft.com/office/drawing/2014/main" id="{92FCBEE1-BD3A-4591-D37D-F1D39DD3830F}"/>
                </a:ext>
              </a:extLst>
            </xdr14:cNvPr>
            <xdr14:cNvContentPartPr/>
          </xdr14:nvContentPartPr>
          <xdr14:nvPr macro=""/>
          <xdr14:xfrm>
            <a:off x="1315440" y="133920"/>
            <a:ext cx="971280" cy="373320"/>
          </xdr14:xfrm>
        </xdr:contentPart>
      </mc:Choice>
      <mc:Fallback xmlns="">
        <xdr:pic>
          <xdr:nvPicPr>
            <xdr:cNvPr id="12" name="Ink 11">
              <a:extLst>
                <a:ext uri="{FF2B5EF4-FFF2-40B4-BE49-F238E27FC236}">
                  <a16:creationId xmlns:a16="http://schemas.microsoft.com/office/drawing/2014/main" id="{92FCBEE1-BD3A-4591-D37D-F1D39DD3830F}"/>
                </a:ext>
              </a:extLst>
            </xdr:cNvPr>
            <xdr:cNvPicPr/>
          </xdr:nvPicPr>
          <xdr:blipFill>
            <a:blip xmlns:r="http://schemas.openxmlformats.org/officeDocument/2006/relationships" r:embed="rId4"/>
            <a:stretch>
              <a:fillRect/>
            </a:stretch>
          </xdr:blipFill>
          <xdr:spPr>
            <a:xfrm>
              <a:off x="1306800" y="124920"/>
              <a:ext cx="988920" cy="390960"/>
            </a:xfrm>
            <a:prstGeom prst="rect">
              <a:avLst/>
            </a:prstGeom>
          </xdr:spPr>
        </xdr:pic>
      </mc:Fallback>
    </mc:AlternateContent>
    <xdr:clientData/>
  </xdr:twoCellAnchor>
  <xdr:twoCellAnchor editAs="oneCell">
    <xdr:from>
      <xdr:col>4</xdr:col>
      <xdr:colOff>245400</xdr:colOff>
      <xdr:row>0</xdr:row>
      <xdr:rowOff>90000</xdr:rowOff>
    </xdr:from>
    <xdr:to>
      <xdr:col>6</xdr:col>
      <xdr:colOff>65520</xdr:colOff>
      <xdr:row>2</xdr:row>
      <xdr:rowOff>171000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3" name="Ink 12">
              <a:extLst>
                <a:ext uri="{FF2B5EF4-FFF2-40B4-BE49-F238E27FC236}">
                  <a16:creationId xmlns:a16="http://schemas.microsoft.com/office/drawing/2014/main" id="{8D093037-FC14-A8F2-43DB-D535B5AAC538}"/>
                </a:ext>
              </a:extLst>
            </xdr14:cNvPr>
            <xdr14:cNvContentPartPr/>
          </xdr14:nvContentPartPr>
          <xdr14:nvPr macro=""/>
          <xdr14:xfrm>
            <a:off x="2683800" y="90000"/>
            <a:ext cx="1039320" cy="446760"/>
          </xdr14:xfrm>
        </xdr:contentPart>
      </mc:Choice>
      <mc:Fallback xmlns="">
        <xdr:pic>
          <xdr:nvPicPr>
            <xdr:cNvPr id="13" name="Ink 12">
              <a:extLst>
                <a:ext uri="{FF2B5EF4-FFF2-40B4-BE49-F238E27FC236}">
                  <a16:creationId xmlns:a16="http://schemas.microsoft.com/office/drawing/2014/main" id="{8D093037-FC14-A8F2-43DB-D535B5AAC538}"/>
                </a:ext>
              </a:extLst>
            </xdr:cNvPr>
            <xdr:cNvPicPr/>
          </xdr:nvPicPr>
          <xdr:blipFill>
            <a:blip xmlns:r="http://schemas.openxmlformats.org/officeDocument/2006/relationships" r:embed="rId6"/>
            <a:stretch>
              <a:fillRect/>
            </a:stretch>
          </xdr:blipFill>
          <xdr:spPr>
            <a:xfrm>
              <a:off x="2674800" y="81000"/>
              <a:ext cx="1056960" cy="464400"/>
            </a:xfrm>
            <a:prstGeom prst="rect">
              <a:avLst/>
            </a:prstGeom>
          </xdr:spPr>
        </xdr:pic>
      </mc:Fallback>
    </mc:AlternateContent>
    <xdr:clientData/>
  </xdr:twoCellAnchor>
  <xdr:twoCellAnchor editAs="oneCell">
    <xdr:from>
      <xdr:col>6</xdr:col>
      <xdr:colOff>388800</xdr:colOff>
      <xdr:row>0</xdr:row>
      <xdr:rowOff>177840</xdr:rowOff>
    </xdr:from>
    <xdr:to>
      <xdr:col>8</xdr:col>
      <xdr:colOff>192720</xdr:colOff>
      <xdr:row>2</xdr:row>
      <xdr:rowOff>34920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19" name="Ink 18">
              <a:extLst>
                <a:ext uri="{FF2B5EF4-FFF2-40B4-BE49-F238E27FC236}">
                  <a16:creationId xmlns:a16="http://schemas.microsoft.com/office/drawing/2014/main" id="{9CFAA6A2-2F81-375E-0B15-B0E554060755}"/>
                </a:ext>
              </a:extLst>
            </xdr14:cNvPr>
            <xdr14:cNvContentPartPr/>
          </xdr14:nvContentPartPr>
          <xdr14:nvPr macro=""/>
          <xdr14:xfrm>
            <a:off x="4046400" y="177840"/>
            <a:ext cx="1023120" cy="222840"/>
          </xdr14:xfrm>
        </xdr:contentPart>
      </mc:Choice>
      <mc:Fallback xmlns="">
        <xdr:pic>
          <xdr:nvPicPr>
            <xdr:cNvPr id="19" name="Ink 18">
              <a:extLst>
                <a:ext uri="{FF2B5EF4-FFF2-40B4-BE49-F238E27FC236}">
                  <a16:creationId xmlns:a16="http://schemas.microsoft.com/office/drawing/2014/main" id="{9CFAA6A2-2F81-375E-0B15-B0E554060755}"/>
                </a:ext>
              </a:extLst>
            </xdr:cNvPr>
            <xdr:cNvPicPr/>
          </xdr:nvPicPr>
          <xdr:blipFill>
            <a:blip xmlns:r="http://schemas.openxmlformats.org/officeDocument/2006/relationships" r:embed="rId8"/>
            <a:stretch>
              <a:fillRect/>
            </a:stretch>
          </xdr:blipFill>
          <xdr:spPr>
            <a:xfrm>
              <a:off x="4037760" y="168840"/>
              <a:ext cx="1040760" cy="240480"/>
            </a:xfrm>
            <a:prstGeom prst="rect">
              <a:avLst/>
            </a:prstGeom>
          </xdr:spPr>
        </xdr:pic>
      </mc:Fallback>
    </mc:AlternateContent>
    <xdr:clientData/>
  </xdr:twoCellAnchor>
  <xdr:twoCellAnchor editAs="oneCell">
    <xdr:from>
      <xdr:col>8</xdr:col>
      <xdr:colOff>554520</xdr:colOff>
      <xdr:row>0</xdr:row>
      <xdr:rowOff>162720</xdr:rowOff>
    </xdr:from>
    <xdr:to>
      <xdr:col>9</xdr:col>
      <xdr:colOff>249840</xdr:colOff>
      <xdr:row>1</xdr:row>
      <xdr:rowOff>172080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0" name="Ink 19">
              <a:extLst>
                <a:ext uri="{FF2B5EF4-FFF2-40B4-BE49-F238E27FC236}">
                  <a16:creationId xmlns:a16="http://schemas.microsoft.com/office/drawing/2014/main" id="{39548DDF-154A-CF85-72C0-C44800928DFA}"/>
                </a:ext>
              </a:extLst>
            </xdr14:cNvPr>
            <xdr14:cNvContentPartPr/>
          </xdr14:nvContentPartPr>
          <xdr14:nvPr macro=""/>
          <xdr14:xfrm>
            <a:off x="5431320" y="162720"/>
            <a:ext cx="304920" cy="192240"/>
          </xdr14:xfrm>
        </xdr:contentPart>
      </mc:Choice>
      <mc:Fallback xmlns="">
        <xdr:pic>
          <xdr:nvPicPr>
            <xdr:cNvPr id="20" name="Ink 19">
              <a:extLst>
                <a:ext uri="{FF2B5EF4-FFF2-40B4-BE49-F238E27FC236}">
                  <a16:creationId xmlns:a16="http://schemas.microsoft.com/office/drawing/2014/main" id="{39548DDF-154A-CF85-72C0-C44800928DFA}"/>
                </a:ext>
              </a:extLst>
            </xdr:cNvPr>
            <xdr:cNvPicPr/>
          </xdr:nvPicPr>
          <xdr:blipFill>
            <a:blip xmlns:r="http://schemas.openxmlformats.org/officeDocument/2006/relationships" r:embed="rId10"/>
            <a:stretch>
              <a:fillRect/>
            </a:stretch>
          </xdr:blipFill>
          <xdr:spPr>
            <a:xfrm>
              <a:off x="5422320" y="154080"/>
              <a:ext cx="322560" cy="209880"/>
            </a:xfrm>
            <a:prstGeom prst="rect">
              <a:avLst/>
            </a:prstGeom>
          </xdr:spPr>
        </xdr:pic>
      </mc:Fallback>
    </mc:AlternateContent>
    <xdr:clientData/>
  </xdr:twoCellAnchor>
  <xdr:twoCellAnchor editAs="oneCell">
    <xdr:from>
      <xdr:col>9</xdr:col>
      <xdr:colOff>209880</xdr:colOff>
      <xdr:row>0</xdr:row>
      <xdr:rowOff>161280</xdr:rowOff>
    </xdr:from>
    <xdr:to>
      <xdr:col>11</xdr:col>
      <xdr:colOff>479280</xdr:colOff>
      <xdr:row>2</xdr:row>
      <xdr:rowOff>109080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30" name="Ink 29">
              <a:extLst>
                <a:ext uri="{FF2B5EF4-FFF2-40B4-BE49-F238E27FC236}">
                  <a16:creationId xmlns:a16="http://schemas.microsoft.com/office/drawing/2014/main" id="{14D5067F-A399-612D-5E2F-5858F740531F}"/>
                </a:ext>
              </a:extLst>
            </xdr14:cNvPr>
            <xdr14:cNvContentPartPr/>
          </xdr14:nvContentPartPr>
          <xdr14:nvPr macro=""/>
          <xdr14:xfrm>
            <a:off x="5696280" y="161280"/>
            <a:ext cx="1488600" cy="313560"/>
          </xdr14:xfrm>
        </xdr:contentPart>
      </mc:Choice>
      <mc:Fallback xmlns="">
        <xdr:pic>
          <xdr:nvPicPr>
            <xdr:cNvPr id="30" name="Ink 29">
              <a:extLst>
                <a:ext uri="{FF2B5EF4-FFF2-40B4-BE49-F238E27FC236}">
                  <a16:creationId xmlns:a16="http://schemas.microsoft.com/office/drawing/2014/main" id="{14D5067F-A399-612D-5E2F-5858F740531F}"/>
                </a:ext>
              </a:extLst>
            </xdr:cNvPr>
            <xdr:cNvPicPr/>
          </xdr:nvPicPr>
          <xdr:blipFill>
            <a:blip xmlns:r="http://schemas.openxmlformats.org/officeDocument/2006/relationships" r:embed="rId12"/>
            <a:stretch>
              <a:fillRect/>
            </a:stretch>
          </xdr:blipFill>
          <xdr:spPr>
            <a:xfrm>
              <a:off x="5687638" y="152630"/>
              <a:ext cx="1506244" cy="331220"/>
            </a:xfrm>
            <a:prstGeom prst="rect">
              <a:avLst/>
            </a:prstGeom>
          </xdr:spPr>
        </xdr:pic>
      </mc:Fallback>
    </mc:AlternateContent>
    <xdr:clientData/>
  </xdr:twoCellAnchor>
  <xdr:twoCellAnchor editAs="oneCell">
    <xdr:from>
      <xdr:col>8</xdr:col>
      <xdr:colOff>556680</xdr:colOff>
      <xdr:row>2</xdr:row>
      <xdr:rowOff>3600</xdr:rowOff>
    </xdr:from>
    <xdr:to>
      <xdr:col>12</xdr:col>
      <xdr:colOff>116640</xdr:colOff>
      <xdr:row>4</xdr:row>
      <xdr:rowOff>72000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34" name="Ink 33">
              <a:extLst>
                <a:ext uri="{FF2B5EF4-FFF2-40B4-BE49-F238E27FC236}">
                  <a16:creationId xmlns:a16="http://schemas.microsoft.com/office/drawing/2014/main" id="{B5E23E27-2712-EED7-DF5A-D5E886B1915A}"/>
                </a:ext>
              </a:extLst>
            </xdr14:cNvPr>
            <xdr14:cNvContentPartPr/>
          </xdr14:nvContentPartPr>
          <xdr14:nvPr macro=""/>
          <xdr14:xfrm>
            <a:off x="5433480" y="369360"/>
            <a:ext cx="1998360" cy="434160"/>
          </xdr14:xfrm>
        </xdr:contentPart>
      </mc:Choice>
      <mc:Fallback xmlns="">
        <xdr:pic>
          <xdr:nvPicPr>
            <xdr:cNvPr id="34" name="Ink 33">
              <a:extLst>
                <a:ext uri="{FF2B5EF4-FFF2-40B4-BE49-F238E27FC236}">
                  <a16:creationId xmlns:a16="http://schemas.microsoft.com/office/drawing/2014/main" id="{B5E23E27-2712-EED7-DF5A-D5E886B1915A}"/>
                </a:ext>
              </a:extLst>
            </xdr:cNvPr>
            <xdr:cNvPicPr/>
          </xdr:nvPicPr>
          <xdr:blipFill>
            <a:blip xmlns:r="http://schemas.openxmlformats.org/officeDocument/2006/relationships" r:embed="rId14"/>
            <a:stretch>
              <a:fillRect/>
            </a:stretch>
          </xdr:blipFill>
          <xdr:spPr>
            <a:xfrm>
              <a:off x="5424840" y="360720"/>
              <a:ext cx="2016000" cy="451800"/>
            </a:xfrm>
            <a:prstGeom prst="rect">
              <a:avLst/>
            </a:prstGeom>
          </xdr:spPr>
        </xdr:pic>
      </mc:Fallback>
    </mc:AlternateContent>
    <xdr:clientData/>
  </xdr:twoCellAnchor>
  <xdr:twoCellAnchor editAs="oneCell">
    <xdr:from>
      <xdr:col>9</xdr:col>
      <xdr:colOff>272880</xdr:colOff>
      <xdr:row>5</xdr:row>
      <xdr:rowOff>60480</xdr:rowOff>
    </xdr:from>
    <xdr:to>
      <xdr:col>13</xdr:col>
      <xdr:colOff>584880</xdr:colOff>
      <xdr:row>7</xdr:row>
      <xdr:rowOff>166680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50" name="Ink 49">
              <a:extLst>
                <a:ext uri="{FF2B5EF4-FFF2-40B4-BE49-F238E27FC236}">
                  <a16:creationId xmlns:a16="http://schemas.microsoft.com/office/drawing/2014/main" id="{FEAB9663-25FB-3E43-53B8-DE16625961A7}"/>
                </a:ext>
              </a:extLst>
            </xdr14:cNvPr>
            <xdr14:cNvContentPartPr/>
          </xdr14:nvContentPartPr>
          <xdr14:nvPr macro=""/>
          <xdr14:xfrm>
            <a:off x="5759280" y="974880"/>
            <a:ext cx="2750400" cy="471960"/>
          </xdr14:xfrm>
        </xdr:contentPart>
      </mc:Choice>
      <mc:Fallback xmlns="">
        <xdr:pic>
          <xdr:nvPicPr>
            <xdr:cNvPr id="50" name="Ink 49">
              <a:extLst>
                <a:ext uri="{FF2B5EF4-FFF2-40B4-BE49-F238E27FC236}">
                  <a16:creationId xmlns:a16="http://schemas.microsoft.com/office/drawing/2014/main" id="{FEAB9663-25FB-3E43-53B8-DE16625961A7}"/>
                </a:ext>
              </a:extLst>
            </xdr:cNvPr>
            <xdr:cNvPicPr/>
          </xdr:nvPicPr>
          <xdr:blipFill>
            <a:blip xmlns:r="http://schemas.openxmlformats.org/officeDocument/2006/relationships" r:embed="rId16"/>
            <a:stretch>
              <a:fillRect/>
            </a:stretch>
          </xdr:blipFill>
          <xdr:spPr>
            <a:xfrm>
              <a:off x="5750639" y="966233"/>
              <a:ext cx="2768042" cy="489613"/>
            </a:xfrm>
            <a:prstGeom prst="rect">
              <a:avLst/>
            </a:prstGeom>
          </xdr:spPr>
        </xdr:pic>
      </mc:Fallback>
    </mc:AlternateContent>
    <xdr:clientData/>
  </xdr:twoCellAnchor>
  <xdr:twoCellAnchor editAs="oneCell">
    <xdr:from>
      <xdr:col>14</xdr:col>
      <xdr:colOff>252480</xdr:colOff>
      <xdr:row>5</xdr:row>
      <xdr:rowOff>97200</xdr:rowOff>
    </xdr:from>
    <xdr:to>
      <xdr:col>15</xdr:col>
      <xdr:colOff>599040</xdr:colOff>
      <xdr:row>6</xdr:row>
      <xdr:rowOff>112320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56" name="Ink 55">
              <a:extLst>
                <a:ext uri="{FF2B5EF4-FFF2-40B4-BE49-F238E27FC236}">
                  <a16:creationId xmlns:a16="http://schemas.microsoft.com/office/drawing/2014/main" id="{084EB1A6-8049-FB0B-B0BA-5231BC6B3035}"/>
                </a:ext>
              </a:extLst>
            </xdr14:cNvPr>
            <xdr14:cNvContentPartPr/>
          </xdr14:nvContentPartPr>
          <xdr14:nvPr macro=""/>
          <xdr14:xfrm>
            <a:off x="8786880" y="1011600"/>
            <a:ext cx="956160" cy="198000"/>
          </xdr14:xfrm>
        </xdr:contentPart>
      </mc:Choice>
      <mc:Fallback xmlns="">
        <xdr:pic>
          <xdr:nvPicPr>
            <xdr:cNvPr id="56" name="Ink 55">
              <a:extLst>
                <a:ext uri="{FF2B5EF4-FFF2-40B4-BE49-F238E27FC236}">
                  <a16:creationId xmlns:a16="http://schemas.microsoft.com/office/drawing/2014/main" id="{084EB1A6-8049-FB0B-B0BA-5231BC6B3035}"/>
                </a:ext>
              </a:extLst>
            </xdr:cNvPr>
            <xdr:cNvPicPr/>
          </xdr:nvPicPr>
          <xdr:blipFill>
            <a:blip xmlns:r="http://schemas.openxmlformats.org/officeDocument/2006/relationships" r:embed="rId18"/>
            <a:stretch>
              <a:fillRect/>
            </a:stretch>
          </xdr:blipFill>
          <xdr:spPr>
            <a:xfrm>
              <a:off x="8778240" y="1002616"/>
              <a:ext cx="973800" cy="215608"/>
            </a:xfrm>
            <a:prstGeom prst="rect">
              <a:avLst/>
            </a:prstGeom>
          </xdr:spPr>
        </xdr:pic>
      </mc:Fallback>
    </mc:AlternateContent>
    <xdr:clientData/>
  </xdr:twoCellAnchor>
  <xdr:twoCellAnchor editAs="oneCell">
    <xdr:from>
      <xdr:col>5</xdr:col>
      <xdr:colOff>468840</xdr:colOff>
      <xdr:row>11</xdr:row>
      <xdr:rowOff>100440</xdr:rowOff>
    </xdr:from>
    <xdr:to>
      <xdr:col>7</xdr:col>
      <xdr:colOff>70800</xdr:colOff>
      <xdr:row>13</xdr:row>
      <xdr:rowOff>115560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67" name="Ink 66">
              <a:extLst>
                <a:ext uri="{FF2B5EF4-FFF2-40B4-BE49-F238E27FC236}">
                  <a16:creationId xmlns:a16="http://schemas.microsoft.com/office/drawing/2014/main" id="{4506480A-17DA-5959-361C-27650773B640}"/>
                </a:ext>
              </a:extLst>
            </xdr14:cNvPr>
            <xdr14:cNvContentPartPr/>
          </xdr14:nvContentPartPr>
          <xdr14:nvPr macro=""/>
          <xdr14:xfrm>
            <a:off x="3516840" y="2112120"/>
            <a:ext cx="821160" cy="380880"/>
          </xdr14:xfrm>
        </xdr:contentPart>
      </mc:Choice>
      <mc:Fallback xmlns="">
        <xdr:pic>
          <xdr:nvPicPr>
            <xdr:cNvPr id="67" name="Ink 66">
              <a:extLst>
                <a:ext uri="{FF2B5EF4-FFF2-40B4-BE49-F238E27FC236}">
                  <a16:creationId xmlns:a16="http://schemas.microsoft.com/office/drawing/2014/main" id="{4506480A-17DA-5959-361C-27650773B640}"/>
                </a:ext>
              </a:extLst>
            </xdr:cNvPr>
            <xdr:cNvPicPr/>
          </xdr:nvPicPr>
          <xdr:blipFill>
            <a:blip xmlns:r="http://schemas.openxmlformats.org/officeDocument/2006/relationships" r:embed="rId20"/>
            <a:stretch>
              <a:fillRect/>
            </a:stretch>
          </xdr:blipFill>
          <xdr:spPr>
            <a:xfrm>
              <a:off x="3508200" y="2103480"/>
              <a:ext cx="838800" cy="398520"/>
            </a:xfrm>
            <a:prstGeom prst="rect">
              <a:avLst/>
            </a:prstGeom>
          </xdr:spPr>
        </xdr:pic>
      </mc:Fallback>
    </mc:AlternateContent>
    <xdr:clientData/>
  </xdr:twoCellAnchor>
  <xdr:twoCellAnchor editAs="oneCell">
    <xdr:from>
      <xdr:col>3</xdr:col>
      <xdr:colOff>448560</xdr:colOff>
      <xdr:row>11</xdr:row>
      <xdr:rowOff>154080</xdr:rowOff>
    </xdr:from>
    <xdr:to>
      <xdr:col>5</xdr:col>
      <xdr:colOff>112800</xdr:colOff>
      <xdr:row>13</xdr:row>
      <xdr:rowOff>118440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68" name="Ink 67">
              <a:extLst>
                <a:ext uri="{FF2B5EF4-FFF2-40B4-BE49-F238E27FC236}">
                  <a16:creationId xmlns:a16="http://schemas.microsoft.com/office/drawing/2014/main" id="{6D9CA1AC-F564-1C24-2A18-392F51EAB323}"/>
                </a:ext>
              </a:extLst>
            </xdr14:cNvPr>
            <xdr14:cNvContentPartPr/>
          </xdr14:nvContentPartPr>
          <xdr14:nvPr macro=""/>
          <xdr14:xfrm>
            <a:off x="2277360" y="2165760"/>
            <a:ext cx="883440" cy="330120"/>
          </xdr14:xfrm>
        </xdr:contentPart>
      </mc:Choice>
      <mc:Fallback xmlns="">
        <xdr:pic>
          <xdr:nvPicPr>
            <xdr:cNvPr id="68" name="Ink 67">
              <a:extLst>
                <a:ext uri="{FF2B5EF4-FFF2-40B4-BE49-F238E27FC236}">
                  <a16:creationId xmlns:a16="http://schemas.microsoft.com/office/drawing/2014/main" id="{6D9CA1AC-F564-1C24-2A18-392F51EAB323}"/>
                </a:ext>
              </a:extLst>
            </xdr:cNvPr>
            <xdr:cNvPicPr/>
          </xdr:nvPicPr>
          <xdr:blipFill>
            <a:blip xmlns:r="http://schemas.openxmlformats.org/officeDocument/2006/relationships" r:embed="rId22"/>
            <a:stretch>
              <a:fillRect/>
            </a:stretch>
          </xdr:blipFill>
          <xdr:spPr>
            <a:xfrm>
              <a:off x="2268360" y="2156760"/>
              <a:ext cx="901080" cy="347760"/>
            </a:xfrm>
            <a:prstGeom prst="rect">
              <a:avLst/>
            </a:prstGeom>
          </xdr:spPr>
        </xdr:pic>
      </mc:Fallback>
    </mc:AlternateContent>
    <xdr:clientData/>
  </xdr:twoCellAnchor>
  <xdr:twoCellAnchor editAs="oneCell">
    <xdr:from>
      <xdr:col>9</xdr:col>
      <xdr:colOff>391680</xdr:colOff>
      <xdr:row>11</xdr:row>
      <xdr:rowOff>86760</xdr:rowOff>
    </xdr:from>
    <xdr:to>
      <xdr:col>11</xdr:col>
      <xdr:colOff>87240</xdr:colOff>
      <xdr:row>13</xdr:row>
      <xdr:rowOff>15120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75" name="Ink 74">
              <a:extLst>
                <a:ext uri="{FF2B5EF4-FFF2-40B4-BE49-F238E27FC236}">
                  <a16:creationId xmlns:a16="http://schemas.microsoft.com/office/drawing/2014/main" id="{DC899BC1-3B75-C9CF-B890-F5DD97109EB5}"/>
                </a:ext>
              </a:extLst>
            </xdr14:cNvPr>
            <xdr14:cNvContentPartPr/>
          </xdr14:nvContentPartPr>
          <xdr14:nvPr macro=""/>
          <xdr14:xfrm>
            <a:off x="5878080" y="2098440"/>
            <a:ext cx="914760" cy="294120"/>
          </xdr14:xfrm>
        </xdr:contentPart>
      </mc:Choice>
      <mc:Fallback xmlns="">
        <xdr:pic>
          <xdr:nvPicPr>
            <xdr:cNvPr id="75" name="Ink 74">
              <a:extLst>
                <a:ext uri="{FF2B5EF4-FFF2-40B4-BE49-F238E27FC236}">
                  <a16:creationId xmlns:a16="http://schemas.microsoft.com/office/drawing/2014/main" id="{DC899BC1-3B75-C9CF-B890-F5DD97109EB5}"/>
                </a:ext>
              </a:extLst>
            </xdr:cNvPr>
            <xdr:cNvPicPr/>
          </xdr:nvPicPr>
          <xdr:blipFill>
            <a:blip xmlns:r="http://schemas.openxmlformats.org/officeDocument/2006/relationships" r:embed="rId24"/>
            <a:stretch>
              <a:fillRect/>
            </a:stretch>
          </xdr:blipFill>
          <xdr:spPr>
            <a:xfrm>
              <a:off x="5869080" y="2089440"/>
              <a:ext cx="932400" cy="311760"/>
            </a:xfrm>
            <a:prstGeom prst="rect">
              <a:avLst/>
            </a:prstGeom>
          </xdr:spPr>
        </xdr:pic>
      </mc:Fallback>
    </mc:AlternateContent>
    <xdr:clientData/>
  </xdr:twoCellAnchor>
  <xdr:twoCellAnchor editAs="oneCell">
    <xdr:from>
      <xdr:col>7</xdr:col>
      <xdr:colOff>392640</xdr:colOff>
      <xdr:row>11</xdr:row>
      <xdr:rowOff>96840</xdr:rowOff>
    </xdr:from>
    <xdr:to>
      <xdr:col>9</xdr:col>
      <xdr:colOff>100800</xdr:colOff>
      <xdr:row>12</xdr:row>
      <xdr:rowOff>144360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76" name="Ink 75">
              <a:extLst>
                <a:ext uri="{FF2B5EF4-FFF2-40B4-BE49-F238E27FC236}">
                  <a16:creationId xmlns:a16="http://schemas.microsoft.com/office/drawing/2014/main" id="{9E311D02-1D3F-841E-0EB8-FEB657FECF60}"/>
                </a:ext>
              </a:extLst>
            </xdr14:cNvPr>
            <xdr14:cNvContentPartPr/>
          </xdr14:nvContentPartPr>
          <xdr14:nvPr macro=""/>
          <xdr14:xfrm>
            <a:off x="4659840" y="2108520"/>
            <a:ext cx="927360" cy="230400"/>
          </xdr14:xfrm>
        </xdr:contentPart>
      </mc:Choice>
      <mc:Fallback xmlns="">
        <xdr:pic>
          <xdr:nvPicPr>
            <xdr:cNvPr id="76" name="Ink 75">
              <a:extLst>
                <a:ext uri="{FF2B5EF4-FFF2-40B4-BE49-F238E27FC236}">
                  <a16:creationId xmlns:a16="http://schemas.microsoft.com/office/drawing/2014/main" id="{9E311D02-1D3F-841E-0EB8-FEB657FECF60}"/>
                </a:ext>
              </a:extLst>
            </xdr:cNvPr>
            <xdr:cNvPicPr/>
          </xdr:nvPicPr>
          <xdr:blipFill>
            <a:blip xmlns:r="http://schemas.openxmlformats.org/officeDocument/2006/relationships" r:embed="rId26"/>
            <a:stretch>
              <a:fillRect/>
            </a:stretch>
          </xdr:blipFill>
          <xdr:spPr>
            <a:xfrm>
              <a:off x="4650840" y="2099880"/>
              <a:ext cx="945000" cy="248040"/>
            </a:xfrm>
            <a:prstGeom prst="rect">
              <a:avLst/>
            </a:prstGeom>
          </xdr:spPr>
        </xdr:pic>
      </mc:Fallback>
    </mc:AlternateContent>
    <xdr:clientData/>
  </xdr:twoCellAnchor>
  <xdr:twoCellAnchor editAs="oneCell">
    <xdr:from>
      <xdr:col>14</xdr:col>
      <xdr:colOff>512760</xdr:colOff>
      <xdr:row>9</xdr:row>
      <xdr:rowOff>138960</xdr:rowOff>
    </xdr:from>
    <xdr:to>
      <xdr:col>14</xdr:col>
      <xdr:colOff>513120</xdr:colOff>
      <xdr:row>9</xdr:row>
      <xdr:rowOff>139320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87" name="Ink 86">
              <a:extLst>
                <a:ext uri="{FF2B5EF4-FFF2-40B4-BE49-F238E27FC236}">
                  <a16:creationId xmlns:a16="http://schemas.microsoft.com/office/drawing/2014/main" id="{29A1D86B-C5E6-2A34-77F6-1E74F1B2E788}"/>
                </a:ext>
              </a:extLst>
            </xdr14:cNvPr>
            <xdr14:cNvContentPartPr/>
          </xdr14:nvContentPartPr>
          <xdr14:nvPr macro=""/>
          <xdr14:xfrm>
            <a:off x="9047160" y="1784880"/>
            <a:ext cx="360" cy="360"/>
          </xdr14:xfrm>
        </xdr:contentPart>
      </mc:Choice>
      <mc:Fallback xmlns="">
        <xdr:pic>
          <xdr:nvPicPr>
            <xdr:cNvPr id="87" name="Ink 86">
              <a:extLst>
                <a:ext uri="{FF2B5EF4-FFF2-40B4-BE49-F238E27FC236}">
                  <a16:creationId xmlns:a16="http://schemas.microsoft.com/office/drawing/2014/main" id="{29A1D86B-C5E6-2A34-77F6-1E74F1B2E788}"/>
                </a:ext>
              </a:extLst>
            </xdr:cNvPr>
            <xdr:cNvPicPr/>
          </xdr:nvPicPr>
          <xdr:blipFill>
            <a:blip xmlns:r="http://schemas.openxmlformats.org/officeDocument/2006/relationships" r:embed="rId28"/>
            <a:stretch>
              <a:fillRect/>
            </a:stretch>
          </xdr:blipFill>
          <xdr:spPr>
            <a:xfrm>
              <a:off x="9038160" y="1776240"/>
              <a:ext cx="18000" cy="18000"/>
            </a:xfrm>
            <a:prstGeom prst="rect">
              <a:avLst/>
            </a:prstGeom>
          </xdr:spPr>
        </xdr:pic>
      </mc:Fallback>
    </mc:AlternateContent>
    <xdr:clientData/>
  </xdr:twoCellAnchor>
  <xdr:twoCellAnchor editAs="oneCell">
    <xdr:from>
      <xdr:col>16</xdr:col>
      <xdr:colOff>268440</xdr:colOff>
      <xdr:row>10</xdr:row>
      <xdr:rowOff>92160</xdr:rowOff>
    </xdr:from>
    <xdr:to>
      <xdr:col>17</xdr:col>
      <xdr:colOff>355080</xdr:colOff>
      <xdr:row>11</xdr:row>
      <xdr:rowOff>141840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92" name="Ink 91">
              <a:extLst>
                <a:ext uri="{FF2B5EF4-FFF2-40B4-BE49-F238E27FC236}">
                  <a16:creationId xmlns:a16="http://schemas.microsoft.com/office/drawing/2014/main" id="{AF280E7D-3884-7542-2C24-11143D6258D0}"/>
                </a:ext>
              </a:extLst>
            </xdr14:cNvPr>
            <xdr14:cNvContentPartPr/>
          </xdr14:nvContentPartPr>
          <xdr14:nvPr macro=""/>
          <xdr14:xfrm>
            <a:off x="10022040" y="1920960"/>
            <a:ext cx="696240" cy="232560"/>
          </xdr14:xfrm>
        </xdr:contentPart>
      </mc:Choice>
      <mc:Fallback xmlns="">
        <xdr:pic>
          <xdr:nvPicPr>
            <xdr:cNvPr id="92" name="Ink 91">
              <a:extLst>
                <a:ext uri="{FF2B5EF4-FFF2-40B4-BE49-F238E27FC236}">
                  <a16:creationId xmlns:a16="http://schemas.microsoft.com/office/drawing/2014/main" id="{AF280E7D-3884-7542-2C24-11143D6258D0}"/>
                </a:ext>
              </a:extLst>
            </xdr:cNvPr>
            <xdr:cNvPicPr/>
          </xdr:nvPicPr>
          <xdr:blipFill>
            <a:blip xmlns:r="http://schemas.openxmlformats.org/officeDocument/2006/relationships" r:embed="rId30"/>
            <a:stretch>
              <a:fillRect/>
            </a:stretch>
          </xdr:blipFill>
          <xdr:spPr>
            <a:xfrm>
              <a:off x="10013400" y="1912320"/>
              <a:ext cx="713880" cy="250200"/>
            </a:xfrm>
            <a:prstGeom prst="rect">
              <a:avLst/>
            </a:prstGeom>
          </xdr:spPr>
        </xdr:pic>
      </mc:Fallback>
    </mc:AlternateContent>
    <xdr:clientData/>
  </xdr:twoCellAnchor>
  <xdr:twoCellAnchor editAs="oneCell">
    <xdr:from>
      <xdr:col>13</xdr:col>
      <xdr:colOff>280680</xdr:colOff>
      <xdr:row>10</xdr:row>
      <xdr:rowOff>99720</xdr:rowOff>
    </xdr:from>
    <xdr:to>
      <xdr:col>15</xdr:col>
      <xdr:colOff>587520</xdr:colOff>
      <xdr:row>12</xdr:row>
      <xdr:rowOff>47160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93" name="Ink 92">
              <a:extLst>
                <a:ext uri="{FF2B5EF4-FFF2-40B4-BE49-F238E27FC236}">
                  <a16:creationId xmlns:a16="http://schemas.microsoft.com/office/drawing/2014/main" id="{9A02C597-F9C1-3502-546B-72C5019CD68D}"/>
                </a:ext>
              </a:extLst>
            </xdr14:cNvPr>
            <xdr14:cNvContentPartPr/>
          </xdr14:nvContentPartPr>
          <xdr14:nvPr macro=""/>
          <xdr14:xfrm>
            <a:off x="8205480" y="1928520"/>
            <a:ext cx="1526040" cy="313200"/>
          </xdr14:xfrm>
        </xdr:contentPart>
      </mc:Choice>
      <mc:Fallback xmlns="">
        <xdr:pic>
          <xdr:nvPicPr>
            <xdr:cNvPr id="93" name="Ink 92">
              <a:extLst>
                <a:ext uri="{FF2B5EF4-FFF2-40B4-BE49-F238E27FC236}">
                  <a16:creationId xmlns:a16="http://schemas.microsoft.com/office/drawing/2014/main" id="{9A02C597-F9C1-3502-546B-72C5019CD68D}"/>
                </a:ext>
              </a:extLst>
            </xdr:cNvPr>
            <xdr:cNvPicPr/>
          </xdr:nvPicPr>
          <xdr:blipFill>
            <a:blip xmlns:r="http://schemas.openxmlformats.org/officeDocument/2006/relationships" r:embed="rId32"/>
            <a:stretch>
              <a:fillRect/>
            </a:stretch>
          </xdr:blipFill>
          <xdr:spPr>
            <a:xfrm>
              <a:off x="8196842" y="1919880"/>
              <a:ext cx="1543676" cy="330840"/>
            </a:xfrm>
            <a:prstGeom prst="rect">
              <a:avLst/>
            </a:prstGeom>
          </xdr:spPr>
        </xdr:pic>
      </mc:Fallback>
    </mc:AlternateContent>
    <xdr:clientData/>
  </xdr:twoCellAnchor>
  <xdr:twoCellAnchor editAs="oneCell">
    <xdr:from>
      <xdr:col>11</xdr:col>
      <xdr:colOff>132600</xdr:colOff>
      <xdr:row>11</xdr:row>
      <xdr:rowOff>23040</xdr:rowOff>
    </xdr:from>
    <xdr:to>
      <xdr:col>13</xdr:col>
      <xdr:colOff>600</xdr:colOff>
      <xdr:row>12</xdr:row>
      <xdr:rowOff>127800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94" name="Ink 93">
              <a:extLst>
                <a:ext uri="{FF2B5EF4-FFF2-40B4-BE49-F238E27FC236}">
                  <a16:creationId xmlns:a16="http://schemas.microsoft.com/office/drawing/2014/main" id="{5EED4D46-7280-F9C4-B158-0A8E0B7B2A41}"/>
                </a:ext>
              </a:extLst>
            </xdr14:cNvPr>
            <xdr14:cNvContentPartPr/>
          </xdr14:nvContentPartPr>
          <xdr14:nvPr macro=""/>
          <xdr14:xfrm>
            <a:off x="6838200" y="2034720"/>
            <a:ext cx="1087200" cy="287640"/>
          </xdr14:xfrm>
        </xdr:contentPart>
      </mc:Choice>
      <mc:Fallback xmlns="">
        <xdr:pic>
          <xdr:nvPicPr>
            <xdr:cNvPr id="94" name="Ink 93">
              <a:extLst>
                <a:ext uri="{FF2B5EF4-FFF2-40B4-BE49-F238E27FC236}">
                  <a16:creationId xmlns:a16="http://schemas.microsoft.com/office/drawing/2014/main" id="{5EED4D46-7280-F9C4-B158-0A8E0B7B2A41}"/>
                </a:ext>
              </a:extLst>
            </xdr:cNvPr>
            <xdr:cNvPicPr/>
          </xdr:nvPicPr>
          <xdr:blipFill>
            <a:blip xmlns:r="http://schemas.openxmlformats.org/officeDocument/2006/relationships" r:embed="rId34"/>
            <a:stretch>
              <a:fillRect/>
            </a:stretch>
          </xdr:blipFill>
          <xdr:spPr>
            <a:xfrm>
              <a:off x="6829560" y="2025731"/>
              <a:ext cx="1104840" cy="305258"/>
            </a:xfrm>
            <a:prstGeom prst="rect">
              <a:avLst/>
            </a:prstGeom>
          </xdr:spPr>
        </xdr:pic>
      </mc:Fallback>
    </mc:AlternateContent>
    <xdr:clientData/>
  </xdr:twoCellAnchor>
  <xdr:twoCellAnchor editAs="oneCell">
    <xdr:from>
      <xdr:col>3</xdr:col>
      <xdr:colOff>420120</xdr:colOff>
      <xdr:row>12</xdr:row>
      <xdr:rowOff>39600</xdr:rowOff>
    </xdr:from>
    <xdr:to>
      <xdr:col>3</xdr:col>
      <xdr:colOff>552600</xdr:colOff>
      <xdr:row>12</xdr:row>
      <xdr:rowOff>159840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00" name="Ink 99">
              <a:extLst>
                <a:ext uri="{FF2B5EF4-FFF2-40B4-BE49-F238E27FC236}">
                  <a16:creationId xmlns:a16="http://schemas.microsoft.com/office/drawing/2014/main" id="{4CE207FE-A2C3-8ADD-93FE-F7A687DF11AF}"/>
                </a:ext>
              </a:extLst>
            </xdr14:cNvPr>
            <xdr14:cNvContentPartPr/>
          </xdr14:nvContentPartPr>
          <xdr14:nvPr macro=""/>
          <xdr14:xfrm>
            <a:off x="2248920" y="2234160"/>
            <a:ext cx="132480" cy="120240"/>
          </xdr14:xfrm>
        </xdr:contentPart>
      </mc:Choice>
      <mc:Fallback xmlns="">
        <xdr:pic>
          <xdr:nvPicPr>
            <xdr:cNvPr id="100" name="Ink 99">
              <a:extLst>
                <a:ext uri="{FF2B5EF4-FFF2-40B4-BE49-F238E27FC236}">
                  <a16:creationId xmlns:a16="http://schemas.microsoft.com/office/drawing/2014/main" id="{4CE207FE-A2C3-8ADD-93FE-F7A687DF11AF}"/>
                </a:ext>
              </a:extLst>
            </xdr:cNvPr>
            <xdr:cNvPicPr/>
          </xdr:nvPicPr>
          <xdr:blipFill>
            <a:blip xmlns:r="http://schemas.openxmlformats.org/officeDocument/2006/relationships" r:embed="rId36"/>
            <a:stretch>
              <a:fillRect/>
            </a:stretch>
          </xdr:blipFill>
          <xdr:spPr>
            <a:xfrm>
              <a:off x="2240280" y="2225520"/>
              <a:ext cx="150120" cy="137880"/>
            </a:xfrm>
            <a:prstGeom prst="rect">
              <a:avLst/>
            </a:prstGeom>
          </xdr:spPr>
        </xdr:pic>
      </mc:Fallback>
    </mc:AlternateContent>
    <xdr:clientData/>
  </xdr:twoCellAnchor>
  <xdr:twoCellAnchor editAs="oneCell">
    <xdr:from>
      <xdr:col>7</xdr:col>
      <xdr:colOff>519720</xdr:colOff>
      <xdr:row>14</xdr:row>
      <xdr:rowOff>2880</xdr:rowOff>
    </xdr:from>
    <xdr:to>
      <xdr:col>8</xdr:col>
      <xdr:colOff>230880</xdr:colOff>
      <xdr:row>15</xdr:row>
      <xdr:rowOff>14040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11" name="Ink 110">
              <a:extLst>
                <a:ext uri="{FF2B5EF4-FFF2-40B4-BE49-F238E27FC236}">
                  <a16:creationId xmlns:a16="http://schemas.microsoft.com/office/drawing/2014/main" id="{31ED745A-B497-DE27-7DDA-DD0F331015E6}"/>
                </a:ext>
              </a:extLst>
            </xdr14:cNvPr>
            <xdr14:cNvContentPartPr/>
          </xdr14:nvContentPartPr>
          <xdr14:nvPr macro=""/>
          <xdr14:xfrm>
            <a:off x="4786920" y="2563200"/>
            <a:ext cx="320760" cy="194040"/>
          </xdr14:xfrm>
        </xdr:contentPart>
      </mc:Choice>
      <mc:Fallback xmlns="">
        <xdr:pic>
          <xdr:nvPicPr>
            <xdr:cNvPr id="111" name="Ink 110">
              <a:extLst>
                <a:ext uri="{FF2B5EF4-FFF2-40B4-BE49-F238E27FC236}">
                  <a16:creationId xmlns:a16="http://schemas.microsoft.com/office/drawing/2014/main" id="{31ED745A-B497-DE27-7DDA-DD0F331015E6}"/>
                </a:ext>
              </a:extLst>
            </xdr:cNvPr>
            <xdr:cNvPicPr/>
          </xdr:nvPicPr>
          <xdr:blipFill>
            <a:blip xmlns:r="http://schemas.openxmlformats.org/officeDocument/2006/relationships" r:embed="rId38"/>
            <a:stretch>
              <a:fillRect/>
            </a:stretch>
          </xdr:blipFill>
          <xdr:spPr>
            <a:xfrm>
              <a:off x="4777920" y="2554200"/>
              <a:ext cx="338400" cy="211680"/>
            </a:xfrm>
            <a:prstGeom prst="rect">
              <a:avLst/>
            </a:prstGeom>
          </xdr:spPr>
        </xdr:pic>
      </mc:Fallback>
    </mc:AlternateContent>
    <xdr:clientData/>
  </xdr:twoCellAnchor>
  <xdr:twoCellAnchor editAs="oneCell">
    <xdr:from>
      <xdr:col>5</xdr:col>
      <xdr:colOff>444720</xdr:colOff>
      <xdr:row>13</xdr:row>
      <xdr:rowOff>151920</xdr:rowOff>
    </xdr:from>
    <xdr:to>
      <xdr:col>7</xdr:col>
      <xdr:colOff>121560</xdr:colOff>
      <xdr:row>15</xdr:row>
      <xdr:rowOff>123480</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12" name="Ink 111">
              <a:extLst>
                <a:ext uri="{FF2B5EF4-FFF2-40B4-BE49-F238E27FC236}">
                  <a16:creationId xmlns:a16="http://schemas.microsoft.com/office/drawing/2014/main" id="{1C93B4F1-3917-7A67-6EB8-8A90910822E8}"/>
                </a:ext>
              </a:extLst>
            </xdr14:cNvPr>
            <xdr14:cNvContentPartPr/>
          </xdr14:nvContentPartPr>
          <xdr14:nvPr macro=""/>
          <xdr14:xfrm>
            <a:off x="3492720" y="2529360"/>
            <a:ext cx="896040" cy="337320"/>
          </xdr14:xfrm>
        </xdr:contentPart>
      </mc:Choice>
      <mc:Fallback xmlns="">
        <xdr:pic>
          <xdr:nvPicPr>
            <xdr:cNvPr id="112" name="Ink 111">
              <a:extLst>
                <a:ext uri="{FF2B5EF4-FFF2-40B4-BE49-F238E27FC236}">
                  <a16:creationId xmlns:a16="http://schemas.microsoft.com/office/drawing/2014/main" id="{1C93B4F1-3917-7A67-6EB8-8A90910822E8}"/>
                </a:ext>
              </a:extLst>
            </xdr:cNvPr>
            <xdr:cNvPicPr/>
          </xdr:nvPicPr>
          <xdr:blipFill>
            <a:blip xmlns:r="http://schemas.openxmlformats.org/officeDocument/2006/relationships" r:embed="rId40"/>
            <a:stretch>
              <a:fillRect/>
            </a:stretch>
          </xdr:blipFill>
          <xdr:spPr>
            <a:xfrm>
              <a:off x="3484080" y="2520720"/>
              <a:ext cx="913680" cy="354960"/>
            </a:xfrm>
            <a:prstGeom prst="rect">
              <a:avLst/>
            </a:prstGeom>
          </xdr:spPr>
        </xdr:pic>
      </mc:Fallback>
    </mc:AlternateContent>
    <xdr:clientData/>
  </xdr:twoCellAnchor>
  <xdr:twoCellAnchor editAs="oneCell">
    <xdr:from>
      <xdr:col>2</xdr:col>
      <xdr:colOff>471720</xdr:colOff>
      <xdr:row>14</xdr:row>
      <xdr:rowOff>24840</xdr:rowOff>
    </xdr:from>
    <xdr:to>
      <xdr:col>5</xdr:col>
      <xdr:colOff>34680</xdr:colOff>
      <xdr:row>15</xdr:row>
      <xdr:rowOff>122400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13" name="Ink 112">
              <a:extLst>
                <a:ext uri="{FF2B5EF4-FFF2-40B4-BE49-F238E27FC236}">
                  <a16:creationId xmlns:a16="http://schemas.microsoft.com/office/drawing/2014/main" id="{06A33238-ED50-4C91-0F69-F00A62266C40}"/>
                </a:ext>
              </a:extLst>
            </xdr14:cNvPr>
            <xdr14:cNvContentPartPr/>
          </xdr14:nvContentPartPr>
          <xdr14:nvPr macro=""/>
          <xdr14:xfrm>
            <a:off x="1690920" y="2585160"/>
            <a:ext cx="1391760" cy="280440"/>
          </xdr14:xfrm>
        </xdr:contentPart>
      </mc:Choice>
      <mc:Fallback xmlns="">
        <xdr:pic>
          <xdr:nvPicPr>
            <xdr:cNvPr id="113" name="Ink 112">
              <a:extLst>
                <a:ext uri="{FF2B5EF4-FFF2-40B4-BE49-F238E27FC236}">
                  <a16:creationId xmlns:a16="http://schemas.microsoft.com/office/drawing/2014/main" id="{06A33238-ED50-4C91-0F69-F00A62266C40}"/>
                </a:ext>
              </a:extLst>
            </xdr:cNvPr>
            <xdr:cNvPicPr/>
          </xdr:nvPicPr>
          <xdr:blipFill>
            <a:blip xmlns:r="http://schemas.openxmlformats.org/officeDocument/2006/relationships" r:embed="rId42"/>
            <a:stretch>
              <a:fillRect/>
            </a:stretch>
          </xdr:blipFill>
          <xdr:spPr>
            <a:xfrm>
              <a:off x="1681918" y="2576520"/>
              <a:ext cx="1409405" cy="298080"/>
            </a:xfrm>
            <a:prstGeom prst="rect">
              <a:avLst/>
            </a:prstGeom>
          </xdr:spPr>
        </xdr:pic>
      </mc:Fallback>
    </mc:AlternateContent>
    <xdr:clientData/>
  </xdr:twoCellAnchor>
  <xdr:twoCellAnchor editAs="oneCell">
    <xdr:from>
      <xdr:col>8</xdr:col>
      <xdr:colOff>501240</xdr:colOff>
      <xdr:row>14</xdr:row>
      <xdr:rowOff>128160</xdr:rowOff>
    </xdr:from>
    <xdr:to>
      <xdr:col>8</xdr:col>
      <xdr:colOff>503760</xdr:colOff>
      <xdr:row>14</xdr:row>
      <xdr:rowOff>130680</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14" name="Ink 113">
              <a:extLst>
                <a:ext uri="{FF2B5EF4-FFF2-40B4-BE49-F238E27FC236}">
                  <a16:creationId xmlns:a16="http://schemas.microsoft.com/office/drawing/2014/main" id="{7CB3647F-09F7-D8C3-1A0F-E2C9206261C6}"/>
                </a:ext>
              </a:extLst>
            </xdr14:cNvPr>
            <xdr14:cNvContentPartPr/>
          </xdr14:nvContentPartPr>
          <xdr14:nvPr macro=""/>
          <xdr14:xfrm>
            <a:off x="5378040" y="2688480"/>
            <a:ext cx="2520" cy="2520"/>
          </xdr14:xfrm>
        </xdr:contentPart>
      </mc:Choice>
      <mc:Fallback xmlns="">
        <xdr:pic>
          <xdr:nvPicPr>
            <xdr:cNvPr id="114" name="Ink 113">
              <a:extLst>
                <a:ext uri="{FF2B5EF4-FFF2-40B4-BE49-F238E27FC236}">
                  <a16:creationId xmlns:a16="http://schemas.microsoft.com/office/drawing/2014/main" id="{7CB3647F-09F7-D8C3-1A0F-E2C9206261C6}"/>
                </a:ext>
              </a:extLst>
            </xdr:cNvPr>
            <xdr:cNvPicPr/>
          </xdr:nvPicPr>
          <xdr:blipFill>
            <a:blip xmlns:r="http://schemas.openxmlformats.org/officeDocument/2006/relationships" r:embed="rId44"/>
            <a:stretch>
              <a:fillRect/>
            </a:stretch>
          </xdr:blipFill>
          <xdr:spPr>
            <a:xfrm>
              <a:off x="5369400" y="2679480"/>
              <a:ext cx="20160" cy="20160"/>
            </a:xfrm>
            <a:prstGeom prst="rect">
              <a:avLst/>
            </a:prstGeom>
          </xdr:spPr>
        </xdr:pic>
      </mc:Fallback>
    </mc:AlternateContent>
    <xdr:clientData/>
  </xdr:twoCellAnchor>
  <xdr:twoCellAnchor editAs="oneCell">
    <xdr:from>
      <xdr:col>8</xdr:col>
      <xdr:colOff>166440</xdr:colOff>
      <xdr:row>15</xdr:row>
      <xdr:rowOff>66600</xdr:rowOff>
    </xdr:from>
    <xdr:to>
      <xdr:col>8</xdr:col>
      <xdr:colOff>299280</xdr:colOff>
      <xdr:row>17</xdr:row>
      <xdr:rowOff>14760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17" name="Ink 116">
              <a:extLst>
                <a:ext uri="{FF2B5EF4-FFF2-40B4-BE49-F238E27FC236}">
                  <a16:creationId xmlns:a16="http://schemas.microsoft.com/office/drawing/2014/main" id="{4294BF9A-8D48-B0A4-D30D-F248BD71DB7E}"/>
                </a:ext>
              </a:extLst>
            </xdr14:cNvPr>
            <xdr14:cNvContentPartPr/>
          </xdr14:nvContentPartPr>
          <xdr14:nvPr macro=""/>
          <xdr14:xfrm>
            <a:off x="5043240" y="2809800"/>
            <a:ext cx="132840" cy="313920"/>
          </xdr14:xfrm>
        </xdr:contentPart>
      </mc:Choice>
      <mc:Fallback xmlns="">
        <xdr:pic>
          <xdr:nvPicPr>
            <xdr:cNvPr id="117" name="Ink 116">
              <a:extLst>
                <a:ext uri="{FF2B5EF4-FFF2-40B4-BE49-F238E27FC236}">
                  <a16:creationId xmlns:a16="http://schemas.microsoft.com/office/drawing/2014/main" id="{4294BF9A-8D48-B0A4-D30D-F248BD71DB7E}"/>
                </a:ext>
              </a:extLst>
            </xdr:cNvPr>
            <xdr:cNvPicPr/>
          </xdr:nvPicPr>
          <xdr:blipFill>
            <a:blip xmlns:r="http://schemas.openxmlformats.org/officeDocument/2006/relationships" r:embed="rId46"/>
            <a:stretch>
              <a:fillRect/>
            </a:stretch>
          </xdr:blipFill>
          <xdr:spPr>
            <a:xfrm>
              <a:off x="5034240" y="2800800"/>
              <a:ext cx="150480" cy="331560"/>
            </a:xfrm>
            <a:prstGeom prst="rect">
              <a:avLst/>
            </a:prstGeom>
          </xdr:spPr>
        </xdr:pic>
      </mc:Fallback>
    </mc:AlternateContent>
    <xdr:clientData/>
  </xdr:twoCellAnchor>
  <xdr:twoCellAnchor editAs="oneCell">
    <xdr:from>
      <xdr:col>13</xdr:col>
      <xdr:colOff>128760</xdr:colOff>
      <xdr:row>15</xdr:row>
      <xdr:rowOff>76680</xdr:rowOff>
    </xdr:from>
    <xdr:to>
      <xdr:col>17</xdr:col>
      <xdr:colOff>212160</xdr:colOff>
      <xdr:row>18</xdr:row>
      <xdr:rowOff>56880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34" name="Ink 133">
              <a:extLst>
                <a:ext uri="{FF2B5EF4-FFF2-40B4-BE49-F238E27FC236}">
                  <a16:creationId xmlns:a16="http://schemas.microsoft.com/office/drawing/2014/main" id="{60D42C06-2218-3BCB-EB15-B65F08CD9D98}"/>
                </a:ext>
              </a:extLst>
            </xdr14:cNvPr>
            <xdr14:cNvContentPartPr/>
          </xdr14:nvContentPartPr>
          <xdr14:nvPr macro=""/>
          <xdr14:xfrm>
            <a:off x="8053560" y="2819880"/>
            <a:ext cx="2521800" cy="528840"/>
          </xdr14:xfrm>
        </xdr:contentPart>
      </mc:Choice>
      <mc:Fallback xmlns="">
        <xdr:pic>
          <xdr:nvPicPr>
            <xdr:cNvPr id="134" name="Ink 133">
              <a:extLst>
                <a:ext uri="{FF2B5EF4-FFF2-40B4-BE49-F238E27FC236}">
                  <a16:creationId xmlns:a16="http://schemas.microsoft.com/office/drawing/2014/main" id="{60D42C06-2218-3BCB-EB15-B65F08CD9D98}"/>
                </a:ext>
              </a:extLst>
            </xdr:cNvPr>
            <xdr:cNvPicPr/>
          </xdr:nvPicPr>
          <xdr:blipFill>
            <a:blip xmlns:r="http://schemas.openxmlformats.org/officeDocument/2006/relationships" r:embed="rId48"/>
            <a:stretch>
              <a:fillRect/>
            </a:stretch>
          </xdr:blipFill>
          <xdr:spPr>
            <a:xfrm>
              <a:off x="8044560" y="2810880"/>
              <a:ext cx="2539440" cy="546480"/>
            </a:xfrm>
            <a:prstGeom prst="rect">
              <a:avLst/>
            </a:prstGeom>
          </xdr:spPr>
        </xdr:pic>
      </mc:Fallback>
    </mc:AlternateContent>
    <xdr:clientData/>
  </xdr:twoCellAnchor>
  <xdr:twoCellAnchor editAs="oneCell">
    <xdr:from>
      <xdr:col>9</xdr:col>
      <xdr:colOff>158040</xdr:colOff>
      <xdr:row>16</xdr:row>
      <xdr:rowOff>119880</xdr:rowOff>
    </xdr:from>
    <xdr:to>
      <xdr:col>12</xdr:col>
      <xdr:colOff>428760</xdr:colOff>
      <xdr:row>19</xdr:row>
      <xdr:rowOff>37800</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35" name="Ink 134">
              <a:extLst>
                <a:ext uri="{FF2B5EF4-FFF2-40B4-BE49-F238E27FC236}">
                  <a16:creationId xmlns:a16="http://schemas.microsoft.com/office/drawing/2014/main" id="{700BAA6C-43E1-748D-300A-392411021135}"/>
                </a:ext>
              </a:extLst>
            </xdr14:cNvPr>
            <xdr14:cNvContentPartPr/>
          </xdr14:nvContentPartPr>
          <xdr14:nvPr macro=""/>
          <xdr14:xfrm>
            <a:off x="5644440" y="3045960"/>
            <a:ext cx="2099520" cy="466560"/>
          </xdr14:xfrm>
        </xdr:contentPart>
      </mc:Choice>
      <mc:Fallback xmlns="">
        <xdr:pic>
          <xdr:nvPicPr>
            <xdr:cNvPr id="135" name="Ink 134">
              <a:extLst>
                <a:ext uri="{FF2B5EF4-FFF2-40B4-BE49-F238E27FC236}">
                  <a16:creationId xmlns:a16="http://schemas.microsoft.com/office/drawing/2014/main" id="{700BAA6C-43E1-748D-300A-392411021135}"/>
                </a:ext>
              </a:extLst>
            </xdr:cNvPr>
            <xdr:cNvPicPr/>
          </xdr:nvPicPr>
          <xdr:blipFill>
            <a:blip xmlns:r="http://schemas.openxmlformats.org/officeDocument/2006/relationships" r:embed="rId50"/>
            <a:stretch>
              <a:fillRect/>
            </a:stretch>
          </xdr:blipFill>
          <xdr:spPr>
            <a:xfrm>
              <a:off x="5635440" y="3037327"/>
              <a:ext cx="2117160" cy="484186"/>
            </a:xfrm>
            <a:prstGeom prst="rect">
              <a:avLst/>
            </a:prstGeom>
          </xdr:spPr>
        </xdr:pic>
      </mc:Fallback>
    </mc:AlternateContent>
    <xdr:clientData/>
  </xdr:twoCellAnchor>
  <xdr:twoCellAnchor editAs="oneCell">
    <xdr:from>
      <xdr:col>8</xdr:col>
      <xdr:colOff>160680</xdr:colOff>
      <xdr:row>17</xdr:row>
      <xdr:rowOff>64440</xdr:rowOff>
    </xdr:from>
    <xdr:to>
      <xdr:col>8</xdr:col>
      <xdr:colOff>507000</xdr:colOff>
      <xdr:row>19</xdr:row>
      <xdr:rowOff>66600</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36" name="Ink 135">
              <a:extLst>
                <a:ext uri="{FF2B5EF4-FFF2-40B4-BE49-F238E27FC236}">
                  <a16:creationId xmlns:a16="http://schemas.microsoft.com/office/drawing/2014/main" id="{5A38847A-3DD1-54FA-65B4-F4C2BCB5E72D}"/>
                </a:ext>
              </a:extLst>
            </xdr14:cNvPr>
            <xdr14:cNvContentPartPr/>
          </xdr14:nvContentPartPr>
          <xdr14:nvPr macro=""/>
          <xdr14:xfrm>
            <a:off x="5037480" y="3173400"/>
            <a:ext cx="346320" cy="367920"/>
          </xdr14:xfrm>
        </xdr:contentPart>
      </mc:Choice>
      <mc:Fallback xmlns="">
        <xdr:pic>
          <xdr:nvPicPr>
            <xdr:cNvPr id="136" name="Ink 135">
              <a:extLst>
                <a:ext uri="{FF2B5EF4-FFF2-40B4-BE49-F238E27FC236}">
                  <a16:creationId xmlns:a16="http://schemas.microsoft.com/office/drawing/2014/main" id="{5A38847A-3DD1-54FA-65B4-F4C2BCB5E72D}"/>
                </a:ext>
              </a:extLst>
            </xdr:cNvPr>
            <xdr:cNvPicPr/>
          </xdr:nvPicPr>
          <xdr:blipFill>
            <a:blip xmlns:r="http://schemas.openxmlformats.org/officeDocument/2006/relationships" r:embed="rId52"/>
            <a:stretch>
              <a:fillRect/>
            </a:stretch>
          </xdr:blipFill>
          <xdr:spPr>
            <a:xfrm>
              <a:off x="5028840" y="3164400"/>
              <a:ext cx="363960" cy="385560"/>
            </a:xfrm>
            <a:prstGeom prst="rect">
              <a:avLst/>
            </a:prstGeom>
          </xdr:spPr>
        </xdr:pic>
      </mc:Fallback>
    </mc:AlternateContent>
    <xdr:clientData/>
  </xdr:twoCellAnchor>
  <xdr:twoCellAnchor editAs="oneCell">
    <xdr:from>
      <xdr:col>7</xdr:col>
      <xdr:colOff>437280</xdr:colOff>
      <xdr:row>19</xdr:row>
      <xdr:rowOff>142920</xdr:rowOff>
    </xdr:from>
    <xdr:to>
      <xdr:col>9</xdr:col>
      <xdr:colOff>11880</xdr:colOff>
      <xdr:row>21</xdr:row>
      <xdr:rowOff>6840</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40" name="Ink 139">
              <a:extLst>
                <a:ext uri="{FF2B5EF4-FFF2-40B4-BE49-F238E27FC236}">
                  <a16:creationId xmlns:a16="http://schemas.microsoft.com/office/drawing/2014/main" id="{A40E6150-327C-9349-27B4-76BB4B06DDC0}"/>
                </a:ext>
              </a:extLst>
            </xdr14:cNvPr>
            <xdr14:cNvContentPartPr/>
          </xdr14:nvContentPartPr>
          <xdr14:nvPr macro=""/>
          <xdr14:xfrm>
            <a:off x="4704480" y="3617640"/>
            <a:ext cx="793800" cy="229680"/>
          </xdr14:xfrm>
        </xdr:contentPart>
      </mc:Choice>
      <mc:Fallback xmlns="">
        <xdr:pic>
          <xdr:nvPicPr>
            <xdr:cNvPr id="140" name="Ink 139">
              <a:extLst>
                <a:ext uri="{FF2B5EF4-FFF2-40B4-BE49-F238E27FC236}">
                  <a16:creationId xmlns:a16="http://schemas.microsoft.com/office/drawing/2014/main" id="{A40E6150-327C-9349-27B4-76BB4B06DDC0}"/>
                </a:ext>
              </a:extLst>
            </xdr:cNvPr>
            <xdr:cNvPicPr/>
          </xdr:nvPicPr>
          <xdr:blipFill>
            <a:blip xmlns:r="http://schemas.openxmlformats.org/officeDocument/2006/relationships" r:embed="rId54"/>
            <a:stretch>
              <a:fillRect/>
            </a:stretch>
          </xdr:blipFill>
          <xdr:spPr>
            <a:xfrm>
              <a:off x="4695480" y="3608626"/>
              <a:ext cx="811440" cy="247348"/>
            </a:xfrm>
            <a:prstGeom prst="rect">
              <a:avLst/>
            </a:prstGeom>
          </xdr:spPr>
        </xdr:pic>
      </mc:Fallback>
    </mc:AlternateContent>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871980</xdr:colOff>
      <xdr:row>26</xdr:row>
      <xdr:rowOff>87480</xdr:rowOff>
    </xdr:from>
    <xdr:to>
      <xdr:col>5</xdr:col>
      <xdr:colOff>2137620</xdr:colOff>
      <xdr:row>28</xdr:row>
      <xdr:rowOff>108720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29721988-FB76-020C-71AE-E100BED6C754}"/>
                </a:ext>
              </a:extLst>
            </xdr14:cNvPr>
            <xdr14:cNvContentPartPr/>
          </xdr14:nvContentPartPr>
          <xdr14:nvPr macro=""/>
          <xdr14:xfrm>
            <a:off x="4064760" y="4926180"/>
            <a:ext cx="6492960" cy="387000"/>
          </xdr14:xfrm>
        </xdr:contentPart>
      </mc:Choice>
      <mc:Fallback xmlns="">
        <xdr:pic>
          <xdr:nvPicPr>
            <xdr:cNvPr id="34" name="Ink 33">
              <a:extLst>
                <a:ext uri="{FF2B5EF4-FFF2-40B4-BE49-F238E27FC236}">
                  <a16:creationId xmlns:a16="http://schemas.microsoft.com/office/drawing/2014/main" id="{29721988-FB76-020C-71AE-E100BED6C754}"/>
                </a:ext>
              </a:extLst>
            </xdr:cNvPr>
            <xdr:cNvPicPr/>
          </xdr:nvPicPr>
          <xdr:blipFill>
            <a:blip xmlns:r="http://schemas.openxmlformats.org/officeDocument/2006/relationships" r:embed="rId2"/>
            <a:stretch>
              <a:fillRect/>
            </a:stretch>
          </xdr:blipFill>
          <xdr:spPr>
            <a:xfrm>
              <a:off x="4055760" y="4917540"/>
              <a:ext cx="6510600" cy="404640"/>
            </a:xfrm>
            <a:prstGeom prst="rect">
              <a:avLst/>
            </a:prstGeom>
          </xdr:spPr>
        </xdr:pic>
      </mc:Fallback>
    </mc:AlternateContent>
    <xdr:clientData/>
  </xdr:twoCellAnchor>
  <xdr:twoCellAnchor editAs="oneCell">
    <xdr:from>
      <xdr:col>1</xdr:col>
      <xdr:colOff>1191960</xdr:colOff>
      <xdr:row>26</xdr:row>
      <xdr:rowOff>139320</xdr:rowOff>
    </xdr:from>
    <xdr:to>
      <xdr:col>2</xdr:col>
      <xdr:colOff>561300</xdr:colOff>
      <xdr:row>27</xdr:row>
      <xdr:rowOff>180360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5" name="Ink 34">
              <a:extLst>
                <a:ext uri="{FF2B5EF4-FFF2-40B4-BE49-F238E27FC236}">
                  <a16:creationId xmlns:a16="http://schemas.microsoft.com/office/drawing/2014/main" id="{C0C62ABB-DEAB-A376-E0E7-2A27AAF70CD0}"/>
                </a:ext>
              </a:extLst>
            </xdr14:cNvPr>
            <xdr14:cNvContentPartPr/>
          </xdr14:nvContentPartPr>
          <xdr14:nvPr macro=""/>
          <xdr14:xfrm>
            <a:off x="2746440" y="4978020"/>
            <a:ext cx="1007640" cy="223920"/>
          </xdr14:xfrm>
        </xdr:contentPart>
      </mc:Choice>
      <mc:Fallback xmlns="">
        <xdr:pic>
          <xdr:nvPicPr>
            <xdr:cNvPr id="35" name="Ink 34">
              <a:extLst>
                <a:ext uri="{FF2B5EF4-FFF2-40B4-BE49-F238E27FC236}">
                  <a16:creationId xmlns:a16="http://schemas.microsoft.com/office/drawing/2014/main" id="{C0C62ABB-DEAB-A376-E0E7-2A27AAF70CD0}"/>
                </a:ext>
              </a:extLst>
            </xdr:cNvPr>
            <xdr:cNvPicPr/>
          </xdr:nvPicPr>
          <xdr:blipFill>
            <a:blip xmlns:r="http://schemas.openxmlformats.org/officeDocument/2006/relationships" r:embed="rId4"/>
            <a:stretch>
              <a:fillRect/>
            </a:stretch>
          </xdr:blipFill>
          <xdr:spPr>
            <a:xfrm>
              <a:off x="2737443" y="4969380"/>
              <a:ext cx="1025274" cy="241560"/>
            </a:xfrm>
            <a:prstGeom prst="rect">
              <a:avLst/>
            </a:prstGeom>
          </xdr:spPr>
        </xdr:pic>
      </mc:Fallback>
    </mc:AlternateContent>
    <xdr:clientData/>
  </xdr:twoCellAnchor>
  <xdr:twoCellAnchor editAs="oneCell">
    <xdr:from>
      <xdr:col>1</xdr:col>
      <xdr:colOff>1636920</xdr:colOff>
      <xdr:row>28</xdr:row>
      <xdr:rowOff>149760</xdr:rowOff>
    </xdr:from>
    <xdr:to>
      <xdr:col>2</xdr:col>
      <xdr:colOff>651660</xdr:colOff>
      <xdr:row>30</xdr:row>
      <xdr:rowOff>8640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51" name="Ink 50">
              <a:extLst>
                <a:ext uri="{FF2B5EF4-FFF2-40B4-BE49-F238E27FC236}">
                  <a16:creationId xmlns:a16="http://schemas.microsoft.com/office/drawing/2014/main" id="{5408570B-5A62-88DE-6031-8C02A8948737}"/>
                </a:ext>
              </a:extLst>
            </xdr14:cNvPr>
            <xdr14:cNvContentPartPr/>
          </xdr14:nvContentPartPr>
          <xdr14:nvPr macro=""/>
          <xdr14:xfrm>
            <a:off x="3191400" y="5354220"/>
            <a:ext cx="653040" cy="224640"/>
          </xdr14:xfrm>
        </xdr:contentPart>
      </mc:Choice>
      <mc:Fallback xmlns="">
        <xdr:pic>
          <xdr:nvPicPr>
            <xdr:cNvPr id="51" name="Ink 50">
              <a:extLst>
                <a:ext uri="{FF2B5EF4-FFF2-40B4-BE49-F238E27FC236}">
                  <a16:creationId xmlns:a16="http://schemas.microsoft.com/office/drawing/2014/main" id="{5408570B-5A62-88DE-6031-8C02A8948737}"/>
                </a:ext>
              </a:extLst>
            </xdr:cNvPr>
            <xdr:cNvPicPr/>
          </xdr:nvPicPr>
          <xdr:blipFill>
            <a:blip xmlns:r="http://schemas.openxmlformats.org/officeDocument/2006/relationships" r:embed="rId6"/>
            <a:stretch>
              <a:fillRect/>
            </a:stretch>
          </xdr:blipFill>
          <xdr:spPr>
            <a:xfrm>
              <a:off x="3182760" y="5345220"/>
              <a:ext cx="670680" cy="242280"/>
            </a:xfrm>
            <a:prstGeom prst="rect">
              <a:avLst/>
            </a:prstGeom>
          </xdr:spPr>
        </xdr:pic>
      </mc:Fallback>
    </mc:AlternateContent>
    <xdr:clientData/>
  </xdr:twoCellAnchor>
  <xdr:twoCellAnchor editAs="oneCell">
    <xdr:from>
      <xdr:col>0</xdr:col>
      <xdr:colOff>665640</xdr:colOff>
      <xdr:row>26</xdr:row>
      <xdr:rowOff>151200</xdr:rowOff>
    </xdr:from>
    <xdr:to>
      <xdr:col>1</xdr:col>
      <xdr:colOff>1324800</xdr:colOff>
      <xdr:row>30</xdr:row>
      <xdr:rowOff>144000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2" name="Ink 51">
              <a:extLst>
                <a:ext uri="{FF2B5EF4-FFF2-40B4-BE49-F238E27FC236}">
                  <a16:creationId xmlns:a16="http://schemas.microsoft.com/office/drawing/2014/main" id="{E44DC782-3F0A-E3A6-D2B7-2B044AA29ED6}"/>
                </a:ext>
              </a:extLst>
            </xdr14:cNvPr>
            <xdr14:cNvContentPartPr/>
          </xdr14:nvContentPartPr>
          <xdr14:nvPr macro=""/>
          <xdr14:xfrm>
            <a:off x="665640" y="4989900"/>
            <a:ext cx="2213640" cy="724320"/>
          </xdr14:xfrm>
        </xdr:contentPart>
      </mc:Choice>
      <mc:Fallback xmlns="">
        <xdr:pic>
          <xdr:nvPicPr>
            <xdr:cNvPr id="52" name="Ink 51">
              <a:extLst>
                <a:ext uri="{FF2B5EF4-FFF2-40B4-BE49-F238E27FC236}">
                  <a16:creationId xmlns:a16="http://schemas.microsoft.com/office/drawing/2014/main" id="{E44DC782-3F0A-E3A6-D2B7-2B044AA29ED6}"/>
                </a:ext>
              </a:extLst>
            </xdr:cNvPr>
            <xdr:cNvPicPr/>
          </xdr:nvPicPr>
          <xdr:blipFill>
            <a:blip xmlns:r="http://schemas.openxmlformats.org/officeDocument/2006/relationships" r:embed="rId8"/>
            <a:stretch>
              <a:fillRect/>
            </a:stretch>
          </xdr:blipFill>
          <xdr:spPr>
            <a:xfrm>
              <a:off x="656999" y="4981260"/>
              <a:ext cx="2231283" cy="741960"/>
            </a:xfrm>
            <a:prstGeom prst="rect">
              <a:avLst/>
            </a:prstGeom>
          </xdr:spPr>
        </xdr:pic>
      </mc:Fallback>
    </mc:AlternateContent>
    <xdr:clientData/>
  </xdr:twoCellAnchor>
  <xdr:twoCellAnchor editAs="oneCell">
    <xdr:from>
      <xdr:col>0</xdr:col>
      <xdr:colOff>1291320</xdr:colOff>
      <xdr:row>42</xdr:row>
      <xdr:rowOff>134700</xdr:rowOff>
    </xdr:from>
    <xdr:to>
      <xdr:col>1</xdr:col>
      <xdr:colOff>1403640</xdr:colOff>
      <xdr:row>44</xdr:row>
      <xdr:rowOff>109860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1" name="Ink 60">
              <a:extLst>
                <a:ext uri="{FF2B5EF4-FFF2-40B4-BE49-F238E27FC236}">
                  <a16:creationId xmlns:a16="http://schemas.microsoft.com/office/drawing/2014/main" id="{5B796D53-C885-96A6-B78C-A7770DF94B36}"/>
                </a:ext>
              </a:extLst>
            </xdr14:cNvPr>
            <xdr14:cNvContentPartPr/>
          </xdr14:nvContentPartPr>
          <xdr14:nvPr macro=""/>
          <xdr14:xfrm>
            <a:off x="1291320" y="7952820"/>
            <a:ext cx="1666800" cy="340920"/>
          </xdr14:xfrm>
        </xdr:contentPart>
      </mc:Choice>
      <mc:Fallback xmlns="">
        <xdr:pic>
          <xdr:nvPicPr>
            <xdr:cNvPr id="61" name="Ink 60">
              <a:extLst>
                <a:ext uri="{FF2B5EF4-FFF2-40B4-BE49-F238E27FC236}">
                  <a16:creationId xmlns:a16="http://schemas.microsoft.com/office/drawing/2014/main" id="{5B796D53-C885-96A6-B78C-A7770DF94B36}"/>
                </a:ext>
              </a:extLst>
            </xdr:cNvPr>
            <xdr:cNvPicPr/>
          </xdr:nvPicPr>
          <xdr:blipFill>
            <a:blip xmlns:r="http://schemas.openxmlformats.org/officeDocument/2006/relationships" r:embed="rId10"/>
            <a:stretch>
              <a:fillRect/>
            </a:stretch>
          </xdr:blipFill>
          <xdr:spPr>
            <a:xfrm>
              <a:off x="1282322" y="7944180"/>
              <a:ext cx="1684436" cy="358560"/>
            </a:xfrm>
            <a:prstGeom prst="rect">
              <a:avLst/>
            </a:prstGeom>
          </xdr:spPr>
        </xdr:pic>
      </mc:Fallback>
    </mc:AlternateContent>
    <xdr:clientData/>
  </xdr:twoCellAnchor>
  <xdr:twoCellAnchor editAs="oneCell">
    <xdr:from>
      <xdr:col>2</xdr:col>
      <xdr:colOff>195180</xdr:colOff>
      <xdr:row>42</xdr:row>
      <xdr:rowOff>47220</xdr:rowOff>
    </xdr:from>
    <xdr:to>
      <xdr:col>5</xdr:col>
      <xdr:colOff>704100</xdr:colOff>
      <xdr:row>46</xdr:row>
      <xdr:rowOff>142260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93" name="Ink 92">
              <a:extLst>
                <a:ext uri="{FF2B5EF4-FFF2-40B4-BE49-F238E27FC236}">
                  <a16:creationId xmlns:a16="http://schemas.microsoft.com/office/drawing/2014/main" id="{1C15FB09-0C91-2200-22FF-8D171E0A56A6}"/>
                </a:ext>
              </a:extLst>
            </xdr14:cNvPr>
            <xdr14:cNvContentPartPr/>
          </xdr14:nvContentPartPr>
          <xdr14:nvPr macro=""/>
          <xdr14:xfrm>
            <a:off x="3387960" y="7865340"/>
            <a:ext cx="5736240" cy="826560"/>
          </xdr14:xfrm>
        </xdr:contentPart>
      </mc:Choice>
      <mc:Fallback xmlns="">
        <xdr:pic>
          <xdr:nvPicPr>
            <xdr:cNvPr id="93" name="Ink 92">
              <a:extLst>
                <a:ext uri="{FF2B5EF4-FFF2-40B4-BE49-F238E27FC236}">
                  <a16:creationId xmlns:a16="http://schemas.microsoft.com/office/drawing/2014/main" id="{1C15FB09-0C91-2200-22FF-8D171E0A56A6}"/>
                </a:ext>
              </a:extLst>
            </xdr:cNvPr>
            <xdr:cNvPicPr/>
          </xdr:nvPicPr>
          <xdr:blipFill>
            <a:blip xmlns:r="http://schemas.openxmlformats.org/officeDocument/2006/relationships" r:embed="rId12"/>
            <a:stretch>
              <a:fillRect/>
            </a:stretch>
          </xdr:blipFill>
          <xdr:spPr>
            <a:xfrm>
              <a:off x="3378959" y="7856700"/>
              <a:ext cx="5753881" cy="844200"/>
            </a:xfrm>
            <a:prstGeom prst="rect">
              <a:avLst/>
            </a:prstGeom>
          </xdr:spPr>
        </xdr:pic>
      </mc:Fallback>
    </mc:AlternateContent>
    <xdr:clientData/>
  </xdr:twoCellAnchor>
  <xdr:twoCellAnchor editAs="oneCell">
    <xdr:from>
      <xdr:col>2</xdr:col>
      <xdr:colOff>312540</xdr:colOff>
      <xdr:row>52</xdr:row>
      <xdr:rowOff>137520</xdr:rowOff>
    </xdr:from>
    <xdr:to>
      <xdr:col>2</xdr:col>
      <xdr:colOff>312900</xdr:colOff>
      <xdr:row>52</xdr:row>
      <xdr:rowOff>146520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75" name="Ink 174">
              <a:extLst>
                <a:ext uri="{FF2B5EF4-FFF2-40B4-BE49-F238E27FC236}">
                  <a16:creationId xmlns:a16="http://schemas.microsoft.com/office/drawing/2014/main" id="{1FAD853D-1AB3-C1A9-7EDD-7A38546E2EE1}"/>
                </a:ext>
              </a:extLst>
            </xdr14:cNvPr>
            <xdr14:cNvContentPartPr/>
          </xdr14:nvContentPartPr>
          <xdr14:nvPr macro=""/>
          <xdr14:xfrm>
            <a:off x="3505320" y="9784440"/>
            <a:ext cx="360" cy="9000"/>
          </xdr14:xfrm>
        </xdr:contentPart>
      </mc:Choice>
      <mc:Fallback xmlns="">
        <xdr:pic>
          <xdr:nvPicPr>
            <xdr:cNvPr id="175" name="Ink 174">
              <a:extLst>
                <a:ext uri="{FF2B5EF4-FFF2-40B4-BE49-F238E27FC236}">
                  <a16:creationId xmlns:a16="http://schemas.microsoft.com/office/drawing/2014/main" id="{1FAD853D-1AB3-C1A9-7EDD-7A38546E2EE1}"/>
                </a:ext>
              </a:extLst>
            </xdr:cNvPr>
            <xdr:cNvPicPr/>
          </xdr:nvPicPr>
          <xdr:blipFill>
            <a:blip xmlns:r="http://schemas.openxmlformats.org/officeDocument/2006/relationships" r:embed="rId14"/>
            <a:stretch>
              <a:fillRect/>
            </a:stretch>
          </xdr:blipFill>
          <xdr:spPr>
            <a:xfrm>
              <a:off x="3496680" y="9775800"/>
              <a:ext cx="18000" cy="26640"/>
            </a:xfrm>
            <a:prstGeom prst="rect">
              <a:avLst/>
            </a:prstGeom>
          </xdr:spPr>
        </xdr:pic>
      </mc:Fallback>
    </mc:AlternateContent>
    <xdr:clientData/>
  </xdr:twoCellAnchor>
  <xdr:twoCellAnchor editAs="oneCell">
    <xdr:from>
      <xdr:col>2</xdr:col>
      <xdr:colOff>357180</xdr:colOff>
      <xdr:row>52</xdr:row>
      <xdr:rowOff>62640</xdr:rowOff>
    </xdr:from>
    <xdr:to>
      <xdr:col>3</xdr:col>
      <xdr:colOff>1091340</xdr:colOff>
      <xdr:row>54</xdr:row>
      <xdr:rowOff>27000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88" name="Ink 187">
              <a:extLst>
                <a:ext uri="{FF2B5EF4-FFF2-40B4-BE49-F238E27FC236}">
                  <a16:creationId xmlns:a16="http://schemas.microsoft.com/office/drawing/2014/main" id="{AB1B82E3-1796-3961-A1A9-9C0C22E30C82}"/>
                </a:ext>
              </a:extLst>
            </xdr14:cNvPr>
            <xdr14:cNvContentPartPr/>
          </xdr14:nvContentPartPr>
          <xdr14:nvPr macro=""/>
          <xdr14:xfrm>
            <a:off x="3549960" y="9709560"/>
            <a:ext cx="2044800" cy="330120"/>
          </xdr14:xfrm>
        </xdr:contentPart>
      </mc:Choice>
      <mc:Fallback xmlns="">
        <xdr:pic>
          <xdr:nvPicPr>
            <xdr:cNvPr id="188" name="Ink 187">
              <a:extLst>
                <a:ext uri="{FF2B5EF4-FFF2-40B4-BE49-F238E27FC236}">
                  <a16:creationId xmlns:a16="http://schemas.microsoft.com/office/drawing/2014/main" id="{AB1B82E3-1796-3961-A1A9-9C0C22E30C82}"/>
                </a:ext>
              </a:extLst>
            </xdr:cNvPr>
            <xdr:cNvPicPr/>
          </xdr:nvPicPr>
          <xdr:blipFill>
            <a:blip xmlns:r="http://schemas.openxmlformats.org/officeDocument/2006/relationships" r:embed="rId16"/>
            <a:stretch>
              <a:fillRect/>
            </a:stretch>
          </xdr:blipFill>
          <xdr:spPr>
            <a:xfrm>
              <a:off x="3541318" y="9700570"/>
              <a:ext cx="2062443" cy="347741"/>
            </a:xfrm>
            <a:prstGeom prst="rect">
              <a:avLst/>
            </a:prstGeom>
          </xdr:spPr>
        </xdr:pic>
      </mc:Fallback>
    </mc:AlternateContent>
    <xdr:clientData/>
  </xdr:twoCellAnchor>
  <xdr:twoCellAnchor editAs="oneCell">
    <xdr:from>
      <xdr:col>1</xdr:col>
      <xdr:colOff>1009800</xdr:colOff>
      <xdr:row>48</xdr:row>
      <xdr:rowOff>128880</xdr:rowOff>
    </xdr:from>
    <xdr:to>
      <xdr:col>3</xdr:col>
      <xdr:colOff>986940</xdr:colOff>
      <xdr:row>51</xdr:row>
      <xdr:rowOff>67680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89" name="Ink 188">
              <a:extLst>
                <a:ext uri="{FF2B5EF4-FFF2-40B4-BE49-F238E27FC236}">
                  <a16:creationId xmlns:a16="http://schemas.microsoft.com/office/drawing/2014/main" id="{9673E991-C413-BE05-D282-0C8F210DFE2C}"/>
                </a:ext>
              </a:extLst>
            </xdr14:cNvPr>
            <xdr14:cNvContentPartPr/>
          </xdr14:nvContentPartPr>
          <xdr14:nvPr macro=""/>
          <xdr14:xfrm>
            <a:off x="2564280" y="9044280"/>
            <a:ext cx="2926080" cy="487440"/>
          </xdr14:xfrm>
        </xdr:contentPart>
      </mc:Choice>
      <mc:Fallback xmlns="">
        <xdr:pic>
          <xdr:nvPicPr>
            <xdr:cNvPr id="189" name="Ink 188">
              <a:extLst>
                <a:ext uri="{FF2B5EF4-FFF2-40B4-BE49-F238E27FC236}">
                  <a16:creationId xmlns:a16="http://schemas.microsoft.com/office/drawing/2014/main" id="{9673E991-C413-BE05-D282-0C8F210DFE2C}"/>
                </a:ext>
              </a:extLst>
            </xdr:cNvPr>
            <xdr:cNvPicPr/>
          </xdr:nvPicPr>
          <xdr:blipFill>
            <a:blip xmlns:r="http://schemas.openxmlformats.org/officeDocument/2006/relationships" r:embed="rId18"/>
            <a:stretch>
              <a:fillRect/>
            </a:stretch>
          </xdr:blipFill>
          <xdr:spPr>
            <a:xfrm>
              <a:off x="2555640" y="9035280"/>
              <a:ext cx="2943720" cy="505080"/>
            </a:xfrm>
            <a:prstGeom prst="rect">
              <a:avLst/>
            </a:prstGeom>
          </xdr:spPr>
        </xdr:pic>
      </mc:Fallback>
    </mc:AlternateContent>
    <xdr:clientData/>
  </xdr:twoCellAnchor>
  <xdr:twoCellAnchor editAs="oneCell">
    <xdr:from>
      <xdr:col>2</xdr:col>
      <xdr:colOff>881340</xdr:colOff>
      <xdr:row>54</xdr:row>
      <xdr:rowOff>160560</xdr:rowOff>
    </xdr:from>
    <xdr:to>
      <xdr:col>2</xdr:col>
      <xdr:colOff>910140</xdr:colOff>
      <xdr:row>55</xdr:row>
      <xdr:rowOff>71640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90" name="Ink 189">
              <a:extLst>
                <a:ext uri="{FF2B5EF4-FFF2-40B4-BE49-F238E27FC236}">
                  <a16:creationId xmlns:a16="http://schemas.microsoft.com/office/drawing/2014/main" id="{A2CAFAEE-188B-121D-0241-8E198531CB7C}"/>
                </a:ext>
              </a:extLst>
            </xdr14:cNvPr>
            <xdr14:cNvContentPartPr/>
          </xdr14:nvContentPartPr>
          <xdr14:nvPr macro=""/>
          <xdr14:xfrm>
            <a:off x="4074120" y="10173240"/>
            <a:ext cx="28800" cy="93960"/>
          </xdr14:xfrm>
        </xdr:contentPart>
      </mc:Choice>
      <mc:Fallback xmlns="">
        <xdr:pic>
          <xdr:nvPicPr>
            <xdr:cNvPr id="190" name="Ink 189">
              <a:extLst>
                <a:ext uri="{FF2B5EF4-FFF2-40B4-BE49-F238E27FC236}">
                  <a16:creationId xmlns:a16="http://schemas.microsoft.com/office/drawing/2014/main" id="{A2CAFAEE-188B-121D-0241-8E198531CB7C}"/>
                </a:ext>
              </a:extLst>
            </xdr:cNvPr>
            <xdr:cNvPicPr/>
          </xdr:nvPicPr>
          <xdr:blipFill>
            <a:blip xmlns:r="http://schemas.openxmlformats.org/officeDocument/2006/relationships" r:embed="rId20"/>
            <a:stretch>
              <a:fillRect/>
            </a:stretch>
          </xdr:blipFill>
          <xdr:spPr>
            <a:xfrm>
              <a:off x="4065480" y="10164600"/>
              <a:ext cx="46440" cy="111600"/>
            </a:xfrm>
            <a:prstGeom prst="rect">
              <a:avLst/>
            </a:prstGeom>
          </xdr:spPr>
        </xdr:pic>
      </mc:Fallback>
    </mc:AlternateContent>
    <xdr:clientData/>
  </xdr:twoCellAnchor>
  <xdr:twoCellAnchor editAs="oneCell">
    <xdr:from>
      <xdr:col>2</xdr:col>
      <xdr:colOff>901860</xdr:colOff>
      <xdr:row>56</xdr:row>
      <xdr:rowOff>0</xdr:rowOff>
    </xdr:from>
    <xdr:to>
      <xdr:col>2</xdr:col>
      <xdr:colOff>971340</xdr:colOff>
      <xdr:row>56</xdr:row>
      <xdr:rowOff>23400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91" name="Ink 190">
              <a:extLst>
                <a:ext uri="{FF2B5EF4-FFF2-40B4-BE49-F238E27FC236}">
                  <a16:creationId xmlns:a16="http://schemas.microsoft.com/office/drawing/2014/main" id="{98E2BEC7-5D8D-AD85-67FE-572C7A5AE9A2}"/>
                </a:ext>
              </a:extLst>
            </xdr14:cNvPr>
            <xdr14:cNvContentPartPr/>
          </xdr14:nvContentPartPr>
          <xdr14:nvPr macro=""/>
          <xdr14:xfrm>
            <a:off x="4094640" y="10378440"/>
            <a:ext cx="69480" cy="23400"/>
          </xdr14:xfrm>
        </xdr:contentPart>
      </mc:Choice>
      <mc:Fallback xmlns="">
        <xdr:pic>
          <xdr:nvPicPr>
            <xdr:cNvPr id="191" name="Ink 190">
              <a:extLst>
                <a:ext uri="{FF2B5EF4-FFF2-40B4-BE49-F238E27FC236}">
                  <a16:creationId xmlns:a16="http://schemas.microsoft.com/office/drawing/2014/main" id="{98E2BEC7-5D8D-AD85-67FE-572C7A5AE9A2}"/>
                </a:ext>
              </a:extLst>
            </xdr:cNvPr>
            <xdr:cNvPicPr/>
          </xdr:nvPicPr>
          <xdr:blipFill>
            <a:blip xmlns:r="http://schemas.openxmlformats.org/officeDocument/2006/relationships" r:embed="rId22"/>
            <a:stretch>
              <a:fillRect/>
            </a:stretch>
          </xdr:blipFill>
          <xdr:spPr>
            <a:xfrm>
              <a:off x="4085640" y="10369800"/>
              <a:ext cx="87120" cy="41040"/>
            </a:xfrm>
            <a:prstGeom prst="rect">
              <a:avLst/>
            </a:prstGeom>
          </xdr:spPr>
        </xdr:pic>
      </mc:Fallback>
    </mc:AlternateContent>
    <xdr:clientData/>
  </xdr:twoCellAnchor>
  <xdr:twoCellAnchor editAs="oneCell">
    <xdr:from>
      <xdr:col>3</xdr:col>
      <xdr:colOff>691020</xdr:colOff>
      <xdr:row>54</xdr:row>
      <xdr:rowOff>40680</xdr:rowOff>
    </xdr:from>
    <xdr:to>
      <xdr:col>3</xdr:col>
      <xdr:colOff>714420</xdr:colOff>
      <xdr:row>54</xdr:row>
      <xdr:rowOff>61200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92" name="Ink 191">
              <a:extLst>
                <a:ext uri="{FF2B5EF4-FFF2-40B4-BE49-F238E27FC236}">
                  <a16:creationId xmlns:a16="http://schemas.microsoft.com/office/drawing/2014/main" id="{E1AFC60E-7261-DD42-3CF9-8A15BE65F768}"/>
                </a:ext>
              </a:extLst>
            </xdr14:cNvPr>
            <xdr14:cNvContentPartPr/>
          </xdr14:nvContentPartPr>
          <xdr14:nvPr macro=""/>
          <xdr14:xfrm>
            <a:off x="5194440" y="10053360"/>
            <a:ext cx="23400" cy="20520"/>
          </xdr14:xfrm>
        </xdr:contentPart>
      </mc:Choice>
      <mc:Fallback xmlns="">
        <xdr:pic>
          <xdr:nvPicPr>
            <xdr:cNvPr id="192" name="Ink 191">
              <a:extLst>
                <a:ext uri="{FF2B5EF4-FFF2-40B4-BE49-F238E27FC236}">
                  <a16:creationId xmlns:a16="http://schemas.microsoft.com/office/drawing/2014/main" id="{E1AFC60E-7261-DD42-3CF9-8A15BE65F768}"/>
                </a:ext>
              </a:extLst>
            </xdr:cNvPr>
            <xdr:cNvPicPr/>
          </xdr:nvPicPr>
          <xdr:blipFill>
            <a:blip xmlns:r="http://schemas.openxmlformats.org/officeDocument/2006/relationships" r:embed="rId24"/>
            <a:stretch>
              <a:fillRect/>
            </a:stretch>
          </xdr:blipFill>
          <xdr:spPr>
            <a:xfrm>
              <a:off x="5185800" y="10044720"/>
              <a:ext cx="41040" cy="38160"/>
            </a:xfrm>
            <a:prstGeom prst="rect">
              <a:avLst/>
            </a:prstGeom>
          </xdr:spPr>
        </xdr:pic>
      </mc:Fallback>
    </mc:AlternateContent>
    <xdr:clientData/>
  </xdr:twoCellAnchor>
  <xdr:twoCellAnchor editAs="oneCell">
    <xdr:from>
      <xdr:col>3</xdr:col>
      <xdr:colOff>752220</xdr:colOff>
      <xdr:row>55</xdr:row>
      <xdr:rowOff>58320</xdr:rowOff>
    </xdr:from>
    <xdr:to>
      <xdr:col>3</xdr:col>
      <xdr:colOff>770940</xdr:colOff>
      <xdr:row>55</xdr:row>
      <xdr:rowOff>64080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93" name="Ink 192">
              <a:extLst>
                <a:ext uri="{FF2B5EF4-FFF2-40B4-BE49-F238E27FC236}">
                  <a16:creationId xmlns:a16="http://schemas.microsoft.com/office/drawing/2014/main" id="{A77862AD-D80E-38D5-22D6-A4F734EB2585}"/>
                </a:ext>
              </a:extLst>
            </xdr14:cNvPr>
            <xdr14:cNvContentPartPr/>
          </xdr14:nvContentPartPr>
          <xdr14:nvPr macro=""/>
          <xdr14:xfrm>
            <a:off x="5255640" y="10253880"/>
            <a:ext cx="18720" cy="5760"/>
          </xdr14:xfrm>
        </xdr:contentPart>
      </mc:Choice>
      <mc:Fallback xmlns="">
        <xdr:pic>
          <xdr:nvPicPr>
            <xdr:cNvPr id="193" name="Ink 192">
              <a:extLst>
                <a:ext uri="{FF2B5EF4-FFF2-40B4-BE49-F238E27FC236}">
                  <a16:creationId xmlns:a16="http://schemas.microsoft.com/office/drawing/2014/main" id="{A77862AD-D80E-38D5-22D6-A4F734EB2585}"/>
                </a:ext>
              </a:extLst>
            </xdr:cNvPr>
            <xdr:cNvPicPr/>
          </xdr:nvPicPr>
          <xdr:blipFill>
            <a:blip xmlns:r="http://schemas.openxmlformats.org/officeDocument/2006/relationships" r:embed="rId26"/>
            <a:stretch>
              <a:fillRect/>
            </a:stretch>
          </xdr:blipFill>
          <xdr:spPr>
            <a:xfrm>
              <a:off x="5246640" y="10245240"/>
              <a:ext cx="36360" cy="23400"/>
            </a:xfrm>
            <a:prstGeom prst="rect">
              <a:avLst/>
            </a:prstGeom>
          </xdr:spPr>
        </xdr:pic>
      </mc:Fallback>
    </mc:AlternateContent>
    <xdr:clientData/>
  </xdr:twoCellAnchor>
  <xdr:twoCellAnchor editAs="oneCell">
    <xdr:from>
      <xdr:col>3</xdr:col>
      <xdr:colOff>914580</xdr:colOff>
      <xdr:row>55</xdr:row>
      <xdr:rowOff>149760</xdr:rowOff>
    </xdr:from>
    <xdr:to>
      <xdr:col>3</xdr:col>
      <xdr:colOff>1138140</xdr:colOff>
      <xdr:row>58</xdr:row>
      <xdr:rowOff>10800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02" name="Ink 201">
              <a:extLst>
                <a:ext uri="{FF2B5EF4-FFF2-40B4-BE49-F238E27FC236}">
                  <a16:creationId xmlns:a16="http://schemas.microsoft.com/office/drawing/2014/main" id="{C155E51B-2CD0-4265-4CA1-4EDB791BA963}"/>
                </a:ext>
              </a:extLst>
            </xdr14:cNvPr>
            <xdr14:cNvContentPartPr/>
          </xdr14:nvContentPartPr>
          <xdr14:nvPr macro=""/>
          <xdr14:xfrm>
            <a:off x="5418000" y="10345320"/>
            <a:ext cx="223560" cy="409680"/>
          </xdr14:xfrm>
        </xdr:contentPart>
      </mc:Choice>
      <mc:Fallback xmlns="">
        <xdr:pic>
          <xdr:nvPicPr>
            <xdr:cNvPr id="202" name="Ink 201">
              <a:extLst>
                <a:ext uri="{FF2B5EF4-FFF2-40B4-BE49-F238E27FC236}">
                  <a16:creationId xmlns:a16="http://schemas.microsoft.com/office/drawing/2014/main" id="{C155E51B-2CD0-4265-4CA1-4EDB791BA963}"/>
                </a:ext>
              </a:extLst>
            </xdr:cNvPr>
            <xdr:cNvPicPr/>
          </xdr:nvPicPr>
          <xdr:blipFill>
            <a:blip xmlns:r="http://schemas.openxmlformats.org/officeDocument/2006/relationships" r:embed="rId28"/>
            <a:stretch>
              <a:fillRect/>
            </a:stretch>
          </xdr:blipFill>
          <xdr:spPr>
            <a:xfrm>
              <a:off x="5409000" y="10336320"/>
              <a:ext cx="241200" cy="427320"/>
            </a:xfrm>
            <a:prstGeom prst="rect">
              <a:avLst/>
            </a:prstGeom>
          </xdr:spPr>
        </xdr:pic>
      </mc:Fallback>
    </mc:AlternateContent>
    <xdr:clientData/>
  </xdr:twoCellAnchor>
  <xdr:twoCellAnchor editAs="oneCell">
    <xdr:from>
      <xdr:col>1</xdr:col>
      <xdr:colOff>1528200</xdr:colOff>
      <xdr:row>51</xdr:row>
      <xdr:rowOff>89640</xdr:rowOff>
    </xdr:from>
    <xdr:to>
      <xdr:col>2</xdr:col>
      <xdr:colOff>84660</xdr:colOff>
      <xdr:row>52</xdr:row>
      <xdr:rowOff>75960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03" name="Ink 202">
              <a:extLst>
                <a:ext uri="{FF2B5EF4-FFF2-40B4-BE49-F238E27FC236}">
                  <a16:creationId xmlns:a16="http://schemas.microsoft.com/office/drawing/2014/main" id="{ABAA46F7-F91A-9D54-282C-B5293C206743}"/>
                </a:ext>
              </a:extLst>
            </xdr14:cNvPr>
            <xdr14:cNvContentPartPr/>
          </xdr14:nvContentPartPr>
          <xdr14:nvPr macro=""/>
          <xdr14:xfrm>
            <a:off x="3082680" y="9553680"/>
            <a:ext cx="194760" cy="169200"/>
          </xdr14:xfrm>
        </xdr:contentPart>
      </mc:Choice>
      <mc:Fallback xmlns="">
        <xdr:pic>
          <xdr:nvPicPr>
            <xdr:cNvPr id="203" name="Ink 202">
              <a:extLst>
                <a:ext uri="{FF2B5EF4-FFF2-40B4-BE49-F238E27FC236}">
                  <a16:creationId xmlns:a16="http://schemas.microsoft.com/office/drawing/2014/main" id="{ABAA46F7-F91A-9D54-282C-B5293C206743}"/>
                </a:ext>
              </a:extLst>
            </xdr:cNvPr>
            <xdr:cNvPicPr/>
          </xdr:nvPicPr>
          <xdr:blipFill>
            <a:blip xmlns:r="http://schemas.openxmlformats.org/officeDocument/2006/relationships" r:embed="rId30"/>
            <a:stretch>
              <a:fillRect/>
            </a:stretch>
          </xdr:blipFill>
          <xdr:spPr>
            <a:xfrm>
              <a:off x="3074040" y="9545040"/>
              <a:ext cx="212400" cy="186840"/>
            </a:xfrm>
            <a:prstGeom prst="rect">
              <a:avLst/>
            </a:prstGeom>
          </xdr:spPr>
        </xdr:pic>
      </mc:Fallback>
    </mc:AlternateContent>
    <xdr:clientData/>
  </xdr:twoCellAnchor>
  <xdr:twoCellAnchor editAs="oneCell">
    <xdr:from>
      <xdr:col>2</xdr:col>
      <xdr:colOff>74580</xdr:colOff>
      <xdr:row>53</xdr:row>
      <xdr:rowOff>37440</xdr:rowOff>
    </xdr:from>
    <xdr:to>
      <xdr:col>2</xdr:col>
      <xdr:colOff>311100</xdr:colOff>
      <xdr:row>53</xdr:row>
      <xdr:rowOff>166320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04" name="Ink 203">
              <a:extLst>
                <a:ext uri="{FF2B5EF4-FFF2-40B4-BE49-F238E27FC236}">
                  <a16:creationId xmlns:a16="http://schemas.microsoft.com/office/drawing/2014/main" id="{BCF7388F-5456-6AFF-2DB1-E2EC1D5E7987}"/>
                </a:ext>
              </a:extLst>
            </xdr14:cNvPr>
            <xdr14:cNvContentPartPr/>
          </xdr14:nvContentPartPr>
          <xdr14:nvPr macro=""/>
          <xdr14:xfrm>
            <a:off x="3267360" y="9867240"/>
            <a:ext cx="236520" cy="128880"/>
          </xdr14:xfrm>
        </xdr:contentPart>
      </mc:Choice>
      <mc:Fallback xmlns="">
        <xdr:pic>
          <xdr:nvPicPr>
            <xdr:cNvPr id="204" name="Ink 203">
              <a:extLst>
                <a:ext uri="{FF2B5EF4-FFF2-40B4-BE49-F238E27FC236}">
                  <a16:creationId xmlns:a16="http://schemas.microsoft.com/office/drawing/2014/main" id="{BCF7388F-5456-6AFF-2DB1-E2EC1D5E7987}"/>
                </a:ext>
              </a:extLst>
            </xdr:cNvPr>
            <xdr:cNvPicPr/>
          </xdr:nvPicPr>
          <xdr:blipFill>
            <a:blip xmlns:r="http://schemas.openxmlformats.org/officeDocument/2006/relationships" r:embed="rId32"/>
            <a:stretch>
              <a:fillRect/>
            </a:stretch>
          </xdr:blipFill>
          <xdr:spPr>
            <a:xfrm>
              <a:off x="3258360" y="9858600"/>
              <a:ext cx="254160" cy="146520"/>
            </a:xfrm>
            <a:prstGeom prst="rect">
              <a:avLst/>
            </a:prstGeom>
          </xdr:spPr>
        </xdr:pic>
      </mc:Fallback>
    </mc:AlternateContent>
    <xdr:clientData/>
  </xdr:twoCellAnchor>
  <xdr:twoCellAnchor editAs="oneCell">
    <xdr:from>
      <xdr:col>2</xdr:col>
      <xdr:colOff>416220</xdr:colOff>
      <xdr:row>56</xdr:row>
      <xdr:rowOff>121320</xdr:rowOff>
    </xdr:from>
    <xdr:to>
      <xdr:col>3</xdr:col>
      <xdr:colOff>663300</xdr:colOff>
      <xdr:row>58</xdr:row>
      <xdr:rowOff>106920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206" name="Ink 205">
              <a:extLst>
                <a:ext uri="{FF2B5EF4-FFF2-40B4-BE49-F238E27FC236}">
                  <a16:creationId xmlns:a16="http://schemas.microsoft.com/office/drawing/2014/main" id="{FDD79B2D-C322-00B1-4D80-827181D8316C}"/>
                </a:ext>
              </a:extLst>
            </xdr14:cNvPr>
            <xdr14:cNvContentPartPr/>
          </xdr14:nvContentPartPr>
          <xdr14:nvPr macro=""/>
          <xdr14:xfrm>
            <a:off x="3609000" y="10499760"/>
            <a:ext cx="1557720" cy="351360"/>
          </xdr14:xfrm>
        </xdr:contentPart>
      </mc:Choice>
      <mc:Fallback xmlns="">
        <xdr:pic>
          <xdr:nvPicPr>
            <xdr:cNvPr id="206" name="Ink 205">
              <a:extLst>
                <a:ext uri="{FF2B5EF4-FFF2-40B4-BE49-F238E27FC236}">
                  <a16:creationId xmlns:a16="http://schemas.microsoft.com/office/drawing/2014/main" id="{FDD79B2D-C322-00B1-4D80-827181D8316C}"/>
                </a:ext>
              </a:extLst>
            </xdr:cNvPr>
            <xdr:cNvPicPr/>
          </xdr:nvPicPr>
          <xdr:blipFill>
            <a:blip xmlns:r="http://schemas.openxmlformats.org/officeDocument/2006/relationships" r:embed="rId34"/>
            <a:stretch>
              <a:fillRect/>
            </a:stretch>
          </xdr:blipFill>
          <xdr:spPr>
            <a:xfrm>
              <a:off x="3600000" y="10490760"/>
              <a:ext cx="1575360" cy="369000"/>
            </a:xfrm>
            <a:prstGeom prst="rect">
              <a:avLst/>
            </a:prstGeom>
          </xdr:spPr>
        </xdr:pic>
      </mc:Fallback>
    </mc:AlternateContent>
    <xdr:clientData/>
  </xdr:twoCellAnchor>
  <xdr:twoCellAnchor editAs="oneCell">
    <xdr:from>
      <xdr:col>5</xdr:col>
      <xdr:colOff>18660</xdr:colOff>
      <xdr:row>63</xdr:row>
      <xdr:rowOff>3780</xdr:rowOff>
    </xdr:from>
    <xdr:to>
      <xdr:col>5</xdr:col>
      <xdr:colOff>28380</xdr:colOff>
      <xdr:row>63</xdr:row>
      <xdr:rowOff>8100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24" name="Ink 223">
              <a:extLst>
                <a:ext uri="{FF2B5EF4-FFF2-40B4-BE49-F238E27FC236}">
                  <a16:creationId xmlns:a16="http://schemas.microsoft.com/office/drawing/2014/main" id="{0DD8BBDC-2370-E043-8A5E-21EFC01E7E10}"/>
                </a:ext>
              </a:extLst>
            </xdr14:cNvPr>
            <xdr14:cNvContentPartPr/>
          </xdr14:nvContentPartPr>
          <xdr14:nvPr macro=""/>
          <xdr14:xfrm>
            <a:off x="8438760" y="11685240"/>
            <a:ext cx="9720" cy="4320"/>
          </xdr14:xfrm>
        </xdr:contentPart>
      </mc:Choice>
      <mc:Fallback xmlns="">
        <xdr:pic>
          <xdr:nvPicPr>
            <xdr:cNvPr id="224" name="Ink 223">
              <a:extLst>
                <a:ext uri="{FF2B5EF4-FFF2-40B4-BE49-F238E27FC236}">
                  <a16:creationId xmlns:a16="http://schemas.microsoft.com/office/drawing/2014/main" id="{0DD8BBDC-2370-E043-8A5E-21EFC01E7E10}"/>
                </a:ext>
              </a:extLst>
            </xdr:cNvPr>
            <xdr:cNvPicPr/>
          </xdr:nvPicPr>
          <xdr:blipFill>
            <a:blip xmlns:r="http://schemas.openxmlformats.org/officeDocument/2006/relationships" r:embed="rId36"/>
            <a:stretch>
              <a:fillRect/>
            </a:stretch>
          </xdr:blipFill>
          <xdr:spPr>
            <a:xfrm>
              <a:off x="8430120" y="11676240"/>
              <a:ext cx="27360" cy="21960"/>
            </a:xfrm>
            <a:prstGeom prst="rect">
              <a:avLst/>
            </a:prstGeom>
          </xdr:spPr>
        </xdr:pic>
      </mc:Fallback>
    </mc:AlternateContent>
    <xdr:clientData/>
  </xdr:twoCellAnchor>
</xdr:wsDr>
</file>

<file path=xl/drawings/drawing23.xml><?xml version="1.0" encoding="utf-8"?>
<xdr:wsDr xmlns:xdr="http://schemas.openxmlformats.org/drawingml/2006/spreadsheetDrawing" xmlns:a="http://schemas.openxmlformats.org/drawingml/2006/main">
  <xdr:twoCellAnchor>
    <xdr:from>
      <xdr:col>7</xdr:col>
      <xdr:colOff>601980</xdr:colOff>
      <xdr:row>1</xdr:row>
      <xdr:rowOff>99060</xdr:rowOff>
    </xdr:from>
    <xdr:to>
      <xdr:col>17</xdr:col>
      <xdr:colOff>571500</xdr:colOff>
      <xdr:row>9</xdr:row>
      <xdr:rowOff>144780</xdr:rowOff>
    </xdr:to>
    <xdr:sp macro="" textlink="">
      <xdr:nvSpPr>
        <xdr:cNvPr id="2" name="TextBox 1">
          <a:extLst>
            <a:ext uri="{FF2B5EF4-FFF2-40B4-BE49-F238E27FC236}">
              <a16:creationId xmlns:a16="http://schemas.microsoft.com/office/drawing/2014/main" id="{699F41D4-6FFD-4050-8E8C-44AB0C55FE95}"/>
            </a:ext>
          </a:extLst>
        </xdr:cNvPr>
        <xdr:cNvSpPr txBox="1"/>
      </xdr:nvSpPr>
      <xdr:spPr>
        <a:xfrm>
          <a:off x="6286500" y="281940"/>
          <a:ext cx="6065520" cy="1508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You are analyzing sales performance across different territories. Your manager defines a 'Super Order' as any transaction where the Sales Amount is strictly greater than </a:t>
          </a:r>
          <a:r>
            <a:rPr lang="en-IN" b="1"/>
            <a:t>1.5 times the Average Sales Amount</a:t>
          </a:r>
          <a:r>
            <a:rPr lang="en-IN"/>
            <a:t> of the entire dataset.</a:t>
          </a:r>
        </a:p>
        <a:p>
          <a:r>
            <a:rPr lang="en-IN"/>
            <a:t>generate a list of the </a:t>
          </a:r>
          <a:r>
            <a:rPr lang="en-IN" b="1"/>
            <a:t>Unique Regions</a:t>
          </a:r>
          <a:r>
            <a:rPr lang="en-IN"/>
            <a:t> that have achieved at least one 'Super Order'. The final list must be sorted alphabetically."</a:t>
          </a:r>
          <a:endParaRPr lang="en-IN" sz="1100"/>
        </a:p>
      </xdr:txBody>
    </xdr:sp>
    <xdr:clientData/>
  </xdr:twoCellAnchor>
  <xdr:twoCellAnchor editAs="oneCell">
    <xdr:from>
      <xdr:col>8</xdr:col>
      <xdr:colOff>184080</xdr:colOff>
      <xdr:row>10</xdr:row>
      <xdr:rowOff>111240</xdr:rowOff>
    </xdr:from>
    <xdr:to>
      <xdr:col>9</xdr:col>
      <xdr:colOff>484560</xdr:colOff>
      <xdr:row>12</xdr:row>
      <xdr:rowOff>127800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9" name="Ink 8">
              <a:extLst>
                <a:ext uri="{FF2B5EF4-FFF2-40B4-BE49-F238E27FC236}">
                  <a16:creationId xmlns:a16="http://schemas.microsoft.com/office/drawing/2014/main" id="{A41A6636-64D6-41A9-9223-311CF76F7BE6}"/>
                </a:ext>
              </a:extLst>
            </xdr14:cNvPr>
            <xdr14:cNvContentPartPr/>
          </xdr14:nvContentPartPr>
          <xdr14:nvPr macro=""/>
          <xdr14:xfrm>
            <a:off x="6478200" y="1940040"/>
            <a:ext cx="910080" cy="382320"/>
          </xdr14:xfrm>
        </xdr:contentPart>
      </mc:Choice>
      <mc:Fallback xmlns="">
        <xdr:pic>
          <xdr:nvPicPr>
            <xdr:cNvPr id="9" name="Ink 8">
              <a:extLst>
                <a:ext uri="{FF2B5EF4-FFF2-40B4-BE49-F238E27FC236}">
                  <a16:creationId xmlns:a16="http://schemas.microsoft.com/office/drawing/2014/main" id="{A41A6636-64D6-41A9-9223-311CF76F7BE6}"/>
                </a:ext>
              </a:extLst>
            </xdr:cNvPr>
            <xdr:cNvPicPr/>
          </xdr:nvPicPr>
          <xdr:blipFill>
            <a:blip xmlns:r="http://schemas.openxmlformats.org/officeDocument/2006/relationships" r:embed="rId2"/>
            <a:stretch>
              <a:fillRect/>
            </a:stretch>
          </xdr:blipFill>
          <xdr:spPr>
            <a:xfrm>
              <a:off x="6472080" y="1933914"/>
              <a:ext cx="922320" cy="394572"/>
            </a:xfrm>
            <a:prstGeom prst="rect">
              <a:avLst/>
            </a:prstGeom>
          </xdr:spPr>
        </xdr:pic>
      </mc:Fallback>
    </mc:AlternateContent>
    <xdr:clientData/>
  </xdr:twoCellAnchor>
  <xdr:twoCellAnchor editAs="oneCell">
    <xdr:from>
      <xdr:col>10</xdr:col>
      <xdr:colOff>62880</xdr:colOff>
      <xdr:row>15</xdr:row>
      <xdr:rowOff>22680</xdr:rowOff>
    </xdr:from>
    <xdr:to>
      <xdr:col>10</xdr:col>
      <xdr:colOff>289680</xdr:colOff>
      <xdr:row>16</xdr:row>
      <xdr:rowOff>127080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47" name="Ink 46">
              <a:extLst>
                <a:ext uri="{FF2B5EF4-FFF2-40B4-BE49-F238E27FC236}">
                  <a16:creationId xmlns:a16="http://schemas.microsoft.com/office/drawing/2014/main" id="{55056356-9A88-066C-76C4-851938AFB944}"/>
                </a:ext>
              </a:extLst>
            </xdr14:cNvPr>
            <xdr14:cNvContentPartPr/>
          </xdr14:nvContentPartPr>
          <xdr14:nvPr macro=""/>
          <xdr14:xfrm>
            <a:off x="7576200" y="2765880"/>
            <a:ext cx="226800" cy="287280"/>
          </xdr14:xfrm>
        </xdr:contentPart>
      </mc:Choice>
      <mc:Fallback xmlns="">
        <xdr:pic>
          <xdr:nvPicPr>
            <xdr:cNvPr id="47" name="Ink 46">
              <a:extLst>
                <a:ext uri="{FF2B5EF4-FFF2-40B4-BE49-F238E27FC236}">
                  <a16:creationId xmlns:a16="http://schemas.microsoft.com/office/drawing/2014/main" id="{55056356-9A88-066C-76C4-851938AFB944}"/>
                </a:ext>
              </a:extLst>
            </xdr:cNvPr>
            <xdr:cNvPicPr/>
          </xdr:nvPicPr>
          <xdr:blipFill>
            <a:blip xmlns:r="http://schemas.openxmlformats.org/officeDocument/2006/relationships" r:embed="rId4"/>
            <a:stretch>
              <a:fillRect/>
            </a:stretch>
          </xdr:blipFill>
          <xdr:spPr>
            <a:xfrm>
              <a:off x="7570080" y="2759760"/>
              <a:ext cx="239040" cy="299520"/>
            </a:xfrm>
            <a:prstGeom prst="rect">
              <a:avLst/>
            </a:prstGeom>
          </xdr:spPr>
        </xdr:pic>
      </mc:Fallback>
    </mc:AlternateContent>
    <xdr:clientData/>
  </xdr:twoCellAnchor>
  <xdr:twoCellAnchor editAs="oneCell">
    <xdr:from>
      <xdr:col>11</xdr:col>
      <xdr:colOff>103080</xdr:colOff>
      <xdr:row>9</xdr:row>
      <xdr:rowOff>158760</xdr:rowOff>
    </xdr:from>
    <xdr:to>
      <xdr:col>16</xdr:col>
      <xdr:colOff>311280</xdr:colOff>
      <xdr:row>13</xdr:row>
      <xdr:rowOff>126360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8" name="Ink 47">
              <a:extLst>
                <a:ext uri="{FF2B5EF4-FFF2-40B4-BE49-F238E27FC236}">
                  <a16:creationId xmlns:a16="http://schemas.microsoft.com/office/drawing/2014/main" id="{45ACF901-ADAC-B82C-3136-A13EFDBA9376}"/>
                </a:ext>
              </a:extLst>
            </xdr14:cNvPr>
            <xdr14:cNvContentPartPr/>
          </xdr14:nvContentPartPr>
          <xdr14:nvPr macro=""/>
          <xdr14:xfrm>
            <a:off x="8226000" y="1804680"/>
            <a:ext cx="3256200" cy="699120"/>
          </xdr14:xfrm>
        </xdr:contentPart>
      </mc:Choice>
      <mc:Fallback xmlns="">
        <xdr:pic>
          <xdr:nvPicPr>
            <xdr:cNvPr id="48" name="Ink 47">
              <a:extLst>
                <a:ext uri="{FF2B5EF4-FFF2-40B4-BE49-F238E27FC236}">
                  <a16:creationId xmlns:a16="http://schemas.microsoft.com/office/drawing/2014/main" id="{45ACF901-ADAC-B82C-3136-A13EFDBA9376}"/>
                </a:ext>
              </a:extLst>
            </xdr:cNvPr>
            <xdr:cNvPicPr/>
          </xdr:nvPicPr>
          <xdr:blipFill>
            <a:blip xmlns:r="http://schemas.openxmlformats.org/officeDocument/2006/relationships" r:embed="rId6"/>
            <a:stretch>
              <a:fillRect/>
            </a:stretch>
          </xdr:blipFill>
          <xdr:spPr>
            <a:xfrm>
              <a:off x="8219880" y="1798563"/>
              <a:ext cx="3268440" cy="711354"/>
            </a:xfrm>
            <a:prstGeom prst="rect">
              <a:avLst/>
            </a:prstGeom>
          </xdr:spPr>
        </xdr:pic>
      </mc:Fallback>
    </mc:AlternateContent>
    <xdr:clientData/>
  </xdr:twoCellAnchor>
  <xdr:twoCellAnchor editAs="oneCell">
    <xdr:from>
      <xdr:col>10</xdr:col>
      <xdr:colOff>525840</xdr:colOff>
      <xdr:row>13</xdr:row>
      <xdr:rowOff>83520</xdr:rowOff>
    </xdr:from>
    <xdr:to>
      <xdr:col>13</xdr:col>
      <xdr:colOff>71160</xdr:colOff>
      <xdr:row>16</xdr:row>
      <xdr:rowOff>129600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7" name="Ink 56">
              <a:extLst>
                <a:ext uri="{FF2B5EF4-FFF2-40B4-BE49-F238E27FC236}">
                  <a16:creationId xmlns:a16="http://schemas.microsoft.com/office/drawing/2014/main" id="{DE3C23AE-CB61-79EA-1EF4-36608CF8E308}"/>
                </a:ext>
              </a:extLst>
            </xdr14:cNvPr>
            <xdr14:cNvContentPartPr/>
          </xdr14:nvContentPartPr>
          <xdr14:nvPr macro=""/>
          <xdr14:xfrm>
            <a:off x="8039160" y="2460960"/>
            <a:ext cx="1374120" cy="594720"/>
          </xdr14:xfrm>
        </xdr:contentPart>
      </mc:Choice>
      <mc:Fallback xmlns="">
        <xdr:pic>
          <xdr:nvPicPr>
            <xdr:cNvPr id="57" name="Ink 56">
              <a:extLst>
                <a:ext uri="{FF2B5EF4-FFF2-40B4-BE49-F238E27FC236}">
                  <a16:creationId xmlns:a16="http://schemas.microsoft.com/office/drawing/2014/main" id="{DE3C23AE-CB61-79EA-1EF4-36608CF8E308}"/>
                </a:ext>
              </a:extLst>
            </xdr:cNvPr>
            <xdr:cNvPicPr/>
          </xdr:nvPicPr>
          <xdr:blipFill>
            <a:blip xmlns:r="http://schemas.openxmlformats.org/officeDocument/2006/relationships" r:embed="rId8"/>
            <a:stretch>
              <a:fillRect/>
            </a:stretch>
          </xdr:blipFill>
          <xdr:spPr>
            <a:xfrm>
              <a:off x="8033040" y="2454844"/>
              <a:ext cx="1386360" cy="606953"/>
            </a:xfrm>
            <a:prstGeom prst="rect">
              <a:avLst/>
            </a:prstGeom>
          </xdr:spPr>
        </xdr:pic>
      </mc:Fallback>
    </mc:AlternateContent>
    <xdr:clientData/>
  </xdr:twoCellAnchor>
  <xdr:twoCellAnchor editAs="oneCell">
    <xdr:from>
      <xdr:col>13</xdr:col>
      <xdr:colOff>206880</xdr:colOff>
      <xdr:row>10</xdr:row>
      <xdr:rowOff>7560</xdr:rowOff>
    </xdr:from>
    <xdr:to>
      <xdr:col>18</xdr:col>
      <xdr:colOff>228240</xdr:colOff>
      <xdr:row>14</xdr:row>
      <xdr:rowOff>99720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5" name="Ink 74">
              <a:extLst>
                <a:ext uri="{FF2B5EF4-FFF2-40B4-BE49-F238E27FC236}">
                  <a16:creationId xmlns:a16="http://schemas.microsoft.com/office/drawing/2014/main" id="{E1259C49-4236-8376-44F2-BC08247F969A}"/>
                </a:ext>
              </a:extLst>
            </xdr14:cNvPr>
            <xdr14:cNvContentPartPr/>
          </xdr14:nvContentPartPr>
          <xdr14:nvPr macro=""/>
          <xdr14:xfrm>
            <a:off x="9549000" y="1836360"/>
            <a:ext cx="3069360" cy="823680"/>
          </xdr14:xfrm>
        </xdr:contentPart>
      </mc:Choice>
      <mc:Fallback xmlns="">
        <xdr:pic>
          <xdr:nvPicPr>
            <xdr:cNvPr id="75" name="Ink 74">
              <a:extLst>
                <a:ext uri="{FF2B5EF4-FFF2-40B4-BE49-F238E27FC236}">
                  <a16:creationId xmlns:a16="http://schemas.microsoft.com/office/drawing/2014/main" id="{E1259C49-4236-8376-44F2-BC08247F969A}"/>
                </a:ext>
              </a:extLst>
            </xdr:cNvPr>
            <xdr:cNvPicPr/>
          </xdr:nvPicPr>
          <xdr:blipFill>
            <a:blip xmlns:r="http://schemas.openxmlformats.org/officeDocument/2006/relationships" r:embed="rId10"/>
            <a:stretch>
              <a:fillRect/>
            </a:stretch>
          </xdr:blipFill>
          <xdr:spPr>
            <a:xfrm>
              <a:off x="9542879" y="1830243"/>
              <a:ext cx="3081601" cy="835915"/>
            </a:xfrm>
            <a:prstGeom prst="rect">
              <a:avLst/>
            </a:prstGeom>
          </xdr:spPr>
        </xdr:pic>
      </mc:Fallback>
    </mc:AlternateContent>
    <xdr:clientData/>
  </xdr:twoCellAnchor>
  <xdr:twoCellAnchor editAs="oneCell">
    <xdr:from>
      <xdr:col>10</xdr:col>
      <xdr:colOff>251880</xdr:colOff>
      <xdr:row>15</xdr:row>
      <xdr:rowOff>133920</xdr:rowOff>
    </xdr:from>
    <xdr:to>
      <xdr:col>13</xdr:col>
      <xdr:colOff>319920</xdr:colOff>
      <xdr:row>21</xdr:row>
      <xdr:rowOff>122040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89" name="Ink 88">
              <a:extLst>
                <a:ext uri="{FF2B5EF4-FFF2-40B4-BE49-F238E27FC236}">
                  <a16:creationId xmlns:a16="http://schemas.microsoft.com/office/drawing/2014/main" id="{1836B70B-D652-AF32-902E-34E2041FD03A}"/>
                </a:ext>
              </a:extLst>
            </xdr14:cNvPr>
            <xdr14:cNvContentPartPr/>
          </xdr14:nvContentPartPr>
          <xdr14:nvPr macro=""/>
          <xdr14:xfrm>
            <a:off x="7765200" y="2877120"/>
            <a:ext cx="1896840" cy="1085400"/>
          </xdr14:xfrm>
        </xdr:contentPart>
      </mc:Choice>
      <mc:Fallback xmlns="">
        <xdr:pic>
          <xdr:nvPicPr>
            <xdr:cNvPr id="89" name="Ink 88">
              <a:extLst>
                <a:ext uri="{FF2B5EF4-FFF2-40B4-BE49-F238E27FC236}">
                  <a16:creationId xmlns:a16="http://schemas.microsoft.com/office/drawing/2014/main" id="{1836B70B-D652-AF32-902E-34E2041FD03A}"/>
                </a:ext>
              </a:extLst>
            </xdr:cNvPr>
            <xdr:cNvPicPr/>
          </xdr:nvPicPr>
          <xdr:blipFill>
            <a:blip xmlns:r="http://schemas.openxmlformats.org/officeDocument/2006/relationships" r:embed="rId12"/>
            <a:stretch>
              <a:fillRect/>
            </a:stretch>
          </xdr:blipFill>
          <xdr:spPr>
            <a:xfrm>
              <a:off x="7759080" y="2871002"/>
              <a:ext cx="1909080" cy="1097636"/>
            </a:xfrm>
            <a:prstGeom prst="rect">
              <a:avLst/>
            </a:prstGeom>
          </xdr:spPr>
        </xdr:pic>
      </mc:Fallback>
    </mc:AlternateContent>
    <xdr:clientData/>
  </xdr:twoCellAnchor>
  <xdr:twoCellAnchor editAs="oneCell">
    <xdr:from>
      <xdr:col>9</xdr:col>
      <xdr:colOff>349920</xdr:colOff>
      <xdr:row>10</xdr:row>
      <xdr:rowOff>73440</xdr:rowOff>
    </xdr:from>
    <xdr:to>
      <xdr:col>12</xdr:col>
      <xdr:colOff>250560</xdr:colOff>
      <xdr:row>13</xdr:row>
      <xdr:rowOff>182160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91" name="Ink 90">
              <a:extLst>
                <a:ext uri="{FF2B5EF4-FFF2-40B4-BE49-F238E27FC236}">
                  <a16:creationId xmlns:a16="http://schemas.microsoft.com/office/drawing/2014/main" id="{29F90602-AE36-437B-52CF-CD109BFF55B1}"/>
                </a:ext>
              </a:extLst>
            </xdr14:cNvPr>
            <xdr14:cNvContentPartPr/>
          </xdr14:nvContentPartPr>
          <xdr14:nvPr macro=""/>
          <xdr14:xfrm>
            <a:off x="7253640" y="1902240"/>
            <a:ext cx="1729440" cy="657360"/>
          </xdr14:xfrm>
        </xdr:contentPart>
      </mc:Choice>
      <mc:Fallback xmlns="">
        <xdr:pic>
          <xdr:nvPicPr>
            <xdr:cNvPr id="91" name="Ink 90">
              <a:extLst>
                <a:ext uri="{FF2B5EF4-FFF2-40B4-BE49-F238E27FC236}">
                  <a16:creationId xmlns:a16="http://schemas.microsoft.com/office/drawing/2014/main" id="{29F90602-AE36-437B-52CF-CD109BFF55B1}"/>
                </a:ext>
              </a:extLst>
            </xdr:cNvPr>
            <xdr:cNvPicPr/>
          </xdr:nvPicPr>
          <xdr:blipFill>
            <a:blip xmlns:r="http://schemas.openxmlformats.org/officeDocument/2006/relationships" r:embed="rId14"/>
            <a:stretch>
              <a:fillRect/>
            </a:stretch>
          </xdr:blipFill>
          <xdr:spPr>
            <a:xfrm>
              <a:off x="7247520" y="1896123"/>
              <a:ext cx="1741680" cy="669593"/>
            </a:xfrm>
            <a:prstGeom prst="rect">
              <a:avLst/>
            </a:prstGeom>
          </xdr:spPr>
        </xdr:pic>
      </mc:Fallback>
    </mc:AlternateContent>
    <xdr:clientData/>
  </xdr:twoCellAnchor>
  <xdr:twoCellAnchor editAs="oneCell">
    <xdr:from>
      <xdr:col>15</xdr:col>
      <xdr:colOff>599400</xdr:colOff>
      <xdr:row>11</xdr:row>
      <xdr:rowOff>83520</xdr:rowOff>
    </xdr:from>
    <xdr:to>
      <xdr:col>18</xdr:col>
      <xdr:colOff>38160</xdr:colOff>
      <xdr:row>13</xdr:row>
      <xdr:rowOff>56160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2" name="Ink 91">
              <a:extLst>
                <a:ext uri="{FF2B5EF4-FFF2-40B4-BE49-F238E27FC236}">
                  <a16:creationId xmlns:a16="http://schemas.microsoft.com/office/drawing/2014/main" id="{365B1212-E67A-9441-D50C-539951B7F2BE}"/>
                </a:ext>
              </a:extLst>
            </xdr14:cNvPr>
            <xdr14:cNvContentPartPr/>
          </xdr14:nvContentPartPr>
          <xdr14:nvPr macro=""/>
          <xdr14:xfrm>
            <a:off x="11160720" y="2095200"/>
            <a:ext cx="1267560" cy="338400"/>
          </xdr14:xfrm>
        </xdr:contentPart>
      </mc:Choice>
      <mc:Fallback xmlns="">
        <xdr:pic>
          <xdr:nvPicPr>
            <xdr:cNvPr id="92" name="Ink 91">
              <a:extLst>
                <a:ext uri="{FF2B5EF4-FFF2-40B4-BE49-F238E27FC236}">
                  <a16:creationId xmlns:a16="http://schemas.microsoft.com/office/drawing/2014/main" id="{365B1212-E67A-9441-D50C-539951B7F2BE}"/>
                </a:ext>
              </a:extLst>
            </xdr:cNvPr>
            <xdr:cNvPicPr/>
          </xdr:nvPicPr>
          <xdr:blipFill>
            <a:blip xmlns:r="http://schemas.openxmlformats.org/officeDocument/2006/relationships" r:embed="rId16"/>
            <a:stretch>
              <a:fillRect/>
            </a:stretch>
          </xdr:blipFill>
          <xdr:spPr>
            <a:xfrm>
              <a:off x="11154600" y="2089080"/>
              <a:ext cx="1279800" cy="350640"/>
            </a:xfrm>
            <a:prstGeom prst="rect">
              <a:avLst/>
            </a:prstGeom>
          </xdr:spPr>
        </xdr:pic>
      </mc:Fallback>
    </mc:AlternateContent>
    <xdr:clientData/>
  </xdr:twoCellAnchor>
  <xdr:twoCellAnchor editAs="oneCell">
    <xdr:from>
      <xdr:col>10</xdr:col>
      <xdr:colOff>101400</xdr:colOff>
      <xdr:row>18</xdr:row>
      <xdr:rowOff>31320</xdr:rowOff>
    </xdr:from>
    <xdr:to>
      <xdr:col>10</xdr:col>
      <xdr:colOff>264480</xdr:colOff>
      <xdr:row>18</xdr:row>
      <xdr:rowOff>143280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93" name="Ink 92">
              <a:extLst>
                <a:ext uri="{FF2B5EF4-FFF2-40B4-BE49-F238E27FC236}">
                  <a16:creationId xmlns:a16="http://schemas.microsoft.com/office/drawing/2014/main" id="{36DF47BD-14FB-C823-03FA-C49527C9FBB5}"/>
                </a:ext>
              </a:extLst>
            </xdr14:cNvPr>
            <xdr14:cNvContentPartPr/>
          </xdr14:nvContentPartPr>
          <xdr14:nvPr macro=""/>
          <xdr14:xfrm>
            <a:off x="7614720" y="3323160"/>
            <a:ext cx="163080" cy="111960"/>
          </xdr14:xfrm>
        </xdr:contentPart>
      </mc:Choice>
      <mc:Fallback xmlns="">
        <xdr:pic>
          <xdr:nvPicPr>
            <xdr:cNvPr id="93" name="Ink 92">
              <a:extLst>
                <a:ext uri="{FF2B5EF4-FFF2-40B4-BE49-F238E27FC236}">
                  <a16:creationId xmlns:a16="http://schemas.microsoft.com/office/drawing/2014/main" id="{36DF47BD-14FB-C823-03FA-C49527C9FBB5}"/>
                </a:ext>
              </a:extLst>
            </xdr:cNvPr>
            <xdr:cNvPicPr/>
          </xdr:nvPicPr>
          <xdr:blipFill>
            <a:blip xmlns:r="http://schemas.openxmlformats.org/officeDocument/2006/relationships" r:embed="rId18"/>
            <a:stretch>
              <a:fillRect/>
            </a:stretch>
          </xdr:blipFill>
          <xdr:spPr>
            <a:xfrm>
              <a:off x="7608600" y="3317040"/>
              <a:ext cx="175320" cy="124200"/>
            </a:xfrm>
            <a:prstGeom prst="rect">
              <a:avLst/>
            </a:prstGeom>
          </xdr:spPr>
        </xdr:pic>
      </mc:Fallback>
    </mc:AlternateContent>
    <xdr:clientData/>
  </xdr:twoCellAnchor>
  <xdr:twoCellAnchor editAs="oneCell">
    <xdr:from>
      <xdr:col>10</xdr:col>
      <xdr:colOff>213000</xdr:colOff>
      <xdr:row>20</xdr:row>
      <xdr:rowOff>169200</xdr:rowOff>
    </xdr:from>
    <xdr:to>
      <xdr:col>10</xdr:col>
      <xdr:colOff>358440</xdr:colOff>
      <xdr:row>21</xdr:row>
      <xdr:rowOff>93600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94" name="Ink 93">
              <a:extLst>
                <a:ext uri="{FF2B5EF4-FFF2-40B4-BE49-F238E27FC236}">
                  <a16:creationId xmlns:a16="http://schemas.microsoft.com/office/drawing/2014/main" id="{771B9D9F-2E35-86CA-DFF2-F2F04A3FFEC8}"/>
                </a:ext>
              </a:extLst>
            </xdr14:cNvPr>
            <xdr14:cNvContentPartPr/>
          </xdr14:nvContentPartPr>
          <xdr14:nvPr macro=""/>
          <xdr14:xfrm>
            <a:off x="7726320" y="3826800"/>
            <a:ext cx="145440" cy="107280"/>
          </xdr14:xfrm>
        </xdr:contentPart>
      </mc:Choice>
      <mc:Fallback xmlns="">
        <xdr:pic>
          <xdr:nvPicPr>
            <xdr:cNvPr id="94" name="Ink 93">
              <a:extLst>
                <a:ext uri="{FF2B5EF4-FFF2-40B4-BE49-F238E27FC236}">
                  <a16:creationId xmlns:a16="http://schemas.microsoft.com/office/drawing/2014/main" id="{771B9D9F-2E35-86CA-DFF2-F2F04A3FFEC8}"/>
                </a:ext>
              </a:extLst>
            </xdr:cNvPr>
            <xdr:cNvPicPr/>
          </xdr:nvPicPr>
          <xdr:blipFill>
            <a:blip xmlns:r="http://schemas.openxmlformats.org/officeDocument/2006/relationships" r:embed="rId20"/>
            <a:stretch>
              <a:fillRect/>
            </a:stretch>
          </xdr:blipFill>
          <xdr:spPr>
            <a:xfrm>
              <a:off x="7720200" y="3820680"/>
              <a:ext cx="157680" cy="119520"/>
            </a:xfrm>
            <a:prstGeom prst="rect">
              <a:avLst/>
            </a:prstGeom>
          </xdr:spPr>
        </xdr:pic>
      </mc:Fallback>
    </mc:AlternateContent>
    <xdr:clientData/>
  </xdr:twoCellAnchor>
  <xdr:twoCellAnchor editAs="oneCell">
    <xdr:from>
      <xdr:col>18</xdr:col>
      <xdr:colOff>150480</xdr:colOff>
      <xdr:row>8</xdr:row>
      <xdr:rowOff>27360</xdr:rowOff>
    </xdr:from>
    <xdr:to>
      <xdr:col>18</xdr:col>
      <xdr:colOff>452880</xdr:colOff>
      <xdr:row>19</xdr:row>
      <xdr:rowOff>28080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95" name="Ink 94">
              <a:extLst>
                <a:ext uri="{FF2B5EF4-FFF2-40B4-BE49-F238E27FC236}">
                  <a16:creationId xmlns:a16="http://schemas.microsoft.com/office/drawing/2014/main" id="{F80F62CE-CA9E-43E0-A8E8-D474F63DADA3}"/>
                </a:ext>
              </a:extLst>
            </xdr14:cNvPr>
            <xdr14:cNvContentPartPr/>
          </xdr14:nvContentPartPr>
          <xdr14:nvPr macro=""/>
          <xdr14:xfrm>
            <a:off x="12540600" y="1490400"/>
            <a:ext cx="302400" cy="2012400"/>
          </xdr14:xfrm>
        </xdr:contentPart>
      </mc:Choice>
      <mc:Fallback xmlns="">
        <xdr:pic>
          <xdr:nvPicPr>
            <xdr:cNvPr id="95" name="Ink 94">
              <a:extLst>
                <a:ext uri="{FF2B5EF4-FFF2-40B4-BE49-F238E27FC236}">
                  <a16:creationId xmlns:a16="http://schemas.microsoft.com/office/drawing/2014/main" id="{F80F62CE-CA9E-43E0-A8E8-D474F63DADA3}"/>
                </a:ext>
              </a:extLst>
            </xdr:cNvPr>
            <xdr:cNvPicPr/>
          </xdr:nvPicPr>
          <xdr:blipFill>
            <a:blip xmlns:r="http://schemas.openxmlformats.org/officeDocument/2006/relationships" r:embed="rId22"/>
            <a:stretch>
              <a:fillRect/>
            </a:stretch>
          </xdr:blipFill>
          <xdr:spPr>
            <a:xfrm>
              <a:off x="12534480" y="1484280"/>
              <a:ext cx="314640" cy="2024640"/>
            </a:xfrm>
            <a:prstGeom prst="rect">
              <a:avLst/>
            </a:prstGeom>
          </xdr:spPr>
        </xdr:pic>
      </mc:Fallback>
    </mc:AlternateContent>
    <xdr:clientData/>
  </xdr:twoCellAnchor>
  <xdr:twoCellAnchor editAs="oneCell">
    <xdr:from>
      <xdr:col>18</xdr:col>
      <xdr:colOff>540720</xdr:colOff>
      <xdr:row>9</xdr:row>
      <xdr:rowOff>179280</xdr:rowOff>
    </xdr:from>
    <xdr:to>
      <xdr:col>19</xdr:col>
      <xdr:colOff>460680</xdr:colOff>
      <xdr:row>11</xdr:row>
      <xdr:rowOff>149040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02" name="Ink 101">
              <a:extLst>
                <a:ext uri="{FF2B5EF4-FFF2-40B4-BE49-F238E27FC236}">
                  <a16:creationId xmlns:a16="http://schemas.microsoft.com/office/drawing/2014/main" id="{7C4A0FCF-5AF7-B298-58B4-340AE96F3EB9}"/>
                </a:ext>
              </a:extLst>
            </xdr14:cNvPr>
            <xdr14:cNvContentPartPr/>
          </xdr14:nvContentPartPr>
          <xdr14:nvPr macro=""/>
          <xdr14:xfrm>
            <a:off x="12930840" y="1825200"/>
            <a:ext cx="529560" cy="335520"/>
          </xdr14:xfrm>
        </xdr:contentPart>
      </mc:Choice>
      <mc:Fallback xmlns="">
        <xdr:pic>
          <xdr:nvPicPr>
            <xdr:cNvPr id="102" name="Ink 101">
              <a:extLst>
                <a:ext uri="{FF2B5EF4-FFF2-40B4-BE49-F238E27FC236}">
                  <a16:creationId xmlns:a16="http://schemas.microsoft.com/office/drawing/2014/main" id="{7C4A0FCF-5AF7-B298-58B4-340AE96F3EB9}"/>
                </a:ext>
              </a:extLst>
            </xdr:cNvPr>
            <xdr:cNvPicPr/>
          </xdr:nvPicPr>
          <xdr:blipFill>
            <a:blip xmlns:r="http://schemas.openxmlformats.org/officeDocument/2006/relationships" r:embed="rId24"/>
            <a:stretch>
              <a:fillRect/>
            </a:stretch>
          </xdr:blipFill>
          <xdr:spPr>
            <a:xfrm>
              <a:off x="12921840" y="1816551"/>
              <a:ext cx="547200" cy="353179"/>
            </a:xfrm>
            <a:prstGeom prst="rect">
              <a:avLst/>
            </a:prstGeom>
          </xdr:spPr>
        </xdr:pic>
      </mc:Fallback>
    </mc:AlternateContent>
    <xdr:clientData/>
  </xdr:twoCellAnchor>
  <xdr:twoCellAnchor editAs="oneCell">
    <xdr:from>
      <xdr:col>19</xdr:col>
      <xdr:colOff>18600</xdr:colOff>
      <xdr:row>12</xdr:row>
      <xdr:rowOff>124920</xdr:rowOff>
    </xdr:from>
    <xdr:to>
      <xdr:col>20</xdr:col>
      <xdr:colOff>135480</xdr:colOff>
      <xdr:row>15</xdr:row>
      <xdr:rowOff>47520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03" name="Ink 102">
              <a:extLst>
                <a:ext uri="{FF2B5EF4-FFF2-40B4-BE49-F238E27FC236}">
                  <a16:creationId xmlns:a16="http://schemas.microsoft.com/office/drawing/2014/main" id="{CAF08805-58A0-F675-AE4B-5FB32E0807A8}"/>
                </a:ext>
              </a:extLst>
            </xdr14:cNvPr>
            <xdr14:cNvContentPartPr/>
          </xdr14:nvContentPartPr>
          <xdr14:nvPr macro=""/>
          <xdr14:xfrm>
            <a:off x="13018320" y="2319480"/>
            <a:ext cx="726480" cy="471240"/>
          </xdr14:xfrm>
        </xdr:contentPart>
      </mc:Choice>
      <mc:Fallback xmlns="">
        <xdr:pic>
          <xdr:nvPicPr>
            <xdr:cNvPr id="103" name="Ink 102">
              <a:extLst>
                <a:ext uri="{FF2B5EF4-FFF2-40B4-BE49-F238E27FC236}">
                  <a16:creationId xmlns:a16="http://schemas.microsoft.com/office/drawing/2014/main" id="{CAF08805-58A0-F675-AE4B-5FB32E0807A8}"/>
                </a:ext>
              </a:extLst>
            </xdr:cNvPr>
            <xdr:cNvPicPr/>
          </xdr:nvPicPr>
          <xdr:blipFill>
            <a:blip xmlns:r="http://schemas.openxmlformats.org/officeDocument/2006/relationships" r:embed="rId26"/>
            <a:stretch>
              <a:fillRect/>
            </a:stretch>
          </xdr:blipFill>
          <xdr:spPr>
            <a:xfrm>
              <a:off x="13009680" y="2310847"/>
              <a:ext cx="744120" cy="488867"/>
            </a:xfrm>
            <a:prstGeom prst="rect">
              <a:avLst/>
            </a:prstGeom>
          </xdr:spPr>
        </xdr:pic>
      </mc:Fallback>
    </mc:AlternateContent>
    <xdr:clientData/>
  </xdr:twoCellAnchor>
  <xdr:twoCellAnchor>
    <xdr:from>
      <xdr:col>7</xdr:col>
      <xdr:colOff>114300</xdr:colOff>
      <xdr:row>28</xdr:row>
      <xdr:rowOff>22860</xdr:rowOff>
    </xdr:from>
    <xdr:to>
      <xdr:col>17</xdr:col>
      <xdr:colOff>7620</xdr:colOff>
      <xdr:row>36</xdr:row>
      <xdr:rowOff>57150</xdr:rowOff>
    </xdr:to>
    <xdr:sp macro="" textlink="">
      <xdr:nvSpPr>
        <xdr:cNvPr id="104" name="TextBox 103">
          <a:extLst>
            <a:ext uri="{FF2B5EF4-FFF2-40B4-BE49-F238E27FC236}">
              <a16:creationId xmlns:a16="http://schemas.microsoft.com/office/drawing/2014/main" id="{3655372D-19FC-4F32-A452-A574CDBCF2E1}"/>
            </a:ext>
          </a:extLst>
        </xdr:cNvPr>
        <xdr:cNvSpPr txBox="1"/>
      </xdr:nvSpPr>
      <xdr:spPr>
        <a:xfrm>
          <a:off x="6591300" y="5143500"/>
          <a:ext cx="5989320" cy="1497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We need to identify which product categories are facing stock shortages. However, we only care about items that are currently being sold.</a:t>
          </a:r>
        </a:p>
        <a:p>
          <a:r>
            <a:rPr lang="en-IN"/>
            <a:t>Generate a list of </a:t>
          </a:r>
          <a:r>
            <a:rPr lang="en-IN" b="1"/>
            <a:t>Unique Categories</a:t>
          </a:r>
          <a:r>
            <a:rPr lang="en-IN"/>
            <a:t> that meet </a:t>
          </a:r>
          <a:r>
            <a:rPr lang="en-IN" b="1"/>
            <a:t>BOTH</a:t>
          </a:r>
          <a:r>
            <a:rPr lang="en-IN"/>
            <a:t> of the following criteria:</a:t>
          </a:r>
        </a:p>
        <a:p>
          <a:r>
            <a:rPr lang="en-IN"/>
            <a:t>The Stock quantity is </a:t>
          </a:r>
          <a:r>
            <a:rPr lang="en-IN" b="1"/>
            <a:t>less than 20</a:t>
          </a:r>
          <a:r>
            <a:rPr lang="en-IN"/>
            <a:t>.</a:t>
          </a:r>
        </a:p>
        <a:p>
          <a:r>
            <a:rPr lang="en-IN"/>
            <a:t>The Status is marked as </a:t>
          </a:r>
          <a:r>
            <a:rPr lang="en-IN" b="1"/>
            <a:t>'Active'</a:t>
          </a:r>
          <a:r>
            <a:rPr lang="en-IN"/>
            <a:t>.</a:t>
          </a:r>
        </a:p>
        <a:p>
          <a:endParaRPr lang="en-IN" sz="1100"/>
        </a:p>
      </xdr:txBody>
    </xdr:sp>
    <xdr:clientData/>
  </xdr:twoCellAnchor>
  <xdr:twoCellAnchor editAs="oneCell">
    <xdr:from>
      <xdr:col>11</xdr:col>
      <xdr:colOff>298140</xdr:colOff>
      <xdr:row>37</xdr:row>
      <xdr:rowOff>9360</xdr:rowOff>
    </xdr:from>
    <xdr:to>
      <xdr:col>13</xdr:col>
      <xdr:colOff>179100</xdr:colOff>
      <xdr:row>39</xdr:row>
      <xdr:rowOff>79200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32" name="Ink 131">
              <a:extLst>
                <a:ext uri="{FF2B5EF4-FFF2-40B4-BE49-F238E27FC236}">
                  <a16:creationId xmlns:a16="http://schemas.microsoft.com/office/drawing/2014/main" id="{C6B1410F-DE0B-3DFC-632A-299050F5E0BC}"/>
                </a:ext>
              </a:extLst>
            </xdr14:cNvPr>
            <xdr14:cNvContentPartPr/>
          </xdr14:nvContentPartPr>
          <xdr14:nvPr macro=""/>
          <xdr14:xfrm>
            <a:off x="10463220" y="6775920"/>
            <a:ext cx="1100160" cy="435600"/>
          </xdr14:xfrm>
        </xdr:contentPart>
      </mc:Choice>
      <mc:Fallback xmlns="">
        <xdr:pic>
          <xdr:nvPicPr>
            <xdr:cNvPr id="132" name="Ink 131">
              <a:extLst>
                <a:ext uri="{FF2B5EF4-FFF2-40B4-BE49-F238E27FC236}">
                  <a16:creationId xmlns:a16="http://schemas.microsoft.com/office/drawing/2014/main" id="{C6B1410F-DE0B-3DFC-632A-299050F5E0BC}"/>
                </a:ext>
              </a:extLst>
            </xdr:cNvPr>
            <xdr:cNvPicPr/>
          </xdr:nvPicPr>
          <xdr:blipFill>
            <a:blip xmlns:r="http://schemas.openxmlformats.org/officeDocument/2006/relationships" r:embed="rId28"/>
            <a:stretch>
              <a:fillRect/>
            </a:stretch>
          </xdr:blipFill>
          <xdr:spPr>
            <a:xfrm>
              <a:off x="10457098" y="6769805"/>
              <a:ext cx="1112404" cy="447830"/>
            </a:xfrm>
            <a:prstGeom prst="rect">
              <a:avLst/>
            </a:prstGeom>
          </xdr:spPr>
        </xdr:pic>
      </mc:Fallback>
    </mc:AlternateContent>
    <xdr:clientData/>
  </xdr:twoCellAnchor>
  <xdr:twoCellAnchor editAs="oneCell">
    <xdr:from>
      <xdr:col>9</xdr:col>
      <xdr:colOff>171660</xdr:colOff>
      <xdr:row>37</xdr:row>
      <xdr:rowOff>21960</xdr:rowOff>
    </xdr:from>
    <xdr:to>
      <xdr:col>11</xdr:col>
      <xdr:colOff>48300</xdr:colOff>
      <xdr:row>38</xdr:row>
      <xdr:rowOff>177120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33" name="Ink 132">
              <a:extLst>
                <a:ext uri="{FF2B5EF4-FFF2-40B4-BE49-F238E27FC236}">
                  <a16:creationId xmlns:a16="http://schemas.microsoft.com/office/drawing/2014/main" id="{24F71E12-9642-C4AC-A8E4-ED5F8569DD62}"/>
                </a:ext>
              </a:extLst>
            </xdr14:cNvPr>
            <xdr14:cNvContentPartPr/>
          </xdr14:nvContentPartPr>
          <xdr14:nvPr macro=""/>
          <xdr14:xfrm>
            <a:off x="9117540" y="6788520"/>
            <a:ext cx="1095840" cy="338040"/>
          </xdr14:xfrm>
        </xdr:contentPart>
      </mc:Choice>
      <mc:Fallback xmlns="">
        <xdr:pic>
          <xdr:nvPicPr>
            <xdr:cNvPr id="133" name="Ink 132">
              <a:extLst>
                <a:ext uri="{FF2B5EF4-FFF2-40B4-BE49-F238E27FC236}">
                  <a16:creationId xmlns:a16="http://schemas.microsoft.com/office/drawing/2014/main" id="{24F71E12-9642-C4AC-A8E4-ED5F8569DD62}"/>
                </a:ext>
              </a:extLst>
            </xdr:cNvPr>
            <xdr:cNvPicPr/>
          </xdr:nvPicPr>
          <xdr:blipFill>
            <a:blip xmlns:r="http://schemas.openxmlformats.org/officeDocument/2006/relationships" r:embed="rId30"/>
            <a:stretch>
              <a:fillRect/>
            </a:stretch>
          </xdr:blipFill>
          <xdr:spPr>
            <a:xfrm>
              <a:off x="9111420" y="6782407"/>
              <a:ext cx="1108080" cy="350267"/>
            </a:xfrm>
            <a:prstGeom prst="rect">
              <a:avLst/>
            </a:prstGeom>
          </xdr:spPr>
        </xdr:pic>
      </mc:Fallback>
    </mc:AlternateContent>
    <xdr:clientData/>
  </xdr:twoCellAnchor>
  <xdr:twoCellAnchor editAs="oneCell">
    <xdr:from>
      <xdr:col>8</xdr:col>
      <xdr:colOff>325860</xdr:colOff>
      <xdr:row>37</xdr:row>
      <xdr:rowOff>360</xdr:rowOff>
    </xdr:from>
    <xdr:to>
      <xdr:col>8</xdr:col>
      <xdr:colOff>523860</xdr:colOff>
      <xdr:row>38</xdr:row>
      <xdr:rowOff>110520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34" name="Ink 133">
              <a:extLst>
                <a:ext uri="{FF2B5EF4-FFF2-40B4-BE49-F238E27FC236}">
                  <a16:creationId xmlns:a16="http://schemas.microsoft.com/office/drawing/2014/main" id="{0E871C05-6459-A373-EE3C-CD9D59940E5F}"/>
                </a:ext>
              </a:extLst>
            </xdr14:cNvPr>
            <xdr14:cNvContentPartPr/>
          </xdr14:nvContentPartPr>
          <xdr14:nvPr macro=""/>
          <xdr14:xfrm>
            <a:off x="8662140" y="6766920"/>
            <a:ext cx="198000" cy="293040"/>
          </xdr14:xfrm>
        </xdr:contentPart>
      </mc:Choice>
      <mc:Fallback xmlns="">
        <xdr:pic>
          <xdr:nvPicPr>
            <xdr:cNvPr id="134" name="Ink 133">
              <a:extLst>
                <a:ext uri="{FF2B5EF4-FFF2-40B4-BE49-F238E27FC236}">
                  <a16:creationId xmlns:a16="http://schemas.microsoft.com/office/drawing/2014/main" id="{0E871C05-6459-A373-EE3C-CD9D59940E5F}"/>
                </a:ext>
              </a:extLst>
            </xdr:cNvPr>
            <xdr:cNvPicPr/>
          </xdr:nvPicPr>
          <xdr:blipFill>
            <a:blip xmlns:r="http://schemas.openxmlformats.org/officeDocument/2006/relationships" r:embed="rId32"/>
            <a:stretch>
              <a:fillRect/>
            </a:stretch>
          </xdr:blipFill>
          <xdr:spPr>
            <a:xfrm>
              <a:off x="8656020" y="6760800"/>
              <a:ext cx="210240" cy="305280"/>
            </a:xfrm>
            <a:prstGeom prst="rect">
              <a:avLst/>
            </a:prstGeom>
          </xdr:spPr>
        </xdr:pic>
      </mc:Fallback>
    </mc:AlternateContent>
    <xdr:clientData/>
  </xdr:twoCellAnchor>
  <xdr:twoCellAnchor editAs="oneCell">
    <xdr:from>
      <xdr:col>8</xdr:col>
      <xdr:colOff>477780</xdr:colOff>
      <xdr:row>41</xdr:row>
      <xdr:rowOff>154800</xdr:rowOff>
    </xdr:from>
    <xdr:to>
      <xdr:col>9</xdr:col>
      <xdr:colOff>66540</xdr:colOff>
      <xdr:row>43</xdr:row>
      <xdr:rowOff>81000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37" name="Ink 136">
              <a:extLst>
                <a:ext uri="{FF2B5EF4-FFF2-40B4-BE49-F238E27FC236}">
                  <a16:creationId xmlns:a16="http://schemas.microsoft.com/office/drawing/2014/main" id="{A83EAB57-3D67-952F-FF41-9CE674B8C6DC}"/>
                </a:ext>
              </a:extLst>
            </xdr14:cNvPr>
            <xdr14:cNvContentPartPr/>
          </xdr14:nvContentPartPr>
          <xdr14:nvPr macro=""/>
          <xdr14:xfrm>
            <a:off x="8814060" y="7652880"/>
            <a:ext cx="198360" cy="291960"/>
          </xdr14:xfrm>
        </xdr:contentPart>
      </mc:Choice>
      <mc:Fallback xmlns="">
        <xdr:pic>
          <xdr:nvPicPr>
            <xdr:cNvPr id="137" name="Ink 136">
              <a:extLst>
                <a:ext uri="{FF2B5EF4-FFF2-40B4-BE49-F238E27FC236}">
                  <a16:creationId xmlns:a16="http://schemas.microsoft.com/office/drawing/2014/main" id="{A83EAB57-3D67-952F-FF41-9CE674B8C6DC}"/>
                </a:ext>
              </a:extLst>
            </xdr:cNvPr>
            <xdr:cNvPicPr/>
          </xdr:nvPicPr>
          <xdr:blipFill>
            <a:blip xmlns:r="http://schemas.openxmlformats.org/officeDocument/2006/relationships" r:embed="rId34"/>
            <a:stretch>
              <a:fillRect/>
            </a:stretch>
          </xdr:blipFill>
          <xdr:spPr>
            <a:xfrm>
              <a:off x="8807940" y="7646760"/>
              <a:ext cx="210600" cy="304200"/>
            </a:xfrm>
            <a:prstGeom prst="rect">
              <a:avLst/>
            </a:prstGeom>
          </xdr:spPr>
        </xdr:pic>
      </mc:Fallback>
    </mc:AlternateContent>
    <xdr:clientData/>
  </xdr:twoCellAnchor>
  <xdr:twoCellAnchor editAs="oneCell">
    <xdr:from>
      <xdr:col>9</xdr:col>
      <xdr:colOff>436260</xdr:colOff>
      <xdr:row>41</xdr:row>
      <xdr:rowOff>131400</xdr:rowOff>
    </xdr:from>
    <xdr:to>
      <xdr:col>11</xdr:col>
      <xdr:colOff>523860</xdr:colOff>
      <xdr:row>43</xdr:row>
      <xdr:rowOff>43200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50" name="Ink 149">
              <a:extLst>
                <a:ext uri="{FF2B5EF4-FFF2-40B4-BE49-F238E27FC236}">
                  <a16:creationId xmlns:a16="http://schemas.microsoft.com/office/drawing/2014/main" id="{C812EBAC-49A4-B65A-4A40-21AB6A49AA00}"/>
                </a:ext>
              </a:extLst>
            </xdr14:cNvPr>
            <xdr14:cNvContentPartPr/>
          </xdr14:nvContentPartPr>
          <xdr14:nvPr macro=""/>
          <xdr14:xfrm>
            <a:off x="9382140" y="7629480"/>
            <a:ext cx="1306800" cy="277560"/>
          </xdr14:xfrm>
        </xdr:contentPart>
      </mc:Choice>
      <mc:Fallback xmlns="">
        <xdr:pic>
          <xdr:nvPicPr>
            <xdr:cNvPr id="150" name="Ink 149">
              <a:extLst>
                <a:ext uri="{FF2B5EF4-FFF2-40B4-BE49-F238E27FC236}">
                  <a16:creationId xmlns:a16="http://schemas.microsoft.com/office/drawing/2014/main" id="{C812EBAC-49A4-B65A-4A40-21AB6A49AA00}"/>
                </a:ext>
              </a:extLst>
            </xdr:cNvPr>
            <xdr:cNvPicPr/>
          </xdr:nvPicPr>
          <xdr:blipFill>
            <a:blip xmlns:r="http://schemas.openxmlformats.org/officeDocument/2006/relationships" r:embed="rId36"/>
            <a:stretch>
              <a:fillRect/>
            </a:stretch>
          </xdr:blipFill>
          <xdr:spPr>
            <a:xfrm>
              <a:off x="9376020" y="7623360"/>
              <a:ext cx="1319040" cy="289800"/>
            </a:xfrm>
            <a:prstGeom prst="rect">
              <a:avLst/>
            </a:prstGeom>
          </xdr:spPr>
        </xdr:pic>
      </mc:Fallback>
    </mc:AlternateContent>
    <xdr:clientData/>
  </xdr:twoCellAnchor>
  <xdr:twoCellAnchor editAs="oneCell">
    <xdr:from>
      <xdr:col>12</xdr:col>
      <xdr:colOff>65820</xdr:colOff>
      <xdr:row>41</xdr:row>
      <xdr:rowOff>139680</xdr:rowOff>
    </xdr:from>
    <xdr:to>
      <xdr:col>14</xdr:col>
      <xdr:colOff>258180</xdr:colOff>
      <xdr:row>43</xdr:row>
      <xdr:rowOff>8640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69" name="Ink 168">
              <a:extLst>
                <a:ext uri="{FF2B5EF4-FFF2-40B4-BE49-F238E27FC236}">
                  <a16:creationId xmlns:a16="http://schemas.microsoft.com/office/drawing/2014/main" id="{F49C89D6-7FCE-EA8C-1AD3-7D570293A417}"/>
                </a:ext>
              </a:extLst>
            </xdr14:cNvPr>
            <xdr14:cNvContentPartPr/>
          </xdr14:nvContentPartPr>
          <xdr14:nvPr macro=""/>
          <xdr14:xfrm>
            <a:off x="10840500" y="7637760"/>
            <a:ext cx="1411560" cy="234720"/>
          </xdr14:xfrm>
        </xdr:contentPart>
      </mc:Choice>
      <mc:Fallback xmlns="">
        <xdr:pic>
          <xdr:nvPicPr>
            <xdr:cNvPr id="169" name="Ink 168">
              <a:extLst>
                <a:ext uri="{FF2B5EF4-FFF2-40B4-BE49-F238E27FC236}">
                  <a16:creationId xmlns:a16="http://schemas.microsoft.com/office/drawing/2014/main" id="{F49C89D6-7FCE-EA8C-1AD3-7D570293A417}"/>
                </a:ext>
              </a:extLst>
            </xdr:cNvPr>
            <xdr:cNvPicPr/>
          </xdr:nvPicPr>
          <xdr:blipFill>
            <a:blip xmlns:r="http://schemas.openxmlformats.org/officeDocument/2006/relationships" r:embed="rId38"/>
            <a:stretch>
              <a:fillRect/>
            </a:stretch>
          </xdr:blipFill>
          <xdr:spPr>
            <a:xfrm>
              <a:off x="10834380" y="7631640"/>
              <a:ext cx="1423800" cy="246960"/>
            </a:xfrm>
            <a:prstGeom prst="rect">
              <a:avLst/>
            </a:prstGeom>
          </xdr:spPr>
        </xdr:pic>
      </mc:Fallback>
    </mc:AlternateContent>
    <xdr:clientData/>
  </xdr:twoCellAnchor>
  <xdr:twoCellAnchor editAs="oneCell">
    <xdr:from>
      <xdr:col>17</xdr:col>
      <xdr:colOff>215340</xdr:colOff>
      <xdr:row>41</xdr:row>
      <xdr:rowOff>73080</xdr:rowOff>
    </xdr:from>
    <xdr:to>
      <xdr:col>19</xdr:col>
      <xdr:colOff>54540</xdr:colOff>
      <xdr:row>43</xdr:row>
      <xdr:rowOff>37800</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87" name="Ink 186">
              <a:extLst>
                <a:ext uri="{FF2B5EF4-FFF2-40B4-BE49-F238E27FC236}">
                  <a16:creationId xmlns:a16="http://schemas.microsoft.com/office/drawing/2014/main" id="{37D423D5-28D1-71CA-330E-71C1206ECD3B}"/>
                </a:ext>
              </a:extLst>
            </xdr14:cNvPr>
            <xdr14:cNvContentPartPr/>
          </xdr14:nvContentPartPr>
          <xdr14:nvPr macro=""/>
          <xdr14:xfrm>
            <a:off x="14038020" y="7571160"/>
            <a:ext cx="1058400" cy="330480"/>
          </xdr14:xfrm>
        </xdr:contentPart>
      </mc:Choice>
      <mc:Fallback xmlns="">
        <xdr:pic>
          <xdr:nvPicPr>
            <xdr:cNvPr id="187" name="Ink 186">
              <a:extLst>
                <a:ext uri="{FF2B5EF4-FFF2-40B4-BE49-F238E27FC236}">
                  <a16:creationId xmlns:a16="http://schemas.microsoft.com/office/drawing/2014/main" id="{37D423D5-28D1-71CA-330E-71C1206ECD3B}"/>
                </a:ext>
              </a:extLst>
            </xdr:cNvPr>
            <xdr:cNvPicPr/>
          </xdr:nvPicPr>
          <xdr:blipFill>
            <a:blip xmlns:r="http://schemas.openxmlformats.org/officeDocument/2006/relationships" r:embed="rId40"/>
            <a:stretch>
              <a:fillRect/>
            </a:stretch>
          </xdr:blipFill>
          <xdr:spPr>
            <a:xfrm>
              <a:off x="14031900" y="7565033"/>
              <a:ext cx="1070640" cy="342733"/>
            </a:xfrm>
            <a:prstGeom prst="rect">
              <a:avLst/>
            </a:prstGeom>
          </xdr:spPr>
        </xdr:pic>
      </mc:Fallback>
    </mc:AlternateContent>
    <xdr:clientData/>
  </xdr:twoCellAnchor>
  <xdr:twoCellAnchor editAs="oneCell">
    <xdr:from>
      <xdr:col>16</xdr:col>
      <xdr:colOff>22140</xdr:colOff>
      <xdr:row>41</xdr:row>
      <xdr:rowOff>67680</xdr:rowOff>
    </xdr:from>
    <xdr:to>
      <xdr:col>16</xdr:col>
      <xdr:colOff>567180</xdr:colOff>
      <xdr:row>42</xdr:row>
      <xdr:rowOff>84600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88" name="Ink 187">
              <a:extLst>
                <a:ext uri="{FF2B5EF4-FFF2-40B4-BE49-F238E27FC236}">
                  <a16:creationId xmlns:a16="http://schemas.microsoft.com/office/drawing/2014/main" id="{9F1CEC25-8A3B-CF91-BFD0-C19D02221987}"/>
                </a:ext>
              </a:extLst>
            </xdr14:cNvPr>
            <xdr14:cNvContentPartPr/>
          </xdr14:nvContentPartPr>
          <xdr14:nvPr macro=""/>
          <xdr14:xfrm>
            <a:off x="13235220" y="7565760"/>
            <a:ext cx="545040" cy="199800"/>
          </xdr14:xfrm>
        </xdr:contentPart>
      </mc:Choice>
      <mc:Fallback xmlns="">
        <xdr:pic>
          <xdr:nvPicPr>
            <xdr:cNvPr id="188" name="Ink 187">
              <a:extLst>
                <a:ext uri="{FF2B5EF4-FFF2-40B4-BE49-F238E27FC236}">
                  <a16:creationId xmlns:a16="http://schemas.microsoft.com/office/drawing/2014/main" id="{9F1CEC25-8A3B-CF91-BFD0-C19D02221987}"/>
                </a:ext>
              </a:extLst>
            </xdr:cNvPr>
            <xdr:cNvPicPr/>
          </xdr:nvPicPr>
          <xdr:blipFill>
            <a:blip xmlns:r="http://schemas.openxmlformats.org/officeDocument/2006/relationships" r:embed="rId42"/>
            <a:stretch>
              <a:fillRect/>
            </a:stretch>
          </xdr:blipFill>
          <xdr:spPr>
            <a:xfrm>
              <a:off x="13229100" y="7559651"/>
              <a:ext cx="557280" cy="212018"/>
            </a:xfrm>
            <a:prstGeom prst="rect">
              <a:avLst/>
            </a:prstGeom>
          </xdr:spPr>
        </xdr:pic>
      </mc:Fallback>
    </mc:AlternateContent>
    <xdr:clientData/>
  </xdr:twoCellAnchor>
  <xdr:twoCellAnchor editAs="oneCell">
    <xdr:from>
      <xdr:col>8</xdr:col>
      <xdr:colOff>510900</xdr:colOff>
      <xdr:row>44</xdr:row>
      <xdr:rowOff>106200</xdr:rowOff>
    </xdr:from>
    <xdr:to>
      <xdr:col>9</xdr:col>
      <xdr:colOff>201900</xdr:colOff>
      <xdr:row>46</xdr:row>
      <xdr:rowOff>26640</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91" name="Ink 190">
              <a:extLst>
                <a:ext uri="{FF2B5EF4-FFF2-40B4-BE49-F238E27FC236}">
                  <a16:creationId xmlns:a16="http://schemas.microsoft.com/office/drawing/2014/main" id="{5325ACBA-08BD-3A8C-B92B-7E534278ADFC}"/>
                </a:ext>
              </a:extLst>
            </xdr14:cNvPr>
            <xdr14:cNvContentPartPr/>
          </xdr14:nvContentPartPr>
          <xdr14:nvPr macro=""/>
          <xdr14:xfrm>
            <a:off x="8847180" y="8152920"/>
            <a:ext cx="300600" cy="286200"/>
          </xdr14:xfrm>
        </xdr:contentPart>
      </mc:Choice>
      <mc:Fallback xmlns="">
        <xdr:pic>
          <xdr:nvPicPr>
            <xdr:cNvPr id="191" name="Ink 190">
              <a:extLst>
                <a:ext uri="{FF2B5EF4-FFF2-40B4-BE49-F238E27FC236}">
                  <a16:creationId xmlns:a16="http://schemas.microsoft.com/office/drawing/2014/main" id="{5325ACBA-08BD-3A8C-B92B-7E534278ADFC}"/>
                </a:ext>
              </a:extLst>
            </xdr:cNvPr>
            <xdr:cNvPicPr/>
          </xdr:nvPicPr>
          <xdr:blipFill>
            <a:blip xmlns:r="http://schemas.openxmlformats.org/officeDocument/2006/relationships" r:embed="rId44"/>
            <a:stretch>
              <a:fillRect/>
            </a:stretch>
          </xdr:blipFill>
          <xdr:spPr>
            <a:xfrm>
              <a:off x="8841060" y="8146800"/>
              <a:ext cx="312840" cy="298440"/>
            </a:xfrm>
            <a:prstGeom prst="rect">
              <a:avLst/>
            </a:prstGeom>
          </xdr:spPr>
        </xdr:pic>
      </mc:Fallback>
    </mc:AlternateContent>
    <xdr:clientData/>
  </xdr:twoCellAnchor>
  <xdr:twoCellAnchor editAs="oneCell">
    <xdr:from>
      <xdr:col>11</xdr:col>
      <xdr:colOff>122100</xdr:colOff>
      <xdr:row>41</xdr:row>
      <xdr:rowOff>92160</xdr:rowOff>
    </xdr:from>
    <xdr:to>
      <xdr:col>16</xdr:col>
      <xdr:colOff>481860</xdr:colOff>
      <xdr:row>45</xdr:row>
      <xdr:rowOff>46800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99" name="Ink 198">
              <a:extLst>
                <a:ext uri="{FF2B5EF4-FFF2-40B4-BE49-F238E27FC236}">
                  <a16:creationId xmlns:a16="http://schemas.microsoft.com/office/drawing/2014/main" id="{E8BB5085-90D7-5A25-2510-D71F7E973ED6}"/>
                </a:ext>
              </a:extLst>
            </xdr14:cNvPr>
            <xdr14:cNvContentPartPr/>
          </xdr14:nvContentPartPr>
          <xdr14:nvPr macro=""/>
          <xdr14:xfrm>
            <a:off x="10287180" y="7590240"/>
            <a:ext cx="3407760" cy="686160"/>
          </xdr14:xfrm>
        </xdr:contentPart>
      </mc:Choice>
      <mc:Fallback xmlns="">
        <xdr:pic>
          <xdr:nvPicPr>
            <xdr:cNvPr id="199" name="Ink 198">
              <a:extLst>
                <a:ext uri="{FF2B5EF4-FFF2-40B4-BE49-F238E27FC236}">
                  <a16:creationId xmlns:a16="http://schemas.microsoft.com/office/drawing/2014/main" id="{E8BB5085-90D7-5A25-2510-D71F7E973ED6}"/>
                </a:ext>
              </a:extLst>
            </xdr:cNvPr>
            <xdr:cNvPicPr/>
          </xdr:nvPicPr>
          <xdr:blipFill>
            <a:blip xmlns:r="http://schemas.openxmlformats.org/officeDocument/2006/relationships" r:embed="rId46"/>
            <a:stretch>
              <a:fillRect/>
            </a:stretch>
          </xdr:blipFill>
          <xdr:spPr>
            <a:xfrm>
              <a:off x="10281060" y="7584117"/>
              <a:ext cx="3420000" cy="698406"/>
            </a:xfrm>
            <a:prstGeom prst="rect">
              <a:avLst/>
            </a:prstGeom>
          </xdr:spPr>
        </xdr:pic>
      </mc:Fallback>
    </mc:AlternateContent>
    <xdr:clientData/>
  </xdr:twoCellAnchor>
  <xdr:twoCellAnchor editAs="oneCell">
    <xdr:from>
      <xdr:col>10</xdr:col>
      <xdr:colOff>22860</xdr:colOff>
      <xdr:row>43</xdr:row>
      <xdr:rowOff>162000</xdr:rowOff>
    </xdr:from>
    <xdr:to>
      <xdr:col>10</xdr:col>
      <xdr:colOff>519300</xdr:colOff>
      <xdr:row>46</xdr:row>
      <xdr:rowOff>30240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00" name="Ink 199">
              <a:extLst>
                <a:ext uri="{FF2B5EF4-FFF2-40B4-BE49-F238E27FC236}">
                  <a16:creationId xmlns:a16="http://schemas.microsoft.com/office/drawing/2014/main" id="{AC5BC70F-13A4-32AF-39AD-FE19CEE104D3}"/>
                </a:ext>
              </a:extLst>
            </xdr14:cNvPr>
            <xdr14:cNvContentPartPr/>
          </xdr14:nvContentPartPr>
          <xdr14:nvPr macro=""/>
          <xdr14:xfrm>
            <a:off x="9578340" y="8025840"/>
            <a:ext cx="496440" cy="416880"/>
          </xdr14:xfrm>
        </xdr:contentPart>
      </mc:Choice>
      <mc:Fallback xmlns="">
        <xdr:pic>
          <xdr:nvPicPr>
            <xdr:cNvPr id="200" name="Ink 199">
              <a:extLst>
                <a:ext uri="{FF2B5EF4-FFF2-40B4-BE49-F238E27FC236}">
                  <a16:creationId xmlns:a16="http://schemas.microsoft.com/office/drawing/2014/main" id="{AC5BC70F-13A4-32AF-39AD-FE19CEE104D3}"/>
                </a:ext>
              </a:extLst>
            </xdr:cNvPr>
            <xdr:cNvPicPr/>
          </xdr:nvPicPr>
          <xdr:blipFill>
            <a:blip xmlns:r="http://schemas.openxmlformats.org/officeDocument/2006/relationships" r:embed="rId48"/>
            <a:stretch>
              <a:fillRect/>
            </a:stretch>
          </xdr:blipFill>
          <xdr:spPr>
            <a:xfrm>
              <a:off x="9572220" y="8019715"/>
              <a:ext cx="508680" cy="429131"/>
            </a:xfrm>
            <a:prstGeom prst="rect">
              <a:avLst/>
            </a:prstGeom>
          </xdr:spPr>
        </xdr:pic>
      </mc:Fallback>
    </mc:AlternateContent>
    <xdr:clientData/>
  </xdr:twoCellAnchor>
  <xdr:twoCellAnchor editAs="oneCell">
    <xdr:from>
      <xdr:col>8</xdr:col>
      <xdr:colOff>563100</xdr:colOff>
      <xdr:row>47</xdr:row>
      <xdr:rowOff>55080</xdr:rowOff>
    </xdr:from>
    <xdr:to>
      <xdr:col>9</xdr:col>
      <xdr:colOff>193260</xdr:colOff>
      <xdr:row>48</xdr:row>
      <xdr:rowOff>111960</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08" name="Ink 207">
              <a:extLst>
                <a:ext uri="{FF2B5EF4-FFF2-40B4-BE49-F238E27FC236}">
                  <a16:creationId xmlns:a16="http://schemas.microsoft.com/office/drawing/2014/main" id="{BB10A908-C089-B13A-BA82-F100520F0B93}"/>
                </a:ext>
              </a:extLst>
            </xdr14:cNvPr>
            <xdr14:cNvContentPartPr/>
          </xdr14:nvContentPartPr>
          <xdr14:nvPr macro=""/>
          <xdr14:xfrm>
            <a:off x="8899380" y="8650440"/>
            <a:ext cx="239760" cy="239760"/>
          </xdr14:xfrm>
        </xdr:contentPart>
      </mc:Choice>
      <mc:Fallback xmlns="">
        <xdr:pic>
          <xdr:nvPicPr>
            <xdr:cNvPr id="208" name="Ink 207">
              <a:extLst>
                <a:ext uri="{FF2B5EF4-FFF2-40B4-BE49-F238E27FC236}">
                  <a16:creationId xmlns:a16="http://schemas.microsoft.com/office/drawing/2014/main" id="{BB10A908-C089-B13A-BA82-F100520F0B93}"/>
                </a:ext>
              </a:extLst>
            </xdr:cNvPr>
            <xdr:cNvPicPr/>
          </xdr:nvPicPr>
          <xdr:blipFill>
            <a:blip xmlns:r="http://schemas.openxmlformats.org/officeDocument/2006/relationships" r:embed="rId50"/>
            <a:stretch>
              <a:fillRect/>
            </a:stretch>
          </xdr:blipFill>
          <xdr:spPr>
            <a:xfrm>
              <a:off x="8893260" y="8644320"/>
              <a:ext cx="252000" cy="252000"/>
            </a:xfrm>
            <a:prstGeom prst="rect">
              <a:avLst/>
            </a:prstGeom>
          </xdr:spPr>
        </xdr:pic>
      </mc:Fallback>
    </mc:AlternateContent>
    <xdr:clientData/>
  </xdr:twoCellAnchor>
  <xdr:twoCellAnchor editAs="oneCell">
    <xdr:from>
      <xdr:col>9</xdr:col>
      <xdr:colOff>559020</xdr:colOff>
      <xdr:row>46</xdr:row>
      <xdr:rowOff>117720</xdr:rowOff>
    </xdr:from>
    <xdr:to>
      <xdr:col>12</xdr:col>
      <xdr:colOff>366780</xdr:colOff>
      <xdr:row>48</xdr:row>
      <xdr:rowOff>103320</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10" name="Ink 209">
              <a:extLst>
                <a:ext uri="{FF2B5EF4-FFF2-40B4-BE49-F238E27FC236}">
                  <a16:creationId xmlns:a16="http://schemas.microsoft.com/office/drawing/2014/main" id="{A07D4363-93F7-A339-B8A5-B7FF290FABF8}"/>
                </a:ext>
              </a:extLst>
            </xdr14:cNvPr>
            <xdr14:cNvContentPartPr/>
          </xdr14:nvContentPartPr>
          <xdr14:nvPr macro=""/>
          <xdr14:xfrm>
            <a:off x="9504900" y="8530200"/>
            <a:ext cx="1636560" cy="351360"/>
          </xdr14:xfrm>
        </xdr:contentPart>
      </mc:Choice>
      <mc:Fallback xmlns="">
        <xdr:pic>
          <xdr:nvPicPr>
            <xdr:cNvPr id="210" name="Ink 209">
              <a:extLst>
                <a:ext uri="{FF2B5EF4-FFF2-40B4-BE49-F238E27FC236}">
                  <a16:creationId xmlns:a16="http://schemas.microsoft.com/office/drawing/2014/main" id="{A07D4363-93F7-A339-B8A5-B7FF290FABF8}"/>
                </a:ext>
              </a:extLst>
            </xdr:cNvPr>
            <xdr:cNvPicPr/>
          </xdr:nvPicPr>
          <xdr:blipFill>
            <a:blip xmlns:r="http://schemas.openxmlformats.org/officeDocument/2006/relationships" r:embed="rId52"/>
            <a:stretch>
              <a:fillRect/>
            </a:stretch>
          </xdr:blipFill>
          <xdr:spPr>
            <a:xfrm>
              <a:off x="9498780" y="8524080"/>
              <a:ext cx="1648800" cy="363600"/>
            </a:xfrm>
            <a:prstGeom prst="rect">
              <a:avLst/>
            </a:prstGeom>
          </xdr:spPr>
        </xdr:pic>
      </mc:Fallback>
    </mc:AlternateContent>
    <xdr:clientData/>
  </xdr:twoCellAnchor>
  <xdr:twoCellAnchor editAs="oneCell">
    <xdr:from>
      <xdr:col>5</xdr:col>
      <xdr:colOff>1001640</xdr:colOff>
      <xdr:row>53</xdr:row>
      <xdr:rowOff>45720</xdr:rowOff>
    </xdr:from>
    <xdr:to>
      <xdr:col>5</xdr:col>
      <xdr:colOff>1002000</xdr:colOff>
      <xdr:row>53</xdr:row>
      <xdr:rowOff>46080</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26" name="Ink 225">
              <a:extLst>
                <a:ext uri="{FF2B5EF4-FFF2-40B4-BE49-F238E27FC236}">
                  <a16:creationId xmlns:a16="http://schemas.microsoft.com/office/drawing/2014/main" id="{49F8B2DA-BE8A-1A3C-D852-C274FAB70329}"/>
                </a:ext>
              </a:extLst>
            </xdr14:cNvPr>
            <xdr14:cNvContentPartPr/>
          </xdr14:nvContentPartPr>
          <xdr14:nvPr macro=""/>
          <xdr14:xfrm>
            <a:off x="6792840" y="9738360"/>
            <a:ext cx="360" cy="360"/>
          </xdr14:xfrm>
        </xdr:contentPart>
      </mc:Choice>
      <mc:Fallback xmlns="">
        <xdr:pic>
          <xdr:nvPicPr>
            <xdr:cNvPr id="226" name="Ink 225">
              <a:extLst>
                <a:ext uri="{FF2B5EF4-FFF2-40B4-BE49-F238E27FC236}">
                  <a16:creationId xmlns:a16="http://schemas.microsoft.com/office/drawing/2014/main" id="{49F8B2DA-BE8A-1A3C-D852-C274FAB70329}"/>
                </a:ext>
              </a:extLst>
            </xdr:cNvPr>
            <xdr:cNvPicPr/>
          </xdr:nvPicPr>
          <xdr:blipFill>
            <a:blip xmlns:r="http://schemas.openxmlformats.org/officeDocument/2006/relationships" r:embed="rId54"/>
            <a:stretch>
              <a:fillRect/>
            </a:stretch>
          </xdr:blipFill>
          <xdr:spPr>
            <a:xfrm>
              <a:off x="6786720" y="9732240"/>
              <a:ext cx="12600" cy="12600"/>
            </a:xfrm>
            <a:prstGeom prst="rect">
              <a:avLst/>
            </a:prstGeom>
          </xdr:spPr>
        </xdr:pic>
      </mc:Fallback>
    </mc:AlternateContent>
    <xdr:clientData/>
  </xdr:twoCellAnchor>
  <xdr:twoCellAnchor editAs="oneCell">
    <xdr:from>
      <xdr:col>3</xdr:col>
      <xdr:colOff>86160</xdr:colOff>
      <xdr:row>52</xdr:row>
      <xdr:rowOff>159480</xdr:rowOff>
    </xdr:from>
    <xdr:to>
      <xdr:col>5</xdr:col>
      <xdr:colOff>54480</xdr:colOff>
      <xdr:row>54</xdr:row>
      <xdr:rowOff>129960</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27" name="Ink 226">
              <a:extLst>
                <a:ext uri="{FF2B5EF4-FFF2-40B4-BE49-F238E27FC236}">
                  <a16:creationId xmlns:a16="http://schemas.microsoft.com/office/drawing/2014/main" id="{C02E2F2D-3343-157B-EF0C-E8A6A1BCF085}"/>
                </a:ext>
              </a:extLst>
            </xdr14:cNvPr>
            <xdr14:cNvContentPartPr/>
          </xdr14:nvContentPartPr>
          <xdr14:nvPr macro=""/>
          <xdr14:xfrm>
            <a:off x="3865680" y="9669240"/>
            <a:ext cx="1980000" cy="336240"/>
          </xdr14:xfrm>
        </xdr:contentPart>
      </mc:Choice>
      <mc:Fallback xmlns="">
        <xdr:pic>
          <xdr:nvPicPr>
            <xdr:cNvPr id="227" name="Ink 226">
              <a:extLst>
                <a:ext uri="{FF2B5EF4-FFF2-40B4-BE49-F238E27FC236}">
                  <a16:creationId xmlns:a16="http://schemas.microsoft.com/office/drawing/2014/main" id="{C02E2F2D-3343-157B-EF0C-E8A6A1BCF085}"/>
                </a:ext>
              </a:extLst>
            </xdr:cNvPr>
            <xdr:cNvPicPr/>
          </xdr:nvPicPr>
          <xdr:blipFill>
            <a:blip xmlns:r="http://schemas.openxmlformats.org/officeDocument/2006/relationships" r:embed="rId56"/>
            <a:stretch>
              <a:fillRect/>
            </a:stretch>
          </xdr:blipFill>
          <xdr:spPr>
            <a:xfrm>
              <a:off x="3859560" y="9663120"/>
              <a:ext cx="1992240" cy="348480"/>
            </a:xfrm>
            <a:prstGeom prst="rect">
              <a:avLst/>
            </a:prstGeom>
          </xdr:spPr>
        </xdr:pic>
      </mc:Fallback>
    </mc:AlternateContent>
    <xdr:clientData/>
  </xdr:twoCellAnchor>
  <xdr:twoCellAnchor editAs="oneCell">
    <xdr:from>
      <xdr:col>0</xdr:col>
      <xdr:colOff>520200</xdr:colOff>
      <xdr:row>52</xdr:row>
      <xdr:rowOff>86400</xdr:rowOff>
    </xdr:from>
    <xdr:to>
      <xdr:col>2</xdr:col>
      <xdr:colOff>884640</xdr:colOff>
      <xdr:row>54</xdr:row>
      <xdr:rowOff>176400</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28" name="Ink 227">
              <a:extLst>
                <a:ext uri="{FF2B5EF4-FFF2-40B4-BE49-F238E27FC236}">
                  <a16:creationId xmlns:a16="http://schemas.microsoft.com/office/drawing/2014/main" id="{0F501E77-8434-BCAC-B46F-0C51100DCCEE}"/>
                </a:ext>
              </a:extLst>
            </xdr14:cNvPr>
            <xdr14:cNvContentPartPr/>
          </xdr14:nvContentPartPr>
          <xdr14:nvPr macro=""/>
          <xdr14:xfrm>
            <a:off x="520200" y="9596160"/>
            <a:ext cx="3000960" cy="455760"/>
          </xdr14:xfrm>
        </xdr:contentPart>
      </mc:Choice>
      <mc:Fallback xmlns="">
        <xdr:pic>
          <xdr:nvPicPr>
            <xdr:cNvPr id="228" name="Ink 227">
              <a:extLst>
                <a:ext uri="{FF2B5EF4-FFF2-40B4-BE49-F238E27FC236}">
                  <a16:creationId xmlns:a16="http://schemas.microsoft.com/office/drawing/2014/main" id="{0F501E77-8434-BCAC-B46F-0C51100DCCEE}"/>
                </a:ext>
              </a:extLst>
            </xdr:cNvPr>
            <xdr:cNvPicPr/>
          </xdr:nvPicPr>
          <xdr:blipFill>
            <a:blip xmlns:r="http://schemas.openxmlformats.org/officeDocument/2006/relationships" r:embed="rId58"/>
            <a:stretch>
              <a:fillRect/>
            </a:stretch>
          </xdr:blipFill>
          <xdr:spPr>
            <a:xfrm>
              <a:off x="514080" y="9590045"/>
              <a:ext cx="3013200" cy="467990"/>
            </a:xfrm>
            <a:prstGeom prst="rect">
              <a:avLst/>
            </a:prstGeom>
          </xdr:spPr>
        </xdr:pic>
      </mc:Fallback>
    </mc:AlternateContent>
    <xdr:clientData/>
  </xdr:twoCellAnchor>
  <xdr:twoCellAnchor editAs="oneCell">
    <xdr:from>
      <xdr:col>6</xdr:col>
      <xdr:colOff>193800</xdr:colOff>
      <xdr:row>52</xdr:row>
      <xdr:rowOff>114120</xdr:rowOff>
    </xdr:from>
    <xdr:to>
      <xdr:col>7</xdr:col>
      <xdr:colOff>589320</xdr:colOff>
      <xdr:row>54</xdr:row>
      <xdr:rowOff>158760</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37" name="Ink 236">
              <a:extLst>
                <a:ext uri="{FF2B5EF4-FFF2-40B4-BE49-F238E27FC236}">
                  <a16:creationId xmlns:a16="http://schemas.microsoft.com/office/drawing/2014/main" id="{93A88BC9-8561-6D7D-E222-D06D4210FDA1}"/>
                </a:ext>
              </a:extLst>
            </xdr14:cNvPr>
            <xdr14:cNvContentPartPr/>
          </xdr14:nvContentPartPr>
          <xdr14:nvPr macro=""/>
          <xdr14:xfrm>
            <a:off x="7310880" y="9623880"/>
            <a:ext cx="1005120" cy="410400"/>
          </xdr14:xfrm>
        </xdr:contentPart>
      </mc:Choice>
      <mc:Fallback xmlns="">
        <xdr:pic>
          <xdr:nvPicPr>
            <xdr:cNvPr id="237" name="Ink 236">
              <a:extLst>
                <a:ext uri="{FF2B5EF4-FFF2-40B4-BE49-F238E27FC236}">
                  <a16:creationId xmlns:a16="http://schemas.microsoft.com/office/drawing/2014/main" id="{93A88BC9-8561-6D7D-E222-D06D4210FDA1}"/>
                </a:ext>
              </a:extLst>
            </xdr:cNvPr>
            <xdr:cNvPicPr/>
          </xdr:nvPicPr>
          <xdr:blipFill>
            <a:blip xmlns:r="http://schemas.openxmlformats.org/officeDocument/2006/relationships" r:embed="rId60"/>
            <a:stretch>
              <a:fillRect/>
            </a:stretch>
          </xdr:blipFill>
          <xdr:spPr>
            <a:xfrm>
              <a:off x="7304760" y="9617760"/>
              <a:ext cx="1017360" cy="422640"/>
            </a:xfrm>
            <a:prstGeom prst="rect">
              <a:avLst/>
            </a:prstGeom>
          </xdr:spPr>
        </xdr:pic>
      </mc:Fallback>
    </mc:AlternateContent>
    <xdr:clientData/>
  </xdr:twoCellAnchor>
  <xdr:twoCellAnchor editAs="oneCell">
    <xdr:from>
      <xdr:col>5</xdr:col>
      <xdr:colOff>533280</xdr:colOff>
      <xdr:row>53</xdr:row>
      <xdr:rowOff>31680</xdr:rowOff>
    </xdr:from>
    <xdr:to>
      <xdr:col>5</xdr:col>
      <xdr:colOff>1174800</xdr:colOff>
      <xdr:row>54</xdr:row>
      <xdr:rowOff>32400</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38" name="Ink 237">
              <a:extLst>
                <a:ext uri="{FF2B5EF4-FFF2-40B4-BE49-F238E27FC236}">
                  <a16:creationId xmlns:a16="http://schemas.microsoft.com/office/drawing/2014/main" id="{A267ED21-6939-24FB-6C97-F0BAE4AECB26}"/>
                </a:ext>
              </a:extLst>
            </xdr14:cNvPr>
            <xdr14:cNvContentPartPr/>
          </xdr14:nvContentPartPr>
          <xdr14:nvPr macro=""/>
          <xdr14:xfrm>
            <a:off x="6324480" y="9724320"/>
            <a:ext cx="641520" cy="183600"/>
          </xdr14:xfrm>
        </xdr:contentPart>
      </mc:Choice>
      <mc:Fallback xmlns="">
        <xdr:pic>
          <xdr:nvPicPr>
            <xdr:cNvPr id="238" name="Ink 237">
              <a:extLst>
                <a:ext uri="{FF2B5EF4-FFF2-40B4-BE49-F238E27FC236}">
                  <a16:creationId xmlns:a16="http://schemas.microsoft.com/office/drawing/2014/main" id="{A267ED21-6939-24FB-6C97-F0BAE4AECB26}"/>
                </a:ext>
              </a:extLst>
            </xdr:cNvPr>
            <xdr:cNvPicPr/>
          </xdr:nvPicPr>
          <xdr:blipFill>
            <a:blip xmlns:r="http://schemas.openxmlformats.org/officeDocument/2006/relationships" r:embed="rId62"/>
            <a:stretch>
              <a:fillRect/>
            </a:stretch>
          </xdr:blipFill>
          <xdr:spPr>
            <a:xfrm>
              <a:off x="6318360" y="9718200"/>
              <a:ext cx="653760" cy="195840"/>
            </a:xfrm>
            <a:prstGeom prst="rect">
              <a:avLst/>
            </a:prstGeom>
          </xdr:spPr>
        </xdr:pic>
      </mc:Fallback>
    </mc:AlternateContent>
    <xdr:clientData/>
  </xdr:twoCellAnchor>
  <xdr:twoCellAnchor editAs="oneCell">
    <xdr:from>
      <xdr:col>8</xdr:col>
      <xdr:colOff>250800</xdr:colOff>
      <xdr:row>53</xdr:row>
      <xdr:rowOff>126360</xdr:rowOff>
    </xdr:from>
    <xdr:to>
      <xdr:col>8</xdr:col>
      <xdr:colOff>260520</xdr:colOff>
      <xdr:row>54</xdr:row>
      <xdr:rowOff>44640</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39" name="Ink 238">
              <a:extLst>
                <a:ext uri="{FF2B5EF4-FFF2-40B4-BE49-F238E27FC236}">
                  <a16:creationId xmlns:a16="http://schemas.microsoft.com/office/drawing/2014/main" id="{CB473E02-26DE-F030-BF0D-9F591C2FB851}"/>
                </a:ext>
              </a:extLst>
            </xdr14:cNvPr>
            <xdr14:cNvContentPartPr/>
          </xdr14:nvContentPartPr>
          <xdr14:nvPr macro=""/>
          <xdr14:xfrm>
            <a:off x="8587080" y="9819000"/>
            <a:ext cx="9720" cy="101160"/>
          </xdr14:xfrm>
        </xdr:contentPart>
      </mc:Choice>
      <mc:Fallback xmlns="">
        <xdr:pic>
          <xdr:nvPicPr>
            <xdr:cNvPr id="239" name="Ink 238">
              <a:extLst>
                <a:ext uri="{FF2B5EF4-FFF2-40B4-BE49-F238E27FC236}">
                  <a16:creationId xmlns:a16="http://schemas.microsoft.com/office/drawing/2014/main" id="{CB473E02-26DE-F030-BF0D-9F591C2FB851}"/>
                </a:ext>
              </a:extLst>
            </xdr:cNvPr>
            <xdr:cNvPicPr/>
          </xdr:nvPicPr>
          <xdr:blipFill>
            <a:blip xmlns:r="http://schemas.openxmlformats.org/officeDocument/2006/relationships" r:embed="rId64"/>
            <a:stretch>
              <a:fillRect/>
            </a:stretch>
          </xdr:blipFill>
          <xdr:spPr>
            <a:xfrm>
              <a:off x="8580960" y="9812880"/>
              <a:ext cx="21960" cy="113400"/>
            </a:xfrm>
            <a:prstGeom prst="rect">
              <a:avLst/>
            </a:prstGeom>
          </xdr:spPr>
        </xdr:pic>
      </mc:Fallback>
    </mc:AlternateContent>
    <xdr:clientData/>
  </xdr:twoCellAnchor>
  <xdr:twoCellAnchor editAs="oneCell">
    <xdr:from>
      <xdr:col>10</xdr:col>
      <xdr:colOff>330840</xdr:colOff>
      <xdr:row>52</xdr:row>
      <xdr:rowOff>154800</xdr:rowOff>
    </xdr:from>
    <xdr:to>
      <xdr:col>12</xdr:col>
      <xdr:colOff>157080</xdr:colOff>
      <xdr:row>54</xdr:row>
      <xdr:rowOff>113040</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52" name="Ink 251">
              <a:extLst>
                <a:ext uri="{FF2B5EF4-FFF2-40B4-BE49-F238E27FC236}">
                  <a16:creationId xmlns:a16="http://schemas.microsoft.com/office/drawing/2014/main" id="{E4C8D834-0D3B-427A-295A-AA32EF914B07}"/>
                </a:ext>
              </a:extLst>
            </xdr14:cNvPr>
            <xdr14:cNvContentPartPr/>
          </xdr14:nvContentPartPr>
          <xdr14:nvPr macro=""/>
          <xdr14:xfrm>
            <a:off x="9886320" y="9664560"/>
            <a:ext cx="1045440" cy="324000"/>
          </xdr14:xfrm>
        </xdr:contentPart>
      </mc:Choice>
      <mc:Fallback xmlns="">
        <xdr:pic>
          <xdr:nvPicPr>
            <xdr:cNvPr id="252" name="Ink 251">
              <a:extLst>
                <a:ext uri="{FF2B5EF4-FFF2-40B4-BE49-F238E27FC236}">
                  <a16:creationId xmlns:a16="http://schemas.microsoft.com/office/drawing/2014/main" id="{E4C8D834-0D3B-427A-295A-AA32EF914B07}"/>
                </a:ext>
              </a:extLst>
            </xdr:cNvPr>
            <xdr:cNvPicPr/>
          </xdr:nvPicPr>
          <xdr:blipFill>
            <a:blip xmlns:r="http://schemas.openxmlformats.org/officeDocument/2006/relationships" r:embed="rId66"/>
            <a:stretch>
              <a:fillRect/>
            </a:stretch>
          </xdr:blipFill>
          <xdr:spPr>
            <a:xfrm>
              <a:off x="9880200" y="9658433"/>
              <a:ext cx="1057680" cy="336254"/>
            </a:xfrm>
            <a:prstGeom prst="rect">
              <a:avLst/>
            </a:prstGeom>
          </xdr:spPr>
        </xdr:pic>
      </mc:Fallback>
    </mc:AlternateContent>
    <xdr:clientData/>
  </xdr:twoCellAnchor>
  <xdr:twoCellAnchor editAs="oneCell">
    <xdr:from>
      <xdr:col>8</xdr:col>
      <xdr:colOff>517200</xdr:colOff>
      <xdr:row>52</xdr:row>
      <xdr:rowOff>90360</xdr:rowOff>
    </xdr:from>
    <xdr:to>
      <xdr:col>10</xdr:col>
      <xdr:colOff>72720</xdr:colOff>
      <xdr:row>53</xdr:row>
      <xdr:rowOff>175680</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53" name="Ink 252">
              <a:extLst>
                <a:ext uri="{FF2B5EF4-FFF2-40B4-BE49-F238E27FC236}">
                  <a16:creationId xmlns:a16="http://schemas.microsoft.com/office/drawing/2014/main" id="{5D15423F-65B4-7F9C-7DFA-0ADF6EDB31D0}"/>
                </a:ext>
              </a:extLst>
            </xdr14:cNvPr>
            <xdr14:cNvContentPartPr/>
          </xdr14:nvContentPartPr>
          <xdr14:nvPr macro=""/>
          <xdr14:xfrm>
            <a:off x="8853480" y="9600120"/>
            <a:ext cx="774720" cy="268200"/>
          </xdr14:xfrm>
        </xdr:contentPart>
      </mc:Choice>
      <mc:Fallback xmlns="">
        <xdr:pic>
          <xdr:nvPicPr>
            <xdr:cNvPr id="253" name="Ink 252">
              <a:extLst>
                <a:ext uri="{FF2B5EF4-FFF2-40B4-BE49-F238E27FC236}">
                  <a16:creationId xmlns:a16="http://schemas.microsoft.com/office/drawing/2014/main" id="{5D15423F-65B4-7F9C-7DFA-0ADF6EDB31D0}"/>
                </a:ext>
              </a:extLst>
            </xdr:cNvPr>
            <xdr:cNvPicPr/>
          </xdr:nvPicPr>
          <xdr:blipFill>
            <a:blip xmlns:r="http://schemas.openxmlformats.org/officeDocument/2006/relationships" r:embed="rId68"/>
            <a:stretch>
              <a:fillRect/>
            </a:stretch>
          </xdr:blipFill>
          <xdr:spPr>
            <a:xfrm>
              <a:off x="8847363" y="9594000"/>
              <a:ext cx="786954" cy="280440"/>
            </a:xfrm>
            <a:prstGeom prst="rect">
              <a:avLst/>
            </a:prstGeom>
          </xdr:spPr>
        </xdr:pic>
      </mc:Fallback>
    </mc:AlternateContent>
    <xdr:clientData/>
  </xdr:twoCellAnchor>
  <xdr:twoCellAnchor editAs="oneCell">
    <xdr:from>
      <xdr:col>8</xdr:col>
      <xdr:colOff>156840</xdr:colOff>
      <xdr:row>55</xdr:row>
      <xdr:rowOff>134640</xdr:rowOff>
    </xdr:from>
    <xdr:to>
      <xdr:col>9</xdr:col>
      <xdr:colOff>248520</xdr:colOff>
      <xdr:row>57</xdr:row>
      <xdr:rowOff>99720</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63" name="Ink 262">
              <a:extLst>
                <a:ext uri="{FF2B5EF4-FFF2-40B4-BE49-F238E27FC236}">
                  <a16:creationId xmlns:a16="http://schemas.microsoft.com/office/drawing/2014/main" id="{AB88D103-4C32-E3C1-AE50-4815B741F0E7}"/>
                </a:ext>
              </a:extLst>
            </xdr14:cNvPr>
            <xdr14:cNvContentPartPr/>
          </xdr14:nvContentPartPr>
          <xdr14:nvPr macro=""/>
          <xdr14:xfrm>
            <a:off x="8493120" y="10193040"/>
            <a:ext cx="701280" cy="330840"/>
          </xdr14:xfrm>
        </xdr:contentPart>
      </mc:Choice>
      <mc:Fallback xmlns="">
        <xdr:pic>
          <xdr:nvPicPr>
            <xdr:cNvPr id="263" name="Ink 262">
              <a:extLst>
                <a:ext uri="{FF2B5EF4-FFF2-40B4-BE49-F238E27FC236}">
                  <a16:creationId xmlns:a16="http://schemas.microsoft.com/office/drawing/2014/main" id="{AB88D103-4C32-E3C1-AE50-4815B741F0E7}"/>
                </a:ext>
              </a:extLst>
            </xdr:cNvPr>
            <xdr:cNvPicPr/>
          </xdr:nvPicPr>
          <xdr:blipFill>
            <a:blip xmlns:r="http://schemas.openxmlformats.org/officeDocument/2006/relationships" r:embed="rId70"/>
            <a:stretch>
              <a:fillRect/>
            </a:stretch>
          </xdr:blipFill>
          <xdr:spPr>
            <a:xfrm>
              <a:off x="8484120" y="10184040"/>
              <a:ext cx="718920" cy="348480"/>
            </a:xfrm>
            <a:prstGeom prst="rect">
              <a:avLst/>
            </a:prstGeom>
          </xdr:spPr>
        </xdr:pic>
      </mc:Fallback>
    </mc:AlternateContent>
    <xdr:clientData/>
  </xdr:twoCellAnchor>
  <xdr:twoCellAnchor editAs="oneCell">
    <xdr:from>
      <xdr:col>5</xdr:col>
      <xdr:colOff>337800</xdr:colOff>
      <xdr:row>55</xdr:row>
      <xdr:rowOff>177840</xdr:rowOff>
    </xdr:from>
    <xdr:to>
      <xdr:col>7</xdr:col>
      <xdr:colOff>532800</xdr:colOff>
      <xdr:row>57</xdr:row>
      <xdr:rowOff>131040</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64" name="Ink 263">
              <a:extLst>
                <a:ext uri="{FF2B5EF4-FFF2-40B4-BE49-F238E27FC236}">
                  <a16:creationId xmlns:a16="http://schemas.microsoft.com/office/drawing/2014/main" id="{46B0F554-B1FB-A9D2-ADD7-B1F36942919E}"/>
                </a:ext>
              </a:extLst>
            </xdr14:cNvPr>
            <xdr14:cNvContentPartPr/>
          </xdr14:nvContentPartPr>
          <xdr14:nvPr macro=""/>
          <xdr14:xfrm>
            <a:off x="6129000" y="10236240"/>
            <a:ext cx="2130480" cy="318960"/>
          </xdr14:xfrm>
        </xdr:contentPart>
      </mc:Choice>
      <mc:Fallback xmlns="">
        <xdr:pic>
          <xdr:nvPicPr>
            <xdr:cNvPr id="264" name="Ink 263">
              <a:extLst>
                <a:ext uri="{FF2B5EF4-FFF2-40B4-BE49-F238E27FC236}">
                  <a16:creationId xmlns:a16="http://schemas.microsoft.com/office/drawing/2014/main" id="{46B0F554-B1FB-A9D2-ADD7-B1F36942919E}"/>
                </a:ext>
              </a:extLst>
            </xdr:cNvPr>
            <xdr:cNvPicPr/>
          </xdr:nvPicPr>
          <xdr:blipFill>
            <a:blip xmlns:r="http://schemas.openxmlformats.org/officeDocument/2006/relationships" r:embed="rId72"/>
            <a:stretch>
              <a:fillRect/>
            </a:stretch>
          </xdr:blipFill>
          <xdr:spPr>
            <a:xfrm>
              <a:off x="6120360" y="10227240"/>
              <a:ext cx="2148120" cy="336600"/>
            </a:xfrm>
            <a:prstGeom prst="rect">
              <a:avLst/>
            </a:prstGeom>
          </xdr:spPr>
        </xdr:pic>
      </mc:Fallback>
    </mc:AlternateContent>
    <xdr:clientData/>
  </xdr:twoCellAnchor>
  <xdr:twoCellAnchor editAs="oneCell">
    <xdr:from>
      <xdr:col>9</xdr:col>
      <xdr:colOff>486480</xdr:colOff>
      <xdr:row>56</xdr:row>
      <xdr:rowOff>7920</xdr:rowOff>
    </xdr:from>
    <xdr:to>
      <xdr:col>11</xdr:col>
      <xdr:colOff>158280</xdr:colOff>
      <xdr:row>57</xdr:row>
      <xdr:rowOff>114120</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271" name="Ink 270">
              <a:extLst>
                <a:ext uri="{FF2B5EF4-FFF2-40B4-BE49-F238E27FC236}">
                  <a16:creationId xmlns:a16="http://schemas.microsoft.com/office/drawing/2014/main" id="{8F923F61-B58A-4C0B-2F77-8BA4908AAF1F}"/>
                </a:ext>
              </a:extLst>
            </xdr14:cNvPr>
            <xdr14:cNvContentPartPr/>
          </xdr14:nvContentPartPr>
          <xdr14:nvPr macro=""/>
          <xdr14:xfrm>
            <a:off x="9432360" y="10249200"/>
            <a:ext cx="891000" cy="289080"/>
          </xdr14:xfrm>
        </xdr:contentPart>
      </mc:Choice>
      <mc:Fallback xmlns="">
        <xdr:pic>
          <xdr:nvPicPr>
            <xdr:cNvPr id="271" name="Ink 270">
              <a:extLst>
                <a:ext uri="{FF2B5EF4-FFF2-40B4-BE49-F238E27FC236}">
                  <a16:creationId xmlns:a16="http://schemas.microsoft.com/office/drawing/2014/main" id="{8F923F61-B58A-4C0B-2F77-8BA4908AAF1F}"/>
                </a:ext>
              </a:extLst>
            </xdr:cNvPr>
            <xdr:cNvPicPr/>
          </xdr:nvPicPr>
          <xdr:blipFill>
            <a:blip xmlns:r="http://schemas.openxmlformats.org/officeDocument/2006/relationships" r:embed="rId74"/>
            <a:stretch>
              <a:fillRect/>
            </a:stretch>
          </xdr:blipFill>
          <xdr:spPr>
            <a:xfrm>
              <a:off x="9423360" y="10240560"/>
              <a:ext cx="908640" cy="306720"/>
            </a:xfrm>
            <a:prstGeom prst="rect">
              <a:avLst/>
            </a:prstGeom>
          </xdr:spPr>
        </xdr:pic>
      </mc:Fallback>
    </mc:AlternateContent>
    <xdr:clientData/>
  </xdr:twoCellAnchor>
  <xdr:twoCellAnchor editAs="oneCell">
    <xdr:from>
      <xdr:col>5</xdr:col>
      <xdr:colOff>390000</xdr:colOff>
      <xdr:row>57</xdr:row>
      <xdr:rowOff>171360</xdr:rowOff>
    </xdr:from>
    <xdr:to>
      <xdr:col>5</xdr:col>
      <xdr:colOff>966000</xdr:colOff>
      <xdr:row>58</xdr:row>
      <xdr:rowOff>30240</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272" name="Ink 271">
              <a:extLst>
                <a:ext uri="{FF2B5EF4-FFF2-40B4-BE49-F238E27FC236}">
                  <a16:creationId xmlns:a16="http://schemas.microsoft.com/office/drawing/2014/main" id="{B0ECEF0A-80D4-B5CB-FA59-3C96EABD097B}"/>
                </a:ext>
              </a:extLst>
            </xdr14:cNvPr>
            <xdr14:cNvContentPartPr/>
          </xdr14:nvContentPartPr>
          <xdr14:nvPr macro=""/>
          <xdr14:xfrm>
            <a:off x="6181200" y="10595520"/>
            <a:ext cx="576000" cy="41760"/>
          </xdr14:xfrm>
        </xdr:contentPart>
      </mc:Choice>
      <mc:Fallback xmlns="">
        <xdr:pic>
          <xdr:nvPicPr>
            <xdr:cNvPr id="272" name="Ink 271">
              <a:extLst>
                <a:ext uri="{FF2B5EF4-FFF2-40B4-BE49-F238E27FC236}">
                  <a16:creationId xmlns:a16="http://schemas.microsoft.com/office/drawing/2014/main" id="{B0ECEF0A-80D4-B5CB-FA59-3C96EABD097B}"/>
                </a:ext>
              </a:extLst>
            </xdr:cNvPr>
            <xdr:cNvPicPr/>
          </xdr:nvPicPr>
          <xdr:blipFill>
            <a:blip xmlns:r="http://schemas.openxmlformats.org/officeDocument/2006/relationships" r:embed="rId76"/>
            <a:stretch>
              <a:fillRect/>
            </a:stretch>
          </xdr:blipFill>
          <xdr:spPr>
            <a:xfrm>
              <a:off x="6172560" y="10586880"/>
              <a:ext cx="593640" cy="59400"/>
            </a:xfrm>
            <a:prstGeom prst="rect">
              <a:avLst/>
            </a:prstGeom>
          </xdr:spPr>
        </xdr:pic>
      </mc:Fallback>
    </mc:AlternateContent>
    <xdr:clientData/>
  </xdr:twoCellAnchor>
  <xdr:twoCellAnchor editAs="oneCell">
    <xdr:from>
      <xdr:col>8</xdr:col>
      <xdr:colOff>252960</xdr:colOff>
      <xdr:row>57</xdr:row>
      <xdr:rowOff>102960</xdr:rowOff>
    </xdr:from>
    <xdr:to>
      <xdr:col>8</xdr:col>
      <xdr:colOff>550320</xdr:colOff>
      <xdr:row>57</xdr:row>
      <xdr:rowOff>130680</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275" name="Ink 274">
              <a:extLst>
                <a:ext uri="{FF2B5EF4-FFF2-40B4-BE49-F238E27FC236}">
                  <a16:creationId xmlns:a16="http://schemas.microsoft.com/office/drawing/2014/main" id="{627F5533-8981-A2A3-48FC-BE14E37E84AE}"/>
                </a:ext>
              </a:extLst>
            </xdr14:cNvPr>
            <xdr14:cNvContentPartPr/>
          </xdr14:nvContentPartPr>
          <xdr14:nvPr macro=""/>
          <xdr14:xfrm>
            <a:off x="8589240" y="10527120"/>
            <a:ext cx="297360" cy="27720"/>
          </xdr14:xfrm>
        </xdr:contentPart>
      </mc:Choice>
      <mc:Fallback xmlns="">
        <xdr:pic>
          <xdr:nvPicPr>
            <xdr:cNvPr id="275" name="Ink 274">
              <a:extLst>
                <a:ext uri="{FF2B5EF4-FFF2-40B4-BE49-F238E27FC236}">
                  <a16:creationId xmlns:a16="http://schemas.microsoft.com/office/drawing/2014/main" id="{627F5533-8981-A2A3-48FC-BE14E37E84AE}"/>
                </a:ext>
              </a:extLst>
            </xdr:cNvPr>
            <xdr:cNvPicPr/>
          </xdr:nvPicPr>
          <xdr:blipFill>
            <a:blip xmlns:r="http://schemas.openxmlformats.org/officeDocument/2006/relationships" r:embed="rId78"/>
            <a:stretch>
              <a:fillRect/>
            </a:stretch>
          </xdr:blipFill>
          <xdr:spPr>
            <a:xfrm>
              <a:off x="8580600" y="10518366"/>
              <a:ext cx="315000" cy="45592"/>
            </a:xfrm>
            <a:prstGeom prst="rect">
              <a:avLst/>
            </a:prstGeom>
          </xdr:spPr>
        </xdr:pic>
      </mc:Fallback>
    </mc:AlternateContent>
    <xdr:clientData/>
  </xdr:twoCellAnchor>
  <xdr:twoCellAnchor editAs="oneCell">
    <xdr:from>
      <xdr:col>2</xdr:col>
      <xdr:colOff>191640</xdr:colOff>
      <xdr:row>61</xdr:row>
      <xdr:rowOff>48600</xdr:rowOff>
    </xdr:from>
    <xdr:to>
      <xdr:col>3</xdr:col>
      <xdr:colOff>1184880</xdr:colOff>
      <xdr:row>63</xdr:row>
      <xdr:rowOff>72360</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294" name="Ink 293">
              <a:extLst>
                <a:ext uri="{FF2B5EF4-FFF2-40B4-BE49-F238E27FC236}">
                  <a16:creationId xmlns:a16="http://schemas.microsoft.com/office/drawing/2014/main" id="{6EC875BA-66C8-603E-D1C4-01A459CE2367}"/>
                </a:ext>
              </a:extLst>
            </xdr14:cNvPr>
            <xdr14:cNvContentPartPr/>
          </xdr14:nvContentPartPr>
          <xdr14:nvPr macro=""/>
          <xdr14:xfrm>
            <a:off x="2828160" y="11204280"/>
            <a:ext cx="2136240" cy="389520"/>
          </xdr14:xfrm>
        </xdr:contentPart>
      </mc:Choice>
      <mc:Fallback xmlns="">
        <xdr:pic>
          <xdr:nvPicPr>
            <xdr:cNvPr id="294" name="Ink 293">
              <a:extLst>
                <a:ext uri="{FF2B5EF4-FFF2-40B4-BE49-F238E27FC236}">
                  <a16:creationId xmlns:a16="http://schemas.microsoft.com/office/drawing/2014/main" id="{6EC875BA-66C8-603E-D1C4-01A459CE2367}"/>
                </a:ext>
              </a:extLst>
            </xdr:cNvPr>
            <xdr:cNvPicPr/>
          </xdr:nvPicPr>
          <xdr:blipFill>
            <a:blip xmlns:r="http://schemas.openxmlformats.org/officeDocument/2006/relationships" r:embed="rId80"/>
            <a:stretch>
              <a:fillRect/>
            </a:stretch>
          </xdr:blipFill>
          <xdr:spPr>
            <a:xfrm>
              <a:off x="2822041" y="11198160"/>
              <a:ext cx="2148478" cy="401760"/>
            </a:xfrm>
            <a:prstGeom prst="rect">
              <a:avLst/>
            </a:prstGeom>
          </xdr:spPr>
        </xdr:pic>
      </mc:Fallback>
    </mc:AlternateContent>
    <xdr:clientData/>
  </xdr:twoCellAnchor>
  <xdr:twoCellAnchor editAs="oneCell">
    <xdr:from>
      <xdr:col>2</xdr:col>
      <xdr:colOff>176520</xdr:colOff>
      <xdr:row>61</xdr:row>
      <xdr:rowOff>44280</xdr:rowOff>
    </xdr:from>
    <xdr:to>
      <xdr:col>5</xdr:col>
      <xdr:colOff>473880</xdr:colOff>
      <xdr:row>65</xdr:row>
      <xdr:rowOff>97560</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324" name="Ink 323">
              <a:extLst>
                <a:ext uri="{FF2B5EF4-FFF2-40B4-BE49-F238E27FC236}">
                  <a16:creationId xmlns:a16="http://schemas.microsoft.com/office/drawing/2014/main" id="{ABBCF036-DD2A-2690-2459-9F650DB97C92}"/>
                </a:ext>
              </a:extLst>
            </xdr14:cNvPr>
            <xdr14:cNvContentPartPr/>
          </xdr14:nvContentPartPr>
          <xdr14:nvPr macro=""/>
          <xdr14:xfrm>
            <a:off x="2813040" y="11199960"/>
            <a:ext cx="3452040" cy="784800"/>
          </xdr14:xfrm>
        </xdr:contentPart>
      </mc:Choice>
      <mc:Fallback xmlns="">
        <xdr:pic>
          <xdr:nvPicPr>
            <xdr:cNvPr id="324" name="Ink 323">
              <a:extLst>
                <a:ext uri="{FF2B5EF4-FFF2-40B4-BE49-F238E27FC236}">
                  <a16:creationId xmlns:a16="http://schemas.microsoft.com/office/drawing/2014/main" id="{ABBCF036-DD2A-2690-2459-9F650DB97C92}"/>
                </a:ext>
              </a:extLst>
            </xdr:cNvPr>
            <xdr:cNvPicPr/>
          </xdr:nvPicPr>
          <xdr:blipFill>
            <a:blip xmlns:r="http://schemas.openxmlformats.org/officeDocument/2006/relationships" r:embed="rId82"/>
            <a:stretch>
              <a:fillRect/>
            </a:stretch>
          </xdr:blipFill>
          <xdr:spPr>
            <a:xfrm>
              <a:off x="2806920" y="11193840"/>
              <a:ext cx="3464280" cy="797040"/>
            </a:xfrm>
            <a:prstGeom prst="rect">
              <a:avLst/>
            </a:prstGeom>
          </xdr:spPr>
        </xdr:pic>
      </mc:Fallback>
    </mc:AlternateContent>
    <xdr:clientData/>
  </xdr:twoCellAnchor>
  <xdr:twoCellAnchor editAs="oneCell">
    <xdr:from>
      <xdr:col>1</xdr:col>
      <xdr:colOff>1136340</xdr:colOff>
      <xdr:row>64</xdr:row>
      <xdr:rowOff>2160</xdr:rowOff>
    </xdr:from>
    <xdr:to>
      <xdr:col>2</xdr:col>
      <xdr:colOff>84000</xdr:colOff>
      <xdr:row>64</xdr:row>
      <xdr:rowOff>155160</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329" name="Ink 328">
              <a:extLst>
                <a:ext uri="{FF2B5EF4-FFF2-40B4-BE49-F238E27FC236}">
                  <a16:creationId xmlns:a16="http://schemas.microsoft.com/office/drawing/2014/main" id="{E30704C9-E562-6C9F-29B9-97F72BA3E365}"/>
                </a:ext>
              </a:extLst>
            </xdr14:cNvPr>
            <xdr14:cNvContentPartPr/>
          </xdr14:nvContentPartPr>
          <xdr14:nvPr macro=""/>
          <xdr14:xfrm>
            <a:off x="2530800" y="11706480"/>
            <a:ext cx="189720" cy="153000"/>
          </xdr14:xfrm>
        </xdr:contentPart>
      </mc:Choice>
      <mc:Fallback xmlns="">
        <xdr:pic>
          <xdr:nvPicPr>
            <xdr:cNvPr id="329" name="Ink 328">
              <a:extLst>
                <a:ext uri="{FF2B5EF4-FFF2-40B4-BE49-F238E27FC236}">
                  <a16:creationId xmlns:a16="http://schemas.microsoft.com/office/drawing/2014/main" id="{E30704C9-E562-6C9F-29B9-97F72BA3E365}"/>
                </a:ext>
              </a:extLst>
            </xdr:cNvPr>
            <xdr:cNvPicPr/>
          </xdr:nvPicPr>
          <xdr:blipFill>
            <a:blip xmlns:r="http://schemas.openxmlformats.org/officeDocument/2006/relationships" r:embed="rId84"/>
            <a:stretch>
              <a:fillRect/>
            </a:stretch>
          </xdr:blipFill>
          <xdr:spPr>
            <a:xfrm>
              <a:off x="2524680" y="11700360"/>
              <a:ext cx="201960" cy="165240"/>
            </a:xfrm>
            <a:prstGeom prst="rect">
              <a:avLst/>
            </a:prstGeom>
          </xdr:spPr>
        </xdr:pic>
      </mc:Fallback>
    </mc:AlternateContent>
    <xdr:clientData/>
  </xdr:twoCellAnchor>
  <xdr:twoCellAnchor editAs="oneCell">
    <xdr:from>
      <xdr:col>3</xdr:col>
      <xdr:colOff>808680</xdr:colOff>
      <xdr:row>67</xdr:row>
      <xdr:rowOff>158760</xdr:rowOff>
    </xdr:from>
    <xdr:to>
      <xdr:col>4</xdr:col>
      <xdr:colOff>328080</xdr:colOff>
      <xdr:row>69</xdr:row>
      <xdr:rowOff>144360</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355" name="Ink 354">
              <a:extLst>
                <a:ext uri="{FF2B5EF4-FFF2-40B4-BE49-F238E27FC236}">
                  <a16:creationId xmlns:a16="http://schemas.microsoft.com/office/drawing/2014/main" id="{BFB6DF49-6371-1958-3DBE-DE0DE38D6F30}"/>
                </a:ext>
              </a:extLst>
            </xdr14:cNvPr>
            <xdr14:cNvContentPartPr/>
          </xdr14:nvContentPartPr>
          <xdr14:nvPr macro=""/>
          <xdr14:xfrm>
            <a:off x="4588200" y="12411720"/>
            <a:ext cx="799560" cy="351360"/>
          </xdr14:xfrm>
        </xdr:contentPart>
      </mc:Choice>
      <mc:Fallback xmlns="">
        <xdr:pic>
          <xdr:nvPicPr>
            <xdr:cNvPr id="355" name="Ink 354">
              <a:extLst>
                <a:ext uri="{FF2B5EF4-FFF2-40B4-BE49-F238E27FC236}">
                  <a16:creationId xmlns:a16="http://schemas.microsoft.com/office/drawing/2014/main" id="{BFB6DF49-6371-1958-3DBE-DE0DE38D6F30}"/>
                </a:ext>
              </a:extLst>
            </xdr:cNvPr>
            <xdr:cNvPicPr/>
          </xdr:nvPicPr>
          <xdr:blipFill>
            <a:blip xmlns:r="http://schemas.openxmlformats.org/officeDocument/2006/relationships" r:embed="rId86"/>
            <a:stretch>
              <a:fillRect/>
            </a:stretch>
          </xdr:blipFill>
          <xdr:spPr>
            <a:xfrm>
              <a:off x="4579560" y="12402720"/>
              <a:ext cx="817200" cy="369000"/>
            </a:xfrm>
            <a:prstGeom prst="rect">
              <a:avLst/>
            </a:prstGeom>
          </xdr:spPr>
        </xdr:pic>
      </mc:Fallback>
    </mc:AlternateContent>
    <xdr:clientData/>
  </xdr:twoCellAnchor>
  <xdr:twoCellAnchor editAs="oneCell">
    <xdr:from>
      <xdr:col>2</xdr:col>
      <xdr:colOff>879600</xdr:colOff>
      <xdr:row>68</xdr:row>
      <xdr:rowOff>39960</xdr:rowOff>
    </xdr:from>
    <xdr:to>
      <xdr:col>3</xdr:col>
      <xdr:colOff>556680</xdr:colOff>
      <xdr:row>69</xdr:row>
      <xdr:rowOff>96840</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356" name="Ink 355">
              <a:extLst>
                <a:ext uri="{FF2B5EF4-FFF2-40B4-BE49-F238E27FC236}">
                  <a16:creationId xmlns:a16="http://schemas.microsoft.com/office/drawing/2014/main" id="{08107AA6-C7AE-AE0A-F292-27A0E55B4360}"/>
                </a:ext>
              </a:extLst>
            </xdr14:cNvPr>
            <xdr14:cNvContentPartPr/>
          </xdr14:nvContentPartPr>
          <xdr14:nvPr macro=""/>
          <xdr14:xfrm>
            <a:off x="3516120" y="12475800"/>
            <a:ext cx="820080" cy="239760"/>
          </xdr14:xfrm>
        </xdr:contentPart>
      </mc:Choice>
      <mc:Fallback xmlns="">
        <xdr:pic>
          <xdr:nvPicPr>
            <xdr:cNvPr id="356" name="Ink 355">
              <a:extLst>
                <a:ext uri="{FF2B5EF4-FFF2-40B4-BE49-F238E27FC236}">
                  <a16:creationId xmlns:a16="http://schemas.microsoft.com/office/drawing/2014/main" id="{08107AA6-C7AE-AE0A-F292-27A0E55B4360}"/>
                </a:ext>
              </a:extLst>
            </xdr:cNvPr>
            <xdr:cNvPicPr/>
          </xdr:nvPicPr>
          <xdr:blipFill>
            <a:blip xmlns:r="http://schemas.openxmlformats.org/officeDocument/2006/relationships" r:embed="rId88"/>
            <a:stretch>
              <a:fillRect/>
            </a:stretch>
          </xdr:blipFill>
          <xdr:spPr>
            <a:xfrm>
              <a:off x="3507476" y="12467160"/>
              <a:ext cx="837728" cy="257400"/>
            </a:xfrm>
            <a:prstGeom prst="rect">
              <a:avLst/>
            </a:prstGeom>
          </xdr:spPr>
        </xdr:pic>
      </mc:Fallback>
    </mc:AlternateContent>
    <xdr:clientData/>
  </xdr:twoCellAnchor>
  <xdr:twoCellAnchor editAs="oneCell">
    <xdr:from>
      <xdr:col>1</xdr:col>
      <xdr:colOff>638460</xdr:colOff>
      <xdr:row>68</xdr:row>
      <xdr:rowOff>13680</xdr:rowOff>
    </xdr:from>
    <xdr:to>
      <xdr:col>2</xdr:col>
      <xdr:colOff>584040</xdr:colOff>
      <xdr:row>69</xdr:row>
      <xdr:rowOff>177480</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357" name="Ink 356">
              <a:extLst>
                <a:ext uri="{FF2B5EF4-FFF2-40B4-BE49-F238E27FC236}">
                  <a16:creationId xmlns:a16="http://schemas.microsoft.com/office/drawing/2014/main" id="{99C7CFB3-9514-B4E5-AFFA-C723340D3C23}"/>
                </a:ext>
              </a:extLst>
            </xdr14:cNvPr>
            <xdr14:cNvContentPartPr/>
          </xdr14:nvContentPartPr>
          <xdr14:nvPr macro=""/>
          <xdr14:xfrm>
            <a:off x="2032920" y="12449520"/>
            <a:ext cx="1187640" cy="346680"/>
          </xdr14:xfrm>
        </xdr:contentPart>
      </mc:Choice>
      <mc:Fallback xmlns="">
        <xdr:pic>
          <xdr:nvPicPr>
            <xdr:cNvPr id="357" name="Ink 356">
              <a:extLst>
                <a:ext uri="{FF2B5EF4-FFF2-40B4-BE49-F238E27FC236}">
                  <a16:creationId xmlns:a16="http://schemas.microsoft.com/office/drawing/2014/main" id="{99C7CFB3-9514-B4E5-AFFA-C723340D3C23}"/>
                </a:ext>
              </a:extLst>
            </xdr:cNvPr>
            <xdr:cNvPicPr/>
          </xdr:nvPicPr>
          <xdr:blipFill>
            <a:blip xmlns:r="http://schemas.openxmlformats.org/officeDocument/2006/relationships" r:embed="rId90"/>
            <a:stretch>
              <a:fillRect/>
            </a:stretch>
          </xdr:blipFill>
          <xdr:spPr>
            <a:xfrm>
              <a:off x="2023920" y="12440871"/>
              <a:ext cx="1205280" cy="364338"/>
            </a:xfrm>
            <a:prstGeom prst="rect">
              <a:avLst/>
            </a:prstGeom>
          </xdr:spPr>
        </xdr:pic>
      </mc:Fallback>
    </mc:AlternateContent>
    <xdr:clientData/>
  </xdr:twoCellAnchor>
  <xdr:twoCellAnchor editAs="oneCell">
    <xdr:from>
      <xdr:col>4</xdr:col>
      <xdr:colOff>577560</xdr:colOff>
      <xdr:row>67</xdr:row>
      <xdr:rowOff>108000</xdr:rowOff>
    </xdr:from>
    <xdr:to>
      <xdr:col>5</xdr:col>
      <xdr:colOff>773400</xdr:colOff>
      <xdr:row>69</xdr:row>
      <xdr:rowOff>127080</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360" name="Ink 359">
              <a:extLst>
                <a:ext uri="{FF2B5EF4-FFF2-40B4-BE49-F238E27FC236}">
                  <a16:creationId xmlns:a16="http://schemas.microsoft.com/office/drawing/2014/main" id="{2817F6E7-B2C1-02BE-92AC-3C6E770B4A3A}"/>
                </a:ext>
              </a:extLst>
            </xdr14:cNvPr>
            <xdr14:cNvContentPartPr/>
          </xdr14:nvContentPartPr>
          <xdr14:nvPr macro=""/>
          <xdr14:xfrm>
            <a:off x="5637240" y="12360960"/>
            <a:ext cx="927360" cy="384840"/>
          </xdr14:xfrm>
        </xdr:contentPart>
      </mc:Choice>
      <mc:Fallback xmlns="">
        <xdr:pic>
          <xdr:nvPicPr>
            <xdr:cNvPr id="360" name="Ink 359">
              <a:extLst>
                <a:ext uri="{FF2B5EF4-FFF2-40B4-BE49-F238E27FC236}">
                  <a16:creationId xmlns:a16="http://schemas.microsoft.com/office/drawing/2014/main" id="{2817F6E7-B2C1-02BE-92AC-3C6E770B4A3A}"/>
                </a:ext>
              </a:extLst>
            </xdr:cNvPr>
            <xdr:cNvPicPr/>
          </xdr:nvPicPr>
          <xdr:blipFill>
            <a:blip xmlns:r="http://schemas.openxmlformats.org/officeDocument/2006/relationships" r:embed="rId92"/>
            <a:stretch>
              <a:fillRect/>
            </a:stretch>
          </xdr:blipFill>
          <xdr:spPr>
            <a:xfrm>
              <a:off x="5628240" y="12351960"/>
              <a:ext cx="945000" cy="402480"/>
            </a:xfrm>
            <a:prstGeom prst="rect">
              <a:avLst/>
            </a:prstGeom>
          </xdr:spPr>
        </xdr:pic>
      </mc:Fallback>
    </mc:AlternateContent>
    <xdr:clientData/>
  </xdr:twoCellAnchor>
  <xdr:twoCellAnchor editAs="oneCell">
    <xdr:from>
      <xdr:col>1</xdr:col>
      <xdr:colOff>1124820</xdr:colOff>
      <xdr:row>67</xdr:row>
      <xdr:rowOff>41400</xdr:rowOff>
    </xdr:from>
    <xdr:to>
      <xdr:col>8</xdr:col>
      <xdr:colOff>356280</xdr:colOff>
      <xdr:row>70</xdr:row>
      <xdr:rowOff>76320</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374" name="Ink 373">
              <a:extLst>
                <a:ext uri="{FF2B5EF4-FFF2-40B4-BE49-F238E27FC236}">
                  <a16:creationId xmlns:a16="http://schemas.microsoft.com/office/drawing/2014/main" id="{47A2A38C-3017-D64D-78D9-1188093F5C9C}"/>
                </a:ext>
              </a:extLst>
            </xdr14:cNvPr>
            <xdr14:cNvContentPartPr/>
          </xdr14:nvContentPartPr>
          <xdr14:nvPr macro=""/>
          <xdr14:xfrm>
            <a:off x="2519280" y="12294360"/>
            <a:ext cx="6173280" cy="583560"/>
          </xdr14:xfrm>
        </xdr:contentPart>
      </mc:Choice>
      <mc:Fallback xmlns="">
        <xdr:pic>
          <xdr:nvPicPr>
            <xdr:cNvPr id="374" name="Ink 373">
              <a:extLst>
                <a:ext uri="{FF2B5EF4-FFF2-40B4-BE49-F238E27FC236}">
                  <a16:creationId xmlns:a16="http://schemas.microsoft.com/office/drawing/2014/main" id="{47A2A38C-3017-D64D-78D9-1188093F5C9C}"/>
                </a:ext>
              </a:extLst>
            </xdr:cNvPr>
            <xdr:cNvPicPr/>
          </xdr:nvPicPr>
          <xdr:blipFill>
            <a:blip xmlns:r="http://schemas.openxmlformats.org/officeDocument/2006/relationships" r:embed="rId94"/>
            <a:stretch>
              <a:fillRect/>
            </a:stretch>
          </xdr:blipFill>
          <xdr:spPr>
            <a:xfrm>
              <a:off x="2510280" y="12285720"/>
              <a:ext cx="6190920" cy="601200"/>
            </a:xfrm>
            <a:prstGeom prst="rect">
              <a:avLst/>
            </a:prstGeom>
          </xdr:spPr>
        </xdr:pic>
      </mc:Fallback>
    </mc:AlternateContent>
    <xdr:clientData/>
  </xdr:twoCellAnchor>
  <xdr:twoCellAnchor editAs="oneCell">
    <xdr:from>
      <xdr:col>3</xdr:col>
      <xdr:colOff>270480</xdr:colOff>
      <xdr:row>70</xdr:row>
      <xdr:rowOff>174960</xdr:rowOff>
    </xdr:from>
    <xdr:to>
      <xdr:col>3</xdr:col>
      <xdr:colOff>441840</xdr:colOff>
      <xdr:row>71</xdr:row>
      <xdr:rowOff>127800</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379" name="Ink 378">
              <a:extLst>
                <a:ext uri="{FF2B5EF4-FFF2-40B4-BE49-F238E27FC236}">
                  <a16:creationId xmlns:a16="http://schemas.microsoft.com/office/drawing/2014/main" id="{F6BAB60A-522A-91DA-C3ED-FFDF735F30A7}"/>
                </a:ext>
              </a:extLst>
            </xdr14:cNvPr>
            <xdr14:cNvContentPartPr/>
          </xdr14:nvContentPartPr>
          <xdr14:nvPr macro=""/>
          <xdr14:xfrm>
            <a:off x="4050000" y="12976560"/>
            <a:ext cx="171360" cy="135720"/>
          </xdr14:xfrm>
        </xdr:contentPart>
      </mc:Choice>
      <mc:Fallback xmlns="">
        <xdr:pic>
          <xdr:nvPicPr>
            <xdr:cNvPr id="379" name="Ink 378">
              <a:extLst>
                <a:ext uri="{FF2B5EF4-FFF2-40B4-BE49-F238E27FC236}">
                  <a16:creationId xmlns:a16="http://schemas.microsoft.com/office/drawing/2014/main" id="{F6BAB60A-522A-91DA-C3ED-FFDF735F30A7}"/>
                </a:ext>
              </a:extLst>
            </xdr:cNvPr>
            <xdr:cNvPicPr/>
          </xdr:nvPicPr>
          <xdr:blipFill>
            <a:blip xmlns:r="http://schemas.openxmlformats.org/officeDocument/2006/relationships" r:embed="rId96"/>
            <a:stretch>
              <a:fillRect/>
            </a:stretch>
          </xdr:blipFill>
          <xdr:spPr>
            <a:xfrm>
              <a:off x="4041019" y="12967560"/>
              <a:ext cx="188963" cy="153360"/>
            </a:xfrm>
            <a:prstGeom prst="rect">
              <a:avLst/>
            </a:prstGeom>
          </xdr:spPr>
        </xdr:pic>
      </mc:Fallback>
    </mc:AlternateContent>
    <xdr:clientData/>
  </xdr:twoCellAnchor>
  <xdr:twoCellAnchor editAs="oneCell">
    <xdr:from>
      <xdr:col>4</xdr:col>
      <xdr:colOff>325920</xdr:colOff>
      <xdr:row>70</xdr:row>
      <xdr:rowOff>53280</xdr:rowOff>
    </xdr:from>
    <xdr:to>
      <xdr:col>5</xdr:col>
      <xdr:colOff>329520</xdr:colOff>
      <xdr:row>71</xdr:row>
      <xdr:rowOff>99360</xdr:rowOff>
    </xdr:to>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393" name="Ink 392">
              <a:extLst>
                <a:ext uri="{FF2B5EF4-FFF2-40B4-BE49-F238E27FC236}">
                  <a16:creationId xmlns:a16="http://schemas.microsoft.com/office/drawing/2014/main" id="{9B4FA35D-8B8F-BAEA-C156-A19A75B21FDB}"/>
                </a:ext>
              </a:extLst>
            </xdr14:cNvPr>
            <xdr14:cNvContentPartPr/>
          </xdr14:nvContentPartPr>
          <xdr14:nvPr macro=""/>
          <xdr14:xfrm>
            <a:off x="5385600" y="12854880"/>
            <a:ext cx="735120" cy="228960"/>
          </xdr14:xfrm>
        </xdr:contentPart>
      </mc:Choice>
      <mc:Fallback xmlns="">
        <xdr:pic>
          <xdr:nvPicPr>
            <xdr:cNvPr id="393" name="Ink 392">
              <a:extLst>
                <a:ext uri="{FF2B5EF4-FFF2-40B4-BE49-F238E27FC236}">
                  <a16:creationId xmlns:a16="http://schemas.microsoft.com/office/drawing/2014/main" id="{9B4FA35D-8B8F-BAEA-C156-A19A75B21FDB}"/>
                </a:ext>
              </a:extLst>
            </xdr:cNvPr>
            <xdr:cNvPicPr/>
          </xdr:nvPicPr>
          <xdr:blipFill>
            <a:blip xmlns:r="http://schemas.openxmlformats.org/officeDocument/2006/relationships" r:embed="rId98"/>
            <a:stretch>
              <a:fillRect/>
            </a:stretch>
          </xdr:blipFill>
          <xdr:spPr>
            <a:xfrm>
              <a:off x="5376960" y="12845880"/>
              <a:ext cx="752760" cy="246600"/>
            </a:xfrm>
            <a:prstGeom prst="rect">
              <a:avLst/>
            </a:prstGeom>
          </xdr:spPr>
        </xdr:pic>
      </mc:Fallback>
    </mc:AlternateContent>
    <xdr:clientData/>
  </xdr:twoCellAnchor>
  <xdr:twoCellAnchor editAs="oneCell">
    <xdr:from>
      <xdr:col>3</xdr:col>
      <xdr:colOff>710040</xdr:colOff>
      <xdr:row>70</xdr:row>
      <xdr:rowOff>32760</xdr:rowOff>
    </xdr:from>
    <xdr:to>
      <xdr:col>4</xdr:col>
      <xdr:colOff>59880</xdr:colOff>
      <xdr:row>71</xdr:row>
      <xdr:rowOff>172440</xdr:rowOff>
    </xdr:to>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394" name="Ink 393">
              <a:extLst>
                <a:ext uri="{FF2B5EF4-FFF2-40B4-BE49-F238E27FC236}">
                  <a16:creationId xmlns:a16="http://schemas.microsoft.com/office/drawing/2014/main" id="{8F97B750-9FFC-DC32-9BC6-3A4DC4D90672}"/>
                </a:ext>
              </a:extLst>
            </xdr14:cNvPr>
            <xdr14:cNvContentPartPr/>
          </xdr14:nvContentPartPr>
          <xdr14:nvPr macro=""/>
          <xdr14:xfrm>
            <a:off x="4489560" y="12834360"/>
            <a:ext cx="630000" cy="322560"/>
          </xdr14:xfrm>
        </xdr:contentPart>
      </mc:Choice>
      <mc:Fallback xmlns="">
        <xdr:pic>
          <xdr:nvPicPr>
            <xdr:cNvPr id="394" name="Ink 393">
              <a:extLst>
                <a:ext uri="{FF2B5EF4-FFF2-40B4-BE49-F238E27FC236}">
                  <a16:creationId xmlns:a16="http://schemas.microsoft.com/office/drawing/2014/main" id="{8F97B750-9FFC-DC32-9BC6-3A4DC4D90672}"/>
                </a:ext>
              </a:extLst>
            </xdr:cNvPr>
            <xdr:cNvPicPr/>
          </xdr:nvPicPr>
          <xdr:blipFill>
            <a:blip xmlns:r="http://schemas.openxmlformats.org/officeDocument/2006/relationships" r:embed="rId100"/>
            <a:stretch>
              <a:fillRect/>
            </a:stretch>
          </xdr:blipFill>
          <xdr:spPr>
            <a:xfrm>
              <a:off x="4480565" y="12825370"/>
              <a:ext cx="647630" cy="340180"/>
            </a:xfrm>
            <a:prstGeom prst="rect">
              <a:avLst/>
            </a:prstGeom>
          </xdr:spPr>
        </xdr:pic>
      </mc:Fallback>
    </mc:AlternateContent>
    <xdr:clientData/>
  </xdr:twoCellAnchor>
  <xdr:twoCellAnchor editAs="oneCell">
    <xdr:from>
      <xdr:col>2</xdr:col>
      <xdr:colOff>794280</xdr:colOff>
      <xdr:row>65</xdr:row>
      <xdr:rowOff>97200</xdr:rowOff>
    </xdr:from>
    <xdr:to>
      <xdr:col>2</xdr:col>
      <xdr:colOff>906240</xdr:colOff>
      <xdr:row>65</xdr:row>
      <xdr:rowOff>115200</xdr:rowOff>
    </xdr:to>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395" name="Ink 394">
              <a:extLst>
                <a:ext uri="{FF2B5EF4-FFF2-40B4-BE49-F238E27FC236}">
                  <a16:creationId xmlns:a16="http://schemas.microsoft.com/office/drawing/2014/main" id="{EC50DA9C-63C1-417C-6CE9-E9474C7086B6}"/>
                </a:ext>
              </a:extLst>
            </xdr14:cNvPr>
            <xdr14:cNvContentPartPr/>
          </xdr14:nvContentPartPr>
          <xdr14:nvPr macro=""/>
          <xdr14:xfrm>
            <a:off x="3430800" y="11984400"/>
            <a:ext cx="111960" cy="18000"/>
          </xdr14:xfrm>
        </xdr:contentPart>
      </mc:Choice>
      <mc:Fallback xmlns="">
        <xdr:pic>
          <xdr:nvPicPr>
            <xdr:cNvPr id="395" name="Ink 394">
              <a:extLst>
                <a:ext uri="{FF2B5EF4-FFF2-40B4-BE49-F238E27FC236}">
                  <a16:creationId xmlns:a16="http://schemas.microsoft.com/office/drawing/2014/main" id="{EC50DA9C-63C1-417C-6CE9-E9474C7086B6}"/>
                </a:ext>
              </a:extLst>
            </xdr:cNvPr>
            <xdr:cNvPicPr/>
          </xdr:nvPicPr>
          <xdr:blipFill>
            <a:blip xmlns:r="http://schemas.openxmlformats.org/officeDocument/2006/relationships" r:embed="rId102"/>
            <a:stretch>
              <a:fillRect/>
            </a:stretch>
          </xdr:blipFill>
          <xdr:spPr>
            <a:xfrm>
              <a:off x="3422160" y="11975400"/>
              <a:ext cx="129600" cy="35640"/>
            </a:xfrm>
            <a:prstGeom prst="rect">
              <a:avLst/>
            </a:prstGeom>
          </xdr:spPr>
        </xdr:pic>
      </mc:Fallback>
    </mc:AlternateContent>
    <xdr:clientData/>
  </xdr:twoCellAnchor>
  <xdr:twoCellAnchor editAs="oneCell">
    <xdr:from>
      <xdr:col>5</xdr:col>
      <xdr:colOff>162480</xdr:colOff>
      <xdr:row>70</xdr:row>
      <xdr:rowOff>68760</xdr:rowOff>
    </xdr:from>
    <xdr:to>
      <xdr:col>6</xdr:col>
      <xdr:colOff>346080</xdr:colOff>
      <xdr:row>75</xdr:row>
      <xdr:rowOff>21240</xdr:rowOff>
    </xdr:to>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415" name="Ink 414">
              <a:extLst>
                <a:ext uri="{FF2B5EF4-FFF2-40B4-BE49-F238E27FC236}">
                  <a16:creationId xmlns:a16="http://schemas.microsoft.com/office/drawing/2014/main" id="{CCFA53A5-2AFD-4CD9-E369-4E1E1E6B6652}"/>
                </a:ext>
              </a:extLst>
            </xdr14:cNvPr>
            <xdr14:cNvContentPartPr/>
          </xdr14:nvContentPartPr>
          <xdr14:nvPr macro=""/>
          <xdr14:xfrm>
            <a:off x="5953680" y="12870360"/>
            <a:ext cx="1509480" cy="866880"/>
          </xdr14:xfrm>
        </xdr:contentPart>
      </mc:Choice>
      <mc:Fallback xmlns="">
        <xdr:pic>
          <xdr:nvPicPr>
            <xdr:cNvPr id="415" name="Ink 414">
              <a:extLst>
                <a:ext uri="{FF2B5EF4-FFF2-40B4-BE49-F238E27FC236}">
                  <a16:creationId xmlns:a16="http://schemas.microsoft.com/office/drawing/2014/main" id="{CCFA53A5-2AFD-4CD9-E369-4E1E1E6B6652}"/>
                </a:ext>
              </a:extLst>
            </xdr:cNvPr>
            <xdr:cNvPicPr/>
          </xdr:nvPicPr>
          <xdr:blipFill>
            <a:blip xmlns:r="http://schemas.openxmlformats.org/officeDocument/2006/relationships" r:embed="rId104"/>
            <a:stretch>
              <a:fillRect/>
            </a:stretch>
          </xdr:blipFill>
          <xdr:spPr>
            <a:xfrm>
              <a:off x="5945040" y="12861360"/>
              <a:ext cx="1527120" cy="884520"/>
            </a:xfrm>
            <a:prstGeom prst="rect">
              <a:avLst/>
            </a:prstGeom>
          </xdr:spPr>
        </xdr:pic>
      </mc:Fallback>
    </mc:AlternateContent>
    <xdr:clientData/>
  </xdr:twoCellAnchor>
  <xdr:twoCellAnchor editAs="oneCell">
    <xdr:from>
      <xdr:col>3</xdr:col>
      <xdr:colOff>927480</xdr:colOff>
      <xdr:row>70</xdr:row>
      <xdr:rowOff>84240</xdr:rowOff>
    </xdr:from>
    <xdr:to>
      <xdr:col>7</xdr:col>
      <xdr:colOff>503280</xdr:colOff>
      <xdr:row>79</xdr:row>
      <xdr:rowOff>10440</xdr:rowOff>
    </xdr:to>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438" name="Ink 437">
              <a:extLst>
                <a:ext uri="{FF2B5EF4-FFF2-40B4-BE49-F238E27FC236}">
                  <a16:creationId xmlns:a16="http://schemas.microsoft.com/office/drawing/2014/main" id="{D2174E03-BF48-2AA1-26F3-958408A5DAFF}"/>
                </a:ext>
              </a:extLst>
            </xdr14:cNvPr>
            <xdr14:cNvContentPartPr/>
          </xdr14:nvContentPartPr>
          <xdr14:nvPr macro=""/>
          <xdr14:xfrm>
            <a:off x="4707000" y="12885840"/>
            <a:ext cx="3522960" cy="1572120"/>
          </xdr14:xfrm>
        </xdr:contentPart>
      </mc:Choice>
      <mc:Fallback xmlns="">
        <xdr:pic>
          <xdr:nvPicPr>
            <xdr:cNvPr id="438" name="Ink 437">
              <a:extLst>
                <a:ext uri="{FF2B5EF4-FFF2-40B4-BE49-F238E27FC236}">
                  <a16:creationId xmlns:a16="http://schemas.microsoft.com/office/drawing/2014/main" id="{D2174E03-BF48-2AA1-26F3-958408A5DAFF}"/>
                </a:ext>
              </a:extLst>
            </xdr:cNvPr>
            <xdr:cNvPicPr/>
          </xdr:nvPicPr>
          <xdr:blipFill>
            <a:blip xmlns:r="http://schemas.openxmlformats.org/officeDocument/2006/relationships" r:embed="rId106"/>
            <a:stretch>
              <a:fillRect/>
            </a:stretch>
          </xdr:blipFill>
          <xdr:spPr>
            <a:xfrm>
              <a:off x="4698001" y="12876840"/>
              <a:ext cx="3540598" cy="1589760"/>
            </a:xfrm>
            <a:prstGeom prst="rect">
              <a:avLst/>
            </a:prstGeom>
          </xdr:spPr>
        </xdr:pic>
      </mc:Fallback>
    </mc:AlternateContent>
    <xdr:clientData/>
  </xdr:twoCellAnchor>
  <xdr:twoCellAnchor editAs="oneCell">
    <xdr:from>
      <xdr:col>3</xdr:col>
      <xdr:colOff>258960</xdr:colOff>
      <xdr:row>77</xdr:row>
      <xdr:rowOff>54360</xdr:rowOff>
    </xdr:from>
    <xdr:to>
      <xdr:col>3</xdr:col>
      <xdr:colOff>606000</xdr:colOff>
      <xdr:row>78</xdr:row>
      <xdr:rowOff>11880</xdr:rowOff>
    </xdr:to>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441" name="Ink 440">
              <a:extLst>
                <a:ext uri="{FF2B5EF4-FFF2-40B4-BE49-F238E27FC236}">
                  <a16:creationId xmlns:a16="http://schemas.microsoft.com/office/drawing/2014/main" id="{E26A112C-0D4E-B596-7831-6F54A6E72EB4}"/>
                </a:ext>
              </a:extLst>
            </xdr14:cNvPr>
            <xdr14:cNvContentPartPr/>
          </xdr14:nvContentPartPr>
          <xdr14:nvPr macro=""/>
          <xdr14:xfrm>
            <a:off x="4038480" y="14136120"/>
            <a:ext cx="347040" cy="140400"/>
          </xdr14:xfrm>
        </xdr:contentPart>
      </mc:Choice>
      <mc:Fallback xmlns="">
        <xdr:pic>
          <xdr:nvPicPr>
            <xdr:cNvPr id="441" name="Ink 440">
              <a:extLst>
                <a:ext uri="{FF2B5EF4-FFF2-40B4-BE49-F238E27FC236}">
                  <a16:creationId xmlns:a16="http://schemas.microsoft.com/office/drawing/2014/main" id="{E26A112C-0D4E-B596-7831-6F54A6E72EB4}"/>
                </a:ext>
              </a:extLst>
            </xdr:cNvPr>
            <xdr:cNvPicPr/>
          </xdr:nvPicPr>
          <xdr:blipFill>
            <a:blip xmlns:r="http://schemas.openxmlformats.org/officeDocument/2006/relationships" r:embed="rId108"/>
            <a:stretch>
              <a:fillRect/>
            </a:stretch>
          </xdr:blipFill>
          <xdr:spPr>
            <a:xfrm>
              <a:off x="4029480" y="14127480"/>
              <a:ext cx="364680" cy="158040"/>
            </a:xfrm>
            <a:prstGeom prst="rect">
              <a:avLst/>
            </a:prstGeom>
          </xdr:spPr>
        </xdr:pic>
      </mc:Fallback>
    </mc:AlternateContent>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98640</xdr:colOff>
      <xdr:row>19</xdr:row>
      <xdr:rowOff>174600</xdr:rowOff>
    </xdr:from>
    <xdr:to>
      <xdr:col>0</xdr:col>
      <xdr:colOff>105840</xdr:colOff>
      <xdr:row>20</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7773CDDE-218C-576A-B1D1-C848F2EA4284}"/>
                </a:ext>
              </a:extLst>
            </xdr14:cNvPr>
            <xdr14:cNvContentPartPr/>
          </xdr14:nvContentPartPr>
          <xdr14:nvPr macro=""/>
          <xdr14:xfrm>
            <a:off x="98640" y="3649320"/>
            <a:ext cx="7200" cy="8640"/>
          </xdr14:xfrm>
        </xdr:contentPart>
      </mc:Choice>
      <mc:Fallback xmlns="">
        <xdr:pic>
          <xdr:nvPicPr>
            <xdr:cNvPr id="3" name="Ink 2">
              <a:extLst>
                <a:ext uri="{FF2B5EF4-FFF2-40B4-BE49-F238E27FC236}">
                  <a16:creationId xmlns:a16="http://schemas.microsoft.com/office/drawing/2014/main" id="{7773CDDE-218C-576A-B1D1-C848F2EA4284}"/>
                </a:ext>
              </a:extLst>
            </xdr:cNvPr>
            <xdr:cNvPicPr/>
          </xdr:nvPicPr>
          <xdr:blipFill>
            <a:blip xmlns:r="http://schemas.openxmlformats.org/officeDocument/2006/relationships" r:embed="rId2"/>
            <a:stretch>
              <a:fillRect/>
            </a:stretch>
          </xdr:blipFill>
          <xdr:spPr>
            <a:xfrm>
              <a:off x="92520" y="3643200"/>
              <a:ext cx="19440" cy="20880"/>
            </a:xfrm>
            <a:prstGeom prst="rect">
              <a:avLst/>
            </a:prstGeom>
          </xdr:spPr>
        </xdr:pic>
      </mc:Fallback>
    </mc:AlternateContent>
    <xdr:clientData/>
  </xdr:twoCellAnchor>
  <xdr:twoCellAnchor editAs="oneCell">
    <xdr:from>
      <xdr:col>1</xdr:col>
      <xdr:colOff>452040</xdr:colOff>
      <xdr:row>0</xdr:row>
      <xdr:rowOff>137160</xdr:rowOff>
    </xdr:from>
    <xdr:to>
      <xdr:col>3</xdr:col>
      <xdr:colOff>278280</xdr:colOff>
      <xdr:row>2</xdr:row>
      <xdr:rowOff>86040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50" name="Ink 49">
              <a:extLst>
                <a:ext uri="{FF2B5EF4-FFF2-40B4-BE49-F238E27FC236}">
                  <a16:creationId xmlns:a16="http://schemas.microsoft.com/office/drawing/2014/main" id="{5A768D3D-952B-4262-867A-AEA259EFED59}"/>
                </a:ext>
              </a:extLst>
            </xdr14:cNvPr>
            <xdr14:cNvContentPartPr/>
          </xdr14:nvContentPartPr>
          <xdr14:nvPr macro=""/>
          <xdr14:xfrm>
            <a:off x="1061640" y="137160"/>
            <a:ext cx="1045440" cy="314640"/>
          </xdr14:xfrm>
        </xdr:contentPart>
      </mc:Choice>
      <mc:Fallback xmlns="">
        <xdr:pic>
          <xdr:nvPicPr>
            <xdr:cNvPr id="50" name="Ink 49">
              <a:extLst>
                <a:ext uri="{FF2B5EF4-FFF2-40B4-BE49-F238E27FC236}">
                  <a16:creationId xmlns:a16="http://schemas.microsoft.com/office/drawing/2014/main" id="{5A768D3D-952B-4262-867A-AEA259EFED59}"/>
                </a:ext>
              </a:extLst>
            </xdr:cNvPr>
            <xdr:cNvPicPr/>
          </xdr:nvPicPr>
          <xdr:blipFill>
            <a:blip xmlns:r="http://schemas.openxmlformats.org/officeDocument/2006/relationships" r:embed="rId4"/>
            <a:stretch>
              <a:fillRect/>
            </a:stretch>
          </xdr:blipFill>
          <xdr:spPr>
            <a:xfrm>
              <a:off x="1055520" y="131047"/>
              <a:ext cx="1057680" cy="326866"/>
            </a:xfrm>
            <a:prstGeom prst="rect">
              <a:avLst/>
            </a:prstGeom>
          </xdr:spPr>
        </xdr:pic>
      </mc:Fallback>
    </mc:AlternateContent>
    <xdr:clientData/>
  </xdr:twoCellAnchor>
  <xdr:twoCellAnchor editAs="oneCell">
    <xdr:from>
      <xdr:col>0</xdr:col>
      <xdr:colOff>249480</xdr:colOff>
      <xdr:row>0</xdr:row>
      <xdr:rowOff>97560</xdr:rowOff>
    </xdr:from>
    <xdr:to>
      <xdr:col>0</xdr:col>
      <xdr:colOff>851400</xdr:colOff>
      <xdr:row>1</xdr:row>
      <xdr:rowOff>166680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51" name="Ink 50">
              <a:extLst>
                <a:ext uri="{FF2B5EF4-FFF2-40B4-BE49-F238E27FC236}">
                  <a16:creationId xmlns:a16="http://schemas.microsoft.com/office/drawing/2014/main" id="{1349018A-C8CA-9B5A-B281-A4801BB14D04}"/>
                </a:ext>
              </a:extLst>
            </xdr14:cNvPr>
            <xdr14:cNvContentPartPr/>
          </xdr14:nvContentPartPr>
          <xdr14:nvPr macro=""/>
          <xdr14:xfrm>
            <a:off x="249480" y="97560"/>
            <a:ext cx="601920" cy="252000"/>
          </xdr14:xfrm>
        </xdr:contentPart>
      </mc:Choice>
      <mc:Fallback xmlns="">
        <xdr:pic>
          <xdr:nvPicPr>
            <xdr:cNvPr id="51" name="Ink 50">
              <a:extLst>
                <a:ext uri="{FF2B5EF4-FFF2-40B4-BE49-F238E27FC236}">
                  <a16:creationId xmlns:a16="http://schemas.microsoft.com/office/drawing/2014/main" id="{1349018A-C8CA-9B5A-B281-A4801BB14D04}"/>
                </a:ext>
              </a:extLst>
            </xdr:cNvPr>
            <xdr:cNvPicPr/>
          </xdr:nvPicPr>
          <xdr:blipFill>
            <a:blip xmlns:r="http://schemas.openxmlformats.org/officeDocument/2006/relationships" r:embed="rId6"/>
            <a:stretch>
              <a:fillRect/>
            </a:stretch>
          </xdr:blipFill>
          <xdr:spPr>
            <a:xfrm>
              <a:off x="243360" y="91440"/>
              <a:ext cx="614160" cy="264240"/>
            </a:xfrm>
            <a:prstGeom prst="rect">
              <a:avLst/>
            </a:prstGeom>
          </xdr:spPr>
        </xdr:pic>
      </mc:Fallback>
    </mc:AlternateContent>
    <xdr:clientData/>
  </xdr:twoCellAnchor>
  <xdr:twoCellAnchor editAs="oneCell">
    <xdr:from>
      <xdr:col>6</xdr:col>
      <xdr:colOff>573120</xdr:colOff>
      <xdr:row>0</xdr:row>
      <xdr:rowOff>117720</xdr:rowOff>
    </xdr:from>
    <xdr:to>
      <xdr:col>7</xdr:col>
      <xdr:colOff>115440</xdr:colOff>
      <xdr:row>1</xdr:row>
      <xdr:rowOff>98640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64" name="Ink 63">
              <a:extLst>
                <a:ext uri="{FF2B5EF4-FFF2-40B4-BE49-F238E27FC236}">
                  <a16:creationId xmlns:a16="http://schemas.microsoft.com/office/drawing/2014/main" id="{49542AF9-5CD0-292D-3466-BF69A6B5D5DD}"/>
                </a:ext>
              </a:extLst>
            </xdr14:cNvPr>
            <xdr14:cNvContentPartPr/>
          </xdr14:nvContentPartPr>
          <xdr14:nvPr macro=""/>
          <xdr14:xfrm>
            <a:off x="4230720" y="117720"/>
            <a:ext cx="151920" cy="163800"/>
          </xdr14:xfrm>
        </xdr:contentPart>
      </mc:Choice>
      <mc:Fallback xmlns="">
        <xdr:pic>
          <xdr:nvPicPr>
            <xdr:cNvPr id="64" name="Ink 63">
              <a:extLst>
                <a:ext uri="{FF2B5EF4-FFF2-40B4-BE49-F238E27FC236}">
                  <a16:creationId xmlns:a16="http://schemas.microsoft.com/office/drawing/2014/main" id="{49542AF9-5CD0-292D-3466-BF69A6B5D5DD}"/>
                </a:ext>
              </a:extLst>
            </xdr:cNvPr>
            <xdr:cNvPicPr/>
          </xdr:nvPicPr>
          <xdr:blipFill>
            <a:blip xmlns:r="http://schemas.openxmlformats.org/officeDocument/2006/relationships" r:embed="rId8"/>
            <a:stretch>
              <a:fillRect/>
            </a:stretch>
          </xdr:blipFill>
          <xdr:spPr>
            <a:xfrm>
              <a:off x="4224600" y="111600"/>
              <a:ext cx="164160" cy="176040"/>
            </a:xfrm>
            <a:prstGeom prst="rect">
              <a:avLst/>
            </a:prstGeom>
          </xdr:spPr>
        </xdr:pic>
      </mc:Fallback>
    </mc:AlternateContent>
    <xdr:clientData/>
  </xdr:twoCellAnchor>
  <xdr:twoCellAnchor editAs="oneCell">
    <xdr:from>
      <xdr:col>4</xdr:col>
      <xdr:colOff>493440</xdr:colOff>
      <xdr:row>0</xdr:row>
      <xdr:rowOff>170280</xdr:rowOff>
    </xdr:from>
    <xdr:to>
      <xdr:col>6</xdr:col>
      <xdr:colOff>333720</xdr:colOff>
      <xdr:row>1</xdr:row>
      <xdr:rowOff>167400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5" name="Ink 64">
              <a:extLst>
                <a:ext uri="{FF2B5EF4-FFF2-40B4-BE49-F238E27FC236}">
                  <a16:creationId xmlns:a16="http://schemas.microsoft.com/office/drawing/2014/main" id="{8FCB1C5F-A77E-0753-8B43-96726EE9C442}"/>
                </a:ext>
              </a:extLst>
            </xdr14:cNvPr>
            <xdr14:cNvContentPartPr/>
          </xdr14:nvContentPartPr>
          <xdr14:nvPr macro=""/>
          <xdr14:xfrm>
            <a:off x="2931840" y="170280"/>
            <a:ext cx="1059480" cy="180000"/>
          </xdr14:xfrm>
        </xdr:contentPart>
      </mc:Choice>
      <mc:Fallback xmlns="">
        <xdr:pic>
          <xdr:nvPicPr>
            <xdr:cNvPr id="65" name="Ink 64">
              <a:extLst>
                <a:ext uri="{FF2B5EF4-FFF2-40B4-BE49-F238E27FC236}">
                  <a16:creationId xmlns:a16="http://schemas.microsoft.com/office/drawing/2014/main" id="{8FCB1C5F-A77E-0753-8B43-96726EE9C442}"/>
                </a:ext>
              </a:extLst>
            </xdr:cNvPr>
            <xdr:cNvPicPr/>
          </xdr:nvPicPr>
          <xdr:blipFill>
            <a:blip xmlns:r="http://schemas.openxmlformats.org/officeDocument/2006/relationships" r:embed="rId10"/>
            <a:stretch>
              <a:fillRect/>
            </a:stretch>
          </xdr:blipFill>
          <xdr:spPr>
            <a:xfrm>
              <a:off x="2925722" y="164160"/>
              <a:ext cx="1071716" cy="192240"/>
            </a:xfrm>
            <a:prstGeom prst="rect">
              <a:avLst/>
            </a:prstGeom>
          </xdr:spPr>
        </xdr:pic>
      </mc:Fallback>
    </mc:AlternateContent>
    <xdr:clientData/>
  </xdr:twoCellAnchor>
  <xdr:twoCellAnchor editAs="oneCell">
    <xdr:from>
      <xdr:col>3</xdr:col>
      <xdr:colOff>277200</xdr:colOff>
      <xdr:row>0</xdr:row>
      <xdr:rowOff>90360</xdr:rowOff>
    </xdr:from>
    <xdr:to>
      <xdr:col>4</xdr:col>
      <xdr:colOff>319200</xdr:colOff>
      <xdr:row>2</xdr:row>
      <xdr:rowOff>132840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66" name="Ink 65">
              <a:extLst>
                <a:ext uri="{FF2B5EF4-FFF2-40B4-BE49-F238E27FC236}">
                  <a16:creationId xmlns:a16="http://schemas.microsoft.com/office/drawing/2014/main" id="{66AEE02D-CE85-FC9F-BE25-738D71370557}"/>
                </a:ext>
              </a:extLst>
            </xdr14:cNvPr>
            <xdr14:cNvContentPartPr/>
          </xdr14:nvContentPartPr>
          <xdr14:nvPr macro=""/>
          <xdr14:xfrm>
            <a:off x="2106000" y="90360"/>
            <a:ext cx="651600" cy="408240"/>
          </xdr14:xfrm>
        </xdr:contentPart>
      </mc:Choice>
      <mc:Fallback xmlns="">
        <xdr:pic>
          <xdr:nvPicPr>
            <xdr:cNvPr id="66" name="Ink 65">
              <a:extLst>
                <a:ext uri="{FF2B5EF4-FFF2-40B4-BE49-F238E27FC236}">
                  <a16:creationId xmlns:a16="http://schemas.microsoft.com/office/drawing/2014/main" id="{66AEE02D-CE85-FC9F-BE25-738D71370557}"/>
                </a:ext>
              </a:extLst>
            </xdr:cNvPr>
            <xdr:cNvPicPr/>
          </xdr:nvPicPr>
          <xdr:blipFill>
            <a:blip xmlns:r="http://schemas.openxmlformats.org/officeDocument/2006/relationships" r:embed="rId12"/>
            <a:stretch>
              <a:fillRect/>
            </a:stretch>
          </xdr:blipFill>
          <xdr:spPr>
            <a:xfrm>
              <a:off x="2099877" y="84240"/>
              <a:ext cx="663847" cy="420480"/>
            </a:xfrm>
            <a:prstGeom prst="rect">
              <a:avLst/>
            </a:prstGeom>
          </xdr:spPr>
        </xdr:pic>
      </mc:Fallback>
    </mc:AlternateContent>
    <xdr:clientData/>
  </xdr:twoCellAnchor>
  <xdr:twoCellAnchor editAs="oneCell">
    <xdr:from>
      <xdr:col>7</xdr:col>
      <xdr:colOff>375000</xdr:colOff>
      <xdr:row>0</xdr:row>
      <xdr:rowOff>70560</xdr:rowOff>
    </xdr:from>
    <xdr:to>
      <xdr:col>11</xdr:col>
      <xdr:colOff>589080</xdr:colOff>
      <xdr:row>2</xdr:row>
      <xdr:rowOff>58320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76" name="Ink 75">
              <a:extLst>
                <a:ext uri="{FF2B5EF4-FFF2-40B4-BE49-F238E27FC236}">
                  <a16:creationId xmlns:a16="http://schemas.microsoft.com/office/drawing/2014/main" id="{BFF73AC3-A8D9-DEDD-D6EB-EC5362D04297}"/>
                </a:ext>
              </a:extLst>
            </xdr14:cNvPr>
            <xdr14:cNvContentPartPr/>
          </xdr14:nvContentPartPr>
          <xdr14:nvPr macro=""/>
          <xdr14:xfrm>
            <a:off x="4642200" y="70560"/>
            <a:ext cx="2652480" cy="353520"/>
          </xdr14:xfrm>
        </xdr:contentPart>
      </mc:Choice>
      <mc:Fallback xmlns="">
        <xdr:pic>
          <xdr:nvPicPr>
            <xdr:cNvPr id="76" name="Ink 75">
              <a:extLst>
                <a:ext uri="{FF2B5EF4-FFF2-40B4-BE49-F238E27FC236}">
                  <a16:creationId xmlns:a16="http://schemas.microsoft.com/office/drawing/2014/main" id="{BFF73AC3-A8D9-DEDD-D6EB-EC5362D04297}"/>
                </a:ext>
              </a:extLst>
            </xdr:cNvPr>
            <xdr:cNvPicPr/>
          </xdr:nvPicPr>
          <xdr:blipFill>
            <a:blip xmlns:r="http://schemas.openxmlformats.org/officeDocument/2006/relationships" r:embed="rId14"/>
            <a:stretch>
              <a:fillRect/>
            </a:stretch>
          </xdr:blipFill>
          <xdr:spPr>
            <a:xfrm>
              <a:off x="4636080" y="64440"/>
              <a:ext cx="2664720" cy="365760"/>
            </a:xfrm>
            <a:prstGeom prst="rect">
              <a:avLst/>
            </a:prstGeom>
          </xdr:spPr>
        </xdr:pic>
      </mc:Fallback>
    </mc:AlternateContent>
    <xdr:clientData/>
  </xdr:twoCellAnchor>
  <xdr:twoCellAnchor editAs="oneCell">
    <xdr:from>
      <xdr:col>13</xdr:col>
      <xdr:colOff>341160</xdr:colOff>
      <xdr:row>0</xdr:row>
      <xdr:rowOff>105840</xdr:rowOff>
    </xdr:from>
    <xdr:to>
      <xdr:col>14</xdr:col>
      <xdr:colOff>190560</xdr:colOff>
      <xdr:row>1</xdr:row>
      <xdr:rowOff>81720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83" name="Ink 82">
              <a:extLst>
                <a:ext uri="{FF2B5EF4-FFF2-40B4-BE49-F238E27FC236}">
                  <a16:creationId xmlns:a16="http://schemas.microsoft.com/office/drawing/2014/main" id="{08FD1337-5B71-038B-EC0D-75949D1B359D}"/>
                </a:ext>
              </a:extLst>
            </xdr14:cNvPr>
            <xdr14:cNvContentPartPr/>
          </xdr14:nvContentPartPr>
          <xdr14:nvPr macro=""/>
          <xdr14:xfrm>
            <a:off x="8265960" y="105840"/>
            <a:ext cx="459000" cy="158760"/>
          </xdr14:xfrm>
        </xdr:contentPart>
      </mc:Choice>
      <mc:Fallback xmlns="">
        <xdr:pic>
          <xdr:nvPicPr>
            <xdr:cNvPr id="83" name="Ink 82">
              <a:extLst>
                <a:ext uri="{FF2B5EF4-FFF2-40B4-BE49-F238E27FC236}">
                  <a16:creationId xmlns:a16="http://schemas.microsoft.com/office/drawing/2014/main" id="{08FD1337-5B71-038B-EC0D-75949D1B359D}"/>
                </a:ext>
              </a:extLst>
            </xdr:cNvPr>
            <xdr:cNvPicPr/>
          </xdr:nvPicPr>
          <xdr:blipFill>
            <a:blip xmlns:r="http://schemas.openxmlformats.org/officeDocument/2006/relationships" r:embed="rId16"/>
            <a:stretch>
              <a:fillRect/>
            </a:stretch>
          </xdr:blipFill>
          <xdr:spPr>
            <a:xfrm>
              <a:off x="8259840" y="99720"/>
              <a:ext cx="471240" cy="171000"/>
            </a:xfrm>
            <a:prstGeom prst="rect">
              <a:avLst/>
            </a:prstGeom>
          </xdr:spPr>
        </xdr:pic>
      </mc:Fallback>
    </mc:AlternateContent>
    <xdr:clientData/>
  </xdr:twoCellAnchor>
  <xdr:twoCellAnchor editAs="oneCell">
    <xdr:from>
      <xdr:col>11</xdr:col>
      <xdr:colOff>577920</xdr:colOff>
      <xdr:row>0</xdr:row>
      <xdr:rowOff>86040</xdr:rowOff>
    </xdr:from>
    <xdr:to>
      <xdr:col>13</xdr:col>
      <xdr:colOff>75480</xdr:colOff>
      <xdr:row>1</xdr:row>
      <xdr:rowOff>135360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84" name="Ink 83">
              <a:extLst>
                <a:ext uri="{FF2B5EF4-FFF2-40B4-BE49-F238E27FC236}">
                  <a16:creationId xmlns:a16="http://schemas.microsoft.com/office/drawing/2014/main" id="{42000397-FF87-6C4A-68A7-39F30500C53A}"/>
                </a:ext>
              </a:extLst>
            </xdr14:cNvPr>
            <xdr14:cNvContentPartPr/>
          </xdr14:nvContentPartPr>
          <xdr14:nvPr macro=""/>
          <xdr14:xfrm>
            <a:off x="7283520" y="86040"/>
            <a:ext cx="716760" cy="232200"/>
          </xdr14:xfrm>
        </xdr:contentPart>
      </mc:Choice>
      <mc:Fallback xmlns="">
        <xdr:pic>
          <xdr:nvPicPr>
            <xdr:cNvPr id="84" name="Ink 83">
              <a:extLst>
                <a:ext uri="{FF2B5EF4-FFF2-40B4-BE49-F238E27FC236}">
                  <a16:creationId xmlns:a16="http://schemas.microsoft.com/office/drawing/2014/main" id="{42000397-FF87-6C4A-68A7-39F30500C53A}"/>
                </a:ext>
              </a:extLst>
            </xdr:cNvPr>
            <xdr:cNvPicPr/>
          </xdr:nvPicPr>
          <xdr:blipFill>
            <a:blip xmlns:r="http://schemas.openxmlformats.org/officeDocument/2006/relationships" r:embed="rId18"/>
            <a:stretch>
              <a:fillRect/>
            </a:stretch>
          </xdr:blipFill>
          <xdr:spPr>
            <a:xfrm>
              <a:off x="7277403" y="79920"/>
              <a:ext cx="728994" cy="244440"/>
            </a:xfrm>
            <a:prstGeom prst="rect">
              <a:avLst/>
            </a:prstGeom>
          </xdr:spPr>
        </xdr:pic>
      </mc:Fallback>
    </mc:AlternateContent>
    <xdr:clientData/>
  </xdr:twoCellAnchor>
  <xdr:twoCellAnchor editAs="oneCell">
    <xdr:from>
      <xdr:col>20</xdr:col>
      <xdr:colOff>467040</xdr:colOff>
      <xdr:row>0</xdr:row>
      <xdr:rowOff>61200</xdr:rowOff>
    </xdr:from>
    <xdr:to>
      <xdr:col>22</xdr:col>
      <xdr:colOff>170520</xdr:colOff>
      <xdr:row>1</xdr:row>
      <xdr:rowOff>145080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00" name="Ink 99">
              <a:extLst>
                <a:ext uri="{FF2B5EF4-FFF2-40B4-BE49-F238E27FC236}">
                  <a16:creationId xmlns:a16="http://schemas.microsoft.com/office/drawing/2014/main" id="{169749B6-875F-1954-2E4D-815AEAC930FD}"/>
                </a:ext>
              </a:extLst>
            </xdr14:cNvPr>
            <xdr14:cNvContentPartPr/>
          </xdr14:nvContentPartPr>
          <xdr14:nvPr macro=""/>
          <xdr14:xfrm>
            <a:off x="12659040" y="61200"/>
            <a:ext cx="922680" cy="266760"/>
          </xdr14:xfrm>
        </xdr:contentPart>
      </mc:Choice>
      <mc:Fallback xmlns="">
        <xdr:pic>
          <xdr:nvPicPr>
            <xdr:cNvPr id="100" name="Ink 99">
              <a:extLst>
                <a:ext uri="{FF2B5EF4-FFF2-40B4-BE49-F238E27FC236}">
                  <a16:creationId xmlns:a16="http://schemas.microsoft.com/office/drawing/2014/main" id="{169749B6-875F-1954-2E4D-815AEAC930FD}"/>
                </a:ext>
              </a:extLst>
            </xdr:cNvPr>
            <xdr:cNvPicPr/>
          </xdr:nvPicPr>
          <xdr:blipFill>
            <a:blip xmlns:r="http://schemas.openxmlformats.org/officeDocument/2006/relationships" r:embed="rId20"/>
            <a:stretch>
              <a:fillRect/>
            </a:stretch>
          </xdr:blipFill>
          <xdr:spPr>
            <a:xfrm>
              <a:off x="12652920" y="55080"/>
              <a:ext cx="934920" cy="279000"/>
            </a:xfrm>
            <a:prstGeom prst="rect">
              <a:avLst/>
            </a:prstGeom>
          </xdr:spPr>
        </xdr:pic>
      </mc:Fallback>
    </mc:AlternateContent>
    <xdr:clientData/>
  </xdr:twoCellAnchor>
  <xdr:twoCellAnchor editAs="oneCell">
    <xdr:from>
      <xdr:col>14</xdr:col>
      <xdr:colOff>417000</xdr:colOff>
      <xdr:row>0</xdr:row>
      <xdr:rowOff>51840</xdr:rowOff>
    </xdr:from>
    <xdr:to>
      <xdr:col>20</xdr:col>
      <xdr:colOff>315120</xdr:colOff>
      <xdr:row>2</xdr:row>
      <xdr:rowOff>12960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1" name="Ink 100">
              <a:extLst>
                <a:ext uri="{FF2B5EF4-FFF2-40B4-BE49-F238E27FC236}">
                  <a16:creationId xmlns:a16="http://schemas.microsoft.com/office/drawing/2014/main" id="{FAAB786A-E14E-3C19-422A-CAA65F7DB2A0}"/>
                </a:ext>
              </a:extLst>
            </xdr14:cNvPr>
            <xdr14:cNvContentPartPr/>
          </xdr14:nvContentPartPr>
          <xdr14:nvPr macro=""/>
          <xdr14:xfrm>
            <a:off x="8951400" y="51840"/>
            <a:ext cx="3555720" cy="326880"/>
          </xdr14:xfrm>
        </xdr:contentPart>
      </mc:Choice>
      <mc:Fallback xmlns="">
        <xdr:pic>
          <xdr:nvPicPr>
            <xdr:cNvPr id="101" name="Ink 100">
              <a:extLst>
                <a:ext uri="{FF2B5EF4-FFF2-40B4-BE49-F238E27FC236}">
                  <a16:creationId xmlns:a16="http://schemas.microsoft.com/office/drawing/2014/main" id="{FAAB786A-E14E-3C19-422A-CAA65F7DB2A0}"/>
                </a:ext>
              </a:extLst>
            </xdr:cNvPr>
            <xdr:cNvPicPr/>
          </xdr:nvPicPr>
          <xdr:blipFill>
            <a:blip xmlns:r="http://schemas.openxmlformats.org/officeDocument/2006/relationships" r:embed="rId22"/>
            <a:stretch>
              <a:fillRect/>
            </a:stretch>
          </xdr:blipFill>
          <xdr:spPr>
            <a:xfrm>
              <a:off x="8945279" y="45720"/>
              <a:ext cx="3567961" cy="339120"/>
            </a:xfrm>
            <a:prstGeom prst="rect">
              <a:avLst/>
            </a:prstGeom>
          </xdr:spPr>
        </xdr:pic>
      </mc:Fallback>
    </mc:AlternateContent>
    <xdr:clientData/>
  </xdr:twoCellAnchor>
  <xdr:twoCellAnchor editAs="oneCell">
    <xdr:from>
      <xdr:col>0</xdr:col>
      <xdr:colOff>201240</xdr:colOff>
      <xdr:row>2</xdr:row>
      <xdr:rowOff>48960</xdr:rowOff>
    </xdr:from>
    <xdr:to>
      <xdr:col>1</xdr:col>
      <xdr:colOff>606000</xdr:colOff>
      <xdr:row>2</xdr:row>
      <xdr:rowOff>90720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02" name="Ink 101">
              <a:extLst>
                <a:ext uri="{FF2B5EF4-FFF2-40B4-BE49-F238E27FC236}">
                  <a16:creationId xmlns:a16="http://schemas.microsoft.com/office/drawing/2014/main" id="{95B40A7E-D84B-D857-70A0-7FFC41066D5F}"/>
                </a:ext>
              </a:extLst>
            </xdr14:cNvPr>
            <xdr14:cNvContentPartPr/>
          </xdr14:nvContentPartPr>
          <xdr14:nvPr macro=""/>
          <xdr14:xfrm>
            <a:off x="201240" y="414720"/>
            <a:ext cx="1532520" cy="41760"/>
          </xdr14:xfrm>
        </xdr:contentPart>
      </mc:Choice>
      <mc:Fallback xmlns="">
        <xdr:pic>
          <xdr:nvPicPr>
            <xdr:cNvPr id="102" name="Ink 101">
              <a:extLst>
                <a:ext uri="{FF2B5EF4-FFF2-40B4-BE49-F238E27FC236}">
                  <a16:creationId xmlns:a16="http://schemas.microsoft.com/office/drawing/2014/main" id="{95B40A7E-D84B-D857-70A0-7FFC41066D5F}"/>
                </a:ext>
              </a:extLst>
            </xdr:cNvPr>
            <xdr:cNvPicPr/>
          </xdr:nvPicPr>
          <xdr:blipFill>
            <a:blip xmlns:r="http://schemas.openxmlformats.org/officeDocument/2006/relationships" r:embed="rId24"/>
            <a:stretch>
              <a:fillRect/>
            </a:stretch>
          </xdr:blipFill>
          <xdr:spPr>
            <a:xfrm>
              <a:off x="195120" y="408600"/>
              <a:ext cx="1544760" cy="54000"/>
            </a:xfrm>
            <a:prstGeom prst="rect">
              <a:avLst/>
            </a:prstGeom>
          </xdr:spPr>
        </xdr:pic>
      </mc:Fallback>
    </mc:AlternateContent>
    <xdr:clientData/>
  </xdr:twoCellAnchor>
  <xdr:twoCellAnchor editAs="oneCell">
    <xdr:from>
      <xdr:col>13</xdr:col>
      <xdr:colOff>381360</xdr:colOff>
      <xdr:row>2</xdr:row>
      <xdr:rowOff>147600</xdr:rowOff>
    </xdr:from>
    <xdr:to>
      <xdr:col>18</xdr:col>
      <xdr:colOff>170520</xdr:colOff>
      <xdr:row>4</xdr:row>
      <xdr:rowOff>149400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25" name="Ink 124">
              <a:extLst>
                <a:ext uri="{FF2B5EF4-FFF2-40B4-BE49-F238E27FC236}">
                  <a16:creationId xmlns:a16="http://schemas.microsoft.com/office/drawing/2014/main" id="{D00A50B2-9DFD-7E4C-C124-F03E806D43DD}"/>
                </a:ext>
              </a:extLst>
            </xdr14:cNvPr>
            <xdr14:cNvContentPartPr/>
          </xdr14:nvContentPartPr>
          <xdr14:nvPr macro=""/>
          <xdr14:xfrm>
            <a:off x="8824320" y="513360"/>
            <a:ext cx="2837160" cy="367560"/>
          </xdr14:xfrm>
        </xdr:contentPart>
      </mc:Choice>
      <mc:Fallback xmlns="">
        <xdr:pic>
          <xdr:nvPicPr>
            <xdr:cNvPr id="125" name="Ink 124">
              <a:extLst>
                <a:ext uri="{FF2B5EF4-FFF2-40B4-BE49-F238E27FC236}">
                  <a16:creationId xmlns:a16="http://schemas.microsoft.com/office/drawing/2014/main" id="{D00A50B2-9DFD-7E4C-C124-F03E806D43DD}"/>
                </a:ext>
              </a:extLst>
            </xdr:cNvPr>
            <xdr:cNvPicPr/>
          </xdr:nvPicPr>
          <xdr:blipFill>
            <a:blip xmlns:r="http://schemas.openxmlformats.org/officeDocument/2006/relationships" r:embed="rId26"/>
            <a:stretch>
              <a:fillRect/>
            </a:stretch>
          </xdr:blipFill>
          <xdr:spPr>
            <a:xfrm>
              <a:off x="8815321" y="504720"/>
              <a:ext cx="2854798" cy="385200"/>
            </a:xfrm>
            <a:prstGeom prst="rect">
              <a:avLst/>
            </a:prstGeom>
          </xdr:spPr>
        </xdr:pic>
      </mc:Fallback>
    </mc:AlternateContent>
    <xdr:clientData/>
  </xdr:twoCellAnchor>
  <xdr:twoCellAnchor editAs="oneCell">
    <xdr:from>
      <xdr:col>14</xdr:col>
      <xdr:colOff>398520</xdr:colOff>
      <xdr:row>4</xdr:row>
      <xdr:rowOff>178200</xdr:rowOff>
    </xdr:from>
    <xdr:to>
      <xdr:col>17</xdr:col>
      <xdr:colOff>296280</xdr:colOff>
      <xdr:row>6</xdr:row>
      <xdr:rowOff>162780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42" name="Ink 141">
              <a:extLst>
                <a:ext uri="{FF2B5EF4-FFF2-40B4-BE49-F238E27FC236}">
                  <a16:creationId xmlns:a16="http://schemas.microsoft.com/office/drawing/2014/main" id="{0EC19279-46A5-1C44-5156-BC6BB269A9A3}"/>
                </a:ext>
              </a:extLst>
            </xdr14:cNvPr>
            <xdr14:cNvContentPartPr/>
          </xdr14:nvContentPartPr>
          <xdr14:nvPr macro=""/>
          <xdr14:xfrm>
            <a:off x="9451080" y="909720"/>
            <a:ext cx="1726560" cy="479880"/>
          </xdr14:xfrm>
        </xdr:contentPart>
      </mc:Choice>
      <mc:Fallback xmlns="">
        <xdr:pic>
          <xdr:nvPicPr>
            <xdr:cNvPr id="142" name="Ink 141">
              <a:extLst>
                <a:ext uri="{FF2B5EF4-FFF2-40B4-BE49-F238E27FC236}">
                  <a16:creationId xmlns:a16="http://schemas.microsoft.com/office/drawing/2014/main" id="{0EC19279-46A5-1C44-5156-BC6BB269A9A3}"/>
                </a:ext>
              </a:extLst>
            </xdr:cNvPr>
            <xdr:cNvPicPr/>
          </xdr:nvPicPr>
          <xdr:blipFill>
            <a:blip xmlns:r="http://schemas.openxmlformats.org/officeDocument/2006/relationships" r:embed="rId28"/>
            <a:stretch>
              <a:fillRect/>
            </a:stretch>
          </xdr:blipFill>
          <xdr:spPr>
            <a:xfrm>
              <a:off x="9442080" y="901080"/>
              <a:ext cx="1744200" cy="497520"/>
            </a:xfrm>
            <a:prstGeom prst="rect">
              <a:avLst/>
            </a:prstGeom>
          </xdr:spPr>
        </xdr:pic>
      </mc:Fallback>
    </mc:AlternateContent>
    <xdr:clientData/>
  </xdr:twoCellAnchor>
  <xdr:twoCellAnchor editAs="oneCell">
    <xdr:from>
      <xdr:col>14</xdr:col>
      <xdr:colOff>401040</xdr:colOff>
      <xdr:row>4</xdr:row>
      <xdr:rowOff>239400</xdr:rowOff>
    </xdr:from>
    <xdr:to>
      <xdr:col>14</xdr:col>
      <xdr:colOff>522360</xdr:colOff>
      <xdr:row>6</xdr:row>
      <xdr:rowOff>29220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43" name="Ink 142">
              <a:extLst>
                <a:ext uri="{FF2B5EF4-FFF2-40B4-BE49-F238E27FC236}">
                  <a16:creationId xmlns:a16="http://schemas.microsoft.com/office/drawing/2014/main" id="{4A2F5BA0-774A-E301-3F8B-913A5CF92A62}"/>
                </a:ext>
              </a:extLst>
            </xdr14:cNvPr>
            <xdr14:cNvContentPartPr/>
          </xdr14:nvContentPartPr>
          <xdr14:nvPr macro=""/>
          <xdr14:xfrm>
            <a:off x="9453600" y="970920"/>
            <a:ext cx="121320" cy="285120"/>
          </xdr14:xfrm>
        </xdr:contentPart>
      </mc:Choice>
      <mc:Fallback xmlns="">
        <xdr:pic>
          <xdr:nvPicPr>
            <xdr:cNvPr id="143" name="Ink 142">
              <a:extLst>
                <a:ext uri="{FF2B5EF4-FFF2-40B4-BE49-F238E27FC236}">
                  <a16:creationId xmlns:a16="http://schemas.microsoft.com/office/drawing/2014/main" id="{4A2F5BA0-774A-E301-3F8B-913A5CF92A62}"/>
                </a:ext>
              </a:extLst>
            </xdr:cNvPr>
            <xdr:cNvPicPr/>
          </xdr:nvPicPr>
          <xdr:blipFill>
            <a:blip xmlns:r="http://schemas.openxmlformats.org/officeDocument/2006/relationships" r:embed="rId30"/>
            <a:stretch>
              <a:fillRect/>
            </a:stretch>
          </xdr:blipFill>
          <xdr:spPr>
            <a:xfrm>
              <a:off x="9444600" y="962280"/>
              <a:ext cx="138960" cy="302760"/>
            </a:xfrm>
            <a:prstGeom prst="rect">
              <a:avLst/>
            </a:prstGeom>
          </xdr:spPr>
        </xdr:pic>
      </mc:Fallback>
    </mc:AlternateContent>
    <xdr:clientData/>
  </xdr:twoCellAnchor>
  <xdr:twoCellAnchor editAs="oneCell">
    <xdr:from>
      <xdr:col>17</xdr:col>
      <xdr:colOff>289080</xdr:colOff>
      <xdr:row>4</xdr:row>
      <xdr:rowOff>122400</xdr:rowOff>
    </xdr:from>
    <xdr:to>
      <xdr:col>19</xdr:col>
      <xdr:colOff>103440</xdr:colOff>
      <xdr:row>5</xdr:row>
      <xdr:rowOff>77460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51" name="Ink 150">
              <a:extLst>
                <a:ext uri="{FF2B5EF4-FFF2-40B4-BE49-F238E27FC236}">
                  <a16:creationId xmlns:a16="http://schemas.microsoft.com/office/drawing/2014/main" id="{D7C6D6FB-F36D-0884-FF76-B5BD6BB7617A}"/>
                </a:ext>
              </a:extLst>
            </xdr14:cNvPr>
            <xdr14:cNvContentPartPr/>
          </xdr14:nvContentPartPr>
          <xdr14:nvPr macro=""/>
          <xdr14:xfrm>
            <a:off x="11170440" y="853920"/>
            <a:ext cx="1033560" cy="267480"/>
          </xdr14:xfrm>
        </xdr:contentPart>
      </mc:Choice>
      <mc:Fallback xmlns="">
        <xdr:pic>
          <xdr:nvPicPr>
            <xdr:cNvPr id="151" name="Ink 150">
              <a:extLst>
                <a:ext uri="{FF2B5EF4-FFF2-40B4-BE49-F238E27FC236}">
                  <a16:creationId xmlns:a16="http://schemas.microsoft.com/office/drawing/2014/main" id="{D7C6D6FB-F36D-0884-FF76-B5BD6BB7617A}"/>
                </a:ext>
              </a:extLst>
            </xdr:cNvPr>
            <xdr:cNvPicPr/>
          </xdr:nvPicPr>
          <xdr:blipFill>
            <a:blip xmlns:r="http://schemas.openxmlformats.org/officeDocument/2006/relationships" r:embed="rId32"/>
            <a:stretch>
              <a:fillRect/>
            </a:stretch>
          </xdr:blipFill>
          <xdr:spPr>
            <a:xfrm>
              <a:off x="11161440" y="844920"/>
              <a:ext cx="1051200" cy="285120"/>
            </a:xfrm>
            <a:prstGeom prst="rect">
              <a:avLst/>
            </a:prstGeom>
          </xdr:spPr>
        </xdr:pic>
      </mc:Fallback>
    </mc:AlternateContent>
    <xdr:clientData/>
  </xdr:twoCellAnchor>
  <xdr:twoCellAnchor editAs="oneCell">
    <xdr:from>
      <xdr:col>19</xdr:col>
      <xdr:colOff>182640</xdr:colOff>
      <xdr:row>4</xdr:row>
      <xdr:rowOff>4320</xdr:rowOff>
    </xdr:from>
    <xdr:to>
      <xdr:col>21</xdr:col>
      <xdr:colOff>163320</xdr:colOff>
      <xdr:row>6</xdr:row>
      <xdr:rowOff>257820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75" name="Ink 174">
              <a:extLst>
                <a:ext uri="{FF2B5EF4-FFF2-40B4-BE49-F238E27FC236}">
                  <a16:creationId xmlns:a16="http://schemas.microsoft.com/office/drawing/2014/main" id="{4CD32184-D292-3A82-5845-2E0DE86D66F1}"/>
                </a:ext>
              </a:extLst>
            </xdr14:cNvPr>
            <xdr14:cNvContentPartPr/>
          </xdr14:nvContentPartPr>
          <xdr14:nvPr macro=""/>
          <xdr14:xfrm>
            <a:off x="12283200" y="735840"/>
            <a:ext cx="1199880" cy="748800"/>
          </xdr14:xfrm>
        </xdr:contentPart>
      </mc:Choice>
      <mc:Fallback xmlns="">
        <xdr:pic>
          <xdr:nvPicPr>
            <xdr:cNvPr id="175" name="Ink 174">
              <a:extLst>
                <a:ext uri="{FF2B5EF4-FFF2-40B4-BE49-F238E27FC236}">
                  <a16:creationId xmlns:a16="http://schemas.microsoft.com/office/drawing/2014/main" id="{4CD32184-D292-3A82-5845-2E0DE86D66F1}"/>
                </a:ext>
              </a:extLst>
            </xdr:cNvPr>
            <xdr:cNvPicPr/>
          </xdr:nvPicPr>
          <xdr:blipFill>
            <a:blip xmlns:r="http://schemas.openxmlformats.org/officeDocument/2006/relationships" r:embed="rId34"/>
            <a:stretch>
              <a:fillRect/>
            </a:stretch>
          </xdr:blipFill>
          <xdr:spPr>
            <a:xfrm>
              <a:off x="12274200" y="726844"/>
              <a:ext cx="1217520" cy="766432"/>
            </a:xfrm>
            <a:prstGeom prst="rect">
              <a:avLst/>
            </a:prstGeom>
          </xdr:spPr>
        </xdr:pic>
      </mc:Fallback>
    </mc:AlternateContent>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269520</xdr:colOff>
      <xdr:row>1</xdr:row>
      <xdr:rowOff>1440</xdr:rowOff>
    </xdr:from>
    <xdr:to>
      <xdr:col>2</xdr:col>
      <xdr:colOff>125040</xdr:colOff>
      <xdr:row>1</xdr:row>
      <xdr:rowOff>177120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7" name="Ink 6">
              <a:extLst>
                <a:ext uri="{FF2B5EF4-FFF2-40B4-BE49-F238E27FC236}">
                  <a16:creationId xmlns:a16="http://schemas.microsoft.com/office/drawing/2014/main" id="{F1C88383-BA0A-0FE4-C670-A7EAEFAA6632}"/>
                </a:ext>
              </a:extLst>
            </xdr14:cNvPr>
            <xdr14:cNvContentPartPr/>
          </xdr14:nvContentPartPr>
          <xdr14:nvPr macro=""/>
          <xdr14:xfrm>
            <a:off x="879120" y="184320"/>
            <a:ext cx="465120" cy="175680"/>
          </xdr14:xfrm>
        </xdr:contentPart>
      </mc:Choice>
      <mc:Fallback xmlns="">
        <xdr:pic>
          <xdr:nvPicPr>
            <xdr:cNvPr id="7" name="Ink 6">
              <a:extLst>
                <a:ext uri="{FF2B5EF4-FFF2-40B4-BE49-F238E27FC236}">
                  <a16:creationId xmlns:a16="http://schemas.microsoft.com/office/drawing/2014/main" id="{F1C88383-BA0A-0FE4-C670-A7EAEFAA6632}"/>
                </a:ext>
              </a:extLst>
            </xdr:cNvPr>
            <xdr:cNvPicPr/>
          </xdr:nvPicPr>
          <xdr:blipFill>
            <a:blip xmlns:r="http://schemas.openxmlformats.org/officeDocument/2006/relationships" r:embed="rId2"/>
            <a:stretch>
              <a:fillRect/>
            </a:stretch>
          </xdr:blipFill>
          <xdr:spPr>
            <a:xfrm>
              <a:off x="870127" y="175320"/>
              <a:ext cx="482746" cy="193320"/>
            </a:xfrm>
            <a:prstGeom prst="rect">
              <a:avLst/>
            </a:prstGeom>
          </xdr:spPr>
        </xdr:pic>
      </mc:Fallback>
    </mc:AlternateContent>
    <xdr:clientData/>
  </xdr:twoCellAnchor>
  <xdr:twoCellAnchor editAs="oneCell">
    <xdr:from>
      <xdr:col>2</xdr:col>
      <xdr:colOff>384240</xdr:colOff>
      <xdr:row>0</xdr:row>
      <xdr:rowOff>170280</xdr:rowOff>
    </xdr:from>
    <xdr:to>
      <xdr:col>5</xdr:col>
      <xdr:colOff>342120</xdr:colOff>
      <xdr:row>2</xdr:row>
      <xdr:rowOff>18000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4" name="Ink 13">
              <a:extLst>
                <a:ext uri="{FF2B5EF4-FFF2-40B4-BE49-F238E27FC236}">
                  <a16:creationId xmlns:a16="http://schemas.microsoft.com/office/drawing/2014/main" id="{60ACF585-4BFB-F576-199C-DD74102141D4}"/>
                </a:ext>
              </a:extLst>
            </xdr14:cNvPr>
            <xdr14:cNvContentPartPr/>
          </xdr14:nvContentPartPr>
          <xdr14:nvPr macro=""/>
          <xdr14:xfrm>
            <a:off x="1603440" y="170280"/>
            <a:ext cx="1786680" cy="213480"/>
          </xdr14:xfrm>
        </xdr:contentPart>
      </mc:Choice>
      <mc:Fallback xmlns="">
        <xdr:pic>
          <xdr:nvPicPr>
            <xdr:cNvPr id="14" name="Ink 13">
              <a:extLst>
                <a:ext uri="{FF2B5EF4-FFF2-40B4-BE49-F238E27FC236}">
                  <a16:creationId xmlns:a16="http://schemas.microsoft.com/office/drawing/2014/main" id="{60ACF585-4BFB-F576-199C-DD74102141D4}"/>
                </a:ext>
              </a:extLst>
            </xdr:cNvPr>
            <xdr:cNvPicPr/>
          </xdr:nvPicPr>
          <xdr:blipFill>
            <a:blip xmlns:r="http://schemas.openxmlformats.org/officeDocument/2006/relationships" r:embed="rId4"/>
            <a:stretch>
              <a:fillRect/>
            </a:stretch>
          </xdr:blipFill>
          <xdr:spPr>
            <a:xfrm>
              <a:off x="1594800" y="161280"/>
              <a:ext cx="1804320" cy="231120"/>
            </a:xfrm>
            <a:prstGeom prst="rect">
              <a:avLst/>
            </a:prstGeom>
          </xdr:spPr>
        </xdr:pic>
      </mc:Fallback>
    </mc:AlternateContent>
    <xdr:clientData/>
  </xdr:twoCellAnchor>
  <xdr:twoCellAnchor editAs="oneCell">
    <xdr:from>
      <xdr:col>2</xdr:col>
      <xdr:colOff>445800</xdr:colOff>
      <xdr:row>2</xdr:row>
      <xdr:rowOff>69840</xdr:rowOff>
    </xdr:from>
    <xdr:to>
      <xdr:col>5</xdr:col>
      <xdr:colOff>318720</xdr:colOff>
      <xdr:row>2</xdr:row>
      <xdr:rowOff>167400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5" name="Ink 14">
              <a:extLst>
                <a:ext uri="{FF2B5EF4-FFF2-40B4-BE49-F238E27FC236}">
                  <a16:creationId xmlns:a16="http://schemas.microsoft.com/office/drawing/2014/main" id="{54E66DEE-AC1F-D27A-2D3C-530A1FE38576}"/>
                </a:ext>
              </a:extLst>
            </xdr14:cNvPr>
            <xdr14:cNvContentPartPr/>
          </xdr14:nvContentPartPr>
          <xdr14:nvPr macro=""/>
          <xdr14:xfrm>
            <a:off x="1665000" y="435600"/>
            <a:ext cx="1701720" cy="97560"/>
          </xdr14:xfrm>
        </xdr:contentPart>
      </mc:Choice>
      <mc:Fallback xmlns="">
        <xdr:pic>
          <xdr:nvPicPr>
            <xdr:cNvPr id="15" name="Ink 14">
              <a:extLst>
                <a:ext uri="{FF2B5EF4-FFF2-40B4-BE49-F238E27FC236}">
                  <a16:creationId xmlns:a16="http://schemas.microsoft.com/office/drawing/2014/main" id="{54E66DEE-AC1F-D27A-2D3C-530A1FE38576}"/>
                </a:ext>
              </a:extLst>
            </xdr:cNvPr>
            <xdr:cNvPicPr/>
          </xdr:nvPicPr>
          <xdr:blipFill>
            <a:blip xmlns:r="http://schemas.openxmlformats.org/officeDocument/2006/relationships" r:embed="rId6"/>
            <a:stretch>
              <a:fillRect/>
            </a:stretch>
          </xdr:blipFill>
          <xdr:spPr>
            <a:xfrm>
              <a:off x="1656360" y="426960"/>
              <a:ext cx="1719360" cy="115200"/>
            </a:xfrm>
            <a:prstGeom prst="rect">
              <a:avLst/>
            </a:prstGeom>
          </xdr:spPr>
        </xdr:pic>
      </mc:Fallback>
    </mc:AlternateContent>
    <xdr:clientData/>
  </xdr:twoCellAnchor>
  <xdr:twoCellAnchor editAs="oneCell">
    <xdr:from>
      <xdr:col>1</xdr:col>
      <xdr:colOff>383640</xdr:colOff>
      <xdr:row>4</xdr:row>
      <xdr:rowOff>115560</xdr:rowOff>
    </xdr:from>
    <xdr:to>
      <xdr:col>6</xdr:col>
      <xdr:colOff>16200</xdr:colOff>
      <xdr:row>6</xdr:row>
      <xdr:rowOff>4320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1" name="Ink 30">
              <a:extLst>
                <a:ext uri="{FF2B5EF4-FFF2-40B4-BE49-F238E27FC236}">
                  <a16:creationId xmlns:a16="http://schemas.microsoft.com/office/drawing/2014/main" id="{5F8F63C6-5CFC-D180-7210-7D5910D4F08A}"/>
                </a:ext>
              </a:extLst>
            </xdr14:cNvPr>
            <xdr14:cNvContentPartPr/>
          </xdr14:nvContentPartPr>
          <xdr14:nvPr macro=""/>
          <xdr14:xfrm>
            <a:off x="993240" y="847080"/>
            <a:ext cx="2680560" cy="254520"/>
          </xdr14:xfrm>
        </xdr:contentPart>
      </mc:Choice>
      <mc:Fallback xmlns="">
        <xdr:pic>
          <xdr:nvPicPr>
            <xdr:cNvPr id="31" name="Ink 30">
              <a:extLst>
                <a:ext uri="{FF2B5EF4-FFF2-40B4-BE49-F238E27FC236}">
                  <a16:creationId xmlns:a16="http://schemas.microsoft.com/office/drawing/2014/main" id="{5F8F63C6-5CFC-D180-7210-7D5910D4F08A}"/>
                </a:ext>
              </a:extLst>
            </xdr:cNvPr>
            <xdr:cNvPicPr/>
          </xdr:nvPicPr>
          <xdr:blipFill>
            <a:blip xmlns:r="http://schemas.openxmlformats.org/officeDocument/2006/relationships" r:embed="rId8"/>
            <a:stretch>
              <a:fillRect/>
            </a:stretch>
          </xdr:blipFill>
          <xdr:spPr>
            <a:xfrm>
              <a:off x="984600" y="838080"/>
              <a:ext cx="2698200" cy="272160"/>
            </a:xfrm>
            <a:prstGeom prst="rect">
              <a:avLst/>
            </a:prstGeom>
          </xdr:spPr>
        </xdr:pic>
      </mc:Fallback>
    </mc:AlternateContent>
    <xdr:clientData/>
  </xdr:twoCellAnchor>
  <xdr:twoCellAnchor editAs="oneCell">
    <xdr:from>
      <xdr:col>6</xdr:col>
      <xdr:colOff>124200</xdr:colOff>
      <xdr:row>4</xdr:row>
      <xdr:rowOff>88200</xdr:rowOff>
    </xdr:from>
    <xdr:to>
      <xdr:col>7</xdr:col>
      <xdr:colOff>468240</xdr:colOff>
      <xdr:row>5</xdr:row>
      <xdr:rowOff>147600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39" name="Ink 38">
              <a:extLst>
                <a:ext uri="{FF2B5EF4-FFF2-40B4-BE49-F238E27FC236}">
                  <a16:creationId xmlns:a16="http://schemas.microsoft.com/office/drawing/2014/main" id="{A3E78BFA-DF52-BE88-8C28-CFA31827C9E9}"/>
                </a:ext>
              </a:extLst>
            </xdr14:cNvPr>
            <xdr14:cNvContentPartPr/>
          </xdr14:nvContentPartPr>
          <xdr14:nvPr macro=""/>
          <xdr14:xfrm>
            <a:off x="3781800" y="819720"/>
            <a:ext cx="953640" cy="242280"/>
          </xdr14:xfrm>
        </xdr:contentPart>
      </mc:Choice>
      <mc:Fallback xmlns="">
        <xdr:pic>
          <xdr:nvPicPr>
            <xdr:cNvPr id="39" name="Ink 38">
              <a:extLst>
                <a:ext uri="{FF2B5EF4-FFF2-40B4-BE49-F238E27FC236}">
                  <a16:creationId xmlns:a16="http://schemas.microsoft.com/office/drawing/2014/main" id="{A3E78BFA-DF52-BE88-8C28-CFA31827C9E9}"/>
                </a:ext>
              </a:extLst>
            </xdr:cNvPr>
            <xdr:cNvPicPr/>
          </xdr:nvPicPr>
          <xdr:blipFill>
            <a:blip xmlns:r="http://schemas.openxmlformats.org/officeDocument/2006/relationships" r:embed="rId10"/>
            <a:stretch>
              <a:fillRect/>
            </a:stretch>
          </xdr:blipFill>
          <xdr:spPr>
            <a:xfrm>
              <a:off x="3773160" y="810720"/>
              <a:ext cx="971280" cy="259920"/>
            </a:xfrm>
            <a:prstGeom prst="rect">
              <a:avLst/>
            </a:prstGeom>
          </xdr:spPr>
        </xdr:pic>
      </mc:Fallback>
    </mc:AlternateContent>
    <xdr:clientData/>
  </xdr:twoCellAnchor>
  <xdr:twoCellAnchor editAs="oneCell">
    <xdr:from>
      <xdr:col>3</xdr:col>
      <xdr:colOff>47520</xdr:colOff>
      <xdr:row>6</xdr:row>
      <xdr:rowOff>4320</xdr:rowOff>
    </xdr:from>
    <xdr:to>
      <xdr:col>7</xdr:col>
      <xdr:colOff>441600</xdr:colOff>
      <xdr:row>6</xdr:row>
      <xdr:rowOff>102240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40" name="Ink 39">
              <a:extLst>
                <a:ext uri="{FF2B5EF4-FFF2-40B4-BE49-F238E27FC236}">
                  <a16:creationId xmlns:a16="http://schemas.microsoft.com/office/drawing/2014/main" id="{FAE4D649-245E-A6C8-69B1-26993536BDE2}"/>
                </a:ext>
              </a:extLst>
            </xdr14:cNvPr>
            <xdr14:cNvContentPartPr/>
          </xdr14:nvContentPartPr>
          <xdr14:nvPr macro=""/>
          <xdr14:xfrm>
            <a:off x="1876320" y="1101600"/>
            <a:ext cx="2832480" cy="97920"/>
          </xdr14:xfrm>
        </xdr:contentPart>
      </mc:Choice>
      <mc:Fallback xmlns="">
        <xdr:pic>
          <xdr:nvPicPr>
            <xdr:cNvPr id="40" name="Ink 39">
              <a:extLst>
                <a:ext uri="{FF2B5EF4-FFF2-40B4-BE49-F238E27FC236}">
                  <a16:creationId xmlns:a16="http://schemas.microsoft.com/office/drawing/2014/main" id="{FAE4D649-245E-A6C8-69B1-26993536BDE2}"/>
                </a:ext>
              </a:extLst>
            </xdr:cNvPr>
            <xdr:cNvPicPr/>
          </xdr:nvPicPr>
          <xdr:blipFill>
            <a:blip xmlns:r="http://schemas.openxmlformats.org/officeDocument/2006/relationships" r:embed="rId12"/>
            <a:stretch>
              <a:fillRect/>
            </a:stretch>
          </xdr:blipFill>
          <xdr:spPr>
            <a:xfrm>
              <a:off x="1867680" y="1092600"/>
              <a:ext cx="2850120" cy="115560"/>
            </a:xfrm>
            <a:prstGeom prst="rect">
              <a:avLst/>
            </a:prstGeom>
          </xdr:spPr>
        </xdr:pic>
      </mc:Fallback>
    </mc:AlternateContent>
    <xdr:clientData/>
  </xdr:twoCellAnchor>
  <xdr:twoCellAnchor editAs="oneCell">
    <xdr:from>
      <xdr:col>11</xdr:col>
      <xdr:colOff>292440</xdr:colOff>
      <xdr:row>5</xdr:row>
      <xdr:rowOff>132480</xdr:rowOff>
    </xdr:from>
    <xdr:to>
      <xdr:col>16</xdr:col>
      <xdr:colOff>90240</xdr:colOff>
      <xdr:row>7</xdr:row>
      <xdr:rowOff>116280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66" name="Ink 65">
              <a:extLst>
                <a:ext uri="{FF2B5EF4-FFF2-40B4-BE49-F238E27FC236}">
                  <a16:creationId xmlns:a16="http://schemas.microsoft.com/office/drawing/2014/main" id="{A8674F95-1DA9-E562-CED2-F5686577DB85}"/>
                </a:ext>
              </a:extLst>
            </xdr14:cNvPr>
            <xdr14:cNvContentPartPr/>
          </xdr14:nvContentPartPr>
          <xdr14:nvPr macro=""/>
          <xdr14:xfrm>
            <a:off x="6998040" y="1046880"/>
            <a:ext cx="2845800" cy="349560"/>
          </xdr14:xfrm>
        </xdr:contentPart>
      </mc:Choice>
      <mc:Fallback xmlns="">
        <xdr:pic>
          <xdr:nvPicPr>
            <xdr:cNvPr id="66" name="Ink 65">
              <a:extLst>
                <a:ext uri="{FF2B5EF4-FFF2-40B4-BE49-F238E27FC236}">
                  <a16:creationId xmlns:a16="http://schemas.microsoft.com/office/drawing/2014/main" id="{A8674F95-1DA9-E562-CED2-F5686577DB85}"/>
                </a:ext>
              </a:extLst>
            </xdr:cNvPr>
            <xdr:cNvPicPr/>
          </xdr:nvPicPr>
          <xdr:blipFill>
            <a:blip xmlns:r="http://schemas.openxmlformats.org/officeDocument/2006/relationships" r:embed="rId14"/>
            <a:stretch>
              <a:fillRect/>
            </a:stretch>
          </xdr:blipFill>
          <xdr:spPr>
            <a:xfrm>
              <a:off x="6989400" y="1038240"/>
              <a:ext cx="2863440" cy="367200"/>
            </a:xfrm>
            <a:prstGeom prst="rect">
              <a:avLst/>
            </a:prstGeom>
          </xdr:spPr>
        </xdr:pic>
      </mc:Fallback>
    </mc:AlternateContent>
    <xdr:clientData/>
  </xdr:twoCellAnchor>
  <xdr:twoCellAnchor editAs="oneCell">
    <xdr:from>
      <xdr:col>4</xdr:col>
      <xdr:colOff>237120</xdr:colOff>
      <xdr:row>6</xdr:row>
      <xdr:rowOff>60120</xdr:rowOff>
    </xdr:from>
    <xdr:to>
      <xdr:col>10</xdr:col>
      <xdr:colOff>580920</xdr:colOff>
      <xdr:row>8</xdr:row>
      <xdr:rowOff>135000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67" name="Ink 66">
              <a:extLst>
                <a:ext uri="{FF2B5EF4-FFF2-40B4-BE49-F238E27FC236}">
                  <a16:creationId xmlns:a16="http://schemas.microsoft.com/office/drawing/2014/main" id="{B1086D44-D2A3-CE1A-F408-3E6AC9CA6C2A}"/>
                </a:ext>
              </a:extLst>
            </xdr14:cNvPr>
            <xdr14:cNvContentPartPr/>
          </xdr14:nvContentPartPr>
          <xdr14:nvPr macro=""/>
          <xdr14:xfrm>
            <a:off x="2675520" y="1157400"/>
            <a:ext cx="4001400" cy="440640"/>
          </xdr14:xfrm>
        </xdr:contentPart>
      </mc:Choice>
      <mc:Fallback xmlns="">
        <xdr:pic>
          <xdr:nvPicPr>
            <xdr:cNvPr id="67" name="Ink 66">
              <a:extLst>
                <a:ext uri="{FF2B5EF4-FFF2-40B4-BE49-F238E27FC236}">
                  <a16:creationId xmlns:a16="http://schemas.microsoft.com/office/drawing/2014/main" id="{B1086D44-D2A3-CE1A-F408-3E6AC9CA6C2A}"/>
                </a:ext>
              </a:extLst>
            </xdr:cNvPr>
            <xdr:cNvPicPr/>
          </xdr:nvPicPr>
          <xdr:blipFill>
            <a:blip xmlns:r="http://schemas.openxmlformats.org/officeDocument/2006/relationships" r:embed="rId16"/>
            <a:stretch>
              <a:fillRect/>
            </a:stretch>
          </xdr:blipFill>
          <xdr:spPr>
            <a:xfrm>
              <a:off x="2666879" y="1148400"/>
              <a:ext cx="4019042" cy="458280"/>
            </a:xfrm>
            <a:prstGeom prst="rect">
              <a:avLst/>
            </a:prstGeom>
          </xdr:spPr>
        </xdr:pic>
      </mc:Fallback>
    </mc:AlternateContent>
    <xdr:clientData/>
  </xdr:twoCellAnchor>
  <xdr:twoCellAnchor editAs="oneCell">
    <xdr:from>
      <xdr:col>3</xdr:col>
      <xdr:colOff>122760</xdr:colOff>
      <xdr:row>4</xdr:row>
      <xdr:rowOff>23400</xdr:rowOff>
    </xdr:from>
    <xdr:to>
      <xdr:col>5</xdr:col>
      <xdr:colOff>8040</xdr:colOff>
      <xdr:row>4</xdr:row>
      <xdr:rowOff>167400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0" name="Ink 69">
              <a:extLst>
                <a:ext uri="{FF2B5EF4-FFF2-40B4-BE49-F238E27FC236}">
                  <a16:creationId xmlns:a16="http://schemas.microsoft.com/office/drawing/2014/main" id="{00A40EDB-986A-1D7A-B205-7458BA40EEA2}"/>
                </a:ext>
              </a:extLst>
            </xdr14:cNvPr>
            <xdr14:cNvContentPartPr/>
          </xdr14:nvContentPartPr>
          <xdr14:nvPr macro=""/>
          <xdr14:xfrm>
            <a:off x="1951560" y="754920"/>
            <a:ext cx="1104480" cy="144000"/>
          </xdr14:xfrm>
        </xdr:contentPart>
      </mc:Choice>
      <mc:Fallback xmlns="">
        <xdr:pic>
          <xdr:nvPicPr>
            <xdr:cNvPr id="70" name="Ink 69">
              <a:extLst>
                <a:ext uri="{FF2B5EF4-FFF2-40B4-BE49-F238E27FC236}">
                  <a16:creationId xmlns:a16="http://schemas.microsoft.com/office/drawing/2014/main" id="{00A40EDB-986A-1D7A-B205-7458BA40EEA2}"/>
                </a:ext>
              </a:extLst>
            </xdr:cNvPr>
            <xdr:cNvPicPr/>
          </xdr:nvPicPr>
          <xdr:blipFill>
            <a:blip xmlns:r="http://schemas.openxmlformats.org/officeDocument/2006/relationships" r:embed="rId18"/>
            <a:stretch>
              <a:fillRect/>
            </a:stretch>
          </xdr:blipFill>
          <xdr:spPr>
            <a:xfrm>
              <a:off x="1942560" y="745920"/>
              <a:ext cx="1122120" cy="161640"/>
            </a:xfrm>
            <a:prstGeom prst="rect">
              <a:avLst/>
            </a:prstGeom>
          </xdr:spPr>
        </xdr:pic>
      </mc:Fallback>
    </mc:AlternateContent>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14640</xdr:colOff>
      <xdr:row>0</xdr:row>
      <xdr:rowOff>149760</xdr:rowOff>
    </xdr:from>
    <xdr:to>
      <xdr:col>2</xdr:col>
      <xdr:colOff>513840</xdr:colOff>
      <xdr:row>2</xdr:row>
      <xdr:rowOff>111600</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17" name="Ink 16">
              <a:extLst>
                <a:ext uri="{FF2B5EF4-FFF2-40B4-BE49-F238E27FC236}">
                  <a16:creationId xmlns:a16="http://schemas.microsoft.com/office/drawing/2014/main" id="{C6924A3B-B0E5-E875-8078-2EC9C6B406A7}"/>
                </a:ext>
              </a:extLst>
            </xdr14:cNvPr>
            <xdr14:cNvContentPartPr/>
          </xdr14:nvContentPartPr>
          <xdr14:nvPr macro=""/>
          <xdr14:xfrm>
            <a:off x="624240" y="149760"/>
            <a:ext cx="1108800" cy="327600"/>
          </xdr14:xfrm>
        </xdr:contentPart>
      </mc:Choice>
      <mc:Fallback>
        <xdr:pic>
          <xdr:nvPicPr>
            <xdr:cNvPr id="17" name="Ink 16">
              <a:extLst>
                <a:ext uri="{FF2B5EF4-FFF2-40B4-BE49-F238E27FC236}">
                  <a16:creationId xmlns:a16="http://schemas.microsoft.com/office/drawing/2014/main" id="{C6924A3B-B0E5-E875-8078-2EC9C6B406A7}"/>
                </a:ext>
              </a:extLst>
            </xdr:cNvPr>
            <xdr:cNvPicPr/>
          </xdr:nvPicPr>
          <xdr:blipFill>
            <a:blip xmlns:r="http://schemas.openxmlformats.org/officeDocument/2006/relationships" r:embed="rId2"/>
            <a:stretch>
              <a:fillRect/>
            </a:stretch>
          </xdr:blipFill>
          <xdr:spPr>
            <a:xfrm>
              <a:off x="615243" y="140760"/>
              <a:ext cx="1126434" cy="345240"/>
            </a:xfrm>
            <a:prstGeom prst="rect">
              <a:avLst/>
            </a:prstGeom>
          </xdr:spPr>
        </xdr:pic>
      </mc:Fallback>
    </mc:AlternateContent>
    <xdr:clientData/>
  </xdr:twoCellAnchor>
  <xdr:twoCellAnchor editAs="oneCell">
    <xdr:from>
      <xdr:col>3</xdr:col>
      <xdr:colOff>84960</xdr:colOff>
      <xdr:row>1</xdr:row>
      <xdr:rowOff>28080</xdr:rowOff>
    </xdr:from>
    <xdr:to>
      <xdr:col>4</xdr:col>
      <xdr:colOff>135240</xdr:colOff>
      <xdr:row>1</xdr:row>
      <xdr:rowOff>158400</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21" name="Ink 20">
              <a:extLst>
                <a:ext uri="{FF2B5EF4-FFF2-40B4-BE49-F238E27FC236}">
                  <a16:creationId xmlns:a16="http://schemas.microsoft.com/office/drawing/2014/main" id="{3BD30CF0-C37F-1BBB-D363-7B5AE29F9E8A}"/>
                </a:ext>
              </a:extLst>
            </xdr14:cNvPr>
            <xdr14:cNvContentPartPr/>
          </xdr14:nvContentPartPr>
          <xdr14:nvPr macro=""/>
          <xdr14:xfrm>
            <a:off x="1913760" y="210960"/>
            <a:ext cx="659880" cy="130320"/>
          </xdr14:xfrm>
        </xdr:contentPart>
      </mc:Choice>
      <mc:Fallback>
        <xdr:pic>
          <xdr:nvPicPr>
            <xdr:cNvPr id="21" name="Ink 20">
              <a:extLst>
                <a:ext uri="{FF2B5EF4-FFF2-40B4-BE49-F238E27FC236}">
                  <a16:creationId xmlns:a16="http://schemas.microsoft.com/office/drawing/2014/main" id="{3BD30CF0-C37F-1BBB-D363-7B5AE29F9E8A}"/>
                </a:ext>
              </a:extLst>
            </xdr:cNvPr>
            <xdr:cNvPicPr/>
          </xdr:nvPicPr>
          <xdr:blipFill>
            <a:blip xmlns:r="http://schemas.openxmlformats.org/officeDocument/2006/relationships" r:embed="rId4"/>
            <a:stretch>
              <a:fillRect/>
            </a:stretch>
          </xdr:blipFill>
          <xdr:spPr>
            <a:xfrm>
              <a:off x="1904760" y="202320"/>
              <a:ext cx="677520" cy="147960"/>
            </a:xfrm>
            <a:prstGeom prst="rect">
              <a:avLst/>
            </a:prstGeom>
          </xdr:spPr>
        </xdr:pic>
      </mc:Fallback>
    </mc:AlternateContent>
    <xdr:clientData/>
  </xdr:twoCellAnchor>
  <xdr:twoCellAnchor editAs="oneCell">
    <xdr:from>
      <xdr:col>1</xdr:col>
      <xdr:colOff>397320</xdr:colOff>
      <xdr:row>2</xdr:row>
      <xdr:rowOff>66600</xdr:rowOff>
    </xdr:from>
    <xdr:to>
      <xdr:col>2</xdr:col>
      <xdr:colOff>355800</xdr:colOff>
      <xdr:row>2</xdr:row>
      <xdr:rowOff>101520</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24" name="Ink 23">
              <a:extLst>
                <a:ext uri="{FF2B5EF4-FFF2-40B4-BE49-F238E27FC236}">
                  <a16:creationId xmlns:a16="http://schemas.microsoft.com/office/drawing/2014/main" id="{B0366BBB-9CEE-EE0E-9A23-2DF1418244DD}"/>
                </a:ext>
              </a:extLst>
            </xdr14:cNvPr>
            <xdr14:cNvContentPartPr/>
          </xdr14:nvContentPartPr>
          <xdr14:nvPr macro=""/>
          <xdr14:xfrm>
            <a:off x="1006920" y="432360"/>
            <a:ext cx="568080" cy="34920"/>
          </xdr14:xfrm>
        </xdr:contentPart>
      </mc:Choice>
      <mc:Fallback>
        <xdr:pic>
          <xdr:nvPicPr>
            <xdr:cNvPr id="24" name="Ink 23">
              <a:extLst>
                <a:ext uri="{FF2B5EF4-FFF2-40B4-BE49-F238E27FC236}">
                  <a16:creationId xmlns:a16="http://schemas.microsoft.com/office/drawing/2014/main" id="{B0366BBB-9CEE-EE0E-9A23-2DF1418244DD}"/>
                </a:ext>
              </a:extLst>
            </xdr:cNvPr>
            <xdr:cNvPicPr/>
          </xdr:nvPicPr>
          <xdr:blipFill>
            <a:blip xmlns:r="http://schemas.openxmlformats.org/officeDocument/2006/relationships" r:embed="rId6"/>
            <a:stretch>
              <a:fillRect/>
            </a:stretch>
          </xdr:blipFill>
          <xdr:spPr>
            <a:xfrm>
              <a:off x="997920" y="423720"/>
              <a:ext cx="585720" cy="52560"/>
            </a:xfrm>
            <a:prstGeom prst="rect">
              <a:avLst/>
            </a:prstGeom>
          </xdr:spPr>
        </xdr:pic>
      </mc:Fallback>
    </mc:AlternateContent>
    <xdr:clientData/>
  </xdr:twoCellAnchor>
  <xdr:twoCellAnchor editAs="oneCell">
    <xdr:from>
      <xdr:col>9</xdr:col>
      <xdr:colOff>596880</xdr:colOff>
      <xdr:row>1</xdr:row>
      <xdr:rowOff>116640</xdr:rowOff>
    </xdr:from>
    <xdr:to>
      <xdr:col>9</xdr:col>
      <xdr:colOff>597240</xdr:colOff>
      <xdr:row>1</xdr:row>
      <xdr:rowOff>117000</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34" name="Ink 33">
              <a:extLst>
                <a:ext uri="{FF2B5EF4-FFF2-40B4-BE49-F238E27FC236}">
                  <a16:creationId xmlns:a16="http://schemas.microsoft.com/office/drawing/2014/main" id="{43F903EA-980D-8AA4-ADA3-1D811AD3EB61}"/>
                </a:ext>
              </a:extLst>
            </xdr14:cNvPr>
            <xdr14:cNvContentPartPr/>
          </xdr14:nvContentPartPr>
          <xdr14:nvPr macro=""/>
          <xdr14:xfrm>
            <a:off x="6083280" y="299520"/>
            <a:ext cx="360" cy="360"/>
          </xdr14:xfrm>
        </xdr:contentPart>
      </mc:Choice>
      <mc:Fallback>
        <xdr:pic>
          <xdr:nvPicPr>
            <xdr:cNvPr id="34" name="Ink 33">
              <a:extLst>
                <a:ext uri="{FF2B5EF4-FFF2-40B4-BE49-F238E27FC236}">
                  <a16:creationId xmlns:a16="http://schemas.microsoft.com/office/drawing/2014/main" id="{43F903EA-980D-8AA4-ADA3-1D811AD3EB61}"/>
                </a:ext>
              </a:extLst>
            </xdr:cNvPr>
            <xdr:cNvPicPr/>
          </xdr:nvPicPr>
          <xdr:blipFill>
            <a:blip xmlns:r="http://schemas.openxmlformats.org/officeDocument/2006/relationships" r:embed="rId8"/>
            <a:stretch>
              <a:fillRect/>
            </a:stretch>
          </xdr:blipFill>
          <xdr:spPr>
            <a:xfrm>
              <a:off x="6074280" y="290880"/>
              <a:ext cx="18000" cy="18000"/>
            </a:xfrm>
            <a:prstGeom prst="rect">
              <a:avLst/>
            </a:prstGeom>
          </xdr:spPr>
        </xdr:pic>
      </mc:Fallback>
    </mc:AlternateContent>
    <xdr:clientData/>
  </xdr:twoCellAnchor>
  <xdr:twoCellAnchor editAs="oneCell">
    <xdr:from>
      <xdr:col>5</xdr:col>
      <xdr:colOff>45480</xdr:colOff>
      <xdr:row>0</xdr:row>
      <xdr:rowOff>113400</xdr:rowOff>
    </xdr:from>
    <xdr:to>
      <xdr:col>9</xdr:col>
      <xdr:colOff>320760</xdr:colOff>
      <xdr:row>2</xdr:row>
      <xdr:rowOff>141120</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36" name="Ink 35">
              <a:extLst>
                <a:ext uri="{FF2B5EF4-FFF2-40B4-BE49-F238E27FC236}">
                  <a16:creationId xmlns:a16="http://schemas.microsoft.com/office/drawing/2014/main" id="{B8145904-0C70-DA9A-9E0F-E81EA8899EC1}"/>
                </a:ext>
              </a:extLst>
            </xdr14:cNvPr>
            <xdr14:cNvContentPartPr/>
          </xdr14:nvContentPartPr>
          <xdr14:nvPr macro=""/>
          <xdr14:xfrm>
            <a:off x="3093480" y="113400"/>
            <a:ext cx="2713680" cy="393480"/>
          </xdr14:xfrm>
        </xdr:contentPart>
      </mc:Choice>
      <mc:Fallback>
        <xdr:pic>
          <xdr:nvPicPr>
            <xdr:cNvPr id="36" name="Ink 35">
              <a:extLst>
                <a:ext uri="{FF2B5EF4-FFF2-40B4-BE49-F238E27FC236}">
                  <a16:creationId xmlns:a16="http://schemas.microsoft.com/office/drawing/2014/main" id="{B8145904-0C70-DA9A-9E0F-E81EA8899EC1}"/>
                </a:ext>
              </a:extLst>
            </xdr:cNvPr>
            <xdr:cNvPicPr/>
          </xdr:nvPicPr>
          <xdr:blipFill>
            <a:blip xmlns:r="http://schemas.openxmlformats.org/officeDocument/2006/relationships" r:embed="rId10"/>
            <a:stretch>
              <a:fillRect/>
            </a:stretch>
          </xdr:blipFill>
          <xdr:spPr>
            <a:xfrm>
              <a:off x="3084840" y="104760"/>
              <a:ext cx="2731320" cy="411120"/>
            </a:xfrm>
            <a:prstGeom prst="rect">
              <a:avLst/>
            </a:prstGeom>
          </xdr:spPr>
        </xdr:pic>
      </mc:Fallback>
    </mc:AlternateContent>
    <xdr:clientData/>
  </xdr:twoCellAnchor>
  <xdr:twoCellAnchor editAs="oneCell">
    <xdr:from>
      <xdr:col>2</xdr:col>
      <xdr:colOff>115320</xdr:colOff>
      <xdr:row>3</xdr:row>
      <xdr:rowOff>67320</xdr:rowOff>
    </xdr:from>
    <xdr:to>
      <xdr:col>3</xdr:col>
      <xdr:colOff>16920</xdr:colOff>
      <xdr:row>4</xdr:row>
      <xdr:rowOff>71280</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37" name="Ink 36">
              <a:extLst>
                <a:ext uri="{FF2B5EF4-FFF2-40B4-BE49-F238E27FC236}">
                  <a16:creationId xmlns:a16="http://schemas.microsoft.com/office/drawing/2014/main" id="{F36744D8-064B-8D24-9E6D-422826C4A5BD}"/>
                </a:ext>
              </a:extLst>
            </xdr14:cNvPr>
            <xdr14:cNvContentPartPr/>
          </xdr14:nvContentPartPr>
          <xdr14:nvPr macro=""/>
          <xdr14:xfrm>
            <a:off x="1334520" y="615960"/>
            <a:ext cx="511200" cy="186840"/>
          </xdr14:xfrm>
        </xdr:contentPart>
      </mc:Choice>
      <mc:Fallback>
        <xdr:pic>
          <xdr:nvPicPr>
            <xdr:cNvPr id="37" name="Ink 36">
              <a:extLst>
                <a:ext uri="{FF2B5EF4-FFF2-40B4-BE49-F238E27FC236}">
                  <a16:creationId xmlns:a16="http://schemas.microsoft.com/office/drawing/2014/main" id="{F36744D8-064B-8D24-9E6D-422826C4A5BD}"/>
                </a:ext>
              </a:extLst>
            </xdr:cNvPr>
            <xdr:cNvPicPr/>
          </xdr:nvPicPr>
          <xdr:blipFill>
            <a:blip xmlns:r="http://schemas.openxmlformats.org/officeDocument/2006/relationships" r:embed="rId12"/>
            <a:stretch>
              <a:fillRect/>
            </a:stretch>
          </xdr:blipFill>
          <xdr:spPr>
            <a:xfrm>
              <a:off x="1325880" y="606960"/>
              <a:ext cx="528840" cy="204480"/>
            </a:xfrm>
            <a:prstGeom prst="rect">
              <a:avLst/>
            </a:prstGeom>
          </xdr:spPr>
        </xdr:pic>
      </mc:Fallback>
    </mc:AlternateContent>
    <xdr:clientData/>
  </xdr:twoCellAnchor>
  <xdr:twoCellAnchor editAs="oneCell">
    <xdr:from>
      <xdr:col>3</xdr:col>
      <xdr:colOff>272160</xdr:colOff>
      <xdr:row>3</xdr:row>
      <xdr:rowOff>29520</xdr:rowOff>
    </xdr:from>
    <xdr:to>
      <xdr:col>5</xdr:col>
      <xdr:colOff>81840</xdr:colOff>
      <xdr:row>5</xdr:row>
      <xdr:rowOff>3600</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40" name="Ink 39">
              <a:extLst>
                <a:ext uri="{FF2B5EF4-FFF2-40B4-BE49-F238E27FC236}">
                  <a16:creationId xmlns:a16="http://schemas.microsoft.com/office/drawing/2014/main" id="{E62AA420-C9AF-5389-1DD2-D4D88F8FF009}"/>
                </a:ext>
              </a:extLst>
            </xdr14:cNvPr>
            <xdr14:cNvContentPartPr/>
          </xdr14:nvContentPartPr>
          <xdr14:nvPr macro=""/>
          <xdr14:xfrm>
            <a:off x="2100960" y="578160"/>
            <a:ext cx="1028880" cy="339840"/>
          </xdr14:xfrm>
        </xdr:contentPart>
      </mc:Choice>
      <mc:Fallback>
        <xdr:pic>
          <xdr:nvPicPr>
            <xdr:cNvPr id="40" name="Ink 39">
              <a:extLst>
                <a:ext uri="{FF2B5EF4-FFF2-40B4-BE49-F238E27FC236}">
                  <a16:creationId xmlns:a16="http://schemas.microsoft.com/office/drawing/2014/main" id="{E62AA420-C9AF-5389-1DD2-D4D88F8FF009}"/>
                </a:ext>
              </a:extLst>
            </xdr:cNvPr>
            <xdr:cNvPicPr/>
          </xdr:nvPicPr>
          <xdr:blipFill>
            <a:blip xmlns:r="http://schemas.openxmlformats.org/officeDocument/2006/relationships" r:embed="rId14"/>
            <a:stretch>
              <a:fillRect/>
            </a:stretch>
          </xdr:blipFill>
          <xdr:spPr>
            <a:xfrm>
              <a:off x="2091960" y="569160"/>
              <a:ext cx="1046520" cy="357480"/>
            </a:xfrm>
            <a:prstGeom prst="rect">
              <a:avLst/>
            </a:prstGeom>
          </xdr:spPr>
        </xdr:pic>
      </mc:Fallback>
    </mc:AlternateContent>
    <xdr:clientData/>
  </xdr:twoCellAnchor>
  <xdr:twoCellAnchor editAs="oneCell">
    <xdr:from>
      <xdr:col>5</xdr:col>
      <xdr:colOff>329880</xdr:colOff>
      <xdr:row>3</xdr:row>
      <xdr:rowOff>360</xdr:rowOff>
    </xdr:from>
    <xdr:to>
      <xdr:col>8</xdr:col>
      <xdr:colOff>66360</xdr:colOff>
      <xdr:row>4</xdr:row>
      <xdr:rowOff>30960</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50" name="Ink 49">
              <a:extLst>
                <a:ext uri="{FF2B5EF4-FFF2-40B4-BE49-F238E27FC236}">
                  <a16:creationId xmlns:a16="http://schemas.microsoft.com/office/drawing/2014/main" id="{95C3A583-0903-BB51-C2D3-900384DEA84D}"/>
                </a:ext>
              </a:extLst>
            </xdr14:cNvPr>
            <xdr14:cNvContentPartPr/>
          </xdr14:nvContentPartPr>
          <xdr14:nvPr macro=""/>
          <xdr14:xfrm>
            <a:off x="3377880" y="549000"/>
            <a:ext cx="1565280" cy="213480"/>
          </xdr14:xfrm>
        </xdr:contentPart>
      </mc:Choice>
      <mc:Fallback>
        <xdr:pic>
          <xdr:nvPicPr>
            <xdr:cNvPr id="50" name="Ink 49">
              <a:extLst>
                <a:ext uri="{FF2B5EF4-FFF2-40B4-BE49-F238E27FC236}">
                  <a16:creationId xmlns:a16="http://schemas.microsoft.com/office/drawing/2014/main" id="{95C3A583-0903-BB51-C2D3-900384DEA84D}"/>
                </a:ext>
              </a:extLst>
            </xdr:cNvPr>
            <xdr:cNvPicPr/>
          </xdr:nvPicPr>
          <xdr:blipFill>
            <a:blip xmlns:r="http://schemas.openxmlformats.org/officeDocument/2006/relationships" r:embed="rId16"/>
            <a:stretch>
              <a:fillRect/>
            </a:stretch>
          </xdr:blipFill>
          <xdr:spPr>
            <a:xfrm>
              <a:off x="3369238" y="540000"/>
              <a:ext cx="1582924" cy="231120"/>
            </a:xfrm>
            <a:prstGeom prst="rect">
              <a:avLst/>
            </a:prstGeom>
          </xdr:spPr>
        </xdr:pic>
      </mc:Fallback>
    </mc:AlternateContent>
    <xdr:clientData/>
  </xdr:twoCellAnchor>
  <xdr:twoCellAnchor editAs="oneCell">
    <xdr:from>
      <xdr:col>8</xdr:col>
      <xdr:colOff>448320</xdr:colOff>
      <xdr:row>2</xdr:row>
      <xdr:rowOff>124200</xdr:rowOff>
    </xdr:from>
    <xdr:to>
      <xdr:col>15</xdr:col>
      <xdr:colOff>69480</xdr:colOff>
      <xdr:row>4</xdr:row>
      <xdr:rowOff>123120</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63" name="Ink 62">
              <a:extLst>
                <a:ext uri="{FF2B5EF4-FFF2-40B4-BE49-F238E27FC236}">
                  <a16:creationId xmlns:a16="http://schemas.microsoft.com/office/drawing/2014/main" id="{8A4C740A-9E41-09FE-EE8C-19A177F767F8}"/>
                </a:ext>
              </a:extLst>
            </xdr14:cNvPr>
            <xdr14:cNvContentPartPr/>
          </xdr14:nvContentPartPr>
          <xdr14:nvPr macro=""/>
          <xdr14:xfrm>
            <a:off x="5325120" y="489960"/>
            <a:ext cx="3888360" cy="364680"/>
          </xdr14:xfrm>
        </xdr:contentPart>
      </mc:Choice>
      <mc:Fallback>
        <xdr:pic>
          <xdr:nvPicPr>
            <xdr:cNvPr id="63" name="Ink 62">
              <a:extLst>
                <a:ext uri="{FF2B5EF4-FFF2-40B4-BE49-F238E27FC236}">
                  <a16:creationId xmlns:a16="http://schemas.microsoft.com/office/drawing/2014/main" id="{8A4C740A-9E41-09FE-EE8C-19A177F767F8}"/>
                </a:ext>
              </a:extLst>
            </xdr:cNvPr>
            <xdr:cNvPicPr/>
          </xdr:nvPicPr>
          <xdr:blipFill>
            <a:blip xmlns:r="http://schemas.openxmlformats.org/officeDocument/2006/relationships" r:embed="rId18"/>
            <a:stretch>
              <a:fillRect/>
            </a:stretch>
          </xdr:blipFill>
          <xdr:spPr>
            <a:xfrm>
              <a:off x="5316480" y="481320"/>
              <a:ext cx="3906000" cy="382320"/>
            </a:xfrm>
            <a:prstGeom prst="rect">
              <a:avLst/>
            </a:prstGeom>
          </xdr:spPr>
        </xdr:pic>
      </mc:Fallback>
    </mc:AlternateContent>
    <xdr:clientData/>
  </xdr:twoCellAnchor>
  <xdr:twoCellAnchor editAs="oneCell">
    <xdr:from>
      <xdr:col>1</xdr:col>
      <xdr:colOff>84840</xdr:colOff>
      <xdr:row>11</xdr:row>
      <xdr:rowOff>79200</xdr:rowOff>
    </xdr:from>
    <xdr:to>
      <xdr:col>7</xdr:col>
      <xdr:colOff>216600</xdr:colOff>
      <xdr:row>14</xdr:row>
      <xdr:rowOff>95760</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92" name="Ink 91">
              <a:extLst>
                <a:ext uri="{FF2B5EF4-FFF2-40B4-BE49-F238E27FC236}">
                  <a16:creationId xmlns:a16="http://schemas.microsoft.com/office/drawing/2014/main" id="{E2624D5D-27B1-6034-9360-572B75AFBDD9}"/>
                </a:ext>
              </a:extLst>
            </xdr14:cNvPr>
            <xdr14:cNvContentPartPr/>
          </xdr14:nvContentPartPr>
          <xdr14:nvPr macro=""/>
          <xdr14:xfrm>
            <a:off x="694440" y="2090880"/>
            <a:ext cx="3789360" cy="565200"/>
          </xdr14:xfrm>
        </xdr:contentPart>
      </mc:Choice>
      <mc:Fallback>
        <xdr:pic>
          <xdr:nvPicPr>
            <xdr:cNvPr id="92" name="Ink 91">
              <a:extLst>
                <a:ext uri="{FF2B5EF4-FFF2-40B4-BE49-F238E27FC236}">
                  <a16:creationId xmlns:a16="http://schemas.microsoft.com/office/drawing/2014/main" id="{E2624D5D-27B1-6034-9360-572B75AFBDD9}"/>
                </a:ext>
              </a:extLst>
            </xdr:cNvPr>
            <xdr:cNvPicPr/>
          </xdr:nvPicPr>
          <xdr:blipFill>
            <a:blip xmlns:r="http://schemas.openxmlformats.org/officeDocument/2006/relationships" r:embed="rId20"/>
            <a:stretch>
              <a:fillRect/>
            </a:stretch>
          </xdr:blipFill>
          <xdr:spPr>
            <a:xfrm>
              <a:off x="685799" y="2082240"/>
              <a:ext cx="3807002" cy="582840"/>
            </a:xfrm>
            <a:prstGeom prst="rect">
              <a:avLst/>
            </a:prstGeom>
          </xdr:spPr>
        </xdr:pic>
      </mc:Fallback>
    </mc:AlternateContent>
    <xdr:clientData/>
  </xdr:twoCellAnchor>
  <xdr:twoCellAnchor editAs="oneCell">
    <xdr:from>
      <xdr:col>3</xdr:col>
      <xdr:colOff>272880</xdr:colOff>
      <xdr:row>14</xdr:row>
      <xdr:rowOff>109080</xdr:rowOff>
    </xdr:from>
    <xdr:to>
      <xdr:col>7</xdr:col>
      <xdr:colOff>115800</xdr:colOff>
      <xdr:row>16</xdr:row>
      <xdr:rowOff>108720</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104" name="Ink 103">
              <a:extLst>
                <a:ext uri="{FF2B5EF4-FFF2-40B4-BE49-F238E27FC236}">
                  <a16:creationId xmlns:a16="http://schemas.microsoft.com/office/drawing/2014/main" id="{B501E04B-CCD1-49A0-5927-D4DF20DC2C9C}"/>
                </a:ext>
              </a:extLst>
            </xdr14:cNvPr>
            <xdr14:cNvContentPartPr/>
          </xdr14:nvContentPartPr>
          <xdr14:nvPr macro=""/>
          <xdr14:xfrm>
            <a:off x="2101680" y="2669400"/>
            <a:ext cx="2281320" cy="365400"/>
          </xdr14:xfrm>
        </xdr:contentPart>
      </mc:Choice>
      <mc:Fallback>
        <xdr:pic>
          <xdr:nvPicPr>
            <xdr:cNvPr id="104" name="Ink 103">
              <a:extLst>
                <a:ext uri="{FF2B5EF4-FFF2-40B4-BE49-F238E27FC236}">
                  <a16:creationId xmlns:a16="http://schemas.microsoft.com/office/drawing/2014/main" id="{B501E04B-CCD1-49A0-5927-D4DF20DC2C9C}"/>
                </a:ext>
              </a:extLst>
            </xdr:cNvPr>
            <xdr:cNvPicPr/>
          </xdr:nvPicPr>
          <xdr:blipFill>
            <a:blip xmlns:r="http://schemas.openxmlformats.org/officeDocument/2006/relationships" r:embed="rId22"/>
            <a:stretch>
              <a:fillRect/>
            </a:stretch>
          </xdr:blipFill>
          <xdr:spPr>
            <a:xfrm>
              <a:off x="2095560" y="2663280"/>
              <a:ext cx="2293560" cy="377640"/>
            </a:xfrm>
            <a:prstGeom prst="rect">
              <a:avLst/>
            </a:prstGeom>
          </xdr:spPr>
        </xdr:pic>
      </mc:Fallback>
    </mc:AlternateContent>
    <xdr:clientData/>
  </xdr:twoCellAnchor>
  <xdr:twoCellAnchor editAs="oneCell">
    <xdr:from>
      <xdr:col>10</xdr:col>
      <xdr:colOff>69720</xdr:colOff>
      <xdr:row>13</xdr:row>
      <xdr:rowOff>88200</xdr:rowOff>
    </xdr:from>
    <xdr:to>
      <xdr:col>11</xdr:col>
      <xdr:colOff>477480</xdr:colOff>
      <xdr:row>16</xdr:row>
      <xdr:rowOff>1440</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113" name="Ink 112">
              <a:extLst>
                <a:ext uri="{FF2B5EF4-FFF2-40B4-BE49-F238E27FC236}">
                  <a16:creationId xmlns:a16="http://schemas.microsoft.com/office/drawing/2014/main" id="{16A42BC1-1A40-96F0-5845-5B43596A9289}"/>
                </a:ext>
              </a:extLst>
            </xdr14:cNvPr>
            <xdr14:cNvContentPartPr/>
          </xdr14:nvContentPartPr>
          <xdr14:nvPr macro=""/>
          <xdr14:xfrm>
            <a:off x="6165720" y="2465640"/>
            <a:ext cx="1017360" cy="461880"/>
          </xdr14:xfrm>
        </xdr:contentPart>
      </mc:Choice>
      <mc:Fallback>
        <xdr:pic>
          <xdr:nvPicPr>
            <xdr:cNvPr id="113" name="Ink 112">
              <a:extLst>
                <a:ext uri="{FF2B5EF4-FFF2-40B4-BE49-F238E27FC236}">
                  <a16:creationId xmlns:a16="http://schemas.microsoft.com/office/drawing/2014/main" id="{16A42BC1-1A40-96F0-5845-5B43596A9289}"/>
                </a:ext>
              </a:extLst>
            </xdr:cNvPr>
            <xdr:cNvPicPr/>
          </xdr:nvPicPr>
          <xdr:blipFill>
            <a:blip xmlns:r="http://schemas.openxmlformats.org/officeDocument/2006/relationships" r:embed="rId24"/>
            <a:stretch>
              <a:fillRect/>
            </a:stretch>
          </xdr:blipFill>
          <xdr:spPr>
            <a:xfrm>
              <a:off x="6159600" y="2459520"/>
              <a:ext cx="1029600" cy="474120"/>
            </a:xfrm>
            <a:prstGeom prst="rect">
              <a:avLst/>
            </a:prstGeom>
          </xdr:spPr>
        </xdr:pic>
      </mc:Fallback>
    </mc:AlternateContent>
    <xdr:clientData/>
  </xdr:twoCellAnchor>
  <xdr:twoCellAnchor editAs="oneCell">
    <xdr:from>
      <xdr:col>7</xdr:col>
      <xdr:colOff>189600</xdr:colOff>
      <xdr:row>14</xdr:row>
      <xdr:rowOff>74880</xdr:rowOff>
    </xdr:from>
    <xdr:to>
      <xdr:col>9</xdr:col>
      <xdr:colOff>451440</xdr:colOff>
      <xdr:row>15</xdr:row>
      <xdr:rowOff>176040</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114" name="Ink 113">
              <a:extLst>
                <a:ext uri="{FF2B5EF4-FFF2-40B4-BE49-F238E27FC236}">
                  <a16:creationId xmlns:a16="http://schemas.microsoft.com/office/drawing/2014/main" id="{F1676344-6246-2EE6-3E4A-3E83DEBCA7FE}"/>
                </a:ext>
              </a:extLst>
            </xdr14:cNvPr>
            <xdr14:cNvContentPartPr/>
          </xdr14:nvContentPartPr>
          <xdr14:nvPr macro=""/>
          <xdr14:xfrm>
            <a:off x="4456800" y="2635200"/>
            <a:ext cx="1481040" cy="284040"/>
          </xdr14:xfrm>
        </xdr:contentPart>
      </mc:Choice>
      <mc:Fallback>
        <xdr:pic>
          <xdr:nvPicPr>
            <xdr:cNvPr id="114" name="Ink 113">
              <a:extLst>
                <a:ext uri="{FF2B5EF4-FFF2-40B4-BE49-F238E27FC236}">
                  <a16:creationId xmlns:a16="http://schemas.microsoft.com/office/drawing/2014/main" id="{F1676344-6246-2EE6-3E4A-3E83DEBCA7FE}"/>
                </a:ext>
              </a:extLst>
            </xdr:cNvPr>
            <xdr:cNvPicPr/>
          </xdr:nvPicPr>
          <xdr:blipFill>
            <a:blip xmlns:r="http://schemas.openxmlformats.org/officeDocument/2006/relationships" r:embed="rId26"/>
            <a:stretch>
              <a:fillRect/>
            </a:stretch>
          </xdr:blipFill>
          <xdr:spPr>
            <a:xfrm>
              <a:off x="4450680" y="2629080"/>
              <a:ext cx="1493280" cy="296280"/>
            </a:xfrm>
            <a:prstGeom prst="rect">
              <a:avLst/>
            </a:prstGeom>
          </xdr:spPr>
        </xdr:pic>
      </mc:Fallback>
    </mc:AlternateContent>
    <xdr:clientData/>
  </xdr:twoCellAnchor>
  <xdr:twoCellAnchor editAs="oneCell">
    <xdr:from>
      <xdr:col>12</xdr:col>
      <xdr:colOff>213120</xdr:colOff>
      <xdr:row>13</xdr:row>
      <xdr:rowOff>81360</xdr:rowOff>
    </xdr:from>
    <xdr:to>
      <xdr:col>16</xdr:col>
      <xdr:colOff>233880</xdr:colOff>
      <xdr:row>15</xdr:row>
      <xdr:rowOff>70920</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133" name="Ink 132">
              <a:extLst>
                <a:ext uri="{FF2B5EF4-FFF2-40B4-BE49-F238E27FC236}">
                  <a16:creationId xmlns:a16="http://schemas.microsoft.com/office/drawing/2014/main" id="{C71FAA14-8D82-9F91-9C88-B0DD38F88955}"/>
                </a:ext>
              </a:extLst>
            </xdr14:cNvPr>
            <xdr14:cNvContentPartPr/>
          </xdr14:nvContentPartPr>
          <xdr14:nvPr macro=""/>
          <xdr14:xfrm>
            <a:off x="7528320" y="2458800"/>
            <a:ext cx="2459160" cy="355320"/>
          </xdr14:xfrm>
        </xdr:contentPart>
      </mc:Choice>
      <mc:Fallback>
        <xdr:pic>
          <xdr:nvPicPr>
            <xdr:cNvPr id="133" name="Ink 132">
              <a:extLst>
                <a:ext uri="{FF2B5EF4-FFF2-40B4-BE49-F238E27FC236}">
                  <a16:creationId xmlns:a16="http://schemas.microsoft.com/office/drawing/2014/main" id="{C71FAA14-8D82-9F91-9C88-B0DD38F88955}"/>
                </a:ext>
              </a:extLst>
            </xdr:cNvPr>
            <xdr:cNvPicPr/>
          </xdr:nvPicPr>
          <xdr:blipFill>
            <a:blip xmlns:r="http://schemas.openxmlformats.org/officeDocument/2006/relationships" r:embed="rId28"/>
            <a:stretch>
              <a:fillRect/>
            </a:stretch>
          </xdr:blipFill>
          <xdr:spPr>
            <a:xfrm>
              <a:off x="7522200" y="2452680"/>
              <a:ext cx="2471400" cy="367560"/>
            </a:xfrm>
            <a:prstGeom prst="rect">
              <a:avLst/>
            </a:prstGeom>
          </xdr:spPr>
        </xdr:pic>
      </mc:Fallback>
    </mc:AlternateContent>
    <xdr:clientData/>
  </xdr:twoCellAnchor>
  <xdr:twoCellAnchor editAs="oneCell">
    <xdr:from>
      <xdr:col>18</xdr:col>
      <xdr:colOff>345480</xdr:colOff>
      <xdr:row>13</xdr:row>
      <xdr:rowOff>150840</xdr:rowOff>
    </xdr:from>
    <xdr:to>
      <xdr:col>21</xdr:col>
      <xdr:colOff>116520</xdr:colOff>
      <xdr:row>15</xdr:row>
      <xdr:rowOff>172080</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142" name="Ink 141">
              <a:extLst>
                <a:ext uri="{FF2B5EF4-FFF2-40B4-BE49-F238E27FC236}">
                  <a16:creationId xmlns:a16="http://schemas.microsoft.com/office/drawing/2014/main" id="{841DEFF2-DB48-BD56-C0D7-EFA4E5D6EBA6}"/>
                </a:ext>
              </a:extLst>
            </xdr14:cNvPr>
            <xdr14:cNvContentPartPr/>
          </xdr14:nvContentPartPr>
          <xdr14:nvPr macro=""/>
          <xdr14:xfrm>
            <a:off x="11927880" y="2528280"/>
            <a:ext cx="1599840" cy="387000"/>
          </xdr14:xfrm>
        </xdr:contentPart>
      </mc:Choice>
      <mc:Fallback>
        <xdr:pic>
          <xdr:nvPicPr>
            <xdr:cNvPr id="142" name="Ink 141">
              <a:extLst>
                <a:ext uri="{FF2B5EF4-FFF2-40B4-BE49-F238E27FC236}">
                  <a16:creationId xmlns:a16="http://schemas.microsoft.com/office/drawing/2014/main" id="{841DEFF2-DB48-BD56-C0D7-EFA4E5D6EBA6}"/>
                </a:ext>
              </a:extLst>
            </xdr:cNvPr>
            <xdr:cNvPicPr/>
          </xdr:nvPicPr>
          <xdr:blipFill>
            <a:blip xmlns:r="http://schemas.openxmlformats.org/officeDocument/2006/relationships" r:embed="rId30"/>
            <a:stretch>
              <a:fillRect/>
            </a:stretch>
          </xdr:blipFill>
          <xdr:spPr>
            <a:xfrm>
              <a:off x="11921760" y="2522160"/>
              <a:ext cx="1612080" cy="399240"/>
            </a:xfrm>
            <a:prstGeom prst="rect">
              <a:avLst/>
            </a:prstGeom>
          </xdr:spPr>
        </xdr:pic>
      </mc:Fallback>
    </mc:AlternateContent>
    <xdr:clientData/>
  </xdr:twoCellAnchor>
  <xdr:twoCellAnchor editAs="oneCell">
    <xdr:from>
      <xdr:col>16</xdr:col>
      <xdr:colOff>0</xdr:colOff>
      <xdr:row>13</xdr:row>
      <xdr:rowOff>104400</xdr:rowOff>
    </xdr:from>
    <xdr:to>
      <xdr:col>18</xdr:col>
      <xdr:colOff>95160</xdr:colOff>
      <xdr:row>15</xdr:row>
      <xdr:rowOff>51840</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143" name="Ink 142">
              <a:extLst>
                <a:ext uri="{FF2B5EF4-FFF2-40B4-BE49-F238E27FC236}">
                  <a16:creationId xmlns:a16="http://schemas.microsoft.com/office/drawing/2014/main" id="{9423BAFC-3B69-601D-234A-36D9D7FC95D6}"/>
                </a:ext>
              </a:extLst>
            </xdr14:cNvPr>
            <xdr14:cNvContentPartPr/>
          </xdr14:nvContentPartPr>
          <xdr14:nvPr macro=""/>
          <xdr14:xfrm>
            <a:off x="10311840" y="2481840"/>
            <a:ext cx="1314360" cy="313200"/>
          </xdr14:xfrm>
        </xdr:contentPart>
      </mc:Choice>
      <mc:Fallback>
        <xdr:pic>
          <xdr:nvPicPr>
            <xdr:cNvPr id="143" name="Ink 142">
              <a:extLst>
                <a:ext uri="{FF2B5EF4-FFF2-40B4-BE49-F238E27FC236}">
                  <a16:creationId xmlns:a16="http://schemas.microsoft.com/office/drawing/2014/main" id="{9423BAFC-3B69-601D-234A-36D9D7FC95D6}"/>
                </a:ext>
              </a:extLst>
            </xdr:cNvPr>
            <xdr:cNvPicPr/>
          </xdr:nvPicPr>
          <xdr:blipFill>
            <a:blip xmlns:r="http://schemas.openxmlformats.org/officeDocument/2006/relationships" r:embed="rId32"/>
            <a:stretch>
              <a:fillRect/>
            </a:stretch>
          </xdr:blipFill>
          <xdr:spPr>
            <a:xfrm>
              <a:off x="10305720" y="2475720"/>
              <a:ext cx="1326600" cy="325440"/>
            </a:xfrm>
            <a:prstGeom prst="rect">
              <a:avLst/>
            </a:prstGeom>
          </xdr:spPr>
        </xdr:pic>
      </mc:Fallback>
    </mc:AlternateContent>
    <xdr:clientData/>
  </xdr:twoCellAnchor>
  <xdr:twoCellAnchor editAs="oneCell">
    <xdr:from>
      <xdr:col>1</xdr:col>
      <xdr:colOff>594240</xdr:colOff>
      <xdr:row>28</xdr:row>
      <xdr:rowOff>102960</xdr:rowOff>
    </xdr:from>
    <xdr:to>
      <xdr:col>1</xdr:col>
      <xdr:colOff>606840</xdr:colOff>
      <xdr:row>28</xdr:row>
      <xdr:rowOff>114840</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144" name="Ink 143">
              <a:extLst>
                <a:ext uri="{FF2B5EF4-FFF2-40B4-BE49-F238E27FC236}">
                  <a16:creationId xmlns:a16="http://schemas.microsoft.com/office/drawing/2014/main" id="{7B85344D-7653-73BA-EB05-812D90E38450}"/>
                </a:ext>
              </a:extLst>
            </xdr14:cNvPr>
            <xdr14:cNvContentPartPr/>
          </xdr14:nvContentPartPr>
          <xdr14:nvPr macro=""/>
          <xdr14:xfrm>
            <a:off x="1203840" y="5223600"/>
            <a:ext cx="12600" cy="11880"/>
          </xdr14:xfrm>
        </xdr:contentPart>
      </mc:Choice>
      <mc:Fallback>
        <xdr:pic>
          <xdr:nvPicPr>
            <xdr:cNvPr id="144" name="Ink 143">
              <a:extLst>
                <a:ext uri="{FF2B5EF4-FFF2-40B4-BE49-F238E27FC236}">
                  <a16:creationId xmlns:a16="http://schemas.microsoft.com/office/drawing/2014/main" id="{7B85344D-7653-73BA-EB05-812D90E38450}"/>
                </a:ext>
              </a:extLst>
            </xdr:cNvPr>
            <xdr:cNvPicPr/>
          </xdr:nvPicPr>
          <xdr:blipFill>
            <a:blip xmlns:r="http://schemas.openxmlformats.org/officeDocument/2006/relationships" r:embed="rId34"/>
            <a:stretch>
              <a:fillRect/>
            </a:stretch>
          </xdr:blipFill>
          <xdr:spPr>
            <a:xfrm>
              <a:off x="1197720" y="5217480"/>
              <a:ext cx="24840" cy="24120"/>
            </a:xfrm>
            <a:prstGeom prst="rect">
              <a:avLst/>
            </a:prstGeom>
          </xdr:spPr>
        </xdr:pic>
      </mc:Fallback>
    </mc:AlternateContent>
    <xdr:clientData/>
  </xdr:twoCellAnchor>
  <xdr:twoCellAnchor editAs="oneCell">
    <xdr:from>
      <xdr:col>2</xdr:col>
      <xdr:colOff>556320</xdr:colOff>
      <xdr:row>27</xdr:row>
      <xdr:rowOff>138960</xdr:rowOff>
    </xdr:from>
    <xdr:to>
      <xdr:col>2</xdr:col>
      <xdr:colOff>560640</xdr:colOff>
      <xdr:row>27</xdr:row>
      <xdr:rowOff>150120</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145" name="Ink 144">
              <a:extLst>
                <a:ext uri="{FF2B5EF4-FFF2-40B4-BE49-F238E27FC236}">
                  <a16:creationId xmlns:a16="http://schemas.microsoft.com/office/drawing/2014/main" id="{4D22E2DD-540D-B8AF-2A2A-F43AF7A8BC3A}"/>
                </a:ext>
              </a:extLst>
            </xdr14:cNvPr>
            <xdr14:cNvContentPartPr/>
          </xdr14:nvContentPartPr>
          <xdr14:nvPr macro=""/>
          <xdr14:xfrm>
            <a:off x="1775520" y="5076720"/>
            <a:ext cx="4320" cy="11160"/>
          </xdr14:xfrm>
        </xdr:contentPart>
      </mc:Choice>
      <mc:Fallback>
        <xdr:pic>
          <xdr:nvPicPr>
            <xdr:cNvPr id="145" name="Ink 144">
              <a:extLst>
                <a:ext uri="{FF2B5EF4-FFF2-40B4-BE49-F238E27FC236}">
                  <a16:creationId xmlns:a16="http://schemas.microsoft.com/office/drawing/2014/main" id="{4D22E2DD-540D-B8AF-2A2A-F43AF7A8BC3A}"/>
                </a:ext>
              </a:extLst>
            </xdr:cNvPr>
            <xdr:cNvPicPr/>
          </xdr:nvPicPr>
          <xdr:blipFill>
            <a:blip xmlns:r="http://schemas.openxmlformats.org/officeDocument/2006/relationships" r:embed="rId36"/>
            <a:stretch>
              <a:fillRect/>
            </a:stretch>
          </xdr:blipFill>
          <xdr:spPr>
            <a:xfrm>
              <a:off x="1769400" y="5070600"/>
              <a:ext cx="16560" cy="23400"/>
            </a:xfrm>
            <a:prstGeom prst="rect">
              <a:avLst/>
            </a:prstGeom>
          </xdr:spPr>
        </xdr:pic>
      </mc:Fallback>
    </mc:AlternateContent>
    <xdr:clientData/>
  </xdr:twoCellAnchor>
  <xdr:twoCellAnchor editAs="oneCell">
    <xdr:from>
      <xdr:col>1</xdr:col>
      <xdr:colOff>118320</xdr:colOff>
      <xdr:row>26</xdr:row>
      <xdr:rowOff>166680</xdr:rowOff>
    </xdr:from>
    <xdr:to>
      <xdr:col>6</xdr:col>
      <xdr:colOff>604800</xdr:colOff>
      <xdr:row>29</xdr:row>
      <xdr:rowOff>100800</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166" name="Ink 165">
              <a:extLst>
                <a:ext uri="{FF2B5EF4-FFF2-40B4-BE49-F238E27FC236}">
                  <a16:creationId xmlns:a16="http://schemas.microsoft.com/office/drawing/2014/main" id="{DAF40F1C-91E3-95D4-27A0-D2E330441A54}"/>
                </a:ext>
              </a:extLst>
            </xdr14:cNvPr>
            <xdr14:cNvContentPartPr/>
          </xdr14:nvContentPartPr>
          <xdr14:nvPr macro=""/>
          <xdr14:xfrm>
            <a:off x="727920" y="4921560"/>
            <a:ext cx="3534480" cy="482760"/>
          </xdr14:xfrm>
        </xdr:contentPart>
      </mc:Choice>
      <mc:Fallback>
        <xdr:pic>
          <xdr:nvPicPr>
            <xdr:cNvPr id="166" name="Ink 165">
              <a:extLst>
                <a:ext uri="{FF2B5EF4-FFF2-40B4-BE49-F238E27FC236}">
                  <a16:creationId xmlns:a16="http://schemas.microsoft.com/office/drawing/2014/main" id="{DAF40F1C-91E3-95D4-27A0-D2E330441A54}"/>
                </a:ext>
              </a:extLst>
            </xdr:cNvPr>
            <xdr:cNvPicPr/>
          </xdr:nvPicPr>
          <xdr:blipFill>
            <a:blip xmlns:r="http://schemas.openxmlformats.org/officeDocument/2006/relationships" r:embed="rId38"/>
            <a:stretch>
              <a:fillRect/>
            </a:stretch>
          </xdr:blipFill>
          <xdr:spPr>
            <a:xfrm>
              <a:off x="719280" y="4912926"/>
              <a:ext cx="3552120" cy="500387"/>
            </a:xfrm>
            <a:prstGeom prst="rect">
              <a:avLst/>
            </a:prstGeom>
          </xdr:spPr>
        </xdr:pic>
      </mc:Fallback>
    </mc:AlternateContent>
    <xdr:clientData/>
  </xdr:twoCellAnchor>
  <xdr:twoCellAnchor editAs="oneCell">
    <xdr:from>
      <xdr:col>2</xdr:col>
      <xdr:colOff>79680</xdr:colOff>
      <xdr:row>28</xdr:row>
      <xdr:rowOff>90720</xdr:rowOff>
    </xdr:from>
    <xdr:to>
      <xdr:col>7</xdr:col>
      <xdr:colOff>148560</xdr:colOff>
      <xdr:row>29</xdr:row>
      <xdr:rowOff>114120</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167" name="Ink 166">
              <a:extLst>
                <a:ext uri="{FF2B5EF4-FFF2-40B4-BE49-F238E27FC236}">
                  <a16:creationId xmlns:a16="http://schemas.microsoft.com/office/drawing/2014/main" id="{781B15A2-1201-FD89-ED5C-2C55C043DFF5}"/>
                </a:ext>
              </a:extLst>
            </xdr14:cNvPr>
            <xdr14:cNvContentPartPr/>
          </xdr14:nvContentPartPr>
          <xdr14:nvPr macro=""/>
          <xdr14:xfrm>
            <a:off x="1298880" y="5211360"/>
            <a:ext cx="3116880" cy="206280"/>
          </xdr14:xfrm>
        </xdr:contentPart>
      </mc:Choice>
      <mc:Fallback>
        <xdr:pic>
          <xdr:nvPicPr>
            <xdr:cNvPr id="167" name="Ink 166">
              <a:extLst>
                <a:ext uri="{FF2B5EF4-FFF2-40B4-BE49-F238E27FC236}">
                  <a16:creationId xmlns:a16="http://schemas.microsoft.com/office/drawing/2014/main" id="{781B15A2-1201-FD89-ED5C-2C55C043DFF5}"/>
                </a:ext>
              </a:extLst>
            </xdr:cNvPr>
            <xdr:cNvPicPr/>
          </xdr:nvPicPr>
          <xdr:blipFill>
            <a:blip xmlns:r="http://schemas.openxmlformats.org/officeDocument/2006/relationships" r:embed="rId40"/>
            <a:stretch>
              <a:fillRect/>
            </a:stretch>
          </xdr:blipFill>
          <xdr:spPr>
            <a:xfrm>
              <a:off x="1289880" y="5202720"/>
              <a:ext cx="3134520" cy="223920"/>
            </a:xfrm>
            <a:prstGeom prst="rect">
              <a:avLst/>
            </a:prstGeom>
          </xdr:spPr>
        </xdr:pic>
      </mc:Fallback>
    </mc:AlternateContent>
    <xdr:clientData/>
  </xdr:twoCellAnchor>
  <xdr:twoCellAnchor editAs="oneCell">
    <xdr:from>
      <xdr:col>5</xdr:col>
      <xdr:colOff>205320</xdr:colOff>
      <xdr:row>27</xdr:row>
      <xdr:rowOff>67680</xdr:rowOff>
    </xdr:from>
    <xdr:to>
      <xdr:col>5</xdr:col>
      <xdr:colOff>215760</xdr:colOff>
      <xdr:row>27</xdr:row>
      <xdr:rowOff>71280</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168" name="Ink 167">
              <a:extLst>
                <a:ext uri="{FF2B5EF4-FFF2-40B4-BE49-F238E27FC236}">
                  <a16:creationId xmlns:a16="http://schemas.microsoft.com/office/drawing/2014/main" id="{56CD9AAE-51C0-6935-DC6B-A6221595A58B}"/>
                </a:ext>
              </a:extLst>
            </xdr14:cNvPr>
            <xdr14:cNvContentPartPr/>
          </xdr14:nvContentPartPr>
          <xdr14:nvPr macro=""/>
          <xdr14:xfrm>
            <a:off x="3253320" y="5005440"/>
            <a:ext cx="10440" cy="3600"/>
          </xdr14:xfrm>
        </xdr:contentPart>
      </mc:Choice>
      <mc:Fallback>
        <xdr:pic>
          <xdr:nvPicPr>
            <xdr:cNvPr id="168" name="Ink 167">
              <a:extLst>
                <a:ext uri="{FF2B5EF4-FFF2-40B4-BE49-F238E27FC236}">
                  <a16:creationId xmlns:a16="http://schemas.microsoft.com/office/drawing/2014/main" id="{56CD9AAE-51C0-6935-DC6B-A6221595A58B}"/>
                </a:ext>
              </a:extLst>
            </xdr:cNvPr>
            <xdr:cNvPicPr/>
          </xdr:nvPicPr>
          <xdr:blipFill>
            <a:blip xmlns:r="http://schemas.openxmlformats.org/officeDocument/2006/relationships" r:embed="rId42"/>
            <a:stretch>
              <a:fillRect/>
            </a:stretch>
          </xdr:blipFill>
          <xdr:spPr>
            <a:xfrm>
              <a:off x="3244680" y="4996800"/>
              <a:ext cx="28080" cy="21240"/>
            </a:xfrm>
            <a:prstGeom prst="rect">
              <a:avLst/>
            </a:prstGeom>
          </xdr:spPr>
        </xdr:pic>
      </mc:Fallback>
    </mc:AlternateContent>
    <xdr:clientData/>
  </xdr:twoCellAnchor>
  <xdr:twoCellAnchor editAs="oneCell">
    <xdr:from>
      <xdr:col>2</xdr:col>
      <xdr:colOff>499440</xdr:colOff>
      <xdr:row>29</xdr:row>
      <xdr:rowOff>175680</xdr:rowOff>
    </xdr:from>
    <xdr:to>
      <xdr:col>3</xdr:col>
      <xdr:colOff>425160</xdr:colOff>
      <xdr:row>31</xdr:row>
      <xdr:rowOff>9720</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169" name="Ink 168">
              <a:extLst>
                <a:ext uri="{FF2B5EF4-FFF2-40B4-BE49-F238E27FC236}">
                  <a16:creationId xmlns:a16="http://schemas.microsoft.com/office/drawing/2014/main" id="{A6B224C2-9DBB-258D-F89B-01F05B241A37}"/>
                </a:ext>
              </a:extLst>
            </xdr14:cNvPr>
            <xdr14:cNvContentPartPr/>
          </xdr14:nvContentPartPr>
          <xdr14:nvPr macro=""/>
          <xdr14:xfrm>
            <a:off x="1718640" y="5479200"/>
            <a:ext cx="535320" cy="199800"/>
          </xdr14:xfrm>
        </xdr:contentPart>
      </mc:Choice>
      <mc:Fallback>
        <xdr:pic>
          <xdr:nvPicPr>
            <xdr:cNvPr id="169" name="Ink 168">
              <a:extLst>
                <a:ext uri="{FF2B5EF4-FFF2-40B4-BE49-F238E27FC236}">
                  <a16:creationId xmlns:a16="http://schemas.microsoft.com/office/drawing/2014/main" id="{A6B224C2-9DBB-258D-F89B-01F05B241A37}"/>
                </a:ext>
              </a:extLst>
            </xdr:cNvPr>
            <xdr:cNvPicPr/>
          </xdr:nvPicPr>
          <xdr:blipFill>
            <a:blip xmlns:r="http://schemas.openxmlformats.org/officeDocument/2006/relationships" r:embed="rId44"/>
            <a:stretch>
              <a:fillRect/>
            </a:stretch>
          </xdr:blipFill>
          <xdr:spPr>
            <a:xfrm>
              <a:off x="1712520" y="5473080"/>
              <a:ext cx="547560" cy="212040"/>
            </a:xfrm>
            <a:prstGeom prst="rect">
              <a:avLst/>
            </a:prstGeom>
          </xdr:spPr>
        </xdr:pic>
      </mc:Fallback>
    </mc:AlternateContent>
    <xdr:clientData/>
  </xdr:twoCellAnchor>
  <xdr:twoCellAnchor editAs="oneCell">
    <xdr:from>
      <xdr:col>11</xdr:col>
      <xdr:colOff>316560</xdr:colOff>
      <xdr:row>28</xdr:row>
      <xdr:rowOff>177480</xdr:rowOff>
    </xdr:from>
    <xdr:to>
      <xdr:col>13</xdr:col>
      <xdr:colOff>33000</xdr:colOff>
      <xdr:row>30</xdr:row>
      <xdr:rowOff>126360</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190" name="Ink 189">
              <a:extLst>
                <a:ext uri="{FF2B5EF4-FFF2-40B4-BE49-F238E27FC236}">
                  <a16:creationId xmlns:a16="http://schemas.microsoft.com/office/drawing/2014/main" id="{644474DE-95AC-A313-58ED-8524768E3099}"/>
                </a:ext>
              </a:extLst>
            </xdr14:cNvPr>
            <xdr14:cNvContentPartPr/>
          </xdr14:nvContentPartPr>
          <xdr14:nvPr macro=""/>
          <xdr14:xfrm>
            <a:off x="7022160" y="5298120"/>
            <a:ext cx="935640" cy="314640"/>
          </xdr14:xfrm>
        </xdr:contentPart>
      </mc:Choice>
      <mc:Fallback>
        <xdr:pic>
          <xdr:nvPicPr>
            <xdr:cNvPr id="190" name="Ink 189">
              <a:extLst>
                <a:ext uri="{FF2B5EF4-FFF2-40B4-BE49-F238E27FC236}">
                  <a16:creationId xmlns:a16="http://schemas.microsoft.com/office/drawing/2014/main" id="{644474DE-95AC-A313-58ED-8524768E3099}"/>
                </a:ext>
              </a:extLst>
            </xdr:cNvPr>
            <xdr:cNvPicPr/>
          </xdr:nvPicPr>
          <xdr:blipFill>
            <a:blip xmlns:r="http://schemas.openxmlformats.org/officeDocument/2006/relationships" r:embed="rId46"/>
            <a:stretch>
              <a:fillRect/>
            </a:stretch>
          </xdr:blipFill>
          <xdr:spPr>
            <a:xfrm>
              <a:off x="7016038" y="5292000"/>
              <a:ext cx="947885" cy="326880"/>
            </a:xfrm>
            <a:prstGeom prst="rect">
              <a:avLst/>
            </a:prstGeom>
          </xdr:spPr>
        </xdr:pic>
      </mc:Fallback>
    </mc:AlternateContent>
    <xdr:clientData/>
  </xdr:twoCellAnchor>
  <xdr:twoCellAnchor editAs="oneCell">
    <xdr:from>
      <xdr:col>7</xdr:col>
      <xdr:colOff>355920</xdr:colOff>
      <xdr:row>29</xdr:row>
      <xdr:rowOff>15840</xdr:rowOff>
    </xdr:from>
    <xdr:to>
      <xdr:col>11</xdr:col>
      <xdr:colOff>15240</xdr:colOff>
      <xdr:row>30</xdr:row>
      <xdr:rowOff>91440</xdr:rowOff>
    </xdr:to>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191" name="Ink 190">
              <a:extLst>
                <a:ext uri="{FF2B5EF4-FFF2-40B4-BE49-F238E27FC236}">
                  <a16:creationId xmlns:a16="http://schemas.microsoft.com/office/drawing/2014/main" id="{A5D5B7A2-ADFA-F1C0-5F6F-516CD3BA4FEB}"/>
                </a:ext>
              </a:extLst>
            </xdr14:cNvPr>
            <xdr14:cNvContentPartPr/>
          </xdr14:nvContentPartPr>
          <xdr14:nvPr macro=""/>
          <xdr14:xfrm>
            <a:off x="4623120" y="5319360"/>
            <a:ext cx="2097720" cy="258480"/>
          </xdr14:xfrm>
        </xdr:contentPart>
      </mc:Choice>
      <mc:Fallback>
        <xdr:pic>
          <xdr:nvPicPr>
            <xdr:cNvPr id="191" name="Ink 190">
              <a:extLst>
                <a:ext uri="{FF2B5EF4-FFF2-40B4-BE49-F238E27FC236}">
                  <a16:creationId xmlns:a16="http://schemas.microsoft.com/office/drawing/2014/main" id="{A5D5B7A2-ADFA-F1C0-5F6F-516CD3BA4FEB}"/>
                </a:ext>
              </a:extLst>
            </xdr:cNvPr>
            <xdr:cNvPicPr/>
          </xdr:nvPicPr>
          <xdr:blipFill>
            <a:blip xmlns:r="http://schemas.openxmlformats.org/officeDocument/2006/relationships" r:embed="rId48"/>
            <a:stretch>
              <a:fillRect/>
            </a:stretch>
          </xdr:blipFill>
          <xdr:spPr>
            <a:xfrm>
              <a:off x="4617000" y="5313240"/>
              <a:ext cx="2109960" cy="270720"/>
            </a:xfrm>
            <a:prstGeom prst="rect">
              <a:avLst/>
            </a:prstGeom>
          </xdr:spPr>
        </xdr:pic>
      </mc:Fallback>
    </mc:AlternateContent>
    <xdr:clientData/>
  </xdr:twoCellAnchor>
  <xdr:twoCellAnchor editAs="oneCell">
    <xdr:from>
      <xdr:col>4</xdr:col>
      <xdr:colOff>114720</xdr:colOff>
      <xdr:row>29</xdr:row>
      <xdr:rowOff>78840</xdr:rowOff>
    </xdr:from>
    <xdr:to>
      <xdr:col>7</xdr:col>
      <xdr:colOff>55320</xdr:colOff>
      <xdr:row>31</xdr:row>
      <xdr:rowOff>68760</xdr:rowOff>
    </xdr:to>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192" name="Ink 191">
              <a:extLst>
                <a:ext uri="{FF2B5EF4-FFF2-40B4-BE49-F238E27FC236}">
                  <a16:creationId xmlns:a16="http://schemas.microsoft.com/office/drawing/2014/main" id="{A641A0FF-0619-639C-C39B-09E61957F511}"/>
                </a:ext>
              </a:extLst>
            </xdr14:cNvPr>
            <xdr14:cNvContentPartPr/>
          </xdr14:nvContentPartPr>
          <xdr14:nvPr macro=""/>
          <xdr14:xfrm>
            <a:off x="2553120" y="5382360"/>
            <a:ext cx="1769400" cy="355680"/>
          </xdr14:xfrm>
        </xdr:contentPart>
      </mc:Choice>
      <mc:Fallback>
        <xdr:pic>
          <xdr:nvPicPr>
            <xdr:cNvPr id="192" name="Ink 191">
              <a:extLst>
                <a:ext uri="{FF2B5EF4-FFF2-40B4-BE49-F238E27FC236}">
                  <a16:creationId xmlns:a16="http://schemas.microsoft.com/office/drawing/2014/main" id="{A641A0FF-0619-639C-C39B-09E61957F511}"/>
                </a:ext>
              </a:extLst>
            </xdr:cNvPr>
            <xdr:cNvPicPr/>
          </xdr:nvPicPr>
          <xdr:blipFill>
            <a:blip xmlns:r="http://schemas.openxmlformats.org/officeDocument/2006/relationships" r:embed="rId50"/>
            <a:stretch>
              <a:fillRect/>
            </a:stretch>
          </xdr:blipFill>
          <xdr:spPr>
            <a:xfrm>
              <a:off x="2547000" y="5376246"/>
              <a:ext cx="1781640" cy="367908"/>
            </a:xfrm>
            <a:prstGeom prst="rect">
              <a:avLst/>
            </a:prstGeom>
          </xdr:spPr>
        </xdr:pic>
      </mc:Fallback>
    </mc:AlternateContent>
    <xdr:clientData/>
  </xdr:twoCellAnchor>
  <xdr:twoCellAnchor editAs="oneCell">
    <xdr:from>
      <xdr:col>11</xdr:col>
      <xdr:colOff>56640</xdr:colOff>
      <xdr:row>31</xdr:row>
      <xdr:rowOff>42120</xdr:rowOff>
    </xdr:from>
    <xdr:to>
      <xdr:col>13</xdr:col>
      <xdr:colOff>462120</xdr:colOff>
      <xdr:row>33</xdr:row>
      <xdr:rowOff>57240</xdr:rowOff>
    </xdr:to>
    <mc:AlternateContent xmlns:mc="http://schemas.openxmlformats.org/markup-compatibility/2006">
      <mc:Choice xmlns:xdr14="http://schemas.microsoft.com/office/excel/2010/spreadsheetDrawing" Requires="xdr14">
        <xdr:contentPart xmlns:r="http://schemas.openxmlformats.org/officeDocument/2006/relationships" r:id="rId51">
          <xdr14:nvContentPartPr>
            <xdr14:cNvPr id="221" name="Ink 220">
              <a:extLst>
                <a:ext uri="{FF2B5EF4-FFF2-40B4-BE49-F238E27FC236}">
                  <a16:creationId xmlns:a16="http://schemas.microsoft.com/office/drawing/2014/main" id="{71A4F0DC-5011-0435-1782-F0A517ED8D52}"/>
                </a:ext>
              </a:extLst>
            </xdr14:cNvPr>
            <xdr14:cNvContentPartPr/>
          </xdr14:nvContentPartPr>
          <xdr14:nvPr macro=""/>
          <xdr14:xfrm>
            <a:off x="6762240" y="5711400"/>
            <a:ext cx="1624680" cy="380880"/>
          </xdr14:xfrm>
        </xdr:contentPart>
      </mc:Choice>
      <mc:Fallback>
        <xdr:pic>
          <xdr:nvPicPr>
            <xdr:cNvPr id="221" name="Ink 220">
              <a:extLst>
                <a:ext uri="{FF2B5EF4-FFF2-40B4-BE49-F238E27FC236}">
                  <a16:creationId xmlns:a16="http://schemas.microsoft.com/office/drawing/2014/main" id="{71A4F0DC-5011-0435-1782-F0A517ED8D52}"/>
                </a:ext>
              </a:extLst>
            </xdr:cNvPr>
            <xdr:cNvPicPr/>
          </xdr:nvPicPr>
          <xdr:blipFill>
            <a:blip xmlns:r="http://schemas.openxmlformats.org/officeDocument/2006/relationships" r:embed="rId52"/>
            <a:stretch>
              <a:fillRect/>
            </a:stretch>
          </xdr:blipFill>
          <xdr:spPr>
            <a:xfrm>
              <a:off x="6756120" y="5705280"/>
              <a:ext cx="1636920" cy="393120"/>
            </a:xfrm>
            <a:prstGeom prst="rect">
              <a:avLst/>
            </a:prstGeom>
          </xdr:spPr>
        </xdr:pic>
      </mc:Fallback>
    </mc:AlternateContent>
    <xdr:clientData/>
  </xdr:twoCellAnchor>
  <xdr:twoCellAnchor editAs="oneCell">
    <xdr:from>
      <xdr:col>7</xdr:col>
      <xdr:colOff>299760</xdr:colOff>
      <xdr:row>33</xdr:row>
      <xdr:rowOff>126000</xdr:rowOff>
    </xdr:from>
    <xdr:to>
      <xdr:col>9</xdr:col>
      <xdr:colOff>416880</xdr:colOff>
      <xdr:row>35</xdr:row>
      <xdr:rowOff>163800</xdr:rowOff>
    </xdr:to>
    <mc:AlternateContent xmlns:mc="http://schemas.openxmlformats.org/markup-compatibility/2006">
      <mc:Choice xmlns:xdr14="http://schemas.microsoft.com/office/excel/2010/spreadsheetDrawing" Requires="xdr14">
        <xdr:contentPart xmlns:r="http://schemas.openxmlformats.org/officeDocument/2006/relationships" r:id="rId53">
          <xdr14:nvContentPartPr>
            <xdr14:cNvPr id="236" name="Ink 235">
              <a:extLst>
                <a:ext uri="{FF2B5EF4-FFF2-40B4-BE49-F238E27FC236}">
                  <a16:creationId xmlns:a16="http://schemas.microsoft.com/office/drawing/2014/main" id="{D7F5DF59-C794-A969-DF48-ACAA4CF0D3C7}"/>
                </a:ext>
              </a:extLst>
            </xdr14:cNvPr>
            <xdr14:cNvContentPartPr/>
          </xdr14:nvContentPartPr>
          <xdr14:nvPr macro=""/>
          <xdr14:xfrm>
            <a:off x="4566960" y="6161040"/>
            <a:ext cx="1336320" cy="403560"/>
          </xdr14:xfrm>
        </xdr:contentPart>
      </mc:Choice>
      <mc:Fallback>
        <xdr:pic>
          <xdr:nvPicPr>
            <xdr:cNvPr id="236" name="Ink 235">
              <a:extLst>
                <a:ext uri="{FF2B5EF4-FFF2-40B4-BE49-F238E27FC236}">
                  <a16:creationId xmlns:a16="http://schemas.microsoft.com/office/drawing/2014/main" id="{D7F5DF59-C794-A969-DF48-ACAA4CF0D3C7}"/>
                </a:ext>
              </a:extLst>
            </xdr:cNvPr>
            <xdr:cNvPicPr/>
          </xdr:nvPicPr>
          <xdr:blipFill>
            <a:blip xmlns:r="http://schemas.openxmlformats.org/officeDocument/2006/relationships" r:embed="rId54"/>
            <a:stretch>
              <a:fillRect/>
            </a:stretch>
          </xdr:blipFill>
          <xdr:spPr>
            <a:xfrm>
              <a:off x="4560842" y="6154920"/>
              <a:ext cx="1348557" cy="415800"/>
            </a:xfrm>
            <a:prstGeom prst="rect">
              <a:avLst/>
            </a:prstGeom>
          </xdr:spPr>
        </xdr:pic>
      </mc:Fallback>
    </mc:AlternateContent>
    <xdr:clientData/>
  </xdr:twoCellAnchor>
  <xdr:twoCellAnchor editAs="oneCell">
    <xdr:from>
      <xdr:col>6</xdr:col>
      <xdr:colOff>524880</xdr:colOff>
      <xdr:row>34</xdr:row>
      <xdr:rowOff>105840</xdr:rowOff>
    </xdr:from>
    <xdr:to>
      <xdr:col>7</xdr:col>
      <xdr:colOff>42360</xdr:colOff>
      <xdr:row>35</xdr:row>
      <xdr:rowOff>42120</xdr:rowOff>
    </xdr:to>
    <mc:AlternateContent xmlns:mc="http://schemas.openxmlformats.org/markup-compatibility/2006">
      <mc:Choice xmlns:xdr14="http://schemas.microsoft.com/office/excel/2010/spreadsheetDrawing" Requires="xdr14">
        <xdr:contentPart xmlns:r="http://schemas.openxmlformats.org/officeDocument/2006/relationships" r:id="rId55">
          <xdr14:nvContentPartPr>
            <xdr14:cNvPr id="237" name="Ink 236">
              <a:extLst>
                <a:ext uri="{FF2B5EF4-FFF2-40B4-BE49-F238E27FC236}">
                  <a16:creationId xmlns:a16="http://schemas.microsoft.com/office/drawing/2014/main" id="{881EB25D-041C-DC5A-AEF8-F3E0FF736852}"/>
                </a:ext>
              </a:extLst>
            </xdr14:cNvPr>
            <xdr14:cNvContentPartPr/>
          </xdr14:nvContentPartPr>
          <xdr14:nvPr macro=""/>
          <xdr14:xfrm>
            <a:off x="4182480" y="6323760"/>
            <a:ext cx="127080" cy="119160"/>
          </xdr14:xfrm>
        </xdr:contentPart>
      </mc:Choice>
      <mc:Fallback>
        <xdr:pic>
          <xdr:nvPicPr>
            <xdr:cNvPr id="237" name="Ink 236">
              <a:extLst>
                <a:ext uri="{FF2B5EF4-FFF2-40B4-BE49-F238E27FC236}">
                  <a16:creationId xmlns:a16="http://schemas.microsoft.com/office/drawing/2014/main" id="{881EB25D-041C-DC5A-AEF8-F3E0FF736852}"/>
                </a:ext>
              </a:extLst>
            </xdr:cNvPr>
            <xdr:cNvPicPr/>
          </xdr:nvPicPr>
          <xdr:blipFill>
            <a:blip xmlns:r="http://schemas.openxmlformats.org/officeDocument/2006/relationships" r:embed="rId56"/>
            <a:stretch>
              <a:fillRect/>
            </a:stretch>
          </xdr:blipFill>
          <xdr:spPr>
            <a:xfrm>
              <a:off x="4176360" y="6317640"/>
              <a:ext cx="139320" cy="131400"/>
            </a:xfrm>
            <a:prstGeom prst="rect">
              <a:avLst/>
            </a:prstGeom>
          </xdr:spPr>
        </xdr:pic>
      </mc:Fallback>
    </mc:AlternateContent>
    <xdr:clientData/>
  </xdr:twoCellAnchor>
  <xdr:twoCellAnchor editAs="oneCell">
    <xdr:from>
      <xdr:col>13</xdr:col>
      <xdr:colOff>5280</xdr:colOff>
      <xdr:row>34</xdr:row>
      <xdr:rowOff>7200</xdr:rowOff>
    </xdr:from>
    <xdr:to>
      <xdr:col>13</xdr:col>
      <xdr:colOff>294360</xdr:colOff>
      <xdr:row>34</xdr:row>
      <xdr:rowOff>99000</xdr:rowOff>
    </xdr:to>
    <mc:AlternateContent xmlns:mc="http://schemas.openxmlformats.org/markup-compatibility/2006">
      <mc:Choice xmlns:xdr14="http://schemas.microsoft.com/office/excel/2010/spreadsheetDrawing" Requires="xdr14">
        <xdr:contentPart xmlns:r="http://schemas.openxmlformats.org/officeDocument/2006/relationships" r:id="rId57">
          <xdr14:nvContentPartPr>
            <xdr14:cNvPr id="246" name="Ink 245">
              <a:extLst>
                <a:ext uri="{FF2B5EF4-FFF2-40B4-BE49-F238E27FC236}">
                  <a16:creationId xmlns:a16="http://schemas.microsoft.com/office/drawing/2014/main" id="{A83A1BD8-8CE1-A26A-2762-CC8CF30FD868}"/>
                </a:ext>
              </a:extLst>
            </xdr14:cNvPr>
            <xdr14:cNvContentPartPr/>
          </xdr14:nvContentPartPr>
          <xdr14:nvPr macro=""/>
          <xdr14:xfrm>
            <a:off x="7930080" y="6225120"/>
            <a:ext cx="289080" cy="91800"/>
          </xdr14:xfrm>
        </xdr:contentPart>
      </mc:Choice>
      <mc:Fallback>
        <xdr:pic>
          <xdr:nvPicPr>
            <xdr:cNvPr id="246" name="Ink 245">
              <a:extLst>
                <a:ext uri="{FF2B5EF4-FFF2-40B4-BE49-F238E27FC236}">
                  <a16:creationId xmlns:a16="http://schemas.microsoft.com/office/drawing/2014/main" id="{A83A1BD8-8CE1-A26A-2762-CC8CF30FD868}"/>
                </a:ext>
              </a:extLst>
            </xdr:cNvPr>
            <xdr:cNvPicPr/>
          </xdr:nvPicPr>
          <xdr:blipFill>
            <a:blip xmlns:r="http://schemas.openxmlformats.org/officeDocument/2006/relationships" r:embed="rId58"/>
            <a:stretch>
              <a:fillRect/>
            </a:stretch>
          </xdr:blipFill>
          <xdr:spPr>
            <a:xfrm>
              <a:off x="7923960" y="6219000"/>
              <a:ext cx="301320" cy="104040"/>
            </a:xfrm>
            <a:prstGeom prst="rect">
              <a:avLst/>
            </a:prstGeom>
          </xdr:spPr>
        </xdr:pic>
      </mc:Fallback>
    </mc:AlternateContent>
    <xdr:clientData/>
  </xdr:twoCellAnchor>
  <xdr:twoCellAnchor editAs="oneCell">
    <xdr:from>
      <xdr:col>10</xdr:col>
      <xdr:colOff>78360</xdr:colOff>
      <xdr:row>33</xdr:row>
      <xdr:rowOff>154080</xdr:rowOff>
    </xdr:from>
    <xdr:to>
      <xdr:col>12</xdr:col>
      <xdr:colOff>229320</xdr:colOff>
      <xdr:row>35</xdr:row>
      <xdr:rowOff>133200</xdr:rowOff>
    </xdr:to>
    <mc:AlternateContent xmlns:mc="http://schemas.openxmlformats.org/markup-compatibility/2006">
      <mc:Choice xmlns:xdr14="http://schemas.microsoft.com/office/excel/2010/spreadsheetDrawing" Requires="xdr14">
        <xdr:contentPart xmlns:r="http://schemas.openxmlformats.org/officeDocument/2006/relationships" r:id="rId59">
          <xdr14:nvContentPartPr>
            <xdr14:cNvPr id="247" name="Ink 246">
              <a:extLst>
                <a:ext uri="{FF2B5EF4-FFF2-40B4-BE49-F238E27FC236}">
                  <a16:creationId xmlns:a16="http://schemas.microsoft.com/office/drawing/2014/main" id="{91CF9B0C-09D7-4B4A-E170-2970BB43153C}"/>
                </a:ext>
              </a:extLst>
            </xdr14:cNvPr>
            <xdr14:cNvContentPartPr/>
          </xdr14:nvContentPartPr>
          <xdr14:nvPr macro=""/>
          <xdr14:xfrm>
            <a:off x="6174360" y="6189120"/>
            <a:ext cx="1370160" cy="344880"/>
          </xdr14:xfrm>
        </xdr:contentPart>
      </mc:Choice>
      <mc:Fallback>
        <xdr:pic>
          <xdr:nvPicPr>
            <xdr:cNvPr id="247" name="Ink 246">
              <a:extLst>
                <a:ext uri="{FF2B5EF4-FFF2-40B4-BE49-F238E27FC236}">
                  <a16:creationId xmlns:a16="http://schemas.microsoft.com/office/drawing/2014/main" id="{91CF9B0C-09D7-4B4A-E170-2970BB43153C}"/>
                </a:ext>
              </a:extLst>
            </xdr:cNvPr>
            <xdr:cNvPicPr/>
          </xdr:nvPicPr>
          <xdr:blipFill>
            <a:blip xmlns:r="http://schemas.openxmlformats.org/officeDocument/2006/relationships" r:embed="rId60"/>
            <a:stretch>
              <a:fillRect/>
            </a:stretch>
          </xdr:blipFill>
          <xdr:spPr>
            <a:xfrm>
              <a:off x="6168238" y="6182994"/>
              <a:ext cx="1382403" cy="357133"/>
            </a:xfrm>
            <a:prstGeom prst="rect">
              <a:avLst/>
            </a:prstGeom>
          </xdr:spPr>
        </xdr:pic>
      </mc:Fallback>
    </mc:AlternateContent>
    <xdr:clientData/>
  </xdr:twoCellAnchor>
  <xdr:twoCellAnchor editAs="oneCell">
    <xdr:from>
      <xdr:col>9</xdr:col>
      <xdr:colOff>221040</xdr:colOff>
      <xdr:row>38</xdr:row>
      <xdr:rowOff>144360</xdr:rowOff>
    </xdr:from>
    <xdr:to>
      <xdr:col>9</xdr:col>
      <xdr:colOff>578160</xdr:colOff>
      <xdr:row>40</xdr:row>
      <xdr:rowOff>84240</xdr:rowOff>
    </xdr:to>
    <mc:AlternateContent xmlns:mc="http://schemas.openxmlformats.org/markup-compatibility/2006">
      <mc:Choice xmlns:xdr14="http://schemas.microsoft.com/office/excel/2010/spreadsheetDrawing" Requires="xdr14">
        <xdr:contentPart xmlns:r="http://schemas.openxmlformats.org/officeDocument/2006/relationships" r:id="rId61">
          <xdr14:nvContentPartPr>
            <xdr14:cNvPr id="262" name="Ink 261">
              <a:extLst>
                <a:ext uri="{FF2B5EF4-FFF2-40B4-BE49-F238E27FC236}">
                  <a16:creationId xmlns:a16="http://schemas.microsoft.com/office/drawing/2014/main" id="{C8D844FB-97F5-10A3-ADDF-4013D9284A03}"/>
                </a:ext>
              </a:extLst>
            </xdr14:cNvPr>
            <xdr14:cNvContentPartPr/>
          </xdr14:nvContentPartPr>
          <xdr14:nvPr macro=""/>
          <xdr14:xfrm>
            <a:off x="5707440" y="7093800"/>
            <a:ext cx="357120" cy="305640"/>
          </xdr14:xfrm>
        </xdr:contentPart>
      </mc:Choice>
      <mc:Fallback>
        <xdr:pic>
          <xdr:nvPicPr>
            <xdr:cNvPr id="262" name="Ink 261">
              <a:extLst>
                <a:ext uri="{FF2B5EF4-FFF2-40B4-BE49-F238E27FC236}">
                  <a16:creationId xmlns:a16="http://schemas.microsoft.com/office/drawing/2014/main" id="{C8D844FB-97F5-10A3-ADDF-4013D9284A03}"/>
                </a:ext>
              </a:extLst>
            </xdr:cNvPr>
            <xdr:cNvPicPr/>
          </xdr:nvPicPr>
          <xdr:blipFill>
            <a:blip xmlns:r="http://schemas.openxmlformats.org/officeDocument/2006/relationships" r:embed="rId62"/>
            <a:stretch>
              <a:fillRect/>
            </a:stretch>
          </xdr:blipFill>
          <xdr:spPr>
            <a:xfrm>
              <a:off x="5701320" y="7087680"/>
              <a:ext cx="369360" cy="317880"/>
            </a:xfrm>
            <a:prstGeom prst="rect">
              <a:avLst/>
            </a:prstGeom>
          </xdr:spPr>
        </xdr:pic>
      </mc:Fallback>
    </mc:AlternateContent>
    <xdr:clientData/>
  </xdr:twoCellAnchor>
  <xdr:twoCellAnchor editAs="oneCell">
    <xdr:from>
      <xdr:col>10</xdr:col>
      <xdr:colOff>34080</xdr:colOff>
      <xdr:row>37</xdr:row>
      <xdr:rowOff>135720</xdr:rowOff>
    </xdr:from>
    <xdr:to>
      <xdr:col>13</xdr:col>
      <xdr:colOff>95640</xdr:colOff>
      <xdr:row>40</xdr:row>
      <xdr:rowOff>23400</xdr:rowOff>
    </xdr:to>
    <mc:AlternateContent xmlns:mc="http://schemas.openxmlformats.org/markup-compatibility/2006">
      <mc:Choice xmlns:xdr14="http://schemas.microsoft.com/office/excel/2010/spreadsheetDrawing" Requires="xdr14">
        <xdr:contentPart xmlns:r="http://schemas.openxmlformats.org/officeDocument/2006/relationships" r:id="rId63">
          <xdr14:nvContentPartPr>
            <xdr14:cNvPr id="282" name="Ink 281">
              <a:extLst>
                <a:ext uri="{FF2B5EF4-FFF2-40B4-BE49-F238E27FC236}">
                  <a16:creationId xmlns:a16="http://schemas.microsoft.com/office/drawing/2014/main" id="{21610EC7-4F26-C87E-8ABC-FE509123E168}"/>
                </a:ext>
              </a:extLst>
            </xdr14:cNvPr>
            <xdr14:cNvContentPartPr/>
          </xdr14:nvContentPartPr>
          <xdr14:nvPr macro=""/>
          <xdr14:xfrm>
            <a:off x="6130080" y="6902280"/>
            <a:ext cx="1890360" cy="436320"/>
          </xdr14:xfrm>
        </xdr:contentPart>
      </mc:Choice>
      <mc:Fallback>
        <xdr:pic>
          <xdr:nvPicPr>
            <xdr:cNvPr id="282" name="Ink 281">
              <a:extLst>
                <a:ext uri="{FF2B5EF4-FFF2-40B4-BE49-F238E27FC236}">
                  <a16:creationId xmlns:a16="http://schemas.microsoft.com/office/drawing/2014/main" id="{21610EC7-4F26-C87E-8ABC-FE509123E168}"/>
                </a:ext>
              </a:extLst>
            </xdr:cNvPr>
            <xdr:cNvPicPr/>
          </xdr:nvPicPr>
          <xdr:blipFill>
            <a:blip xmlns:r="http://schemas.openxmlformats.org/officeDocument/2006/relationships" r:embed="rId64"/>
            <a:stretch>
              <a:fillRect/>
            </a:stretch>
          </xdr:blipFill>
          <xdr:spPr>
            <a:xfrm>
              <a:off x="6123960" y="6896165"/>
              <a:ext cx="1902600" cy="448550"/>
            </a:xfrm>
            <a:prstGeom prst="rect">
              <a:avLst/>
            </a:prstGeom>
          </xdr:spPr>
        </xdr:pic>
      </mc:Fallback>
    </mc:AlternateContent>
    <xdr:clientData/>
  </xdr:twoCellAnchor>
  <xdr:twoCellAnchor editAs="oneCell">
    <xdr:from>
      <xdr:col>6</xdr:col>
      <xdr:colOff>174240</xdr:colOff>
      <xdr:row>31</xdr:row>
      <xdr:rowOff>154440</xdr:rowOff>
    </xdr:from>
    <xdr:to>
      <xdr:col>9</xdr:col>
      <xdr:colOff>184680</xdr:colOff>
      <xdr:row>33</xdr:row>
      <xdr:rowOff>101160</xdr:rowOff>
    </xdr:to>
    <mc:AlternateContent xmlns:mc="http://schemas.openxmlformats.org/markup-compatibility/2006">
      <mc:Choice xmlns:xdr14="http://schemas.microsoft.com/office/excel/2010/spreadsheetDrawing" Requires="xdr14">
        <xdr:contentPart xmlns:r="http://schemas.openxmlformats.org/officeDocument/2006/relationships" r:id="rId65">
          <xdr14:nvContentPartPr>
            <xdr14:cNvPr id="287" name="Ink 286">
              <a:extLst>
                <a:ext uri="{FF2B5EF4-FFF2-40B4-BE49-F238E27FC236}">
                  <a16:creationId xmlns:a16="http://schemas.microsoft.com/office/drawing/2014/main" id="{9539D784-CF3D-3833-26FD-44A44F2362E5}"/>
                </a:ext>
              </a:extLst>
            </xdr14:cNvPr>
            <xdr14:cNvContentPartPr/>
          </xdr14:nvContentPartPr>
          <xdr14:nvPr macro=""/>
          <xdr14:xfrm>
            <a:off x="3831840" y="5823720"/>
            <a:ext cx="1839240" cy="312480"/>
          </xdr14:xfrm>
        </xdr:contentPart>
      </mc:Choice>
      <mc:Fallback>
        <xdr:pic>
          <xdr:nvPicPr>
            <xdr:cNvPr id="287" name="Ink 286">
              <a:extLst>
                <a:ext uri="{FF2B5EF4-FFF2-40B4-BE49-F238E27FC236}">
                  <a16:creationId xmlns:a16="http://schemas.microsoft.com/office/drawing/2014/main" id="{9539D784-CF3D-3833-26FD-44A44F2362E5}"/>
                </a:ext>
              </a:extLst>
            </xdr:cNvPr>
            <xdr:cNvPicPr/>
          </xdr:nvPicPr>
          <xdr:blipFill>
            <a:blip xmlns:r="http://schemas.openxmlformats.org/officeDocument/2006/relationships" r:embed="rId66"/>
            <a:stretch>
              <a:fillRect/>
            </a:stretch>
          </xdr:blipFill>
          <xdr:spPr>
            <a:xfrm>
              <a:off x="3825720" y="5817600"/>
              <a:ext cx="1851480" cy="324720"/>
            </a:xfrm>
            <a:prstGeom prst="rect">
              <a:avLst/>
            </a:prstGeom>
          </xdr:spPr>
        </xdr:pic>
      </mc:Fallback>
    </mc:AlternateContent>
    <xdr:clientData/>
  </xdr:twoCellAnchor>
  <xdr:twoCellAnchor editAs="oneCell">
    <xdr:from>
      <xdr:col>6</xdr:col>
      <xdr:colOff>342720</xdr:colOff>
      <xdr:row>34</xdr:row>
      <xdr:rowOff>137160</xdr:rowOff>
    </xdr:from>
    <xdr:to>
      <xdr:col>10</xdr:col>
      <xdr:colOff>178800</xdr:colOff>
      <xdr:row>38</xdr:row>
      <xdr:rowOff>18360</xdr:rowOff>
    </xdr:to>
    <mc:AlternateContent xmlns:mc="http://schemas.openxmlformats.org/markup-compatibility/2006">
      <mc:Choice xmlns:xdr14="http://schemas.microsoft.com/office/excel/2010/spreadsheetDrawing" Requires="xdr14">
        <xdr:contentPart xmlns:r="http://schemas.openxmlformats.org/officeDocument/2006/relationships" r:id="rId67">
          <xdr14:nvContentPartPr>
            <xdr14:cNvPr id="288" name="Ink 287">
              <a:extLst>
                <a:ext uri="{FF2B5EF4-FFF2-40B4-BE49-F238E27FC236}">
                  <a16:creationId xmlns:a16="http://schemas.microsoft.com/office/drawing/2014/main" id="{1C2C2B41-9841-75C5-DBE1-46E080191F56}"/>
                </a:ext>
              </a:extLst>
            </xdr14:cNvPr>
            <xdr14:cNvContentPartPr/>
          </xdr14:nvContentPartPr>
          <xdr14:nvPr macro=""/>
          <xdr14:xfrm>
            <a:off x="4000320" y="6355080"/>
            <a:ext cx="2274480" cy="612720"/>
          </xdr14:xfrm>
        </xdr:contentPart>
      </mc:Choice>
      <mc:Fallback>
        <xdr:pic>
          <xdr:nvPicPr>
            <xdr:cNvPr id="288" name="Ink 287">
              <a:extLst>
                <a:ext uri="{FF2B5EF4-FFF2-40B4-BE49-F238E27FC236}">
                  <a16:creationId xmlns:a16="http://schemas.microsoft.com/office/drawing/2014/main" id="{1C2C2B41-9841-75C5-DBE1-46E080191F56}"/>
                </a:ext>
              </a:extLst>
            </xdr:cNvPr>
            <xdr:cNvPicPr/>
          </xdr:nvPicPr>
          <xdr:blipFill>
            <a:blip xmlns:r="http://schemas.openxmlformats.org/officeDocument/2006/relationships" r:embed="rId68"/>
            <a:stretch>
              <a:fillRect/>
            </a:stretch>
          </xdr:blipFill>
          <xdr:spPr>
            <a:xfrm>
              <a:off x="3994199" y="6348960"/>
              <a:ext cx="2286722" cy="624960"/>
            </a:xfrm>
            <a:prstGeom prst="rect">
              <a:avLst/>
            </a:prstGeom>
          </xdr:spPr>
        </xdr:pic>
      </mc:Fallback>
    </mc:AlternateContent>
    <xdr:clientData/>
  </xdr:twoCellAnchor>
  <xdr:twoCellAnchor editAs="oneCell">
    <xdr:from>
      <xdr:col>1</xdr:col>
      <xdr:colOff>4920</xdr:colOff>
      <xdr:row>45</xdr:row>
      <xdr:rowOff>125280</xdr:rowOff>
    </xdr:from>
    <xdr:to>
      <xdr:col>1</xdr:col>
      <xdr:colOff>396960</xdr:colOff>
      <xdr:row>48</xdr:row>
      <xdr:rowOff>33840</xdr:rowOff>
    </xdr:to>
    <mc:AlternateContent xmlns:mc="http://schemas.openxmlformats.org/markup-compatibility/2006">
      <mc:Choice xmlns:xdr14="http://schemas.microsoft.com/office/excel/2010/spreadsheetDrawing" Requires="xdr14">
        <xdr:contentPart xmlns:r="http://schemas.openxmlformats.org/officeDocument/2006/relationships" r:id="rId69">
          <xdr14:nvContentPartPr>
            <xdr14:cNvPr id="291" name="Ink 290">
              <a:extLst>
                <a:ext uri="{FF2B5EF4-FFF2-40B4-BE49-F238E27FC236}">
                  <a16:creationId xmlns:a16="http://schemas.microsoft.com/office/drawing/2014/main" id="{BB5443E5-78E9-C661-2164-1D29701FBCA0}"/>
                </a:ext>
              </a:extLst>
            </xdr14:cNvPr>
            <xdr14:cNvContentPartPr/>
          </xdr14:nvContentPartPr>
          <xdr14:nvPr macro=""/>
          <xdr14:xfrm>
            <a:off x="614520" y="8354880"/>
            <a:ext cx="392040" cy="457200"/>
          </xdr14:xfrm>
        </xdr:contentPart>
      </mc:Choice>
      <mc:Fallback>
        <xdr:pic>
          <xdr:nvPicPr>
            <xdr:cNvPr id="291" name="Ink 290">
              <a:extLst>
                <a:ext uri="{FF2B5EF4-FFF2-40B4-BE49-F238E27FC236}">
                  <a16:creationId xmlns:a16="http://schemas.microsoft.com/office/drawing/2014/main" id="{BB5443E5-78E9-C661-2164-1D29701FBCA0}"/>
                </a:ext>
              </a:extLst>
            </xdr:cNvPr>
            <xdr:cNvPicPr/>
          </xdr:nvPicPr>
          <xdr:blipFill>
            <a:blip xmlns:r="http://schemas.openxmlformats.org/officeDocument/2006/relationships" r:embed="rId70"/>
            <a:stretch>
              <a:fillRect/>
            </a:stretch>
          </xdr:blipFill>
          <xdr:spPr>
            <a:xfrm>
              <a:off x="605880" y="8346240"/>
              <a:ext cx="409680" cy="474840"/>
            </a:xfrm>
            <a:prstGeom prst="rect">
              <a:avLst/>
            </a:prstGeom>
          </xdr:spPr>
        </xdr:pic>
      </mc:Fallback>
    </mc:AlternateContent>
    <xdr:clientData/>
  </xdr:twoCellAnchor>
  <xdr:twoCellAnchor editAs="oneCell">
    <xdr:from>
      <xdr:col>2</xdr:col>
      <xdr:colOff>42960</xdr:colOff>
      <xdr:row>46</xdr:row>
      <xdr:rowOff>50760</xdr:rowOff>
    </xdr:from>
    <xdr:to>
      <xdr:col>2</xdr:col>
      <xdr:colOff>412320</xdr:colOff>
      <xdr:row>47</xdr:row>
      <xdr:rowOff>163080</xdr:rowOff>
    </xdr:to>
    <mc:AlternateContent xmlns:mc="http://schemas.openxmlformats.org/markup-compatibility/2006">
      <mc:Choice xmlns:xdr14="http://schemas.microsoft.com/office/excel/2010/spreadsheetDrawing" Requires="xdr14">
        <xdr:contentPart xmlns:r="http://schemas.openxmlformats.org/officeDocument/2006/relationships" r:id="rId71">
          <xdr14:nvContentPartPr>
            <xdr14:cNvPr id="294" name="Ink 293">
              <a:extLst>
                <a:ext uri="{FF2B5EF4-FFF2-40B4-BE49-F238E27FC236}">
                  <a16:creationId xmlns:a16="http://schemas.microsoft.com/office/drawing/2014/main" id="{D22D7341-DFF2-A914-48FA-E2CEF0AF0C13}"/>
                </a:ext>
              </a:extLst>
            </xdr14:cNvPr>
            <xdr14:cNvContentPartPr/>
          </xdr14:nvContentPartPr>
          <xdr14:nvPr macro=""/>
          <xdr14:xfrm>
            <a:off x="1262160" y="8463240"/>
            <a:ext cx="369360" cy="295200"/>
          </xdr14:xfrm>
        </xdr:contentPart>
      </mc:Choice>
      <mc:Fallback>
        <xdr:pic>
          <xdr:nvPicPr>
            <xdr:cNvPr id="294" name="Ink 293">
              <a:extLst>
                <a:ext uri="{FF2B5EF4-FFF2-40B4-BE49-F238E27FC236}">
                  <a16:creationId xmlns:a16="http://schemas.microsoft.com/office/drawing/2014/main" id="{D22D7341-DFF2-A914-48FA-E2CEF0AF0C13}"/>
                </a:ext>
              </a:extLst>
            </xdr:cNvPr>
            <xdr:cNvPicPr/>
          </xdr:nvPicPr>
          <xdr:blipFill>
            <a:blip xmlns:r="http://schemas.openxmlformats.org/officeDocument/2006/relationships" r:embed="rId72"/>
            <a:stretch>
              <a:fillRect/>
            </a:stretch>
          </xdr:blipFill>
          <xdr:spPr>
            <a:xfrm>
              <a:off x="1253160" y="8454600"/>
              <a:ext cx="387000" cy="312840"/>
            </a:xfrm>
            <a:prstGeom prst="rect">
              <a:avLst/>
            </a:prstGeom>
          </xdr:spPr>
        </xdr:pic>
      </mc:Fallback>
    </mc:AlternateContent>
    <xdr:clientData/>
  </xdr:twoCellAnchor>
  <xdr:twoCellAnchor editAs="oneCell">
    <xdr:from>
      <xdr:col>3</xdr:col>
      <xdr:colOff>64800</xdr:colOff>
      <xdr:row>45</xdr:row>
      <xdr:rowOff>103320</xdr:rowOff>
    </xdr:from>
    <xdr:to>
      <xdr:col>9</xdr:col>
      <xdr:colOff>107640</xdr:colOff>
      <xdr:row>48</xdr:row>
      <xdr:rowOff>4320</xdr:rowOff>
    </xdr:to>
    <mc:AlternateContent xmlns:mc="http://schemas.openxmlformats.org/markup-compatibility/2006">
      <mc:Choice xmlns:xdr14="http://schemas.microsoft.com/office/excel/2010/spreadsheetDrawing" Requires="xdr14">
        <xdr:contentPart xmlns:r="http://schemas.openxmlformats.org/officeDocument/2006/relationships" r:id="rId73">
          <xdr14:nvContentPartPr>
            <xdr14:cNvPr id="307" name="Ink 306">
              <a:extLst>
                <a:ext uri="{FF2B5EF4-FFF2-40B4-BE49-F238E27FC236}">
                  <a16:creationId xmlns:a16="http://schemas.microsoft.com/office/drawing/2014/main" id="{88326FE6-EA52-0B50-D5D2-DFBB913C4365}"/>
                </a:ext>
              </a:extLst>
            </xdr14:cNvPr>
            <xdr14:cNvContentPartPr/>
          </xdr14:nvContentPartPr>
          <xdr14:nvPr macro=""/>
          <xdr14:xfrm>
            <a:off x="1893600" y="8332920"/>
            <a:ext cx="3700440" cy="449640"/>
          </xdr14:xfrm>
        </xdr:contentPart>
      </mc:Choice>
      <mc:Fallback>
        <xdr:pic>
          <xdr:nvPicPr>
            <xdr:cNvPr id="307" name="Ink 306">
              <a:extLst>
                <a:ext uri="{FF2B5EF4-FFF2-40B4-BE49-F238E27FC236}">
                  <a16:creationId xmlns:a16="http://schemas.microsoft.com/office/drawing/2014/main" id="{88326FE6-EA52-0B50-D5D2-DFBB913C4365}"/>
                </a:ext>
              </a:extLst>
            </xdr:cNvPr>
            <xdr:cNvPicPr/>
          </xdr:nvPicPr>
          <xdr:blipFill>
            <a:blip xmlns:r="http://schemas.openxmlformats.org/officeDocument/2006/relationships" r:embed="rId74"/>
            <a:stretch>
              <a:fillRect/>
            </a:stretch>
          </xdr:blipFill>
          <xdr:spPr>
            <a:xfrm>
              <a:off x="1884600" y="8323920"/>
              <a:ext cx="3718080" cy="467280"/>
            </a:xfrm>
            <a:prstGeom prst="rect">
              <a:avLst/>
            </a:prstGeom>
          </xdr:spPr>
        </xdr:pic>
      </mc:Fallback>
    </mc:AlternateContent>
    <xdr:clientData/>
  </xdr:twoCellAnchor>
  <xdr:twoCellAnchor editAs="oneCell">
    <xdr:from>
      <xdr:col>2</xdr:col>
      <xdr:colOff>175800</xdr:colOff>
      <xdr:row>47</xdr:row>
      <xdr:rowOff>110520</xdr:rowOff>
    </xdr:from>
    <xdr:to>
      <xdr:col>9</xdr:col>
      <xdr:colOff>279720</xdr:colOff>
      <xdr:row>48</xdr:row>
      <xdr:rowOff>106200</xdr:rowOff>
    </xdr:to>
    <mc:AlternateContent xmlns:mc="http://schemas.openxmlformats.org/markup-compatibility/2006">
      <mc:Choice xmlns:xdr14="http://schemas.microsoft.com/office/excel/2010/spreadsheetDrawing" Requires="xdr14">
        <xdr:contentPart xmlns:r="http://schemas.openxmlformats.org/officeDocument/2006/relationships" r:id="rId75">
          <xdr14:nvContentPartPr>
            <xdr14:cNvPr id="310" name="Ink 309">
              <a:extLst>
                <a:ext uri="{FF2B5EF4-FFF2-40B4-BE49-F238E27FC236}">
                  <a16:creationId xmlns:a16="http://schemas.microsoft.com/office/drawing/2014/main" id="{C11775B4-1DA6-768A-324D-2CF6BC16D2CE}"/>
                </a:ext>
              </a:extLst>
            </xdr14:cNvPr>
            <xdr14:cNvContentPartPr/>
          </xdr14:nvContentPartPr>
          <xdr14:nvPr macro=""/>
          <xdr14:xfrm>
            <a:off x="1395000" y="8705880"/>
            <a:ext cx="4371120" cy="178560"/>
          </xdr14:xfrm>
        </xdr:contentPart>
      </mc:Choice>
      <mc:Fallback>
        <xdr:pic>
          <xdr:nvPicPr>
            <xdr:cNvPr id="310" name="Ink 309">
              <a:extLst>
                <a:ext uri="{FF2B5EF4-FFF2-40B4-BE49-F238E27FC236}">
                  <a16:creationId xmlns:a16="http://schemas.microsoft.com/office/drawing/2014/main" id="{C11775B4-1DA6-768A-324D-2CF6BC16D2CE}"/>
                </a:ext>
              </a:extLst>
            </xdr:cNvPr>
            <xdr:cNvPicPr/>
          </xdr:nvPicPr>
          <xdr:blipFill>
            <a:blip xmlns:r="http://schemas.openxmlformats.org/officeDocument/2006/relationships" r:embed="rId76"/>
            <a:stretch>
              <a:fillRect/>
            </a:stretch>
          </xdr:blipFill>
          <xdr:spPr>
            <a:xfrm>
              <a:off x="1386001" y="8697240"/>
              <a:ext cx="4388759" cy="196200"/>
            </a:xfrm>
            <a:prstGeom prst="rect">
              <a:avLst/>
            </a:prstGeom>
          </xdr:spPr>
        </xdr:pic>
      </mc:Fallback>
    </mc:AlternateContent>
    <xdr:clientData/>
  </xdr:twoCellAnchor>
  <xdr:twoCellAnchor editAs="oneCell">
    <xdr:from>
      <xdr:col>5</xdr:col>
      <xdr:colOff>17760</xdr:colOff>
      <xdr:row>49</xdr:row>
      <xdr:rowOff>157680</xdr:rowOff>
    </xdr:from>
    <xdr:to>
      <xdr:col>5</xdr:col>
      <xdr:colOff>197400</xdr:colOff>
      <xdr:row>50</xdr:row>
      <xdr:rowOff>85320</xdr:rowOff>
    </xdr:to>
    <mc:AlternateContent xmlns:mc="http://schemas.openxmlformats.org/markup-compatibility/2006">
      <mc:Choice xmlns:xdr14="http://schemas.microsoft.com/office/excel/2010/spreadsheetDrawing" Requires="xdr14">
        <xdr:contentPart xmlns:r="http://schemas.openxmlformats.org/officeDocument/2006/relationships" r:id="rId77">
          <xdr14:nvContentPartPr>
            <xdr14:cNvPr id="315" name="Ink 314">
              <a:extLst>
                <a:ext uri="{FF2B5EF4-FFF2-40B4-BE49-F238E27FC236}">
                  <a16:creationId xmlns:a16="http://schemas.microsoft.com/office/drawing/2014/main" id="{4113285A-D2B2-376A-9CFF-999C8E869274}"/>
                </a:ext>
              </a:extLst>
            </xdr14:cNvPr>
            <xdr14:cNvContentPartPr/>
          </xdr14:nvContentPartPr>
          <xdr14:nvPr macro=""/>
          <xdr14:xfrm>
            <a:off x="3065760" y="9118800"/>
            <a:ext cx="179640" cy="110520"/>
          </xdr14:xfrm>
        </xdr:contentPart>
      </mc:Choice>
      <mc:Fallback>
        <xdr:pic>
          <xdr:nvPicPr>
            <xdr:cNvPr id="315" name="Ink 314">
              <a:extLst>
                <a:ext uri="{FF2B5EF4-FFF2-40B4-BE49-F238E27FC236}">
                  <a16:creationId xmlns:a16="http://schemas.microsoft.com/office/drawing/2014/main" id="{4113285A-D2B2-376A-9CFF-999C8E869274}"/>
                </a:ext>
              </a:extLst>
            </xdr:cNvPr>
            <xdr:cNvPicPr/>
          </xdr:nvPicPr>
          <xdr:blipFill>
            <a:blip xmlns:r="http://schemas.openxmlformats.org/officeDocument/2006/relationships" r:embed="rId78"/>
            <a:stretch>
              <a:fillRect/>
            </a:stretch>
          </xdr:blipFill>
          <xdr:spPr>
            <a:xfrm>
              <a:off x="3057120" y="9109800"/>
              <a:ext cx="197280" cy="128160"/>
            </a:xfrm>
            <a:prstGeom prst="rect">
              <a:avLst/>
            </a:prstGeom>
          </xdr:spPr>
        </xdr:pic>
      </mc:Fallback>
    </mc:AlternateContent>
    <xdr:clientData/>
  </xdr:twoCellAnchor>
  <xdr:twoCellAnchor editAs="oneCell">
    <xdr:from>
      <xdr:col>4</xdr:col>
      <xdr:colOff>585240</xdr:colOff>
      <xdr:row>49</xdr:row>
      <xdr:rowOff>17640</xdr:rowOff>
    </xdr:from>
    <xdr:to>
      <xdr:col>4</xdr:col>
      <xdr:colOff>594960</xdr:colOff>
      <xdr:row>49</xdr:row>
      <xdr:rowOff>31680</xdr:rowOff>
    </xdr:to>
    <mc:AlternateContent xmlns:mc="http://schemas.openxmlformats.org/markup-compatibility/2006">
      <mc:Choice xmlns:xdr14="http://schemas.microsoft.com/office/excel/2010/spreadsheetDrawing" Requires="xdr14">
        <xdr:contentPart xmlns:r="http://schemas.openxmlformats.org/officeDocument/2006/relationships" r:id="rId79">
          <xdr14:nvContentPartPr>
            <xdr14:cNvPr id="316" name="Ink 315">
              <a:extLst>
                <a:ext uri="{FF2B5EF4-FFF2-40B4-BE49-F238E27FC236}">
                  <a16:creationId xmlns:a16="http://schemas.microsoft.com/office/drawing/2014/main" id="{CC135ED1-D211-613B-884B-287619B43E54}"/>
                </a:ext>
              </a:extLst>
            </xdr14:cNvPr>
            <xdr14:cNvContentPartPr/>
          </xdr14:nvContentPartPr>
          <xdr14:nvPr macro=""/>
          <xdr14:xfrm>
            <a:off x="3023640" y="8978760"/>
            <a:ext cx="9720" cy="14040"/>
          </xdr14:xfrm>
        </xdr:contentPart>
      </mc:Choice>
      <mc:Fallback>
        <xdr:pic>
          <xdr:nvPicPr>
            <xdr:cNvPr id="316" name="Ink 315">
              <a:extLst>
                <a:ext uri="{FF2B5EF4-FFF2-40B4-BE49-F238E27FC236}">
                  <a16:creationId xmlns:a16="http://schemas.microsoft.com/office/drawing/2014/main" id="{CC135ED1-D211-613B-884B-287619B43E54}"/>
                </a:ext>
              </a:extLst>
            </xdr:cNvPr>
            <xdr:cNvPicPr/>
          </xdr:nvPicPr>
          <xdr:blipFill>
            <a:blip xmlns:r="http://schemas.openxmlformats.org/officeDocument/2006/relationships" r:embed="rId80"/>
            <a:stretch>
              <a:fillRect/>
            </a:stretch>
          </xdr:blipFill>
          <xdr:spPr>
            <a:xfrm>
              <a:off x="3015000" y="8970120"/>
              <a:ext cx="27360" cy="31680"/>
            </a:xfrm>
            <a:prstGeom prst="rect">
              <a:avLst/>
            </a:prstGeom>
          </xdr:spPr>
        </xdr:pic>
      </mc:Fallback>
    </mc:AlternateContent>
    <xdr:clientData/>
  </xdr:twoCellAnchor>
  <xdr:twoCellAnchor editAs="oneCell">
    <xdr:from>
      <xdr:col>6</xdr:col>
      <xdr:colOff>281880</xdr:colOff>
      <xdr:row>48</xdr:row>
      <xdr:rowOff>147600</xdr:rowOff>
    </xdr:from>
    <xdr:to>
      <xdr:col>6</xdr:col>
      <xdr:colOff>327600</xdr:colOff>
      <xdr:row>48</xdr:row>
      <xdr:rowOff>181080</xdr:rowOff>
    </xdr:to>
    <mc:AlternateContent xmlns:mc="http://schemas.openxmlformats.org/markup-compatibility/2006">
      <mc:Choice xmlns:xdr14="http://schemas.microsoft.com/office/excel/2010/spreadsheetDrawing" Requires="xdr14">
        <xdr:contentPart xmlns:r="http://schemas.openxmlformats.org/officeDocument/2006/relationships" r:id="rId81">
          <xdr14:nvContentPartPr>
            <xdr14:cNvPr id="321" name="Ink 320">
              <a:extLst>
                <a:ext uri="{FF2B5EF4-FFF2-40B4-BE49-F238E27FC236}">
                  <a16:creationId xmlns:a16="http://schemas.microsoft.com/office/drawing/2014/main" id="{21F9ECE8-5C25-3F4D-CB17-2DEB31BCA26F}"/>
                </a:ext>
              </a:extLst>
            </xdr14:cNvPr>
            <xdr14:cNvContentPartPr/>
          </xdr14:nvContentPartPr>
          <xdr14:nvPr macro=""/>
          <xdr14:xfrm>
            <a:off x="3939480" y="8925840"/>
            <a:ext cx="45720" cy="33480"/>
          </xdr14:xfrm>
        </xdr:contentPart>
      </mc:Choice>
      <mc:Fallback>
        <xdr:pic>
          <xdr:nvPicPr>
            <xdr:cNvPr id="321" name="Ink 320">
              <a:extLst>
                <a:ext uri="{FF2B5EF4-FFF2-40B4-BE49-F238E27FC236}">
                  <a16:creationId xmlns:a16="http://schemas.microsoft.com/office/drawing/2014/main" id="{21F9ECE8-5C25-3F4D-CB17-2DEB31BCA26F}"/>
                </a:ext>
              </a:extLst>
            </xdr:cNvPr>
            <xdr:cNvPicPr/>
          </xdr:nvPicPr>
          <xdr:blipFill>
            <a:blip xmlns:r="http://schemas.openxmlformats.org/officeDocument/2006/relationships" r:embed="rId82"/>
            <a:stretch>
              <a:fillRect/>
            </a:stretch>
          </xdr:blipFill>
          <xdr:spPr>
            <a:xfrm>
              <a:off x="3930840" y="8917200"/>
              <a:ext cx="63360" cy="51120"/>
            </a:xfrm>
            <a:prstGeom prst="rect">
              <a:avLst/>
            </a:prstGeom>
          </xdr:spPr>
        </xdr:pic>
      </mc:Fallback>
    </mc:AlternateContent>
    <xdr:clientData/>
  </xdr:twoCellAnchor>
  <xdr:twoCellAnchor editAs="oneCell">
    <xdr:from>
      <xdr:col>8</xdr:col>
      <xdr:colOff>297840</xdr:colOff>
      <xdr:row>49</xdr:row>
      <xdr:rowOff>36000</xdr:rowOff>
    </xdr:from>
    <xdr:to>
      <xdr:col>9</xdr:col>
      <xdr:colOff>407520</xdr:colOff>
      <xdr:row>50</xdr:row>
      <xdr:rowOff>59400</xdr:rowOff>
    </xdr:to>
    <mc:AlternateContent xmlns:mc="http://schemas.openxmlformats.org/markup-compatibility/2006">
      <mc:Choice xmlns:xdr14="http://schemas.microsoft.com/office/excel/2010/spreadsheetDrawing" Requires="xdr14">
        <xdr:contentPart xmlns:r="http://schemas.openxmlformats.org/officeDocument/2006/relationships" r:id="rId83">
          <xdr14:nvContentPartPr>
            <xdr14:cNvPr id="326" name="Ink 325">
              <a:extLst>
                <a:ext uri="{FF2B5EF4-FFF2-40B4-BE49-F238E27FC236}">
                  <a16:creationId xmlns:a16="http://schemas.microsoft.com/office/drawing/2014/main" id="{D25462A6-635E-0D4B-A677-7B8E2DC72829}"/>
                </a:ext>
              </a:extLst>
            </xdr14:cNvPr>
            <xdr14:cNvContentPartPr/>
          </xdr14:nvContentPartPr>
          <xdr14:nvPr macro=""/>
          <xdr14:xfrm>
            <a:off x="5174640" y="8997120"/>
            <a:ext cx="719280" cy="206280"/>
          </xdr14:xfrm>
        </xdr:contentPart>
      </mc:Choice>
      <mc:Fallback>
        <xdr:pic>
          <xdr:nvPicPr>
            <xdr:cNvPr id="326" name="Ink 325">
              <a:extLst>
                <a:ext uri="{FF2B5EF4-FFF2-40B4-BE49-F238E27FC236}">
                  <a16:creationId xmlns:a16="http://schemas.microsoft.com/office/drawing/2014/main" id="{D25462A6-635E-0D4B-A677-7B8E2DC72829}"/>
                </a:ext>
              </a:extLst>
            </xdr:cNvPr>
            <xdr:cNvPicPr/>
          </xdr:nvPicPr>
          <xdr:blipFill>
            <a:blip xmlns:r="http://schemas.openxmlformats.org/officeDocument/2006/relationships" r:embed="rId84"/>
            <a:stretch>
              <a:fillRect/>
            </a:stretch>
          </xdr:blipFill>
          <xdr:spPr>
            <a:xfrm>
              <a:off x="5166000" y="8988136"/>
              <a:ext cx="736920" cy="223889"/>
            </a:xfrm>
            <a:prstGeom prst="rect">
              <a:avLst/>
            </a:prstGeom>
          </xdr:spPr>
        </xdr:pic>
      </mc:Fallback>
    </mc:AlternateContent>
    <xdr:clientData/>
  </xdr:twoCellAnchor>
  <xdr:twoCellAnchor editAs="oneCell">
    <xdr:from>
      <xdr:col>5</xdr:col>
      <xdr:colOff>538680</xdr:colOff>
      <xdr:row>49</xdr:row>
      <xdr:rowOff>93960</xdr:rowOff>
    </xdr:from>
    <xdr:to>
      <xdr:col>8</xdr:col>
      <xdr:colOff>50880</xdr:colOff>
      <xdr:row>51</xdr:row>
      <xdr:rowOff>7920</xdr:rowOff>
    </xdr:to>
    <mc:AlternateContent xmlns:mc="http://schemas.openxmlformats.org/markup-compatibility/2006">
      <mc:Choice xmlns:xdr14="http://schemas.microsoft.com/office/excel/2010/spreadsheetDrawing" Requires="xdr14">
        <xdr:contentPart xmlns:r="http://schemas.openxmlformats.org/officeDocument/2006/relationships" r:id="rId85">
          <xdr14:nvContentPartPr>
            <xdr14:cNvPr id="327" name="Ink 326">
              <a:extLst>
                <a:ext uri="{FF2B5EF4-FFF2-40B4-BE49-F238E27FC236}">
                  <a16:creationId xmlns:a16="http://schemas.microsoft.com/office/drawing/2014/main" id="{0F903253-0A5C-92C1-6B3D-1581805B2BF0}"/>
                </a:ext>
              </a:extLst>
            </xdr14:cNvPr>
            <xdr14:cNvContentPartPr/>
          </xdr14:nvContentPartPr>
          <xdr14:nvPr macro=""/>
          <xdr14:xfrm>
            <a:off x="3586680" y="9055080"/>
            <a:ext cx="1341000" cy="279720"/>
          </xdr14:xfrm>
        </xdr:contentPart>
      </mc:Choice>
      <mc:Fallback>
        <xdr:pic>
          <xdr:nvPicPr>
            <xdr:cNvPr id="327" name="Ink 326">
              <a:extLst>
                <a:ext uri="{FF2B5EF4-FFF2-40B4-BE49-F238E27FC236}">
                  <a16:creationId xmlns:a16="http://schemas.microsoft.com/office/drawing/2014/main" id="{0F903253-0A5C-92C1-6B3D-1581805B2BF0}"/>
                </a:ext>
              </a:extLst>
            </xdr:cNvPr>
            <xdr:cNvPicPr/>
          </xdr:nvPicPr>
          <xdr:blipFill>
            <a:blip xmlns:r="http://schemas.openxmlformats.org/officeDocument/2006/relationships" r:embed="rId86"/>
            <a:stretch>
              <a:fillRect/>
            </a:stretch>
          </xdr:blipFill>
          <xdr:spPr>
            <a:xfrm>
              <a:off x="3577680" y="9046440"/>
              <a:ext cx="1358640" cy="297360"/>
            </a:xfrm>
            <a:prstGeom prst="rect">
              <a:avLst/>
            </a:prstGeom>
          </xdr:spPr>
        </xdr:pic>
      </mc:Fallback>
    </mc:AlternateContent>
    <xdr:clientData/>
  </xdr:twoCellAnchor>
  <xdr:twoCellAnchor editAs="oneCell">
    <xdr:from>
      <xdr:col>3</xdr:col>
      <xdr:colOff>71280</xdr:colOff>
      <xdr:row>49</xdr:row>
      <xdr:rowOff>93960</xdr:rowOff>
    </xdr:from>
    <xdr:to>
      <xdr:col>4</xdr:col>
      <xdr:colOff>327480</xdr:colOff>
      <xdr:row>50</xdr:row>
      <xdr:rowOff>128160</xdr:rowOff>
    </xdr:to>
    <mc:AlternateContent xmlns:mc="http://schemas.openxmlformats.org/markup-compatibility/2006">
      <mc:Choice xmlns:xdr14="http://schemas.microsoft.com/office/excel/2010/spreadsheetDrawing" Requires="xdr14">
        <xdr:contentPart xmlns:r="http://schemas.openxmlformats.org/officeDocument/2006/relationships" r:id="rId87">
          <xdr14:nvContentPartPr>
            <xdr14:cNvPr id="328" name="Ink 327">
              <a:extLst>
                <a:ext uri="{FF2B5EF4-FFF2-40B4-BE49-F238E27FC236}">
                  <a16:creationId xmlns:a16="http://schemas.microsoft.com/office/drawing/2014/main" id="{421B1655-720B-69C7-570E-BDB5B7869763}"/>
                </a:ext>
              </a:extLst>
            </xdr14:cNvPr>
            <xdr14:cNvContentPartPr/>
          </xdr14:nvContentPartPr>
          <xdr14:nvPr macro=""/>
          <xdr14:xfrm>
            <a:off x="1900080" y="9055080"/>
            <a:ext cx="865800" cy="217080"/>
          </xdr14:xfrm>
        </xdr:contentPart>
      </mc:Choice>
      <mc:Fallback>
        <xdr:pic>
          <xdr:nvPicPr>
            <xdr:cNvPr id="328" name="Ink 327">
              <a:extLst>
                <a:ext uri="{FF2B5EF4-FFF2-40B4-BE49-F238E27FC236}">
                  <a16:creationId xmlns:a16="http://schemas.microsoft.com/office/drawing/2014/main" id="{421B1655-720B-69C7-570E-BDB5B7869763}"/>
                </a:ext>
              </a:extLst>
            </xdr:cNvPr>
            <xdr:cNvPicPr/>
          </xdr:nvPicPr>
          <xdr:blipFill>
            <a:blip xmlns:r="http://schemas.openxmlformats.org/officeDocument/2006/relationships" r:embed="rId88"/>
            <a:stretch>
              <a:fillRect/>
            </a:stretch>
          </xdr:blipFill>
          <xdr:spPr>
            <a:xfrm>
              <a:off x="1891440" y="9046080"/>
              <a:ext cx="883440" cy="234720"/>
            </a:xfrm>
            <a:prstGeom prst="rect">
              <a:avLst/>
            </a:prstGeom>
          </xdr:spPr>
        </xdr:pic>
      </mc:Fallback>
    </mc:AlternateContent>
    <xdr:clientData/>
  </xdr:twoCellAnchor>
  <xdr:twoCellAnchor editAs="oneCell">
    <xdr:from>
      <xdr:col>12</xdr:col>
      <xdr:colOff>352080</xdr:colOff>
      <xdr:row>48</xdr:row>
      <xdr:rowOff>165600</xdr:rowOff>
    </xdr:from>
    <xdr:to>
      <xdr:col>13</xdr:col>
      <xdr:colOff>363480</xdr:colOff>
      <xdr:row>50</xdr:row>
      <xdr:rowOff>24120</xdr:rowOff>
    </xdr:to>
    <mc:AlternateContent xmlns:mc="http://schemas.openxmlformats.org/markup-compatibility/2006">
      <mc:Choice xmlns:xdr14="http://schemas.microsoft.com/office/excel/2010/spreadsheetDrawing" Requires="xdr14">
        <xdr:contentPart xmlns:r="http://schemas.openxmlformats.org/officeDocument/2006/relationships" r:id="rId89">
          <xdr14:nvContentPartPr>
            <xdr14:cNvPr id="338" name="Ink 337">
              <a:extLst>
                <a:ext uri="{FF2B5EF4-FFF2-40B4-BE49-F238E27FC236}">
                  <a16:creationId xmlns:a16="http://schemas.microsoft.com/office/drawing/2014/main" id="{D0F36F25-D79A-42FD-1AA6-F65085933327}"/>
                </a:ext>
              </a:extLst>
            </xdr14:cNvPr>
            <xdr14:cNvContentPartPr/>
          </xdr14:nvContentPartPr>
          <xdr14:nvPr macro=""/>
          <xdr14:xfrm>
            <a:off x="7667280" y="8943840"/>
            <a:ext cx="621000" cy="224280"/>
          </xdr14:xfrm>
        </xdr:contentPart>
      </mc:Choice>
      <mc:Fallback>
        <xdr:pic>
          <xdr:nvPicPr>
            <xdr:cNvPr id="338" name="Ink 337">
              <a:extLst>
                <a:ext uri="{FF2B5EF4-FFF2-40B4-BE49-F238E27FC236}">
                  <a16:creationId xmlns:a16="http://schemas.microsoft.com/office/drawing/2014/main" id="{D0F36F25-D79A-42FD-1AA6-F65085933327}"/>
                </a:ext>
              </a:extLst>
            </xdr:cNvPr>
            <xdr:cNvPicPr/>
          </xdr:nvPicPr>
          <xdr:blipFill>
            <a:blip xmlns:r="http://schemas.openxmlformats.org/officeDocument/2006/relationships" r:embed="rId90"/>
            <a:stretch>
              <a:fillRect/>
            </a:stretch>
          </xdr:blipFill>
          <xdr:spPr>
            <a:xfrm>
              <a:off x="7658280" y="8934840"/>
              <a:ext cx="638640" cy="241920"/>
            </a:xfrm>
            <a:prstGeom prst="rect">
              <a:avLst/>
            </a:prstGeom>
          </xdr:spPr>
        </xdr:pic>
      </mc:Fallback>
    </mc:AlternateContent>
    <xdr:clientData/>
  </xdr:twoCellAnchor>
  <xdr:twoCellAnchor editAs="oneCell">
    <xdr:from>
      <xdr:col>10</xdr:col>
      <xdr:colOff>62880</xdr:colOff>
      <xdr:row>49</xdr:row>
      <xdr:rowOff>11520</xdr:rowOff>
    </xdr:from>
    <xdr:to>
      <xdr:col>12</xdr:col>
      <xdr:colOff>75960</xdr:colOff>
      <xdr:row>50</xdr:row>
      <xdr:rowOff>30960</xdr:rowOff>
    </xdr:to>
    <mc:AlternateContent xmlns:mc="http://schemas.openxmlformats.org/markup-compatibility/2006">
      <mc:Choice xmlns:xdr14="http://schemas.microsoft.com/office/excel/2010/spreadsheetDrawing" Requires="xdr14">
        <xdr:contentPart xmlns:r="http://schemas.openxmlformats.org/officeDocument/2006/relationships" r:id="rId91">
          <xdr14:nvContentPartPr>
            <xdr14:cNvPr id="339" name="Ink 338">
              <a:extLst>
                <a:ext uri="{FF2B5EF4-FFF2-40B4-BE49-F238E27FC236}">
                  <a16:creationId xmlns:a16="http://schemas.microsoft.com/office/drawing/2014/main" id="{BF097F24-95DB-0E9A-4A5A-EA393582A5D2}"/>
                </a:ext>
              </a:extLst>
            </xdr14:cNvPr>
            <xdr14:cNvContentPartPr/>
          </xdr14:nvContentPartPr>
          <xdr14:nvPr macro=""/>
          <xdr14:xfrm>
            <a:off x="6158880" y="8972640"/>
            <a:ext cx="1232280" cy="202320"/>
          </xdr14:xfrm>
        </xdr:contentPart>
      </mc:Choice>
      <mc:Fallback>
        <xdr:pic>
          <xdr:nvPicPr>
            <xdr:cNvPr id="339" name="Ink 338">
              <a:extLst>
                <a:ext uri="{FF2B5EF4-FFF2-40B4-BE49-F238E27FC236}">
                  <a16:creationId xmlns:a16="http://schemas.microsoft.com/office/drawing/2014/main" id="{BF097F24-95DB-0E9A-4A5A-EA393582A5D2}"/>
                </a:ext>
              </a:extLst>
            </xdr:cNvPr>
            <xdr:cNvPicPr/>
          </xdr:nvPicPr>
          <xdr:blipFill>
            <a:blip xmlns:r="http://schemas.openxmlformats.org/officeDocument/2006/relationships" r:embed="rId92"/>
            <a:stretch>
              <a:fillRect/>
            </a:stretch>
          </xdr:blipFill>
          <xdr:spPr>
            <a:xfrm>
              <a:off x="6150240" y="8963640"/>
              <a:ext cx="1249920" cy="219960"/>
            </a:xfrm>
            <a:prstGeom prst="rect">
              <a:avLst/>
            </a:prstGeom>
          </xdr:spPr>
        </xdr:pic>
      </mc:Fallback>
    </mc:AlternateContent>
    <xdr:clientData/>
  </xdr:twoCellAnchor>
  <xdr:twoCellAnchor editAs="oneCell">
    <xdr:from>
      <xdr:col>6</xdr:col>
      <xdr:colOff>5760</xdr:colOff>
      <xdr:row>51</xdr:row>
      <xdr:rowOff>106560</xdr:rowOff>
    </xdr:from>
    <xdr:to>
      <xdr:col>7</xdr:col>
      <xdr:colOff>504960</xdr:colOff>
      <xdr:row>53</xdr:row>
      <xdr:rowOff>33120</xdr:rowOff>
    </xdr:to>
    <mc:AlternateContent xmlns:mc="http://schemas.openxmlformats.org/markup-compatibility/2006">
      <mc:Choice xmlns:xdr14="http://schemas.microsoft.com/office/excel/2010/spreadsheetDrawing" Requires="xdr14">
        <xdr:contentPart xmlns:r="http://schemas.openxmlformats.org/officeDocument/2006/relationships" r:id="rId93">
          <xdr14:nvContentPartPr>
            <xdr14:cNvPr id="345" name="Ink 344">
              <a:extLst>
                <a:ext uri="{FF2B5EF4-FFF2-40B4-BE49-F238E27FC236}">
                  <a16:creationId xmlns:a16="http://schemas.microsoft.com/office/drawing/2014/main" id="{66D62FBD-031F-A76E-393C-6F7BB49F8E7B}"/>
                </a:ext>
              </a:extLst>
            </xdr14:cNvPr>
            <xdr14:cNvContentPartPr/>
          </xdr14:nvContentPartPr>
          <xdr14:nvPr macro=""/>
          <xdr14:xfrm>
            <a:off x="3663360" y="9433440"/>
            <a:ext cx="1108800" cy="292320"/>
          </xdr14:xfrm>
        </xdr:contentPart>
      </mc:Choice>
      <mc:Fallback>
        <xdr:pic>
          <xdr:nvPicPr>
            <xdr:cNvPr id="345" name="Ink 344">
              <a:extLst>
                <a:ext uri="{FF2B5EF4-FFF2-40B4-BE49-F238E27FC236}">
                  <a16:creationId xmlns:a16="http://schemas.microsoft.com/office/drawing/2014/main" id="{66D62FBD-031F-A76E-393C-6F7BB49F8E7B}"/>
                </a:ext>
              </a:extLst>
            </xdr:cNvPr>
            <xdr:cNvPicPr/>
          </xdr:nvPicPr>
          <xdr:blipFill>
            <a:blip xmlns:r="http://schemas.openxmlformats.org/officeDocument/2006/relationships" r:embed="rId94"/>
            <a:stretch>
              <a:fillRect/>
            </a:stretch>
          </xdr:blipFill>
          <xdr:spPr>
            <a:xfrm>
              <a:off x="3654720" y="9424800"/>
              <a:ext cx="1126440" cy="309960"/>
            </a:xfrm>
            <a:prstGeom prst="rect">
              <a:avLst/>
            </a:prstGeom>
          </xdr:spPr>
        </xdr:pic>
      </mc:Fallback>
    </mc:AlternateContent>
    <xdr:clientData/>
  </xdr:twoCellAnchor>
  <xdr:twoCellAnchor editAs="oneCell">
    <xdr:from>
      <xdr:col>3</xdr:col>
      <xdr:colOff>276840</xdr:colOff>
      <xdr:row>51</xdr:row>
      <xdr:rowOff>159840</xdr:rowOff>
    </xdr:from>
    <xdr:to>
      <xdr:col>5</xdr:col>
      <xdr:colOff>204600</xdr:colOff>
      <xdr:row>53</xdr:row>
      <xdr:rowOff>5760</xdr:rowOff>
    </xdr:to>
    <mc:AlternateContent xmlns:mc="http://schemas.openxmlformats.org/markup-compatibility/2006">
      <mc:Choice xmlns:xdr14="http://schemas.microsoft.com/office/excel/2010/spreadsheetDrawing" Requires="xdr14">
        <xdr:contentPart xmlns:r="http://schemas.openxmlformats.org/officeDocument/2006/relationships" r:id="rId95">
          <xdr14:nvContentPartPr>
            <xdr14:cNvPr id="346" name="Ink 345">
              <a:extLst>
                <a:ext uri="{FF2B5EF4-FFF2-40B4-BE49-F238E27FC236}">
                  <a16:creationId xmlns:a16="http://schemas.microsoft.com/office/drawing/2014/main" id="{16857A03-CA9D-F0E3-E556-926F7406B09C}"/>
                </a:ext>
              </a:extLst>
            </xdr14:cNvPr>
            <xdr14:cNvContentPartPr/>
          </xdr14:nvContentPartPr>
          <xdr14:nvPr macro=""/>
          <xdr14:xfrm>
            <a:off x="2105640" y="9486720"/>
            <a:ext cx="1146960" cy="211680"/>
          </xdr14:xfrm>
        </xdr:contentPart>
      </mc:Choice>
      <mc:Fallback>
        <xdr:pic>
          <xdr:nvPicPr>
            <xdr:cNvPr id="346" name="Ink 345">
              <a:extLst>
                <a:ext uri="{FF2B5EF4-FFF2-40B4-BE49-F238E27FC236}">
                  <a16:creationId xmlns:a16="http://schemas.microsoft.com/office/drawing/2014/main" id="{16857A03-CA9D-F0E3-E556-926F7406B09C}"/>
                </a:ext>
              </a:extLst>
            </xdr:cNvPr>
            <xdr:cNvPicPr/>
          </xdr:nvPicPr>
          <xdr:blipFill>
            <a:blip xmlns:r="http://schemas.openxmlformats.org/officeDocument/2006/relationships" r:embed="rId96"/>
            <a:stretch>
              <a:fillRect/>
            </a:stretch>
          </xdr:blipFill>
          <xdr:spPr>
            <a:xfrm>
              <a:off x="2096997" y="9478080"/>
              <a:ext cx="1164606" cy="229320"/>
            </a:xfrm>
            <a:prstGeom prst="rect">
              <a:avLst/>
            </a:prstGeom>
          </xdr:spPr>
        </xdr:pic>
      </mc:Fallback>
    </mc:AlternateContent>
    <xdr:clientData/>
  </xdr:twoCellAnchor>
  <xdr:twoCellAnchor editAs="oneCell">
    <xdr:from>
      <xdr:col>2</xdr:col>
      <xdr:colOff>521040</xdr:colOff>
      <xdr:row>50</xdr:row>
      <xdr:rowOff>85320</xdr:rowOff>
    </xdr:from>
    <xdr:to>
      <xdr:col>2</xdr:col>
      <xdr:colOff>595920</xdr:colOff>
      <xdr:row>50</xdr:row>
      <xdr:rowOff>175320</xdr:rowOff>
    </xdr:to>
    <mc:AlternateContent xmlns:mc="http://schemas.openxmlformats.org/markup-compatibility/2006">
      <mc:Choice xmlns:xdr14="http://schemas.microsoft.com/office/excel/2010/spreadsheetDrawing" Requires="xdr14">
        <xdr:contentPart xmlns:r="http://schemas.openxmlformats.org/officeDocument/2006/relationships" r:id="rId97">
          <xdr14:nvContentPartPr>
            <xdr14:cNvPr id="349" name="Ink 348">
              <a:extLst>
                <a:ext uri="{FF2B5EF4-FFF2-40B4-BE49-F238E27FC236}">
                  <a16:creationId xmlns:a16="http://schemas.microsoft.com/office/drawing/2014/main" id="{F6C5BDAB-028D-1B03-9865-13E423D110B9}"/>
                </a:ext>
              </a:extLst>
            </xdr14:cNvPr>
            <xdr14:cNvContentPartPr/>
          </xdr14:nvContentPartPr>
          <xdr14:nvPr macro=""/>
          <xdr14:xfrm>
            <a:off x="1740240" y="9229320"/>
            <a:ext cx="74880" cy="90000"/>
          </xdr14:xfrm>
        </xdr:contentPart>
      </mc:Choice>
      <mc:Fallback>
        <xdr:pic>
          <xdr:nvPicPr>
            <xdr:cNvPr id="349" name="Ink 348">
              <a:extLst>
                <a:ext uri="{FF2B5EF4-FFF2-40B4-BE49-F238E27FC236}">
                  <a16:creationId xmlns:a16="http://schemas.microsoft.com/office/drawing/2014/main" id="{F6C5BDAB-028D-1B03-9865-13E423D110B9}"/>
                </a:ext>
              </a:extLst>
            </xdr:cNvPr>
            <xdr:cNvPicPr/>
          </xdr:nvPicPr>
          <xdr:blipFill>
            <a:blip xmlns:r="http://schemas.openxmlformats.org/officeDocument/2006/relationships" r:embed="rId98"/>
            <a:stretch>
              <a:fillRect/>
            </a:stretch>
          </xdr:blipFill>
          <xdr:spPr>
            <a:xfrm>
              <a:off x="1731600" y="9220680"/>
              <a:ext cx="92520" cy="107640"/>
            </a:xfrm>
            <a:prstGeom prst="rect">
              <a:avLst/>
            </a:prstGeom>
          </xdr:spPr>
        </xdr:pic>
      </mc:Fallback>
    </mc:AlternateContent>
    <xdr:clientData/>
  </xdr:twoCellAnchor>
  <xdr:twoCellAnchor editAs="oneCell">
    <xdr:from>
      <xdr:col>3</xdr:col>
      <xdr:colOff>151920</xdr:colOff>
      <xdr:row>55</xdr:row>
      <xdr:rowOff>133560</xdr:rowOff>
    </xdr:from>
    <xdr:to>
      <xdr:col>3</xdr:col>
      <xdr:colOff>276840</xdr:colOff>
      <xdr:row>56</xdr:row>
      <xdr:rowOff>77400</xdr:rowOff>
    </xdr:to>
    <mc:AlternateContent xmlns:mc="http://schemas.openxmlformats.org/markup-compatibility/2006">
      <mc:Choice xmlns:xdr14="http://schemas.microsoft.com/office/excel/2010/spreadsheetDrawing" Requires="xdr14">
        <xdr:contentPart xmlns:r="http://schemas.openxmlformats.org/officeDocument/2006/relationships" r:id="rId99">
          <xdr14:nvContentPartPr>
            <xdr14:cNvPr id="352" name="Ink 351">
              <a:extLst>
                <a:ext uri="{FF2B5EF4-FFF2-40B4-BE49-F238E27FC236}">
                  <a16:creationId xmlns:a16="http://schemas.microsoft.com/office/drawing/2014/main" id="{CA2B430C-40D0-490F-38C3-D532705A313E}"/>
                </a:ext>
              </a:extLst>
            </xdr14:cNvPr>
            <xdr14:cNvContentPartPr/>
          </xdr14:nvContentPartPr>
          <xdr14:nvPr macro=""/>
          <xdr14:xfrm>
            <a:off x="1980720" y="10191960"/>
            <a:ext cx="124920" cy="126720"/>
          </xdr14:xfrm>
        </xdr:contentPart>
      </mc:Choice>
      <mc:Fallback>
        <xdr:pic>
          <xdr:nvPicPr>
            <xdr:cNvPr id="352" name="Ink 351">
              <a:extLst>
                <a:ext uri="{FF2B5EF4-FFF2-40B4-BE49-F238E27FC236}">
                  <a16:creationId xmlns:a16="http://schemas.microsoft.com/office/drawing/2014/main" id="{CA2B430C-40D0-490F-38C3-D532705A313E}"/>
                </a:ext>
              </a:extLst>
            </xdr:cNvPr>
            <xdr:cNvPicPr/>
          </xdr:nvPicPr>
          <xdr:blipFill>
            <a:blip xmlns:r="http://schemas.openxmlformats.org/officeDocument/2006/relationships" r:embed="rId100"/>
            <a:stretch>
              <a:fillRect/>
            </a:stretch>
          </xdr:blipFill>
          <xdr:spPr>
            <a:xfrm>
              <a:off x="1972080" y="10182960"/>
              <a:ext cx="142560" cy="144360"/>
            </a:xfrm>
            <a:prstGeom prst="rect">
              <a:avLst/>
            </a:prstGeom>
          </xdr:spPr>
        </xdr:pic>
      </mc:Fallback>
    </mc:AlternateContent>
    <xdr:clientData/>
  </xdr:twoCellAnchor>
  <xdr:twoCellAnchor editAs="oneCell">
    <xdr:from>
      <xdr:col>3</xdr:col>
      <xdr:colOff>549360</xdr:colOff>
      <xdr:row>54</xdr:row>
      <xdr:rowOff>110520</xdr:rowOff>
    </xdr:from>
    <xdr:to>
      <xdr:col>14</xdr:col>
      <xdr:colOff>396120</xdr:colOff>
      <xdr:row>57</xdr:row>
      <xdr:rowOff>23040</xdr:rowOff>
    </xdr:to>
    <mc:AlternateContent xmlns:mc="http://schemas.openxmlformats.org/markup-compatibility/2006">
      <mc:Choice xmlns:xdr14="http://schemas.microsoft.com/office/excel/2010/spreadsheetDrawing" Requires="xdr14">
        <xdr:contentPart xmlns:r="http://schemas.openxmlformats.org/officeDocument/2006/relationships" r:id="rId101">
          <xdr14:nvContentPartPr>
            <xdr14:cNvPr id="381" name="Ink 380">
              <a:extLst>
                <a:ext uri="{FF2B5EF4-FFF2-40B4-BE49-F238E27FC236}">
                  <a16:creationId xmlns:a16="http://schemas.microsoft.com/office/drawing/2014/main" id="{483942D3-EB61-4BB5-F00A-0081FC6B1651}"/>
                </a:ext>
              </a:extLst>
            </xdr14:cNvPr>
            <xdr14:cNvContentPartPr/>
          </xdr14:nvContentPartPr>
          <xdr14:nvPr macro=""/>
          <xdr14:xfrm>
            <a:off x="2378160" y="9986040"/>
            <a:ext cx="6552360" cy="461160"/>
          </xdr14:xfrm>
        </xdr:contentPart>
      </mc:Choice>
      <mc:Fallback>
        <xdr:pic>
          <xdr:nvPicPr>
            <xdr:cNvPr id="381" name="Ink 380">
              <a:extLst>
                <a:ext uri="{FF2B5EF4-FFF2-40B4-BE49-F238E27FC236}">
                  <a16:creationId xmlns:a16="http://schemas.microsoft.com/office/drawing/2014/main" id="{483942D3-EB61-4BB5-F00A-0081FC6B1651}"/>
                </a:ext>
              </a:extLst>
            </xdr:cNvPr>
            <xdr:cNvPicPr/>
          </xdr:nvPicPr>
          <xdr:blipFill>
            <a:blip xmlns:r="http://schemas.openxmlformats.org/officeDocument/2006/relationships" r:embed="rId102"/>
            <a:stretch>
              <a:fillRect/>
            </a:stretch>
          </xdr:blipFill>
          <xdr:spPr>
            <a:xfrm>
              <a:off x="2369160" y="9977040"/>
              <a:ext cx="6570001" cy="478800"/>
            </a:xfrm>
            <a:prstGeom prst="rect">
              <a:avLst/>
            </a:prstGeom>
          </xdr:spPr>
        </xdr:pic>
      </mc:Fallback>
    </mc:AlternateContent>
    <xdr:clientData/>
  </xdr:twoCellAnchor>
  <xdr:twoCellAnchor editAs="oneCell">
    <xdr:from>
      <xdr:col>1</xdr:col>
      <xdr:colOff>166200</xdr:colOff>
      <xdr:row>60</xdr:row>
      <xdr:rowOff>42120</xdr:rowOff>
    </xdr:from>
    <xdr:to>
      <xdr:col>10</xdr:col>
      <xdr:colOff>271320</xdr:colOff>
      <xdr:row>63</xdr:row>
      <xdr:rowOff>142560</xdr:rowOff>
    </xdr:to>
    <mc:AlternateContent xmlns:mc="http://schemas.openxmlformats.org/markup-compatibility/2006">
      <mc:Choice xmlns:xdr14="http://schemas.microsoft.com/office/excel/2010/spreadsheetDrawing" Requires="xdr14">
        <xdr:contentPart xmlns:r="http://schemas.openxmlformats.org/officeDocument/2006/relationships" r:id="rId103">
          <xdr14:nvContentPartPr>
            <xdr14:cNvPr id="410" name="Ink 409">
              <a:extLst>
                <a:ext uri="{FF2B5EF4-FFF2-40B4-BE49-F238E27FC236}">
                  <a16:creationId xmlns:a16="http://schemas.microsoft.com/office/drawing/2014/main" id="{A11158F6-7C70-17B2-30EC-3E99D00794C2}"/>
                </a:ext>
              </a:extLst>
            </xdr14:cNvPr>
            <xdr14:cNvContentPartPr/>
          </xdr14:nvContentPartPr>
          <xdr14:nvPr macro=""/>
          <xdr14:xfrm>
            <a:off x="775800" y="11014920"/>
            <a:ext cx="5591520" cy="649080"/>
          </xdr14:xfrm>
        </xdr:contentPart>
      </mc:Choice>
      <mc:Fallback>
        <xdr:pic>
          <xdr:nvPicPr>
            <xdr:cNvPr id="410" name="Ink 409">
              <a:extLst>
                <a:ext uri="{FF2B5EF4-FFF2-40B4-BE49-F238E27FC236}">
                  <a16:creationId xmlns:a16="http://schemas.microsoft.com/office/drawing/2014/main" id="{A11158F6-7C70-17B2-30EC-3E99D00794C2}"/>
                </a:ext>
              </a:extLst>
            </xdr:cNvPr>
            <xdr:cNvPicPr/>
          </xdr:nvPicPr>
          <xdr:blipFill>
            <a:blip xmlns:r="http://schemas.openxmlformats.org/officeDocument/2006/relationships" r:embed="rId104"/>
            <a:stretch>
              <a:fillRect/>
            </a:stretch>
          </xdr:blipFill>
          <xdr:spPr>
            <a:xfrm>
              <a:off x="766800" y="11006280"/>
              <a:ext cx="5609160" cy="666720"/>
            </a:xfrm>
            <a:prstGeom prst="rect">
              <a:avLst/>
            </a:prstGeom>
          </xdr:spPr>
        </xdr:pic>
      </mc:Fallback>
    </mc:AlternateContent>
    <xdr:clientData/>
  </xdr:twoCellAnchor>
  <xdr:twoCellAnchor editAs="oneCell">
    <xdr:from>
      <xdr:col>4</xdr:col>
      <xdr:colOff>201840</xdr:colOff>
      <xdr:row>64</xdr:row>
      <xdr:rowOff>94320</xdr:rowOff>
    </xdr:from>
    <xdr:to>
      <xdr:col>11</xdr:col>
      <xdr:colOff>187320</xdr:colOff>
      <xdr:row>67</xdr:row>
      <xdr:rowOff>5040</xdr:rowOff>
    </xdr:to>
    <mc:AlternateContent xmlns:mc="http://schemas.openxmlformats.org/markup-compatibility/2006">
      <mc:Choice xmlns:xdr14="http://schemas.microsoft.com/office/excel/2010/spreadsheetDrawing" Requires="xdr14">
        <xdr:contentPart xmlns:r="http://schemas.openxmlformats.org/officeDocument/2006/relationships" r:id="rId105">
          <xdr14:nvContentPartPr>
            <xdr14:cNvPr id="420" name="Ink 419">
              <a:extLst>
                <a:ext uri="{FF2B5EF4-FFF2-40B4-BE49-F238E27FC236}">
                  <a16:creationId xmlns:a16="http://schemas.microsoft.com/office/drawing/2014/main" id="{A9F49514-80E1-6A09-77E0-3848681BB5C5}"/>
                </a:ext>
              </a:extLst>
            </xdr14:cNvPr>
            <xdr14:cNvContentPartPr/>
          </xdr14:nvContentPartPr>
          <xdr14:nvPr macro=""/>
          <xdr14:xfrm>
            <a:off x="2640240" y="11798640"/>
            <a:ext cx="4252680" cy="459360"/>
          </xdr14:xfrm>
        </xdr:contentPart>
      </mc:Choice>
      <mc:Fallback>
        <xdr:pic>
          <xdr:nvPicPr>
            <xdr:cNvPr id="420" name="Ink 419">
              <a:extLst>
                <a:ext uri="{FF2B5EF4-FFF2-40B4-BE49-F238E27FC236}">
                  <a16:creationId xmlns:a16="http://schemas.microsoft.com/office/drawing/2014/main" id="{A9F49514-80E1-6A09-77E0-3848681BB5C5}"/>
                </a:ext>
              </a:extLst>
            </xdr:cNvPr>
            <xdr:cNvPicPr/>
          </xdr:nvPicPr>
          <xdr:blipFill>
            <a:blip xmlns:r="http://schemas.openxmlformats.org/officeDocument/2006/relationships" r:embed="rId106"/>
            <a:stretch>
              <a:fillRect/>
            </a:stretch>
          </xdr:blipFill>
          <xdr:spPr>
            <a:xfrm>
              <a:off x="2631600" y="11789633"/>
              <a:ext cx="4270320" cy="477014"/>
            </a:xfrm>
            <a:prstGeom prst="rect">
              <a:avLst/>
            </a:prstGeom>
          </xdr:spPr>
        </xdr:pic>
      </mc:Fallback>
    </mc:AlternateContent>
    <xdr:clientData/>
  </xdr:twoCellAnchor>
  <xdr:twoCellAnchor editAs="oneCell">
    <xdr:from>
      <xdr:col>11</xdr:col>
      <xdr:colOff>377040</xdr:colOff>
      <xdr:row>63</xdr:row>
      <xdr:rowOff>136440</xdr:rowOff>
    </xdr:from>
    <xdr:to>
      <xdr:col>17</xdr:col>
      <xdr:colOff>582240</xdr:colOff>
      <xdr:row>66</xdr:row>
      <xdr:rowOff>133200</xdr:rowOff>
    </xdr:to>
    <mc:AlternateContent xmlns:mc="http://schemas.openxmlformats.org/markup-compatibility/2006">
      <mc:Choice xmlns:xdr14="http://schemas.microsoft.com/office/excel/2010/spreadsheetDrawing" Requires="xdr14">
        <xdr:contentPart xmlns:r="http://schemas.openxmlformats.org/officeDocument/2006/relationships" r:id="rId107">
          <xdr14:nvContentPartPr>
            <xdr14:cNvPr id="433" name="Ink 432">
              <a:extLst>
                <a:ext uri="{FF2B5EF4-FFF2-40B4-BE49-F238E27FC236}">
                  <a16:creationId xmlns:a16="http://schemas.microsoft.com/office/drawing/2014/main" id="{63733464-EDF1-1082-9B93-D7DA7A5C5C6A}"/>
                </a:ext>
              </a:extLst>
            </xdr14:cNvPr>
            <xdr14:cNvContentPartPr/>
          </xdr14:nvContentPartPr>
          <xdr14:nvPr macro=""/>
          <xdr14:xfrm>
            <a:off x="7082640" y="11657880"/>
            <a:ext cx="3862800" cy="545400"/>
          </xdr14:xfrm>
        </xdr:contentPart>
      </mc:Choice>
      <mc:Fallback>
        <xdr:pic>
          <xdr:nvPicPr>
            <xdr:cNvPr id="433" name="Ink 432">
              <a:extLst>
                <a:ext uri="{FF2B5EF4-FFF2-40B4-BE49-F238E27FC236}">
                  <a16:creationId xmlns:a16="http://schemas.microsoft.com/office/drawing/2014/main" id="{63733464-EDF1-1082-9B93-D7DA7A5C5C6A}"/>
                </a:ext>
              </a:extLst>
            </xdr:cNvPr>
            <xdr:cNvPicPr/>
          </xdr:nvPicPr>
          <xdr:blipFill>
            <a:blip xmlns:r="http://schemas.openxmlformats.org/officeDocument/2006/relationships" r:embed="rId108"/>
            <a:stretch>
              <a:fillRect/>
            </a:stretch>
          </xdr:blipFill>
          <xdr:spPr>
            <a:xfrm>
              <a:off x="7073640" y="11648886"/>
              <a:ext cx="3880440" cy="563028"/>
            </a:xfrm>
            <a:prstGeom prst="rect">
              <a:avLst/>
            </a:prstGeom>
          </xdr:spPr>
        </xdr:pic>
      </mc:Fallback>
    </mc:AlternateContent>
    <xdr:clientData/>
  </xdr:twoCellAnchor>
  <xdr:twoCellAnchor editAs="oneCell">
    <xdr:from>
      <xdr:col>4</xdr:col>
      <xdr:colOff>317760</xdr:colOff>
      <xdr:row>67</xdr:row>
      <xdr:rowOff>119160</xdr:rowOff>
    </xdr:from>
    <xdr:to>
      <xdr:col>9</xdr:col>
      <xdr:colOff>10440</xdr:colOff>
      <xdr:row>69</xdr:row>
      <xdr:rowOff>135720</xdr:rowOff>
    </xdr:to>
    <mc:AlternateContent xmlns:mc="http://schemas.openxmlformats.org/markup-compatibility/2006">
      <mc:Choice xmlns:xdr14="http://schemas.microsoft.com/office/excel/2010/spreadsheetDrawing" Requires="xdr14">
        <xdr:contentPart xmlns:r="http://schemas.openxmlformats.org/officeDocument/2006/relationships" r:id="rId109">
          <xdr14:nvContentPartPr>
            <xdr14:cNvPr id="446" name="Ink 445">
              <a:extLst>
                <a:ext uri="{FF2B5EF4-FFF2-40B4-BE49-F238E27FC236}">
                  <a16:creationId xmlns:a16="http://schemas.microsoft.com/office/drawing/2014/main" id="{9E2BC5CE-1A88-47DC-D43F-B22B8D35808E}"/>
                </a:ext>
              </a:extLst>
            </xdr14:cNvPr>
            <xdr14:cNvContentPartPr/>
          </xdr14:nvContentPartPr>
          <xdr14:nvPr macro=""/>
          <xdr14:xfrm>
            <a:off x="2756160" y="12372120"/>
            <a:ext cx="2740680" cy="382320"/>
          </xdr14:xfrm>
        </xdr:contentPart>
      </mc:Choice>
      <mc:Fallback>
        <xdr:pic>
          <xdr:nvPicPr>
            <xdr:cNvPr id="446" name="Ink 445">
              <a:extLst>
                <a:ext uri="{FF2B5EF4-FFF2-40B4-BE49-F238E27FC236}">
                  <a16:creationId xmlns:a16="http://schemas.microsoft.com/office/drawing/2014/main" id="{9E2BC5CE-1A88-47DC-D43F-B22B8D35808E}"/>
                </a:ext>
              </a:extLst>
            </xdr:cNvPr>
            <xdr:cNvPicPr/>
          </xdr:nvPicPr>
          <xdr:blipFill>
            <a:blip xmlns:r="http://schemas.openxmlformats.org/officeDocument/2006/relationships" r:embed="rId110"/>
            <a:stretch>
              <a:fillRect/>
            </a:stretch>
          </xdr:blipFill>
          <xdr:spPr>
            <a:xfrm>
              <a:off x="2747161" y="12363480"/>
              <a:ext cx="2758318" cy="399960"/>
            </a:xfrm>
            <a:prstGeom prst="rect">
              <a:avLst/>
            </a:prstGeom>
          </xdr:spPr>
        </xdr:pic>
      </mc:Fallback>
    </mc:AlternateContent>
    <xdr:clientData/>
  </xdr:twoCellAnchor>
  <xdr:twoCellAnchor editAs="oneCell">
    <xdr:from>
      <xdr:col>4</xdr:col>
      <xdr:colOff>163320</xdr:colOff>
      <xdr:row>70</xdr:row>
      <xdr:rowOff>159840</xdr:rowOff>
    </xdr:from>
    <xdr:to>
      <xdr:col>9</xdr:col>
      <xdr:colOff>185400</xdr:colOff>
      <xdr:row>72</xdr:row>
      <xdr:rowOff>136080</xdr:rowOff>
    </xdr:to>
    <mc:AlternateContent xmlns:mc="http://schemas.openxmlformats.org/markup-compatibility/2006">
      <mc:Choice xmlns:xdr14="http://schemas.microsoft.com/office/excel/2010/spreadsheetDrawing" Requires="xdr14">
        <xdr:contentPart xmlns:r="http://schemas.openxmlformats.org/officeDocument/2006/relationships" r:id="rId111">
          <xdr14:nvContentPartPr>
            <xdr14:cNvPr id="464" name="Ink 463">
              <a:extLst>
                <a:ext uri="{FF2B5EF4-FFF2-40B4-BE49-F238E27FC236}">
                  <a16:creationId xmlns:a16="http://schemas.microsoft.com/office/drawing/2014/main" id="{7F05C81C-6FB6-5E1D-9445-7D43E5F17216}"/>
                </a:ext>
              </a:extLst>
            </xdr14:cNvPr>
            <xdr14:cNvContentPartPr/>
          </xdr14:nvContentPartPr>
          <xdr14:nvPr macro=""/>
          <xdr14:xfrm>
            <a:off x="2601720" y="12961440"/>
            <a:ext cx="3070080" cy="342000"/>
          </xdr14:xfrm>
        </xdr:contentPart>
      </mc:Choice>
      <mc:Fallback>
        <xdr:pic>
          <xdr:nvPicPr>
            <xdr:cNvPr id="464" name="Ink 463">
              <a:extLst>
                <a:ext uri="{FF2B5EF4-FFF2-40B4-BE49-F238E27FC236}">
                  <a16:creationId xmlns:a16="http://schemas.microsoft.com/office/drawing/2014/main" id="{7F05C81C-6FB6-5E1D-9445-7D43E5F17216}"/>
                </a:ext>
              </a:extLst>
            </xdr:cNvPr>
            <xdr:cNvPicPr/>
          </xdr:nvPicPr>
          <xdr:blipFill>
            <a:blip xmlns:r="http://schemas.openxmlformats.org/officeDocument/2006/relationships" r:embed="rId112"/>
            <a:stretch>
              <a:fillRect/>
            </a:stretch>
          </xdr:blipFill>
          <xdr:spPr>
            <a:xfrm>
              <a:off x="2593079" y="12952800"/>
              <a:ext cx="3087722" cy="359640"/>
            </a:xfrm>
            <a:prstGeom prst="rect">
              <a:avLst/>
            </a:prstGeom>
          </xdr:spPr>
        </xdr:pic>
      </mc:Fallback>
    </mc:AlternateContent>
    <xdr:clientData/>
  </xdr:twoCellAnchor>
  <xdr:twoCellAnchor editAs="oneCell">
    <xdr:from>
      <xdr:col>3</xdr:col>
      <xdr:colOff>532440</xdr:colOff>
      <xdr:row>65</xdr:row>
      <xdr:rowOff>47520</xdr:rowOff>
    </xdr:from>
    <xdr:to>
      <xdr:col>4</xdr:col>
      <xdr:colOff>41640</xdr:colOff>
      <xdr:row>66</xdr:row>
      <xdr:rowOff>11880</xdr:rowOff>
    </xdr:to>
    <mc:AlternateContent xmlns:mc="http://schemas.openxmlformats.org/markup-compatibility/2006">
      <mc:Choice xmlns:xdr14="http://schemas.microsoft.com/office/excel/2010/spreadsheetDrawing" Requires="xdr14">
        <xdr:contentPart xmlns:r="http://schemas.openxmlformats.org/officeDocument/2006/relationships" r:id="rId113">
          <xdr14:nvContentPartPr>
            <xdr14:cNvPr id="465" name="Ink 464">
              <a:extLst>
                <a:ext uri="{FF2B5EF4-FFF2-40B4-BE49-F238E27FC236}">
                  <a16:creationId xmlns:a16="http://schemas.microsoft.com/office/drawing/2014/main" id="{10E2E572-EE0F-7813-09D8-D37F771A1766}"/>
                </a:ext>
              </a:extLst>
            </xdr14:cNvPr>
            <xdr14:cNvContentPartPr/>
          </xdr14:nvContentPartPr>
          <xdr14:nvPr macro=""/>
          <xdr14:xfrm>
            <a:off x="2361240" y="11934720"/>
            <a:ext cx="118800" cy="147240"/>
          </xdr14:xfrm>
        </xdr:contentPart>
      </mc:Choice>
      <mc:Fallback>
        <xdr:pic>
          <xdr:nvPicPr>
            <xdr:cNvPr id="465" name="Ink 464">
              <a:extLst>
                <a:ext uri="{FF2B5EF4-FFF2-40B4-BE49-F238E27FC236}">
                  <a16:creationId xmlns:a16="http://schemas.microsoft.com/office/drawing/2014/main" id="{10E2E572-EE0F-7813-09D8-D37F771A1766}"/>
                </a:ext>
              </a:extLst>
            </xdr:cNvPr>
            <xdr:cNvPicPr/>
          </xdr:nvPicPr>
          <xdr:blipFill>
            <a:blip xmlns:r="http://schemas.openxmlformats.org/officeDocument/2006/relationships" r:embed="rId114"/>
            <a:stretch>
              <a:fillRect/>
            </a:stretch>
          </xdr:blipFill>
          <xdr:spPr>
            <a:xfrm>
              <a:off x="2352600" y="11926080"/>
              <a:ext cx="136440" cy="164880"/>
            </a:xfrm>
            <a:prstGeom prst="rect">
              <a:avLst/>
            </a:prstGeom>
          </xdr:spPr>
        </xdr:pic>
      </mc:Fallback>
    </mc:AlternateContent>
    <xdr:clientData/>
  </xdr:twoCellAnchor>
  <xdr:twoCellAnchor editAs="oneCell">
    <xdr:from>
      <xdr:col>1</xdr:col>
      <xdr:colOff>505680</xdr:colOff>
      <xdr:row>80</xdr:row>
      <xdr:rowOff>106560</xdr:rowOff>
    </xdr:from>
    <xdr:to>
      <xdr:col>2</xdr:col>
      <xdr:colOff>66000</xdr:colOff>
      <xdr:row>81</xdr:row>
      <xdr:rowOff>58680</xdr:rowOff>
    </xdr:to>
    <mc:AlternateContent xmlns:mc="http://schemas.openxmlformats.org/markup-compatibility/2006">
      <mc:Choice xmlns:xdr14="http://schemas.microsoft.com/office/excel/2010/spreadsheetDrawing" Requires="xdr14">
        <xdr:contentPart xmlns:r="http://schemas.openxmlformats.org/officeDocument/2006/relationships" r:id="rId115">
          <xdr14:nvContentPartPr>
            <xdr14:cNvPr id="469" name="Ink 468">
              <a:extLst>
                <a:ext uri="{FF2B5EF4-FFF2-40B4-BE49-F238E27FC236}">
                  <a16:creationId xmlns:a16="http://schemas.microsoft.com/office/drawing/2014/main" id="{E9784EC4-EE00-FEA5-BD51-7968F551B141}"/>
                </a:ext>
              </a:extLst>
            </xdr14:cNvPr>
            <xdr14:cNvContentPartPr/>
          </xdr14:nvContentPartPr>
          <xdr14:nvPr macro=""/>
          <xdr14:xfrm>
            <a:off x="1115280" y="14736960"/>
            <a:ext cx="169920" cy="135000"/>
          </xdr14:xfrm>
        </xdr:contentPart>
      </mc:Choice>
      <mc:Fallback>
        <xdr:pic>
          <xdr:nvPicPr>
            <xdr:cNvPr id="469" name="Ink 468">
              <a:extLst>
                <a:ext uri="{FF2B5EF4-FFF2-40B4-BE49-F238E27FC236}">
                  <a16:creationId xmlns:a16="http://schemas.microsoft.com/office/drawing/2014/main" id="{E9784EC4-EE00-FEA5-BD51-7968F551B141}"/>
                </a:ext>
              </a:extLst>
            </xdr:cNvPr>
            <xdr:cNvPicPr/>
          </xdr:nvPicPr>
          <xdr:blipFill>
            <a:blip xmlns:r="http://schemas.openxmlformats.org/officeDocument/2006/relationships" r:embed="rId116"/>
            <a:stretch>
              <a:fillRect/>
            </a:stretch>
          </xdr:blipFill>
          <xdr:spPr>
            <a:xfrm>
              <a:off x="1106299" y="14728320"/>
              <a:ext cx="187523" cy="152640"/>
            </a:xfrm>
            <a:prstGeom prst="rect">
              <a:avLst/>
            </a:prstGeom>
          </xdr:spPr>
        </xdr:pic>
      </mc:Fallback>
    </mc:AlternateContent>
    <xdr:clientData/>
  </xdr:twoCellAnchor>
  <xdr:twoCellAnchor editAs="oneCell">
    <xdr:from>
      <xdr:col>2</xdr:col>
      <xdr:colOff>403680</xdr:colOff>
      <xdr:row>78</xdr:row>
      <xdr:rowOff>53280</xdr:rowOff>
    </xdr:from>
    <xdr:to>
      <xdr:col>2</xdr:col>
      <xdr:colOff>404040</xdr:colOff>
      <xdr:row>78</xdr:row>
      <xdr:rowOff>53640</xdr:rowOff>
    </xdr:to>
    <mc:AlternateContent xmlns:mc="http://schemas.openxmlformats.org/markup-compatibility/2006">
      <mc:Choice xmlns:xdr14="http://schemas.microsoft.com/office/excel/2010/spreadsheetDrawing" Requires="xdr14">
        <xdr:contentPart xmlns:r="http://schemas.openxmlformats.org/officeDocument/2006/relationships" r:id="rId117">
          <xdr14:nvContentPartPr>
            <xdr14:cNvPr id="470" name="Ink 469">
              <a:extLst>
                <a:ext uri="{FF2B5EF4-FFF2-40B4-BE49-F238E27FC236}">
                  <a16:creationId xmlns:a16="http://schemas.microsoft.com/office/drawing/2014/main" id="{1F12F2C9-567C-52E1-37F5-453958F0A67A}"/>
                </a:ext>
              </a:extLst>
            </xdr14:cNvPr>
            <xdr14:cNvContentPartPr/>
          </xdr14:nvContentPartPr>
          <xdr14:nvPr macro=""/>
          <xdr14:xfrm>
            <a:off x="1622880" y="14317920"/>
            <a:ext cx="360" cy="360"/>
          </xdr14:xfrm>
        </xdr:contentPart>
      </mc:Choice>
      <mc:Fallback>
        <xdr:pic>
          <xdr:nvPicPr>
            <xdr:cNvPr id="470" name="Ink 469">
              <a:extLst>
                <a:ext uri="{FF2B5EF4-FFF2-40B4-BE49-F238E27FC236}">
                  <a16:creationId xmlns:a16="http://schemas.microsoft.com/office/drawing/2014/main" id="{1F12F2C9-567C-52E1-37F5-453958F0A67A}"/>
                </a:ext>
              </a:extLst>
            </xdr:cNvPr>
            <xdr:cNvPicPr/>
          </xdr:nvPicPr>
          <xdr:blipFill>
            <a:blip xmlns:r="http://schemas.openxmlformats.org/officeDocument/2006/relationships" r:embed="rId8"/>
            <a:stretch>
              <a:fillRect/>
            </a:stretch>
          </xdr:blipFill>
          <xdr:spPr>
            <a:xfrm>
              <a:off x="1613880" y="14308920"/>
              <a:ext cx="18000" cy="18000"/>
            </a:xfrm>
            <a:prstGeom prst="rect">
              <a:avLst/>
            </a:prstGeom>
          </xdr:spPr>
        </xdr:pic>
      </mc:Fallback>
    </mc:AlternateContent>
    <xdr:clientData/>
  </xdr:twoCellAnchor>
  <xdr:twoCellAnchor editAs="oneCell">
    <xdr:from>
      <xdr:col>6</xdr:col>
      <xdr:colOff>213120</xdr:colOff>
      <xdr:row>83</xdr:row>
      <xdr:rowOff>83880</xdr:rowOff>
    </xdr:from>
    <xdr:to>
      <xdr:col>6</xdr:col>
      <xdr:colOff>213480</xdr:colOff>
      <xdr:row>83</xdr:row>
      <xdr:rowOff>84240</xdr:rowOff>
    </xdr:to>
    <mc:AlternateContent xmlns:mc="http://schemas.openxmlformats.org/markup-compatibility/2006">
      <mc:Choice xmlns:xdr14="http://schemas.microsoft.com/office/excel/2010/spreadsheetDrawing" Requires="xdr14">
        <xdr:contentPart xmlns:r="http://schemas.openxmlformats.org/officeDocument/2006/relationships" r:id="rId118">
          <xdr14:nvContentPartPr>
            <xdr14:cNvPr id="471" name="Ink 470">
              <a:extLst>
                <a:ext uri="{FF2B5EF4-FFF2-40B4-BE49-F238E27FC236}">
                  <a16:creationId xmlns:a16="http://schemas.microsoft.com/office/drawing/2014/main" id="{9EE627F0-0A37-899A-AD3D-ECF2E186A8F2}"/>
                </a:ext>
              </a:extLst>
            </xdr14:cNvPr>
            <xdr14:cNvContentPartPr/>
          </xdr14:nvContentPartPr>
          <xdr14:nvPr macro=""/>
          <xdr14:xfrm>
            <a:off x="3870720" y="15262920"/>
            <a:ext cx="360" cy="360"/>
          </xdr14:xfrm>
        </xdr:contentPart>
      </mc:Choice>
      <mc:Fallback>
        <xdr:pic>
          <xdr:nvPicPr>
            <xdr:cNvPr id="471" name="Ink 470">
              <a:extLst>
                <a:ext uri="{FF2B5EF4-FFF2-40B4-BE49-F238E27FC236}">
                  <a16:creationId xmlns:a16="http://schemas.microsoft.com/office/drawing/2014/main" id="{9EE627F0-0A37-899A-AD3D-ECF2E186A8F2}"/>
                </a:ext>
              </a:extLst>
            </xdr:cNvPr>
            <xdr:cNvPicPr/>
          </xdr:nvPicPr>
          <xdr:blipFill>
            <a:blip xmlns:r="http://schemas.openxmlformats.org/officeDocument/2006/relationships" r:embed="rId8"/>
            <a:stretch>
              <a:fillRect/>
            </a:stretch>
          </xdr:blipFill>
          <xdr:spPr>
            <a:xfrm>
              <a:off x="3861720" y="15253920"/>
              <a:ext cx="18000" cy="18000"/>
            </a:xfrm>
            <a:prstGeom prst="rect">
              <a:avLst/>
            </a:prstGeom>
          </xdr:spPr>
        </xdr:pic>
      </mc:Fallback>
    </mc:AlternateContent>
    <xdr:clientData/>
  </xdr:twoCellAnchor>
  <xdr:twoCellAnchor editAs="oneCell">
    <xdr:from>
      <xdr:col>2</xdr:col>
      <xdr:colOff>391080</xdr:colOff>
      <xdr:row>78</xdr:row>
      <xdr:rowOff>165240</xdr:rowOff>
    </xdr:from>
    <xdr:to>
      <xdr:col>9</xdr:col>
      <xdr:colOff>206280</xdr:colOff>
      <xdr:row>79</xdr:row>
      <xdr:rowOff>159480</xdr:rowOff>
    </xdr:to>
    <mc:AlternateContent xmlns:mc="http://schemas.openxmlformats.org/markup-compatibility/2006">
      <mc:Choice xmlns:xdr14="http://schemas.microsoft.com/office/excel/2010/spreadsheetDrawing" Requires="xdr14">
        <xdr:contentPart xmlns:r="http://schemas.openxmlformats.org/officeDocument/2006/relationships" r:id="rId119">
          <xdr14:nvContentPartPr>
            <xdr14:cNvPr id="498" name="Ink 497">
              <a:extLst>
                <a:ext uri="{FF2B5EF4-FFF2-40B4-BE49-F238E27FC236}">
                  <a16:creationId xmlns:a16="http://schemas.microsoft.com/office/drawing/2014/main" id="{3E07FAF6-124B-C067-444B-051C9DEFEDA7}"/>
                </a:ext>
              </a:extLst>
            </xdr14:cNvPr>
            <xdr14:cNvContentPartPr/>
          </xdr14:nvContentPartPr>
          <xdr14:nvPr macro=""/>
          <xdr14:xfrm>
            <a:off x="1610280" y="14429880"/>
            <a:ext cx="4082400" cy="177120"/>
          </xdr14:xfrm>
        </xdr:contentPart>
      </mc:Choice>
      <mc:Fallback>
        <xdr:pic>
          <xdr:nvPicPr>
            <xdr:cNvPr id="498" name="Ink 497">
              <a:extLst>
                <a:ext uri="{FF2B5EF4-FFF2-40B4-BE49-F238E27FC236}">
                  <a16:creationId xmlns:a16="http://schemas.microsoft.com/office/drawing/2014/main" id="{3E07FAF6-124B-C067-444B-051C9DEFEDA7}"/>
                </a:ext>
              </a:extLst>
            </xdr:cNvPr>
            <xdr:cNvPicPr/>
          </xdr:nvPicPr>
          <xdr:blipFill>
            <a:blip xmlns:r="http://schemas.openxmlformats.org/officeDocument/2006/relationships" r:embed="rId120"/>
            <a:stretch>
              <a:fillRect/>
            </a:stretch>
          </xdr:blipFill>
          <xdr:spPr>
            <a:xfrm>
              <a:off x="1601280" y="14421240"/>
              <a:ext cx="4100040" cy="194760"/>
            </a:xfrm>
            <a:prstGeom prst="rect">
              <a:avLst/>
            </a:prstGeom>
          </xdr:spPr>
        </xdr:pic>
      </mc:Fallback>
    </mc:AlternateContent>
    <xdr:clientData/>
  </xdr:twoCellAnchor>
  <xdr:twoCellAnchor editAs="oneCell">
    <xdr:from>
      <xdr:col>1</xdr:col>
      <xdr:colOff>195720</xdr:colOff>
      <xdr:row>77</xdr:row>
      <xdr:rowOff>2160</xdr:rowOff>
    </xdr:from>
    <xdr:to>
      <xdr:col>9</xdr:col>
      <xdr:colOff>54720</xdr:colOff>
      <xdr:row>80</xdr:row>
      <xdr:rowOff>0</xdr:rowOff>
    </xdr:to>
    <mc:AlternateContent xmlns:mc="http://schemas.openxmlformats.org/markup-compatibility/2006">
      <mc:Choice xmlns:xdr14="http://schemas.microsoft.com/office/excel/2010/spreadsheetDrawing" Requires="xdr14">
        <xdr:contentPart xmlns:r="http://schemas.openxmlformats.org/officeDocument/2006/relationships" r:id="rId121">
          <xdr14:nvContentPartPr>
            <xdr14:cNvPr id="499" name="Ink 498">
              <a:extLst>
                <a:ext uri="{FF2B5EF4-FFF2-40B4-BE49-F238E27FC236}">
                  <a16:creationId xmlns:a16="http://schemas.microsoft.com/office/drawing/2014/main" id="{B80B97F0-34D6-0197-FE46-A10300D46528}"/>
                </a:ext>
              </a:extLst>
            </xdr14:cNvPr>
            <xdr14:cNvContentPartPr/>
          </xdr14:nvContentPartPr>
          <xdr14:nvPr macro=""/>
          <xdr14:xfrm>
            <a:off x="805320" y="14083920"/>
            <a:ext cx="4735800" cy="546480"/>
          </xdr14:xfrm>
        </xdr:contentPart>
      </mc:Choice>
      <mc:Fallback>
        <xdr:pic>
          <xdr:nvPicPr>
            <xdr:cNvPr id="499" name="Ink 498">
              <a:extLst>
                <a:ext uri="{FF2B5EF4-FFF2-40B4-BE49-F238E27FC236}">
                  <a16:creationId xmlns:a16="http://schemas.microsoft.com/office/drawing/2014/main" id="{B80B97F0-34D6-0197-FE46-A10300D46528}"/>
                </a:ext>
              </a:extLst>
            </xdr:cNvPr>
            <xdr:cNvPicPr/>
          </xdr:nvPicPr>
          <xdr:blipFill>
            <a:blip xmlns:r="http://schemas.openxmlformats.org/officeDocument/2006/relationships" r:embed="rId122"/>
            <a:stretch>
              <a:fillRect/>
            </a:stretch>
          </xdr:blipFill>
          <xdr:spPr>
            <a:xfrm>
              <a:off x="796320" y="14074920"/>
              <a:ext cx="4753440" cy="564120"/>
            </a:xfrm>
            <a:prstGeom prst="rect">
              <a:avLst/>
            </a:prstGeom>
          </xdr:spPr>
        </xdr:pic>
      </mc:Fallback>
    </mc:AlternateContent>
    <xdr:clientData/>
  </xdr:twoCellAnchor>
  <xdr:twoCellAnchor editAs="oneCell">
    <xdr:from>
      <xdr:col>7</xdr:col>
      <xdr:colOff>327840</xdr:colOff>
      <xdr:row>80</xdr:row>
      <xdr:rowOff>7560</xdr:rowOff>
    </xdr:from>
    <xdr:to>
      <xdr:col>8</xdr:col>
      <xdr:colOff>414840</xdr:colOff>
      <xdr:row>81</xdr:row>
      <xdr:rowOff>19440</xdr:rowOff>
    </xdr:to>
    <mc:AlternateContent xmlns:mc="http://schemas.openxmlformats.org/markup-compatibility/2006">
      <mc:Choice xmlns:xdr14="http://schemas.microsoft.com/office/excel/2010/spreadsheetDrawing" Requires="xdr14">
        <xdr:contentPart xmlns:r="http://schemas.openxmlformats.org/officeDocument/2006/relationships" r:id="rId123">
          <xdr14:nvContentPartPr>
            <xdr14:cNvPr id="503" name="Ink 502">
              <a:extLst>
                <a:ext uri="{FF2B5EF4-FFF2-40B4-BE49-F238E27FC236}">
                  <a16:creationId xmlns:a16="http://schemas.microsoft.com/office/drawing/2014/main" id="{DC838FA2-BF4C-6363-DC19-C1D64FB7EDD3}"/>
                </a:ext>
              </a:extLst>
            </xdr14:cNvPr>
            <xdr14:cNvContentPartPr/>
          </xdr14:nvContentPartPr>
          <xdr14:nvPr macro=""/>
          <xdr14:xfrm>
            <a:off x="4595040" y="14637960"/>
            <a:ext cx="696600" cy="194760"/>
          </xdr14:xfrm>
        </xdr:contentPart>
      </mc:Choice>
      <mc:Fallback>
        <xdr:pic>
          <xdr:nvPicPr>
            <xdr:cNvPr id="503" name="Ink 502">
              <a:extLst>
                <a:ext uri="{FF2B5EF4-FFF2-40B4-BE49-F238E27FC236}">
                  <a16:creationId xmlns:a16="http://schemas.microsoft.com/office/drawing/2014/main" id="{DC838FA2-BF4C-6363-DC19-C1D64FB7EDD3}"/>
                </a:ext>
              </a:extLst>
            </xdr:cNvPr>
            <xdr:cNvPicPr/>
          </xdr:nvPicPr>
          <xdr:blipFill>
            <a:blip xmlns:r="http://schemas.openxmlformats.org/officeDocument/2006/relationships" r:embed="rId124"/>
            <a:stretch>
              <a:fillRect/>
            </a:stretch>
          </xdr:blipFill>
          <xdr:spPr>
            <a:xfrm>
              <a:off x="4586400" y="14628960"/>
              <a:ext cx="714240" cy="212400"/>
            </a:xfrm>
            <a:prstGeom prst="rect">
              <a:avLst/>
            </a:prstGeom>
          </xdr:spPr>
        </xdr:pic>
      </mc:Fallback>
    </mc:AlternateContent>
    <xdr:clientData/>
  </xdr:twoCellAnchor>
  <xdr:twoCellAnchor editAs="oneCell">
    <xdr:from>
      <xdr:col>9</xdr:col>
      <xdr:colOff>219240</xdr:colOff>
      <xdr:row>79</xdr:row>
      <xdr:rowOff>164880</xdr:rowOff>
    </xdr:from>
    <xdr:to>
      <xdr:col>11</xdr:col>
      <xdr:colOff>73920</xdr:colOff>
      <xdr:row>81</xdr:row>
      <xdr:rowOff>122040</xdr:rowOff>
    </xdr:to>
    <mc:AlternateContent xmlns:mc="http://schemas.openxmlformats.org/markup-compatibility/2006">
      <mc:Choice xmlns:xdr14="http://schemas.microsoft.com/office/excel/2010/spreadsheetDrawing" Requires="xdr14">
        <xdr:contentPart xmlns:r="http://schemas.openxmlformats.org/officeDocument/2006/relationships" r:id="rId125">
          <xdr14:nvContentPartPr>
            <xdr14:cNvPr id="504" name="Ink 503">
              <a:extLst>
                <a:ext uri="{FF2B5EF4-FFF2-40B4-BE49-F238E27FC236}">
                  <a16:creationId xmlns:a16="http://schemas.microsoft.com/office/drawing/2014/main" id="{EB87EB46-96E4-9B4F-053B-1964ED11BBF3}"/>
                </a:ext>
              </a:extLst>
            </xdr14:cNvPr>
            <xdr14:cNvContentPartPr/>
          </xdr14:nvContentPartPr>
          <xdr14:nvPr macro=""/>
          <xdr14:xfrm>
            <a:off x="5705640" y="14612400"/>
            <a:ext cx="1073880" cy="322920"/>
          </xdr14:xfrm>
        </xdr:contentPart>
      </mc:Choice>
      <mc:Fallback>
        <xdr:pic>
          <xdr:nvPicPr>
            <xdr:cNvPr id="504" name="Ink 503">
              <a:extLst>
                <a:ext uri="{FF2B5EF4-FFF2-40B4-BE49-F238E27FC236}">
                  <a16:creationId xmlns:a16="http://schemas.microsoft.com/office/drawing/2014/main" id="{EB87EB46-96E4-9B4F-053B-1964ED11BBF3}"/>
                </a:ext>
              </a:extLst>
            </xdr:cNvPr>
            <xdr:cNvPicPr/>
          </xdr:nvPicPr>
          <xdr:blipFill>
            <a:blip xmlns:r="http://schemas.openxmlformats.org/officeDocument/2006/relationships" r:embed="rId126"/>
            <a:stretch>
              <a:fillRect/>
            </a:stretch>
          </xdr:blipFill>
          <xdr:spPr>
            <a:xfrm>
              <a:off x="5697000" y="14603760"/>
              <a:ext cx="1091520" cy="340560"/>
            </a:xfrm>
            <a:prstGeom prst="rect">
              <a:avLst/>
            </a:prstGeom>
          </xdr:spPr>
        </xdr:pic>
      </mc:Fallback>
    </mc:AlternateContent>
    <xdr:clientData/>
  </xdr:twoCellAnchor>
  <xdr:twoCellAnchor editAs="oneCell">
    <xdr:from>
      <xdr:col>14</xdr:col>
      <xdr:colOff>25680</xdr:colOff>
      <xdr:row>78</xdr:row>
      <xdr:rowOff>164160</xdr:rowOff>
    </xdr:from>
    <xdr:to>
      <xdr:col>18</xdr:col>
      <xdr:colOff>278280</xdr:colOff>
      <xdr:row>80</xdr:row>
      <xdr:rowOff>125280</xdr:rowOff>
    </xdr:to>
    <mc:AlternateContent xmlns:mc="http://schemas.openxmlformats.org/markup-compatibility/2006">
      <mc:Choice xmlns:xdr14="http://schemas.microsoft.com/office/excel/2010/spreadsheetDrawing" Requires="xdr14">
        <xdr:contentPart xmlns:r="http://schemas.openxmlformats.org/officeDocument/2006/relationships" r:id="rId127">
          <xdr14:nvContentPartPr>
            <xdr14:cNvPr id="519" name="Ink 518">
              <a:extLst>
                <a:ext uri="{FF2B5EF4-FFF2-40B4-BE49-F238E27FC236}">
                  <a16:creationId xmlns:a16="http://schemas.microsoft.com/office/drawing/2014/main" id="{A9FE41EC-0E07-5A40-7898-6219305D91A8}"/>
                </a:ext>
              </a:extLst>
            </xdr14:cNvPr>
            <xdr14:cNvContentPartPr/>
          </xdr14:nvContentPartPr>
          <xdr14:nvPr macro=""/>
          <xdr14:xfrm>
            <a:off x="8560080" y="14428800"/>
            <a:ext cx="2691000" cy="326880"/>
          </xdr14:xfrm>
        </xdr:contentPart>
      </mc:Choice>
      <mc:Fallback>
        <xdr:pic>
          <xdr:nvPicPr>
            <xdr:cNvPr id="519" name="Ink 518">
              <a:extLst>
                <a:ext uri="{FF2B5EF4-FFF2-40B4-BE49-F238E27FC236}">
                  <a16:creationId xmlns:a16="http://schemas.microsoft.com/office/drawing/2014/main" id="{A9FE41EC-0E07-5A40-7898-6219305D91A8}"/>
                </a:ext>
              </a:extLst>
            </xdr:cNvPr>
            <xdr:cNvPicPr/>
          </xdr:nvPicPr>
          <xdr:blipFill>
            <a:blip xmlns:r="http://schemas.openxmlformats.org/officeDocument/2006/relationships" r:embed="rId128"/>
            <a:stretch>
              <a:fillRect/>
            </a:stretch>
          </xdr:blipFill>
          <xdr:spPr>
            <a:xfrm>
              <a:off x="8551081" y="14419800"/>
              <a:ext cx="2708638" cy="344520"/>
            </a:xfrm>
            <a:prstGeom prst="rect">
              <a:avLst/>
            </a:prstGeom>
          </xdr:spPr>
        </xdr:pic>
      </mc:Fallback>
    </mc:AlternateContent>
    <xdr:clientData/>
  </xdr:twoCellAnchor>
  <xdr:twoCellAnchor editAs="oneCell">
    <xdr:from>
      <xdr:col>11</xdr:col>
      <xdr:colOff>444720</xdr:colOff>
      <xdr:row>79</xdr:row>
      <xdr:rowOff>105480</xdr:rowOff>
    </xdr:from>
    <xdr:to>
      <xdr:col>13</xdr:col>
      <xdr:colOff>233520</xdr:colOff>
      <xdr:row>81</xdr:row>
      <xdr:rowOff>31320</xdr:rowOff>
    </xdr:to>
    <mc:AlternateContent xmlns:mc="http://schemas.openxmlformats.org/markup-compatibility/2006">
      <mc:Choice xmlns:xdr14="http://schemas.microsoft.com/office/excel/2010/spreadsheetDrawing" Requires="xdr14">
        <xdr:contentPart xmlns:r="http://schemas.openxmlformats.org/officeDocument/2006/relationships" r:id="rId129">
          <xdr14:nvContentPartPr>
            <xdr14:cNvPr id="520" name="Ink 519">
              <a:extLst>
                <a:ext uri="{FF2B5EF4-FFF2-40B4-BE49-F238E27FC236}">
                  <a16:creationId xmlns:a16="http://schemas.microsoft.com/office/drawing/2014/main" id="{CDDE3D04-650E-FFEB-2CC4-7F1A3E840A06}"/>
                </a:ext>
              </a:extLst>
            </xdr14:cNvPr>
            <xdr14:cNvContentPartPr/>
          </xdr14:nvContentPartPr>
          <xdr14:nvPr macro=""/>
          <xdr14:xfrm>
            <a:off x="7150320" y="14553000"/>
            <a:ext cx="1008000" cy="291600"/>
          </xdr14:xfrm>
        </xdr:contentPart>
      </mc:Choice>
      <mc:Fallback>
        <xdr:pic>
          <xdr:nvPicPr>
            <xdr:cNvPr id="520" name="Ink 519">
              <a:extLst>
                <a:ext uri="{FF2B5EF4-FFF2-40B4-BE49-F238E27FC236}">
                  <a16:creationId xmlns:a16="http://schemas.microsoft.com/office/drawing/2014/main" id="{CDDE3D04-650E-FFEB-2CC4-7F1A3E840A06}"/>
                </a:ext>
              </a:extLst>
            </xdr:cNvPr>
            <xdr:cNvPicPr/>
          </xdr:nvPicPr>
          <xdr:blipFill>
            <a:blip xmlns:r="http://schemas.openxmlformats.org/officeDocument/2006/relationships" r:embed="rId130"/>
            <a:stretch>
              <a:fillRect/>
            </a:stretch>
          </xdr:blipFill>
          <xdr:spPr>
            <a:xfrm>
              <a:off x="7141680" y="14544000"/>
              <a:ext cx="1025640" cy="309240"/>
            </a:xfrm>
            <a:prstGeom prst="rect">
              <a:avLst/>
            </a:prstGeom>
          </xdr:spPr>
        </xdr:pic>
      </mc:Fallback>
    </mc:AlternateContent>
    <xdr:clientData/>
  </xdr:twoCellAnchor>
  <xdr:twoCellAnchor editAs="oneCell">
    <xdr:from>
      <xdr:col>4</xdr:col>
      <xdr:colOff>175920</xdr:colOff>
      <xdr:row>80</xdr:row>
      <xdr:rowOff>39240</xdr:rowOff>
    </xdr:from>
    <xdr:to>
      <xdr:col>6</xdr:col>
      <xdr:colOff>540000</xdr:colOff>
      <xdr:row>81</xdr:row>
      <xdr:rowOff>46800</xdr:rowOff>
    </xdr:to>
    <mc:AlternateContent xmlns:mc="http://schemas.openxmlformats.org/markup-compatibility/2006">
      <mc:Choice xmlns:xdr14="http://schemas.microsoft.com/office/excel/2010/spreadsheetDrawing" Requires="xdr14">
        <xdr:contentPart xmlns:r="http://schemas.openxmlformats.org/officeDocument/2006/relationships" r:id="rId131">
          <xdr14:nvContentPartPr>
            <xdr14:cNvPr id="521" name="Ink 520">
              <a:extLst>
                <a:ext uri="{FF2B5EF4-FFF2-40B4-BE49-F238E27FC236}">
                  <a16:creationId xmlns:a16="http://schemas.microsoft.com/office/drawing/2014/main" id="{D60D0BE1-7E92-5BEC-83B2-D08B853D4DC2}"/>
                </a:ext>
              </a:extLst>
            </xdr14:cNvPr>
            <xdr14:cNvContentPartPr/>
          </xdr14:nvContentPartPr>
          <xdr14:nvPr macro=""/>
          <xdr14:xfrm>
            <a:off x="2614320" y="14669640"/>
            <a:ext cx="1583280" cy="190440"/>
          </xdr14:xfrm>
        </xdr:contentPart>
      </mc:Choice>
      <mc:Fallback>
        <xdr:pic>
          <xdr:nvPicPr>
            <xdr:cNvPr id="521" name="Ink 520">
              <a:extLst>
                <a:ext uri="{FF2B5EF4-FFF2-40B4-BE49-F238E27FC236}">
                  <a16:creationId xmlns:a16="http://schemas.microsoft.com/office/drawing/2014/main" id="{D60D0BE1-7E92-5BEC-83B2-D08B853D4DC2}"/>
                </a:ext>
              </a:extLst>
            </xdr:cNvPr>
            <xdr:cNvPicPr/>
          </xdr:nvPicPr>
          <xdr:blipFill>
            <a:blip xmlns:r="http://schemas.openxmlformats.org/officeDocument/2006/relationships" r:embed="rId132"/>
            <a:stretch>
              <a:fillRect/>
            </a:stretch>
          </xdr:blipFill>
          <xdr:spPr>
            <a:xfrm>
              <a:off x="2605680" y="14660640"/>
              <a:ext cx="1600920" cy="208080"/>
            </a:xfrm>
            <a:prstGeom prst="rect">
              <a:avLst/>
            </a:prstGeom>
          </xdr:spPr>
        </xdr:pic>
      </mc:Fallback>
    </mc:AlternateContent>
    <xdr:clientData/>
  </xdr:twoCellAnchor>
  <xdr:twoCellAnchor editAs="oneCell">
    <xdr:from>
      <xdr:col>4</xdr:col>
      <xdr:colOff>199680</xdr:colOff>
      <xdr:row>81</xdr:row>
      <xdr:rowOff>178560</xdr:rowOff>
    </xdr:from>
    <xdr:to>
      <xdr:col>6</xdr:col>
      <xdr:colOff>501480</xdr:colOff>
      <xdr:row>83</xdr:row>
      <xdr:rowOff>127080</xdr:rowOff>
    </xdr:to>
    <mc:AlternateContent xmlns:mc="http://schemas.openxmlformats.org/markup-compatibility/2006">
      <mc:Choice xmlns:xdr14="http://schemas.microsoft.com/office/excel/2010/spreadsheetDrawing" Requires="xdr14">
        <xdr:contentPart xmlns:r="http://schemas.openxmlformats.org/officeDocument/2006/relationships" r:id="rId133">
          <xdr14:nvContentPartPr>
            <xdr14:cNvPr id="529" name="Ink 528">
              <a:extLst>
                <a:ext uri="{FF2B5EF4-FFF2-40B4-BE49-F238E27FC236}">
                  <a16:creationId xmlns:a16="http://schemas.microsoft.com/office/drawing/2014/main" id="{0D534819-7425-9AF8-8B8E-B7FAB8A55634}"/>
                </a:ext>
              </a:extLst>
            </xdr14:cNvPr>
            <xdr14:cNvContentPartPr/>
          </xdr14:nvContentPartPr>
          <xdr14:nvPr macro=""/>
          <xdr14:xfrm>
            <a:off x="2638080" y="14991840"/>
            <a:ext cx="1521000" cy="314280"/>
          </xdr14:xfrm>
        </xdr:contentPart>
      </mc:Choice>
      <mc:Fallback>
        <xdr:pic>
          <xdr:nvPicPr>
            <xdr:cNvPr id="529" name="Ink 528">
              <a:extLst>
                <a:ext uri="{FF2B5EF4-FFF2-40B4-BE49-F238E27FC236}">
                  <a16:creationId xmlns:a16="http://schemas.microsoft.com/office/drawing/2014/main" id="{0D534819-7425-9AF8-8B8E-B7FAB8A55634}"/>
                </a:ext>
              </a:extLst>
            </xdr:cNvPr>
            <xdr:cNvPicPr/>
          </xdr:nvPicPr>
          <xdr:blipFill>
            <a:blip xmlns:r="http://schemas.openxmlformats.org/officeDocument/2006/relationships" r:embed="rId134"/>
            <a:stretch>
              <a:fillRect/>
            </a:stretch>
          </xdr:blipFill>
          <xdr:spPr>
            <a:xfrm>
              <a:off x="2629082" y="14983200"/>
              <a:ext cx="1538636" cy="331920"/>
            </a:xfrm>
            <a:prstGeom prst="rect">
              <a:avLst/>
            </a:prstGeom>
          </xdr:spPr>
        </xdr:pic>
      </mc:Fallback>
    </mc:AlternateContent>
    <xdr:clientData/>
  </xdr:twoCellAnchor>
  <xdr:twoCellAnchor editAs="oneCell">
    <xdr:from>
      <xdr:col>7</xdr:col>
      <xdr:colOff>345840</xdr:colOff>
      <xdr:row>81</xdr:row>
      <xdr:rowOff>119520</xdr:rowOff>
    </xdr:from>
    <xdr:to>
      <xdr:col>10</xdr:col>
      <xdr:colOff>534840</xdr:colOff>
      <xdr:row>83</xdr:row>
      <xdr:rowOff>52200</xdr:rowOff>
    </xdr:to>
    <mc:AlternateContent xmlns:mc="http://schemas.openxmlformats.org/markup-compatibility/2006">
      <mc:Choice xmlns:xdr14="http://schemas.microsoft.com/office/excel/2010/spreadsheetDrawing" Requires="xdr14">
        <xdr:contentPart xmlns:r="http://schemas.openxmlformats.org/officeDocument/2006/relationships" r:id="rId135">
          <xdr14:nvContentPartPr>
            <xdr14:cNvPr id="537" name="Ink 536">
              <a:extLst>
                <a:ext uri="{FF2B5EF4-FFF2-40B4-BE49-F238E27FC236}">
                  <a16:creationId xmlns:a16="http://schemas.microsoft.com/office/drawing/2014/main" id="{389F63A0-B0FA-DA37-212D-9DD460F4AEF6}"/>
                </a:ext>
              </a:extLst>
            </xdr14:cNvPr>
            <xdr14:cNvContentPartPr/>
          </xdr14:nvContentPartPr>
          <xdr14:nvPr macro=""/>
          <xdr14:xfrm>
            <a:off x="4613040" y="14932800"/>
            <a:ext cx="2017800" cy="298440"/>
          </xdr14:xfrm>
        </xdr:contentPart>
      </mc:Choice>
      <mc:Fallback>
        <xdr:pic>
          <xdr:nvPicPr>
            <xdr:cNvPr id="537" name="Ink 536">
              <a:extLst>
                <a:ext uri="{FF2B5EF4-FFF2-40B4-BE49-F238E27FC236}">
                  <a16:creationId xmlns:a16="http://schemas.microsoft.com/office/drawing/2014/main" id="{389F63A0-B0FA-DA37-212D-9DD460F4AEF6}"/>
                </a:ext>
              </a:extLst>
            </xdr:cNvPr>
            <xdr:cNvPicPr/>
          </xdr:nvPicPr>
          <xdr:blipFill>
            <a:blip xmlns:r="http://schemas.openxmlformats.org/officeDocument/2006/relationships" r:embed="rId136"/>
            <a:stretch>
              <a:fillRect/>
            </a:stretch>
          </xdr:blipFill>
          <xdr:spPr>
            <a:xfrm>
              <a:off x="4604400" y="14924170"/>
              <a:ext cx="2035440" cy="316059"/>
            </a:xfrm>
            <a:prstGeom prst="rect">
              <a:avLst/>
            </a:prstGeom>
          </xdr:spPr>
        </xdr:pic>
      </mc:Fallback>
    </mc:AlternateContent>
    <xdr:clientData/>
  </xdr:twoCellAnchor>
  <xdr:twoCellAnchor editAs="oneCell">
    <xdr:from>
      <xdr:col>1</xdr:col>
      <xdr:colOff>492720</xdr:colOff>
      <xdr:row>89</xdr:row>
      <xdr:rowOff>151920</xdr:rowOff>
    </xdr:from>
    <xdr:to>
      <xdr:col>1</xdr:col>
      <xdr:colOff>501360</xdr:colOff>
      <xdr:row>89</xdr:row>
      <xdr:rowOff>158400</xdr:rowOff>
    </xdr:to>
    <mc:AlternateContent xmlns:mc="http://schemas.openxmlformats.org/markup-compatibility/2006">
      <mc:Choice xmlns:xdr14="http://schemas.microsoft.com/office/excel/2010/spreadsheetDrawing" Requires="xdr14">
        <xdr:contentPart xmlns:r="http://schemas.openxmlformats.org/officeDocument/2006/relationships" r:id="rId137">
          <xdr14:nvContentPartPr>
            <xdr14:cNvPr id="538" name="Ink 537">
              <a:extLst>
                <a:ext uri="{FF2B5EF4-FFF2-40B4-BE49-F238E27FC236}">
                  <a16:creationId xmlns:a16="http://schemas.microsoft.com/office/drawing/2014/main" id="{36290AED-3CDC-62C1-4CFB-948F55D948EB}"/>
                </a:ext>
              </a:extLst>
            </xdr14:cNvPr>
            <xdr14:cNvContentPartPr/>
          </xdr14:nvContentPartPr>
          <xdr14:nvPr macro=""/>
          <xdr14:xfrm>
            <a:off x="1102320" y="16428240"/>
            <a:ext cx="8640" cy="6480"/>
          </xdr14:xfrm>
        </xdr:contentPart>
      </mc:Choice>
      <mc:Fallback>
        <xdr:pic>
          <xdr:nvPicPr>
            <xdr:cNvPr id="538" name="Ink 537">
              <a:extLst>
                <a:ext uri="{FF2B5EF4-FFF2-40B4-BE49-F238E27FC236}">
                  <a16:creationId xmlns:a16="http://schemas.microsoft.com/office/drawing/2014/main" id="{36290AED-3CDC-62C1-4CFB-948F55D948EB}"/>
                </a:ext>
              </a:extLst>
            </xdr:cNvPr>
            <xdr:cNvPicPr/>
          </xdr:nvPicPr>
          <xdr:blipFill>
            <a:blip xmlns:r="http://schemas.openxmlformats.org/officeDocument/2006/relationships" r:embed="rId138"/>
            <a:stretch>
              <a:fillRect/>
            </a:stretch>
          </xdr:blipFill>
          <xdr:spPr>
            <a:xfrm>
              <a:off x="1093320" y="16419240"/>
              <a:ext cx="26280" cy="24120"/>
            </a:xfrm>
            <a:prstGeom prst="rect">
              <a:avLst/>
            </a:prstGeom>
          </xdr:spPr>
        </xdr:pic>
      </mc:Fallback>
    </mc:AlternateContent>
    <xdr:clientData/>
  </xdr:twoCellAnchor>
  <xdr:twoCellAnchor editAs="oneCell">
    <xdr:from>
      <xdr:col>1</xdr:col>
      <xdr:colOff>371760</xdr:colOff>
      <xdr:row>89</xdr:row>
      <xdr:rowOff>101520</xdr:rowOff>
    </xdr:from>
    <xdr:to>
      <xdr:col>7</xdr:col>
      <xdr:colOff>162960</xdr:colOff>
      <xdr:row>92</xdr:row>
      <xdr:rowOff>85680</xdr:rowOff>
    </xdr:to>
    <mc:AlternateContent xmlns:mc="http://schemas.openxmlformats.org/markup-compatibility/2006">
      <mc:Choice xmlns:xdr14="http://schemas.microsoft.com/office/excel/2010/spreadsheetDrawing" Requires="xdr14">
        <xdr:contentPart xmlns:r="http://schemas.openxmlformats.org/officeDocument/2006/relationships" r:id="rId139">
          <xdr14:nvContentPartPr>
            <xdr14:cNvPr id="560" name="Ink 559">
              <a:extLst>
                <a:ext uri="{FF2B5EF4-FFF2-40B4-BE49-F238E27FC236}">
                  <a16:creationId xmlns:a16="http://schemas.microsoft.com/office/drawing/2014/main" id="{FE3501EE-A0E4-80CB-9CF4-0E51307F97BA}"/>
                </a:ext>
              </a:extLst>
            </xdr14:cNvPr>
            <xdr14:cNvContentPartPr/>
          </xdr14:nvContentPartPr>
          <xdr14:nvPr macro=""/>
          <xdr14:xfrm>
            <a:off x="981360" y="16377840"/>
            <a:ext cx="3448800" cy="532800"/>
          </xdr14:xfrm>
        </xdr:contentPart>
      </mc:Choice>
      <mc:Fallback>
        <xdr:pic>
          <xdr:nvPicPr>
            <xdr:cNvPr id="560" name="Ink 559">
              <a:extLst>
                <a:ext uri="{FF2B5EF4-FFF2-40B4-BE49-F238E27FC236}">
                  <a16:creationId xmlns:a16="http://schemas.microsoft.com/office/drawing/2014/main" id="{FE3501EE-A0E4-80CB-9CF4-0E51307F97BA}"/>
                </a:ext>
              </a:extLst>
            </xdr:cNvPr>
            <xdr:cNvPicPr/>
          </xdr:nvPicPr>
          <xdr:blipFill>
            <a:blip xmlns:r="http://schemas.openxmlformats.org/officeDocument/2006/relationships" r:embed="rId140"/>
            <a:stretch>
              <a:fillRect/>
            </a:stretch>
          </xdr:blipFill>
          <xdr:spPr>
            <a:xfrm>
              <a:off x="972720" y="16369200"/>
              <a:ext cx="3466440" cy="550440"/>
            </a:xfrm>
            <a:prstGeom prst="rect">
              <a:avLst/>
            </a:prstGeom>
          </xdr:spPr>
        </xdr:pic>
      </mc:Fallback>
    </mc:AlternateContent>
    <xdr:clientData/>
  </xdr:twoCellAnchor>
  <xdr:twoCellAnchor editAs="oneCell">
    <xdr:from>
      <xdr:col>3</xdr:col>
      <xdr:colOff>72000</xdr:colOff>
      <xdr:row>91</xdr:row>
      <xdr:rowOff>79560</xdr:rowOff>
    </xdr:from>
    <xdr:to>
      <xdr:col>7</xdr:col>
      <xdr:colOff>272400</xdr:colOff>
      <xdr:row>92</xdr:row>
      <xdr:rowOff>113040</xdr:rowOff>
    </xdr:to>
    <mc:AlternateContent xmlns:mc="http://schemas.openxmlformats.org/markup-compatibility/2006">
      <mc:Choice xmlns:xdr14="http://schemas.microsoft.com/office/excel/2010/spreadsheetDrawing" Requires="xdr14">
        <xdr:contentPart xmlns:r="http://schemas.openxmlformats.org/officeDocument/2006/relationships" r:id="rId141">
          <xdr14:nvContentPartPr>
            <xdr14:cNvPr id="561" name="Ink 560">
              <a:extLst>
                <a:ext uri="{FF2B5EF4-FFF2-40B4-BE49-F238E27FC236}">
                  <a16:creationId xmlns:a16="http://schemas.microsoft.com/office/drawing/2014/main" id="{ADB01AE7-F977-B036-5C51-6C6F66BD91B5}"/>
                </a:ext>
              </a:extLst>
            </xdr14:cNvPr>
            <xdr14:cNvContentPartPr/>
          </xdr14:nvContentPartPr>
          <xdr14:nvPr macro=""/>
          <xdr14:xfrm>
            <a:off x="1900800" y="16721640"/>
            <a:ext cx="2638800" cy="216360"/>
          </xdr14:xfrm>
        </xdr:contentPart>
      </mc:Choice>
      <mc:Fallback>
        <xdr:pic>
          <xdr:nvPicPr>
            <xdr:cNvPr id="561" name="Ink 560">
              <a:extLst>
                <a:ext uri="{FF2B5EF4-FFF2-40B4-BE49-F238E27FC236}">
                  <a16:creationId xmlns:a16="http://schemas.microsoft.com/office/drawing/2014/main" id="{ADB01AE7-F977-B036-5C51-6C6F66BD91B5}"/>
                </a:ext>
              </a:extLst>
            </xdr:cNvPr>
            <xdr:cNvPicPr/>
          </xdr:nvPicPr>
          <xdr:blipFill>
            <a:blip xmlns:r="http://schemas.openxmlformats.org/officeDocument/2006/relationships" r:embed="rId142"/>
            <a:stretch>
              <a:fillRect/>
            </a:stretch>
          </xdr:blipFill>
          <xdr:spPr>
            <a:xfrm>
              <a:off x="1892160" y="16712640"/>
              <a:ext cx="2656440" cy="234000"/>
            </a:xfrm>
            <a:prstGeom prst="rect">
              <a:avLst/>
            </a:prstGeom>
          </xdr:spPr>
        </xdr:pic>
      </mc:Fallback>
    </mc:AlternateContent>
    <xdr:clientData/>
  </xdr:twoCellAnchor>
  <xdr:twoCellAnchor editAs="oneCell">
    <xdr:from>
      <xdr:col>3</xdr:col>
      <xdr:colOff>352440</xdr:colOff>
      <xdr:row>93</xdr:row>
      <xdr:rowOff>52920</xdr:rowOff>
    </xdr:from>
    <xdr:to>
      <xdr:col>8</xdr:col>
      <xdr:colOff>14880</xdr:colOff>
      <xdr:row>95</xdr:row>
      <xdr:rowOff>13680</xdr:rowOff>
    </xdr:to>
    <mc:AlternateContent xmlns:mc="http://schemas.openxmlformats.org/markup-compatibility/2006">
      <mc:Choice xmlns:xdr14="http://schemas.microsoft.com/office/excel/2010/spreadsheetDrawing" Requires="xdr14">
        <xdr:contentPart xmlns:r="http://schemas.openxmlformats.org/officeDocument/2006/relationships" r:id="rId143">
          <xdr14:nvContentPartPr>
            <xdr14:cNvPr id="569" name="Ink 568">
              <a:extLst>
                <a:ext uri="{FF2B5EF4-FFF2-40B4-BE49-F238E27FC236}">
                  <a16:creationId xmlns:a16="http://schemas.microsoft.com/office/drawing/2014/main" id="{D8E28397-F687-F949-3AB8-5C4F6D48DF84}"/>
                </a:ext>
              </a:extLst>
            </xdr14:cNvPr>
            <xdr14:cNvContentPartPr/>
          </xdr14:nvContentPartPr>
          <xdr14:nvPr macro=""/>
          <xdr14:xfrm>
            <a:off x="2181240" y="17060760"/>
            <a:ext cx="2710440" cy="326520"/>
          </xdr14:xfrm>
        </xdr:contentPart>
      </mc:Choice>
      <mc:Fallback>
        <xdr:pic>
          <xdr:nvPicPr>
            <xdr:cNvPr id="569" name="Ink 568">
              <a:extLst>
                <a:ext uri="{FF2B5EF4-FFF2-40B4-BE49-F238E27FC236}">
                  <a16:creationId xmlns:a16="http://schemas.microsoft.com/office/drawing/2014/main" id="{D8E28397-F687-F949-3AB8-5C4F6D48DF84}"/>
                </a:ext>
              </a:extLst>
            </xdr:cNvPr>
            <xdr:cNvPicPr/>
          </xdr:nvPicPr>
          <xdr:blipFill>
            <a:blip xmlns:r="http://schemas.openxmlformats.org/officeDocument/2006/relationships" r:embed="rId144"/>
            <a:stretch>
              <a:fillRect/>
            </a:stretch>
          </xdr:blipFill>
          <xdr:spPr>
            <a:xfrm>
              <a:off x="2172241" y="17052120"/>
              <a:ext cx="2728078" cy="344160"/>
            </a:xfrm>
            <a:prstGeom prst="rect">
              <a:avLst/>
            </a:prstGeom>
          </xdr:spPr>
        </xdr:pic>
      </mc:Fallback>
    </mc:AlternateContent>
    <xdr:clientData/>
  </xdr:twoCellAnchor>
  <xdr:twoCellAnchor editAs="oneCell">
    <xdr:from>
      <xdr:col>8</xdr:col>
      <xdr:colOff>374520</xdr:colOff>
      <xdr:row>93</xdr:row>
      <xdr:rowOff>11880</xdr:rowOff>
    </xdr:from>
    <xdr:to>
      <xdr:col>13</xdr:col>
      <xdr:colOff>39480</xdr:colOff>
      <xdr:row>94</xdr:row>
      <xdr:rowOff>150840</xdr:rowOff>
    </xdr:to>
    <mc:AlternateContent xmlns:mc="http://schemas.openxmlformats.org/markup-compatibility/2006">
      <mc:Choice xmlns:xdr14="http://schemas.microsoft.com/office/excel/2010/spreadsheetDrawing" Requires="xdr14">
        <xdr:contentPart xmlns:r="http://schemas.openxmlformats.org/officeDocument/2006/relationships" r:id="rId145">
          <xdr14:nvContentPartPr>
            <xdr14:cNvPr id="585" name="Ink 584">
              <a:extLst>
                <a:ext uri="{FF2B5EF4-FFF2-40B4-BE49-F238E27FC236}">
                  <a16:creationId xmlns:a16="http://schemas.microsoft.com/office/drawing/2014/main" id="{0770D3A4-9665-2DF5-E38B-29D6CEB4C947}"/>
                </a:ext>
              </a:extLst>
            </xdr14:cNvPr>
            <xdr14:cNvContentPartPr/>
          </xdr14:nvContentPartPr>
          <xdr14:nvPr macro=""/>
          <xdr14:xfrm>
            <a:off x="5251320" y="17019720"/>
            <a:ext cx="2712960" cy="321840"/>
          </xdr14:xfrm>
        </xdr:contentPart>
      </mc:Choice>
      <mc:Fallback>
        <xdr:pic>
          <xdr:nvPicPr>
            <xdr:cNvPr id="585" name="Ink 584">
              <a:extLst>
                <a:ext uri="{FF2B5EF4-FFF2-40B4-BE49-F238E27FC236}">
                  <a16:creationId xmlns:a16="http://schemas.microsoft.com/office/drawing/2014/main" id="{0770D3A4-9665-2DF5-E38B-29D6CEB4C947}"/>
                </a:ext>
              </a:extLst>
            </xdr:cNvPr>
            <xdr:cNvPicPr/>
          </xdr:nvPicPr>
          <xdr:blipFill>
            <a:blip xmlns:r="http://schemas.openxmlformats.org/officeDocument/2006/relationships" r:embed="rId146"/>
            <a:stretch>
              <a:fillRect/>
            </a:stretch>
          </xdr:blipFill>
          <xdr:spPr>
            <a:xfrm>
              <a:off x="5242680" y="17010720"/>
              <a:ext cx="2730600" cy="339480"/>
            </a:xfrm>
            <a:prstGeom prst="rect">
              <a:avLst/>
            </a:prstGeom>
          </xdr:spPr>
        </xdr:pic>
      </mc:Fallback>
    </mc:AlternateContent>
    <xdr:clientData/>
  </xdr:twoCellAnchor>
  <xdr:twoCellAnchor editAs="oneCell">
    <xdr:from>
      <xdr:col>5</xdr:col>
      <xdr:colOff>291360</xdr:colOff>
      <xdr:row>90</xdr:row>
      <xdr:rowOff>40680</xdr:rowOff>
    </xdr:from>
    <xdr:to>
      <xdr:col>5</xdr:col>
      <xdr:colOff>446880</xdr:colOff>
      <xdr:row>91</xdr:row>
      <xdr:rowOff>40680</xdr:rowOff>
    </xdr:to>
    <mc:AlternateContent xmlns:mc="http://schemas.openxmlformats.org/markup-compatibility/2006">
      <mc:Choice xmlns:xdr14="http://schemas.microsoft.com/office/excel/2010/spreadsheetDrawing" Requires="xdr14">
        <xdr:contentPart xmlns:r="http://schemas.openxmlformats.org/officeDocument/2006/relationships" r:id="rId147">
          <xdr14:nvContentPartPr>
            <xdr14:cNvPr id="588" name="Ink 587">
              <a:extLst>
                <a:ext uri="{FF2B5EF4-FFF2-40B4-BE49-F238E27FC236}">
                  <a16:creationId xmlns:a16="http://schemas.microsoft.com/office/drawing/2014/main" id="{5FBDD7C6-60B8-236E-7918-E10A20EB18A5}"/>
                </a:ext>
              </a:extLst>
            </xdr14:cNvPr>
            <xdr14:cNvContentPartPr/>
          </xdr14:nvContentPartPr>
          <xdr14:nvPr macro=""/>
          <xdr14:xfrm>
            <a:off x="3339360" y="16499880"/>
            <a:ext cx="155520" cy="182880"/>
          </xdr14:xfrm>
        </xdr:contentPart>
      </mc:Choice>
      <mc:Fallback>
        <xdr:pic>
          <xdr:nvPicPr>
            <xdr:cNvPr id="588" name="Ink 587">
              <a:extLst>
                <a:ext uri="{FF2B5EF4-FFF2-40B4-BE49-F238E27FC236}">
                  <a16:creationId xmlns:a16="http://schemas.microsoft.com/office/drawing/2014/main" id="{5FBDD7C6-60B8-236E-7918-E10A20EB18A5}"/>
                </a:ext>
              </a:extLst>
            </xdr:cNvPr>
            <xdr:cNvPicPr/>
          </xdr:nvPicPr>
          <xdr:blipFill>
            <a:blip xmlns:r="http://schemas.openxmlformats.org/officeDocument/2006/relationships" r:embed="rId148"/>
            <a:stretch>
              <a:fillRect/>
            </a:stretch>
          </xdr:blipFill>
          <xdr:spPr>
            <a:xfrm>
              <a:off x="3330720" y="16491240"/>
              <a:ext cx="173160" cy="20052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4:56:34.426"/>
    </inkml:context>
    <inkml:brush xml:id="br0">
      <inkml:brushProperty name="width" value="0.035" units="cm"/>
      <inkml:brushProperty name="height" value="0.035" units="cm"/>
      <inkml:brushProperty name="color" value="#E71224"/>
    </inkml:brush>
  </inkml:definitions>
  <inkml:trace contextRef="#ctx0" brushRef="#br0">279 36 2113,'0'0'12934,"2"-6"-11928,9-24 442,-25 36-2056,-163 60 727,94-37 8,82-28 5,0-1 1,0 0 0,0 1 0,0-1 0,0 1-1,0-1 1,0 1 0,0-1 0,1 1 0,-1 0 0,0-1-1,0 1 1,1 0 0,-1 0 0,0-1 0,1 1-1,-1 0 1,1 0 0,-1 0 0,1 0 0,0 0 0,-1 0-1,1 0 1,0 0 0,-1 0 0,1 0 0,0 0-1,0 0 1,0 0 0,0 1 0,11 33-974,-3-13 1086,-2 14-269,-2 0 1,-1 1-1,-4 67 0,0-41 34,1-49 3,-1 3-5,1-1 1,0 1-1,2-1 0,0 1 1,0-1-1,1 0 0,2 0 0,5 17 1,-9-31-84,0-1 0,0 1 1,1 0-1,-1 0 0,0-1 0,1 1 0,-1-1 1,1 1-1,0-1 0,-1 1 0,1-1 1,0 0-1,0 0 0,0 0 0,0 0 1,0 0-1,0-1 0,0 1 0,0 0 0,0-1 1,4 1-1,-2-1-519,-1 0 0,1 0-1,0 0 1,0 0 0,-1-1 0,1 0-1,-1 1 1,1-1 0,0-1 0,-1 1 0,0 0-1,5-3 1,18-16-8554</inkml:trace>
  <inkml:trace contextRef="#ctx0" brushRef="#br0" timeOffset="218.87">70 362 7347,'0'0'7460,"66"2"-7412,-31 5-32,-1 1-16,2-1-192,0-1-2129,-6-4-2578</inkml:trace>
  <inkml:trace contextRef="#ctx0" brushRef="#br0" timeOffset="1799.76">412 394 9108,'0'0'11088,"-3"-8"-10571,2 14-546,0-1 0,0 1-1,1 0 1,0 0-1,1 12 1,0 1 53,-1 112-226,1-132 215,-1 0 1,1 0-1,-1-1 1,1 1-1,0 0 1,0 0-1,-1 0 1,1 0-1,0 0 0,0 0 1,0 0-1,0 0 1,2-1-1,1-2-1,40-52 13,-25 32-20,0 0 0,23-22 0,-41 45-8,0 0-1,0 0 1,0 0 0,0 1 0,0-1 0,0 0 0,0 0-1,1 1 1,-1-1 0,0 0 0,0 1 0,1-1 0,-1 1-1,0-1 1,0 1 0,1 0 0,-1 0 0,0 0 0,1 0 0,1 0-1,-2 0-6,-1 0-1,1 1 1,0-1-1,0 1 0,0 0 1,0-1-1,-1 1 1,1-1-1,0 1 1,-1 0-1,1 0 0,0 0 1,-1-1-1,1 1 1,-1 0-1,1 0 1,-1 0-1,0 0 0,1 0 1,-1 1-1,3 9-44,-2-1 0,1 0 0,-1 1 0,-1 11 0,0-12 115,0 11-61,0-13 3,-1 1 0,2-1 0,-1 0 0,1 1 0,0-1 0,0 0 0,1 0 0,0 0 0,1 0 0,0 0 1,4 7-1,-5-13-36,0 0 1,0 0 0,1 0 0,-1-1 0,0 1 0,1-1-1,0 1 1,-1-1 0,1 0 0,0 0 0,-1 0 0,1 0 0,0-1-1,0 1 1,0-1 0,0 0 0,0 0 0,0 0 0,-1 0-1,6-1 1,-4 1-55,1 0-1,0-1 0,0 0 0,0 0 1,0-1-1,-1 1 0,1-1 1,-1 0-1,1 0 0,-1-1 0,5-2 1,4-9 175,-2 0-1,1 0 1,-2-1 0,0-1 0,-1 1 0,0-2 0,-1 1-1,-1-1 1,-1 0 0,7-31 0,-13 48-79,0 0 0,0 0 0,0 1 0,1-1 0,-1 0 0,0 0 0,0 1 0,0-1 1,0 0-1,0 0 0,0 0 0,1 1 0,-1-1 0,0 0 0,0 0 0,0 0 0,1 0 0,-1 1 0,0-1 0,0 0 0,1 0 1,-1 0-1,0 0 0,0 0 0,0 0 0,1 0 0,-1 0 0,0 0 0,0 0 0,1 0 0,-1 0 0,0 0 0,0 0 0,1 0 1,-1 0-1,0 0 0,0 0 0,1 0 0,-1 0 0,0 0 0,0 0 0,1 0 0,-1 0 0,0-1 0,0 1 0,0 0 1,1 0-1,-1 0 0,0 0 0,0-1 0,0 1 0,1 0 0,-1 0 0,0 0 0,0-1 0,0 1 0,0 0 0,0 0 0,0-1 1,0 1-1,0 0 0,1 0 0,-1 0 0,0-1 0,0 1 0,0 0 0,0-1 0,9 19-222,-9-17 298,20 26 33,-20-26-113,0-1 1,1 0 0,-1 0-1,0 1 1,1-1 0,-1 0-1,0 0 1,1 1 0,-1-1-1,1 0 1,-1 0 0,1 0-1,-1 0 1,0 1-1,1-1 1,-1 0 0,1 0-1,-1 0 1,1 0 0,-1 0-1,0 0 1,1 0 0,-1 0-1,1-1 1,0 1-3,0-1 1,-1 1 0,1-1-1,-1 0 1,1 1 0,-1-1-1,1 0 1,-1 0-1,1 1 1,-1-1 0,0 0-1,1 0 1,-1 1-1,0-1 1,0 0 0,0 0-1,0 0 1,0-1-1,3-32-56,-3 33 47,0 0 0,0 0 0,0 0 0,0 0 0,0 0-1,0 0 1,0 0 0,0 0 0,0 0 0,0 0-1,-1 0 1,1 0 0,0 0 0,-1 0 0,1 0 0,0 1-1,-1-1 1,1 0 0,-1 0 0,1 0 0,-1 1-1,0-1 1,1 0 0,-1 1 0,0-1 0,0 0 0,1 1-1,-1-1 1,-1 0 0,-2 1-5,1-1 1,0 1-1,0 0 0,-1 1 1,1-1-1,0 0 0,-1 1 0,1 0 1,0 0-1,0 0 0,0 0 1,0 0-1,0 0 0,0 1 0,0 0 1,0 0-1,1-1 0,-1 2 1,0-1-1,1 0 0,0 0 1,-1 1-1,1-1 0,0 1 0,0 0 1,1-1-1,-1 1 0,1 0 1,-1 0-1,-1 5 0,0-1 10,0-1 0,1 1 0,-1 0 0,1 0 0,1 0-1,-1 0 1,1 0 0,0 0 0,1 1 0,0-1 0,0 0 0,1 0 0,-1 0 0,1 1-1,1-1 1,3 9 0,-3-10-49,0-1 0,0-1 1,1 1-1,0 0 0,0 0 0,1-1 0,-1 0 0,1 0 0,0 0 0,0 0 1,0 0-1,0-1 0,1 0 0,-1 0 0,1 0 0,0 0 0,0-1 0,0 0 1,0 0-1,1 0 0,7 1 0,-7-1-61,0-1-1,0 0 1,0 0-1,0-1 1,0 0-1,0 0 1,0 0-1,0-1 1,11-2-1,-13 1 117,-1 1 0,1-1-1,-1 1 1,0-1 0,0 0 0,0 0-1,0-1 1,0 1 0,0-1-1,0 1 1,-1-1 0,1 0-1,-1 0 1,0 0 0,0 0-1,3-5 1,1-3 344,-1-1-1,0 0 0,0 1 1,-1-2-1,0 1 0,-1 0 1,-1-1-1,0 1 0,1-22 1,-3 33-113,0 37-806,-1-34 471,1-1 0,0 1 0,0-1 1,0 1-1,1-1 0,-1 1 1,0-1-1,1 0 0,-1 1 0,1-1 1,-1 1-1,1-1 0,-1 0 1,1 1-1,0-1 0,0 0 0,0 0 1,0 0-1,0 1 0,0-1 0,0 0 1,2 1-1,-1-1-93,0 0-1,1 0 1,-1 0 0,1-1-1,0 1 1,-1-1-1,1 1 1,-1-1 0,1 0-1,0 0 1,-1 0-1,4-1 1,-4 1 171,-1-1-1,0 1 1,1-1-1,-1 0 1,0 1 0,1-1-1,-1 0 1,0 0-1,0 0 1,0 0 0,0 0-1,0 0 1,0 0-1,0 0 1,0-1 0,0 1-1,-1 0 1,1 0-1,0-1 1,-1 1 0,1-1-1,-1 1 1,0 0-1,1-1 1,-1-2-1,6-44 111,-5 40-70,2-59 1924,-3 66-1905,-1 1 1,1-1 0,0 0 0,-1 0-1,1 1 1,-1-1 0,1 0-1,-1 1 1,0-1 0,1 1 0,-1-1-1,0 1 1,1-1 0,-1 1-1,0-1 1,0 1 0,1 0 0,-1-1-1,0 1 1,0 0 0,0 0-1,0-1 1,1 1 0,-1 0-1,0 0 1,0 0 0,0 0 0,0 0-1,1 0 1,-3 1 0,0-1-50,1 0 1,-1 0-1,0 0 1,1 0-1,-1 1 1,0 0-1,1-1 1,-1 1-1,-4 2 1,3 0 2,1 0 0,0 1 1,0-1-1,0 1 0,0-1 0,1 1 1,0 0-1,-1 0 0,1 0 1,0 0-1,1 1 0,-1-1 1,1 0-1,0 1 0,-1 7 1,-1 9 14,2 0 1,0 23 0,1-32-6,0-9 2,0 1-1,0-1 0,0 1 0,1-1 1,-1 0-1,1 1 0,0-1 1,0 0-1,0 0 0,0 1 1,1-1-1,-1 0 0,1 0 1,0 0-1,-1 0 0,1-1 1,1 1-1,-1-1 0,0 1 1,5 3-1,-3-4-25,1 1 0,0-1 0,0 1 0,0-1 0,0-1 0,0 1 0,1-1 0,-1 0 0,1 0 0,-1-1-1,0 1 1,8-1 0,-5 0 38,1-1-1,-1 1 0,0-1 0,0-1 0,0 0 0,0 0 0,0 0 0,0-1 0,0 0 0,-1-1 1,1 0-1,-1 0 0,0 0 0,0-1 0,-1 0 0,1 0 0,-1-1 0,0 0 0,-1 0 0,9-11 1,-5 5 162,-1 0 1,0 0 0,-1-1 0,-1 1 0,0-1 0,0-1 0,-1 1 0,-1-1 0,0 0 0,1-15 0,0-15 1056,0-85 1,-5 112-971,-5-7 804,-2 19-270,-1 16-821,2 5 18,1 1-1,0 0 1,1 1 0,1-1-1,-1 29 1,4 91 120,1-124-110,0 0 0,1-1 0,0 1 0,1 0 0,1-1-1,0 0 1,0 0 0,1 0 0,1 0 0,0-1 0,1 0 0,13 18 0,-19-28-123,1 1-1,-1-1 1,0 0 0,1 1-1,-1-1 1,1 0-1,0 0 1,-1 0 0,1 0-1,0 0 1,0 0 0,-1-1-1,1 1 1,0-1 0,0 1-1,0-1 1,3 1 0,-4-1-187,1 0-1,-1-1 1,0 1 0,0 0 0,0 0 0,0-1 0,1 1 0,-1 0 0,0-1 0,0 0 0,0 1 0,0-1-1,0 1 1,0-1 0,0 0 0,0 0 0,-1 1 0,1-1 0,0 0 0,1-2 0,10-17-7552</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4:56:39.924"/>
    </inkml:context>
    <inkml:brush xml:id="br0">
      <inkml:brushProperty name="width" value="0.1" units="cm"/>
      <inkml:brushProperty name="height" value="0.1" units="cm"/>
      <inkml:brushProperty name="color" value="#E71224"/>
    </inkml:brush>
  </inkml:definitions>
  <inkml:trace contextRef="#ctx0" brushRef="#br0">55 258 880,'0'0'5536,"8"-6"-4845,0 2-391,-2 1 41,0 0 0,-1 0 0,1-1-1,-1 0 1,1 0 0,-1-1 0,0 1 0,-1-1 0,5-6 0,-8 10-207,-1 1 1,1-1 0,-1 1 0,1-1 0,-1 0 0,0 1 0,0-1 0,1 1-1,-1-1 1,0 0 0,0 0 0,1 1 0,-1-1 0,0 0 0,0 1-1,0-1 1,0 0 0,0 1 0,0-1 0,0 0 0,-1 0 0,1 1-1,0-1 1,0 0 0,0 1 0,-1-1 0,1 0 0,0 1 0,-1-1 0,1 1-1,-1-2 1,0 2-93,0-1 0,-1 1 0,1 0-1,0-1 1,-1 1 0,1 0 0,0 0 0,-1 0 0,1 0-1,0 0 1,-1 0 0,1 0 0,0 0 0,-1 0-1,0 1 1,-5 1-111,0 0-1,0 0 1,1 1-1,-1 0 1,-9 5-1,12-5 67,0 1 0,-1 0 0,2 0 0,-1 0 0,0 0 0,1 1-1,0-1 1,0 1 0,0 0 0,0 0 0,1 0 0,0 0 0,-2 7 0,1 2-1,0-1 0,1 0-1,1 1 1,0 18 0,2-26 7,0-1-1,-1 0 1,2 0 0,-1 0 0,0 0-1,1 0 1,0 0 0,0 0 0,1 0-1,-1-1 1,1 1 0,0-1 0,0 0-1,1 0 1,-1 0 0,1 0 0,7 5-1,8 6 26,1 0 0,34 18-1,-18-12-15,-26-15-90,1 1 0,-1 1 0,-1-1-1,0 1 1,10 12 0,-15-16 31,-1 0-1,0 0 1,-1 1-1,1 0 1,-1-1-1,0 1 0,0 0 1,0 0-1,-1 0 1,1 0-1,-1 0 1,-1 0-1,1 1 1,-1 6-1,0-10 3,0 0 0,-1-1 0,1 1 0,-1 0 0,1-1 0,-1 1 0,0-1 0,1 1 0,-1-1 0,0 1-1,0-1 1,0 1 0,0-1 0,-1 0 0,1 1 0,0-1 0,0 0 0,-1 0 0,1 0 0,-1 0 0,1 0 0,-1-1 0,1 1 0,-1 0-1,1-1 1,-1 1 0,0-1 0,1 1 0,-1-1 0,-2 0 0,-7 2-241,-1 0 0,1-1 0,-15-1 0,24 0 202,-3 1 92,-1-1 0,1 0 1,0-1-1,0 1 0,0-1 0,0 0 0,-1 0 1,1-1-1,0 1 0,1-1 0,-1 0 1,0-1-1,1 1 0,-1-1 0,1 0 0,0 0 1,0 0-1,0-1 0,0 1 0,0-1 0,1 0 1,-1 0-1,1 0 0,0 0 0,-3-9 0,3 8 317,2 3-155,0 0 0,0 0-1,-1-1 1,1 1 0,0 0 0,-1 0 0,1 0-1,-1 1 1,0-1 0,0 0 0,0 0-1,-2-1 1,3 6-230,0 0 1,1 0-1,-1 0 0,1 0 0,0 0 1,0 0-1,0 0 0,0 0 0,2 6 1,-2-7-5,1 1 1,0-1-1,0 1 0,0-1 1,1 0-1,-1 0 1,1 1-1,-1-1 1,1 0-1,0 0 0,-1 0 1,1-1-1,0 1 1,0 0-1,0-1 1,1 1-1,-1-1 1,0 0-1,1 1 0,-1-1 1,0 0-1,1-1 1,-1 1-1,1 0 1,0-1-1,2 1 1,10 1-309,0 0 0,-1 0 0,19-2 0,-32 0 350,9 1-29,1-1-1,-1 0 1,1-1-1,-1 0 1,0 0-1,1-1 1,-1-1-1,0 1 0,0-2 1,0 0-1,-1 0 1,1 0-1,-1-1 1,0-1-1,17-12 1,-14 7 97,0 0 0,-1-1 0,0 0 1,-1-1-1,0 0 0,-1 0 0,0-1 0,-1 0 0,-1-1 1,0 0-1,-1 0 0,6-23 0,-4 0 897,-2 0 1,-1-1-1,-2 1 1,-2-43-1,-1 80-902,0-1 0,0 1 0,0 0 0,0-1 0,0 1 1,0 0-1,-1-1 0,1 1 0,0 0 0,-1 0 0,1-1 0,-1 1 0,1 0 0,-1 0 0,0 0 1,1 0-1,-1-1 0,0 1 0,0 0 0,0 0 0,0 1 0,0-1 0,0 0 0,0 0 0,0 0 1,0 1-1,0-1 0,0 0 0,-1 1 0,1-1 0,0 1 0,-1 0 0,1-1 0,0 1 0,0 0 1,-1 0-1,1 0 0,0-1 0,-1 2 0,1-1 0,0 0 0,-1 0 0,1 0 0,0 1 1,-1-1-1,1 0 0,0 1 0,0-1 0,-1 1 0,1 0 0,0-1 0,0 1 0,0 0 0,0 0 1,0 0-1,0-1 0,0 1 0,0 0 0,0 0 0,1 1 0,-1-1 0,0 0 0,-1 2 0,-3 8-39,1-1 1,0 0-1,1 1 0,0 0 0,0 0 0,-2 21 0,2 71 69,4-75-53,-1-9-9,0 0-1,2 0 1,1 0-1,0 0 1,1 0-1,1-1 0,1 0 1,0 0-1,2 0 1,0-1-1,1 0 0,18 27 1,-26-43-23,-1 0-1,1-1 1,-1 1 0,1 0 0,-1 0 0,1-1 0,0 1-1,-1-1 1,1 1 0,0-1 0,0 1 0,-1-1-1,1 1 1,0-1 0,0 1 0,0-1 0,0 0-1,-1 0 1,1 1 0,2-1 0,-3 0 17,1 0 0,-1-1 1,1 1-1,-1 0 0,1-1 1,-1 1-1,1-1 0,-1 1 0,0 0 1,1-1-1,-1 1 0,0-1 1,1 1-1,-1-1 0,0 1 1,1-1-1,-1 1 0,0-1 1,0 1-1,0-1 0,0 0 0,1 0 1,2-40 240,-3 38-295,-9-110 39,1-2 1021,8 114-995,0 0 0,1 0 1,-1 0-1,0 0 0,1 0 0,-1 1 0,1-1 0,-1 0 0,1 0 0,0 1 0,-1-1 0,1 0 1,0 1-1,0-1 0,-1 1 0,1-1 0,0 0 0,0 1 0,0 0 0,-1-1 0,1 1 0,0 0 1,0-1-1,0 1 0,0 0 0,0 0 0,0 0 0,0 0 0,0 0 0,0 0 0,0 0 0,1 0 0,3 0-31,-1 0-1,1 0 0,0 1 1,-1-1-1,1 1 0,5 2 1,-5-1 5,-1 0 0,1 1-1,0 0 1,-1 0 0,0 0 0,0 1 0,0-1 0,0 1 0,0 0-1,-1 0 1,0 0 0,0 1 0,0-1 0,0 1 0,3 7 0,3 9-960,0 1 0,6 28 0,-11-37-272,4 7-1955,4-5-1942</inkml:trace>
  <inkml:trace contextRef="#ctx0" brushRef="#br0" timeOffset="1169.54">849 430 6099,'0'0'11787,"-10"-9"-11129,-31-26-436,40 34-222,0 0 0,0 0 1,0 1-1,0-1 0,0 1 0,-1-1 1,1 1-1,0-1 0,0 1 0,0 0 1,0-1-1,-1 1 0,1 0 0,0 0 1,0 0-1,-1 0 0,1 0 0,0 0 1,0 0-1,-1 0 0,1 1 0,0-1 1,0 0-1,0 1 0,0-1 0,-1 1 1,1-1-1,0 1 0,0 0 0,0 0 0,0-1 1,0 1-1,0 0 0,1 0 0,-1 0 1,0 0-1,-1 2 0,-2 2-8,1 1 0,-1-1 0,1 1 0,1 0-1,-3 7 1,4-11 8,-3 8 4,1 0-1,0 0 1,1 0 0,0 0 0,1 0-1,0 1 1,0-1 0,1 0-1,1 1 1,-1-1 0,2 0 0,3 18-1,-3-24-82,0 1-1,-1 0 1,2 0-1,-1-1 1,0 0-1,1 1 0,0-1 1,0 0-1,0 0 1,1 0-1,-1-1 0,1 1 1,0-1-1,0 0 1,0 0-1,0 0 1,1-1-1,-1 1 0,1-1 1,-1 0-1,1-1 1,0 1-1,0-1 1,0 0-1,0 0 0,0 0 1,7 0-1,-7-1-4,0 1 1,-1-1-1,1 0 0,0 0 0,-1-1 0,1 0 0,0 1 0,-1-2 1,1 1-1,-1 0 0,8-4 0,-9 3 103,0-1-1,1 0 1,-1 1 0,0-1 0,-1 0-1,1 0 1,-1-1 0,1 1-1,-1 0 1,0-1 0,0 0-1,0 1 1,1-7 0,3-8 445,-2 0 1,0-1-1,-1 1 1,-1 0-1,0-1 1,-2 0-1,-1-20 1,0 5 514,1 34-971,0-1 0,1 1 0,-1 0-1,0-1 1,0 1 0,0 0 0,0-1 0,0 1-1,0 0 1,0-1 0,0 1 0,0 0-1,-1-1 1,1 1 0,0 0 0,0-1-1,0 1 1,0 0 0,0-1 0,-1 1 0,1 0-1,0 0 1,0-1 0,0 1 0,-1 0-1,1 0 1,0-1 0,0 1 0,-1 0 0,1 0-1,0 0 1,-1-1 0,1 1 0,0 0-1,0 0 1,-1 0 0,1 0 0,0 0-1,-1 0 1,1 0 0,0 0 0,-1 0 0,1 0-1,0 0 1,-1 0 0,1 0 0,0 0-1,-1 0 1,1 0 0,0 0 0,-1 0-1,1 0 1,0 0 0,-1 1 0,1-1 0,0 0-1,-1 0 1,1 0 0,0 1 0,0-1-1,-1 0 1,1 0 0,0 1 0,-16 17-223,13-12 178,2-1 0,-1 1 1,1 0-1,0 0 0,0 0 0,0 0 0,1 0 0,0 0 1,0 0-1,1 0 0,0 0 0,0 0 0,0 0 0,1 0 0,-1 0 1,5 8-1,-4-10-124,1 0 0,-1 0 0,1-1 0,0 1 0,0-1 1,0 0-1,0 0 0,1 0 0,-1 0 0,1-1 0,-1 1 0,1-1 0,0 0 1,0 0-1,0 0 0,0-1 0,1 0 0,-1 1 0,0-1 0,1-1 0,-1 1 1,1-1-1,4 1 0,-3-1-43,1 0 0,-1 0 1,0 0-1,1-1 0,-1 0 1,0 0-1,0-1 0,1 0 1,-1 0-1,6-3 0,-9 3 220,1 0 0,0-1 0,-1 0-1,1 0 1,-1 0 0,0 0 0,0 0 0,0-1-1,-1 1 1,1-1 0,-1 1 0,0-1 0,0 0 0,0 0-1,2-6 1,-1-3 428,0 0 0,0 0-1,-1 0 1,-1-1 0,0 1 0,-2-20-1,1 11 653,0 21-1077,0 1 0,0-1 0,0 1-1,0-1 1,0 1 0,-1-1 0,1 1 0,0-1 0,0 1 0,0-1-1,0 1 1,-1-1 0,1 1 0,0 0 0,0-1 0,-1 1-1,1-1 1,0 1 0,-1 0 0,1-1 0,0 1 0,-1 0-1,1-1 1,-1 1 0,1 0 0,-1 0 0,1-1 0,-1 1-1,1 0 1,-1 0 0,1 0 0,-1-1 0,1 1 0,-1 0 0,1 0-1,-1 0 1,1 0 0,-1 0 0,1 0 0,-1 0 0,1 0-1,-1 1 1,1-1 0,-1 0 0,1 0 0,-1 0 0,1 0-1,0 1 1,-1-1 0,1 0 0,-1 0 0,1 1 0,-1-1-1,1 0 1,0 1 0,-1-1 0,1 0 0,0 1 0,-1-1-1,1 1 1,0-1 0,0 1 0,-1-1 0,1 1 0,-2 3-36,-1 0 0,2 0 0,-1 0 0,0 1 0,1-1 0,0 0 0,0 1 0,0-1 0,0 1 0,1-1 0,0 1 0,0-1 0,0 1 0,0-1 0,1 1 0,1 7 0,0-9-77,-1 0 1,0 0-1,0 0 0,1 0 1,0 0-1,0 0 0,0 0 1,0-1-1,0 1 0,0-1 0,0 0 1,1 1-1,-1-1 0,1 0 1,0 0-1,0-1 0,0 1 1,0-1-1,0 1 0,0-1 1,0 0-1,0 0 0,5 1 1,0-1-252,-1 1 1,1-1 0,-1-1 0,1 1 0,-1-1 0,1-1-1,-1 1 1,10-3 0,-13 2 326,1-1 1,-1 1-1,0-1 0,0 0 0,0 0 0,-1-1 0,1 1 0,0-1 1,-1 1-1,1-1 0,-1 0 0,0-1 0,0 1 0,0 0 0,2-5 1,-2 3 421,0 1-1,0-1 1,0 0 0,-1-1 0,0 1 0,0 0 0,0-1 0,-1 1 0,1-1-1,-2 1 1,1-1 0,0-8 536,-6 22-942,0-1-8,1 0 1,0 0-1,1 0 0,-1 1 1,1-1-1,1 1 1,0 0-1,0 0 1,-1 12-1,1-3-3,1 0 1,1-1-1,3 31 0,-2-45-26,-1 1 0,1-1 0,0 1 0,0-1 0,0 1 0,0-1 0,1 0 0,-1 1 0,1-1 0,-1 0 0,1 0 0,0 0 0,-1 0 0,1 0 0,0 0 0,1-1 0,-1 1 0,0-1 0,0 1 0,1-1 0,-1 0 0,0 0 0,1 0 0,-1 0 0,1-1 0,0 1 0,-1 0 0,1-1 0,0 0 0,-1 0 0,1 0 0,3 0 0,1 0-61,-1 0 1,0 0-1,0-1 0,0 0 0,1 0 0,-1-1 0,0 1 0,-1-1 0,1 0 0,0-1 1,0 0-1,9-6 0,-4-1 157,-1 0 1,0-1 0,-1 0 0,0-1-1,0 0 1,-2 0 0,1-1-1,-2 0 1,1 0 0,-2-1 0,0 1-1,6-27 1,-5 9 535,-2 0-1,0 0 1,-3 0 0,-3-62-1,2 87-399,-1 0-1,0 0 1,0-1-1,0 1 1,-1 0-1,0 0 1,0 0-1,-1 0 1,1 1-1,-1-1 1,-1 1-1,-3-6 1,6 10-178,1 1 1,0 0-1,-1-1 1,1 1 0,-1 0-1,1 0 1,-1 0-1,1-1 1,-1 1-1,1 0 1,-1 0-1,1 0 1,-1 0-1,1 0 1,-1 0-1,1 0 1,0 0-1,-1 0 1,1 0-1,-1 0 1,1 0-1,-1 0 1,1 1 0,-1-1-1,1 0 1,-1 0-1,1 0 1,0 1-1,-1-1 1,1 0-1,-1 1 1,1-1-1,0 0 1,-1 1-1,1-1 1,0 0-1,-1 1 1,1-1-1,0 1 1,0-1 0,-1 0-1,1 1 1,0-1-1,0 1 1,-11 20-149,5 4 142,1 0 0,0 0 0,2 0 0,1 1 0,1-1 0,1 1 0,6 40 0,-4-45 12,2 0 1,1 0 0,11 33 0,-12-42-37,1-1 1,0 1-1,1-1 1,0 0-1,1-1 0,0 1 1,13 13-1,-19-23-76,0 0-1,-1 0 1,1 0-1,0 0 1,0 0 0,-1-1-1,1 1 1,0 0-1,0 0 1,0-1-1,0 1 1,0-1 0,0 1-1,0-1 1,0 1-1,0-1 1,1 0-1,-1 1 1,0-1 0,0 0-1,0 0 1,0 0-1,0 0 1,1 0-1,-1 0 1,0 0 0,0 0-1,0 0 1,0-1-1,0 1 1,2-1-1,-2 0-383,1-1-1,-1 1 0,0 0 0,0-1 1,0 1-1,0-1 0,-1 1 0,1-1 0,0 0 1,-1 1-1,1-1 0,-1 0 0,1 0 1,-1 1-1,0-1 0,0 0 0,0 0 0,0-2 1,0-22-8399</inkml:trace>
  <inkml:trace contextRef="#ctx0" brushRef="#br0" timeOffset="1340.9">1526 422 3954,'0'0'8788,"68"23"-8676,-32-20-16,-2 1-96,5-4-784,8 0-1393,4 0-625,-2 0 17</inkml:trace>
  <inkml:trace contextRef="#ctx0" brushRef="#br0" timeOffset="2212.25">1955 399 1201,'0'0'14393,"-4"-6"-13083,4 4-1264,-19-24 872,18 25-898,0 1-1,1-1 1,-1 1-1,0-1 1,1 1-1,-1 0 1,0-1-1,1 1 1,-1 0-1,0-1 1,0 1-1,1 0 1,-1 0-1,0 0 1,0 0-1,0 0 1,1 0-1,-1 0 1,0 0-1,0 0 1,0 0-1,1 0 1,-1 0-1,0 1 1,0-1-1,1 0 1,-1 0-1,0 1 1,0-1-1,1 1 1,-1-1-1,0 1 1,1-1-1,-1 1 1,1-1-1,-1 1 1,1-1-1,-1 1 1,1 0-1,-1-1 1,1 1-1,-1 0 1,1-1-1,0 1 1,0 0-1,-1 1 1,-4 10 21,1 0 0,0 0 1,0 0-1,1 1 0,1-1 1,0 1-1,1 0 0,0-1 1,1 1-1,1 0 0,2 16 1,-3-25-52,1-1 0,-1 1 1,1-1-1,0 1 0,0-1 0,0 1 1,0-1-1,1 0 0,-1 0 0,1 1 1,0-1-1,0 0 0,0-1 0,0 1 1,1 0-1,-1-1 0,1 1 0,0-1 1,4 3-1,-4-2-59,1-2 1,0 1-1,0 0 1,0-1-1,0 0 0,1 0 1,-1 0-1,0 0 1,0-1-1,1 1 1,-1-1-1,0 0 0,1-1 1,-1 1-1,0-1 1,5-1-1,-5 1 78,0-1 0,0 0-1,0-1 1,-1 1 0,1 0 0,-1-1-1,1 0 1,-1 0 0,0 0 0,0 0 0,0-1-1,0 1 1,-1-1 0,0 1 0,1-1-1,-1 0 1,0 0 0,2-7 0,3-8 689,-1 1 1,7-35 0,-9 35-14,4-30 2028,-8 58-3033,0 5 183,0 1 0,1-1 0,1 0-1,1 1 1,0-1 0,7 20 0,-8-30-104,0 0 0,1 0 1,-1 0-1,1 0 1,0 0-1,0-1 1,0 1-1,1-1 0,-1 0 1,1 0-1,0 0 1,1-1-1,-1 0 0,0 1 1,1-1-1,0-1 1,0 1-1,0-1 1,0 0-1,0 0 0,11 3 1,-9-4 36,0 1 0,0-1 0,0-1 0,0 1 0,1-1 0,-1-1 0,0 1 0,0-1 0,13-3 0,-16 2 264,0 1 1,0-1 0,0 0-1,0-1 1,0 1 0,0-1-1,-1 1 1,1-1 0,-1 0-1,0 0 1,0-1 0,0 1 0,0-1-1,0 0 1,-1 1 0,4-8-1,3-13 1340,0 0-1,-2-1 0,0 0 1,-2 0-1,4-45 0,-11 112-1670,1 43 279,1-79-108,1 1 0,0 0 1,0-1-1,1 1 1,0-1-1,0 1 1,0-1-1,1 0 0,5 11 1,-6-15 50,0 1 1,1-1-1,-1 0 1,0 0-1,1 0 1,-1 0-1,1 0 0,0 0 1,-1-1-1,1 1 1,0-1-1,0 0 1,0 0-1,0 0 0,0 0 1,0 0-1,0-1 1,1 1-1,-1-1 1,0 0-1,0 0 0,0 0 1,1-1-1,-1 1 1,0-1-1,0 1 1,5-3-1,-1 1 34,-1 0-1,1-1 1,0 0-1,-1 0 1,0 0 0,0-1-1,0 0 1,0 0-1,0-1 1,-1 0 0,6-6-1,-3 1 24,-1-1-1,-1-1 1,0 1-1,0-1 1,-1 0-1,-1 0 1,0 0-1,0-1 1,-1 1-1,-1-1 1,0 0-1,-1 0 1,0 0-1,-1 0 1,-1 0-1,0 0 1,-4-18-1,0 3 154,-2 0-1,-1 0 1,-1 1 0,-1 0-1,-2 1 1,-25-45-1,30 60 4,4 6 10,0-1 1,0 1-1,-1-1 1,1 1-1,-1 0 0,-1 0 1,1 1-1,-1-1 1,-9-6-1,14 11 79,0 32-260,3 1-1,0-1 1,2 1-1,2-1 1,12 39-1,19 59 347,-2-9-2098,-10-40-8848</inkml:trace>
  <inkml:trace contextRef="#ctx0" brushRef="#br0" timeOffset="2648.94">2525 411 8132,'0'0'6576,"17"3"-6464,37 7-103,109 7 1,-152-17-121,1-1 1,-1 1-1,1-2 0,-1 0 1,0 0-1,0-1 0,0-1 1,0 0-1,0 0 0,13-8 1,-19 9 150,1-1 0,-1 0 0,0 0 0,-1 0 0,1 0 0,-1-1 0,0 0 0,0 0 0,0 0 0,0 0 0,-1-1 0,0 1 0,0-1 0,-1 0 0,0 0 0,0 0 0,0 0 0,0 0 1,-1-1-1,0-7 0,0 8 167,0-5 869,0 0-1,0 0 0,-1-1 0,-1 1 0,-2-13 1,3 24-1008,1-1 1,-1 1-1,0 0 1,0-1 0,-1 1-1,1 0 1,0-1-1,0 1 1,0-1-1,0 1 1,0 0 0,0-1-1,0 1 1,-1 0-1,1-1 1,0 1-1,0 0 1,0 0 0,-1-1-1,1 1 1,0 0-1,0 0 1,-1-1-1,1 1 1,0 0 0,-1 0-1,1 0 1,0-1-1,0 1 1,-1 0 0,1 0-1,-1 0 1,-4 10 261,1 20-552,4-16 298,0-1 0,1 0 0,0 1 0,1-1 0,1 0 0,0 0 0,1 0 0,0-1 0,1 1 0,1-1 0,0 0 0,11 17 0,-12-21-68,0 0 1,0 1 0,-1 0 0,0 0 0,0 0 0,-1 0 0,-1 1 0,1 0 0,-1-1-1,-1 1 1,1 12 0,-3-21-16,1-1-1,0 1 1,0 0 0,-1-1-1,1 1 1,0 0-1,-1-1 1,1 1 0,-1-1-1,1 1 1,-1 0-1,1-1 1,-1 1 0,1-1-1,-1 1 1,0-1-1,1 0 1,-1 1 0,0-1-1,1 0 1,-1 1-1,0-1 1,1 0 0,-1 0-1,0 1 1,0-1-1,1 0 1,-1 0 0,0 0-1,-1 0 1,-29 1-300,25-1 211,-16 0-341,-3 0-736,1 0 0,-31-6 0,46 5 12,0-2-1,0 1 1,1-1-1,-1 0 0,-12-7 1,-26-21-10861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4:56:47.149"/>
    </inkml:context>
    <inkml:brush xml:id="br0">
      <inkml:brushProperty name="width" value="0.05" units="cm"/>
      <inkml:brushProperty name="height" value="0.05" units="cm"/>
      <inkml:brushProperty name="color" value="#E71224"/>
    </inkml:brush>
  </inkml:definitions>
  <inkml:trace contextRef="#ctx0" brushRef="#br0">68 491 848,'0'0'6433,"0"-4"-5051,0 0-1420,0 3 130,1 0 1,-1 0 0,0 0 0,0 0 0,0 0 0,0 1 0,0-1-1,0 0 1,0 0 0,0 0 0,-1 0 0,1 0 0,0 0 0,0 0 0,-1 1-1,1-1 1,-1 0 0,1 0 0,-1 0 0,1 1 0,-1-1 0,1 0-1,-1 1 1,0-1 0,1 0 0,-1 1 0,0-1 0,1 1 0,-1-1-1,0 1 1,0-1 0,0 1 0,1 0 0,-3-1 0,3 1 86,-1 0 1,1 0 0,0 0 0,-1 0-1,1 0 1,0 0 0,-1 0-1,1 0 1,0 0 0,-1 0 0,1 0-1,0 0 1,-1 0 0,1 1-1,0-1 1,-1 0 0,1 0 0,0 0-1,-1 0 1,1 1 0,0-1-1,0 0 1,-1 0 0,1 1-1,0-1 1,0 0 0,0 1 0,-1-1-1,1 1 1,-5 15 1361,1 25-2422,4-31 1561,-3 293 604,5-156-1010,0 5 24,-4 168-175,-6-262-90,4-37 0,-1 39 368,10-61-412,-1 0-1,0-1 0,0 1 0,0-1 0,0 0 1,0 0-1,0 0 0,5-4 0,10-5-50,3 2 26,1 0-1,-1 2 1,2 1 0,-1 0-1,1 2 1,25-1 0,148 1-248,-122 5 318,79-2 52,475 13 431,-213-8 506,-225-6-725,348 17 569,1241-13 437,-1436-10-1359,-245 0 73,143-29 1,-145 19-6,150-9 1,100 20 9,-140 7-71,-204-4-219,-8-3-532,-12-6-2369,-25-8-3659,-23-8-6075</inkml:trace>
  <inkml:trace contextRef="#ctx0" brushRef="#br0" timeOffset="2576.38">0 628 3362,'0'0'7334,"9"-14"-6780,27-48 68,-32 55-386,0-1 0,-1 0 0,0 0 0,-1 0 0,1-1 0,-2 1 0,1 0 0,-1-1 0,0 1 0,-1-1 0,0 0 0,-1 1 0,-1-11 0,0-16 54,6-160 275,-4 194-569,0 1 0,0 0 0,0-1-1,1 1 1,-1-1 0,0 1 0,0 0-1,0-1 1,0 1 0,1 0-1,-1-1 1,0 1 0,0 0 0,1-1-1,-1 1 1,0 0 0,1 0 0,-1-1-1,0 1 1,1 0 0,-1 0 0,0 0-1,1-1 1,-1 1 0,1 0 0,-1 0-1,0 0 1,1 0 0,-1 0-1,1 0 1,-1 0 0,0 0 0,1 0-1,-1 0 1,1 0 0,-1 0 0,0 0-1,1 0 1,-1 0 0,1 0 0,-1 0-1,0 1 1,1-1 0,-1 0 0,0 0-1,1 0 1,-1 1 0,28 11-92,-18-7 148,18 0 2,1-1-1,0-1 1,0-1-1,54-5 1,-14 1-2,-53 2-51,292 13 46,181 5-2077,-386-18 2140,8-10 57,1 1 2,240 11-90,420-6 287,-358-45 1426,-35 2-785,-144 24-926,248-56 1,-427 68-80,24 1 59,0 4-1,136 5 0,-95 3-22,162-3 93,299 2 240,-384 12 2176,-198-12-2478,1 0 0,0 0 0,-1 0 0,1 0 0,-1 0 0,1 0 0,-1 0 0,1 0 0,-1 0 0,0 0 0,0 0 0,0 0 0,1 0 0,-1 1 0,0-1 0,0 0-1,-1 1 1,2 8-64,219 733 142,-133-522 29,-82-209-161,0 0-1,0 0 1,-2 1-1,1-1 1,-2 1-1,1 0 1,-2 0 0,0 0-1,0 0 1,-2 15-1,0-24-13,-1 1 0,0-1-1,1 0 1,-1 1 0,-1-1 0,1 0-1,-1-1 1,1 1 0,-1 0 0,0-1-1,-1 1 1,-3 2 0,0 1 9,-1 0-1,0-1 1,-1 0 0,-12 7 0,14-10 3,-1 0 0,0 0 0,0-1-1,0 0 1,0-1 0,0 0 0,0 0 0,0-1 0,0 0 0,-1 0 0,-11-3 0,0 0 26,1-1 0,0-1 1,-30-12-1,-23-8-190,-117-25 0,131 37-878,55 12 1189,-7-2-2606,10 2 2279,0 1 0,0 0 0,0-1 0,0 1 0,0 0 0,0 0 0,0-1-1,0 1 1,0 0 0,1-1 0,-1 1 0,0 0 0,0 0 0,0-1 0,0 1 0,1 0 0,-1 0-1,0-1 1,0 1 0,0 0 0,1 0 0,-1 0 0,0-1 0,1 1 0,-1 0 0,0 0-1,0 0 1,1 0 0,-1 0 0,0 0 0,1 0 0,-1-1 0,0 1 0,0 0 0,1 0-1,-1 0 1,0 0 0,1 0 0,-1 0 0,0 1 0,1-1 0,-1 0 0,36-10-7989</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4:56:50.973"/>
    </inkml:context>
    <inkml:brush xml:id="br0">
      <inkml:brushProperty name="width" value="0.05" units="cm"/>
      <inkml:brushProperty name="height" value="0.05" units="cm"/>
      <inkml:brushProperty name="color" value="#E71224"/>
    </inkml:brush>
  </inkml:definitions>
  <inkml:trace contextRef="#ctx0" brushRef="#br0">42 331 6003,'0'0'11037,"-2"-3"-10050,1 1-878,0 1 0,0-1 0,1 1 0,-1-1-1,0 1 1,0-1 0,1 1 0,-1-1 0,1 0 0,0 1 0,0-1 0,-1 0 0,1 0 0,0 1 0,0-1 0,0 0-1,1 1 1,-1-1 0,0 0 0,1 1 0,-1-1 0,1 0 0,-1 1 0,1-1 0,0 1 0,0-1 0,0 1-1,0-1 1,0 1 0,0 0 0,0 0 0,0-1 0,2-1 0,9-10-70,0-1 1,-1 0-1,-1-1 1,15-29-1,-23 116-404,0 418 509,-2-490-142,0 1-1,0 0 1,0 0-1,0 0 1,-1 0 0,1-1-1,0 1 1,-1 0 0,1 0-1,0 0 1,-1-1-1,1 1 1,-1 0 0,1-1-1,-1 1 1,0 0 0,1-1-1,-1 1 1,0-1-1,1 1 1,-1-1 0,0 1-1,1-1 1,-1 0 0,-1 1-1,-29 5 96,26-5-81,0-1-1,1 0 0,-1-1 0,1 1 1,-1-1-1,1 0 0,-1 0 1,1 0-1,-1-1 0,1 1 0,-5-3 1,-6-13 261,15 16-271,-1 1 0,1 0 0,0 0-1,0-1 1,0 1 0,0 0 0,-1-1-1,1 1 1,0 0 0,0-1 0,0 1 0,0-1-1,0 1 1,0 0 0,0-1 0,0 1-1,0 0 1,0-1 0,0 1 0,0-1-1,0 1 1,0 0 0,1-1 0,-1 1 0,0 0-1,0-1 1,0 1 0,0 0 0,1-1-1,-1 1 1,0 0 0,0 0 0,0-1 0,1 1-1,-1 0 1,0 0 0,1-1 0,-1 1-1,0 0 1,1 0 0,-1 0 0,0 0-1,1-1 1,-1 1 0,0 0 0,1 0 0,-1 0-1,0 0 1,1 0 0,-1 0 0,0 0-1,1 0 1,-1 0 0,1 0 0,-1 0 0,0 0-1,1 0 1,-1 0 0,0 0 0,1 1-1,59-3-197,57-4-1398,-101 4-475,0-1 0,26-8 0,-10-3-4356</inkml:trace>
  <inkml:trace contextRef="#ctx0" brushRef="#br0" timeOffset="2688.7">428 511 6371,'0'0'13937,"-1"-3"-13051,-3-5-702,2 11-93,3 23-92,9 39-41,-6-55 67,-2 1 5,2-1 0,-1 0 0,1 0-1,1 0 1,-1 0 0,2-1 0,11 16 0,-12-50 213,-4-91-189,-2 62 22,1 53-69,0 0-1,0 0 1,0 0-1,0 0 0,0-1 1,0 1-1,0 0 1,0 0-1,1 0 0,-1-1 1,0 1-1,1 0 1,-1 0-1,1 0 0,-1 0 1,1 0-1,0 0 1,-1 0-1,1 0 0,0 0 1,0 0-1,0 0 1,0 1-1,-1-1 0,1 0 1,0 0-1,0 1 0,0-1 1,1 1-1,-1-1 1,0 1-1,0-1 0,0 1 1,0 0-1,0 0 1,1-1-1,-1 1 0,0 0 1,0 0-1,0 0 1,1 0-1,-1 0 0,0 1 1,0-1-1,0 0 1,0 0-1,3 2 0,0-1-17,0 0-1,0 0 0,-1 1 0,1 0 0,0 0 0,-1 0 1,1 0-1,-1 1 0,1-1 0,-1 1 0,0 0 0,0 0 1,2 4-1,2 5 8,0 1 0,-2 0 0,1 0 0,-2 1 0,6 22 0,12 34-941,-5-116 382,-6 1 654,-7 26 140,1 1 0,7-20 0,-10 34-172,-1 1 1,1-1-1,0 1 1,0-1-1,0 1 0,0 0 1,0 0-1,1 0 1,0 0-1,-1 0 0,1 0 1,0 1-1,0-1 1,1 1-1,5-3 1,-8 4-69,0 1 1,1 0 0,-1-1-1,1 1 1,-1 0 0,1 0-1,-1 0 1,1 0 0,-1 0-1,1 0 1,-1 1 0,1-1 0,-1 0-1,1 1 1,-1-1 0,0 1-1,1 0 1,-1-1 0,0 1-1,1 0 1,-1 0 0,0 0-1,0 0 1,0 0 0,0 0 0,0 0-1,0 0 1,0 0 0,0 0-1,0 1 1,0-1 0,-1 0-1,2 3 1,3 7-4,1 0 0,-2 0 0,5 15 0,-5-13-7,1 3 26,9 21-526,-13-35 469,-1-1 0,1 0 0,0 0 0,0 0 1,0 1-1,0-1 0,0 0 0,0 0 0,0 0 1,0-1-1,0 1 0,0 0 0,1 0 1,-1-1-1,0 1 0,1 0 0,-1-1 0,0 1 1,1-1-1,-1 0 0,0 1 0,1-1 0,1 0 1,2 0-14,0 0 1,0 0-1,0-1 1,0 0 0,0 0-1,-1 0 1,1 0-1,0-1 1,-1 0-1,1 0 1,-1 0 0,1-1-1,-1 1 1,0-1-1,0 0 1,0 0-1,-1 0 1,1-1 0,-1 1-1,1-1 1,-1 0-1,0 0 1,-1 0-1,4-7 1,-1 1 222,-1 0-1,0 0 1,-1 0-1,0 0 1,-1-1-1,0 1 1,0-1 0,-1 1-1,-1-1 1,-1-21-1,1 26 204,-11 8-483,9 2 111,0 1-1,0-1 1,1 0-1,0 0 1,0 1-1,0-1 0,0 0 1,0 1-1,1-1 1,0 7-1,4 47 24,-4-53-40,1-1-1,1 1 1,-1-1-1,1 0 1,-1 0-1,1 1 1,1-1-1,-1 0 1,0-1-1,1 1 0,0 0 1,0-1-1,0 1 1,0-1-1,1 0 1,-1 0-1,1 0 1,-1-1-1,1 1 0,8 3 1,-6-3-175,1-1 1,0 1-1,0-1 1,0 0-1,0-1 1,0 0-1,0 0 1,0 0-1,0-1 1,1 0-1,-1 0 1,12-3-1,-16 2 149,0 1 0,0-1 0,0-1 0,0 1 0,1 0 0,-2-1 0,1 1 0,0-1 0,0 0 0,0 0 0,-1 0 0,1 0 0,-1-1 0,0 1 0,3-4 0,-2 1 26,1-1 1,-1 0-1,0 0 1,0 0-1,-1 0 1,0 0-1,2-8 1,0-9 175,-1 0 0,-1 0 1,-1-30-1,-1 49-115,1-26 425,0-39 744,-1 65-985,0 0 0,-1 0 0,0 0 0,1 0 0,-1 0 0,0 1 0,-1-1 0,1 0 0,-1 1 0,0-1 0,0 1 0,0-1 0,-4-4 0,3 13-77,0 15-153,0 0 0,2 0 1,0 0-1,2 0 0,0 0 1,1 0-1,1 0 0,11 37 1,-9-39-14,1-1 0,1 1 0,0-1-1,1-1 1,12 18 0,-17-29-93,0 0 0,1-1 0,-1 0 0,1 0 0,0 0 0,0 0 0,1-1 0,-1 1 0,1-1 0,0 0 0,0 0 0,0-1 0,0 0 0,0 1 0,0-2 0,1 1 0,-1-1 0,1 1 0,-1-2 0,1 1 0,5 0 0,-7-2 115,-1 0-1,1 1 0,-1-2 1,1 1-1,-1 0 1,0 0-1,1-1 1,-1 0-1,0 0 1,0 0-1,0 0 0,-1 0 1,1 0-1,0-1 1,-1 0-1,1 1 1,-1-1-1,0 0 1,0 0-1,0 0 0,1-4 1,6-8 7,-2 0-1,0-1 1,5-18 0,-3 7 22,-2-2 0,-2 1 0,5-45 0,-6-88 1535,-4 153-1389,-2-1 327,-2 10-233,-5 14-324,4 9 51,2 1-1,0-1 1,2 1 0,1 0 0,4 41 0,-3-54 18,2 0-1,-1 0 1,1 0 0,1 0 0,0 0 0,1-1 0,8 17 0,-10-24-69,-1 1 0,1-1-1,0 0 1,-1 0-1,2-1 1,-1 1 0,0-1-1,1 1 1,0-1 0,0 0-1,0-1 1,0 1 0,0-1-1,0 1 1,1-1 0,-1 0-1,1-1 1,0 1 0,-1-1-1,1 0 1,7 1 0,-7-2-48,-1 0-1,0 0 1,0 0 0,0 0 0,1-1 0,-1 0-1,0 0 1,0 0 0,0 0 0,0-1 0,0 1 0,0-1-1,6-4 1,-6 2 20,1 0-1,-2 0 0,1 0 1,0-1-1,-1 1 0,0-1 1,0 0-1,0 0 1,-1 0-1,3-6 0,1-5 92,-1 0-1,-1 0 0,0-1 0,-1 1 1,-1-1-1,0-23 0,-1-21 3851,-2 79-4182,0-4 288,1-1-1,0 0 0,1 0 1,0 1-1,2-1 1,-1 0-1,2 0 0,5 16 1,-7-24-144,0-1 1,1 1 0,-1-1-1,1 0 1,0 0-1,0 0 1,1 0 0,-1 0-1,1-1 1,0 1 0,-1-1-1,2 0 1,-1 0-1,0-1 1,1 1 0,-1-1-1,1 0 1,-1 0-1,1 0 1,0-1 0,0 1-1,0-1 1,0-1-1,0 1 1,6 0 0,-8-1 110,-1 0 1,0 0-1,1 0 1,-1 0-1,0 0 1,1 0-1,-1-1 1,0 1-1,1-1 1,-1 0-1,0 1 1,1-1 0,-1 0-1,0 0 1,0-1-1,0 1 1,0 0-1,0-1 1,3-2-1,-2 0-24,-1-1-1,1 1 0,-1-1 1,0 1-1,0-1 0,0 0 1,-1 0-1,2-6 0,31-150 1840,-21 93-1007,-13 68-691,0-1 0,0 1 0,0-1 0,0 1 0,0-1 0,0 1 1,0 0-1,0-1 0,0 1 0,0-1 0,0 1 0,0-1 0,1 1 0,-1 0 0,0-1 0,0 1 0,0 0 0,1-1 0,-1 1 0,0 0 0,1-1 0,-1 1 0,0 0 0,0-1 0,1 1 0,-1 0 0,1 0 0,-1-1 0,0 1 0,1 0 0,-1 0 0,0 0 0,1 0 0,-1-1 0,1 1 0,-1 0 0,1 0 0,-1 0 0,0 0 0,1 0 0,-1 0 0,1 0 0,-1 0 0,1 0 0,-1 0 0,0 1 0,1-1 0,-1 0 0,1 0 0,-1 0 0,0 0 0,1 1 0,-1-1 0,0 0 0,1 0 0,-1 1 1,0-1-1,1 0 0,-1 1 0,17 20-431,-15-18 335,3 8-308,1 1 0,0-1 0,1 0 0,1 0 0,9 10 0,-12-21-720,-3-8 853,-2-13 540,0 18-399,0 0 155,0 0 1,0-1-1,0 1 1,-1 0-1,1-1 1,-1 1 0,0 0-1,0 0 1,0 0-1,0-1 1,0 1 0,-3-4-1,2 6-8,1-1-1,-1 1 1,1-1-1,-1 1 1,0 0-1,0-1 1,0 1-1,0 0 1,1 0-1,-1 0 1,-1 0-1,1 1 1,0-1 0,0 0-1,0 1 1,0 0-1,0-1 1,-1 1-1,1 0 1,-3 0-1,2 0-53,-1 0-1,1 0 0,0 0 0,0 0 1,-1 1-1,1-1 0,0 1 0,0 0 1,0 0-1,0 0 0,0 0 0,0 1 1,0-1-1,0 1 0,0 0 0,0-1 1,1 1-1,-1 0 0,1 1 0,0-1 1,-1 0-1,1 1 0,0-1 0,0 1 1,1 0-1,-1 0 0,0 0 0,1 0 1,0 0-1,0 0 0,-2 6 0,-2 6 5,1 1 0,0-1 0,1 1 0,0 0-1,2 0 1,0 0 0,0 1 0,2-1 0,3 24-1,-3-36-30,0 0 0,0 0-1,1 0 1,0 0 0,0 0-1,0-1 1,0 1-1,0 0 1,1-1 0,-1 1-1,1-1 1,0 0-1,0 0 1,0 0 0,1-1-1,-1 1 1,1-1-1,-1 1 1,1-1 0,5 2-1,-3-2-88,0 1 0,1-1 0,-1 0 0,1 0 0,-1-1 0,1 0 0,-1 0 1,1-1-1,0 0 0,0 0 0,-1 0 0,11-3 0,-14 2 108,1 0 1,-1-1 0,0 0 0,0 0 0,0 0-1,0 0 1,0 0 0,0-1 0,0 1-1,-1-1 1,1 1 0,-1-1 0,0 0 0,0 0-1,0 0 1,0-1 0,0 1 0,-1 0 0,2-6-1,2-3 32,-1-1 0,0 0 0,-1 0 0,2-15 0,-2-83 821,-4 75-561,1 33-243,0 0 0,0 1 0,0-1 0,0 0 0,-1 0 0,0 0-1,0 0 1,0 0 0,0 0 0,0 1 0,0-1 0,0 0 0,-4-3 0,5 6-52,0-1-1,0 1 1,0 0 0,-1 0-1,1-1 1,0 1 0,0 0-1,0 0 1,-1 0 0,1-1-1,0 1 1,0 0 0,-1 0-1,1 0 1,0 0 0,0-1-1,-1 1 1,1 0 0,0 0-1,-1 0 1,1 0 0,0 0-1,0 0 1,-1 0 0,1 0-1,0 0 1,-1 0 0,1 0-1,0 0 1,0 0 0,-1 0-1,1 0 1,0 0 0,-1 1-1,1-1 1,0 0 0,0 0-1,-1 0 1,1 0 0,0 0-1,0 1 1,-1-1 0,1 0-1,0 0 1,0 0 0,0 1-1,0-1 1,-1 0 0,1 0-1,0 1 1,0-1 0,0 0-1,0 1 1,0-1 0,0 0-1,-1 0 1,1 1 0,0-1-1,0 0 1,0 1 0,0-1-1,0 1 1,-2 8-16,1 1 0,0 0 0,0 0 0,1-1-1,0 1 1,1 0 0,0 0 0,0-1 0,1 1 0,1 0-1,-1-1 1,2 0 0,4 11 0,-6-15-91,1 0 1,0-1-1,0 1 1,0 0-1,1-1 0,0 0 1,0 0-1,0 0 1,0 0-1,0-1 0,1 1 1,-1-1-1,1 0 0,0-1 1,0 1-1,0-1 1,1 0-1,-1 0 0,0-1 1,1 1-1,-1-1 1,1-1-1,-1 1 0,10-1 1,-13 0 114,1 0 0,-1-1 0,0 0 0,0 1 0,1-1 0,-1 0 0,0 0 0,0 0 0,0-1 0,0 1 0,0 0 0,0-1 0,0 0 0,0 1 0,-1-1 0,1 0 0,-1 0 0,1 0 0,-1 0 0,1 0 0,-1 0 0,0 0 0,0 0 0,0 0 0,-1-1 0,2-2 0,3-11 476,-1-1 1,5-28-1,-6 26 235,-1 5-149,-2 11-289,0-1 0,1 1 0,0-1 0,-1 1 0,1-1 0,0 1 0,1-1 0,-1 1 0,1 0 1,-1 0-1,4-5 0,-5 8 156,2 1-445,-1 0 1,1 0 0,-1 0 0,0 1 0,1-1 0,-1 0-1,0 1 1,0-1 0,0 1 0,0-1 0,0 1-1,-1 0 1,1-1 0,0 1 0,-1 0 0,1-1 0,-1 1-1,1 0 1,-1 2 0,2 2 25,3 9-3,-2-6-2,0 0 0,1 0 0,8 15 0,-11-22-15,0 0 0,0 0 0,1 0 1,-1-1-1,1 1 0,-1-1 0,1 1 1,-1-1-1,1 0 0,0 1 0,0-1 1,0 0-1,0 0 0,0 0 0,0 0 0,0-1 1,0 1-1,0 0 0,0-1 0,0 0 1,0 1-1,3-1 0,-3 0 7,1-1 1,-1 1-1,1 0 0,-1-1 0,1 0 1,-1 1-1,1-1 0,-1 0 1,0 0-1,0-1 0,1 1 0,-1 0 1,0-1-1,0 1 0,0-1 0,0 0 1,-1 0-1,1 1 0,0-1 0,-1 0 1,1 0-1,-1-1 0,2-2 1,3-6 9,-1-2-1,0 1 1,4-19 0,3-5 188,-12 36-197,0 0 1,0 0-1,0 0 0,0 0 1,0 0-1,1 0 0,-1 0 1,0 0-1,0-1 0,0 1 1,0 0-1,0 0 0,1 0 1,-1 0-1,0 0 0,0 0 1,0 0-1,0 0 0,0 0 1,1 0-1,-1 0 0,0 0 1,0 0-1,0 0 0,0 0 1,1 0-1,-1 0 0,0 0 1,0 0-1,0 0 0,0 0 1,0 0-1,0 1 0,1-1 1,-1 0-1,0 0 0,0 0 1,0 0-1,0 0 0,0 0 1,0 0-1,1 0 0,-1 1 1,0-1-1,0 0 0,0 0 1,0 0-1,0 0 0,0 0 1,0 1-1,0-1 0,0 0 1,0 0-1,0 0 0,0 0 1,0 0-1,0 1 0,0-1 1,0 0-1,0 0 0,0 0 1,0 0-1,0 1 0,0-1 1,0 0-1,0 0 0,0 0 1,0 0-1,4 14-188,5 28-433,-2-9 630,12 36-1,-16-60-1892,1 0-1,0-1 1,0 1-1,11 14 1</inkml:trace>
  <inkml:trace contextRef="#ctx0" brushRef="#br0" timeOffset="3282.35">2951 382 5218,'0'0'10261,"128"-23"-9989,-64 19-80,5-3-160,1-3 16,-10 1 64,-13-4-112,-13 1-560,-9-3-448,-14 0-1618,-11 2-1744,0 0-2657</inkml:trace>
  <inkml:trace contextRef="#ctx0" brushRef="#br0" timeOffset="3500.76">3378 229 3282,'0'0'13077,"2"2"-12727,9 11 302,1 1-309,-1 1 0,0 0 0,10 17 1,-18-25-346,0-1 0,0 1 0,-1-1 0,0 1 0,0 0 0,-1 0 0,0 0 0,0 0 0,0 0 0,-1 0 0,-1 13 0,1-18-85,-1 0 0,0 1 0,1-1 0,-1 0 0,0 1 0,0-1-1,0 0 1,0 0 0,0 0 0,-1 0 0,1 0 0,-1 0 0,1-1 0,-1 1 0,0 0 0,1-1 0,-5 3 0,4-3-345,1 1 0,-1-1-1,0 0 1,0 0 0,0-1 0,0 1 0,-1 0 0,1-1 0,0 1 0,0-1 0,-3 0-1</inkml:trace>
  <inkml:trace contextRef="#ctx0" brushRef="#br0" timeOffset="4154.26">3877 178 8820,'0'0'11963,"0"-4"-11061,0 2-1026,0 4 146,0 34-207,2 0-1,1 0 1,2-1 0,2 0-1,1 0 1,1 0-1,26 58 1,-33-89 50,-2-2 42,1 0 1,-1-1-1,1 1 1,0 0-1,-1-1 0,1 1 1,0-1-1,0 1 1,1-1-1,-1 1 1,0-1-1,0 0 0,1 0 1,-1 1-1,0-1 1,1 0-1,-1 0 1,1 0-1,0-1 0,-1 1 1,4 1-1,-4-2 79,-1 0-1,1-1 1,-1 1-1,1 0 1,-1 0 0,1-1-1,-1 1 1,1 0-1,-1-1 1,0 1-1,1 0 1,-1-1 0,1 1-1,-1-1 1,0 1-1,1-1 1,-1 1-1,0-1 1,0 1 0,1-1-1,-1 1 1,0-1-1,0 1 1,0-1-1,0 1 1,0-1 0,0 0-1,0 1 1,0-1-1,0 0 1,1-24 80,-1 19-96,-2-24 135,0 0 0,-2 0 0,-2 0 0,0 0 0,-20-51 0,20 63 108,-4-9 324,0-1 0,2 0 1,1 0-1,1-1 0,-3-53 0,9 80-521,0 1 0,1-1 0,-1 1 0,0 0 0,1-1 0,-1 1 0,1-1 0,0 1 0,-1 0 0,1 0-1,0-1 1,0 1 0,0 0 0,0 0 0,0 0 0,0 0 0,0 0 0,0 0 0,0 0 0,1 0 0,-1 0 0,0 1 0,0-1 0,1 0-1,-1 1 1,1-1 0,-1 1 0,0-1 0,1 1 0,-1 0 0,1 0 0,-1 0 0,3 0 0,1-1-35,0 1 0,0 0 0,0 0 0,-1 1 0,1-1 0,0 1 0,0 0 0,-1 0 1,1 1-1,4 1 0,-3 1 11,0 0 1,0 0 0,0 0 0,0 1-1,-1-1 1,0 1 0,0 1 0,0-1-1,-1 1 1,1 0 0,-1 0 0,-1 0-1,1 0 1,-1 1 0,3 9 0,-2-3-39,0 0 1,-1 0-1,0 1 1,-1-1-1,-1 1 1,0 0-1,-2 17 0,0-23-53,-1-1 0,0 1-1,-1-1 1,0 0-1,0 0 1,0 0 0,-1 0-1,0 0 1,0-1-1,-1 1 1,0-1 0,0 0-1,0-1 1,-1 1-1,0-1 1,0 0 0,0-1-1,-1 1 1,0-1-1,0 0 1,0-1 0,-12 5-1,21-8 112,0 0-1,0 1 1,0-1-1,0 1 1,0 0 0,0 0-1,-1 0 1,1-1-1,0 2 1,0-1-1,-1 0 1,1 0 0,-1 0-1,4 4 1,35 34-576,-7-7-780,-24-24 434,1 0 0,-1 0 1,2-1-1,-1-1 0,1 1 0,0-2 1,1 1-1,16 4 0,0-4-3020</inkml:trace>
  <inkml:trace contextRef="#ctx0" brushRef="#br0" timeOffset="5553.99">4400 318 5843,'0'0'11992,"-10"-6"-11523,-33-15-154,41 20-296,0 1-1,0-1 1,0 1-1,0-1 1,0 1-1,0 0 1,0 0 0,0 0-1,0 0 1,0 0-1,0 0 1,0 0-1,0 1 1,0-1-1,1 1 1,-1-1 0,0 1-1,0 0 1,0 0-1,1 0 1,-1 0-1,0 0 1,1 0-1,-1 0 1,1 1-1,-1-1 1,1 1 0,0-1-1,-3 4 1,0 0-16,0 1 1,0 1-1,1-1 1,0 0 0,0 1-1,-2 7 1,3-8 2,0 1 0,0 0 0,1 0 0,0 0 0,0 0 0,1 0 0,0 0 0,0 0 1,1 0-1,0 0 0,2 10 0,-2-14 3,0 1 0,1 0 0,-1-1 0,1 0 0,0 1 1,0-1-1,0 0 0,0 0 0,1 0 0,-1 0 0,1 0 0,0-1 0,0 1 1,0-1-1,0 0 0,0 0 0,0 0 0,1 0 0,-1 0 0,1-1 0,-1 0 0,6 2 1,-3-1-15,0-1 1,0 0-1,1 0 1,-1 0-1,1 0 1,-1-1 0,1 0-1,-1-1 1,0 0-1,1 1 1,-1-2-1,10-2 1,-12 2 12,0 0 0,0 0 0,0 0 0,0-1 0,0 0 1,-1 1-1,1-1 0,-1 0 0,0-1 0,0 1 0,0-1 0,0 1 0,0-1 0,-1 0 0,0 0 0,0 0 0,0 0 1,2-6-1,0-5 147,-1-1 1,0 1 0,-1 0 0,-1-1 0,-1 1-1,-1-19 1,1 5 1109,0 28-883,-1 2-387,0-1 0,0 1 0,1-1 0,-1 1 1,0-1-1,1 1 0,-1 0 0,0-1 0,1 1 0,-1 0 0,0 0 1,1-1-1,-1 1 0,1 0 0,0 0 0,-1 0 0,1 0 0,0 0 0,-1 0 1,1 0-1,0 1 0,-6 23-38,5-16 26,0 1 0,0 0-1,1 0 1,0 0-1,1 0 1,0 0-1,0-1 1,1 1-1,0 0 1,5 11-1,-5-17-90,0 0 0,0-1 0,0 1 0,0 0 0,0-1 0,1 0 0,0 0 0,0 1 0,0-2 0,0 1 0,0 0 0,0-1 0,1 1 0,0-1 0,-1 0 0,1 0 0,0 0 0,0-1 0,0 1 0,0-1 0,0 0 0,0 0 0,0-1 0,0 1 0,0-1 0,8 0 0,-8 0 7,-1 0-1,1 0 0,0 0 0,0-1 0,0 1 1,0-1-1,0 0 0,-1 0 0,1-1 1,0 1-1,-1-1 0,1 0 0,3-2 0,-3 0 95,0 0-1,0 0 0,0 0 1,-1 0-1,0-1 0,0 1 1,0-1-1,0 0 0,2-5 0,2-8 374,1 0 1,-2 0-1,0 0 0,-2-1 0,0 0 0,-1 0 0,0-1 0,-1-29 0,-5 97-579,1-33 231,1 1 1,0-1 0,2 0 0,3 30-1,-3-41-88,0 0 1,0 0-1,0-1 0,0 1 0,1 0 0,0-1 0,0 0 0,0 1 0,0-1 0,0 0 0,1 0 0,-1 0 1,1 0-1,0-1 0,0 1 0,0-1 0,0 1 0,0-1 0,0 0 0,1 0 0,-1-1 0,1 1 1,-1-1-1,8 2 0,-8-2-2,1 0 1,0 0-1,0 0 1,0-1-1,0 1 1,-1-1-1,1 0 0,0-1 1,0 1-1,0-1 1,0 1-1,0-1 1,-1 0-1,1 0 1,0-1-1,-1 1 1,1-1-1,4-3 1,-3 2 62,-1-1 0,1-1 0,-1 1 0,0-1 0,0 1-1,0-1 1,0 0 0,-1 0 0,0-1 0,4-9 0,0-2 563,-2 0-1,0-1 0,0 0 0,-2 0 1,0 0-1,0-36 0,-4 100 1098,2-36-1680,-1-1-1,1 0 1,0 0 0,1 0 0,0 1-1,5 13 1,-4-18-85,0 1 0,0-1-1,0 0 1,1 0 0,0 0-1,0 0 1,0-1 0,0 0-1,1 0 1,0 0 0,0 0 0,0-1-1,7 5 1,-4-5-195,0-1 0,0 1 1,0-1-1,1 0 0,-1-1 1,0 0-1,1-1 0,-1 1 0,9-2 1,-13 0 294,0 0 1,0 0 0,0 0-1,0 0 1,-1 0-1,1-1 1,0 0 0,-1 0-1,1 0 1,-1 0 0,0 0-1,0-1 1,0 0 0,0 1-1,0-1 1,0 0 0,-1 0-1,0-1 1,1 1-1,-1 0 1,0-1 0,-1 0-1,1 1 1,-1-1 0,2-4-1,1-5 418,0 1-1,0-2 0,-1 1 1,-1 0-1,0-1 0,-1-15 0,0 13 164,0 12-364,-1-1-1,1 1 1,-1 0 0,0-1 0,0 1 0,-1-1 0,1 1 0,-1-1 0,0 1 0,-2-6 0,-3 46-331,5-29 73,1 0-1,0 0 1,0 0 0,0 0-1,1 0 1,0 0 0,1 0-1,-1 0 1,1-1 0,1 1-1,5 12 1,-5-16-93,-1 1 0,1-1 0,-1 0 0,1 0 0,0 0 0,0 0-1,0 0 1,1-1 0,-1 1 0,1-1 0,-1 0 0,1 0 0,0-1 0,0 1 0,0-1 0,0 1 0,0-1 0,0 0-1,0-1 1,0 1 0,8-1 0,-8 1 35,1-1 0,-1 0 0,1-1 0,-1 1 0,0-1 0,1 0 0,-1 0 0,0 0 0,0 0 0,0-1 0,0 0-1,0 1 1,0-2 0,0 1 0,0 0 0,-1-1 0,1 0 0,-1 1 0,0-1 0,0-1 0,0 1 0,0 0 0,-1-1 0,1 1 0,-1-1 0,0 0 0,0 0-1,3-7 1,-1 0 391,0 0-1,0 0 1,-1-1-1,-1 1 1,0-1-1,1-16 1,-2 0 893,-3-44 0,-4 48-270,6 23-835,0 0 0,0 0-1,-1 0 1,1 1-1,-1-1 1,1 0 0,0 0-1,-1 0 1,1 1-1,-1-1 1,0 0-1,1 1 1,-1-1 0,0 0-1,1 1 1,-1-1-1,0 1 1,1-1-1,-1 1 1,0-1 0,0 1-1,0 0 1,0-1-1,1 1 1,-2 0 0,1 1-72,0 0 0,1 0 0,-1 0 0,1 1 0,-1-1 0,1 0 0,0 0 0,0 1 0,-1-1 0,1 0 0,0 1 0,0-1 0,0 0 0,0 1 0,1 1 0,-1 0-3,-1 10 42,1-1-1,1 1 0,0-1 1,1 1-1,0-1 0,0 1 1,2-1-1,6 19 0,19 23 82,-20-40-97,-1 0 1,0 0 0,-1 1 0,-1 1 0,0-1 0,-1 1 0,3 19-1,-8-34-22,0-1-1,0 1 1,0-1-1,0 0 0,0 1 1,0-1-1,-1 1 1,1-1-1,0 1 0,0-1 1,0 1-1,-1-1 1,1 0-1,0 1 0,0-1 1,-1 1-1,1-1 0,0 0 1,-1 1-1,1-1 1,0 0-1,-1 0 0,1 1 1,-1-1-1,1 0 1,-1 0-1,1 1 0,0-1 1,-1 0-1,1 0 1,-2 0-1,-22 2 129,20-2-482,1 0 1,-1-1-1,1 1 0,0-1 1,-1 0-1,1 0 1,0 0-1,-1-1 1,1 1-1,0-1 1,-5-3-1,-1-9-5145</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4:57:00.126"/>
    </inkml:context>
    <inkml:brush xml:id="br0">
      <inkml:brushProperty name="width" value="0.05" units="cm"/>
      <inkml:brushProperty name="height" value="0.05" units="cm"/>
      <inkml:brushProperty name="color" value="#E71224"/>
    </inkml:brush>
  </inkml:definitions>
  <inkml:trace contextRef="#ctx0" brushRef="#br0">8 126 3201,'0'0'16952,"-1"-1"-16215,-2 32-513,1 57-162,0-36-5,2 0 0,2 1 0,12 64 0,-1-79-1060,-12-37 700,0 1 0,0 0 0,0-1 0,0 1 0,0-1 1,0 0-1,1 1 0,-1-1 0,0 0 0,1 0 0,-1 0 0,1 0 0,-1 0 0,1 0 0,-1 0 0,1-1 0,0 1 0,-1 0 0,3 0 1,8-1-4677</inkml:trace>
  <inkml:trace contextRef="#ctx0" brushRef="#br0" timeOffset="448.84">384 239 11445,'0'0'10461,"-3"3"-10250,-3 5-202,-73 97 391,71-92-367,0 1 0,1 0 0,1 0 0,0 0 0,1 1 0,-5 26 0,6-14-46,2 0 1,1 32-1,1-47 0,0-9 7,0 1-1,0-1 1,1 1-1,-1-1 1,1 1-1,0-1 1,0 0 0,0 1-1,1-1 1,-1 0-1,1 0 1,-1 0-1,1 0 1,0 0-1,0 0 1,1 0-1,-1-1 1,0 1-1,1-1 1,0 0-1,-1 0 1,1 0-1,0 0 1,0 0-1,0 0 1,4 1-1,1-1-5,-1 1-1,0-1 1,1 0-1,-1-1 1,1 0-1,-1 0 1,1-1-1,0 0 1,-1 0-1,1-1 0,10-1 1,-15 1 17,0-1 0,-1 1 0,1 0-1,0-1 1,-1 1 0,1-1 0,0 0 0,-1 0 0,0 0 0,0 0-1,1 0 1,-1-1 0,0 1 0,-1-1 0,1 1 0,0-1 0,-1 0-1,0 1 1,1-1 0,-1 0 0,0 0 0,0 0 0,-1 0 0,1 0-1,-1 0 1,1-4 0,0-3-8,0-1-1,0 0 1,-1 0-1,0 0 1,-1 1-1,-3-17 1,2 21-1,0 0 1,-1 0 0,1 0 0,-1 0 0,0 0 0,-1 1-1,0-1 1,1 1 0,-2 0 0,1 0 0,-7-6-1,7 8-59,1-1-1,-1 2 0,0-1 0,1 0 0,-1 1 1,-1-1-1,1 1 0,0 0 0,0 1 0,-1-1 0,1 1 1,-1 0-1,0 0 0,1 0 0,-1 1 0,-7-1 0,11 2-48,-1-1-1,1 1 0,0-1 0,0 1 0,0 0 1,0 0-1,0-1 0,1 1 0,-1 0 0,0 0 0,0 0 1,0 0-1,1 0 0,-1 0 0,1 0 0,-1 0 0,1 0 1,-1 0-1,1 0 0,-1 1 0,1-1 0,0 0 0,0 0 1,0 0-1,-1 1 0,1-1 0,0 0 0,1 0 0,-1 0 1,0 2-1,0 0-310,0-1 0,0 1 0,0 0 0,1 0 0,-1-1 0,1 1-1,-1 0 1,1 0 0,0-1 0,0 1 0,1-1 0,-1 1 0,3 3 0,19 8-4379,9-3-1620</inkml:trace>
  <inkml:trace contextRef="#ctx0" brushRef="#br0" timeOffset="866.68">645 404 7764,'0'0'14625,"0"-3"-13985,-7 23-478,-2 24-161,8-34-24,0-1 0,1 1-1,0 0 1,1-1 0,0 1 0,3 11 0,-3-19 4,0 1 0,0 0 0,0-1 0,1 1 0,-1-1 0,1 1 0,-1-1 0,1 0 0,0 0 0,0 0 0,0 0 0,0 0 0,0 0 0,0 0 0,1-1 0,-1 1 0,1-1 0,-1 0 0,1 0 0,-1 0 0,1 0 0,0 0 0,0 0 0,-1-1 0,6 1 0,-5 0-3,1 0 0,-1-1 1,1 1-1,-1-1 1,1 0-1,-1 0 1,1 0-1,0-1 0,-1 1 1,1-1-1,-1 0 1,0 0-1,1 0 1,-1 0-1,0-1 0,6-2 1,-6 1 24,-1 1 1,0-1-1,0 0 1,0 0-1,0 0 1,0 0-1,0 0 1,-1 0-1,1 0 1,-1 0-1,0 0 1,0-1-1,0 1 1,-1-1-1,1 1 1,-1 0-1,0-6 1,1-5 3,0 0 1,-1 0 0,0 1 0,-1-1 0,-1 0 0,-4-16-1,5 26-56,0 1 0,-1 0-1,1 0 1,-1-1-1,1 1 1,-1 0 0,0 0-1,0 1 1,0-1-1,0 0 1,-1 1 0,1-1-1,-1 1 1,0 0-1,1 0 1,-1 0-1,0 0 1,0 0 0,0 1-1,-1-1 1,1 1-1,0 0 1,0 0 0,-1 0-1,1 0 1,-1 1-1,1-1 1,-1 1 0,-6 0-1,9 0-75,0 0-1,0 1 1,0-1-1,0 0 1,0 1-1,0-1 0,0 0 1,0 1-1,0 0 1,0-1-1,1 1 1,-1-1-1,0 1 1,0 0-1,0 0 1,1-1-1,-1 1 1,0 0-1,1 0 1,-1 0-1,1 0 0,-1 0 1,1 0-1,-1 0 1,1 0-1,0 0 1,-1 0-1,1 0 1,0 0-1,0 0 1,0 2-1,-1-1-185,1 0 0,0 0 0,0 0 0,0-1 0,0 1 0,0 0 0,1 0 0,-1 0 0,1 0 0,-1 0 0,1 0 0,-1 0 0,1 0 0,0 0 0,0-1 0,0 1 0,2 3 0,20 8-4827</inkml:trace>
  <inkml:trace contextRef="#ctx0" brushRef="#br0" timeOffset="1286.93">984 348 8644,'0'0'14110,"-3"-5"-13637,-9-14-407,11 19-68,1 0 0,-1 0 0,1-1 0,-1 1 0,0 0 0,1 0 0,-1 0-1,1 0 1,-1 0 0,1 0 0,-1 0 0,0 0 0,1 0 0,-1 0 0,1 0 0,-1 0 0,0 0-1,1 0 1,-1 0 0,1 0 0,-1 1 0,1-1 0,-1 0 0,1 1 0,-1-1 0,1 0-1,-1 1 1,1-1 0,-1 0 0,1 1 0,0-1 0,-1 1 0,1-1 0,0 1 0,-1 0 0,-16 20-3,16-19 0,-5 6-7,2 0-1,-1 1 1,1 0-1,0 0 1,1 0-1,0 1 1,1-1-1,-1 1 1,2-1-1,0 1 1,0 0 0,0-1-1,1 1 1,2 13-1,-2-20-14,1 0 0,-1 1 0,1-1 0,-1 0 0,1 0 1,0 0-1,0 0 0,0 0 0,1 0 0,-1-1 0,1 1 0,-1 0 0,1-1 0,0 1 0,0-1 0,0 1 0,1-1 0,-1 0 0,0 0 0,1 0 0,-1 0 0,1 0 0,0-1 0,0 1 0,4 1 1,3 0-154,-1 0-1,1-1 1,0 0 0,0-1 0,-1 0 0,19 0 0,-26-1 185,0 0-1,0 0 1,0 0-1,0-1 1,-1 1-1,1-1 1,0 1-1,0-1 1,0 0-1,-1 1 1,1-1-1,0 0 1,-1 0-1,1 0 1,0-1-1,-1 1 1,0 0-1,1 0 1,1-3-1,0 0 4,-1 0 0,0 1 0,0-1-1,0 0 1,-1 0 0,1 0 0,-1 0 0,1-7 0,1-7 64,-2-1 1,0 1-1,-2-23 1,1 33-11,0 4-89,-1-1 1,1 1 0,-1 0 0,0-1-1,0 1 1,-1 0 0,1-1 0,-1 1 0,0 0-1,0 0 1,0 1 0,-1-1 0,1 0-1,-1 1 1,0-1 0,0 1 0,0 0 0,0 0-1,-1 0 1,0 0 0,1 1 0,-1 0-1,0-1 1,0 1 0,0 1 0,0-1 0,0 0-1,-1 1 1,1 0 0,0 0 0,-1 0-1,1 1 1,-1-1 0,-5 1 0,9 1-93,1-1-1,-1 0 1,1 0 0,-1 0 0,1 0-1,-1 0 1,1 1 0,0-1 0,-1 0 0,1 0-1,0 1 1,-1-1 0,1 0 0,0 1 0,-1-1-1,1 0 1,0 1 0,-1-1 0,1 0-1,0 1 1,0-1 0,-1 1 0,1-1 0,0 1-1,0-1 1,0 0 0,0 1 0,0-1-1,0 1 1,0-1 0,0 1 0,0-1 0,0 1-1,0 0 1,1 16-4112,3-1-2401</inkml:trace>
  <inkml:trace contextRef="#ctx0" brushRef="#br0" timeOffset="1708.57">1321 278 9268,'0'0'10941,"-4"-2"-10562,3 2-376,-1-1 0,1 1 0,0-1 0,0 1 0,0-1 0,0 1 0,-1 0 0,1 0 1,0 0-1,0 0 0,-1 0 0,1 0 0,0 0 0,0 0 0,-1 0 0,1 0 0,0 1 0,0-1 0,0 0 0,-1 1 0,1-1 0,0 1 0,0 0 0,0-1 0,0 1 0,0 0 0,0 0 0,0-1 1,0 1-1,-1 2 0,-2 2 7,0 0 1,1 0 0,-1 1 0,1-1 0,0 1 0,-2 6 0,1 1-26,0 0 0,1 1 0,1-1 0,0 1 0,1 0 0,0-1 1,2 15-1,-1-22 6,0-4-3,0 1 0,0-1 0,0 1 0,1-1 0,-1 1 0,1-1 0,0 1 0,-1-1 0,1 0 0,0 1 0,0-1 0,1 0 0,-1 0-1,0 1 1,1-1 0,-1 0 0,1-1 0,0 1 0,0 0 0,-1 0 0,1-1 0,0 1 0,1-1 0,-1 0 0,0 1 0,0-1 0,1 0 0,2 1 0,2 0-42,0 0 0,1-1 0,-1 0 0,1 0 0,-1 0 0,1-1 0,-1 0 0,11-2 0,-15 1 62,0 1 0,0-1 0,0 0-1,-1-1 1,1 1 0,0 0 0,0-1 0,-1 0 0,1 1 0,-1-1 0,0 0 0,1 0 0,-1-1 0,0 1 0,0 0 0,0-1 0,-1 1 0,1-1 0,-1 1-1,1-1 1,-1 0 0,0 0 0,0 0 0,1-5 0,2-3 3,-2-1 0,1 0 0,-2 0 0,1 1 0,-2-14 0,1 17-4,-1 1-1,-1-1 1,0 1 0,0-1-1,0 0 1,-1 1 0,0 0 0,0-1-1,-6-10 1,6 15-69,0 0 1,0 0-1,0 1 0,0-1 1,-1 1-1,1-1 0,-1 1 0,0 0 1,1 0-1,-1 0 0,0 0 0,0 1 1,0-1-1,-1 1 0,1 0 1,0 0-1,0 0 0,-1 0 0,1 0 1,-1 1-1,1 0 0,0-1 1,-7 2-1,5-1-584,4-1 285,-1 1 0,1 0 1,0 0-1,-1 0 0,1 0 0,0 0 0,-1 0 0,1 1 0,0-1 0,0 0 0,-1 1 0,1-1 0,0 1 0,0-1 0,0 1 0,-1-1 0,1 1 0,0 0 0,-2 1 0</inkml:trace>
  <inkml:trace contextRef="#ctx0" brushRef="#br0" timeOffset="2487.15">2265 167 5923,'0'0'13174,"-5"-20"-12710,3 20-352,-2 0-432,-4 3-2321,-1 14-225,-4 2-1200,5 4-3793</inkml:trace>
  <inkml:trace contextRef="#ctx0" brushRef="#br0" timeOffset="3033.37">1893 412 7299,'0'0'9928,"12"0"-9205,71-1-34,137-8 603,-196 6-1427,1-1 1,-1-1-1,0-1 0,0-1 0,0-2 0,42-20 0,-62 27-138,-1 0 0,0-1 0,0 1 0,0 0 0,0-1 0,0 0 0,-1 1 0,1-1 0,-1 0 0,0 0 0,0-1 0,0 1 0,0 0 0,0-1 0,-1 1 0,0-1 0,1 1-1,0-8 1,-2 9 123,0 0-1,0 0 0,0 0 0,0 0 0,0 0 1,0 0-1,0 0 0,-1 0 0,1 0 1,-1 1-1,0-1 0,0 0 0,1 0 0,-1 0 1,0 1-1,0-1 0,-1 0 0,-1-2 0,1 2 252,0 0-1,0 1 0,-1-1 1,1 1-1,0-1 0,-1 1 0,1 0 1,-1 0-1,1 0 0,-5-1 1,6 2 89,0-1 0,0 1 0,0 0 0,0-1 1,0 1-1,0 0 0,0 0 0,0 0 1,0-1-1,0 1 0,0 0 0,-1 1 1,1-1-1,0 0 0,0 0 0,0 0 1,0 1-1,0-1 0,0 0 0,0 1 0,-1 0 1,1 0-60,1 1 1,-1-1 0,1 0-1,-1 1 1,1-1 0,0 1-1,0-1 1,-1 1-1,1-1 1,0 1 0,0-1-1,1 3 1,-1 5-354,0-4 288,1 0-1,0 0 1,0 0-1,0 0 1,1 0 0,0 0-1,0 0 1,0-1-1,0 1 1,1-1-1,-1 1 1,1-1 0,7 8-1,6 5 216,34 29 1,-2-2-79,-45-40-246,0 0 1,0 0 0,0 0 0,0 0 0,-1 1 0,1-1 0,-1 1 0,2 7 0,-3-11-29,-1 1 0,0-1 1,1 0-1,-1 0 0,0 1 0,0-1 1,0 0-1,0 0 0,0 1 0,0-1 0,-1 0 1,1 0-1,0 1 0,-1-1 0,1 0 1,-1 0-1,1 0 0,-1 0 0,1 1 1,-1-1-1,0 0 0,1 0 0,-1 0 0,0 0 1,0 0-1,0-1 0,0 1 0,0 0 1,0 0-1,0-1 0,0 1 0,0 0 0,0-1 1,-1 1-1,1-1 0,0 0 0,-2 1 0,-39 7-2436,15-7-2786,12-1-2690</inkml:trace>
  <inkml:trace contextRef="#ctx0" brushRef="#br0" timeOffset="5677.54">3076 107 8660,'0'0'11403,"-17"-2"-11033,-52-2-186,66 5-175,1-1-1,-1 1 1,1 0-1,-1-1 0,1 1 1,0 0-1,-1 1 0,1-1 1,0 0-1,0 1 1,0-1-1,0 1 0,0-1 1,0 1-1,0 0 0,0 0 1,1 0-1,-1 0 1,1 0-1,-1 0 0,1 1 1,0-1-1,-1 3 0,-3 3 10,-1 4-10,0 0 0,1 0-1,0 0 1,1 0-1,1 1 1,0 0 0,-2 20-1,2-7-23,2 1-1,4 45 0,-2-63 18,0 1 1,1-1-1,0 0 1,1 0-1,0 0 0,1-1 1,-1 1-1,1-1 1,1 1-1,0-1 0,0-1 1,8 10-1,-8-12-69,0 1 0,0-2 0,0 1 0,1 0 1,0-1-1,0 0 0,0 0 0,0-1 0,0 0 0,1 0 0,0 0 0,-1-1 0,1 0 0,0 0 0,0-1 0,11 1 0,-13-1 79,0 0 0,0-1-1,1 0 1,-1 0-1,0 0 1,0-1-1,1 0 1,-1 0 0,0 0-1,0 0 1,0-1-1,0 0 1,-1 0 0,1 0-1,0-1 1,-1 0-1,1 0 1,-1 0-1,0 0 1,0 0 0,0-1-1,-1 0 1,1 0-1,-1 0 1,0 0-1,0 0 1,0-1 0,-1 0-1,3-6 1,4-8 86,-2 0 0,-1-1 0,0 0 1,5-39-1,-6 15 571,-1-55 0,-3 99-676,-1 0-1,0 0 1,0-1-1,0 1 1,0 0-1,0 0 1,0 0-1,0 0 1,0 0-1,1 0 1,-1 0-1,0 0 1,0 0-1,0 0 1,0 0-1,0 0 1,0 0-1,1 0 1,-1 0-1,0 0 1,0 0-1,0 0 1,0 0-1,0 0 1,1 0-1,-1 0 1,0 0-1,0 0 1,0 0 0,0 0-1,0 0 1,0 0-1,1 0 1,-1 0-1,0 0 1,0 0-1,0 0 1,0 0-1,0 1 1,0-1-1,0 0 1,1 0-1,-1 0 1,0 0-1,0 0 1,0 0-1,0 0 1,0 1-1,0-1 1,0 0-1,0 0 1,0 0-1,0 0 1,0 0-1,0 1 1,0-1 0,0 0-1,0 0 1,0 0-1,0 0 1,6 9-169,-1 2-43,-1-2 0,1 1 0,13 17 0,11 3-3118,-28-31 3346,-1 0-1,1 1 0,-1-1 0,0 0 0,1 0 1,-1 0-1,0 0 0,1 1 0,-1-1 0,0 0 1,0 0-1,0 0 0,0 0 0,0 0 0,0 0 0,0 0 1,0 0-1,0 0 0,0 1 0,0-1 0,-1 0 1,0-2-1,-1 1 80,-1 0 0,1 0 0,-1 0 0,0 1 0,0-1 0,0 1 0,0-1 0,0 1 0,0 0 0,0 0-1,0 1 1,-1-1 0,1 1 0,0-1 0,-6 1 0,5 0-40,1-1-1,0 1 1,-1 0-1,1 0 0,-1 1 1,1-1-1,0 1 1,-1 0-1,1 0 1,0 0-1,-1 0 0,1 0 1,0 1-1,0-1 1,-4 4-1,3-1-25,0 1 0,1 0 1,-1 0-1,1 1 0,0-1 0,1 1 0,-1-1 1,1 1-1,0 0 0,-2 10 0,2 1-40,0 0 0,0 27 0,2-41 14,0-1-1,1 0 0,-1 0 0,0 0 1,1 1-1,0-1 0,-1 0 0,1 0 1,0 0-1,0 0 0,0 0 1,0 0-1,0 0 0,1-1 0,-1 1 1,1 0-1,-1-1 0,1 1 0,2 2 1,0-1-24,1-1 0,-1 0 0,0 1-1,1-1 1,-1-1 0,1 1 0,-1-1 0,1 1 0,5-1 0,-4 1 30,0-2-1,0 1 1,0-1-1,-1 0 1,1 0 0,0 0-1,0-1 1,0 0 0,-1 0-1,1-1 1,0 1-1,-1-1 1,1 0 0,-1-1-1,0 1 1,6-5-1,-7 3 45,0 1-1,0-2 0,-1 1 0,1 0 0,-1-1 0,0 1 0,-1-1 1,1 0-1,-1 0 0,0 0 0,0 0 0,2-9 0,-2-1 400,0-1 1,-1 0-1,-1-17 0,1 32-432,-1 0-1,0 0 1,0 0 0,-1-1-1,1 1 1,0 0 0,0 0 0,0 0-1,-1-1 1,1 1 0,-1 0 0,1 0-1,-1 0 1,1 0 0,-1 0 0,0 0-1,1 0 1,-1 0 0,0 0 0,0 0-1,0 0 1,0 1 0,0-1-1,0 0 1,0 1 0,0-1 0,0 0-1,0 1 1,0-1 0,0 1 0,0 0-1,0-1 1,-1 1 0,1 0 0,0 0-1,0 0 1,0-1 0,-1 1 0,1 1-1,0-1 1,0 0 0,0 0 0,-1 0-1,1 1 1,0-1 0,0 0-1,0 1 1,0-1 0,0 1 0,0-1-1,0 1 1,0 0 0,0-1 0,0 1-1,0 0 1,0 0 0,0 0 0,0 0-1,1 0 1,-1 0 0,0 0 0,1 0-1,-1 0 1,0 2 0,-1 1-46,0 0 0,0 1-1,1 0 1,0-1 0,0 1 0,0 0 0,0 0 0,1-1 0,-1 1-1,1 0 1,1 0 0,-1 0 0,1 0 0,0-1 0,0 1 0,2 5 0,-2-7-86,1 1 0,-1-1 0,1 0 1,0 0-1,0 0 0,1 0 0,-1 0 1,1 0-1,-1-1 0,1 1 0,0-1 1,0 1-1,0-1 0,0 0 0,0 0 1,1-1-1,-1 1 0,1-1 1,-1 0-1,7 2 0,-5-1-143,0-1 0,0 1 0,1-1 1,-1-1-1,0 1 0,0-1 0,0 0 0,0 0 0,1 0 0,-1-1 0,0 0 0,0 0 1,0 0-1,0 0 0,0-1 0,0 0 0,-1 0 0,1 0 0,0-1 0,-1 0 1,0 0-1,1 0 0,-1 0 0,0 0 0,-1-1 0,1 0 0,5-6 0,0-3 261,0 0 1,0 0-1,-1 0 0,-1-1 0,0 0 0,-1-1 0,-1 0 0,0 1 0,-1-2 0,0 1 0,-1 0 0,-1-1 1,0-22-1,-1 16 1029,-2-1 1,-3-26 0,2 40-549,0 0 1,0 1-1,-1-1 1,0 1-1,0 0 0,-1 0 1,0 0-1,-8-12 1,12 20-469,0-1 0,0 1 0,-1 0 0,1 0 0,0-1 1,0 1-1,-1 0 0,1-1 0,0 1 0,-1 0 0,1 0 1,0 0-1,-1-1 0,1 1 0,0 0 0,-1 0 0,1 0 0,0 0 1,-1 0-1,1 0 0,-1 0 0,1 0 0,0 0 0,-1 0 0,1 0 1,-1 0-1,1 0 0,0 0 0,-1 0 0,1 0 0,0 0 0,-1 0 1,1 0-1,0 1 0,-1-1 0,1 0 0,0 0 0,-1 0 1,1 1-1,0-1 0,-1 0 0,1 0 0,0 1 0,0-1 0,-1 0 1,1 1-1,0-1 0,0 0 0,0 1 0,-1-1 0,1 0 0,0 1 1,0-1-1,0 0 0,0 1 0,0 0 0,-9 21-171,9-21 173,-6 31-49,2 0 0,1 1 1,2-1-1,5 65 0,-4-96 36,2 17-50,0-1-1,1 1 1,0 0-1,10 25 1,-10-35-1,0 0 0,0-1 0,1 1 0,0-1 0,0 0 0,1 0 0,0 0 0,0 0 0,1-1 0,-1 0 0,13 10 0,-16-15 24,0 1 1,0-1-1,0 0 1,0 1 0,0-1-1,1 0 1,-1-1-1,0 1 1,1 0-1,-1 0 1,0-1-1,1 0 1,-1 1-1,1-1 1,-1 0 0,1 0-1,-1 0 1,1-1-1,-1 1 1,0 0-1,1-1 1,3-1-1,-2 0 39,0 0 0,-1-1 0,0 1-1,0-1 1,1 0 0,-1 0-1,-1 0 1,1 0 0,0 0-1,-1-1 1,0 1 0,3-6-1,1-4 53,0 0 0,-1-1-1,-1 1 1,0-1 0,0 0-1,2-26 1,-5 22 231,0 4 354,0-1 0,0 0 0,-2 1 0,-2-22 0,3 36-648,0-1 0,0 1-1,0 0 1,-1 0 0,1-1-1,0 1 1,0 0-1,0 0 1,0 0 0,0-1-1,-1 1 1,1 0 0,0 0-1,0 0 1,0 0-1,-1 0 1,1-1 0,0 1-1,0 0 1,0 0 0,-1 0-1,1 0 1,0 0-1,0 0 1,-1 0 0,1 0-1,0 0 1,0 0 0,-1 0-1,1 0 1,0 0-1,0 0 1,0 0 0,-1 0-1,1 0 1,0 0 0,0 0-1,-1 0 1,1 0-1,0 0 1,0 0 0,-1 0-1,1 1 1,0-1 0,0 0-1,0 0 1,0 0 0,-1 0-1,1 1 1,0-1-1,0 0 1,0 0 0,0 0-1,0 1 1,-1-1 0,1 0-1,0 1 1,-10 11-91,7 2 75,0 1-1,0-1 1,2 1 0,0 0-1,0 0 1,1-1 0,4 27-1,-3-36-166,0 0 0,0 0 0,1 0 0,0-1 0,0 1 0,0 0 0,0-1 0,1 1 0,-1-1 0,1 0 0,1 0 0,-1 0 0,0 0 0,1 0 0,0-1 0,0 1-1,0-1 1,0 0 0,0-1 0,1 1 0,-1-1 0,1 1 0,0-2 0,0 1 0,-1 0 0,1-1 0,0 0 0,1 0 0,-1 0 0,0-1 0,0 0 0,0 0 0,0 0 0,0 0 0,0-1 0,0 0 0,7-2 0,-8 2 93,0-1 0,-1 0 0,0 0 0,1 0 0,-1 0 0,0 0 0,0-1 0,0 1 0,0-1 0,0 0 0,-1 0 0,0 0 0,1 0 0,-1 0 0,0 0 0,0-1 0,-1 1 0,1-1 0,-1 0 0,1 1 0,-1-1 0,0 0 1,0-4-1,2-12 346,-1 1 1,-1-1 0,-2-28 0,1 20 1000,-1 25-919,1 0 0,0 0-1,0 0 1,-1 0 0,0 0 0,0 1-1,0-1 1,0 0 0,0 0 0,-3-4-1,3 5 861,-5 15-1183,4 1-55,0-1-1,0 1 1,2 0-1,0 0 1,0 0-1,5 27 1,-4-36-33,0-1-1,0 0 1,1 0-1,-1 1 1,1-1 0,0 0-1,0 0 1,0-1 0,1 1-1,-1 0 1,1-1-1,0 1 1,0-1 0,0 0-1,0 0 1,1 0 0,-1-1-1,1 1 1,0-1-1,0 0 1,0 0 0,0 0-1,0 0 1,0-1 0,0 1-1,5 0 1,-6-2 17,0 1 0,-1 0 0,1-1-1,-1 0 1,1 1 0,-1-1 0,1 0 0,0-1 0,-1 1 0,1 0 0,-1-1 0,1 1 0,-1-1 0,1 0-1,-1 0 1,1 0 0,-1 0 0,0 0 0,1 0 0,-1-1 0,0 1 0,0-1 0,0 0 0,0 0 0,0 1-1,-1-1 1,3-3 0,0-2 187,0-1 1,-1 0-1,0 1 0,0-2 0,-1 1 0,0 0 0,1-11 0,2-9 737,-4 15-362,1 0 1,1 0 0,0 1 0,1-1-1,0 1 1,0-1 0,14-22 0,-18 35-497,0-1 1,1 0-1,-1 1 1,0-1-1,1 1 1,-1 0-1,0-1 1,1 1-1,-1-1 1,1 1 0,-1 0-1,1-1 1,-1 1-1,1 0 1,-1-1-1,1 1 1,0 0-1,-1 0 1,1 0 0,-1-1-1,1 1 1,-1 0-1,1 0 1,0 0-1,-1 0 1,1 0-1,-1 0 1,2 1 0,12 11 56,5 24-77,-19-34 36,6 16-116,0 1-1,-2 0 0,4 33 1,4 17-1669,-12-68 1730,0 0-1,1 0 0,-1-1 0,0 1 0,0 0 0,0-1 1,1 1-1,-1 0 0,0-1 0,0 1 0,1 0 1,-1-1-1,1 1 0,-1-1 0,1 1 0,-1-1 1,1 1-1,-1-1 0,1 1 0,-1-1 0,1 1 0,0-1 1,11-5-988,5-24-323,-6-2 2048,-2-1-1,8-50 0,8-31 1051,-25 113-1737,0-1 0,0 1 0,0-1 0,0 1 0,0-1 0,0 0 0,0 1-1,1-1 1,-1 1 0,0-1 0,0 1 0,0-1 0,1 1 0,-1-1 0,0 1 0,0-1-1,1 1 1,-1-1 0,1 1 0,-1-1 0,0 1 0,1 0 0,-1-1 0,1 1-1,-1 0 1,1-1 0,-1 1 0,1 0 0,-1-1 0,1 1 0,-1 0 0,1 0-1,-1 0 1,1 0 0,-1 0 0,1-1 0,0 1 0,-1 0 0,1 0 0,-1 0-1,1 0 1,-1 1 0,1-1 0,0 0 0,-1 0 0,1 0 0,-1 0 0,1 1 0,-1-1-1,1 0 1,-1 0 0,1 1 0,-1-1 0,1 0 0,-1 1 0,0-1 0,1 1-1,-1-1 1,1 1 0,24 34-466,-21-28 651,10 17-511,-2 1 1,0 1-1,-2 0 1,-1 1 0,-1 0-1,6 38 1,-14-66 281,0 1-1,0 0 1,1 0-1,-1-1 1,0 1-1,0 0 1,0-1 0,1 1-1,-1 0 1,0 0-1,0-1 1,1 1-1,-1 0 1,0 0-1,0 0 1,1-1 0,-1 1-1,0 0 1,1 0-1,-1 0 1,0 0-1,1 0 1,-1 0 0,0 0-1,1-1 1,-1 1-1,0 0 1,1 0-1,-1 0 1,0 0 0,1 0-1,-1 1 1,0-1-1,1 0 1,-1 0-1,0 0 1,1 0 0,-1 0-1,0 0 1,0 1-1,1-1 1,-1 0-1,0 0 1,1 0 0,-1 1-1,0-1 1,0 0-1,1 0 1,-1 1-1,0-1 1,0 0-1,0 0 1,0 1 0,1-1-1,-1 0 1,0 1-1,0-1 1,0 0-1,0 1 1,0-1 0,0 0-1,0 1 1,0-1-1,0 0 1,0 1-1,13-25 375,14-50 12,-16 39 237,2 0 1,2 0-1,33-57 1,-47 90-563,0 1 0,0 0 0,0-1 0,0 1 0,0 0 0,0 0 0,0 0 1,0-1-1,1 1 0,-1 0 0,0 1 0,3-3 0,-4 3-38,1 0-1,-1 0 1,1 0-1,-1 0 1,0 0-1,1 0 1,-1 0-1,0 0 1,1 1-1,-1-1 1,1 0-1,-1 0 1,0 0-1,1 0 1,-1 0 0,0 1-1,0-1 1,1 0-1,-1 0 1,0 1-1,1-1 1,-1 0-1,0 0 1,0 1-1,0-1 1,1 0-1,-1 1 1,0-1-1,0 0 1,0 1-1,0-1 1,1 1-1,1 6-61,-1 0 0,1 0 0,-1 0 0,0 11 0,0 0 254,2 3-79,-2-6-184,1-1 1,1 0-1,0 0 1,1-1-1,8 23 0,-10-33 11,-1 0 0,1 0 0,0-1-1,0 1 1,0 0 0,0-1-1,0 0 1,0 1 0,1-1-1,-1 0 1,1 0 0,0 0-1,-1-1 1,1 1 0,0-1 0,0 1-1,0-1 1,0 0 0,0 0-1,0 0 1,1-1 0,-1 1-1,0-1 1,0 0 0,0 0 0,1 0-1,-1 0 1,0 0 0,0-1-1,6 0 1,-6-1 45,1 1 1,0 0 0,-1-1-1,1 0 1,-1 0-1,1 0 1,-1 0-1,0 0 1,0-1-1,0 1 1,0-1-1,0 0 1,0 0-1,-1 0 1,0 0-1,1-1 1,-1 1-1,0-1 1,-1 1-1,3-6 1,1-4 9,0 0 1,-1-1-1,-1 1 0,3-21 0,0-46 882,-6 74-718,0 1 1,0-1 0,-1 1 0,1-1-1,-1 1 1,-1 0 0,1-1 0,-1 1-1,0 0 1,0 0 0,0 0-1,-5-6 1,4 13 304,1 10-437,2 13-155,2-11 159,1 1 0,1-1 0,0 0 1,1 0-1,1-1 0,0 0 1,1 0-1,14 21 0,1 6 41,-13-24-48,-5-9-27,1 1-1,-1-1 0,-1 1 1,1 0-1,-1 0 1,-1 0-1,1 0 1,-1 1-1,1 13 0,-3-22-16,0 1 0,-1-1-1,1 1 1,0-1-1,0 1 1,0-1-1,0 1 1,-1-1-1,1 1 1,0-1 0,-1 1-1,1-1 1,0 1-1,-1-1 1,1 1-1,0-1 1,-1 0-1,1 1 1,-1-1 0,1 0-1,-1 1 1,1-1-1,-1 0 1,1 0-1,-1 1 1,1-1-1,-1 0 1,1 0 0,-1 0-1,-20 3-249,16-2 225,-20 1-830,0 0-1,0-2 1,-36-3-1,60 3 780,1 0-1,-1 0 0,1 0 1,-1-1-1,1 1 0,0 0 0,-1 0 1,1 0-1,-1-1 0,1 1 0,0 0 1,-1-1-1,1 1 0,0 0 1,0-1-1,-1 1 0,1 0 0,0-1 1,0 1-1,-1-1 0,1 1 0,0 0 1,0-1-1,0 1 0,0-1 0,-1 1 1,1-1-1,0 1 0,0 0 1,0-1-1,0 1 0,0-1 0,0 1 1,0-1-1,1 1 0,-1-1 0,0 0 1,0-1-616,0-13-3811</inkml:trace>
  <inkml:trace contextRef="#ctx0" brushRef="#br0" timeOffset="5911.98">5394 184 13334,'0'0'12102,"-4"-5"-12102,-9 8-5795,-4-3-3105</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4:57:18.317"/>
    </inkml:context>
    <inkml:brush xml:id="br0">
      <inkml:brushProperty name="width" value="0.05" units="cm"/>
      <inkml:brushProperty name="height" value="0.05" units="cm"/>
      <inkml:brushProperty name="color" value="#E71224"/>
    </inkml:brush>
  </inkml:definitions>
  <inkml:trace contextRef="#ctx0" brushRef="#br0">91 98 1585,'0'0'14353,"0"13"-11714,1-4-2609,0 0 1,1 0 0,1 0 0,-1 0 0,2 0 0,-1-1 0,9 16 0,11 29 116,-19-49-82</inkml:trace>
  <inkml:trace contextRef="#ctx0" brushRef="#br0" timeOffset="500.18">121 164 2593,'0'0'13871,"0"0"-13795,0 0 0,1-1 0,-1 1 0,0 0 0,1 0 0,-1 0 0,0-1 0,1 1 0,-1 0 0,1 0 0,-1 0 0,0 0 0,1 0 0,-1 0 0,1 0 0,-1 0 0,0 0 0,1 0 0,-1 0 0,1 0 0,-1 0 0,1 0 0,-1 0 0,0 0 0,1 1 0,-1-1 0,0 0 0,1 0 0,-1 0 0,0 1 0,1-1 0,-1 0 0,0 0 0,1 1 0,-1-1 0,0 0 0,0 1 0,1-1 0,-1 0 0,0 1 0,42 62 456,-10-14-371,3 0 1,61 66-1,-81-100-257,31 34-691,-42-45 178,-1 0 0,0 1 0,0-1 0,-1 1-1,1 0 1,-1 0 0,0 0 0,0 0 0,1 9 0,-2 1-4017</inkml:trace>
  <inkml:trace contextRef="#ctx0" brushRef="#br0" timeOffset="780.02">339 232 7475,'0'0'13292,"-9"1"-13068,3 1-148,-1-1 0,1 1 0,0 1 0,0-1 0,0 1 0,0 0 0,0 1 0,1-1 0,-1 1 0,1 0 0,0 1 0,0-1-1,1 1 1,-1 0 0,1 0 0,0 0 0,0 1 0,-4 9 0,-22 35 285,-31 68-1,49-91-366,1 0 0,2 1 0,1 0 0,-7 43 0,15-70-88,0-1 0,0 1 0,0 0 0,0-1 0,0 1 0,0 0-1,0 0 1,1-1 0,-1 1 0,0 0 0,0-1 0,1 1 0,-1-1 0,0 1-1,1 0 1,-1-1 0,1 1 0,-1-1 0,1 1 0,-1-1 0,1 1 0,-1-1-1,1 1 1,-1-1 0,1 0 0,0 1 0,-1-1 0,1 0 0,-1 0 0,1 1 0,0-1-1,-1 0 1,1 0 0,0 0 0,0 0 0,-1 0 0,1 0 0,0 0 0,-1 0-1,1 0 1,0 0 0,-1 0 0,1 0 0,0 0 0,-1-1 0,2 1 0,4-1-1000,-1 0 1,0-1 0,0 1-1,0-1 1,9-4 0,20-16-7960</inkml:trace>
  <inkml:trace contextRef="#ctx0" brushRef="#br0" timeOffset="1324.08">662 288 9188,'0'0'9071,"-1"9"-8826,-63 250 1997,61-251-1745,1-10-141,2-19 32,6-37-221,2 22-143,5-28 72,3 1 0,43-112 0,-58 172-55,1 0 0,-1 0 0,1 0-1,0 0 1,0 0 0,0 0 0,0 0-1,4-3 1,-6 6-32,1-1-1,-1 1 0,0 0 1,1 0-1,-1 0 1,1-1-1,-1 1 0,0 0 1,1 0-1,-1 0 1,1 0-1,-1 0 0,1 0 1,-1 0-1,1 0 1,-1 0-1,0 0 0,1 0 1,-1 0-1,1 0 1,-1 0-1,1 0 1,-1 0-1,0 1 0,1-1 1,0 0-1,11 17 55,2 17-2,-1 0 1,-2 1 0,9 44 0,11 114-725,-17-94-2278,-13-93 1887,0 0-475,-1 0-2547</inkml:trace>
  <inkml:trace contextRef="#ctx0" brushRef="#br0" timeOffset="1527.05">676 399 6003,'0'0'10901,"3"-9"-10901,22 16 352,9 1-256,3-4-96,8-4-720,4 0-1810,4 0-2784</inkml:trace>
  <inkml:trace contextRef="#ctx0" brushRef="#br0" timeOffset="1992.24">1084 260 8180,'0'0'15316,"-1"-11"-14596,-3-23-483,3 31-204,5 28-65,8 47 131,-3-26-122,4 74 0,-13-24-3373,9-189 3265,0 5 161,-8-163 20,-1 137 572,3 95-68,-3 18-539,0 1 0,1 0 0,-1-1 1,0 1-1,0 0 0,0 0 1,1-1-1,-1 1 0,0 0 0,0 0 1,1 0-1,-1-1 0,0 1 1,0 0-1,1 0 0,-1 0 0,0 0 1,1-1-1,-1 1 0,0 0 1,1 0-1,-1 0 0,0 0 1,1 0-1,-1 0 0,0 0 0,1 0 1,-1 0-1,1 0 0,0 1-10,1 0 1,-1 0-1,1 0 0,-1 0 1,0 0-1,1 0 0,-1 0 0,0 1 1,0-1-1,0 0 0,0 1 0,0-1 1,0 1-1,0-1 0,0 1 0,1 3 1,21 52-231,-3 1 0,-1 1 0,19 121 1,-36-170-108,2 27-1158,-7-14-2256,3-22 3555,-1-1-1,1 1 1,0-1 0,0 1 0,0-1 0,-1 0-1,1 1 1,0-1 0,0 1 0,-1-1 0,1 0-1,0 1 1,-1-1 0,1 0 0,-1 0 0,1 1-1,0-1 1,-1 0 0,1 0 0,-1 1 0,1-1-1,0 0 1,-2 0 0,-16 1-7439</inkml:trace>
  <inkml:trace contextRef="#ctx0" brushRef="#br0" timeOffset="2208.29">1084 339 2593,'0'0'15847,"117"-4"-15590,-78 4-225,1 0-32,-7 0-353,-2 8-1904,-11 1-2081,-7 4-3153</inkml:trace>
  <inkml:trace contextRef="#ctx0" brushRef="#br0" timeOffset="2610">0 920 8756,'0'0'10530,"22"-1"-8865,265-16 725,155-1-1283,240-15-797,-500 11-510,-165 20 197,-3 1-87,-14 1-449,0-11-8650,0-8-1866</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4:57:41.668"/>
    </inkml:context>
    <inkml:brush xml:id="br0">
      <inkml:brushProperty name="width" value="0.05" units="cm"/>
      <inkml:brushProperty name="height" value="0.05" units="cm"/>
      <inkml:brushProperty name="color" value="#E71224"/>
    </inkml:brush>
  </inkml:definitions>
  <inkml:trace contextRef="#ctx0" brushRef="#br0">2112 196 960,'0'0'6990,"-3"0"-6846,-48-6 296,37 5-113,0 0-1,-27-7 1,-138-58 2526,138 48-2412,-1 1 0,0 3 0,-2 1 0,-80-13 0,-110 19-372,85 5 262,-142 1 341,258 3-572,0 2-1,0 1 0,0 1 0,-58 20 0,-122 59 441,204-81-527,-21 9 131,0 1 1,1 2-1,-45 33 1,56-34-102,1 0 0,1 1 0,0 0 1,1 1-1,1 1 0,-15 24 0,14-20-47,1 2-1,1-1 0,1 1 1,2 1-1,0 0 0,2 1 1,0 0-1,2 0 0,1 0 1,1 1-1,0 35 0,4-47 14,1 0 0,0-1 0,1 1 0,1-1 0,1 1 0,0-1 0,0 0-1,1-1 1,1 1 0,1-1 0,0 0 0,0-1 0,1 1 0,16 18 0,194 256 455,-191-252-470,1 0 0,61 56 1,-69-74 1,1-1 0,0 0 1,1-2-1,0-1 1,1-1-1,34 13 0,18 1 52,2-3 0,101 15 0,163 4 96,-212-31-136,250-13 0,-338-3-7,-1-2 0,0-1 0,-1-3 0,0-1 0,0-2 0,-1-1-1,-1-3 1,-1 0 0,-1-3 0,46-33 0,-36 19 4,-1-2-1,-2-2 1,-2-2 0,-1-1 0,-3-2-1,56-88 1,-71 99 20,-1-2 1,-2 0-1,-2-1 0,-1-1 1,15-60-1,-26 80-9,-1 0 0,0-1 0,-2 1 0,0-1 0,-1 1 0,0-1 0,-2 1 0,0-1 0,-1 1 0,0 0 0,-2 0 0,0 0 0,-1 1 0,0-1 0,-10-15 0,0 5 28,-2 0-1,0 1 0,-2 0 1,-1 2-1,-1 1 1,0 0-1,-29-21 0,14 17-174,-1 2-1,-1 1 1,-1 2-1,-59-24 1,8 13-1266,-2 4-1,-1 5 1,-1 4 0,-103-9 0,81 16-2701,11 2-2182</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4:58:10.239"/>
    </inkml:context>
    <inkml:brush xml:id="br0">
      <inkml:brushProperty name="width" value="0.035" units="cm"/>
      <inkml:brushProperty name="height" value="0.035" units="cm"/>
    </inkml:brush>
  </inkml:definitions>
  <inkml:trace contextRef="#ctx0" brushRef="#br0">53 378 5202,'0'0'14370,"0"-3"-13610,-4 171-386,4 185 127,1-340-524,2 30 168,-2-39-69,0-5 12,-1-23 112,-3-30-254,-2 0 1,-13-57-1,4 26-58,6 23 108,2-97 0,6 161-24,0 0-1,1 0 1,-1 0-1,1 0 1,0-1-1,0 1 1,0 0-1,0 0 1,0 0-1,0-1 1,1 2-1,5 9-87,27 57 39,30 59 104,-53-108-70,1 0-1,2-1 1,0-1-1,17 18 1,-27-32-21,0-1 0,-1 0 0,1 0 0,0 0 0,0 0 0,1-1 0,-1 0 0,0 1 0,1-2 1,-1 1-1,1 0 0,0-1 0,0 0 0,-1 0 0,11 0 0,-12-1 59,1 0 0,-1-1 0,1 1 0,-1-1 0,1 0 0,-1 0 0,1 0 0,-1 0-1,0-1 1,0 1 0,0-1 0,0 0 0,0 0 0,0 0 0,0 0 0,0-1 0,-1 1 0,1-1 0,-1 1 0,0-1 0,0 0 0,3-4 0,0-4 21,0 0 0,0 1 0,-1-2 0,0 1 0,-1 0 0,0-1 0,2-21 1,-2-86 181,-4 81-51,2 24-70,-1 0-1,-1 1 0,0-1 1,0 1-1,-2 0 0,0-1 1,0 1-1,-1 0 0,-11-22 1,15 34-85,0 1 1,0-1 0,0 1 0,0-1-1,0 1 1,-1-1 0,1 1 0,0-1-1,0 1 1,-1-1 0,1 1 0,0-1 0,-1 1-1,1-1 1,-1 1 0,1 0 0,0-1-1,-1 1 1,1 0 0,-1-1 0,1 1 0,-1 0-1,1 0 1,-1-1 0,1 1 0,-1 0-1,1 0 1,-1 0 0,1 0 0,-1 0 0,1 0-1,-1 0 1,0 0 0,1 0 0,-1 0-1,1 0 1,-1 0 0,1 0 0,-1 0-1,1 0 1,-1 0 0,1 1 0,-1-1 0,1 0-1,-1 0 1,1 1 0,-1-1 0,1 0-1,-1 1 1,1-1 0,0 0 0,-1 1 0,1-1-1,-1 1 1,1-1 0,0 1 0,0-1-1,-1 1 1,1-1 0,0 1 0,-14 32-1121,11-9-225,1 0-1,0 0 1,2 0 0,3 27 0,4 4-3591</inkml:trace>
  <inkml:trace contextRef="#ctx0" brushRef="#br0" timeOffset="1838.66">697 572 6003,'0'0'11071,"-17"-6"-10966,2 0-73,0 1 1,-24-5 0,37 10-29,0 0 0,-1 0-1,1 0 1,0 0 0,-1 1-1,1-1 1,0 1 0,0 0 0,0-1-1,-1 1 1,1 0 0,0 0-1,0 1 1,0-1 0,0 0 0,1 1-1,-1-1 1,0 1 0,0-1-1,1 1 1,-1 0 0,1 0-1,0 0 1,-1 0 0,-1 4 0,-2 1 3,-2 4 5,1 0 0,0 0 0,0 0 0,1 1-1,0 0 1,1 0 0,1 0 0,0 1 0,1-1-1,0 1 1,0-1 0,2 1 0,0 15 0,0-24-18,0 0 0,0 0 1,1 0-1,-1 0 1,1-1-1,0 1 0,0 0 1,0 0-1,1-1 1,-1 1-1,1-1 0,0 1 1,0-1-1,0 0 1,1 0-1,-1 0 0,1 0 1,-1 0-1,1 0 0,6 4 1,-4-4-77,1 0 0,0 0 0,0 0 0,0-1 0,0 0 0,0 0 0,0 0 0,1-1 0,-1 0 0,1 0 0,11 0 0,-16-1 79,0-1-1,0 1 1,0 0 0,0 0 0,0-1-1,0 0 1,0 1 0,0-1 0,-1 0-1,1 0 1,0 0 0,0 0 0,-1 0-1,1 0 1,0 0 0,-1 0 0,0-1-1,1 1 1,0-2 0,1-1 9,0-1 1,0 1-1,-1 0 0,0-1 0,0 0 1,0 1-1,2-8 0,-1-4 219,0-1-1,-1 1 1,0-29-1,0 5 689,-1 27-485,0 0 1,-1 1-1,0-1 0,-1 0 0,-1 0 0,0 1 0,-4-16 0,3 28-172,0 7-272,-1 9-128,0 9 132,1 1 0,1-1 0,1 1 0,1 0 0,7 49 0,-6-72-65,0 0 1,0-1-1,0 1 1,0 0-1,1-1 1,-1 1-1,1-1 1,-1 1-1,1-1 1,0 0-1,0 0 1,0 1-1,0-1 0,0-1 1,1 1-1,-1 0 1,1-1-1,-1 1 1,1-1-1,-1 0 1,1 1-1,0-1 1,0-1-1,-1 1 1,1 0-1,0-1 1,0 1-1,0-1 1,0 0-1,0 0 0,0 0 1,0 0-1,0-1 1,-1 1-1,1-1 1,0 1-1,0-1 1,0 0-1,-1 0 1,1-1-1,0 1 1,-1-1-1,1 1 1,-1-1-1,0 0 1,1 1-1,-1-1 0,0 0 1,0-1-1,3-3 1,1-4 149,0 0 1,-1-1 0,0 0-1,-1 0 1,0-1 0,0 1-1,-1-1 1,2-17 0,-2-9 1933,0-50 0,-3 87-1933,0 0 300,0 9-537,-1 31-65,-1-19 258,2-1 0,0 1 0,1-1-1,1 1 1,6 26 0,-6-42-113,-1 0-1,0 0 1,1 0-1,0 0 1,0-1-1,0 1 1,0 0-1,1-1 1,-1 1 0,1-1-1,0 0 1,0 0-1,0 0 1,0 0-1,1 0 1,-1-1-1,1 0 1,0 0 0,-1 0-1,1 0 1,0 0-1,0-1 1,0 1-1,1-1 1,-1 0-1,0-1 1,0 1 0,1-1-1,-1 1 1,6-2-1,-6 1 12,0 0-1,-1 0 1,1 0 0,0-1-1,-1 0 1,1 0-1,0 0 1,-1 0-1,1-1 1,-1 1 0,0-1-1,1 0 1,-1 0-1,0 0 1,0 0-1,0 0 1,3-4 0,-2 1 48,0 0 1,0 0 0,-1-1 0,1 1 0,-1-1 0,-1 0-1,1 0 1,-1 0 0,2-8 0,1-13 536,-1 1 0,-1 0 0,-1-50 0,-3 63-152,2 12-326,-1 0 1,0 0-1,0 0 0,0 0 0,0 0 1,0 0-1,0 0 0,0 0 0,0 0 1,0 0-1,0 0 0,0 0 1,-1 0-1,1 0 0,0 0 0,-1 0 1,1 0-1,-1 0 0,1 1 1,-1-1-1,0 0 0,1 0 0,-1 0 1,0 1-1,1-1 0,-1 0 1,0 1-1,-1-2 0,1 3-37,0-1-1,0 0 1,-1 1 0,1-1-1,0 1 1,0-1-1,0 1 1,0 0 0,0 0-1,1-1 1,-1 1-1,0 0 1,0 0 0,0 0-1,1 0 1,-1 0-1,0 0 1,1 0 0,-1 0-1,1 0 1,-1 0-1,1 0 1,-1 2 0,-2 5 0,0 0 0,0 0 1,1 0-1,0 0 0,0 1 1,1-1-1,0 1 1,0-1-1,1 1 0,0 0 1,1-1-1,0 1 0,2 8 1,-2-13-67,0 0 1,1 0 0,-1 0-1,1-1 1,0 1 0,0 0 0,0-1-1,1 1 1,-1-1 0,1 0-1,0 0 1,0 0 0,0 0-1,0 0 1,1 0 0,-1-1 0,1 0-1,-1 0 1,1 0 0,0 0-1,0 0 1,0-1 0,0 1-1,0-1 1,0 0 0,0-1-1,8 1 1,-6 0-127,1 0-1,0-1 1,0 0 0,-1 0-1,1-1 1,0 0 0,-1 0-1,1-1 1,-1 1 0,1-1-1,-1-1 1,9-3 0,-10 2 183,0 0 0,-1 1 0,1-1 0,-1-1-1,1 1 1,-1-1 0,-1 0 0,1 1 0,-1-2 0,0 1 0,0 0 0,0-1 0,3-10 0,2-11 946,-2-1 0,-1 1 0,-1-1 0,-1 0 0,-2-54 0,-1 81-870,-2 72-379,1-26 355,4 52-1,-3-93-80,1 1 0,-1 0 0,1 0-1,1-1 1,-1 1 0,0-1 0,1 1-1,0-1 1,0 0 0,1 0-1,-1 0 1,1 0 0,0 0 0,0 0-1,0-1 1,0 1 0,1-1 0,-1 0-1,1 0 1,5 3 0,-2-2-222,0-1 0,1 0 1,-1-1-1,0 1 0,1-2 1,-1 1-1,1-1 0,0 0 1,-1 0-1,1-1 0,12-1 1,-16 0 204,1 0 0,0 0 0,0-1 0,-1 1 0,1-1 1,0 0-1,-1-1 0,0 1 0,0-1 0,0 0 1,0 0-1,0 0 0,0-1 0,-1 1 0,1-1 0,-1 0 1,0 0-1,0 0 0,-1 0 0,5-8 0,3-8 215,-1 0 0,-1-1-1,7-26 1,3-28 1046,-12 47-301,1 1 0,11-30 0,-18 57-888,0-1-1,0 1 0,0 0 0,0-1 0,1 1 0,-1 0 0,0-1 1,0 1-1,0 0 0,0-1 0,1 1 0,-1 0 0,0-1 0,0 1 1,1 0-1,-1 0 0,0-1 0,0 1 0,1 0 0,-1 0 0,0-1 1,1 1-1,-1 0 0,0 0 0,1 0 0,-1 0 0,0 0 0,1 0 1,-1-1-1,1 1 0,-1 0 0,0 0 0,1 0 0,-1 0 0,0 0 1,1 0-1,-1 1 0,1-1 0,-1 0 0,0 0 0,1 0 0,-1 0 1,0 0-1,1 0 0,-1 1 0,0-1 0,1 0 0,-1 0 0,0 0 1,0 1-1,1-1 0,-1 0 0,0 1 0,0-1 0,1 0 0,-1 0 1,0 1-1,0-1 0,0 0 0,0 1 0,1-1 0,-1 0 0,0 1 1,0-1-1,0 1 0,14 29-311,-11-24 383,19 52-69,-17-42-387,0-1-1,2 0 1,14 26 0,-17-88 695,-4 43-299,0 1-1,0-1 0,-1 0 1,1 1-1,-1 0 1,0-1-1,0 1 0,0-1 1,-1 1-1,1 0 0,-1 0 1,0 0-1,0 0 1,0 0-1,0 0 0,-4-4 1,4 5-21,0 1 0,0-1 0,-1 1 0,1-1 0,0 1 0,0 0 0,-1 0 0,1 0 0,-1 0 0,1 0 0,-1 1 0,1-1 0,-1 1 0,0 0 0,1 0 0,-1 0 0,1 0 1,-1 0-1,0 0 0,1 0 0,-1 1 0,1 0 0,-1-1 0,-2 2 0,0 1-9,1-1 1,0 1-1,-1 0 0,1 1 1,0-1-1,1 0 0,-1 1 1,1 0-1,0 0 0,-1 0 1,2 0-1,-1 1 1,0-1-1,1 1 0,-3 6 1,-1 4-3,1 1-1,0-1 1,-5 27 0,8-32-16,0 0-1,1 0 0,1 0 1,-1 1-1,2-1 1,-1 0-1,4 15 0,-3-22-48,-1-1-1,1 1 0,0 0 0,0-1 0,1 1 1,-1-1-1,1 0 0,-1 1 0,1-1 0,-1 0 1,1 0-1,0 0 0,0 0 0,0 0 0,1 0 1,-1-1-1,0 1 0,1-1 0,-1 0 0,1 1 1,-1-1-1,1 0 0,-1 0 0,1-1 0,0 1 1,-1-1-1,1 1 0,0-1 0,0 0 0,-1 0 1,5 0-1,-4 0 47,1 0 0,0-1-1,-1 1 1,1-1 0,0 0 0,-1 0 0,1 0 0,-1-1 0,0 1 0,1-1 0,-1 1 0,0-1 0,0 0 0,0-1 0,0 1-1,0 0 1,-1-1 0,1 1 0,-1-1 0,1 0 0,-1 0 0,0 0 0,0 0 0,-1-1 0,1 1 0,0 0 0,-1-1 0,0 1-1,0-1 1,1-6 0,2-11 595,-1 0 1,-1-1-1,0 1 0,-3-25 0,1 23 179,0-25 1335,0 46-1649,0 12-366,-3 56-74,6 75 1,0-109 42,1 0 1,2-1 0,1 1 0,18 48-1,53 81 28,-27-60 23,-50-99-116,1 3-92,1 0 0,-1 1 0,0-1 0,0 1-1,0 0 1,-1 0 0,0-1 0,1 8 0,-10-15-674,-9-4 658,1-2 0,0 0 0,1-1 0,0-1-1,-18-14 1,23 17-233,1-1 0,0 0 0,1-1 0,0 0-1,0 0 1,1 0 0,0-1 0,1-1 0,-6-10 0,10 15-389,0 0 1,0 0-1,1 0 0,-1-12 1,0-26-4914</inkml:trace>
  <inkml:trace contextRef="#ctx0" brushRef="#br0" timeOffset="3862.54">2160 582 7411,'0'0'10661,"-10"-17"-8767,-33-49-698,42 64-1165,-1 0 0,1 0 1,-1 0-1,1 1 1,-1-1-1,0 0 0,0 1 1,0-1-1,0 1 1,0 0-1,0 0 0,0 0 1,0 0-1,0 0 1,0 0-1,-1 0 0,1 1 1,0-1-1,-1 1 1,1 0-1,0-1 0,-1 1 1,1 0-1,0 1 1,-1-1-1,1 0 0,0 1 1,-1-1-1,1 1 0,0 0 1,0-1-1,-1 1 1,1 0-1,0 0 0,0 1 1,0-1-1,0 0 1,0 1-1,1-1 0,-1 1 1,0 0-1,-1 2 1,-4 4-29,1 0 1,0 1-1,0 0 1,1 1 0,0-1-1,1 1 1,0 0-1,1 0 1,0 0-1,-3 19 1,1 4 5,2 0 0,2 37 0,0-67-30,1-1 0,0 0 0,0 1-1,0-1 1,1 0 0,-1 1 0,1-1 0,-1 0-1,1 0 1,0 0 0,-1 1 0,1-1-1,0 0 1,1 0 0,-1 0 0,0 0-1,0-1 1,1 1 0,-1 0 0,1-1 0,0 1-1,0 0 1,3 1 0,0-1-36,0 0 0,0 0 0,0-1 1,0 1-1,0-1 0,0-1 0,0 1 0,1-1 0,6 0 1,-7-1 51,-1 1 1,0-1-1,0 0 1,0-1 0,1 1-1,-1-1 1,0 0 0,-1 0-1,1 0 1,0 0-1,-1 0 1,1-1 0,-1 0-1,0 0 1,1 0 0,-2 0-1,1 0 1,0-1 0,-1 1-1,1-1 1,-1 0-1,3-7 1,2-3 76,0-1 1,-1 0-1,-1 0 1,6-31-1,-7 14 702,-1 0 0,-2-39 0,-1 61-439,0 15-378,-1 0-1,0 1 0,0-1 1,0 0-1,-1 0 1,-2 6-1,-5 22 80,6-12-48,2-1 1,0 24-1,1-40-73,0 0 0,0-1 0,1 1 0,-1 0 0,1 0 1,0 0-1,0 0 0,0-1 0,1 1 0,-1 0 0,1-1 0,0 1 0,0-1 0,0 0 0,0 1 0,1-1 0,-1 0 0,6 4 0,-6-5-34,1-1 1,-1 1-1,1-1 1,0 1-1,0-1 0,-1 0 1,1 0-1,0 0 0,0-1 1,0 1-1,0-1 1,0 1-1,0-1 0,0 0 1,0 0-1,0 0 1,0-1-1,4 0 0,-3-1 28,0 1-1,0-1 0,0 0 0,-1 0 1,1 0-1,-1-1 0,1 1 0,-1-1 1,0 0-1,0 0 0,5-6 0,1-5 36,0 0 0,-1-1-1,0 1 1,-1-2 0,7-24 0,1-12 451,-3-1 0,-1-1 0,-4 0 1,-1 0-1,-4 0 0,-6-99 0,4 150-241,-2-16 482,2 19-582,0-1 0,0 1 1,0-1-1,-1 0 1,1 1-1,0-1 1,0 1-1,0-1 0,0 1 1,-1 0-1,1-1 1,0 1-1,0-1 0,-1 1 1,1-1-1,0 1 1,-1 0-1,1-1 1,0 1-1,-1 0 0,1-1 1,-1 1-1,1 0 1,-1-1-1,1 1 0,0 0 1,-2-1-1,2 2-57,-1 0-1,0-1 0,0 1 1,0-1-1,1 1 1,-1 0-1,0-1 0,1 1 1,-1 0-1,1 0 0,-1 0 1,1-1-1,-1 1 1,1 0-1,-1 0 0,1 0 1,0 0-1,0 0 1,-1 0-1,1 2 0,-6 26-60,4-22 63,-5 41 23,3 1 0,1-1 0,5 64 0,0-49 10,-2-35-12,2-1 0,8 43 0,-8-61-26,0 0 0,0 0-1,1 0 1,1 0 0,-1-1-1,1 1 1,1-1-1,0 0 1,0 0 0,0-1-1,9 10 1,-11-14-34,0-1 0,0 0-1,0 0 1,0 0 0,1 0 0,-1 0 0,0-1 0,1 1 0,-1-1-1,1 0 1,0 0 0,-1-1 0,1 1 0,0-1 0,0 1 0,-1-1-1,1 0 1,0-1 0,0 1 0,-1-1 0,1 1 0,5-3 0,-2 1 16,0 0 1,-1-1-1,1 0 1,-1-1-1,1 1 1,-1-1-1,0 0 1,0-1-1,-1 0 1,9-7-1,-7 3 25,0-1 1,0 0-1,0 0 0,-1 0 1,-1 0-1,0-1 1,0 0-1,-1 0 0,0 0 1,-1-1-1,1-11 0,1-14 338,-2 0 0,-2-44 1,-1 60-5,0 21-322,0-1-1,1 1 1,-1-1 0,0 1 0,0-1 0,0 1 0,0-1-1,0 1 1,0-1 0,0 1 0,0-1 0,0 1 0,-1 0-1,1-1 1,0 1 0,0-1 0,0 1 0,0-1 0,-1 1-1,1 0 1,0-1 0,-1 1 0,1-1 0,0 1 0,0 0-1,-1-1 1,0 1 0,-8 7-93,-7 21-93,11-10 168,1 0 0,1 0-1,1 0 1,1 1 0,0-1-1,1 1 1,1-1 0,6 32-1,-5-43-114,0 0-1,0 0 0,1 0 1,0 0-1,0 0 0,1-1 0,0 1 1,0-1-1,0 0 0,1 0 1,6 6-1,-8-10 11,-1 1 0,1-1 0,0 1 0,0-1 0,0 0 0,0 0 0,0-1 0,1 1 0,-1-1 0,0 1 0,1-1 0,-1 0 0,1 0 0,0-1 0,-1 1 0,1-1 0,-1 1 0,1-1 0,0 0 0,-1-1 0,1 1 0,0-1 0,-1 1 0,1-1 0,4-2 0,-4 1 95,0-1 1,1 0 0,-1 0-1,0 0 1,0 0 0,-1-1-1,1 1 1,-1-1 0,1 0-1,-1 0 1,-1-1 0,1 1-1,0 0 1,-1-1 0,2-5-1,5-13 220,11-42-1,-18 59-146,14-74 810,-11 51-51,1 0 0,15-42 0,-20 80-820,-1-1-1,1 0 1,1 0 0,4 15-1,-3-8 48,-1-6-23,1 4-59,0-1-1,0 0 1,7 14 0,-10-24 1,1-1 0,-1 1 0,1 0 0,0-1 0,0 1-1,0-1 1,0 1 0,0-1 0,0 1 0,0-1 0,0 1 0,0-1 0,1 0 0,-1 0 0,1 0 0,-1 0 0,1 0 0,-1 0 0,1 0 0,0 0 0,-1-1 0,1 1 0,0 0-1,0-1 1,-1 0 0,1 1 0,0-1 0,0 0 0,0 0 0,2 0 0,-4-1 39,1 1-1,0-1 1,-1 0 0,1 0-1,-1 0 1,1 0-1,-1 0 1,1 0 0,-1 1-1,0-1 1,1 0-1,-1 0 1,0 0 0,0 0-1,0 0 1,0 0-1,0 0 1,0 0 0,0-2-1,-1-29 16,1 23-18,0 4 12,0 1 0,0 0-1,-1 0 1,1-1 0,-1 1-1,0 0 1,0 0 0,0 0-1,-1 0 1,0 0 0,0 0-1,0 1 1,0-1 0,-3-3 0,3 5 0,0-1 0,-1 1 0,1 0 0,-1 0 1,0 0-1,0 0 0,1 1 0,-1-1 0,0 1 1,-1 0-1,1-1 0,0 1 0,0 1 1,0-1-1,-1 0 0,1 1 0,0 0 0,-6 0 1,6 0-17,-1 0 0,1 0 0,0 1 0,0-1 0,0 1 0,0 0 0,0 0 0,0 0 0,0 0 0,0 0 0,0 1 0,1-1 0,-1 1 0,0 0 0,1 0 0,-1 0 0,1 0 0,-3 3 0,1 1 4,0-1 0,0 1-1,1-1 1,0 1-1,0 0 1,1 0 0,0 1-1,-3 8 1,0 10-4,2 0-1,0 0 1,1 40 0,2-60 3,0 0 0,0 0 1,1 0-1,-1 0 1,1 0-1,0 0 1,1 0-1,-1 0 1,1 0-1,0 0 1,0 0-1,0-1 1,1 1-1,0-1 0,4 6 1,-4-7-33,1 0 0,-1-1 1,1 1-1,0 0 0,0-1 0,0 0 1,0 0-1,0 0 0,1-1 0,-1 1 1,0-1-1,1 0 0,-1 0 0,1-1 1,0 1-1,-1-1 0,6-1 0,-6 2 21,0-1-1,-1 0 1,1 0-1,0-1 1,-1 1-1,1-1 1,-1 1-1,1-1 1,-1-1-1,1 1 1,-1 0-1,1-1 1,-1 1-1,0-1 1,0 0-1,0 0 0,0-1 1,0 1-1,-1 0 1,1-1-1,0 0 1,-1 0-1,0 1 1,0-1-1,0-1 1,0 1-1,0 0 1,-1 0-1,2-5 1,4-10 128,0-1 1,-1 0-1,-1 0 1,-1-1-1,-1 0 0,-1 1 1,0-1-1,-2 0 1,0 0-1,-5-37 1,3 50-35,1 1 0,-1-1 1,0 1-1,-6-12 0,8 17-55,-1-1-1,0 0 0,0 1 0,1-1 1,-1 0-1,0 1 0,-1-1 0,1 1 0,0 0 1,0-1-1,-1 1 0,1 0 0,0 0 1,-1 0-1,1 0 0,-1 0 0,0 0 1,1 0-1,-1 1 0,0-1 0,1 0 1,-3 0-1,3 2-30,0-1 0,1 0 1,-1 0-1,0 1 1,1-1-1,-1 1 0,1-1 1,-1 0-1,0 1 0,1-1 1,-1 1-1,1-1 0,-1 1 1,1 0-1,0-1 0,-1 1 1,1-1-1,-1 1 0,1 0 1,0-1-1,0 1 0,-1 0 1,1-1-1,0 1 0,0 0 1,0 1-1,-4 21-49,4-22 52,-1 13-2,0 1 0,1 0-1,1-1 1,0 1 0,1-1-1,1 1 1,0-1 0,6 16-1,-6-21-82,1-1-1,-1 0 1,2 0-1,-1 0 0,1-1 1,0 0-1,1 1 1,0-2-1,0 1 1,0-1-1,1 0 0,0 0 1,0-1-1,14 8 1,-19-11 80,1-1 0,-1 1 0,1-1-1,-1 0 1,1 0 0,0 0 0,-1 0 0,1-1 0,0 1 0,0-1 0,-1 0 0,1 1 0,0-1 0,0 0 0,0-1 0,-1 1 0,1 0-1,0-1 1,0 0 0,-1 1 0,1-1 0,0 0 0,-1-1 0,1 1 0,-1 0 0,1-1 0,-1 1 0,0-1 0,0 0 0,1 0 0,-1 0-1,-1 0 1,1 0 0,0 0 0,0 0 0,-1-1 0,1 1 0,-1 0 0,0-1 0,0 0 0,0 1 0,1-4 0,6-19 371,-1-1 0,-1 0-1,4-39 1,6-34 1761,-2 134-2154,-10-24-12,16 59-502,31 72 1,-50-141 489,-1 0 1,0 0-1,1 0 1,0 0-1,-1 1 1,1-1-1,-1 0 1,1 0-1,0 0 1,0 0-1,0 0 1,0-1-1,0 1 1,0 0-1,0 0 1,0-1-1,0 1 1,2 0-1,-3 0 38,1-1 0,0 0 1,0 0-1,-1-1 0,1 1 0,0 0 1,0 0-1,-1 0 0,1 0 0,0-1 1,-1 1-1,1 0 0,0-1 0,0 1 1,-1 0-1,1-1 0,-1 1 0,1-1 1,0 1-1,-1-1 0,1 1 0,0-2 1,2-2 20,0 0 1,0-1 0,0 0 0,-1 1 0,0-1 0,4-10 0,3-25 65,0 1-1,2-54 1,-7 55 604,1 0 0,19-68 1,-24 105-668,0 1 0,0 0 1,1 0-1,-1 0 0,0 0 0,0-1 0,0 1 1,0 0-1,0 0 0,0 0 0,0 0 1,0 0-1,0 0 0,0-1 0,0 1 0,0 0 1,0 0-1,1 0 0,-1 0 0,0 0 1,0 0-1,0 0 0,0-1 0,0 1 0,0 0 1,1 0-1,-1 0 0,0 0 0,0 0 1,0 0-1,0 0 0,0 0 0,1 0 0,-1 0 1,0 0-1,0 0 0,0 0 0,0 0 1,1 0-1,-1 0 0,0 0 0,0 0 0,0 0 1,0 0-1,1 0 0,6 8 12,3 11-181,9 25 142,-2 1-1,-2 1 0,-2 0 1,11 82-1,-22-114-158,-1 0-1,-1 0 1,-2 19-1,2-31 77,0-1 0,-1 0 0,1-1 0,0 1 0,-1 0 0,1 0 0,-1 0 0,1 0 0,-1 0 0,1 0 0,-1 0 0,0-1 0,1 1 0,-1 0 0,0 0 0,0-1 0,1 1 0,-1 0 0,0-1 0,0 1 0,0-1 0,0 0 0,0 1 0,0-1 0,0 1 0,0-1 0,0 0 0,-1 0 0,-33 2-4094,26-2 2438,-34 0-7714</inkml:trace>
  <inkml:trace contextRef="#ctx0" brushRef="#br0" timeOffset="4049.61">2879 0 6547,'0'0'6787,"0"36"-8868,-7-25-5378</inkml:trace>
  <inkml:trace contextRef="#ctx0" brushRef="#br0" timeOffset="4282.67">1301 45 6947,'0'0'3762</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4:58:18.247"/>
    </inkml:context>
    <inkml:brush xml:id="br0">
      <inkml:brushProperty name="width" value="0.035" units="cm"/>
      <inkml:brushProperty name="height" value="0.035" units="cm"/>
    </inkml:brush>
  </inkml:definitions>
  <inkml:trace contextRef="#ctx0" brushRef="#br0">4443 391 1361,'0'0'11608,"2"-15"-10168,2-7-867,2-14-111,-5-9 3353,-2 44-3785,0 0-1,0 1 0,0-1 1,0 0-1,0 1 0,0-1 1,0 1-1,-1-1 0,1 1 1,0 0-1,0-1 0,0 1 1,-1 0-1,1 0 0,0 0 0,0 0 1,-1 0-1,1 0 0,0 0 1,0 0-1,-2 1 0,-1-1 15,-2 0-40,0 1 1,0 0-1,0 0 0,0 0 1,0 1-1,1-1 0,-1 1 1,0 1-1,1-1 1,0 1-1,0 0 0,-1 1 1,2-1-1,-1 1 0,0 0 1,1 0-1,0 0 1,0 0-1,0 1 0,0 0 1,1 0-1,-1 0 0,1 0 1,1 0-1,-1 1 1,-1 6-1,-2 2-4,2 0 0,0 1 0,0-1 0,1 1 0,1 0-1,1 0 1,0 0 0,1 0 0,2 25 0,0-31 4,0 0-1,1 1 0,0-1 1,0 0-1,1-1 1,0 1-1,0-1 1,1 1-1,0-1 1,8 9-1,9 8-386,41 37 0,-43-43-659,0 0-1,28 37 1,-46-53 845,1 1 1,-1 0-1,0 0 0,0 0 0,0 1 1,0-1-1,-1 0 0,2 9 0,-3-12 170,0 0 1,0 1-1,0-1 0,0 0 0,0 0 1,0 1-1,0-1 0,0 0 0,0 0 1,-1 0-1,1 1 0,0-1 0,-1 0 0,1 0 1,-1 0-1,0 0 0,1 0 0,-1 0 1,0 0-1,1 0 0,-1 0 0,0 0 1,0 0-1,0 0 0,0-1 0,0 1 0,0 0 1,0-1-1,0 1 0,0 0 0,0-1 1,0 0-1,-1 1 0,1-1 0,-2 1 1,-14 2 49,0 0 1,0-1 0,-1-1-1,1 0 1,-1-2 0,1 0 0,-1-1-1,-18-4 1,30 4 67,0-1 1,1 1-1,-1-1 0,1 0 1,0-1-1,-10-6 1,13 8 144,0 0 1,0 0-1,0 0 1,0 0 0,0 0-1,0-1 1,0 1-1,1-1 1,-1 1-1,1-1 1,0 0 0,0 1-1,0-1 1,0 0-1,0 0 1,0 0 0,1-3-1,21 21-633,-7-6 28,1 0 0,0-1 0,0-1 0,1-1 0,0 0 0,0-1 0,0 0 0,1-2 0,20 3 0,-27-5 306,0 0 1,0-1-1,0 0 0,0-1 0,-1 0 0,1 0 0,0-1 0,0-1 1,-1 1-1,0-1 0,1-1 0,-1 0 0,-1 0 0,1-1 0,0 0 1,-1 0-1,9-9 0,-4 1 72,-1 0 0,-1-1-1,0-1 1,-1 0 0,0 0 0,-2-1 0,0 0 0,12-33 0,-7 9 357,-2-1 1,10-70-1,-16 67 1139,-2-1-1,-5-71 1,2 112-1251,0 0-1,-1 0 1,0 1-1,0-1 1,0 1-1,0-1 1,-3-4-1,4 7-228,0 1 0,-1-1 0,1 0 0,0 1 0,-1-1 1,1 1-1,-1-1 0,1 1 0,-1-1 0,1 1 0,-1-1 0,1 1 0,-1-1 0,1 1 0,-1 0 0,0-1 0,1 1 0,-1 0 0,0-1 0,1 1 0,-1 0 0,0 0 0,1 0 1,-1 0-1,0 0 0,1 0 0,-1 0 0,0 0 0,0 0 0,1 0 0,-1 0 0,0 0 0,1 0 0,-1 0 0,0 1 0,1-1 0,-1 0 0,0 1 0,1-1 0,-1 0 0,1 1 1,-1-1-1,1 1 0,-1-1 0,1 1 0,-1-1 0,0 1 0,-4 5-25,1-1 0,-1 1 0,1-1 0,0 1 0,0 1 0,1-1 0,0 0 0,0 1 0,1 0 1,0 0-1,0-1 0,0 1 0,-1 12 0,0 13 34,0 53 0,3-79-31,0 35 21,3 0-1,1 0 1,2 0-1,1 0 1,3-1 0,18 49-1,-21-70-18,29 70 4,-33-104 47,-3-11-40,-13-34 24,7 38-27,2 1-1,-3-33 0,6 37-45,0 5 114,0 0-1,1 0 0,1-1 1,3-21-1,-3 32-59,-1-1 0,1 1 1,0-1-1,0 0 0,0 1 0,0 0 1,1-1-1,-1 1 0,1 0 0,-1-1 0,1 1 1,0 0-1,0 0 0,0 0 0,0 1 1,0-1-1,0 0 0,0 1 0,1-1 0,-1 1 1,0 0-1,1 0 0,-1 0 0,1 0 1,0 0-1,-1 1 0,4-1 0,-1 0-23,-1 0 1,1 1-1,0-1 0,-1 1 1,1 0-1,0 1 0,-1-1 0,1 1 1,0 0-1,-1 0 0,1 0 1,-1 1-1,1-1 0,-1 1 0,0 0 1,0 1-1,0-1 0,0 1 0,4 2 1,-2 2-10,0 0 0,0 0 0,0 0 0,-1 1 0,0 0 0,-1 0 0,1 0 0,5 17 0,-3-4 24,-1 0 1,-1 1-1,-1 0 1,0 0-1,0 42 1,-4 12-2623,0-59 1378,0-17 1097,0 1 0,0-1 1,0 0-1,0 1 0,0-1 0,0 0 1,0 1-1,0-1 0,0 0 1,0 1-1,0-1 0,0 0 0,1 1 1,-1-1-1,0 0 0,0 1 1,0-1-1,0 0 0,0 0 0,1 1 1,-1-1-1,0 0 0,0 0 1,1 1-1,-1-1 0,0 0 0,0 0 1,1 0-1,-1 1 0,0-1 1,0 0-1,1 0 0,-1 0 0,0 0 1,1 0-1,-1 0 0,0 1 1,1-1-1,-1 0 0,0 0 1,1 0-1,-1 0 0,0 0 0,1 0 1,-1 0-1,0 0 0,1-1 1,-1 1-1,0 0 0,1 0 0,1 0-666,17 0-5709</inkml:trace>
  <inkml:trace contextRef="#ctx0" brushRef="#br0" timeOffset="1125.58">5259 622 2081,'0'0'17616,"-15"-12"-16800,-49-37-509,63 48-300,0 0 0,0 1 0,-1-1 0,1 0 0,0 0 0,0 1 0,0-1 0,-1 0-1,1 1 1,0 0 0,-1-1 0,1 1 0,-1 0 0,1-1 0,0 1 0,-1 0 0,1 0 0,-1 0 0,1 0 0,0 0 0,-1 1-1,1-1 1,0 0 0,-1 1 0,1-1 0,0 1 0,-1-1 0,1 1 0,-2 1 0,0 0-4,1 1 0,0-1 1,0 1-1,0 0 0,0-1 0,1 1 1,-1 0-1,-1 5 0,0-1 14,-2 4-7,0 1 1,1 0 0,1 0-1,0 1 1,1-1 0,-2 21-1,3-7 18,1 0-1,3 33 1,-2-54-107,0 1 0,0-1 0,1 1-1,-1-1 1,1 0 0,0 0 0,0 1 0,1-1-1,0-1 1,-1 1 0,2 0 0,-1-1 0,0 1 0,1-1-1,0 0 1,0 0 0,0-1 0,1 1 0,-1-1 0,1 0-1,0 0 1,0 0 0,0-1 0,0 0 0,0 0 0,0 0-1,1-1 1,-1 1 0,1-1 0,-1 0 0,1-1 0,-1 1-1,8-2 1,-11 1 59,1 0-1,-1 0 1,0 0-1,1-1 1,-1 0-1,0 1 1,0-1-1,1 0 1,-1 0-1,0 0 1,0 0-1,0 0 1,0-1-1,0 1 1,0 0-1,0-1 1,-1 0 0,3-2-1,0-1 20,-1 0 0,0 0 0,0 0 0,0 0 0,-1-1 0,1 1 0,1-8 0,1-7 280,-1 0 1,-1 0-1,0-30 0,-1 26 134,-1 2 62,0 0 1,-1 0 0,-2 0-1,-3-24 1,-6 21 346,11 25-816,0 0-1,0 1 1,0-1 0,0 0-1,0 1 1,0-1-1,0 0 1,0 1 0,0-1-1,-1 0 1,1 1 0,0-1-1,0 0 1,0 1 0,0-1-1,-1 0 1,1 0 0,0 1-1,0-1 1,-1 0 0,1 0-1,0 0 1,0 1 0,-1-1-1,1 0 1,0 0 0,-1 0-1,1 0 1,0 1-1,-1-1 1,1 0 0,0 0-1,-1 0 1,1 0 0,0 0-1,-1 0 1,1 0 0,0 0-1,-1 0 1,1 0 0,0 0-1,-1 0 1,1 0 0,0 0-1,-1 0 1,1-1 0,0 1-1,-1 0 1,1 0 0,0 0-1,0 0 1,-1-1-1,1 1 1,0 0 0,0 0-1,-1-1 1,1 1 0,0 0-1,0 0 1,0-1 0,-1 1-1,1 0 1,0-1 0,0 1-1,0 0 1,0-1 0,-5 21-1,2 0 1,0 0 0,2 0 0,0 0 0,4 37-1,-3-53-119,1 1-1,0-1 1,0 1 0,1-1-1,0 1 1,-1-1-1,1 0 1,1 0-1,-1 0 1,0 0 0,1 0-1,0 0 1,0-1-1,0 1 1,1-1-1,-1 0 1,1 0 0,-1 0-1,1-1 1,0 1-1,0-1 1,0 0-1,1 0 1,-1 0 0,0-1-1,1 1 1,-1-1-1,1 0 1,0 0-1,-1-1 1,1 1 0,0-1-1,-1 0 1,1-1-1,0 1 1,6-2-1,-8 1 34,0 0 0,0-1-1,0 1 1,-1-1 0,1 1-1,0-1 1,-1 0 0,0 0-1,1 0 1,-1 0 0,0-1-1,0 1 1,0-1-1,0 1 1,-1-1 0,1 1-1,-1-1 1,2-5 0,3-7 61,0 0 1,4-20-1,-7 23 10,10-61 1038,-10 24 2765,-3 49-3406,0 4-480,0 10 20,-1 3 124,2 0 0,0 1 0,1-1 0,4 18-1,-5-31-160,0 1-1,0-1 0,1 1 0,0-1 0,0 0 0,0 0 0,1 0 0,-1 0 0,1 0 0,0 0 0,0-1 0,0 0 0,0 1 0,1-1 1,-1 0-1,1 0 0,0-1 0,0 1 0,0-1 0,6 3 0,-8-5 87,0 1 0,-1 0 0,1-1 0,0 1 0,0-1 0,0 0 0,-1 0 0,1 0 0,0 0 0,0 0 0,0 0 0,0 0 0,0 0 0,0-1 0,-1 1 0,1-1 0,0 1 0,0-1 0,-1 0 0,1 0 0,0 1 0,-1-1 0,1 0 0,-1-1 0,1 1 0,-1 0 0,0 0 0,1-1 0,-1 1 0,2-3 0,2-4 149,0-1 0,0 0 0,-1 1 0,6-18 0,-3 8 189,4-5 198,-6 13-58,0 0 1,-1-1 0,0 0 0,-1 0-1,0 0 1,2-13 0,-6 73-674,0-16 228,4 54 1,-2-85-43,-1 0 1,1 0 0,-1 1 0,1-1 0,0 0-1,0 0 1,0 0 0,0 0 0,0 0-1,1 0 1,-1 0 0,1 0 0,-1-1 0,1 1-1,-1 0 1,1-1 0,0 0 0,0 1 0,0-1-1,0 0 1,0 0 0,0 0 0,0 0-1,0 0 1,1 0 0,-1-1 0,0 1 0,0-1-1,1 1 1,-1-1 0,4 0 0,-2 0 18,0 0 0,0 0 0,0 0 0,0-1 0,0 1 0,0-1 1,0 0-1,0 0 0,0-1 0,-1 1 0,1-1 0,0 0 0,-1 1 1,1-2-1,-1 1 0,0 0 0,5-5 0,3-7 26,0-1 0,-1-1-1,-1 0 1,0 0 0,-1-1 0,-1 0 0,0-1-1,-1 1 1,6-34 0,-5 5 96,-1-2 1,-2-75-1,-4 115-19,0 1 0,0-1 0,-1 1 0,0-1-1,-1 1 1,0-1 0,0 1 0,0 0 0,-1 0 0,0 0 0,-1 0 0,1 1-1,-1-1 1,0 1 0,-1 0 0,0 0 0,0 0 0,-6-5 0,11 11-81,0 0 0,-1-1 0,1 1 1,0 0-1,0-1 0,-1 1 0,1 0 1,0 0-1,0-1 0,-1 1 0,1 0 0,0 0 1,-1-1-1,1 1 0,0 0 0,-1 0 1,1 0-1,-1 0 0,1 0 0,0 0 1,-1 0-1,1-1 0,0 1 0,-1 0 0,1 0 1,-1 0-1,1 1 0,0-1 0,-1 0 1,1 0-1,-1 0 0,1 0 0,0 0 1,-1 0-1,1 0 0,0 1 0,-1-1 0,1 0 1,0 0-1,-1 0 0,1 1 0,0-1 1,0 0-1,-1 1 0,1-1 0,0 0 0,0 1 1,-1-1-1,1 0 0,0 1 0,0-1 1,0 0-1,0 1 0,-1-1 0,1 0 1,0 1-1,0-1 0,0 1 0,0-1 0,0 0 1,0 1-1,0 0 0,-1 28-108,1-24 149,0 27 9,1 0 1,2 1 0,1-1-1,15 59 1,7-6-112,37 145-1265,-63-229 1312,1 3-2029,-1-14-5184,0-12 53</inkml:trace>
  <inkml:trace contextRef="#ctx0" brushRef="#br0" timeOffset="2278.71">5878 528 4322,'0'0'13185,"5"-3"-12972,-4 1-211,0 1 1,1 0-1,-1 0 0,1 0 1,0 0-1,-1 0 0,1 0 1,0 1-1,-1-1 0,1 1 1,0-1-1,0 1 0,-1-1 1,1 1-1,0 0 0,3 0 1,36 11-150,-25-6-635,-1-1 0,0 0 0,31 2-1,-23-5-2430,46-2-1,-64 0 2834,-1 0-1,0 1 1,1-1-1,-1-1 1,0 1-1,0-1 1,0 1-1,0-1 1,7-5-1,12-16 1159,-10-2 3000,-9-4 3648,-4 27-7296,-1 1 0,1 0 0,-1 0 0,0 1 0,0-1 0,1 0 0,-1 0 0,0 0-1,0 0 1,0 1 0,0-1 0,0 0 0,0 1 0,0-1 0,0 1 0,0-1 0,0 1 0,0-1 0,0 1 0,0 0 0,0-1 0,-1 1-1,1 0 1,0 0 0,0 0 0,0 0 0,0 0 0,-1 0 0,0 1 0,0-2-73,-1 1-1,1 0 1,0 0 0,0 1-1,-1-1 1,1 0-1,0 1 1,0-1 0,0 1-1,-1 0 1,1-1 0,0 1-1,0 0 1,0 1 0,0-1-1,-2 2 1,2 2-25,-1 0 0,1 1 0,0 0 0,0-1-1,0 1 1,1 0 0,0 0 0,0 0 0,1 0 0,-1 7 0,1 2 23,1 0-1,4 30 1,-3-36-103,0 0 0,1 0 1,1 0-1,-1-1 0,1 1 0,0-1 0,1 1 1,11 13-1,-13-18-120,0-1 1,0 1-1,1-1 1,-1 1-1,1-1 1,0 0-1,0 0 1,0-1-1,0 1 1,1-1-1,-1 0 1,0 0-1,1-1 1,0 1-1,-1-1 1,1 0 0,0 0-1,8 0 1,-11-1 155,1-1 1,0 0 0,0 1 0,-1-1-1,1 0 1,0 0 0,-1 0 0,1-1 0,-1 1-1,0-1 1,1 1 0,-1-1 0,0 0-1,0 0 1,0 0 0,0 0 0,0 0 0,0 0-1,-1-1 1,1 1 0,-1 0 0,0-1-1,1 0 1,-1 1 0,1-5 0,4-10 476,-1 1 0,6-34 0,-9 37 27,2-10 929,-1 0 0,0-37 0,-3 60-1149,0 13-352,-2 35 122,1-27-38,0-1 1,1 0-1,1 0 1,7 33-1,-7-49-95,1 0 0,-1 1 0,1-1 0,1 0 0,-1 0 0,0 0 0,1 0 0,0-1 1,0 1-1,0-1 0,0 0 0,1 1 0,-1-1 0,7 4 0,-7-6 65,-1 0 1,0 1 0,1-1 0,-1 0 0,1 0 0,0 0 0,-1 0-1,1-1 1,0 1 0,-1-1 0,1 1 0,0-1 0,0 0 0,-1 0-1,1-1 1,0 1 0,0 0 0,-1-1 0,1 0 0,0 1 0,-1-1-1,1 0 1,-1 0 0,1-1 0,-1 1 0,3-2 0,2-3 40,0 0-1,-1-1 1,0 0 0,0 1 0,-1-2 0,0 1-1,0-1 1,4-8 0,3-10 137,12-34 0,-13 26 131,-2 0-1,-2-1 1,-1 0-1,-2 0 0,-1-1 1,-3-43-1,0 76-206,0-1 0,0 1-1,0 0 1,-1-1 0,0 1 0,0-1 0,-2-5-1,3 9-64,0-1-1,-1 0 0,1 0 0,-1 1 1,1-1-1,-1 1 0,1-1 0,-1 0 1,1 1-1,-1-1 0,1 1 0,-1-1 1,0 1-1,1-1 0,-1 1 0,0 0 1,1-1-1,-1 1 0,0 0 0,0-1 1,1 1-1,-1 0 0,0 0 0,0 0 1,1 0-1,-1 0 0,0 0 1,0 0-1,0 0 0,1 0 0,-1 0 1,0 0-1,0 0 0,1 1 0,-1-1 1,0 0-1,0 0 0,1 1 0,-2 0 1,0 0-10,1 0 0,-1 0 0,1 1 1,0-1-1,-1 0 0,1 1 0,0-1 0,0 1 1,0-1-1,0 1 0,0-1 0,0 1 0,1 0 1,-1-1-1,0 1 0,1 0 0,-1 0 0,1 2 1,-4 37 38,4-38-34,-1 28 32,1 0 0,1 0-1,1-1 1,2 1 0,1-1-1,17 53 1,-19-75-30,36 88 21,-34-88-13,-1 1 0,1-1 0,1 1 0,0-1 0,0-1 0,0 1 0,1-1 1,10 8-1,-15-13-12,0-1 1,0 1 0,0-1 0,0 1 0,1-1 0,-1 0 0,0 0 0,0 0-1,1 0 1,-1-1 0,1 1 0,-1-1 0,1 1 0,-1-1 0,1 0 0,-1 0-1,1 0 1,-1 0 0,1-1 0,-1 1 0,1 0 0,-1-1 0,1 0 0,-1 0-1,0 0 1,1 0 0,-1 0 0,0 0 0,0 0 0,0-1 0,0 1 0,0-1-1,0 0 1,0 1 0,0-1 0,-1 0 0,4-4 0,2-4 15,0-1 1,-1 0-1,0-1 0,0 1 1,-1-1-1,3-13 1,4-11-14,-1-1 1,-3 1 0,-1-2 0,-1 1-1,-2-1 1,-2 0 0,-2 0-1,-4-45 1,-1 59 9,-12-36 1,11 41-2,1-1 0,-6-38 0,8-45 243,4 161-326,2 0 0,14 70 0,-4-52-61,0 0-568,32 104 0,-43-168-2269,-2-8-2281</inkml:trace>
  <inkml:trace contextRef="#ctx0" brushRef="#br0" timeOffset="2512.63">6746 400 3378,'0'0'14406,"-12"-9"-13686,29 9-31,13 0-97,12 0-496,1 0 32,0 0-128,-3 0-672,-6 6-1169,-10 1-560,-5 3-2849</inkml:trace>
  <inkml:trace contextRef="#ctx0" brushRef="#br0" timeOffset="5544.86">7 1462 4626,'0'0'9170,"-1"-1"-9157,1 1 1,0 0 0,0 0-1,0 0 1,0 0 0,0 0-1,0 0 1,0 0 0,0 0-1,-1 0 1,1-1 0,0 1-1,0 0 1,0 0-1,0 0 1,0 0 0,0 0-1,-1 0 1,1 0 0,0 0-1,0 0 1,0 0 0,0 0-1,0 0 1,0 0 0,-1 0-1,1 0 1,0 0 0,0 0-1,0 0 1,0 0 0,0 0-1,0 0 1,-1 1 0,1-1-1,0 0 1,0 0 0,0 0-1,0 0 1,0 0 0,0 0-1,0 0 1,-1 0 0,1 0-1,0 1 1,0-1-1,0 0 1,0 0 0,0 0-1,0 0 1,0 0 0,0 0-1,0 1 1,0-1 0,0 0-1,0 0 1,0 0 0,0 0-1,0 19 591,-1-8-331,1 0-1,1 1 1,0-1-1,0 1 1,4 13-1,-3-21-255,-1 1 0,1-1 0,0 0 0,0-1 0,1 1 0,-1 0 0,1-1 0,0 1 0,0-1 0,0 0 0,0 0 0,1 0 0,-1 0 0,1 0 0,0-1 0,-1 0 0,8 3 1,-1-1 21,0 0 0,1-1 0,0 0 0,-1-1 0,1 0 0,0-1 1,0 0-1,0 0 0,0-1 0,12-2 0,-9 1 91,-1-1 0,1-1 0,-1 0 0,1-1 0,-1 0 0,0-1 0,19-10 0,-14 2 190,1 0 1,-2-1 0,0-1-1,21-24 1,-20 20-91,1 1-1,33-25 0,-50 41-227,1 0 1,0 1-1,0-1 0,0 1 0,0-1 0,0 1 0,0 0 0,0 0 0,0 0 1,1 1-1,-1-1 0,0 1 0,0 0 0,1 0 0,-1 0 0,0 0 0,0 0 1,1 1-1,-1-1 0,0 1 0,0 0 0,5 2 0,2 2-7,1 1 0,-1 1-1,-1-1 1,0 2 0,10 8-1,-12-9 11,0-1-1,0 0 0,0 0 1,1-1-1,0 0 1,0 0-1,0-1 1,0 0-1,13 4 1,-11-6 11,1-1 0,-1 0 0,1 0 0,-1-1 0,1 0 1,-1-1-1,1 0 0,-1-1 0,0 0 0,1 0 0,-1-1 0,0-1 1,0 0-1,-1 0 0,1-1 0,-1 0 0,14-10 0,12-10 139,-22 15 53,1 0-1,0 1 1,0 1-1,21-10 1,-32 18-200,-1-1 0,1 0 0,-1 1 0,1-1 0,0 1 0,-1 0 0,1 0 0,-1 0 0,1 0 0,0 1 0,-1-1 0,1 1 0,-1-1 0,1 1 0,-1 0 0,1 0 0,3 2 0,2 2-19,1 0 0,-1 1 1,10 9-1,11 8 33,-17-17-7,0 0 1,1-1 0,-1 0-1,1-1 1,0 0-1,0-1 1,0-1 0,1 0-1,-1-1 1,0 0 0,1-1-1,-1-1 1,19-2-1,-22 0 3,-1 0-1,1 0 1,-1-1-1,0-1 1,0 1-1,0-1 1,-1-1-1,0 0 1,0 0-1,14-14 0,-10 9 26,0 1 0,1 0 0,15-7-1,-22 13-43,1 2-1,0-1 1,-1 1-1,1 0 1,0 0-1,0 1 1,0 0-1,0 0 1,0 1-1,0-1 1,0 2-1,0-1 1,0 1-1,10 2 1,-3 1-14,-1 0 0,0 1 1,0 0-1,0 1 0,-1 1 1,14 9-1,-18-11 15,-1-1 1,1 0 0,0 0-1,-1-1 1,2 0-1,-1 0 1,0-1 0,0 0-1,1-1 1,-1 1-1,1-2 1,0 1 0,-1-1-1,1-1 1,-1 1 0,12-3-1,5-4 44,-1 0-1,0-2 0,0 0 1,23-14-1,54-21 834,-97 42-861,0 1-1,1-1 1,-1 1-1,0 0 1,1 1-1,-1-1 1,1 1-1,-1 0 0,1 0 1,-1 0-1,1 0 1,-1 1-1,1 0 1,-1 0-1,0 0 1,1 1-1,-1-1 0,0 1 1,0 0-1,0 0 1,0 0-1,0 1 1,4 3-1,0 0 2,0-1 0,0 0-1,0 0 1,1-1 0,0 0-1,0 0 1,0-1 0,0-1-1,18 4 1,1-3 50,-1-2 0,31-1 0,-43-1-61,3-1 6,1-1 1,-1 0 0,1-1 0,-1-2-1,0 0 1,23-11 0,-24 9-6,0 2-1,0-1 1,1 2 0,0 0-1,0 2 1,36-4 0,-50 6-14,0 1-1,0 0 1,0 0 0,1 0 0,-1 1 0,0 0-1,0-1 1,0 1 0,0 1 0,0-1 0,-1 1-1,1-1 1,0 1 0,-1 0 0,1 0 0,-1 1-1,1-1 1,-1 1 0,4 3 0,1 1-1,0 0 0,1 0 1,-1-1-1,2 0 1,-1-1-1,1 0 0,-1 0 1,15 4-1,-7-4-3,-1-2-1,1 0 1,0 0 0,27-1-1,-25-1 29,0 0 0,0-2 0,1 0 0,-1-1-1,-1-1 1,1-1 0,0 0 0,-1-2 0,30-12-1,-27 7 36,-7 4 91,0 0 0,1 0 0,21-5-1,-32 11-138,-1 0 0,1 0-1,0 1 1,-1-1-1,1 1 1,0 0 0,-1 0-1,1 0 1,0 1 0,-1-1-1,1 1 1,-1 0-1,1 0 1,-1 0 0,1 0-1,-1 1 1,0 0 0,1-1-1,-1 1 1,3 3-1,5 5 15,-1-1-1,1-1 0,1 1 0,0-2 1,0 0-1,0 0 0,1-1 0,0 0 1,0-1-1,0-1 0,1 0 0,25 3 0,-17-4-1,1-2-1,0 0 0,-1-1 0,1-2 1,-1 0-1,1-1 0,-1-2 0,0 0 0,36-14 1,14-15-18,29-12 249,-89 42-230,0 1 0,1-1 0,-1 2 0,1 0 1,-1 0-1,23 1 0,-25 4-21,0-1-1,0 1 1,0 0-1,-1 1 1,0 0 0,0 1-1,0 0 1,0 1 0,-1-1-1,12 11 1,25 15 36,-27-21 19,1-1 0,0 0 1,0-1-1,37 9 0,-48-15-39,1 0-1,0 0 1,-1-1-1,1-1 1,0 0-1,0 0 1,-1 0 0,1-1-1,0 0 1,0-1-1,-1 0 1,1 0-1,-1-1 1,8-4 0,42-25 221,-38 19-170,0 2 0,0 0 0,1 2 0,0 0 0,1 1 0,28-6 1,-45 13-63,0 0 1,0 1 0,0 0-1,0 0 1,0 0 0,0 0-1,0 1 1,0 0 0,-1 0 0,1 0-1,6 3 1,-3 0-11,1 1 0,-1 0 0,0 1 0,11 10 1,-12-11 13,0 0 0,0 0 0,1-1 0,-1 1 0,1-2 0,0 1 0,0-1 0,0 0 0,0-1 0,1 0 0,8 1 1,-3-2 5,-1 0 1,1-1-1,0 0 1,-1-1-1,1-1 1,17-4 0,10-6 23,-1-2 1,1-2 0,49-28 0,-75 36-24,1 1 0,-1 1 0,2 0-1,-1 0 1,1 2 0,0 0 0,-1 1 0,2 1 0,-1 0-1,0 1 1,0 1 0,0 1 0,0 1 0,1 0 0,30 8-1,-34-6-12,-1 0-1,1-2 0,0 0 1,0 0-1,0-1 0,0-1 1,1 0-1,26-5 0,-17 0-5,0-1-1,0-1 0,0-1 1,26-13-1,-11 1 62,-1-1 1,44-32-1,-75 48 54,0 1 1,0 0 0,0 0-1,0 0 1,14-4-1,-18 7-103,-1 1 0,1-1 0,0 1-1,0-1 1,-1 1 0,1 0 0,0 0 0,0 0-1,-1 0 1,1 1 0,0-1 0,0 1 0,-1 0 0,1 0-1,0 0 1,-1 0 0,1 0 0,-1 0 0,0 1-1,4 2 1,24 20 5,-13-9 7,0-2 0,26 16 0,-36-25-17,1 0 0,-1-1 1,1 0-1,0-1 0,0 1 1,0-1-1,0-1 0,0 0 1,17 1-1,-9-3 7,1 0 0,0-1 0,-1-1 0,0 0 0,0-1-1,0-1 1,0-1 0,20-10 0,9-8 296,57-41 0,-78 50 6,-23 14-268,0 0 1,0 0-1,0 0 1,0 1 0,0-1-1,1 0 1,-1 1-1,0-1 1,0 1-1,1 0 1,-1-1 0,0 1-1,1 0 1,-1 0-1,0 0 1,1 0-1,-1 0 1,0 0 0,1 0-1,-1 0 1,0 1-1,1-1 1,1 1-1,0 1-43,-1 0 0,1 0-1,-1 0 1,1 0-1,-1 0 1,0 1-1,3 4 1,14 13 48,-14-16-25,1 1 0,0-2 0,0 1 0,0 0 1,0-1-1,1 0 0,-1-1 0,1 0 0,0 0 0,0 0 0,0 0 0,0-1 0,0-1 0,0 1 0,0-1 1,0 0-1,0-1 0,0 1 0,0-1 0,9-3 0,11-4 16,-1-1-1,0-2 1,47-25 0,9-4 8,-82 40-77,1-1 1,-1 1-1,1 0 0,0-1 0,0 1 1,-1 0-1,1-1 0,0 1 1,0 0-1,-1 0 0,1 0 0,0-1 1,0 1-1,0 0 0,-1 0 0,1 0 1,0 1-1,0-1 0,0 0 0,-1 0 1,1 0-1,0 0 0,0 1 1,-1-1-1,1 0 0,1 1 0,1 21-6180,-3-15 3196</inkml:trace>
  <inkml:trace contextRef="#ctx0" brushRef="#br0" timeOffset="5730.87">7833 963 9556,'0'0'721</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4:58:34.872"/>
    </inkml:context>
    <inkml:brush xml:id="br0">
      <inkml:brushProperty name="width" value="0.035" units="cm"/>
      <inkml:brushProperty name="height" value="0.035" units="cm"/>
    </inkml:brush>
  </inkml:definitions>
  <inkml:trace contextRef="#ctx0" brushRef="#br0">1 450 4738,'0'0'12224,"0"1"-12090,0-1-1,0 1 0,0-1 0,0 0 1,0 1-1,0-1 0,0 1 0,0-1 0,0 0 1,0 1-1,0-1 0,0 1 0,0-1 1,0 0-1,1 1 0,-1-1 0,0 1 0,0-1 1,0 0-1,0 1 0,1-1 0,-1 0 1,0 1-1,0-1 0,1 0 0,-1 0 0,0 1 1,1-1-1,-1 0 0,1 1 0,32-4-174,-25 1 10,0 1 0,1 1 1,15 0-1,-22 1-1,0-1 0,1 0 0,-1 1 0,0 0 0,0-1 0,0 1-1,1 0 1,-1 0 0,0 0 0,0 1 0,0-1 0,0 0 0,-1 1 0,1 0 0,0-1 0,-1 1 0,1 0 0,1 2 0,0 1-55,1 1 0,-1 0 0,0 0 0,-1 1 0,1-1 0,-1 0 0,-1 1 0,1 0-1,0 6 1,0 63-249,-2-50 281,0-22 45,0 0 1,0-1-1,-1 1 1,1 0 0,-1 0-1,0-1 1,0 1-1,0-1 1,-1 1 0,1-1-1,-1 1 1,0-1-1,0 0 1,0 0-1,0 0 1,-3 3 0,10-11 1740,-5 4-1729,1 0-1,0-1 0,0 1 0,0 0 1,0 1-1,0-1 0,0 0 0,0 0 1,0 0-1,0 0 0,0 1 0,1-1 1,-1 1-1,0-1 0,0 1 0,1-1 1,-1 1-1,2-1 0,3 0-100,-1 0 0,1 1-1,0-1 1,-1 1 0,1 0-1,0 0 1,0 1 0,-1 0-1,1 0 1,-1 0 0,1 0-1,-1 1 1,1 0 0,-1 0-1,0 1 1,0 0 0,0-1 0,0 2-1,6 4 1,-6-3 18,-1-1 0,0 1-1,0 0 1,-1 1 0,1-1 0,-1 0 0,0 1 0,-1 0 0,1 0-1,-1 0 1,0 0 0,0 0 0,-1 0 0,0 0 0,0 1 0,-1-1-1,1 9 1,-2-13 78,1 0-1,0 1 1,0-1-1,-1 0 1,1 0-1,-1 0 1,1 1-1,-1-1 1,0 0 0,0 0-1,0 0 1,0 0-1,-1-1 1,1 1-1,0 0 1,-1 0-1,-2 2 1,0-1-5,0 0 0,0 0 0,0-1 0,0 1 0,-1-1-1,1 0 1,-9 2 0,-2 0 42,0-1 0,0-1 0,1 0 0,-24 0 0,36-2-57,0 0 0,1 0 0,-1-1 0,0 1 1,0 0-1,0-1 0,0 1 0,0-1 0,0 0 0,1 0 0,-1 0 1,0 0-1,0 0 0,1 0 0,-1 0 0,1 0 0,-1 0 0,1-1 1,0 1-1,-1-1 0,1 1 0,0-1 0,-1-2 0,0 1-565,0-1-1,1 1 1,0-1-1,0 0 0,0 1 1,0-1-1,0 0 1,1 0-1,0 0 1,0 1-1,0-7 0,3-14-5990</inkml:trace>
  <inkml:trace contextRef="#ctx0" brushRef="#br0" timeOffset="390.07">408 575 8196,'0'0'12341,"-3"-10"-12095,-11 45-446,8-12 223,2 0 0,0 1 0,1 0 0,1 46-1,2-67-28,1-1 0,-1 1-1,1 0 1,-1 0 0,1 0-1,0-1 1,0 1-1,1 0 1,-1-1 0,0 1-1,1-1 1,0 1-1,-1-1 1,1 0 0,0 0-1,0 0 1,0 0 0,0 0-1,1 0 1,-1 0-1,1-1 1,-1 1 0,1-1-1,-1 0 1,1 0-1,0 0 1,-1 0 0,1 0-1,3 0 1,-2 0-13,0 0 0,0 0 0,0-1 1,0 1-1,0-1 0,0 0 0,0 0 0,-1 0 1,1-1-1,0 0 0,0 1 0,0-1 0,0-1 0,0 1 1,-1 0-1,1-1 0,-1 0 0,1 0 0,-1 0 1,0 0-1,4-3 0,-3-1 24,0 1-1,0-1 1,0 1 0,-1-1-1,0 0 1,0 0 0,0-1 0,-1 1-1,0 0 1,-1-1 0,2-9-1,-1 5 13,-1-1-1,0 1 0,-1 0 1,-1 0-1,0-1 0,-2-11 1,2 19-60,-1 0 0,1 0 1,-1 0-1,0 0 0,0 1 1,0-1-1,0 0 0,-1 1 1,1 0-1,-1 0 0,0 0 1,0 0-1,0 0 0,0 0 1,-1 1-1,1-1 1,-1 1-1,0 0 0,1 0 1,-1 1-1,0-1 0,0 1 1,-5-2-1,-1 1-692,0-1 0,0 1 0,-16 0 1,-24 3-6068,39 3 1274</inkml:trace>
  <inkml:trace contextRef="#ctx0" brushRef="#br0" timeOffset="701.48">571 279 9941,'0'0'12501,"0"1"-12061,0 7-431,0-1-1,0 0 0,0 0 0,1 0 0,1 0 0,-1 0 0,1 0 0,5 13 0,0 3 77,96 337 467,-101-355-629,-1 0 0,2 0 0,-1-1 0,1 1 0,4 7 0,-6-11-50,-1-1 1,1 1-1,-1-1 1,1 1-1,-1-1 1,1 1-1,-1-1 1,1 0-1,-1 1 1,1-1-1,-1 0 1,1 1-1,0-1 1,-1 0-1,1 0 1,0 1-1,-1-1 1,1 0-1,0 0 1,-1 0-1,2 0 1,-1 0-180,0-1 1,-1 1-1,1-1 1,0 1-1,0-1 1,0 1-1,0-1 0,-1 0 1,1 1-1,0-1 1,-1 0-1,1 0 1,-1 1-1,1-1 1,-1 0-1,1 0 0,-1 0 1,1 0-1,0-1 1,9-24-10537</inkml:trace>
  <inkml:trace contextRef="#ctx0" brushRef="#br0" timeOffset="963.95">882 388 12038,'0'0'11162,"0"12"-10767,0-6-422,-1 15 34,2 0 0,0 0 0,2-1 0,4 22 0,2-6-20,-6-20-292,1 0 0,0-1 1,1 0-1,9 17 0,-14-31 102,0-1-1,1 1 0,-1-1 1,0 1-1,0-1 1,0 0-1,1 1 0,-1-1 1,0 0-1,1 1 1,-1-1-1,0 0 1,1 1-1,-1-1 0,0 0 1,1 0-1,-1 1 1,1-1-1,-1 0 1,0 0-1,1 0 0,-1 0 1,1 1-1,-1-1 1,1 0-1,-1 0 0,0 0 1,1 0-1,-1 0 1,1 0-1,0 0 1,-1 0 69,9 0-6384</inkml:trace>
  <inkml:trace contextRef="#ctx0" brushRef="#br0" timeOffset="1384.57">1032 375 10293,'0'0'12667,"2"-12"-12243,-5 78-592,1-43 178,0-1 0,2 1 1,1-1-1,3 25 0,-2-43-59,-1-1 1,0 1-1,1 0 1,0-1-1,0 0 1,0 1 0,0-1-1,0 0 1,1 0-1,-1 0 1,1 0-1,0-1 1,0 1-1,0-1 1,0 0 0,4 3-1,-6-4 16,1 0 1,-1-1-1,1 1 0,-1 0 0,1 0 0,0-1 0,-1 1 1,1-1-1,0 1 0,-1-1 0,1 0 0,0 0 0,0 0 1,0 0-1,-1 0 0,1 0 0,0 0 0,-1 0 0,1-1 1,0 1-1,0-1 0,-1 1 0,1-1 0,-1 0 0,1 0 1,0 1-1,-1-1 0,0 0 0,1 0 0,-1-1 0,1 1 1,-1 0-1,0 0 0,0-1 0,0 1 0,1-2 0,3-7 34,-1 1 0,-1-1 0,0 0 0,0 0 1,-1 0-1,0 0 0,-1 0 0,0 0 0,0 0 0,-1-1 0,-1 1 0,-3-19 0,4 26-48,-1 0 1,0 1-1,0-1 1,-1 1 0,1-1-1,0 1 1,-1-1-1,0 1 1,1 0 0,-1 0-1,0 0 1,0 0-1,0 0 1,-1 0-1,1 1 1,0-1 0,-1 1-1,1-1 1,-1 1-1,1 0 1,-1 0-1,1 0 1,-6-1 0,3 1-493,0 0 1,0 0 0,0 0 0,0 1-1,-8 0 1,9 0-188,1 1 0,0-1 0,0 1-1,0-1 1,-1 1 0,1 0 0,0 0-1,-4 3 1,-2 3-5106</inkml:trace>
  <inkml:trace contextRef="#ctx0" brushRef="#br0" timeOffset="1680.86">1217 163 12005,'0'0'12428,"0"-1"-12425,0 1 0,-1 0 0,1 0 1,0 0-1,0 0 0,0-1 1,0 1-1,-1 0 0,1 0 1,0 0-1,0 0 0,0 0 1,-1 0-1,1 0 0,0-1 1,0 1-1,-1 0 0,1 0 1,0 0-1,0 0 0,-1 0 1,1 0-1,0 0 0,0 0 1,0 0-1,-1 0 0,1 0 0,0 0 1,0 1-1,-1-1 0,1 0 1,0 0-1,0 0 0,0 0 1,-1 0-1,1 0 0,0 0 1,0 1-1,0-1 0,0 0 1,-1 0-1,1 0 0,0 0 1,0 1-1,0-1 0,0 0 1,0 0-1,-1 1 0,0 4-31,0 0 0,1 0 0,-1 0 0,1 0-1,0 0 1,1 8 0,0 4 39,1 22 38,3 0 0,1-1 0,2 0 0,1 0 0,24 58 0,-1 5-1024,-28-86-741</inkml:trace>
  <inkml:trace contextRef="#ctx0" brushRef="#br0" timeOffset="2037.63">1373 215 8884,'0'0'12350,"2"-3"-11785,-2 2-561,1 0-1,0 0 0,-1 0 0,1 0 1,0 0-1,0 0 0,0 0 1,0 0-1,0 0 0,0 1 0,0-1 1,0 0-1,0 1 0,0-1 0,0 0 1,0 1-1,0-1 0,0 1 1,1 0-1,-1-1 0,0 1 0,0 0 1,1 0-1,-1 0 0,0 0 0,0 0 1,1 0-1,-1 0 0,0 0 1,0 1-1,0-1 0,1 0 0,-1 1 1,0-1-1,0 1 0,0-1 0,0 1 1,0 0-1,0-1 0,0 1 1,0 0-1,0 0 0,0 0 0,1 1 1,3 2-8,-1 0 1,0 1 0,-1-1 0,1 1-1,-1 0 1,0 0 0,0 0 0,0 0-1,2 9 1,0 8-11,-1 0-1,-1 0 1,-2 1-1,0-1 1,-1 1-1,-4 27 1,-1-14 80,5-35-10,5-1-31,0-1 0,0 0-1,-1 0 1,1 0 0,0-1-1,-1 0 1,1 0 0,-1 0-1,0 0 1,0-1 0,0 1-1,0-1 1,6-5 0,3-4-677,0-1 1,13-17 0,-1-4-2943,-2-1-2126</inkml:trace>
  <inkml:trace contextRef="#ctx0" brushRef="#br0" timeOffset="2426.67">1657 153 5763,'0'0'14476,"0"0"-14466,0 0 0,0 0 1,0 0-1,0-1 1,0 1-1,0 0 0,0 0 1,-1 0-1,1-1 1,0 1-1,0 0 0,0 0 1,0 0-1,0-1 1,0 1-1,0 0 0,1 0 1,-1 0-1,0 0 1,0-1-1,0 1 0,0 0 1,0 0-1,0 0 1,0 0-1,0-1 0,0 1 1,0 0-1,1 0 1,-1 0-1,0 0 0,0 0 1,0-1-1,0 1 1,0 0-1,1 0 0,-1 0 1,0 0-1,4 1 3,-1 1 0,1 0-1,-1 0 1,0 0 0,1 0-1,-1 0 1,0 0 0,-1 1 0,5 4-1,6 5 16,-4-6-103,1 2 169,0 0-1,18 18 1,-26-24-175,0 1 0,0-1 0,-1 1 1,1 0-1,0-1 0,-1 1 0,1 0 0,-1 0 1,0 0-1,0 0 0,0 0 0,-1 0 0,1 0 1,-1 0-1,1 1 0,-1-1 0,0 4 0,-1-7 1,0 1 0,1 0 0,-1 0 0,0-1 0,1 1-1,-1 0 1,0-1 0,0 1 0,0-1 0,0 1 0,0-1 0,1 1-1,-1-1 1,0 0 0,0 1 0,0-1 0,0 0 0,0 0 0,0 0-1,0 0 1,0 0 0,0 0 0,0 0 0,-2 0 0,-27-2-238,28 1 326,1 0 0,-1 1 0,1-1 0,-1 0 0,1 0 0,0 0 0,-1-1 0,1 1 0,0 0-1,0 0 1,0-1 0,0 1 0,0-1 0,0 1 0,0-1 0,0 1 0,0-1 0,1 0 0,-1 1 0,1-1 0,-1 0 0,1 1 0,-1-4-1,-4-47 547,5 42-380,-1-8 161,0 0 0,1 1 0,1-1 0,1 0 0,4-21 0,-5 35-325,0 1 0,0-1 0,1 1 0,-1-1 0,1 1 0,-1-1 1,1 1-1,0 0 0,1 0 0,-1 0 0,0 0 0,1 0 0,0 0 0,0 1 1,0-1-1,0 1 0,0 0 0,0 0 0,0 0 0,1 0 0,-1 1 1,1-1-1,-1 1 0,1 0 0,0 0 0,-1 0 0,1 0 0,0 1 0,0 0 1,7 0-1,-11 0-134,1 0-1,0 0 1,0 0 0,-1 0 0,1 0 0,0 0 0,-1 0 0,1 0 0,0 0-1,0 0 1,-1 0 0,1 1 0,0-1 0,-1 0 0,1 1 0,0-1 0,-1 0-1,1 1 1,-1-1 0,1 1 0,-1-1 0,1 1 0,-1-1 0,1 1-1,-1-1 1,1 2 0,-1-1-290,1 1 0,-1-1 0,0 0-1,0 1 1,0-1 0,0 1 0,0-1-1,0 1 1,0-1 0,-1 0 0,1 1-1,0-1 1,-2 3 0,-7 13-6680</inkml:trace>
  <inkml:trace contextRef="#ctx0" brushRef="#br0" timeOffset="3717.28">223 1222 4930,'0'0'9919,"13"4"-9657,12 20-15,-23-21-230,0-1 1,0 1-1,1-1 0,-1 1 1,1-1-1,-1 0 0,1 0 1,0 0-1,0 0 0,0 0 1,0-1-1,0 1 0,0-1 1,0 0-1,0 0 0,5 1 1,1-1 16,0 0 0,0-1 0,0 0 1,0-1-1,0 0 0,0 0 0,0-1 1,-1 0-1,1 0 0,-1-1 1,1 0-1,-1-1 0,0 0 0,10-6 1,-7 2 4,0-1-1,0 0 1,-1 0 0,-1-1 0,0 0 0,0-1 0,-1 0 0,12-20 0,-3-3 433,-15 27-347,1 0 1,-1 1-1,2 0 1,-1-1-1,1 1 0,0 1 1,0-1-1,8-8 1,-11 14-134,0-1 1,-1 1-1,1 0 1,0-1-1,-1 1 1,1 0-1,0 0 1,0 0-1,-1 0 1,1 0-1,0 0 1,0 0-1,-1 0 1,1 0 0,0 0-1,0 0 1,-1 0-1,1 1 1,0-1-1,-1 0 1,1 0-1,0 1 1,-1-1-1,1 1 1,0-1-1,-1 0 1,1 1-1,-1-1 1,1 1-1,-1-1 1,1 2 0,19 21-45,-14-15 57,-3-4-18,0-1 0,0 0 0,0 0 0,1 0 0,-1 0 1,1 0-1,0-1 0,0 0 0,0 0 0,0 0 0,0 0 0,1 0 0,-1-1 0,0 0 0,1 0 0,-1 0 0,1-1 0,-1 1 0,1-1 0,0 0 0,-1 0 1,9-2-1,-5 0 4,-1 0 1,1-1 0,-1 0 0,0 0 0,0 0 0,0-1 0,-1 0 0,1-1 0,-1 1 0,0-1-1,0 0 1,8-10 0,3-7 708,0 0 1,20-38-1,5-6 1548,-42 66-2243,0-1 1,0 1-1,0-1 0,1 1 1,-1 0-1,0-1 0,1 1 1,-1 0-1,0-1 0,1 1 0,-1 0 1,1-1-1,-1 1 0,0 0 1,1 0-1,-1-1 0,1 1 1,-1 0-1,1 0 0,-1 0 1,1 0-1,-1-1 0,1 1 1,-1 0-1,1 0 0,-1 0 1,1 0-1,-1 0 0,1 0 1,-1 0-1,1 1 0,-1-1 0,1 0 1,-1 0-1,1 0 0,-1 0 1,1 1-1,0-1 0,15 17-185,-4-3 262,-4-10-103,-1 0 0,1 0 0,0-1-1,0 0 1,1-1 0,-1 1 0,1-1 0,-1-1-1,1 0 1,-1 0 0,1-1 0,0 0-1,-1 0 1,1-1 0,-1 0 0,1-1-1,-1 0 1,1 0 0,-1 0 0,0-1-1,0-1 1,0 1 0,10-7 0,-6-1 70,0 0 0,20-24 0,-26 27 131,1-1 0,1 1 0,-1 1 1,1-1-1,0 1 0,1 1 0,0 0 0,15-9 1,-21 15-182,0-1-1,0 1 1,0 0 0,-1 0 0,1 0 0,0 1 0,0-1 0,0 1 0,-1-1 0,1 1 0,0 0 0,-1 0 0,1 0-1,-1 1 1,1-1 0,-1 0 0,1 1 0,-1 0 0,0-1 0,0 1 0,3 3 0,-2-2-17,0 0 0,1-1 0,0 1 0,-1-1 0,1 0 0,0 0 1,0-1-1,0 1 0,6 1 0,-3-3 10,1 1 0,-1-1-1,0-1 1,1 0 0,-1 0 0,0 0 0,1-1 0,-1 0-1,0 0 1,0-1 0,0 0 0,-1 0 0,1-1 0,-1 1-1,0-2 1,0 1 0,11-10 0,-3 0 57,-1 0 0,-1 0 0,0-2 0,-1 1 0,17-32 0,-28 45-17,1 1 0,-1 0 0,1 0 0,-1 0 0,1 0 0,-1 0 1,1 0-1,0 0 0,0 0 0,0 0 0,-1 1 0,1-1 0,0 0 1,0 0-1,0 1 0,0-1 0,0 0 0,0 1 0,0-1 0,0 1 1,1 0-1,-1-1 0,0 1 0,0 0 0,0 0 0,3-1 0,-1 2-21,-1 0-1,1 0 0,0 0 0,0 0 0,0 1 0,-1-1 0,1 1 0,3 2 0,7 4-32,-8-4 21,1-1 1,0-1-1,0 1 0,0-1 1,0 0-1,0-1 0,0 1 1,0-1-1,1 0 0,-1-1 1,0 0-1,1 0 0,-1 0 1,0 0-1,1-1 0,11-3 1,-14 2 3,0 1 1,-1 0 0,1-1-1,-1 0 1,0 0 0,1 0 0,-1 0-1,0 0 1,0-1 0,0 0-1,-1 1 1,1-1 0,-1 0-1,1 0 1,-1 0 0,0-1 0,0 1-1,0 0 1,-1-1 0,1 1-1,-1-1 1,0 0 0,0 1 0,0-1-1,0 0 1,-1 0 0,1 0-1,-1-6 1,0 9-98,0 0 0,0 1 1,0-1-1,0 0 0,0 0 0,0 0 1,0 0-1,-1 0 0,1 1 0,0-1 0,0 0 1,-1 0-1,1 1 0,0-1 0,-1 0 0,1 0 1,-1 1-1,1-1 0,-1 0 0,1 1 0,-1-1 1,-1 0-1,1 0-272,0 1 0,0 0 1,-1-1-1,1 1 0,0 0 1,0 0-1,-1 0 0,1 0 0,0 0 1,0 0-1,-1 1 0,1-1 1,0 0-1,0 0 0,0 1 0,-1-1 1,0 2-1,-22 12-7686</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03:29.544"/>
    </inkml:context>
    <inkml:brush xml:id="br0">
      <inkml:brushProperty name="width" value="0.035" units="cm"/>
      <inkml:brushProperty name="height" value="0.035" units="cm"/>
    </inkml:brush>
  </inkml:definitions>
  <inkml:trace contextRef="#ctx0" brushRef="#br0">49 138 3762,'0'0'12107,"-3"-3"-11862,2 3-244,1-1-1,0 1 1,0-1 0,0 1-1,-1-1 1,1 1 0,0 0-1,0-1 1,-1 1 0,1-1-1,0 1 1,-1 0 0,1 0-1,0-1 1,-1 1 0,1 0-1,0-1 1,-1 1 0,1 0-1,-1 0 1,1 0 0,-1 0-1,1-1 1,-1 1 0,1 0-1,0 0 1,-1 0 0,1 0-1,-1 0 1,1 0 0,-1 0-1,1 0 1,-1 0 0,1 0-1,-1 0 1,1 1 0,-1-1-1,1 0 1,0 0 0,-1 0-1,1 0 1,-1 1 0,1-1-1,0 0 1,-1 1 0,0-1-1,-9 32 6,8-24 13,-5 31 119,2 0 1,2 1-1,4 77 0,0-71-120,-1-34-8,0-1-1,1 1 1,1-1-1,0 0 1,0 0-1,1 0 1,1 0-1,0 0 1,0-1-1,8 15 1,-8-20-32,-1 0-1,1-1 1,0 1-1,0-1 1,0 1 0,1-1-1,-1-1 1,1 1 0,0-1-1,0 0 1,0 0 0,1 0-1,-1-1 1,1 1 0,-1-1-1,1-1 1,0 1 0,0-1-1,0 0 1,0 0-1,7-1 1,-5 1-7,-1-1-1,1 0 1,0-1-1,0 0 0,0 0 1,-1-1-1,1 0 1,-1 0-1,1-1 1,-1 0-1,0 0 1,0-1-1,0 0 1,0 0-1,-1 0 1,0-1-1,0 0 0,0 0 1,0-1-1,-1 0 1,0 0-1,0 0 1,-1 0-1,1-1 1,-1 0-1,-1 0 1,4-9-1,1-3 62,-1 0 0,-1 0 0,-1-1-1,-1 0 1,-1 0 0,2-31 0,-7-125 1107,1 152-823,-6-6 2542,6 30-2877,1 1 18,-1-1 1,1 0-1,-1 0 1,0 1-1,1-1 1,-1 0-1,1 1 1,-1-1-1,1 1 1,-1-1-1,1 0 1,0 1-1,-1-1 1,1 1-1,-1 0 1,1-1-1,0 1 1,-1-1-1,1 1 1,0-1 0,0 1-1,0 0 1,-1-1-1,1 1 1,0-1-1,0 1 1,0 0-1,0-1 1,0 2-1,-1 1 3,-7 36 253,1 0 1,2 0 0,2 1-1,1-1 1,3 1 0,5 43 0,-5-72-232,0 0 0,2 0 1,-1 0-1,1-1 1,1 1-1,0-1 0,9 18 1,-11-24-18,1 0-1,-1 0 1,1-1 0,0 1-1,0 0 1,0-1 0,0 0 0,1 0-1,-1 0 1,1 0 0,0 0-1,0-1 1,0 0 0,0 0 0,0 0-1,1 0 1,-1 0 0,1-1-1,-1 0 1,9 1 0,-5-1-11,1-1 0,-1 0 0,0-1 1,0 1-1,1-2 0,-1 1 0,0-1 0,0 0 0,0-1 1,12-6-1,-16 7-227,1-1 0,-1 0 1,0 0-1,0 0 0,0-1 0,0 1 1,0-1-1,-1 0 0,1 0 0,-1 0 1,0-1-1,-1 1 0,1-1 0,-1 0 1,0 1-1,0-1 0,0 0 1,1-6-1,-2-5-4603,-1 1-4589</inkml:trace>
  <inkml:trace contextRef="#ctx0" brushRef="#br0" timeOffset="311.58">152 439 7860,'0'0'5666,"96"-7"-5010,-45-1-319,0 1-145,-4-1-192,-4-1-32,-3 1-128,-5 3-1825,-1-1-1937</inkml:trace>
  <inkml:trace contextRef="#ctx0" brushRef="#br0" timeOffset="1166.22">668 351 10309,'0'0'11629,"-1"3"-11191,0 0-441,0 1 0,1-1 0,-1 1 0,1 0 0,0-1 0,0 1 1,1-1-1,-1 1 0,1-1 0,0 1 0,-1-1 0,3 5 0,21 47 42,-7-20-22,-12-18-308,0 0 1,0 0-1,-2 0 0,0 1 0,-1 0 0,-1 29 1,-1-46-375,-1-9 672,0 0 1,1 0-1,0 0 0,0 0 0,1-8 0,0-11 217,-1 16 13,0-1-1,1 1 1,0-1 0,1 1-1,6-23 1,-7 31-212,0 0 0,1 0 0,-1 0 0,1 0 1,-1 1-1,1-1 0,0 0 0,0 1 0,0-1 0,0 1 0,1 0 0,-1 0 0,1 0 0,-1 0 0,1 0 0,0 1 0,0-1 0,-1 1 1,1-1-1,0 1 0,0 0 0,1 0 0,-1 1 0,0-1 0,0 0 0,5 1 0,10-2-79,-12 1-40,0 0-1,0 1 1,1 0-1,-1 0 1,0 0 0,7 2-1,-13 22 26,0-21 60,0 0 0,0 1 0,0-1 0,0 0 1,1 0-1,-1 1 0,1-1 0,0 0 0,0 0 1,0 0-1,1 0 0,-1 0 0,1 0 0,-1-1 1,1 1-1,0 0 0,0-1 0,0 1 0,0-1 1,1 0-1,-1 1 0,1-1 0,-1 0 0,1-1 0,0 1 1,0 0-1,0-1 0,0 0 0,0 1 0,0-1 1,0 0-1,0-1 0,0 1 0,0-1 0,1 1 1,-1-1-1,0 0 0,0 0 0,1 0 0,-1 0 1,0-1-1,5-1 0,-5 1 17,1-1 0,-1 1 0,1-1 0,-1 0 0,0 0 0,1 0-1,-1-1 1,0 1 0,0-1 0,-1 1 0,1-1 0,-1 0 0,1 0 0,2-6 0,4-4 64,-2-1 1,9-18-1,-10 16 43,-1 0-1,0-1 1,-1 1 0,-1-1 0,2-25-1,-4-86 385,-2 72-243,1 46-141,0 0-1,-1 0 1,-1 0-1,-3-12 1,5 19-42,-1 0 1,0 0-1,0 1 0,0-1 1,0 1-1,0-1 0,-1 1 1,1-1-1,-1 1 1,0 0-1,1 0 0,-1 0 1,0 0-1,0 0 0,0 0 1,-1 0-1,1 1 0,0-1 1,-1 1-1,-2-2 0,5 3-69,-1 0 0,0 1 0,0-1 0,1 0 0,-1 0 0,0 1 0,1-1 0,-1 0 0,0 1 0,1-1 0,-1 1 0,0-1 0,1 1 0,-1-1 0,1 1 0,-1-1 0,1 1 0,-1-1 0,1 1 0,-1 0 0,1-1 0,0 1 0,-1 0-1,1-1 1,0 1 0,0 0 0,-1 0 0,1-1 0,0 1 0,0 0 0,0 0 0,0-1 0,0 1 0,0 0 0,0 1 0,-3 34 6,3-33-11,-1 30 53,1-1 0,2 1 0,2 0 0,1-1 0,1 0-1,13 41 1,-14-57-28,28 76 86,-29-83-107,0 0 0,1 0 0,0 0 0,1 0 0,-1-1 0,2 0 0,9 9 0,-15-16-58,0 0 0,0 0 0,0 0 0,0 0 0,0-1 1,0 1-1,0 0 0,0-1 0,0 1 0,1-1 0,-1 1 1,0-1-1,0 1 0,1-1 0,1 0 0,-2 0-214,0 0-1,0-1 0,1 1 1,-1-1-1,0 1 1,0-1-1,0 1 1,0-1-1,0 0 0,0 1 1,0-1-1,0 0 1,0 0-1,0 0 0,0 0 1,0 0-1,-1 0 1,1 0-1,0 0 1,-1 0-1,1 0 0,0-2 1,10-19-6059</inkml:trace>
  <inkml:trace contextRef="#ctx0" brushRef="#br0" timeOffset="1541.36">1593 56 11509,'0'0'12390,"0"6"-12201,0 8-44,1 0-1,0 0 0,1 0 1,0-1-1,5 16 0,28 72 340,-12-35-433,-17-49-607,8 31 1317,-11-14-8311</inkml:trace>
  <inkml:trace contextRef="#ctx0" brushRef="#br0" timeOffset="1730.06">1529 289 2577,'0'0'18441,"17"-15"-17961,25 15-240,5 4-80,2-4-144,0 0-16,-6 0-688,-2 0-1713,8-4-2338,2-13-6834</inkml:trace>
  <inkml:trace contextRef="#ctx0" brushRef="#br0" timeOffset="2274.79">2122 106 7155,'0'0'12843,"0"1"-12757,-1-1-1,1 1 1,0-1-1,0 0 1,0 1-1,0-1 1,-1 1-1,1-1 1,0 1-1,0-1 1,0 1-1,0-1 1,0 1-1,0-1 1,0 0-1,0 1 1,0-1-1,0 1 1,0-1-1,0 1 1,1-1-1,-1 1 1,0-1-1,0 1 0,3 0 39,-1 1-1,0-1 1,1 0-1,-1 0 1,0 0-1,1 0 0,0-1 1,-1 1-1,1-1 1,-1 1-1,1-1 1,3 0-1,4 1 151,312 24 1765,-105-24-5810,-217-16-7423,-3 2 1595</inkml:trace>
  <inkml:trace contextRef="#ctx0" brushRef="#br0" timeOffset="2601.61">2598 9 9220,'0'0'13988,"-3"-3"-13321,-6-3-237,11 14 254,18 19 400,5-5-381,45 32-1,-49-39-620,-1 0 0,-1 1 0,0 0 0,20 24-1,-37-36-81,1-1-1,-1 1 0,1-1 0,-1 1 0,0 0 1,-1 0-1,1 0 0,-1 0 0,1 0 0,-1 0 1,0 0-1,-1 0 0,1 1 0,-1 3 0,0-5-2,0-1 1,-1 1-1,1-1 0,-1 1 0,1-1 0,-1 1 1,0-1-1,0 1 0,0-1 0,0 0 0,-1 0 0,1 0 1,-1 0-1,1 0 0,-1 0 0,0 0 0,1 0 0,-1 0 1,0-1-1,0 1 0,0-1 0,-1 1 0,-3 1 0,-17 7-128,-1-1 0,-1-2-1,-36 8 1,57-14-1069,7-1-1369,6 0 306,20 0-4644</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03:38.269"/>
    </inkml:context>
    <inkml:brush xml:id="br0">
      <inkml:brushProperty name="width" value="0.035" units="cm"/>
      <inkml:brushProperty name="height" value="0.035" units="cm"/>
    </inkml:brush>
  </inkml:definitions>
  <inkml:trace contextRef="#ctx0" brushRef="#br0">8888 489 3426,'0'0'5837,"-18"-2"-3412,-59-8-987,73 9-1368,0 1 1,-1-1-1,1 1 0,0 1 1,0-1-1,0 1 0,0-1 1,-1 1-1,1 0 0,0 1 1,0-1-1,1 1 0,-1-1 0,0 1 1,0 0-1,1 1 0,-1-1 1,1 1-1,0-1 0,0 1 1,0 0-1,0 0 0,0 1 1,1-1-1,-1 0 0,1 1 1,0-1-1,-2 6 0,-1 2-28,1 0 0,1 0-1,-1 0 1,2 0 0,0 1-1,0-1 1,1 0 0,0 13-1,1-20-47,0 0-1,0 0 0,1 0 0,-1 0 0,1 0 0,0 0 1,0 0-1,0 0 0,1 0 0,-1-1 0,1 1 0,0 0 1,0-1-1,0 0 0,0 1 0,1-1 0,-1 0 0,1 0 1,0 0-1,0 0 0,0-1 0,0 1 0,1-1 0,-1 0 1,0 0-1,1 0 0,0 0 0,-1-1 0,1 0 0,0 1 1,5 0-1,-1 0-67,1 1 1,-1-1-1,1-1 1,-1 0-1,1 0 1,-1-1-1,1 0 1,0 0-1,-1-1 1,1 0-1,14-4 1,-18 3 57,0 0 1,0 0 0,0 0 0,-1-1-1,1 0 1,-1 0 0,1 0 0,-1 0-1,0-1 1,0 0 0,-1 0 0,1 0-1,-1 0 1,0-1 0,0 1 0,0-1-1,-1 1 1,1-1 0,2-9-1,0-5 336,-1 0-1,0-1 0,-2 0 0,0 0 1,-1 0-1,-3-30 0,2 32 176,-1 9-143,1 0 1,-1-1 0,-1 1-1,-4-15 1,5 21-243,-1-1 1,1 0 0,-1 1-1,1-1 1,-1 1 0,0-1-1,-1 1 1,1 0 0,0 0-1,-1 0 1,0 0 0,-6-5-1,9 8-105,-1-1 0,0 1 0,0 0 0,1-1-1,-1 1 1,0-1 0,0 1 0,0 0 0,0 0 0,0 0-1,0-1 1,0 1 0,1 0 0,-1 0 0,0 0 0,0 0-1,0 0 1,0 1 0,0-1 0,0 0 0,0 0 0,0 1 0,1-1-1,-1 0 1,0 1 0,0-1 0,0 1 0,1-1 0,-1 1-1,0-1 1,0 1 0,1-1 0,-1 1 0,1 0 0,-1 0-1,0-1 1,1 1 0,0 0 0,-1 0 0,1-1 0,-1 1-1,1 0 1,0 0 0,-1 1 0,-1 4-33,0 0 1,0 1-1,0-1 1,-1 12-1,2-8 16,0 0 0,0 1 0,1-1 0,0 0 0,4 20 0,-3-25-69,1-1-1,-1 1 1,1-1 0,0 1 0,0-1-1,0 0 1,1 0 0,0 0 0,-1 0-1,1 0 1,1 0 0,-1-1 0,0 0-1,8 6 1,-5-4-258,1-1 0,0 0 0,1 0 1,-1 0-1,1-1 0,-1 0 0,1 0 0,0-1 1,0 0-1,0 0 0,1-1 0,-1 0 0,0-1 0,9 0 1,-14 0 239,-1 0 0,1-1 0,-1 1 0,0-1-1,1 1 1,-1-1 0,0 0 0,1 0 0,-1 0 0,0 0 0,0 0 0,0 0 0,0-1 0,0 1 0,0-1 0,0 1 0,0-1 0,1-2 0,0 0 31,0-1-1,0 1 0,-1-1 1,1 1-1,-1-1 1,0 0-1,-1 0 1,2-6-1,1-10 368,-1 0 0,-1-1-1,-2-27 1,0 42-119,0-13 350,1-5 540,-1 0 0,-1 0-1,-1 1 1,-2-1-1,-10-42 1,8 57 135,1 11-244,-4 19-673,0 22-286,1 0 0,-3 78-1,10 92 338,3-108-301,-2-69-13,9 63 0,-6-83-65,0-1 0,1 1 0,0-1 0,1 0 0,1 0 0,13 23 0,-18-34-2,1 0 0,0 0 0,-1-1 0,2 1 0,-1 0 0,0-1 0,0 0 0,1 1 0,-1-1 0,1 0 0,0 0 0,0 0 0,0-1 0,-1 1 0,2-1 0,-1 0 0,0 1 0,0-1 0,0-1 0,0 1 0,1 0 0,-1-1 0,0 0 0,1 1 0,-1-1 0,0-1 0,1 1 0,3-1 0,-2 0 48,-1-1-1,1 0 0,-1 0 0,0 0 1,1-1-1,-1 1 0,0-1 0,0 0 1,-1 0-1,1 0 0,0-1 0,-1 1 1,0-1-1,0 0 0,0 0 1,0 0-1,-1 0 0,3-7 0,1-6 9,-1 0 0,-1-1 0,0 0 0,-2 0-1,0 0 1,-1 0 0,0 0 0,-2-1 0,0 1 0,-6-29-1,4 37-174,0 0 0,0 0 0,-1 1 0,0-1-1,-1 1 1,-7-11 0,10 16 22,0 0 0,-1 0 0,0 1 0,0-1 0,0 1 1,-1-1-1,1 1 0,-1 0 0,1 0 0,-1 0 0,0 1 0,0-1 0,0 1 0,-1 0 1,1 0-1,-6-1 0,7 3-1696</inkml:trace>
  <inkml:trace contextRef="#ctx0" brushRef="#br0" timeOffset="470.17">9660 436 896,'0'0'18918,"-17"-12"-18325,-53-37-372,69 48-217,-1 1-1,1-1 0,0 0 1,0 0-1,-1 1 1,1-1-1,-1 1 1,1-1-1,0 1 0,-1 0 1,1-1-1,-1 1 1,1 0-1,-1 0 1,1 0-1,-1 0 1,1 0-1,0 0 0,-1 1 1,1-1-1,-1 0 1,1 1-1,-1-1 1,1 1-1,0 0 0,-1-1 1,1 1-1,0 0 1,0 0-1,0 0 1,-1 0-1,1 0 0,0 0 1,0 0-1,0 0 1,1 0-1,-1 0 1,0 0-1,0 1 1,0 1-1,-3 2 3,-2 4 3,0 0 1,0 0 0,1 1-1,0-1 1,1 1-1,0 0 1,0 1 0,1-1-1,1 0 1,0 1-1,0 0 1,1-1 0,0 1-1,1 13 1,0-21-33,1 0-1,-1-1 1,1 1 0,0 0-1,0-1 1,0 1 0,0-1 0,0 1-1,0-1 1,1 0 0,-1 1-1,1-1 1,-1 0 0,1 0 0,0 0-1,0 0 1,0 0 0,0 0-1,0-1 1,1 1 0,-1-1-1,0 1 1,1-1 0,-1 0 0,1 0-1,-1 0 1,1 0 0,5 0-1,6 2-312,0 0-1,0-1 1,0-1-1,19 0 0,-28-1 239,0-1-1,0 1 0,0-1 0,0 1 0,0-1 0,0-1 0,0 1 0,-1-1 0,1 0 0,0 0 0,-1 0 0,1-1 0,-1 1 0,0-1 0,5-4 0,-4 2 55,0 0 0,-1-1 1,1 1-1,-1-1 1,0 0-1,-1 0 0,0-1 1,0 1-1,4-12 1,0-6 191,-2 0 0,-1 0 0,-1 0 0,-1-1 0,-1-29 0,-1 34 151,-1-1 0,-1 1 0,0-1 0,-2 1-1,0 0 1,-2 0 0,0 0 0,-1 1 0,-1 0-1,0 1 1,-17-26 0,25 43-261,-1 0 0,1 0 0,0 0 1,-1 1-1,0-1 0,1 0 0,-1 1 0,1-1 1,-1 0-1,0 1 0,1-1 0,-1 0 0,0 1 0,0 0 1,0-1-1,1 1 0,-1-1 0,-2 0 0,3 2-39,-1-1-1,0 1 0,1 0 0,-1-1 0,1 1 0,-1-1 0,1 1 0,-1 0 0,1-1 1,0 1-1,-1 0 0,1-1 0,0 1 0,-1 0 0,1 0 0,0-1 0,0 1 1,0 0-1,0 0 0,0 0 0,0-1 0,0 1 0,0 1 0,-3 31-13,2 0 0,1 0 0,1 0 0,2 0 1,1 0-1,2 0 0,1-1 0,19 51 0,-16-59-719,0 0 0,2-1 0,28 40 0,-36-57 59,0 0 1,1-1 0,-1 1 0,1-1 0,1 0-1,-1-1 1,1 1 0,0-1 0,10 6 0,16 2-5478</inkml:trace>
  <inkml:trace contextRef="#ctx0" brushRef="#br0" timeOffset="1124.58">10006 438 4786,'0'0'13252,"-6"-14"-12556,-21-45-512,27 59-180,0-1 0,-1 0 1,1 1-1,-1-1 0,1 0 0,0 1 0,-1-1 1,1 1-1,-1-1 0,0 1 0,1-1 0,-1 1 1,1-1-1,-1 1 0,0 0 0,1-1 0,-1 1 1,0 0-1,1-1 0,-1 1 0,0 0 0,0 0 1,1 0-1,-1 0 0,0 0 0,0 0 0,1 0 1,-1 0-1,0 0 0,0 0 0,1 0 0,-1 0 1,0 0-1,1 1 0,-1-1 0,0 0 0,1 1 1,-1-1-1,0 0 0,1 1 0,-1-1 0,0 1 1,1-1-1,-1 1 0,1-1 0,-1 1 0,0 0 1,-19 27 149,19-26-131,-4 7 5,2 1 0,-1 0 0,1 0 0,0 0 1,1 0-1,0 0 0,1 1 0,0-1 0,1 0 0,1 14 0,-1-22-61,0 0-1,0-1 0,0 1 0,0 0 0,1-1 1,-1 1-1,1 0 0,-1-1 0,1 1 0,0-1 1,-1 1-1,1-1 0,0 1 0,0-1 0,0 1 1,0-1-1,0 0 0,1 0 0,-1 0 0,0 1 1,1-1-1,-1 0 0,0-1 0,1 1 1,-1 0-1,1 0 0,-1-1 0,1 1 0,0 0 1,-1-1-1,4 1 0,4 0-521,0 0 0,0 0-1,1 0 1,13-2 0,-18 0 306,-2 1 201,-1-1 0,1 0 0,0 0-1,0 0 1,-1 0 0,1 0 0,0-1-1,-1 1 1,1-1 0,-1 0 0,0 0-1,1 0 1,-1 0 0,0 0 0,0 0-1,-1 0 1,1-1 0,0 1 0,-1-1 0,1 0-1,-1 1 1,0-1 0,0 0 0,1-3-1,4-10 706,-1 0 1,5-30-1,-10 45-609,5-90 6007,-5 86-5003,0 15-565,0 18-784,0-21 339,0 8-147,0 0 0,1 0 0,0-1 0,1 1 0,6 21 0,-7-33 39,0 0 1,0 0-1,0-1 0,1 1 0,-1-1 0,1 1 0,-1-1 0,1 1 1,0-1-1,0 0 0,0 0 0,0 0 0,0 0 0,1 0 0,-1 0 0,0 0 1,1-1-1,-1 0 0,1 1 0,0-1 0,0 0 0,-1 0 0,1 0 1,0-1-1,0 1 0,0-1 0,0 1 0,0-1 0,0 0 0,0 0 0,-1 0 1,1-1-1,0 1 0,0-1 0,3 0 0,-2-1 50,0 1 1,0-1-1,0 0 1,-1 0-1,1 0 0,-1 0 1,1-1-1,-1 1 0,0-1 1,0 0-1,0 0 1,0 0-1,-1 0 0,1 0 1,-1-1-1,4-7 0,2-4 22,-1 0 0,10-31 0,-8 7 97,-1 0-1,-2 0 1,-2-1-1,-1 0 1,-3 0-1,-4-45 1,4 83-75,-6-45 554,6 45-497,-1-1-1,1 1 0,-1 0 1,0 0-1,1 0 0,-1 0 1,0 0-1,-1 0 1,1 0-1,0 0 0,0 0 1,-1 0-1,1 1 0,-1-1 1,1 0-1,-1 1 0,-3-2 1,5 2-82,-1 1 0,1 0 1,-1 0-1,1 0 0,-1 0 1,0 0-1,1 0 0,-1 0 1,1 0-1,-1 1 0,1-1 0,-1 0 1,1 0-1,-1 0 0,1 0 1,-1 1-1,1-1 0,-1 0 1,1 1-1,-1-1 0,1 0 1,-1 1-1,1-1 0,0 0 1,-1 1-1,1-1 0,0 1 1,-1-1-1,1 1 0,0-1 1,0 1-1,-1-1 0,1 1 1,0-1-1,0 1 0,0-1 1,0 1-1,0-1 0,0 1 0,0 0 1,0 0-1,-5 25-58,5-25 69,-3 47 0,2-1 0,2 0 0,3 1 0,1-1 0,3-1 0,1 1 0,27 75 0,-35-118-519,17 39 461,-3-26-2839,-15-17 2514,1 1 0,-1-1 0,1 0-1,0 0 1,-1 1 0,1-1 0,0 0 0,-1 0 0,1 1 0,0-1 0,0 0 0,-1 0 0,1 0-1,0 0 1,0 0 0,-1 0 0,1 0 0,0-1 0,-1 1 0,1 0 0,0 0 0,-1 0 0,2-1-1</inkml:trace>
  <inkml:trace contextRef="#ctx0" brushRef="#br0" timeOffset="1282.33">10279 365 5491,'0'0'9924,"71"-6"-9924,-31 10-992,1-4-465,8 0-944,5 0-64,5-2-32,-5-17 352</inkml:trace>
  <inkml:trace contextRef="#ctx0" brushRef="#br0" timeOffset="1671.22">10743 261 1681,'0'0'11128,"1"-17"-8509,-1-57-578,0 73-1948,0-1 0,0 1 0,0-1 0,-1 1 0,1-1 0,0 1 0,-1-1 0,1 1 0,-1-1 0,0 1 0,1 0 0,-1-1 0,0 1 0,0 0 0,0 0 0,0-1 0,0 1 0,0 0 0,0 0 0,0 0 0,-1 0 0,1 1 0,0-1 0,-1 0 0,1 0 0,0 1 0,-1-1 0,1 1 0,-1-1 0,1 1 0,-3-1 0,2 1-34,-1 0 1,1 0-1,0 0 1,0 0-1,0 0 0,-1 0 1,1 0-1,0 1 1,0-1-1,0 1 1,0 0-1,0-1 0,0 1 1,0 0-1,0 0 1,-3 3-1,2 0-37,0 0 0,0 0 0,0 1-1,0-1 1,1 1 0,0 0 0,0 0 0,0 0-1,0 0 1,1 0 0,0 0 0,-1 10 0,0 9 93,2 37 1,1-33-71,-1-21-34,0 1 0,0-1 0,1 1 0,1 0 0,-1-1 0,1 0 0,0 1 0,1-1 0,0 0 0,6 11 0,-7-15-41,0 1 0,1-1 0,0 0 0,-1 0-1,1 0 1,0 0 0,1 0 0,-1-1 0,0 0 0,1 1 0,-1-1 0,1 0 0,0-1 0,-1 1 0,1-1-1,0 1 1,0-1 0,0-1 0,0 1 0,0 0 0,6-1 0,-7 1 16,0-1 0,0 0 1,0 1-1,0-1 0,0-1 0,1 1 0,-1 0 1,0-1-1,0 0 0,0 1 0,0-1 1,0 0-1,-1-1 0,1 1 0,0 0 1,0-1-1,-1 0 0,1 0 0,-1 1 0,1-1 1,-1-1-1,0 1 0,0 0 0,0 0 1,0-1-1,0 0 0,0 1 0,-1-1 1,1 0-1,1-4 0,4-9 178,-1-1-1,0 0 1,-1 0 0,-1-1 0,4-34 0,-3-78 4880,-5 176-5110,2 1 1,1-1 0,3 0-1,2 0 1,13 44 0,-16-79-425,0-1-1449,-4-3-4781</inkml:trace>
  <inkml:trace contextRef="#ctx0" brushRef="#br0" timeOffset="-5142.87">3496 728 6627,'0'0'11795,"-7"-5"-11566,-22-16-210,35 24 111,0 0 0,0-1 0,0 1 0,0-1 0,1-1 1,-1 1-1,1-1 0,-1 0 0,8 0 0,75 1 456,-60-3-606,17 2-139,74-3 426,-106 1-901,1-1 0,-1-1 0,0 0 0,0-1 0,0 0 0,16-8 0,-29 12 283,1-1 0,-1 1 0,0-1 0,1 0 0,-1 1 0,0-1 0,1 0 0,-1 0 0,0 0 0,0 0 0,0 0 0,0 0 0,0 0 0,0 0-1,0-1 1,0 1 0,0 0 0,0 0 0,-1-1 0,1 1 0,-1-1 0,1 1 0,-1-1 0,1 1 0,-1-1 0,1-2 0,-2 3 122,1 0-1,0 0 1,-1-1 0,1 1 0,-1 0 0,1 0 0,-1 0 0,1 0 0,-1 0-1,0 0 1,0 0 0,0 0 0,1 0 0,-1 0 0,-2-1 0,-14-8 2897,5 5-337,-2-1 1373,3 4 5310,13 8-8590,7 11-230,1 0-1,1 0 0,14 16 0,-11-14-141,22 36 0,-32-48-50,-1 1 0,1-1 0,-2 0 1,1 1-1,-1 0 0,0 0 1,-1-1-1,0 1 0,0 11 0,-1-16-26,1-1-1,-1 1 1,0-1-1,-1 1 0,1 0 1,0-1-1,-1 1 1,1-1-1,-1 1 0,0-1 1,0 0-1,0 1 1,0-1-1,0 0 0,-1 1 1,-2 3-1,1-5-293,1 1 0,-1-1 0,1 0-1,-1 1 1,1-1 0,-1 0 0,0 0-1,0-1 1,1 1 0,-1-1 0,0 1-1,0-1 1,0 0 0,-5-1 0,1-2-2817,5-14-1454</inkml:trace>
  <inkml:trace contextRef="#ctx0" brushRef="#br0" timeOffset="-3624.46">4377 382 9524,'0'0'11387,"-4"7"-11056,-1 4-232,1-1 0,0 2 0,1-1 0,0 0 0,1 1 0,0-1 0,0 21 0,4 96 427,-1-100-494,1 1 17,1 1 1,11 52 0,-11-71-43,0-1 0,0 1 0,1-1 1,0 0-1,1-1 0,0 1 0,1-1 0,0 0 0,0 0 0,1-1 0,8 9 0,-12-14-11,1 0-1,-1 0 1,1-1-1,0 1 1,0-1 0,0 0-1,0 0 1,0 0-1,0-1 1,0 0-1,0 1 1,1-1-1,-1-1 1,1 1-1,-1-1 1,0 0-1,1 0 1,-1 0-1,1 0 1,-1-1-1,1 0 1,-1 0-1,0 0 1,0 0-1,1-1 1,-1 1-1,0-1 1,0 0-1,-1 0 1,1-1-1,0 1 1,-1-1-1,1 0 1,-1 0-1,0 0 1,0 0-1,0-1 1,0 1-1,-1-1 1,5-7-1,-1-1 12,0 0-1,-1 0 0,-1 0 0,0-1 1,0 1-1,1-17 0,5-77 57,-9 73-28,-1 33-30,0-1 1,0 0 0,0 1-1,-1-1 1,1 0-1,0 1 1,0-1-1,0 0 1,0 0 0,1 1-1,-1-1 1,0 0-1,0 1 1,0-1 0,0 0-1,1 1 1,-1-1-1,0 1 1,1-1 0,-1 0-1,1 1 1,-1-1-1,0 1 1,1-1 0,-1 1-1,1-1 1,-1 1-1,1-1 1,0 1-1,-1 0 1,1-1 0,-1 1-1,1 0 1,0 0-1,-1-1 1,1 1 0,0 0-1,-1 0 1,1 0-1,0 0 1,-1 0 0,1-1-1,0 2 1,-1-1-1,1 0 1,0 0-1,-1 0 1,1 0 0,0 0-1,-1 0 1,1 1-1,0-1 1,-1 0 0,1 1-1,0-1 1,-1 0-1,1 1 1,-1-1 0,1 1-1,-1-1 1,1 0-1,0 2 1,8 5-63,0 0 0,0 1 0,8 10 1,-5-6 126,-6-6-118,-5-4-13,1 0-1,0 0 0,-1-1 1,1 1-1,0 0 1,0-1-1,0 1 0,0-1 1,0 0-1,1 0 1,-1 0-1,0 0 0,3 1 1,-5-25 178,0 21-116,0-1 0,-1 1 1,1-1-1,-1 1 0,0-1 0,0 1 0,0-1 0,0 1 1,0 0-1,0-1 0,-1 1 0,1 0 0,-1 0 0,1 0 1,-1 0-1,0 0 0,0 1 0,0-1 0,0 0 0,0 1 1,0-1-1,0 1 0,-1 0 0,1 0 0,0 0 0,-1 0 0,-3-1 1,0 0 19,-1 0 1,0 1 0,0 0 0,0 0 0,0 0 0,0 1-1,0 0 1,0 0 0,-9 1 0,13 1-23,0-1 1,0 0-1,0 0 1,1 1-1,-1 0 1,0-1-1,1 1 0,-1 0 1,1 0-1,0 0 1,0 1-1,0-1 1,0 1-1,0-1 0,0 1 1,0 0-1,1-1 1,0 1-1,-1 0 1,1 0-1,0 0 0,0 0 1,0 3-1,-3 9 1,1-1 0,1 1 1,-1 22-1,2-29 4,0 5-26,1 1 1,0-1 0,1 0 0,4 25-1,-5-35-32,1 0-1,0 0 1,0 0-1,0 0 0,1 0 1,-1-1-1,1 1 1,-1 0-1,1-1 1,0 1-1,0-1 1,0 0-1,0 0 0,0 0 1,1 0-1,-1 0 1,1 0-1,-1 0 1,1-1-1,0 1 0,-1-1 1,1 0-1,0 0 1,0 0-1,0 0 1,0-1-1,3 1 1,0 0 9,-1 0 1,1 0 0,-1-1-1,1 0 1,-1 0 0,1-1 0,-1 1-1,1-1 1,-1-1 0,0 1-1,1-1 1,-1 1 0,0-1 0,0-1-1,0 1 1,0-1 0,5-4-1,-4 2 70,0-1 0,0-1 0,0 1-1,-1-1 1,0 0 0,0 0-1,-1 0 1,0-1 0,0 0-1,3-12 1,0 1 592,-1-1 0,0 0 0,-2-1 0,-1 1 0,0-1 0,-1-34 0,-3 63-652,0 0 0,0 0 0,-1 0-1,0-1 1,-3 8 0,-5 23 41,7-21-41,1-1 0,1 1-1,0 0 1,1 0 0,4 25 0,-3-40-1,0 0 1,-1 0-1,1 0 0,0 0 0,0 0 1,1 0-1,-1-1 0,0 1 0,1 0 0,-1-1 1,1 1-1,-1-1 0,1 1 0,0-1 1,0 0-1,-1 0 0,1 0 0,0 0 1,0 0-1,0 0 0,0-1 0,0 1 1,0 0-1,0-1 0,3 1 0,-2-1-5,0 1-1,0-1 1,0 0 0,0 0-1,1 0 1,-1 0-1,0-1 1,0 1-1,0-1 1,0 1 0,0-1-1,0 0 1,-1 0-1,1-1 1,0 1-1,0-1 1,3-2 0,0-3 129,0 0 0,0 0 0,-1 0 0,0-1 0,0 0 0,0 0 0,-1-1 0,-1 1 0,1-1 0,-1 0 0,-1 0 0,0 0 0,2-12 0,0-16 701,0-72 0,-4 98-739,0 10 435,0 12-752,3 2 283,0 0-1,0 0 1,1-1 0,1 0-1,0 0 1,0 0-1,2 0 1,-1-1-1,10 12 1,-3-3-419,16 34-1,-28-52 246,0 1 0,0-1 0,0 0 0,0 0 0,-1 0 0,1 1 0,-1-1 0,1 0 0,-1 0-1,0 1 1,0-1 0,0 1 0,0-1 0,0 0 0,0 1 0,-1-1 0,1 0 0,-1 0 0,-1 3-1,1-3 67,-1 0-1,1-1 1,-1 0-1,1 1 1,-1-1-1,0 0 0,1 0 1,-1 1-1,0-1 1,0-1-1,0 1 0,0 0 1,0 0-1,0-1 1,0 1-1,0-1 0,-1 0 1,1 0-1,0 0 1,-3 0-1,1 1 83,1-1 0,-1 0 0,1 0 0,-1 0 1,1-1-1,-1 1 0,1-1 0,-1 0 0,1 0 0,-1 0 0,1 0 0,0-1 0,-1 1 0,1-1 1,0 0-1,-5-4 0,4 3 415,1-1 1,-1 0-1,1-1 1,0 1 0,0-1-1,-4-8 1,11 30 303,-4-15-710,0-1 0,0 1 0,0 0 0,0-1 0,1 1-1,-1 0 1,1-1 0,-1 1 0,1-1 0,-1 1 0,1-1 0,0 1 0,0-1 0,0 0 0,0 1 0,0-1 0,0 0 0,0 0-1,0 0 1,0 1 0,3 0 0,2 1-22,0 0 0,0 0 0,1-1-1,-1 0 1,1 0 0,-1 0 0,1-1-1,-1 0 1,1-1 0,0 1 0,0-1-1,-1 0 1,13-3 0,-4 1-42,1-1 0,-2-1 0,1 0-1,27-12 1,-30 11 66,0-2 0,0 1 0,-1-2 0,1 1-1,-1-2 1,-1 1 0,0-2 0,13-13 0,-17 14 0,1 0 0,-1 0-1,-1-1 1,0 0 0,0 0 0,-1 0 0,0 0 0,-1-1 0,0 1 0,0-1 0,0-11 0,0-9 89,0 1-1,-3-37 1,-1 54 71,0 0 0,-1 0 0,0 1 0,-1-1 0,0 1 1,-1-1-1,-10-20 0,13 32-130,1-1 0,0 1 0,-1 0 0,1 0 0,-1 0 0,0 0 0,1 0 0,-1 0 0,0 0 0,0 0 0,0 1 0,1-1 0,-1 0 0,0 0-1,0 1 1,0-1 0,0 0 0,0 1 0,-1-1 0,1 1 0,0 0 0,0-1 0,0 1 0,0 0 0,0-1 0,-1 1 0,1 0 0,0 0 0,0 0 0,0 0 0,-1 0 0,1 1 0,0-1 0,0 0 0,0 0 0,-2 2 0,0-1-17,1 0 1,0 1-1,0-1 1,0 1-1,0 0 1,1-1-1,-1 1 1,0 0-1,1 0 1,-1 0-1,1 1 1,0-1 0,0 0-1,-1 0 1,2 1-1,-2 2 1,-2 11 64,1 1 1,1 0 0,1 0 0,0 0 0,1 0 0,1 0-1,1 0 1,0 0 0,1-1 0,1 1 0,9 25-1,-7-28-100,1 6-65,1 1 1,1-2 0,1 1-1,1-1 1,1-1 0,20 26-1,-32-44-6,1 0 0,-1 0-1,0 0 1,0 0 0,0 0-1,0 0 1,0 0 0,0 0-1,1 1 1,-1-1 0,0 0-1,0 0 1,0 0 0,0 0-1,1 0 1,-1 0 0,0 0-1,0 0 1,0 0 0,0 0-1,1 0 1,-1 0 0,0 0-1,0 0 1,0 0 0,0 0-1,0 0 1,1 0 0,-1-1-1,0 1 1,0 0 0,0 0-1,0 0 1,0 0 0,1 0-1,-1 0 1,0 0 0,0 0-1,0-1 1,0 1 0,0 0-1,0 0 1,0 0-1,0 0 1,1 0 0,-1-1-1,0 1 1,0 0 0,0 0-1,0 0 1,0 0 0,0 0-1,0-1 1,0 1 0,0 0-1,0 0 1,0 0 0,0 0-1,0-1 1,0 1 0,0 0-1,0 0 1,0 0 0,0 0-1,0-1 1,-1 1 0,1-16-4043,0 13 2392,0-18-6789</inkml:trace>
  <inkml:trace contextRef="#ctx0" brushRef="#br0" timeOffset="-3481.62">5293 692 592,'0'0'17704,"64"-13"-17672,-32 11 16,2-1-48,15-3-48,11 0-1248,4-3-721,11-4-7011</inkml:trace>
  <inkml:trace contextRef="#ctx0" brushRef="#br0" timeOffset="-1520.83">5901 429 8932,'0'0'13788,"-13"11"-13271,2-2-397,6-6-87,0 1 1,1 0-1,-1 0 1,0 0-1,1 1 0,0-1 1,0 1-1,1 0 0,-1 1 1,1-1-1,0 0 0,0 1 1,1 0-1,0-1 1,-2 8-1,-1 18 74,2-1-1,1 1 1,4 51 0,-2-77-144,1 0 1,-1 0-1,1 0 1,0 0-1,0-1 1,1 1-1,-1 0 1,1-1-1,0 1 1,1-1-1,-1 1 1,1-1-1,0 0 1,-1 0-1,2 0 1,-1-1-1,0 1 1,1-1-1,0 0 1,0 0-1,0 0 1,0 0-1,0-1 1,1 1-1,-1-1 1,1 0-1,-1 0 1,1-1-1,9 2 1,-6-1-39,-1-1 0,1-1 0,0 1 1,-1-1-1,1 0 0,0-1 0,-1 0 1,1 0-1,-1-1 0,1 0 0,-1 0 0,0-1 1,0 1-1,0-2 0,0 1 0,0-1 1,-1 0-1,13-10 0,-9 4 254,0-1 1,-1 0-1,0-1 1,-1 1-1,0-2 1,-1 1-1,0-1 1,-1 0-1,-1-1 1,0 1-1,0-1 1,-2 0-1,0-1 1,0 1-1,-1 0 1,-1-1-1,-1-17 1,2 28 113,3 9-356,2 5-28,-5-4 28,-1-2-60,0 0 0,1-1 0,-1 1 0,1 0 0,0-1 0,0 1 0,0-1 0,1 0 0,-1 1 0,1-1 0,-1 0 0,1 0 0,4 2 0,-6-7 132,-1-1 0,0 1 0,0-1 1,0 1-1,0-1 0,-1 1 0,1-1 0,-1 1 1,1-1-1,-2-3 0,0 4-6,1 0-1,-1 0 1,0 0-1,0 0 1,0 1-1,0-1 1,0 1-1,0-1 1,0 1-1,0 0 1,0-1-1,-1 1 1,1 1-1,-1-1 1,1 0-1,0 0 1,-1 1-1,1 0 1,-1-1-1,0 1 1,1 0-1,-1 0 1,1 0-1,-4 1 1,3-1 1,0 1-1,0-1 1,-1 1 0,1 0-1,0 0 1,0 0 0,0 1 0,0-1-1,0 1 1,0-1 0,1 1-1,-1 0 1,0 0 0,1 0 0,-1 0-1,1 1 1,0-1 0,-2 4-1,-2 6-1,2-1 0,-1 1 0,2 0 0,0 1 0,0-1 0,1 1 0,0-1 0,2 1 0,-1-1-1,2 20 1,0-17-1,-1-11-34,0-1-1,0 0 1,1 0 0,-1 1-1,1-1 1,0 0 0,0 0 0,1 0-1,-1 0 1,0 0 0,1 0-1,0 0 1,0-1 0,-1 1 0,2-1-1,-1 1 1,0-1 0,0 0-1,1 1 1,-1-1 0,1 0 0,0-1-1,0 1 1,0 0 0,0-1-1,0 0 1,0 0 0,0 0 0,0 0-1,4 1 1,-3-1-15,1 0 0,-1-1 1,1 1-1,-1-1 0,1 0 0,0 0 0,-1 0 1,1-1-1,-1 0 0,1 0 0,-1 0 0,1 0 1,-1-1-1,0 1 0,0-1 0,0 0 0,0 0 0,0-1 1,0 1-1,0-1 0,4-5 0,-2 2 71,-1 0 0,-1-1-1,1 0 1,-1 0 0,0 0 0,-1 0-1,0-1 1,0 0 0,-1 1 0,1-1-1,0-12 1,0-6 564,-1-1-1,-2-30 0,0 26 205,0 31-781,0 0 0,1 0 0,-1 0 0,0-1 0,0 1 0,0 0 0,0 0 0,0-1 0,0 1 0,0 0-1,0 0 1,0-1 0,0 1 0,0 0 0,0 0 0,0-1 0,0 1 0,0 0 0,0 0 0,0 0 0,0-1 0,0 1 0,0 0 0,-1 0 0,1-1 0,0 1 0,0 0 0,0 0 0,0 0 0,0-1 0,-1 1 0,1 0 0,0 0 0,0 0 0,0 0 0,-1 0 0,1-1 0,0 1 0,0 0 0,0 0 0,-1 0-1,1 0 1,0 0 0,0 0 0,-1 0 0,1 0 0,0 0 0,0 0 0,-1 0 0,1 0 0,0 0 0,0 0 0,0 0 0,-1 0 0,1 0 0,0 0 0,0 0 0,-1 0 0,1 0 0,-10 13-187,7 1 85,0-1-1,0 2 1,1-1-1,1 0 1,1 0-1,0 0 1,1 1-1,2 14 1,-2-26-9,-1-1 0,1 0 0,0 0-1,0 0 1,0 1 0,1-1 0,-1 0 0,0 0 0,1-1-1,-1 1 1,1 0 0,0 0 0,0-1 0,-1 1 0,1-1-1,0 0 1,0 1 0,0-1 0,0 0 0,1 0 0,-1 0 0,0-1-1,0 1 1,1 0 0,-1-1 0,0 0 0,3 1 0,1 0-293,-1-1 1,1 0-1,0 1 1,0-2-1,-1 1 1,1-1-1,0 0 1,-1 0-1,1 0 1,9-5-1,-4 1 84,0-1-1,-1-1 1,0 0-1,0 0 1,0-1-1,-1 0 1,-1 0-1,1-1 0,-1 0 1,-1-1-1,11-17 1,-11 15 364,-1 0 1,0-1-1,-1 0 0,0-1 1,-1 1-1,0-1 0,-1 1 1,-1-1-1,1-26 1,-2 20 579,-2-40 2080,1 56-2428,-1 0 0,1 1 0,-1-1 0,0 0 0,0 0 0,-1 1 0,1-1 0,-1 1 0,1-1 1,-1 1-1,0 0 0,-4-5 0,6 7-237,-1 0 1,0 1-1,0-1 1,1 0-1,-1 0 1,0 0-1,0 0 1,0 1-1,0-1 1,0 1-1,0-1 1,0 0-1,0 1 1,0 0 0,0-1-1,0 1 1,0-1-1,0 1 1,0 0-1,0 0 1,0 0-1,-1 0 1,1 0-1,0 0 1,0 0-1,0 0 1,0 0-1,0 0 1,0 1-1,-1-1 1,1 0-1,0 1 1,0-1-1,0 1 1,0-1-1,0 1 1,0 0-1,0-1 1,1 1-1,-1 0 1,0 0-1,0 0 1,0-1-1,1 1 1,-1 0-1,0 0 1,1 0-1,-1 0 1,1 0-1,-1 0 1,1 2-1,-4 4 7,1 1 0,-1-1 0,2 1 0,-1 0 0,-1 13 0,-1 26 193,1 2 0,3-1 0,6 56 0,-5-95-245,2 0 0,-1 1 0,1-1 0,0 0 0,1 0 0,0-1 0,0 1 0,1 0 0,10 15 0,-11-20-55,0 0-1,0-1 0,0 1 0,1-1 1,-1 1-1,1-1 0,0 0 0,0 0 1,0-1-1,0 1 0,1-1 0,-1 0 1,1 0-1,-1 0 0,1-1 0,0 0 1,0 0-1,-1 0 0,1 0 1,6-1-1,-6 1-34,-1-1 0,1 1 0,-1-1 1,1-1-1,-1 1 0,1-1 0,-1 0 1,1 0-1,-1 0 0,1 0 0,-1-1 0,0 0 1,0 0-1,0 0 0,0 0 0,0-1 0,0 1 1,-1-1-1,1 0 0,-1 0 0,0 0 1,1-1-1,-2 1 0,1-1 0,4-7 0,1-2-213,0 0-1,-1-1 0,0 0 0,-1-1 0,-1 1 0,0-1 0,4-25 0,-6 15 907,0 0 0,-1-26-1,-2 51-574,-1 0-1,1-1 0,0 1 0,0 0 0,0 0 1,0 0-1,-1-1 0,1 1 0,0 0 0,0 0 0,-1 0 1,1-1-1,0 1 0,0 0 0,-1 0 0,1 0 0,0 0 1,0 0-1,-1 0 0,1-1 0,0 1 0,-1 0 0,1 0 1,0 0-1,0 0 0,-1 0 0,1 0 0,0 0 0,-1 0 1,1 0-1,0 0 0,-1 1 0,1-1 0,0 0 0,0 0 1,-1 0-1,1 0 0,0 0 0,0 0 0,-1 1 1,1-1-1,-14 7-12,10-2 36,0 1 1,0-1-1,1 1 1,-1 0-1,1 0 0,1 0 1,-1 0-1,1 1 1,0-1-1,1 1 0,-1-1 1,0 13-1,0 6 15,1-1-1,3 29 1,-2-50-94,1 0 1,-1-1-1,0 1 1,1 0-1,0 0 1,0-1-1,0 1 1,0-1-1,0 1 1,0-1-1,1 1 1,-1-1-1,1 1 1,-1-1-1,1 0 1,0 0-1,0 0 1,0 0-1,0 0 1,0-1-1,1 1 1,-1-1-1,0 1 1,1-1-1,-1 0 1,1 0-1,5 2 1,3-1-261,0 0 0,0 0 0,0-1 0,0 0 0,18-2 0,-24 0 232,0 1 0,0-2-1,0 1 1,0-1-1,-1 1 1,1-1 0,0 0-1,-1-1 1,1 1-1,-1-1 1,0 0 0,0 0-1,0-1 1,0 1-1,-1-1 1,1 1 0,-1-1-1,0 0 1,0-1-1,0 1 1,-1 0 0,1-1-1,2-7 1,0-1 316,0-1 1,0 1 0,-1-1-1,-1 1 1,0-1-1,-1 0 1,0-22 0,-1 24-15,-1-10 1200,0 22-1425,-1-1 0,1 1 0,0-1 0,0 1 0,0 0 0,-1-1 0,1 1 0,0-1-1,-1 1 1,1-1 0,0 1 0,-1 0 0,1-1 0,-1 1 0,1 0 0,0 0 0,-1-1 0,1 1 0,-1 0 0,1 0-1,-1-1 1,1 1 0,-1 0 0,1 0 0,-1 0 0,1 0 0,-1 0 0,1 0 0,-1 0 0,1 0 0,-1 0-1,1 0 1,-1 0 0,1 0 0,-1 0 0,0 1 0,0-1-24,0 1 0,1 0-1,-1-1 1,0 1 0,0 0 0,1 0 0,-1 0-1,0 0 1,1-1 0,-1 1 0,1 0 0,-1 0-1,1 0 1,0 0 0,-1 0 0,1 0-1,0 1 1,0-1 0,-1 0 0,1 0 0,0 0-1,0 0 1,1 1 0,-2 34 32,1-30-34,0 3-18,1 0 0,1-1 0,-1 1 0,1-1-1,0 1 1,1-1 0,0 0 0,1 0 0,-1 0 0,2-1 0,-1 1 0,1-1 0,0 0 0,0 0 0,8 7 0,-9-10-85,1 1 0,-1-1 0,1 0 0,1 0 0,-1 0 0,0-1 0,1 0 0,0 0 0,-1 0 0,1 0 0,1-1 0,-1 0 0,0-1 0,0 1 0,1-1 0,-1-1 0,0 1 0,1-1 0,-1 0 0,1 0 0,6-2 0,-10 1 104,0 0 1,0 0-1,0 0 1,0-1-1,0 1 1,-1-1-1,1 0 1,0 0-1,-1 0 1,1 0-1,-1 0 1,0 0-1,0-1 1,0 1-1,0-1 1,0 0-1,0 1 1,1-4-1,4-9 187,0-1-1,7-22 0,4-10 894,-18 47-1039,22-33 1009,-22 34-1016,1-1 0,-1 0-1,0 0 1,1 1-1,-1-1 1,1 0 0,0 1-1,-1-1 1,1 1 0,-1-1-1,1 1 1,0-1 0,-1 1-1,1-1 1,0 1 0,0 0-1,-1-1 1,1 1 0,0 0-1,0-1 1,0 1 0,-1 0-1,1 0 1,0 0 0,0 0-1,0 0 1,-1 0 0,1 0-1,0 0 1,0 0 0,0 0-1,0 1 1,-1-1 0,1 0-1,0 0 1,0 1 0,-1-1-1,1 1 1,0-1 0,0 0-1,-1 1 1,1-1 0,0 2-1,5 7-51,0 1 1,-1 0-1,0 1 0,-1-1 0,0 1 1,0 0-1,-1 0 0,-1 0 0,0 0 0,-1 1 1,1 14-1,0-7-691,0 0 0,10 31 0,-12-49 694,1-1 0,0 0-1,-1 1 1,1-1 0,-1 0-1,1 1 1,0-1 0,0 0 0,-1 0-1,1 0 1,0 0 0,-1 0-1,1 1 1,0-1 0,-1-1-1,1 1 1,0 0 0,0 0-1,-1 0 1,1 0 0,0 0-1,-1-1 1,1 1 0,0 0-1,-1 0 1,1-1 0,0 1-1,-1 0 1,1-1 0,-1 1-1,1-1 1,-1 1 0,1-1-1,0 0 1,7-11 69,0 0 0,-1-1 0,0 0 0,-1 0 0,-1 0 0,0-1 0,3-16 0,7-14 496,-9 26-255,-4 10-101,1 1 0,-1-1 0,1 0 1,1 1-1,-1 0 0,1-1 0,1 2 0,-1-1 1,1 0-1,0 1 0,7-6 0,-12 11-181,1 1-1,-1 0 1,1 0 0,-1 0-1,0 0 1,1-1 0,-1 1-1,1 0 1,-1 0 0,0 0-1,1 0 1,-1 0-1,1 0 1,-1 0 0,1 0-1,-1 0 1,0 0 0,1 1-1,-1-1 1,1 0 0,-1 0-1,0 0 1,1 0-1,-1 1 1,0-1 0,1 0-1,-1 0 1,0 1 0,1-1-1,-1 0 1,0 1 0,1-1-1,-1 0 1,0 1-1,1 0 1,7 14-157,-7-13 167,6 16-25,-1 0 0,-1 0 1,-1 1-1,-1-1 0,2 22 1,-2-13-45,9 38 0,-11-64-36,-1 1 0,0-1 1,1 0-1,-1 0 0,1 0 0,-1 0 0,1 1 0,-1-1 0,1 0 0,0 0 1,-1 0-1,1 0 0,0 0 0,0-1 0,0 1 0,0 0 0,0 0 0,0 0 1,0-1-1,0 1 0,0-1 0,0 1 0,1-1 0,-1 1 0,0-1 0,0 0 1,2 1-1,-1-1-407,0 0 0,0 0 0,0 0 0,0-1 0,0 1 0,0-1 0,0 1 0,0-1 0,0 0 0,0 0 0,0 0 0,0 0 0,0 0 0,-1 0 0,4-3 0,15-15-9132</inkml:trace>
  <inkml:trace contextRef="#ctx0" brushRef="#br0" timeOffset="-1081.03">7720 495 10901,'0'0'14994,"-2"-5"-14386,5 19-504,2 0 1,-1-1-1,12 21 1,11 29-19,-19-25-44,-7-29-372,1 0 0,0 0 1,0 0-1,5 11 1,-7-20 300,0 0 0,1 0 1,-1 1-1,0-1 0,0 0 1,0 0-1,0 1 0,0-1 0,1 0 1,-1 0-1,0 0 0,0 0 0,0 1 1,1-1-1,-1 0 0,0 0 0,0 0 1,1 0-1,-1 0 0,0 0 0,0 0 1,1 0-1,-1 0 0,0 0 0,0 0 1,1 0-1,-1 0 0,0 0 1,0 0-1,1 0 0,-1 0 0,0 0 1,0 0-1,1 0 0,-1 0 0,0 0 1,0 0-1,1 0 0,-1-1 0,0 1 1,0 0-1,1 0 0,-1 0 0,0 0 1,0-1-1,0 1 0,0 0 0,1-1 1,8-10 161,1-13-9,0 0-1,-1 0 1,-2-1 0,0 0 0,-2-1 0,3-27 0,-1 12 807,12-44 0,-19 84-897,0 0 0,0 0-1,0 0 1,0 1 0,1-1 0,-1 0 0,0 0 0,1 0-1,-1 1 1,0-1 0,1 0 0,-1 0 0,1 1 0,-1-1-1,1 0 1,-1 1 0,1-1 0,0 1 0,-1-1 0,1 1-1,0-1 1,0 1 0,-1-1 0,2 0 0,-1 2-27,0-1 0,-1 0 1,1 0-1,0 1 0,0-1 1,-1 1-1,1-1 1,0 0-1,0 1 0,-1-1 1,1 1-1,-1 0 0,1-1 1,0 1-1,-1-1 0,1 1 1,-1 0-1,0 0 0,1 1 1,21 46-280,-20-41 351,-1-5-153,13 35-59,17 64-1,-25-41-6016,-19-59-7186</inkml:trace>
  <inkml:trace contextRef="#ctx0" brushRef="#br0" timeOffset="2856.45">49 1930 5138,'0'0'12766,"-2"-4"-11936,-8-7-529,3 16-174,-4 31-26,10-30-75,-6 36 187,1 0 1,3 0-1,1 1 1,6 52-1,-4-88-203,1-1 1,-1 1 0,2-1-1,-1 0 1,1 1-1,0-1 1,0 0-1,1 0 1,-1 0-1,1-1 1,1 1-1,-1 0 1,1-1-1,0 0 1,0 0-1,0 0 1,1-1-1,0 1 1,0-1-1,0 0 1,0-1-1,1 1 1,-1-1-1,1 0 1,0 0-1,0-1 1,0 0-1,0 0 1,1 0-1,-1-1 1,0 0-1,14 1 1,-12-1-28,1-1 1,1 1-1,-1-2 1,0 1-1,-1-1 1,1-1-1,0 0 1,0 0-1,0-1 1,-1 0-1,10-4 1,-12 3 2,0 0 1,-1 0-1,1 0 0,0-1 1,-1 1-1,0-2 0,0 1 1,-1 0-1,0-1 0,0 0 1,0 0-1,0 0 0,-1 0 1,5-13-1,-2-2 84,-1-1-1,0-1 1,-1 1-1,-2 0 1,0-1 0,-2 0-1,0 1 1,-1-1 0,-6-28-1,5 40 142,0 0-1,-1 0 1,0 0-1,-1 0 1,0 1-1,-1 0 1,0-1-1,0 2 1,-12-17-1,17 27-200,-1-1 0,1 1 0,-1-1 0,1 0 0,0 1 0,0-1 0,-1 1 0,1-1 0,0 0-1,0 1 1,-1-1 0,1 1 0,0-1 0,0 1 0,0-1 0,0 1 0,0-1 0,0 1 0,0-1 0,0 1 0,0-1 0,0 1 0,0-1-1,0 2 1,-3 29 14,2 0 0,1 0 0,2 0 0,1 0 0,1 0 0,15 53 0,-12-63-166,0-1 0,2-1 0,0 1 0,1-1 0,1-1-1,20 26 1,-19-33-1814,-3-9-6180</inkml:trace>
  <inkml:trace contextRef="#ctx0" brushRef="#br0" timeOffset="3635.37">381 2122 6771,'0'0'13665,"6"-8"-13283,-5 7-375,1-2-1,0 0 0,0 1 0,0-1 1,0 1-1,0 0 0,0-1 0,0 1 0,1 0 0,0 0 1,-1 1-1,1-1 0,0 0 0,-1 1 0,1 0 0,0 0 0,0 0 1,0 0-1,0 0 0,1 0 0,-1 1 0,0-1 0,0 1 1,0 0-1,0 0 0,1 0 0,-1 1 0,0-1 0,0 1 0,5 1 1,7 3-8,0 0 1,-1 1 0,0 1-1,0 0 1,-1 1 0,1 0-1,15 15 1,-23-19-201,-1 1 0,0 0 1,0 1-1,0-1 0,-1 1 1,0 0-1,0 0 0,0 0 1,-1 1-1,0-1 0,0 1 1,-1 0-1,0 0 0,0 0 1,0 0-1,-1 0 0,1 14 1,-15-93 1761,7 44-467,-5-46-1,11-22-402,0 96-694,0 1 1,0-1-1,0 0 1,0 0-1,0 0 0,0 0 1,0 1-1,0-1 1,0 0-1,1 0 0,-1 0 1,0 0-1,0 0 1,0 0-1,0 1 0,0-1 1,0 0-1,1 0 1,-1 0-1,0 0 1,0 0-1,0 0 0,0 0 1,1 0-1,-1 0 1,0 0-1,0 0 0,0 0 1,1 0-1,-1 0 1,0 0-1,0 0 0,0 0 1,0 0-1,1 0 1,-1 0-1,0 0 0,0 0 1,0 0-1,0 0 1,1 0-1,-1 0 0,0 0 1,0-1-1,0 1 1,0 0-1,0 0 1,0 0-1,1 0 0,-1 0 1,0 0-1,0-1 1,0 1-1,0 0 0,0 0 1,0 0-1,0 0 1,0-1-1,0 1 0,0 0 1,0 0-1,1 0 1,-1 0-1,0-1 0,9 14-169,105 189 225,-112-199-64,0 0-1,0 0 1,1 0 0,-1-1 0,1 1 0,0 0 0,0-1-1,-1 0 1,2 0 0,-1 0 0,0 0 0,0 0-1,1-1 1,6 3 0,-8-3 3,0-1 1,0 0-1,0 1 0,0-1 1,0 0-1,0 0 0,0 0 0,0 0 1,0-1-1,0 1 0,1 0 0,-1-1 1,0 1-1,0-1 0,0 0 1,-1 0-1,1 0 0,0 0 0,0 0 1,0 0-1,-1 0 0,1-1 1,0 1-1,-1-1 0,0 1 0,3-4 1,7-11 6,-1 0 0,0-1 1,-2-1-1,0 1 0,-1-1 1,-1 0-1,0-1 0,4-25 0,-5 12 66,-2 1-1,-1-1 0,-1 0 0,-5-39 1,4 65 44,0 1 1,-1-1-1,0 1 1,0-1-1,0 1 1,-1 0-1,0 0 1,0-1-1,0 1 1,-1 0 0,1 0-1,-1 1 1,-1-1-1,1 1 1,-7-8-1,9 11-96,1 1 0,-1 0-1,1-1 1,-1 1 0,0 0-1,1-1 1,-1 1 0,1 0-1,-1 0 1,0-1 0,1 1-1,-1 0 1,0 0 0,1 0-1,-1 0 1,0 0 0,1 0-1,-1 0 1,0 0 0,1 0-1,-1 0 1,0 0 0,1 0 0,-1 1-1,1-1 1,-1 0 0,0 0-1,1 1 1,-1-1 0,1 0-1,-1 1 1,1-1 0,-1 1-1,1-1 1,-1 1 0,1-1-1,-1 1 1,1-1 0,-1 1-1,1-1 1,0 1 0,-1-1-1,1 1 1,0 0 0,0-1-1,0 1 1,-1 0 0,1 0-1,-8 34-16,6-11 93,1 0 0,1 1 0,2-1 0,0 0 0,1 1 0,11 39 1,-8-45-90,0-1 1,1 0-1,1 0 1,1 0 0,0-1-1,1 0 1,1-1 0,25 29-1,-19-31-891,-17-13 634,1-1 0,0 0 0,-1 1 0,1-1 0,0 1 0,-1-1 0,1 0 0,0 0 0,-1 1 0,1-1 0,0 0 0,0 0 0,-1 0 0,1 0 0,0 0 0,0 0 1,0 0-1,-1 0 0,1 0 0,0 0 0,0 0 0,-1-1 0,1 1 0,0 0 0,-1 0 0,1-1 0,1 0 0,8-11-6984</inkml:trace>
  <inkml:trace contextRef="#ctx0" brushRef="#br0" timeOffset="3934.52">1331 1838 10837,'0'0'14164,"-1"-4"-13783,-2 58-168,3-24-127,5 41-1,0-46-262,1 1 0,2-1-1,0-1 1,1 1-1,17 29 1,-23-49-993</inkml:trace>
  <inkml:trace contextRef="#ctx0" brushRef="#br0" timeOffset="4124.58">1259 2024 7988,'0'0'14246,"45"-28"-14150,-13 24-64,0 1-32,2 1 0,0-4-544,2-1-1329,5-7-2865,14-1-6867</inkml:trace>
  <inkml:trace contextRef="#ctx0" brushRef="#br0" timeOffset="4636.2">2381 1676 5042,'0'0'16216,"1"-4"-14845,5-6-824,-3 7-184,-4 7 605,-1 0-887,-1 1 0,1-1 1,-1 0-1,0 1 0,-1-2 0,1 1 0,-1 0 0,0-1 0,0 1 0,-8 4 0,-51 29 395,47-28-403,-136 66 140,196-73-453,-33-2-91,65-2-2788,-26 6-2851,-18 2-654</inkml:trace>
  <inkml:trace contextRef="#ctx0" brushRef="#br0" timeOffset="5308.2">2492 1656 3906,'0'0'13321,"0"-1"-13228,0 1 0,-1 0 0,1 0 1,0 0-1,0-1 0,0 1 0,0 0 1,0 0-1,0 0 0,0-1 0,0 1 1,0 0-1,0 0 0,0 0 0,-1-1 1,1 1-1,0 0 0,0 0 0,0 0 1,0 0-1,0 0 0,-1-1 0,1 1 1,0 0-1,0 0 0,0 0 0,-1 0 1,1 0-1,0 0 0,0 0 1,0 0-1,-1 0 0,1 0 0,0 0 1,0 0-1,0 0 0,-1 0 0,1 0 1,0 0-1,0 0 0,0 0 0,-1 0 1,1 0-1,0 0 0,-9 5 306,1 0 0,0 0 0,1 0 0,-1 1 0,-12 13 0,-11 9 230,-7-1-203,-45 24 0,48-32-359,2 2-1,-40 32 0,72-52-56,1-1 0,-1 0 0,1 0 0,0 1 0,-1-1 0,1 0 0,-1 1 0,1-1 0,0 0 0,-1 1 0,1-1 0,0 1 0,-1-1 0,1 0 0,0 1 0,0-1 0,-1 1 0,1-1 0,0 1 0,0-1 0,0 1 0,0-1 0,0 1 0,0-1 0,-1 1 0,1-1 0,0 1 0,1-1 0,-1 1 0,0-1 0,0 1 0,0-1 0,0 1 0,0-1 0,0 1 0,1-1 1,-1 1-1,0-1 0,0 1 0,1-1 0,-1 1 0,0-1 0,1 0 0,-1 1 0,0-1 0,1 1 0,-1-1 0,1 0 0,-1 0 0,0 1 0,1-1 0,-1 0 0,1 0 0,-1 1 0,1-1 0,-1 0 0,1 0 0,-1 0 0,2 0 0,43 11 233,-22-7-180,15 9-172,-1 1 0,0 2 0,-1 1 0,0 2 0,63 45 0,-96-60-1303,-13-6-8487,-3-10 854</inkml:trace>
  <inkml:trace contextRef="#ctx0" brushRef="#br0" timeOffset="5570.11">2249 1910 8340,'0'0'14278,"6"-2"-13475,40-6-160,0 2 0,53 1-1,-57 3-659,112 0-2572,-105 2-2455,-19 0-730</inkml:trace>
  <inkml:trace contextRef="#ctx0" brushRef="#br0" timeOffset="6006.48">2766 1774 3858,'0'0'11682,"-12"-3"-10481,-39-11-179,39 10 2270,15 4-2404,73 2 512,-26 0-1284,85-8 1,-134 6-152,1 0-1,-1 0 0,1 0 1,-1 0-1,0 0 0,1 0 1,-1-1-1,0 1 1,1 0-1,-1-1 0,0 0 1,1 1-1,-1-1 1,0 0-1,1 0 0,-18-4-1100,-37 0 625,52 5 743</inkml:trace>
  <inkml:trace contextRef="#ctx0" brushRef="#br0" timeOffset="6640.98">3686 1881 3217,'0'0'10597,"96"15"-9812,-49-5-33,2-5-272,6-1-240,1-4-160,-5 0-80,-6 0-16,-7-15-256,-10-2-992,-11-3-1490,-12-3-1600,-5 0-1392</inkml:trace>
  <inkml:trace contextRef="#ctx0" brushRef="#br0" timeOffset="6842.53">4128 1742 624,'0'0'14057,"0"0"-14032,0 0-1,-1 0 0,1 0 1,-1 0-1,1 0 1,0 0-1,-1 0 0,1 0 1,-1 0-1,1 0 0,0 1 1,-1-1-1,1 0 0,0 0 1,-1 0-1,1 0 1,0 1-1,-1-1 0,1 0 1,0 0-1,-1 1 0,1-1 1,0 0-1,0 1 0,0-1 1,-1 0-1,1 1 1,0-1-1,0 0 0,0 1 1,-1-1-1,1 0 0,0 1 1,0-1-1,0 1 0,0-1 1,0 1-1,1 3 128,0 0-1,1-1 0,0 1 1,-1 0-1,1-1 0,1 1 1,-1-1-1,0 1 0,1-1 1,4 4-1,0 2 22,32 37 299,-19-25-361,-1 2 0,22 34 0,-37-51-137,-1 1 0,1 0 1,-1-1-1,0 1 0,-1 0 0,1 1 1,-2-1-1,1 0 0,-1 1 1,0-1-1,0 1 0,-1-1 1,0 1-1,-1 9 0,0-15-51,1-1 0,-1 1 0,1-1 0,-1 1 0,0-1 0,0 1 0,1-1 0,-1 0 0,0 1 0,0-1 0,0 0 0,-1 0 0,1 0 0,0 0 0,0 0 1,-1 0-1,1 0 0,-1 0 0,1 0 0,-2 0 0,-15 5-2134,1-4-4142</inkml:trace>
  <inkml:trace contextRef="#ctx0" brushRef="#br0" timeOffset="8739.44">4717 1938 9236,'0'0'7596,"0"1"-7603,-1 0 0,1 0 0,-1 0 0,1 0 1,-1 0-1,1 0 0,0 1 0,0-1 0,-1 0 1,1 0-1,0 0 0,0 0 0,0 1 0,0-1 0,0 0 1,1 0-1,-1 2 0,2-1-61,0-1 1,0 0-1,0 1 0,0-1 0,0 0 1,0 0-1,0 0 0,0 0 1,0-1-1,0 1 0,1-1 1,-1 1-1,0-1 0,1 0 0,-1 1 1,0-1-1,0 0 0,1-1 1,-1 1-1,0 0 0,1-1 1,-1 1-1,0-1 0,4-1 0,-2 0-155,0 0-1,0 0 1,0 0-1,-1 0 0,1 0 1,-1-1-1,1 0 1,-1 1-1,0-1 0,0-1 1,0 1-1,4-6 1,0-5-597,0 0 0,-1 0 1,-1 0-1,0-1 0,-1 0 1,-1 0-1,3-26 1,-2-113 275,-4 108 2346,-3-8 1814,2 51-3116,1-1 0,-1 0 0,0 1 0,0-1 1,0 1-1,-1-1 0,1 1 0,-1 0 0,1-1 0,-1 1 1,-5-5-1,7 8-439,0-1-1,0 1 1,0 0 0,0 0 0,-1 0-1,1-1 1,0 1 0,0 0 0,-1 0 0,1 0-1,0 0 1,0 0 0,-1-1 0,1 1-1,0 0 1,-1 0 0,1 0 0,0 0 0,0 0-1,-1 0 1,1 0 0,0 0 0,0 0-1,-1 0 1,1 0 0,0 0 0,-1 0-1,1 0 1,0 0 0,0 1 0,-1-1 0,1 0-1,0 0 1,0 0 0,-1 0 0,1 0-1,0 1 1,0-1 0,-1 0 0,1 0-1,0 0 1,0 1 0,0-1 0,-1 1 0,-5 13 40,1 18 347,1-1 0,1 0-1,3 61 1,1-40-150,1 30-111,4-1 0,3 1 1,4-2-1,27 91 0,-38-164-190,0 1 1,1-1-1,1 0 0,-1 0 1,7 9-1,-9-14-2,-1-1 0,1 0 0,-1 0 0,1 0 0,0-1 0,-1 1 0,1 0 0,0 0 0,0 0 0,0 0 1,0-1-1,0 1 0,0 0 0,0-1 0,0 1 0,0-1 0,0 1 0,0-1 0,0 1 0,0-1 0,0 0 0,0 0 0,0 1 0,1-1 0,-1 0 0,0 0 0,0 0 1,0 0-1,0 0 0,0-1 0,1 1 0,-1 0 0,0 0 0,0-1 0,0 1 0,0-1 0,0 1 0,0-1 0,0 1 0,0-1 0,0 0 0,0 1 0,0-1 1,0 0-1,0 0 0,-1 0 0,2-1 0,2-4-42,0 1 0,-1-1 1,0 0-1,0-1 0,0 1 1,-1 0-1,0-1 0,0 0 1,-1 1-1,2-14 0,1-75-531,-4 85 520,0-20-146,-1 0 0,-8-46 0,6 64 192,0 1 0,0 0 0,-1 0-1,0 1 1,0-1 0,-2 1 0,1 0 0,-1 0-1,-13-16 1,18 25 4,1 0-1,-1 0 1,1 1-1,-1-1 1,1 0 0,-1 1-1,1-1 1,-1 1-1,0-1 1,1 1-1,-1-1 1,0 1-1,0-1 1,1 1-1,-1-1 1,0 1 0,0 0-1,0 0 1,1-1-1,-1 1 1,0 0-1,0 0 1,0 0-1,-1 0 1,1 0 1,0 1 0,1 0 0,-1-1-1,0 1 1,1-1 0,-1 1 0,1 0 0,-1 0 0,1-1 0,-1 1-1,1 0 1,-1 0 0,1 0 0,0-1 0,0 1 0,-1 0 0,1 0-1,0 0 1,0 1 0,-3 51-173,3-46 146,0-4-12,0 0-1,0 1 1,0-1 0,1 0 0,-1 1 0,1-1-1,0 0 1,0 1 0,0-1 0,0 0-1,1 0 1,-1 0 0,1 0 0,-1 0-1,1-1 1,0 1 0,1 0 0,-1-1-1,0 1 1,1-1 0,-1 0 0,1 0-1,3 3 1,1-2-259,0 0 0,0-1 0,0 1-1,0-1 1,0-1 0,0 1 0,0-1-1,0-1 1,15 1 0,-20-1 285,1-1 0,-1 1 0,0 0 0,0-1 0,1 1 0,-1-1 0,0 0 0,0 1 0,0-1 0,0 0 0,0 0 0,0-1 0,0 1 0,0 0 0,0-1 0,-1 1 0,3-3 0,-1 0 36,1 0 0,-1-1 1,0 1-1,-1-1 0,1 0 0,-1 0 1,2-5-1,3-11 575,-2 0 0,5-39 0,-8 49-149,5-77 3880,-7 87-3933,0 25-493,0-8 35,0 3 94,0 0-1,1 0 1,1 0-1,7 32 1,-8-46-63,0-2 0,1 1 0,-1 0 0,1 0-1,-1 0 1,1-1 0,1 1 0,-1-1 0,0 1 0,1-1 0,0 0 0,-1 0 0,1 0 0,1 0 0,-1-1-1,0 1 1,1-1 0,-1 0 0,1 0 0,-1 0 0,1 0 0,0-1 0,0 1 0,0-1 0,0 0 0,0 0-1,0-1 1,4 1 0,-2 0-43,-1-1-1,0 0 1,0-1 0,0 1-1,1-1 1,-1 0 0,0 0-1,0 0 1,0-1-1,0 0 1,-1 0 0,1 0-1,0 0 1,-1-1-1,7-4 1,-6 2 69,1-1 0,0 1 0,-1-1 0,0 0 0,-1-1 0,0 1 0,1-1 0,-2 0 0,6-14 0,-3 5 47,-2 0 0,0-1 0,-1 1 0,-1-1 0,0 0 0,-2 0 0,-1-29 0,1 45-21,0-1 0,0 1 0,0 0 0,0-1 0,-1 1-1,1-1 1,0 1 0,-1-1 0,1 1 0,-1 0 0,0-1-1,1 1 1,-1 0 0,0 0 0,0-1 0,0 1 0,1 0 0,-1 0-1,0 0 1,-1 0 0,1 0 0,0 0 0,0 0 0,0 1-1,-1-1 1,1 0 0,0 1 0,-1-1 0,1 1 0,0-1-1,-1 1 1,1 0 0,-1-1 0,1 1 0,0 0 0,-1 0-1,1 0 1,-1 0 0,1 0 0,-1 0 0,1 1 0,-1-1 0,1 0-1,0 1 1,-1-1 0,1 1 0,0-1 0,-1 1 0,1 0-1,0 0 1,0 0 0,0-1 0,-1 1 0,1 0 0,0 0-1,0 0 1,0 1 0,1-1 0,-1 0 0,0 0 0,0 0-1,1 1 1,-2 1 0,0 3-12,-1 0 0,1 0 0,1 0 0,-1 0-1,1 0 1,0 1 0,1-1 0,-1 0 0,1 0 0,0 1 0,1-1 0,0 0-1,0 0 1,2 7 0,-2-8-1,1-1 0,0 1 0,1 0 1,-1-1-1,1 0 0,0 0 0,0 0 0,0 0 0,0 0 0,1 0 0,-1-1 0,1 1 1,0-1-1,0 0 0,1-1 0,-1 1 0,7 3 0,-6-4-110,1 0 0,0 0 0,-1 0 0,1 0 0,0-1 0,0 0 0,0 0 0,0-1 0,0 0 0,0 0 1,8-1-1,-11 1 89,0-1 0,0 0 1,0 1-1,0-1 0,-1 0 1,1-1-1,0 1 0,-1 0 1,1-1-1,-1 0 0,1 1 1,-1-1-1,0 0 0,1 0 1,-1-1-1,0 1 0,0 0 1,-1-1-1,1 1 0,-1-1 1,1 1-1,-1-1 0,2-4 1,1-7 646,0 0 0,-1 0 0,0-1 0,0-26-1,-18 204-802,15-145 265,-1-10-165,1-1 0,0 1 0,1-1-1,-1 0 1,2 1 0,1 9-1,-2-15 17,0 0 0,0 0 0,0 0 0,0 0 0,1-1 0,-1 1 0,0 0 0,1-1 0,-1 1 0,1-1 0,-1 1 0,1-1 0,0 0 0,0 0 0,0 1 0,0-1 0,0 0 0,0-1 0,0 1 0,0 0 0,0-1 0,0 1 0,0-1 0,0 1 0,0-1 0,3 0 0,0 1 4,-1-1-1,0 1 0,0-1 0,0 0 0,1 0 1,-1-1-1,0 1 0,0-1 0,0 0 1,0 0-1,0 0 0,0 0 0,0-1 0,0 0 1,0 0-1,0 0 0,-1 0 0,1 0 0,-1-1 1,0 0-1,1 1 0,-1-1 0,-1 0 1,1-1-1,0 1 0,-1 0 0,1-1 0,-1 0 1,0 1-1,-1-1 0,1 0 0,0 0 0,-1 0 1,2-8-1,1-9 231,0-1 0,-1 1 0,-2-1 0,-1-39-1,0 29 601,-2 3 176,2 28-856,0 0-1,0 0 0,0 1 1,-1-1-1,1 0 1,0 0-1,0 0 0,0 0 1,-1 0-1,1 0 0,0 0 1,-1 1-1,1-1 0,-1 0 1,1 0-1,-1 0 1,1 1-1,-1-1 0,0 0 1,1 1-1,-1-1 0,0 1 1,1-1-1,-1 0 0,0 1 1,-1-1-1,2 17-285,1 1 195,1 0 0,1 0 0,1-1 0,0 1 1,1-1-1,1 0 0,1 0 0,0-1 0,11 19 0,16 35-920,-32-64 561,0 0-1,0 0 0,-1-1 0,0 1 0,0 0 0,0 0 1,0 1-1,-1-1 0,0 0 0,0 0 0,-1 6 0,-2-10 222,0 0 0,1 0 0,-1-1-1,0 0 1,0 1 0,0-1 0,0 0 0,0 0-1,-4-1 1,3 1 36,0 0 185,0 0 0,0-1 0,0 1 0,-1-1 0,1 0 0,0 0 0,1 0 0,-1-1 0,0 1 0,0-1 1,0 0-1,1 0 0,-1 0 0,1 0 0,0-1 0,0 0 0,0 1 0,0-1 0,-3-4 0,5 7 322,3 20-384,0-18-16,0 0 1,0 0-1,0-1 1,1 1-1,-1-1 1,0 1-1,0-1 1,1 0-1,-1 0 0,1 0 1,-1 0-1,1 0 1,0-1-1,-1 1 1,5 0-1,46 1-163,-39-3 23,-8 1 112,0-2 0,1 1 0,-1-1 0,0 0 0,0 0 0,0 0 0,0-1 1,-1 0-1,1 0 0,-1-1 0,1 1 0,-1-1 0,7-7 0,-1 1 29,0-1 0,-1-1 0,0 1-1,14-22 1,-19 24 8,0-1 0,-1 1 0,0-1 0,-1 0-1,0 0 1,0 0 0,2-18 0,-3-4 231,0-36 1,-2 50-72,0 8 9,0 1 1,-1-1-1,0 1 1,0-1 0,-1 1-1,0 0 1,-1 0-1,0-1 1,0 2 0,-1-1-1,0 0 1,0 1-1,-1 0 1,0 0 0,-1 0-1,-8-9 1,14 16-177,-1 1 0,1 0 0,0-1 0,0 1 0,0 0 0,-1-1 0,1 1 0,0 0 0,-1 0 0,1-1 1,0 1-1,-1 0 0,1 0 0,0-1 0,-1 1 0,1 0 0,-1 0 0,1 0 0,0 0 0,-1 0 0,1-1 0,-1 1 0,1 0 0,0 0 1,-1 0-1,1 0 0,-1 0 0,1 0 0,0 0 0,-1 1 0,1-1 0,-1 0 0,1 0 0,0 0 0,-1 0 0,1 0 0,-1 1 1,1-1-1,0 0 0,-1 0 0,1 1 0,0-1 0,-1 0 0,1 0 0,0 1 0,-1-1 0,-5 20-75,4 3 83,1 0 0,1 0 1,1 0-1,0 0 0,2 0 1,8 32-1,-1-20 3,0-1 1,3 0-1,23 46 0,-33-75-200,13 23 451,-15-27-451,-1 0 0,1 1-1,0-1 1,0 0-1,0 0 1,0 0-1,0 0 1,0-1 0,0 1-1,0 0 1,0 0-1,0-1 1,1 1-1,-1-1 1,0 1-1,0-1 1,1 1 0,1 0-1,-2-16-6660,-1-6-1732</inkml:trace>
  <inkml:trace contextRef="#ctx0" brushRef="#br0" timeOffset="8896.48">5837 1731 5234,'0'0'11462,"113"-10"-11302,-85 14-160,-8 0 0,-6-2-1969</inkml:trace>
  <inkml:trace contextRef="#ctx0" brushRef="#br0" timeOffset="11458.39">6845 1546 4306,'0'0'10658,"-17"-6"-9828,-57-19-358,73 25-460,-1-1-1,1 1 1,0-1-1,-1 1 1,1 0-1,-1-1 1,1 1 0,-1 0-1,1 0 1,-1 0-1,1 0 1,0 0-1,-1 1 1,1-1-1,-1 0 1,1 1 0,-1-1-1,1 1 1,0-1-1,-1 1 1,1 0-1,0 0 1,0-1-1,0 1 1,-1 0 0,1 0-1,0 0 1,0 0-1,0 1 1,0-1-1,1 0 1,-1 0-1,0 0 1,0 1 0,1-1-1,-1 0 1,1 1-1,-1-1 1,1 1-1,-1 1 1,-2 5 53,-4 13 21,1 1-1,1 0 1,1 0 0,1 0-1,1 1 1,1-1 0,3 32 0,-2-28-33,0-10-53,0-1 1,2 1-1,0 0 1,0-1-1,2 1 1,0-1-1,1 0 1,0 0-1,9 17 1,-11-26-53,1 0 1,0 0 0,0-1-1,0 1 1,0-1 0,1 0-1,0 0 1,0-1 0,0 1-1,1-1 1,-1 0 0,1 0-1,0-1 1,0 0 0,0 0-1,1 0 1,-1-1 0,1 0-1,0 0 1,-1-1 0,1 0-1,0 0 1,7 0 0,-9-1 43,0 0-1,-1 0 1,1 0 0,-1-1 0,1 0-1,0 1 1,-1-2 0,0 1 0,1 0-1,-1-1 1,0 0 0,0 0 0,0 0-1,0-1 1,0 1 0,6-6 0,-6 3 23,1-1 0,-1 1 0,0-1 0,0 0 0,0 0 1,-1 0-1,0-1 0,0 1 0,-1-1 0,3-9 0,0-8 230,-1 0 0,-1-1 0,0-37 0,-2 32 455,8-48 0,-9 77-691,0 1 1,0-1-1,0 0 0,0 1 0,0-1 1,0 1-1,0-1 0,0 1 0,0-1 1,1 0-1,-1 1 0,0-1 0,0 1 0,1-1 1,-1 1-1,0-1 0,1 1 0,-1-1 1,0 1-1,1 0 0,-1-1 0,1 1 0,-1-1 1,1 1-1,-1 0 0,1 0 0,-1-1 1,1 1-1,-1 0 0,1 0 0,-1-1 1,1 1-1,-1 0 0,2 0 0,-1 0-22,0 1 0,1-1-1,-1 1 1,0 0 0,1 0-1,-1-1 1,0 1 0,0 0-1,0 0 1,0 0 0,0 0-1,0 0 1,1 2 0,25 37-401,-8 2-437,-15-33 215,0 1 0,0-1 0,0 0 0,1 0-1,1-1 1,8 12 0,-15-43 447,0 19 330,-1-1 1,0 1 0,0-1-1,-1 1 1,1 0 0,-1 0-1,0 0 1,0 0 0,0 0-1,-1 1 1,1-1 0,-1 1-1,0 0 1,0 0 0,0 0 0,0 1-1,-1-1 1,1 1 0,-1 0-1,1 1 1,-1-1 0,0 1-1,0-1 1,1 2 0,-1-1-1,0 0 1,-10 1 0,13 1-128,-1-1 1,1 1 0,0 0 0,0 0-1,0 0 1,-1 0 0,1 0 0,0 0-1,0 1 1,1-1 0,-1 1-1,0 0 1,0-1 0,1 1 0,-1 0-1,1 0 1,-1 0 0,1 0 0,0 0-1,-2 4 1,-19 49 81,21-51-80,-3 9-5,1 0 0,1 0-1,0 0 1,0 1 0,1-1-1,1 1 1,0-1 0,3 19-1,-2-30-35,0 1 0,0 0 0,0-1 0,0 1-1,1 0 1,-1-1 0,1 0 0,-1 1 0,1-1 0,0 0-1,0 0 1,0 0 0,0 0 0,0 0 0,0 0 0,1 0 0,-1-1-1,1 1 1,-1-1 0,1 0 0,-1 0 0,1 0 0,0 0-1,-1 0 1,7 0 0,1 1-91,1 0-1,-1-1 1,1-1-1,0 0 1,19-2 0,-26 1 119,0 0 0,0 0 1,-1 0-1,1-1 0,0 1 1,0-1-1,-1 0 0,1 0 1,-1 0-1,0-1 0,0 1 1,0-1-1,0 0 0,0 1 1,0-1-1,-1-1 0,1 1 1,-1 0-1,0-1 0,0 1 1,0-1-1,-1 1 0,1-1 1,-1 0-1,0 0 0,0 0 1,1-4-1,2-14 341,-1 1 0,-1-1 0,-2-39-1,0 38 163,-4-11 112,-3 17-180,7 17-421,0 0-1,-1-1 0,1 1 1,0 0-1,0 0 1,-1-1-1,1 1 1,0 0-1,-1 0 1,1 0-1,0-1 1,-1 1-1,1 0 1,0 0-1,-1 0 1,1 0-1,-1 0 1,1 0-1,0 0 1,-1 0-1,1 0 1,0 0-1,-1 0 0,1 0 1,-1 0-1,1 0 1,0 0-1,-1 0 1,1 0-1,0 0 1,-1 1-1,1-1 1,0 0-1,-1 1 1,-1 0-29,1 0 1,0 1 0,0 0-1,0-1 1,-1 1 0,2-1-1,-1 1 1,0 0 0,0 0 0,0 0-1,1 0 1,-1-1 0,1 1-1,0 0 1,-1 0 0,1 3-1,-1 38-61,1-35 37,0-4-57,-1 0-1,1 0 1,0 0-1,1 1 1,-1-1-1,1 0 1,0 0 0,0 0-1,0 0 1,0 0-1,1-1 1,-1 1-1,1 0 1,0-1-1,0 1 1,1-1-1,-1 1 1,1-1-1,-1 0 1,1 0 0,0 0-1,0-1 1,1 1-1,-1-1 1,0 1-1,1-1 1,0 0-1,-1-1 1,1 1-1,7 2 1,-6-2-96,0 0 1,1 0-1,-1 0 1,0-1-1,1 0 1,-1 0-1,1 0 0,-1-1 1,1 0-1,-1 0 1,1 0-1,-1-1 1,1 0-1,-1 0 0,1 0 1,-1 0-1,0-1 1,0 0-1,0 0 1,0-1-1,0 1 1,0-1-1,0 0 0,-1 0 1,0-1-1,1 0 1,-1 1-1,-1-1 1,1 0-1,5-8 1,-3 1 141,-1 0 1,1 0 0,-2 0 0,0-1 0,0 1 0,-1-1 0,-1 0 0,2-13 0,-1-15 1071,-2-44-1,-1 49 271,0 30-976,-2-37 1418,2 40-1572,0 1 0,-1 0 0,1-1 0,0 1 0,0-1 0,-1 1 0,1 0 0,-1-1 0,1 1 0,-1 0 0,0-1 0,1 1 0,-1 0 0,0 0 0,0 0 0,0-1 0,0 1 0,0 0 0,0 0 0,0 1 0,0-1 0,-1 0 0,-1-1 0,2 2-152,0 0-1,0 1 1,0-1-1,0 0 1,0 1-1,0-1 1,1 0-1,-1 1 1,0-1 0,0 1-1,0 0 1,0-1-1,1 1 1,-1 0-1,0-1 1,0 1-1,1 0 1,-1 0 0,1 0-1,-1-1 1,1 1-1,-1 0 1,1 0-1,-1 0 1,1 0 0,0 0-1,-1 0 1,1 0-1,0 1 1,-9 34-49,5-11 59,1 0-1,2 0 0,0 1 1,2-1-1,0 1 0,2-1 1,1 0-1,1 0 0,1 0 1,14 38-1,-15-53-170,-1 0 0,2 0-1,-1 0 1,1-1 0,9 10 0,-13-16-32,1-1-1,-1 1 1,1 0 0,0-1-1,0 0 1,0 1 0,1-1-1,-1 0 1,1-1 0,-1 1-1,1-1 1,-1 1-1,1-1 1,0 0 0,-1-1-1,1 1 1,7 0 0,-8-1 126,0 1 1,0-1-1,0 0 1,0 0-1,0 0 1,0-1 0,-1 1-1,1-1 1,0 1-1,0-1 1,0 0-1,-1 0 1,1 0-1,-1-1 1,1 1 0,-1 0-1,1-1 1,-1 0-1,0 0 1,1 0-1,-1 0 1,0 0-1,0 0 1,-1 0 0,1 0-1,0-1 1,-1 1-1,1-1 1,-1 1-1,2-6 1,3-6 108,-1 0 0,-1 0-1,0 0 1,-1 0 0,0 0 0,0-27 0,-4-87 3168,-4 107-1822,0 18-621,0 13-848,0 5 54,2 0 0,0 1-1,1-1 1,1 1 0,0-1 0,1 1 0,1 0 0,0-1 0,6 27-1,-6-39-102,1 1 0,-1-1 0,1 0 0,0 0-1,0 0 1,0 0 0,0 0 0,0 0-1,1-1 1,-1 1 0,1-1 0,0 1-1,0-1 1,0 0 0,0 0 0,0-1 0,0 1-1,0 0 1,1-1 0,-1 0 0,5 1-1,-5-1 43,0 0 1,-1-1-1,1 0 0,0 1 0,0-1 0,0 0 0,-1-1 0,1 1 0,0 0 0,0-1 0,-1 1 0,1-1 0,-1 0 1,1 0-1,0 0 0,-1 0 0,1-1 0,-1 1 0,0-1 0,0 1 0,1-1 0,-1 0 0,0 0 0,0 0 0,0 0 1,-1 0-1,4-4 0,1-6 75,0 0 0,-1 0 0,-1 0 0,0-1 1,0 0-1,-1 0 0,1-15 0,-1 5 924,-2 1-1,-1-1 0,-3-31 1,3 53-905,0 1 0,1 0 1,-1 0-1,0 0 0,0-1 1,0 1-1,0 0 0,0 0 1,0 0-1,0-1 0,0 1 1,0 0-1,0 0 1,0 0-1,0-1 0,0 1 1,0 0-1,0 0 0,0-1 1,0 1-1,0 0 0,0 0 1,-1 0-1,1-1 0,0 1 1,0 0-1,0 0 0,0 0 1,0 0-1,0-1 0,-1 1 1,1 0-1,0 0 0,0 0 1,0 0-1,-1 0 0,1 0 1,0-1-1,0 1 0,0 0 1,-1 0-1,1 0 1,0 0-1,0 0 0,0 0 1,-1 0-1,1 0 0,0 0 1,0 0-1,0 0 0,-1 0 1,1 0-1,0 0 0,0 0 1,-1 0-1,1 0 0,0 0 1,0 1-1,0-1 0,-1 0 1,1 0-1,0 0 0,0 0 1,0 0-1,0 0 0,-1 1 1,1-1-1,0 0 1,0 0-1,-8 16-154,5 0 128,1 1-1,1-1 1,0 0 0,2 0 0,0 1-1,5 26 1,-5-36-155,1 1 0,0 0-1,1-1 1,0 0 0,0 0 0,0 0-1,1 0 1,0 0 0,0-1 0,1 1-1,0-1 1,0 0 0,0-1-1,1 1 1,0-1 0,7 5 0,-11-8 109,1 0 0,0-1 0,0 1 0,0-1 0,0 1 0,0-1 0,0 0 1,0 0-1,0-1 0,1 1 0,-1-1 0,0 1 0,0-1 0,1 0 0,-1 0 1,0 0-1,1-1 0,-1 1 0,0-1 0,0 0 0,0 0 0,1 0 0,-1 0 1,0 0-1,0-1 0,0 1 0,-1-1 0,1 0 0,0 0 0,-1 0 0,1 0 0,-1-1 1,0 1-1,0-1 0,1 1 0,-2-1 0,1 0 0,2-3 0,6-19 515,-2-1 0,0-1-1,-2 1 1,4-35 0,10-36 2522,-20 95-2895,0 1 0,0-1 0,0 1 0,1-1 0,-1 1 0,1 0-1,-1-1 1,1 1 0,0 0 0,-1-1 0,1 1 0,0 0 0,0 0-1,0 0 1,0 0 0,0 0 0,2-2 0,-2 3-73,-1 0 1,1 0-1,-1 0 1,1 0-1,0 1 1,-1-1-1,1 0 0,-1 0 1,1 0-1,0 1 1,-1-1-1,1 0 1,-1 1-1,1-1 0,-1 1 1,1-1-1,-1 0 1,0 1-1,1-1 1,-1 1-1,1-1 1,-1 1-1,0 0 0,0-1 1,1 1-1,-1 0 1,20 53-145,-19-51 171,16 84-272,-13-63-550,0 0 0,16 46-1,-20-69 767,0-1 0,0 1-1,0 0 1,1-1 0,-1 1 0,0-1 0,0 1-1,0-1 1,1 1 0,-1-1 0,0 1-1,1-1 1,-1 1 0,0-1 0,1 1-1,-1-1 1,1 1 0,-1-1 0,1 0-1,-1 1 1,1-1 0,-1 0 0,1 1 0,-1-1-1,1 0 1,-1 0 0,1 1 0,0-1-1,-1 0 1,1 0 0,-1 0 0,1 0-1,0 0 1,-1 0 0,1 0 0,-1 0-1,1 0 1,0 0 0,-1 0 0,1 0-1,-1-1 1,1 1 0,0 0 0,-1 0 0,1-1-1,-1 1 1,1 0 0,-1-1 0,1 1-1,-1 0 1,1-1 0,-1 1 0,0-1-1,1 1 1,-1-1 0,0 1 0,1-2-1,2-1-50,0-1-1,0 1 1,-1-1-1,0 0 1,0 0-1,2-5 1,4-18 405,5-34 0,-11 45-126,1 0-1,0 1 1,1-1 0,1 1 0,1 0-1,0 0 1,0 0 0,13-18-1,-19 32-194,1 1-1,-1-1 0,0 1 0,1-1 0,-1 1 0,1-1 0,-1 1 1,0 0-1,1-1 0,-1 1 0,1 0 0,-1-1 0,1 1 1,-1 0-1,1 0 0,-1-1 0,1 1 0,0 0 0,-1 0 0,1 0 1,-1 0-1,1 0 0,-1 0 0,1 0 0,-1 0 0,1 0 0,0 0 1,-1 0-1,1 0 0,-1 0 0,1 1 0,-1-1 0,1 0 0,-1 0 1,1 0-1,-1 1 0,1-1 0,-1 0 0,1 1 0,-1-1 0,1 0 1,-1 1-1,0-1 0,1 1 0,-1-1 0,0 1 0,1-1 0,-1 1 1,0-1-1,1 2 0,14 29-263,-13-26 336,5 14-127,8 39 1,-13-44-256,2 1 0,0-1 0,0 0 1,13 26-1,-17-39 249,1-1-1,-1 1 1,1 0 0,-1 0-1,0-1 1,1 1 0,-1 0-1,1-1 1,0 1 0,-1 0-1,1-1 1,-1 1 0,1-1 0,0 1-1,-1-1 1,1 1 0,0-1-1,0 1 1,0-1 0,-1 0-1,1 1 1,0-1 0,0 0 0,0 0-1,-1 0 1,1 0 0,2 0-1,-2 0 34,1-1 0,-1 1 0,0-1 0,0 0 0,0 0-1,1 0 1,-1 1 0,0-1 0,0 0 0,0 0 0,0-1 0,0 1-1,0 0 1,1-2 0,2-5 69,1-1 0,-2 1 0,6-15 0,7-41 696,9-25 543,-22 79-1093,1 1 0,0 0 1,1 0-1,0 1 0,0-1 1,13-14-1,-18 22-201,1 0 0,-1 0 1,1 0-1,0 0 0,-1 1 0,1-1 1,0 0-1,0 0 0,0 1 0,0-1 1,-1 1-1,1-1 0,0 1 0,0-1 1,0 1-1,0-1 0,0 1 0,1 0 1,-1 0-1,0-1 0,0 1 0,0 0 1,0 0-1,0 0 0,0 0 0,0 0 1,0 0-1,0 1 0,0-1 0,0 0 1,0 1-1,0-1 0,0 0 0,0 1 1,0-1-1,0 1 0,0-1 1,0 1-1,0 0 0,0-1 0,-1 1 1,1 0-1,0 0 0,0 0 0,-1-1 1,1 1-1,0 0 0,-1 0 0,1 0 1,-1 0-1,0 0 0,1 2 0,4 8-90,0 0 0,-1 0 0,5 22 0,-6-21-18,1 1-118,0 2-516,0 0-1,13 26 1,-15-37 242,0-1 0,0 1 0,0 0 0,1-1 0,0 1 0,-1-1 0,1 0 0,1 0 0,-1 0 0,0 0 0,1-1 0,-1 1 0,1-1 0,0 0 0,4 2 0,28 6-7168</inkml:trace>
  <inkml:trace contextRef="#ctx0" brushRef="#br0" timeOffset="11893.57">8964 1535 4610,'0'0'15647,"-12"-8"-15257,-39-21-257,50 29-129,0 0-1,-1 0 0,1 0 1,-1 0-1,1 0 1,-1 0-1,1 0 0,-1 0 1,1 0-1,0 1 1,-1-1-1,1 1 0,-1-1 1,1 1-1,0-1 1,0 1-1,-1 0 0,1-1 1,0 1-1,0 0 1,0 0-1,0 0 0,0 0 1,0 0-1,0 0 1,0 1-1,0-1 0,0 0 1,1 0-1,-1 1 1,0 1-1,-17 38-34,17-36 6,-1 0 0,1-1 0,0 1 0,0 0 1,1 0-1,-1 0 0,1 0 0,0 0 0,0 0 1,1 0-1,0 0 0,0 0 0,2 7 0,-2-10-94,0 1 0,1-1-1,-1 0 1,1 1 0,0-1 0,0 0-1,-1 0 1,1 0 0,1 0-1,-1-1 1,0 1 0,0 0 0,1-1-1,-1 0 1,1 1 0,-1-1-1,1 0 1,0 0 0,-1 0-1,1-1 1,0 1 0,-1-1 0,1 1-1,5-1 1,-2 1-214,0-1 0,0 0 0,1 0 0,-1 0 0,0-1 1,0 0-1,7-1 0,-11 1 310,1 0 0,-1 0 0,1-1 0,-1 1 0,0-1 0,0 1 0,1-1 0,-1 0 0,0 0 0,-1 0 0,1 0 0,0 0 0,-1 0 0,1-1 0,-1 1 0,1 0 0,-1-1 0,1-2 0,3-9 465,-2 1 0,1-1 0,-2 0 0,0 1 0,0-1 0,-1 0 0,-2-27 0,0 15 584,1 26-1022,0 1 0,0-1 0,0 1 0,-1-1 0,1 1 0,0-1 0,-1 1 0,1-1 0,0 1 0,-1-1 0,1 0 0,0 1 0,-1-1 0,1 0 0,-1 1 0,1-1 0,-1 0 0,1 0 0,0 1 0,-1-1 0,1 0 0,-1 0 0,1 0 0,-1 1 0,0-1 0,1 0 0,-1 0-1,1 0 1,-1 0 0,1 0 0,-1 0 0,1 0 0,-1 0 0,1-1 0,-1 1 0,1 0 0,-1 0 0,1 0 0,-1 0 0,1-1 0,-1 1 0,1 0 0,-1-1 0,1 1 0,0 0 0,-1-1 0,1 1 0,-1 0 0,1-1 0,0 1 0,-1-1 0,1 1 0,0-1 0,0 1 0,-1-1 0,1 1 0,0-1 0,0 1 0,0-1 0,-1 0 0,1 7-199,-1-1 0,1 0 0,0 0 0,0 0 0,0 1 0,1-1 0,0 0 0,0 0 0,0 0 1,1 0-1,-1 0 0,1 0 0,3 5 0,-3-7-95,0 0 1,1 0 0,-1 0-1,1-1 1,0 1-1,-1-1 1,1 1 0,0-1-1,0 0 1,0 0-1,1-1 1,-1 1-1,0-1 1,1 1 0,-1-1-1,1 0 1,-1-1-1,1 1 1,0 0 0,3-1-1,9 1-1408,0 0-1,21-3 0,-1-4-766</inkml:trace>
  <inkml:trace contextRef="#ctx0" brushRef="#br0" timeOffset="12236.05">9257 1467 1393,'4'-17'3417,"11"-68"906,-10 10 1447,-4 69-5245,-3-29 3383,2 34-3856,0 1 0,0-1 0,0 1-1,0-1 1,0 1 0,0 0 0,0-1 0,0 1-1,0-1 1,0 1 0,-1-1 0,1 1 0,0 0-1,0-1 1,-1 1 0,1-1 0,0 1 0,-1 0 0,1-1-1,0 1 1,-1 0 0,1-1 0,0 1 0,-1 0-1,1 0 1,0-1 0,-1 1 0,1 0 0,-1 0 0,1 0-1,-1 0 1,1 0 0,-1-1 0,1 1 0,0 0-1,-1 0 1,1 0 0,-1 0 0,1 0 0,-1 0-1,1 0 1,-1 1 0,1-1 0,-1 0 0,1 0 0,0 0-1,-1 0 1,1 1 0,-1-1 0,1 0 0,0 0-1,-1 1 1,1-1 0,-1 0 0,1 0 0,0 1 0,-1-1-1,1 1 1,-1 0 0,-1 1-38,0 0 1,0 1-1,0-1 0,1 1 1,-1 0-1,0-1 0,1 1 1,0 0-1,0 0 0,0 0 1,0 0-1,-1 6 0,-4 43 252,5-39-163,-6 236 507,9-203-508,2 0-1,3 0 1,16 63-1,-18-92-314,1 0 0,1-1 0,0 1 0,2-1 0,-1-1 0,18 23 0,-22-33 146,-1 0 0,1 0 0,0 0 0,0-1 0,1 0 0,0 0 0,-1 0 1,1-1-1,0 1 0,1-1 0,-1 0 0,1-1 0,-1 1 0,1-1 0,0 0 0,0 0 0,0-1 0,0 0 0,0 0 0,0 0 0,0-1 1,11-1-1,-16 1 66,0-1 0,0 1 1,0-1-1,0 0 1,0 0-1,0 1 0,0-1 1,0 0-1,0 0 1,0 0-1,-1 0 1,1 0-1,0 0 0,-1 0 1,1 0-1,-1 0 1,1-1-1,-1 1 0,1 0 1,-1 0-1,0 0 1,0-1-1,1 1 0,-1 0 1,0 0-1,0-2 1,0-44 28,0 36-27,0-10-127,-2 1 0,0 0 0,-2 0-1,0 1 1,-1-1 0,0 1 0,-2 0 0,-1 0 0,0 1 0,-14-23 0,11 28-892,0 1-1846,8 6-4033</inkml:trace>
  <inkml:trace contextRef="#ctx0" brushRef="#br0" timeOffset="12736.54">9931 1426 6339,'0'0'9148,"-1"-18"-5856,-2-55-1171,3 71-2067,0 0 0,0-1 1,0 1-1,-1 0 0,1 0 0,-1-1 0,0 1 0,1 0 0,-1 0 0,0 0 0,0-1 0,-1 1 1,1 0-1,0 1 0,-1-1 0,1 0 0,-1 0 0,1 1 0,-1-1 0,0 1 0,0-1 1,0 1-1,0 0 0,0-1 0,0 1 0,0 0 0,0 0 0,0 1 0,0-1 0,-1 0 0,1 1 1,0-1-1,-4 1 0,2 0 11,-1 0 1,1 0-1,0 0 1,0 1-1,0-1 0,0 1 1,0 0-1,0 0 1,1 1-1,-1-1 1,0 1-1,1 0 1,-1 0-1,1 0 0,-5 3 1,2 2-79,0 0 0,0 0 0,1 1 0,0 0 0,0 0 0,1 0 0,0 0 0,0 1 0,1-1 0,0 1 0,1 0 0,-1 0 0,2 0 0,-1 1 1,2-1-1,-1 0 0,1 0 0,0 1 0,1-1 0,2 11 0,-2-16-98,1 0 1,-1 0-1,1-1 1,0 1-1,0-1 0,0 1 1,0-1-1,0 0 1,1 1-1,0-2 1,0 1-1,0 0 0,0 0 1,0-1-1,0 1 1,0-1-1,1 0 1,0 0-1,-1-1 1,1 1-1,7 2 0,-1-1-509,-1-1-1,1 0 0,0 0 1,0-1-1,0 0 0,0-1 0,17-1 1,-24 1 568,0-1 0,0 0 0,0 0 0,0 0 0,0-1 0,-1 1 0,1-1 0,0 1 0,-1-1 0,0 0 0,1 0 0,-1 0 0,0 0 0,0 0 0,0-1 0,0 1 0,0-1 0,0 1 0,-1-1 0,1 0 0,-1 1 0,0-1 0,0 0 0,0 0 0,0 0 0,0-3 0,3-9 303,-2 0 0,0 0 0,1-28 0,-2-3 1514,-6-47 1,3 77-1286,-1-1 1,0 0-1,-1 1 0,-1 0 1,-1 0-1,-8-18 0,14 34-463,0 0-1,0-1 1,0 1-1,0-1 1,0 1-1,0-1 1,-1 1-1,1 0 1,0-1-1,0 1 0,0-1 1,-1 1-1,1 0 1,0-1-1,-1 1 1,1 0-1,0-1 1,-1 1-1,1 0 1,0 0-1,-1-1 1,1 1-1,0 0 1,-1 0-1,1 0 1,-1-1-1,1 1 0,-1 0 1,1 0-1,0 0 1,-1 0-1,1 0 1,-1 0-1,1 0 1,-1 0-1,1 0 1,-1 0-1,0 0 1,-9 18 29,0 28-134,9-22 99,0 1 0,1-1 0,2 1 0,1-1 0,0 0 0,2 0 0,8 26 0,-8-37-274,0 0 1,0-1-1,1 1 1,1-1-1,0 0 1,10 12 0,-11-18-287,-1 1 0,1-1 1,1 0-1,-1 0 0,1-1 0,0 0 1,0 0-1,1-1 0,0 0 0,12 5 1,19 1-4489,3-9-3047</inkml:trace>
  <inkml:trace contextRef="#ctx0" brushRef="#br0" timeOffset="13380.7">10312 1482 208,'0'0'19035,"-15"-15"-17738,-51-45-459,65 58-798,-1 1 1,0-1-1,0 1 0,0-1 1,0 1-1,0 0 1,0 0-1,0-1 0,0 1 1,-1 1-1,1-1 1,0 0-1,-1 1 0,1-1 1,0 1-1,-1-1 1,1 1-1,-1 0 0,1 0 1,0 0-1,-1 1 1,1-1-1,-5 2 0,5-1-20,-1 0 0,1 1-1,0-1 1,0 0-1,0 1 1,1 0 0,-1 0-1,0-1 1,1 1-1,-1 0 1,1 0 0,-1 0-1,1 1 1,0-1-1,-1 3 1,0-1-24,1 0-1,-1 0 1,1 0 0,0 0-1,0 0 1,1 0 0,-1 1-1,1-1 1,0 0 0,0 0-1,1 1 1,-1-1-1,1 0 1,0 0 0,0 0-1,0 0 1,1 1 0,-1-2-1,1 1 1,0 0 0,0 0-1,1-1 1,-1 1 0,1-1-1,-1 1 1,4 2 0,-2-2-119,1 0 0,-1-1 1,1 1-1,0-1 1,0 0-1,0 0 0,0-1 1,0 1-1,1-1 1,-1-1-1,1 1 1,-1-1-1,1 1 0,0-2 1,-1 1-1,1-1 1,0 0-1,0 0 0,6-1 1,-11 0 127,1 1 1,0-1-1,0 0 1,-1 0-1,1-1 0,0 1 1,-1 0-1,1 0 1,-1-1-1,0 1 0,1-1 1,-1 0-1,0 1 1,0-1-1,0 0 0,0 1 1,0-1-1,0 0 1,-1 0-1,1 0 0,-1 0 1,1 0-1,-1 0 1,1-2-1,5-52 930,-6 7 884,0 48-1675,0 7-400,0 1 225,0 1 0,1-1 0,-1 1 0,1-1 1,1 0-1,0 0 0,0 0 0,3 8 0,-4-12-50,1-1 0,-1 0 0,1 1 1,-1-1-1,1 0 0,0 0 0,0 0 0,0 0 0,0 0 1,0 0-1,1-1 0,-1 1 0,0-1 0,1 0 0,-1 1 1,1-1-1,0 0 0,-1-1 0,1 1 0,0 0 1,-1-1-1,1 1 0,0-1 0,0 0 0,4 0 0,-5 0 53,1-1 0,-1 0 0,0 1 0,0-1-1,1 0 1,-1 0 0,0 0 0,0 0 0,0 0-1,0-1 1,0 1 0,-1-1 0,1 1-1,0-1 1,-1 0 0,1 1 0,-1-1 0,1 0-1,-1 0 1,2-4 0,23-49-45,-24 50 58,7-20 124,-2 1 0,0-1 0,-2 0-1,0-1 1,-2 1 0,-1-1 0,-1 1 0,-1-1 0,-5-35 0,4 55 78,1 0 1,-2 0-1,1 0 1,-1 1-1,0-1 1,0 0-1,0 1 1,-1-1-1,0 1 1,0 0-1,-1 0 1,1 0-1,-8-8 1,10 13-180,1-1 1,0 1-1,-1 0 1,1 0-1,0-1 1,-1 1 0,1 0-1,-1 0 1,1 0-1,0 0 1,-1 0-1,1 0 1,-1 0-1,1 0 1,0 0-1,-1 0 1,1 0-1,-1 0 1,1 0 0,0 0-1,-1 0 1,1 0-1,-1 0 1,1 0-1,0 0 1,-1 0-1,1 1 1,0-1-1,-1 0 1,1 0-1,0 1 1,-1-1-1,1 0 1,0 0 0,-1 1-1,1-1 1,0 0-1,0 1 1,0-1-1,-1 0 1,1 1-1,0-1 1,0 0-1,0 1 1,0-1-1,-1 1 1,1 0 0,-4 22-65,4-21 81,-4 40 20,2-1 0,2 0 0,9 68 1,-4-79-266,1 1 0,1-2 1,1 1-1,2-1 1,21 45-1,-27-67-725,12 22-236,-15-28 642,0-1-1,-1 1 1,1 0 0,0-1-1,-1 1 1,1-1-1,0 1 1,0 0 0,-1-1-1,1 0 1,0 1 0,0-1-1,0 1 1,0-1-1,-1 0 1,1 0 0,2 1-1</inkml:trace>
  <inkml:trace contextRef="#ctx0" brushRef="#br0" timeOffset="13540.08">10416 1428 4946,'0'0'5123,"96"-4"-5123,-62 4-208,3 0-833,3 0-640,-1 0-688,1 0-320</inkml:trace>
  <inkml:trace contextRef="#ctx0" brushRef="#br0" timeOffset="13945.07">10819 1377 304,'0'0'19137,"1"-14"-17448,2-45-636,-3 58-1025,0 0-1,0 0 0,-1 0 0,1 1 0,0-1 1,0 0-1,0 0 0,-1 0 0,1 0 0,0 0 1,-1 0-1,1 1 0,-1-1 0,1 0 0,-1 0 0,1 1 1,-1-1-1,0 0 0,1 1 0,-1-1 0,0 1 1,1-1-1,-1 1 0,0-1 0,0 1 0,0-1 1,0 1-1,1 0 0,-3-1 0,-23 0 277,19 2-242,3-1-57,0 1 0,0-1 0,0 1 0,0 0-1,0 0 1,1 0 0,-1 1 0,0-1 0,1 1 0,-1 0-1,1 0 1,-1 0 0,1 1 0,0-1 0,0 1-1,0-1 1,0 1 0,0 0 0,1 0 0,0 1 0,-1-1-1,1 0 1,0 1 0,0-1 0,1 1 0,-1 0-1,-1 6 1,0 1-4,0 0 1,1 0-1,0 0 0,0 0 0,1 0 0,1 1 1,0-1-1,0 0 0,3 12 0,-2-20-4,0 0 0,0-1 0,0 1 0,0 0 0,1-1-1,-1 1 1,1-1 0,0 1 0,-1-1 0,1 0 0,0 0 0,0 1 0,1-1-1,-1-1 1,0 1 0,1 0 0,-1-1 0,1 1 0,-1-1 0,1 0 0,0 1-1,0-2 1,0 1 0,-1 0 0,1 0 0,3 0 0,5 0-48,-1 1 1,0-1-1,0-1 1,1 0-1,-1 0 1,14-3 0,-19 1 38,0 1 0,0-1 0,0 0 0,0-1 1,0 1-1,-1-1 0,1 0 0,-1 0 0,0-1 0,0 1 1,0-1-1,0 0 0,0 0 0,-1 0 0,0 0 1,0-1-1,0 1 0,0-1 0,2-6 0,1-2 120,-1 0-1,0 0 0,-1 0 1,0 0-1,-1-1 0,2-19 0,-3-51 2031,-2 66-277,0 58-1660,1 11-199,2-1 1,2 0 0,14 58-1,-16-94-212,-1-9-149,-1-1-1,0 1 1,0-1-1,0 1 0,-1-1 1,1 1-1,-2 8 1,-3-11-3430,-14-2-3225</inkml:trace>
  <inkml:trace contextRef="#ctx0" brushRef="#br0" timeOffset="16989.45">1767 2922 9204,'0'0'16112,"-6"-6"-15012,6 6-1099,0 0 0,0 0 0,0 0 0,0 0 0,0-1 0,0 1 0,0 0 0,0 0 0,-1 0 0,1 0 0,0 0 0,0 0 0,0 0 0,0 0 0,0-1 0,-1 1 0,1 0 0,0 0 0,0 0 0,0 0 0,0 0 0,-1 0 0,1 0 0,0 0 0,0 0 0,0 0 1,0 0-1,-1 0 0,1 0 0,0 0 0,0 0 0,0 0 0,0 0 0,-1 1 0,1-1 0,0 0 0,0 0 0,0 0 0,0 0 0,0 0 0,-1 0 0,1 0 0,0 0 0,0 1 0,0-1 0,0 0 0,0 0 0,0 0 0,0 0 0,0 0 0,0 1 0,-1-1 0,1 0 0,-3 27 21,0-1 1,1 1-1,2 0 0,3 30 1,-1-45-94,0 0 0,1 0 0,0 0 0,0 0 0,1-1-1,1 1 1,0-1 0,1 0 0,0-1 0,12 17 0,-8-18-1319,-3-8-1239,-1-15-13342</inkml:trace>
  <inkml:trace contextRef="#ctx0" brushRef="#br0" timeOffset="17147.93">1703 3085 1809,'0'0'18600,"81"-71"-18456,-36 63-48,2 3-96,2-3-288,2-3-1601,5 0-1680,7-6-3458</inkml:trace>
  <inkml:trace contextRef="#ctx0" brushRef="#br0" timeOffset="17457.34">2539 2760 9300,'0'0'15832,"-1"0"-15809,1 0 0,-1 0 1,1 0-1,-1 1 1,1-1-1,-1 0 1,1 0-1,-1 1 0,1-1 1,0 0-1,-1 1 1,1-1-1,-1 0 1,1 1-1,0-1 1,-1 0-1,1 1 0,0-1 1,0 1-1,-1-1 1,1 1-1,0-1 1,0 1-1,0-1 0,-1 1 1,1-1-1,0 1 1,-2 7 115,1 0 0,0 1 0,1-1 0,-1 0 0,1 0 0,2 12 1,-1 9 241,1 7-81,0 1 0,3-1 0,16 67 1,49 101-2836,-69-202 1340</inkml:trace>
  <inkml:trace contextRef="#ctx0" brushRef="#br0" timeOffset="17782.8">2501 3181 8516,'0'0'13772,"-3"2"-13412,2-1-332,-1 1 0,1-1 0,0 1 0,-1 0 0,1 0 0,0-1 0,0 1 0,0 0 0,0 0 0,0 0 0,1 0 1,-1 0-1,1 1 0,-1-1 0,1 0 0,0 0 0,0 0 0,0 0 0,0 1 0,0-1 0,0 0 0,1 3 0,0 1 37,-1-1-1,1 0 1,0 1 0,0-1-1,1 0 1,0 0-1,0 0 1,0 0-1,3 5 1,-1-7-30,-1 1 1,1-1-1,-1 0 0,1 0 1,0 0-1,1 0 0,-1-1 1,0 0-1,1 0 0,-1 0 1,1 0-1,0 0 0,-1-1 1,1 0-1,0 0 0,0-1 1,0 1-1,0-1 0,0 0 1,0 0-1,-1-1 0,1 1 1,0-1-1,0 0 0,0-1 1,-1 1-1,1-1 0,0 0 1,-1 0-1,0 0 0,1 0 0,5-6 1,1-3 103,-1-2 1,0 1-1,-1-2 1,-1 1-1,0-1 0,-1 0 1,0-1-1,-1 0 1,6-23-1,-9 28-928,-1 0-1,0 1 1,1-19-1,-3 35-178,1 15-3094,8-11-2244,13-5-5379</inkml:trace>
  <inkml:trace contextRef="#ctx0" brushRef="#br0" timeOffset="18094.14">3357 2954 9700,'0'0'13222,"-6"-2"-12501,18 2-561,14 0-32,12 0-80,7 0-48,2 0-16,2 0-864,-4-2-337,-6-7-1344,-12-3-1409,-10-3-1969</inkml:trace>
  <inkml:trace contextRef="#ctx0" brushRef="#br0" timeOffset="18329.96">3634 2835 5330,'0'0'16926,"-8"-5"-15766,-24-13-581,61 55-187,-4-12-226,5 5-58,-2 1 1,38 53-1,-65-82-115,1 0 0,-1 0-1,0 0 1,0 0 0,0 0 0,0 0-1,0 0 1,-1 0 0,1 1 0,-1-1-1,1 0 1,-1 0 0,0 1 0,1-1-1,-1 0 1,-1 4 0,1-5-40,-1 0 1,0 0 0,1 0-1,-1 0 1,0 0-1,1 0 1,-1 0 0,0 0-1,0 0 1,0 0-1,0 0 1,0-1 0,0 1-1,0 0 1,0-1-1,0 1 1,-1-1 0,1 1-1,0-1 1,0 1-1,0-1 1,-1 0 0,1 0-1,0 0 1,0 1-1,-1-1 1,1 0 0,0-1-1,-2 1 1,-56 0-4009,29 0-910</inkml:trace>
  <inkml:trace contextRef="#ctx0" brushRef="#br0" timeOffset="19019.21">4687 2833 7251,'0'0'14756,"1"11"-14369,32 203 671,-12-90-937,-19-104-112,-1-12 9,0 0 0,0 0 0,0 0 0,1-1 0,0 1 0,1 0 0,4 9 0,-3-16 42,-1 0 0,1-1 0,-1 1 0,1-1 0,-1 0 0,1 0 1,5-1-1,-3 0-35,-4 1-69,1 0-1,-1-1 0,1 1 1,-1-1-1,1 0 0,-1 0 1,1 0-1,-1 0 0,0 0 1,0-1-1,1 1 0,-1-1 0,0 1 1,3-4-1,15-16-6311,-16 17 3759,5-7-6906</inkml:trace>
  <inkml:trace contextRef="#ctx0" brushRef="#br0" timeOffset="20128.03">5078 3048 8036,'0'0'12325,"-5"-7"-11716,3 4-565,1 1-27,0 0-1,0 0 1,0 1-1,0-1 1,-1 0 0,1 1-1,-1-1 1,1 1-1,-1-1 1,1 1-1,-1-1 1,0 1-1,0 0 1,0 0 0,0 0-1,0 0 1,0 0-1,0 1 1,0-1-1,0 1 1,0-1 0,0 1-1,0 0 1,-1-1-1,1 1 1,0 0-1,0 1 1,0-1 0,-4 1-1,2 1-4,1 0 1,-1 0-1,0 0 0,0 1 0,1-1 0,-1 1 1,1 0-1,0 0 0,0 0 0,0 1 0,1-1 1,-1 1-1,1 0 0,-1-1 0,1 1 1,0 0-1,1 0 0,-1 0 0,-1 6 0,0 2-4,1 1 0,0-1 0,1 1-1,0 0 1,1 17 0,0-27-12,1 0 0,0-1 0,-1 1 1,1-1-1,0 1 0,0-1 0,1 1 0,-1-1 0,0 1 0,1-1 0,0 0 1,-1 0-1,1 0 0,0 0 0,0 0 0,0 0 0,0-1 0,0 1 1,1 0-1,-1-1 0,0 0 0,1 1 0,-1-1 0,1 0 0,-1-1 0,1 1 1,0 0-1,-1-1 0,1 1 0,5-1 0,-2 1-5,0 0-1,0-1 0,0 0 1,0 0-1,1 0 1,-1-1-1,0 0 1,0 0-1,0 0 1,-1-1-1,1 0 1,0 0-1,8-5 1,-9 3 3,1 0 1,-1 0 0,0 0 0,-1-1 0,1 0 0,-1 0-1,0 0 1,0 0 0,0-1 0,-1 0 0,0 1 0,0-1 0,-1 0-1,3-7 1,-2-2 286,0 0 1,0-1-1,-2 1 0,0-29 0,-15 89-171,11-32-169,1 1 0,1 0 0,0-1 0,2 22 0,-1-32 45,0-1-1,0 1 1,1-1-1,-1 1 1,1-1-1,-1 1 0,1-1 1,0 0-1,0 1 1,0-1-1,0 0 1,1 0-1,-1 0 0,0 0 1,1 0-1,0 0 1,-1 0-1,1 0 1,0 0-1,0-1 0,0 1 1,0-1-1,0 0 1,0 1-1,1-1 1,-1 0-1,0 0 0,1 0 1,-1-1-1,1 1 1,3 0-1,-1 0-59,-1-1 0,1 0 0,0 0 0,0 0 0,0 0 0,0-1 0,-1 0 0,1 0 0,0 0 0,-1 0 0,1-1 0,-1 0 0,1 0 0,-1 0 0,0-1 0,7-4 0,-5 2 38,-1-1 0,0 1 0,0-1 1,-1 0-1,0 0 0,0 0 1,0-1-1,-1 1 0,0-1 0,4-10 1,-2-3 172,0-1 1,-1 0-1,-1 0 0,-1 0 1,-1 0-1,-1 0 1,-4-30-1,-3 29 675,3 21-283,3 14-493,1-5-33,0 0 0,1 0 0,0-1 0,1 1 0,0 0 0,0 0 0,0-1 0,6 11 0,0-3 13,1 1 1,19 24 0,-13-23-73,18 26-217,-32-42 116,1 1 1,-1 0-1,0 0 0,0 1 0,0-1 0,0 0 1,0 0-1,-1 0 0,1 1 0,-1-1 1,1 0-1,-1 1 0,0-1 0,0 0 0,0 1 1,0-1-1,-1 4 0,-1-5 9,0 0 1,-1 0-1,1 0 0,-1-1 0,1 1 0,-1-1 1,0 1-1,1-1 0,-1 0 0,1 0 0,-1 0 1,0 0-1,-4-2 0,1 2-72,-3 1 142,-1-1-1,1-1 1,-1 1 0,1-2-1,0 1 1,0-1 0,-14-5-1,135 6 960,-88 0-895,0-1 1,-1-1 0,0 0 0,1-2-1,33-12 1,-44 13-52,-1-1-1,1-1 1,-1 0 0,0 0-1,-1-1 1,1 0-1,-1-1 1,-1-1-1,0 1 1,0-2 0,10-12-1,-15 14 52,0 0 0,0-1 0,-1 0 0,-1 0 0,1 0 0,-1-1 0,-1 1 0,0-1 0,0 1 0,-1-1 0,0 0 0,-1 0 0,-1-10 0,1 8 180,-1 0 1,-1 0-1,0 1 1,0-1-1,-1 0 1,-1 1 0,0 0-1,-1 0 1,0 0-1,-7-11 1,9 17 54,-1 1 0,1 0 0,-1 0 0,0 0 0,0 1 1,0 0-1,0-1 0,-6-2 0,9 5-192,-1 0 1,1 1-1,0-1 0,0 1 1,0-1-1,-1 1 0,1-1 1,0 1-1,-1 0 0,1-1 1,0 1-1,-1 0 0,1 0 1,0 0-1,-1 0 1,1 0-1,0 0 0,-1 1 1,1-1-1,0 0 0,-1 1 1,1-1-1,0 1 0,0-1 1,-1 1-1,1 0 0,0-1 1,0 1-1,0 0 0,0 0 1,0 0-1,0 0 0,0 0 1,0 0-1,0 0 0,0 0 1,1 0-1,-2 2 0,-1 4 15,0 0-1,1 0 1,-1 0-1,2 1 0,-1-1 1,1 1-1,0-1 1,0 10-1,3 68 545,-1-64-481,4 20-103,1-1 1,3-1-1,1 0 0,28 72 0,-10-32-2775</inkml:trace>
  <inkml:trace contextRef="#ctx0" brushRef="#br0" timeOffset="20284.28">5697 3046 8260,'0'0'9300,"102"-40"-9300,-49 40-848,14-2-1009,12-5-432,10-8-9685</inkml:trace>
  <inkml:trace contextRef="#ctx0" brushRef="#br0" timeOffset="20862.39">6542 2743 12005,'0'0'11331,"0"14"-11235,2 34 0,2 1 0,2-1 0,3-1 0,21 71 0,-21-100-1902,-5-32 181,-6-43-1426,2 51 2431,-27-186-4520,2 12 10144,25 174-4851,-1 3 273,1-1-1,0 1 1,0 0-1,0-1 1,0 1-1,1-1 1,0-4-1,8 3 1193,8 11-1388,-6 3-227,-1 0 0,0 0 0,0 1 0,-1 0 0,0 1 0,-1 0 0,-1 0 0,1 1 0,-2 0 0,0 0 0,0 0 0,-1 1 0,0 0 0,-1 0 0,-1 1 0,2 14 0,-4-23-4,-1 0 1,1 0-1,-1 1 0,0-1 1,-1 0-1,1 0 0,-1 1 1,0-1-1,0 0 0,-1 0 1,-3 8-1,3-10 1,0 0-1,-1 0 1,1-1 0,-1 1-1,0-1 1,1 1 0,-1-1-1,0 0 1,0 0 0,0 0 0,-1-1-1,1 1 1,0-1 0,-1 1-1,1-1 1,-8 1 0,-1 0-63,-4 4 225,16-5-161,0 0 1,0 0-1,0 0 1,0-1-1,0 1 1,1 0-1,-1 0 1,0 0-1,1-1 1,-1 1-1,1 0 1,-1 0-1,0-1 1,1 1-1,0 0 1,-1-1-1,1 1 1,-1-1-1,1 1 0,0-1 1,-1 1-1,1-1 1,0 1-1,1 0 1,21 18-140,3 4-782,36 23 1,-54-40 147,1-1 0,0 0 0,1 0 0,-1-1 0,1-1 1,0 1-1,0-1 0,17 2 0,7-3-4057</inkml:trace>
  <inkml:trace contextRef="#ctx0" brushRef="#br0" timeOffset="21689.86">7020 2920 3201,'0'0'9549,"-6"-16"-6518,-20-50-825,26 65-2107,-1-1-1,0 0 1,1 0 0,-1 1 0,0-1 0,0 0-1,0 1 1,0-1 0,-1 1 0,1 0 0,0-1-1,-1 1 1,1 0 0,-1 0 0,1 0 0,-1 0-1,1 0 1,-1 0 0,0 0 0,0 0 0,1 1-1,-1-1 1,0 1 0,0-1 0,0 1 0,0 0-1,1 0 1,-1 0 0,0 0 0,0 0 0,-2 0-1,1 1-88,0 0 0,0-1 0,0 1 0,1 0-1,-1 1 1,0-1 0,1 0 0,-1 1-1,1 0 1,0-1 0,-1 1 0,1 0 0,0 0-1,-2 3 1,0 1-1,1 0 0,-1 1 1,1 0-1,0-1 0,1 1 0,0 0 0,0 0 0,1 0 0,-2 7 1,2 66 54,1-79-63,0 2-45,0 1 0,0-1-1,1 1 1,-1-1 0,1 0-1,0 1 1,0-1-1,0 0 1,1 0 0,-1 0-1,1 1 1,0-2 0,0 1-1,0 0 1,0 0-1,0-1 1,0 1 0,1-1-1,-1 1 1,1-1-1,0 0 1,0 0 0,0 0-1,0-1 1,3 3 0,2-1-304,0-1 1,0 0 0,0 0 0,1 0-1,-1-1 1,0 0 0,0 0 0,1-1 0,11-2-1,-16 2 310,-1-1 0,1 0 0,0 0 0,0-1 0,-1 1 0,1-1-1,-1 0 1,0 0 0,1 0 0,-1 0 0,0-1 0,0 1 0,0-1 0,-1 0-1,1 0 1,0 0 0,-1 0 0,0 0 0,0-1 0,0 1 0,0-1-1,-1 1 1,1-1 0,-1 1 0,1-5 0,2-6 475,0 0 1,-1 0-1,-1 0 0,0 0 1,0-21-1,-6 0 1511,4 35-1904,0-1-1,0 1 0,0-1 0,0 0 0,-1 1 1,1-1-1,0 1 0,0-1 0,-1 1 1,1 0-1,0-1 0,-1 1 0,1-1 1,0 1-1,-1-1 0,1 1 0,0 0 0,-1-1 1,1 1-1,-1 0 0,1 0 0,-2-1 1,2 1-42,-1 0 0,0 0 0,0 1 1,0-1-1,1 0 0,-1 1 1,0-1-1,0 0 0,1 1 1,-1-1-1,0 1 0,1-1 0,-1 1 1,0-1-1,1 1 0,-1-1 1,1 1-1,-1 0 0,1-1 1,-2 3-1,-1 2 3,1 0 0,-1 0 0,1 1 0,0-1 1,0 1-1,0 0 0,1 0 0,0-1 0,0 1 0,0 8 1,1 3-4,0 1 0,3 23 1,-3-39-84,1 1 1,0-1-1,-1 0 1,1 1-1,0-1 1,0 0-1,1 0 0,-1 0 1,0 0-1,1 0 1,-1 0-1,1 0 1,0-1-1,0 1 1,0-1-1,-1 1 0,1-1 1,1 1-1,-1-1 1,0 0-1,0 0 1,0 0-1,1 0 1,-1-1-1,0 1 0,1 0 1,-1-1-1,0 0 1,1 0-1,-1 1 1,1-1-1,-1-1 0,3 1 1,0 0-178,1 0 1,-1-1-1,0 0 0,0 1 1,0-2-1,1 1 1,-1 0-1,0-1 0,-1 0 1,1-1-1,0 1 1,0-1-1,-1 1 0,7-6 1,-3-2 165,0 0 0,-1 0 0,1-1 0,-2 1 0,0-2 0,0 1 0,6-18 0,-9 19 1040,0 1 1,-1-1-1,0-1 0,0 1 1,0-16-1,-2 24 39,-1 33-50,0-9-981,0-8 85,0 1 1,1 0 0,1-1 0,4 26-1,-4-36-82,0-1 0,0 0 0,0 0 0,0 0 0,0 1 0,1-1 0,0 0 1,-1-1-1,1 1 0,0 0 0,0 0 0,1-1 0,-1 1 0,1-1 0,-1 0 0,1 0 0,0 0 0,-1 0 0,1 0 0,0 0 0,0-1 0,1 0 0,-1 1 0,0-1 0,0 0 0,4 0 0,-1 0-71,-1 0 1,1 0 0,0-1-1,-1 1 1,1-1-1,0-1 1,0 1-1,-1-1 1,1 0-1,0 0 1,-1 0 0,1-1-1,-1 0 1,0 0-1,1-1 1,-1 1-1,0-1 1,-1 0 0,7-5-1,-4 1 180,0 0-1,0-1 1,0 0 0,-1-1-1,0 1 1,-1-1-1,0 0 1,0 0 0,6-20-1,-6 16 242,-1-1 0,-1 0 1,-1-1-1,0 1 0,0 0 0,-2-1 0,0-19 0,-1 33-306,1-1 0,0 1 0,-1-1 0,1 1 1,-1 0-1,0-1 0,1 1 0,-1 0 0,0-1 0,0 1 0,0 0 0,0 0 0,0 0 0,0 0 0,0 0 0,0 0 0,-1 0 0,1 0 0,0 0 0,0 1 0,-1-1 0,1 1 0,-1-1 0,1 1 1,0-1-1,-1 1 0,1-1 0,-1 1 0,1 0 0,-1 0 0,1 0 0,-1 0 0,1 0 0,-1 0 0,1 1 0,-1-1 0,1 0 0,-1 1 0,1-1 0,0 1 0,-1-1 0,1 1 0,0 0 0,-1-1 0,1 1 1,0 0-1,0 0 0,0 0 0,-1 0 0,1 0 0,0 0 0,1 1 0,-1-1 0,0 0 0,-1 3 0,0 3-103,0 0 0,0 0 0,1 0 0,0 0 1,1 0-1,0 0 0,0 0 0,0 1 0,1-1 0,0 0 0,0 0 0,1 0 0,-1 0 0,6 10 0,-5-12-244,0 0 0,1 0 0,0 0 0,0 0 0,1-1 0,-1 1-1,1-1 1,5 5 0,-5-6-236,-1 0 0,1 0-1,0-1 1,0 1 0,1-1 0,-1 0 0,0 0-1,1-1 1,-1 1 0,8 0 0,15 0-5546</inkml:trace>
  <inkml:trace contextRef="#ctx0" brushRef="#br0" timeOffset="22714.01">8510 2739 4226,'0'0'8804,"-17"-7"-7305,-53-22-592,66 27-857,0 1-1,0 0 0,1-1 0,-1 1 0,0 1 1,0-1-1,0 0 0,0 1 0,0 0 0,0 0 1,0 0-1,0 0 0,0 1 0,0 0 0,0 0 1,0 0-1,0 0 0,1 0 0,-1 1 0,0-1 1,1 1-1,-1 0 0,1 1 0,0-1 0,-1 0 1,1 1-1,0 0 0,1-1 0,-1 1 0,0 0 1,1 1-1,0-1 0,-1 0 0,-2 7 0,0 2-28,0 0 0,1 1-1,1 0 1,0-1-1,0 1 1,1 0 0,1 0-1,0 18 1,1-27-26,0 0 0,0 1-1,1-1 1,-1 0 0,1 0 0,0 0 0,0 1 0,0-1 0,1 0-1,0 0 1,0-1 0,0 1 0,0 0 0,0 0 0,1-1-1,-1 0 1,1 1 0,0-1 0,0 0 0,0 0 0,0-1-1,7 5 1,-4-4-24,1 0 0,-1 0 0,1-1 0,0 0 0,0 0 0,-1 0 0,1-1 0,0 0 0,0-1 0,1 0 0,-1 0-1,0 0 1,9-2 0,-12 1 26,1 0 0,-1 0 0,0 0 0,0 0 0,1-1 0,-1 0 0,0 0 0,-1 0 0,1 0 0,0-1 0,-1 1 0,1-1 0,-1 0 0,4-4 0,-2 1 43,-1 0 0,1 0 0,-1-1 1,0 1-1,-1-1 0,0 0 0,5-13 1,-5 6 234,1-1-1,-2 0 1,1 1 0,-2-1 0,0 0 0,-1 0 0,-1 0 0,-2-15 0,3 27-240,-1 0 0,1 0-1,-1 1 1,0-1 0,0 0 0,0 0-1,0 0 1,0 1 0,-1-1 0,1 1-1,-1-1 1,1 1 0,-1 0 0,0-1 0,0 1-1,0 0 1,0 0 0,-1 0 0,1 1-1,-1-1 1,1 0 0,-1 1 0,1 0 0,-1-1-1,0 1 1,0 0 0,1 1 0,-5-2-1,6 3-36,0-1-1,0 1 0,0 0 0,1-1 0,-1 1 0,0 0 0,0 0 1,1-1-1,-1 1 0,1 0 0,-1 0 0,1 0 0,-1 0 1,1 0-1,-1 0 0,1 0 0,0 0 0,0 0 0,-1 0 0,1 0 1,0 0-1,0 0 0,0 0 0,0 0 0,0 0 0,0 0 1,1 2-1,1 34-203,-1-32 31,1 0 1,-1 1-1,1-2 1,0 1-1,0 0 1,1 0-1,-1-1 1,1 1-1,0-1 0,1 0 1,-1 0-1,1 0 1,-1 0-1,1-1 1,0 1-1,0-1 0,1 0 1,-1 0-1,1-1 1,-1 1-1,1-1 1,7 2-1,-1 0-719,-1 0 0,1-1 0,0-1 0,-1 0 0,1 0 0,0-1 0,0-1 0,0 1 0,21-4 0,-29 2 777,1 0 1,0 0 0,-1 0 0,1-1-1,-1 1 1,1-1 0,-1 0-1,0 0 1,0 0 0,0-1 0,0 1-1,0-1 1,-1 1 0,1-1-1,-1 0 1,1 0 0,-1 0 0,0-1-1,0 1 1,0 0 0,-1-1-1,1 1 1,-1-1 0,0 0-1,0 1 1,0-5 0,3-12 1601,-1 1-1,-1-1 1,-1-34 0,-1 43-568,0-3 102,-2-33 1821,2 45-2588,0 0 1,-1-1-1,0 1 1,1-1-1,-1 1 0,0 0 1,0 0-1,0-1 0,0 1 1,0 0-1,-1 0 1,1 0-1,-1 0 0,1 0 1,-4-2-1,5 4-214,-1-1 1,1 1-1,0 0 0,0 0 1,-1-1-1,1 1 0,0 0 1,-1 0-1,1 0 0,0-1 1,-1 1-1,1 0 0,-1 0 1,1 0-1,0 0 0,-1 0 1,1 0-1,0 0 0,-1 0 1,1 0-1,-1 0 0,1 0 0,0 0 1,-1 0-1,1 0 0,0 0 1,-1 0-1,1 1 0,0-1 1,-1 0-1,1 0 0,0 0 1,-1 1-1,1-1 0,0 0 1,-1 0-1,1 1 0,0-1 1,0 0-1,-1 0 0,1 1 1,0-1-1,0 0 0,0 1 1,-1-1-1,1 1 0,0-1 1,0 0-1,0 1 0,-5 22-94,4-19 144,-4 45 338,2 1 0,6 91 1,29 97-127,-29-215-273,13 49 34,-15-67-89,1 0 0,0 1-1,0-1 1,1 0-1,-1 0 1,1-1 0,0 1-1,1 0 1,-1-1-1,5 5 1,-6-7 19,-1-1 1,0 0 0,1 1-1,0-1 1,-1 0-1,1 0 1,0 0 0,-1 0-1,1 0 1,0 0-1,0-1 1,0 1 0,-1-1-1,1 1 1,0-1-1,0 0 1,0 1 0,0-1-1,0 0 1,0 0-1,0 0 1,2-1 0,-1 0 7,-1 0 0,0 0 0,0 0 1,0-1-1,0 1 0,0-1 0,0 1 1,0-1-1,-1 0 0,1 0 0,-1 1 1,1-1-1,-1 0 0,1-1 0,0-2 1,3-4 7,-1 0 1,-1-1 0,0 0-1,0 0 1,-1 0 0,0 0-1,1-12 1,-3 5 30,0 1 0,-1-1 0,0 1 1,-1-1-1,-1 1 0,-7-23 0,7 30-150,0 1-1,-1 0 1,1 0-1,-2 0 1,1 1 0,-1-1-1,0 1 1,-1 0-1,1 1 1,-2-1-1,1 1 1,0 0-1,-1 1 1,-8-6-1,12 10-581</inkml:trace>
  <inkml:trace contextRef="#ctx0" brushRef="#br0" timeOffset="23184.17">9362 2632 3890,'0'0'14169,"-16"-2"-13870,-51-3 50,63 6-314,0 0 0,0 0-1,0 1 1,0-1 0,1 1-1,-1 0 1,1 0 0,-1 0-1,1 1 1,0-1 0,0 1-1,0 0 1,0 0 0,0 0-1,1 0 1,-1 0 0,1 1-1,0-1 1,-3 8 0,-3 1 120,4-7-171,1 0 0,0 0 1,0 0-1,0 1 0,0-1 0,1 1 1,0 0-1,0-1 0,0 1 1,1 0-1,0 0 0,0 0 1,1 0-1,-1 0 0,1 0 1,1 9-1,1-14-75,-1 1-1,0-1 1,0 0 0,0 1 0,0-1 0,1 0-1,-1 0 1,1 1 0,-1-1 0,1 0 0,-1-1-1,1 1 1,0 0 0,-1 0 0,1-1 0,0 1 0,0-1-1,0 1 1,-1-1 0,1 0 0,0 0 0,0 0-1,0 0 1,3 0 0,47-3-1063,-45 1 1104,0 0 0,0 0 0,-1 0 0,1 0-1,-1-1 1,0 0 0,0-1 0,0 1 0,0-1 0,0-1 0,-1 1-1,0-1 1,0 0 0,0 0 0,0 0 0,-1 0 0,0-1-1,0 0 1,0 0 0,-1 0 0,0 0 0,3-10 0,1-2 302,-1-1 1,-1 0-1,-1 0 1,-1-1-1,-1 1 0,1-35 1,-3 31 319,-1 1 0,-1-1 0,0 1 0,-2-1 0,-1 1-1,0 0 1,-14-32 0,19 54-558,0 0-1,0 0 0,0 1 1,0-1-1,0 0 0,0 0 1,0 0-1,0 0 0,0 0 1,0 0-1,0 0 0,0 0 1,0 0-1,0 0 0,0 1 1,0-1-1,0 0 0,0 0 0,0 0 1,0 0-1,0 0 0,0 0 1,0 0-1,0 0 0,0 0 1,0 0-1,0 0 0,0 0 1,0 1-1,0-1 0,0 0 1,-1 0-1,1 0 0,0 0 1,0 0-1,0 0 0,0 0 1,0 0-1,0 0 0,0 0 1,0 0-1,0 0 0,0 0 1,-1 0-1,1 0 0,0 0 1,0 0-1,0 0 0,0 0 1,0 0-1,0 0 0,0 0 1,0 0-1,0 0 0,0 0 1,-1 0-1,1 0 0,0-1 1,-2 18 47,-1 19-178,4-5 29,1 0 1,2 0-1,1-1 0,1 1 0,19 55 0,-14-60-1421,0 1 0,1-2 0,28 42 0,-13-35-3976,3-11-3538</inkml:trace>
  <inkml:trace contextRef="#ctx0" brushRef="#br0" timeOffset="23841.88">9718 2581 6195,'0'0'7931,"-17"5"-7445,-54 18-233,69-22-238,0 1 0,0-1 0,0 1 0,0 0 0,0-1 0,0 1 0,0 0 0,1 0 0,-1 1-1,1-1 1,-1 0 0,1 0 0,0 1 0,0-1 0,0 1 0,0-1 0,0 1 0,1-1-1,-1 1 1,1-1 0,0 1 0,-1 0 0,1-1 0,1 1 0,-1 0 0,0-1 0,0 1 0,2 2-1,-2 6 43,0-5-53,0 0 0,0-1 0,1 1 0,-1 0 0,1-1 0,1 1 0,-1-1 0,4 10 0,-3-13-51,-1 1-1,1-1 0,0 0 1,-1 0-1,1 0 1,0 0-1,0 0 0,0-1 1,0 1-1,1-1 1,-1 1-1,0-1 0,1 0 1,-1 1-1,1-1 1,-1-1-1,1 1 0,-1 0 1,1-1-1,4 1 1,-1 0-2,-1 0 0,0 0 0,0-1 0,1 0-1,-1 0 1,0 0 0,1-1 0,-1 0 0,0 0 0,0 0 0,0-1 0,0 1 0,0-1 0,0 0 0,0-1 0,-1 1 0,9-7 0,-9 6 176,-1-1-1,1 0 1,-1 0 0,0 0-1,0-1 1,0 1 0,-1-1-1,0 0 1,0 1-1,0-1 1,0 0 0,-1 0-1,0 0 1,0 0-1,0-1 1,0 1 0,-1 0-1,0-7 1,1-15 1202,-1-26 1044,0 49-2181,0 1-1,-1-1 1,1 0 0,-1 1 0,0 0-1,0-1 1,0 1 0,-1-1 0,1 1-1,-1 0 1,-2-4 0,3 7-184,1-1 1,0 1-1,0 0 0,0 0 1,-1 0-1,1-1 1,0 1-1,0 0 0,-1 0 1,1 0-1,0-1 1,0 1-1,-1 0 0,1 0 1,0 0-1,-1 0 1,1 0-1,0 0 0,0 0 1,-1 0-1,1 0 1,0 0-1,-1 0 0,1 0 1,0 0-1,-1 0 1,1 0-1,0 0 0,0 0 1,-1 0-1,1 0 1,0 0-1,-1 0 0,1 1 1,0-1-1,0 0 1,-1 0-1,1 0 0,0 0 1,0 1-1,-1-1 1,1 0-1,0 0 0,0 1 1,0-1-1,0 0 1,-1 0-1,1 1 1,0-1-1,0 0 0,0 0 1,0 1-1,0-1 1,0 0-1,0 1 0,0-1 1,0 0-1,0 1 1,0-1-1,0 0 0,0 1 1,0-1-1,0 0 1,0 1-1,-4 22-135,4-22 153,-1 9-37,1 0-1,0 0 0,0 0 1,1 0-1,0 0 0,1 0 1,3 14-1,-4-21-61,0 0 1,1 0-1,-1-1 0,1 1 1,-1 0-1,1 0 1,0-1-1,0 1 0,0-1 1,0 1-1,0-1 1,1 0-1,-1 0 0,1 0 1,0 0-1,-1-1 1,1 1-1,0-1 0,0 1 1,0-1-1,0 0 1,0 0-1,0 0 0,0-1 1,0 1-1,0-1 1,5 1-1,-4-1-31,-1 0 0,1 0 1,0-1-1,-1 1 0,1-1 0,-1 0 1,1 0-1,-1 0 0,0 0 0,1 0 1,-1-1-1,0 1 0,0-1 0,0 0 0,0 0 1,0 0-1,4-5 0,-2 2 35,-1-1 0,1 1 1,-2-1-1,1 0 0,-1 0 0,0 0 0,0-1 0,3-11 0,1-6 226,-2-2 0,-1 1 0,1-52 0,-3 47 185,-1-66 1178,-2 85-1162,0 0-1,0 0 0,-1 1 0,-1-1 0,0 1 0,-6-17 0,9 26-287,-1 1 0,1-1 0,0 1-1,0-1 1,-1 0 0,1 1 0,-1-1 0,1 1-1,0-1 1,-1 0 0,1 1 0,-1-1-1,1 1 1,-1 0 0,1-1 0,-1 1-1,0-1 1,1 1 0,-1 0 0,-1-1 0,-7 7 212,-2 22-370,6 3 119,0-1 0,3 1 0,0 0 0,2 0 0,4 34 1,1-31-348,1-1 0,1 0 0,2 0 1,1-1-1,27 59 0,-36-88 49,19 32-2512,-19-34 2111,1 0 0,-1 1 0,0-1 0,0 0 0,1 0 0,-1 0 0,0 0 0,1 0 0,-1 0 0,1 0 0,0 0 0,1 0 0,7 0-9844</inkml:trace>
  <inkml:trace contextRef="#ctx0" brushRef="#br0" timeOffset="23998.26">9878 2611 4786,'0'0'8068,"105"-7"-9013,-69 16-1456,2-5-1504</inkml:trace>
  <inkml:trace contextRef="#ctx0" brushRef="#br0" timeOffset="24417.98">10286 2544 7251,'0'0'12131,"-9"-4"-11669,4 1-418,4 2-33,-1 0-1,1 0 0,0 1 0,-1-1 0,1 0 0,-1 0 1,0 1-1,1-1 0,-1 1 0,1-1 0,-1 1 0,0 0 1,1 0-1,-1 0 0,0 0 0,1 0 0,-1 0 1,0 0-1,1 0 0,-1 1 0,0-1 0,1 1 0,-1-1 1,0 1-1,1-1 0,-1 1 0,1 0 0,0 0 0,-1 0 1,1 0-1,0 0 0,-1 0 0,1 0 0,0 1 0,-1 0 1,-5 9 35,1-1 0,0 1 0,1 1 1,1-1-1,0 0 0,0 1 0,1 0 1,0 0-1,1 0 0,1 0 0,0 0 1,0 1-1,1-1 0,3 19 0,-3-28-51,1-1-1,0 0 0,0 1 1,0-1-1,0 0 0,0 0 1,0 0-1,0 0 1,1 0-1,-1 0 0,1 0 1,-1 0-1,1 0 0,0-1 1,0 1-1,0-1 1,0 1-1,0-1 0,0 0 1,0 0-1,0 0 0,0 0 1,1 0-1,-1 0 0,0 0 1,4 0-1,4 0-256,1 1 0,-1-1 0,1-1 0,17-1 0,-25 0 215,1 1 1,-1-1-1,1 0 0,-1 0 0,1 0 1,-1 0-1,0 0 0,0-1 0,1 1 1,-1-1-1,0 0 0,0 0 0,-1 0 1,1-1-1,3-2 0,-2-1 37,1 1 0,-1-1 0,0 0 1,0 0-1,0 0 0,-1-1 0,3-7 0,-1-2 720,0 0 0,-1 0 0,-1 0 1,0-1-1,0-31 0,-3 47-59,0 8-248,-1 34-436,2-1-1,2 0 1,1 0 0,17 68 0,-14-87-426,-2-5-1227,-2-5-2252</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04:19.130"/>
    </inkml:context>
    <inkml:brush xml:id="br0">
      <inkml:brushProperty name="width" value="0.035" units="cm"/>
      <inkml:brushProperty name="height" value="0.035" units="cm"/>
    </inkml:brush>
  </inkml:definitions>
  <inkml:trace contextRef="#ctx0" brushRef="#br0">109 234 2017,'0'0'10066,"-6"2"-8471,-11 2 419,-1-1-1,0-1 1,-31 0 0,48-2-1844,8 0 153,40-2 188,0-2 0,56-11-1,97-30-369,-116 24-32,-50 14-166,77-22 121,-97 25-261,0-1 1,0-1 0,-1 0 0,0-1-1,17-12 1,-27 17-70,-1 0 1,1 0-1,-1 0 0,1 0 1,-1-1-1,0 1 0,0-1 0,2-4 1,3-15-4358,-6-8-4845</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04:19.643"/>
    </inkml:context>
    <inkml:brush xml:id="br0">
      <inkml:brushProperty name="width" value="0.035" units="cm"/>
      <inkml:brushProperty name="height" value="0.035" units="cm"/>
    </inkml:brush>
  </inkml:definitions>
  <inkml:trace contextRef="#ctx0" brushRef="#br0">1 157 6643,'0'0'12806,"11"0"-12224,80-4-278,-1-5 0,1-3 0,-2-3 0,91-30 0,-123 30-1171,70-23-6971,-75 19-1951</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04:20.222"/>
    </inkml:context>
    <inkml:brush xml:id="br0">
      <inkml:brushProperty name="width" value="0.035" units="cm"/>
      <inkml:brushProperty name="height" value="0.035" units="cm"/>
    </inkml:brush>
  </inkml:definitions>
  <inkml:trace contextRef="#ctx0" brushRef="#br0">1 119 3874,'0'0'7441,"21"0"-6116,17 0-851,252-6 2433,276-59-2161,-217 21-8282,-304 40 3475</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04:15.954"/>
    </inkml:context>
    <inkml:brush xml:id="br0">
      <inkml:brushProperty name="width" value="0.035" units="cm"/>
      <inkml:brushProperty name="height" value="0.035" units="cm"/>
    </inkml:brush>
  </inkml:definitions>
  <inkml:trace contextRef="#ctx0" brushRef="#br0">215 368 3426,'0'0'14692,"0"-6"-13393,-1-19-293,1 25-970,-1-1-1,1 1 1,0-1 0,0 1 0,0 0 0,-1-1 0,1 1 0,0-1 0,0 1-1,-1 0 1,1-1 0,0 1 0,-1 0 0,1-1 0,-1 1 0,1 0 0,0 0-1,-1-1 1,1 1 0,-1 0 0,1 0 0,0 0 0,-1 0 0,1 0 0,-1-1-1,1 1 1,-1 0 0,1 0 0,-1 0 0,1 0 0,-1 0 0,1 0 0,-1 1-1,1-1 1,0 0 0,-1 0 0,1 0 0,-2 1 0,0-1 112,-7 0-116,0 0-1,1 1 1,-1 0-1,0 1 1,0 0 0,0 0-1,1 1 1,-1 0-1,1 1 1,0 0 0,0 0-1,0 1 1,1-1-1,-10 9 1,12-8-36,-1 0 0,1 0 0,0 1 1,1 0-1,-1 0 0,1 1 0,0-1 1,1 1-1,-1 0 0,1 0 0,1 0 0,-1 0 1,1 0-1,1 1 0,-1-1 0,1 1 0,0 10 1,1-14-39,0-1 1,0 0 0,0 0 0,0 1 0,0-1 0,1 0 0,0 0-1,-1 0 1,1 1 0,0-1 0,1 0 0,-1 0 0,0 0 0,1-1-1,0 1 1,2 3 0,-1-4-1,0 1-1,0-1 0,0 0 1,0 0-1,0-1 0,0 1 1,0-1-1,1 1 0,-1-1 1,1 0-1,-1 0 0,1-1 1,-1 1-1,6-1 0,0 2-27,0-2 0,0 1-1,1-1 1,-1-1 0,0 1 0,0-2-1,0 1 1,0-1 0,16-6-1,-21 6 72,-1 0-1,1 0 0,0 0 0,-1 0 1,0-1-1,1 0 0,-1 0 1,0 0-1,-1 0 0,1 0 0,0 0 1,-1-1-1,0 1 0,0-1 0,0 0 1,0 1-1,0-1 0,-1 0 1,0 0-1,0 0 0,0 0 0,0 0 1,0-8-1,0 2 127,0 0-1,-1 0 1,-1 0 0,1 0 0,-2 0-1,-3-17 1,4 24-102,1 1 1,-1 0-1,0-1 1,0 1-1,0 0 0,0 0 1,0 0-1,0 0 1,-1 0-1,1 0 0,-1 0 1,0 0-1,1 0 0,-1 1 1,0-1-1,0 1 1,0-1-1,0 1 0,0 0 1,0 0-1,0 0 1,0 0-1,-1 0 0,1 0 1,0 0-1,-1 1 0,1-1 1,-1 1-1,1 0 1,0 0-1,-1 0 0,1 0 1,-4 0-1,5 1-26,1 0 1,-1-1-1,0 1 0,0 0 0,1-1 1,-1 1-1,1 0 0,-1 0 0,1 0 1,-1-1-1,1 1 0,-1 0 0,1 0 1,0 0-1,-1 0 0,1 0 0,0 0 1,0 0-1,0 0 0,0 0 0,0 0 1,0 0-1,0 0 0,0 2 0,3 26-81,-1-26-3,0 1-1,0-1 1,0 1 0,0-1 0,1 0 0,-1 0 0,1 0 0,0 0 0,0 0-1,0-1 1,0 1 0,0-1 0,1 0 0,-1 0 0,1 0 0,0 0-1,-1-1 1,1 1 0,0-1 0,5 1 0,3 1-480,0-1 0,0 0 0,1-1 0,-1 0-1,17-2 1,-24 0 474,0 0-1,1 0 0,-1-1 1,0 1-1,0-1 0,0-1 1,0 1-1,0-1 0,0 0 1,-1 0-1,1 0 0,-1-1 1,0 1-1,0-1 0,0 0 0,0 0 1,-1-1-1,0 1 0,0-1 1,0 0-1,3-7 0,3-6 556,-1-1 0,-1 1-1,0-1 1,6-33 0,-5 0 2295,-3 0 0,-2-89 1,-3 116-1362,-8 78-957,2-20-455,-23 244 151,12-93-66,9-110-24,4 113 0,4-180-68,0 0-1,1 0 1,0 0 0,0 0 0,1 0 0,0 0 0,0 0 0,1-1 0,0 1 0,0-1 0,0 1-1,1-1 1,0 0 0,0-1 0,1 1 0,-1-1 0,1 0 0,0 0 0,1 0 0,-1 0 0,1-1 0,0 0-1,0-1 1,0 1 0,1-1 0,-1 0 0,1 0 0,0-1 0,0 0 0,-1 0 0,15 1 0,-13-2 14,1 0 1,-1 0 0,0-1 0,0 0 0,0-1 0,0 1-1,0-2 1,14-3 0,-19 4 3,0 0 0,0-1-1,0 0 1,-1 1 0,1-1 0,-1 0 0,1 0-1,-1-1 1,0 1 0,0 0 0,0-1 0,0 1-1,0-1 1,-1 0 0,1 0 0,-1 1 0,1-1-1,-1 0 1,0 0 0,-1 0 0,1 0 0,0-1 0,-1 1-1,1 0 1,-1-4 0,1-1-123,-1 1-1,1-1 1,-1 0 0,-1 1 0,0-1 0,0 0-1,0 1 1,-1-1 0,0 1 0,0 0 0,-1 0-1,0-1 1,0 2 0,-1-1 0,0 0 0,0 1-1,0-1 1,-1 1 0,0 1 0,0-1 0,-1 1-1,-9-8 1,3 3-715,-10-9-1791,11 5-2389,7 4-1945</inkml:trace>
  <inkml:trace contextRef="#ctx0" brushRef="#br0" timeOffset="511.67">1077 387 11317,'0'0'10493,"-19"-4"-9663,-58-14-371,74 18-439,0-1 1,-1 1 0,1 0 0,0-1 0,0 1-1,-1 1 1,1-1 0,0 0 0,0 1-1,-1 0 1,1 0 0,0 0 0,0 0 0,0 0-1,0 1 1,0-1 0,1 1 0,-1 0 0,0-1-1,1 2 1,-1-1 0,1 0 0,0 0 0,-4 4-1,0 3-6,1-1 0,0 1 0,0 0 0,0 1 0,-4 13-1,7-17 1,-1 3 4,0 0-1,0 0 1,1 0 0,0 1 0,0-1-1,1 1 1,1-1 0,0 14 0,0-19-30,0-1 1,1 0 0,-1 0 0,1 0-1,0 0 1,0 0 0,0 0-1,0 0 1,1 0 0,-1-1-1,1 1 1,0 0 0,0-1-1,0 1 1,0-1 0,0 0-1,0 1 1,0-1 0,1 0 0,-1 0-1,1-1 1,0 1 0,0-1-1,-1 1 1,1-1 0,0 0-1,0 0 1,5 1 0,0 0-60,0 0-1,1-1 1,-1 0 0,1 0 0,-1-1-1,1 0 1,0-1 0,-1 0 0,1 0-1,10-3 1,-12 2 65,-1-1-1,-1 1 1,1-1-1,0 0 1,-1-1 0,1 1-1,-1-1 1,0 0-1,0 0 1,0-1-1,-1 1 1,0-1-1,0 0 1,5-8-1,-2 2 17,-1-1-1,0 0 1,-1 0-1,0-1 0,-1 1 1,-1-1-1,0 0 1,2-14-1,-1-15 249,-2-52 1,-2 80-167,0-3 44,0 1 0,-2-1 0,1 1 0,-2-1 0,0 1 0,-1 0 0,-1 0 1,0 1-1,-1-1 0,-1 1 0,-11-18 0,18 32-130,0 1 0,0 0 0,0-1 0,0 1 0,0 0 0,0-1 0,-1 1 0,1 0 0,0-1 0,0 1 0,0 0 0,0-1 0,-1 1 0,1 0 0,0 0 0,0-1 0,-1 1 0,1 0 0,0 0 0,0-1 0,-1 1 0,1 0 0,0 0 0,-1 0 0,1 0 0,0 0 0,-1-1-1,1 1 1,0 0 0,-1 0 0,1 0 0,0 0 0,-1 0 0,1 0 0,-1 0 0,1 0 0,0 0 0,-1 0 0,1 0 0,0 0 0,-1 0 0,1 1 0,0-1 0,-1 0 0,1 0 0,0 0 0,-1 0 0,1 1 0,0-1 0,0 0 0,-1 0 0,1 1 0,0-1 0,0 0 0,-1 0 0,1 1 0,0-1 0,-6 21-73,2 5-16,2 0 1,1-1-1,1 1 0,1 0 1,1 0-1,1 0 1,11 39-1,-8-44-493,1-2 0,1 1 0,0-1 0,1 0 0,23 34 0,-28-48-33,0 1-1,0-1 0,1 0 0,-1 0 1,1-1-1,0 0 0,1 1 0,-1-1 1,1-1-1,9 5 0,23 5-5531</inkml:trace>
  <inkml:trace contextRef="#ctx0" brushRef="#br0" timeOffset="1198.44">1504 402 3185,'0'0'17075,"-14"-8"-16080,-47-26-459,60 33-523,0 1-1,0-1 1,0 0-1,0 1 1,0-1-1,0 1 1,-1-1 0,1 1-1,0 0 1,0-1-1,-1 1 1,1 0-1,0 0 1,-1 0-1,1 0 1,0 0-1,0 0 1,-1 0-1,1 1 1,0-1-1,0 0 1,-1 1-1,1-1 1,0 1-1,0-1 1,0 1-1,0-1 1,-2 2 0,2 0-7,-1 0 1,1 0 0,-1 0-1,1 1 1,0-1 0,0 0-1,0 1 1,0-1-1,-1 4 1,0 2 14,-4 11 14,1 1-1,2-1 1,-1 1 0,2 0-1,1 0 1,1 32-1,0-36-20,0-13-65,0 0-1,0 0 1,1 0 0,-1 0-1,1 0 1,-1 0-1,1 0 1,0-1-1,0 1 1,0 0 0,0 0-1,1-1 1,-1 1-1,1-1 1,-1 1-1,1-1 1,0 0-1,0 1 1,0-1 0,1 0-1,-1 0 1,0-1-1,1 1 1,-1 0-1,1-1 1,-1 1 0,1-1-1,0 0 1,0 0-1,-1 0 1,1 0-1,0-1 1,0 1 0,0-1-1,0 0 1,0 1-1,0-1 1,0-1-1,0 1 1,0 0 0,0-1-1,4-1 1,-4 1 34,0-1 1,1 1 0,-1-1 0,0 0 0,0 0 0,0 0 0,0-1-1,-1 1 1,1-1 0,-1 1 0,1-1 0,-1 0 0,0 0 0,0 0 0,0 0-1,0-1 1,-1 1 0,1 0 0,-1-1 0,1-3 0,5-13 138,-2 1 1,4-23-1,-9 40-110,5-27 1271,-2 0 0,0-46 0,-3 74-706,-4 11-538,1-1 1,1 1-1,0 0 1,0 0 0,1 0-1,1 1 1,-1-1 0,2 0-1,-1 0 1,1 0-1,1 0 1,3 13 0,-3-18-56,0 0 0,0 0 0,1 0 1,-1 0-1,1 0 0,0-1 1,1 0-1,-1 1 0,1-1 1,0 0-1,0-1 0,0 1 0,1-1 1,-1 1-1,1-1 0,0-1 1,-1 1-1,1-1 0,1 1 1,-1-2-1,0 1 0,0 0 0,1-1 1,-1 0-1,11 0 0,-14-1-1,0 0 1,1-1-1,-1 1 0,0-1 0,0 1 0,0-1 0,0 0 0,0 0 0,0 0 0,-1 0 0,1 0 0,0 0 0,0-1 0,-1 1 0,1-1 0,1-2 0,1 0-14,0-1-1,-1 0 1,0 0-1,0 0 1,4-11 0,-2 0 2,0 0 0,-1-1 0,3-21 0,-3-16 52,-2-1 0,-5-59 0,3 101 114,-1-1-1,0 1 0,-1 0 0,-1-1 0,0 1 0,-1 0 0,0 1 0,-1-1 0,-10-17 0,15 31-124,-1-1-1,0 1 1,1-1 0,-1 1 0,1 0-1,-1-1 1,1 1 0,-1 0-1,1 0 1,-1-1 0,1 1-1,-1 0 1,1 0 0,0 0-1,0 0 1,-1-1 0,1 1-1,0 0 1,0 0 0,0 1 0,-6 32 22,2 1 0,1-1 1,2 0-1,5 65 1,-1-75-69,1-1 0,1 0 0,1 0 0,1 0 0,0-1 0,2 0 0,1 0 0,13 20 0,-22-40-91,19 27-818,-19-27 637,0-1 1,1 0 0,-1 1-1,0-1 1,0 0 0,1 0-1,-1 0 1,0 0 0,1 0 0,-1-1-1,1 1 1,-1 0 0,1-1-1,0 1 1,-1-1 0,4 1-1</inkml:trace>
  <inkml:trace contextRef="#ctx0" brushRef="#br0" timeOffset="1806.87">1640 399 4674,'0'0'12150,"11"-5"-12022,-3 3-123,-2-1 1,-1 1-1,1 1 0,0-1 0,0 1 0,0 0 0,0 0 0,0 0 0,0 1 0,0 0 0,0 0 1,1 1-1,8 1 0,19 6-664,38 3 1,-57-10-306,1 0 1,0-1 0,0 0 0,27-5-1,-39 4 860,0-1-1,-1 1 0,1 0 0,-1-1 1,0 1-1,0-1 0,1 0 0,-1 0 0,0-1 1,0 1-1,-1-1 0,1 1 0,-1-1 1,1 0-1,-1 0 0,0 0 0,0 0 1,0 0-1,0-1 0,2-6 0,-2 5 600,0 0 0,-1-1 0,1 0 0,-1 1 0,0-1 0,-1 0 0,1 1 0,-1-1 0,-1 0 0,1 1 0,-1-1 0,0 0 0,-2-6 0,2 8-244,-1 1 0,1-1 0,-1 1 0,0 0 0,0 0 0,0 0 0,-1 0-1,1 0 1,-1 0 0,1 1 0,-1-1 0,0 1 0,0 0 0,0 0 0,0 0-1,-1 0 1,1 0 0,-1 1 0,1-1 0,-1 1 0,1 0 0,-1 0 0,0 0-1,1 1 1,-1-1 0,0 1 0,1 0 0,-7 1 0,8-1-241,0 1 0,-1 0 0,1 0-1,1 1 1,-1-1 0,0 0 0,0 1 0,0-1 0,1 1 0,-1-1 0,1 1 0,-1 0 0,1 0-1,0-1 1,-1 1 0,1 0 0,0 0 0,0 0 0,1 1 0,-1-1 0,0 0 0,0 3 0,-11 55 85,8-28-86,2 0 1,4 60 0,-2-89-84,1 0 0,-1 0 0,1 1 0,0-1 0,0 0 0,0 0-1,0 0 1,0 0 0,1 0 0,-1 0 0,1 0 0,0 0 0,0-1 0,0 1 0,0-1 0,1 1 0,-1-1 0,1 0-1,2 3 1,-1-3-247,0 0 0,-1 0-1,1-1 1,0 1 0,0-1-1,0 0 1,0 0 0,0 0-1,1-1 1,-1 1 0,0-1-1,0 0 1,0 0 0,8-2-1,-9 1 232,-1 0-1,1 0 0,-1-1 1,1 1-1,-1-1 0,1 1 0,-1-1 1,0 0-1,0 0 0,0 0 1,0 0-1,0-1 0,0 1 1,-1 0-1,1-1 0,-1 1 0,1-1 1,-1 0-1,0 1 0,0-1 1,0 0-1,-1 0 0,1 0 0,0-3 1,2-12 127,0-1 0,1-26 1,-3 23 213,1-62 1625,-2 75-1364,-1 0 0,0 0 0,-1 0 0,1 1 1,-2-1-1,-5-15 0,8 23-443,0 0 1,0 0-1,-1 0 0,1 0 1,0 0-1,-1 0 1,1 1-1,-1-1 0,1 0 1,-1 0-1,1 0 0,-1 1 1,0-1-1,1 0 1,-1 0-1,0 1 0,0-1 1,0 1-1,1-1 1,-1 1-1,0-1 0,0 1 1,0-1-1,0 1 1,-1-1-1,1 2-48,0 0 0,0-1 1,0 1-1,1 0 0,-1-1 0,0 1 0,1 0 1,-1 0-1,0 0 0,1 0 0,-1-1 0,1 1 0,-1 0 1,1 0-1,0 0 0,-1 0 0,1 0 0,0 2 1,-9 53-58,7-1 285,6 83 0,-3-122-679,2 1 0,0-1 0,1 0 0,0 0 0,1 0 0,1 0 0,1-1 0,0 0 1,14 21-1,-9-21-3791,-3-8-3516</inkml:trace>
  <inkml:trace contextRef="#ctx0" brushRef="#br0" timeOffset="2348.81">1022 1001 2001,'0'0'13297,"-13"-6"-12278,-43-19 8,39 13 1668,17 12-2657,0 0 0,0 0 0,0-1 0,0 1 0,0 0 0,0-1 0,0 1 0,0 0 0,0 0 0,0-1 1,0 1-1,0 0 0,0 0 0,1-1 0,-1 1 0,0 0 0,0 0 0,0-1 0,0 1 0,0 0 0,1 0 1,-1-1-1,0 1 0,0 0 0,0 0 0,1 0 0,-1 0 0,0-1 0,0 1 0,0 0 0,1 0 0,-1 0 0,0 0 1,1 0-1,22-6 561,-23 6-584,170-18 1284,134-22-794,130-67-479,-430 107-285,20-9 644,-24 9-464,0 0-1,1 0 1,-1 0 0,0 0-1,1-1 1,-1 1 0,0 0-1,0 0 1,1 0 0,-1 0 0,0 0-1,0-1 1,0 1 0,1 0-1,-1 0 1,0 0 0,0-1-1,0 1 1,1 0 0,-1 0-1,0-1 1,0 1 0,0 0-1,0-1 1,0 1 0,0 0-1,0 0 1,1-1 0,-1 1-1,0 0 1,0-1 0,0 1 0,0 0-1,0 0 1,0-1 0,-1 1-1,1 0 1,0-1 0,0 1-1,0 0 1,0 0 0,0-1-1,0 1 1,0 0 0,-1 0-1,1-1 1,0 1 0,0 0-1,0 0 1,0-1 0,-1 1-1,1 0 1,0 0 0,0 0 0,-1 0-1,1-1 1,0 1 0,0 0-1,-1 0 1,1 0 0,0 0-1,-1 0 1,1 0 0,0 0-1,0 0 1,-1 0 0,1 0-1,0 0 1,-1 0 0,-49-24-7832,18 5 313</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04:13.918"/>
    </inkml:context>
    <inkml:brush xml:id="br0">
      <inkml:brushProperty name="width" value="0.035" units="cm"/>
      <inkml:brushProperty name="height" value="0.035" units="cm"/>
    </inkml:brush>
  </inkml:definitions>
  <inkml:trace contextRef="#ctx0" brushRef="#br0">0 101 8564,'0'0'15727,"1"13"-15535,51 433 969,-47-428-1492,-4-17 11,-1-11-16,-5-263-1848,0-1 3669,5 273-1468,0 1 1,0-1 0,-1 0-1,1 1 1,0-1 0,0 0 0,0 1-1,0-1 1,0 0 0,0 1-1,0-1 1,0 0 0,1 1-1,-1-1 1,0 0 0,0 1 0,0-1-1,1 0 1,-1 1 0,0-1-1,1 1 1,-1-1 0,1 1-1,-1-1 1,0 0 0,1 1 0,-1 0-1,1-1 1,-1 1 0,1-1-1,0 1 1,-1 0 0,1-1 0,-1 1-1,1 0 1,0-1 0,-1 1-1,1 0 1,0 0 0,-1 0-1,1 0 1,0 0 0,-1 0 0,1 0-1,0 0 1,-1 0 0,1 0-1,0 0 1,-1 0 0,1 0-1,0 0 1,-1 1 0,1-1 0,0 0-1,-1 0 1,1 1 0,-1-1-1,1 1 1,0-1 0,0 1 0,3 1-32,0 1 1,-1 0 0,1 0-1,0 0 1,-1 0 0,0 1 0,5 5-1,2 8 8,-1 1-1,0 1 0,-2 0 0,0 0 0,-1 0 0,-1 1 0,0 0 0,-2 0 0,0 0 0,-2 0 1,-1 32-1,1-50-9,-1 0 0,0 0 0,0 0 0,-1 0 0,1 1 0,0-1 0,-1 0 1,1 0-1,-1 0 0,0 0 0,0 0 0,1 0 0,-1 0 0,-1 0 0,1 0 0,0-1 1,0 1-1,-1 0 0,1-1 0,-1 1 0,-2 1 0,1-1-7,0 0 0,-1-1 0,1 0 1,-1 1-1,1-1 0,-1-1 0,0 1 0,0 0 0,1-1 0,-1 0 0,-5 0 0,7 0 25,0-1 0,0 0 0,0 0 0,0 0 0,1 0 0,-1 0 0,0 0 0,1 0 0,-1 0 0,1 0 0,-1-1 0,1 1 0,-1-1 0,1 1 0,0-1-1,0 0 1,0 1 0,0-1 0,0 0 0,0 0 0,0-2 0,1 3-63,2 17-972,4-3 765,0 0-1,1-1 0,0 0 0,1 0 0,0-1 1,1 1-1,14 12 0,-16-17-760,1 0 0,-1 0 0,2-1 0,-1 0 0,1-1 0,14 8 0,8-3-4995</inkml:trace>
  <inkml:trace contextRef="#ctx0" brushRef="#br0" timeOffset="1009">493 312 6707,'0'0'14359,"-13"-12"-13604,-44-32-315,56 43-429,1 0-1,-1 1 1,0-1-1,0 0 1,0 1 0,0-1-1,0 1 1,0 0 0,0-1-1,0 1 1,-1 0 0,1-1-1,0 1 1,0 0 0,0 0-1,0 0 1,0 0 0,0 0-1,-1 0 1,1 0 0,0 0-1,0 1 1,0-1 0,0 0-1,0 1 1,0-1 0,0 1-1,0-1 1,0 1 0,0-1-1,-2 2 1,1 0 7,0 1-1,0 0 1,0-1 0,0 1-1,1 0 1,-1 0 0,-1 5 0,0-2 27,-2 6-20,0 1-1,1 0 0,0-1 1,1 1-1,1 0 1,0 1-1,0-1 0,1 0 1,1 1-1,1-1 1,0 0-1,2 15 1,-2-25-64,0 0 1,0-1 0,0 1-1,1 0 1,-1-1 0,0 0-1,1 1 1,0-1 0,0 0 0,-1 0-1,1 0 1,0 0 0,1 0-1,-1 0 1,0 0 0,0-1-1,1 1 1,-1-1 0,1 0 0,0 1-1,-1-1 1,1 0 0,0-1-1,-1 1 1,1 0 0,0-1-1,0 0 1,0 1 0,4-2-1,-2 2-185,0-2 0,0 1-1,0 0 1,0-1-1,0 0 1,-1 0-1,1-1 1,0 1-1,-1-1 1,1 0-1,-1 0 1,1 0-1,-1-1 1,0 0 0,0 0-1,5-4 1,-3 0-31,0-1 0,0 0 0,-1 0 0,0 0 0,0-1 0,-1 0 0,0 1 0,-1-1 1,0-1-1,3-15 0,-4 13 953,-1 0 0,0 0-1,0 0 1,-3-22 0,2 33-579,0 0 0,0 0 0,0 0 0,0 0 0,0 0 0,0 0 0,0 0-1,0 0 1,-1 0 0,1 0 0,0 0 0,-1 1 0,1-1 0,-1 0 0,1 0 0,-1 0 0,1 0-1,-1 0 1,1 1 0,-1-1 0,0 0 0,1 1 0,-1-1 0,0 0 0,0 1 0,0-1 0,1 1-1,-1-1 1,0 1 0,-1-1 0,1 1-92,0 1-1,0-1 1,0 1-1,0 0 1,1-1-1,-1 1 1,0 0-1,0-1 1,1 1-1,-1 0 1,0 0 0,1-1-1,-1 1 1,1 0-1,-1 0 1,1 0-1,-1 0 1,1 0-1,0 0 1,-1 0-1,1 0 1,0 0-1,0 0 1,0 0 0,0 0-1,0 0 1,0 0-1,0 2 1,-1 10 1,0 0 0,1 1 0,0-1 0,1 1 0,1-1 0,3 16 0,-4-25-136,0-1 1,0 1-1,1-1 1,-1 0-1,1 0 1,0 1-1,-1-1 1,1 0-1,1-1 1,-1 1-1,0 0 1,1 0-1,-1-1 1,1 0-1,0 1 1,0-1-1,0 0 1,0-1-1,0 1 1,0 0-1,0-1 1,1 0-1,-1 1 1,0-1-1,1-1 1,-1 1-1,1 0 1,6-1-1,-7 1-86,0-1 0,1 0 0,-1 0 0,1-1 0,-1 1 0,0-1 0,1 0 0,-1 1 0,0-1 1,1-1-1,-1 1 0,0 0 0,0-1 0,0 0 0,0 1 0,5-5 0,-3 0 156,-1 1 1,1 0 0,-1-1-1,0 0 1,-1 0 0,1 0-1,2-9 1,-2 4 677,0-1-1,0 0 1,-2 0 0,1 0 0,-2 0-1,0 0 1,0 0 0,-1-16-1,-10 33 76,7 1-709,1-1 0,-1 1-1,1 0 1,0 0 0,0 0-1,1 0 1,0 0 0,0 1-1,0 7 1,3 60 63,-2-71-89,1-1 1,-1 1 0,1-1 0,-1 0-1,1 1 1,0-1 0,0 0-1,0 0 1,0 0 0,1 0 0,-1 0-1,0 0 1,1 0 0,0 0 0,-1 0-1,1-1 1,0 1 0,3 2-1,-1-1-151,1-1 0,0 1 0,0-1-1,0 0 1,0 0 0,0 0 0,1-1-1,6 1 1,-5-1-15,1 0 0,-1 0 0,0-1 0,1 0 0,-1 0 1,1-1-1,-1 0 0,0 0 0,1-1 0,-1 0 0,0 0 0,11-6 0,-11 4 233,-1-1 0,0 0 0,0 0 0,-1-1 0,0 0-1,0 0 1,0 0 0,0 0 0,-1-1 0,0 1 0,-1-1 0,0 0 0,4-9 0,-3 3 721,-1 1 1,0-1 0,-1 0 0,0 0-1,0-24 1,-2 43-805,-1 0 0,1-1 0,1 1 0,-1-1 1,1 1-1,0-1 0,0 1 0,1-1 0,-1 0 0,1 1 0,0-1 0,1 0 0,-1 0 0,1 0 0,0-1 0,0 1 0,1-1 1,-1 1-1,1-1 0,0 0 0,0-1 0,0 1 0,1-1 0,-1 1 0,1-1 0,0-1 0,8 5 0,-9-6-51,-1 1 0,1-1 0,-1 1 0,1-1 0,0 0-1,0-1 1,-1 1 0,1-1 0,0 0 0,0 0 0,0 0-1,-1 0 1,1 0 0,6-2 0,-8 1 62,1 0 0,-1 0 1,1-1-1,0 1 0,-1-1 0,0 1 0,1-1 1,-1 0-1,0 0 0,0 0 0,0 0 0,0 0 0,0 0 1,-1 0-1,1-1 0,-1 1 0,1-1 0,-1 1 1,1-4-1,3-11 8,0-1 0,-2 0 0,0 1 0,-1-1 0,0 0 0,-2-31 0,0 42 24,0 4-5,0 0 0,0 1-1,-1-1 1,1 0 0,0 1 0,-1-1 0,0 0 0,1 1 0,-1-1-1,0 1 1,-1 0 0,1-1 0,0 1 0,0 0 0,-1-1 0,0 1 0,1 0-1,-1 0 1,0 0 0,0 1 0,0-1 0,0 0 0,0 1 0,-5-3-1,1 1-148,-1 1 0,1 0-1,-1 0 1,0 0-1,0 1 1,1 0-1,-1 1 1,-11-1-1,16 1-114,0 0 0,0 0 0,1 0 0,-1 0 0,0 0 0,0 0 0,0 1 0,0-1 0,1 1 0,-1-1-1,0 1 1,1 0 0,-1-1 0,0 1 0,1 0 0,-1 0 0,1 0 0,-1 0 0,1 0 0,0 1 0,-1-1 0,1 0 0,0 1 0,0-1-1,-2 3 1,-8 22-6626</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04:12.358"/>
    </inkml:context>
    <inkml:brush xml:id="br0">
      <inkml:brushProperty name="width" value="0.035" units="cm"/>
      <inkml:brushProperty name="height" value="0.035" units="cm"/>
    </inkml:brush>
  </inkml:definitions>
  <inkml:trace contextRef="#ctx0" brushRef="#br0">29 85 4290,'0'0'11861,"-7"-5"-10671,2 2-964,-12-12 474,18 9-366,15 3-14,116-2-129,111-9-1719,-240 14 1314,23-5-579,-25 5 663,0 0 1,-1 0-1,1 0 0,0 0 0,0-1 1,0 1-1,-1 0 0,1 0 0,0-1 1,0 1-1,-1 0 0,1-1 0,0 1 1,-1-1-1,1 1 0,0-1 0,-1 0 1,1 1-1,-1-1 0,1 1 0,-1-1 1,2-1-1,-3 2-13,1-1 1,-1 0-1,1 1 1,0-1-1,-1 1 1,1-1-1,-1 1 1,1 0-1,-1-1 1,0 1-1,1-1 1,-1 1-1,1 0 1,-1-1-1,0 1 1,1 0-1,-1 0 1,0 0-1,1-1 1,-1 1-1,0 0 0,1 0 1,-2 0-1,-20-3-862,18 3 821,-19-3-52,-34-2 1182,22 8 2687,34-2-3531,0-1 0,0 1 0,0 0-1,0-1 1,0 1 0,0 0 0,0 0 0,0-1 0,0 1 0,1 0-1,-1 0 1,0 0 0,1 0 0,-1 0 0,0 0 0,1 0-1,0 0 1,-1 1 0,1-1 0,0 0 0,-1 0 0,1 0 0,0 0-1,0 1 1,0 1 0,0 39 1402,0-28-776,1 5-293,1 1 0,0-1 0,2 0 1,8 30-1,33 74-104,-24-69-256,-16-42-94,-1-1-105,0 0 0,1 0 0,7 13 0,-10-22-220,-1 1 0,1-1-1,0 1 1,0-1 0,0 0 0,0 1 0,1-1 0,-1-1 0,1 1 0,-1 0-1,1 0 1,-1-1 0,1 0 0,0 1 0,0-1 0,0 0 0,5 1-1,17-1-4993</inkml:trace>
  <inkml:trace contextRef="#ctx0" brushRef="#br0" timeOffset="903.33">684 258 2369,'0'0'17024,"-16"-12"-16288,-50-34-410,65 45-319,0 1-1,0-1 1,0 0 0,0 1 0,0-1 0,0 1 0,-1 0-1,1-1 1,0 1 0,0 0 0,-1-1 0,1 1-1,0 0 1,-1 0 0,1 0 0,0 0 0,0 1 0,-1-1-1,1 0 1,0 0 0,0 1 0,-1-1 0,1 1 0,0-1-1,0 1 1,0 0 0,0-1 0,0 1 0,0 0 0,0 0-1,-2 1 1,0 1 9,1 1 0,0-1 0,0 1 0,0-1-1,0 1 1,-2 7 0,2-6 4,-1 1-3,1 0 0,0 0-1,1 0 1,-1 0 0,1 0-1,0 0 1,1 0 0,-1 0-1,1 0 1,0 0 0,1 0-1,0 1 1,2 10 0,-2-13-24,1-1 0,-1 0 1,1 0-1,-1 0 0,1-1 0,0 1 0,0 0 1,0-1-1,1 1 0,-1-1 0,1 0 1,-1 1-1,1-1 0,0-1 0,-1 1 0,1 0 1,0-1-1,0 1 0,1-1 0,-1 0 1,0 0-1,0 0 0,0 0 0,1-1 0,-1 1 1,4-1-1,-1 1-74,0-1 1,0 1-1,0-1 1,0-1-1,0 1 1,0-1 0,0 0-1,9-3 1,-13 3 77,1 0 0,0-1 1,-1 0-1,1 0 1,-1 1-1,1-1 0,-1 0 1,0-1-1,0 1 1,0 0-1,0-1 0,-1 1 1,1-1-1,0 0 1,-1 1-1,0-1 0,0 0 1,1-3-1,2-9 214,0 0 0,-1 0 0,-1-1 0,-1 1 0,0 0 0,-1-17 0,0 20 353,-8 20-268,7-4-301,-1 1 0,1-1 0,0 1 0,0 0 0,0-1-1,0 1 1,1 0 0,0 0 0,0-1 0,1 1 0,-1 0 0,1 0 0,0-1-1,0 1 1,0 0 0,1-1 0,0 1 0,0-1 0,0 0 0,5 8 0,-3-7-148,-1-1 0,1 0 0,0 0 1,1-1-1,-1 1 0,1-1 0,-1 0 1,1 0-1,0-1 0,0 1 1,0-1-1,1 0 0,-1-1 0,0 1 1,1-1-1,-1 0 0,1 0 1,6 0-1,-2-1-267,0 1 0,1-1 0,-1-1 1,0 0-1,0-1 0,0 0 0,0 0 0,0-1 0,0 0 0,0-1 1,10-5-1,-15 6 359,0-1 1,0 1 0,0-1-1,0 0 1,-1 0-1,0 0 1,0-1-1,0 0 1,0 0 0,-1 0-1,0 0 1,0 0-1,0-1 1,0 1 0,-1-1-1,0 0 1,-1 1-1,1-1 1,-1 0-1,1-9 1,0 6 788,-1 0 0,-1 0 0,1-1 0,-1 1 0,-1 0 0,0-1 0,0 1 0,-4-15 0,5 23-647,0 1 0,-1-1 0,1 1-1,0-1 1,0 1 0,0-1 0,0 1 0,-1-1-1,1 1 1,0 0 0,0-1 0,-1 1-1,1-1 1,0 1 0,-1 0 0,1-1-1,0 1 1,-1 0 0,1 0 0,-1-1 0,1 1-1,0 0 1,-1 0 0,1-1 0,-1 1-1,1 0 1,-1 0 0,1 0 0,-1 0 0,1 0-1,-1 0 1,-7 13 602,3 26-413,0 36 667,7 85 1,1-120-840,1 0 0,3 0 0,21 72 1,-27-109-102,21 51 90,-21-51-102,0-1 0,0 1 1,1-1-1,-1 1 0,1-1 0,0 0 1,0 1-1,0-1 0,0 0 0,0 0 1,0-1-1,0 1 0,1 0 0,-1-1 0,1 1 1,-1-1-1,5 1 0,-6-2 12,0 0 1,-1 0-1,1 0 0,0 0 0,0 0 1,0 0-1,0 0 0,0-1 0,-1 1 0,1 0 1,0-1-1,0 1 0,-1 0 0,1-1 1,0 1-1,0-1 0,-1 0 0,1 1 0,0-1 1,-1 1-1,1-1 0,-1 0 0,1 1 0,-1-1 1,1 0-1,-1 0 0,0 1 0,1-1 1,-1 0-1,0 0 0,1 0 0,-1 0 0,0 0 1,0 1-1,0-3 0,4-38 12,-3 32-14,2-43 18,-2 1 0,-2-1 0,-3 0 0,-2 1 0,-14-58 0,13 80 1,-4-11 101,2-1 0,1 0 0,-3-73 0,11 113-108,0 1 0,0-1 0,0 0 0,1 0-1,-1 0 1,0 0 0,1 0 0,-1 0-1,0 0 1,1 1 0,-1-1 0,1 0 0,0 0-1,-1 1 1,1-1 0,-1 0 0,1 1 0,0-1-1,0 1 1,-1-1 0,1 0 0,0 1-1,0 0 1,0-1 0,0 1 0,-1 0 0,1-1-1,0 1 1,0 0 0,0 0 0,0 0-1,0-1 1,0 1 0,0 0 0,0 0 0,1 1-1,1-1-10,1 0 0,-1 0 0,1 1 0,-1-1 0,0 1 0,1 0 0,-1 0 0,0 0 0,6 3 0,-1 2 0,0 0 0,-1 0 0,0 1 0,-1 0 0,1 0 0,-1 1 0,-1-1 0,1 1 0,4 11 0,-1-2-9,0 1 1,-2 0-1,10 32 1,-15-41-55,0-1 0,0 1 1,-1 0-1,0 0 1,0 0-1,-1-1 1,0 1-1,-1 0 1,0 0-1,-3 12 1,3-17-120,-1 0 1,1-1 0,-1 1-1,0 0 1,-1-1 0,1 1 0,0-1-1,-1 0 1,0 1 0,0-1 0,0-1-1,0 1 1,0 0 0,0-1 0,-1 1-1,0-1 1,1 0 0,-1-1-1,0 1 1,0 0 0,0-1 0,0 0-1,-5 1 1,-11 1-3697,8-3-2059</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04:06.672"/>
    </inkml:context>
    <inkml:brush xml:id="br0">
      <inkml:brushProperty name="width" value="0.035" units="cm"/>
      <inkml:brushProperty name="height" value="0.035" units="cm"/>
    </inkml:brush>
  </inkml:definitions>
  <inkml:trace contextRef="#ctx0" brushRef="#br0">131 399 1361,'0'0'1219,"-5"-18"368,-2-10-891,-10-41 1181,2 21 2674,14 47-4275,1 0 0,0 0 0,0 0 0,-1 0 0,1 0 0,-1 0 0,1 0 0,-1 0 0,1 0 0,-1 0 0,0 0 0,1 0 0,-1 1 0,0-1 0,0 0 0,1 0 0,-1 1 0,0-1 0,0 1 0,0-1 0,0 1 0,0-1 0,0 1 0,0-1 0,0 1 0,0 0 0,0 0 0,0-1 0,0 1 0,-2 0 0,1 1-245,1-1 0,0 1 0,0-1-1,-1 1 1,1 0 0,0-1-1,0 1 1,0 0 0,0 0-1,0 0 1,0 0 0,0 0 0,0 0-1,0 0 1,0 0 0,-1 2-1,-4 8 65,1 1-1,-1-1 1,2 1-1,0 0 1,0 0-1,1 1 0,1-1 1,-2 20-1,1 108 474,4-89-428,-2-25-118,2-1 0,0 0 0,2 0 0,9 37 0,-11-56-22,1 0 1,0 0-1,0-1 0,0 1 1,1-1-1,0 1 0,0-1 0,0 0 1,1 0-1,0-1 0,0 1 1,0-1-1,0 1 0,0-1 1,1-1-1,0 1 0,0-1 0,0 1 1,0-1-1,1-1 0,-1 1 1,1-1-1,0 0 0,-1 0 0,8 1 1,-4-2-45,0 0 1,0 0 0,0 0-1,0-1 1,0 0-1,0-1 1,0 0 0,0-1-1,0 0 1,0 0-1,-1-1 1,1 0 0,-1 0-1,0-1 1,0 0 0,0 0-1,13-10 1,-13 6-7,0 1-1,-1-1 1,0 0 0,0-1 0,0 1 0,-1-1-1,-1-1 1,0 1 0,0-1 0,0 0 0,-2 0-1,1 0 1,-1 0 0,3-20 0,-1-6 174,-2 0 1,-1 0 0,-2 0-1,-2 0 1,-1 0 0,-1 0-1,-3 0 1,0 1 0,-3 0-1,-25-64 1,31 90-8,2 3 16,0 1 0,-1-1 0,1 1 0,-1 0 1,0 0-1,-1 0 0,1 0 0,-6-5 0,9 10-126,0-1-1,0 1 1,0 0-1,-1 0 0,1 0 1,0 0-1,0 0 1,0-1-1,-1 1 0,1 0 1,0 0-1,0 0 1,0 0-1,-1 0 0,1 0 1,0 0-1,0 0 1,-1 0-1,1 0 0,0 0 1,0 0-1,-1 0 1,1 0-1,0 0 0,0 0 1,-1 0-1,1 0 1,0 0-1,0 0 0,-1 0 1,1 0-1,0 1 1,0-1-1,0 0 0,-1 0 1,1 0-1,0 0 1,0 1-1,0-1 0,0 0 1,-1 0-1,1 0 1,0 0-1,0 1 0,0-1 1,0 0-1,0 0 1,0 1-1,0-1 0,0 0 1,0 0-1,-1 1 1,1-1-1,0 0 0,-2 18-87,1-15 104,0 37-4,1 0 1,2 1 0,2-1 0,1 0-1,2 0 1,2-1 0,2 0-1,1 0 1,2-1 0,2-1-1,1-1 1,41 66 0,-36-76-161,-5-5-1409,-7-5-2877</inkml:trace>
  <inkml:trace contextRef="#ctx0" brushRef="#br0" timeOffset="204.94">284 540 8036,'0'0'9412,"54"-30"-9444,-18 28-272,7-6-577,-5 1-639,-2-4-1618,-4-1-3185</inkml:trace>
  <inkml:trace contextRef="#ctx0" brushRef="#br0" timeOffset="949.24">641 468 2417,'0'0'20052,"0"-5"-19542,-1-7-378,5 9-50,10 18-19,16 42 9,-23-40-142,0 1-1,-2 1 1,0-1 0,-1 1-1,-1-1 1,0 1-1,-1 26 1,-2-44-346,0-23 173,-1-82 298,-1 7 10,13-113-1,-6 181 491,-5 28-283,0 11-234,0-3-38,0 32 56,1-1 0,2 1 0,9 46 0,-10-76-46,0 1 0,0-1 1,1 0-1,0-1 0,1 1 0,0 0 0,0-1 0,1 0 0,0 0 0,1 0 0,-1-1 1,1 0-1,1 0 0,-1 0 0,1-1 0,1 0 0,-1 0 0,1-1 0,10 6 0,-14-9-7,0 0 0,1 0-1,-1-1 1,0 1 0,1-1-1,-1 0 1,0-1 0,1 1-1,-1-1 1,1 0 0,-1 0-1,1 0 1,-1 0 0,1-1 0,-1 0-1,1 0 1,6-2 0,-5 0-3,-1 0 1,1-1 0,-1 1 0,0-1-1,1 0 1,-2 0 0,1-1 0,0 1-1,-1-1 1,0 0 0,4-6 0,3-8-7,0-1 1,-1 0-1,-1 0 1,-1-1-1,-1 0 1,5-24-1,-7 21-3,0-1 1,-2 0-1,-1-1 0,-1 1 0,-3-45 0,0 57 19,1-1 0,-2 1 0,0 0 0,-1-1 0,0 1 0,-1 1 0,0-1 0,-1 1 0,0 0 0,-1 0 0,-1 0 0,-9-10 1,15 20 3,1 0 0,-1 0 0,0 0 0,0 1 0,0-1 0,0 1 0,0 0 0,-1-1 1,1 1-1,0 0 0,-1 0 0,1 1 0,0-1 0,-5-1 0,6 2-13,-1 0-1,1 0 0,0 0 0,0 0 1,0 1-1,0-1 0,0 0 1,0 0-1,0 1 0,0-1 0,0 0 1,0 1-1,0-1 0,0 1 0,0-1 1,1 1-1,-1 0 0,0-1 1,0 1-1,0 0 0,1 0 0,-1-1 1,0 1-1,1 0 0,-1 0 0,1 0 1,-1 0-1,1 0 0,-1 0 1,1 0-1,0 0 0,-1 0 0,1 0 1,0 1-1,-3 16 14,1 0-1,1-1 1,1 1-1,0 0 1,2-1 0,0 1-1,0-1 1,2 1 0,0-1-1,1 0 1,8 18 0,12 21-825,57 97 1,-60-117-2019,-8-14-2951,-3-9-6308</inkml:trace>
  <inkml:trace contextRef="#ctx0" brushRef="#br0" timeOffset="2055.9">579 1580 4194,'0'0'13099,"-12"-11"-11637,-36-35-344,48 46-1081,-1-1 0,1 1 0,0-1 0,-1 1 0,1 0 0,0-1-1,-1 1 1,1-1 0,-1 1 0,1 0 0,0-1 0,-1 1 0,1 0 0,-1-1 0,0 1 0,1 0 0,-1 0 0,1-1-1,-1 1 1,1 0 0,-1 0 0,1 0 0,-1 0 0,0 0 0,1 0 0,-1 0 0,1 0 0,-1 0 0,1 0-1,-1 0 1,0 0 0,1 1 0,-1-1 0,1 0 0,-1 0 0,1 0 0,-1 1 0,1-1 0,-1 0 0,1 1 0,-1-1-1,1 1 1,-1-1 0,1 0 0,0 1 0,-1-1 0,1 1 0,0-1 0,-1 1 0,1-1 0,0 1 0,0-1-1,-1 2 1,-5 30-319,6-28 441,-5 28-68,2 0 0,1 0 0,3 42-1,0-64-78,0 0-1,0 0 1,1 0 0,1 0-1,-1 0 1,1 0-1,1-1 1,0 1-1,0-1 1,1 0-1,0 0 1,1-1-1,0 1 1,11 11 0,-12-16-29,0 0 0,0 0 1,0 0-1,0-1 0,1 0 1,0 0-1,-1 0 1,1-1-1,0 1 0,1-1 1,-1-1-1,0 0 0,0 1 1,1-2-1,-1 1 1,0-1-1,1 0 0,-1 0 1,1-1-1,-1 0 0,0 0 1,12-4-1,-8 2-122,0-1-1,0 0 1,-1-1-1,1 0 1,-1-1-1,0 0 1,0 0-1,-1-1 1,0 0-1,0 0 1,-1-1-1,12-15 1,-11 10 19,-1 1 0,-1-1-1,0 0 1,0-1 0,-1 1 0,-1-1 0,0 0 0,-1 0-1,2-25 1,-4 17 129,0 0 0,-1-1-1,-1 1 1,-2 0-1,-7-36 1,3 35 304,-1 0 0,0 0-1,-2 1 1,-1 0 0,0 1 0,-2 1 0,-18-24-1,31 43-294,0 1-1,0-1 0,0 1 1,0-1-1,-1 1 0,1-1 1,0 1-1,-1-1 0,1 1 1,0 0-1,-1-1 0,1 1 1,0-1-1,-1 1 0,1 0 1,0 0-1,-1-1 0,1 1 1,-1 0-1,1 0 0,-1-1 1,1 1-1,-1 0 0,1 0 1,-1 0-1,1 0 0,-1 0 1,1 0-1,-1 0 0,1 0 1,-1 0-1,1 0 0,-1 0 1,1 0-1,-1 0 0,1 0 1,-1 0-1,1 0 0,-1 1 1,1-1-1,-1 0 0,1 0 1,-1 1-1,1-1 0,-1 0 1,1 0-1,0 1 0,-1-1 1,1 1-1,0-1 0,-1 0 1,1 1-1,0-1 0,-1 1 1,1-1-1,0 1 0,0-1 1,0 1-1,-1-1 0,1 1 1,0-1-1,0 1 0,0-1 1,0 1-1,0 0 1,-6 37-61,4-17 80,1 1 0,1-1-1,2 1 1,0-1-1,1 0 1,0 0 0,2 0-1,1 0 1,1-1 0,9 21-1,41 68 232,-52-98-560,2-1 0,0-1 0,0 0-1,1 0 1,0 0 0,0-1 0,1 0 0,12 9 0,-13-13-2829</inkml:trace>
  <inkml:trace contextRef="#ctx0" brushRef="#br0" timeOffset="2273.67">794 1592 7187,'0'0'8980,"62"-21"-8980,-38 23 0,-3 1-144,-2 1-1200,-8-2-1474,0-2-2336</inkml:trace>
  <inkml:trace contextRef="#ctx0" brushRef="#br0" timeOffset="2462">978 1529 2817,'0'0'2433</inkml:trace>
  <inkml:trace contextRef="#ctx0" brushRef="#br0" timeOffset="2940.65">978 1529 5715,'6'-1'1222,"18"-6"50,-17 2 1128,-8-2 3535,15 20-1153,2 0-3322,29 29-1692,-27-22 309,-1 1-1,-2 1 1,25 43-1,-33-52-124,-1 0 0,-1 0 0,0 1 0,-1 0 1,0-1-1,-1 2 0,-1-1 0,2 26 0,-4-40 37,0 0 0,0 1 1,-1-1-1,1 0 0,0 1 0,0-1 0,0 0 1,0 1-1,-1-1 0,1 0 0,0 0 0,0 1 0,0-1 1,-1 0-1,1 0 0,0 0 0,-1 1 0,1-1 1,0 0-1,0 0 0,-1 0 0,1 0 0,0 1 1,-1-1-1,1 0 0,0 0 0,-1 0 0,1 0 1,-1 0-1,1 0 0,0 0 0,-1 0 0,1 0 1,0 0-1,-1 0 0,1 0 0,0 0 0,-1 0 1,1-1-1,0 1 0,-1 0 0,0 0 5,0-1-1,0 1 0,0 0 0,0-1 1,0 1-1,0-1 0,0 1 0,0-1 1,0 0-1,0 1 0,0-1 0,1 0 1,-1 1-1,0-1 0,0 0 0,0-1 1,-2-9 5,0-1 0,0 1-1,1-1 1,1 0 0,0 1 0,1-1 0,0 0 0,2-14 0,-1-11 3,-1 3 9,-1-8 1,6-44 1,-3 74-7,-1 1 0,2-1 0,0 1 0,0 0 0,1-1 0,0 1 0,1 1 0,10-18 0,9 7-92,-9 15-1078,-15 6 1066,0 0 0,1 0 0,-1 0 0,0 0 0,1 0 0,-1 0 0,0 1 0,1-1 0,-1 0 0,0 0 0,1 0 0,-1 0 0,0 0 0,0 1 0,1-1 0,-1 0 0,0 0 0,0 1 0,1-1 0,-1 0 0,0 0 0,0 1 0,0-1 0,0 0 0,1 1 0,-1-1 0,0 0 0,0 0 0,0 1 0,0-1 0,0 0 0,0 1 0,0-1 0,0 0 0,0 1 0,0 0-1,1 44-7773,-1-30 1783</inkml:trace>
  <inkml:trace contextRef="#ctx0" brushRef="#br0" timeOffset="3346.65">1386 1315 6339,'0'0'16381,"-2"-3"-15701,2 3-671,0-1 0,0 1 1,-1 0-1,1-1 0,0 1 0,0 0 1,0-1-1,0 1 0,-1 0 0,1-1 1,0 1-1,0 0 0,-1-1 0,1 1 0,0 0 1,-1 0-1,1-1 0,0 1 0,-1 0 1,1 0-1,0 0 0,-1 0 0,1-1 0,0 1 1,-1 0-1,1 0 0,-1 0 0,1 0 1,0 0-1,-1 0 0,1 0 0,0 0 0,-1 0 1,1 0-1,-1 0 0,1 0 0,0 0 1,-1 0-1,1 1 0,0-1 0,-1 0 0,-4 26 71,2 7 109,1 1 0,1-1 0,8 61 0,-5-83-162,0 0 0,0 0 0,1 0-1,1 0 1,-1 0 0,2-1 0,0 1-1,0-1 1,1 0 0,0-1 0,0 1-1,1-1 1,1-1 0,16 16 0,-17-19-22,0-1 1,0 1-1,1-2 1,-1 1-1,1-1 1,0 0-1,0-1 1,0 0-1,0 0 1,1-1-1,-1 0 1,0-1-1,1 1 1,-1-1-1,17-3 1,-22 3-83,0-1 0,0 0 0,0 1 0,0-1 0,0 0 0,0-1 0,0 1 0,0-1 0,0 1 0,-1-1 0,1 0 0,-1 0 0,1 0 0,-1 0 0,0 0 0,0 0 0,3-4 0,1-3-1199,1-1-1,-2 0 0,7-15 0,-7 15-397,13-29-6756</inkml:trace>
  <inkml:trace contextRef="#ctx0" brushRef="#br0" timeOffset="3642.07">1939 1208 9636,'0'0'14877,"0"3"-14592,-4 14-178,2-1 0,0 1 0,1 0 0,1 0 1,0-1-1,2 1 0,0 0 0,0-1 0,7 23 0,-2-17-74,0-1 1,1 1-1,1-1 1,1-1-1,1 0 0,20 27 1,-13-25-342,-18-22 126,1 1 0,0 0 0,0 0 0,-1-1 0,1 1 1,0 0-1,0-1 0,0 1 0,0-1 0,0 1 0,0-1 1,0 1-1,0-1 0,0 0 0,0 1 0,0-1 1,0 0-1,0 0 0,0 0 0,0 0 0,0 0 0,2 0 1,0-6-3661,-2-12-3172</inkml:trace>
  <inkml:trace contextRef="#ctx0" brushRef="#br0" timeOffset="3814.68">1932 1437 6931,'0'0'15895,"34"-36"-15815,5 35-31,5 1 15,-1-4-64,0-2-209,2-1-1119,2-6-1553,4-8-2290</inkml:trace>
  <inkml:trace contextRef="#ctx0" brushRef="#br0" timeOffset="4080.72">2613 1117 3201,'0'0'20263,"0"11"-19969,3 18 77,1 0 0,1 0 1,2-1-1,18 53 1,-12-43-267,-1 0-1,9 60 1,-19-83-2087,0-26-6830,-2-12-1137</inkml:trace>
  <inkml:trace contextRef="#ctx0" brushRef="#br0" timeOffset="4435.8">2572 1100 4098,'0'0'17565,"-9"1"-17258,6 0-288,1-1 6,-1 0 0,0 0 0,1 0 0,-1 1 0,1-1 0,-1 1 1,1 0-1,-1-1 0,1 1 0,0 0 0,-1 1 0,1-1 0,0 0 0,0 1 0,0-1 0,0 1 0,0 0 0,0-1 0,0 1 0,1 0 0,-1 0 1,1 0-1,-1 0 0,-1 3 0,-42 68 425,9-19-265,37-51-434,4-5 183,9-7 15,1-6 3,-1 0 1,-1-1-1,-1-1 0,15-24 0,-13 18 70,1 2 0,19-22 0,-33 42-21,0 0 0,1 0 0,-1-1 0,0 1 1,0 0-1,1 0 0,-1 1 0,1-1 0,-1 0 0,1 0 0,-1 1 1,1-1-1,-1 1 0,1-1 0,-1 1 0,1-1 0,0 1 1,-1 0-1,1 0 0,0 0 0,-1 0 0,1 0 0,0 0 0,-1 1 1,1-1-1,-1 1 0,1-1 0,0 1 0,-1-1 0,1 1 1,-1 0-1,1 0 0,-1-1 0,0 1 0,1 0 0,-1 0 0,2 3 1,5 4-19,0 0 0,-1 0 0,0 1 0,9 14 1,-8-11 26,1 1 9,49 66-1262,-12-34-3154,-13-21-723</inkml:trace>
  <inkml:trace contextRef="#ctx0" brushRef="#br0" timeOffset="4951.24">3350 1234 8996,'0'0'7844,"-8"2"-7270,8-2-562,0 0-1,0 0 1,0 0-1,0 0 1,1 1-1,-1-1 1,0 0-1,0 0 1,0 0-1,0 0 1,0 0-1,0 0 1,0 0-1,0 1 1,0-1-1,0 0 1,0 0-1,0 0 1,0 0-1,0 0 1,0 0-1,0 0 1,0 0-1,0 1 1,-1-1-1,1 0 1,0 0-1,0 0 1,0 0-1,0 0 1,0 0-1,0 0 1,0 0-1,0 0 1,0 0-1,0 1 1,0-1-1,0 0 0,-1 0 1,1 0-1,0 0 1,0 0-1,0 0 1,0 0-1,0 0 1,0 0-1,0 0 1,0 0-1,-1 0 1,1 0-1,0 0 1,0 0-1,0 0 1,0 0-1,0 0 1,0 0-1,0 0 1,-1 0-1,1 0 1,0 0-1,0 0 1,0 0-1,0 0 1,0 0-1,0 0 1,0-1-1,14 4 438,0-1 0,1-1 0,0-1 0,28-2 0,-8 0-429,-14 2-165,0-2 0,-1 0 1,25-7-1,-38 8-249,-1-1 0,1 0 0,-1 0 0,0-1 0,1 0 1,-1 0-1,0 0 0,-1-1 0,1 0 0,0 0 0,-1 0 1,0-1-1,8-8 0,-11 10-42,0 0 1,-1 0-1,1 0 1,0-1-1,-1 1 1,0-1 0,0 1-1,0-1 1,0 1-1,0-1 1,0-6-1,-1 5 287,-1 1 0,1-1-1,-1 1 1,0-1 0,0 1-1,0-1 1,0 1 0,-4-7 0,2 4 682,-1 0 1,-1 0 0,1 0-1,-7-7 1,-27-21 10577,37 40-9730,4 9-1688,3-3 456,0 0-1,0 0 1,1 0 0,11 12 0,8 13 16,-16-21-109,13 19 1,-2 0 0,33 71 0,-52-98-208,0-1 0,0 1 0,-1 0 0,2 12 1,-3-18-55,0 1 1,1-1-1,-1 0 1,0 0-1,0 1 1,0-1-1,0 0 1,0 0-1,-1 1 1,1-1-1,0 0 1,0 0-1,-1 0 1,1 1 0,-1-1-1,1 0 1,-1 0-1,0 0 1,1 0-1,-1 0 1,0 0-1,0 0 1,0 0-1,1 0 1,-1 0-1,0-1 1,0 1-1,0 0 1,0-1 0,-1 1-1,1 0 1,-1 0-1,-19 0-5168</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12:00.897"/>
    </inkml:context>
    <inkml:brush xml:id="br0">
      <inkml:brushProperty name="width" value="0.035" units="cm"/>
      <inkml:brushProperty name="height" value="0.035" units="cm"/>
    </inkml:brush>
  </inkml:definitions>
  <inkml:trace contextRef="#ctx0" brushRef="#br0">305 25 2497,'0'0'12040,"-5"-13"-10167,1 11-1818,1 1-1,-1-1 0,1 1 1,-1 0-1,0-1 0,0 2 1,1-1-1,-1 0 1,0 1-1,0 0 0,0 0 1,0 0-1,0 0 0,-4 1 1,-5 0 18,-3-1-34,1 0-1,-1 1 1,1 1 0,0 1 0,0 0 0,-21 8 0,30-9-37,1 0 0,-1 1 0,0 0 0,1 0 0,0 0 0,0 1 0,0 0 0,0 0 0,1 0 0,-1 1-1,1-1 1,0 1 0,0 0 0,1 0 0,-1 0 0,1 1 0,1-1 0,-5 12 0,5-10-6,0 0 0,0 0 0,1 0 0,0 0 1,0 0-1,1 0 0,0 1 0,0-1 0,1 0 0,0 0 0,0 0 0,0 0 0,1 0 0,0 0 1,1 0-1,-1 0 0,1-1 0,1 1 0,-1-1 0,1 0 0,0 0 0,1 0 0,-1-1 0,1 0 1,9 8-1,17 12-482,63 39 0,7 4-807,-96-64 1213,0-1 0,0 1 0,-1 0 0,1 1 0,-1-1 0,0 1 0,0 0 0,-1 0 0,0 0 1,0 1-1,0-1 0,0 1 0,-1-1 0,0 1 0,0 0 0,0 0 0,-1 0 0,0 0 0,0 0 0,-1 11 1,0-15 75,0 0 0,0 0 0,0 1 0,-1-1 0,1 0 0,-1 0 0,1 0 0,-1 0 1,0 0-1,0 0 0,0 0 0,0-1 0,0 1 0,-1 0 0,1 0 0,0-1 0,-1 1 0,1-1 1,-3 2-1,0 0 8,0 0 0,-1 0 0,0-1 0,1 1 0,-1-1 0,0 0 0,-8 2 0,-6 0 37,0-1-1,0-1 1,-25 0 0,29-1-65,5 0 98,-1-1 0,1 0 0,0 0 0,-15-3 0,24 2-76,-1 1 1,0 0 0,0-1 0,1 1 0,-1-1-1,0 0 1,1 1 0,-1-1 0,1 0 0,-1 0 0,1 0-1,-1 0 1,1 0 0,0 0 0,-1-1 0,1 1 0,0 0-1,0-1 1,0 1 0,0-1 0,0 1 0,0-1 0,1 1-1,-1-1 1,0 0 0,1 1 0,-1-1 0,1 0-1,0 0 1,-1 1 0,1-1 0,0-2 0,4-5-1760,13-2-2542</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12:03.956"/>
    </inkml:context>
    <inkml:brush xml:id="br0">
      <inkml:brushProperty name="width" value="0.035" units="cm"/>
      <inkml:brushProperty name="height" value="0.035" units="cm"/>
    </inkml:brush>
  </inkml:definitions>
  <inkml:trace contextRef="#ctx0" brushRef="#br0">390 843 5442,'0'0'6916,"-4"2"-6164,2 0-735,0 0 0,0-1 0,0 1 0,0 0 0,0 0 0,1 0 1,-1 0-1,0 0 0,1 0 0,0 0 0,-1 1 0,1-1 0,0 0 0,0 1 0,0-1 0,0 4 0,-1 3 34,1 0-1,-1 1 0,1 16 0,2-25-37,0 0-1,0-1 1,1 1-1,-1 0 1,0-1 0,0 1-1,0-1 1,0 0-1,0 1 1,1-1 0,-1 0-1,0 0 1,0 0-1,0 0 1,1 0 0,-1 0-1,0 0 1,0 0-1,0 0 1,2-1 0,2 1 79,-2 0-68,1 0 0,0-1 0,-1 1 0,1-1-1,-1 0 1,1 0 0,-1 0 0,1-1 0,-1 1-1,0-1 1,1 0 0,-1 0 0,0 0 0,0 0 0,-1 0-1,1-1 1,0 1 0,-1-1 0,1 0 0,-1 0-1,0 0 1,0 0 0,0 0 0,0 0 0,-1 0-1,1-1 1,-1 1 0,2-6 0,1-6 307,-1 0 1,0-1-1,-1 1 0,0 0 1,-1-22-1,-1 35-287,-1 1 1,1 0-1,0-1 0,0 1 1,0-1-1,-1 1 0,1 0 1,-1-1-1,1 1 1,-1 0-1,0-1 0,1 1 1,-1 0-1,0 0 0,0 0 1,0 0-1,0 0 0,0 0 1,0 0-1,0 0 0,0 0 1,0 0-1,-1 0 1,1 1-1,0-1 0,0 0 1,-1 1-1,1-1 0,0 1 1,-1-1-1,1 1 0,-1 0 1,1 0-1,-1 0 0,-1 0 1,1-1-41,-1 1 1,1 1-1,0-1 0,0 0 1,-1 0-1,1 1 0,0-1 1,0 1-1,-1 0 0,1-1 1,0 1-1,0 0 0,0 1 1,0-1-1,0 0 0,0 0 1,1 1-1,-1-1 0,0 1 1,1 0-1,-1-1 0,-1 3 1,-3 8-7,0 1 0,0-1 1,1 1-1,1 0 0,0 0 0,1 1 1,0-1-1,2 1 0,-1-1 1,1 1-1,1 0 0,1-1 0,1 17 1,-1-26-36,0-1 1,1 0 0,-1 1-1,0-1 1,1 0 0,0 0-1,0 0 1,0 0 0,0 0-1,0 0 1,1-1 0,-1 1-1,1-1 1,0 1 0,-1-1-1,1 0 1,0 0-1,0 0 1,0-1 0,1 1-1,-1-1 1,0 1 0,1-1-1,3 0 1,6 2-249,0-1 0,0 0-1,0-1 1,0-1 0,17-1 0,-23 0 249,0 0-1,0 0 1,-1-1 0,1 0-1,0-1 1,-1 0 0,0 1 0,0-2-1,0 1 1,0-1 0,0 0 0,0 0-1,-1-1 1,0 0 0,0 1-1,0-2 1,-1 1 0,0-1 0,0 1-1,0-1 1,3-8 0,3-4 48,-2 0 0,-1 0 1,0 0-1,-1-1 0,-1 0 0,4-29 1,-4-7 457,-2 0 0,-6-61 1,3 111-342,-4-41 896,4 43-858,-1 0 0,1 0 0,-1 0 0,0 0-1,0 0 1,0 0 0,0 1 0,-1-1 0,1 0-1,-1 0 1,-2-2 0,4 5-145,0-1 0,-1 1 0,1 0 1,0 0-1,-1 0 0,1 0 0,0 0 0,-1 0 0,1 0 1,0-1-1,-1 1 0,1 0 0,0 0 0,-1 0 0,1 0 1,0 1-1,-1-1 0,1 0 0,0 0 0,-1 0 0,1 0 1,0 0-1,-1 0 0,1 0 0,0 1 0,-1-1 0,1 0 1,0 0-1,0 0 0,-1 1 0,1-1 0,0 0 0,0 0 1,0 1-1,-1-1 0,1 0 0,0 0 0,0 1 0,0-1 1,0 0-1,-1 1 0,-7 14-220,8-14 241,-6 14-45,0 0-1,1 0 0,1 1 1,1-1-1,-3 32 0,3 83 100,4-78-50,-1-30-40,2 1 0,0-1-1,7 27 1,-6-37-6,0-1 0,1 1 1,0 0-1,1-1 1,0 0-1,1 0 0,10 14 1,-14-22-14,0-1 0,0 1 1,1-1-1,-1 0 0,0 0 1,1 0-1,-1 0 0,1 0 1,0-1-1,0 1 0,0-1 0,0 1 1,0-1-1,0 0 0,0-1 1,0 1-1,0 0 0,0-1 1,0 1-1,0-1 0,1 0 1,-1 0-1,0-1 0,0 1 0,6-2 1,-4 1 7,0-1 0,0 0 0,0 0 0,0 0 0,-1-1 0,1 1 0,0-1 0,-1 0 0,0-1 1,0 1-1,0-1 0,0 0 0,-1 0 0,6-6 0,-1-3 3,-1 0 0,1 0 0,-2 0 0,0-1 0,-1 0 1,0 0-1,-1 0 0,-1-1 0,0 1 0,-1-1 0,1-29 0,-3 43-79,-6 33-445,3-16 197,1 0 0,0 0 1,0 0-1,2 16 1,0-31 271,1 0 1,-1-1 0,0 1-1,1 0 1,-1 0 0,0-1-1,1 1 1,-1-1 0,1 1-1,-1 0 1,1-1 0,0 1 0,-1-1-1,1 1 1,-1-1 0,1 0-1,0 1 1,-1-1 0,1 0-1,0 1 1,0-1 0,-1 0-1,1 0 1,0 0 0,0 1 0,-1-1-1,1 0 1,0 0 0,0 0-1,0 0 1,-1 0 0,2-1-1,0 1 31,0 0-1,1 0 1,-1 0-1,0 0 0,0-1 1,0 1-1,0-1 0,0 1 1,0-1-1,0 0 0,0 0 1,3-2-1,0-1 24,-1-1 0,0 0-1,-1 0 1,1 0 0,-1-1 0,0 1-1,0-1 1,0 0 0,-1 0 0,0 0-1,0 0 1,1-11 0,0 2 88,-1 0 1,-1 0-1,0 0 1,-3-20-1,2 33-63,-1-1-1,1 1 1,-1 0-1,0-1 0,0 1 1,0 0-1,0-1 1,0 1-1,-1 0 1,1 0-1,0 0 1,-1 0-1,0 0 1,1 0-1,-1 1 1,0-1-1,0 1 1,0-1-1,0 1 1,0 0-1,-1-1 1,1 1-1,0 0 1,0 0-1,-1 1 1,1-1-1,-1 0 1,-2 1-1,2-1-23,-1 0 1,1 1-1,0-1 0,-1 1 0,1 0 0,-1 0 0,1 1 1,-1-1-1,1 1 0,0-1 0,-1 1 0,1 0 1,0 0-1,0 1 0,-1-1 0,1 1 0,0-1 0,0 1 1,1 0-1,-4 3 0,0 2 0,0 0-1,1 1 1,0-1-1,1 1 1,-1 0-1,2 1 1,-1-1 0,1 1-1,0 0 1,1-1-1,0 1 1,0 0-1,0 18 1,1-19-2,1 0 0,0 0 0,1-1 0,0 1 0,0 0 0,1-1 0,-1 1 0,2-1-1,-1 0 1,1 1 0,0-1 0,0 0 0,1-1 0,0 1 0,0-1 0,9 11 0,-6-11-265,-1 0 0,1-1 0,0 1 0,0-2 0,0 1 0,1-1 0,0 0-1,0 0 1,0-1 0,0 0 0,0 0 0,1-1 0,-1 0 0,1-1 0,0 0 0,-1 0 0,1-1 0,0 0 0,0 0 0,10-3 0,-14 2 306,-1 0 0,0-1-1,1 0 1,-1 0 0,0 0 0,0-1 0,-1 1 0,1-1 0,0 0 0,-1 0 0,0 0 0,0 0 0,0-1-1,0 1 1,0-1 0,-1 0 0,1 0 0,-1 0 0,0 0 0,2-8 0,3-4 641,-2-1-1,0 0 1,5-34 0,-7-15 3042,-4 107-3856,0-21 76,0 0 0,5 38 0,-4-57 46,0-1 0,0 1-1,0-1 1,0 1 0,0 0 0,0-1-1,0 1 1,1-1 0,-1 1 0,0-1-1,0 1 1,0-1 0,1 1 0,-1-1-1,0 1 1,1-1 0,-1 1 0,0-1-1,1 1 1,-1-1 0,1 0 0,-1 1-1,0-1 1,1 0 0,-1 1-1,1-1 1,-1 0 0,1 0 0,-1 1-1,1-1 1,-1 0 0,1 0 0,0 0-1,-1 0 1,1 0 0,-1 0 0,1 0-1,-1 0 1,1 0 0,0 0 0,-1 0-1,1 0 1,-1 0 0,1 0 0,-1 0-1,1-1 1,-1 1 0,1 0 0,-1 0-1,1-1 1,-1 1 0,1 0-1,-1-1 1,1 1 0,-1 0 0,0-1-1,1 1 1,-1-1 0,1 1 0,-1 0-1,0-1 1,0 1 0,1-1 0,-1 1-1,0-2 1,2-7 101,0 1 1,-1-1-1,-1 0 0,1 0 0,-1 0 1,-2-13-1,2 20-65,-1 0 0,1 0-1,0-1 1,-1 1 0,1 0 0,-1 0 0,0 0 0,1 0-1,-1 0 1,0 0 0,0 0 0,-1 0 0,1 0 0,0 1 0,-1-1-1,1 0 1,-1 1 0,1-1 0,-1 1 0,0 0 0,1-1-1,-1 1 1,0 0 0,0 0 0,0 0 0,0 0 0,0 0 0,0 1-1,0-1 1,-5 0 0,4 1-34,0-1 0,1 1 0,-1 0 0,0 1 0,0-1 0,0 0 1,0 1-1,0 0 0,0-1 0,0 1 0,1 0 0,-1 1 0,0-1 0,1 0 0,-1 1 0,1-1 0,-1 1 0,1 0 0,-3 3 0,2-1 6,0 0-1,0 0 1,1 0-1,-1 1 1,1-1-1,1 1 0,-1-1 1,0 1-1,1 0 1,0 0-1,0 5 1,-1-3-3,1 0-1,0 1 1,1-1 0,-1 0 0,2 1 0,-1-1 0,1 0 0,0 0 0,0 1 0,5 13 0,-4-18-50,0 0 1,0 1-1,0-1 0,1 0 1,-1 0-1,1 0 1,-1 0-1,1-1 0,0 1 1,0-1-1,1 1 0,-1-1 1,0 0-1,1-1 1,-1 1-1,1 0 0,0-1 1,-1 0-1,1 0 1,0 0-1,0 0 0,4 0 1,3 1 47,-1-1 1,1 0 0,-1-1 0,1 0 0,-1 0 0,1-1-1,0 0 1,-1-1 0,0-1 0,1 1 0,-1-1 0,0-1-1,-1 0 1,1-1 0,0 1 0,-1-2 0,0 1 0,-1-2-1,1 1 1,-1-1 0,0 0 0,-1 0 0,0-1 0,0 0-1,0-1 1,-1 1 0,0-1 0,-1-1 0,0 1 0,-1-1-1,7-19 1,-4 8 309,-2 0 0,0 0-1,-1-1 1,1-30 0,-4-89 1296,-1 138-1523,-1-1 1,1 1-1,-1-1 0,0 1 1,0 0-1,0-1 0,0 1 1,0 0-1,-1 0 0,1 0 0,-1 0 1,0 0-1,0 0 0,-3-3 1,4 5-44,-1-1 0,1 1 0,-1 0 0,1 0 0,-1 0 0,1 0 0,-1 0 0,0 0 0,0 0 0,1 0 0,-1 1 0,0-1 0,0 1 0,0-1 0,0 1 0,1 0 0,-1-1 0,0 1 0,0 0 0,0 1 0,0-1 0,0 0 0,0 0 0,0 1 0,1-1-1,-1 1 1,-3 1 0,4-1-29,-1 0-1,0 0 0,1 1 0,-1-1 0,1 0 0,-1 1 0,1-1 0,0 1 0,0 0 1,0-1-1,-1 1 0,2 0 0,-1 0 0,0 0 0,0 0 0,1 0 0,-1 0 0,0 2 0,-5 40 6,4-24 6,1 1-1,1 0 1,0 0-1,2 0 0,0 0 1,2-1-1,0 1 1,1-1-1,1 0 0,11 25 1,-12-35-6,0-1 0,0 1 0,1-1-1,0 0 1,1-1 0,0 1 0,0-1 0,1-1 0,9 9 0,-12-13-3,1 0 1,-1 0-1,1 0 0,-1 0 1,1-1-1,0 0 1,0 0-1,0 0 0,0-1 1,0 0-1,0 0 1,1-1-1,-1 0 0,0 0 1,0 0-1,1-1 1,7-1-1,-7 0-1,-1-1 0,0 1 0,0-1 0,0 0-1,0 0 1,-1-1 0,1 1 0,-1-1 0,0-1 0,0 1 0,0-1 0,-1 0 0,1 0-1,-1 0 1,-1 0 0,1-1 0,4-9 0,4-8 5,-1-1 1,16-50-1,-22 56 61,5-39-1,-9 50-34,-3 39 125,3 36 0,0-17-143,-1-45-30,0 1 1,0-1 0,1 0-1,0 1 1,0-1 0,0 0-1,1 0 1,0 0-1,0 0 1,5 9 0,-5-12-41,0 0 1,1 0 0,-1-1 0,1 1 0,-1-1-1,1 1 1,0-1 0,0 0 0,0 0 0,0 0-1,0-1 1,0 1 0,0-1 0,1 1 0,-1-1-1,0 0 1,1-1 0,-1 1 0,1 0-1,5-1 1,-5 1 41,-1-1-1,1 0 1,0 0-1,0 0 1,0 0-1,-1-1 0,1 1 1,0-1-1,-1 0 1,1 0-1,0-1 1,-1 1-1,1-1 1,-1 1-1,4-3 1,-2-1 26,-1 1 0,1-1 1,-1 0-1,1-1 1,-1 1-1,-1-1 0,7-11 1,4-13 198,-1 0-1,11-39 1,14-35 855,-38 103-1046,0 0 0,0 0 1,1 0-1,-1 1 0,0-1 0,1 0 0,-1 0 1,0 1-1,1-1 0,-1 0 0,1 1 0,-1-1 1,1 0-1,0 1 0,-1-1 0,1 1 0,-1-1 1,1 1-1,0-1 0,0 1 0,1-1 0,10 17-178,1 16 96,-10-25 22,-1 1 0,2 0 0,-1-1 0,1 0 0,0 0 0,0 0 0,1 0 0,0 0 1,9 8-1,-14-15 41,1 1 0,-1-1 1,0 0-1,0 0 0,1 0 1,-1 1-1,0-1 0,0 0 1,1 0-1,-1 0 0,0 0 1,0 0-1,1 0 0,-1 0 0,0 0 1,0 0-1,1 0 0,-1 0 1,0 0-1,1 0 0,-1 0 1,0 0-1,0 0 0,1 0 1,-1 0-1,0 0 0,0 0 1,1 0-1,-1 0 0,0 0 1,1-1-1,-1 1 0,0 0 1,0 0-1,0 0 0,1 0 1,-1-1-1,0 1 0,0 0 1,0 0-1,1-1 0,-1 1 1,5-17 39,-5 13-41,0 1 0,0 0 0,0 0 0,0 0 0,0-1 0,-1 1 0,1 0 0,-1 0 0,-2-6 0,0 6-6,0 0 0,0 0 0,0 0 0,0 1-1,-1-1 1,1 1 0,-1 0 0,0-1 0,1 2 0,-1-1 0,0 0 0,0 1 0,0 0 0,0 0 0,0 0 0,-1 0 0,-5 1 0,7-1-2,0 1 0,0 0 0,0 0 0,-1 0 0,1 1 0,0-1 0,0 1 1,0-1-1,1 1 0,-1 0 0,0 0 0,0 0 0,0 1 0,1-1 0,-1 1 0,0 0 0,1-1 0,0 1 0,-1 0 0,1 0 0,0 1 0,0-1 0,0 0 0,-3 6 1,0 6 0,0 1 1,0 0 0,2 0 0,0 0 0,1 0 0,0 1-1,1-1 1,2 27 0,-1-37 6,0-2-60,0 1 0,0-1-1,0 1 1,1-1 0,-1 1-1,1-1 1,0 0 0,0 1-1,0-1 1,0 0 0,1 1-1,-1-1 1,1 0 0,0 0-1,0 0 1,0 0 0,0-1-1,0 1 1,1-1 0,-1 1 0,1-1-1,0 0 1,5 3 0,-2-2-112,0 0 1,1-1-1,-1 0 1,1 0 0,-1-1-1,1 1 1,0-1-1,0-1 1,0 0 0,-1 0-1,10-1 1,-13 1 166,0-1 1,1 1-1,-1-1 1,0 0-1,1 0 1,-1-1-1,0 1 1,0-1-1,0 1 1,0-1-1,0 0 1,0 0-1,-1 0 1,4-3-1,-1-1 0,0 0 0,0 0-1,-1 0 1,0 0-1,0-1 1,4-8-1,-2 1 95,-1-1 0,0 1 0,-1-1 0,0-1 0,2-26 0,-5 30 69,0-6 233,0 1-1,-2-19 0,1 33-327,0-1 1,0 1-1,-1 0 0,1 0 0,-1 0 1,0-1-1,0 1 0,0 0 0,0 0 0,-1 0 1,1 0-1,-1 1 0,0-1 0,1 0 1,-1 1-1,-1-1 0,-3-3 0,5 5-64,0 0 0,0 1 0,1-1 0,-1 1 0,0-1 0,0 1 0,1-1 0,-1 1-1,0 0 1,0-1 0,0 1 0,0 0 0,0 0 0,0 0 0,0 0 0,0 0 0,1 0 0,-1 0-1,0 0 1,0 0 0,0 0 0,0 0 0,0 0 0,0 1 0,0-1 0,0 0 0,1 1 0,-3 0 0,2 1-2,-1-1 0,1 1-1,0-1 1,0 1 0,0 0 0,0 0 0,0 0 0,0-1 0,0 1 0,0 0 0,1 0 0,-1 3 0,-1 8-10,0-1-1,1 1 0,0 14 1,1-26 11,0 13-12,1-1 0,0 0 0,0 0 1,2 0-1,0 0 0,5 15 0,-7-23-75,1-1 0,0 0 1,0 1-1,0-1 0,1 0 1,0 0-1,-1 0 0,1-1 1,1 1-1,-1-1 0,0 1 1,1-1-1,0 0 0,0 0 1,0-1-1,0 1 0,0-1 1,0 0-1,1 0 0,8 3 1,-9-4 73,1 0 1,-1 0-1,1 0 1,0-1 0,-1 1-1,1-1 1,0 0-1,-1 0 1,1-1 0,-1 1-1,1-1 1,0 0-1,-1 0 1,0-1 0,1 1-1,-1-1 1,0 0-1,0 0 1,0-1 0,0 1-1,0-1 1,4-4-1,2-3 206,-2-1 0,1 0 0,-1 0 0,-1-1 0,0 0 0,6-15 0,-7 14 297,1-1-1,1 2 1,-1-1 0,19-20 0,-26 33-260,17 69-456,-12-43 212,-1 2-100,2-1 0,1 0 0,13 33 0,-20-58 98,1 0 0,0-1 0,-1 1 0,1 0 0,0-1 0,0 1 0,0-1 0,1 1 0,-1-1 0,0 0 0,0 1 0,1-1 0,-1 0 0,1 0 0,-1 0 0,1 0 0,-1 0-1,1 0 1,0 0 0,0-1 0,-1 1 0,1-1 0,0 1 0,0-1 0,0 0 0,-1 1 0,1-1 0,0 0 0,0 0 0,0 0 0,0-1 0,-1 1 0,1 0 0,0-1 0,0 1 0,0-1 0,-1 1-1,1-1 1,0 0 0,1-1 0,3-1 41,0-1 0,-1 1 0,0-1-1,1 0 1,-1 0 0,-1-1 0,1 0-1,-1 0 1,8-11 0,38-82 981,-11 20 372,-39 77-1323,1-1-1,0 1 0,-1-1 0,1 1 1,0 0-1,0 0 0,0 0 0,0-1 1,0 1-1,0 0 0,0 0 0,0 0 1,1 1-1,-1-1 0,0 0 0,1 0 1,-1 1-1,0-1 0,3 0 0,-3 1-41,0 0 0,0 0 0,0 0 0,0 0-1,1 1 1,-1-1 0,0 0 0,0 1 0,0-1 0,0 1-1,0-1 1,0 1 0,0-1 0,0 1 0,0 0-1,-1 0 1,1-1 0,0 1 0,1 2 0,4 5-62,-1 0 0,0 0 0,0 1 0,6 15 0,-8-16 116,7 16-87,-1 0-1,11 47 1,-17-53-972,-1-1 1,1 29 0,-2-46 811,-1 1 1,0 0 0,0 0-1,0-1 1,0 1-1,0 0 1,0 0 0,0-1-1,0 1 1,0 0 0,0-1-1,-1 1 1,1 0-1,0 0 1,0-1 0,-1 1-1,1 0 1,-1-1-1,1 1 1,0 0 0,-1-1-1,1 1 1,-1-1-1,1 1 1,-1-1 0,0 1-1,1-1 1,-1 1 0,1-1-1,-1 0 1,0 1-1,1-1 1,-1 0 0,0 1-1,1-1 1,-1 0-1,0 0 1,0 0 0,1 0-1,-1 0 1,0 0 0,0 0-1,-1 0 1,-26 1-8888</inkml:trace>
  <inkml:trace contextRef="#ctx0" brushRef="#br0" timeOffset="183.27">1331 108 9764,'0'0'4467,"126"-108"-11927</inkml:trace>
  <inkml:trace contextRef="#ctx0" brushRef="#br0" timeOffset="1430.76">3549 544 3089,'0'0'11251,"-2"-10"-10149,-6-32 13,8 41-1056,-1-1 0,1 1 1,0 0-1,-1 0 0,1 0 0,-1 0 0,0 0 1,1 0-1,-1 0 0,0 0 0,0 0 1,1 0-1,-1 0 0,0 0 0,0 0 0,0 0 1,0 1-1,0-1 0,0 1 0,0-1 1,-1 0-1,1 1 0,0 0 0,0-1 0,0 1 1,0 0-1,-1-1 0,1 1 0,0 0 0,0 0 1,-1 0-1,1 0 0,-2 1 0,-2-1 46,-5-2-95,0 2 0,0 0 0,-1 0 0,1 1 0,0 0 0,0 1 0,0 0 0,-13 4 0,19-4-13,0-1-1,0 1 1,0 0 0,1 1-1,-1-1 1,1 1 0,-1 0-1,1-1 1,0 2 0,0-1-1,0 0 1,0 0 0,1 1-1,0 0 1,-1-1 0,1 1 0,0 0-1,1 0 1,-1 0 0,1 0-1,0 1 1,-1 4 0,0-1-12,0 1 1,1-1 0,0 0-1,1 1 1,0-1 0,0 1 0,1-1-1,3 13 1,-3-15 23,1-1-1,1 1 1,-1-1 0,1 0-1,0 0 1,0 0-1,0 0 1,1 0 0,-1-1-1,1 0 1,0 0-1,1 0 1,4 4 0,12 7 14,1-2 1,45 22-1,-46-25-68,-1 0-1,0 1 0,-1 1 1,21 17-1,-38-27-49,-1-1 0,1 1 0,0-1 0,-1 1 0,0-1 0,1 1 0,-1 0 1,0-1-1,0 1 0,0 0 0,0 0 0,0 0 0,-1 0 0,1 0 0,0 0 0,-1 0 0,0 0 0,1 1 0,-1-1 0,0 0 0,0 3 0,0-5 86,-1 1 0,1 0 0,-1-1 0,1 1 0,0-1 0,-1 1 0,1-1 0,-1 1 0,0-1 0,1 1 0,-1-1 0,1 1-1,-1-1 1,0 0 0,1 1 0,-1-1 0,0 0 0,1 0 0,-1 1 0,0-1 0,1 0 0,-1 0 0,0 0 0,0 0 0,1 0 0,-2 0 0,-25 2-75,24-2 81,-10 1 227,0-1 0,1-1-1,-1 0 1,-15-3 0,22 3-113,0-1 1,1 0 0,-1-1-1,1 1 1,-1-1-1,1 0 1,0-1-1,0 1 1,0-1-1,1 0 1,-5-4-1,9 7-107,-1 1 0,1 0 0,0 0 0,0-1 0,0 1 0,-1 0-1,1 0 1,0-1 0,0 1 0,-1 0 0,1 0 0,0 0 0,-1-1-1,1 1 1,0 0 0,-1 0 0,1 0 0,0 0 0,-1 0 0,1 0-1,0 0 1,-1 0 0,1 0 0,0 0 0,-1 0 0,1 0 0,0 0-1,-1 0 1,1 0 0,0 0 0,-1 0 0,1 0 0,0 0 0,-1 0-1,1 1 1,0-1 0,0 0 0,-1 0 0,1 0 0,0 1-1,0-1 1,-1 0 0,1 0 0,0 1 0,0-1 0,-1 0 0,1 0-1,0 1 1,0-1 0,0 0 0,0 1 0,0-1 0,-1 0 0,1 1-1,0-1 1,0 0 0,0 1 0,0-1 0,0 0 0,0 1 0,0-1-1,0 0 1,0 1 0,0-1 0,0 0 0,0 1 0,1-1 0,-1 1-1,0 29-230,0-27 285,0-1-68,1 0 1,-1 0 0,1 0 0,-1 0 0,1 0 0,0 0 0,0-1 0,-1 1-1,1 0 1,0 0 0,1 0 0,-1-1 0,0 1 0,0-1 0,1 1 0,-1-1 0,1 0-1,-1 1 1,1-1 0,0 0 0,0 0 0,-1 0 0,1 0 0,0 0 0,0-1-1,0 1 1,0 0 0,0-1 0,2 1 0,8 1-61,-1 0 0,1-1 1,21 0-1,-27-1 65,7-1 19,-1-1 1,0 0-1,1 0 1,-1-1-1,0-1 1,0 0-1,-1 0 1,1-1-1,-1-1 1,0 0-1,-1-1 1,1 0-1,-1 0 1,-1-1-1,1 0 1,-1-1-1,-1 0 1,0 0-1,0-1 1,0 0-1,-2-1 1,1 1-1,-1-1 1,-1 0-1,0-1 1,0 1-1,-1-1 1,-1 0-1,3-18 1,-1-8 118,-3 1 1,-1 0-1,-5-52 0,-1 58 337,5 30-390,0 0 0,-1 0 0,1 0 0,0 0 1,0 0-1,-1 0 0,1-1 0,-1 1 0,1 0 0,-1 0 1,1 0-1,-1 0 0,0 0 0,1 0 0,-1 1 0,0-1 1,0 0-1,0 0 0,1 0 0,-1 1 0,-2-2 0,2 2-79,0 0 0,1 0 0,-1 1 1,0-1-1,1 0 0,-1 1 0,0-1 0,1 0 0,-1 1 0,0-1 0,1 1 0,-1-1 0,1 1 0,-1-1 0,1 1 0,-1-1 0,1 1 0,0-1 0,-1 1 0,1 0 0,0-1 0,-1 1 0,1 0 0,0 0 0,-7 21-114,6-18 107,-3 18 27,0 1 1,1 0-1,1 0 1,2 0-1,0 0 0,1 0 1,6 27-1,-1-15 3,3 0 0,1 0 0,27 62 0,-35-93-12,15 29-59,-17-32 47,1 0 1,0 0-1,-1 0 1,1-1 0,0 1-1,-1 0 1,1 0 0,0 0-1,0 0 1,0-1 0,0 1-1,0 0 1,0-1-1,0 1 1,0-1 0,0 1-1,0-1 1,0 1 0,0-1-1,0 0 1,0 0 0,0 1-1,0-1 1,1 0 0,1 0-1,-2-2 15,0 0 1,0 0-1,0 0 0,0 0 0,0 0 1,0 0-1,-1 0 0,1 0 1,-1 0-1,1 0 0,-1-1 0,0 1 1,0 0-1,0 0 0,0-4 0,0 1 3,1-83-2,-3 61 227,2 1 0,2-1-1,4-27 1,-6 53-226,0 0 1,0 1-1,0-1 1,0 1 0,1-1-1,-1 1 1,0-1-1,0 1 1,1-1-1,-1 1 1,0-1 0,1 1-1,-1-1 1,0 1-1,1 0 1,-1-1-1,1 1 1,-1 0-1,0-1 1,1 1 0,-1 0-1,1-1 1,-1 1-1,1 0 1,-1 0-1,1 0 1,0-1 0,0 1-1,19 4 19,16 17-189,-22-10 189,-1 0 1,0 1 0,-1 1-1,15 19 1,-22-24-474,1 0-1,-2 0 1,1 0 0,-1 0 0,-1 1 0,1 0 0,-2 0-1,1-1 1,-1 2 0,1 9 0,-3-19 203,0 1 0,0-1 0,0 1 0,0-1 1,0 1-1,0-1 0,1 1 0,-1-1 0,0 1 0,0-1 1,0 1-1,1-1 0,-1 1 0,0-1 0,0 1 0,1-1 0,-1 0 1,0 1-1,1-1 0,-1 0 0,1 1 0,-1-1 0,0 0 1,1 1-1,-1-1 0,1 0 0,-1 0 0,1 1 0,-1-1 0,1 0 1,-1 0-1,1 0 0,-1 0 0,1 0 0,-1 0 0,1 0 1,-1 0-1,1 0 0,-1 0 0,1 0 0,-1 0 0,1 0 1,12 0-6005</inkml:trace>
  <inkml:trace contextRef="#ctx0" brushRef="#br0" timeOffset="2564.39">4352 725 6067,'0'0'12635,"-13"-9"-11997,-44-26-260,55 34-367,1 0-1,-1 0 1,1 1-1,-1-1 0,1 1 1,-1-1-1,0 1 0,1 0 1,-1-1-1,0 1 1,0 0-1,1 0 0,-1 0 1,0 0-1,1 1 1,-1-1-1,0 0 0,1 1 1,-1-1-1,0 1 1,1-1-1,-1 1 0,1 0 1,-1 0-1,1 0 1,-1 0-1,1 0 0,0 0 1,-1 0-1,0 2 0,-2 2 12,0 0 0,0 0 0,0 1-1,1-1 1,-5 11 0,5-10-10,0 1 4,-1 1 1,1-1-1,1 1 1,-1 0-1,1 0 1,1 0 0,-1 0-1,1 0 1,1 1-1,0-1 1,0 0-1,0 0 1,1 0 0,0 1-1,3 7 1,-3-11-55,1-1-1,0 1 1,0-1 0,0 0 0,0 0 0,1 0 0,0 0 0,0 0 0,0 0 0,0-1 0,0 1 0,1-1 0,0 0 0,-1 0-1,1-1 1,0 1 0,0-1 0,1 0 0,-1 0 0,0 0 0,1 0 0,-1-1 0,1 1 0,0-1 0,-1-1 0,9 1 0,-6 0-21,0 0 0,0-1 1,0 0-1,0 0 0,0-1 1,0 0-1,0 0 0,0-1 1,0 0-1,0 0 1,12-6-1,-14 5 76,-1 0 0,1-1-1,0 0 1,-1 0 0,0 0 0,0-1 0,0 1 0,-1-1 0,0 0-1,1 0 1,-2 0 0,1 0 0,0-1 0,2-8 0,0-7 330,0 0 0,-1 0 0,-1 0 0,-2 0 0,0 0 1,-1-1-1,-4-35 0,4 55-321,0 0 0,-1 0 0,1 0 1,0 0-1,-1 0 0,1 1 0,-1-1 0,0 0 0,1 1 0,-1-1 1,0 0-1,0 1 0,0-1 0,0 1 0,0-1 0,-1 1 1,1-1-1,0 1 0,-1 0 0,1 0 0,-1 0 0,1 0 0,-4-2 1,5 3-26,-1 0 1,0 0-1,1 0 1,-1 0 0,0 0-1,0 0 1,1 0-1,-1 0 1,0 0 0,0 0-1,1 0 1,-1 0-1,0 1 1,1-1 0,-1 0-1,0 0 1,1 1-1,-1-1 1,0 0 0,1 1-1,-1-1 1,0 1 0,0 1-11,-1-1 0,1 1 1,0-1-1,0 1 0,0 0 1,0-1-1,0 1 0,1 0 1,-1-1-1,1 1 0,-1 0 1,0 3-1,0 3-50,-1 0-1,1 0 0,1 0 0,0 0 1,0 1-1,0-1 0,1 0 0,1 0 1,-1 0-1,1 0 0,1 0 1,-1 0-1,1 0 0,1-1 0,4 9 1,-5-12-137,0 1-1,0-1 1,0 0 0,1 0 0,-1-1 0,1 1 0,0-1 0,0 0 0,1 0-1,-1 0 1,0 0 0,1-1 0,0 0 0,0 0 0,-1 0 0,1 0 0,0-1-1,0 0 1,1 0 0,-1 0 0,0-1 0,0 0 0,0 0 0,11-1 0,-13 0 202,0 0 1,0 0 0,0-1 0,0 1 0,-1-1 0,1 1 0,0-1 0,-1 0 0,1 0 0,-1-1 0,0 1 0,1 0 0,-1-1 0,0 1 0,0-1 0,-1 0-1,1 1 1,-1-1 0,3-6 0,2-4 556,0-1 0,6-28 0,-10 32 74,-1 0 1,0-1-1,-1-17 1,0 17 13,0 11-645,0 0-1,0 0 1,0 0-1,0 0 1,0-1 0,0 1-1,0 0 1,0 0-1,0 0 1,0 0-1,0-1 1,0 1-1,0 0 1,0 0-1,0 0 1,0 0-1,0 0 1,-1-1-1,1 1 1,0 0-1,0 0 1,0 0-1,0 0 1,0 0-1,0 0 1,-1 0-1,1 0 1,0-1-1,0 1 1,0 0-1,0 0 1,-1 0-1,1 0 1,0 0-1,0 0 1,0 0-1,0 0 1,-1 0-1,1 0 1,0 0-1,0 0 1,0 0-1,0 0 1,-1 0-1,1 0 1,0 0-1,0 0 1,0 1-1,0-1 1,0 0-1,-1 0 1,1 0-1,0 0 1,0 0-1,0 0 1,0 0-1,0 0 1,-1 1-1,-7 6-119,4 1 112,1 0-1,0 0 1,1 0-1,0 1 0,0-1 1,0 1-1,1-1 1,1 1-1,-1 0 0,2 15 1,0-11-10,-2-10-62,2-1 0,-1 1-1,0 0 1,0 0-1,1-1 1,0 1 0,-1 0-1,1-1 1,0 1 0,0 0-1,1-1 1,-1 0 0,0 1-1,1-1 1,0 0 0,-1 1-1,1-1 1,0 0 0,0 0-1,0-1 1,0 1-1,1 0 1,-1-1 0,0 1-1,1-1 1,-1 0 0,1 0-1,-1 0 1,1 0 0,0 0-1,-1 0 1,1-1 0,0 1-1,0-1 1,-1 0 0,5 0-1,-1 0 13,1 0 0,-1 0 0,0-1 0,1 1 0,-1-2 0,0 1 0,1-1 0,-1 0 0,0 0 0,0 0 0,-1-1 0,1 0 0,0 0 0,9-8 0,-7 4 400,-1 0 1,0 0 0,0-1 0,0 1 0,-1-2-1,-1 1 1,1-1 0,-1 1 0,-1-1 0,0-1 0,0 1-1,0-1 1,-2 1 0,1-1 0,2-18 0,-19 165-374,14-132-63,0 0-1,0 0 1,0 0 0,1-1-1,0 1 1,-1 0 0,2-1 0,-1 1-1,0 0 1,1-1 0,4 8-1,-4-10 7,0 0-1,0 0 1,0 0-1,0 0 0,1-1 1,-1 1-1,0-1 1,1 1-1,0-1 0,-1 0 1,1 0-1,0 0 1,-1 0-1,1-1 0,0 1 1,0-1-1,0 0 1,0 1-1,0-1 1,4-1-1,-2 1 56,-1 0 0,1-1 0,-1 0 0,1 0 0,-1 0 0,1 0 0,-1-1 0,0 1 0,0-1 0,0 0 0,0-1 0,0 1 0,4-4 0,-1 0 24,0 0 0,0-1 0,-1 0 0,0 0 1,-1 0-1,7-11 0,-2 0 74,-1 0 1,-1-1-1,0 0 0,-1 0 1,5-28-1,-5 2 404,-2 0 1,-2 0-1,-4-71 1,1 109-337,0 1 0,-1-1-1,1 1 1,-1 0 0,-1-1 0,1 1 0,-1 0 0,0 0-1,-1 0 1,1 0 0,-1 0 0,0 0 0,-8-10-1,11 16-123,-1 0 0,1 0 0,0-1 0,0 1 0,0 0 0,-1 0 0,1 0 0,0 0 0,0-1 0,-1 1 0,1 0 0,0 0 0,0 0 0,-1 0 0,1 0 0,0 0 0,0 0 0,-1 0 0,1 0 0,0 0 0,-1 0 0,1 0 0,0 0 0,0 0 0,-1 0 0,1 0 0,0 0 0,-1 0 0,1 0 0,0 0 0,0 0 0,-1 0 0,1 1 0,0-1 0,0 0 0,-1 0 0,1 0 0,0 0 0,0 1 0,0-1 0,-1 0 0,1 0 0,0 0 0,0 1 0,0-1 0,0 0 0,0 0 0,-1 1 0,1-1 0,0 0 0,0 1 0,0-1 0,0 0 0,0 0 0,0 1 0,0-1 0,0 0 0,0 1 0,0-1 0,0 0 0,0 0 0,0 1 0,0-1 1,-3 23-70,2-21 82,-3 40 24,1 1 1,3-1-1,1 1 0,7 44 0,-3-67-100,0 0 1,1 0-1,1-1 0,1 1 1,1-2-1,0 1 0,23 31 1,-31-48-124,1 0 0,-1-1 1,1 1-1,-1-1 1,1 1-1,-1-1 0,1 1 1,0-1-1,0 0 1,-1 0-1,4 2 1,14 0-7807</inkml:trace>
  <inkml:trace contextRef="#ctx0" brushRef="#br0" timeOffset="2766.37">5064 685 3314,'0'0'12341,"47"0"-12117,-23 4-128,1-2 48,-3-2-96,-3 0 0,-6 0-48,-3 0-64,-7 0-576</inkml:trace>
  <inkml:trace contextRef="#ctx0" brushRef="#br0" timeOffset="3831.45">5355 634 6099,'0'0'12237,"-6"-7"-11298,-20-23-442,25 29-479,0 0 0,0 0 1,0 0-1,0 0 0,0 1 0,-1-1 1,1 0-1,0 1 0,-1-1 1,1 1-1,0-1 0,-1 1 0,1 0 1,-1-1-1,1 1 0,0 0 1,-1 0-1,1 0 0,-1 0 1,1 0-1,-1 0 0,1 1 0,0-1 1,-1 0-1,1 1 0,0-1 1,-1 1-1,-1 1 0,0-1 9,0 1 0,0 1-1,0-1 1,0 0 0,1 1 0,-1-1-1,1 1 1,-3 3 0,0 1-7,1 0 0,0 1 0,0-1 0,1 1 0,0 0 0,0 0 0,1 0 1,0 0-1,0 0 0,1 0 0,0 0 0,0 1 0,1-1 0,0 1 0,1-1 0,0 0 0,0 0 1,3 9-1,-3-11-80,1-1 0,0 1 1,1 0-1,-1-1 1,1 0-1,0 1 0,0-1 1,1 0-1,0-1 0,0 1 1,0 0-1,0-1 0,0 0 1,1 0-1,0-1 1,0 1-1,0-1 0,0 0 1,1 0-1,-1-1 0,1 0 1,0 1-1,-1-2 0,1 1 1,8 0-1,-5 0-193,1-1-1,-1 0 1,0-1 0,0 0-1,1 0 1,-1-1-1,0 0 1,16-5 0,-21 5 249,0-1 1,0 0 0,0 0 0,0 0 0,0-1-1,0 1 1,-1-1 0,1 0 0,-1 0-1,0 0 1,0 0 0,0 0 0,0-1-1,0 0 1,-1 1 0,0-1 0,0 0 0,0 0-1,3-9 1,0-4 701,-2-1 0,1 1 0,-2-1 0,-1 0 0,0-34 0,-1 37 236,0 14-688,-3 18-374,-1 13 24,2 0 0,1 0 0,4 49 0,-3-76 3,0 0 1,1-1 0,0 1 0,-1 0-1,1-1 1,0 1 0,1 0-1,-1-1 1,0 1 0,1-1 0,-1 0-1,1 1 1,0-1 0,0 0 0,0 0-1,0 0 1,0 0 0,0 0-1,0-1 1,1 1 0,-1-1 0,0 1-1,1-1 1,0 0 0,-1 0 0,1 0-1,0 0 1,-1-1 0,1 1 0,0-1-1,0 1 1,0-1 0,5-1-1,-2 2 69,0-1-1,0-1 0,0 1 1,0-1-1,-1 0 0,1-1 0,0 1 1,0-1-1,-1 0 0,1 0 1,-1-1-1,0 0 0,1 0 1,-1 0-1,6-6 0,-4 2 349,0 0 0,0-1 0,-1 0 0,0 0 0,0 0 0,-1-1 0,0 0-1,0 0 1,-1 0 0,0-1 0,-1 0 0,0 1 0,-1-1 0,0 0 0,0 0 0,0-19 0,-2 29 33,0 11-287,-12 88-108,12-82 133,0-11-146,-1 1 1,1-1-1,1 0 1,-1 1-1,1-1 1,3 9-1,-4-13 4,1-1 0,0 1 0,0-1-1,0 1 1,0-1 0,0 1 0,0-1 0,0 1 0,0-1-1,1 0 1,-1 0 0,0 0 0,1 0 0,-1 0 0,1 0-1,0 0 1,-1 0 0,1 0 0,-1-1 0,1 1 0,0-1 0,0 1-1,-1-1 1,1 0 0,0 0 0,0 1 0,2-2 0,3 1-47,0-1 0,0 0 1,0 0-1,-1-1 1,1 0-1,0 0 0,-1-1 1,1 0-1,-1 0 1,0 0-1,0-1 0,-1 0 1,1 0-1,-1 0 0,1-1 1,-1 0-1,-1 0 1,1 0-1,5-10 0,2 0-138,-1-1-1,-1 0 1,-1-1-1,0 0 0,-2-1 1,7-20-1,-6 3 433,-1 0 0,-2-1-1,-2 0 1,-1-70 0,-2 82-44,-5-47 1082,4 64-1003,0 1 0,-1 0 0,1 0-1,-1 0 1,-1 1 0,1-1 0,-1 0-1,0 1 1,-4-7 0,7 12-211,-1-1 0,1 1-1,0 0 1,0-1 0,-1 1 0,1 0-1,0-1 1,-1 1 0,1 0 0,0-1 0,-1 1-1,1 0 1,-1-1 0,1 1 0,0 0-1,-1 0 1,1 0 0,-1 0 0,1-1 0,-1 1-1,1 0 1,-1 0 0,1 0 0,-1 0-1,1 0 1,-1 0 0,1 0 0,-1 0-1,1 0 1,0 0 0,-1 0 0,1 1 0,-1-1-1,1 0 1,-1 0 0,1 0 0,-1 0-1,1 1 1,0-1 0,-1 0 0,1 1 0,0-1-1,-1 0 1,1 1 0,0-1 0,-1 0-1,1 1 1,0-1 0,-1 0 0,1 2-1,-11 20-32,6-3 84,2 1 0,0-1 0,1 1 0,0 0 0,4 37 0,-2-16 46,1-15-174,0 1-1,2-1 1,1-1 0,1 1-1,1 0 1,1-1-1,1 0 1,2-1 0,0 0-1,20 33 1,-21-46-699,-2-5-1422</inkml:trace>
  <inkml:trace contextRef="#ctx0" brushRef="#br0" timeOffset="4262.61">5933 691 1793,'0'0'15882,"-7"-5"-14911,-22-15-542,45 18-106,10 4-160,-2 1-124,0-1 0,-1-1 0,1 0-1,0-2 1,26-5 0,-41 5-80,-1-1-1,1 0 1,0 0-1,0-1 1,-1 0-1,0-1 1,1 0-1,-1 0 1,-1-1-1,1 0 1,-1 0-1,1 0 1,-2-1-1,1 0 1,-1-1-1,9-10 1,-11 8 125,0 1 1,-1-2 0,0 1-1,0 0 1,-1-1-1,0 1 1,-1-1 0,0 0-1,0 1 1,-1-1-1,0 0 1,-1 0 0,-3-14-1,4 21 127,-1 1-1,0 0 0,1-1 1,-1 1-1,0 0 0,-1-1 0,1 1 1,0 0-1,-1 0 0,1 0 1,-1 0-1,1 0 0,-1 0 1,-3-2-1,3 2 202,2 2-78,0 3-238,0 11-44,-1 3 55,1-1 1,0 0 0,1 0-1,1 0 1,1 0 0,0 0-1,1 0 1,0 0 0,11 21-1,8 4-31,2-1 0,41 48 0,-16-22-37,-49-66-58,-1 0 1,0 0-1,0 1 0,1-1 0,-1 0 1,0 0-1,1 1 0,-1-1 0,0 0 1,0 0-1,1 1 0,-1-1 0,0 0 1,0 1-1,0-1 0,0 0 1,1 1-1,-1-1 0,0 0 0,0 1 1,0-1-1,0 1 0,0-1 0,0 0 1,0 1-1,0-1 0,0 0 0,0 1 1,0-1-1,0 1 0,0-1 0,0 0 1,0 1-1,-1-1 0,1 0 1,0 1-1,0-1 0,0 0 0,0 1 1,-1-1-1,1 0 0,0 0 0,0 1 1,-1-1-1,1 0 0,0 0 0,-1 1 1,1-1-1,0 0 0,-1 0 0,1 0 1,0 1-1,-1-1 0,-25 0-1505,15 0 1456,-108 0-5262,36 0-107</inkml:trace>
  <inkml:trace contextRef="#ctx0" brushRef="#br0" timeOffset="6795.34">5 1218 4802,'0'0'11806,"-2"-3"-10883,-1-1-469,5 9-368,9 12-15,5 1 260,1-1 0,33 25 0,-43-37-266,1-1 0,-1 1 1,1-2-1,0 1 0,0-1 1,0 0-1,0 0 0,0-1 1,1 0-1,-1-1 0,12 1 0,4-1 252,1-1 0,36-4-1,-49 2-206,-1-1-1,0 0 0,0 0 1,0-1-1,-1 0 0,1-1 1,15-9-1,24-24 372,-40 29-352,1 1 0,0 0 0,0 0 0,1 1-1,22-10 1,-31 16-134,0 1 0,0-1 0,0 1-1,-1 0 1,1-1 0,0 1 0,0 0 0,0 1-1,0-1 1,0 1 0,-1-1 0,1 1 0,0 0-1,-1 0 1,1 0 0,0 0 0,-1 0 0,1 1-1,2 1 1,5 5-38,0 0 0,0 0 0,10 12 0,7 7-6,-18-20 52,1 0 1,-1-1 0,1-1-1,0 0 1,0 0-1,1-1 1,-1 0 0,1-1-1,12 3 1,-16-5 0,0 0 1,0 0 0,-1-1 0,1 1-1,0-1 1,0-1 0,0 1 0,0-1 0,0-1-1,-1 1 1,1-1 0,-1 0 0,1-1-1,-1 1 1,12-8 0,49-44 126,-52 40-110,1 0 1,1 2-1,0 0 0,26-14 0,-39 24-34,-1 1 0,0 0-1,0-1 1,1 2 0,-1-1-1,1 0 1,-1 1 0,1-1-1,-1 1 1,1 0 0,-1 0-1,1 1 1,-1-1 0,1 1-1,-1-1 1,1 1 0,-1 0-1,0 0 1,5 3 0,3 2-4,-1 0 1,0 1 0,0 1 0,11 11 0,-15-13 14,0 0-1,0-1 1,1 0 0,-1 0 0,1 0 0,0-1 0,1 0-1,-1 0 1,0-1 0,1 0 0,11 3 0,-3-4 12,0-1 0,0-1 0,1 0 0,-1-1 0,0-1 1,0 0-1,18-6 0,-9 1 44,-2-2-1,1 0 1,39-24 0,-59 31-38,25-11 81,-28 13-104,0 0-1,-1 0 1,1 0-1,0 0 1,0 0 0,0 0-1,0 0 1,0 0-1,-1 0 1,1 1-1,0-1 1,0 0-1,0 0 1,0 1 0,-1-1-1,1 1 1,0-1-1,-1 1 1,1-1-1,0 1 1,-1-1-1,1 1 1,0-1 0,-1 1-1,1 0 1,-1-1-1,1 1 1,-1 0-1,1 0 1,0 1-1,1 4 16,1 0-1,1 0 0,-1 0 0,1-1 0,0 1 0,0-1 0,0 0 0,1 0 0,0 0 1,0-1-1,0 0 0,0 0 0,1 0 0,0 0 0,0-1 0,0 0 0,0 0 1,0-1-1,1 0 0,-1 0 0,1 0 0,-1-1 0,1 0 0,-1 0 0,1 0 0,12-2 1,9 0 31,1-1 0,0-1 0,-1-1 0,1-2 0,-1-1 0,-1-1 0,34-15 0,-21 5-5,-17 8-13,1 0 0,44-11 0,-60 19-32,-1 1 0,1 0 0,-1 0 1,1 1-1,-1 0 0,1 0 0,0 1 1,-1 0-1,1 0 0,-1 1 1,0 0-1,1 0 0,11 6 0,7 3 13,0-2 0,1 0 0,0-2 0,0-1 0,1-1 0,-1-2 0,1 0 0,0-2 0,0-1 0,34-4 0,-51 2 18,1-1 0,-1 1 0,0-2 1,0 1-1,-1-2 0,19-9 0,-20 9-3,0 0 0,1 1 0,-1 0 0,1 1 0,0 0 0,0 0-1,0 1 1,20-1 0,-13 4-30,-1 1 1,1 1-1,0 0 0,-1 1 0,0 1 1,20 8-1,32 10 38,-45-17-11,0-1-1,1 0 1,-1-2 0,1-1-1,-1-1 1,1-1 0,-1-1-1,25-4 1,-33 0 3,0 0 1,0-1-1,0 0 1,-1-1-1,23-16 1,-27 16 9,1 1 1,-1-1-1,1 2 1,0-1 0,1 2-1,-1-1 1,1 2-1,0-1 1,0 2-1,23-3 1,-31 5-34,1 0-1,-1 1 0,0-1 1,1 1-1,-1 0 1,0 0-1,0 0 1,1 1-1,-1 0 1,0-1-1,0 1 1,-1 1-1,1-1 1,0 1-1,-1-1 1,1 1-1,-1 0 1,3 4-1,13 9-10,-12-11 26,0 0 0,0 0 0,1-1 0,0 1 0,0-2 0,0 1 0,1-1 0,-1 0 0,1-1 1,-1 0-1,1-1 0,0 1 0,0-2 0,0 1 0,0-1 0,-1-1 0,1 1 0,0-2 0,11-2 0,11-4 166,1-2-1,-2-2 1,54-27-1,-62 28-104,-13 7-49,28-14 117,45-16 1,-71 31-138,0-1 0,1 1 0,0 1 0,-1 0 0,1 1 0,0 0 0,0 1 0,22 2 0,-26 0-6,0 1 0,0 0-1,0 0 1,0 1 0,-1 0 0,1 0-1,6 6 1,-4-3 0,0-1 0,0 0 1,13 4-1,-3-3 25,0-2 0,1 0 0,-1-1 0,1-2-1,0 0 1,0-1 0,0-1 0,0-1 0,0 0 0,23-6 0,-3-3 11,-1-1 0,0-2 0,0-1-1,39-22 1,-42 18-49,-1-1 74,54-18 0,-79 33-68,1 1 0,-1 0 0,0 1 1,1 0-1,-1 1 0,1 0 1,0 1-1,-1 0 0,19 3 0,-21-1 3,-1 1-1,0 0 1,-1 0 0,1 1-1,0 0 1,8 6-1,-8-5 18,-1 0 0,1-1 0,0 0 0,0 0 0,0-1 0,14 3 0,23-1 14,0-2 0,1-2 0,-1-2 1,0-2-1,59-11 0,22-10 28,-81 13-72,1 3 0,89-5 0,-128 14 16,-1 0 1,0 1-1,1-1 1,-1 2-1,0-1 0,0 1 1,-1-1-1,1 1 1,0 1-1,7 5 0,34 18 33,-31-23-12,0 0 0,0 0-1,0-1 1,1-1 0,-1-1 0,1-1-1,-1 0 1,1-1 0,-1 0-1,0-1 1,29-9 0,9-5 132,-1-3 0,56-29 1,-51 21 242,-53 25-377,0-1 0,1 1 0,-1 1 0,0-1 0,1 1-1,0-1 1,-1 2 0,1-1 0,-1 1 0,1-1 0,0 2 0,-1-1 0,1 1 0,0-1 0,-1 1 0,1 1 0,-1-1 0,1 1 0,-1 0 0,0 1 0,0-1 0,0 1 0,0 0-1,0 0 1,-1 0 0,6 5 0,-3-2-2,0 0 0,0-1 0,1 0 0,0 0 0,0 0-1,0-1 1,0-1 0,1 1 0,-1-1 0,1-1 0,0 0-1,0 0 1,0-1 0,0 0 0,11 0 0,-17-1 3,1 0 0,0 0 1,-1-1-1,1 1 0,0-1 1,-1 0-1,1 0 0,-1 0 1,1 0-1,4-3 1,-7 3-29,0 0 0,0 0 0,0 0 0,0 0 1,0 0-1,0 0 0,0 0 0,0 0 0,0 0 1,0-1-1,-1 1 0,1 0 0,0 0 0,-1-1 1,1 1-1,-1-1 0,1 1 0,-1 0 0,0-1 1,0 1-1,0-1 0,0 1 0,0-1 0,0 1 1,0-1-1,0 1 0,0-1 0,-1 1 0,0-3 1,0 1-308,0 1 0,0-1 0,-1 1 0,1-1 0,-1 1 1,1 0-1,-1 0 0,0-1 0,0 1 0,0 0 0,0 1 0,0-1 1,-1 0-1,1 1 0,-5-3 0,-6-5-2544,-43-30-13625</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24:18.537"/>
    </inkml:context>
    <inkml:brush xml:id="br0">
      <inkml:brushProperty name="width" value="0.035" units="cm"/>
      <inkml:brushProperty name="height" value="0.035" units="cm"/>
    </inkml:brush>
  </inkml:definitions>
  <inkml:trace contextRef="#ctx0" brushRef="#br0">205 535 3794,'0'0'12216,"0"-16"-11013,-4-47-250,4 61-917,0 1 0,-1 0 1,1 0-1,0 0 1,-1 0-1,1 0 1,-1-1-1,0 1 0,1 0 1,-1 0-1,0 0 1,1 0-1,-1 1 0,0-1 1,0 0-1,0 0 1,0 0-1,0 1 0,0-1 1,0 0-1,0 1 1,0-1-1,0 1 0,0-1 1,-2 0-1,-28 0 476,23 2-327,2-1-171,0 0 1,0 1-1,0 0 0,1 1 0,-1-1 1,0 1-1,1 0 0,0 0 0,-1 1 1,1 0-1,0 0 0,0 0 0,0 0 1,1 1-1,-1 0 0,1 0 0,0 0 1,0 0-1,0 1 0,1 0 0,-6 8 1,5-6-31,1-1 0,-1 1 1,1 0-1,1 0 1,-1 1-1,1-1 0,0 1 1,1-1-1,0 1 0,0-1 1,1 1-1,0-1 1,0 1-1,1 0 0,0-1 1,3 15-1,-2-17-21,1 0-1,-1 0 1,1 0-1,0 0 1,1 0-1,-1-1 1,1 0-1,0 1 1,0-1-1,0-1 1,0 1-1,1-1 1,-1 1 0,7 2-1,11 7-386,44 17-1,-46-21 105,25 9-716,-20-8-650,0 1 0,25 15 0,-48-25 1470,-1 0-1,0-1 1,1 1-1,-1 0 1,0 0-1,0 0 1,0 0-1,0 1 0,0-1 1,0 0-1,0 0 1,0 0-1,0 2 1,-1-2 101,0-1 1,1 1-1,-1 0 0,0-1 1,0 1-1,0-1 1,0 1-1,0 0 0,0-1 1,0 1-1,0-1 1,-1 1-1,1-1 0,0 1 1,0 0-1,0-1 1,-1 1-1,1-1 0,0 1 1,-1-1-1,1 1 1,0-1-1,-1 1 0,-1 1-17,0-1 0,0 1 0,-1-1 0,1 1 0,0-1 0,-1 0 0,1 0-1,-1 0 1,1 0 0,-1 0 0,1 0 0,-4 0 0,-12 1 417,1 0 1,0-1-1,0 0 1,-33-4-1,42 2 338,0-1 1,0 0-1,0 0 0,1 0 0,-1-1 1,1 0-1,0 0 0,0-1 0,0 0 1,0 0-1,0-1 0,-10-10 0,17 15-100,14 7-958,4 3 313,-2-1-476,0 0 0,0-1 0,1-1 0,20 7 0,-32-13 490,0 0-1,-1 0 0,1 0 1,0-1-1,0 0 1,0 0-1,-1 0 0,1 0 1,0-1-1,0 0 1,0 0-1,-1 0 1,1 0-1,-1-1 0,1 0 1,-1 0-1,1 0 1,-1 0-1,0-1 0,0 1 1,4-4-1,4-6 193,0 0-1,-1 0 0,0-1 1,0-1-1,-2 0 1,0 0-1,0-1 0,-1 0 1,-1 0-1,-1-1 0,0 1 1,6-28-1,-4 3 943,-3 0-1,0 0 0,-3-1 1,-3-44-1,1 81-747,0 0 0,-1 0-1,1 0 1,-1 1 0,0-1-1,0 0 1,-1 0 0,-2-6 0,4 10-231,0 0 1,0-1 0,-1 1-1,1 0 1,0-1 0,0 1 0,-1 0-1,1-1 1,0 1 0,0 0 0,-1 0-1,1-1 1,0 1 0,-1 0-1,1 0 1,0 0 0,-1-1 0,1 1-1,0 0 1,-1 0 0,1 0 0,0 0-1,-1 0 1,1 0 0,-1 0-1,1 0 1,0 0 0,-1 0 0,1 0-1,-1 0 1,0 0 0,0 1-34,0 0 0,0 0 0,0 0 0,0 0 1,0 0-1,0 0 0,0 0 0,0 0 0,1 0 1,-1 1-1,0-1 0,1 0 0,-1 0 0,0 2 0,-5 15 14,0-1-1,1 1 1,1 0-1,1 0 1,-2 28-1,3-12 13,2 0 1,5 38-1,-2-56-120,-1 0 1,2 0-1,0-1 0,1 0 1,0 0-1,1 0 0,1 0 1,1-1-1,0 0 1,0-1-1,2 1 0,12 13 1,-22-26 71,1-1 0,-1 0 0,0 0 0,0 1 1,0-1-1,1 0 0,-1 0 0,0 0 0,0 1 1,0-1-1,1 0 0,-1 0 0,0 0 0,0 0 0,1 0 1,-1 1-1,0-1 0,1 0 0,-1 0 0,0 0 1,0 0-1,1 0 0,-1 0 0,0 0 0,1 0 0,-1 0 1,0 0-1,0 0 0,1 0 0,-1 0 0,0-1 0,1 1 1,-1 0-1,0 0 0,0 0 0,1 0 0,-1 0 1,0 0-1,0-1 0,1 1 0,-1 0 0,0 0 0,0 0 1,0-1-1,1 1 0,-1 0 0,0 0 0,0-1 1,0 1-1,0 0 0,0 0 0,0-1 0,1 1 0,-1 0 1,0-1-1,0 1 0,0 0 0,0 0 0,0-1 1,0 1-1,2-19 239,-2 19-255,1-212 1526,-2 210-1470,1 0 0,0 0 0,1 0 0,-1 0-1,0 0 1,0 1 0,1-1 0,-1 0 0,1 0-1,-1 0 1,1 1 0,0-1 0,0 0 0,0 1 0,0-1-1,0 1 1,0-1 0,2-1 0,-2 2-28,0 0 0,1 0 0,-1 1 0,0-1 1,1 1-1,-1-1 0,0 1 0,1-1 0,-1 1 0,1 0 0,-1-1 0,1 1 1,-1 0-1,1 0 0,-1 0 0,1 0 0,-1 1 0,2-1 0,2 1-15,-1 0 0,0 1-1,0-1 1,0 1-1,0 0 1,0 0 0,-1 0-1,1 1 1,0-1 0,-1 1-1,0 0 1,1 0-1,-1 0 1,3 5 0,1 4-503,0 1 0,-1 0 0,0 0 0,7 23 0,-6-14-1372,-6-20 1597,-1 0 0,1-1 0,-1 0 0,1 1 0,0-1 0,0 1 0,0-1 0,0 0 0,0 0 0,0 1 0,0-1 0,0 0 0,0 0 0,0 0 0,1 0 0,-1 0 0,1-1 0,-1 1 0,0 0 0,1 0 0,-1-1 0,1 1 0,-1-1 0,1 0 0,0 1 0,-1-1 0,2 0 0,19 1-3672</inkml:trace>
  <inkml:trace contextRef="#ctx0" brushRef="#br0" timeOffset="1113.31">907 571 2993,'0'0'11715,"-12"-7"-11144,5 2-481,3 2-63,0-1 1,-1 2-1,0-1 0,0 0 0,-6-1 0,9 3-15,0 1 1,1-1-1,-1 1 0,0-1 0,1 1 1,-1 0-1,0 0 0,0 0 1,1 0-1,-1 0 0,0 1 0,0-1 1,1 0-1,-1 1 0,0-1 1,1 1-1,-1 0 0,1 0 1,-1-1-1,1 1 0,-1 0 0,1 0 1,-1 0-1,0 2 0,-6 5 34,0 0 0,1 1 0,0 0-1,0 1 1,1 0 0,1-1 0,0 2-1,0-1 1,1 1 0,0-1 0,1 1 0,0 0-1,0 1 1,2-1 0,-1 0 0,1 1-1,1-1 1,2 22 0,-2-32-43,0 1-1,1-1 1,-1 0-1,1 1 1,0-1-1,-1 0 1,1 1 0,0-1-1,0 0 1,-1 0-1,1 0 1,0 1 0,0-1-1,1 0 1,-1-1-1,0 1 1,0 0 0,0 0-1,1 0 1,-1-1-1,0 1 1,1 0-1,-1-1 1,0 1 0,1-1-1,-1 0 1,1 1-1,2-1 1,48 2 106,-39-2-98,-9 0 24,0 0 1,0-1-1,0 1 1,0-1 0,0 0-1,0 0 1,0 0-1,0-1 1,0 1-1,0-1 1,-1 0 0,1 0-1,-1 0 1,1 0-1,-1-1 1,4-3-1,-3 2 100,1-2 1,-1 1-1,-1 0 0,1-1 0,-1 1 0,0-1 0,0 0 0,0 0 0,1-9 0,2-7 298,-2 0 0,0 0-1,-2-1 1,0-39 0,-2 62-424,0-1 0,0 1 0,0 0 0,0-1 0,-1 1 0,1 0 0,0 0 0,0-1 0,0 1 0,-1 0 0,1 0 0,0 0 0,0-1 0,-1 1 0,1 0 0,0 0 0,0 0 0,-1 0 0,1-1 0,0 1 0,0 0 0,-1 0 0,1 0 0,0 0 0,-1 0 0,1 0 0,0 0 0,-1 0 0,1 0 0,0 0 0,-1 0 0,1 0 0,0 0 0,0 0 0,-1 0 0,1 0 0,0 0 0,-1 1 0,1-1 0,0 0 0,0 0 0,-1 0 0,1 0 0,0 1 0,0-1 0,-1 0 0,1 0 1,0 0-1,0 1 0,0-1 0,-1 0 0,1 1 0,-16 11-66,12-3 51,1 0 0,-1 1-1,2-1 1,-1 1-1,1-1 1,1 1-1,0-1 1,0 1-1,1 0 1,0 0-1,0 0 1,1-1-1,5 20 1,-5-26-78,0 0 0,1 0-1,0 0 1,0 0 0,0 0 0,0-1 0,0 1 0,1 0 0,-1-1-1,1 0 1,-1 0 0,1 1 0,0-2 0,0 1 0,0 0 0,0 0-1,0-1 1,0 0 0,1 0 0,-1 0 0,0 0 0,1 0 0,-1 0 0,0-1-1,1 0 1,-1 0 0,6 0 0,-3 0-33,0 0 1,0 0-1,0-1 0,0 0 1,1 0-1,-1 0 0,0-1 1,-1 0-1,1 0 0,0-1 1,-1 1-1,1-1 0,-1 0 1,8-6-1,-8 3 88,0 0 1,0 0-1,0 0 1,0-1-1,-1 0 0,0 0 1,-1 0-1,1 0 1,-1-1-1,-1 1 0,1-1 1,1-10-1,-1-6 999,0-1 0,-2-38 0,-1 58-720,0 5-234,0 0 0,0-1 0,0 1 0,0 0 0,0-1 0,0 1 0,0 0 0,0-1 0,0 1 0,0 0 0,0-1 0,0 1 0,-1 0 0,1-1 0,0 1 0,0 0 0,0-1 0,0 1 0,-1 0 0,1-1 0,0 1 0,0 0 0,-1 0 0,1 0 0,0-1 0,0 1 0,-1 0 0,1 0 0,0 0 0,-1-1 0,1 1 0,0 0 0,-1 0 0,1 0 0,0 0 0,-1 0 0,1 0 0,0 0 0,-1 0 0,1 0 0,0 0 0,-1 0 0,1 0 0,-1 0 0,1 0 0,0 0 0,-1 0 0,1 0 0,0 1 0,-1-1 0,1 0 0,0 0 0,0 0 0,-1 1 0,1-1 0,0 0 0,0 0 0,-1 0 0,1 1 0,0-1 0,0 0 0,-1 1 0,1-1 0,0 0 0,0 1 0,-3 4-8,1 1 0,0-1-1,0 1 1,1 0 0,0 0-1,0 0 1,0-1-1,1 1 1,-1 0 0,2 0-1,-1 0 1,0 0 0,1 0-1,3 9 1,-3-11-67,0-1 0,0 1 0,1 0 1,-1 0-1,1-1 0,0 1 0,0-1 0,1 0 1,-1 0-1,1 1 0,-1-1 0,1-1 0,0 1 1,0 0-1,0-1 0,1 0 0,-1 1 0,1-1 1,-1-1-1,1 1 0,-1 0 0,6 1 0,-6-2 1,0 0 0,0 0 0,0 0-1,0-1 1,0 1 0,0-1-1,0 0 1,0 0 0,0 0 0,0 0-1,0 0 1,0 0 0,0-1-1,0 0 1,0 1 0,0-1 0,0 0-1,0-1 1,0 1 0,0 0-1,-1-1 1,1 0 0,-1 1-1,1-1 1,-1 0 0,0 0 0,1-1-1,-1 1 1,0 0 0,-1-1-1,1 1 1,2-4 0,3-6 100,0 1 0,0-1 1,-1 0-1,7-21 0,-11 25 609,0 0 0,0 0 0,-1 0 0,1-17-1,-7 107-825,1 21 236,4-101-73,0 0 0,0 1 0,1-1 1,-1 0-1,1 0 0,0 0 0,-1 1 0,1-1 0,0 0 1,0 0-1,1 0 0,-1 0 0,0-1 0,0 1 1,1 0-1,0 0 0,-1-1 0,1 1 0,0-1 1,-1 0-1,1 1 0,0-1 0,0 0 0,0 0 1,0 0-1,0 0 0,1-1 0,-1 1 0,0 0 0,0-1 1,0 1-1,1-1 0,-1 0 0,0 0 0,0 0 1,1 0-1,2-1 0,1 1 18,0-1-1,0 1 1,0-1-1,0 0 1,-1-1-1,1 0 1,0 0 0,-1 0-1,1 0 1,-1-1-1,0 0 1,0 0-1,7-6 1,-2-2 39,0 0 0,-1-1 0,0 0 0,0-1 0,-2 0 0,1-1 1,-2 1-1,0-1 0,0-1 0,-2 1 0,0-1 0,4-19 0,-3-6 305,-1 0-1,-2-1 1,-5-55 0,4 85-202,-2 0-1,0 1 1,0-1 0,-1 1 0,0-1 0,-1 1-1,0-1 1,0 1 0,-9-15 0,12 25-139,0 0 1,0-1-1,0 1 1,0 0-1,0-1 1,0 1-1,0 0 0,-1 0 1,1-1-1,0 1 1,0 0-1,0 0 1,-1 0-1,1-1 1,0 1-1,0 0 1,-1 0-1,1 0 0,0 0 1,0-1-1,-1 1 1,1 0-1,0 0 1,0 0-1,-1 0 1,1 0-1,0 0 1,-1 0-1,1 0 0,0 0 1,-1 0-1,1 0 1,0 0-1,0 0 1,-1 0-1,1 0 1,0 0-1,-1 0 1,1 0-1,0 0 0,0 1 1,-1-1-1,1 0 1,0 0-1,0 0 1,-1 0-1,1 1 1,0-1-1,0 0 1,-1 0-1,1 1 0,0-1 1,-8 17-122,8-17 115,-8 32 3,0 0 1,2 0-1,1 0 0,2 0 1,1 1-1,2-1 0,6 56 1,-3-70-225,1 1 0,1-1 0,1 0 1,0 0-1,2-1 0,-1 0 0,2 0 0,1-1 1,0 0-1,20 24 0,-20-32-2039,-3-6-3698</inkml:trace>
  <inkml:trace contextRef="#ctx0" brushRef="#br0" timeOffset="1281.58">1524 563 2625,'0'0'12358,"-13"-30"-12358,30 30 48,9 0-48,3 4-464,3 2-1409,0-1-432,5-1-176,3-2-417,-3-2 1314,-5 0-1650</inkml:trace>
  <inkml:trace contextRef="#ctx0" brushRef="#br0" timeOffset="2153.62">1838 524 1761,'0'0'13779,"0"-13"-12111,-3-40-420,3 52-1218,0 0-1,-1 0 0,1 0 0,-1 1 0,1-1 0,-1 0 0,1 0 0,-1 0 0,1 1 0,-1-1 1,0 0-1,1 1 0,-1-1 0,0 1 0,0-1 0,1 1 0,-1-1 0,0 1 0,0-1 0,0 1 1,0 0-1,1-1 0,-1 1 0,0 0 0,0 0 0,0 0 0,0 0 0,0 0 0,0 0 0,0 0 1,0 0-1,0 0 0,0 0 0,0 0 0,1 1 0,-1-1 0,0 0 0,0 1 0,0-1 0,0 0 0,0 1 1,-1 0-1,-1 2-19,0-1 0,1 1 0,-1 0 1,0 0-1,1 0 0,0 0 0,0 0 1,0 1-1,0-1 0,0 1 0,1-1 1,-1 1-1,1 0 0,-2 7 1,0 4-1,0 1 1,-1 21 0,4-27-35,-1-1 19,0 1 0,1-1 1,0 1-1,1-1 0,2 14 0,-2-21-60,-1 0-1,1 0 0,0 0 1,0 0-1,0 0 0,0 0 1,0 0-1,0 0 0,0 0 0,1-1 1,-1 1-1,1 0 0,-1-1 1,1 1-1,0-1 0,0 0 1,-1 1-1,1-1 0,0 0 1,0 0-1,0 0 0,0-1 0,1 1 1,-1 0-1,0-1 0,0 1 1,0-1-1,4 1 0,-1-1-77,0 1 0,0-1-1,0 0 1,0-1 0,-1 1-1,1-1 1,0 0 0,0 0-1,0 0 1,-1 0 0,1-1-1,0 0 1,-1 0 0,0 0 0,1-1-1,4-3 1,-3 0 143,0 0 0,0-1 0,-1 0 0,1 1 0,-2-1 0,1-1 0,-1 1 0,6-14 0,18-52 1576,-26 65-737,0-1 1,-1 1-1,0 0 1,0-10 0,-1 17-200,0 12-648,-1 29-12,0-27 2,0 0-1,1 0 1,0 0 0,1 0-1,0 0 1,5 16 0,-5-25-100,0-1-1,1 0 1,-1 0 0,1 0 0,0 0 0,0-1 0,0 1 0,0 0 0,0-1 0,0 1 0,1-1 0,0 0 0,-1 0 0,1 0 0,0 0 0,0 0 0,0-1 0,0 1 0,0-1 0,0 0 0,0 0 0,0 0 0,1 0 0,-1 0 0,0-1-1,1 0 1,-1 0 0,0 1 0,7-2 0,-7 1 103,0 0 0,0 0-1,0 0 1,0 0 0,0-1 0,0 1-1,0-1 1,0 0 0,0 0-1,0 0 1,0 0 0,0-1 0,4-2-1,-4 1 42,1-1-1,-1 1 0,0-1 0,-1 0 1,1 0-1,-1 0 0,1 0 0,1-5 1,3-5 595,-1-1 0,0 1 1,-1-1-1,0 0 0,-1-1 1,-1 1-1,-1-1 0,2-24 1,-4 40-278,0 5-315,-6 63-166,3-48 136,1-1 0,1 1 0,2 21 0,-1-39-68,1 0 1,-1 0 0,1 1 0,0-1 0,0 0-1,0 0 1,0 0 0,0 0 0,0 0-1,1 0 1,-1 0 0,0 0 0,1-1-1,0 1 1,-1 0 0,1-1 0,0 0 0,0 1-1,0-1 1,0 0 0,0 0 0,0 0-1,0 0 1,0 0 0,0 0 0,1-1 0,-1 1-1,0-1 1,0 1 0,1-1 0,-1 0-1,4 0 1,2 0-78,-1 0 0,0-1 0,0 1 0,0-1 0,1-1 0,-1 1 1,0-1-1,-1-1 0,12-4 0,-8 1 94,1-1-1,-1 0 1,-1-1 0,1 0 0,-1 0 0,-1-1 0,0 0 0,0-1 0,-1 0 0,0 0-1,0 0 1,-1-1 0,-1 0 0,0 0 0,7-21 0,-7 12 166,0 0 1,-1-1-1,-1 0 0,-1 0 0,0 0 1,-2 0-1,-1 0 0,-4-30 0,3 40 60,0 0 0,-1 0 0,-1 1 1,0-1-1,0 1 0,-1 0 0,0 0 0,-1 0 0,0 1 0,-1 0 0,0 0 0,-9-9 0,16 18-156,0-1 0,-1 1 0,1-1 0,-1 1 0,1-1 1,0 1-1,-1-1 0,1 1 0,-1-1 0,0 1 0,1 0 0,-1-1 0,1 1 1,-1 0-1,1-1 0,-1 1 0,0 0 0,1 0 0,-1 0 0,0 0 1,1-1-1,-1 1 0,0 0 0,1 0 0,-1 0 0,0 0 0,1 1 0,-1-1 1,0 0-1,1 0 0,-1 0 0,0 0 0,1 1 0,-1-1 0,1 0 0,-1 1 1,0-1-1,1 0 0,-1 1 0,1-1 0,-1 1 0,1-1 0,-1 1 1,1-1-1,0 1 0,-1-1 0,1 1 0,-1-1 0,1 1 0,0-1 0,0 1 1,-1 0-1,1-1 0,0 1 0,0 0 0,0-1 0,0 2 0,-6 38-21,4 2-39,2 0 0,1 0 0,3 0 0,2 0-1,1-1 1,2 0 0,2 0 0,1-1 0,27 57 0,-38-94-514,5 7-374,-2-7-4409</inkml:trace>
  <inkml:trace contextRef="#ctx0" brushRef="#br0" timeOffset="2343.02">2365 441 4930,'0'0'14119,"34"-30"-14055,-8 30-48,3 0 144,8 0-160,10 0 0,6 0-2257,3-8-2305,3-7-2514</inkml:trace>
  <inkml:trace contextRef="#ctx0" brushRef="#br0" timeOffset="2594.85">3012 63 10373,'0'0'15033,"-3"-14"-14043,-9-23-792,9 25-167,6 26 18,123 569-247,-125-579-203,-1 1 0,1-1 0,0 0 0,1 0-1,-1 0 1,3 5 0,-3-8 161,-1 0 1,1 0-1,-1-1 0,1 1 1,-1-1-1,1 1 0,0-1 1,-1 1-1,1-1 0,0 1 1,-1-1-1,1 1 0,0-1 1,0 0-1,-1 1 0,1-1 0,0 0 1,0 0-1,0 0 0,-1 1 1,1-1-1,0 0 0,0 0 1,0 0-1,0 0 0,-1-1 1,1 1-1,0 0 0,0 0 1,0 0-1,-1-1 0,1 1 0,0 0 1,0-1-1,-1 1 0,1-1 1,0 1-1,-1-1 0,1 1 1,1-2-1,18-18-8607</inkml:trace>
  <inkml:trace contextRef="#ctx0" brushRef="#br0" timeOffset="4059.82">3285 225 8228,'0'0'13206,"-15"-9"-12646,0 0-396,-33-13 0,46 21-148,0 1 0,0-1 0,0 1-1,0 0 1,0 0 0,0 0 0,0 0-1,0 0 1,0 0 0,0 0 0,0 1-1,0-1 1,0 1 0,0 0 0,0-1-1,0 1 1,0 0 0,0 0 0,1 0 0,-1 1-1,0-1 1,-1 2 0,-2 1 14,0 1-1,1 0 1,0 0 0,-6 10 0,9-14-24,-3 5-27,0 0 0,1 0 0,0 0 0,0 0 1,0 1-1,1-1 0,0 1 0,0 0 0,1 0 0,0-1 0,0 1 1,0 0-1,1 0 0,0 0 0,1 0 0,-1 0 0,1 0 0,0 0 1,1-1-1,0 1 0,0 0 0,1-1 0,-1 0 0,1 1 1,1-1-1,-1 0 0,1 0 0,0-1 0,0 1 0,1-1 0,0 0 1,0 0-1,0-1 0,0 1 0,1-1 0,-1 0 0,13 6 0,-8-6-261,1 1-1,0-1 0,0-1 1,0 0-1,0-1 0,0 0 0,19 1 1,-24-3 222,-1 1 1,0-2 0,1 1 0,-1 0-1,0-1 1,1 0 0,-1 0-1,0-1 1,0 0 0,0 1 0,0-2-1,0 1 1,0-1 0,-1 1-1,1-1 1,-1 0 0,0-1 0,5-4-1,-4 2 345,0-1 0,0-1 0,-1 1-1,0-1 1,0 1 0,-1-1 0,0 0 0,-1 0-1,1 0 1,-2-1 0,1 1 0,-1 0 0,0-1-1,-1 1 1,0-13 0,-1 40-282,0-12-118,1 0 0,0 0 0,0 0 0,0 0 0,3 9 0,-3-14 48,1-1 0,-1 1 0,1-1 0,-1 1 0,1-1 0,0 0-1,0 1 1,0-1 0,0 0 0,0 1 0,0-1 0,0 0 0,0 0 0,0 0-1,0 0 1,1 0 0,-1 0 0,1 0 0,-1 0 0,0-1 0,1 1 0,-1 0-1,1-1 1,-1 1 0,1-1 0,0 0 0,-1 0 0,3 1 0,0-1-109,0 1 0,0-1 0,0 0 0,0 0 1,-1 0-1,1-1 0,0 1 0,0-1 0,0 0 0,0 0 1,-1 0-1,1-1 0,0 1 0,-1-1 0,1 0 0,-1 0 1,4-3-1,-4 1 18,1 1 1,-1-1-1,0 0 1,-1 0-1,1 0 1,-1 0-1,0-1 0,0 1 1,0 0-1,0-1 1,-1 0-1,0 1 1,2-10-1,-2 7 158,0 0-1,0 0 0,0 0 0,-1 0 1,0-1-1,0 1 0,-1 0 1,0 0-1,-2-10 0,2 14 110,0 1 1,0 0-1,-1 0 0,1 0 0,-1 0 1,1 0-1,-1 0 0,0 0 0,1 1 1,-1-1-1,0 1 0,0-1 1,0 1-1,0-1 0,-1 1 0,1 0 1,0 0-1,0 0 0,-1 1 0,1-1 1,0 0-1,-1 1 0,1-1 1,-1 1-1,1 0 0,-1 0 0,1 0 1,-1 0-1,-4 1 0,5 0-64,-1 0 0,0 0 0,0 0-1,1 0 1,-1 1 0,0-1 0,1 1 0,-1 0 0,1-1 0,0 1-1,0 0 1,0 0 0,0 1 0,0-1 0,0 0 0,0 1-1,1-1 1,-1 1 0,1-1 0,-1 1 0,1 0 0,0-1 0,-1 7-1,-3 5 40,1 1 0,1-1 0,-3 22-1,4-19-46,0-1-1,2 1 0,0-1 0,0 1 0,6 29 0,-5-42-77,0 1 0,0-1 1,1 0-1,0 1 0,-1-1 0,2 0 0,-1 0 0,0 0 0,1 0 1,0-1-1,-1 1 0,2-1 0,-1 1 0,0-1 0,1 0 0,-1 0 1,1 0-1,0-1 0,0 0 0,0 1 0,0-1 0,0-1 0,1 1 0,-1 0 1,7 0-1,-2 0 72,0-1 1,0 0 0,0 0-1,0-1 1,0-1 0,0 1-1,0-2 1,0 1 0,0-1-1,0 0 1,0-1-1,-1 0 1,1 0 0,-1-1-1,0 0 1,0-1 0,0 0-1,-1 0 1,1 0 0,-1-1-1,-1 0 1,1-1 0,-1 1-1,0-1 1,-1 0-1,1-1 1,-1 1 0,-1-1-1,1 0 1,-2-1 0,1 1-1,-1 0 1,0-1 0,-1 0-1,3-17 1,-2 1 1322,-1-43 0,-2 52-210,-14 31-930,9-5-209,0 1 0,1 0 1,0 0-1,1 1 0,0-1 0,-2 21 1,1 72-102,4-101 14,0 1 0,0-1 0,0 0 1,1 1-1,0-1 0,-1 0 0,1 1 0,0-1 0,1 0 0,-1 0 0,1 0 1,-1 0-1,1 0 0,0 0 0,0-1 0,0 1 0,0 0 0,1-1 0,-1 0 0,1 0 1,-1 1-1,1-1 0,0-1 0,0 1 0,0 0 0,0-1 0,0 1 0,0-1 1,0 0-1,1 0 0,-1 0 0,4 0 0,-2 0 18,-1-1-1,1 0 1,0 0 0,0 0 0,-1 0-1,1 0 1,-1-1 0,1 0 0,0 0-1,-1 0 1,0-1 0,1 0-1,-1 1 1,0-1 0,0-1 0,0 1-1,0-1 1,0 1 0,0-1 0,-1 0-1,1-1 1,-1 1 0,3-4-1,0-2 133,-1 0-1,0 0 1,-1 0-1,0-1 1,0 0-1,-1 1 1,0-1-1,1-11 1,0-4 1131,-2 0 0,0-29 0,-2 53-212,-1 20-885,-4 135 459,6-134-497,1 0 0,1 0 0,1 0-1,0 0 1,12 31 0,17 22 24,51 82 0,8 19-27,-87-166-77,-1 1 0,-1-1 0,0 1 0,0 0 0,-1 0 0,0 0 0,0 0 0,-1 0 0,0 14 0,-1-22-9,0 0-1,0-1 1,-1 1-1,1 0 0,0 0 1,-1 0-1,1 0 0,0 0 1,-1-1-1,1 1 1,-1 0-1,1 0 0,-1-1 1,0 1-1,1 0 1,-1-1-1,0 1 0,1-1 1,-1 1-1,0-1 0,0 1 1,0-1-1,1 0 1,-1 1-1,0-1 0,0 0 1,0 1-1,0-1 1,0 0-1,0 0 0,-1 0 1,-34 1-420,27-2 373,0 1-5,1-1 1,0-1-1,-1 1 1,1-1 0,0-1-1,0 1 1,0-1-1,0-1 1,1 0-1,-1 0 1,1 0 0,0-1-1,0 0 1,1 0-1,-1-1 1,-9-11-1,9 9 61,0 0 0,1-1 0,0 0 0,0 0 0,1-1 0,1 0 0,-1 0 0,2 0 0,-1 0 0,1 0 0,1-1 0,0 1 0,-1-12 0,2 7 20,1 0-1,0 0 0,1 0 0,0 0 0,2 0 0,-1 0 0,2 1 1,0-1-1,1 1 0,10-23 0,197-346 137,-201 365-136,-6 10 47,-1 0 0,0-1 0,0 0 0,0 1 0,-1-1 0,0 0 0,-1-1-1,0 1 1,-1 0 0,0-1 0,0-14 0,-1 23-33,0 0-1,-1 0 1,1 0 0,0 0-1,-1 0 1,1 1-1,-1-1 1,1 0 0,-1 0-1,1 1 1,-1-1-1,1 0 1,-1 0 0,0 1-1,1-1 1,-1 1 0,0-1-1,0 1 1,1-1-1,-1 1 1,0-1 0,0 1-1,0 0 1,0-1-1,0 1 1,1 0 0,-1 0-1,0 0 1,0 0 0,0-1-1,0 1 1,0 1-1,0-1 1,0 0 0,0 0-1,0 0 1,0 0 0,1 1-1,-1-1 1,0 0-1,0 1 1,0-1 0,0 0-1,1 1 1,-1-1-1,0 1 1,0 0 0,1-1-1,-1 1 1,0 0 0,1-1-1,-1 1 1,1 0-1,-1 0 1,1-1 0,-1 1-1,0 1 1,0 7 25,-1 0 0,1-1 0,1 1 1,0 0-1,0 0 0,1 0 0,0-1 0,0 1 1,1 0-1,0-1 0,4 12 0,6 10 79,29 50-1,-19-38-92,-7-14-39,1 2 119,16 45 0,-28-66-215,-2 0 1,1 0-1,-1 0 0,0 0 1,-1 1-1,0-1 0,-1 1 1,0-1-1,-2 19 0,1-26 13,1 0 1,-1 0-1,0 0 0,0 0 0,0 0 1,0 0-1,0 0 0,-1-1 0,1 1 1,0 0-1,-1-1 0,1 1 0,-1-1 1,0 1-1,0-1 0,1 0 0,-1 1 1,0-1-1,0 0 0,0 0 0,-4 1 1,-4 1-424,-1 0 0,0 0 0,-12 1-1,12-2-108,-61 7-3193,-17-4-1363</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24:13.197"/>
    </inkml:context>
    <inkml:brush xml:id="br0">
      <inkml:brushProperty name="width" value="0.035" units="cm"/>
      <inkml:brushProperty name="height" value="0.035" units="cm"/>
    </inkml:brush>
  </inkml:definitions>
  <inkml:trace contextRef="#ctx0" brushRef="#br0">13 422 9012,'0'0'11595,"1"2"-11120,13 23-389,-1 0 1,-1 1-1,-2 1 1,9 32 0,18 112 173,-24-101-220,-13-69-35,1 2 8,-1 1 0,1-1 0,-1 0 0,1 0 1,0 1-1,1-1 0,-1 0 0,0 0 0,1 0 1,3 5-1,-5-8 0,1 0 1,-1 0-1,0-1 1,1 1-1,-1 0 1,0 0-1,1 0 1,-1-1-1,0 1 1,0 0-1,1 0 1,-1-1-1,0 1 1,0 0-1,0-1 1,1 1 0,-1 0-1,0-1 1,0 1-1,0 0 1,0-1-1,0 1 1,1 0-1,-1-1 1,0 1-1,0 0 1,0-1-1,0 1 1,0-1-1,3-15-39,0 1 0,-1-1 0,-1 0 0,-1-1 0,0 1 0,-1 0 0,-4-24 0,-5-7-192,-19-54-1,18 69 175,2-1-1,1 0 1,1-1 0,-3-46-1,10 66 18,-1 8 28,1 0 1,0 0 0,0 0-1,1 0 1,1-8 0,-2 12-17,1 0 1,0 0 0,-1 1 0,1-1 0,0 0-1,0 1 1,0-1 0,0 1 0,1-1-1,-1 1 1,0-1 0,1 1 0,-1 0-1,0 0 1,1 0 0,0 0 0,-1 0-1,1 0 1,-1 0 0,1 0 0,3 0-1,10-3-573,0 2 0,0 0 0,1 0 0,-1 2 0,1 0 0,21 3 0,-35-4 299,0 1 0,0 1 0,0-1-1,0 0 1,0 1 0,0-1 0,0 1 0,0-1 0,0 1 0,0 0 0,0 0 0,0 0-1,0 0 1,0 0 0,0 0 0,-1 1 0,1-1 0,-1 0 0,1 1 0,-1 0 0,2 1 0,4 15-4468</inkml:trace>
  <inkml:trace contextRef="#ctx0" brushRef="#br0" timeOffset="185.85">0 712 6723,'0'0'7524,"136"-57"-7492,-82 46-32,1 5-1265,-2 1-3201</inkml:trace>
  <inkml:trace contextRef="#ctx0" brushRef="#br0" timeOffset="1702.66">583 571 8468,'0'0'10231,"-14"-5"-10081,-49-13-158,61 18 4,-1 0 0,1 0 0,-1 0 0,1 1 0,-1-1 0,1 0 0,0 1 0,-1 0 0,1-1 0,0 1 1,-1 0-1,1 0 0,0 0 0,0 1 0,0-1 0,0 1 0,0-1 0,0 1 0,-2 2 0,-1 2-4,0 0 0,0 0 0,1 0 0,-4 8 0,6-10-1,-4 7-20,0 1 0,1 0 1,0 0-1,1 0 0,1 1 1,0 0-1,0-1 1,2 1-1,-1 0 0,2 21 1,0-32 23,0 0 0,0 1 0,0-1 0,0 0 0,1 1 0,-1-1 0,1 0 0,0 0 1,0 0-1,0 1 0,0-1 0,0 0 0,0 0 0,0 0 0,1-1 0,-1 1 0,1 0 0,-1 0 0,1-1 0,0 1 1,3 1-1,-1 0 11,0-1 0,0 0 0,1 0 0,-1-1 0,1 1 0,0-1 0,0 0 0,-1 0 0,1 0 0,6-1 0,-3 1 3,0-1-1,1-1 1,-1 1-1,0-2 1,1 1-1,-1-1 1,0 0 0,0 0-1,0-1 1,-1 0-1,1-1 1,9-6-1,-12 6-16,0-1-1,0 1 1,0-1 0,-1 0-1,0-1 1,0 1 0,-1-1-1,1 0 1,-1 0 0,-1 0-1,1 0 1,-1 0 0,3-10-1,-3 4 42,0 0 1,-1 0-1,0-1 0,-1 1 0,0 0 0,-3-18 0,-10 2 935,13 28-962,0-1 1,0 1-1,0-1 0,0 1 1,-1-1-1,1 1 0,0 0 1,0-1-1,-1 1 0,1-1 1,0 1-1,-1 0 0,1-1 1,0 1-1,-1 0 0,1 0 1,-1-1-1,1 1 1,0 0-1,-1 0 0,1-1 1,-1 1-1,1 0 0,-1 0 1,1 0-1,-1 0 0,1 0 1,-1 0-1,1 0 0,-1 0 1,1 0-1,-1 0 1,1 0-1,-1 0 0,1 0 1,-1 0-1,1 0 0,0 0 1,-1 0-1,1 1 0,-1-1 1,1 0-1,-1 0 0,1 1 1,0-1-1,-1 0 0,1 1 1,-1-1-1,1 0 1,0 1-1,0-1 0,-1 0 1,1 1-1,0-1 0,-1 1 1,1-1-1,0 1 0,-3 5-26,1 0-1,-1 0 0,1 0 0,1 0 0,-1 0 1,1 0-1,0 0 0,1 1 0,-1-1 0,1 0 1,0 0-1,1 1 0,1 7 0,-2-11-36,1 1-1,0-1 1,0 1-1,0-1 1,1 0-1,-1 1 1,1-1-1,0 0 1,-1 0-1,2 0 1,-1 0-1,0 0 1,0 0-1,1-1 1,0 1-1,-1-1 1,1 0-1,0 0 1,0 0-1,0 0 1,0 0-1,1-1 1,-1 1-1,6 1 1,-2-1-141,-1-1 1,1 1 0,0-1 0,0-1-1,0 1 1,0-1 0,0-1 0,0 1-1,0-1 1,-1 0 0,1-1 0,8-2-1,-10 2 145,-1 0 0,1 0 0,-1-1 0,0 0 0,0 0-1,0 0 1,0 0 0,0 0 0,-1-1 0,0 0-1,1 0 1,-1 0 0,-1 0 0,1 0 0,-1 0-1,1-1 1,2-7 0,-1-2 395,-1 0 1,0 0-1,0 0 1,-2 0-1,0 0 0,-1-28 1,0 22 1542,-15 31-1928,9 1 31,1-1-1,1 1 0,0 0 1,0 0-1,1 0 1,0 1-1,1-1 0,1 1 1,0 0-1,2 20 1,-1-31 3,0 0 1,0 0-1,0 0 1,0-1-1,1 1 1,-1 0-1,1 0 1,-1-1-1,1 1 1,0 0-1,0-1 1,0 1-1,0-1 1,0 1-1,0-1 1,0 1-1,0-1 1,0 0-1,1 1 1,-1-1-1,1 0 1,1 1-1,1 0-29,0 0 1,0 0-1,1 0 0,-1-1 1,0 0-1,1 0 0,-1 0 0,1 0 1,4 0-1,0-1-63,0 0 0,0 0 0,0-1 0,0 0 0,0-1 0,0 0 0,0 0 0,-1 0 0,10-5 1,-10 3 127,-1 0 1,0-1 0,0 0 0,0 0-1,0 0 1,-1-1 0,0 0 0,0 0 0,-1-1-1,1 1 1,-1-1 0,-1 0 0,0-1 0,0 1-1,0-1 1,-1 0 0,0 0 0,0 0 0,-1 0-1,0 0 1,0 0 0,-1-1 0,0-11 0,0 11 333,-1-18 644,0 26-961,0 0 0,0 1 0,0-1 0,0 1 0,0-1 0,0 0 1,0 1-1,0-1 0,0 1 0,0-1 0,-1 0 0,1 1 1,0-1-1,0 1 0,0-1 0,-1 1 0,1-1 0,0 1 0,-1-1 1,1 1-1,-1-1 0,1 1 0,0-1 0,-1 1 0,1 0 1,-1-1-1,1 1 0,-2-1 0,0 1-42,0 0-1,-1 0 1,1 1 0,0-1-1,0 1 1,-1-1 0,1 1-1,0 0 1,0 0-1,0-1 1,0 2 0,0-1-1,0 0 1,0 0 0,0 1-1,0-1 1,1 1 0,-2 1-1,0 0-9,0 1 1,1 0-1,0-1 0,-1 1 0,2 0 1,-1 0-1,0 0 0,1 1 0,-1 3 0,-1 5-5,1-1-1,1 1 0,0-1 0,1 1 0,1 0 0,1 13 0,-1-23-26,-1 1 1,1-1-1,0 0 1,0 0-1,1 1 1,-1-1-1,1 0 1,-1 0-1,1 0 0,0 0 1,0-1-1,0 1 1,1 0-1,-1-1 1,0 0-1,1 1 1,0-1-1,-1 0 1,1 0-1,0-1 0,0 1 1,0-1-1,1 1 1,-1-1-1,5 2 1,6 0-300,-1-1-1,1 1 1,0-2 0,25 0 0,-35-1 333,-1 0 0,0-1 0,0 1 0,1-1 0,-1 0 0,0 0 0,0 0 0,0-1 0,0 1 0,0-1 1,0 1-1,0-1 0,-1 0 0,1 0 0,-1 0 0,1 0 0,-1-1 0,0 1 0,0-1 0,0 1 0,0-1 0,0 0 0,0 0 0,-1 0 0,2-4 0,4-10 247,-1-1 1,-1 1-1,5-30 1,-1 3 945,-1 27-1009,1 15-57,-7 3-112,0 1 0,0 0 0,0 0 0,0 0 0,-1 0 1,1 0-1,0 0 0,-1 0 0,2 4 0,38 73-996,-28-51 225,22 34 0,-34-61 721,-1 0-1,1 0 1,-1-1-1,1 1 1,-1 0-1,1-1 1,-1 1-1,1-1 0,0 1 1,-1-1-1,1 1 1,0-1-1,0 1 1,-1-1-1,1 0 1,0 1-1,0-1 1,0 0-1,0 0 0,-1 1 1,1-1-1,0 0 1,0 0-1,0 0 1,0 0-1,0 0 1,-1 0-1,1 0 1,0-1-1,0 1 0,0 0 1,0 0-1,-1-1 1,1 1-1,0 0 1,1-2-1,0 1 68,0 0-1,0-1 1,-1 1 0,1-1-1,0 1 1,-1-1-1,1 0 1,-1 0 0,1 1-1,-1-1 1,2-4-1,2-8 220,-1 0-1,0 0 1,-1 0-1,1-16 0,-2 14 497,0 0 0,2 0 0,4-15 0,-8 31-727,0 0 0,1-1-1,-1 1 1,0 0 0,0-1-1,0 1 1,0 0 0,0-1 0,0 1-1,1 0 1,-1-1 0,0 1-1,0 0 1,0-1 0,1 1-1,-1 0 1,0 0 0,0-1-1,1 1 1,-1 0 0,0 0-1,1 0 1,-1 0 0,0-1 0,1 1-1,-1 0 1,0 0 0,1 0-1,-1 0 1,0 0 0,1 0-1,-1 0 1,0 0 0,1 0-1,-1 0 1,0 0 0,1 0-1,-1 0 1,0 0 0,1 0 0,-1 0-1,0 0 1,1 0 0,-1 0-1,0 1 1,1-1 0,-1 0-1,0 0 1,1 0 0,-1 1-1,0-1 1,0 0 0,1 0-1,-1 1 1,0-1 0,0 0 0,1 0-1,-1 1 1,0-1 0,0 0-1,0 1 1,0-1 0,1 1-1,12 22-308,-12-20 389,20 44-74,-15-32-371,0-1 0,1 1 0,16 22 0,-22-35 299,1-1 0,-1 0 1,0 1-1,1-1 0,-1 0 1,1 1-1,-1-1 0,1 0 0,0 0 1,-1-1-1,1 1 0,0 0 1,0 0-1,0-1 0,-1 1 1,1-1-1,0 0 0,0 1 0,0-1 1,0 0-1,0 0 0,0 0 1,0 0-1,0-1 0,0 1 1,-1 0-1,1-1 0,0 1 0,3-2 1,0-1 70,0 1 0,0-1 1,0 0-1,-1 0 0,1 0 1,-1-1-1,0 1 0,0-1 0,4-5 1,7-10 18,-2-1 0,13-24 1,20-29 195,-46 73-225,1 0 0,-1-1 0,0 1 0,0 0 0,0 0 0,0-1 0,1 1 0,-1 0 0,0 0 0,0-1 0,1 1 0,-1 0 0,0 0 0,1 0 0,-1-1 0,0 1 0,0 0 0,1 0 0,-1 0 0,0 0 0,1 0 0,-1 0 0,0 0 0,1 0 0,-1 0 0,0 0 0,1 0 0,-1 0 0,0 0 0,1 0 0,-1 0 0,0 0 1,1 0-1,-1 0 0,0 0 0,1 0 0,-1 0 0,0 1 0,0-1 0,1 0 0,-1 0 0,0 0 0,0 1 0,1-1 0,-1 0 0,0 0 0,0 1 0,1-1 0,-1 0 0,0 0 0,0 1 0,0-1 0,0 0 0,0 1 0,1-1 0,-1 0 0,0 1 0,0-1 0,0 0 0,0 1 0,0-1 0,0 0 0,0 1 0,0-1 0,0 0 0,0 1 0,0-1 0,0 1 0,4 33-383,-3-24 492,1 4-218,0 1 1,0-1 0,2 0 0,0 0-1,6 14 1,-9-25-141,1 0 0,0 0-1,-1 0 1,1 0 0,1 0-1,-1 0 1,0 0 0,1-1 0,-1 1-1,1-1 1,0 0 0,-1 0-1,1 0 1,0 0 0,1 0 0,-1-1-1,0 1 1,0-1 0,1 0-1,-1 0 1,1 0 0,-1 0-1,1-1 1,-1 1 0,7-1 0,48-2-5435,-30-7 2201</inkml:trace>
  <inkml:trace contextRef="#ctx0" brushRef="#br0" timeOffset="3701.86">2021 633 48,'0'0'5202,"2"-17"-2779,5-52-6,-6 65-2051,-1 0 0,0 0 0,0 1 1,0-1-1,0 0 0,-1 0 0,0 0 0,1 1 0,-3-6 0,2 7-219,0 1 0,0-1 0,0 1 0,0-1 0,0 1 0,0-1 0,0 1-1,0 0 1,0 0 0,-1-1 0,1 1 0,-1 0 0,1 0 0,-3-1 0,-2 0 61,1 1 0,-1-1 0,1 1 0,-1 0 0,1 1 0,-1 0 0,0 0 0,-10 1 0,11-1-120,2 0-62,0 1 1,0-1-1,0 1 0,0-1 1,0 1-1,0 0 0,0 0 1,0 1-1,1-1 0,-1 1 1,0-1-1,1 1 0,-1 0 1,1 0-1,-4 4 0,2-1-17,0-1 0,0 1-1,1 0 1,0 1 0,0-1-1,0 1 1,-3 9 0,3-5-15,1 0 0,-1 1 1,2-1-1,-1 0 1,1 1-1,1-1 0,0 1 1,0-1-1,3 14 1,-2-22-37,0 1 0,0-1 0,0 0 1,0 1-1,0-1 0,0 0 0,1 1 1,-1-1-1,1 0 0,0 0 0,0 0 1,-1-1-1,1 1 0,0 0 0,1-1 1,-1 1-1,0-1 0,0 0 0,1 1 0,-1-1 1,1 0-1,-1 0 0,1-1 0,-1 1 1,4 0-1,5 1-375,1-1-1,-1 0 1,0-1 0,18-1 0,-26 1 394,0-1 0,1 1 1,-1-1-1,0 0 1,0 0-1,0 0 1,0 0-1,0-1 1,0 1-1,0-1 0,0 1 1,0-1-1,0 0 1,-1-1-1,5-3 1,-3 1 38,-1 0 1,1 0-1,-1 0 1,0 0-1,0 0 1,-1-1-1,1 1 1,1-8-1,0-5 1226,0-1-1,-1 0 1,-1 1-1,0-31 0,-16 66-1350,10-8 29,0 1 1,0-1-1,1 0 1,0 1-1,1 0 0,0 0 1,1 0-1,0 0 1,0 0-1,1 0 0,2 19 1,-2-27-31,1 0 1,0 0-1,-1-1 1,1 1-1,0 0 1,0 0 0,0-1-1,0 1 1,0-1-1,0 1 1,1-1-1,-1 1 1,0-1-1,1 0 1,-1 1-1,1-1 1,-1 0-1,1 0 1,0 0-1,0 0 1,-1-1-1,1 1 1,0 0-1,0-1 1,0 1 0,3 0-1,6 0-533,0 1 0,0-2 0,17 0 0,-16 0 320,-4 0 113,0-1 0,1 0 0,-1 0 0,0-1 0,0 0 0,0-1 0,0 0-1,-1 0 1,1 0 0,-1-1 0,0 0 0,0-1 0,0 0 0,0 0 0,-1 0 0,0-1 0,0 1-1,8-12 1,-6 7 143,-1 0 0,-1 0 0,0-1-1,0 1 1,-1-1 0,0-1 0,-1 1-1,-1-1 1,0 1 0,0-1-1,-1 0 1,1-17 0,-2 7 887,-1 1 1,0-1 0,-2 1-1,-1-1 1,0 1-1,-1 0 1,-2 0-1,-8-22 1,-10-22 3605,15 84-4069,2 36-392,2-1 0,2 1-1,6 76 1,-1-113 27,0 0 1,0-1-1,9 30 1,-9-41-153,0 0 1,0 0-1,1 0 0,-1 0 1,1-1-1,0 1 0,1-1 0,-1 0 1,1 0-1,0 0 0,1 0 1,-1-1-1,1 0 0,5 4 1,-6-5-74,0-2 0,1 1 1,-1 0-1,0-1 1,1 0-1,-1 0 0,1 0 1,-1 0-1,1-1 0,-1 0 1,1 0-1,0 0 0,-1-1 1,9-1-1,-6 1-23,-1-1-1,0 0 1,-1 0 0,1 0-1,0-1 1,-1 0 0,1 0-1,-1 0 1,0-1 0,5-4-1,-2 1 214,-1-1 1,0 0-1,-1-1 0,0 1 1,0-1-1,-1-1 0,0 1 1,-1-1-1,0 1 0,0-1 0,-1-1 1,3-18-1,-1-5 1394,-2-1 0,-2-53 0,-1 55-385,0 29-673,-1-1 0,1 1 1,-1-1-1,0 1 1,0 0-1,0 0 1,0 0-1,-3-6 1,3 10-238,1-1 1,0 0 0,-1 1 0,1-1-1,-1 0 1,1 1 0,-1-1-1,1 1 1,-1-1 0,1 1 0,-1-1-1,0 1 1,1-1 0,-1 1 0,0 0-1,1-1 1,-1 1 0,0 0-1,1 0 1,-1-1 0,-1 1 0,1 0-54,0 0 0,-1 1 1,1-1-1,0 1 1,0-1-1,0 1 0,0-1 1,0 1-1,0-1 1,0 1-1,0 0 0,0 0 1,0-1-1,0 1 1,0 0-1,1 0 1,-1 0-1,-1 2 0,-3 4-5,1 0-1,0 0 0,0 1 1,0-1-1,1 1 0,1 0 0,-1 0 1,1 0-1,0 0 0,0 9 1,-1 14 1,2 43 1,1-49 9,0-15-8,1 0-1,-1 0 1,2 0-1,-1-1 1,1 1-1,1 0 1,0-1-1,0 0 1,7 13-1,-8-18-61,1 0 0,-1 0-1,1-1 1,-1 1-1,1-1 1,0 0 0,0 0-1,1 0 1,-1 0 0,1-1-1,-1 1 1,1-1 0,0 0-1,0 0 1,0 0 0,0 0-1,0-1 1,0 0-1,0 0 1,1 0 0,-1 0-1,0-1 1,8 1 0,-8-1 32,1 1 1,0-1-1,-1-1 1,1 1-1,0 0 1,-1-1-1,1 0 0,0 0 1,-1 0-1,0-1 1,1 0-1,-1 0 1,0 0-1,0 0 1,0 0-1,0-1 1,0 0-1,0 0 1,-1 0-1,1 0 1,-1 0-1,0-1 1,0 0-1,-1 1 1,1-1-1,-1 0 1,1 0-1,2-7 1,1-6 252,0 1 0,-1-1 1,-1 0-1,0 0 1,-2 0-1,0-1 0,0 1 1,-2-21-1,0 37 104,-5 5-298,1 6-38,1 0-1,0 1 1,1-1 0,0 0 0,0 1 0,1-1 0,0 1 0,1 0-1,2 17 1,-2-21-4,0-2-38,1-1-1,-1 1 1,1-1 0,0 1-1,0-1 1,1 0-1,-1 1 1,1-1-1,0 0 1,0 0 0,0 0-1,1 0 1,-1 0-1,1-1 1,0 1-1,0-1 1,0 1 0,1-1-1,-1 0 1,1 0-1,-1-1 1,8 4-1,-4-2-140,0-1 1,0 0-1,1 0 0,-1-1 0,1 0 0,0-1 0,0 1 0,0-1 0,0-1 0,0 0 0,-1 0 1,12-1-1,-15 0 195,-1 0 1,1-1 0,-1 1-1,1-1 1,-1 0 0,0 0-1,0 0 1,1 0 0,-1 0-1,-1 0 1,1-1-1,0 0 1,-1 0 0,1 1-1,-1-1 1,0-1 0,0 1-1,0 0 1,0 0 0,-1-1-1,1 1 1,0-5 0,5-12 365,-1 0 1,7-35 0,-11 43-32,1-19 246,-3 26-363,0 0 0,1 0 0,-1-1 0,1 1 1,0 0-1,0 0 0,1 0 0,0 0 0,3-7 0,-5 12-220,0 0-1,0 0 0,0 0 1,0-1-1,0 1 1,0 0-1,0 0 0,1 0 1,-1 0-1,0 0 0,0 0 1,0 0-1,0-1 0,0 1 1,0 0-1,1 0 1,-1 0-1,0 0 0,0 0 1,0 0-1,0 0 0,1 0 1,-1 0-1,0 0 0,0 0 1,0 0-1,0 0 1,1 0-1,-1 0 0,0 0 1,0 0-1,0 0 0,0 0 1,0 0-1,1 0 1,-1 0-1,0 0 0,0 0 1,0 0-1,0 1 0,0-1 1,1 0-1,-1 0 0,0 0 1,0 0-1,7 10-29,0 12-65,5 22-88,-8-24-109,1-1 0,1 0 0,1 0 0,14 29 1,-19-45 202,0-1 1,0 1 0,1-1-1,-1 1 1,1-1 0,-1 0 0,1 0-1,0 0 1,0 0 0,-1 0 0,2-1-1,-1 1 1,0-1 0,0 0 0,0 0-1,1 0 1,-1 0 0,0-1 0,1 1-1,-1-1 1,0 0 0,1 0 0,-1 0-1,1 0 1,-1-1 0,0 1-1,1-1 1,-1 0 0,0 0 0,0 0-1,1 0 1,-1-1 0,0 0 0,0 1-1,-1-1 1,1 0 0,0 0 0,0 0-1,-1-1 1,0 1 0,5-6 0,10-18 469,-1-1 1,21-49 0,6-11 2194,-43 87-2552,0 0 1,0-1-1,0 1 0,0 0 0,0 0 0,0 0 0,0 0 1,0-1-1,0 1 0,0 0 0,0 0 0,0 0 0,0 0 0,1-1 1,-1 1-1,0 0 0,0 0 0,0 0 0,0 0 0,0 0 1,1-1-1,-1 1 0,0 0 0,0 0 0,0 0 0,0 0 1,0 0-1,1 0 0,-1 0 0,0 0 0,0 0 0,0 0 0,1 0 1,-1 0-1,0-1 0,0 1 0,0 0 0,1 1 0,-1-1 1,0 0-1,0 0 0,0 0 0,0 0 0,1 0 0,-1 0 0,0 0 1,0 0-1,4 13 377,-2 35-714,-1-24 412,0-16-89,0 5-284,0 0 1,1-1-1,6 20 1,-7-29 103,-1-1 0,1 1 1,0-1-1,0 1 0,1-1 1,-1 0-1,0 1 0,1-1 1,-1 0-1,1 0 0,0 0 1,0 0-1,0 0 0,0-1 1,0 1-1,0-1 0,0 1 1,0-1-1,1 1 0,-1-1 1,1 0-1,-1 0 0,5 1 1,-1-1-124,0-1 0,1 1 0,-1-1 1,0 0-1,1 0 0,-1-1 0,1 0 1,-1 0-1,0-1 0,0 1 0,0-1 1,0-1-1,0 1 0,0-1 0,0 0 1,-1 0-1,0-1 0,10-7 0,-7 3 433,0 0 0,-1-1-1,1 0 1,-2 0-1,1 0 1,-1-1-1,-1 0 1,0 0-1,8-21 1,-9 16 1216,0-1 0,-1 0 0,0-1 0,-1 1 0,-1-33 0,-2 48-1309,1 1-1,0-1 1,-1 0 0,1 0 0,-1 0 0,1 1-1,-1-1 1,0 0 0,1 0 0,-1 1 0,0-1-1,0 1 1,1-1 0,-1 0 0,0 1 0,0 0-1,0-1 1,0 1 0,1-1 0,-1 1 0,0 0-1,0 0 1,0 0 0,0-1 0,0 1 0,0 0-1,0 0 1,0 0 0,0 0 0,0 0 0,-1 1-1,-35 3 109,31-1-156,0 0 0,0 0 0,0 1 0,0 0 0,0 0-1,1 0 1,-1 1 0,1 0 0,0 0 0,1 0 0,-1 0 0,-6 12 0,2-2-12,0 1 0,1 0 0,-12 33 0,16-39-57,1 0 0,1 0 0,0 0 0,0 1 0,1-1 0,0 1 0,1-1 0,0 1 0,3 18 0,-2-28 16,-1 1 1,1-1 0,0 0 0,0 0 0,-1 1 0,1-1 0,0 0 0,0 0-1,0 0 1,0 0 0,0 0 0,0-1 0,1 1 0,-1 0 0,0 0-1,0-1 1,1 1 0,-1-1 0,0 1 0,1-1 0,-1 1 0,3-1 0,34 3-669,-31-4 468,0 1 100,0 0 1,0 0 0,0-1-1,-1-1 1,1 1-1,0-1 1,-1 0 0,1 0-1,-1-1 1,0 0-1,1 0 1,-1-1-1,-1 1 1,1-1 0,9-9-1,-8 6 171,-1 0 0,0 0 0,-1-1 0,0 1 0,0-1 0,-1 0 0,0-1 0,0 1-1,-1-1 1,0 1 0,3-15 0,-1-10 1415,-1 0 1,-1 0-1,-3-37 0,0 56-520,-11 34-167,6-5-725,1 1 0,0-1 0,1 0 0,-1 31 0,4 69 194,1-53-75,0-16-91,3-1 0,1 0-1,14 54 1,45 127-103,-55-197 30,-5-18-218,-1-3-564,-1 1 1,1-1-1,-2 1 1,3 16 0,-21-33-7429,-8-22 1163</inkml:trace>
  <inkml:trace contextRef="#ctx0" brushRef="#br0" timeOffset="3873.74">2811 1 5539,'0'0'1424</inkml:trace>
  <inkml:trace contextRef="#ctx0" brushRef="#br0" timeOffset="4088.62">1957 469 10533,'0'0'8580,"164"15"-9157,-63-13-2960,12-2-4163</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24:24.263"/>
    </inkml:context>
    <inkml:brush xml:id="br0">
      <inkml:brushProperty name="width" value="0.035" units="cm"/>
      <inkml:brushProperty name="height" value="0.035" units="cm"/>
    </inkml:brush>
  </inkml:definitions>
  <inkml:trace contextRef="#ctx0" brushRef="#br0">0 1574 2977,'0'0'10480,"2"-3"-10181,-1 3-294,-1 0 0,1 0 0,0 0 0,-1 0 1,1-1-1,0 1 0,-1 0 0,1 0 0,-1 0 0,1 0 1,0 0-1,-1 0 0,1 1 0,0-1 0,-1 0 1,1 0-1,-1 0 0,1 0 0,0 1 0,-1-1 1,1 0-1,-1 1 0,1-1 0,-1 0 0,1 1 0,-1-1 1,1 1-1,-1-1 0,0 1 0,1-1 0,-1 1 1,0-1-1,1 1 0,-1-1 0,0 1 0,1-1 1,-1 1-1,0 0 0,24 38 270,-5-7-195,-12-23-66,0 0 1,0-1-1,1 0 0,1 0 0,-1-1 0,1 0 1,0-1-1,1 0 0,-1 0 0,1-1 0,20 7 1,-11-6 23,1-2 1,0 0 0,0-1 0,0-1-1,33 0 1,-45-3 24,0 1 1,-1-1-1,1 0 1,0-1-1,-1 0 1,1 0-1,-1-1 0,0 1 1,0-2-1,0 1 1,0-1-1,-1 0 0,1 0 1,-1-1-1,0 0 1,7-7-1,2-5 662,0-1-1,-1 0 1,-1-1-1,13-25 1,-25 42-717,1 0 0,-1 0-1,0-1 1,1 1 0,-1 0 0,1 0 0,-1 0-1,1 0 1,0 0 0,0 1 0,0-1 0,0 1-1,0-1 1,0 1 0,1 0 0,-1-1 0,0 1-1,1 0 1,-1 1 0,1-1 0,-1 0 0,1 1-1,-1-1 1,1 1 0,-1 0 0,1 0 0,-1 0 0,1 0-1,0 0 1,-1 1 0,1-1 0,-1 1 0,1 0-1,-1-1 1,0 1 0,1 0 0,-1 0 0,0 1-1,1-1 1,2 3 0,13 10-142,26 24 1,-29-23 44,1-2 1,0 0-1,20 12 1,-30-21 84,-1-1-1,1-1 1,0 1 0,0-1-1,0 0 1,0 0 0,0-1 0,0 0-1,1 0 1,-1 0 0,0-1-1,1 0 1,-1 0 0,11-2-1,-9-1 31,0-1-1,0 0 1,0 0-1,0-1 1,-1 0-1,0 0 1,0-1-1,0 1 1,0-2-1,8-10 1,9-7 70,-12 13-42,-4 3 34,0 0-1,1 1 1,0 0 0,16-9-1,-23 15-95,1 0 0,-1 0 0,1 0 0,0 0 0,-1 0 0,1 0 0,0 1 0,0-1 0,-1 1 0,1 0-1,0 0 1,0 0 0,0 0 0,-1 1 0,1-1 0,0 1 0,0-1 0,-1 1 0,1 0 0,0 0 0,-1 0 0,1 0-1,3 4 1,41 32-109,-42-31 122,1 0-1,1-1 1,-1 1 0,1-1 0,0-1-1,0 1 1,0-1 0,1-1 0,0 1 0,-1-1-1,1 0 1,0-1 0,10 2 0,-10-3 21,0 0 1,0 0 0,0-1-1,0 0 1,-1-1 0,1 1-1,0-1 1,0-1 0,-1 0-1,1 0 1,0 0 0,-1-1 0,0 0-1,0-1 1,0 1 0,12-10-1,-6 3 26,1 0 1,0 1-1,17-8 0,-26 14-58,-1 1 1,2 0-1,-1 1 0,0-1 0,0 1 0,0 0 1,1 0-1,-1 1 0,0-1 0,1 1 1,-1 0-1,1 1 0,9 1 0,-10 0-10,1 1 1,-1-1-1,1 1 0,-1 0 0,0 0 0,0 1 0,5 5 0,30 18 29,-29-23-9,0 0 1,0-1 0,1 0-1,-1-1 1,0 0 0,20 0 0,71-5 146,-94 2-149,1 0-1,-1-1 1,0 0 0,0 0 0,0-1 0,0 0 0,0 0 0,9-6 0,4-4 65,28-22 1,-31 20 336,35-20 0,-51 34-406,0 0-1,0 0 1,0 0-1,0 0 1,1 1-1,-1-1 1,0 1 0,0 0-1,0-1 1,0 1-1,0 0 1,1 0-1,-1 0 1,0 1-1,0-1 1,0 0 0,0 1-1,0 0 1,0-1-1,0 1 1,0 0-1,0 0 1,0 0-1,0 0 1,3 2 0,3 4-42,0 0 0,-1 1 0,1 0 1,7 11-1,18 16 62,-27-30-27,2-1 0,-1 0-1,0-1 1,1 1 0,-1-2 0,1 1 0,0-1 0,0 0 0,0-1-1,11 1 1,-2 0 8,0-2-1,0 0 1,32-5-1,-39 3 10,-1 0 0,0-1 0,0 0 0,0-1-1,0 0 1,0 0 0,11-8 0,53-44 662,-62 45-501,1 1 1,0 0-1,1 1 1,0 0-1,0 1 1,1 1-1,0 0 1,0 0-1,18-4 1,-28 10-220,0 0-1,0 0 1,0 0-1,0 1 1,0-1 0,0 1-1,0 0 1,0 0-1,-1 1 1,1-1-1,0 1 1,0 0 0,0 0-1,0 0 1,0 1-1,-1-1 1,1 1 0,-1 0-1,1 0 1,-1 0-1,0 0 1,1 1-1,-1-1 1,0 1 0,-1 0-1,1 0 1,0 0-1,2 4 1,35 40-6478,-12-23-1367</inkml:trace>
  <inkml:trace contextRef="#ctx0" brushRef="#br0" timeOffset="1775.64">4111 1480 3169,'0'0'9533,"0"6"-8722,0-1-674,1 1 0,0 0-1,0-1 1,0 1 0,1 0 0,0-1 0,0 0-1,0 1 1,1-1 0,0 0 0,0 0 0,0 0 0,0-1-1,1 1 1,0-1 0,0 0 0,0 0 0,0 0 0,1 0-1,0-1 1,-1 0 0,7 3 0,0 1-4,1-2 1,0 0-1,-1 0 1,2-1-1,-1 0 1,0-1-1,1 0 1,0-1-1,19 0 1,-30-2-125,24 1 119,0-1-1,32-5 1,-49 4-95,0-1-1,0 0 1,-1-1-1,1 0 1,-1-1-1,1 1 1,-1-2-1,-1 1 1,1-1-1,7-6 1,17-20 251,-28 26-74,1-1-1,1 1 0,-1-1 0,1 2 0,0-1 0,0 0 1,13-6-1,-15 10-209,0 0-1,0 0 1,0 1 0,0-1 0,0 1 0,0 0-1,0 0 1,0 0 0,-1 1 0,1-1 0,0 1 0,0 0-1,0 0 1,0 0 0,-1 1 0,7 3 0,5 3 6,-1 1 1,23 18-1,0-1 7,-27-20-9,-1 0 1,1-1-1,0 0 0,0-1 0,0 0 0,1-1 1,0 0-1,-1 0 0,1-1 0,0-1 0,0 0 0,0 0 1,19-2-1,-25 0 12,0 0-1,0-1 1,0 1 0,0-1 0,-1 0 0,1-1 0,-1 1-1,1-1 1,-1 0 0,0 0 0,0 0 0,0 0-1,6-8 1,4-6 81,24-35 0,-22 29 77,-11 14-62,1 1 0,1 1-1,-1-1 1,9-6-1,-12 12-92,0-1-1,0 2 0,0-1 1,0 0-1,0 0 0,1 1 0,-1 0 1,0 0-1,1 0 0,-1 0 1,1 0-1,0 1 0,-1 0 1,6-1-1,4 2-29,-1 1 0,1 0 0,-1 1 0,1 0 0,-1 1 0,0 0 0,11 7 1,-5-4 36,0 0 0,27 5 1,-22-7-78,49 3-1,-65-8 53,-1 0-1,1 0 1,0 0-1,-1-1 1,1 0-1,-1 0 1,1-1-1,-1 0 1,1 0-1,-1-1 1,0 1-1,8-6 1,28-27 98,14-10 92,-52 42-184,1 0 1,-1 1-1,1-1 0,0 1 0,-1 1 0,1-1 0,0 1 0,0-1 1,1 1-1,-1 1 0,6-1 0,-3 2-21,-1 0-1,1 1 1,0 0 0,-1 0-1,1 0 1,-1 1 0,0 1-1,0-1 1,0 1 0,0 0-1,9 8 1,39 20 29,-39-26-21,-1-1 0,1-1 0,0-1 0,0 0 0,0-1 0,0-1 0,1 0 0,28-3 0,-39 1 14,0 0-1,0 0 0,0-1 1,0 0-1,-1 0 0,1 0 1,-1-1-1,1 1 0,-1-2 1,9-6-1,6-5 57,24-26 0,6-5 125,-43 40-182,1 1-1,0 0 1,0 1 0,1-1 0,-1 1 0,1 1-1,0 0 1,15-4 0,-18 6-7,-1 1 0,1-1 0,-1 1-1,0 0 1,1 0 0,-1 1 0,1-1 0,-1 1 0,0 0 0,1 1-1,-1-1 1,0 1 0,0 0 0,0 0 0,0 1 0,5 3-1,2 2-8,0-1-1,1 0 0,0-1 0,0 0 0,1-1 1,0 0-1,-1-1 0,2-1 0,-1 0 1,0-1-1,28 0 0,-23-2-1,0-2-1,1 0 1,-1-1 0,0-1 0,-1-1-1,1-1 1,-1 0 0,24-13 0,-16 6 7,28-14 75,-50 26-62,1-1 0,0 1 0,-1-1 0,1 1 0,0 0 0,-1 1 0,1-1 0,0 1 0,8 1 0,-9 1-13,1 0-1,0 0 0,-1 1 1,1-1-1,-1 1 1,0 0-1,1 1 1,-2-1-1,1 1 1,6 8-1,19 15 34,-22-23-28,1 1 1,-1-1 0,1 0-1,0-1 1,0 1-1,0-2 1,0 1 0,0-1-1,1-1 1,-1 1 0,1-1-1,-1-1 1,1 1 0,0-2-1,14-1 1,-12 0 7,0-1 1,0 0-1,0 0 0,-1-1 1,1-1-1,-1 0 1,0 0-1,0-1 0,-1 0 1,1-1-1,9-10 0,28-29 21,-35 32 62,0 1 0,1 1-1,1 0 1,25-17 0,-36 27-93,-1 1 1,0 0-1,0 0 0,0 0 1,0 0-1,1 0 1,-1 0-1,0 0 1,1 1-1,-1 0 0,1-1 1,-1 1-1,1 0 1,-1 0-1,0 0 1,1 0-1,-1 1 0,1-1 1,-1 1-1,1-1 1,2 2-1,-2 0-5,1 1 0,-1-1-1,1 1 1,-1-1 0,0 1-1,0 0 1,-1 0 0,1 1-1,-1-1 1,1 1 0,1 4 0,0-3 2,0 1 1,0-1-1,0 0 1,0 0-1,1 0 1,0-1-1,0 0 1,0 0-1,0 0 1,1 0-1,0-1 1,-1 0-1,1 0 1,0-1-1,1 1 1,9 1-1,-1-1-16,0-1 0,1 0 0,-1-1 0,1-1 0,-1 0 0,17-3 0,-22 1 4,-1 1 0,1-2 0,-1 1 0,0-1 1,0-1-1,0 1 0,0-1 0,-1-1 0,0 0 1,0 0-1,0-1 0,10-8 0,-18 14-22,0 0-1,0 0 1,1-1-1,-1 1 1,0 0 0,0 0-1,0 0 1,1 0-1,-1-1 1,0 1-1,0 0 1,0 0 0,0-1-1,1 1 1,-1 0-1,0 0 1,0-1 0,0 1-1,0 0 1,0 0-1,0-1 1,0 1-1,0 0 1,0 0 0,0-1-1,0 1 1,0 0-1,0 0 1,0-1 0,0 1-1,0 0 1,0 0-1,0-1 1,0 1-1,0 0 1,0 0 0,0-1-1,-1 1 1,1 0-1,0 0 1,0-1 0,0 1-1,0 0 1,-1 0-1,1-1 1,-17-1-1723,-28 8-3075,40-6 3537,-30 5-8954</inkml:trace>
  <inkml:trace contextRef="#ctx0" brushRef="#br0" timeOffset="2596.35">8762 1260 96,'0'0'9519,"10"3"-8959,-8 0-363,0 0-1,0 0 0,-1 0 0,1 0 0,-1 1 1,1-1-1,-1 0 0,0 1 0,1 6 0,-1-6-119,0 0 0,0 1 0,0-1 0,1 0 0,0 0 0,0 0 0,4 7 0,-3-7-22,1-1 1,-1 0 0,1 0 0,-1 0 0,1-1 0,0 1 0,0-1 0,0 0 0,0 0 0,1 0 0,-1-1 0,0 0-1,1 1 1,-1-1 0,1-1 0,0 1 0,-1-1 0,1 0 0,-1 0 0,1 0 0,0 0 0,7-3 0,-6 2 126,0 0 0,0-1 0,0 0 0,0 0 0,0 0 0,0-1 0,-1 0 0,1 0 0,-1 0 0,1-1 0,-1 0 0,0 0 1,-1 0-1,1-1 0,6-8 0,-5 3 413,0 0 1,-1-1 0,-1 0 0,1 1-1,-2-1 1,4-17 0,-7 28-584,0 0 1,1 0-1,-1 0 1,0 1-1,0-1 1,0 0-1,0 0 1,0 0 0,0 1-1,0-1 1,1 0-1,-1 0 1,0 0-1,0 0 1,0 1-1,0-1 1,1 0-1,-1 0 1,0 0 0,0 0-1,1 0 1,-1 0-1,0 0 1,0 1-1,0-1 1,1 0-1,-1 0 1,0 0-1,0 0 1,1 0 0,-1 0-1,0 0 1,0 0-1,0 0 1,1 0-1,-1-1 1,0 1-1,0 0 1,1 0-1,-1 0 1,0 0 0,0 0-1,0 0 1,1 0-1,-1 0 1,0-1-1,0 1 1,0 0-1,0 0 1,1 0-1,-1 0 1,0-1 0,0 1-1,0 0 1,0 0-1,0 0 1,0-1-1,0 1 1,1 0-1,-1 0 1,0 0-1,0-1 1,0 1 0,11 22-298,-9-18 388,2 4-103,0 0 1,1-1-1,0 0 0,1 1 0,0-2 0,0 1 1,0-1-1,1 0 0,0 0 0,0-1 0,9 6 0,-11-8-358,1 0 0,0-1 0,0 1 0,0-1 1,0 0-1,0-1 0,1 1 0,-1-1 0,13 0 0,-18-10-5568,-1-10-1832</inkml:trace>
  <inkml:trace contextRef="#ctx0" brushRef="#br0" timeOffset="3484.81">9699 928 4738,'0'0'15437,"2"1"-15091,21 3 25,0 0 0,0-2 0,1-1 0,39-2 0,-13 0-134,402-14 438,-433 13-699,142-17-195,-217 8-10298,24 5 5512</inkml:trace>
  <inkml:trace contextRef="#ctx0" brushRef="#br0" timeOffset="3847.82">10355 785 6531,'0'0'14038,"0"-4"-12778,0-3-1012,0 2 168,1 7 19,-1 2-343,1-1 0,0 0 1,0 1-1,0-1 0,0 0 0,1 0 1,-1 0-1,1 0 0,0 0 0,0 0 1,4 5-1,11 5 115,2 0 0,34 18 0,-38-23-159,1 1 0,-2 0-1,1 1 1,-1 1-1,21 20 1,-33-30-57,-1 1 0,1-1 0,-1 1 0,1-1 0,-1 1 0,0 0 0,0-1 0,1 1-1,-1 0 1,-1 0 0,1 0 0,0 0 0,0 0 0,-1 0 0,1 0 0,-1 0 0,1 0 0,-1 0 0,0 0 0,0 0 0,0 0 0,0 0-1,0 0 1,-1 0 0,1 1 0,-1-1 0,1 0 0,-1 0 0,0-1 0,1 1 0,-1 0 0,0 0 0,0 0 0,-1 0 0,1-1 0,0 1 0,-1 0-1,1-1 1,-1 1 0,1-1 0,-1 0 0,1 0 0,-1 1 0,0-1 0,0 0 0,-2 1 0,-11 6-292,-1-1 1,1-1-1,-1 0 1,-26 5 0,30-8-128,3 0 1094,-3 0-5755,29-1-1306,23-2-363</inkml:trace>
  <inkml:trace contextRef="#ctx0" brushRef="#br0" timeOffset="4563.03">11283 789 3810,'0'0'12760,"-4"-10"-11279,-10-31-150,13 40-1252,1-1 0,-1 1 0,0 0 0,1 0-1,-1-1 1,0 1 0,0 0 0,0 0 0,0 0 0,0 0-1,0 0 1,0 0 0,0 0 0,0 0 0,0 1-1,0-1 1,-1 0 0,1 1 0,0-1 0,-1 0 0,1 1-1,0 0 1,-1-1 0,1 1 0,0 0 0,-1 0 0,1 0-1,-1 0 1,1 0 0,-1 0 0,1 0 0,0 0 0,-1 1-1,1-1 1,-2 1 0,0 0-34,0 0-1,0 0 1,1 0-1,-1 0 1,0 1 0,1-1-1,-1 1 1,1 0-1,0-1 1,-1 1 0,1 0-1,-3 5 1,-1 3-4,1 0 1,1 1 0,0 0-1,0 0 1,1 1-1,1-1 1,-2 16 0,-1 82 50,5-92-77,0-9-67,1 0-1,-1 0 1,1-1 0,0 1-1,1 0 1,0-1 0,0 1-1,1-1 1,0 0 0,0 0-1,1 0 1,-1 0 0,2-1-1,-1 1 1,1-1 0,0 0 0,0 0-1,0-1 1,1 0 0,0 1-1,0-2 1,0 1 0,1-1-1,0 0 1,-1 0 0,1-1-1,1 0 1,-1 0 0,0-1-1,1 0 1,-1 0 0,1-1-1,0 0 1,-1 0 0,16-1-1,-17 1 51,-1-1 0,1 0 0,0-1 0,-1 1-1,1-1 1,-1 0 0,1 0 0,-1-1-1,0 1 1,1-1 0,-1-1 0,0 1 0,0-1-1,0 1 1,-1-2 0,1 1 0,-1 0-1,1-1 1,-1 0 0,0 0 0,-1 0 0,1 0-1,4-8 1,2-3 73,-1-1 1,-1 0-1,0-1 1,-1 0-1,-1 0 0,-1-1 1,0 1-1,-1-1 0,1-19 1,0-26 781,-3-80 0,-2 91-130,-3 36-183,2 15-532,1 1 0,0 0 0,0 0 0,-1 0 0,1 0-1,0 0 1,0 0 0,-1 0 0,1 0 0,0 0 0,0 0 0,-1 0-1,1 0 1,0 0 0,0 0 0,-1 0 0,1 0 0,0 0 0,0 0 0,-1 1-1,1-1 1,0 0 0,0 0 0,-1 0 0,1 0 0,0 0 0,0 1-1,0-1 1,0 0 0,-1 0 0,1 0 0,0 1 0,0-1 0,-15 27-50,8 0 77,1 0 1,1 0-1,2 0 1,0 1-1,2-1 1,2 1 0,0 0-1,8 44 1,-5-54-22,1-1 0,0 0 1,14 29-1,-17-41-20,1 0 0,0 0 0,0 0 0,0 0 0,0 0 1,1 0-1,-1-1 0,1 0 0,1 0 0,-1 0 0,0 0 0,1-1 0,0 1 0,0-1 0,7 3 0,-11-5-45,1 0 0,-1-1 0,0 1 0,0-1 0,0 1 0,1-1 0,-1 0 0,0 0 0,1 1 0,-1-1-1,0 0 1,0 0 0,1 0 0,-1 0 0,0 0 0,1-1 0,-1 1 0,0 0 0,1 0 0,-1-1 0,0 1 0,0-1 0,0 0 0,1 1-1,-1-1 1,0 0 0,0 1 0,0-1 0,0 0 0,0 0 0,0 0 0,0 0 0,1-2 0,-1 0-770,0-1 1,0 1 0,0-1 0,-1 0-1,1 1 1,-1-1 0,0 0 0,0 1-1,0-1 1,-1-6 0,-2-5-6023</inkml:trace>
  <inkml:trace contextRef="#ctx0" brushRef="#br0" timeOffset="4937.86">11398 930 6259,'0'0'12390,"58"-17"-11734,-32 15-144,1 1-256,1-3-208,-4 2 64,3 0-112,-1 0-144,-2 0-1168,1-1-1634,-3-3-2320</inkml:trace>
  <inkml:trace contextRef="#ctx0" brushRef="#br0" timeOffset="5388.64">11857 842 8052,'0'0'14548,"-2"-10"-13452,5 18-1049,0 0 0,0 0 0,1-1-1,0 1 1,0-1 0,1 0 0,0 0 0,1 0-1,-1-1 1,8 7 0,7 11 46,-20-24-96,44 63 159,-41-58-231,0 1-1,-1 0 1,1 0-1,-1 0 0,0 1 1,-1-1-1,1 0 1,-1 1-1,0 10 1,-1-17 53,0 1 1,0-1 0,0 0-1,-1 1 1,1-1 0,0 1 0,0-1-1,0 0 1,0 1 0,-1-1-1,1 0 1,0 0 0,0 1 0,-1-1-1,1 0 1,0 0 0,-1 1-1,1-1 1,0 0 0,-1 0 0,1 0-1,0 1 1,-1-1 0,1 0-1,0 0 1,-1 0 0,1 0 0,-1 0-1,1 0 1,0 0 0,-1 0-1,1 0 1,-1 0 0,1 0 0,0 0-1,-1 0 1,1 0 0,0 0-1,-1 0 1,1-1 0,-1 1 0,0 0 28,0 0 0,0-1 1,0 1-1,0 0 1,0-1-1,0 1 1,0-1-1,0 1 0,0-1 1,0 0-1,1 1 1,-1-1-1,0 0 0,0 0 1,1 1-1,-1-1 1,-1-2-1,0-4 39,0 0 0,0-1 0,1 1 0,0-1 0,0 0 0,1 1 0,-1-1 0,3-10 0,-1 1 116,2 0-1,7-29 1,-4 25-15,1 0-1,2 0 1,-1 1-1,17-26 1,-22 41-288,0 0 0,0 0 0,1 1 1,-1-1-1,1 1 0,0 0 0,0 0 1,1 1-1,-1-1 0,1 1 1,0 0-1,0 0 0,0 0 0,0 1 1,0 0-1,1 0 0,-1 0 0,1 0 1,-1 1-1,1 0 0,10 0 1,-13 1 429,-3 0-494,0 0-1,0-1 1,0 1-1,1 0 1,-1 0-1,0 0 1,0 0-1,1 0 0,-1 0 1,0 0-1,0 0 1,1 0-1,-1 0 1,0 0-1,0 0 1,0 0-1,1 0 1,-1 1-1,0-1 1,0 0-1,1 0 1,-1 0-1,0 0 1,0 0-1,0 0 1,1 0-1,-1 1 1,0-1-1,0 0 1,0 0-1,0 0 1,1 1-1,-1-1 1,0 0-1,0 0 1,0 0-1,0 1 1,0-1-1,0 0 1,0 0-1,0 0 1,0 1-1,0-1 1,0 0-1,0 0 1,0 1-1,0-1 1,0 0-1,0 6-4671</inkml:trace>
  <inkml:trace contextRef="#ctx0" brushRef="#br0" timeOffset="5780.56">12274 644 5282,'0'0'17118,"0"-3"-16027,0-11-446,0 11-268,-1 4-279,-7 15-3,1 0-1,0 0 0,1 0 1,1 1-1,0 0 1,1 0-1,-3 35 0,6-27-42,-1 4 20,0 0-1,3 0 1,5 47 0,-5-72-65,0 0-1,0 0 1,0 0-1,1-1 1,0 1-1,-1 0 1,1-1-1,1 1 1,-1-1-1,0 1 1,1-1 0,0 0-1,-1 0 1,1 0-1,1-1 1,-1 1-1,0-1 1,8 4-1,-4-2-41,0-1-1,0-1 0,1 0 0,-1 0 1,1 0-1,-1-1 0,1 0 0,15 0 1,-22-1-29,0 0 0,-1 0 1,1 0-1,0 0 0,0-1 1,0 1-1,-1 0 0,1 0 1,0-1-1,0 1 0,-1 0 1,1-1-1,0 1 0,-1-1 1,1 1-1,0 0 0,-1-1 1,1 0-1,0 1 0,-1-1 1,1 1-1,-1-1 0,0 0 1,1 1-1,-1-1 0,1 0 0,-1 0 1,0 1-1,0-1 0,1 0 1,-1 0-1,0 0 0,1-32-5084,-1 21 1603,0-16-6686</inkml:trace>
  <inkml:trace contextRef="#ctx0" brushRef="#br0" timeOffset="5967.64">12186 849 5555,'0'0'10244,"22"0"-9331,1 0-481,3 0-416,1 0-16,-5 0-1425,1 0-2321,-6-9-4081</inkml:trace>
  <inkml:trace contextRef="#ctx0" brushRef="#br0" timeOffset="6355.68">12711 723 8900,'0'0'12905,"0"0"-12884,0 0-1,-1 0 1,1 0 0,0 0 0,0 0 0,0 0 0,0 0 0,0 0 0,-1 0 0,1 0 0,0 0 0,0-1-1,0 1 1,0 0 0,-1 0 0,1 0 0,0 0 0,0 0 0,0 1 0,0-1 0,0 0 0,-1 0-1,1 0 1,0 0 0,0 0 0,0 0 0,0 0 0,0 0 0,-1 0 0,1 0 0,0 0 0,0 0 0,0 1-1,0-1 1,0 0 0,0 0 0,-1 0 0,1 0 0,0 0 0,0 0 0,0 1 0,0-1 0,0 0-1,0 0 1,0 0 0,0 0 0,0 0 0,0 1 0,0-1 0,0 0 0,0 0 0,0 0 0,0 0 0,0 1 0,-6 28-52,2 1 1,1-1-1,2 1 1,2 36-1,-1-21-4459</inkml:trace>
  <inkml:trace contextRef="#ctx0" brushRef="#br0" timeOffset="6826.19">12666 812 5923,'0'0'19438,"0"12"-19270,0 27-151,2-1 0,13 64 0,-5-77 512,-2-9-1704,-6-6-3806,-13-10-6520</inkml:trace>
  <inkml:trace contextRef="#ctx0" brushRef="#br0" timeOffset="7025.46">12596 958 8340,'0'0'12710,"36"-30"-12550,-15 30 208,3 0-352,6 0 128,2 0-144,2 0-80,0 0-865,-2-3-2128,-2-5-1585,-2-5-5026</inkml:trace>
  <inkml:trace contextRef="#ctx0" brushRef="#br0" timeOffset="7649.13">12974 821 8468,'0'0'12958,"5"-7"-10845,17-11-2019,-1-1-1,-1 0 1,25-33 0,-34 38-222,-1-1 1,-1 0-1,0 0 1,-1-1-1,-1 0 1,10-29-1,-18 46 417,-31 148 1068,26-62-883,7 139-1,13-156-451,-14-70-60,-7 1-305,-1-1 312,1 0 0,-1 0 0,1-1 0,-1 0 0,1-1 0,0 1 0,-1-2 0,1 1 0,-11-6 0,18 8 39,-1 0 0,1 0 1,0-1-1,-1 1 1,1 0-1,0-1 0,-1 1 1,1-1-1,0 1 0,0 0 1,-1-1-1,1 1 0,0-1 1,0 1-1,0 0 0,0-1 1,-1 1-1,1-1 0,0 1 1,0-1-1,0 1 0,0-1 1,0 1-1,0-1 1,0 1-1,0-1 0,0 1 1,1-1-1,-1 1 0,0-1 1,0 1-1,0 0 0,0-1 1,1 1-1,-1-1 0,0 1 1,0 0-1,1-1 0,-1 1 1,0-1-1,1 1 1,-1 0-1,0 0 0,1-1 1,-1 1-1,1 0 0,-1 0 1,1-1-1,20-11-97,44-1 241,-5 1-670,-24-1-2926</inkml:trace>
  <inkml:trace contextRef="#ctx0" brushRef="#br0" timeOffset="8366.53">12156 1167 272,'0'0'11064,"2"-2"-9479,38-34 8156,-27 19-8697,0 1-1,13-25 0,-12 17-1269,-2 0-1,-1-1 1,13-41-1,-15 30 224,-2-1 1,-2 1-1,-1-1 0,-2 0 1,-4-52-1,-5 44 6,6 43-13,1 1 0,0-1 0,-1 1 0,1-1 0,-1 1 0,1 0 0,-1-1 0,1 1 0,-1 0 0,0-1 0,0 1 0,0 0 0,0 0 0,0 0 0,0 0 0,0 0 0,0 0 0,0 0 0,0 0 0,-1 0 0,1 1 0,0-1 0,-1 0 0,1 1 0,0-1 0,-1 1 0,-1-1 0,2 1 6,0 1 1,0-1-1,0 1 1,1-1 0,-1 1-1,0-1 1,0 1-1,1 0 1,-1-1-1,0 1 1,1 0 0,-1-1-1,1 1 1,-1 0-1,1 0 1,-1 0 0,1-1-1,-1 1 1,1 0-1,0 0 1,-1 0 0,1 0-1,0 0 1,0 1-1,-6 27-89,6-26 90,-5 34 149,3 0 0,1 0 0,5 54 0,25 110 457,-28-197-602,-1 0 0,1 0 0,0 0 0,1 0 0,-1 0 0,0 0 0,1 0 0,0 0 0,0-1 0,0 1 0,1-1 0,-1 1 0,1-1 0,0 0 0,-1 0 0,1 0 0,5 3 0,-3-4-46,0 1 0,1-1 0,0 0 1,-1 0-1,1 0 0,0-1 0,0 0 0,0 0 1,0-1-1,0 0 0,7 0 0,34 0-1794,-16 0-5940,-24 0 35</inkml:trace>
  <inkml:trace contextRef="#ctx0" brushRef="#br0" timeOffset="12363.39">10880 1380 5747,'0'0'11458,"4"-4"-10367,-3 2-1020,15-13 651,-15 15-703,-1-1 0,1 1 0,0 0-1,-1 0 1,1 0 0,0 0 0,0 0-1,-1 0 1,1 0 0,0 0-1,0 0 1,-1 0 0,1 0 0,0 0-1,0 1 1,-1-1 0,1 0 0,0 0-1,-1 1 1,1-1 0,0 0 0,-1 1-1,1-1 1,0 1 0,-1-1-1,1 1 1,-1-1 0,1 1 0,-1 0-1,1-1 1,-1 1 0,0-1 0,1 1-1,0 1 1,2 3 19,0 0 1,1 0-1,-1 0 0,1 0 1,1-1-1,-1 0 0,1 0 1,-1 0-1,1 0 0,0-1 0,1 0 1,-1 0-1,0 0 0,1-1 1,0 1-1,-1-2 0,1 1 1,0 0-1,0-1 0,0 0 1,0-1-1,0 1 0,0-1 1,10-1-1,3 1 76,1-1 0,0-1 1,0 0-1,-1-2 0,1 0 0,-1-1 1,0-1-1,-1-1 0,1-1 1,-1 0-1,27-18 0,7-11 547,-39 26-415,1 1 0,0 0 0,1 1 1,16-8-1,-29 17-243,-1-1-1,1 0 1,-1 1 0,1 0 0,-1-1 0,1 1 0,0 0 0,-1-1 0,1 1 0,-1 0 0,1 0 0,0 0-1,-1 1 1,1-1 0,-1 0 0,1 1 0,0-1 0,-1 1 0,1-1 0,-1 1 0,1-1 0,-1 1 0,0 0 0,3 1-1,-1 2-9,1 0 0,0 0 0,-1 1-1,0-1 1,0 1 0,2 4-1,-3-5 16,0 0 0,0-1 0,0 1 0,0-1 0,0 0 0,1 1 0,0-1 0,0-1 0,-1 1 0,2 0 0,-1-1 0,6 5 0,5-4 2,0-1 1,0 0-1,-1 0 1,1-2-1,0 0 0,0 0 1,0-1-1,0-1 1,25-6-1,-6-2 15,0-2 0,0-1 0,31-18-1,42-17 216,-102 47-228,0 0-1,-1 0 1,1 0-1,0 0 1,0 1 0,-1-1-1,1 1 1,0 0 0,0 0-1,0 0 1,0 1 0,-1-1-1,1 1 1,0 0 0,0 0-1,-1 0 1,1 1 0,-1-1-1,1 1 1,-1 0-1,6 4 1,14 6 25,-12-7-35,0-1-1,0 0 1,0-1-1,0 0 1,1-1-1,-1 0 1,1-1-1,-1 0 1,1-1-1,0 0 0,-1-1 1,1 0-1,-1-1 1,13-3-1,0-2 0,-1-1 0,0-2 0,-1 0-1,0-1 1,33-22 0,-36 20 22,40-24-20,-55 35 5,0 0 0,0 0-1,1 1 1,-1-1 0,1 1 0,-1 0 0,1 0 0,-1 1 0,1-1 0,-1 1-1,1 0 1,5 1 0,-5 1-14,0-1 0,-1 1-1,1 1 1,-1-1 0,1 1 0,-1 0 0,0 0-1,7 6 1,12 9-13,-9-9 4,1-1-1,0-1 1,0 0-1,0-2 0,1 1 1,-1-2-1,33 6 1,-36-9 7,0 0 1,-1-1-1,1 0 1,0-1-1,-1-1 1,1 0 0,-1 0-1,0-1 1,1 0-1,-1-1 1,-1 0-1,12-6 1,10-9 72,-23 12-27,1 1-1,0 0 0,1 1 0,0 0 0,19-5 0,-26 10-44,-1 0-1,0 0 0,1 1 1,-1 0-1,1 0 1,-1 0-1,0 0 0,0 0 1,0 1-1,1-1 1,-1 1-1,-1 0 1,1 0-1,0 0 0,0 0 1,-1 1-1,1-1 1,3 6-1,27 18 5,-25-23-17,1 1 0,-1-1 0,1 0-1,0-1 1,0 0 0,0 0 0,1-1-1,-1 0 1,0-1 0,0 0 0,0-1-1,1 1 1,8-3 0,0-1 9,0-1 1,0 0-1,0-1 1,-1-1-1,25-14 1,-9 2 20,-18 9 1,1 1 0,-1 0 1,2 2-1,-1 0 1,1 0-1,0 2 0,26-6 1,20 11-33,-62 0 17,-1-1 0,1 1 0,-1 0 0,0-1 1,1 1-1,-1-1 0,0 1 0,1 0 1,-1-1-1,0 1 0,1-1 0,-1 1 0,0-1 1,0 1-1,1-1 0,-1 1 0,0-1 1,0 1-1,0-1 0,0 0 0,0 1 0,0-1 1,0 1-1,0-1 0,0 1 0,0-1 1,0-19-110,0 18 82,-6-99 63,-3 0 0,-29-119 0,10 59 275,-28-180 507,53 313-711,2-48 0,1 45-37,0 30-69,-50 4-126,1 3-1,0 1 0,-88 26 1,16-3 119,-29 5 60,69-14-77,-1-4 1,-86 7 0,-394 7-38,-54-36 104,332-2-111,97 4 45,31 3-27,155 0-19,1 21-80,0 0 103,1 1 1,1-1 0,1 0-1,1 0 1,0 0 0,9 21-1,-2-14 56,55 158 99,-54-148-79,-3 2-1,9 76 0,26 161 20,-33-223-38,-6-21-35,-2 0 0,-2 51 1,-1-65 39,-13 36 64,13-55-109,7 0 32,1-1 43,-1 0 1,1 0-1,-1-1 0,0 0 0,0 0 0,0-1 0,11-6 1,-8 5-28,0-1 0,1 2 1,16-5-1,86-7 88,174-1 0,-37 5-16,-230 9-77,339-18 120,-175 18-135,199 4-8,-357-1 13,519-6 126,-207-3-145,-238 8-31,-99 0 12,-2-21-393,-2-20 637,1-1-1,3 1 1,1 0-1,9-51 1,-1 9-13,-5 0 1,-5-108-1,-1 140-172,0-4 4,-2 0 1,-3-1-1,-2 2 0,-21-77 0,8 84-85,16 38 118,1-1 1,-1 0-1,-3-13 1,8 22-80,0 0 0,0 0 0,0 0 1,0 0-1,0 0 0,0 0 0,-1 0 0,1 0 1,0 0-1,-1 0 0,1 0 0,-1 0 1,1 1-1,-1-1 0,1 0 0,-1 0 0,0 0 1,1 1-1,-1-1 0,0 0 0,1 1 1,-1-1-1,0 0 0,0 1 0,0-1 0,0 1 1,0-1-1,0 1 0,1 0 0,-1-1 0,0 1 1,0 0-1,0 0 0,0 0 0,0-1 1,0 1-1,0 0 0,0 0 0,0 1 0,-2-1 1,-136-3 19,-1 6 0,0 6 0,-266 53 0,333-52 51,0-2 1,-146-6-1,117-3-37,-575 6-145,503-4-6496,159-3 1515,1-4-3222</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29:48.075"/>
    </inkml:context>
    <inkml:brush xml:id="br0">
      <inkml:brushProperty name="width" value="0.05" units="cm"/>
      <inkml:brushProperty name="height" value="0.05" units="cm"/>
      <inkml:brushProperty name="color" value="#E71224"/>
    </inkml:brush>
  </inkml:definitions>
  <inkml:trace contextRef="#ctx0" brushRef="#br0">18 39 944,'0'0'10621,"-18"-19"-1302,302 18-7728,-144 0-3531,-3 1-7838,-202 1 2153,-28 0 5410,0-7 11751,93 6-9325,-1 1 1,0-1-1,0 0 0,1 1 1,-1-1-1,1 1 0,-1-1 1,0 1-1,1-1 0,-1 1 1,1-1-1,-1 1 1,1 0-1,0-1 0,-1 1 1,1 0-1,0-1 0,-1 1 1,1 0-1,0-1 1,0 1-1,-1 0 0,1 0 1,0 0-1,0-1 0,0 1 1,0 0-1,0 0 0,0-1 1,0 1-1,1 1 1,-1 38 448,0-26 66,23 283 1713,-1-57-2119,-17-143-1081,-5-96 614,0-1-1,-1 1 0,1-1 0,0 1 0,0-1 0,0 1 0,0-1 1,0 0-1,1 1 0,-1-1 0,0 1 0,0-1 0,0 1 1,0-1-1,0 1 0,1-1 0,-1 0 0,0 1 0,0-1 0,1 1 1,-1-1-1,0 0 0,0 1 0,1-1 0,-1 0 0,1 1 0,-1-1 1,0 0-1,1 0 0,-1 1 0,0-1 0,1 0 0,-1 0 0,1 0 1,-1 0-1,1 1 0,-1-1 0,1 0 0,-1 0 0,1 0 1,-1 0-1,1 0 0,12 0-5532</inkml:trace>
  <inkml:trace contextRef="#ctx0" brushRef="#br0" timeOffset="1200.25">599 321 5330,'0'0'10768,"0"3"-10736,0 22 177,-1-14-166,1 0 0,0 0 0,0 0 0,2 0 0,-1 0 0,4 11 0,-4-20-30,0 1-1,0 0 0,0-1 0,1 1 1,-1-1-1,1 0 0,-1 1 0,1-1 1,0 0-1,0 0 0,0 0 0,0 0 1,1-1-1,-1 1 0,0 0 0,1-1 1,-1 0-1,1 1 0,-1-1 0,1 0 1,0-1-1,-1 1 0,1 0 0,0-1 1,0 1-1,-1-1 0,1 0 0,0 0 1,4 0-1,-5 0-30,0 0 1,1-1-1,-1 1 0,1-1 1,-1 1-1,0-1 1,0 0-1,1 0 0,-1 0 1,0 0-1,0 0 1,0-1-1,0 1 0,0-1 1,0 1-1,0-1 1,-1 0-1,1 1 0,-1-1 1,1 0-1,-1 0 0,0 0 1,1 0-1,-1 0 1,0-1-1,0 1 0,-1 0 1,1 0-1,1-5 1,-1 0 5,1 0 0,-1 0 0,-1-1 0,1 1 0,-1 0 0,-1 0 0,1 0 0,-1-1 0,-3-9-1,3 14 18,0 0 0,-1 0-1,1 0 1,-1 0-1,0 1 1,0-1-1,0 1 1,0-1 0,0 1-1,0 0 1,-1-1-1,1 1 1,-1 1-1,0-1 1,1 0 0,-1 1-1,0-1 1,0 1-1,0 0 1,0 0-1,0 0 1,0 0 0,-1 0-1,-2 1 1,3-1-1,0 1 0,1-1 1,-1 1-1,0 0 0,0 0 1,1 0-1,-1 1 0,0-1 0,0 0 1,1 1-1,-1 0 0,0 0 1,1 0-1,-1 0 0,1 0 1,-1 0-1,1 1 0,-1-1 1,1 1-1,0 0 0,0-1 0,0 1 1,0 0-1,0 0 0,0 1 1,1-1-1,-4 5 0,1 6-7,1 1 0,0 0 1,1 0-1,0 0 0,1 1 0,1-1 0,2 27 0,-1-13 8,-1-19-48,1 1-1,0-1 1,1 1 0,0-1 0,1 0 0,0 1 0,0-1 0,1 0 0,0-1 0,0 1 0,1-1 0,0 0-1,1 0 1,7 8 0,-8-10 7,1 0-1,-1-1 1,1 0-1,1 0 0,-1 0 1,1-1-1,-1 0 1,1 0-1,1-1 1,-1 0-1,0 0 0,1-1 1,-1 0-1,1 0 1,0-1-1,0 0 1,11 1-1,-16-2 56,-1 0 1,1 0-1,0 0 1,0-1-1,-1 1 1,1-1-1,0 1 0,0-1 1,-1 0-1,1 0 1,-1 0-1,1 0 0,-1-1 1,1 1-1,-1-1 1,4-3-1,-2 1 57,-1 0 0,0-1-1,0 0 1,0 0 0,0 0 0,-1 0 0,3-8-1,4-14 595,-2-1 0,6-31 0,5-23 2147,-18 82-2804,0 0 0,0 1 0,0-1 0,0 0 0,0 0 1,0 0-1,0 1 0,0-1 0,0 0 0,0 0 0,0 0 1,0 1-1,1-1 0,-1 0 0,0 0 0,0 0 0,0 0 1,0 1-1,0-1 0,0 0 0,1 0 0,-1 0 0,0 0 1,0 0-1,0 1 0,1-1 0,-1 0 0,0 0 0,0 0 0,0 0 1,1 0-1,-1 0 0,0 0 0,0 0 0,0 0 0,1 0 1,-1 0-1,0 0 0,0 0 0,0 0 0,1 0 0,-1 0 1,0 0-1,0 0 0,0 0 0,1 0 0,-1 0 0,0 0 1,0-1-1,0 1 0,1 0 0,-1 0 0,0 0 0,0 0 1,0 0-1,0 0 0,0-1 0,1 1 0,-1 0 0,0 0 0,0 0 1,0-1-1,0 1 0,0 0 0,0 0 0,0-1 1,8 18-242,-8-17 275,33 117 32,-15-49-2479,-18-68 2362,0 1-1,0-1 1,0 0-1,0 0 1,0 0-1,0 1 1,0-1-1,0 0 1,0 0-1,0 0 1,0 1-1,0-1 1,0 0-1,0 0 1,1 0-1,-1 0 1,0 1-1,0-1 0,0 0 1,0 0-1,1 0 1,-1 0-1,0 0 1,0 1-1,0-1 1,0 0-1,1 0 1,-1 0-1,0 0 1,0 0-1,0 0 1,1 0-1,-1 0 1,0 0-1,0 0 1,0 0-1,1 0 1,-1 0-1,8-7-160,6-14 744,-13 18-715,27-48 567,-20 35 54,0 1 0,1 0 0,0 0 0,22-25 0,-30 40-440,-1-1-1,1 1 0,-1 0 1,1 0-1,-1 0 1,1 0-1,-1 0 1,1 0-1,-1 0 0,1 0 1,-1 0-1,1 1 1,-1-1-1,1 0 1,-1 0-1,1 0 0,-1 0 1,1 1-1,-1-1 1,0 0-1,1 0 1,-1 1-1,1-1 0,-1 0 1,0 1-1,1-1 1,-1 1-1,0-1 1,1 0-1,-1 1 0,0-1 1,0 1-1,1-1 1,-1 1-1,0-1 1,0 1-1,0-1 0,0 1 1,0-1-1,1 1 1,9 24-145,-9-24 179,4 16 5,-1-1 0,4 34 0,6 20-504,-14-69 396,0 0 1,1 1-1,-1-1 1,0 0-1,1 0 1,0 0-1,-1 0 1,1 0-1,0 0 1,-1 0 0,1 0-1,0 0 1,0 0-1,0 0 1,0 0-1,0-1 1,0 1-1,0 0 1,0-1-1,0 1 1,0-1-1,0 1 1,0-1-1,0 1 1,0-1-1,1 0 1,-1 0-1,0 0 1,0 1-1,1-1 1,-1 0-1,0 0 1,0-1-1,0 1 1,1 0-1,-1 0 1,0 0-1,0-1 1,0 1-1,0-1 1,1 1-1,0-2 1,4 0 55,-1-1 0,0 0 0,0-1-1,0 1 1,-1-1 0,1 1 0,5-9 0,2-3 37,0-1 0,-2 0 1,0 0-1,0-2 0,-2 1 0,0-1 1,-2 0-1,1 0 0,5-37 0,-5 15 451,-3 0-1,-1 0 1,-5-69-1,1 96-303,0 0 0,-1 0 0,0 0 1,-1 0-1,-1 0 0,0 1 0,-1 0 0,0-1 0,0 2 0,-2-1 1,1 1-1,-2 0 0,1 0 0,-16-16 0,23 26-150,-1 0-1,0 0 1,0 1 0,0-1-1,1 0 1,-1 0 0,0 1-1,0-1 1,0 0 0,0 1-1,0-1 1,0 1 0,-1-1 0,1 1-1,0 0 1,0 0 0,0-1-1,0 1 1,0 0 0,0 0-1,-2 0 1,2 0-31,0 1 0,0-1 1,0 1-1,0-1 0,0 1 0,0 0 1,0-1-1,1 1 0,-1 0 0,0 0 0,1-1 1,-1 1-1,0 0 0,1 0 0,-1 0 1,1 0-1,-1 0 0,0 2 0,-1 4-22,0 0-1,0 0 0,1 0 0,0 0 0,0 10 1,0 4 74,1 1 0,1 0 1,1-1-1,1 1 0,1-1 1,7 23-1,5 9-69,9 30-427,65 147 0,-87-225-226</inkml:trace>
  <inkml:trace contextRef="#ctx0" brushRef="#br0" timeOffset="1402.28">1254 334 4594,'0'0'12406,"104"2"-12070,-71-2-208,5 0-128,17 0-1169,3 0-2784,13-11-7509</inkml:trace>
  <inkml:trace contextRef="#ctx0" brushRef="#br0" timeOffset="1682.76">1802 310 7523,'0'0'13855,"19"0"-12345,75 2-902,-36 0-1160,-1-2 0,80-11-1,-126 9-769,1 0 0,-1-1 1,0 0-1,0-1 0,11-6 0,-1-4-5191</inkml:trace>
  <inkml:trace contextRef="#ctx0" brushRef="#br0" timeOffset="1996.11">2204 178 3874,'0'0'14225,"-3"-1"-13011,2 1-1146,1 0 0,0-1 0,0 1 0,-1 0 0,1 0 0,0-1 1,0 1-1,-1 0 0,1 0 0,0 0 0,-1 0 0,1 0 0,0 0 0,-1-1 0,1 1 0,-1 0 1,1 0-1,0 0 0,-1 0 0,1 0 0,0 0 0,-1 0 0,1 1 0,0-1 0,-1 0 0,1 0 0,0 0 1,-1 0-1,1 0 0,0 0 0,-1 1 0,1-1 0,0 0 0,0 0 0,-1 0 0,1 1 0,0-1 1,0 0-1,-1 0 0,1 1 0,0-1 0,0 0 0,0 1 0,-1-1 0,1 0 0,0 1 0,11 19 1431,34 27-752,-39-41-553,5 4-172,-1 1-1,0 0 1,-1 0 0,0 0 0,-1 2 0,-1-1 0,0 1 0,0 0-1,-1 0 1,-1 0 0,0 1 0,-1 0 0,0 0 0,-1 0-1,1 27 1,-4-40-28,0 1 0,-1-1-1,1 1 1,-1-1 0,0 1-1,1-1 1,-1 0 0,0 1-1,0-1 1,0 0 0,0 0 0,0 1-1,0-1 1,0 0 0,0 0-1,-1 0 1,1 0 0,0 0-1,0-1 1,-1 1 0,1 0 0,-1-1-1,1 1 1,-1-1 0,1 1-1,-4 0 1,-47 8-773,46-8 520,-48 1-4547,49-2 3102</inkml:trace>
  <inkml:trace contextRef="#ctx0" brushRef="#br0" timeOffset="2215.27">2686 441 10453,'0'0'8180,"0"4"-8277,0 4-2704</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29:55.809"/>
    </inkml:context>
    <inkml:brush xml:id="br0">
      <inkml:brushProperty name="width" value="0.05" units="cm"/>
      <inkml:brushProperty name="height" value="0.05" units="cm"/>
      <inkml:brushProperty name="color" value="#E71224"/>
    </inkml:brush>
  </inkml:definitions>
  <inkml:trace contextRef="#ctx0" brushRef="#br0">9 226 7363,'0'0'12203,"-1"2"-12320,-1 4 92,1 1-1,0-1 1,-1 0-1,2 1 1,-1-1 0,1 1-1,0-1 1,2 12 0,-1 6 85,-2 9-53,2 1 1,2 0 0,1-1-1,1 1 1,2-1 0,12 33-1,-18-61-329,1 0 1,1 0-1,-1-1 0,1 1 1,-1-1-1,5 6 0,-5-9-112,-1 1 0,0-1 0,1 0 1,-1 0-1,1 0 0,-1 0 0,1 0 0,-1 0 0,1-1 0,0 1 0,-1 0 0,1-1 1,3 1-1,13 0-7260</inkml:trace>
  <inkml:trace contextRef="#ctx0" brushRef="#br0" timeOffset="1138.01">231 441 8436,'0'0'9351,"-5"-11"-9519,1 54-470,4-41 622,0 0 0,1 0 0,-1-1 0,1 1-1,-1 0 1,1 0 0,0-1 0,0 1 0,-1 0 0,1-1 0,0 1 0,1-1-1,-1 1 1,0-1 0,0 1 0,1-1 0,-1 0 0,0 0 0,1 0-1,-1 0 1,1 0 0,0 0 0,-1 0 0,1 0 0,0-1 0,0 1 0,-1 0-1,1-1 1,0 0 0,0 1 0,0-1 0,0 0 0,2 0 0,-2 0 1,0 0 0,1 1 1,-1-1-1,0 0 0,0-1 1,1 1-1,-1 0 0,0-1 1,0 1-1,0-1 0,0 0 1,0 1-1,0-1 0,0 0 1,0 0-1,0-1 0,0 1 1,0 0-1,-1-1 0,1 1 1,0-1-1,-1 1 0,1-1 1,-1 0-1,0 1 0,0-1 1,1 0-1,0-3 0,-1-1 141,1-1 0,-1 1 0,-1-1 0,1 1 0,-1-1 0,0 1 0,-1-8-1,1 12-40,0 0 1,-1 0-1,1 1 0,0-1 0,0 0 0,-1 1 0,1-1 0,-1 0 0,0 1 0,1-1 0,-1 1 0,0-1 0,0 1 0,0-1 0,0 1 1,0 0-1,0-1 0,-1 1 0,1 0 0,0 0 0,-1 0 0,1 0 0,-1 0 0,1 0 0,-1 0 0,1 1 0,-1-1 0,1 0 1,-1 1-1,-3-1 0,3 0-72,-1 1 0,0 0 0,0 0 0,0 0 0,0 1 0,1-1 0,-1 1 0,0-1 0,0 1 0,1 0 0,-1 0 0,0 0 0,1 0 0,-1 0 0,1 1 0,-1-1 0,1 1 0,0 0 0,-4 4 0,2-2-16,1 0 0,1 1 0,-1 0 0,1 0 0,-1 0 0,1 0 0,1 0-1,-1 0 1,1 0 0,-1 6 0,-1 2-12,1 0 0,1 0 0,0 1 0,1-1 0,0 0 0,1 0-1,0 0 1,5 17 0,-5-25-28,0-1-1,0 0 1,1 0-1,0 0 1,0 0-1,0 0 1,0 0-1,1 0 1,-1-1-1,1 1 1,0-1-1,0 0 1,0 0-1,1 0 1,-1 0-1,1 0 1,-1-1-1,1 0 1,0 0-1,0 0 1,0 0-1,0 0 0,0-1 1,0 1-1,1-1 1,-1-1-1,1 1 1,4 0-1,-1 0-41,-1-1 0,1 0 0,0 0-1,0 0 1,-1-1 0,1 0 0,-1-1-1,1 1 1,-1-2 0,0 1 0,1-1-1,-1 0 1,0 0 0,-1-1-1,1 0 1,-1 0 0,0-1 0,0 0-1,0 0 1,0 0 0,-1 0 0,0-1-1,0 0 1,0 0 0,4-10-1,-1 1 73,0 0 0,-2 0-1,0-1 1,0 0-1,-2 0 1,0 0-1,-1 0 1,2-30-1,-2-13 1462,-6-63 0,-2 102 63,4 20-1477,1 0-1,0 0 1,0 0-1,-1-1 1,1 1-1,0 0 1,-1 0-1,1 0 1,0 0-1,-1 0 1,1-1-1,0 1 1,-1 0-1,1 0 1,0 0-1,-1 0 1,1 0-1,0 0 1,-1 0 0,1 0-1,0 0 1,-1 0-1,1 0 1,0 1-1,-1-1 1,1 0-1,0 0 1,0 0-1,-1 0 1,1 0-1,-1 1 1,-1 0-8,1 1 0,-1 0 0,0-1 0,1 1 0,-1 0 0,1 0 0,-1 0-1,1 0 1,0 0 0,0 0 0,0 0 0,-1 4 0,-3 13 49,2 1-1,0 1 0,1-1 0,1 0 1,2 35-1,0-10 118,6 212 175,-2-208-313,1 0-1,3 0 1,17 56 0,-25-101-64,0 1-76,0 0 0,1 0 0,0 0 0,0 0 1,0 0-1,0 0 0,1 0 0,0-1 0,0 0 0,0 1 0,5 4 0,-7-8 83,-1-1-1,1 0 0,0 0 1,-1 0-1,1 0 1,-1 1-1,1-1 1,0 0-1,-1 0 1,1 0-1,-1 0 0,1 0 1,-1-1-1,1 1 1,0 0-1,-1 0 1,1 0-1,-1 0 1,1-1-1,-1 1 0,1 0 1,-1 0-1,1-1 1,-1 1-1,1-1 1,-1 1-1,1 0 1,-1-1-1,0 1 0,1-1 1,-1 1-1,0-1 1,1 1-1,-1-1 1,0 1-1,1-1 1,-1 1-1,0-1 1,0 0-1,9-24 234,-9 24-240,7-33 32,-2 1 0,-1-1 0,-2-61 0,-2 89-33,0 0 1,-1 0-1,1 0 1,-1 0-1,-1 0 1,1 0 0,-1 0-1,0 1 1,0-1-1,-1 1 1,1-1-1,-1 1 1,-6-8 0,6 9 1,0 1 0,-1 0 1,1 0-1,0 0 0,-1 0 1,0 1-1,1 0 1,-1 0-1,0 0 0,0 0 1,-1 0-1,1 1 1,0-1-1,0 1 0,-1 0 1,1 1-1,-1-1 1,-8 1-1,8-1-21,-7 2 44,12-1-39,0 0 1,-1 0-1,1 0 1,0 0-1,0 0 1,0 0-1,-1 0 1,1 0-1,0 0 1,0 1-1,0-1 1,-1 0-1,1 0 1,0 0-1,0 0 1,0 1-1,0-1 1,0 0-1,0 0 1,-1 0-1,1 1 1,0-1-1,0 0 1,0 0-1,0 0 1,0 1-1,0-1 1,0 0-1,0 0 1,0 0-1,0 1 1,0-1-1,0 0 1,0 0-1,0 1 1,0-1-1,0 0 1,0 0-1,0 0 1,0 1-1,0-1 1,1 0-1,-1 1-13,1 0 0,0-1 0,0 1 0,-1-1 0,1 1 0,0-1 0,0 1 0,0-1 0,-1 1 0,1-1 0,0 0 0,0 1 0,0-1 0,0 0 0,0 0 0,0 0 0,0 0 0,0 0 0,0 0 0,1 0 0,28-1-50,-21 1-112,-1 0 56,0-1 0,0 1 0,0-1 0,0-1 0,-1 0-1,1 0 1,-1 0 0,1-1 0,-1 0 0,0-1 0,0 1-1,0-1 1,-1-1 0,1 1 0,-1-1 0,0 0 0,0-1-1,-1 1 1,10-13 0,-7 6 129,-1 1-1,0-2 1,-1 1 0,0-1-1,-1 0 1,-1 0 0,0 0-1,0-1 1,-1 1 0,1-24-1,-3 34 19,4-114 1365,-5 105-935,-1 0-1,0 0 0,-1 1 0,0-1 1,0 1-1,-2-1 0,-7-18 0,11 29-400,-1 0-1,1 0 1,0 0-1,-1 0 1,0 0-1,1 0 1,-1 0 0,1 0-1,-1 0 1,0 1-1,0-1 1,1 0-1,-1 0 1,0 1-1,0-1 1,-2 0-1,3 1-7,-1 0-1,1 0 1,-1 0-1,1 0 1,0 0-1,-1 0 1,1 1-1,-1-1 1,1 0-1,0 0 1,-1 0-1,1 1 0,0-1 1,-1 0-1,1 1 1,0-1-1,0 0 1,-1 0-1,1 1 1,0-1-1,0 1 1,-1-1-1,1 0 0,0 1 1,0-1-1,0 0 1,0 1-1,0 0 1,-7 38 808,4-9-801,3 1-1,0-1 1,2 0-1,1 0 1,2 0-1,1 0 1,1 0-1,14 36 1,-4-20-542,31 57 0,-38-88-1468,-3-11-907</inkml:trace>
  <inkml:trace contextRef="#ctx0" brushRef="#br0" timeOffset="1291.71">758 484 4530,'0'0'9396,"30"-9"-9011,0 9-385,6 3-417,-2 5-2752,7-4-3394</inkml:trace>
  <inkml:trace contextRef="#ctx0" brushRef="#br0" timeOffset="3423.18">1338 411 8516,'0'0'10901,"-15"-6"-10472,-47-13-74,60 18-344,-1 1 0,1 0 0,0 0-1,0 0 1,-1 0 0,1 0 0,0 1-1,-1-1 1,1 1 0,0-1 0,0 1-1,0 0 1,0 0 0,0 0 0,0 0-1,0 0 1,0 1 0,0-1 0,0 1 0,0-1-1,1 1 1,-1-1 0,1 1 0,-1 0-1,1 0 1,0 0 0,-1 0 0,1 0-1,0 0 1,0 0 0,-1 4 0,-1 0 15,-2 4-41,1-1 0,0 0 0,0 1 0,1 0 0,0-1 0,1 1 0,0 1-1,1-1 1,0 0 0,0 0 0,2 19 0,0-25 15,-1 0 1,1 0-1,0 0 1,0 0-1,0 0 1,0 0-1,1 0 0,0 0 1,0-1-1,0 1 1,0-1-1,1 1 0,-1-1 1,1 0-1,0 1 1,0-2-1,0 1 0,0 0 1,0 0-1,1-1 1,-1 0-1,1 0 0,-1 0 1,1 0-1,0 0 1,0-1-1,0 0 0,0 0 1,0 0-1,0 0 1,5 0-1,-3 0 30,-1 0 0,1-1 0,0 0-1,0 0 1,0 0 0,0-1 0,-1 1 0,1-2 0,0 1 0,-1 0-1,1-1 1,0 0 0,7-4 0,-8 2-6,-1 1 1,0-1-1,1 0 1,-1 0-1,0-1 1,-1 1-1,1-1 1,-1 1-1,0-1 1,0 0-1,-1 0 0,1-1 1,2-9-1,0-1 201,-2 0 0,0-1 0,0 1-1,-2-1 1,0 0 0,-1-20 0,0 23 408,-13 82-929,13-59 237,0-1 1,0 0-1,1 0 1,0 0 0,0 0-1,1-1 1,0 1-1,1 0 1,5 12 0,-6-16-79,0-1 0,0 1 0,1-1 0,-1 0 1,1 0-1,0 0 0,0 0 0,0 0 0,0 0 1,0-1-1,0 1 0,1-1 0,-1 0 0,1 0 1,0-1-1,0 1 0,0-1 0,-1 1 0,1-1 1,0-1-1,6 2 0,-8-2 89,1 1 0,0-1-1,0 0 1,0 0 0,0 0 0,0 0 0,-1 0-1,1-1 1,0 1 0,0-1 0,0 0 0,-1 0 0,1 0-1,0 0 1,-1 0 0,1 0 0,-1-1 0,1 1 0,-1-1-1,0 0 1,0 0 0,0 0 0,0 0 0,0 0-1,0 0 1,0-1 0,-1 1 0,1 0 0,-1-1 0,0 0-1,1 1 1,-1-1 0,1-5 0,8-21 95,-1 0 1,-1-1 0,-2-1-1,-1 1 1,2-50-1,-10-157 3521,3 234-3454,-4-21 1135,-2 34-817,-3 40-451,4-1 6,2 0 1,2 0-1,9 80 0,-5-106 13,2-1-1,1 0 0,10 25 1,-13-38-12,1 0 0,0 0-1,0-1 1,1 0 0,0 0 0,1 0 0,-1-1 0,2 1 0,-1-1-1,10 8 1,-13-13-8,1 0 1,-1 0-1,1 0 0,0 0 0,0-1 0,0 1 0,0-1 0,0 0 1,0 0-1,0 0 0,0-1 0,0 1 0,0-1 0,0 0 0,0-1 1,1 1-1,-1 0 0,0-1 0,0 0 0,0 0 0,6-3 0,-4 1 33,1 0-1,-1 0 0,0-1 0,0 0 0,0 0 0,-1 0 1,1-1-1,-1 0 0,0 0 0,0 0 0,5-9 1,-2 3 5,-1-1 0,-1 0 0,0 0 0,-1-1 0,0 1 0,-1-1 0,5-22 1,-5 4 270,0 1 1,-2-46-1,-17 106-590,13-20 44,0 0 1,0-1 0,1 1-1,0 0 1,1 0-1,0 0 1,1 0-1,0 0 1,0 0 0,1 0-1,0 0 1,1 0-1,0-1 1,6 13-1,-6-17 71,0 1-1,0-1 0,0 0 1,1 0-1,-1 0 0,1-1 1,0 1-1,1-1 0,-1 0 1,1 0-1,0 0 0,0-1 1,0 0-1,0 0 0,1 0 1,-1-1-1,1 1 0,0-1 1,-1 0-1,1-1 0,0 0 1,0 0-1,0 0 0,10 0 1,-12-1 45,0 0-1,0 0 1,0-1 0,0 1 0,0-1 0,0 0 0,-1 0 0,1 0 0,0-1 0,0 1 0,-1-1-1,1 0 1,-1 0 0,1 0 0,5-5 0,-5 2 215,1-1 0,-1 1 0,0-1 0,0 1-1,-1-1 1,0 0 0,0 0 0,3-11 0,3-9 1245,6-37 0,-12 43-224,2 1 1,0-1-1,15-34 0,-19 53-1085,-1 0 0,0 0 0,1 0-1,-1 0 1,0 1 0,1-1 0,-1 0 0,1 1-1,0-1 1,-1 0 0,1 1 0,-1-1 0,1 0-1,0 1 1,0-1 0,-1 1 0,1-1 0,0 1-1,0 0 1,-1-1 0,1 1 0,0 0 0,0 0-1,0-1 1,0 1 0,1 0 0,-1 0 10,1 1 0,-1-1 0,0 1 0,1-1 0,-1 1 0,0 0 0,1-1 0,-1 1 0,0 0 0,0 0 0,1 0 0,-1 0 0,0 0 1,1 2-1,6 6 93,-1 1 0,0 0 0,7 14 0,-8-13-77,-1-3-68,11 13-591,-13-26 283,-4-14 188,0 17 174,1 0 1,-1 0-1,0 0 1,0 1-1,0-1 1,0 0 0,-1 1-1,1-1 1,0 1-1,-1-1 1,1 1-1,-1 0 1,1 0-1,-1-1 1,1 1-1,-1 0 1,0 0 0,0 1-1,0-1 1,1 0-1,-1 1 1,0-1-1,0 1 1,0-1-1,0 1 1,0 0-1,-3 0 1,0-1 10,1 1 0,-1-1 1,1 1-1,-1 0 0,0 0 0,1 1 0,-1-1 1,1 1-1,-1 0 0,1 1 0,-8 2 1,7 0-36,0 0 0,1 0 1,0 0-1,0 0 0,0 1 1,0 0-1,1-1 0,-1 1 1,1 1-1,1-1 0,-1 0 1,1 1-1,0 0 0,0-1 1,0 1-1,-1 11 1,-1 9-30,2 0 0,0 39 0,2-60 31,0-2-33,0 0-1,0 0 0,0 1 0,1-1 0,-1 0 0,1 0 0,0 0 1,0 0-1,0 0 0,0-1 0,0 1 0,0 0 0,1 0 1,0-1-1,-1 1 0,1-1 0,0 1 0,0-1 0,1 0 0,3 4 1,-2-3-70,1-1 1,-1 0 0,1 0 0,-1 0 0,1-1 0,0 1 0,0-1 0,0 0 0,0 0 0,0-1-1,0 0 1,5 0 0,-7 0 105,0-1 0,0 1-1,0-1 1,0 0 0,-1 0 0,1-1-1,0 1 1,-1 0 0,1-1 0,-1 0-1,1 1 1,-1-1 0,0 0 0,0 0-1,1-1 1,-2 1 0,1 0 0,0-1-1,0 1 1,-1-1 0,1 1 0,0-4 0,5-7 67,-2 0 1,0 0 0,5-19 0,-6 14 379,-2-1 1,0 1-1,-1-32 0,1-5 2642,-5 76-3085,1 0-1,1 0 1,1 0 0,1 0 0,0 0 0,2 0-1,0 0 1,2 0 0,0-1 0,1 0-1,1 0 1,12 24 0,61 112 123,-53-108-97,-1 2 0,30 85 0,-52-121-71,-1 0-1,0 0 0,-1 0 0,0 0 0,-1 0 0,-2 22 0,1-34-1,0 0 0,0 0 0,-1 0-1,1 0 1,-1 0 0,1 0 0,-1-1-1,0 1 1,0 0 0,0 0 0,0-1 0,0 1-1,0 0 1,0-1 0,0 1 0,-1-1-1,1 0 1,-3 2 0,1 0-26,-1-1 1,1 0-1,-1-1 1,1 1-1,-1-1 1,0 1-1,0-1 0,-6 1 1,-8 0-111,1-1 1,0-1-1,-24-2 0,28 1 110,6 1 79,-1-1 1,1 1-1,-1-1 1,1-1 0,0 0-1,0 0 1,0 0-1,0-1 1,0 0 0,0 0-1,1 0 1,-1-1-1,1 0 1,0-1 0,0 1-1,1-1 1,-1 0-1,1-1 1,0 1 0,1-1-1,-1 0 1,1 0-1,0-1 1,0 1 0,1-1-1,0 1 1,0-1-1,1 0 1,0-1 0,-3-13-1,4-1 31,1-1-1,1 0 1,0 1-1,2-1 1,1 1-1,1 0 1,0 0-1,2 0 1,0 1-1,14-26 1,7-8-75,2 0 1,55-73-1,-40 65 158,40-76-1,-83 136-94,-1 0 0,1 1 0,-1-1 0,1 1 0,0-1 0,0 1-1,0 0 1,0 0 0,5-4 0,-6 6-26,-1 0 0,1-1-1,0 1 1,0 0 0,-1 0 0,1-1-1,0 1 1,0 0 0,-1 0 0,1 0 0,0 0-1,0 0 1,0 0 0,0 0 0,-1 1-1,1-1 1,0 0 0,0 0 0,-1 0 0,1 1-1,0-1 1,0 1 0,-1-1 0,1 0-1,0 1 1,-1-1 0,1 1 0,-1-1 0,1 1-1,0 0 1,-1-1 0,1 1 0,-1 0-1,0-1 1,1 1 0,-1 0 0,0-1-1,1 1 1,-1 1 0,17 32 12,-3 0 0,0 1-1,-3 0 1,0 1 0,9 66 0,-20-102-18,0 0 1,-1 0-1,1 1 0,0-1 1,0 0-1,0 1 1,0-1-1,0 0 1,0 1-1,1-1 1,-1 0-1,0 1 0,0-1 1,0 0-1,0 1 1,0-1-1,0 0 1,0 0-1,1 1 0,-1-1 1,0 0-1,0 0 1,0 1-1,1-1 1,-1 0-1,0 0 0,0 0 1,1 1-1,-1-1 1,0 0-1,0 0 1,1 0-1,-1 0 0,0 0 1,1 1-1,-1-1 1,0 0-1,1 0 1,-1 0-1,0 0 0,1 0 1,10-12 151,5-22 22,-8 3-160,0 0 0,3-41 0,-7 45 128,0 0 0,2 0 1,17-48-1,-22 71-128,0 2 0,1-1 0,-1 0 1,1 0-1,0 0 0,-1 1 0,1-1 0,1 1 0,-1-1 0,0 1 1,0 0-1,5-3 0,-5 4-19,-1 1 0,0-1 0,1 1 0,-1-1 0,0 1 1,1 0-1,-1 0 0,1 0 0,-1 0 0,1 0 0,-1 0 0,1 0 0,-1 0 0,0 0 0,1 1 0,-1-1 1,1 1-1,-1-1 0,0 1 0,1-1 0,-1 1 0,0 0 0,0 0 0,0-1 0,1 1 0,-1 0 1,0 0-1,0 0 0,0 0 0,1 2 0,11 13-56,-1 0 0,0 0 0,-1 2 0,-1-1 0,0 1 0,-2 0 0,0 1 0,-1 0 0,-1 0 0,-1 1 0,0 0 0,-2-1 0,3 37 0,-6-55-43,0 0-1,0-1 1,0 1 0,0 0-1,0 0 1,0-1-1,0 1 1,0 0-1,0 0 1,0 0 0,0-1-1,-1 1 1,1 0-1,0-1 1,0 1 0,-1 0-1,1 0 1,0-1-1,-1 1 1,1-1 0,-1 1-1,1 0 1,-1-1-1,1 1 1,-1-1-1,0 1 1,1-1 0,-1 1-1,0-1 1,1 0-1,-1 1 1,0-1 0,1 0-1,-1 0 1,0 1-1,0-1 1,1 0 0,-1 0-1,0 0 1,0 0-1,1 0 1,-1 0 0,-1 0-1,-29 1-5754</inkml:trace>
  <inkml:trace contextRef="#ctx0" brushRef="#br0" timeOffset="3670.84">1582 4 11957,'0'0'9125,"34"-3"-9157,-15 14-2177,-4 0-3074,-2-3-5474</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30:01.625"/>
    </inkml:context>
    <inkml:brush xml:id="br0">
      <inkml:brushProperty name="width" value="0.05" units="cm"/>
      <inkml:brushProperty name="height" value="0.05" units="cm"/>
      <inkml:brushProperty name="color" value="#E71224"/>
    </inkml:brush>
  </inkml:definitions>
  <inkml:trace contextRef="#ctx0" brushRef="#br0">27 418 1008,'0'0'19265,"-5"-5"-17955,-12-12-352,12 12-534,5 18-696,3 46 477,17 90 0,-4-36-68,-13-81-82,4 26-49,-7-97-260,0 3 33,-15-63-49,-3-34-1,16 105 216,-1-4-7,2 0-1,1 1 0,1-1 0,8-44 1,-8 71 43,0 1 0,1 0 0,-1 0 0,1 0 0,-1 0 1,1 0-1,1 0 0,-1 1 0,0-1 0,1 1 0,0-1 0,0 1 1,0 0-1,4-4 0,-5 6 15,0 0-1,0 0 1,0 0 0,0 1 0,0-1 0,0 0 0,1 1-1,-1 0 1,0-1 0,0 1 0,0 0 0,0 0 0,0 0-1,1 0 1,-1 1 0,0-1 0,0 0 0,0 1 0,0 0-1,0-1 1,0 1 0,0 0 0,0 0 0,0 0 0,0 0 0,0 1-1,-1-1 1,1 0 0,0 1 0,-1-1 0,3 3 0,7 8 46,0 1 1,-1 0 0,-1 0-1,0 1 1,0 0 0,-1 1-1,11 28 1,31 118 48,-43-134-102,12 33 72,-10-31-207,-1 0-1,9 54 0,-17-82-246,0 15-672,-17-9-11433</inkml:trace>
  <inkml:trace contextRef="#ctx0" brushRef="#br0" timeOffset="1710.2">109 670 3874,'0'0'10410,"2"-3"-10167,-1 1-237,0 1 0,0-1 0,0 1-1,1 0 1,-1-1 0,1 1 0,-1 0 0,1 0 0,-1 0 0,1 0 0,0 0 0,-1 1 0,1-1 0,0 0 0,0 1 0,-1-1 0,1 1 0,0 0 0,3-1 0,52-3 99,-17 1-164,-21 0-456,0-1 1,0-1-1,0-1 0,0 0 0,-1-2 1,30-15-1,-41 19 375,-1 0 1,1-1-1,-1 0 0,0 0 0,0 0 1,-1-1-1,0 0 0,0 0 0,0 0 1,-1 0-1,0-1 0,0 0 1,0 0-1,-1 0 0,0 0 0,0 0 1,-1-1-1,0 1 0,1-15 0,0-1 709,-2 0-1,-1 0 1,-3-28-1,3 43 97,-1 0 1,-1 0-1,0 1 1,0-1-1,0 0 1,-1 1-1,0 0 1,0 0-1,-1-1 1,0 2-1,0-1 1,-11-12-1,15 19-637,0 0-1,-1 0 0,1 0 0,0 0 1,0 0-1,-1 0 0,1 0 1,0 0-1,-1 0 0,1 0 0,0 0 1,0 0-1,-1 0 0,1 0 0,0 0 1,-1 0-1,1 0 0,0 0 0,0 1 1,-1-1-1,1 0 0,0 0 0,0 0 1,-1 0-1,1 0 0,0 1 0,0-1 1,0 0-1,-1 0 0,1 0 0,0 1 1,0-1-1,0 0 0,0 0 0,0 1 1,-1-1-1,1 0 0,0 1 0,0-1 1,0 0-1,0 0 0,0 1 0,0-1 1,0 0-1,0 1 0,0-1 0,0 0 1,0 0-1,0 1 0,0-1 0,-3 19-95,0-1-1,1 1 0,1-1 1,2 31-1,0-11 20,0-14 56,0 1 0,2-1 0,1 0 0,7 27 0,-8-40-8,1 1 0,0-1-1,0 0 1,1 0 0,1-1 0,0 0-1,0 0 1,1 0 0,0 0 0,13 12 0,-15-18 22,0 0 1,0-1 0,0 0 0,1 0 0,-1-1 0,1 0-1,-1 0 1,1 0 0,0 0 0,0-1 0,0 0 0,0 0-1,0-1 1,0 1 0,0-2 0,0 1 0,0 0 0,0-1-1,0 0 1,0-1 0,0 1 0,0-1 0,-1 0 0,1 0-1,-1-1 1,1 0 0,-1 0 0,0 0 0,0-1 0,0 1-1,-1-1 1,1 0 0,-1-1 0,0 1 0,0-1 0,0 0 0,5-10-1,-3 4 34,-1-1-1,-1 1 0,0-1 0,0-1 1,-1 1-1,-1 0 0,1-14 1,0-91 902,-4 72-100,0 56-481,0 7-349,0 1-1,1 0 1,1 0 0,1 0 0,5 21 0,-2-25-55,0-1 0,2 0 0,-1 0 0,2-1 0,11 17 0,-16-25-72,0-1 0,0 0 0,1-1 1,-1 1-1,1-1 0,0 1 0,0-1 0,0 0 1,0 0-1,0-1 0,1 1 0,0-1 0,-1 0 1,1 0-1,0-1 0,0 1 0,0-1 1,0 0-1,7 0 0,-9-1 74,0 1 0,0-1 0,0 0 0,0 0 0,0-1 1,0 1-1,0 0 0,0-1 0,0 0 0,-1 0 0,1 0 0,0 0 0,0 0 0,-1-1 0,1 1 0,-1-1 1,1 1-1,-1-1 0,0 0 0,1 0 0,-1 0 0,0 0 0,-1-1 0,1 1 0,0 0 0,0-1 1,-1 1-1,0-1 0,1 0 0,0-3 0,8-17 74,-2 0 1,0-1-1,-2 0 0,6-37 1,8-30 1238,-20 90-1285,0 1 1,0 0-1,0-1 1,0 1-1,0 0 1,0-1-1,0 1 1,0 0 0,0 0-1,0-1 1,1 1-1,-1 0 1,0 0-1,0-1 1,0 1-1,0 0 1,1 0 0,-1-1-1,0 1 1,0 0-1,1 0 1,-1 0-1,0-1 1,0 1 0,1 0-1,-1 0 1,0 0-1,0 0 1,1 0-1,-1 0 1,0 0-1,1 0 1,-1 0 0,0 0-1,1 0 1,-1 0-1,0 0 1,0 0-1,1 0 1,-1 0-1,0 0 1,1 0 0,-1 0-1,0 0 1,0 0-1,1 0 1,-1 0-1,0 1 1,1-1-1,-1 0 1,0 0 0,0 0-1,0 1 1,1-1-1,-1 0 1,0 0-1,0 1 1,0-1-1,1 0 1,10 14-18,-1 5-116,-8-13 20,1 0 1,1 0 0,-1 0-1,1-1 1,0 1 0,0-1-1,0 0 1,1 0-1,8 6 1,-13-10 88,1-1 0,-1 0 1,1 0-1,-1 0 0,1 0 0,-1 0 0,1 0 0,-1 0 1,1 0-1,-1 0 0,0 0 0,1 0 0,-1 0 1,1 0-1,-1 0 0,1-1 0,-1 1 0,1 0 0,-1 0 1,0 0-1,1-1 0,-1 1 0,1 0 0,-1-1 0,0 1 1,1 0-1,-1-1 0,0 1 0,1 0 0,-1-1 0,0 1 1,0-1-1,1 1 0,-1 0 0,0-1 0,0 1 1,0-1-1,0 1 0,0-1 0,0 1 0,1-1 0,-1 1 1,0-1-1,0 1 0,0-1 0,0 1 0,-1-1 0,1 0 1,0-1-4,1 0 0,-1 0 0,0 0 1,0 0-1,0 0 0,-1 0 1,1 0-1,0 0 0,-1 0 1,0 1-1,0-4 0,-2 3 29,1 0-1,-1 0 1,1 0 0,-1 0-1,0 0 1,0 0-1,0 1 1,0 0 0,0-1-1,0 1 1,0 0-1,-1 0 1,1 1-1,0-1 1,-1 1 0,1 0-1,0 0 1,-1 0-1,1 0 1,-4 1 0,2-1 34,0 0 1,0 1-1,0 0 1,0 0-1,0 0 1,0 1-1,1-1 1,-1 1-1,0 0 1,1 1-1,-1-1 1,-6 6-1,5-2-47,0 1-1,0 0 1,0 0-1,1 0 1,0 1-1,1 0 1,0 0 0,0 0-1,0 0 1,1 1-1,0-1 1,1 1-1,0 0 1,1 0-1,-1 0 1,2 0-1,-1 17 1,2-25 6,-1 1 1,0-1-1,1 1 1,0-1 0,-1 1-1,1-1 1,0 0-1,-1 1 1,1-1 0,0 0-1,0 1 1,0-1-1,0 0 1,0 0 0,0 0-1,1 0 1,-1 0-1,0 0 1,0 0-1,1-1 1,-1 1 0,1 0-1,-1-1 1,1 1-1,-1-1 1,1 1 0,-1-1-1,3 1 1,6 0 44,0 0-1,0 0 1,14-1 0,-13 0 21,-4 0-27,0 0 1,0-1 0,0 0 0,0 0-1,0 0 1,0-1 0,-1 0 0,1-1-1,0 1 1,-1-1 0,1 0 0,10-8-1,-12 7 6,-1 0 0,0 0 0,0 0-1,0-1 1,-1 1 0,1-1 0,-1 0-1,0 0 1,0 0 0,-1 0-1,0 0 1,0-1 0,0 1 0,0-1-1,-1 1 1,1-10 0,-1-54 2311,-10 79-1985,5 10-360,0 1 0,2 0-1,1 0 1,0-1 0,2 1-1,0 0 1,1 0 0,8 32 0,6-4 61,1-1 1,40 76 0,-31-72-15,30 89 1,-55-140-71,7 38-76,-7-38 52,-1 0-1,0 0 1,0 0-1,0 0 1,1 0-1,-1 0 0,0 0 1,0 0-1,-1 0 1,1 0-1,0 0 1,0 0-1,0 0 0,-1 0 1,1 0-1,0 0 1,-1 0-1,1 0 0,-1 0 1,1 0-1,-1 0 1,0 0-1,1-1 1,-1 1-1,0 0 0,1 0 1,-1-1-1,0 1 1,0-1-1,0 1 1,0-1-1,-1 2 0,-6-1-68,0 0 0,0 0 0,1 0-1,-1-1 1,0 0 0,0-1 0,0 0-1,0 0 1,-14-4 0,18 4 114,1-1 1,-1 1-1,0-1 1,1 0-1,0 0 1,-1 0-1,1 0 1,0 0-1,0-1 1,0 0-1,0 1 1,0-1-1,1 0 0,0-1 1,-1 1-1,1 0 1,0-1-1,0 1 1,1-1-1,-1 1 1,1-1-1,-2-4 1,0-9 22,1 1 0,0 0 0,2-1 0,-1 1 1,2-1-1,0 1 0,1-1 0,7-27 1,7-11 39,25-61 1,-24 72 27,87-214 692,-104 257-785,0 1 0,1-1 1,-1 1-1,0 0 0,0-1 0,0 1 0,0 0 0,1-1 0,-1 1 1,0 0-1,0-1 0,0 1 0,1 0 0,-1 0 0,0-1 0,1 1 1,-1 0-1,0 0 0,1-1 0,-1 1 0,0 0 0,1 0 0,-1 0 1,0 0-1,1-1 0,-1 1 0,0 0 0,1 0 0,-1 0 0,1 0 1,-1 0-1,0 0 0,1 0 0,-1 0 0,1 0 0,-1 0 0,0 0 0,1 0 1,-1 1-1,0-1 0,1 0 0,-1 0 0,0 0 0,1 0 0,-1 1 1,0-1-1,1 0 0,-1 0 0,0 1 0,1-1 0,-1 0 0,0 1 1,0-1-1,1 0 0,-1 0 0,0 1 0,0-1 0,0 1 0,1-1 1,13 25 139,-13-23-142,16 39 97,-1 2 0,13 61 0,-15-52-57,-14-51-41,0 0 0,0 0-1,0 0 1,0 0 0,1 0 0,-1 0 0,0-1 0,0 1-1,1 0 1,-1 0 0,1 0 0,-1 0 0,0 0 0,1-1-1,0 1 1,-1 0 0,1-1 0,-1 1 0,1 0 0,0-1 0,0 1-1,-1 0 1,1-1 0,0 0 0,0 1 0,0-1 0,-1 1-1,3 0 1,-2-2 2,0 0 0,0 1 0,0-1 0,1 0-1,-1 1 1,0-1 0,0 0 0,0 0 0,0 0 0,0 0 0,-1 0-1,1 0 1,0 0 0,0 0 0,-1 0 0,2-3 0,4-7 19,-1-1 1,7-23 0,-5 3 67,3-37 0,-7 43 15,1 1 1,14-49-1,-18 74-105,0-1 0,0 1-1,0-1 1,0 1 0,1-1-1,-1 0 1,0 1 0,0-1-1,1 1 1,-1-1-1,0 1 1,0-1 0,1 1-1,-1-1 1,1 1 0,-1 0-1,0-1 1,1 1 0,-1-1-1,1 1 1,-1 0 0,1-1-1,-1 1 1,1 0-1,-1 0 1,1-1 0,-1 1-1,1 0 1,0 0 0,-1 0-1,1 0 1,-1 0 0,1 0-1,0 0 1,-1 0-1,1 0 1,-1 0 0,1 0-1,-1 0 1,1 0 0,0 0-1,-1 1 1,1-1 0,-1 0-1,1 0 1,-1 1-1,1-1 1,-1 0 0,1 1-1,-1-1 1,1 0 0,-1 1-1,0-1 1,1 1 0,23 28-239,-22-26 247,20 30 102,21 40 0,-37-62-383,-1 0 0,-1 0 0,0 0-1,0 1 1,-1-1 0,0 1 0,-1 0 0,1 16-1,-3-27 82,0 1-1,0-1 0,0 0 0,-1 0 1,1 0-1,0 0 0,0 0 0,-1 0 0,1 0 1,-1 0-1,1 0 0,-1 0 0,1 0 1,-1 0-1,0 0 0,1 0 0,-1 0 0,0-1 1,0 1-1,0 0 0,1-1 0,-1 1 1,0 0-1,0-1 0,0 1 0,0-1 1,0 1-1,0-1 0,0 0 0,0 1 0,-1-1 1,1 0-1,0 0 0,0 0 0,0 0 1,0 0-1,0 0 0,-2 0 0,-31 2-8608</inkml:trace>
  <inkml:trace contextRef="#ctx0" brushRef="#br0" timeOffset="1895.74">913 175 7555,'0'0'6852,"113"-19"-13239</inkml:trace>
  <inkml:trace contextRef="#ctx0" brushRef="#br0" timeOffset="2736.28">2288 324 12758,'0'0'8905,"-18"-7"-8283,-61-22-145,74 27-456,0 1-1,0 0 0,0 0 0,0 0 1,0 1-1,0-1 0,0 1 1,0 1-1,0-1 0,0 1 0,0-1 1,0 1-1,1 1 0,-1-1 0,0 1 1,0 0-1,1 0 0,-1 0 0,-4 4 1,1 0-35,1 0 0,0 0 1,0 1-1,0 0 0,1 0 1,0 0-1,-8 14 1,9-12-46,0 1 1,1 0 0,0 0 0,1 0 0,0 0 0,0 1 0,1-1 0,0 1 0,1-1 0,0 1 0,1 0 0,1 13 0,-1-21 26,1 0 0,-1 0 1,1 0-1,0 0 0,-1-1 0,1 1 1,1 0-1,-1 0 0,0-1 1,1 1-1,-1-1 0,1 1 1,0-1-1,-1 1 0,1-1 1,1 0-1,-1 0 0,3 2 1,0 0-82,0-1 1,1 0-1,-1 0 1,1-1-1,-1 0 1,1 0-1,0 0 1,11 2-1,-9-3 22,0 0-1,0 0 1,0 0-1,0-1 0,0-1 1,0 1-1,0-1 1,0-1-1,0 1 1,-1-2-1,1 1 0,-1-1 1,1 0-1,10-6 1,-12 4 185,1-1 0,-1 0 0,0 0 0,0-1 0,0 0 0,-1 0 0,0-1 0,-1 1 0,0-1 0,0 0 0,0 0 0,-1 0 0,0-1 0,2-15 0,0-6 442,-1 1-1,-2-59 1,-1 86-518,-1 0 1,0 1 0,-1-1-1,1 1 1,0-1-1,0 1 1,-1-1-1,1 0 1,-1 1 0,1-1-1,-1 1 1,0 0-1,1-1 1,-1 1-1,0-1 1,0 1-1,0 0 1,0 0 0,0 0-1,0-1 1,-1 1-1,1 0 1,0 0-1,0 1 1,-1-1 0,1 0-1,-3-1 1,3 2-18,0 0 0,0 0 0,0 0 0,0 0 0,0 0 0,-1 0 0,1 1 0,0-1 0,0 0 0,0 0 1,0 1-1,0-1 0,0 1 0,0-1 0,0 1 0,0-1 0,0 1 0,1 0 0,-1-1 0,0 1 0,0 0 0,1 0 0,-1 0 1,0-1-1,1 1 0,-1 0 0,0 0 0,1 0 0,0 0 0,-1 0 0,1 0 0,-1 0 0,1 0 0,0 0 0,0 0 1,0 1-1,0-1 0,0 0 0,0 2 0,-1 1-62,0 0-1,1 1 1,0-1 0,-1 1 0,2-1 0,-1 0-1,0 1 1,1-1 0,0 0 0,0 0 0,0 1-1,1-1 1,-1 0 0,1 0 0,3 5 0,-2-6-66,-1 0 0,1 0-1,0 0 1,1 0 0,-1-1 0,0 1 0,1-1 0,-1 0 0,1 0 0,0 0-1,0-1 1,0 1 0,0-1 0,0 0 0,0 0 0,6 1 0,-2-1-225,0 0 1,-1 0 0,1 0 0,0-1 0,-1 0-1,1-1 1,0 1 0,14-5 0,-18 4 304,1-1 1,-1 0-1,0 0 1,0-1-1,-1 1 1,1-1-1,0 0 1,-1 0-1,1 0 1,-1 0-1,0-1 1,0 1-1,-1-1 1,1 0 0,-1 0-1,3-4 1,2-7 196,-1 1 0,0-1 1,-1 0-1,-1 0 0,0 0 1,2-27-1,0-95 6068,-6 130-5637,-6 9 537,2 7-1111,0-1-1,1 1 1,0 0 0,0 0 0,1 0-1,0 0 1,1 0 0,0 16-1,-1-4 41,-5 74 440,6 111 0,2-179-468,2 0 0,0 0 0,2 0 0,14 44 0,-13-54-15,0 0 0,1 0 0,1-1 0,1 0 0,0-1 0,1 0-1,1 0 1,13 14 0,-21-26-14,1 0 1,-1 0-1,1 0 0,-1 0 1,1 0-1,0-1 0,0 0 0,0 0 1,1 0-1,-1 0 0,0 0 0,1-1 1,-1 0-1,1 0 0,-1 0 0,9 0 1,-10-1 2,0-1 1,-1 1 0,1-1 0,-1 1 0,1-1 0,-1 0 0,1 0 0,-1 0-1,1 0 1,-1 0 0,0-1 0,1 1 0,-1-1 0,0 1 0,0-1 0,0 0-1,0 0 1,-1 0 0,1 0 0,0 0 0,-1 0 0,0-1 0,1 1-1,-1 0 1,0-1 0,0 1 0,0-1 0,0 1 0,0-5 0,1 0-71,0-1 0,-1 0 0,0 0 0,0 1 0,-1-1 0,0 0 0,-1 0 0,1 0 0,-1 0 0,-1 1 0,-3-12 0,4 14-28,-2 0-1,1 0 0,0 1 0,-1-1 0,0 0 0,0 1 1,-1 0-1,1-1 0,-1 1 0,0 1 0,0-1 1,0 0-1,0 1 0,-1 0 0,1 0 0,-1 0 1,-7-2-1,-78-25-5961,42 12-1262</inkml:trace>
  <inkml:trace contextRef="#ctx0" brushRef="#br0" timeOffset="3448.19">3409 369 4866,'0'0'11323,"-19"-10"-10376,-63-29-104,78 38-784,0-1 0,0 1 0,0 0 0,0 0 1,0 0-1,0 0 0,0 1 0,0 0 0,0 0 0,0 0 0,0 0 1,0 0-1,0 1 0,0 0 0,0 0 0,0 0 0,-5 2 1,2 1 16,0 0 0,0 0 0,1 1 1,-1 0-1,-10 11 0,9-9-48,-1 2-38,0 0 1,0 1-1,1-1 0,1 1 1,-1 1-1,2 0 1,-1 0-1,2 0 0,-1 1 1,2-1-1,-1 1 0,2 0 1,0 1-1,0-1 0,1 1 1,0-1-1,1 15 1,1-22-45,0 0 1,0 0 0,1 0 0,0 0 0,0 0 0,0-1 0,0 1 0,1 0 0,0 0 0,0-1 0,0 1 0,1-1 0,-1 0 0,1 1 0,0-1 0,0 0 0,1-1 0,-1 1 0,1-1-1,0 1 1,0-1 0,0 0 0,0-1 0,0 1 0,1-1 0,6 4 0,2-2-230,-1 1-1,1-2 1,0 0 0,0 0-1,0-1 1,0-1 0,0 0-1,0-1 1,16-1 0,-25 1 248,1-1 1,0 0 0,-1 0-1,1 0 1,-1 0 0,1-1-1,-1 0 1,1 0 0,-1 0-1,0 0 1,0-1 0,0 1-1,0-1 1,-1 0 0,6-6-1,-4 3 65,0 0 0,-1 0 0,0-1 0,0 0 0,0 0 0,-1 0 0,0 0 0,3-14 0,0-8 475,-2-1 1,0 0-1,-2-57 1,-2 74-288,0-3 87,1-13 232,-2 1 0,0 0 0,-2 0 0,-1 0 0,-9-35 0,-13-11 1262,26 74-1790,0 0 1,0-1-1,0 1 1,0 0-1,0 0 1,0 0-1,0 0 1,0 0 0,0 0-1,0-1 1,0 1-1,0 0 1,0 0-1,0 0 1,-1 0 0,1 0-1,0 0 1,0 0-1,0 0 1,0-1-1,0 1 1,0 0-1,0 0 1,-1 0 0,1 0-1,0 0 1,0 0-1,0 0 1,0 0-1,0 0 1,0 0 0,-1 0-1,1 0 1,0 0-1,0 0 1,0 0-1,0 0 1,0 0-1,-1 0 1,1 0 0,0 0-1,0 0 1,0 0-1,0 0 1,0 0-1,0 0 1,-1 0-1,1 0 1,0 1 0,-5 8 51,-1 13-171,1 18 35,2 1-1,2 65 1,1-88 40,1-3-27,0-1 1,1 1 0,1 0 0,0-1-1,1 0 1,0 1 0,1-1 0,1-1-1,0 1 1,1-1 0,0 0 0,1-1-1,1 0 1,0 0 0,0 0 0,1-2-1,22 20 1,-21-21-575,1-1-1,-1-1 1,1 0-1,1 0 1,13 4-1,-14-6-682,1-1 0,0-1 0,0 0 0,0-1 0,21 2 0,11-4-5140</inkml:trace>
  <inkml:trace contextRef="#ctx0" brushRef="#br0" timeOffset="4130.2">3801 467 4674,'0'0'8372,"-16"-8"-6654,-52-20-768,65 26-907,0 1 0,0 0 0,0 0 0,0 0 0,0 1 0,0-1 1,0 1-1,-1 0 0,1 0 0,0 0 0,0 0 0,0 0 0,0 1 0,-1-1 0,1 1 0,0 0 0,0 0 1,0 0-1,0 0 0,1 1 0,-1-1 0,0 1 0,0-1 0,1 1 0,-1 0 0,1 0 0,0 1 1,-1-1-1,1 0 0,0 1 0,-3 4 0,2-1-66,-1 1 1,1 0-1,0 0 1,0 0-1,1 0 1,0 1-1,0-1 1,1 0-1,0 1 1,-1 11-1,2-12 15,0-1 1,0 0-1,1 1 0,0-1 0,0 0 1,0 0-1,0 0 0,1 0 0,0 0 1,6 10-1,-6-13-2,0 0 1,1 0-1,-1-1 0,1 1 1,0-1-1,0 0 0,0 1 1,0-1-1,0-1 0,0 1 1,1 0-1,-1-1 0,0 0 1,1 0-1,-1 0 0,1 0 1,-1 0-1,1-1 0,0 1 1,4-1-1,-1 0-18,0 1 0,0-1 1,-1 0-1,1-1 0,0 1 0,0-1 1,8-3-1,-12 3 43,0-1-1,0 1 1,0-1-1,0 0 1,0 0 0,0 0-1,-1 0 1,1-1 0,-1 1-1,1-1 1,-1 1-1,0-1 1,0 0 0,0 0-1,0 0 1,1-3 0,2-8 425,0 0 0,-1-1 0,-1 1 0,0-1 0,-1 0 0,0 0 0,-1 0 0,-1 0 1,-2-17-1,2 1 1385,0 31-1462,0 19-533,0-6 173,0 0 1,1-1 0,0 1 0,1-1-1,1 0 1,7 22 0,-9-30-69,1 0-1,0 0 1,0-1 0,0 1 0,1 0-1,-1-1 1,1 0 0,0 1 0,0-1-1,0 0 1,0 0 0,0-1 0,1 1 0,-1-1-1,1 1 1,0-1 0,0 0 0,0-1-1,0 1 1,0-1 0,0 1 0,0-1-1,8 0 1,-8 0 8,0 0 1,0-1-1,1 0 0,-1 0 1,0 0-1,0-1 0,1 1 0,-1-1 1,0 0-1,0 0 0,0-1 1,0 1-1,0-1 0,0 0 1,0 0-1,-1 0 0,1 0 0,-1-1 1,5-3-1,-2-1 56,0 0 1,-1 0-1,0 0 1,0-1-1,0 0 1,-1 0-1,0 0 1,3-11-1,0-5 69,-1 0 1,-2-1-1,0 1 0,-1-1 1,-1 0-1,-4-47 0,2 69-52,0-11 176,-1 0 0,-1 1 0,0-1 1,-1 1-1,-1-1 0,0 1 1,-1 0-1,0 0 0,-1 1 0,0 0 1,-1 0-1,-12-17 0,8 21 515,5 14-436,2 24-301,3-23 43,-2 29 22,2 1 0,1 0 1,2-1-1,1 1 0,2-1 0,2 0 1,1 0-1,20 54 0,-18-64-143,21 53 22,-27-71-493,0-1 0,0 1 0,1-1 0,7 8 0,-3-8-1669,-2-5-3358</inkml:trace>
  <inkml:trace contextRef="#ctx0" brushRef="#br0" timeOffset="4285.76">4040 427 5042,'0'0'3538,"120"17"-7444,-90-11 1041</inkml:trace>
  <inkml:trace contextRef="#ctx0" brushRef="#br0" timeOffset="4691.08">4312 442 1809,'0'0'10941,"7"-17"-8599,21-54-477,-27 69-1710,-1 0 1,1 0-1,0 0 0,-1 0 1,1 0-1,-1 0 0,0 0 0,0 0 1,1 0-1,-2 1 0,1-1 0,0 0 1,0 0-1,0 0 0,-1 0 1,1 0-1,-2-2 0,2 3-105,-1 0 1,0 0-1,0 0 0,1 0 0,-1 0 1,0 1-1,0-1 0,0 0 1,0 1-1,0-1 0,0 1 0,0-1 1,0 1-1,0-1 0,0 1 0,0 0 1,0-1-1,-1 1 0,1 0 0,-2 0 1,0 0-6,-1 0 1,0 0 0,1 0-1,-1 1 1,0-1 0,1 1 0,-1 0-1,1 0 1,-1 1 0,1-1-1,0 1 1,-6 3 0,4 0-28,0 1 1,0 0-1,1 0 1,0 0-1,0 1 1,0-1-1,1 1 1,0 0-1,0 0 1,1 0-1,-1 1 1,-1 14-1,2-7-17,0 0 1,1 0-1,0 0 0,1 0 1,4 24-1,-3-35-18,-1 0 0,1 0 0,1 0-1,-1 0 1,0-1 0,1 1 0,0 0 0,0-1 0,0 0 0,0 1 0,1-1-1,-1 0 1,1 0 0,0 0 0,-1-1 0,1 1 0,1-1 0,-1 1 0,0-1-1,1 0 1,3 2 0,1-1-191,1 0 0,0 0 0,-1-1 0,1 0 0,0 0 0,0-1 0,0 0 0,10-1 0,-16 0 185,0-1 0,0 1 0,0-1 0,0 0 0,0 0 0,0 0 0,-1 0 0,1-1 0,0 1 0,-1-1 0,1 1 0,-1-1 0,1 0 0,-1 0 0,0 0 0,0 0-1,0-1 1,0 1 0,0-1 0,-1 1 0,1-1 0,-1 1 0,1-1 0,-1 0 0,0 0 0,0 0 0,0 1 0,0-5 0,3-7 71,-1-1 1,0 0-1,-1 0 0,0-21 0,-2-100 3530,0 168-3601,0 1 1,2-1-1,2 0 1,15 63 0,-18-92-215,0 0 0,0 0 1,0 0-1,0 0 1,1 0-1,0-1 1,-1 1-1,5 4 0,-5-6-154,1 1-1,-1-1 0,0 0 1,1 0-1,-1 0 0,1-1 0,-1 1 1,1 0-1,-1-1 0,1 1 1,3 0-1,16 0-4829</inkml:trace>
  <inkml:trace contextRef="#ctx0" brushRef="#br0" timeOffset="4985.63">4914 0 11269,'0'0'11168,"0"22"-10525,0-11-544,0 29 164,2-1 0,8 49 0,56 226 520,-41-204-1987,-24-126-10847,-1-12 4621</inkml:trace>
  <inkml:trace contextRef="#ctx0" brushRef="#br0" timeOffset="5673.33">4911 399 1697,'0'0'15401,"-8"-8"-15059,-1 0-322,-14-13-13,23 21-6,0 0 0,0 0 0,0 0 0,0 0 0,0 0 0,0 0 0,0 0 0,0 0 0,0 0 1,0 0-1,0 0 0,0 0 0,0 0 0,0 0 0,0 0 0,0 0 0,0-1 0,0 1 0,0 0 0,0 0 0,0 0 0,0 0 0,0 0 0,0 0 0,0 0 0,0 0 0,0 0 0,0 0 0,0 0 0,0 0 0,0 0 0,0-1 0,0 1 0,0 0 0,0 0 0,0 0 0,0 0 0,0 0 0,0 0 0,0 0 0,0 0 1,0 0-1,0 0 0,0 0 0,0 0 0,0 0 0,-1 0 0,19 9 119,-2 0-201,1-1 0,0 0-1,0-2 1,1 0 0,0-1-1,0 0 1,0-2-1,0 0 1,1-1 0,-1-1-1,1 0 1,-1-2 0,23-2-1,-37 2 41,1 0-1,0-1 1,0 1 0,-1-1-1,1 0 1,-1 0-1,0 0 1,1-1-1,-1 1 1,0-1 0,-1 0-1,1 0 1,0-1-1,-1 1 1,0-1-1,1 1 1,-1-1 0,-1 0-1,1-1 1,-1 1-1,1 0 1,1-5 0,-1-1 427,0 1 1,0-1 0,3-18 0,-2-30 5066,-5 58-5426,1 0-1,-1 0 1,0 0 0,0 0-1,1 0 1,-1 0-1,0 0 1,0 1-1,1-1 1,-1 0-1,0 1 1,0-1-1,1 0 1,-1 1 0,0-1-1,1 1 1,-1-1-1,0 1 1,0 0-1,-2 4-9,0 0 1,0 1-1,1-1 0,-1 1 0,1 0 0,0 0 1,1 0-1,0-1 0,0 2 0,-1 8 0,2 68 23,1-63-39,-1-16-26,1 0 0,0 1 0,0-1 0,0 0 0,0 0 0,1 0 0,0-1 0,-1 1 0,1 0 0,1-1 0,-1 1 0,0-1 0,1 1 0,0-1 0,0 0 0,0 0 0,0 0 0,0-1 0,1 1 0,-1-1 0,8 4 0,-9-5-1,1 1 0,0-1 0,0 0 0,0 1 0,1-2 1,-1 1-1,0 0 0,0 0 0,0-1 0,1 0 0,-1 0 1,0 0-1,0 0 0,1 0 0,-1-1 0,0 1 0,0-1 1,1 0-1,-1 0 0,0 0 0,0 0 0,0-1 0,0 1 1,-1-1-1,1 0 0,0 0 0,-1 0 0,4-3 0,0-2 45,0 0 0,-1 0 0,0-1 0,0 1-1,-1-1 1,0 0 0,-1-1 0,1 1 0,-2-1 0,1 1-1,2-16 1,-2-6 480,0 0 0,-2-33-1,-1 49-123,0 12-340,0 1 0,0 0 1,-1 0-1,1 0 0,0 0 0,0 0 0,-1 0 0,1 0 0,0 0 0,-1 0 0,1 0 0,-1 0 0,0 1 0,1-1 0,-1 0 0,-1-1 0,2 2-32,0-1 0,-1 1 1,1 0-1,-1 0 0,1 0 0,-1-1 0,1 1 0,-1 0 0,1 0 0,-1 0 0,1 0 0,0 0 0,-1 0 0,1 0 0,-1 0 0,1 0 0,-1 0 0,1 0 0,-1 0 0,1 0 0,-1 1 0,1-1 0,-1 0 0,1 0 0,0 0 0,-1 1 0,1-1 0,-1 0 0,1 0 0,0 1 0,-1-1 0,1 0 0,0 1 0,-1-1 0,1 1 0,0-1 0,0 0 0,-1 1 0,1-1 0,0 1 0,0 0 0,-4 5 20,1 0 0,0 0 0,1 0 0,0 1 0,0-1 0,0 1 0,0-1 0,1 1-1,0 8 1,0 69 45,1-65-66,1 2 24,1 0 0,1 0-1,1 0 1,1 0 0,1-1 0,13 32-1,65 115 8,-60-125 27,-1 0 0,-3 2 0,18 55 1,-34-88-77,-1 1 0,0 0 0,-1 0 1,-1 0-1,0 0 0,0 0 1,-1 0-1,-1 1 0,-2 14 0,2-25-23,0 1 0,0-1 0,-1 0 0,1 0 0,0 1 0,-1-1 0,0 0 0,1 0 0,-1 0 0,0-1 0,0 1 0,0 0 0,0-1 0,0 1 0,-1-1-1,1 0 1,0 0 0,-1 0 0,1 0 0,-1 0 0,1 0 0,-1-1 0,1 1 0,-1-1 0,-4 1 0,-8 0-208,1 0-1,-1-1 1,-16-2 0,29 2 242,-4-1-49,0 0 0,0 1 0,1-2 0,-1 1 0,0-1 0,0 0 0,1 0-1,-1-1 1,1 1 0,0-1 0,0 0 0,0-1 0,0 1 0,0-1 0,1 0-1,0 0 1,-1 0 0,2-1 0,-1 0 0,0 0 0,1 0 0,0 0 0,0 0-1,1 0 1,-1-1 0,1 1 0,0-1 0,-2-10 0,2 4-198,0 0 0,1 1 1,1-1-1,-1 0 0,2 0 1,0 0-1,0 0 0,1 1 1,1-1-1,-1 1 0,2-1 1,0 1-1,9-19 0,58-91-5900,-32 60 659</inkml:trace>
  <inkml:trace contextRef="#ctx0" brushRef="#br0" timeOffset="6170.54">5609 440 2609,'0'0'8767,"1"-17"-5288,0-8-2267,2-15 5,-3-7 6020,-1 49-7085,-4 21-27,0 1 0,1-1 0,1 1 0,1 0 0,2 0 0,0 0 0,5 35 0,2-18-64,2 0-1,2-1 1,1-1-1,18 39 1,13 41-255,-38-196-937,-9 5 1059,-25-136-1,11 99 173,14 81-51,-4-25 595,-2-79 0,10 132-648,0 0 0,0 0 1,0 0-1,0-1 0,0 1 1,0 0-1,0 0 0,0 0 1,0-1-1,0 1 0,0 0 1,0 0-1,0 0 0,0-1 1,0 1-1,0 0 0,1 0 1,-1 0-1,0 0 0,0-1 1,0 1-1,0 0 0,1 0 1,-1 0-1,0 0 0,0 0 1,0 0-1,0-1 0,1 1 1,-1 0-1,0 0 0,0 0 1,0 0-1,1 0 0,-1 0 1,0 0-1,0 0 0,1 0 1,-1 0-1,0 0 0,0 0 1,1 0-1,12 5-49,12 10 21,-14-5 47,-1 0 0,0 1 1,0 1-1,-1 0 1,-1 0-1,0 0 0,11 25 1,-14-28-64,-2 0 1,1 0-1,-2 1 1,1-1-1,-1 1 1,0-1-1,-1 1 1,0 0-1,-1-1 1,0 1 0,-1 0-1,1 0 1,-4 10-1,2-15-38,0 0-1,0 0 1,-1 0 0,0 0-1,0 0 1,0 0-1,-1-1 1,1 0 0,-1 0-1,0 0 1,-1 0 0,1 0-1,0-1 1,-9 5-1,6-3-801,1-1-1,0 1 1,0 1-1,0-1 1,1 1-1,-5 6 1</inkml:trace>
  <inkml:trace contextRef="#ctx0" brushRef="#br0" timeOffset="6894.06">5974 337 5619,'0'0'16567,"0"-9"-15620,0-19-534,0 55-316,0-24-148,0-1 1,0 0 0,0 1-1,1-1 1,-1 0-1,1 1 1,0-1 0,-1 0-1,1 0 1,0 0-1,0 0 1,0 0 0,1 0-1,-1 0 1,0 0-1,1 0 1,0 0 0,-1-1-1,1 1 1,0-1-1,0 1 1,0-1 0,-1 0-1,2 0 1,-1 1-1,0-1 1,4 1 0,0 0-168,1 0 1,0-1 0,0 0-1,0 0 1,0 0 0,0-1 0,0 0-1,8-1 1,-13 1 157,0-1 0,0 1 0,-1-1 0,1 1 0,0-1 0,0 0-1,-1 0 1,1 0 0,-1 0 0,1 0 0,-1 0 0,1 0 0,-1 0 0,0-1 0,1 1 0,-1 0 0,0-1 0,0 0 0,0 1 0,0-1-1,0 1 1,0-1 0,-1 0 0,1 1 0,-1-1 0,1 0 0,-1 0 0,1-2 0,1-7 80,-1 0-1,0 0 1,-1-17 0,0 18-54,0 3 187,0 0 0,-1-1 0,0 1 0,0 0 0,-1 0 0,0 0 0,0 0 0,-1 0 1,1 0-1,-8-11 0,8 15-64,1 1 0,-1-1-1,0 1 1,0 0 0,0 0 0,-1 0 0,1 0 0,0 0 0,-1 0 0,1 0 0,-1 1 0,0-1 0,0 1 0,1 0 0,-1 0 0,0 0 0,0 0 0,0 0 0,0 1 0,0-1 0,0 1 0,0 0 0,0 0 0,0 0 0,0 0 0,-1 0 0,1 1-1,-4 1 1,4-1-69,-1 1 0,1 0 0,0 0 0,0 0 0,0 0 0,0 0-1,1 0 1,-1 1 0,1 0 0,-1-1 0,1 1 0,0 0 0,0 0-1,0 0 1,0 0 0,-2 7 0,-20 58 2,23-67-19,-3 13 15,0 1 1,1-1-1,1 1 0,0-1 0,1 1 1,0 0-1,2-1 0,-1 1 0,6 28 0,-4-37-32,-1-1 0,1 0-1,0 0 1,0 1 0,1-1 0,-1 0-1,1-1 1,0 1 0,1 0 0,-1-1-1,1 0 1,0 0 0,0 0-1,0 0 1,0-1 0,1 1 0,-1-1-1,1 0 1,0 0 0,0-1-1,0 0 1,0 0 0,1 0 0,-1 0-1,0-1 1,1 0 0,-1 0-1,11 0 1,-9 0-14,1 0 1,-1-1-1,0 0 0,1 0 1,-1-1-1,0 0 0,1 0 1,-1-1-1,0 0 0,0 0 0,0-1 1,-1 0-1,1 0 0,-1 0 1,1-1-1,-1 0 0,0 0 0,0-1 1,-1 0-1,1 0 0,-1 0 1,0 0-1,-1-1 0,1 0 1,3-6-1,0-1 71,-1 0-1,-1 0 1,0-1 0,0 0 0,-2 0 0,1 0 0,-2-1-1,0 1 1,1-21 0,-1-16 693,-4-68 0,0 95-403,-2-2 744,1 20-93,2 18-849,0 0-162,1 0 0,1-1 1,0 1-1,1-1 0,0 1 1,1-1-1,5 12 0,42 77 212,-21-46-162,-25-44-19,36 80 173,-37-79-179,0 0-1,-1 1 0,0-1 1,-1 1-1,0 0 1,0 14-1,-2-23-52,0-1 0,-1 0 1,1 0-1,0 0 0,-1 0 0,1 0 0,-1 0 1,0 0-1,1 0 0,-1 0 0,0 0 0,0 0 0,-1 0 1,1 0-1,0-1 0,-1 1 0,1-1 0,0 1 1,-1-1-1,0 1 0,1-1 0,-1 0 0,0 0 1,0 1-1,0-1 0,0-1 0,-3 2 0,-5 2-312,-1-1-1,1-1 1,-1 0-1,-15 1 0,14-2 30,-182 7-9117,63-8-3706</inkml:trace>
  <inkml:trace contextRef="#ctx0" brushRef="#br0" timeOffset="8710.92">13 1125 2497,'0'0'11483,"0"0"-11324,0 0 0,0-1 1,0 1-1,0 0 0,-1-1 1,1 1-1,0-1 0,0 1 1,0 0-1,0-1 0,0 1 1,0 0-1,0-1 0,0 1 1,0-1-1,0 1 0,0 0 1,0-1-1,0 1 0,0 0 1,1-1-1,-1 1 0,0 0 1,0-1-1,216 3 2041,289-8-1537,-309 1-669,-93 4 44,106-15-1,11-18 55,382-38 608,-88 20-121,-181 19-119,2 27-254,-108 5-143,-49-9-18,32-1-2,-2 13 17,223-4 192,-132-31 269,-193 17-282,140-3 1,274 36 3,-76-12 595,-210-25-395,13 0-46,-245 20-394,140-5 178,236 22 1,-349-14-51,-22-4-12,-1 2 1,1-1-1,0 1 1,0 0 0,-1 1-1,12 3 1,-18-5-131,0 0 0,0 0-1,0 0 1,0 0 0,-1 1 0,1-1-1,0 0 1,0 0 0,0 0 0,0 0-1,0 0 1,-1 0 0,1 0 0,0 1-1,0-1 1,0 0 0,0 0 0,0 0-1,0 0 1,0 1 0,0-1 0,0 0-1,0 0 1,0 0 0,0 0 0,0 1-1,0-1 1,0 0 0,0 0 0,0 0-1,0 0 1,0 1 0,0-1 0,0 0-1,0 0 1,0 0 0,0 0 0,0 1-1,0-1 1,0 0 0,0 0 0,0 0-1,0 0 1,0 0 0,1 1 0,-1-1-1,0 0 1,0 0 0,0 0 0,0 0-1,0 0 1,1 0 0,-1 0 0,0 1-1,0-1 1,0 0 0,0 0 0,-17 2-1781,0-2 598,-53-3-5639,13-11-4968</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30:15.275"/>
    </inkml:context>
    <inkml:brush xml:id="br0">
      <inkml:brushProperty name="width" value="0.05" units="cm"/>
      <inkml:brushProperty name="height" value="0.05" units="cm"/>
      <inkml:brushProperty name="color" value="#E71224"/>
    </inkml:brush>
  </inkml:definitions>
  <inkml:trace contextRef="#ctx0" brushRef="#br0">12 627 5442,'0'0'14130,"-2"-13"-12956,-7-44 642,11 85-1691,1-1 0,1 0 0,14 46 0,1 6 104,21 163 37,-35-217-190,-5-25-71,0 0 1,0 0-1,0 0 1,0 0-1,0 0 1,0 0-1,0 0 1,0 0-1,0 0 1,0 0-1,0-1 1,0 1-1,1 0 1,-1 0-1,0 0 1,0 0-1,0 0 1,0 0-1,0 0 1,0 0-1,0 0 1,0 0-1,0 0 1,0 0-1,0 0 1,0 0-1,0-1 0,0 1 1,1 0-1,-1 0 1,0 0-1,0 0 1,0 0-1,0 0 1,0 0-1,0 0 1,0 0-1,0 0 1,0 0-1,0 0 1,1 0-1,-1 0 1,0 0-1,0 0 1,0 0-1,0 0 1,2-43 221,-5-19-196,-11-66 1,5 67-33,1-67 0,8 127-5,0 0-1,-1 0 1,1 0 0,0 0-1,1 0 1,-1 0-1,0 0 1,0 0 0,0 0-1,1 0 1,-1 0-1,0 0 1,1 0 0,-1 0-1,1 1 1,-1-1 0,1 0-1,-1 0 1,1 0-1,0 0 1,-1 1 0,1-1-1,0 0 1,0 1 0,0-1-1,1 0 1,0 0-7,-1 1 0,1 0 0,0-1 1,0 1-1,-1 0 0,1 0 0,0 0 1,0 0-1,-1 1 0,1-1 0,0 0 1,0 1-1,3 1 0,2 1-3,-1 0 0,1 0 1,-1 1-1,1 0 0,-1 0 0,9 9 1,11 15 52,25 36 1,-38-44-17,2-1-1,0 0 0,2-1 0,0-1 1,35 28-1,-49-43-22,-1 0 0,1-1 1,0 1-1,0-1 0,0 1 0,0-1 0,0 0 1,0 0-1,0 0 0,1-1 0,-1 1 0,0-1 1,0 1-1,1-1 0,-1 0 0,0-1 0,1 1 1,-1 0-1,4-2 0,-5 1 1,1 0-1,0-1 1,-1 1 0,0-1-1,1 0 1,-1 1 0,0-1-1,0 0 1,0-1 0,0 1-1,0 0 1,0 0 0,-1-1-1,1 1 1,-1-1 0,1 1-1,-1-1 1,0 0 0,0 1-1,1-6 1,3-18 2,-2 0-1,0-1 1,-1 0 0,-3-35-1,0 21-6,0 16 17,-1 0-1,-2 0 1,-1 0-1,-1 0 1,-11-30-1,17 53-11,-3-4-892,1 8 94,0 15-614,2 26-1338,0-37 1970,1 0 0,0 0 0,0-1 1,1 1-1,-1 0 0,1-1 1,1 1-1,-1-1 0,1 0 0,3 6 1,16 21-7710</inkml:trace>
  <inkml:trace contextRef="#ctx0" brushRef="#br0" timeOffset="1152.58">674 544 8260,'0'0'9537,"-4"-5"-8923,4 5-617,0-1 0,0 0 1,0 1-1,-1-1 0,1 0 0,0 1 0,-1-1 0,1 0 1,-1 1-1,1-1 0,-1 1 0,1-1 0,-1 1 1,1-1-1,-1 1 0,1 0 0,-1-1 0,1 1 0,-1-1 1,0 1-1,1 0 0,-1 0 0,0-1 0,1 1 0,-1 0 1,0 0-1,0 0 0,1 0 0,-1 0 0,0 0 0,1 0 1,-1 0-1,-1 0 0,1 3 1,-1 0 1,1-1-1,0 1 0,0 0 1,0 0-1,0 0 0,0 0 0,1 0 1,-1 0-1,1 6 0,-4 46 146,4 73 1,0-125-144,0-1 0,0 1 0,1 0 0,-1-1 1,1 1-1,0-1 0,0 1 0,0-1 1,0 1-1,0-1 0,0 1 0,1-1 1,-1 0-1,1 0 0,-1 0 0,1 0 1,0 0-1,0 0 0,0 0 0,0-1 0,0 1 1,0-1-1,1 1 0,-1-1 0,0 0 1,1 0-1,-1 0 0,1 0 0,-1 0 1,1-1-1,0 1 0,4 0 0,-3-1 23,0 0 0,0 1-1,0-2 1,0 1 0,1 0 0,-1-1-1,0 0 1,0 0 0,0 0-1,0 0 1,0-1 0,-1 1 0,1-1-1,0 0 1,-1 0 0,1-1 0,-1 1-1,1-1 1,-1 1 0,4-6-1,-2 1-18,0 0-1,-1 0 1,0 0-1,-1-1 1,1 1-1,-1-1 1,-1 0-1,0 0 1,3-16-1,-2-4 484,-1-44 0,-2 59-108,0 13-225,-2 20-515,0-5 356,0 0 0,1 1 0,1 0 0,1-1 0,0 1 0,1-1 0,4 17 0,-4-26-156,0 0-1,0 0 0,0 0 0,1-1 1,0 1-1,0-1 0,1 1 0,0-1 1,0 0-1,0 0 0,0-1 0,1 1 1,-1-1-1,1 0 0,0 0 0,1-1 1,-1 1-1,1-1 0,-1 0 1,8 2-1,-11-4 18,1 1-1,0-1 1,0 0 0,0 0 0,0-1 0,0 1 0,0-1-1,0 1 1,0-1 0,0 0 0,0 0 0,0 0 0,0-1-1,0 1 1,0-1 0,0 0 0,4-1 0,-4 0 139,-1 1 1,0-1 0,0 0 0,0 0-1,0 0 1,0 0 0,0 0 0,-1-1 0,1 1-1,-1 0 1,0-1 0,1 1 0,-1-1-1,0 0 1,0 1 0,-1-1 0,1 0-1,0-4 1,3-22 1061,-2 1-1,0-1 1,-4-36 0,0 5 2109,3 59-3152,0 0-1,0 1 1,0-1 0,0 1-1,0 0 1,0-1-1,0 1 1,0 0-1,0-1 1,0 1 0,0 0-1,0 0 1,0 0-1,0 0 1,0 0 0,0 0-1,0 0 1,0 0-1,0 1 1,0-1-1,0 0 1,0 1 0,0-1-1,0 0 1,0 1-1,0-1 1,1 2-1,5 3 17,-1 1 0,0 0 0,0 0 0,0 0 0,-1 1 0,0 0 0,0 0 0,5 12 0,28 70-37,-9-19-942,-28-69 404,0-1 535,0 0 0,0-1 0,-1 1 0,1 0 0,0 0 0,-1 0 0,1-1 1,-1 1-1,1 0 0,0-1 0,-1 1 0,1-1 0,-1 1 0,1-1 0,-1 1 0,1-1 0,-1 1 0,1-1 0,-1 1 0,1-1 0,-1 0 0,0 1 0,1-1 0,-1 1 0,0-1 0,1-1 0,4-18 147,-5 16-178,6-73 264,-6 63 149,0 1-1,1-1 1,0 1-1,1 0 1,1-1-1,0 1 1,8-19-1,-11 31-356,0 1 1,0 0-1,1-1 0,-1 1 0,0 0 0,0-1 1,1 1-1,-1 0 0,0 0 0,0-1 0,1 1 1,-1 0-1,0 0 0,1 0 0,-1-1 0,0 1 0,1 0 1,-1 0-1,1 0 0,-1 0 0,0 0 0,1 0 1,-1 0-1,0 0 0,1 0 0,-1 0 0,1 0 0,-1 0 1,0 0-1,1 0 0,-1 0 0,1 0 0,-1 0 1,0 0-1,1 1 0,-1-1 0,0 0 0,1 0 0,-1 0 1,0 1-1,0-1 0,1 0 0,-1 0 0,0 1 1,1-1-1,-1 0 0,0 1 0,0-1 0,0 0 1,1 1-1,-1-1 0,13 19-142,-12-19 147,7 16 5,-1 1 0,0-1 0,-1 1 0,5 22 0,14 36-741,-25-75 705,0 0-1,0 0 1,0 0-1,0-1 1,0 1-1,0 0 0,0 0 1,0 0-1,1 0 1,-1 0-1,0-1 1,0 1-1,0 0 1,0 0-1,1 0 0,-1 0 1,0 0-1,0 0 1,0 0-1,1-1 1,-1 1-1,0 0 1,0 0-1,0 0 0,0 0 1,1 0-1,-1 0 1,0 0-1,0 0 1,1 0-1,-1 0 0,0 0 1,0 0-1,0 0 1,0 1-1,1-1 1,-1 0-1,0 0 1,0 0-1,0 0 0,1 0 1,-1 0-1,0 0 1,0 0-1,0 1 1,0-1-1,0 0 1,1 0-1,-1 0 0,0 0 1,0 1-1,0-1 1,0 0-1,0 0 1,0 0-1,0 0 1,0 1-1,0-1 0,0 0 1,1 0-1,-1 0 1,0 1-1,0-1 1,0 0-1,0 1 0,4-18 101,-4 16-118,7-59 144,-5 35-62,9-39 1,-10 59-30,0-1 0,1 1 0,0 0 0,0 0 0,0 0 0,0 0 0,1 0 0,0 0 0,0 1 0,0-1 0,1 1 0,6-7 0,-9 10-24,1 0-1,-1 0 1,0 0-1,1 0 1,-1 0-1,1 0 1,-1 1-1,1-1 1,-1 0-1,1 1 1,0-1-1,-1 1 1,1-1 0,0 1-1,-1 0 1,1 0-1,0 0 1,-1 0-1,1 0 1,0 0-1,-1 0 1,1 1-1,0-1 1,1 1-1,0 1-2,0-1 0,0 1 0,0 0-1,-1 0 1,1 0 0,-1 1-1,0-1 1,1 0 0,-1 1 0,0 0-1,3 4 1,2 7-13,0 0 1,-1 1-1,9 29 1,6 49-2947,-21-92 2777,0 0 0,0-1 1,0 1-1,1-1 1,-1 1-1,0 0 0,0-1 1,0 1-1,1-1 1,-1 1-1,0-1 0,0 1 1,1-1-1,-1 1 1,1-1-1,-1 1 0,0-1 1,1 1-1,-1-1 1,1 0-1,-1 1 0,1-1 1,-1 0-1,1 1 1,-1-1-1,1 0 0,0 0 1,-1 1-1,1-1 1,-1 0-1,1 0 0,0 0 1,9 0-5540</inkml:trace>
  <inkml:trace contextRef="#ctx0" brushRef="#br0" timeOffset="2728.13">1685 499 9524,'0'0'10909,"-5"-3"-10266,4 2-635,-17-7 14,17 8-33,0 1 0,0-1 0,1 0 0,-1 0 0,0 1 0,1-1 0,-1 1 0,0-1 0,1 1 0,-1-1 0,1 1 0,-1-1 0,0 1 0,1-1 0,0 1 0,-1 0 0,1-1 0,-1 1 0,1 0 0,0-1 0,-1 1 0,1 0 0,0-1 0,0 1 0,-1 0 0,1 0 0,0-1 0,0 1 0,0 0 0,0 0 0,0 1 0,-1 3-33,0 1 1,0-1 0,1 1 0,0 0-1,0-1 1,0 1 0,1-1 0,-1 1 0,1 0-1,3 8 1,-3-12-39,1 1 0,-1-1 0,1 0 0,-1 0 0,1 0 0,-1 0 0,1 0 0,0-1 0,0 1 0,0 0-1,0-1 1,0 0 0,0 1 0,1-1 0,-1 0 0,0 0 0,1 0 0,-1 0 0,1-1 0,-1 1 0,1-1 0,-1 1 0,1-1-1,-1 0 1,4 0 0,-3 0-20,-1 1 0,1-1 0,0 0 0,-1 0 0,1 0 0,0-1 0,-1 1 0,1-1 0,-1 1 0,1-1 0,0 0-1,-1 0 1,0 0 0,1 0 0,-1 0 0,0-1 0,1 1 0,2-3 0,-3 0 126,1 1 0,-1-1 1,0 0-1,0 0 0,-1 0 0,1 1 0,-1-2 1,0 1-1,0 0 0,0 0 0,0-5 1,1-8 533,0-1 0,0-25 0,-2 39-323,0 0-1,0 0 1,-1-1-1,1 1 1,-1 0-1,0 0 1,0 0-1,-1 0 1,1 0-1,-1 0 1,0 0-1,0 0 1,0 1-1,-1-1 1,-4-5-1,6 8-211,1 0 0,-1 0 0,0 0 1,1 1-1,-1-1 0,0 0 0,0 1 0,0-1 0,1 0 0,-1 1 0,0-1 0,0 1 1,0-1-1,0 1 0,0 0 0,0-1 0,0 1 0,0 0 0,0 0 0,0 0 0,0 0 1,0 0-1,0 0 0,0 0 0,0 0 0,-1 0 0,1 0 0,0 1 0,0-1 1,0 0-1,1 1 0,-1-1 0,0 0 0,0 1 0,0 0 0,0-1 0,0 1 0,0-1 1,1 1-1,-1 0 0,0 0 0,0-1 0,1 1 0,-1 0 0,1 0 0,-1 0 1,1 0-1,-1 0 0,1 0 0,-1 1 0,-2 5-41,1-1 0,0 1-1,0 0 1,0 0 0,0 13 0,0-3 29,1 1 1,1 0-1,1 0 1,0 0-1,5 19 1,-4-30-22,0 1 0,0-1 0,1 0 0,0 0 0,0 0 0,1 0 0,0 0 0,0-1 0,0 0 1,1 0-1,0 0 0,0 0 0,1-1 0,9 8 0,-11-10-38,1 0-1,-1-1 1,1 1 0,0-1 0,0 0 0,0 0 0,0-1-1,0 1 1,0-1 0,1 0 0,-1-1 0,0 1 0,0-1-1,1 0 1,-1-1 0,0 1 0,1-1 0,-1 0-1,0 0 1,7-3 0,-5 2 25,0-1-1,0 0 1,0-1 0,0 0-1,-1 0 1,1 0-1,-1 0 1,0-1 0,-1 0-1,1-1 1,-1 1-1,0-1 1,6-10 0,-4 5 100,-2 0 1,1-1-1,-2 0 1,1 0-1,-2 0 1,0-1-1,0 1 1,-1-1 0,0 1-1,-1-1 1,-1 0-1,0 0 1,-3-20-1,2 31-56,1 0-1,0 1 0,-1-1 1,1 1-1,-1-1 1,0 1-1,1-1 0,-1 1 1,0 0-1,0-1 0,0 1 1,0 0-1,0-1 0,0 1 1,-1 0-1,1 0 1,0 0-1,0 0 0,-1 0 1,1 1-1,-1-1 0,1 0 1,-1 0-1,1 1 0,-1-1 1,1 1-1,-1 0 0,1-1 1,-1 1-1,0 0 1,1 0-1,-1 0 0,0 0 1,1 0-1,-1 0 0,1 1 1,-3-1-1,3 1-16,0-1-1,0 1 1,0 0-1,0-1 1,1 1 0,-1 0-1,0-1 1,0 1-1,1 0 1,-1 0 0,0 0-1,1-1 1,-1 1-1,1 0 1,-1 0-1,1 0 1,-1 0 0,1 0-1,0 0 1,-1 0-1,1 0 1,0 0 0,0 0-1,0 2 1,-2 31-117,3-27 51,-2-4-1,1 0 1,0 0 0,0 0 0,0 1 0,1-1-1,-1 0 1,1 0 0,-1 0 0,1 0 0,0 0-1,1 0 1,-1 0 0,0 0 0,1 0 0,-1-1-1,1 1 1,0 0 0,0-1 0,0 0 0,0 1-1,1-1 1,-1 0 0,1 0 0,-1 0 0,1 0-1,-1-1 1,1 1 0,0-1 0,0 0 0,0 1-1,0-1 1,0 0 0,0-1 0,0 1 0,0-1-1,1 1 1,3-1 0,-1 1-185,-1-1 1,0 0 0,0 0-1,1 0 1,-1-1-1,0 1 1,0-1-1,0-1 1,0 1-1,0-1 1,0 0-1,0 0 1,6-3-1,-6 1 212,0 0-1,-1 0 0,1 0 1,-1 0-1,0-1 0,0 0 0,-1 0 1,1 0-1,-1 0 0,0-1 1,3-6-1,0-1 156,-1-1 1,0 1-1,4-21 1,-4-18 5914,-5 67-5922,0 8-154,-1 6 47,2 1-1,5 33 1,-5-55-25,1-1-1,0 1 1,0 0-1,0-1 1,1 0-1,0 0 1,1 0-1,-1 0 1,1 0-1,1 0 1,-1-1-1,1 0 1,7 7-1,-9-10-45,0-1 0,-1 0-1,1 0 1,0 0 0,0 0-1,0 0 1,0 0-1,1-1 1,-1 0 0,0 0-1,1 0 1,-1 0 0,1 0-1,-1-1 1,1 1-1,-1-1 1,1 0 0,-1 0-1,1 0 1,-1-1-1,1 1 1,-1-1 0,1 0-1,-1 0 1,0 0 0,1 0-1,-1 0 1,0-1-1,0 0 1,3-2 0,2-1 62,0-1 0,-1 0 0,0 0 0,-1-1 0,1 0 0,-1 0 0,-1-1 0,1 0 0,-1 1 0,4-10 0,0-1 328,-2 0 0,0 0 0,-1-1 1,-1 0-1,0 0 0,-2 0 0,0 0 1,-1-1-1,-1-25 0,-1 68-317,0-1-1,2 1 1,0-1 0,2 0 0,8 29-1,-11-46-148,1 1 0,0-1 0,0 1-1,1-1 1,0 0 0,-1 0 0,2 0-1,-1-1 1,1 1 0,-1-1 0,1 0-1,0 0 1,1 0 0,-1 0 0,1-1 0,-1 1-1,1-1 1,0 0 0,0-1 0,1 1-1,-1-1 1,1 0 0,-1-1 0,1 1-1,-1-1 1,10 1 0,-12-2 35,0 1-1,0-1 1,0 0 0,0 0 0,0-1 0,0 1-1,0-1 1,0 1 0,0-1 0,0 0 0,0 0-1,0 0 1,0-1 0,0 1 0,-1 0-1,1-1 1,2-2 0,-1 0 112,0 0-1,0-1 1,-1 1-1,0-1 1,0 0-1,0 0 1,-1 0-1,4-9 1,6-21 917,13-65 1,6-17 1900,-24 106-2544,0 13-28,8 27-107,-15-26-251,1-1-1,0 0 1,0 1 0,0-1 0,0 1 0,0-1 0,0 0 0,1 0-1,-1 0 1,1 0 0,-1 0 0,1 0 0,0 0 0,0 0 0,3 2-1,-5-5 72,1 0 0,0 1-1,-1-1 1,1 0-1,0 0 1,-1 0 0,1 0-1,-1 0 1,0 0-1,1 0 1,-1 0 0,0 0-1,1 0 1,-1 0 0,0 0-1,0 0 1,0 0-1,0 0 1,0 0 0,0 0-1,0 0 1,0 0-1,-1 0 1,1 0 0,0 0-1,-1 0 1,1 0-1,0 0 1,-1 0 0,1 0-1,-1 0 1,0 1 0,0-2-1,-1 1 45,0 1 0,0-1 0,0 1 0,0 0 0,0 0 0,0 0 1,0 0-1,0 0 0,0 0 0,0 1 0,0-1 0,1 1 0,-1-1 0,0 1 0,0 0 0,0-1 0,0 1 0,1 0 0,-1 0 0,0 1 0,1-1 0,-1 0 0,1 0 0,-1 1 1,1-1-1,0 1 0,0-1 0,-1 1 0,1 0 0,0-1 0,0 1 0,1 0 0,-1 0 0,0 0 0,1-1 0,-1 1 0,1 0 0,-1 0 0,1 2 0,-3 11-10,1 1 0,0-1 0,2 0 0,0 16 0,0-16 68,0-11-67,0 0-1,1 0 1,-1 0 0,1 0-1,0 0 1,0 0-1,0-1 1,0 1-1,1 0 1,0-1-1,-1 1 1,1-1 0,1 1-1,-1-1 1,0 0-1,1 0 1,-1 0-1,1 0 1,0 0 0,0-1-1,0 0 1,1 1-1,-1-1 1,7 3-1,-3-2 44,1 0 0,-1 0-1,1-1 1,0 0 0,-1-1 0,1 0-1,0 0 1,0 0 0,0-1-1,0 0 1,13-3 0,-20 3-72,0 0 0,1 0 0,-1-1-1,0 1 1,1-1 0,-1 1 0,0-1 0,1 1 0,-1-1 0,0 0-1,0 0 1,0 1 0,0-1 0,0 0 0,0 0 0,0 0 0,0 0 0,0 0-1,0-1 1,0 1 0,-1 0 0,1 0 0,-1 0 0,2-2 0,-1-1-550,-1 0 0,1 1 1,0-1-1,-1 0 0,0 1 1,0-1-1,0 0 1,-1-5-1,-5-24-7390</inkml:trace>
  <inkml:trace contextRef="#ctx0" brushRef="#br0" timeOffset="2895.4">2319 1 6771,'0'0'8692,"112"41"-14006</inkml:trace>
  <inkml:trace contextRef="#ctx0" brushRef="#br0" timeOffset="3345.72">3357 426 5539,'0'0'15775,"0"0"-15735,0-1 0,-1 1 0,1 0 1,0-1-1,0 1 0,-1 0 0,1 0 0,0-1 1,0 1-1,0 0 0,0-1 0,0 1 1,0-1-1,-1 1 0,1 0 0,0-1 0,0 1 1,0 0-1,0-1 0,0 1 0,0 0 1,0-1-1,0 1 0,1 0 0,-1-1 0,0 0 1,2 1 4,1-1 1,-1 0 0,1 1-1,-1-1 1,1 1 0,0 0-1,-1 0 1,1 0 0,-1 0-1,4 1 1,5-1 140,79 1 200,-1-5 0,131-22 0,-195 21-484,-4 2-463,0-2 0,-1 0 0,34-13-1,-53 17 268,0 1 0,-1 0 0,1-1 0,0 1-1,0 0 1,-1-1 0,1 1 0,0-1 0,-1 1-1,1-1 1,0 0 0,-1 1 0,1-1 0,-1 1 0,1-1-1,-1 0 1,1 0 0,-1 1 0,1-1 0,-1 0-1,0 0 1,1 0 0,-1 1 0,0-1 0,0-1 0,1-8-6309</inkml:trace>
  <inkml:trace contextRef="#ctx0" brushRef="#br0" timeOffset="3678.27">3758 223 8548,'0'0'14969,"-7"-5"-14053,-16-10-566,23 15-348,0 0 1,0 0-1,0-1 1,0 1-1,0 0 0,0 0 1,0 0-1,1 0 0,-1 0 1,0 0-1,0 0 1,0 0-1,0 0 0,0 0 1,0 0-1,0 0 0,0 0 1,0 0-1,0-1 1,0 1-1,0 0 0,0 0 1,0 0-1,0 0 0,0 0 1,0 0-1,0 0 1,0 0-1,0 0 0,0 0 1,-1 0-1,1 0 0,0 0 1,0-1-1,21 11 47,-20-10 42,82 39 1426,-61-31-1397,-1 1 0,0 1 1,0 1-1,-1 1 0,0 1 0,-1 1 0,24 22 1,-39-31-116,0 1 1,-1-1 0,1 1-1,-1-1 1,-1 1 0,1 0 0,-1 0-1,0 0 1,0 0 0,1 8 0,-2-11-14,-1 0 0,1 0 0,-1 1 1,1-1-1,-1 0 0,0 0 1,-1 1-1,1-1 0,0 0 0,-1 0 1,0 1-1,0-1 0,0 0 1,0 0-1,0 0 0,-1 0 0,1 0 1,-1 0-1,0-1 0,0 1 1,-3 3-1,-2 0 19,-1-1 0,0 0-1,0 0 1,-1-1 0,1 0 0,-1-1 0,0 1 0,-15 2 0,6-2-968,-1-1 0,0-1 0,-25 0 0,44-2 797,0 0-1,-1 0 0,1 0 1,0 0-1,0 0 1,-1 0-1,1 0 1,0-1-1,0 1 0,0 0 1,-1 0-161,1-1 160,0 1 0,0 0 1,0 0-1,0 0 1,-1-1-1,1 1 1,0 0-1,0 0 0,0-1 1,0 1-1,0 0 1,0 0-1,0-1 0,0 1 1,0 0-1,0 0 1,0-1-1,0 1 1,0 0-1,0 0 0,0-1 1,0 1-1,0 0 1,0 0-1,0-1 1,1 1-1,-1 0 0,0-1 1,3-16-12630</inkml:trace>
  <inkml:trace contextRef="#ctx0" brushRef="#br0" timeOffset="3893.25">4177 525 14070,'0'0'12678</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30:27.996"/>
    </inkml:context>
    <inkml:brush xml:id="br0">
      <inkml:brushProperty name="width" value="0.05" units="cm"/>
      <inkml:brushProperty name="height" value="0.05" units="cm"/>
      <inkml:brushProperty name="color" value="#E71224"/>
    </inkml:brush>
  </inkml:definitions>
  <inkml:trace contextRef="#ctx0" brushRef="#br0">0 1 11733,'0'0'6627</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30:25.067"/>
    </inkml:context>
    <inkml:brush xml:id="br0">
      <inkml:brushProperty name="width" value="0.05" units="cm"/>
      <inkml:brushProperty name="height" value="0.05" units="cm"/>
      <inkml:brushProperty name="color" value="#E71224"/>
    </inkml:brush>
  </inkml:definitions>
  <inkml:trace contextRef="#ctx0" brushRef="#br0">25 351 4514,'0'0'15885,"-1"-4"-14469,-2-1-1034,-2-16 2120,5 33-2462,2 28 57,3 0-1,1-1 0,2 0 0,16 48 1,3 17 38,-15-26 126,-14-106-199,-1 1 1,-2-1-1,-1 1 0,-13-36 1,2 1-12,6 23-49,-18-87 19,26 107-19,0 0 1,2-1-1,1 1 0,2-35 1,-1 51-19,0 0 0,0 0 0,1-1 0,-1 1 1,0 0-1,1 0 0,0 0 0,0 1 0,0-1 0,0 0 1,0 1-1,0-1 0,1 1 0,-1 0 0,1-1 1,0 1-1,0 0 0,0 1 0,0-1 0,0 1 0,0-1 1,0 1-1,4-1 0,-4 1 2,0 0-1,0 0 1,0 0-1,0 0 1,1 1-1,-1 0 1,0-1 0,0 1-1,0 0 1,0 1-1,0-1 1,0 1-1,0-1 1,0 1-1,0 0 1,0 0 0,0 0-1,0 0 1,0 1-1,0-1 1,-1 1-1,1 0 1,-1-1-1,1 1 1,3 4 0,0 2-7,-1 1 0,1 0 0,-1 1 0,-1-1 1,0 1-1,0 0 0,-1 0 0,0 0 0,2 21 0,-1-2-85,-2 0-1,-3 40 0,0-60 40,0 0-1,-1-1 0,1 1 1,-2-1-1,1 1 1,-1-1-1,-1 0 0,0 0 1,0-1-1,-6 10 0,6-11 12,1-1-1,-1 0 0,0-1 0,-1 1 0,1-1 0,-1 0 0,0 0 0,0 0 0,0 0 0,0-1 0,0 0 0,-1 0 0,0-1 0,-11 5 0,16-7 55,1 0-1,-1 0 1,1 0-1,-1 0 0,1 0 1,-1 0-1,1 0 1,-1 0-1,1-1 1,0 1-1,-1 0 1,1 0-1,-1 0 0,1 0 1,-1-1-1,1 1 1,-1 0-1,1 0 1,0-1-1,-1 1 1,1 0-1,0-1 0,-1 1 1,1 0-1,0-1 1,-1 1-1,1-1 1,0 1-1,0 0 1,-1-1-1,1 1 0,0-1 1,0 1-1,0-1 1,0 1-1,0-1 1,0 1-1,-1-1 0,1 1 1,1-2-1,-2-25 65,2 19-144,-1 7 70,0 1 0,0 0 0,0-1 0,1 1 0,-1 0 0,0 0 0,0-1 0,0 1 0,1 0 0,-1 0 0,0-1 0,0 1 0,0 0 0,1 0 0,-1 0 0,0-1 0,0 1 0,1 0 0,-1 0 0,0 0 0,1 0 0,-1 0 0,0 0 0,1-1 0,-1 1 0,0 0 0,0 0 0,1 0 0,-1 0 0,0 0 0,1 0 0,-1 0 0,0 0 0,1 1 0,-1-1 0,0 0 0,1 0 0,-1 0-1,0 0 1,0 0 0,1 1 0,15 7-118,-8 2 182,0 1 1,13 22 0,-14-21-17,0 0 1,0-1-1,14 15 1,-18-23-69,1 0 0,-1 0 0,0 0 0,1 0 0,-1-1 0,1 0 0,0 0 0,0 0 0,-1 0 0,2-1 0,-1 1 0,0-1 0,0 0 0,0 0 0,6 0 0,0 0-191,1 0-1,-1-1 1,1-1 0,-1 1 0,16-4-1,-21 2 161,0 1 0,0-1 0,-1 0-1,1 0 1,-1-1 0,1 1 0,-1-1-1,0 0 1,0 0 0,0-1 0,-1 1-1,1-1 1,4-5 0,-2 0 117,0 0 0,0-1 0,-1 1 0,-1-1 0,1 0 0,-2 0 0,1-1 0,-1 1 0,-1-1 0,0 0 0,0 1 0,-1-1 0,-1 0 0,0 0 0,0 0 0,-2-11 0,1 21-17,1 0 0,0 0 0,0 0 0,-1 1 0,1-1 0,-1 0 0,1 0 0,-1 0 0,1 0 0,-1 0 0,1 1 0,-1-1 0,0 0 0,0 0 0,1 1 0,-1-1 0,0 1 0,0-1 0,0 1 0,1-1 0,-1 1 0,0-1 1,0 1-1,0 0 0,0-1 0,0 1 0,0 0 0,0 0 0,0 0 0,0 0 0,0 0 0,0 0 0,0 0 0,0 0 0,0 0 0,0 0 0,0 0 0,0 1 0,0-1 0,0 0 0,0 1 0,0-1 0,1 1 0,-1-1 0,0 1 0,0-1 1,0 1-1,1 0 0,-1-1 0,0 1 0,0 1 0,-2 5-39,0 1 1,1-1-1,0 1 1,0-1-1,1 1 1,0 0-1,1 0 1,-1 0-1,2-1 1,-1 1-1,1 0 1,0 0-1,0-1 1,1 1-1,0 0 1,1-1-1,-1 0 1,2 1-1,-1-1 1,1 0-1,0-1 1,0 1-1,0-1 1,11 12-1,-9-13-208,1-1 1,-1 1-1,1-1 0,0 0 0,0 0 0,1-1 0,-1 0 0,1 0 0,0-1 0,-1 0 0,1 0 0,0-1 0,0 0 1,0 0-1,0-1 0,0 0 0,0 0 0,16-4 0,-20 3 195,0-1-1,0 0 1,-1 0 0,1 0 0,0 0-1,-1-1 1,1 0 0,-1 0 0,0 1-1,0-2 1,0 1 0,0 0 0,-1-1-1,1 1 1,-1-1 0,0 0 0,0 0-1,0 0 1,1-5 0,5-11 304,-2 1 1,7-34-1,19-95 3811,-32 148-4090,0 0-1,0-1 0,0 1 0,0 0 0,0 0 0,0 0 0,0 0 1,0 0-1,0 0 0,0 0 0,0 0 0,0-1 0,0 1 1,0 0-1,0 0 0,0 0 0,0 0 0,0 0 0,0 0 1,0 0-1,0 0 0,0-1 0,1 1 0,-1 0 0,0 0 0,0 0 1,0 0-1,0 0 0,0 0 0,0 0 0,0 0 0,0 0 1,0 0-1,1 0 0,-1 0 0,0 0 0,0 0 0,0 0 1,0 0-1,0 0 0,0 0 0,0 0 0,1 0 0,-1 0 0,0 0 1,0 0-1,0 0 0,0 0 0,0 0 0,0 0 0,0 0 1,1 0-1,-1 0 0,0 0 0,0 0 0,6 9 69,4 11-148,-9-19 102,0 1-22,3 8-396,0 0 0,0-1 0,1 0 0,0 0-1,1-1 1,0 1 0,14 13 0,-20-21 339,1-1 1,-1 1-1,1 0 1,-1-1-1,1 1 1,0-1-1,-1 0 0,1 1 1,0-1-1,0 1 1,-1-1-1,1 0 1,0 0-1,0 1 1,-1-1-1,1 0 0,0 0 1,0 0-1,0 0 1,-1 0-1,1 0 1,0 0-1,0 0 1,0 0-1,-1 0 0,1-1 1,0 1-1,0 0 1,0-1-1,1 0 41,-1 0 0,0 0 0,0 0 0,0-1 0,0 1 0,0 0 0,0-1 0,0 1 1,-1 0-1,1-1 0,0 1 0,-1-1 0,1 1 0,-1-3 0,1 2 39,0-1 0,0 0 1,-1 0-1,1 0 0,-1-1 0,0 1 1,0 0-1,0 0 0,-1 0 1,1 0-1,-1 0 0,1 0 0,-1 0 1,0 0-1,0 0 0,-2-2 0,1 3-13,0 0 0,-1 0 0,1 1 0,-1-1-1,0 1 1,1-1 0,-1 1 0,0 0-1,0 0 1,1 0 0,-1 1 0,0-1 0,0 1-1,-4-1 1,-46 1 254,41 1-170,8-1-95,0 0-1,1 1 0,-1 0 0,0 0 0,0 0 0,1 0 1,-1 0-1,0 1 0,1 0 0,-1 0 0,1 0 0,0 0 1,0 0-1,0 1 0,0-1 0,0 1 0,0 0 0,1 0 1,-1 0-1,1 0 0,0 0 0,0 0 0,0 1 0,-1 3 1,-1 2 2,1-1 0,0 1 0,0 1 0,1-1 0,0 0 0,1 0 0,0 1 0,1 17 1,0-24-25,1-1 1,-1 1-1,1 0 1,0-1-1,0 1 1,0-1-1,0 1 1,0-1-1,1 1 1,-1-1-1,1 0 1,0 0-1,0 0 1,-1 0-1,1 0 1,1 0-1,-1 0 1,0 0-1,0-1 1,1 1-1,-1-1 1,0 0-1,1 0 1,0 0-1,-1 0 1,1 0-1,-1 0 1,1-1-1,4 1 1,10 2-146,0-1 0,0 0 0,24-1 0,-36-1 124,-1 0 63,1 0 0,-1 0 1,0 0-1,1 0 0,-1 0 0,0-1 0,1 0 1,-1 0-1,0 0 0,0-1 0,0 1 0,0-1 0,0 0 1,0 0-1,0 0 0,0-1 0,-1 1 0,1-1 1,-1 0-1,0 0 0,0 0 0,0 0 0,0-1 0,-1 1 1,1-1-1,-1 0 0,0 0 0,0 0 0,0 0 1,-1 0-1,3-8 0,-1-1 598,0-1-1,1-25 1,-3 4 2114,-5 77-2724,2 50 0,3-74 14,0-1-1,2 1 0,0-1 0,1 1 1,10 27-1,27 51 29,-22-58-102,-3 1 0,-1 1 1,12 52-1,-26-87-53,0 0 1,0-1 0,0 1 0,-1 0-1,0 0 1,0 0 0,0-1 0,0 1-1,-2 5 1,1-9 61,0 1-1,1-1 1,-1 1 0,0-1-1,0 0 1,-1 1-1,1-1 1,0 0 0,0 0-1,-1 0 1,1 0 0,-1 0-1,1 0 1,-1 0-1,1 0 1,-1-1 0,1 1-1,-1 0 1,0-1-1,1 0 1,-1 1 0,0-1-1,1 0 1,-1 0 0,0 0-1,-2 0 1,-6 1-76,3 0 24,-1-1 0,1 1 0,-1-1 0,1-1 1,-13-1-1,18 1 85,0 0 1,0 1 0,-1-1-1,1 0 1,0 0-1,0-1 1,0 1 0,1 0-1,-1-1 1,0 1-1,0-1 1,1 1-1,-1-1 1,1 0 0,-1 0-1,1 0 1,0 1-1,-1-1 1,1-1 0,0 1-1,1 0 1,-1 0-1,-1-2 1,-1-17 65,0 1-1,1 0 1,1-1-1,0 1 1,2-1 0,1 1-1,0 0 1,7-25-1,6-10 1,2 1 0,3 1 0,42-82 0,-37 86-36,-2 0 0,-2-2-1,-3-1 1,14-61-1,-29 95 155,-2 0 0,0-25-1,-1 30 378,0 13-459,-1 0-107,0 1 0,1-1 0,-1 0 0,0 1 1,0-1-1,1 1 0,-1-1 0,1 1 0,-1-1 0,0 1 1,1-1-1,-1 1 0,1 0 0,-1-1 0,1 1 0,-1 0 0,1 0 1,0-1-1,-1 1 0,1 0 0,0 0 0,0-1 0,-1 1 0,1 0 1,0 0-1,0 0 0,0-1 0,0 3 0,-3 26-117,3-28 128,-2 21 6,2-1 0,0 0 0,2 1 0,0-1 0,1 0 0,1 0 0,1 0 0,8 20-1,-9-32-36,37 87 204,-37-87-265,1 0 0,1-1 0,-1 1 0,2-1 0,-1 0 0,1-1 0,15 14 0,-20-20 76,0 1-1,0-1 0,0 1 1,1-1-1,-1 0 1,0 0-1,1 0 1,-1 0-1,1 0 0,-1-1 1,1 1-1,0-1 1,-1 1-1,1-1 1,-1 0-1,1 0 0,0 0 1,-1-1-1,4 0 1,-2 0-13,0 0 1,0-1 0,0 0 0,-1 0 0,1 0 0,0 0 0,-1-1-1,0 1 1,1-1 0,4-6 0,2-2-25,-1-1-1,-1 0 1,0-1 0,-1 0-1,10-21 1,-6 7 180,0-1 1,6-31-1,-18 75 71,0-1-1,0 1 1,2 17-1,0-24-229,-1 1 0,2-1 0,-1 1 0,1-1 0,1 1-1,-1-1 1,2 0 0,4 9 0,-7-15-26,0-1 0,1 0 1,-1 0-1,1 0 0,-1 0 0,1 0 1,0 0-1,0-1 0,0 1 0,0 0 1,0-1-1,0 0 0,1 1 0,-1-1 1,0 0-1,1 0 0,-1 0 0,1-1 0,-1 1 1,1 0-1,-1-1 0,1 0 0,-1 1 1,1-1-1,0 0 0,-1-1 0,1 1 1,-1 0-1,1-1 0,-1 1 0,1-1 1,3-1-1,0-1-1,0 0-1,-1 0 1,1-1 0,-1 1 0,0-1-1,0 0 1,0 0 0,0-1 0,-1 0-1,0 0 1,0 0 0,3-5 0,5-11 113,-1-1 0,-2 1 0,0-2 1,-2 1-1,0-1 0,-1 0 1,-2-1-1,0 1 0,-1-1 1,-2 0-1,0 1 0,-4-29 1,3 47 43,-1 0 1,1 0 0,-2 0-1,1 0 1,0 0 0,-1 0-1,0 1 1,0-1 0,0 0-1,-1 1 1,1 0 0,-1-1-1,0 1 1,-1 0 0,1 1-1,-1-1 1,1 0 0,-1 1-1,0 0 1,-5-3 0,9 6-101,-1 0 0,1 0 1,0 0-1,0 0 1,-1 0-1,1 0 1,0 0-1,0 0 1,-1 0-1,1 1 0,0-1 1,0 0-1,0 0 1,-1 0-1,1 0 1,0 0-1,0 1 1,0-1-1,0 0 1,-1 0-1,1 0 0,0 1 1,0-1-1,0 0 1,0 0-1,0 0 1,0 1-1,0-1 1,-1 0-1,1 0 0,0 1 1,0-1-1,0 0 1,0 0-1,0 1 1,0-1-1,0 0 1,0 0-1,0 1 1,1-1-1,-5 25-4,2 0 1,1 1 0,2-1-1,0 0 1,1 0-1,2 0 1,0 0-1,2 0 1,0-1-1,2 0 1,20 44 0,-16-41-92,18 37 37,-27-58-316,0-1 0,1 0 0,0 0-1,0 0 1,0 0 0,0 0 0,1-1 0,7 6 0,-6-7-1422,-4-24-14313</inkml:trace>
  <inkml:trace contextRef="#ctx0" brushRef="#br0" timeOffset="174.98">1562 319 7684,'0'0'8675,"123"-30"-8386,-95 30-241,-4 0 144,-5 0-192,-13 0-1553</inkml:trace>
  <inkml:trace contextRef="#ctx0" brushRef="#br0" timeOffset="357.72">588 165 8772,'0'0'7299</inkml:trace>
  <inkml:trace contextRef="#ctx0" brushRef="#br0" timeOffset="2731.1">2584 468 4626,'0'0'9626,"-4"-15"-8354,-15-48-159,18 60-939,-1-1 0,0 0 0,0 1 0,0-1-1,0 1 1,0-1 0,-1 1 0,1 0 0,-1 0 0,0 0 0,0 1 0,0-1 0,-1 1-1,1-1 1,0 1 0,-1 0 0,-5-2 0,2 1 82,-1 1-1,0-1 1,0 2 0,0-1-1,0 1 1,-10 0 0,15 0-240,0 1 0,0 0 0,1 0 0,-1 0 0,0 0 0,0 0 0,0 1 0,0-1 0,1 1 0,-1 0 0,0 0 1,0 0-1,1 0 0,-1 0 0,1 0 0,-1 1 0,1-1 0,-1 1 0,1 0 0,0 0 0,0 0 0,0 0 0,0 0 1,0 0-1,0 1 0,1-1 0,-1 0 0,1 1 0,0 0 0,0-1 0,-1 1 0,2 0 0,-2 3 0,-2 7-3,0 0 0,1 0 0,0 0 0,1 0-1,1 0 1,0 16 0,0-22-7,1 0 0,1 0 0,-1-1 0,1 1 0,0 0 0,1-1 0,-1 1 0,1 0 0,1-1 0,-1 0 0,1 0 0,0 0 0,7 10 0,-7-13-29,0 0 0,0 0-1,1-1 1,-1 1 0,0-1 0,1 0 0,0 0 0,-1 0 0,1 0 0,0-1 0,0 1-1,0-1 1,7 1 0,2-1-66,1 0-1,23-1 1,-36 0 89,1-1 3,1 1 1,0-1 0,-1 1 0,1-1-1,0 0 1,-1 0 0,1 0-1,-1-1 1,1 1 0,-1-1 0,0 1-1,1-1 1,-1 0 0,0 1 0,0-1-1,0 0 1,0-1 0,-1 1 0,1 0-1,0 0 1,-1-1 0,0 1-1,0-1 1,1 1 0,-2-1 0,1 0-1,0 1 1,0-1 0,0-4 0,2-10 43,-1 0 1,0 0 0,-2-28 0,0 33-26,0-70 1662,-11 116-1906,9-8 217,0 38 1,2-53-56,0-8-1,1 0 0,0 0 0,-1 0 0,1 0 0,0 0 0,1 0 0,-1 0 1,0 0-1,1 0 0,0 0 0,0-1 0,0 1 0,0-1 0,0 1 0,0-1 0,0 0 0,1 0 1,-1 0-1,1 0 0,0 0 0,-1 0 0,1-1 0,0 1 0,0-1 0,0 0 0,0 0 0,5 1 1,0 0-302,0 0 0,0 0 0,1 0 1,-1-1-1,0-1 0,1 0 0,-1 0 1,0 0-1,16-3 0,-18 0 290,-1 1-1,1-1 0,-1 0 1,1 0-1,-1 0 0,0-1 0,0 0 1,-1 0-1,1 0 0,-1 0 1,0-1-1,0 0 0,0 0 1,-1 0-1,0 0 0,4-9 1,1-1 88,-1 0 1,-1-1-1,-1 1 1,0-1-1,2-17 1,-2 6 273,-2 0 0,-1 0-1,-1 0 1,-4-31 0,2 45 72,0 0 0,-2 1 0,1-1 0,-2 0 0,1 1 0,-2 0 0,0 0 0,0 0 0,-1 0 1,-13-18-1,19 30-351,0-1 0,0 1 1,-1 0-1,1-1 1,0 1-1,-1-1 1,1 1-1,0 0 1,-1 0-1,1-1 1,0 1-1,-1 0 1,1-1-1,0 1 0,-1 0 1,1 0-1,-1 0 1,1-1-1,-1 1 1,1 0-1,0 0 1,-1 0-1,1 0 1,-1 0-1,1 0 1,-1 0-1,1 0 0,-1 0 1,1 0-1,-1 0 1,0 0-1,-8 13 13,0 19-89,6-7 73,1-1 1,0 0-1,2 1 0,1-1 0,1 1 1,1-1-1,7 24 0,-7-33-3,1 0 1,1 0-1,1 0 1,0-1-1,1 0 0,0 0 1,1 0-1,0-1 1,1 0-1,1-1 0,0 0 1,12 10-1,-16-17-17,-1-1 1,1-1-1,0 1 0,0-1 0,1 0 1,-1-1-1,0 1 0,1-1 0,11 2 1,-15-3 6,0 0 0,1-1-1,-1 0 1,0 1 0,0-1 0,0 0 0,0-1 0,1 1 0,-1 0 0,0-1 0,0 0-1,0 0 1,0 0 0,0 0 0,0 0 0,0 0 0,0-1 0,0 0 0,-1 1 0,1-1 0,-1 0-1,4-3 1,-1-2 39,-1 0-1,1-1 0,-1 1 1,0-1-1,-1 0 0,0 0 1,0 0-1,-1-1 0,0 1 1,2-15-1,-2-9 251,-1-50 1,-1 45-186,0 36 83,0 8-339,-1 11 138,1-4-65,0 0 1,0 0-1,1 0 1,1 0-1,6 24 0,-7-35-103,0 0-1,1 1 0,-1-1 1,1 0-1,0 0 0,0 0 0,0 0 1,0-1-1,0 1 0,1-1 0,-1 1 1,1-1-1,0 0 0,-1 0 0,1 0 1,0 0-1,0 0 0,1-1 0,-1 1 1,0-1-1,0 0 0,1 0 1,-1 0-1,0 0 0,1-1 0,-1 1 1,1-1-1,-1 0 0,5 0 0,-5-1 130,-1 1-1,1-1 1,-1 0-1,1 0 0,-1 0 1,0 0-1,1 0 1,-1 0-1,0-1 0,0 1 1,1-1-1,-1 1 1,0-1-1,-1 0 0,1 0 1,0 0-1,0 0 1,-1 0-1,1 0 1,-1 0-1,0-1 0,0 1 1,2-5-1,4-9 152,-2 0 0,7-26 0,-9 29-129,9-33 572,13-47 1006,-22 83-1001,1 0 0,0 1 0,0-1 0,1 1-1,1 0 1,10-14 0,-15 22-518,0 0-1,0 1 1,0-1-1,0 0 0,0 0 1,0 1-1,0-1 1,1 1-1,-1-1 1,0 1-1,0-1 1,0 1-1,0 0 1,1-1-1,-1 1 1,0 0-1,0 0 1,1 0-1,-1 0 0,0 0 1,0 0-1,1 0 1,-1 1-1,0-1 1,0 0-1,1 1 1,-1-1-1,0 1 1,0-1-1,0 1 1,0-1-1,0 1 0,0 0 1,0 0-1,0-1 1,0 1-1,0 0 1,0 0-1,-1 0 1,1 0-1,1 1 1,5 7-44,0 0 0,0 0 0,8 15 0,-11-17 82,4 7-65,-6-9-136,1 0 0,0 0 0,0 0 0,0 0 0,0-1 0,1 1 0,0-1 0,0 0 0,0 0 0,0 0 0,9 5 0,-12-9 121,0 1 0,-1-1 1,1 0-1,0 0 0,0 0 0,-1 0 0,1 0 0,0 0 0,0 0 1,0 0-1,-1 0 0,1-1 0,0 1 0,0 0 0,-1 0 0,1-1 1,0 1-1,-1-1 0,1 1 0,0 0 0,-1-1 0,1 1 0,0-1 1,-1 1-1,1-1 0,-1 0 0,1 1 0,-1-1 0,1 0 0,-1 1 1,0-1-1,1 0 0,-1 1 0,0-1 0,0 0 0,1 0 0,-1 1 1,0-1-1,0 0 0,0 0 0,0 0 0,0 1 0,0-1 0,0 0 1,0 0-1,0 1 0,-1-3 0,1 0 28,0 0 1,0-1-1,0 1 1,-1 0-1,1 0 0,-1-1 1,0 1-1,0 0 1,0 0-1,-1 0 0,-1-4 1,0 4 20,0 0 0,-1 1 0,1-1 0,-1 1 0,1 0 0,-1 0 0,0 0 0,0 0 0,0 0 0,0 1 0,0 0 0,0 0 0,-1 0 0,1 0 0,0 1 0,0-1 0,-6 1 0,6 0-11,-1 0 1,1 0-1,0 1 1,-1-1-1,1 1 1,0 0 0,-1 0-1,1 0 1,0 1-1,0-1 1,0 1-1,0 0 1,0 0 0,0 1-1,1-1 1,-6 6-1,4-3-15,1 0-1,0 1 0,1 0 1,-1 0-1,1 0 0,0 1 1,1-1-1,-1 1 0,1-1 1,-1 12-1,0 2-30,1 1-1,1 25 1,1-43-16,0 0 0,0 0 0,1 1-1,-1-1 1,1 0 0,0 0 0,-1 0 0,1 0 0,1 0 0,-1 0 0,0 0 0,1 0-1,0-1 1,-1 1 0,1-1 0,0 1 0,0-1 0,1 1 0,-1-1 0,0 0 0,1 0-1,-1 0 1,1 0 0,0-1 0,0 1 0,4 1 0,-1-1-120,0 0 1,0 0-1,1-1 1,-1 0-1,1 0 1,-1 0 0,1-1-1,-1 0 1,1 0-1,-1-1 1,0 0-1,10-2 1,-13 1 167,1 1 1,0-1 0,0 0-1,-1-1 1,1 1 0,-1 0-1,0-1 1,0 0-1,0 0 1,0 0 0,0 0-1,-1 0 1,1-1 0,-1 1-1,0-1 1,0 0 0,0 1-1,0-1 1,-1 0-1,0 0 1,1 0 0,0-7-1,2-8 702,-1 1 0,-1-1-1,0-30 1,-3-16 1654,1 64-2338,0 1-1,0-1 1,0 1 0,0 0 0,0-1 0,0 1-1,0 0 1,0-1 0,0 1 0,0 0 0,0-1-1,0 1 1,0 0 0,-1-1 0,1 1 0,0 0-1,0 0 1,0-1 0,-1 1 0,1 0 0,0 0 0,0-1-1,-1 1 1,1 0 0,0 0 0,-1-1 0,1 1-1,0 0 1,0 0 0,-1 0 0,1 0 0,0 0-1,-1 0 1,1 0 0,-1-1 0,1 1 0,0 0-1,-1 0 1,1 0 0,0 0 0,-1 0 0,1 1-1,0-1 1,-1 0 0,1 0 0,0 0 0,-1 0-1,1 0 1,0 0 0,-1 0 0,1 1 0,0-1-1,0 0 1,-1 0 0,1 1 0,0-1 0,-1 0 0,1 0-1,0 1 1,0-1 0,-1 1 0,-1 3-38,0 0 0,1 1 1,-1-1-1,1 1 0,0 0 1,0 0-1,0-1 0,0 1 1,1 5-1,1 51-13,0-45 59,0 1 14,1-1 1,1 1 0,1-1 0,0 0 0,1 0 0,13 28-1,54 87 171,-47-91-403,28 62 0,-50-94 78,0 1 0,0-1 0,-1 1 0,0-1 0,0 1 0,0 13 0,-2-20 62,0 0 1,1 0-1,-2 0 0,1 0 0,0 0 0,0-1 0,0 1 0,-1 0 0,1 0 0,-1 0 0,0-1 0,1 1 1,-1 0-1,0-1 0,0 1 0,0 0 0,0-1 0,0 1 0,-1-1 0,1 0 0,0 1 0,-1-1 0,1 0 1,-1 0-1,1 0 0,-1 0 0,1 0 0,-1 0 0,0 0 0,0-1 0,1 1 0,-1 0 0,0-1 0,0 0 1,-2 1-1,0 0-2,0-1 0,0 1 0,1-1 1,-1 0-1,0 0 0,0-1 0,0 1 1,1-1-1,-1 1 0,0-1 0,1 0 1,-1-1-1,0 1 0,-4-3 0,5 1 51,0 1-1,1-1 0,-1 1 1,1-1-1,0 0 0,0 0 1,0 0-1,0 0 1,0 0-1,1-1 0,-1 1 1,1-1-1,0 1 0,0-1 1,0-4-1,-3-13 132,1-1 0,0 0 0,2 0 0,1 0 1,1 0-1,0 0 0,2 0 0,1 1 0,7-26 0,10-23 325,43-94 1,-32 87-151,-27 64-175,29-63 635,-31 71-671,0-1 1,1 0-1,-1 1 0,1 0 1,1 0-1,-1 0 0,1 1 0,-1-1 1,1 1-1,7-4 0,-11 7-102,0 1 0,0-1 0,0 1 0,1 0 0,-1-1 0,0 1 0,0 0 0,1 0 0,-1 0 0,0 0 0,1 0 0,-1 0-1,0 0 1,0 1 0,1-1 0,-1 0 0,0 1 0,0-1 0,0 0 0,0 1 0,1 0 0,-1-1 0,0 1 0,0 0 0,0-1 0,0 1-1,0 0 1,0 0 0,-1 0 0,1 0 0,0 0 0,1 2 0,24 42 70,-21-35-75,24 53 86,-22-44-228,1 0-1,2-1 1,20 31 0,-30-48 139,1 0 0,-1 0 0,1-1 0,-1 1 1,1 0-1,-1-1 0,1 1 0,0 0 0,-1-1 1,1 1-1,0-1 0,-1 1 0,1-1 0,0 1 1,0-1-1,0 1 0,-1-1 0,1 0 0,0 0 0,0 1 1,0-1-1,0 0 0,0 0 0,0 0 0,0 0 1,-1 0-1,1 0 0,0 0 0,0 0 0,0 0 1,0-1-1,0 1 0,0 0 0,-1 0 0,1-1 0,0 1 1,0-1-1,0 1 0,-1-1 0,1 1 0,0-1 1,0 1-1,-1-1 0,1 0 0,-1 1 0,1-1 0,0 0 1,-1 1-1,1-1 0,0-1 0,2-3 55,0-1 1,0 1-1,-1-1 0,1 0 0,2-11 1,2-18 67,-2 0 0,-2-1 0,0-37 0,-1 13 98,-2 59-198,0 0 1,0 0-1,0 0 0,0-1 1,0 1-1,0 0 0,1 0 1,-1 0-1,0 0 0,1 0 1,-1-1-1,1 1 1,-1 0-1,1 0 0,-1 0 1,1 0-1,1-1 0,-2 2-16,1 0-1,-1-1 1,1 1-1,-1 0 1,1 0 0,-1 0-1,1 0 1,0 0-1,-1 0 1,1 0-1,-1 0 1,1 0-1,-1 0 1,1 0-1,-1 0 1,1 0-1,-1 0 1,1 1-1,-1-1 1,1 0 0,-1 0-1,1 0 1,-1 1-1,1-1 1,0 1-1,3 2-39,-1 0 0,1 0 0,-1 1 0,1 0 0,-1-1 0,4 8 0,6 9-18,-1 0 0,-1 0 0,0 1 0,-2 1 0,-1 0 0,0 0 0,-2 0-1,0 1 1,-2 0 0,3 39 0,-6-61-53,-1 0 0,0 0 0,0 0 0,0 0 0,0 0 0,0 0 0,0 0 0,0 0-1,0 0 1,-1 0 0,1 0 0,0 0 0,-1 0 0,1 0 0,0 0 0,-1 0 0,1 0 0,-1-1-1,0 1 1,1 0 0,-1 0 0,0 0 0,1-1 0,-1 1 0,0 0 0,0-1 0,1 1-1,-1-1 1,0 1 0,0-1 0,0 1 0,0-1 0,0 1 0,0-1 0,0 0 0,0 0-1,-2 1 1,-26 2-5829</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30:33.937"/>
    </inkml:context>
    <inkml:brush xml:id="br0">
      <inkml:brushProperty name="width" value="0.05" units="cm"/>
      <inkml:brushProperty name="height" value="0.05" units="cm"/>
      <inkml:brushProperty name="color" value="#E71224"/>
    </inkml:brush>
  </inkml:definitions>
  <inkml:trace contextRef="#ctx0" brushRef="#br0">3 446 8884,'0'0'13817,"-2"-13"-11987,4 32-1835,0 0-1,1 0 1,1 0-1,1 0 1,11 24-1,1 12 69,3 20 2,-4-15 4,30 75-1,-46-135-77,0 0-1,0 1 1,0-1-1,0 0 1,0 1-1,0-1 1,0 0-1,0 1 1,0-1-1,1 0 1,-1 0-1,0 1 1,0-1-1,0 0 1,0 1-1,1-1 1,-1 0-1,0 0 1,0 1-1,0-1 1,1 0-1,-1 0 1,0 1-1,1-1 1,-1 0-1,0 0 1,0 0-1,1 0 1,-1 0-1,0 1 1,1-1-1,-1 0 1,0 0-1,1 0 1,-1 0-1,1 0 1,4-13-78,-3-20 72,0-32-68,-3 1-1,-3-1 1,-2 1 0,-16-64 0,19 114 82,-6-22 18,1 0 1,2-1-1,-2-52 1,8 88-18,0 1 0,0-1 0,0 1 0,0-1-1,0 1 1,0-1 0,0 1 0,0-1 0,0 1 0,0-1 0,1 1 0,-1-1 0,0 1-1,0-1 1,1 1 0,-1 0 0,0-1 0,0 1 0,1 0 0,-1-1 0,0 1 0,1-1 0,-1 1-1,1 0 1,-1 0 0,0-1 0,1 1 0,-1 0 0,1 0 0,0-1 0,18 3-12,-14-1 4,-1 1 1,0-1-1,0 1 0,0 0 0,0 1 0,6 4 1,1 4 5,0 0 1,-2 1 0,1 0 0,-2 0 0,1 1 0,-2 0-1,0 1 1,0 0 0,7 25 0,-7-14-13,-2 0-1,0 1 1,-2 0 0,1 50 0,-5-65-13,0 0-1,0-1 1,-1 1-1,-1-1 1,1 1 0,-2-1-1,-6 16 1,7-20-146,0 0-1,0 0 1,0 0-1,-1-1 1,0 1 0,0-1-1,0 0 1,-1 0-1,0-1 1,0 1 0,0-1-1,0 0 1,-10 5-1,14-9 152,0 1-1,1-1 0,-1 1 0,1-1 1,-1 0-1,0 1 0,1-1 1,-1 0-1,0 1 0,0-1 0,1 0 1,-1 0-1,0 0 0,1 0 1,-1 0-1,0 0 0,0 0 0,1 0 1,-1 0-1,0 0 0,0 0 1,1 0-1,-1-1 0,0 1 0,1 0 1,-1 0-1,0-1 0,1 1 1,-1 0-1,0-1 0,1 1 0,-1-1 1,1 1-1,-1-1 0,1 1 1,-1-1-1,1 1 0,-1-1 0,1 0 1,-1 1-1,1-1 0,0 0 1,-1 1-1,1-1 0,0 0 0,0 0 1,-1-5 68,0 0-1,0 0 1,1 1 0,0-1 0,1-7 0,0 0-51,-1 12 27,0 0 0,0 0 1,0 0-1,0 0 0,0 0 1,0 0-1,1 0 0,-1 0 1,0 0-1,1 0 0,-1 0 1,0 0-1,1 0 0,-1 0 1,1 1-1,-1-1 0,1 0 1,0 0-1,-1 1 0,1-1 1,0 0-1,0 1 0,-1-1 1,1 0-1,0 1 0,0-1 1,0 1-1,0 0 0,0-1 0,0 1 1,-1 0-1,1-1 0,0 1 1,0 0-1,0 0 0,0 0 1,0 0-1,0 0 0,0 0 1,0 0-1,2 0 0,-1 1-11,1-1-1,0 0 1,0 1-1,0 0 0,-1 0 1,1 0-1,0 0 0,-1 0 1,1 1-1,-1-1 1,0 1-1,1-1 0,3 4 1,10 16 38,24 37 1,-28-40-23,0 0 1,1 0-1,24 24 0,-32-38-67,0 1-1,0-1 1,0 0-1,1 0 0,0-1 1,0 0-1,0 0 1,0 0-1,0-1 1,1 0-1,-1 0 1,1 0-1,-1-1 1,1 0-1,12 0 1,-15-1 25,0-1 0,-1 0 0,1 0 1,-1 0-1,1 0 0,-1 0 0,0-1 1,1 1-1,-1-1 0,0 0 0,0 0 1,0 0-1,0-1 0,-1 1 0,1-1 1,0 1-1,-1-1 0,0 0 0,0 0 1,0 0-1,0 0 0,0 0 0,-1-1 1,3-6-1,4-9 65,-2 0 0,0 0-1,3-23 1,-8 37-59,4-27 992,-1-1-1,-1-51 1,-9 87-890,1 12-96,2-1-1,0 1 1,0 0-1,1 0 0,1 0 1,1 0-1,0 0 1,1 1-1,1-1 1,0 0-1,6 21 1,-5-29-86,-1 0 0,2-1 0,-1 1 0,1-1 0,0 0-1,0 0 1,1 0 0,-1 0 0,1-1 0,1 1 0,6 4 0,-9-7-57,0-1 0,1 1-1,-1-1 1,1 0-1,-1 0 1,1 0-1,-1-1 1,1 0-1,0 1 1,0-1-1,0 0 1,0-1-1,0 1 1,0-1 0,0 0-1,0 0 1,0 0-1,0 0 1,0-1-1,0 1 1,0-1-1,6-2 1,-7 1 130,1 0 0,-1-1 0,0 1 1,0-1-1,0 1 0,0-1 0,0 0 0,-1 0 0,1-1 0,-1 1 1,0 0-1,0-1 0,0 1 0,2-7 0,19-57 167,-21 60-131,27-137 1150,-5 22 2332,-24 122-3493,1 0 1,-1 0-1,0 0 1,1 0-1,-1 0 1,0 0 0,1 0-1,-1 0 1,0 0-1,1 0 1,-1 0-1,0 0 1,0 0-1,1 1 1,-1-1 0,0 0-1,1 0 1,-1 0-1,0 0 1,0 1-1,1-1 1,-1 0 0,0 0-1,0 0 1,1 1-1,-1-1 1,0 0-1,0 1 1,0-1-1,0 0 1,1 0 0,-1 1-1,0-1 1,0 0-1,0 1 1,0-1-1,0 0 1,0 1 0,0 0-1,9 13-63,-2 2 75,-4-7-151,2 1-1,-1 0 1,1-1 0,1 0 0,0 0 0,0 0 0,0-1 0,1 0-1,12 11 1,-19-19 118,0 1-1,1-1 1,-1 0-1,1 1 0,-1-1 1,0 0-1,1 0 1,-1 0-1,1 1 1,-1-1-1,0 0 1,1 0-1,-1 0 0,1 0 1,-1 0-1,1 0 1,-1 0-1,1 1 1,-1-1-1,0-1 1,1 1-1,-1 0 1,1 0-1,-1 0 0,1 0 1,-1 0-1,1 0 1,-1 0-1,0-1 1,1 1-1,-1 0 1,1 0-1,-1-1 0,1 1 1,3-17-5,-4 14 28,0 1 0,0 0 0,0-1 0,-1 1 0,1 0 0,-1-1 0,1 1 0,-1 0 0,0 0 0,0 0 0,0-1 0,0 1 0,0 0 0,-3-3 0,1 3 2,-1 0-1,1 0 1,0 0-1,-1 1 0,1-1 1,-1 1-1,1 0 0,-1 0 1,0 0-1,0 1 0,1-1 1,-1 1-1,0 0 1,0 0-1,1 0 0,-1 1 1,0-1-1,0 1 0,1 0 1,-1 0-1,0 0 0,1 0 1,-1 1-1,1 0 0,0-1 1,-1 1-1,1 0 1,0 1-1,0-1 0,0 0 1,1 1-1,-1 0 0,1 0 1,-1-1-1,1 2 0,0-1 1,0 0-1,0 0 1,0 1-1,-1 3 0,-2 11-19,1-1-1,0 1 0,1 0 1,1 0-1,1 0 0,1 0 1,2 32-1,-1-48-7,-1 1-1,1-1 1,0 0 0,0 0 0,-1 1-1,1-1 1,1 0 0,-1 0-1,0 0 1,0 0 0,1 0 0,-1-1-1,1 1 1,0 0 0,-1-1-1,1 1 1,0-1 0,0 1 0,0-1-1,0 0 1,0 0 0,0 0-1,1 0 1,-1 0 0,0 0 0,0-1-1,1 1 1,2-1 0,-1 1-2,0 0 0,0-1 1,0 0-1,0 0 1,0 0-1,1 0 0,-1 0 1,0-1-1,0 0 0,0 0 1,0 0-1,0-1 0,0 1 1,0-1-1,6-3 0,-3-2 48,1 0 0,-1 0 0,-1 0 0,1-1 0,-1 0-1,-1 0 1,1-1 0,-2 1 0,1-1 0,-1 0 0,0-1-1,-1 1 1,0 0 0,3-15 0,-1-8 822,0 1 1,-2-1-1,-1-38 1,-3 89-927,-7 39 0,-1 12 168,7-38-71,2-1 0,1 1 0,1 0 0,2-1 0,1 1 0,2-1 0,14 41 0,54 95 16,-6-17-114,-59-124-174,-2 0-1,0 0 1,8 53 0,-16-74 111,1 0 1,-1 0-1,0-1 0,0 1 1,0 0-1,-1 5 0,1-9 108,-1 0-1,1 0 0,0 0 1,-1 0-1,1 0 0,-1 0 1,0 0-1,1 0 0,-1 0 1,0 0-1,1-1 1,-1 1-1,0 0 0,0 0 1,0-1-1,1 1 0,-1-1 1,0 1-1,0-1 0,0 1 1,0-1-1,0 1 1,0-1-1,0 0 0,0 1 1,0-1-1,-1 0 0,1 0 1,0 0-1,-1 0 0,-3 0 29,1-1 0,-1 1 0,1-1 0,-1 1 0,1-2-1,0 1 1,-1 0 0,1-1 0,0 0 0,0 0-1,0 0 1,0 0 0,0 0 0,1-1 0,-1 0-1,1 0 1,-1 0 0,1 0 0,0 0 0,1-1-1,-1 0 1,0 1 0,1-1 0,0 0 0,0 0 0,0 0-1,-2-8 1,-2-4 7,1-1-1,1 1 1,0-1-1,2 0 1,0 0-1,0-20 1,1 14 5,0 0 0,2 0 0,1 0 0,1 0 0,1 0 0,1 1 0,15-43 0,26-41-23,45-120-80,-81 194 98,-1 0 1,-1-1-1,-2 0 0,-2 0 0,1-43 0,-5 60 52,1 9 4,-1 0-1,0 0 1,0 0 0,0 0-1,-1 0 1,0 0-1,-1 0 1,0 0 0,0 0-1,0 0 1,-1 1 0,-4-9-1,7 14-55,0 1 0,-1-1 1,1 0-1,-1 1 0,1-1 0,-1 1 0,1-1 0,-1 0 0,1 1 0,-1-1 1,1 1-1,-1 0 0,0-1 0,1 1 0,-1-1 0,0 1 0,1 0 1,-1 0-1,0-1 0,1 1 0,-1 0 0,0 0 0,0 0 0,1 0 0,-1 0 1,0 0-1,0 0 0,1 0 0,-1 0 0,0 0 0,0 0 0,1 0 0,-1 1 1,0-1-1,1 0 0,-1 1 0,0-1 0,1 0 0,-1 1 0,0-1 0,1 1 1,-1-1-1,1 1 0,-1-1 0,1 1 0,-1-1 0,1 1 0,-1 0 1,-1 2-17,-1 0 0,1 0 1,0 0-1,1 0 0,-1 0 1,0 0-1,1 0 0,-2 7 1,0 9-12,1 1 1,1-1 0,1 1-1,0-1 1,1 0-1,2 1 1,0-1 0,1 0-1,0 0 1,2-1 0,0 1-1,1-1 1,1 0 0,1-1-1,1 0 1,0 0 0,1-1-1,22 25 1,-28-36-17,0 0 0,1 0 0,0-1 0,0 0 0,0 0 0,0 0 0,12 4 0,-16-7 31,0 0-1,0 0 1,0 0-1,0 0 1,0-1 0,0 1-1,1-1 1,-1 1-1,0-1 1,1 0-1,-1 0 1,0 0-1,0 0 1,1-1-1,-1 1 1,0 0-1,0-1 1,0 0 0,1 1-1,-1-1 1,0 0-1,0 0 1,0 0-1,0 0 1,0-1-1,0 1 1,-1 0-1,4-4 1,0-2 57,0-1 0,0-1 1,-1 1-1,0-1 0,0 0 0,-1 0 1,3-13-1,10-71 616,-12 63-530,14 99 194,-15-57-316,1-1 1,0 1-1,1-1 0,9 16 1,-13-25-37,1 1 0,0 0-1,1 0 1,-1-1 0,0 1 0,1-1-1,-1 0 1,1 0 0,0 0 0,-1 0 0,1 0-1,0-1 1,0 1 0,0-1 0,1 0 0,-1 0-1,0 0 1,0 0 0,1 0 0,5 0-1,-6-1 15,0 0-1,0 0 0,1 0 1,-1 0-1,0-1 0,0 1 1,0-1-1,0 0 0,0 1 1,0-2-1,0 1 0,0 0 1,4-3-1,-3 1 5,0-1 1,-1 1-1,1-1 1,-1 0-1,0 0 0,0 0 1,0 0-1,2-6 1,4-8-12,0-1 1,-1-1-1,-1 0 1,0 0-1,-2 0 1,6-41-1,-7 21 15,-2 0-1,-5-67 0,2 97-15,0-1 0,-1 1 1,-1-1-1,-5-15 0,6 21 61,0 1 1,0-1 0,0 1-1,-1-1 1,1 1 0,-1 0-1,0 0 1,-1 0 0,1 0 0,0 1-1,-7-6 1,9 9-42,1 0-1,0 0 1,-1 0 0,1 0-1,0-1 1,-1 1 0,1 0 0,-1 0-1,1 0 1,0 0 0,-1 0-1,1 0 1,0 0 0,-1 0-1,1 0 1,0 0 0,-1 1 0,1-1-1,0 0 1,-1 0 0,1 0-1,0 0 1,-1 0 0,1 1 0,0-1-1,-1 0 1,1 0 0,0 0-1,0 1 1,-1-1 0,1 0-1,0 0 1,0 1 0,-1-1 0,1 0-1,0 1 1,0-1 0,0 0-1,0 1 1,0-1 0,-1 0 0,1 1-1,0-1 1,0 0 0,0 1-1,0-1 1,0 1 0,0-1-1,0 1 1,-2 21-65,1-20 72,0 16 14,1 0 0,1 0 0,0 0 0,1 0 0,1-1 0,0 1 0,2-1 0,0 1 0,0-1 0,2 0 0,15 28 0,56 73 163,-24-40-1589,-52-75 952,0 1-135</inkml:trace>
  <inkml:trace contextRef="#ctx0" brushRef="#br0" timeOffset="168.86">1628 455 4994,'0'0'7940,"102"-45"-7540,-63 45-384,5 0 128,3 0-144,-2 0-1264,-9 0-3939</inkml:trace>
  <inkml:trace contextRef="#ctx0" brushRef="#br0" timeOffset="400.94">789 265 9941,'0'0'7603,"30"-11"-24091</inkml:trace>
  <inkml:trace contextRef="#ctx0" brushRef="#br0" timeOffset="2768.4">2710 634 3394,'0'0'8358,"-6"-16"-6216,-24-53-378,28 65-1530,-1-1 0,0 1 0,0-1-1,0 1 1,0 0 0,-1 0 0,1 0 0,-1 0 0,0 1 0,0 0 0,-1 0 0,1 0 0,-1 0-1,1 1 1,-1-1 0,0 1 0,-7-2 0,3 2-30,0 0 0,0 1 0,0 0 0,0 0 0,0 1 0,-1 0 0,-15 3 1,22-2-192,0-1 1,0 1-1,0 0 1,0 0 0,0 0-1,0 1 1,0-1 0,0 1-1,0-1 1,1 1 0,-1 0-1,1 0 1,-1 0-1,1 0 1,0 1 0,-3 3-1,1-1-23,1 1 1,0-1-1,0 1 0,0 0 0,1 0 0,0 0 0,-3 11 0,3 1-8,-1 0 0,2 0-1,0 0 1,4 35 0,-3-49 15,1 1 1,0-1-1,0 0 1,0 0-1,0 0 1,1 0-1,-1 0 0,1 0 1,0-1-1,0 1 1,1-1-1,-1 1 1,1-1-1,0 0 1,0 0-1,0 0 0,0 0 1,0 0-1,0-1 1,1 1-1,-1-1 1,1 0-1,6 2 1,-2-1-5,1 0 0,0-1 1,0 0-1,0 0 0,0-1 0,0 0 1,0-1-1,0 0 0,17-2 1,-21 1 7,0-1 1,-1 1-1,1-1 0,0 0 1,-1 0-1,1-1 1,-1 1-1,0-1 0,0 0 1,0 0-1,0 0 1,-1-1-1,1 1 1,-1-1-1,0 0 0,0 0 1,0 0-1,-1 0 1,1-1-1,-1 1 0,3-9 1,0 0 36,0-1 0,-1 1 1,0-1-1,-1 0 0,-1 0 0,1-20 1,-3-56 1681,-10 127-1805,9-27 62,0 0 0,1 0 1,0 0-1,1 0 0,0 0 0,1 0 0,4 16 1,-5-23-36,1 0 1,-1 1 0,1-1-1,-1 0 1,1 0 0,0 0-1,1 0 1,-1-1 0,0 1-1,1 0 1,-1-1 0,1 0-1,0 1 1,0-1 0,0 0 0,0-1-1,0 1 1,0-1 0,1 1-1,-1-1 1,0 0 0,1 0-1,-1 0 1,1-1 0,3 1-1,-3 0-14,0-1 0,0 1-1,1-1 1,-1 0 0,0 0 0,0-1-1,0 1 1,0-1 0,0 0 0,0 0-1,0 0 1,0-1 0,0 1-1,-1-1 1,1 0 0,0 0 0,-1 0-1,0-1 1,5-3 0,-3 0 75,0 0 1,-1 0-1,0 0 0,0-1 1,0 0-1,-1 1 1,1-1-1,-2-1 1,4-12-1,2-19 63,-2 0 0,-1 0 1,-3-1-1,-4-72 0,1 35 278,1 67-162,0 0 0,0 0 0,-1 1 0,0-1 0,-1 0 0,0 1 0,-1-1 0,0 1-1,-5-10 1,8 18-165,0 1-1,0-1 1,0 1-1,0 0 1,0-1-1,-1 1 1,1 0-1,0-1 1,0 1-1,-1 0 1,1-1-1,0 1 0,-1 0 1,1-1-1,0 1 1,-1 0-1,1 0 1,0-1-1,-1 1 1,1 0-1,0 0 1,-1 0-1,1 0 1,-1 0-1,1-1 0,0 1 1,-1 0-1,1 0 1,-1 0-1,1 0 1,0 0-1,-1 0 1,0 1-1,-12 9 36,-3 20-143,11-12 94,2 0 1,0 1 0,1-1-1,0 1 1,2-1 0,0 0-1,6 34 1,-4-37 1,1-1-1,1 1 1,1-1-1,0 0 1,0 0-1,2 0 1,-1-1-1,2 0 1,13 19 0,-16-25-57,1 0 0,-1-1 0,1 1 1,0-1-1,1 0 0,0-1 0,0 0 1,0 0-1,0 0 0,1-1 0,0 0 1,0 0-1,0-1 0,0 0 0,0 0 1,1-1-1,13 2 0,-18-4 47,0 1 0,0-1 0,1 0 0,-1 0 0,0 0 0,0-1 0,0 1 0,0-1 0,0 0 0,0 0 0,0 0 0,0-1 0,0 0 0,0 1 0,0-1 0,-1-1-1,1 1 1,-1 0 0,0-1 0,0 0 0,0 0 0,0 0 0,0 0 0,0 0 0,-1 0 0,1-1 0,-1 0 0,0 1 0,0-1 0,-1 0 0,1 0 0,-1 0 0,0 0 0,0 0 0,0 0 0,0-5 0,3-28 334,-1-1 0,-4-54 0,0 43 1047,0 79-1534,0-14 146,1 0 0,0-1 1,1 1-1,1 0 0,6 27 1,-6-40-54,-1 1 0,1 0 0,-1-1 0,1 1 1,0-1-1,0 1 0,1-1 0,-1 0 0,1 0 1,-1 0-1,1 0 0,0-1 0,0 1 0,0-1 1,1 1-1,-1-1 0,0 0 0,1-1 1,-1 1-1,1 0 0,0-1 0,0 0 0,-1 0 1,1 0-1,0 0 0,0-1 0,0 1 0,7-1 1,-2 0-249,1 0-1,0 0 1,0-1 0,0 0 0,-1 0 0,11-4 0,-15 3 237,0 0-1,0-1 1,1 1 0,-2-1 0,1 0 0,0-1 0,0 1 0,-1-1 0,0 0-1,0 0 1,6-8 0,1-2 176,-1-1-1,-1 0 1,0-1-1,-1 0 0,-1-1 1,6-17-1,22-106 3060,-35 141-3145,0-1 0,0 0 0,1 0 0,-1 1 0,0-1 0,0 0 0,0 0 0,1 0 0,-1 1 0,0-1 0,0 0 0,0 0 0,1 0 0,-1 0 0,0 0 0,0 1 0,1-1 0,-1 0 0,0 0 0,0 0 0,1 0 0,-1 0-1,0 0 1,0 0 0,1 0 0,-1 0 0,0 0 0,0 0 0,1 0 0,-1 0 0,0 0 0,1 0 0,-1 0 0,0 0 0,0 0 0,1-1 0,-1 1 0,0 0 0,0 0 0,0 0 0,1 0 0,-1-1 0,0 1 0,0 0 0,0 0 0,1 0 0,-1-1 0,0 1 0,0 0 0,0 0-1,0 0 1,0-1 0,1 1 0,-1 0 0,0 0 0,0-1 0,0 1 0,0 0 0,0-1 0,0 1 0,13 28-289,-11-23 440,28 49-185,-28-51-111,0 0 1,0 0-1,0 0 1,1 0 0,-1 0-1,1-1 1,0 1-1,0-1 1,0 0-1,0 0 1,0 0-1,1 0 1,-1 0 0,5 1-1,-7-3 92,0 0-1,0 1 1,0-1-1,0 0 1,0 0 0,0 0-1,0 0 1,0 0-1,0 0 1,0-1-1,-1 1 1,1 0 0,0 0-1,0-1 1,0 1-1,0 0 1,0-1-1,0 1 1,-1-1 0,1 1-1,0-1 1,0 0-1,-1 1 1,1-1 0,0 0-1,-1 1 1,1-1-1,-1 0 1,1 0-1,-1 1 1,1-1 0,-1 0-1,1 0 1,-1 0-1,0 0 1,0 0-1,1 0 1,-1 0 0,0 0-1,0 0 1,0 1-1,0-1 1,0 0-1,0-2 1,0 1 22,0 0-1,-1 0 1,1-1 0,0 1-1,-1 0 1,1 0 0,-1 0-1,1 0 1,-1 0 0,0 0-1,0 0 1,0 1 0,0-1-1,0 0 1,-1 0 0,1 1-1,0-1 1,-1 1-1,-2-3 1,0 2 55,0-1 1,-1 1-1,1 1 0,-1-1 1,1 1-1,-1-1 0,0 1 0,0 1 1,1-1-1,-1 1 0,0-1 1,0 1-1,0 1 0,0-1 0,1 1 1,-1 0-1,0 0 0,0 0 1,1 1-1,-1-1 0,1 1 1,-1 0-1,1 1 0,0-1 0,0 1 1,0 0-1,0 0 0,0 0 1,1 0-1,-1 0 0,1 1 0,0 0 1,-3 5-1,1 1-22,0 0 1,2 1-1,-1-1 0,1 1 0,1 0 0,0 0 1,0 0-1,1 0 0,1 0 0,0 0 1,2 16-1,-2-25-24,1 0 0,-1 0 1,1 1-1,0-1 0,-1 0 1,1 0-1,0 0 0,0-1 1,1 1-1,-1 0 0,0 0 1,1 0-1,-1-1 0,1 1 1,-1-1-1,1 1 0,0-1 1,-1 0-1,1 0 0,0 1 0,0-1 1,0 0-1,0-1 0,0 1 1,0 0-1,0-1 0,1 1 1,2 0-1,8 1-315,0 0 1,0-1-1,20-1 1,-23 0-70,-7 0 348,-1 0 0,1 0-1,0-1 1,0 1 0,-1-1 0,1 1 0,0-1-1,-1 0 1,1 0 0,-1 0 0,1 0 0,-1-1 0,1 1-1,-1-1 1,0 1 0,0-1 0,3-2 0,-2 0 44,0 0 0,-1 1-1,1-1 1,-1-1 0,0 1 0,0 0 0,0 0 0,0-1 0,1-6 0,1-8 647,-2-1 0,0 0 0,-1-37 0,-1 42 162,0 14-753,0 0 0,0 0 0,0 0 0,0 0 0,0 0 0,0 1-1,0-1 1,0 0 0,0 0 0,-1 0 0,1 1 0,0-1 0,-1 0 0,1 0 0,0 1 0,-1-1 0,1 0-1,-1 0 1,1 1 0,-1-1 0,0 1 0,1-1 0,-1 0 0,1 1 0,-1-1 0,-1 0 0,1 1-48,1 0 1,-1 0 0,0 1 0,0-1 0,1 0 0,-1 0 0,0 0 0,1 1 0,-1-1-1,1 0 1,-1 0 0,0 1 0,1-1 0,-1 1 0,1-1 0,-1 1 0,1-1-1,-1 1 1,1-1 0,-1 1 0,1-1 0,-1 1 0,1-1 0,0 1 0,-1 0 0,1-1-1,0 1 1,0 0 0,-1-1 0,1 1 0,0 0 0,0-1 0,0 2 0,-3 10 6,1 0 1,0 0 0,0 1 0,2-1-1,-1 1 1,2-1 0,0 1 0,0-1-1,1 0 1,0 0 0,1 1 0,1-1-1,0-1 1,1 1 0,0-1 0,8 14-1,12 19 27,3-2 0,54 64-1,-66-86-60,1 1-65,8 8-401,-2 2 1,0 0-1,32 62 1,-53-89 302,-1 0 0,1 0 0,-1 0 0,0 0 0,0 0 0,0 0 1,0 1-1,-1-1 0,0 7 0,0-9 109,0-1 1,0 0-1,-1 1 1,1-1-1,0 0 1,-1 0-1,1 0 1,-1 1-1,0-1 0,1 0 1,-1 0-1,0 0 1,0 0-1,0 0 1,0 0-1,1 0 1,-1 0-1,0 0 0,-1-1 1,1 1-1,0 0 1,0-1-1,0 1 1,0-1-1,-1 1 1,1-1-1,0 1 0,0-1 1,-1 0-1,1 0 1,-2 1-1,-4 0-49,0-1 1,0 1-1,0-1 0,1 0 0,-1-1 0,0 1 0,0-1 0,1-1 0,-13-3 0,15 3 119,0 0 0,1 0-1,-1 0 1,0 0-1,1-1 1,-1 0-1,1 0 1,0 0-1,0 0 1,0 0-1,0-1 1,1 1-1,-1-1 1,1 0-1,0 0 1,-2-5-1,-3-10 187,2 0 0,0-1 0,2 1 0,0-1 0,1 0 0,1-1 0,0 1 0,4-21 0,-3-5 457,2 13-210,0-1 1,3 1 0,8-34 0,31-96 1005,-39 145-1184,1 0 1,1 0 0,0 1 0,1 0-1,1 0 1,1 1 0,13-17 0,-22 32-244,-1 0-1,1 1 1,-1-1 0,1 1 0,-1-1-1,1 1 1,0-1 0,-1 1 0,1 0 0,0-1-1,-1 1 1,1 0 0,0 0 0,0-1-1,-1 1 1,1 0 0,0 0 0,0 0 0,-1 0-1,1 0 1,0 0 0,0 0 0,-1 0-1,1 0 1,0 0 0,0 1 0,-1-1 0,1 0-1,0 0 1,0 1 0,-1-1 0,1 0 0,0 1-1,-1-1 1,1 1 0,-1-1 0,1 1-1,0-1 1,-1 1 0,1 0 0,20 28 236,-19-26-242,7 14 5,0 1 0,-1 0 0,5 22 0,16 33 13,-29-73-20,0 1-1,0-1 0,0 1 0,0-1 1,1 1-1,-1-1 0,0 1 0,0-1 0,1 0 1,-1 1-1,0-1 0,1 1 0,-1-1 0,1 0 1,-1 1-1,0-1 0,1 0 0,-1 1 1,1-1-1,-1 0 0,1 0 0,-1 1 0,1-1 1,-1 0-1,1 0 0,-1 0 0,1 0 0,-1 0 1,1 0-1,-1 0 0,1 0 0,-1 0 1,1 0-1,0 0 0,14-15 16,6-27 8,-1-30 38,-18 57-41,2 0-1,0 0 1,1 1-1,0-1 1,1 1-1,9-16 1,-15 30-22,0-1-1,0 1 1,1 0 0,-1-1 0,0 1-1,0-1 1,1 1 0,-1 0 0,0-1 0,1 1-1,-1 0 1,0 0 0,1-1 0,-1 1-1,0 0 1,1-1 0,-1 1 0,1 0-1,-1 0 1,1 0 0,-1 0 0,0 0 0,1-1-1,-1 1 1,1 0 0,-1 0 0,1 0-1,-1 0 1,1 0 0,-1 0 0,0 0 0,1 0-1,-1 1 1,1-1 0,-1 0 0,1 0-1,-1 0 1,1 0 0,-1 1 0,0-1-1,1 0 1,-1 0 0,0 1 0,1-1 0,-1 0-1,1 1 1,12 20-117,-11-19 112,114 240-148,-113-237-131,0 1 0,-1 0 0,0 0 0,0 0 0,0 0 0,-1 0 0,0 1 0,0-1 0,0 9 0,-1-15 185,0 0-1,0 1 0,0-1 1,0 0-1,0 1 0,0-1 1,0 0-1,0 1 0,0-1 0,0 0 1,0 0-1,-1 1 0,1-1 1,0 0-1,0 0 0,0 1 1,0-1-1,-1 0 0,1 0 1,0 1-1,0-1 0,0 0 0,-1 0 1,1 0-1,0 1 0,0-1 1,-1 0-1,1 0 0,0 0 1,0 0-1,-1 0 0,1 0 1,0 1-1,-1-1 0,-23 1-5304</inkml:trace>
  <inkml:trace contextRef="#ctx0" brushRef="#br0" timeOffset="2987.38">3022 0 3762,'0'0'11109</inkml:trace>
  <inkml:trace contextRef="#ctx0" brushRef="#br0" timeOffset="3252.82">4851 442 17784,'0'0'6739,"0"34"-6419,0-26-288,0-5 112,0-35-8435</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30:29.395"/>
    </inkml:context>
    <inkml:brush xml:id="br0">
      <inkml:brushProperty name="width" value="0.05" units="cm"/>
      <inkml:brushProperty name="height" value="0.05" units="cm"/>
      <inkml:brushProperty name="color" value="#E71224"/>
    </inkml:brush>
  </inkml:definitions>
  <inkml:trace contextRef="#ctx0" brushRef="#br0">10 66 5683,'0'0'15607,"-1"-3"-14831,-4-5-392,2 11-138,3 24-37,7 42 1,8 49 78,-7-44-167,35 140 0,-34-195-72,-5-28 54,-2-34 47,-2 43-150,-2-43 30,-3 0 0,-1 0 0,-12-44 0,-10-64 47,28 150-76,-3-15 46,2 0 0,0 0 0,1-1-1,3-29 1,-2 44-46,0 0-1,0 0 0,0 0 1,0 0-1,0 0 0,0 0 1,0 0-1,1 0 0,-1 1 1,1-1-1,-1 1 1,1-1-1,0 1 0,-1-1 1,1 1-1,0 0 0,0 0 1,0 0-1,0 0 0,0 0 1,0 0-1,0 1 1,1-1-1,-1 1 0,0-1 1,0 1-1,0 0 0,1 0 1,3 0-1,0 0-13,0 1 1,0-1-1,0 1 1,0 0-1,0 0 0,-1 1 1,1-1-1,0 1 0,-1 1 1,8 3-1,-2 2 5,1 1 0,-1 1-1,-1-1 1,0 2 0,0-1 0,-1 2 0,-1-1-1,0 1 1,0 0 0,-1 1 0,-1 0 0,0 0-1,0 0 1,2 15 0,1 4-4,-1 0 0,-2 0 0,-2 1 0,0 0 0,-2 34 0,-2-60 3,0-1-1,-1 1 0,0 0 0,0-1 0,0 1 1,-1-1-1,0 0 0,0 1 0,-1-1 0,1 0 0,-1 0 1,-1 0-1,1-1 0,-6 7 0,3-6 12,0 1 1,0-1-1,-1-1 0,0 1 0,0-1 1,-1-1-1,1 1 0,-1-1 0,0-1 0,-10 4 1,5-2-70,0-1 0,0-1 1,0 0-1,0-1 0,-27 1 0,40-3-32,0-1 0,0 1 0,0-1 0,0 1 0,0-1 0,0 1-1,0-1 1,0 1 0,0-1 0,0 1 0,0-1 0,0 1 0,0 0-1,0-1 1,0 1 0,1-1 0,-1 1 0,0-1 0,0 1 0,1 0 0,-1-1-1,0 1 1,1-1 0,-1 1 0,25-13-3884,14 0-2188</inkml:trace>
  <inkml:trace contextRef="#ctx0" brushRef="#br0" timeOffset="735.71">582 369 6963,'0'0'14666,"-8"-11"-13975,-29-31-462,36 42-225,0-1-1,1 0 1,-1 1 0,0-1-1,0 1 1,0-1 0,0 1-1,0-1 1,0 1 0,0 0-1,0 0 1,0-1 0,0 1-1,0 0 1,0 0 0,0 0-1,0 0 1,0 0 0,0 0-1,0 0 1,0 0 0,0 0-1,1 1 1,-1-1 0,0 0-1,0 1 1,0-1 0,0 1-1,0-1 1,0 1 0,0-1-1,0 1 1,1-1 0,-1 1-1,0 0 1,1-1 0,-1 1-1,0 0 1,1 0 0,-1 0-1,1 0 1,-1-1 0,1 1-1,-1 0 1,1 2 0,-3 0 16,-5 8-14,1-1 0,0 1 0,1 1-1,0-1 1,1 1 0,0 0-1,1 1 1,0-1 0,1 1 0,0-1-1,1 1 1,1 0 0,-1 17-1,3-28-6,-1-1 0,0 1 1,0-1-1,1 1 0,-1-1 0,1 0 0,-1 1 0,1-1 0,0 1 0,0-1 0,-1 0 0,1 0 0,0 1 0,0-1 0,0 0 0,0 0 0,1 0 0,-1 0 0,0 0 0,0 0 0,1-1 0,-1 1 0,0 0 0,1-1 0,-1 1 0,0-1 0,1 1 0,-1-1 0,1 1 0,-1-1 0,1 0 0,2 0 0,8 1 46,0 0 0,0-1 0,14-1 0,-14 0-16,-9 1-21,0 0 0,-1 0 1,1-1-1,0 0 0,-1 1 1,1-1-1,-1 0 0,1 0 1,-1-1-1,1 1 0,-1 0 1,0-1-1,0 0 0,0 1 1,1-1-1,2-4 0,-1 1 8,0 0-1,-1 0 1,0-1-1,1 1 1,-2-1-1,1 0 1,1-6-1,1-6 276,0 1 0,-2-2 0,0 1 0,0-22 0,-2 1 1609,-1 39-1825,0 22-380,0 128 367,0-147-85,0-1 0,0 1 0,1 0 0,-1-1 1,1 1-1,-1-1 0,1 0 0,0 1 0,0-1 0,0 1 0,1-1 1,-1 0-1,0 0 0,1 0 0,-1 0 0,1 0 0,0 0 0,0 0 1,0-1-1,0 1 0,0 0 0,0-1 0,0 0 0,0 1 1,1-1-1,-1 0 0,0 0 0,1 0 0,-1-1 0,1 1 0,-1-1 1,1 1-1,-1-1 0,6 0 0,-4 1-19,0-1 1,1 0-1,-1-1 0,0 1 1,0-1-1,1 1 1,-1-1-1,0 0 0,0-1 1,0 1-1,0-1 1,-1 0-1,1 0 0,0 0 1,-1 0-1,1-1 0,-1 1 1,0-1-1,1 0 1,-1 0-1,3-4 0,0-5 29,0 0 0,0 0-1,-1 0 1,-1-1 0,0 1-1,-1-1 1,0 0 0,1-22-1,-1-112 78,-3 94 16,-1 40 86,1-1-1,-2 1 0,1 0 0,-2 0 0,0 0 0,0 0 1,-2 1-1,1-1 0,-1 1 0,-1 0 0,-12-18 1,18 29-165,0 1 1,-1-1-1,1 1 1,0-1-1,-1 1 1,1-1 0,0 1-1,-1-1 1,1 1-1,-1 0 1,1-1 0,-1 1-1,1 0 1,-1 0-1,1-1 1,-1 1-1,1 0 1,-1 0 0,1 0-1,-1-1 1,1 1-1,-1 0 1,0 0 0,1 0-1,-1 0 1,1 0-1,-1 0 1,1 0-1,-1 0 1,1 0 0,-1 1-1,0-1 1,1 0-1,-1 0 1,1 0 0,-1 1-1,1-1 1,-1 0-1,1 1 1,-1-1-1,0 1 1,0 0-12,0 0 0,0 1 0,0-1 0,-1 0 0,1 1 0,1-1 0,-1 1 0,0-1 0,0 1 0,1 0 0,-1-1 0,0 3 0,-2 18 26,2-1 0,0 0 0,1 0 0,2 1 0,0-1 0,1 0 0,1 0 0,13 39 0,1-7-268,4-1 0,32 58 1,-51-104-423,11 20 386,-5-16-1825,1-6-3459</inkml:trace>
  <inkml:trace contextRef="#ctx0" brushRef="#br0" timeOffset="1368.65">819 369 3474,'0'0'12320,"-2"-7"-11597,-6-20-584,8 26-135,0 1 1,0-1 0,0 1 0,0 0-1,1-1 1,-1 1 0,0-1 0,0 1-1,1 0 1,-1-1 0,0 1 0,1 0-1,-1-1 1,0 1 0,1 0 0,-1 0-1,0-1 1,1 1 0,-1 0 0,0 0-1,1 0 1,-1-1 0,1 1 0,-1 0-1,1 0 1,-1 0 0,0 0 0,1 0-1,-1 0 1,1 0 0,-1 0 0,1 0-1,-1 0 1,0 0 0,1 0 0,19 1 117,-18-1-79,19 0 81,-14 1-188,-1-1 1,0 0-1,1-1 0,-1 1 1,0-1-1,7-2 1,-11 2 16,1 0 0,-1 0 1,1-1-1,-1 1 0,0-1 1,0 1-1,0-1 1,0 0-1,0 0 0,0 0 1,0 0-1,0 0 0,-1-1 1,1 1-1,-1 0 1,0-1-1,2-2 0,0-4 77,1 1-1,-1-1 1,-1 0-1,1 0 1,-2 0-1,2-16 1,-2-30 6681,-1 55-6495,1 26-441,-2-17 231,1-6 8,0 16-53,0 0 0,2 0 0,0-1 1,9 38-1,-11-53-69,1 0 1,0 0-1,0 0 1,0 0-1,0-1 1,1 1-1,-1 0 1,1 0-1,0-1 1,0 1-1,0-1 1,0 1-1,0-1 1,0 0-1,1 0 1,-1 0-1,1 0 1,-1-1-1,1 1 1,0 0-1,-1-1 1,1 0-1,0 0 1,0 0 0,0 0-1,0 0 1,0-1-1,1 1 1,-1-1-1,0 0 1,0 0-1,0 0 1,0 0-1,0 0 1,0-1-1,1 1 1,-1-1-1,5-2 1,-4 1 86,-1 0 1,0 0-1,1 0 1,-1 0 0,0-1-1,0 0 1,-1 1-1,1-1 1,0 0-1,-1 0 1,0 0-1,1-1 1,-1 1 0,-1-1-1,1 1 1,1-6-1,3-5 80,0-1 0,5-25 0,-8 27 512,-1 0 1,0 0-1,0 0 0,-2 0 1,1 0-1,-3-16 0,2 28-538,-1 0 0,1 0 1,-1 0-1,1 0 0,-1 0 0,1 0 0,-1 1 0,1-1 0,-1 0 0,0 0 0,0 1 1,1-1-1,-1 0 0,0 1 0,0-1 0,0 1 0,1-1 0,-1 1 0,0 0 1,0-1-1,0 1 0,0 0 0,0-1 0,0 1 0,0 0 0,0 0 0,-2 0 0,-31 0 77,26 0-21,6 0-80,-1 1 1,0-1-1,1 0 0,-1 1 0,1 0 1,-1 0-1,0-1 0,1 1 1,0 1-1,-1-1 0,1 0 0,0 1 1,-1-1-1,1 1 0,0-1 0,0 1 1,-3 4-1,2-2 5,0 1-1,0-1 1,0 1 0,1 0-1,0 0 1,0 0 0,0 1-1,-1 6 1,-1 9 39,1 0 1,1 0-1,1 30 1,1-49-48,-1 6 15,2 0 0,-1 1 1,1-1-1,0 0 0,1-1 1,0 1-1,0 0 0,0 0 1,1-1-1,0 1 0,1-1 1,0 0-1,0 0 0,1 0 1,-1-1-1,1 0 0,1 0 1,-1 0-1,1 0 0,0-1 1,0 0-1,1 0 0,-1 0 1,1-1-1,0 0 1,1-1-1,-1 1 0,1-1 1,12 3-1,-7-4-62,-1 0 0,1 0 1,0-1-1,0-1 0,0 0 0,-1-1 1,1-1-1,18-3 0,-20 1-1334,1 1 1,-1-2-1,0 1 1,0-2-1,15-9 0,13-10-9510</inkml:trace>
  <inkml:trace contextRef="#ctx0" brushRef="#br0" timeOffset="1680.1">1748 288 4274,'0'0'19139,"-2"-4"-18301,-6-12-446,7 16-387,1 0-1,0-1 0,0 1 1,0 0-1,0 0 1,0 0-1,0 0 0,0 0 1,0 0-1,0 0 0,0-1 1,0 1-1,0 0 1,0 0-1,0 0 0,0 0 1,0 0-1,0-1 0,0 1 1,0 0-1,0 0 1,0 0-1,0 0 0,0 0 1,0 0-1,0-1 1,0 1-1,0 0 0,0 0 1,0 0-1,0 0 0,0 0 1,0 0-1,1 0 1,-1-1-1,0 1 0,0 0 1,0 0-1,0 0 0,0 0 1,0 0-1,0 0 1,1 0-1,-1 0 0,0 0 1,0 0-1,0 0 0,0 0 1,0 0-1,0 0 1,1 0-1,-1 0 0,0 0 1,0 0-1,0 0 0,0 0 1,0 0-1,0 0 1,1 0-1,-1 0 0,0 0 1,0 0-1,0 0 1,0 0-1,0 0 0,0 0 1,1 0-1,-1 0 0,0 1 1,2-1 27,46 0 239,87-2 202,-120 0-605,0 1 0,0-2 0,-1 0 1,1-1-1,0-1 0,23-10 0,-36 14-163,1 0 0,-1-1 0,0 1 0,1-1-1,-1 1 1,0-1 0,0 0 0,0 0 0,0 0-1,0 0 1,0 0 0,-1 0 0,1 0 0,-1-1-1,0 1 1,1-1 0,-1 1 0,0-1 0,1-3-1,0-24-8006</inkml:trace>
  <inkml:trace contextRef="#ctx0" brushRef="#br0" timeOffset="1929.23">1856 0 10149,'0'0'12453,"19"9"-11668,-15-6-747,21 8 153,-1 2 0,0 1 0,-1 1 0,0 1 0,25 22 0,-37-27-200,-1 0 0,1 1 0,-2 0 0,0 1 1,0 0-1,-1 0 0,-1 1 0,0 0 0,-1 0 0,-1 0 0,0 1 0,-1 0 0,0 0 0,-1 0 0,-1 0 0,1 31 0,-4-44-67,1 0-1,-1 0 0,1 0 1,-1-1-1,0 1 1,0 0-1,0 0 1,1-1-1,-2 1 0,1-1 1,0 1-1,0-1 1,0 1-1,-1-1 0,1 0 1,-1 0-1,1 0 1,-1 0-1,1 0 1,-1 0-1,0 0 0,0 0 1,1 0-1,-1-1 1,0 1-1,0-1 0,0 1 1,0-1-1,1 0 1,-4 0-1,-10 2-2236,0 0-1,-25-1 0,32-1 96,-19 0-8747</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6:24.852"/>
    </inkml:context>
    <inkml:brush xml:id="br0">
      <inkml:brushProperty name="width" value="0.035" units="cm"/>
      <inkml:brushProperty name="height" value="0.035" units="cm"/>
    </inkml:brush>
  </inkml:definitions>
  <inkml:trace contextRef="#ctx0" brushRef="#br0">326 434 2161,'0'0'12152,"-19"-13"-11239,-61-40-297,76 50-564,1 1 1,0 0-1,-1 1 0,1-1 0,-1 1 1,0-1-1,0 1 0,1 0 1,-1 1-1,0-1 0,0 0 1,0 1-1,0 0 0,0 0 1,-4 1-1,-5 0 87,7-1-115,1 0 0,-1 0 0,1 1 0,-1 0 0,1 0-1,-1 1 1,1-1 0,-1 1 0,1 0 0,0 1 0,0-1 0,0 1-1,1 0 1,-1 0 0,1 0 0,-1 1 0,1 0 0,0 0-1,0 0 1,1 0 0,-1 1 0,1-1 0,-5 9 0,3-1-36,0 0-1,0 0 1,1 0 0,1 0 0,0 1 0,0-1 0,1 1 0,1 0-1,0 17 1,2-24 18,-1-1 1,1 1-1,1-1 0,-1 0 0,1 1 1,-1-1-1,1 0 0,1 0 0,-1 0 0,1 0 1,0 0-1,0-1 0,0 1 0,1-1 0,0 0 1,0 0-1,0 0 0,0-1 0,7 6 0,11 6 99,1-2-1,46 22 0,-34-19-23,-11-4-69,-9-5 11,0 0 0,0 1 0,-1 1 0,0 0-1,25 21 1,-38-29-41,0 0 0,0 1-1,0-1 1,0 0 0,0 0-1,0 0 1,0 1 0,0-1-1,0 0 1,-1 1 0,1-1-1,-1 1 1,1-1 0,-1 1 0,1-1-1,-1 1 1,0-1 0,0 3-1,0-3 4,0 0 0,-1 0 0,1 0-1,-1 0 1,1-1 0,-1 1 0,1 0 0,-1 0 0,1 0-1,-1 0 1,0-1 0,0 1 0,1 0 0,-1-1-1,0 1 1,0 0 0,0-1 0,0 1 0,0-1-1,-1 1 1,-6 2-34,0-1 0,0 1 0,0-2 0,0 1 0,-10 0 0,13-2 63,-25 4-119,0-2-1,-1-1 1,-60-5 0,90 4 33,-1-1 1,1 1-1,-1-1 1,1 0-1,-1 0 1,1 1 0,-1-1-1,1 0 1,0 0-1,-1 0 1,1 0-1,-1-2 1,1 2-112,1 1 1,-1 0 0,1-1-1,0 1 1,-1-1 0,1 1-1,0-1 1,-1 1-1,1-1 1,0 0 0,0 1-1,0-1 1,-1 1-1,1-1 1,0 1 0,0-1-1,0 0 1,0 1-1,0-1 1,0 1 0,0-1-1,0 0 1,0 1-1,1-1 1,-1 1 0,0-1-1,0 1 1,0-1 0,1 1-1,-1-1 1,0 1-1,1-1 1,-1 1 0,0-1-1,1 1 1,-1-1-1,1 0 1,16-8-6221</inkml:trace>
  <inkml:trace contextRef="#ctx0" brushRef="#br0" timeOffset="670.83">392 688 7892,'0'0'11418,"0"-9"-10263,0-17-981,0 60-268,0-7 255,7 48-1,-6-65-366,1-1 0,0 0 1,1 0-1,0 0 0,0 0 0,1-1 1,0 1-1,10 14 0,-14-22 133,1 0 1,0 0-1,-1 0 1,1 0-1,0 0 1,0 0-1,0 0 1,-1-1-1,1 1 0,0 0 1,0 0-1,0-1 1,0 1-1,0-1 1,0 1-1,0-1 0,1 1 1,-1-1-1,0 0 1,0 0-1,0 1 1,0-1-1,0 0 0,1 0 1,0 0-1,0-1 61,0 0 0,-1 1 0,1-1 0,-1 0-1,0 0 1,1 0 0,-1 0 0,0 0 0,0-1 0,1 1-1,-1 0 1,0 0 0,0-1 0,0 1 0,0-3 0,5-7 162,-1 1 0,-1-2 1,5-18-1,-9 29-177,15-69 957,-13 51-533,1 1 0,1 0-1,1 0 1,1 1 0,10-23 0,-16 40-388,0-1 0,0 1 0,0-1 0,0 1 0,0-1 0,1 1 0,-1-1 0,0 1 0,0-1 0,1 1 0,-1 0 0,0-1 0,1 1 0,-1-1 0,1 1 0,-1 0 0,0-1 0,1 1 0,-1 0 0,1 0 1,-1-1-1,1 1 0,-1 0 0,1 0 0,-1-1 0,1 1 0,-1 0 0,1 0 0,-1 0 0,1 0 0,-1 0 0,1 0 0,-1 0 0,1 0 0,-1 0 0,1 0 0,-1 0 0,1 0 0,-1 1 0,1-1 0,-1 0 0,1 0 1,-1 0-1,1 1 0,-1-1 0,1 0 0,-1 1 0,0-1 0,1 0 0,-1 1 0,1-1 0,-1 0 0,0 1 0,1 0 0,16 30-225,-13-23 289,2 7-50,0-1 0,-1 1 0,-1 0 0,0 1 0,2 17 0,-3-13-683,1 0 1,9 25 0,-13-44 622,0-1 0,0 0 1,0 1-1,0-1 1,0 0-1,1 1 1,-1-1-1,0 0 1,0 1-1,0-1 0,0 0 1,1 1-1,-1-1 1,0 0-1,0 0 1,1 1-1,-1-1 1,0 0-1,0 0 0,1 1 1,-1-1-1,0 0 1,1 0-1,-1 0 1,0 0-1,1 1 1,-1-1-1,0 0 1,1 0-1,-1 0 0,0 0 1,1 0-1,-1 0 1,1 0-1,9-9-62,5-21 322,4-21-156,18-47 1314,-31 87-1011,0-1 0,0 1 0,1 1 0,0-1 1,17-18-1,-24 29-367,1 0 1,-1 0-1,0-1 0,1 1 1,-1 0-1,0-1 1,1 1-1,-1 0 1,1 0-1,-1 0 0,0-1 1,1 1-1,-1 0 1,1 0-1,-1 0 1,0 0-1,1 0 1,-1 0-1,1 0 0,-1 0 1,1 0-1,-1 0 1,1 0-1,-1 0 1,0 0-1,1 0 0,-1 0 1,1 0-1,-1 1 1,1-1-1,-1 0 1,0 0-1,1 0 0,-1 1 1,0-1-1,1 0 1,-1 0-1,0 1 1,1-1-1,-1 0 1,0 1-1,1-1 0,-1 1 1,0-1-1,10 19-2,-9-17-2,4 15-235,1 0 0,2 21-1,-6-24-135,1-1-1,1 0 0,0 0 0,0 0 1,8 15-1,-10-26-144,-1 0 0,0 1 0,1-1 0,0 0 0,-1 0 0,1 0 1,0 0-1,0 0 0,0-1 0,0 1 0,1 0 0,-1-1 0,0 0 0,1 1 0,-1-1 0,1 0 0,-1 0 0,1 0 0,-1-1 0,5 1 0,15 0-4672</inkml:trace>
  <inkml:trace contextRef="#ctx0" brushRef="#br0" timeOffset="1541.21">1026 695 2945,'0'0'6299,"0"-16"-3954,-1-53-547,1 67-1725,0 1 0,0 0 0,0-1-1,0 1 1,0-1 0,0 1-1,0-1 1,-1 1 0,1-1 0,0 1-1,-1 0 1,0-1 0,1 1-1,-1 0 1,0-1 0,1 1-1,-1 0 1,0 0 0,0 0 0,0 0-1,0 0 1,0 0 0,0 0-1,0 0 1,-1 0 0,1 0-1,0 0 1,0 1 0,-1-1 0,1 1-1,-1-1 1,1 1 0,0-1-1,-1 1 1,1 0 0,-1 0 0,1 0-1,-1-1 1,1 1 0,-1 1-1,-1-1 1,0 0-46,-1 1 0,1-1-1,0 1 1,-1 0 0,1 0 0,0 1-1,0-1 1,0 1 0,0-1 0,0 1-1,0 0 1,0 0 0,-3 3 0,0 3-10,0 0 1,1 0-1,0 1 0,0 0 1,1 0-1,0 0 1,0 1-1,1-1 0,0 1 1,1 0-1,0 0 1,1 0-1,0 0 1,1 0-1,-1 0 0,3 16 1,-1-24-40,-1 1 1,1-1 0,0 0-1,0 0 1,0 0-1,0 0 1,0 0-1,0 0 1,1 0 0,-1 0-1,0 0 1,1-1-1,0 1 1,-1-1 0,1 1-1,0-1 1,0 1-1,0-1 1,0 0-1,0 0 1,0 0 0,0 0-1,0 0 1,0-1-1,0 1 1,1-1-1,1 1 1,6 1-292,0-1-1,0 0 1,0-1 0,20-1 0,-27 0 319,1 0 1,-1 0-1,1 0 1,-1 0 0,1-1-1,-1 0 1,0 1 0,0-1-1,0 0 1,0-1-1,0 1 1,0-1 0,-1 1-1,1-1 1,-1 0 0,1 0-1,-1 0 1,0 0-1,0 0 1,-1 0 0,3-6-1,2-4 304,-1-1 0,0 1-1,-1-1 1,3-17 0,9-93 5052,-26 177-5433,6-35 79,0 0-1,2 0 1,-1 20 0,2-33-80,1 1-1,1-1 1,-1 1 0,1 0-1,0-1 1,0 1-1,3 8 1,-3-12 26,1 0 0,-1 0 0,0-1 0,0 1 0,1 0 0,-1-1 0,1 1 0,-1-1 0,1 1 0,0-1 0,0 0 0,-1 0-1,1 0 1,0 0 0,0 0 0,0 0 0,0 0 0,0-1 0,0 1 0,1-1 0,-1 1 0,4-1 0,2 1-25,0-1-1,1 1 1,-1-2 0,0 1 0,0-1-1,0 0 1,0-1 0,0 0 0,0 0-1,0-1 1,-1 0 0,1 0 0,-1-1-1,0 0 1,0 0 0,0-1 0,-1 0-1,1 0 1,-1 0 0,0-1 0,-1 0-1,1 0 1,-1 0 0,0-1 0,-1 0-1,0 0 1,0 0 0,0 0-1,-1-1 1,3-9 0,2-11 344,-2 0 0,-1 0 0,-1 0 0,-2-1 0,0 0 0,-2 1 0,-1-1 0,-8-42 0,8 62-47,-1 0 0,0-1 0,0 1 0,-1 0 0,0 0 0,-1 1 0,0-1 0,0 1 0,-10-14 0,14 21-220,0 1-1,-1 0 1,1-1 0,0 1 0,0 0 0,0-1 0,0 1-1,-1 0 1,1 0 0,0-1 0,0 1 0,-1 0 0,1 0-1,0-1 1,-1 1 0,1 0 0,0 0 0,0 0 0,-1-1 0,1 1-1,0 0 1,-1 0 0,1 0 0,0 0 0,-1 0 0,1 0-1,-1 0 1,1 0 0,0 0 0,-1 0 0,1 0 0,0 0-1,-1 0 1,1 0 0,0 0 0,-1 0 0,1 0 0,0 0-1,-1 1 1,1-1 0,0 0 0,-1 0 0,1 0 0,0 1-1,-1-1 1,1 0 0,0 0 0,0 1 0,-1-1 0,1 0-1,0 0 1,0 1 0,0-1 0,0 0 0,-1 1 0,1 0-1,-6 21-79,6-19 85,-7 58-6,3 1-1,7 98 1,-2-143-106,1-1 0,0 0 0,1 0 0,1 0 0,0-1 0,1 1 0,8 15 0,-11-26-44,1-1 0,-1 1 1,1-1-1,0 0 0,0 0 0,1 0 1,-1 0-1,1-1 0,0 1 1,0-1-1,7 5 0,-8-7 40,0 1 0,1-1 0,-1 0 0,1 0 0,0 0 0,-1 0 0,1-1 0,-1 1 0,1-1 0,0 0 0,0 0 0,-1-1 1,1 1-1,0-1 0,-1 1 0,1-1 0,6-3 0,-4 1 98,0 0 0,0 0 0,-1-1 1,1 0-1,-1 0 0,0 0 1,0-1-1,0 0 0,-1 0 1,0 0-1,7-11 0,4-8 45,16-35-1,-18 29 450,-2 0 0,-1-1-1,-1 0 1,-2 0 0,-1-1 0,-2 0-1,0 0 1,-3-48 0,-1 79-478,0 1 0,0 0 0,-1 0 0,1 0 0,0-1 0,0 1 0,0 0 0,-1 0 0,1 0 0,0 0 0,0-1 0,-1 1-1,1 0 1,0 0 0,-1 0 0,1 0 0,0 0 0,0 0 0,-1 0 0,1 0 0,0 0 0,-1 0 0,1 0 0,0 0 0,-1 0 0,1 0 0,0 0 0,0 0 0,-1 0 0,1 0 0,0 0 0,-1 0 0,1 1 0,0-1 0,0 0 0,-1 0 0,1 0 0,0 0 0,0 1 0,0-1 0,-1 0 0,1 0 0,0 1 0,0-1-1,0 0 1,-1 1 0,-2 3-8,-1 1 0,1 0 0,0 0 0,0 0 0,0 1 0,1-1-1,0 1 1,0-1 0,1 1 0,-1 0 0,0 8 0,-1 11 36,0 35 1,2-37-92,0 23 111,6 50 0,-4-82-153,2 0 0,-1 1 0,2-1 0,0 0 0,1-1 1,0 1-1,12 21 0,-15-32-196,0 0 1,-1 0-1,1-1 1,0 1-1,0-1 1,1 1-1,-1-1 1,0 0 0,1 0-1,5 3 1,-6-3-475,1-1-1,-1 0 1,1 0 0,0-1 0,-1 1 0,1-1 0,0 1 0,4-1 0,23 1-10933</inkml:trace>
  <inkml:trace contextRef="#ctx0" brushRef="#br0" timeOffset="1821.2">2123 272 13446,'0'0'11557,"5"-5"-11234,-4 4-316,-1 1 0,1-1 0,-1 0 0,1 0 0,0 1 0,0-1 0,-1 0 0,1 1 0,0-1 0,0 1 0,0-1-1,-1 1 1,1-1 0,0 1 0,0 0 0,0-1 0,0 1 0,0 0 0,0 0 0,0 0 0,0 0 0,0 0 0,0 0 0,0 0 0,0 0-1,0 0 1,0 0 0,-1 0 0,1 1 0,0-1 0,0 0 0,0 1 0,0-1 0,0 0 0,0 1 0,1 0 0,1 4 23,0 0 0,0 1 1,0-1-1,-1 0 0,0 1 1,0-1-1,1 7 0,14 52 3,-3 0 0,-3 0-1,4 69 1,-15-99-1939,0-21-4627</inkml:trace>
  <inkml:trace contextRef="#ctx0" brushRef="#br0" timeOffset="3051.68">2077 468 8260,'0'0'8857,"0"-1"-8855,0 1 0,0 0 0,1-1 0,-1 1 0,0 0 0,0 0 0,0-1-1,0 1 1,0 0 0,0 0 0,0-1 0,1 1 0,-1 0 0,0 0 0,0-1 0,0 1 0,0 0-1,1 0 1,-1 0 0,0-1 0,0 1 0,1 0 0,-1 0 0,0 0 0,0 0 0,1 0 0,-1-1 0,0 1-1,0 0 1,1 0 0,-1 0 0,0 0 0,1 0 0,-1 0 0,0 0 0,0 0 0,1 0 0,-1 0 0,0 0-1,1 0 1,-1 0 0,0 1 0,0-1 0,1 0 0,-1 0 0,0 0 0,0 0 0,1 1 0,88 39 470,-74-36-795,-1-1 0,1 0 0,0-1 1,0-1-1,0 0 0,19-2 0,-31 1 276,1-1 0,-1 0 0,0 0 0,1 0 0,-1-1 0,0 1 0,0-1 0,0 1-1,0-1 1,0 0 0,0 0 0,-1 0 0,1-1 0,-1 1 0,1-1 0,-1 1 0,0-1 0,0 0 0,0 0 0,0 0 0,2-5 0,12-35 1293,-10 3 3820,-6 40-4783,0 23-633,0-20 344,0 1 1,0 0-1,0-1 0,1 1 0,0-1 0,-1 1 0,1 0 0,0-1 0,1 1 0,-1-1 0,1 0 0,-1 0 0,1 1 0,3 3 0,-3-5-93,0 0 1,0 0-1,1-1 0,-1 1 1,1 0-1,-1-1 1,1 1-1,-1-1 0,1 0 1,0 0-1,0 0 0,0 0 1,0-1-1,-1 1 0,1-1 1,0 1-1,0-1 1,4-1-1,-4 1 47,-1 0 0,0 0 0,1 0 0,-1-1 0,0 1-1,0-1 1,0 0 0,1 0 0,-1 0 0,0 0 0,0 0 0,0 0 0,0 0 0,0-1 0,0 1 0,-1-1 0,1 1 0,0-1 0,-1 0-1,1 0 1,-1 1 0,0-1 0,0 0 0,1 0 0,-1 0 0,0-1 0,-1 1 0,1 0 0,0 0 0,-1 0 0,1-5 0,2-7 199,-2 0 0,0 0 0,-1 0 0,-1-16 0,1 22-51,-1 6-7,1 0 0,0 0 0,-1 0 0,1-1 0,-1 1 0,0 0 0,0 0 0,0 0 0,0 0 0,0 1 0,0-1 0,0 0 0,-1 0 0,1 1 0,-1-1 0,1 0 0,-1 1 0,1 0 0,-1-1 0,0 1 0,0 0 0,0 0 0,-3-1 0,4 1-66,-1 0 0,1 1 0,-1-1 0,0 1 0,1 0 0,-1-1 0,0 1 0,0 0 0,1 0 0,-1 0 0,0 0 0,1 0 0,-1 1 0,0-1 0,1 0 0,-1 1 0,0-1 0,1 1 0,-1 0 0,0-1 0,1 1 0,-1 0 0,1 0 0,0 0 0,-1 0 0,1 0 0,0 1 0,0-1 0,-1 0 0,0 3 0,-2 1-18,1 1 1,0 0-1,1 0 0,-1 0 0,1 0 0,0 0 0,1 1 1,-1-1-1,0 11 0,1 65 29,2-48-18,-1-25-3,0 0 0,1 1 0,0-1 0,1 0 1,0 0-1,1 0 0,0 0 0,0 0 0,1 0 1,5 10-1,-6-15-21,-1 0-1,1-1 1,0 1 0,0 0-1,0-1 1,0 0 0,1 0 0,0 0-1,-1 0 1,1 0 0,0-1-1,0 0 1,0 1 0,1-1-1,-1-1 1,0 1 0,1-1 0,-1 0-1,1 0 1,-1 0 0,1 0-1,6-1 1,-7 0 15,0 1-1,0-2 0,0 1 1,0 0-1,0-1 0,0 1 1,0-1-1,0 0 0,-1-1 1,1 1-1,0-1 0,-1 1 1,1-1-1,-1 0 1,1 0-1,-1-1 0,0 1 1,0-1-1,0 0 0,0 1 1,-1-1-1,1 0 0,-1-1 1,1 1-1,1-4 1,8-15 121,0-1 0,-2 0 0,-1 0 0,0-1 0,-2 0 0,-1-1 0,6-44 0,18 294 784,-29-221-1047,0 1 0,1-1-1,-1 0 1,1 0-1,-1-1 1,1 1-1,0 0 1,3 4-1,-4-8 101,0 1 0,-1 0 0,1 0 0,0-1 0,0 1-1,0 0 1,-1-1 0,1 1 0,0 0 0,0-1 0,0 1 0,0-1-1,0 0 1,0 1 0,0-1 0,0 0 0,0 0 0,0 1-1,0-1 1,0 0 0,0 0 0,0 0 0,0 0 0,0 0 0,0-1-1,0 1 1,0 0 0,1 0 0,-1-1 0,-1 1 0,1 0-1,0-1 1,0 1 0,0-1 0,0 0 0,0 1 0,0-1 0,0 0-1,0 0 1,6-7 46,0 0 0,-1-1 0,0 0 0,0 0 0,-1 0-1,-1 0 1,1-1 0,-2 0 0,6-18 0,5-12 187,-14 40-198,4-11 202,1 1-1,0 0 0,10-14 0,-14 22-134,0 0 0,0 0 0,1 0 1,-1 1-1,0-1 0,1 1 0,0-1 0,-1 1 0,1-1 0,0 1 0,0 0 1,-1 0-1,1 0 0,0 0 0,0 0 0,0 0 0,0 1 0,0-1 0,1 1 0,-1-1 1,0 1-1,0 0 0,0 0 0,0 0 0,1 0 0,1 0 0,-2 2-64,0 0 0,0 0 0,0 0 0,-1 0 1,1 0-1,-1 0 0,1 0 0,-1 1 0,0-1 0,0 1 0,0-1 0,0 1 0,-1-1 0,1 1 0,0-1 0,-1 1 0,0 2 0,2 2-4,5 39 6,7 24 117,-13-65-128,1 0-1,-1 0 1,1 0-1,1 0 1,-1 0-1,1 0 1,0-1-1,0 0 1,0 1-1,6 5 1,-8-9-19,1 0 0,-1 0 0,1 0 1,0 0-1,-1 0 0,1 0 0,0 0 1,-1 0-1,1-1 0,0 1 0,0-1 1,0 1-1,0-1 0,-1 0 1,1 0-1,0 0 0,0 0 0,0 0 1,0 0-1,0 0 0,0-1 0,-1 1 1,1 0-1,0-1 0,0 0 0,0 1 1,-1-1-1,1 0 0,0 0 0,-1 0 1,1 0-1,-1 0 0,1-1 0,-1 1 1,0 0-1,2-3 0,4-2 2,-2-1-1,1 0 0,-1-1 1,0 1-1,0-1 1,4-10-1,-1-3 27,0 0-1,-2 0 0,0-1 1,5-41-1,-4-90-22,-7 138 115,-1 0 0,-1-1 0,0 1 0,-1 0-1,0 0 1,-1 0 0,-1 0 0,-12-24 0,8 28 315,4 17-229,0 20-126,0 32-194,2 0 0,3 1 0,3-1 1,2 1-1,3-2 0,2 1 0,32 98 1,-43-171-6969,1 2 3889,-7-20-6832</inkml:trace>
  <inkml:trace contextRef="#ctx0" brushRef="#br0" timeOffset="3221.7">3065 407 6147,'0'0'11301,"126"-2"-10581,-68 16-352,23-3-368,10-2-1024,-5-9-2738,-9-3-8131</inkml:trace>
  <inkml:trace contextRef="#ctx0" brushRef="#br0" timeOffset="4167.19">4025 174 8036,'0'0'13035,"-1"-12"-12251,-1-5-644,-2-9-11,13 48-75,25 93 214,23 92 80,-51-179-351,30 111 81,-30-177-211,-6 9 116,0 0 0,-3 0 0,0 0-1,-11-46 1,13 74 17,-50-192 33,43 152 8,2 0-1,-2-76 1,8 116-42,0 1 0,0 0-1,0-1 1,0 1 0,0 0-1,1-1 1,-1 1 0,0-1-1,0 1 1,1 0 0,-1 0 0,0-1-1,0 1 1,1 0 0,-1-1-1,0 1 1,1 0 0,-1 0-1,0-1 1,1 1 0,-1 0 0,1 0-1,-1 0 1,0 0 0,1 0-1,-1 0 1,1-1 0,-1 1-1,0 0 1,1 0 0,-1 0 0,1 0-1,18 1-67,-14-1 53,1 1 6,0 1 0,1-1-1,-1 1 1,0 0 0,0 1 0,0-1-1,-1 1 1,1 0 0,-1 1 0,1-1-1,-1 1 1,0 0 0,-1 0 0,1 1-1,-1 0 1,5 6 0,0-1 6,-1 1 0,0 0 1,-1 1-1,-1-1 0,0 1 1,9 23-1,-13-27 3,0-1 0,0 1 0,-1 0 0,0 0 0,0-1 0,-1 1 0,0 0 0,0 0-1,-1 0 1,0-1 0,0 1 0,-3 8 0,2-10-7,0 0-1,-1-1 1,0 1-1,0-1 1,0 0-1,-1 0 1,1 0-1,-1 0 1,0 0-1,-1-1 1,1 0-1,-1 0 1,0 0 0,0 0-1,-7 3 1,8-4 24,3-2 242,5-3-251,-1 0-1,1 0 0,0 1 1,0-1-1,-1 1 0,1 0 1,0 0-1,0 1 0,0-1 1,0 1-1,0 0 0,0 0 1,8 1-1,-2-1-31,-6 1 17,0 0 1,0 0-1,1 0 0,-1 0 0,0 1 0,0-1 0,0 1 0,0 0 0,-1 0 0,1 1 0,0-1 0,-1 1 1,0 0-1,0 0 0,1 0 0,-2 0 0,1 0 0,0 1 0,-1-1 0,1 1 0,-1 0 0,2 5 0,1 0 12,0 1-1,-1 0 0,0 0 1,-1 0-1,0 0 0,-1 1 1,0-1-1,0 13 0,-1-15-10,-1 0 0,0 0 0,0 0 0,-1-1 0,0 1 0,-4 12 0,4-17 1,0-1 0,-1 1 0,1 0 0,-1-1 0,0 1 0,0-1 0,0 0 0,0 1 0,0-1 0,0 0 1,-1 0-1,1 0 0,-1-1 0,1 1 0,-1-1 0,0 1 0,1-1 0,-1 0 0,-6 2 0,-4 0-381,-1 0-1,1 0 1,-1-1-1,0-1 1,0-1 0,0 0-1,0 0 1,-17-4-1,29 4 217,0-1 0,1 0 1,-1 1-1,0-1 0,0 0 0,0 0 0,1 0 0,-1-1 0,1 1 0,-1 0 0,-1-2 0,3 2-27,-1 1-1,1 0 0,-1-1 1,1 1-1,-1-1 0,1 1 1,0-1-1,-1 0 0,1 1 1,0-1-1,0 1 0,-1-1 1,1 0-1,0 1 0,0-1 1,0 1-1,0-1 0,0 0 1,0 1-1,0-1 0,0 0 1,0 1-1,0-1 0,0 0 1,0 1-1,0-1 0,0 1 1,1-1-1,-1 0 0,0 1 0,1-1 1,-1 1-1,0-1 0,1 1 1,-1-1-1,0 1 0,1-1 1,0 0-1,16-8-6604</inkml:trace>
  <inkml:trace contextRef="#ctx0" brushRef="#br0" timeOffset="4555.22">4632 428 8196,'0'0'7416,"0"-16"-4692,-1-49-1000,1 63-1669,0 1 0,0 0 0,0 0 0,-1-1 0,1 1 0,0 0 0,-1 0 0,1 0 0,-1-1 0,1 1 0,-1 0 0,1 0 0,-1 0 0,0 0 0,0 0 0,1 0 0,-1 0 0,0 0 0,0 1 0,0-1 0,0 0 0,0 0 0,0 1 0,0-1 0,0 1 0,0-1 0,-1 1 0,1-1 0,0 1 0,0-1 0,0 1 0,-1 0 0,1 0 0,0 0 0,0 0 0,-3 0 0,1 0-48,-1 0 1,0 1 0,0-1 0,1 1 0,-1 0-1,1 0 1,-1 0 0,-5 4 0,3-1-6,1 0 0,-1 1 0,1 0 0,1 0 0,-1 0 0,1 0 0,0 1 1,0 0-1,0 0 0,1 0 0,0 0 0,0 0 0,1 1 0,0-1 0,-3 14 0,1 3-14,0 0 0,2 0-1,0 33 1,2-50-74,0-1 0,0 0 0,1 1 0,-1-1 0,1 0 0,1 0 0,-1 1 0,1-1 0,0 0 0,0-1 1,0 1-1,1 0 0,4 6 0,-4-7-109,0-1 0,0 0 0,1 0 0,-1-1 0,1 1 0,-1-1 0,1 0 0,0 0 1,0 0-1,0 0 0,0 0 0,0-1 0,0 0 0,0 0 0,0 0 0,1-1 0,6 1 0,-7 0 146,0-1 1,0 0-1,1 0 0,-1-1 0,0 1 0,0-1 0,0 0 1,0 0-1,0 0 0,0-1 0,0 1 0,0-1 0,0 0 0,0 0 1,-1 0-1,1-1 0,3-3 0,-2 1 66,-1 0-1,0 0 1,0-1 0,0 1-1,-1-1 1,0 0-1,0 0 1,0 0 0,-1 0-1,3-9 1,-2 1 38,0 1 1,0-1-1,-1 1 1,-1-1-1,-1 1 1,0-1-1,0 0 1,-1 0-1,-5-20 1,5 28-76,-1-1 0,0 1 0,0 0 1,-1-1-1,1 1 0,-1 0 0,0 1 1,-1-1-1,0 0 0,1 1 0,-2 0 1,1 0-1,-1 0 0,1 1 0,-1-1 1,-1 1-1,1 0 0,-1 1 0,1-1 1,-1 1-1,-8-3 0,-18-1-1206,31 7 1049,0 0 1,1 0 0,-1 0 0,0 0 0,0 0 0,1 0-1,-1 0 1,0 0 0,0 0 0,1 1 0,-1-1 0,0 0-1,0 0 1,1 1 0,-1-1 0,1 0 0,-1 1-1,0-1 1,1 1 0,-1-1 0,1 1 0,-1-1 0,1 1-1,-1-1 1,1 1 0,-1 0 0,1-1 0,-1 1 0,1 0-1,0-1 1,0 1 0,-1 0 0,1-1 0,0 1 0,0 0-1,-1 1 1,1 19-5739</inkml:trace>
  <inkml:trace contextRef="#ctx0" brushRef="#br0" timeOffset="5174.81">4939 326 10085,'0'0'12725,"3"-2"-12591,-3 2-133,1 0 0,-1 0 0,0-1 0,1 1 0,-1 0 0,0 0 0,0 0 0,1 0 1,-1-1-1,1 1 0,-1 0 0,0 0 0,1 0 0,-1 0 0,0 0 0,1 0 0,-1 0 0,0 0 0,1 0 0,-1 0 1,0 0-1,1 0 0,-1 0 0,0 0 0,1 0 0,-1 1 0,0-1 0,1 0 0,-1 0 0,0 0 0,1 1 0,-1-1 0,0 0 1,1 0-1,-1 0 0,0 1 0,0-1 0,0 0 0,1 1 0,-1-1 0,0 0 0,0 1 0,0-1 0,1 1 0,5 25 121,-4 50 153,-3-59-227,1 142 70,15-165 2,-6-4-77,1-1 1,-1 1 0,0-1-1,12-23 1,27-57 77,-32 59-39,12-30 220,-19 39 193,2 1 0,17-30 1,-26 53 3,-1 7-397,0 13-229,-1-18 176,-15 279-1114,17-281 1042,1-1 0,-1 1 0,0-1 0,1 1 0,-1-1 0,1 0 0,0 0 0,-1 0 0,1 0 0,-1-1 0,0 1 0,5-2 0,-2 0 29,1-1-1,-1 0 1,0-1-1,0 1 1,0-1-1,0 0 1,0 0-1,-1 0 1,0-1-1,0 0 1,5-6-1,35-63 77,-37 61-77,1-6 117,-12 9-1177,1 9 728,1 0 0,0 1 0,-1 0 0,1-1-1,-1 1 1,1 0 0,0 0 0,-1 0 0,1 0 0,-1 1-1,-4 0 1,-24 8-4755,1 3-3546</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6:23.970"/>
    </inkml:context>
    <inkml:brush xml:id="br0">
      <inkml:brushProperty name="width" value="0.035" units="cm"/>
      <inkml:brushProperty name="height" value="0.035" units="cm"/>
    </inkml:brush>
  </inkml:definitions>
  <inkml:trace contextRef="#ctx0" brushRef="#br0">0 106 544,'0'0'11558,"12"0"-8277,361 9 603,-338-8-4052,-9 0-602,35-4-1,-54 2 525,0 0 0,0 0 0,0-1 0,0 0 0,-1 0 0,1 0 0,-1-1 0,0 0 0,12-7 0,-5-7-3991,-10 0-2126</inkml:trace>
  <inkml:trace contextRef="#ctx0" brushRef="#br0" timeOffset="218.11">471 1 848,'0'0'13404,"6"2"-12332,58 56 1949,-57-51-2974,0 0-1,-1 1 1,0-1 0,0 1-1,-1 1 1,0-1-1,4 10 1,-8-16-138,0 0 1,0 0-1,0 0 1,-1 0-1,1 0 0,-1 0 1,0 0-1,1 0 1,-1 0-1,0 1 0,0-1 1,0 0-1,0 0 1,-1 0-1,1 0 0,-1 0 1,1 0-1,-1 0 1,0 0-1,0 0 0,1 0 1,-1-1-1,-1 1 1,-1 3-1,1-3-509,0 0 0,0-1 0,-1 1 0,1 0 0,0-1 0,-1 0 0,1 1-1,-1-1 1,0 0 0,1 0 0,-4 0 0,-7 2-6875</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6:21.228"/>
    </inkml:context>
    <inkml:brush xml:id="br0">
      <inkml:brushProperty name="width" value="0.035" units="cm"/>
      <inkml:brushProperty name="height" value="0.035" units="cm"/>
    </inkml:brush>
  </inkml:definitions>
  <inkml:trace contextRef="#ctx0" brushRef="#br0">318 202 1457,'0'0'12645,"-9"-11"-11409,-30-35-20,37 44-1123,-1 0 1,1 0-1,-1 0 0,1 1 0,-1-1 0,0 1 0,0-1 0,0 1 0,0 0 1,1 0-1,-2 1 0,1-1 0,0 1 0,0-1 0,0 1 0,0 0 1,0 0-1,0 0 0,0 0 0,0 1 0,-5 1 0,-1-1 54,4 0-124,0 0-1,0 1 1,0-1 0,1 1-1,-1 0 1,1 1 0,-1-1-1,1 1 1,0 0-1,0 0 1,0 0 0,0 0-1,0 1 1,1 0 0,-6 7-1,-2 4-31,1 0 0,0 1 0,-8 19-1,6-7 18,0 1-1,2 1 0,2 0 0,0 0 0,-3 34 0,5-15 22,3 1-1,4 73 0,0-113-58,0 0 0,0 1 0,1-1-1,1 0 1,0 0 0,0 0-1,1 0 1,0-1 0,1 0-1,0 1 1,10 13 0,-11-18-134,1 1-1,0-1 1,0 0 0,0-1 0,1 1 0,-1-1-1,1 0 1,0 0 0,0-1 0,1 1 0,-1-2 0,1 1-1,-1-1 1,1 0 0,0 0 0,0 0 0,12 0 0,-13-1 51,0-1 0,0 0 0,0 0 1,0 0-1,-1-1 0,1 0 0,0 0 1,0-1-1,0 1 0,-1-1 1,1 0-1,-1-1 0,0 0 0,8-4 1,-7 2 110,0 0 0,-1-1 0,1 0 0,-1 0 0,0 0 0,-1-1 0,1 1 0,-1-1 0,-1 0 0,5-12 0,3-9 98,-2-1 1,6-35 0,-10 39 185,1 1 0,1-1 1,20-44-1,-26 67-260,0-1-1,1 1 1,-1 0-1,0 0 1,1 0-1,-1 1 1,1-1-1,0 0 1,-1 0-1,1 1 1,0-1-1,0 1 1,0 0-1,0-1 1,1 1-1,2-1 1,-3 2-26,-1-1 1,1 1 0,-1 0-1,1 0 1,-1 0-1,1 0 1,-1 0-1,1 1 1,-1-1-1,1 0 1,-1 1-1,0-1 1,1 1-1,-1-1 1,1 1-1,-1 0 1,0-1-1,0 1 1,1 0 0,-1 0-1,0 0 1,0 0-1,0 0 1,0 0-1,0 0 1,1 3-1,9 12-354,0 0 0,-2 1 0,0 0 0,-1 1 1,9 28-1,-20-61-508,2 11 908,1 1 0,-1 0 1,0 0-1,1 0 0,-1 0 0,-1 0 0,-1-4 0,-1 0 104,-1 0-1,1 0 0,-1 1 0,-1 0 1,1 0-1,-1 1 0,0-1 1,0 1-1,-8-5 0,11 8-113,0 1-1,0-1 1,0 1 0,0 0-1,0-1 1,0 2 0,-1-1-1,1 0 1,0 0 0,0 1-1,-1 0 1,1 0 0,0 0-1,-1 0 1,1 0 0,0 1-1,-1-1 1,1 1 0,0 0-1,0 0 1,0 0-1,0 1 1,0-1 0,0 1-1,-4 2 1,0 1-34,1 1 0,0 1 1,0-1-1,0 1 0,1 0 0,0 0 0,1 0 0,-1 1 1,1-1-1,1 1 0,-1 0 0,1 0 0,1 1 1,-4 15-1,3-4-3,0-1 1,0 0 0,2 1-1,1 0 1,3 32 0,-2-48-71,-1 0-1,1-1 1,0 1 0,0 0 0,0-1 0,1 1-1,-1-1 1,1 1 0,0-1 0,0 0 0,0 1 0,1-1-1,-1 0 1,1 0 0,-1-1 0,1 1 0,0-1 0,0 1-1,0-1 1,1 0 0,-1 0 0,7 3 0,-2-2-66,1-1-1,-1 1 1,1-1 0,-1-1 0,1 0 0,0 0 0,-1-1 0,1 0 0,10-1 0,-15 0 143,0 1 1,0-1-1,0 0 1,-1 0 0,1 0-1,0-1 1,-1 1-1,1-1 1,-1 0 0,0 0-1,1 0 1,-1-1 0,0 1-1,0-1 1,3-3-1,-1 0 88,0-1 0,-1 1 0,1-1 0,-1 0 0,-1 0 0,1 0 0,2-9 0,0-5 462,0-1 0,-2 0 0,0 0 0,1-34 0,-4 37-115,0 2 428,-1-1-1,-2-34 1,2 52-859,-1-1-1,1 1 1,0-1 0,0 1 0,0-1-1,0 1 1,0-1 0,-1 1 0,1-1 0,0 1-1,-1 0 1,1-1 0,0 1 0,-1-1-1,1 1 1,0 0 0,-1-1 0,1 1-1,0 0 1,-1-1 0,1 1 0,-1 0-1,1 0 1,-1 0 0,1-1 0,-1 1-1,1 0 1,-1 0 0,1 0 0,-1 0-1,1 0 1,-1 0 0,1 0 0,-1 0-1,1 0 1,-1 0 0,1 0 0,-1 0-1,1 0 1,-1 0 0,1 1 0,-1-1-1,1 0 1,0 0 0,-1 0 0,1 1-1,-1-1 1,1 0 0,0 1 0,-1-1-1,0 1 1,-1 0-9,0 0 0,0 1 0,0-1 0,0 1 0,0 0 0,1-1 0,-1 1 0,1 0 0,-3 3 0,0 7-16,0 1 0,1 0 0,0 0 0,1 0 0,1 0 0,0 1 0,0-1-1,3 16 1,-2-4-59,0-21-20,0 0-1,1 1 1,-1-1 0,1 0 0,0-1 0,0 1 0,1 0 0,-1 0 0,1 0-1,0-1 1,-1 1 0,2-1 0,-1 1 0,0-1 0,1 0 0,0 0 0,-1 0 0,1 0-1,7 5 1,-6-5-37,1 0-1,0-1 0,-1 1 0,2-1 0,-1 0 1,0 0-1,0 0 0,0-1 0,1 0 0,-1 0 1,1 0-1,-1-1 0,1 0 0,8 0 0,-10-1 156,-1-1 0,1 1 0,0 0-1,0-1 1,-1 0 0,1 0 0,-1 0-1,0 0 1,1-1 0,-1 1-1,0-1 1,-1 0 0,1 0 0,0 0-1,-1 0 1,3-4 0,35-59 969,-38 61-860,41-95 2721,-43 100-2814,0-1 1,0 1 0,0-1-1,1 1 1,-1 0 0,0-1-1,0 1 1,0-1 0,0 1-1,0 0 1,1-1 0,-1 1-1,0-1 1,0 1 0,1 0-1,-1-1 1,0 1 0,0 0-1,1-1 1,-1 1 0,0 0-1,1 0 1,-1-1 0,1 1-1,-1 0 1,0 0 0,1 0-1,-1 0 1,1-1 0,-1 1-1,0 0 1,1 0 0,-1 0-1,1 0 1,-1 0 0,1 0-1,-1 0 1,0 0 0,1 0-1,10 18 214,4 36-502,-15-51 351,11 50-122,-3-9-473,15 44 1,-23-87 482,0-1 0,0 0-1,0 0 1,0 0 0,0 1 0,0-1-1,0 0 1,0 0 0,1 0-1,-1 1 1,0-1 0,0 0-1,0 0 1,0 0 0,0 1 0,0-1-1,1 0 1,-1 0 0,0 0-1,0 0 1,0 0 0,1 0-1,-1 1 1,0-1 0,0 0 0,0 0-1,1 0 1,-1 0 0,0 0-1,0 0 1,0 0 0,1 0-1,-1 0 1,0 0 0,0 0 0,1 0-1,-1 0 1,0 0 0,0 0-1,0 0 1,1 0 0,-1 0-1,0 0 1,0 0 0,0-1 0,1 1-1,-1 0 1,0 0 0,0 0-1,0 0 1,1-1 0,7-9 272,1-14-112,-1 0 0,8-43-1,-11 40 400,2 1-1,12-32 0,-19 56-509,1 1 0,-1-1-1,1 1 1,-1-1 0,1 1 0,0 0 0,0-1 0,-1 1 0,1 0 0,0 0 0,0-1 0,0 1 0,0 0-1,1 0 1,-1 0 0,0 0 0,0 0 0,3-1 0,-3 2-33,0 0 1,-1 1-1,1-1 0,0 0 1,0 0-1,-1 0 1,1 1-1,0-1 0,-1 0 1,1 1-1,0-1 0,-1 1 1,1-1-1,0 1 0,-1-1 1,1 1-1,-1-1 1,1 1-1,-1 0 0,1-1 1,-1 1-1,0 0 0,1-1 1,-1 1-1,1 1 0,3 8-26,1 1 0,-2 0 0,4 17 0,-2-1-5,3 49-1,-5-28-2,-3-46-18,0 0 0,1 0 0,-1 0 0,0 0 0,1 0-1,-1 0 1,1 0 0,0 0 0,0 0 0,0 0 0,0 0 0,2 3-1,-3-5 38,1 0 0,-1 1 0,0-1 0,0 0 0,1 0 0,-1 0 0,0 0 0,0 0 0,1 1 0,-1-1 0,0 0 0,1 0 0,-1 0 0,0 0 0,1 0 0,-1 0 0,0 0 0,0 0 0,1 0-1,-1 0 1,0 0 0,1 0 0,-1 0 0,0-1 0,0 1 0,1 0 0,-1 0 0,0 0 0,1 0 0,-1-1 0,11-14 131,37-98 43,-39 84 94,2 1-1,1 1 0,2 0 0,0 0 1,31-41-1,-44 67-243,-1 0 0,1 0 0,0 1 0,-1-1 0,1 0 0,0 0 0,0 0-1,0 0 1,0 1 0,-1-1 0,1 0 0,0 1 0,0-1 0,1 1 0,-1-1 0,0 1 0,0 0 0,0-1 0,0 1 0,0 0 0,0 0 0,0 0 0,1 0 0,-1 0 0,0 0 0,0 0 0,0 0 0,0 0 0,1 0 0,-1 1 0,0-1 0,0 1 0,0-1 0,0 0 0,0 1 0,0 0-1,0-1 1,0 1 0,0 0 0,0-1 0,0 1 0,-1 0 0,1 0 0,0 0 0,0 0 0,-1 0 0,1-1 0,-1 2 0,1-1 0,-1 0 0,1 1 0,5 9-63,0-1 0,-2 1 0,8 22-1,-10-26 91,4 14-90,-1 1 1,5 36 0,-7 11-2830,-2-51-548,4-9-2044</inkml:trace>
  <inkml:trace contextRef="#ctx0" brushRef="#br0" timeOffset="1730.89">1452 520 7940,'0'0'12880,"0"0"-12867,0 0 0,0 0 0,0-1 0,0 1 0,0 0 0,0 0 0,0-1 0,0 1 1,0 0-1,1 0 0,-1 0 0,0-1 0,0 1 0,0 0 0,0 0 0,0 0 0,0-1 0,0 1 0,1 0 0,-1 0 0,0 0 0,0 0 0,0-1 0,1 1 0,-1 0 0,0 0 0,0 0 0,0 0 0,1 0 0,-1 0 0,0 0 0,0 0 0,0-1 0,1 1 0,-1 0 1,0 0-1,0 0 0,1 0 0,-1 0 0,0 0 0,0 0 0,0 0 0,1 0 0,-1 1 0,0-1 0,0 0 0,1 0 0,-1 0 0,0 0 0,0 0 0,0 0 0,1 1 0,2 2-10,0 1-1,-1 0 0,1 0 1,-1 0-1,1 0 0,-1 1 0,-1-1 1,1 1-1,1 6 0,13 52 122,-14-52-89,5 33 5,-5-30-31,1 0 0,-1 0 1,6 14-1,-7-27-42,-1-1-1,0 1 1,0-1 0,0 0 0,1 1-1,-1-1 1,0 1 0,1-1-1,-1 0 1,0 1 0,1-1 0,-1 0-1,0 0 1,1 1 0,-1-1 0,1 0-1,-1 0 1,0 1 0,1-1-1,-1 0 1,1 0 0,-1 0 0,1 0-1,-1 0 1,1 0 0,-1 0 0,1 0-1,-1 0 1,1 0 0,-1 0-1,1 0 1,-1 0 0,0 0 0,1 0-1,-1 0 1,1-1 0,-1 1-1,1 0 1,-1 0 0,1 0 0,-1-1-1,0 1 1,1 0 0,-1-1 0,0 1-1,1 0 1,-1-1 0,1 0-1,15-16 46,-7 0-21,-1 0 1,-1-1-1,-1 1 1,0-2-1,6-36 0,-7 31 533,1 0 0,17-44 0,-23 68-514,0-1 0,0 1-1,0 0 1,0-1 0,0 1-1,0 0 1,0-1 0,0 1-1,0 0 1,0-1 0,0 1-1,0 0 1,0 0 0,0-1-1,1 1 1,-1 0 0,0-1-1,0 1 1,0 0 0,1 0-1,-1-1 1,0 1 0,0 0-1,0 0 1,1 0 0,-1-1-1,0 1 1,1 0-1,-1 0 1,0 0 0,0 0-1,1 0 1,-1 0 0,0 0-1,1-1 1,-1 1 0,0 0-1,1 0 1,-1 0 0,0 0-1,1 0 1,-1 0 0,0 1-1,1-1 1,-1 0 0,0 0-1,0 0 1,1 0 0,-1 0-1,0 0 1,1 0 0,-1 1-1,0-1 1,0 0 0,1 0-1,-1 0 1,0 1 0,0-1-1,1 0 1,-1 0 0,0 1-1,0-1 1,0 0 0,0 0-1,1 1 1,-1-1 0,0 1-1,9 24-250,-7-20 329,6 23-39,-1 0 0,3 32-1,10 38-588,-19-97 476,-1 0 0,0 0 1,0 0-1,0 0 1,1 0-1,-1 0 0,1 0 1,-1-1-1,1 1 1,-1 0-1,1 0 0,-1 0 1,1 0-1,0-1 1,-1 1-1,1 0 1,0 0-1,0-1 0,-1 1 1,1-1-1,0 1 1,0-1-1,0 1 0,0-1 1,0 1-1,0-1 1,0 0-1,0 0 0,0 1 1,2-1-1,-2 0 50,1-1 0,-1 1 1,0-1-1,1 1 0,-1-1 0,0 1 0,1-1 0,-1 0 0,0 0 1,0 0-1,1 0 0,-1 0 0,0 0 0,0 0 0,0 0 1,0 0-1,-1 0 0,1 0 0,0-1 0,1-1 0,29-57 66,-16 28 74,3 0 0,0 1-1,2 1 1,26-31 0,-46 60-116,1 1 0,-1-1 0,0 0 0,1 1 0,-1-1 0,0 1 0,1-1 0,-1 1 0,1-1 1,-1 1-1,1 0 0,-1-1 0,1 1 0,-1-1 0,1 1 0,-1 0 0,1-1 0,0 1 1,-1 0-1,1 0 0,-1 0 0,1-1 0,0 1 0,-1 0 0,1 0 0,0 0 0,-1 0 0,1 0 1,0 0-1,-1 0 0,1 0 0,0 1 0,-1-1 0,1 0 0,-1 0 0,1 0 0,0 1 0,-1-1 1,1 0-1,-1 1 0,1-1 0,-1 0 0,1 1 0,-1-1 0,1 1 0,-1-1 0,1 1 0,-1-1 1,1 1-1,-1-1 0,0 1 0,1-1 0,-1 1 0,0 0 0,0-1 0,1 1 0,-1-1 0,0 1 1,0 0-1,0-1 0,0 2 0,8 50-146,-7-43 203,1 15-162,8 45 107,-9-65-320,0 0 0,0 0 0,0 0-1,1 0 1,-1-1 0,1 1 0,0 0 0,0-1 0,1 1 0,-1-1 0,1 0 0,-1 0 0,7 5-1,-7-6-25,0-1 0,0 0 0,0 0 0,1 0 0,-1 0 0,0 0 0,1-1 0,-1 1 0,0-1 0,1 1 0,-1-1 0,1 0 0,-1 0 0,1 0-1,-1 0 1,0-1 0,1 1 0,-1-1 0,1 1 0,-1-1 0,3-1 0,-1 0 28,-1 1 1,1-1-1,-1 0 1,1 0-1,-1 0 0,0-1 1,0 1-1,0-1 0,0 0 1,-1 0-1,1 0 1,2-4-1,1-4 441,0 0 0,0-1 0,-1 1 0,-1-1 0,0-1 0,4-18-1,-4 6 3239,-2 0-1,0-35 0,-3 60-3325,-1-1 1,1 1-1,-1 0 0,1-1 1,-1 1-1,0 0 1,1 0-1,-1 0 0,1 0 1,-1 1-1,1-1 0,-1 0 1,0 1-1,1-1 0,-3 2 1,2 0-54,0 1 1,-1-1-1,2 1 1,-1-1 0,0 1-1,1 0 1,-1 0-1,1 0 1,0 0 0,0 0-1,0 0 1,0 0-1,0 1 1,1-1 0,-1 0-1,1 5 1,0-5-16,-1 0 1,1 0-1,0 0 1,0-1 0,0 1-1,0 0 1,1 0-1,-1 0 1,1 0-1,0-1 1,-1 1 0,1 0-1,0 0 1,1-1-1,-1 1 1,0-1-1,1 1 1,3 3-1,-2-4-65,0 0 0,0-1-1,0 1 1,0-1 0,0 0 0,1 0-1,-1 0 1,1 0 0,-1 0-1,0-1 1,1 1 0,-1-1-1,1 0 1,0 0 0,-1 0-1,0-1 1,1 1 0,-1-1-1,1 0 1,-1 0 0,0 0-1,1 0 1,-1-1 0,0 1-1,0-1 1,0 0 0,0 0-1,0 0 1,0 0 0,-1-1-1,1 1 1,-1-1 0,0 1-1,1-1 1,-1 0 0,0 0-1,-1 0 1,3-4 0,0-1 279,0 0 1,0 0 0,-1 0 0,0-1 0,-1 0 0,0 1 0,0-1 0,-1 0-1,0 0 1,0 0 0,-2-16 0,1 23-128,-1 0-1,1 1 1,-1-1 0,1 0 0,-1 0-1,0 0 1,0 1 0,0-1-1,0 1 1,0-1 0,0 0 0,0 1-1,0 0 1,-1-1 0,1 1-1,-1 0 1,1 0 0,-1 0-1,1-1 1,-1 2 0,0-1 0,1 0-1,-1 0 1,0 0 0,0 1-1,1-1 1,-1 1 0,0 0 0,0-1-1,0 1 1,0 0 0,-3 0-1,2 0-43,0 0 0,0 0 0,-1 0 0,1 0-1,0 0 1,0 1 0,0 0 0,0-1-1,0 1 1,0 0 0,0 1 0,0-1-1,0 0 1,0 1 0,1 0 0,-1-1 0,0 1-1,1 0 1,-4 4 0,3 0-26,-1 0 0,1 0 1,-1 1-1,2-1 0,-1 1 1,1 0-1,0-1 0,0 1 0,0 7 1,-1 66 48,3-61-18,0-12-22,0 0 1,1-1 0,0 1-1,0 0 1,1-1 0,0 0 0,0 1-1,0-1 1,1 0 0,-1 0 0,2 0-1,5 9 1,-6-11-83,0 0 0,1-1 1,-1 1-1,1-1 0,-1 0 0,1 0 1,0 0-1,1-1 0,-1 1 0,0-1 0,1 0 1,-1 0-1,1 0 0,-1-1 0,1 0 0,0 0 1,0 0-1,6 0 0,-3 0 11,0-1 0,0 0 0,0 0 1,0-1-1,0 0 0,0 0 0,12-4 0,-15 2 65,1 1 1,-1-1-1,0 0 0,0 0 0,0 0 0,-1-1 1,1 0-1,-1 0 0,0 0 0,0 0 0,4-6 1,6-11 409,0 0 1,-1-1-1,-1-1 1,-2 0-1,0 0 1,-1-1-1,9-42 1,-14 136 649,-6-19-1011,1-21-660,5 58-1,-4-86 369,1 1 0,0 0 0,0-1 0,-1 1 0,1 0 0,1-1 0,-1 1 0,0-1 0,1 0 0,-1 1-1,1-1 1,0 0 0,0 0 0,0 0 0,0 0 0,3 2 0,-4-3 169,1 0 0,-1 0 0,0-1 0,1 1 0,-1-1 0,0 1 1,1-1-1,-1 0 0,1 1 0,-1-1 0,1 0 0,-1 0 0,0 0 0,1 0 0,-1 0 0,1 0 0,-1-1 1,1 1-1,-1 0 0,0-1 0,1 1 0,-1-1 0,0 1 0,1-1 0,-1 0 0,0 0 0,0 1 1,1-1-1,-1 0 0,0 0 0,0 0 0,0 0 0,1-2 0,11-14 326,-2 0 1,0-1-1,-1 0 0,9-22 1,3-5 873,23-47 1176,12-24 1513,-57 116-3790,0 0 0,0 0-1,0-1 1,0 1 0,0 0 0,0 0-1,0 0 1,0-1 0,0 1 0,1 0-1,-1 0 1,0 0 0,0-1 0,0 1-1,0 0 1,0 0 0,0 0 0,0-1-1,1 1 1,-1 0 0,0 0-1,0 0 1,0 0 0,0 0 0,1 0-1,-1-1 1,0 1 0,0 0 0,0 0-1,1 0 1,-1 0 0,0 0 0,0 0-1,0 0 1,1 0 0,-1 0 0,0 0-1,0 0 1,0 0 0,1 0-1,-1 0 1,0 0 0,0 0 0,1 0-1,-1 0 1,0 0 0,0 0 0,0 0-1,1 0 1,-1 1 0,4 15 247,-4 37-639,0-40 530,-1 47-114,2 71 80,-1-129-135,0 0 0,0 1 1,1-1-1,-1 0 0,1 0 1,-1 1-1,1-1 0,0 0 1,0 0-1,0 0 1,0 0-1,0 0 0,0 0 1,0 0-1,1 0 0,-1 0 1,3 1-1,-3-2-9,1 0 1,-1 0-1,1 0 1,0 0-1,-1 0 1,1-1-1,0 1 1,-1-1-1,1 1 0,0-1 1,0 0-1,0 0 1,-1 0-1,1 0 1,0 0-1,0 0 0,2-1 1,1 0-3,0-1 1,1 1-1,-1-1 1,0-1-1,0 1 1,-1-1 0,1 1-1,-1-1 1,1-1-1,-1 1 1,0-1-1,7-7 1,2-6 6,-1-1 1,-1 0 0,-1 0-1,0-1 1,-2-1-1,0 1 1,-1-1 0,-1-1-1,-1 1 1,3-26 0,0-24 15,-3-121 1,-5 144 19,0 42-20,0 0 43,0 0 0,0-1 0,0 1 0,-1 0 1,1 0-1,-1 0 0,-1 0 0,-2-8 0,4 13-45,0 0 0,0 0 1,0-1-1,0 1 0,0 0 1,0 0-1,0 0 0,-1 0 1,1-1-1,0 1 0,0 0 0,0 0 1,0 0-1,0 0 0,-1 0 1,1 0-1,0-1 0,0 1 1,0 0-1,0 0 0,-1 0 1,1 0-1,0 0 0,0 0 0,0 0 1,0 0-1,-1 0 0,1 0 1,0 0-1,0 0 0,0 0 1,-1 0-1,1 0 0,0 0 0,0 0 1,0 0-1,-1 0 0,1 0 1,0 0-1,0 0 0,0 0 1,0 0-1,-1 1 0,1-1 1,0 0-1,0 0 0,0 0 0,0 0 1,0 0-1,-1 1 0,1-1 1,0 0-1,0 0 0,0 0 1,0 1-1,-7 11-116,2 1 99,0 1 0,1 0 0,1 0 1,1 0-1,-2 23 0,2 77 68,3-67-60,-1-16-2,2-1-1,1 1 0,1-1 1,1 0-1,12 35 0,-10-46-1928,0-1 0,17 31-1,-19-42-2296</inkml:trace>
  <inkml:trace contextRef="#ctx0" brushRef="#br0" timeOffset="2167.5">2792 317 6339,'0'0'6984,"18"8"-6626,63 26-155,-70-29-173,0-2 0,0 1 0,0-2 0,1 1 0,-1-2 0,1 1 0,0-2 0,0 1 0,21-3 0,-18 1-15,-11 1-9,0-1 0,0 1 1,0-1-1,0 0 1,0 1-1,0-2 1,0 1-1,0 0 1,-1-1-1,1 0 1,-1 0-1,1 0 1,-1 0-1,0 0 1,1-1-1,-1 1 1,0-1-1,-1 0 1,1 0-1,0 0 1,2-6-1,-1 2 122,-1 0 0,0 0-1,-1 0 1,1-1 0,-1 1-1,-1-1 1,0 0 0,0 0-1,0 1 1,-1-10 0,0 3 415,1 10-272,-1 0 1,0 1-1,0-1 1,0 0-1,0 0 0,0 1 1,-1-1-1,1 0 1,-1 1-1,0-1 1,0 1-1,-1-1 0,1 1 1,-1 0-1,0-1 1,-3-4-1,5 8-257,0 0-1,0 0 1,0 0 0,0 0 0,-1 0 0,1 0-1,0 0 1,0 0 0,0 0 0,-1 0-1,1 0 1,0 0 0,0 0 0,0 0-1,0 0 1,-1 0 0,1 0 0,0 0-1,0 0 1,0 0 0,0 0 0,-1 1 0,1-1-1,0 0 1,0 0 0,0 0 0,0 0-1,0 0 1,-1 0 0,1 0 0,0 1-1,0-1 1,0 0 0,0 0 0,0 0 0,0 0-1,0 1 1,0-1 0,0 0 0,-1 0-1,1 0 1,0 0 0,0 1 0,0-1-1,0 0 1,0 0 0,0 0 0,0 0-1,0 1 1,-2 12-9,0 1-1,0 0 0,1 0 1,1-1-1,0 1 0,1 0 1,0 0-1,6 22 0,5 8 177,22 54-1,-34-98-180,2 6 9,0 0 0,-1 1 0,1-1-1,-2 0 1,1 1 0,0 10 0,-2-17-19,1 1 1,0-1-1,-1 1 0,1-1 1,0 1-1,-1-1 1,1 0-1,-1 1 1,1-1-1,0 1 1,-1-1-1,1 0 0,-1 1 1,1-1-1,-1 0 1,0 0-1,1 1 1,-1-1-1,1 0 0,-1 0 1,1 0-1,-1 0 1,0 0-1,1 1 1,-1-1-1,1 0 0,-1 0 1,0-1-1,-25 2-456,20-2 193,-54 1-4438,31 0-713</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6:46.537"/>
    </inkml:context>
    <inkml:brush xml:id="br0">
      <inkml:brushProperty name="width" value="0.035" units="cm"/>
      <inkml:brushProperty name="height" value="0.035" units="cm"/>
    </inkml:brush>
  </inkml:definitions>
  <inkml:trace contextRef="#ctx0" brushRef="#br0">78 182 7155,'0'0'11211,"-3"-9"-9899,-13-23-381,16 31-910,0 1 0,0 0 0,0-1 0,0 1-1,0-1 1,0 1 0,0 0 0,-1-1 0,1 1 0,0 0-1,0-1 1,0 1 0,-1 0 0,1 0 0,0-1-1,-1 1 1,1 0 0,0-1 0,0 1 0,-1 0-1,1 0 1,0 0 0,-1-1 0,1 1 0,-1 0-1,1 0 1,0 0 0,-1 0 0,1 0 0,0 0-1,-1 0 1,1 0 0,-1 0 0,1 0 0,0 0 0,-1 0-1,1 0 1,0 0 0,-1 0 0,1 0 0,-1 0-1,1 0 1,-1 1 0,-8 10-27,8-10 76,-4 9-31,0 1 0,0-1 1,1 1-1,1 0 1,0 0-1,0 0 0,1 0 1,-2 18-1,3-3-33,0 0 1,6 46-1,-4-63-10,1 1 0,0-1 0,1 0 0,0 0 0,0 0 0,1 0 0,0 0 0,0-1 0,1 1 0,11 12 0,-12-16-12,0 0 0,1 0 1,-1-1-1,1 1 0,0-1 0,1-1 1,-1 1-1,1-1 0,-1 0 0,1 0 0,0 0 1,0-1-1,0 0 0,1 0 0,-1-1 1,11 2-1,-10-2 10,-1-1 0,0 1 0,0-2 0,1 1 0,-1-1 0,0 1 0,0-2 0,0 1 0,1-1 0,-2 0 0,10-4 0,-11 4 27,1-2 0,-1 1 0,0 0-1,0-1 1,0 0 0,0 0 0,-1 0-1,1 0 1,-1-1 0,0 0-1,-1 1 1,1-1 0,2-7 0,1-6 137,0 0 1,-2-1-1,0 0 1,-1 0 0,-1 1-1,-1-1 1,-1-33-1,0 42 65,-10 16-106,9-4-150,0 1 0,-1 0 0,1 0 0,0 0 0,1 0-1,-1 1 1,0-1 0,1 0 0,0 0 0,-1 0 0,1 0 0,1 1-1,-1-1 1,0 0 0,1 0 0,0 0 0,1 5 0,-1-6-86,0 0 0,0 0 0,1 0 0,-1 0 1,0 0-1,1 0 0,-1-1 0,1 1 0,0 0 1,0-1-1,-1 1 0,1-1 0,0 0 0,0 0 0,0 0 1,0 0-1,1 0 0,-1 0 0,0 0 0,0-1 1,0 1-1,1-1 0,-1 0 0,4 1 0,-3-1-14,1 0 0,-1 1 0,0-1 0,0-1 0,0 1 0,0 0 0,1-1-1,-1 1 1,0-1 0,0 0 0,0 0 0,0 0 0,0 0 0,2-3-1,-3 3 149,0-1 0,-1 0-1,1-1 1,-1 1-1,1 0 1,-1 0 0,0-1-1,0 1 1,0 0 0,0-1-1,-1 1 1,1-1-1,-1 1 1,1-1 0,-1 0-1,0 1 1,0-5-1,0 2 136,0 0 0,0 0 0,0 1-1,-1-1 1,1 0 0,-1 1-1,0-1 1,-1 0 0,1 1 0,-1-1-1,0 1 1,0 0 0,0 0 0,-4-5-1,4 7-67,0 0-1,0 0 1,0 0 0,0 0-1,-1 0 1,1 1 0,-1-1-1,1 0 1,-1 1-1,0 0 1,0 0 0,1 0-1,-1 0 1,0 0-1,0 1 1,0-1 0,0 1-1,0 0 1,0 0-1,0 0 1,0 0 0,0 0-1,-5 1 1,6 0-77,-1 0 0,0 1 0,0-1 0,0 0 0,1 1 0,-1 0 0,1-1 0,0 1 0,-1 0 0,1 0 0,0 1-1,0-1 1,0 0 0,0 1 0,0-1 0,1 1 0,-1-1 0,1 1 0,0 0 0,0 0 0,0 0 0,0-1 0,-1 7 0,-1 4-35,0 1 0,1 0 1,-1 25-1,2-19 33,1-1 0,1 1 0,1-1 0,0 1 0,6 19 0,-6-35-3,-1 1 1,1 0-1,-1 0 1,2-1-1,-1 1 1,0-1 0,1 1-1,0-1 1,0 0-1,0 0 1,0 0-1,1-1 1,-1 1 0,1-1-1,0 0 1,0 0-1,0 0 1,1 0-1,-1-1 1,1 1 0,-1-1-1,1-1 1,0 1-1,9 2 1,-8-3-10,0-1-1,-1 1 1,1-1-1,0 0 1,0 0 0,0 0-1,-1-1 1,1 0-1,0 0 1,-1-1 0,1 1-1,0-1 1,-1 0 0,0-1-1,0 1 1,0-1-1,0 0 1,0-1 0,0 1-1,7-7 1,-4 0 45,0 1 1,0-1-1,-1 0 1,0-1-1,-1 0 0,0 0 1,-1 0-1,7-22 1,-4 2 186,-1-2 0,-1 1 1,-2 0-1,-2-1 1,-2-53-1,0 74-29,0 11-161,0 0 0,1 1 0,-1-1 0,0 0 0,0 0-1,-1 0 1,1 1 0,0-1 0,0 0 0,0 0 0,0 1 0,-1-1 0,1 0 0,0 1 0,-1-1 0,1 0 0,0 1 0,-1-1 0,1 0 0,-1 1 0,0-1 0,1 0-25,-1 1 1,1 0-1,-1 0 1,1 0-1,-1 0 1,1 0-1,-1 0 0,1 0 1,-1 0-1,1 0 1,-1 0-1,1 1 1,-1-1-1,1 0 0,-1 0 1,1 0-1,-1 1 1,1-1-1,-1 0 0,1 0 1,0 1-1,-1 0 1,-2 1-16,0 0-1,1 1 1,-1 0 0,1-1 0,0 1 0,0 0 0,-2 5-1,-2 10 6,2-1 0,0 1-1,1 0 1,1 0 0,1 1-1,1-1 1,0 0-1,4 25 1,-4-38-96,0 1-1,1-1 1,0 1-1,1-1 1,-1 1-1,1-1 1,0 0-1,0 0 1,1 0-1,-1 0 1,1 0-1,0 0 1,1-1 0,-1 1-1,1-1 1,0 0-1,0 0 1,8 6-1,-6-6-49,0-1 0,0 1 0,1-1 0,-1-1 1,1 1-1,0-1 0,0 0 0,0-1 0,0 0 0,0 0 0,1 0 0,-1-1 0,0 0 0,9-1 0,-11 0 121,0 0 0,-1-1 0,1 1 0,-1-1 0,1 0 1,-1-1-1,0 1 0,0-1 0,0 1 0,0-1 0,0 0 0,-1-1 0,1 1 0,-1-1 0,0 1 0,0-1 0,0 0 0,-1 0 0,3-6 0,6-9 212,-1-2 0,13-36 0,-14 27 280,-1-1 1,-1 1-1,5-50 0,-6-95 2538,-6 175-2996,0-1-1,0 1 1,0 0 0,-1 0-1,1 0 1,0-1 0,0 1 0,0 0-1,0 0 1,0 0 0,-1 0 0,1 0-1,0 0 1,0-1 0,0 1 0,0 0-1,-1 0 1,1 0 0,0 0 0,0 0-1,0 0 1,-1 0 0,1 0-1,0 0 1,0 0 0,0 0 0,-1 0-1,1 0 1,0 0 0,0 0 0,0 0-1,-1 0 1,1 0 0,0 0 0,0 0-1,0 0 1,-1 0 0,1 0 0,0 0-1,0 0 1,0 1 0,0-1 0,-1 0-1,1 0 1,0 0 0,0 0-1,0 0 1,0 1 0,0-1 0,-1 0-1,1 0 1,0 0 0,0 0 0,0 1-1,0-1 1,0 0 0,0 0 0,0 1-1,-4 10-23,1 0-1,0 0 1,0 0-1,1 1 1,1-1-1,0 1 0,1-1 1,1 22-1,-1-9 16,1-11 5,0 0 0,0 0 0,1 0 0,1 0 0,0-1 0,0 1 0,2-1-1,-1 0 1,2 0 0,-1 0 0,13 16 0,-12-19-341,0-1 0,0 0-1,1-1 1,1 0 0,-1 0 0,14 9 0,-13-11-528,-1 0 1,1-1-1,0 0 1,1-1-1,-1 0 1,1 0-1,-1-1 1,11 2-1,25 0-9066</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6:46.832"/>
    </inkml:context>
    <inkml:brush xml:id="br0">
      <inkml:brushProperty name="width" value="0.035" units="cm"/>
      <inkml:brushProperty name="height" value="0.035" units="cm"/>
    </inkml:brush>
  </inkml:definitions>
  <inkml:trace contextRef="#ctx0" brushRef="#br0">6 43 8436,'0'0'18363,"5"-10"-17902,-2 4-419,14-18 30,-16 24-71,-1-1 1,0 1 0,0 0 0,1 0 0,-1-1 0,0 1 0,1 0 0,-1 0 0,0 0 0,1 0 0,-1 0 0,1 0 0,-1-1 0,0 1 0,1 0 0,-1 0-1,0 0 1,1 0 0,-1 0 0,1 0 0,-1 0 0,0 1 0,1-1 0,-1 0 0,0 0 0,1 0 0,9 16 102,12 57 91,19 123 0,-1-4-2445,-33-173-1775</inkml:trace>
  <inkml:trace contextRef="#ctx0" brushRef="#br0" timeOffset="497.96">4 314 5122,'0'0'13545,"-2"-3"-13326,2 3-226,0 0 0,-1 0 1,1 0-1,0 0 0,0 0 0,0-1 1,0 1-1,0 0 0,0 0 0,0 0 1,0 0-1,-1-1 0,1 1 0,0 0 0,0 0 1,0 0-1,0 0 0,0-1 0,0 1 1,0 0-1,0 0 0,0 0 0,0 0 1,0-1-1,0 1 0,0 0 0,0 0 1,1 0-1,-1-1 0,0 1 0,0 0 0,0 0 1,0 0-1,0 0 0,0 0 0,0-1 1,0 1-1,1 0 0,-1 0 0,0 0 1,0 0-1,0 0 0,0 0 0,0 0 1,1-1-1,-1 1 0,0 0 0,0 0 0,0 0 1,0 0-1,1 0 0,-1 0 0,19-3 182,39 4 600,-35-1-771,-6 1 17,0-2 0,0 0 0,0-1 0,-1 0 0,26-8 0,-36 8 39,0-1-1,1 0 1,-1 0 0,0 0-1,0-1 1,-1 0-1,1 0 1,-1 0-1,0-1 1,0 0 0,0 0-1,-1 0 1,1 0-1,-1-1 1,-1 0 0,6-10-1,-7 12 424,-1 0-1,1 0 1,-1-1 0,0 1-1,0-1 1,0 0-1,0 1 1,-1-1 0,0-5 416,-1 10-880,-1 0 0,1 1 0,-1-1 1,1 1-1,0 0 0,0-1 1,-1 1-1,1 0 0,0 0 1,0-1-1,0 1 0,0 0 1,0 0-1,0 0 0,0 1 1,0-1-1,-1 1 0,-14 25 10,13-23 0,-3 8-33,1 1-1,0-1 1,0 1-1,1 1 1,1-1-1,0 0 1,1 1-1,1 0 1,0-1 0,1 1-1,1 18 1,0-28-20,-1 0 0,1 0 0,-1 0 0,1-1 0,0 1 0,1 0 0,-1-1 0,1 1 0,-1-1 0,1 1 0,0-1 0,0 0 0,1 0 0,-1 0 0,1 0 0,-1 0 0,1 0 0,0-1 0,0 1 0,0-1 0,1 0 0,-1 0 0,0 0 0,1 0 0,3 1 0,3 0-109,0 0 1,0 0-1,0-1 1,0 0-1,0-1 0,1 0 1,-1-1-1,15-1 1,-23 1 92,1 0 0,-1-1 0,1 1 0,-1-1 0,1 0 0,-1 0 1,1 0-1,-1 0 0,0 0 0,1 0 0,-1-1 0,0 1 0,0-1 0,0 1 0,0-1 0,0 0 0,3-3 1,-3 0-20,1 1 1,-1 0-1,1 0 1,-1-1 0,0 1-1,-1-1 1,1 0-1,-1 1 1,1-7 0,-1 1-23,0 1 0,-1-1 0,0 0 0,0 0 1,-1 0-1,0 0 0,-1 0 0,0 1 0,-4-12 1,3 14 68,0 0 0,0 0 1,-1 1-1,0-1 1,0 1-1,0 0 1,-1 0-1,0 0 1,0 1-1,-1 0 1,1 0-1,-1 0 1,0 1-1,-1 0 1,1 0-1,-1 0 1,-7-2-1,7 4-351,0-1 0,0 1 0,-1 1 0,1-1-1,0 1 1,-1 1 0,0 0 0,1 0 0,-1 0 0,-13 3 0,-1 5-3159,9 1-3791</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6:37.309"/>
    </inkml:context>
    <inkml:brush xml:id="br0">
      <inkml:brushProperty name="width" value="0.035" units="cm"/>
      <inkml:brushProperty name="height" value="0.035" units="cm"/>
    </inkml:brush>
  </inkml:definitions>
  <inkml:trace contextRef="#ctx0" brushRef="#br0">194 80 6963,'0'0'17688,"-1"-10"-17157,0 3-472,-2-25 23,1 29-125,2 23-81,2 21 208,13 72 1,0-15 20,-5 44-134,-9-111-3923,-1-1-4110</inkml:trace>
  <inkml:trace contextRef="#ctx0" brushRef="#br0" timeOffset="1201.08">0 282 8836,'0'0'7235,"11"1"-7547,205 15 923,-198-16-757,0 0 0,-1-1 0,1-1 0,-1 0 0,29-9 0,-41 9 108,1 0 1,0-1 0,-1 0-1,1 0 1,-1 0-1,0-1 1,0 0-1,0 1 1,-1-2 0,1 1-1,-1-1 1,0 1-1,0-1 1,-1 0 0,0-1-1,1 1 1,-2 0-1,1-1 1,3-9-1,-3 1 384,1 0 1,-2-1-1,0 1 0,-1-1 0,0 1 0,-2-18 0,1 12 1980,0 19-1416,-1 2-326,-2 3-588,0 0 0,0 1 0,1-1 0,-1 0 1,1 1-1,0-1 0,1 1 0,-1 0 0,1 0 0,-2 9 0,-4 53 165,7-64-140,-3 57 330,5 74 0,-1-118-345,1 0 0,0 0 0,1 0-1,1-1 1,0 0 0,2 0 0,-1 0 0,2 0 0,16 27-1,-22-40-14,1 1 1,0 0-1,0-1 0,0 0 0,0 1 0,1-1 0,-1 0 0,1 0 0,-1 0 0,1-1 0,-1 1 0,1 0 0,0-1 0,0 0 1,0 0-1,0 0 0,0 0 0,0 0 0,0 0 0,0-1 0,0 0 0,7 0 0,-7 0 41,1-1 0,-1 0 1,0 0-1,1 0 0,-1-1 0,0 1 0,0-1 0,0 0 0,0 0 0,0 0 1,0 0-1,-1 0 0,1-1 0,-1 1 0,1-1 0,-1 0 0,0 1 1,0-1-1,0 0 0,2-4 0,8-20 34,0 0 0,-2-1 0,7-30 0,-7 23 63,20-46 1,-23 73-94,-1 14-168,-1 20-132,-4-22 288,5 54-189,4 29-46,-8-81-36,-1 1 0,1 0 0,0-1-1,0 0 1,1 0 0,0 1 0,0-1 0,1-1 0,7 11 0,-8-13 26,0 0 1,1 0-1,0-1 0,-1 0 1,1 1-1,0-1 0,0 0 0,0-1 1,0 1-1,1-1 0,-1 0 1,0 0-1,1 0 0,-1-1 1,0 1-1,1-1 0,-1 0 1,1 0-1,-1-1 0,0 1 0,1-1 1,-1 0-1,0 0 0,1 0 1,-1-1-1,0 0 0,0 1 1,0-1-1,0-1 0,-1 1 1,1-1-1,-1 1 0,1-1 0,-1 0 1,5-6-1,-1-3 684,0 0-1,-1-1 1,-1 0-1,0 0 1,-1 0-1,-1 0 1,0-1-1,0 1 1,-1-1-1,-1 0 1,0 1-1,-1-1 1,-4-27-1,3 38-349,0-1-1,0 1 1,-1 0 0,0-1-1,1 1 1,-1 0 0,0 0-1,0 1 1,-1-1 0,1 0-1,0 1 1,-1-1 0,0 1-1,0 0 1,1 0 0,-1 0-1,0 0 1,-1 0 0,1 1-1,0-1 1,0 1 0,-1 0-1,1 0 1,-1 0 0,1 0-1,-1 1 1,1 0 0,-7-1-1,5 1-88,-1-1 0,1 1 0,-1 0-1,1 1 1,0-1 0,-1 1 0,1 0-1,0 0 1,0 1 0,0-1 0,0 1 0,0 0-1,0 1 1,0-1 0,1 1 0,-1 0-1,1 0 1,-7 6 0,7-3-32,0-1 1,1 1-1,0-1 1,0 1-1,0 0 1,0 0-1,1 1 1,0-1-1,-2 13 1,2 0-35,0 40 1,3-43 55,-2-12-18,1 0-1,1 0 1,-1-1 0,1 1 0,-1 0-1,1-1 1,0 1 0,1 0 0,-1-1 0,0 1-1,1-1 1,0 0 0,0 1 0,0-1-1,0 0 1,1 0 0,-1 0 0,1 0-1,-1-1 1,1 1 0,0-1 0,0 0-1,0 0 1,1 0 0,6 3 0,-1-1 1,0-1 1,0 0 0,1-1-1,0 0 1,-1-1 0,1 0-1,0 0 1,0-1 0,10-1 0,-16 1 17,-1-1 1,0 1 0,0-1 0,0 0 0,0 0 0,0 0 0,-1 0-1,1 0 1,0-1 0,0 1 0,-1-1 0,1 0 0,-1 0-1,1 0 1,-1 0 0,3-4 0,-1 1 10,1-1 0,-2 0 0,1 0 0,-1 0 0,0 0 0,0-1 0,2-6 0,0-9 467,0 1 0,-1-1 0,2-37 0,-6 44 150,0 10-214,0 7 257,-15 142-878,15-142 196,0 5-30,0 1 1,0-1-1,1 1 0,0 0 1,3 12-1,-3-18-20,0 0 0,0 0 0,0 0 0,0 0 0,0 0 0,1 0 0,-1-1 0,0 1 0,1 0 0,-1-1 0,1 1 0,0-1 0,0 0 1,-1 1-1,1-1 0,0 0 0,0 0 0,0 0 0,0-1 0,0 1 0,0 0 0,0-1 0,0 1 0,1-1 0,1 1 0,-1-1 31,0 1-1,0-1 1,0 1 0,0-1-1,1 0 1,-1 0 0,0 0-1,0-1 1,0 1 0,0-1-1,0 0 1,0 0 0,0 0-1,0 0 1,0 0 0,-1 0-1,1-1 1,0 1 0,-1-1-1,1 0 1,-1 0 0,0 0-1,1 0 1,-1 0 0,0-1-1,0 1 1,0-1 0,-1 1-1,1-1 1,-1 0 0,1 1-1,-1-1 1,0 0 0,0 0-1,1-4 1,7-21 52,-2-1 1,0 0-1,-2 0 0,2-43 1,-5 10 135,-6-68 0,3 115 32,-1 1-1,-1 0 0,0 0 0,-1 1 0,0-1 0,-1 1 0,-9-18 0,14 30-194,0 1-1,0 0 1,0 0-1,0-1 1,0 1-1,0 0 1,0 0-1,0 0 1,0-1-1,0 1 1,0 0-1,0 0 1,0-1-1,0 1 1,0 0-1,-1 0 1,1 0-1,0-1 1,0 1-1,0 0 1,0 0-1,0 0 1,-1-1-1,1 1 1,0 0 0,0 0-1,0 0 1,-1 0-1,1 0 1,0 0-1,0-1 1,-1 1-1,1 0 1,0 0-1,0 0 1,0 0-1,-1 0 1,1 0-1,0 0 1,0 0-1,-1 0 1,1 0-1,0 0 1,0 0-1,-1 0 1,1 0-1,0 0 1,0 1-1,-1-1 1,1 0-1,0 0 1,0 0-1,0 0 1,-1 0-1,1 0 1,0 1-1,0-1 1,0 0-1,0 0 1,-1 0-1,1 0 1,0 1-1,0-1 1,0 0-1,0 1 1,-5 16-118,2 19 139,1 0 0,2 0 0,1 0 0,2-1 0,8 40 0,3-8-140,41 114 0,-54-178-288,12 25-131,-13-28 168,1 1-1,-1 0 1,1-1-1,0 1 1,-1-1-1,1 1 1,0-1-1,-1 1 1,1-1 0,0 1-1,0-1 1,-1 1-1,1-1 1,0 0-1,0 0 1,0 1-1,0-1 1,-1 0 0,2 0-1</inkml:trace>
  <inkml:trace contextRef="#ctx0" brushRef="#br0" timeOffset="1357.16">1150 351 4930,'0'0'11173,"101"-17"-11173,-57 31-304,16-1-3313,11 0-1442</inkml:trace>
  <inkml:trace contextRef="#ctx0" brushRef="#br0" timeOffset="1932.22">1831 272 12374,'0'0'11242,"-2"1"-10954,0 0-283,0 0 0,0 1 0,0-1 0,1 1 0,-1-1 0,1 1 0,-1 0 0,1 0 0,-1 0 0,1-1 0,0 1 0,0 0 0,0 1 0,0-1 0,0 0 0,1 0 0,-2 4 0,-10 45 84,12-48-81,-2 7-52,0 0-1,1 0 0,0 0 1,1 1-1,0-1 1,2 14-1,-1-21 23,0 0 0,-1 0-1,1 0 1,0-1 0,0 1-1,1 0 1,-1-1 0,1 1-1,-1-1 1,1 0 0,0 1-1,-1-1 1,1 0-1,1 0 1,-1 0 0,0 0-1,0-1 1,1 1 0,-1 0-1,1-1 1,-1 0 0,1 0-1,0 0 1,-1 0 0,1 0-1,4 1 1,-1-1-35,-1 1 0,1-1 0,0 0 0,0-1 0,0 0 0,0 0 1,0 0-1,0 0 0,-1-1 0,1 0 0,8-2 0,-10 1 72,0 0 0,0 0 0,0-1-1,-1 1 1,1-1 0,0 0 0,-1 0 0,0 0 0,0 0-1,0 0 1,0-1 0,0 0 0,-1 1 0,1-1 0,1-5-1,2-2 98,-1 0-1,-1-1 0,0 0 1,-1 0-1,0 0 1,2-24-1,-2-77 1836,-3 75-851,-3 25-233,-3 17-466,-6 21-448,5 4 47,1 0 0,1 0-1,0 45 1,6 90 42,-1-163-38,3 30 27,0 0 0,2 0 0,1 0 1,13 39-1,52 111-896,-65-167 526,-7-11-91,-13-17-171,7 4 674,-8-7-180,0-1 1,2-1-1,-15-24 0,24 34 20,-1-1-1,1 0 1,0 0-1,1 0 1,0 0-1,1 0 1,0-1-1,1 1 1,-1-15-1,2 21-131,1 0 1,-1 0-1,1 0 0,0 0 0,0 1 0,1-1 1,-1 0-1,1 1 0,-1-1 0,1 1 1,0-1-1,1 1 0,-1 0 0,0 0 0,1 0 1,0 0-1,-1 1 0,1-1 0,5-3 1,7-4-1924,0 1 1,0 0-1,18-6 1,-18 8-6,21-10-4447</inkml:trace>
  <inkml:trace contextRef="#ctx0" brushRef="#br0" timeOffset="2784.8">2239 462 3730,'0'0'8235,"4"-17"-4745,-3 10-3115,5-22 1699,-2-1 0,2-44 1,-6 70-1893,-1 1-1,1 0 1,-1-1 0,0 1 0,0 0 0,0-1 0,0 1-1,0 0 1,-1 0 0,1 0 0,-1 0 0,0 0 0,0 0-1,-4-4 1,5 6-150,-1 0-1,1-1 1,0 1-1,-1 0 1,1 0-1,-1 0 0,0 0 1,1 0-1,-1 0 1,0 0-1,1 1 1,-1-1-1,0 1 1,0-1-1,1 1 0,-1 0 1,0 0-1,0-1 1,0 1-1,0 0 1,0 1-1,1-1 1,-1 0-1,0 0 1,0 1-1,0-1 0,1 1 1,-1 0-1,-3 1 1,4-1-42,-1 1 1,1-1 0,-1 1-1,1 0 1,-1-1 0,1 1-1,0 0 1,0 0 0,0 0-1,0 0 1,0 0 0,0 0-1,1 0 1,-1 0-1,1 0 1,-1 0 0,1 0-1,0 3 1,-2 46-160,2-40 153,0 3-28,1 0 1,0 0-1,1 0 0,0 0 1,1 0-1,1-1 1,9 23-1,-11-32 0,-1 0-1,1-1 1,0 1 0,0-1 0,0 1-1,1-1 1,-1 0 0,1 0 0,0 0-1,0 0 1,0 0 0,0-1 0,0 1-1,1-1 1,-1 0 0,1 0 0,-1 0-1,1-1 1,0 1 0,0-1 0,0 0-1,0 0 1,0 0 0,0 0 0,0-1-1,0 0 1,0 0 0,0 0 0,0 0-1,7-2 1,-8 1 61,0 0 0,-1 0 0,1-1 0,0 1 0,-1-1 0,1 1 0,-1-1 0,0 0 0,0 0 0,1 0 0,-1 0 0,0-1-1,-1 1 1,1-1 0,0 1 0,-1-1 0,1 1 0,-1-1 0,0 0 0,0 0 0,1-5 0,3-9 20,-1 1 0,3-25 0,-6 36-33,1-21 566,-1-40 0,-1 36 894,0 30-1240,0 10-602,-1 9 324,2 0 1,0-1-1,1 1 1,1 0 0,1 0-1,8 23 1,-10-37-60,0 0 0,0 0 0,0 0 1,1-1-1,0 1 0,0-1 0,0 1 0,0-1 1,1 0-1,-1 0 0,1-1 0,0 1 0,0-1 1,1 0-1,-1 0 0,1 0 0,-1-1 0,1 1 0,0-1 1,0 0-1,0-1 0,0 1 0,0-1 0,1 0 1,-1 0-1,0-1 0,10 1 0,-12-2 94,0 1 0,0-1 0,1 0 0,-1 0-1,0 0 1,0 0 0,0-1 0,0 1 0,0-1-1,0 0 1,0 0 0,-1 0 0,1 0 0,-1 0 0,1 0-1,-1-1 1,0 0 0,0 1 0,0-1 0,0 0 0,0 0-1,-1 0 1,1 0 0,0-3 0,5-12 90,0 1 0,8-37 0,-13 47-61,2-18 970,0-1 0,-2 1-1,0-42 1,-2 66-556,-1 15-549,-2 32 40,0-20 69,1 0-1,3 37 1,-1-57-50,1 1 0,0-1 0,0 1 0,1-1 0,0 1 0,0-1 0,0 0 1,1 0-1,0 0 0,0 0 0,0 0 0,1-1 0,0 0 0,7 8 0,-9-11 28,1 0-1,-1 0 1,0 0 0,1 0 0,-1-1 0,1 1-1,0-1 1,-1 0 0,1 0 0,0 0-1,0 0 1,0 0 0,0-1 0,0 1 0,0-1-1,0 0 1,0 0 0,0 0 0,0 0-1,0 0 1,0-1 0,0 1 0,-1-1 0,1 0-1,0 0 1,0 0 0,0 0 0,-1-1-1,1 1 1,0-1 0,-1 1 0,0-1 0,1 0-1,-1 0 1,0 0 0,0 0 0,0 0 0,0-1-1,0 1 1,-1-1 0,1 1 0,2-6-1,4-10 27,-1-1-1,0 0 1,-1 0-1,-2-1 1,5-33-1,-1-77 3223,-8 150-3282,5 109-53,-3-111 105,1 1 0,1-1 1,0 0-1,2 0 1,7 18-1,-6-19-319,2-1 0,-1 0 0,21 26 0,7-4-2333,-30-34 1657,0 0 0,0 0 1,0 0-1,0-1 0,10 4 1,29 3-11512</inkml:trace>
  <inkml:trace contextRef="#ctx0" brushRef="#br0" timeOffset="4044.2">3936 425 2817,'0'0'8348,"-3"-16"-6219,-10-50-435,12 64-1574,0 0-1,0 0 1,0 0 0,0 0-1,0 0 1,0 0-1,0 0 1,-1 0 0,1 1-1,-1-1 1,1 1 0,-1-1-1,1 1 1,-1-1-1,0 1 1,0 0 0,0 0-1,0 0 1,0 0-1,-4-2 1,0 2 108,1 0 0,-1-1 0,0 2 0,0-1 0,-7 1 0,8 0 14,1 0-139,-10-1 294,0 0 1,0 2-1,0 0 1,-22 4-1,31-4-364,1 1 0,-1-1 0,1 1-1,-1 0 1,1 0 0,0 1 0,0 0 0,0-1 0,1 1-1,-1 0 1,0 1 0,1-1 0,0 1 0,0-1 0,0 1 0,0 0-1,-2 6 1,0-1-71,1 0-1,0 1 1,0 0 0,1 0-1,0 0 1,1 0-1,0 1 1,0-1-1,1 1 1,1-1-1,0 12 1,1-17 27,-1 0 0,1 0 0,-1 0 0,1 0 0,1-1 0,-1 1 0,1 0 0,-1-1 0,1 1 0,1-1 0,-1 1 0,1-1 0,-1 0 0,1 0 0,0 0 0,1 0 0,-1-1 0,1 0 0,0 1 0,-1-1 0,1 0 0,1-1 0,-1 1 0,9 3 0,-4-2-124,0-1 0,1-1-1,-1 1 1,1-1 0,0-1 0,0 0-1,-1-1 1,1 1 0,0-2 0,18-2 0,-22 2 121,0-1 0,-1 0 0,1 0 0,0 0 0,-1 0 1,1-1-1,-1 0 0,0 0 0,0-1 0,0 0 0,0 1 1,-1-2-1,1 1 0,-1 0 0,0-1 0,-1 0 0,1 0 1,3-7-1,0-2 77,-1 1 1,-1-1-1,-1 0 1,0-1-1,0 1 1,-2-1-1,2-18 0,-2 0 886,-1-1 0,-5-37-1,4 71-931,0 0 0,0 0 0,0-1 0,0 1 0,0 0 0,0 0 0,1 0 0,-1 0 0,0 0 0,0 0 0,0-1 0,0 1 0,0 0 0,0 0 0,0 0 0,0 0 0,0-1 0,0 1 0,0 0 0,0 0 0,0 0 0,0 0 0,0 0 0,-1-1 0,1 1 0,0 0 0,0 0 0,0 0 0,0 0 0,0 0 0,0 0 0,0-1 0,0 1 0,0 0 0,0 0 0,-1 0 0,1 0 0,0 0 0,0 0 0,0 0 0,0 0 0,0 0 0,-1 0 0,1-1 0,0 1 0,0 0 0,0 0 0,0 0 0,0 0 0,-1 0 0,1 0 0,0 0 0,0 0 0,0 0 0,0 0 0,0 0 0,-1 0 0,1 0 0,0 1 0,-7 10 98,-4 18-260,7-10 113,0 0 0,1 0 0,2 0 0,0 0 0,0 0 0,2 1 0,0-1 0,2 0 0,4 19 0,-5-32-185,0-1 0,1 0 0,0 1 1,0-1-1,0 0 0,0 0 0,1-1 0,0 1 0,0-1 0,0 0 0,0 0 1,1 0-1,0-1 0,0 1 0,0-1 0,0 0 0,0 0 0,0-1 0,1 0 1,-1 0-1,1 0 0,0-1 0,-1 1 0,1-1 0,0-1 0,0 1 0,0-1 1,0 0-1,0 0 0,8-2 0,-10 1 218,-1-1 1,1 1-1,0-1 1,-1 0-1,1 0 1,-1 0-1,0 0 0,0-1 1,0 1-1,0-1 1,0 0-1,0 0 1,-1 0-1,1 0 0,-1 0 1,0 0-1,0-1 1,0 1-1,-1-1 1,1 0-1,1-7 1,4-9 435,-1 0 1,5-36 0,-4-8 2092,-2-116 0,-5 143-1318,0 36-1198,0 1 0,0 0 1,0 0-1,0 0 0,0-1 0,0 1 1,0 0-1,0 0 0,0 0 0,0-1 1,0 1-1,0 0 0,0 0 0,0 0 1,0 0-1,0-1 0,-1 1 0,1 0 1,0 0-1,0 0 0,0 0 0,0-1 1,0 1-1,0 0 0,-1 0 0,1 0 1,0 0-1,0 0 0,0 0 0,0 0 1,-1-1-1,1 1 0,0 0 1,0 0-1,0 0 0,0 0 0,-1 0 1,1 0-1,0 0 0,0 0 0,0 0 1,-1 0-1,1 0 0,0 0 0,0 0 1,0 0-1,-1 0 0,1 0 0,0 0 1,0 0-1,0 1 0,0-1 0,-1 0 1,1 0-1,-10 9-102,5 1 84,0 0-1,1 1 0,1 0 1,0 0-1,0 0 1,1 1-1,0-1 1,0 18-1,4 98-18,0-106 31,-2-11-43,1-1 1,0 1-1,1-1 1,0 1-1,0-1 1,1 0-1,0 0 0,1 0 1,0 0-1,8 12 1,-10-18-33,0 0 1,1 0 0,0 0 0,0 0-1,0 0 1,0 0 0,0-1 0,1 0-1,-1 1 1,1-1 0,-1-1 0,1 1-1,0 0 1,0-1 0,0 0 0,0 0 0,0 0-1,0 0 1,0-1 0,0 1 0,0-1-1,0 0 1,0 0 0,0-1 0,0 1-1,6-2 1,-5 0 58,0 0-1,-1 0 1,1 0-1,-1-1 1,1 0-1,-1 0 1,0 0-1,0 0 1,0 0 0,0-1-1,-1 0 1,0 0-1,1 0 1,-1 0-1,-1 0 1,1-1-1,-1 1 1,1-1-1,1-7 1,4-7 12,-1-1-1,-1 0 1,5-30-1,-5 3 317,-1-1-1,-3 1 1,-4-53-1,-2 67-46,4 32-214,-1-1 0,1 1 0,0 0-1,-1-1 1,1 1 0,-1-1 0,1 1 0,-1 0 0,0 0 0,1-1 0,-1 1 0,0 0 0,0 0 0,0 0 0,0 0 0,0 0 0,0 0 0,0 0 0,-2-1 0,2 2-53,1 0 1,-1 0 0,1 0-1,-1 0 1,1 0-1,0 0 1,-1 0 0,1 0-1,-1 0 1,1 0 0,0 0-1,-1 1 1,1-1 0,-1 0-1,1 0 1,0 1 0,-1-1-1,1 0 1,0 0 0,-1 1-1,1-1 1,0 0-1,0 1 1,-1-1 0,1 0-1,0 1 1,0-1 0,0 1-1,0-1 1,-1 0 0,1 1-1,0 0 1,-5 17-71,4-15 61,-4 20-2,2-1 1,0 1-1,2-1 0,0 1 1,1 0-1,2 0 1,4 27-1,3-7 44,1 0 0,28 73 0,-32-103-398,-1 0-1,2 0 1,12 19 0,2-6-7358</inkml:trace>
  <inkml:trace contextRef="#ctx0" brushRef="#br0" timeOffset="4233.19">4211 406 6739,'0'0'10949,"88"-11"-10837,-44 20-112,1 0-352,-2-1-1345,0-6-816,6-2-1073,2 0-479,-4 0 1295</inkml:trace>
  <inkml:trace contextRef="#ctx0" brushRef="#br0" timeOffset="4637.17">4721 349 3330,'0'0'12280,"0"-17"-9650,2-57-631,-1 73-1921,-1-1 1,0 1 0,0-1 0,0 1 0,0-1 0,0 1 0,0-1 0,0 1-1,0 0 1,-1-1 0,1 1 0,0-1 0,-1 1 0,1 0 0,-1-1-1,0 1 1,0 0 0,1-1 0,-1 1 0,0 0 0,0 0 0,0 0 0,0 0-1,0 0 1,0 0 0,0 0 0,-1 0 0,1 0 0,0 1 0,0-1-1,-1 0 1,1 1 0,0-1 0,-1 1 0,1-1 0,-1 1 0,1 0 0,-1 0-1,1-1 1,0 1 0,-1 0 0,1 0 0,-1 0 0,1 1 0,-1-1-1,-1 1 1,-2 0-56,0 0-1,0 1 0,1-1 1,-1 1-1,1 0 0,-1 1 0,1-1 1,0 1-1,-7 5 0,4 2-34,0-1-1,0 1 1,1 1-1,1-1 1,-1 1-1,2 0 1,0 0-1,0 1 1,1-1-1,0 1 1,1 0-1,0 0 1,1 0-1,1-1 1,0 16-1,0-24 1,0 0 0,0-1-1,0 1 1,1 0 0,-1-1 0,1 1-1,-1 0 1,1-1 0,0 1-1,0-1 1,0 1 0,0-1-1,0 0 1,1 1 0,-1-1 0,1 0-1,0 0 1,-1 0 0,1 0-1,0 0 1,0 0 0,0-1-1,0 1 1,4 1 0,-1 0-26,1-1 0,1 0 0,-1 0-1,0-1 1,0 1 0,1-1 0,-1-1 0,1 1 0,6-2 0,-10 1 39,0-1 1,0 0-1,0 0 1,0 0-1,0 0 1,0-1-1,-1 1 1,1-1-1,0 1 1,-1-1-1,0 0 1,1 0-1,-1 0 1,0-1-1,0 1 1,0 0-1,0-1 1,-1 1-1,1-1 1,0 0-1,-1 1 1,0-1-1,0 0 1,1-5-1,4-6 17,-2 0-1,0 0 0,4-28 1,-5-29 238,-3 43-80,0 25-119,-1 10-37,-1 15-230,1-1-1,1 1 1,5 42 0,-4-57-198,1-1 1,-1 0-1,1 0 1,1 0-1,-1-1 1,1 1-1,0 0 1,4 5-1,-5-8-188,1 0 0,-1 0 1,1 0-1,-1-1 0,1 0 0,0 1 0,0-1 0,0 0 0,1 0 0,-1-1 0,0 1 0,1-1 0,-1 0 0,1 1 0,3-1 1,28 3-8009</inkml:trace>
  <inkml:trace contextRef="#ctx0" brushRef="#br0" timeOffset="5299.73">5069 267 4770,'0'0'17822,"-13"-14"-17009,-41-41-540,53 54-269,1 0 1,-1 0-1,1 0 1,-1 1-1,0-1 1,0 0-1,1 1 1,-1-1-1,0 1 1,0-1-1,0 1 1,0-1-1,0 1 1,0 0-1,0-1 1,0 1-1,0 0 1,0 0-1,0-1 1,0 1-1,0 0 1,0 0 0,0 0-1,0 0 1,0 0-1,0 1 1,0-1-1,0 0 1,0 0-1,1 1 1,-1-1-1,0 0 1,0 1-1,0-1 1,0 1-1,0 0 1,0-1-1,0 2 1,-2 1-11,1 0-1,0 0 1,0 0 0,1 0 0,-1 0-1,1 1 1,-2 4 0,1-2-6,-3 9-19,1 0 1,0 0-1,1 0 0,1 0 0,1 1 1,0-1-1,2 21 0,-1-25 24,0-5-58,0 0 1,0 0-1,1 0 0,0-1 1,1 1-1,-1 0 1,1 0-1,0-1 0,0 1 1,1-1-1,0 0 1,0 0-1,0 0 1,0 0-1,1 0 0,0-1 1,0 1-1,0-1 1,0 0-1,1 0 0,0-1 1,-1 0-1,1 1 1,1-1-1,-1-1 0,0 1 1,1-1-1,-1 0 1,1 0-1,0-1 0,-1 0 1,1 0-1,0 0 1,0 0-1,0-1 0,0 0 1,11-2-1,-12 1 65,0-1 0,0 0 0,-1 0 0,1 0-1,0 0 1,-1-1 0,0 0 0,1 0 0,-1 0 0,-1 0-1,1-1 1,0 0 0,-1 0 0,0 0 0,0 0 0,5-7-1,6-13 129,21-45-1,-27 51-128,3-5 138,-2 0 0,0 0 0,-2-1 1,0 0-1,-2-1 0,-1 1 0,0-1 0,-2 0 0,-2-32 0,0 54-52,0 0-1,-1 1 0,0-1 0,1 0 0,-1 0 0,0 1 1,-1-1-1,1 1 0,0-1 0,-1 1 0,1-1 0,-1 1 1,-2-3-1,3 4-68,1 0 1,-1 1 0,0-1-1,0 0 1,0 1 0,0-1-1,1 0 1,-1 1-1,0-1 1,0 1 0,0-1-1,0 1 1,0 0 0,0-1-1,0 1 1,0 0-1,0 0 1,0 0 0,-1 0-1,1 0 1,0 0 0,0 0-1,0 0 1,0 0-1,0 0 1,0 1 0,0-1-1,0 0 1,0 1 0,0-1-1,0 1 1,0-1-1,0 1 1,0-1 0,1 1-1,-1 0 1,0-1 0,0 1-1,-1 1 1,-1 2-25,0 1 0,0-1 0,0 1 0,0 0 0,1 0 0,0 0 0,0 0 0,0 0 1,1 1-1,0-1 0,-1 9 0,-4 63-20,5-26 70,8 72 0,-5-106-169,1 0 0,1-1 1,0 1-1,1-1 0,1 0 1,0-1-1,1 1 0,11 16 1,-17-30 56,1 0 0,-1 0 0,0 0 0,1 0 0,0-1 1,-1 1-1,1 0 0,0-1 0,0 1 0,-1-1 0,1 0 0,0 0 1,3 1-1,-4-1 64,0-1 1,0 0 0,0 1 0,1-1 0,-1 0-1,0 0 1,0 0 0,0 0 0,1 0-1,-1-1 1,0 1 0,0 0 0,0 0-1,0-1 1,0 1 0,1-1 0,-1 1-1,1-2 1,1 0 27,0 0 0,-1 0 0,1-1 0,-1 1 0,0-1 0,0 0 0,0 1 0,0-1 0,-1 0 0,1 0 0,-1 0 0,0-1 0,1 1 0,-1 0 0,0-5 0,4-23 17,-2-1 0,-1 1-1,-3-34 1,3-39 225,-2 103-276,0-1 0,0 0 0,0 0 0,0 1-1,0-1 1,1 0 0,-1 1 0,1-1 0,0 0 0,-1 1 0,1-1 0,0 1 0,0-1 0,0 1 0,0-1-1,0 1 1,0 0 0,0-1 0,0 1 0,1 0 0,-1 0 0,0 0 0,1 0 0,-1 0 0,1 0 0,-1 0 0,1 1-1,0-1 1,-1 1 0,1-1 0,0 1 0,-1-1 0,1 1 0,0 0 0,-1 0 0,1 0 0,0 0 0,0 0-1,-1 0 1,1 0 0,0 1 0,-1-1 0,1 0 0,0 1 0,-1 0 0,1-1 0,-1 1 0,4 2 0,-1 1 32,1 0-1,-1 1 1,0-1 0,-1 1 0,1 0 0,-1 0 0,0 1 0,0-1 0,4 11 0,17 56-12,-23-68-13,24 111-2764,-16-70-1473,-4-19-808</inkml:trace>
  <inkml:trace contextRef="#ctx0" brushRef="#br0" timeOffset="5597.16">6154 97 10453,'0'0'15263,"10"-12"-14257,29-38-334,-39 49-667,0 1-1,1-1 1,-1 1 0,0 0 0,0-1-1,0 1 1,0 0 0,0-1 0,1 1-1,-1 0 1,0-1 0,0 1 0,1 0-1,-1-1 1,0 1 0,0 0 0,1 0-1,-1-1 1,0 1 0,1 0-1,-1 0 1,0-1 0,1 1 0,-1 0-1,1 0 1,-1 0 0,0 0 0,1 0-1,-1 0 1,1 0 0,-1 0 0,0 0-1,1 0 1,-1 0 0,1 0 0,-1 0-1,0 0 1,1 0 0,-1 0 0,0 0-1,1 1 1,2 11-39,-3-10 45,16 116-810,2 175 0,-15-247-1422,0-28-3604</inkml:trace>
  <inkml:trace contextRef="#ctx0" brushRef="#br0" timeOffset="6108.1">6057 244 9396,'0'0'9237,"5"1"-9395,58 16 304,-42-10-30,-1-2 0,34 6 0,-28-9-384,-1 0 1,0-1-1,1-2 1,33-4-1,-52 4 233,0 0 0,-1-1 0,0 0 0,1 0 0,-1 0 0,0-1-1,0 0 1,0 0 0,0 0 0,-1-1 0,1 0 0,-1 0 0,0 0-1,0-1 1,0 1 0,-1-1 0,0-1 0,0 1 0,0 0 0,0-1 0,4-10-1,-6 12 511,-1-1 0,1 1-1,-1 0 1,0 0 0,-1 0-1,1-1 1,-1 1 0,0 0-1,0-1 1,0 1 0,0 0 0,-2-5-1,2 8-431,-1 1-1,0-1 1,0 1 0,1-1-1,-1 1 1,0-1-1,0 1 1,0 0-1,1-1 1,-1 1 0,0 0-1,0 0 1,0 0-1,0 0 1,0 0 0,0 0-1,0 0 1,1 0-1,-1 0 1,0 0-1,0 0 1,0 0 0,0 1-1,0-1 1,0 0-1,0 1 1,-24 11 56,21-8-90,1 1-1,-1 0 1,1 0 0,0 0 0,0 1 0,0-1 0,1 1-1,0-1 1,0 1 0,1 0 0,-1 0 0,0 9-1,0 9-47,1 43-1,1-66 39,0 5-18,1 0 0,0 1 0,0-1 0,0 0-1,1 0 1,0 0 0,0 0 0,1 0-1,0 0 1,0-1 0,0 1 0,0-1 0,1 0-1,0 0 1,0 0 0,0 0 0,1-1-1,0 1 1,0-1 0,0-1 0,0 1 0,0-1-1,1 0 1,0 0 0,-1 0 0,1-1-1,0 0 1,0 0 0,1 0 0,-1-1 0,0 0-1,0 0 1,1-1 0,-1 1 0,1-1-1,-1-1 1,0 1 0,9-3 0,-9 1 25,-1 1 1,1-1 0,0-1 0,-1 1-1,0-1 1,0 0 0,0 0-1,0-1 1,0 0 0,0 1-1,-1-1 1,0-1 0,0 1-1,0-1 1,0 0 0,-1 1 0,0-2-1,0 1 1,0 0 0,3-9-1,0 0 4,-1-1 0,0 0 0,-1 0 0,-1 0 0,0 0 0,1-29 1,-4 40-11,1-5-25,-1 0 1,0 0 0,-1 0-1,0 1 1,-3-13 0,3 18 8,0 0 0,0 1 0,0-1 0,-1 0-1,1 1 1,-1 0 0,0-1 0,1 1 0,-1 0 0,0 0 0,0 0 0,-1 0 0,1 0 0,0 0 0,-1 1 0,1-1 0,-1 1 0,1-1 0,-1 1 0,-4-1 0,-10-2-419,-1 0 1,1 2-1,-1 0 1,1 1-1,-1 0 1,-26 4-1,-6-1-3727,-2-2-3457</inkml:trace>
  <inkml:trace contextRef="#ctx0" brushRef="#br0" timeOffset="7800.32">7500 205 3009,'0'0'14426,"-5"-10"-13082,-15-32-306,19 40-948,0 1 1,-1-1-1,1 0 0,-1 1 0,0-1 0,1 1 1,-1-1-1,0 1 0,0 0 0,0 0 0,0 0 1,0 0-1,0 0 0,0 0 0,0 0 1,0 1-1,-1-1 0,1 1 0,0 0 0,-4-1 1,-40 6 461,42-4-558,0 0 0,-1 1 1,1 0-1,0 0 1,0 0-1,0 1 1,0-1-1,0 1 1,1 0-1,-1 0 1,1 0-1,0 1 1,0-1-1,0 1 1,0 0-1,1 0 1,-1 0-1,1 0 0,-3 8 1,1-2-33,0 1 1,1 0-1,0-1 1,1 1-1,0 0 1,1 1-1,0 12 1,1-14 12,1 0 1,0 0-1,1 0 1,0-1-1,0 1 1,1-1-1,0 1 0,1-1 1,0 0-1,1 0 1,0-1-1,11 16 1,-11-18-118,0 0 1,0 0-1,0-1 0,1 0 1,0 0-1,0 0 0,0-1 1,1 0-1,-1 0 1,1 0-1,0-1 0,0 0 1,0-1-1,1 1 1,-1-1-1,1-1 0,10 2 1,-15-3 123,-1 0 1,1 0 0,0 0 0,0 0-1,0-1 1,-1 1 0,1-1-1,0 0 1,-1 1 0,1-1-1,0 0 1,-1-1 0,1 1 0,-1 0-1,0-1 1,1 0 0,-1 1-1,3-4 1,-2 2 28,0-1 0,0-1 0,0 1 0,0 0 0,-1-1 0,0 1 0,0-1 0,0 0 0,2-7 0,1-10 256,-2 1 1,0-1 0,-1-39 0,-2 48-80,2-15 321,0-31 371,-2 55-756,0-1 1,0 0-1,-1 1 0,0-1 1,0 1-1,0-1 0,0 1 1,-4-9-1,5 13-120,-1-1-1,1 1 1,0-1 0,-1 1-1,1-1 1,0 1 0,-1-1 0,1 1-1,-1-1 1,1 1 0,0-1-1,-1 1 1,1 0 0,-1-1 0,1 1-1,-1 0 1,0-1 0,1 1-1,-1 0 1,1 0 0,-1 0-1,1 0 1,-1-1 0,0 1 0,1 0-1,-1 0 1,0 0 0,1 0-1,-1 0 1,1 0 0,-1 0-1,0 1 1,1-1 0,-1 0 0,1 0-1,-1 0 1,0 1 0,1-1-1,-1 0 1,1 0 0,-2 2-1,1-1-10,-1 0-1,1 1 1,-1-1-1,1 1 1,0-1-1,-1 1 0,1-1 1,0 1-1,0 0 1,-1 3-1,-1 4-4,1 0 0,0 0 1,1 1-1,0-1 0,0 0 0,1 0 1,0 1-1,1-1 0,0 0 0,0 1 1,1-1-1,0 0 0,1 0 0,0 0 0,0-1 1,6 12-1,-6-14-102,0-1 0,1 1 0,-1 0 0,1-1 0,0 0 0,1 0 0,-1 0 0,1 0 0,0-1 0,0 1 1,1-1-1,-1-1 0,1 1 0,0-1 0,-1 0 0,2 0 0,-1-1 0,0 1 0,0-1 0,1-1 0,-1 1 0,1-1 0,9 0 0,-13-1 116,0-1-1,0 1 0,-1-1 0,1 0 1,-1 0-1,1 0 0,-1 0 1,1 0-1,-1-1 0,0 1 0,1-1 1,-1 1-1,0-1 0,0 0 1,0 0-1,0 0 0,0 0 0,-1 0 1,1 0-1,-1-1 0,1 1 1,-1 0-1,0-1 0,0 1 0,0-1 1,1-3-1,4-11 291,-1-1 0,5-34 0,-6 29 225,0-9 264,-3 24-507,0 0 1,0 0-1,0 0 1,1 1-1,0-1 1,5-10-1,-7 18-266,0 0 0,0-1 0,0 1 0,0 0 0,0 0-1,0-1 1,0 1 0,1 0 0,-1 0 0,0 0 0,0-1 0,0 1-1,0 0 1,0 0 0,1 0 0,-1 0 0,0-1 0,0 1 0,0 0 0,1 0-1,-1 0 1,0 0 0,0 0 0,0-1 0,1 1 0,-1 0 0,0 0-1,0 0 1,1 0 0,-1 0 0,0 0 0,0 0 0,1 0 0,-1 0 0,0 0-1,0 0 1,1 0 0,-1 0 0,0 0 0,0 0 0,0 0 0,1 1-1,-1-1 1,0 0 0,0 0 0,1 0 0,-1 0 0,0 0 0,0 0-1,0 1 1,1-1 0,-1 0 0,0 0 0,0 0 0,0 1 0,0-1 0,0 0-1,1 0 1,-1 1 0,6 13-170,-6-13 175,56 227-2857,-56-227 2777,0-1 1,0 1-1,0-1 1,0 1-1,0-1 0,0 0 1,0 1-1,0-1 0,0 1 1,0-1-1,1 1 1,-1-1-1,0 0 0,0 1 1,0-1-1,1 1 0,-1-1 1,0 0-1,1 1 1,-1-1-1,0 0 0,1 1 1,-1-1-1,0 0 1,1 1-1,-1-1 0,0 0 1,1 0-1,-1 0 0,1 1 1,-1-1-1,1 0 1,0 0-1,11-10-399,11-30 985,-21 36-703,24-51 354,23-43 701,-43 89-521,0-1 1,1 1-1,-1 0 1,2 0-1,-1 1 1,2 0-1,8-7 1,-16 14-332,-1 1 1,0 0-1,1-1 0,-1 1 1,1 0-1,-1 0 1,0-1-1,1 1 0,-1 0 1,1 0-1,-1 0 1,1 0-1,-1 0 1,0-1-1,1 1 0,-1 0 1,1 0-1,-1 0 1,1 0-1,-1 0 0,1 0 1,-1 0-1,1 1 1,-1-1-1,0 0 1,1 0-1,-1 0 0,1 0 1,-1 0-1,1 1 1,-1-1-1,0 0 0,1 0 1,-1 1-1,1 0 1,8 20 121,-5 38-361,-3-46 315,-1-2-87,1 0 0,0 1 0,1-1 0,1 0 0,4 14 1,-6-22-92,0-1 0,0 1 0,0-1-1,1 0 1,-1 0 0,1 1 0,-1-1 0,1 0 0,0 0 0,0 0 0,0-1 0,0 1 0,0 0 0,0-1 0,0 1 0,1-1 0,-1 0 0,1 0 0,-1 0 0,1 0 0,-1 0 0,1 0 0,-1-1 0,1 1 0,0-1 0,-1 0 0,5 0 0,-3 0 49,0-1 0,1 0 0,-1 0 0,0 0 0,0-1 0,0 1-1,0-1 1,0 0 0,0 0 0,0-1 0,-1 1 0,1-1 0,-1 0 0,0 0 0,1 0 0,-1 0 0,-1 0-1,1-1 1,0 0 0,-1 1 0,0-1 0,0 0 0,2-5 0,5-10 118,-1 0 0,-1-1-1,8-30 1,-12 34 730,-1 0-1,0 0 0,-1-31 1,-1 39-202,-1 12-554,0 1 0,0-1 0,0 1 0,0-1 0,-4 9 0,-4 12-75,6-1 21,0 0 0,2 0 1,2 33-1,0-50-21,-1-4-42,0 1 1,0-1 0,1 1-1,0-1 1,0 1 0,0-1-1,0 0 1,0 1-1,1-1 1,-1 0 0,1 0-1,0 0 1,0 0 0,0 0-1,0-1 1,0 1 0,1-1-1,-1 1 1,1-1-1,0 0 1,0 0 0,0 0-1,0 0 1,0 0 0,0-1-1,0 0 1,1 1 0,-1-1-1,0 0 1,1 0-1,-1-1 1,1 1 0,-1-1-1,4 0 1,0 1 20,-1-1 0,1 0 0,0-1 1,-1 1-1,1-1 0,0 0 0,-1-1 0,1 0 0,-1 0 1,0 0-1,0-1 0,0 0 0,0 0 0,0 0 0,0-1 0,-1 0 1,7-6-1,-1-2 159,-2 0 0,1-1-1,-2 0 1,1 0 0,-2-1 0,0 0 0,-1-1 0,0 1 0,4-18 0,-5 13 703,-2 0 0,0 0 1,0 0-1,-2-21 0,-9 77-488,0-10-258,5 1-74,0 0 1,2 0-1,1 0 1,2 1-1,0-1 0,2-1 1,1 1-1,10 29 1,13 30 30,45 96 0,-25-70-14,-36-82-32,36 98-297,-43-110 29,0 1 1,-1 0 0,-1 0 0,2 35-1,-5-54 236,0 1 0,0-1-1,0 0 1,0 1 0,0-1-1,-1 1 1,1-1 0,0 0-1,-1 1 1,1-1-1,-1 0 1,1 1 0,-1-1-1,0 0 1,1 0 0,-1 1-1,0-1 1,0 0 0,0 0-1,0 0 1,0 0 0,0 0-1,0 0 1,0-1-1,0 1 1,0 0 0,-1 0-1,1-1 1,0 1 0,-1-1-1,1 1 1,0-1 0,-1 0-1,1 1 1,0-1 0,-1 0-1,1 0 1,-1 0-1,1 0 1,0 0 0,-1 0-1,1 0 1,-3-1 0,-2 0-34,1 0-1,-1-1 1,1 0 0,-1 0 0,1 0 0,0 0 0,0-1 0,0 0 0,0 0 0,-4-4-1,-1-2-384,0-1-1,0 0 0,1 0 0,1-1 0,-8-12 0,10 13-1132,1 0 0,0-1-1,-6-18 1,-2-32-11051</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6:48.938"/>
    </inkml:context>
    <inkml:brush xml:id="br0">
      <inkml:brushProperty name="width" value="0.035" units="cm"/>
      <inkml:brushProperty name="height" value="0.035" units="cm"/>
    </inkml:brush>
  </inkml:definitions>
  <inkml:trace contextRef="#ctx0" brushRef="#br0">38 613 4274,'0'0'14455,"0"-7"-12617,0-16-500,0 43-489,0-7-823,-1 0-12,1 1-1,1-1 0,0 0 0,1 1 0,4 16 1,-5-27-81,0-1 0,0 1 0,0 0 0,1 0 1,-1-1-1,1 1 0,-1-1 0,1 1 0,0-1 0,0 0 1,0 0-1,0 1 0,0-1 0,1-1 0,-1 1 0,1 0 1,-1-1-1,1 1 0,-1-1 0,1 0 0,0 1 0,0-2 1,0 1-1,0 0 0,0 0 0,0-1 0,0 0 1,-1 1-1,6-1 0,-5 0 52,-1 0 1,0-1-1,1 1 0,-1 0 1,0-1-1,0 1 0,1-1 1,-1 0-1,0 1 0,0-1 1,0 0-1,0 0 0,0-1 1,0 1-1,0 0 0,0-1 1,-1 1-1,1-1 0,0 1 1,-1-1-1,1 0 0,-1 0 1,0 0-1,1 0 0,-1 0 1,0 0-1,0 0 0,-1 0 1,1 0-1,1-4 0,0-6 13,0 0 0,-1 0 0,0 0 0,-1-21 0,0 18-195,0 11 184,0 0 0,-1 0 0,1 0-1,-1 1 1,0-1 0,0 0 0,0 1-1,0-1 1,-1 1 0,0-1 0,1 1-1,-1 0 1,0-1 0,-1 1 0,1 0-1,-1 1 1,1-1 0,-1 0 0,0 1 0,-6-5-1,5 4 50,-1 0-1,1 1 1,-1 0-1,0 0 1,0 0 0,0 1-1,0 0 1,0 0-1,0 0 1,0 0-1,0 1 1,0 0-1,-1 0 1,1 0 0,-7 1-1,9 0-30,1 0 0,-1 0 0,1 1 0,-1-1-1,1 1 1,-1-1 0,1 1 0,0 0 0,-1 0 0,1 0 0,0 0-1,0 0 1,1 0 0,-1 0 0,0 1 0,1-1 0,-1 1 0,1-1-1,0 1 1,0 0 0,0-1 0,0 1 0,0 0 0,1 0 0,-1 4 0,-2 10-31,1 1 0,0 32-1,2-46 32,1 4 9,-1 0-1,2 0 0,-1 1 0,1-1 0,0 0 0,1 0 1,-1-1-1,2 1 0,-1-1 0,1 1 0,0-1 0,1 0 1,0 0-1,0-1 0,0 0 0,1 1 0,-1-2 1,2 1-1,-1-1 0,1 0 0,-1 0 0,1-1 0,1 0 1,-1 0-1,0 0 0,1-1 0,0 0 0,0-1 0,0 0 1,0 0-1,15 1 0,-18-3 16,0 0-1,1 0 1,-1 0 0,1-1-1,-1 0 1,0 0-1,0 0 1,0-1 0,1 0-1,-2 0 1,10-4 0,-8 1-7,0 1 0,-1-1 1,1 0-1,-1 0 0,0-1 0,-1 1 1,1-1-1,4-9 0,-1-1 116,0 0 0,-1 0 1,-1 0-1,0-1 0,-2 0 0,0-1 0,3-22 0,-2 8 526,-1 17-151,0 14-209,2 24-140,-3-8-225,3 5 109,-3-7-223,1 1 0,0-1 0,0-1 1,1 1-1,1-1 0,0 0 0,1 0 0,10 14 0,-16-25 144,0 0-1,0 0 0,0-1 1,0 1-1,0 0 0,0 0 1,1-1-1,-1 1 1,0-1-1,0 1 0,1-1 1,-1 1-1,0-1 0,0 0 1,1 0-1,-1 1 0,0-1 1,1 0-1,-1 0 0,0 0 1,1-1-1,-1 1 0,0 0 1,1 0-1,-1-1 0,0 1 1,0-1-1,1 1 1,-1-1-1,0 1 0,0-1 1,0 0-1,0 0 0,0 1 1,0-1-1,0 0 0,0 0 1,0 0-1,0 0 0,0 0 1,0-2-1,6-6 100,-1 0 1,0 0-1,9-19 0,-11 20-127,75-120 541,-65 107 194,-11 64-892,-3-20 284,0-8-183,0-1 0,1 0-1,1 1 1,0-1 0,6 22 0,-7-33-71,1 1 0,-1-1 0,1 0 0,0 0 0,-1 0-1,1 0 1,0-1 0,1 1 0,-1 0 0,0-1 0,1 1 0,0-1 0,-1 0 0,1 0 0,0 0 0,0 0 0,0-1 0,0 1 0,0-1 0,1 0 0,-1 0 0,0 0 0,1 0-1,-1 0 1,1-1 0,-1 0 0,1 1 0,5-2 0,-6 1 31,1 0-1,-1 0 0,1-1 1,-1 1-1,1-1 0,-1 0 1,0 0-1,1 0 0,-1-1 1,0 1-1,0-1 0,0 0 1,0 0-1,0 0 0,5-4 1,-4 1 106,1 0 1,-2 0 0,1 0 0,0 0 0,-1-1 0,0 0-1,0 1 1,2-9 0,1-6 478,0-1 0,-2 1 0,0-1 0,0-29 1,-2 32-22,0-8 864,0 0 0,-2 1 0,-6-50 0,6 74-1185,0-1 0,-1 1 0,1-1 0,-1 1 0,1-1 0,-1 1 0,0-1 0,1 1 0,-1 0 0,0-1 0,0 1 0,-2-2 0,3 2-63,-1 1-1,1 0 1,-1-1-1,1 1 1,-1 0-1,1-1 0,-1 1 1,0 0-1,1 0 1,-1 0-1,1 0 1,-1-1-1,0 1 0,1 0 1,-1 0-1,1 0 1,-1 0-1,0 0 1,1 0-1,-1 1 0,1-1 1,-2 0-1,1 1-16,-1 0 0,0 0 0,1 0 1,-1 0-1,1 0 0,-1 0 0,1 1 0,0-1 0,-1 0 0,1 1 0,0-1 0,0 1 0,0 0 0,0-1 0,0 1 0,1 0 0,-1-1 0,-1 4 0,-2 15 74,0 0 0,1 0 0,0 0-1,2 0 1,2 40 0,3-23 125,1 0 0,14 52 1,45 107 62,-50-163-457,1-1 0,1-1 0,39 54 0,-55-84 131,1 0-1,-1 0 1,1 0-1,0 0 1,-1 0 0,1-1-1,0 1 1,0 0-1,0 0 1,-1-1-1,1 1 1,0-1 0,0 1-1,0-1 1,0 1-1,2 0 1,-3-1 49,0-1 0,1 1 0,-1 0 0,0 0 0,1 0 0,-1 0 0,1 0 0,-1-1 0,0 1 1,1 0-1,-1 0 0,0-1 0,0 1 0,1 0 0,-1-1 0,0 1 0,0 0 0,1-1 0,-1 1 0,0 0 0,0-1 0,0 1 0,1 0 1,-1-1-1,0 1 0,0-1 0,0 1 0,0-1 0,3-41 317,-3 33-394,2-60 180,-3 1 1,-3 0-1,-23-122 0,-5 81 357,19 68 450,-15-73 0,28 113-901,0 1 0,0 0 0,0-1 0,0 1 0,-1 0 0,1 0-1,0-1 1,0 1 0,0 0 0,0-1 0,0 1 0,0 0 0,0-1 0,0 1 0,0 0-1,0-1 1,0 1 0,0 0 0,0-1 0,0 1 0,0 0 0,0-1 0,0 1-1,0 0 1,0-1 0,0 1 0,1 0 0,-1 0 0,0-1 0,0 1 0,0 0 0,1-1-1,-1 1 1,0 0 0,0 0 0,1 0 0,-1-1 0,0 1 0,0 0 0,1 0-1,-1 0 1,0 0 0,1-1 0,-1 1 0,0 0 0,1 0 0,-1 0 0,0 0 0,1 0-1,-1 0 1,0 0 0,1 0 0,-1 0 0,0 0 0,1 0 0,-1 0 0,0 0-1,1 0 1,-1 0 0,0 0 0,0 1 0,1-1 0,-1 0 0,0 0 0,1 0 0,-1 0-1,1 1 1,18 14-96,-19-15 98,12 10-87,-1 2-1,0 0 1,-1 0 0,0 1 0,-1 0 0,0 0 0,-1 1 0,-1 0 0,0 1-1,-1-1 1,-1 1 0,0 1 0,-1-1 0,0 1 0,-2-1 0,1 1 0,-2 0-1,-1 24 1,0-37-71,-1 1 0,1 0-1,-1 0 1,0 0 0,-1-1 0,1 1-1,0-1 1,-1 1 0,0-1 0,0 1-1,0-1 1,-4 4 0,4-4-433,-1 0 0,0 0 1,0-1-1,0 1 0,-1-1 1,1 1-1,-5 1 0,8-4 464,0 0 0,0 0-1,0 1 1,-1-1 0,1 0 0,0 0-1,0 0 1,0 0 0,0 0 0,-1 0-1,1 0 1,0 0 0,0 0 0,0 0-1,-1 0 1,1 1 0,0-1 0,0 0-1,0 0 1,-1 0 0,1-1 0,0 1-1,0 0 1,0 0 0,-1 0 0,1 0-1,0 0 1,0 0 0,0 0 0,-1 0-1,1 0 1,0 0 0,0 0-1,0-1 1,0 1 0,-1 0 0,1 0-1,0 0 1,0 0 0,0 0 0,0-1-1,0 1 1,0 0 0,0 0 0,-1 0-1,1-1 1,0 1 0,0 0 0,0 0-1,0 0 1,0-1 0,0 1 0,0 0-1,0 0 1,0 0 0,0-1 0,0 1-1,0 0 1,0 0 0,0 0 0,0-1-1,0 1 1,0 0 0,1 0 0,-1-17-3845</inkml:trace>
  <inkml:trace contextRef="#ctx0" brushRef="#br0" timeOffset="282.89">1344 297 1777,'0'0'22255,"-8"-15"-21278,-21-43-580,22 51-522,4 12 19,0 13-67,3-15 134,-4 53 27,2 1-1,8 84 0,-3-116-64,0 0 1,2-1-1,1 1 0,1-1 1,1 0-1,1-1 0,2 0 1,13 24-1,-21-43-238,-1 0-1,1 0 0,0 0 1,0 0-1,1-1 1,-1 0-1,1 1 1,-1-1-1,7 3 1,-7-4-356,0 0 1,0-1 0,1 0-1,-1 1 1,1-1-1,-1-1 1,8 2 0,20-1-6211</inkml:trace>
  <inkml:trace contextRef="#ctx0" brushRef="#br0" timeOffset="1356.32">1633 483 10405,'0'0'12579,"-14"-7"-12152,-47-20-265,59 27-154,0 0-1,1-1 0,-1 1 0,0 0 0,0 0 0,1 0 1,-1 0-1,0 0 0,0 0 0,1 0 0,-1 1 0,0-1 0,1 1 1,-1-1-1,0 1 0,1 0 0,-1-1 0,1 1 0,-1 0 1,1 0-1,-1 0 0,1 0 0,0 1 0,-1-1 0,1 0 1,0 0-1,0 1 0,0-1 0,0 1 0,0-1 0,-1 3 0,-2 2-9,-3 4-16,0 2 0,1-1 0,0 1 0,0 0-1,1 0 1,1 0 0,0 1 0,1-1 0,0 1-1,1 0 1,1 0 0,0 0 0,0 0 0,1 0 0,4 23-1,-3-32-57,0 0 0,0 0 0,1 0 0,0 0-1,0 0 1,0 0 0,0-1 0,0 1-1,1-1 1,-1 0 0,1 0 0,0 0-1,0 0 1,1 0 0,-1 0 0,0-1 0,1 0-1,-1 0 1,1 0 0,0 0 0,0 0-1,0-1 1,0 1 0,0-1 0,0 0 0,0-1-1,0 1 1,0-1 0,1 1 0,-1-1-1,0 0 1,0-1 0,0 1 0,7-2 0,-7 0 92,-1 0 0,1 0 1,-1 0-1,0 0 1,1 0-1,-1 0 1,0-1-1,0 0 0,-1 1 1,1-1-1,-1 0 1,1-1-1,-1 1 1,0 0-1,0 0 0,0-1 1,1-4-1,3-5 132,0-1-1,-1 0 1,4-19-1,-5 4 894,2-53 0,-5 45 892,-4 70-2028,0-18 42,2 2-1,-1-1 1,2 0 0,3 32-1,-2-45 9,-1 0-1,1 0 1,0 0-1,-1 0 1,2 0-1,-1 0 1,0 0-1,0-1 1,1 1-1,0 0 0,-1-1 1,1 1-1,0-1 1,0 0-1,0 0 1,1 0-1,-1 0 1,1 0-1,-1 0 1,1 0-1,-1-1 1,1 1-1,0-1 0,0 0 1,0 0-1,-1 0 1,1 0-1,0 0 1,0-1-1,1 1 1,-1-1-1,3 0 1,-1 0 14,0 1 1,0-2 0,0 1 0,0 0 0,-1-1 0,1 0 0,0 0 0,0 0-1,-1-1 1,1 1 0,-1-1 0,0-1 0,1 1 0,-1 0 0,0-1-1,0 0 1,0 0 0,-1 0 0,1 0 0,-1-1 0,0 1 0,1-1-1,-2 0 1,1 0 0,0 0 0,3-8 0,2-2 142,-1 0 0,0-1 0,-1 0 0,-1-1 0,0 1 0,-1-1 0,-1 0 0,0 0 0,-1 0 0,-1-31 0,-1 46-92,0 0 0,0 1 0,0-1 0,0 0-1,0 0 1,0 1 0,0-1 0,0 0-1,0 0 1,0 1 0,0-1 0,-1 0 0,1 1-1,0-1 1,-1 0 0,1 1 0,0-1-1,-1 0 1,1 1 0,-1-1 0,1 1 0,-1-1-1,1 1 1,-1-1 0,0 1 0,1-1-1,-1 1 1,0-1 0,1 1 0,-1 0 0,0-1-1,1 1 1,-1 0 0,0 0 0,1 0-1,-1-1 1,0 1 0,0 0 0,1 0 0,-1 0-1,0 0 1,0 0 0,1 0 0,-1 1-1,0-1 1,-1 0 0,0 1-22,0-1-1,1 1 1,-1 0-1,0 0 1,1-1-1,-1 1 1,0 0-1,1 0 1,-1 1 0,1-1-1,0 0 1,-1 0-1,1 1 1,0-1-1,0 1 1,0-1-1,0 1 1,-2 3 0,-1 7-6,1 1 0,1 0 1,-1 1-1,2-1 0,0 0 1,1 1-1,0-1 1,1 0-1,0 1 0,6 22 1,-5-29-29,0 0-1,0 0 1,0 0 0,1-1 0,0 1-1,0-1 1,0 1 0,1-1 0,0 0 0,1-1-1,-1 1 1,1-1 0,0 0 0,0 0 0,1 0-1,-1-1 1,1 0 0,0 0 0,0 0 0,0-1-1,13 5 1,-15-6 46,-1-1-1,1 0 1,-1 0-1,1 0 1,0-1-1,-1 1 1,1-1 0,0 0-1,-1 0 1,1 0-1,0 0 1,-1-1-1,1 0 1,-1 1 0,1-1-1,0-1 1,-1 1-1,0 0 1,1-1-1,-1 0 1,0 0-1,0 0 1,0 0 0,0 0-1,0 0 1,0-1-1,-1 0 1,1 1-1,-1-1 1,0 0-1,0 0 1,0 0 0,0 0-1,0-1 1,1-3-1,8-19 345,0-1 1,-2-1-1,8-39 0,-11 43 332,8 78-606,-8-16-30,-3-19-199,0 0-1,1 0 1,8 19 0,-12-37 121,1-1 1,-1 1 0,1 0 0,-1-1-1,1 1 1,-1-1 0,1 1 0,-1-1-1,1 1 1,0-1 0,-1 1-1,1-1 1,0 1 0,-1-1 0,1 0-1,0 1 1,0-1 0,-1 0 0,1 0-1,0 1 1,0-1 0,0 0 0,-1 0-1,1 0 1,0 0 0,0 0-1,0 0 1,-1 0 0,1-1 0,0 1-1,1 0 1,0-1 46,1 0-1,-1 1 0,0-1 1,0 0-1,1 0 1,-1 0-1,0-1 1,0 1-1,0 0 1,2-3-1,6-10 32,0 0 1,-1 0-1,0-1 0,-1 0 1,-1-1-1,-1 0 0,7-24 1,20-44 835,-32 82-853,-1 1 0,1 0 0,-1 0 0,1-1 0,0 1 0,0 0 0,0 0 0,0 0 0,0 0 0,-1 0 0,2 0 0,-1 0 0,0 0 0,2-1-1,-2 2-28,-1 0-1,1 0 0,-1 0 0,1 0 0,-1 0 0,1 0 1,-1 0-1,1 0 0,-1 0 0,1 0 0,-1 0 0,1 0 1,-1 1-1,1-1 0,-1 0 0,1 0 0,-1 1 0,1-1 1,-1 0-1,1 0 0,-1 1 0,1-1 0,-1 1 0,0-1 1,1 1-1,3 3-32,-1 1 1,0 0 0,-1 0-1,1 0 1,2 8 0,0-3 98,2 6-121,0-1-1,-1 1 1,-1 1 0,-1-1-1,0 1 1,-1-1 0,2 33-1,-5-49-30,0 1 0,0 0 0,0-1-1,0 1 1,0 0 0,0 0 0,-1-1-1,1 1 1,0 0 0,0-1 0,-1 1-1,1 0 1,0-1 0,-1 1 0,1 0 0,-1-1-1,1 1 1,-1-1 0,1 1 0,-1-1-1,1 1 1,-1-1 0,0 1 0,1-1-1,-1 0 1,1 1 0,-1-1 0,0 0-1,0 0 1,1 1 0,-2-1 0,-26 2-3539,20-2 2214,-30 0-6165</inkml:trace>
  <inkml:trace contextRef="#ctx0" brushRef="#br0" timeOffset="1530.03">1554 83 9780,'0'0'4322</inkml:trace>
  <inkml:trace contextRef="#ctx0" brushRef="#br0" timeOffset="2739.35">3214 604 5378,'0'0'10090,"3"-19"-8868,11-55-355,-13 72-813,-1 0 0,0 1 0,0-1-1,0 0 1,0 1 0,0-1 0,0 0-1,0 1 1,-1-1 0,1 1 0,0-1-1,-1 1 1,1-1 0,-1 0 0,0 1 0,0 0-1,1-1 1,-1 1 0,0-1 0,0 1-1,0 0 1,0 0 0,-1 0 0,1-1-1,0 1 1,0 0 0,-1 0 0,1 1-1,-3-2 1,0 0 47,-1 1 0,1-1 0,-1 1 0,0 0 0,1 1 0,-10-1 0,9 0-57,-2 1 10,0-1 1,0 1-1,0 1 0,0-1 1,0 1-1,0 0 0,0 1 0,1-1 1,-1 1-1,0 1 0,1-1 1,-13 8-1,15-7-62,-1 1 0,1-1 0,0 1 0,0 1-1,0-1 1,0 1 0,1-1 0,-1 1 0,1 0 0,0 0 0,1 0 0,-1 1 0,1-1 0,0 0 0,1 1-1,-2 7 1,1-6-13,1 1 0,-1 0 0,1 0 0,1-1-1,0 1 1,0 0 0,0 0 0,3 8 0,-3-12 16,2-1 0,-1 1 0,0-1 0,1 1 0,-1-1 0,1 0 0,0 1 0,0-1 0,0 0 0,1-1 0,-1 1 0,1 0 0,0 0 0,-1-1 0,1 0 0,0 0 0,0 0 0,6 3 0,-3-2-4,0 0-1,1 0 1,-1-1 0,1 1 0,0-2-1,0 1 1,-1-1 0,1 0 0,0 0-1,0-1 1,0 0 0,1 0 0,-1-1-1,7-1 1,-9 1 17,-1 0 1,1-1-1,0 1 1,-1-1-1,0 0 0,1-1 1,-1 1-1,0-1 1,0 0-1,0 0 0,0 0 1,-1 0-1,1-1 1,-1 0-1,0 1 0,0-1 1,0 0-1,-1-1 0,1 1 1,2-7-1,0-5 283,0 0 0,-1-1 0,-1 0 0,-1 0 0,0 0 0,-1 0-1,-3-31 1,2 10 712,0 37-1030,-2 4 18,1-1 0,0 1 0,-1-1 0,1 1 0,0-1 0,0 1 0,1-1 0,-1 1-1,0 5 1,-1 1-96,1-1 1,0 1-1,1 0 0,-1-1 0,2 1 0,-1 0 0,1-1 0,0 1 0,6 16 0,-6-22-37,1 0-1,-1 1 1,1-1-1,0 0 1,1 0-1,-1 0 1,0 0-1,1 0 1,-1-1-1,1 1 1,0-1-1,0 0 1,0 1-1,0-1 1,1-1-1,-1 1 1,0 0-1,1-1 1,-1 0-1,1 0 1,-1 0-1,1 0 1,0 0-1,0-1 1,5 1-1,-2-1-127,0 1-1,1-1 1,-1 0 0,0-1-1,1 0 1,-1 0-1,0-1 1,0 1-1,0-2 1,0 1 0,0-1-1,0 0 1,6-4-1,-6 2 165,0 0-1,-1 0 0,0-1 1,0 0-1,0 0 0,-1-1 0,1 0 1,-2 0-1,1 0 0,-1 0 1,5-10-1,-2-1 205,-1 0 0,0-1 1,-1 0-1,-1 0 0,-1 0 1,2-33-1,-8-117 2223,2 143-1563,-2 1 1,0-1-1,-2 1 0,-1 0 0,-12-31 0,18 56-732,0-1 0,0 0 0,0 1 0,0-1 0,-1 1 0,1-1 0,0 0 0,0 1 0,-1-1 0,1 1 0,0-1 0,-1 1 0,1-1 0,-1 1 0,1-1 0,-1 1 0,1 0 0,-1-1 0,1 1 0,-1 0 0,1-1 0,-1 1 0,1 0 0,-1 0 0,0-1 0,1 1 0,-1 0 0,1 0 0,-1 0 0,0 0 0,1 0 0,-1 0 0,0 0 0,1 0 0,-1 0 0,1 0 0,-1 0 0,0 0 0,1 0 0,-1 1 0,1-1 0,-1 0 0,0 0 0,1 1 0,-1-1 0,1 0 0,-1 1 0,1-1 0,-1 1-1,-20 24-86,11-6 86,1 0 1,2 0-1,0 0 0,0 1 1,2 0-1,1 0 1,-3 32-1,0 150 245,8-147-250,-1-14-69,10 71 0,-8-97 15,1 0-1,1 0 0,0-1 0,1 1 1,1-1-1,0 0 0,16 25 0,-22-38 4,1 0 1,-1 0-1,1 0 0,0 1 0,0-1 0,-1 0 0,1 0 0,0 0 0,0-1 0,0 1 0,0 0 1,0 0-1,0 0 0,1-1 0,-1 1 0,0-1 0,0 1 0,0-1 0,1 1 0,1 0 1,-2-2 37,0 1 1,0 0 0,0-1-1,-1 1 1,1-1 0,0 1-1,0-1 1,0 1 0,-1-1 0,1 1-1,0-1 1,-1 1 0,1-1-1,-1 0 1,1 0 0,-1 1-1,1-1 1,-1 0 0,1 0 0,-1 0-1,1-1 1,2-6 63,-1 0 1,0 0-1,0 0 0,0-14 1,0-83 184,-3 80-68,1 0 0,1 0 0,1 0 0,1 0-1,1 0 1,8-27 0,-11 50-167,-1 0 0,1 1 0,-1-1-1,1 0 1,-1 0 0,1 1 0,0-1 0,0 0 0,0 1-1,0-1 1,0 1 0,0-1 0,1 1 0,-1-1 0,0 1-1,1 0 1,-1 0 0,1 0 0,-1 0 0,1 0 0,0 0 0,-1 0-1,1 0 1,0 1 0,-1-1 0,1 1 0,0-1 0,0 1-1,0 0 1,0-1 0,0 1 0,-1 0 0,1 0 0,0 0 0,0 1-1,0-1 1,0 0 0,0 1 0,-1-1 0,1 1 0,0 0-1,0-1 1,1 2 0,4 2-21,-1 0 0,0 0 0,0 1 0,0 0 0,0 0 0,-1 0 1,0 1-1,0-1 0,5 9 0,-3-2-20,-1 0 0,-1 0 0,0 1 0,-1 0 0,0 0 0,0 0 0,-2 1 0,0-1 0,0 1 0,-1-1 0,-2 28 0,1-37-29,-1 0 1,1 0 0,-1 0 0,0 0 0,0 0-1,0 0 1,-1 0 0,1 0 0,-1 0 0,0-1-1,0 1 1,-1 0 0,1-1 0,-1 0 0,1 0-1,-1 0 1,0 0 0,-5 4 0,3-3-336,1-1-1,-1 0 1,0 0 0,0-1-1,0 1 1,0-1 0,0 0-1,-1 0 1,1-1 0,-1 1-1,1-1 1,-1-1 0,-7 1-1,11-1-408,-3-1-1625,4-3-2326,1-10-3452</inkml:trace>
  <inkml:trace contextRef="#ctx0" brushRef="#br0" timeOffset="3883.26">3981 500 7363,'0'0'13783,"-2"-16"-12479,-9-50-447,11 65-838,0 0 1,-1 0 0,1 0 0,-1 0 0,1-1-1,-1 1 1,0 0 0,1 0 0,-1 0 0,0 0 0,0 1-1,1-1 1,-1 0 0,0 0 0,0 0 0,0 1-1,0-1 1,0 0 0,-1 1 0,1-1 0,0 1-1,0-1 1,0 1 0,0 0 0,0-1 0,-1 1-1,1 0 1,0 0 0,0 0 0,-1 0 0,1 0-1,0 0 1,0 0 0,0 1 0,-1-1 0,1 0-1,0 0 1,-2 2 0,-3-2 13,3 0-30,0 1-1,0-1 0,0 0 0,0 1 0,0-1 0,0 1 0,0 0 1,0 0-1,1 0 0,-1 1 0,0-1 0,1 1 0,-1-1 0,1 1 0,-1 0 1,1 0-1,-2 2 0,0 0-11,0 1-1,1-1 1,0 1 0,0-1-1,1 1 1,-1 0 0,1 0-1,-3 10 1,2-1-41,0 0-1,1 0 1,0 0 0,1 0-1,1 0 1,2 21 0,-2-31 25,1-1 0,-1 1 1,1-1-1,0 0 0,0 1 0,0-1 1,0 0-1,1 0 0,-1 0 0,1 0 1,0 0-1,0 0 0,0 0 0,0 0 1,0-1-1,1 1 0,-1-1 0,1 0 1,0 1-1,-1-1 0,1 0 0,0-1 1,5 3-1,0-1-56,1 0 1,-1-1-1,1 0 1,0-1 0,-1 0-1,1 0 1,0-1-1,10 0 1,-16 0 93,0-1 1,1 1-1,-1-1 1,0 1-1,1-1 0,-1 0 1,0 0-1,0 0 1,0-1-1,0 1 1,0-1-1,0 0 0,0 0 1,0 0-1,-1 0 1,1 0-1,2-4 1,-1 1 19,0 0 0,0-1 0,-1 1 0,0-1 0,0 0 0,-1 0 0,1 0 0,1-10 0,1-7 446,-2-1 0,0 0 0,-1-41-1,-3 67-165,-5 58 128,6-54-495,0 1 0,0 0 0,0-1 1,1 1-1,0-1 0,0 1 1,1-1-1,0 0 0,5 13 0,-5-15-120,1 1 0,0-1 0,1 0 0,-1 0 0,1 0 0,0-1 0,0 1-1,0-1 1,0 0 0,1 0 0,-1 0 0,1-1 0,0 1 0,0-1 0,0 0-1,0-1 1,0 1 0,0-1 0,0 0 0,0 0 0,1-1 0,-1 1-1,0-1 1,0 0 0,7-2 0,-8 2 153,-1-1 0,0 0 1,0 0-1,0 0 0,0 0 0,0-1 0,0 1 1,0-1-1,0 0 0,0 0 0,-1 0 0,1 0 1,-1 0-1,1-1 0,-1 1 0,0-1 0,0 1 0,0-1 1,-1 0-1,1 0 0,0 0 0,-1 0 0,0 0 1,1-3-1,5-13 503,-1-1 0,7-33 0,-11 42-165,13-61 3106,-15 97-3346,-1-11-168,0 0 1,2 0-1,0-1 0,0 1 0,7 26 0,-7-37 35,0 0-1,1 0 0,-1 0 1,1-1-1,-1 1 0,1 0 0,0-1 1,0 1-1,0-1 0,0 0 0,0 0 1,1 0-1,-1 0 0,1 0 1,-1 0-1,1 0 0,0-1 0,-1 0 1,1 1-1,0-1 0,0 0 0,0 0 1,0-1-1,0 1 0,0 0 1,0-1-1,1 0 0,-1 0 0,0 0 1,0 0-1,0 0 0,4-2 0,-4 1 73,1 0 0,-1 0-1,0 0 1,0 0 0,-1-1-1,1 1 1,0-1-1,0 0 1,-1 0 0,1 0-1,-1 0 1,0 0-1,0-1 1,1 1 0,-1-1-1,1-2 1,30-51 180,-28 47-145,3-5 83,-4 7 138,0 0 0,0 0 0,-1 0 0,1 0 0,-2-1 0,1 1 0,-1-1 0,0 1 0,0-12 0,-2 18 14,0 4-737,0 10 416,0 1 0,1-1 0,0 0 0,1 0 0,1 0 0,4 15 1,-6-24-31,1-1 1,0 1-1,-1-1 1,1 1 0,1-1-1,-1 0 1,0 0 0,1 0-1,0 0 1,-1 0 0,1 0-1,0-1 1,0 1-1,1-1 1,-1 0 0,1 0-1,-1 0 1,1-1 0,-1 1-1,1-1 1,0 0 0,0 0-1,-1 0 1,1 0-1,0-1 1,4 1 0,-1-1-15,-1 0 1,0 0 0,0 0 0,1-1-1,-1 0 1,0 0 0,0-1 0,0 1 0,0-1-1,0-1 1,0 1 0,-1-1 0,1 0-1,-1 0 1,0 0 0,0-1 0,0 0-1,0 0 1,-1-1 0,1 1 0,-1-1-1,0 0 1,-1 0 0,1 0 0,-1 0-1,5-12 1,0 0 61,-2 0 0,0 0 0,-1 0 0,-1-1 0,-1 0 1,0 0-1,-2 0 0,1-22 0,-2 26 116,0-3 212,0 0-1,-4-19 1,3 31-155,0 0 0,0 0 0,0 1 0,-1-1 0,0 1 0,0-1 0,0 1 0,0 0 0,-1-1 1,1 1-1,-1 0 0,-4-4 0,7 8-137,0 0-1,-1 0 1,1 0 0,0-1 0,0 1 0,0 0 0,0 0 0,0 0 0,-1 0-1,1 0 1,0 0 0,0-1 0,0 1 0,0 0 0,-1 0 0,1 0-1,0 0 1,0 0 0,0 0 0,0 0 0,-1 0 0,1 0 0,0 0 0,0 0-1,0 0 1,-1 0 0,1 0 0,0 0 0,0 0 0,0 0 0,-1 0-1,1 0 1,0 0 0,0 0 0,0 1 0,0-1 0,-1 0 0,1 0 0,0 0-1,0 0 1,0 0 0,0 0 0,-1 1 0,-3 11 116,0 19-395,4-28 323,-2 33-141,1 1 0,3-1 0,0 1 0,3-1 0,0 0-1,3 0 1,1-1 0,1 0 0,2 0 0,33 64 0,-42-93-647,4 7-57,-5-5-6243</inkml:trace>
  <inkml:trace contextRef="#ctx0" brushRef="#br0" timeOffset="4041.82">4749 446 9652,'0'0'5155,"105"24"-5123,-56-13-64,9-1-641,8-8-5601</inkml:trace>
  <inkml:trace contextRef="#ctx0" brushRef="#br0" timeOffset="4320.62">5537 180 11269,'0'0'14943,"0"-7"-14730,0-15-204,0 20-38,0 17-25,20 278 546,-9-182-389,-6-60-1859,-20-76-14358</inkml:trace>
  <inkml:trace contextRef="#ctx0" brushRef="#br0" timeOffset="5315.65">5368 372 6211,'0'0'15188,"-3"-5"-14745,2 5-469,0-1-1,1 1 1,-1-1-1,1 0 1,-1 1 0,1-1-1,-1 0 1,1 1 0,0-1-1,-1 0 1,1 0-1,0 1 1,-1-1 0,1 0-1,0 0 1,0 0-1,0 0 1,0 1 0,0-1-1,0 0 1,0-1-1,20 8-258,0 3 401,2-1-69,0-2 0,1 0 0,0-2 0,0 0 0,0-2 0,1 0 0,35-3 0,-54 1-125,0 0-1,0-1 1,0 1-1,0-1 1,-1 0-1,1-1 0,0 1 1,-1-1-1,1 0 1,-1 0-1,1 0 1,-1-1-1,0 0 0,0 1 1,0-1-1,-1-1 1,1 1-1,-1-1 1,1 1-1,-1-1 0,0 0 1,-1 0-1,1 0 1,-1 0-1,0-1 1,0 1-1,0-1 0,2-7 1,1-8 654,-1-1 0,0 1-1,-2-1 1,0 0 0,-2-26 0,0 46 56,0 20-632,1 40-2,3-1-1,2 1 0,3-1 1,22 78-1,-30-132-73,0-1-1,0 1 1,1-1-1,-1 0 1,1 0-1,0 0 1,-1 0-1,5 4 1,-6-6 75,1-1 1,0 1-1,-1-1 0,1 1 0,0-1 1,-1 1-1,1-1 0,0 0 0,0 1 1,-1-1-1,1 0 0,0 0 1,0 0-1,0 1 0,-1-1 0,1 0 1,0 0-1,0 0 0,0 0 1,-1-1-1,1 1 0,0 0 0,0 0 1,0 0-1,-1-1 0,1 1 1,0 0-1,0-1 0,-1 1 0,1 0 1,0-1-1,-1 1 0,1-1 1,-1 1-1,1-1 0,0 0 0,-1 1 1,1-1-1,-1 1 0,1-1 1,-1 0-1,0 0 0,1 1 0,-1-2 1,12-16 88,-2-1 1,0 0-1,-1-1 1,-1 0 0,-1 0-1,6-29 1,14-36 635,-25 78-617,-2 5-63,1 0 0,-1 0 0,1 0 1,0 0-1,0 0 0,-1 1 0,1-1 0,0 0 0,0 1 0,1-1 0,-1 1 0,2-2 1,-3 3-50,0 0 1,1 0-1,-1 0 1,0 0-1,1 1 1,-1-1-1,0 0 1,1 0-1,-1 1 1,0-1-1,0 0 1,1 0-1,-1 1 1,0-1-1,0 0 1,0 1-1,1-1 1,-1 0-1,0 1 1,0-1-1,0 0 1,0 1-1,0-1 1,0 1-1,0-1 1,0 0-1,0 1 1,1 0-12,5 59-46,2 8-220,-7-63 67,0-1 0,0 1-1,1-1 1,-1 1 0,1-1 0,0 0-1,1 0 1,-1 0 0,1 0-1,-1-1 1,1 1 0,4 3-1,-6-6 16,0 1 0,1-1-1,-1 0 1,1 0 0,-1 0-1,1 0 1,0 0 0,-1-1-1,1 1 1,0 0 0,0-1-1,-1 1 1,1-1 0,0 0-1,0 1 1,0-1 0,0 0-1,0 0 1,-1 0 0,1 0-1,0-1 1,0 1 0,0 0-1,0-1 1,-1 1 0,1-1-1,2-1 1,-1 0 166,0 0 1,1 0-1,-1 0 0,0 0 0,-1-1 1,1 0-1,0 1 0,-1-1 0,1 0 1,-1 0-1,0 0 0,2-5 0,2-3 489,-1-1-1,0 0 0,3-12 0,-6 14 645,0-1 0,0 1 1,-1-1-1,0-11 0,-1 22-782,-1 0-329,0 0 0,1 1 0,-1-1 0,0 1-1,0-1 1,0 1 0,0 0 0,1-1-1,-1 1 1,0 0 0,1 0 0,-1-1-1,0 1 1,1 0 0,-1 0 0,1 0-1,0 0 1,-1 0 0,1 0 0,0 0-1,-1 0 1,1-1 0,0 1 0,0 0-1,0 0 1,0 0 0,0 0 0,0 0-1,0 2 1,0-2-71,0 1-1,-1-1 0,1 0 1,0 1-1,1-1 0,-1 1 1,0-1-1,0 0 0,1 1 1,-1-1-1,0 0 1,1 1-1,-1-1 0,1 0 1,0 0-1,-1 1 0,1-1 1,0 0-1,0 0 0,2 2 1,-1-2 16,0 0 0,0 0-1,0 0 1,0 0 0,0-1 0,0 1 0,1-1 0,-1 1-1,0-1 1,1 0 0,-1 0 0,0 0 0,0 0 0,1 0 0,-1 0-1,0-1 1,1 1 0,-1-1 0,0 0 0,0 1 0,4-3-1,-4 1 21,1 0 0,-1 0 0,0-1 0,0 1 0,1-1 0,-2 1 0,1-1 0,0 0 0,0 1 0,-1-1 0,0 0 0,0 0 0,2-5 0,1-9 385,-1 1-1,-1-1 1,0 0-1,-1-25 1,-1 41-301,0 0 0,0 0 0,0 0 0,0 1 0,-1-1 0,1 0 0,0 0 0,0 1 0,0-1 1,-1 0-1,1 1 0,0-1 0,-1 0 0,1 0 0,-1 1 0,1-1 0,-1 1 0,1-1 0,-1 1 1,1-1-1,-1 1 0,0-1 0,1 1 0,-1-1 0,0 1 0,1-1 0,-1 1 0,0 0 0,0 0 0,1-1 1,-1 1-1,0 0 0,0 0 0,1 0 0,-1 0 0,0 0 0,0 0 0,-1 0 0,1 0 20,-1 0-1,0 0 1,1 1-1,-1-1 1,0 0 0,1 1-1,-1 0 1,1-1-1,-1 1 1,0 0-1,1 0 1,0-1-1,-1 1 1,1 0 0,0 1-1,-1-1 1,1 0-1,-2 2 1,-1 5-62,0 0 0,0 0 1,0 0-1,1 0 0,0 1 1,1-1-1,0 1 0,-2 14 1,0 74-52,4-93 55,0 2-12,0 0 0,1 0 0,0 1 0,0-1 0,0 0 0,1-1 0,-1 1 0,1 0 0,1 0 0,-1-1 0,1 1 0,0-1 0,0 0 0,1 0 0,0 0 0,-1 0 0,2-1 0,7 7 0,-8-7-532,1-1 0,0 0 0,0 0 0,0 0 0,1-1 0,-1 0 0,0 0 1,1 0-1,0-1 0,-1 0 0,1 0 0,11 1 0,20-2-7382</inkml:trace>
  <inkml:trace contextRef="#ctx0" brushRef="#br0" timeOffset="6527.98">6854 263 10389,'0'0'13993,"0"-3"-13481,-3-11-198,2 14-309,1 0 1,-1-1 0,0 1-1,1 0 1,-1 0-1,0 0 1,1 0 0,-1 0-1,0 0 1,1 0 0,-1 0-1,0 0 1,1 0 0,-1 0-1,1 0 1,-1 0 0,0 1-1,1-1 1,-1 0 0,1 0-1,-1 1 1,0-1-1,1 0 1,-1 1 0,1-1-1,-1 1 1,1-1 0,-1 1-1,1 0 1,-8 5 21,0 1 0,1 0 1,0 0-1,1 1 0,0 0 0,0 0 0,1 1 0,-1-1 1,2 1-1,0 0 0,0 1 0,0-1 0,1 1 1,-2 12-1,0 3-40,1 1 0,1-1 1,1 1-1,2 38 0,1-61-30,-1 1 0,1 0 0,0-1 0,-1 1-1,2-1 1,-1 1 0,0-1 0,1 0 0,-1 0 0,1 1-1,0-1 1,0 0 0,1 0 0,-1-1 0,0 1 0,1 0 0,0-1-1,0 0 1,-1 1 0,1-1 0,0 0 0,1-1 0,-1 1-1,0 0 1,1-1 0,-1 0 0,0 0 0,1 0 0,5 1 0,-2-1-50,1 0 0,-1 0 0,0 0 0,1-1 0,-1 0 0,0-1 0,1 0 0,-1 0 0,0 0 0,0-1 0,0 0 0,0-1 0,0 1 0,8-5 0,-4 0 39,0-1 0,-1 0 0,-1 0 0,1-1-1,-1 0 1,-1 0 0,1-1 0,-2 0 0,1-1 0,-2 0 0,1 0 0,7-18 0,-9 16 343,-1 0 0,0 0 0,0 0 0,-2-1 0,1 1 0,-2-1 0,1-14 0,-30 27-105,27 1-190,0 0 0,0 0 0,0 0 0,1 0 1,-1 0-1,0 0 0,0 0 0,0 0 0,0 1 0,1-1 1,-1 0-1,0 0 0,0 1 0,1-1 0,-1 1 0,0-1 1,0 0-1,1 1 0,-1-1 0,0 1 0,1-1 0,-1 1 1,1 0-1,-1 0 0,-2 20-545,4-12 242,-1-8 261,1 0 0,0 0 0,0 1 1,0-1-1,0 0 0,0 0 0,0 0 0,0 0 1,0 0-1,0 0 0,0 0 0,0-1 0,1 1 1,-1 0-1,0-1 0,1 1 0,-1-1 0,0 1 0,1-1 1,-1 0-1,1 1 0,-1-1 0,0 0 0,1 0 1,-1 0-1,3 0 0,0 0-53,0 1 0,0-1 1,0 0-1,1 0 0,-1-1 0,0 1 0,0-1 0,7-2 1,-8 2 67,-1-1 0,0 0 0,0 0 0,0 1 0,0-2 0,0 1 0,0 0 0,-1 0 0,1-1 0,-1 1 0,1 0 0,-1-1 0,0 0 0,0 1 0,0-1 0,0 0 0,-1 1 0,1-6 0,3-54 370,-4 51-7,0 9-257,-1 0 0,1 0 0,0 0 0,-1 0 0,1 1 0,-1-1 1,0 0-1,0 0 0,1 0 0,-1 1 0,0-1 0,-1 0 0,1 1 1,0-1-1,0 1 0,-1-1 0,1 1 0,-1 0 0,1-1 0,-1 1 1,1 0-1,-1 0 0,0 0 0,0 0 0,1 0 0,-1 1 0,-3-2 1,2 1-47,0 1 0,1-1 0,-1 1 0,0-1 0,0 1 0,0 0 0,1 0 1,-1 0-1,0 0 0,0 1 0,0-1 0,0 1 0,1-1 0,-1 1 0,0 0 1,1 0-1,-1 0 0,1 1 0,-5 2 0,2 1-33,0 0 0,1 0 0,0 0 1,0 0-1,0 1 0,1-1 0,0 1 0,0 0 0,0 0 0,1 1 0,0-1 0,0 0 0,0 1 0,0 9 1,-2 12-9,2 0 0,1 28 0,1-46 32,0-4-35,0 0 0,0-1 0,1 1-1,-1-1 1,1 1 0,0-1 0,1 0 0,0 1-1,-1-1 1,2 0 0,-1 0 0,0 0 0,1 0-1,0-1 1,0 1 0,1-1 0,-1 0 0,1 1 0,0-2-1,0 1 1,0 0 0,1-1 0,-1 0 0,1 0-1,0 0 1,0 0 0,0-1 0,0 0 0,0 0 0,0 0-1,0-1 1,1 0 0,7 1 0,-8-1-45,0-1 1,1 1-1,-1-1 1,0 0-1,1-1 1,-1 1-1,0-1 1,0 0-1,0-1 1,0 1-1,0-1 1,0 0-1,0 0 1,8-5-1,-6 1-20,0 1-1,-1-1 1,0 0-1,0 0 1,0-1-1,-1 0 1,0 0 0,6-10-1,-1-2 150,-1 0 0,0-1 1,-2 1-1,0-1 0,-1-1 0,6-40 0,-7 20 937,-3 0 0,-3-67 0,1 108-946,0-1 1,0 0-1,0 0 1,0 0-1,0 0 1,0 0-1,0 0 1,0 0-1,0 0 1,-1 0-1,1 0 1,0 0-1,-1 0 1,1 0 0,-1 1-1,1-1 1,-1 0-1,1 0 1,-1 0-1,0 1 1,0-2-1,0 2-39,0 0 0,1 0-1,-1 0 1,1 0 0,-1 0-1,0 0 1,1 0 0,-1 0-1,0 0 1,1 1 0,-1-1-1,0 0 1,1 0 0,-1 0-1,1 1 1,-1-1 0,1 0-1,-1 1 1,0-1 0,1 1 0,-1-1-1,0 1 1,-3 3-36,0 0 0,1 1 1,-1-1-1,1 1 0,-5 8 0,2-1 7,2 1 0,-1-1-1,1 1 1,1 0 0,0 0-1,0 15 1,-1 83-19,4-101 29,0 1-29,0 0 0,1-1 0,1 1 0,0-1 0,0 0 0,1 0 0,0 1 0,10 18 0,-11-24 10,1-1 1,0 1-1,0-1 0,0 0 0,0 1 0,1-1 0,0-1 0,0 1 1,0-1-1,0 1 0,0-1 0,1 0 0,0-1 0,-1 1 1,1-1-1,0 0 0,0 0 0,0 0 0,9 1 0,-5-1-14,0-1-1,0-1 0,0 1 0,0-1 0,0-1 1,0 0-1,0 0 0,0-1 0,0 0 0,-1 0 1,1-1-1,-1 0 0,1-1 0,-1 0 1,0 0-1,7-5 0,-6 2 27,0-1 1,0 1-1,-1-1 0,-1-1 0,1 1 1,-1-1-1,-1-1 0,1 1 1,-2-1-1,1 0 0,-2-1 0,6-14 1,-1-7 49,-3 1 1,0-1-1,-2-1 0,-1 1 1,-3-58-1,0 68 129,0 17-74,-3-31 309,3 35-362,0 0 0,0 0-1,0 0 1,0 0 0,-1 0 0,1 0 0,0 0 0,-1 0 0,1 1 0,-1-1 0,1 0 0,-1 0 0,1 0-1,-1 1 1,0-1 0,1 0 0,-1 0 0,0 1 0,1-1 0,-1 1 0,0-1 0,0 1 0,0-1-1,0 1 1,1-1 0,-1 1 0,0 0 0,0-1 0,0 1 0,-2 0 0,2 0-53,0 1 1,0 0-1,0-1 1,0 1-1,0 0 1,0 0-1,0 0 0,0 0 1,0 0-1,0 0 1,1 0-1,-1 0 1,0 0-1,1 0 1,-1 0-1,1 0 1,-1 0-1,1 1 0,-1 0 1,-9 30-62,9-28 78,-6 26 44,2-1 1,1 2-1,2-1 0,1 0 1,1 0-1,5 36 1,-3-48-77,1-1 1,1 0-1,1 0 1,0 0-1,2 0 1,0-1-1,12 23 1,-12-29-672,-1 0 0,1-1 0,14 16-1,-12-19-2071,-2-5-2671</inkml:trace>
  <inkml:trace contextRef="#ctx0" brushRef="#br0" timeOffset="6743.92">8056 536 18248,'0'0'11350,"19"11"-11222,-19-9-1281,-22-2-6707,-7-19-12229</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07.843"/>
    </inkml:context>
    <inkml:brush xml:id="br0">
      <inkml:brushProperty name="width" value="0.035" units="cm"/>
      <inkml:brushProperty name="height" value="0.035" units="cm"/>
    </inkml:brush>
  </inkml:definitions>
  <inkml:trace contextRef="#ctx0" brushRef="#br0">37 115 6163,'0'0'11784,"-6"-4"-11389,-18-12-155,18 12-109,16 4 127,194 10 2107,-27 0-3724,-102-9-4203,-51-2-462,-15 1-990</inkml:trace>
  <inkml:trace contextRef="#ctx0" brushRef="#br0" timeOffset="232.67">426 44 2385,'0'0'14031,"-10"-7"-12532,-32-22-219,32 21-626,12 11-569,11 14 155,2-1-1,22 20 0,-23-23-172,-1 0-1,0 0 0,-1 1 0,17 25 0,-28-37-106,1 1 1,-1 0-1,0-1 1,0 1-1,0 0 1,0 0-1,-1 0 1,1-1-1,-1 1 1,0 0-1,0 0 0,0 0 1,0 0-1,0 4 1,-1-5-120,1-1 1,-1 0-1,1 1 1,-1-1-1,1 1 0,-1-1 1,0 0-1,1 1 1,-1-1-1,0 0 1,0 0-1,0 1 1,0-1-1,0 0 0,0 0 1,-1 0-1,1 0 1,0-1-1,0 1 1,-1 0-1,1 0 0,0-1 1,-1 1-1,1-1 1,-1 1-1,-2-1 1,-25 3-4266</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09.452"/>
    </inkml:context>
    <inkml:brush xml:id="br0">
      <inkml:brushProperty name="width" value="0.035" units="cm"/>
      <inkml:brushProperty name="height" value="0.035" units="cm"/>
    </inkml:brush>
  </inkml:definitions>
  <inkml:trace contextRef="#ctx0" brushRef="#br0">10 60 6163,'0'0'14153,"-2"-4"-13545,-4-9-503,4 26-39,4 42 94,-1-41-67,14 125 410,-1-28-405,-2 8 24,-12-171 214,1 10-270,-2-1 0,-9-63 0,1 54-31,1 0-1,1-65 1,7 115-41,0 1 0,0 0 0,0 0 1,0 0-1,0-1 0,1 1 0,-1 0 0,0 0 0,1 0 0,-1 0 0,1 0 0,-1 0 1,1-1-1,0 1 0,-1 1 0,1-1 0,0 0 0,0 0 0,0 0 0,0 0 1,0 0-1,0 1 0,0-1 0,0 0 0,0 1 0,0-1 0,0 1 0,0-1 1,0 1-1,0 0 0,1-1 0,-1 1 0,0 0 0,0 0 0,0 0 0,1 0 0,-1 0 1,0 0-1,0 0 0,0 0 0,1 0 0,-1 1 0,2 0 0,3 0-26,0 0 0,0 1-1,0 0 1,-1 0 0,1 1-1,-1-1 1,11 7 0,-2 3 47,0 0 0,0 1 0,-2 0 0,1 1 1,-2 1-1,0 0 0,0 0 0,-2 1 1,11 24-1,-13-27-27,-2 0 0,0 0 0,-1 1 0,0 0 0,-1 0 0,-1 0 0,0 1 0,-1-1 1,0 0-1,-1 1 0,-1-1 0,-4 25 0,4-35 20,0 0-1,-1 0 1,0 0 0,1 0 0,-1 0 0,-1 0-1,1-1 1,0 1 0,-1-1 0,0 1 0,0-1-1,0 0 1,0 0 0,0 0 0,-1-1-1,1 1 1,-1-1 0,0 0 0,-7 3 0,1-1-489,1-1 1,-1 0 0,1-1-1,-1 0 1,0 0-1,0-1 1,-13 0 0,75-7-7812,-7 2 195</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10.554"/>
    </inkml:context>
    <inkml:brush xml:id="br0">
      <inkml:brushProperty name="width" value="0.035" units="cm"/>
      <inkml:brushProperty name="height" value="0.035" units="cm"/>
    </inkml:brush>
  </inkml:definitions>
  <inkml:trace contextRef="#ctx0" brushRef="#br0">184 350 6851,'0'0'11915,"-3"-16"-10034,-11-50-609,14 64-1230,-1 1-1,0-1 1,1 1-1,-1-1 1,0 1-1,0 0 1,0-1-1,0 1 1,0 0-1,0 0 1,0 0-1,-1 0 1,1 0-1,0 0 1,-1 0-1,1 0 1,0 0-1,-1 1 1,1-1 0,-1 1-1,1-1 1,-1 1-1,1-1 1,-1 1-1,0 0 1,1 0-1,-1 0 1,1 0-1,-1 0 1,0 0-1,1 0 1,-1 0-1,1 1 1,-1-1-1,1 0 1,-1 1-1,1 0 1,-3 1-1,1-2 2,-3 2-35,1 1 0,0-1 0,0 1 0,0 0 0,0 0 0,0 0 0,1 1 0,0-1 0,-1 1 0,1 0 0,1 1 0,-1-1 0,1 1 0,-1-1 0,1 1 0,-3 6 0,1 0-16,0 0-1,0 0 0,1 0 0,0 0 1,1 1-1,-3 20 0,5-26 6,0 0 0,1 1 0,0-1-1,0 0 1,0 0 0,1 0 0,0 0 0,0 0-1,1 0 1,1 7 0,-1-10-14,0 0 0,0 0 0,0 0 0,0 0 0,1-1 0,-1 1 0,1-1 0,-1 1 0,1-1 0,0 0 0,0 0 0,0 0 0,0 0 1,0-1-1,1 1 0,-1-1 0,0 0 0,5 2 0,-3-2-56,0 1 0,1-1 0,-1 0 0,0 0 0,0 0 1,0-1-1,0 0 0,1 0 0,-1 0 0,0-1 0,0 1 1,1-1-1,8-3 0,-11 2 74,1 0 0,-1 0 0,0 0 0,0-1 0,0 1 0,0-1 0,0 1 0,-1-1 0,1 0 0,-1 0 0,0 0-1,0 0 1,0-1 0,0 1 0,0-1 0,-1 1 0,0-1 0,1 1 0,0-7 0,3-13 270,-1-1 0,-1-1 0,-1 1-1,-1 0 1,-5-47 0,4 69-222,-1 0 0,0 0 1,1 0-1,-1-1 0,0 1 0,0 1 1,0-1-1,0 0 0,0 0 0,0 0 0,-3-2 1,-5 1 167,8 3-222,1 0 0,-1 1 0,1-1 1,-1 1-1,1-1 0,-1 1 0,1 0 1,-1-1-1,1 1 0,0-1 0,-1 1 0,1 0 1,0-1-1,-1 1 0,1 0 0,0 0 1,0-1-1,0 1 0,-1 1 0,0 6-82,-1 1 0,1 0 0,0 0 0,1 0 0,0 0 0,0 0 0,1 0 0,0 0 0,1-1 0,0 1 0,0 0 0,1-1-1,0 1 1,1-1 0,0 0 0,0 0 0,0 0 0,1-1 0,0 0 0,1 0 0,0 0 0,0 0 0,0-1 0,1 0 0,-1 0 0,2-1 0,-1 0 0,1 0-1,11 6 1,-17-10 30,0 0 0,0 0 0,0 0 0,0-1 0,0 1 0,0 0-1,0-1 1,0 1 0,0-1 0,0 0 0,0 0 0,0 1 0,0-2-1,0 1 1,0 0 0,0 0 0,0 0 0,0-1 0,0 1 0,0-1-1,0 0 1,0 0 0,0 1 0,0-1 0,0 0 0,0-1 0,-1 1-1,1 0 1,-1 0 0,1-1 0,0 1 0,-1-1 0,0 1 0,1-1-1,0-2 1,2-5 221,0 0 0,0 0-1,-1-1 1,0 0 0,-1 1-1,2-12 1,1-5 326,1 4 33,-3 10 184,0-1 0,0 0 0,1-25 0,4 40-595,-1 9-119,-1 0 1,0 0 0,-1 0 0,-1 1-1,0-1 1,0 1 0,2 17-1,-4-16-176,1-1 1,1 0-1,0 0 0,0 0 0,1 0 1,1-1-1,10 17 0,-15-27 107,-1 1 1,1-1-1,0 0 0,0 0 1,0 0-1,0 0 0,0 0 1,0 0-1,1 0 0,-1 0 0,0-1 1,0 1-1,1 0 0,-1-1 1,0 1-1,1-1 0,-1 1 0,1-1 1,-1 0-1,0 0 0,1 0 1,2 1-1,-2-2 53,0 0 1,0 1-1,0-1 0,0 0 1,0 0-1,-1 0 0,1 0 0,0 0 1,-1 0-1,1-1 0,0 1 1,-1-1-1,0 1 0,2-3 1,5-6 108,-1-1 1,-1 0-1,0-1 1,5-12-1,-8 18-168,17-45 157,-15 35 167,1 0 1,1 0 0,0 1 0,1 0-1,11-16 1,-18 31-232,-1-1-1,0 1 1,0 0-1,1-1 1,-1 1-1,0 0 1,0-1-1,1 1 1,-1 0 0,0-1-1,1 1 1,-1 0-1,1 0 1,-1 0-1,0-1 1,1 1-1,-1 0 1,1 0-1,-1 0 1,0 0 0,1 0-1,-1 0 1,1 0-1,-1 0 1,1 0-1,-1 0 1,0 0-1,1 0 1,-1 0 0,1 0-1,9 12 105,4 35-176,-9-25 72,0-9-202,1 0-1,0 1 0,13 19 0,-17-30 66,0-1 0,-1 1 0,1-1 0,0 0 0,0 0 0,0 0 0,1 0 0,-1 0 0,0 0 0,1 0-1,-1-1 1,1 1 0,0-1 0,-1 1 0,1-1 0,0 0 0,0 0 0,0-1 0,-1 1 0,1-1-1,0 1 1,0-1 0,0 0 0,5 0 0,-5-1 91,-1 0-1,1-1 1,0 1 0,-1 0-1,1-1 1,-1 0 0,0 1-1,1-1 1,-1 0 0,0 0-1,0 0 1,0-1 0,-1 1 0,1 0-1,0-1 1,-1 1 0,0-1-1,1 1 1,-1-1 0,0 0-1,0 0 1,0 0 0,0-3-1,3-10 69,-1 0 0,3-28-1,-4 27 241,-1 1 0,0-1 0,-1 0 0,0 0 0,-2 0 0,0 0 0,-1 0 0,-1 0 0,0 1 0,-1 0 0,-1 0 0,-12-25 0,14 33 20,-1 0-1,0 0 1,0 0 0,-1 1 0,1 0 0,-2 0 0,1 0 0,-13-10 0,19 17-283,0 0 0,-1 0 1,1 0-1,0 0 1,0 0-1,0 0 1,0 0-1,0 0 0,0 0 1,-1-1-1,1 1 1,0 0-1,0 0 1,0 0-1,0 0 1,-1 0-1,1 0 0,0 0 1,0 0-1,0 0 1,0 0-1,0 0 1,-1 0-1,1 0 0,0 0 1,0 1-1,0-1 1,0 0-1,0 0 1,-1 0-1,1 0 1,0 0-1,0 0 0,0 0 1,0 0-1,0 0 1,0 0-1,0 1 1,-1-1-1,1 0 0,0 0 1,0 0-1,0 0 1,0 0-1,0 0 1,0 1-1,0-1 1,0 0-1,0 0 0,0 0 1,0 0-1,0 0 1,0 1-1,0-1 1,0 0-1,-1 13-159,1-10 180,0 15-78,0 11 78,0 0-1,2 1 1,1-1 0,10 42 0,-1-28-24,86 257-107,-96-295-241,9 18-275,-1-16-3152</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10.708"/>
    </inkml:context>
    <inkml:brush xml:id="br0">
      <inkml:brushProperty name="width" value="0.035" units="cm"/>
      <inkml:brushProperty name="height" value="0.035" units="cm"/>
    </inkml:brush>
  </inkml:definitions>
  <inkml:trace contextRef="#ctx0" brushRef="#br0">0 2 10181,'0'0'6018,"100"-2"-5825,-36 14-17,17 4-176,7 0-849,3-5-5474</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12.998"/>
    </inkml:context>
    <inkml:brush xml:id="br0">
      <inkml:brushProperty name="width" value="0.035" units="cm"/>
      <inkml:brushProperty name="height" value="0.035" units="cm"/>
    </inkml:brush>
  </inkml:definitions>
  <inkml:trace contextRef="#ctx0" brushRef="#br0">85 345 11925,'0'0'9215,"0"5"-9020,0 2-67,0 3-21,0 0 0,0 0 0,1 0 0,1 0 0,3 13 1,-5-21-119,1 0-1,-1 0 1,1 0 0,0-1 0,0 1 0,0 0 0,0-1-1,0 1 1,0-1 0,0 1 0,0-1 0,1 1 0,-1-1 0,0 0-1,1 0 1,-1 0 0,1 0 0,0 0 0,-1 0 0,1 0 0,0 0-1,0-1 1,-1 1 0,1 0 0,0-1 0,0 0 0,0 1-1,0-1 1,0 0 0,-1 0 0,1 0 0,0 0 0,0 0 0,0-1-1,0 1 1,0-1 0,3 0 0,-4 0-2,0 1 1,0-1 0,-1 1-1,1-1 1,0 0-1,0 1 1,0-1 0,0 0-1,-1 0 1,1 0-1,0 1 1,-1-1-1,1 0 1,-1 0 0,1 0-1,-1 0 1,1 0-1,-1 0 1,0 0-1,1 0 1,-1 0 0,0 0-1,0-2 1,2-28-70,-2 26 72,0-12 36,0 0 0,-2 0 0,0 0 0,0 1 0,-6-18 0,7 30 55,-1-1 0,1 0 0,-1 1 1,-1-1-1,1 1 0,0 0 1,-1 0-1,0 0 0,0 0 1,0 0-1,-1 1 0,1-1 0,-1 1 1,0 0-1,0 0 0,0 0 1,0 1-1,0-1 0,-1 1 0,1 0 1,-1 0-1,-5-1 0,8 2-61,0 0-1,0 0 0,0 1 1,0-1-1,0 1 0,-1 0 0,1-1 1,0 1-1,0 0 0,0 0 1,0 1-1,0-1 0,-1 0 0,1 1 1,0-1-1,0 1 0,0-1 1,0 1-1,0 0 0,0 0 1,0 0-1,1 0 0,-1 0 0,0 1 1,0-1-1,1 1 0,-3 1 1,2 1-25,0 1 1,0-1-1,0 1 1,0 0-1,1 0 1,0-1-1,0 1 1,0 0-1,0 0 1,1 10-1,-1-2 11,1 0 0,1 0 0,0 1 1,1-1-1,0 0 0,1 0 0,0 0 0,7 16 0,-6-20-55,1 0 0,-1-1 0,2 1 1,-1-1-1,1 0 0,1 0 0,-1 0 0,1-1 1,1 0-1,-1-1 0,15 10 0,-15-11-146,-1-2 0,1 1-1,-1-1 1,1 0 0,0 0-1,0-1 1,0 0-1,1 0 1,-1-1 0,0 1-1,1-2 1,-1 1 0,1-1-1,7-1 1,-9 0 104,-1 0 0,0 0-1,1 0 1,-1-1 0,0 0 0,0 0 0,0-1-1,-1 1 1,1-1 0,0 0 0,-1 0 0,0 0-1,0-1 1,0 0 0,0 0 0,0 0 0,-1 0 0,0 0-1,5-9 1,1-3 111,-2-1 0,0 0-1,0-1 1,-2 1 0,0-1-1,-2 0 1,3-22 0,1-132 1399,-7 148-1024,0 14-138,-1 1 0,0-1 1,0 0-1,-1 1 0,0 0 1,-6-14-1,8 20-168,-1 1 0,0 0 1,0-1-1,0 1 0,-1 0 0,1-1 0,0 1 1,-1 0-1,0 0 0,1 0 0,-1 0 1,0 0-1,0 1 0,0-1 0,0 1 0,0-1 1,-1 1-1,1 0 0,0-1 0,-1 1 1,1 0-1,0 1 0,-1-1 0,0 0 0,1 1 1,-1-1-1,1 1 0,-4 0 0,4 0-78,1 1 0,0-1-1,-1 1 1,1 0 0,0-1 0,-1 1-1,1 0 1,0 0 0,0 0-1,0-1 1,0 1 0,0 0-1,0 1 1,0-1 0,0 0-1,0 0 1,0 0 0,1 1-1,-1-1 1,0 0 0,1 1 0,-1-1-1,1 0 1,0 1 0,-1 1-1,-7 40 27,8-39-10,-5 65 685,7 100 0,-1-142-605,4 56 67,4 0-1,3 0 0,36 122 1,-47-201-178,1 6-16,1 1 0,1-1 0,0 0-1,0 0 1,0 0 0,2-1 0,11 18 0,-16-26 13,0 1 0,0-1 0,0 0 1,0 0-1,1 0 0,-1 0 1,0 0-1,1 0 0,-1-1 0,0 1 1,1 0-1,-1-1 0,1 1 1,-1-1-1,1 1 0,0-1 1,-1 0-1,1 1 0,-1-1 0,1 0 1,-1 0-1,1 0 0,0-1 1,-1 1-1,1 0 0,-1 0 1,1-1-1,-1 1 0,1-1 0,-1 0 1,1 1-1,-1-1 0,0 0 1,1 0-1,-1 0 0,0 0 1,1 0-1,0-1 0,4-3 23,-1-1 0,0 1 0,0-1 0,-1 0 0,1 0 0,4-11 0,1-5-33,-1 0-1,-1-1 1,-2 0 0,0 0-1,-1-1 1,-1 1 0,-2-1-1,0 0 1,-2 0 0,0 0-1,-5-28 1,4 43 5,-1 0 1,-1 0-1,0 0 0,0 1 1,0-1-1,-1 1 0,-1 0 1,1 0-1,-1 0 1,-1 0-1,-8-10 0,9 14-13,1-1 0,-1 1 0,0 0-1,0 0 1,0 0 0,-1 0 0,1 1 0,-1 0-1,0 0 1,0 1 0,0 0 0,0 0 0,0 0-1,0 1 1,0 0 0,-13-1 0,19 2-7,-1 0 0,0 0 0,1 0 0,-1 1 0,0-1 0,1 0 0,-1 1 0,1-1 0,-1 0 0,0 1 0,1-1 0,-1 0 0,1 1 0,-1-1 0,1 1 0,0-1 0,-1 1 0,1-1 0,-1 1 0,1 0 0,0-1 0,0 1 0,-1-1 0,1 1 0,0 0 0,0-1 1,0 1-1,-1 0 0,1-1 0,0 1 0,0 0 0,0 1-9,0-1 0,0 1 1,0-1-1,0 1 0,0-1 1,0 1-1,0-1 1,1 1-1,-1-1 0,0 1 1,1-1-1,-1 1 0,1-1 1,0 2-1,2 0-28,1-1-1,-1 1 1,0-1 0,1 1-1,-1-1 1,1 0 0,0-1-1,-1 1 1,1-1 0,0 1 0,0-1-1,0 0 1,0 0 0,0-1-1,5 1 1,1 0-184,0-1 0,-1 1 0,1-2-1,0 1 1,15-4 0,-21 2 187,1 1 0,-1-1 0,1-1 0,-1 1 0,0-1-1,0 1 1,0-1 0,0 0 0,-1-1 0,1 1 0,-1-1 0,0 1 0,0-1-1,0 0 1,0 0 0,-1-1 0,1 1 0,1-5 0,5-11 74,-2-1-1,10-34 1,-16 51-13,5-27 659,-2 0-1,0-1 1,-2 1-1,-2-33 1,0 46 83,0 17-691,0 1 0,0 0 1,0-1-1,0 1 0,0-1 0,0 1 1,0 0-1,0-1 0,0 1 1,0 0-1,0-1 0,0 1 0,0-1 1,0 1-1,0 0 0,0-1 0,0 1 1,-1 0-1,1-1 0,0 1 1,0 0-1,0-1 0,-1 1 0,1 0 1,0-1-1,0 1 0,-1 0 1,1 0-1,0-1 0,-1 1 0,1 0 1,0 0-1,-1 0 0,1 0 0,-1-1 1,0 2-26,1-1-1,-1 0 1,1 1 0,-1-1 0,0 1 0,1-1 0,-1 1 0,1 0 0,-1-1 0,1 1-1,-1 0 1,1-1 0,0 1 0,-1 0 0,1-1 0,0 1 0,-1 0 0,1 0-1,0 1 1,-6 19 94,2 1-1,1 0 1,-2 43-1,8 72 364,-2-113-419,7 80 151,40 182-1,-44-268-221,12 47-78,-14-60 11,0 0 0,-1 0 0,1-1-1,1 1 1,-1-1 0,1 0 0,0 0-1,0 0 1,0 0 0,5 5 0,-6-8 44,-1 0 0,1 1 0,-1-1 0,1 0 1,0 0-1,-1 0 0,1-1 0,0 1 0,0 0 1,0-1-1,0 1 0,0-1 0,0 1 0,-1-1 1,1 0-1,0 0 0,0 0 0,0 0 0,0 0 0,0-1 1,0 1-1,0 0 0,0-1 0,0 1 0,0-1 1,-1 0-1,1 0 0,0 0 0,0 0 0,-1 0 1,1 0-1,-1 0 0,1 0 0,-1-1 0,1 1 1,-1-1-1,0 1 0,0-1 0,2-2 0,2-3-150,-1 1 0,0-1-1,0 0 1,-1 0 0,0-1-1,0 1 1,-1-1 0,3-12-1,-3 3-476,0 1-1,-1-1 0,-1 0 0,0 0 0,-1 0 0,-1 0 0,-1 0 1,0 1-1,-1-1 0,-1 1 0,0 0 0,-9-17 0,1 10-895,6 12 805,1-1-1,-1 0 0,2 0 0,0 0 0,0-1 0,1 0 0,1 0 1,-4-26-1,33 38-3005,-16 1 2617,13 0 1780,-5-5 3468,-17 4-3673,1 0 1,-1 0-1,0 0 1,1 0-1,-1 0 1,0-1-1,0 1 1,0 0-1,0-1 1,0 1-1,0-1 1,0 1-1,-1-1 1,1 1-1,0-1 1,-1 0-1,1 1 1,-1-1 0,0 0-1,1 1 1,-1-1-1,0 0 1,0-2-1,-1-14 3332,1 15-1266,2 11-2352,-2-6-172,1 0 0,-1-1 0,1 1 0,0 0 0,0-1 0,0 1 0,0 0 0,0-1 0,0 0 0,1 1 0,-1-1 0,0 0 0,1 1 0,-1-1 0,1 0 0,-1 0 0,1 0 0,-1 0 0,1 0 0,0-1 0,0 1 0,-1 0 0,1-1 0,0 0 0,0 1 0,0-1 0,-1 0 0,1 0 0,3 0 0,-2 1 6,-1-1 1,0 0-1,1 0 1,-1-1-1,0 1 0,1 0 1,-1-1-1,1 1 1,-1-1-1,0 0 1,0 0-1,0 0 1,1 0-1,-1 0 1,0 0-1,0-1 1,0 1-1,-1-1 1,1 1-1,0-1 1,3-3-1,-2-5 82,1 0 0,-1 1 1,-1-1-1,0 0 0,0-1 0,-1 1 0,-1 0 0,1 0 0,-2-11 0,1 11 192,0 9-222,0 0 1,-1 0-1,1 0 0,0 0 1,0 0-1,-1 0 0,1 0 1,0 0-1,-1 1 0,1-1 0,-1 0 1,1 0-1,-1 0 0,0 1 1,1-1-1,-1 0 0,0 1 1,1-1-1,-1 0 0,0 1 1,0-1-1,0 1 0,0-1 1,1 1-1,-1 0 0,0-1 1,0 1-1,0 0 0,0 0 1,0 0-1,0-1 0,0 1 1,0 0-1,0 0 0,0 0 1,0 0-1,0 1 0,0-1 1,-1 0-1,-1 0-26,0 1 0,1-1 0,-1 1 0,0-1 0,0 1 0,0 0 0,0 0 0,1 0 0,-1 1 0,0-1 0,1 1 0,-4 2 1,2 1-4,0 1 1,0 0-1,0 0 1,1 0 0,0 1-1,0-1 1,0 1 0,1 0-1,0 0 1,1-1-1,-1 1 1,1 0 0,0 15-1,1-8 3,0 1-1,1 0 1,0 0-1,1 0 1,7 26 0,-5-30-31,0 0 0,1 0 0,0-1 0,1 1 0,0-1 0,1 0 1,0-1-1,0 1 0,13 11 0,-15-16-125,1 0 0,0 0 0,0-1 1,0 1-1,1-1 0,0-1 0,-1 1 0,1-1 0,1 0 1,-1-1-1,0 0 0,1 0 0,-1 0 0,1-1 1,11 0-1,-15-1 140,-1-1-1,0 0 1,0 0 0,1 0 0,-1 0 0,0 0-1,0-1 1,0 0 0,0 1 0,-1-1 0,1 0-1,0 0 1,-1-1 0,1 1 0,-1-1 0,0 1-1,0-1 1,0 0 0,0 1 0,0-1 0,-1 0 0,1 0-1,1-6 1,5-10 70,-1 0 1,8-33-1,-14 47-48,39-200 3450,-39 205-3457,-1 0 1,0-1-1,0 1 1,0 0 0,1 0-1,-1-1 1,0 1 0,0 0-1,1 0 1,-1-1-1,0 1 1,0 0 0,1 0-1,-1 0 1,0 0 0,1-1-1,-1 1 1,0 0-1,1 0 1,-1 0 0,0 0-1,1 0 1,-1 0 0,0 0-1,1 0 1,-1 0-1,0 0 1,1 0 0,-1 0-1,0 0 1,1 0 0,-1 0-1,0 0 1,1 1-1,-1-1 1,0 0 0,1 0-1,-1 0 1,0 0 0,1 1-1,-1-1 1,0 0-1,0 0 1,1 1 0,14 10-96,-14-10 101,0 0-25,-1-1 1,0 0-1,1 1 1,-1-1-1,0 1 0,1-1 1,-1 0-1,1 1 0,-1-1 1,1 0-1,-1 1 0,1-1 1,-1 0-1,1 0 1,-1 1-1,1-1 0,0 0 1,-1 0-1,1 0 0,-1 0 1,1 0-1,-1 0 1,1 0-1,0 0 0,-1 0 1,1 0-1,-1 0 0,1 0 1,-1 0-1,1-1 0,-1 1 1,1 0-1,0 0 1,-1-1-1,1 1 0,-1 0 1,0-1-1,1 1 0,-1 0 1,1-1-1,-1 1 1,1-1-1,-1 1 0,0-1 1,1 1-1,-1 0 0,0-1 1,0 0-1,1 1 1,-1-1-1,0 0 0,0 0 10,0 0-1,0 0 0,0 0 1,0 0-1,0 0 0,0 0 1,-1 0-1,1 0 0,0 0 1,-1 0-1,1 0 0,0 1 1,-1-1-1,1 0 0,-1 0 1,0 0-1,1 1 0,-1-1 1,0 0-1,1 0 1,-1 1-1,0-1 0,0 1 1,1-1-1,-1 1 0,0-1 1,0 1-1,0-1 0,0 1 1,0 0-1,-1-1 0,-1 0 10,1 1-1,-1-1 1,1 1-1,-1-1 1,0 1-1,1 0 1,-1 0-1,0 0 1,1 0-1,-1 1 1,0-1 0,1 1-1,-1-1 1,1 1-1,-1 0 1,1 0-1,-1 0 1,1 0-1,-3 3 1,2-2-1,1 0 0,-1 1 0,1 0 1,0-1-1,0 1 0,0 0 0,0 0 1,0 0-1,1 0 0,0 1 0,-1-1 1,0 7-1,-1 8 6,0 0 0,2 0 1,0 0-1,3 28 0,-2-36-8,1-2-3,0-1 0,0 1 1,1-1-1,0 1 0,0-1 0,1 0 1,0 0-1,1 0 0,-1-1 0,1 1 1,0-1-1,1 1 0,-1-1 0,1-1 1,1 1-1,10 9 0,-12-12-5,0 0 0,0 0 0,1 0 0,-1-1 0,1 1 0,0-1-1,-1 0 1,1 0 0,0-1 0,0 1 0,0-1 0,0 0 0,1-1 0,-1 1 0,0-1 0,0 0-1,0 0 1,0-1 0,1 1 0,-1-1 0,0 0 0,0-1 0,0 1 0,0-1 0,-1 0 0,7-3-1,-5 0 16,1 0 1,0 0-1,-1-1 0,0 0 0,0 0 0,-1 0 0,0-1 0,0 0 0,0 0 0,-1 0 0,0-1 0,6-15 1,-2 1 12,-1 0 0,-1-1 0,5-34 1,-5 21 75,-3-1 0,-1-45 0,-2 70-8,-1 0 1,0 0-1,-1 1 0,0-1 1,-1 0-1,0 1 0,-1-1 1,0 1-1,-1 0 0,-10-18 0,15 29-81,-1-1 0,1 0 0,0 1 0,-1-1 0,1 1-1,0-1 1,-1 1 0,1-1 0,-1 1 0,1-1-1,-1 1 1,1-1 0,-1 1 0,1 0 0,-1-1-1,1 1 1,-1 0 0,0-1 0,1 1 0,-1 0 0,0 0-1,1 0 1,-1-1 0,0 1 0,1 0 0,-1 0-1,0 0 1,1 0 0,-1 0 0,0 0 0,1 0 0,-1 1-1,0-1 1,1 0 0,-1 0 0,0 0 0,1 1-1,-1-1 1,1 0 0,-1 1 0,1-1 0,-1 0 0,0 1-1,1-1 1,-1 1 0,1-1 0,0 1 0,-1-1-1,1 1 1,-1-1 0,1 1 0,0-1 0,-1 1 0,1 0-1,0-1 1,-1 2 0,-14 38-36,10-13 83,2 1-1,1-1 1,1 1-1,4 46 1,-2-66-33,0 11-32,1-1-1,1 1 1,0-1 0,1 0 0,1 0 0,1-1-1,1 1 1,0-1 0,1-1 0,1 1 0,1-2-1,20 27 1,-29-40-126,1 0 1,0 0-1,1-1 0,-1 1 0,0-1 1,0 1-1,1-1 0,-1 0 0,5 2 1,5-5-2962,-11 2 2741,-1-1 0,1 1 0,-1-1 0,1 1 1,-1-1-1,1 0 0,-1 1 0,0-1 0,1 0 1,-1 0-1,0 1 0,1-1 0,-1 0 1,0 0-1,0 1 0,0-1 0,0 0 0,0-1 1,1-23-10132</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13.137"/>
    </inkml:context>
    <inkml:brush xml:id="br0">
      <inkml:brushProperty name="width" value="0.035" units="cm"/>
      <inkml:brushProperty name="height" value="0.035" units="cm"/>
    </inkml:brush>
  </inkml:definitions>
  <inkml:trace contextRef="#ctx0" brushRef="#br0">0 1 9092,'0'0'12022,"105"7"-12022,-42 10 0,14-11-3138</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13.647"/>
    </inkml:context>
    <inkml:brush xml:id="br0">
      <inkml:brushProperty name="width" value="0.035" units="cm"/>
      <inkml:brushProperty name="height" value="0.035" units="cm"/>
    </inkml:brush>
  </inkml:definitions>
  <inkml:trace contextRef="#ctx0" brushRef="#br0">1 21 3394,'0'0'18467,"0"-5"-17398,2-10-808,2 25-103,8 43 105,-8-33-67,21 87 290,23 114-238,-44-187-917,-4-20-3184</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14.596"/>
    </inkml:context>
    <inkml:brush xml:id="br0">
      <inkml:brushProperty name="width" value="0.035" units="cm"/>
      <inkml:brushProperty name="height" value="0.035" units="cm"/>
    </inkml:brush>
  </inkml:definitions>
  <inkml:trace contextRef="#ctx0" brushRef="#br0">0 200 6723,'0'0'12291,"5"-2"-11891,4 1-354,-1 0-1,1 0 1,-1 0 0,1 1-1,-1 0 1,1 1 0,-1-1-1,13 5 1,29 0 42,-41-4 2,9 0-355,-1 0 0,0-1-1,0-1 1,33-6 0,-45 5 156,0 1-1,0-1 1,0 0 0,0-1-1,0 1 1,-1-1 0,1 0-1,-1 0 1,1 0 0,-1 0-1,-1-1 1,1 0 0,0 0-1,-1 0 1,0 0 0,0-1-1,0 1 1,0-1 0,-1 0-1,3-6 1,-1 1 156,-1-1 0,0 1 1,-1-1-1,0 1 0,1-22 0,-2-6 4984,-1 50-4732,0 13-293,4 122 135,-2-127-137,1 0 0,1 0 0,0 0 0,1 0 0,10 22 0,-14-40-86,0 0 0,0 0 0,0 0 0,0 0 0,0 0 0,1-1 0,-1 1 0,0-1 0,1 1 1,-1-1-1,1 1 0,0-1 0,-1 0 0,1 1 0,0-1 0,0 0 0,0 0 0,0-1 0,0 1 0,0 0 0,4 0 0,-5-1 69,1 0 0,-1 0 0,1 0 0,0 0 0,-1 0 0,1 0 0,-1-1 0,1 1 0,-1-1 0,1 1 0,-1-1 0,1 0 0,-1 1 0,1-1 0,-1 0 0,0 0 0,0 0 0,1 0 0,-1 0 0,0 0 0,0 0 0,0-1 0,0 1 0,0 0 0,0-1 0,-1 1 0,1-1 0,0 0 0,70-188 1006,-71 191-969,0-1 1,0 1 0,0-1 0,0 0 0,0 1 0,0-1 0,1 0-1,-1 0 1,0 1 0,0-1 0,0 0 0,1 1 0,-1-1 0,0 0-1,0 0 1,1 1 0,-1-1 0,0 0 0,1 0 0,-1 0 0,0 1-1,1-1 1,-1 0 0,0 0 0,1 0 0,-1 0 0,0 0 0,1 0-1,-1 0 1,0 0 0,1 0 0,-1 0 0,0 0 0,1 0 0,-1 0-1,0 0 1,1 0 0,-1 0 0,1 0 0,-1 0 0,0 0 0,1 0-1,-1-1 1,0 1 0,0 0 0,1 0 0,-1 0 0,0-1 0,1 1-1,-1 0 1,0 0 0,0-1 0,0 1 0,1 0 0,-1-1 0,0 1-1,0 0 1,0-1 0,1 1 0,-1 0 0,0-1 0,0 1 0,0 0-1,0-1 1,0 1 0,0-1 0,9 32-318,-8-27 396,7 37-238,-5-23 176,1 0 1,0 0 0,1-1 0,9 20-1,-13-34-147,1 1 0,0-1 0,0 1-1,0-1 1,0 0 0,1 0 0,-1 0-1,1 0 1,0 0 0,0 0 0,0-1-1,0 0 1,0 1 0,0-1 0,1 0 0,-1-1-1,1 1 1,0 0 0,-1-1 0,1 0-1,0 0 1,0 0 0,0 0 0,5-1-1,-6 1 29,0-1-1,0 0 0,0 0 0,0 0 0,0 0 0,0-1 0,0 1 0,0-1 0,0 0 0,-1 0 0,1 0 0,0 0 0,4-2 0,-5 0 74,1 1-1,-1-1 0,0 1 0,1-1 0,-1 0 0,0 0 0,-1 0 0,1 0 0,0-1 0,-1 1 0,1-4 0,5-14 525,-2 1 0,-1-1 0,0 0 1,-2 0-1,0-1 0,-3-37 0,1 42 558,0 16-788,-1 2-289,-1 0 1,0 0 0,0 0 0,1 1 0,-1-1 0,1 0 0,-1 1 0,1-1 0,-1 0 0,1 1 0,0 0 0,0-1 0,0 1 0,0 0 0,0 0 0,0-1 0,0 1 0,0 0 0,1 0 0,-1 0 0,1 0 0,-1 0 0,1 0 0,0 0 0,0 0 0,0 0 0,0 3 0,0-1-53,0-1 1,0 1-1,0 0 0,0 0 1,0 0-1,1 0 0,-1-1 1,1 1-1,0 0 1,1 0-1,-1-1 0,0 1 1,1-1-1,3 5 1,-2-5-113,0-1 1,1 1 0,-1-1-1,1 0 1,-1 0 0,1 0-1,0-1 1,0 0 0,0 1-1,0-1 1,0 0 0,7 0-1,-9-1 106,0 1 0,1-1-1,-1 0 1,0 0 0,1 0 0,-1 0-1,0-1 1,0 1 0,1-1 0,-1 1-1,0-1 1,0 0 0,1 0 0,-1 0-1,0 0 1,0 0 0,0 0-1,0 0 1,-1-1 0,1 1 0,0-1-1,0 1 1,1-4 0,2-4 164,-1 0 0,-1 0 0,0-1 0,0 1 1,0-1-1,-2 0 0,1 0 0,-1 0 0,0 0 0,-1 0 0,0 0 1,-1 0-1,-2-12 0,2 20-64,1 0 1,0 1-1,-1-1 1,0 1-1,1-1 1,-1 0-1,0 1 1,0-1-1,0 1 1,0 0-1,0-1 1,0 1-1,0 0 1,0 0-1,0-1 1,-1 1-1,1 0 1,-1 0-1,1 0 1,0 1-1,-1-1 1,0 0-1,1 0 1,-1 1-1,1-1 1,-1 1-1,0 0 1,1-1-1,-1 1 1,0 0-1,0 0 1,1 0-1,-1 0 1,0 0-1,1 1 1,-1-1-1,0 0 0,1 1 1,-1-1-1,0 1 1,1-1-1,-1 1 1,1 0-1,-1 0 1,1 0-1,0 0 1,-1 0-1,1 0 1,0 0-1,-1 0 1,1 1-1,0-1 1,-1 3-1,-3 5-15,1 0 0,0 0 0,1 1 0,0 0 0,1-1 0,0 1 0,0 0 0,1 0 0,1 0 0,-1 1 0,2-1 0,1 16-1,0-16-21,-1-1-1,1 0 0,0 0 0,1 0 0,0 0 0,1 0 0,0-1 1,0 1-1,1-1 0,0 0 0,0 0 0,1-1 0,12 14 0,-4-11-547,1 1-1,0-2 0,1 0 1,0-1-1,0 0 0,0-1 0,1-1 1,0-1-1,20 4 0,43 7-6155</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15.083"/>
    </inkml:context>
    <inkml:brush xml:id="br0">
      <inkml:brushProperty name="width" value="0.035" units="cm"/>
      <inkml:brushProperty name="height" value="0.035" units="cm"/>
    </inkml:brush>
  </inkml:definitions>
  <inkml:trace contextRef="#ctx0" brushRef="#br0">214 89 10773,'0'0'13371,"-13"-13"-12597,-44-40-376,56 51-382,-1 1 1,0-1 0,0 1 0,0 0 0,-1 0 0,1-1 0,0 1 0,0 0 0,-1 1 0,1-1-1,0 0 1,-1 1 0,1-1 0,-1 1 0,1 0 0,-1 0 0,1 0 0,0 0 0,-1 0-1,1 1 1,-1-1 0,1 1 0,0-1 0,-1 1 0,1 0 0,-4 2 0,1 0 4,1 0 1,-1 0 0,1 1-1,0 0 1,0 0 0,0 0-1,1 0 1,-5 7 0,3-2-18,0 0 1,0 1 0,1-1-1,0 1 1,1 0-1,0 1 1,1-1 0,0 0-1,-1 12 1,2-2-6,0-1-1,1 1 1,1-1 0,4 21 0,-5-36-11,1 0 1,0 0 0,0 1 0,1-1 0,-1 0 0,1-1 0,0 1 0,0 0 0,0 0 0,0-1-1,1 1 1,-1-1 0,1 0 0,0 0 0,0 0 0,0 0 0,5 3 0,-3-3-31,0-1 0,0 0 1,0 1-1,0-2 0,0 1 1,1 0-1,-1-1 0,0 0 1,1-1-1,-1 1 0,1-1 1,9 0-1,-10-1 40,-1 0-1,0 0 1,1-1 0,-1 1-1,0-1 1,0 0 0,0 0 0,0 0-1,0-1 1,0 0 0,-1 1-1,1-1 1,-1 0 0,0-1-1,0 1 1,0 0 0,0-1 0,-1 0-1,1 0 1,-1 1 0,2-7-1,5-7 34,-2 0 0,0 0-1,7-34 1,-6 10 395,-3 1 0,-1-1 1,-1-41-1,-4 120-658,0-8 260,2 0 0,0 1-1,7 32 1,-6-55-196,-1 0 1,1-1-1,1 1 1,0 0-1,0-1 1,0 0-1,1 1 0,0-1 1,0-1-1,1 1 1,0-1-1,0 1 1,0-1-1,1-1 0,0 1 1,12 8-1,-13-11-451,0-1-1,0 0 0,0 0 0,0 0 1,0 0-1,1-1 0,-1 1 0,0-2 1,10 2-1,16-2-5346</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15.548"/>
    </inkml:context>
    <inkml:brush xml:id="br0">
      <inkml:brushProperty name="width" value="0.035" units="cm"/>
      <inkml:brushProperty name="height" value="0.035" units="cm"/>
    </inkml:brush>
  </inkml:definitions>
  <inkml:trace contextRef="#ctx0" brushRef="#br0">84 319 208,'0'0'18939,"-2"-17"-16111,-5-50-1072,7 65-1627,0 1 0,-1-1 1,1 1-1,0 0 0,-1-1 0,1 1 1,0 0-1,-1-1 0,0 1 0,1 0 0,-1 0 1,0-1-1,0 1 0,-1-1 0,2 1-106,-1 1 0,1 0-1,-1-1 1,1 1-1,-1 0 1,1 0-1,-1 0 1,1 0 0,-1-1-1,1 1 1,-1 0-1,1 0 1,-1 0-1,1 0 1,-1 0 0,0 0-1,1 0 1,-1 0-1,1 0 1,-1 1 0,1-1-1,-2 0 1,-18 16-24,16-10 2,0 0 0,1 0 0,-1 0 0,2 0 0,-1 1 0,0-1 0,1 1 0,1 0 0,-1 0 0,0 11 0,0 8 23,2 39 1,0-44-21,0-13-31,1 1 1,0 0-1,1-1 1,-1 1-1,1-1 1,1 1-1,0-1 1,0 0-1,1 0 0,0 0 1,0-1-1,6 9 1,-8-13-28,1 0 0,0 1 0,0-2-1,0 1 1,0 0 0,0-1 0,0 1 0,1-1 0,-1 0 0,1 0 0,0 0 0,-1-1 0,1 1 0,0-1 0,0 0 0,0 0 0,0 0 0,0-1 0,0 1 0,0-1 0,0 0 0,1 0-1,-1-1 1,0 1 0,0-1 0,0 0 0,0 0 0,5-2 0,-4 1 27,1-1 0,-1 0 0,0-1-1,0 1 1,0-1 0,0 0 0,-1 0 0,1 0-1,-1-1 1,0 1 0,-1-1 0,1 0 0,4-10-1,3-5 11,-1-1 0,10-28 0,-9 16 99,-2 0 1,-2 0-1,0-1 1,-3 0-1,0 0 0,-3 0 1,-1 0-1,-4-35 1,4 62 62,-2-1 1,1 1 0,-1 0 0,-4-12 0,5 17-104,1 1 0,-1-1 1,0 1-1,0-1 0,1 1 1,-1-1-1,0 1 0,0 0 1,0-1-1,-1 1 0,1 0 1,0 0-1,0 0 1,-1 0-1,1 0 0,0 0 1,-1 0-1,1 0 0,-1 1 1,1-1-1,-1 0 0,0 1 1,1 0-1,-1-1 0,-2 1 1,3 0-43,0 0 1,0 1-1,0-1 1,-1 0-1,1 1 1,0-1 0,0 1-1,0 0 1,0-1-1,0 1 1,1 0-1,-1 0 1,0 0-1,0-1 1,0 1-1,1 0 1,-1 0-1,0 0 1,1 0-1,-1 0 1,1 0 0,-1 0-1,1 0 1,0 1-1,-1 0 1,-7 33 13,8-35-13,-4 36 31,2-1 1,1 1-1,2 0 0,2-1 1,1 1-1,1-1 0,3 0 0,0 0 1,19 47-1,-25-78-127,16 42-440,-17-44 234,1 1 1,-1 0-1,1 0 1,0 0-1,0-1 1,0 1-1,0-1 1,0 0-1,1 1 0,-1-1 1,6 3-1,-3-3-1834</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16.776"/>
    </inkml:context>
    <inkml:brush xml:id="br0">
      <inkml:brushProperty name="width" value="0.035" units="cm"/>
      <inkml:brushProperty name="height" value="0.035" units="cm"/>
    </inkml:brush>
  </inkml:definitions>
  <inkml:trace contextRef="#ctx0" brushRef="#br0">3 422 6771,'0'0'13382,"0"-7"-12371,-1 6-1007,1 0 0,0 0 0,-1 1 0,1-1 0,0 0 0,0 0 0,0 0 1,0 0-1,0 0 0,0 1 0,0-1 0,0 0 0,0 0 0,0 0 0,1 0 0,-1 1 0,0-1 0,1 0 0,-1 0 0,0 0 0,1 1 0,-1-1 0,1 0 0,-1 1 0,1-1 0,-1 0 0,1 1 0,0-1 0,1 0 0,0 1-3,0 1-1,0-1 1,0 1 0,0 0-1,0 0 1,1 0 0,-1 0-1,-1 0 1,1 0-1,2 2 1,29 15-27,-24-14-232,0 0 1,1-1-1,0 0 1,-1 0-1,1-1 1,14 1-1,-21-2 243,0-1 0,1 0-1,-1-1 1,0 1-1,1 0 1,-1-1 0,0 0-1,1 1 1,-1-1 0,0-1-1,0 1 1,0 0 0,0-1-1,0 1 1,0-1 0,-1 0-1,1 0 1,0 0 0,-1-1-1,0 1 1,1 0-1,2-5 1,-1-1 503,1 0 1,-1-1-1,0 0 0,-1 0 0,0 0 0,-1 0 1,0-1-1,0 1 0,-1-1 0,0 1 1,-1-1-1,-1-17 0,1 26 144,0 18-573,-2 46-139,0-29 106,2 49 0,1-74-134,0-1 0,0 1-1,1-1 1,0 1 0,1-1 0,-1 0 0,2 0 0,-1 0 0,1 0 0,8 12 0,-10-18 25,-1 1 0,1-1-1,0 0 1,0 0-1,0 0 1,0-1-1,0 1 1,0 0 0,1-1-1,-1 0 1,1 1-1,-1-1 1,1 0-1,-1 0 1,1 0 0,-1 0-1,1-1 1,0 1-1,0-1 1,-1 0 0,1 0-1,0 0 1,0 0-1,5-1 1,-4 0 46,-1 0 0,1 0 0,-1-1 0,1 1 0,-1-1 0,1 0 0,-1 0 0,0 0 1,0 0-1,0-1 0,0 1 0,0-1 0,0 0 0,-1 0 0,0 0 0,4-6 0,12-26 669,-2 0 0,-2-1 0,-1-1 0,10-51 0,-15 56 146,-3 18 190,-6 26-577,0 9-501,1 5-47,1 1 0,8 40 1,-8-57-135,2 0-1,-1-1 1,2 1 0,-1-1-1,1 0 1,0 0 0,1-1 0,0 1-1,0-1 1,9 10 0,-12-15-49,0-1 0,1 0 0,-1 1 0,0-1 1,1 0-1,0 0 0,-1-1 0,1 1 0,0 0 0,0-1 1,0 0-1,0 1 0,0-1 0,0 0 0,1-1 0,-1 1 1,0-1-1,0 1 0,1-1 0,-1 0 0,0 0 0,1 0 1,-1-1-1,0 1 0,0-1 0,0 0 0,1 0 0,2-1 0,-1 0-262,0-1-1,0 0 0,-1 0 0,1 0 0,-1 0 0,1-1 0,-1 1 1,5-8-1,13-22 162,-15 19 1208,-1 0 1,8-31-1,-9 25 1679,-2 0 1,0-1 0,0-33-1,-4 52-2285,1-1 0,0 1 0,-1 0 0,0 0 0,1-1 0,-1 1-1,0 0 1,0 0 0,0 0 0,0 0 0,-1 0 0,1 0 0,-1 0 0,1 0 0,-1 0-1,1 1 1,-1-1 0,0 1 0,0-1 0,0 1 0,0 0 0,0 0 0,0 0 0,0 0-1,0 0 1,0 0 0,-1 0 0,1 1 0,-4-1 0,2 0-118,1 0 0,-1 0 0,1 1 0,-1 0 0,0 0 0,1 0 0,-1 0 0,1 0 0,-1 1 1,1-1-1,-1 1 0,0 0 0,1 0 0,0 1 0,-1-1 0,1 1 0,0-1 0,0 1 0,-4 3 0,2 1-40,0 0 0,1 1 1,-1 0-1,2 0 0,-1 0 0,1 0 0,0 1 0,0-1 1,1 1-1,0 0 0,0-1 0,1 1 0,0 0 0,0 0 1,1 0-1,0 0 0,0 0 0,1 0 0,0 0 0,1 0 1,-1 0-1,2-1 0,-1 1 0,1 0 0,0-1 0,5 8 1,-2-5-175,2 0 1,-1 0 0,1-1 0,0 0-1,11 9 1,-16-15 59,0-1-1,0 0 1,0 0 0,0 0-1,1 0 1,-1 0 0,1-1 0,-1 0-1,1 1 1,-1-1 0,1 0-1,0-1 1,-1 1 0,1-1-1,0 0 1,0 1 0,-1-2 0,1 1-1,0 0 1,7-2 0,-8 0 102,-1 1 0,1-1 0,0 0 0,-1 0 0,1 0 0,-1 0 0,0 0 0,1 0 0,-1-1 0,0 1 0,0-1 0,-1 1 0,1-1 0,0 0 0,-1 0 1,0 1-1,2-5 0,15-54 442,-12 33 431,-1-1 1,-1 1-1,-1-34 0,-3 61-536,-6 22-79,0 3-313,1 0 0,1 1 0,2-1 0,0 1 0,3 29 0,-1-42-54,0-8-3,0 0 0,1 0 0,-1 0 0,1 0 0,0 0 0,0 0 0,1 0 0,-1 0 0,1-1 1,0 1-1,0-1 0,0 1 0,0-1 0,3 4 0,-4-6 34,1 0 1,-1 0 0,0 0-1,0 0 1,1 0 0,-1 0-1,1 0 1,-1 0 0,1 0-1,-1-1 1,1 1 0,-1-1-1,1 1 1,0-1-1,-1 0 1,1 1 0,-1-1-1,1 0 1,0 0 0,-1 0-1,1 0 1,0-1 0,-1 1-1,1 0 1,0-1 0,-1 1-1,1-1 1,-1 1 0,1-1-1,-1 0 1,1 0-1,-1 1 1,1-1 0,-1 0-1,0 0 1,0-1 0,2-1-1,3-3-165,0-1 0,0 1 0,-1-2-1,0 1 1,-1 0 0,0-1 0,0 0-1,-1 0 1,4-10 0,20-81 88,-16 36 1555,-3-2 0,-2 1 1,-4-72-1,-2 131-1258,0-2 162,0 1-1,0-1 0,0 1 1,-1-1-1,0 0 1,0 1-1,-1 0 0,-3-10 1,5 16-283,0 0 1,0 0 0,0 0-1,0 0 1,0 0-1,-1-1 1,1 1 0,0 0-1,0 0 1,0 0 0,0 0-1,0 0 1,-1 0 0,1 0-1,0 0 1,0-1 0,0 1-1,0 0 1,-1 0-1,1 0 1,0 0 0,0 0-1,0 0 1,-1 0 0,1 0-1,0 0 1,0 0 0,0 0-1,0 0 1,-1 0 0,1 0-1,0 0 1,0 1-1,0-1 1,-1 0 0,1 0-1,0 0 1,0 0 0,0 0-1,0 0 1,0 0 0,-1 0-1,1 1 1,0-1 0,0 0-1,0 0 1,0 0-1,0 0 1,0 1 0,0-1-1,0 0 1,-1 0 0,1 0-1,0 0 1,0 1 0,0-1-1,0 0 1,0 0 0,0 0-1,0 0 1,0 1-1,0-1 1,0 0 0,0 1-1,-6 23-19,2 1-1,0 0 0,1 1 1,2-1-1,1 35 0,0-43 17,1 27 35,1-1 0,2 1 0,14 59 0,-12-80-84,0 0-1,2 0 0,1-1 0,0 0 1,2-1-1,1 0 0,24 35 1,-29-47-146,1-1 0,0 1 0,14 11 0,-18-17-109,-1-1 1,0 0-1,1 1 0,-1-2 0,1 1 1,0 0-1,-1-1 0,1 1 0,0-1 0,0 0 1,0 0-1,8 0 0,-12-1 295,0 0-176,0 0-1,1 0 0,-1 0 1,0 0-1,1 0 1,-1 0-1,0 0 1,1 0-1,-1 0 1,0 0-1,1 0 0,-1 0 1,1 0-1,-1 0 1,0 0-1,1-1 1,-1 1-1,0 0 0,0 0 1,1 0-1,-1-1 1,0 1-1,1 0 1,-1 0-1,0-1 0,0 1 1,0 0-1,1-1 1,-1 1-1,0 0 1,0-1-1,1 0 1,3-27-11833</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17.475"/>
    </inkml:context>
    <inkml:brush xml:id="br0">
      <inkml:brushProperty name="width" value="0.035" units="cm"/>
      <inkml:brushProperty name="height" value="0.035" units="cm"/>
    </inkml:brush>
  </inkml:definitions>
  <inkml:trace contextRef="#ctx0" brushRef="#br0">0 225 8244,'0'0'10634,"41"42"-9866,-39-40-786,-1 0 0,0-1 0,0 0-1,1 1 1,-1-1 0,0 0 0,1 0-1,-1 0 1,1 0 0,0 0 0,-1 0 0,1 0-1,0 0 1,0-1 0,-1 1 0,1-1-1,0 1 1,0-1 0,0 0 0,0 1-1,0-1 1,-1 0 0,1 0 0,0-1 0,0 1-1,0 0 1,0-1 0,0 1 0,-1-1-1,1 1 1,0-1 0,0 0 0,-1 0 0,1 0-1,0 0 1,-1 0 0,1 0 0,-1 0-1,1 0 1,-1-1 0,0 1 0,0-1-1,1 1 1,-1-1 0,0 1 0,0-1 0,0-1-1,18-36 150,-1 0 0,-2 0-1,19-78 1,-33 91 798,-2 26-860,14 29-2267,6-23-2396,-3-4 74</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18.970"/>
    </inkml:context>
    <inkml:brush xml:id="br0">
      <inkml:brushProperty name="width" value="0.035" units="cm"/>
      <inkml:brushProperty name="height" value="0.035" units="cm"/>
    </inkml:brush>
  </inkml:definitions>
  <inkml:trace contextRef="#ctx0" brushRef="#br0">224 342 3522,'0'0'13350,"-12"-6"-12368,-41-19-289,51 24-619,-1 0 0,0 0-1,1 1 1,-1-1 0,0 1-1,0-1 1,0 1 0,0 0-1,0 0 1,1 0 0,-1 1-1,0-1 1,0 1 0,0-1-1,1 1 1,-1 0 0,0 0-1,1 0 1,-1 0 0,1 1-1,-1-1 1,1 1 0,-1-1 0,1 1-1,-3 3 1,-2 3 139,0 0-1,0 0 1,1 1 0,-10 17-1,12-19-101,-2 5-53,0 0 0,1 0 0,0 1 0,1-1 0,0 1 0,1 0 0,1 0 1,0 0-1,1 1 0,0-1 0,1 0 0,0 1 0,3 13 0,-2-22-52,0-1-1,0 1 1,1-1-1,0 0 1,-1 0 0,2 0-1,-1 0 1,0 0-1,1 0 1,-1-1-1,1 1 1,0-1-1,1 0 1,-1 1-1,0-2 1,1 1-1,0 0 1,-1-1-1,1 1 1,0-1 0,1 0-1,-1-1 1,0 1-1,0-1 1,6 2-1,4 0-34,1 0 0,0-1-1,-1 0 1,1-1 0,0-1-1,20-2 1,-28 1 14,-1-1 1,1 1-1,-1-1 0,0 0 0,0-1 1,0 0-1,0 0 0,0 0 1,0-1-1,-1 1 0,0-1 1,0-1-1,0 1 0,0-1 0,0 0 1,-1 0-1,0 0 0,0 0 1,-1-1-1,1 1 0,-1-1 1,2-7-1,7-15 181,-1-1-1,-1-1 1,8-41 0,-13 50 45,-5 19-160,0 0 1,0 0-1,1 0 0,-1 0 0,1 0 1,-1 1-1,1-1 0,0 0 0,0 0 1,0 1-1,0-1 0,0 0 0,0 1 1,0-1-1,1 1 0,-1 0 0,0-1 1,1 1-1,-1 0 0,3-1 1,-2 1-53,-1 1 1,1 0-1,0 1 1,-1-1 0,1 0-1,0 0 1,-1 1-1,1-1 1,-1 1 0,1-1-1,-1 1 1,1 0 0,-1 0-1,1-1 1,-1 1-1,0 0 1,1 0 0,-1 0-1,0 1 1,0-1-1,0 0 1,0 0 0,1 2-1,20 26-115,-18-23-191,-1-1-1,1 1 1,0-1-1,1 0 0,-1-1 1,1 1-1,0-1 1,6 5-1,-8-51 386,-3 40-45,0 0 0,-1 0 0,1 0 1,-1 1-1,1-1 0,-1 0 0,0 0 1,0 1-1,1-1 0,-1 0 0,0 1 0,-1-1 1,1 1-1,0-1 0,0 1 0,-1 0 1,1 0-1,0-1 0,-1 1 0,1 0 0,-1 0 1,0 0-1,1 0 0,-1 1 0,0-1 1,0 0-1,1 1 0,-1-1 0,0 1 1,-3-1-1,1 1-22,0-1 1,0 1 0,0-1 0,0 1-1,1 0 1,-1 1 0,0-1 0,0 1-1,0-1 1,1 1 0,-1 0-1,0 1 1,1-1 0,-7 4 0,5-1 0,0 0 1,0 1 0,1-1 0,0 1 0,0 0 0,0 0-1,0 1 1,1-1 0,0 1 0,0 0 0,1 0-1,-1 0 1,1 0 0,1 0 0,-2 8 0,-1 8 11,1 0 0,1 45 0,1-62-31,1-1 1,1 1-1,-1-1 1,1 1-1,-1-1 1,1 1-1,1-1 0,-1 0 1,1 1-1,-1-1 1,1 0-1,0 0 1,1 0-1,-1 0 0,1 0 1,0-1-1,0 1 1,3 2-1,-2-2-93,1-1-1,0 0 1,0-1 0,-1 1-1,2-1 1,-1 0 0,0 0-1,0 0 1,1-1 0,-1 0-1,1 0 1,-1 0 0,1 0-1,8-1 1,-10 0 33,0-1 0,-1 1 0,1 0-1,0-1 1,-1 0 0,1 0 0,-1 0 0,1 0 0,-1-1 0,1 1 0,-1-1 0,0 0-1,0 0 1,1 0 0,-2 0 0,5-4 0,-3 2 32,0-1 1,0 0-1,0 0 1,-1-1-1,0 1 1,0-1-1,0 0 1,3-11-1,-1-2 168,0 0-1,-2-1 1,0 0 0,-1 0-1,-1-22 1,-1 28 152,-2-32 765,2 44-969,-1-1 0,1 1 0,-1-1 0,0 1 0,0-1 0,0 1 0,0 0 0,0-1 0,-1 1 0,1 0 0,-1 0 0,1 0 0,-1 0 0,-3-4 0,4 6-75,1 0 0,-1-1 0,1 1 0,-1 0 0,1 0 0,-1-1 0,1 1 0,-1 0 0,1 0 0,-1 0 0,1-1 0,-1 1 0,1 0 0,-1 0 0,0 0 0,1 0 0,-1 0 0,1 0 0,-1 0-1,1 0 1,-1 0 0,0 1 0,1-1 0,-1 0 0,1 0 0,-1 0 0,1 1 0,-1-1 0,1 0 0,-1 0 0,1 1 0,0-1 0,-1 1 0,1-1 0,-1 0 0,1 1 0,0-1 0,-1 1 0,1-1 0,0 1 0,-1-1 0,1 1 0,0-1 0,0 1 0,0-1 0,-1 2 0,-7 25-92,6-13 85,0 1 1,1 0-1,1-1 1,1 1-1,0-1 1,3 20-1,-2-27-61,-1-1-1,1 1 1,0-1-1,0 0 1,1 0 0,-1 0-1,2 0 1,-1 0 0,1 0-1,-1-1 1,1 0-1,1 0 1,-1 0 0,1 0-1,0-1 1,6 5-1,-9-7-22,0-1 1,1 1-1,-1-1 0,1 0 0,-1 0 0,1 0 0,-1 0 0,1 0 0,0 0 0,-1-1 0,1 1 0,0-1 0,0 0 0,-1 0 0,1 0 0,0 0 0,0 0 0,-1 0 0,6-2 0,-5 0 45,1 1 1,-1-1-1,1 0 0,-1 0 0,0-1 1,0 1-1,0-1 0,0 1 0,-1-1 1,1 0-1,-1 0 0,4-5 0,2-8 107,1 0-1,-2 0 1,0 0-1,8-33 1,20-78 3249,-35 127-3305,0 0 0,1-1 1,-1 1-1,0-1 0,0 1 0,0-1 0,0 1 1,0 0-1,0-1 0,1 1 0,-1-1 0,0 1 1,0 0-1,1-1 0,-1 1 0,0 0 0,1-1 1,-1 1-1,0 0 0,1 0 0,-1-1 0,0 1 0,1 0 1,-1 0-1,0 0 0,1-1 0,-1 1 0,1 0 1,-1 0-1,1 0 0,-1 0 0,1 0 0,11 9-27,4 20-69,-16-28 92,19 58-133,-17-50-173,0 0 0,0 0 1,1-1-1,0 1 0,1 0 0,0-1 1,0 0-1,1 0 0,8 10 0,-13-17 245,1 0-1,0 0 0,0 0 0,0 0 0,0 0 0,0-1 1,0 1-1,0 0 0,0-1 0,0 1 0,1-1 0,-1 1 1,0-1-1,0 0 0,0 1 0,1-1 0,-1 0 0,0 0 0,0 0 1,1 0-1,-1 0 0,0 0 0,0 0 0,1 0 0,-1 0 1,0-1-1,0 1 0,1-1 0,-1 1 0,0-1 0,0 1 1,0-1-1,0 1 0,0-1 0,0 0 0,0 0 0,0 0 0,0 0 1,1-1-1,4-5 136,0-1-1,-1 1 1,0-1 0,7-13 0,-3 4-167,-1 5 365,0 1 0,0-1 0,1 1 0,0 1 0,1 0 0,0 0 0,1 1 0,0 0 0,12-7 1,-23 16-261,1-1 0,0 1 0,-1 0-1,1 0 1,0-1 0,-1 1 0,1 0 0,0 0 0,-1 0 0,1 0 0,0 0 0,-1 0 0,1 0 0,0 0 0,-1 0 0,1 0 0,0 0 0,-1 1 0,1-1 0,0 0 0,-1 0 0,1 1 0,-1-1 0,1 0 0,0 1 0,-1-1 0,1 1 0,10 20 127,-5 40-233,-5-44 182,0-9-96,0 1 0,0-1 0,1 0 0,0 0 0,1 0 0,0 0 0,4 9 0,-5-14-66,-1 0 0,1 0 1,0-1-1,0 1 1,0 0-1,1-1 1,-1 0-1,1 0 1,-1 1-1,1-1 1,0-1-1,-1 1 0,1 0 1,0-1-1,0 1 1,0-1-1,1 0 1,-1 0-1,0 0 1,0-1-1,4 1 1,-2 0 4,-1-1 1,0 0 0,1 0 0,-1 0 0,0 0 0,1-1 0,-1 0-1,0 0 1,0 0 0,1 0 0,-1-1 0,0 0 0,0 1 0,0-2 0,-1 1-1,1 0 1,6-6 0,-3 1 59,0-1 1,0 0-1,-1 0 0,0 0 0,-1-1 1,9-17-1,-8 11 19,0 0 1,-1-1-1,0 0 0,-1 1 0,3-33 1,-2-83 752,-5 114-577,0 1 191,-1 0 0,-1 0-1,-1 0 1,0 1 0,-1-1 0,0 1 0,-2-1-1,0 1 1,0 1 0,-1-1 0,-1 1-1,-19-25 1,27 38-373,0 1 0,0 0 0,0 0 0,0 0 0,0 0-1,0 0 1,0 0 0,0-1 0,-1 1 0,1 0 0,0 0 0,0 0 0,0 0 0,0 0 0,0 0-1,0 0 1,0 0 0,-1 0 0,1-1 0,0 1 0,0 0 0,0 0 0,0 0 0,0 0-1,-1 0 1,1 0 0,0 0 0,0 0 0,0 0 0,0 0 0,-1 0 0,1 0 0,0 0 0,0 0-1,0 0 1,0 1 0,0-1 0,-1 0 0,1 0 0,0 0 0,0 0 0,0 0 0,0 0-1,0 0 1,0 0 0,0 0 0,-1 0 0,1 1 0,0-1 0,0 0 0,0 0 0,0 0 0,0 0-1,0 0 1,0 0 0,0 1 0,0-1 0,0 0 0,0 0 0,0 0 0,0 0 0,0 1-1,-3 12-88,-1 16 73,2 0-1,2 0 1,0 0-1,2 0 1,1 0-1,9 37 1,1-12 60,3 0 1,30 71-1,-42-117-171,15 33-320,-18-39 227,0 1-1,0-1 0,1 0 1,-1 0-1,1 0 0,-1 0 1,1 0-1,0 0 1,0 0-1,0-1 0,0 1 1,0-1-1,3 2 1,-4-2-414,5-1-796,-4-5-4151,0-16-4387</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20.184"/>
    </inkml:context>
    <inkml:brush xml:id="br0">
      <inkml:brushProperty name="width" value="0.035" units="cm"/>
      <inkml:brushProperty name="height" value="0.035" units="cm"/>
    </inkml:brush>
  </inkml:definitions>
  <inkml:trace contextRef="#ctx0" brushRef="#br0">1 270 5218,'0'0'10787,"5"1"-10467,4 2-287,1 0-1,0 1 1,17 9 0,-19-8-438,0-1-1,0-1 1,0 1 0,1-1 0,-1 0-1,1-1 1,0 0 0,16 1 0,-21-3 341,0 0 1,0 0 0,1 0-1,-1-1 1,0 1 0,0-1-1,0-1 1,1 1 0,-1 0 0,0-1-1,-1 0 1,1 0 0,4-2-1,-5 1 300,-1 1 0,1-1 0,-1 0 0,0 0 0,0 1 0,0-2 0,0 1 0,0 0 0,0 0 0,-1-1 0,0 1 0,0 0 0,0-1 0,0 1 0,1-8 0,2-28 3556,-7 34-1683,-4 23-1186,5-11-1159,1-1-1,-1 0 0,1 1 1,0-1-1,1 1 1,-1-1-1,1 1 0,1-1 1,-1 1-1,1-1 0,0 0 1,4 12-1,-4-15 105,0 0-1,1 0 0,0 0 0,-1 0 1,1-1-1,0 1 0,0-1 0,0 1 1,1-1-1,-1 0 0,0 0 0,1 0 1,0 0-1,-1 0 0,1-1 1,0 1-1,0-1 0,0 1 0,0-1 1,0 0-1,0-1 0,0 1 0,0 0 1,0-1-1,1 0 0,-1 1 1,5-2-1,-6 1 69,-1 0 0,1-1 0,0 1 0,0-1 0,-1 1 0,1-1 0,0 0 0,-1 0 0,1 0 0,-1 0 0,1 0 0,-1 0 0,1 0 0,-1-1 0,0 1 0,0 0 0,1-1 0,-1 1 0,0-1 0,0 1 0,-1-1 0,1 0 0,0 1 0,0-1 0,-1 0 0,1 0 0,-1 1 0,1-1 0,-1 0 0,0 0 0,0-2 0,2-10 638,-1-1 0,0-27 0,-1 30 139,0 7-420,0 0 0,-1 1 0,1-1 0,-1 0 0,0 1 0,0-1 0,0 0 0,-1 1-1,1 0 1,-1-1 0,0 1 0,-4-5 0,5 6-146,-1 1-1,0 0 1,0 0 0,-1 0-1,1 0 1,0 0-1,-1 1 1,1-1-1,-1 1 1,0-1-1,1 1 1,-1 0-1,0 0 1,0 0-1,0 1 1,1-1-1,-1 1 1,0-1-1,0 1 1,-5 0 0,7 0-147,-1 1 1,0-1 0,1 1 0,0 0 0,-1 0 0,1-1 0,-1 1 0,1 0 0,0 0-1,-1 0 1,1 0 0,0 0 0,0 0 0,0 1 0,0-1 0,0 0 0,0 1 0,0-1-1,1 0 1,-1 1 0,0-1 0,1 1 0,-1-1 0,1 1 0,-1 0 0,1 1 0,-10 47 7,7-31 14,2 0 1,0 0 0,1 1-1,1-1 1,0 0 0,6 21 0,-6-35-48,0 0 0,0 0 1,0 0-1,1 0 0,0 0 1,0 0-1,0-1 1,1 1-1,0-1 0,-1 0 1,1 0-1,1 0 1,-1 0-1,1 0 0,-1-1 1,1 1-1,0-1 0,0 0 1,1 0-1,-1-1 1,1 1-1,-1-1 0,1 0 1,0 0-1,0-1 0,-1 1 1,1-1-1,6 1 1,-4-1 4,0-1-1,-1 1 1,1-1 0,-1-1 0,1 1 0,0-1 0,-1 0 0,1-1 0,5-1 0,-8 1 27,0 0 0,-1 0 1,0 0-1,1 0 0,-1 0 0,0-1 0,0 0 1,0 1-1,0-1 0,-1 0 0,1-1 0,-1 1 1,0 0-1,0-1 0,3-6 0,5-10 453,-2 0 1,-1-1-1,0 0 0,-2 0 0,0 0 1,-1 0-1,0-23 0,10 84-592,-6-20 157,2 10-809,1 0 0,1-1-1,31 52 1,-42-80 660,0 1 0,1-1 0,-1 0 0,0 1 0,1-1 0,-1 0 1,1 0-1,-1 0 0,1 0 0,0 0 0,-1-1 0,1 1 0,0 0 0,0-1 1,-1 1-1,1-1 0,0 0 0,0 1 0,0-1 0,0 0 0,0 0 0,-1 0 0,1-1 1,0 1-1,0 0 0,0-1 0,0 1 0,-1-1 0,1 1 0,0-1 0,0 0 0,1-1 1,8-3 243,-2-1 1,1 0 0,16-14 0,-22 17-265,125-111 4648,-129 114-4472,0 0 1,0 0-1,1 0 1,-1 0-1,0 0 1,0 0-1,0-1 1,0 1-1,1 0 1,-1 0 0,0 0-1,0 0 1,0 0-1,1 0 1,-1 0-1,0 0 1,0 0-1,0 0 1,1 0-1,-1 0 1,0 0-1,0 0 1,1 0-1,-1 0 1,0 0-1,0 0 1,0 0-1,0 0 1,1 0-1,-1 0 1,0 1-1,0-1 1,0 0-1,1 0 1,-1 0 0,0 0-1,0 0 1,0 1-1,5 10 467,2 28-652,-2-11 262,-4-23-162,1 0 0,0-1 0,0 1 0,1-1 0,-1 1 0,1-1 0,0 0 0,0 0 0,1 0 0,-1-1 0,1 1 0,0-1 0,0 0 0,0 0 0,6 4 0,-7-6-1,-1 0 1,0 0-1,0 0 0,1 0 0,-1 0 0,1-1 1,-1 1-1,1-1 0,-1 1 0,1-1 1,-1 0-1,1 0 0,-1 0 0,1-1 1,-1 1-1,1-1 0,-1 1 0,0-1 0,1 0 1,-1 0-1,0 0 0,1 0 0,-1 0 1,0 0-1,0-1 0,0 1 0,0-1 1,0 1-1,0-1 0,0 0 0,-1 0 0,3-3 1,5-8-21,0 0 1,0 0-1,-2-1 1,0-1-1,0 1 1,-1-1-1,-1 0 1,5-26-1,-5 15 72,-2-1-1,-1 1 0,-1-1 0,-3-37 1,1 56 92,0 0 1,-1 0 0,1 1 0,-2-1-1,1 0 1,-1 1 0,0-1-1,0 1 1,-1 0 0,0 0 0,-1 0-1,1 0 1,-1 1 0,0 0-1,-10-8 1,15 13-58,-1 0 0,0 0 0,1 0 0,-1 1 0,0-1 0,0 0 0,1 1 0,-1-1 1,0 1-1,0-1 0,0 1 0,0-1 0,0 1 0,0 0 0,0-1 0,0 1 0,0 0 0,0 0 0,0 0 0,0 0 0,0 0 0,0 0 0,-1 0 0,1 1-19,0-1-1,0 1 1,0-1 0,0 1-1,1 0 1,-1 0 0,0-1-1,0 1 1,1 0-1,-1 0 1,1 0 0,-1 0-1,1 0 1,-1 0-1,1 0 1,0 0 0,-1 0-1,1 1 1,-2 9-8,0-1 0,1 0 0,1 18 0,0-21 71,-1 30 149,2 0 1,10 65 0,-8-88-189,0 0 0,1 0 0,0 0 0,1 0 0,1-1 0,0 0 1,1 0-1,0-1 0,1 1 0,12 13 0,-19-24-191,1 0 1,-1-1-1,1 1 1,0 0-1,0-1 1,0 1-1,0-1 1,0 0 0,0 0-1,0 0 1,0 0-1,1 0 1,-1 0-1,0 0 1,0-1-1,1 1 1,-1-1-1,1 0 1,2 1-1,-2-4-3312,-3-9-2530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20.325"/>
    </inkml:context>
    <inkml:brush xml:id="br0">
      <inkml:brushProperty name="width" value="0.035" units="cm"/>
      <inkml:brushProperty name="height" value="0.035" units="cm"/>
    </inkml:brush>
  </inkml:definitions>
  <inkml:trace contextRef="#ctx0" brushRef="#br0">0 32 3666,'0'0'17047,"115"-13"-17047,-34 13-1440,5-19-3651</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21.270"/>
    </inkml:context>
    <inkml:brush xml:id="br0">
      <inkml:brushProperty name="width" value="0.035" units="cm"/>
      <inkml:brushProperty name="height" value="0.035" units="cm"/>
    </inkml:brush>
  </inkml:definitions>
  <inkml:trace contextRef="#ctx0" brushRef="#br0">230 470 7155,'0'0'2964,"0"-16"320,1 2-2527,0 2-227,-1 1 0,0-1 1,0 0-1,-1 1 0,0-1 0,-1 1 1,0-1-1,-1 1 0,-6-14 0,7 21-372,0 0 0,0 1-1,-1-1 1,1 1 0,-1 0-1,0-1 1,0 1 0,0 0-1,0 1 1,-1-1 0,1 1-1,-1-1 1,1 1 0,-1 0-1,0 0 1,-5-1 0,6 2-133,0 1 0,0-1 1,0 1-1,0 0 1,0 0-1,0 0 1,0 0-1,-1 1 1,1-1-1,0 1 0,0 0 1,0 0-1,0 0 1,1 0-1,-1 0 1,0 1-1,0-1 1,1 1-1,-1 0 0,1 0 1,-1 0-1,-3 3 1,-4 6-18,0-1 0,0 2 0,1-1 0,1 1 0,-11 18 0,16-24-30,0 1 0,0-1-1,0 1 1,1 0 0,0 0 0,1 0 0,-1 0 0,1 1-1,1-1 1,-1 0 0,1 0 0,1 13 0,0-18-15,0 0 0,0 0 0,0 0 0,0 0 1,1-1-1,-1 1 0,1 0 0,-1 0 1,1-1-1,-1 1 0,1-1 0,0 0 0,-1 1 1,1-1-1,0 0 0,0 0 0,0 0 1,0 0-1,0 0 0,0-1 0,1 1 0,-1-1 1,0 1-1,0-1 0,0 0 0,0 0 1,3 0-1,9 1-371,0 0-1,26-3 1,-37 1 381,0 1 0,0-1 0,-1 1 0,1-1 0,0 0 0,-1 0 0,1 0 0,-1-1 0,1 1 0,-1 0 0,1-1 0,-1 0 0,0 0 0,0 1 0,0-1 0,0 0 0,0-1 0,0 1 0,-1 0 0,1-1 0,-1 1 0,0 0 0,1-1 1,-1 0-1,0 1 0,0-1 0,0-4 0,2-7 127,-1 0 0,0 0 0,-1 0 0,-1-18 0,0 20 25,0 4 150,-1-1 0,1 1 1,-1 0-1,-1 0 1,0 0-1,0 0 1,0 0-1,-1 0 1,0 0-1,-1 1 1,-8-13-1,8 51 85,5-25-429,0 0 0,0-1 0,1 1 0,0 0 0,0-1-1,0 1 1,0-1 0,1 0 0,0 0 0,0 0 0,1 0 0,-1 0-1,1-1 1,0 1 0,0-1 0,1 0 0,-1-1 0,1 1 0,0-1 0,0 0-1,0 0 1,11 5 0,-12-6-52,1 1 1,0-1-1,-1 0 0,1-1 0,0 1 1,0-1-1,0 0 0,0 0 0,0-1 1,0 1-1,1-1 0,-1 0 0,0-1 1,0 1-1,0-1 0,0 0 0,0 0 1,0 0-1,0-1 0,0 0 0,-1 0 1,1 0-1,-1-1 0,1 1 0,-1-1 1,7-6-1,-3-1 126,0 0 1,-1 0-1,0-1 1,-1 0-1,0 0 1,-1-1-1,0 0 1,-1 0-1,0 0 0,-1 0 1,3-25-1,-2-8 807,-2 1-1,-3-45 1,-5 64 305,6 25-1077,0-1 1,0 1 0,-1-1-1,1 1 1,0-1-1,-1 1 1,1 0 0,0-1-1,-1 1 1,1 0 0,-1-1-1,1 1 1,-1 0-1,1-1 1,0 1 0,-1 0-1,1 0 1,-1 0 0,1 0-1,-1-1 1,0 1-1,1 0 1,-1 0 0,1 0-1,-1 0 1,-1 1-13,0 0 0,1-1-1,-1 1 1,1 0 0,-1 0 0,1 0 0,0 0 0,-1 1-1,1-1 1,0 0 0,0 0 0,0 1 0,-1-1-1,2 1 1,-1-1 0,0 1 0,0-1 0,0 1 0,1 0-1,-1-1 1,0 4 0,-7 21 121,2 1 0,1 0 0,-4 53 0,8 88 668,2-87-512,-3-12-155,1-20-51,7 88 1,-5-125-96,1 1-1,1-1 1,0 0 0,0 0 0,1 0-1,1 0 1,0-1 0,1 1 0,0-2-1,0 1 1,1 0 0,10 10 0,-17-20-12,1 0 1,0 0-1,-1-1 0,1 1 1,0 0-1,-1 0 1,1-1-1,0 1 0,0 0 1,0-1-1,0 1 1,0 0-1,0-1 0,0 0 1,0 1-1,0-1 1,0 0-1,0 1 1,0-1-1,0 0 0,0 0 1,0 0-1,0 0 1,0 0-1,0 0 0,0 0 1,0 0-1,0 0 1,2-1-1,-2 0 14,1 0 0,-1-1 1,0 1-1,1 0 0,-1-1 0,0 1 0,0-1 1,0 0-1,0 1 0,0-1 0,0 0 0,0 0 0,-1 1 1,2-4-1,1-7 34,0-1 1,-1 1-1,0-22 0,-2 7-183,-1 0 0,-2 0 0,0 1 0,-2-1 0,-1 1-1,-2 0 1,0 0 0,-22-45 0,24 58-397,-6-14-753,8 9-3106</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22.506"/>
    </inkml:context>
    <inkml:brush xml:id="br0">
      <inkml:brushProperty name="width" value="0.035" units="cm"/>
      <inkml:brushProperty name="height" value="0.035" units="cm"/>
    </inkml:brush>
  </inkml:definitions>
  <inkml:trace contextRef="#ctx0" brushRef="#br0">62 90 8884,'0'0'15351,"0"-15"-14468,1-59-136,-1 78-735,-1-1 1,-1 1-1,1 0 0,0 0 1,-1-1-1,0 1 0,0-1 1,0 0-1,-3 4 0,-8 15 1,6-4-5,1 0 0,1 0-1,1 1 1,0 0 0,-1 27 0,4 98 55,2-132-54,0 1 1,0 0-1,2-1 1,-1 1 0,2-1-1,0 0 1,10 24-1,-12-32-33,1 1-1,-1-1 0,1 0 1,0 1-1,0-1 0,0 0 1,1-1-1,0 1 0,-1-1 1,1 1-1,0-1 0,0 0 1,1-1-1,-1 1 0,1-1 1,-1 0-1,1 0 0,0 0 0,0-1 1,0 1-1,0-1 0,8 1 1,-7-2 22,1 1 1,0-1 0,0 0-1,-1-1 1,1 0 0,0 0-1,-1 0 1,1-1 0,-1 0-1,1 0 1,-1 0 0,0-1-1,0 0 1,0 0 0,0-1-1,-1 0 1,1 0 0,-1 0-1,0 0 1,0-1 0,0 0-1,-1 0 1,0 0 0,0-1-1,5-8 1,0-1 72,0-1 0,-1-1 1,-1 1-1,0-1 0,-1 0 0,-1-1 1,-1 1-1,0-1 0,-2 0 0,0 0 0,0 0 1,-2-20-1,-15 98-343,14-49 207,0-2-141,1 0 0,0 0 0,0 0 0,2 10 0,-2-18 128,0 0 0,0 0 1,1 1-1,-1-1 0,0 0 0,1 0 1,-1 0-1,0 0 0,1 0 0,-1 0 1,1 0-1,0 0 0,-1 0 0,1 0 1,0 0-1,-1 0 0,1 0 0,0-1 1,0 1-1,0 0 0,0 0 0,0-1 1,0 1-1,0-1 0,0 1 0,0-1 1,0 1-1,0-1 0,0 0 1,0 1-1,1-1 0,-1 0 0,0 0 1,0 0-1,0 0 0,0 0 0,1 0 1,-1 0-1,1-1 0,0 1 76,-1-1 0,1 0-1,-1 0 1,0 0 0,0 0 0,1 0-1,-1 0 1,0 0 0,0 0 0,0 0 0,0 0-1,0-1 1,0 1 0,-1 0 0,1-1-1,0 1 1,-1-1 0,1 1 0,-1-1 0,1 1-1,0-3 1,6-37 199,-6 37-155,1-11 369,0 0 0,-1 0 0,-1 0 1,0-1-1,-4-25 0,4 40-389,0 0-1,-1 0 1,1 0-1,0 0 1,-1 0-1,1 0 1,-1 0-1,1 1 1,-1-1-1,1 0 1,-1 0-1,1 0 1,-1 1-1,0-1 1,0 0-1,1 1 1,-1-1 0,0 1-1,0-1 1,0 1-1,0-1 1,0 1-1,1-1 1,-1 1-1,0 0 1,0 0-1,0-1 1,0 1-1,0 0 1,0 0-1,0 0 1,0 0-1,0 0 1,0 0-1,0 0 1,0 0-1,0 1 1,0-1-1,0 0 1,0 1-1,0-1 1,0 0-1,0 1 1,-1 0-1,-1 1-27,0 0 0,0 0 0,-1 0 0,1 0 0,1 0 0,-1 1 0,0 0 0,0-1 0,1 1 0,-3 4 0,-2 7 6,0-1 0,2 1 0,-1 0 1,2 0-1,0 0 0,-2 19 0,1 1-33,2 56 1,3-86-41,0 1 1,0 0-1,1 0 1,0-1-1,0 1 1,0 0-1,0-1 1,1 1-1,-1-1 1,1 0-1,0 0 1,1 1-1,-1-1 1,1 0-1,0-1 1,0 1-1,0 0 1,0-1-1,1 0 1,-1 0-1,1 0 1,0 0-1,0 0 1,0-1-1,0 0 0,0 0 1,1 0-1,5 2 1,-3-2-72,-1-1 0,1 1 0,0-2 0,0 1 0,-1 0 1,1-1-1,0-1 0,0 1 0,-1-1 0,1 0 0,0 0 0,-1-1 0,1 0 0,-1 0 1,0-1-1,1 1 0,-1-2 0,0 1 0,9-7 0,0-3 223,-1 0 0,0-1 0,-1 0 0,0-1 0,-1-1 0,-1 0 0,-1-1-1,0 0 1,-1 0 0,-1-1 0,10-30 0,-9 18 468,-1-2-1,-2 1 1,-1-1-1,-2 1 1,0-1-1,-4-44 1,2 75-523,-1 0-1,0 0 1,0 0-1,0 0 1,0 0-1,0 0 1,-1 0 0,1 0-1,0 0 1,0 0-1,0 0 1,-1 0 0,1 1-1,-1-1 1,1 0-1,-1 0 1,1 0-1,-1 0 1,1 1 0,-1-1-1,1 0 1,-1 1-1,0-1 1,0 0 0,1 1-1,-1-1 1,0 1-1,0-1 1,0 1 0,1-1-1,-1 1 1,0 0-1,0-1 1,0 1-1,0 0 1,0 0 0,0 0-1,0 0 1,0 0-1,0 0 1,0 0 0,0 0-1,-1 0 1,0 1-15,0-1 0,0 1 1,0 0-1,0 0 0,0 0 1,0 0-1,0 0 0,0 0 1,1 0-1,-1 1 0,0-1 1,1 1-1,-1-1 0,1 1 1,-1 0-1,1 0 0,-2 3 1,-2 7-13,0 0 1,1 1-1,1-1 1,0 1-1,-2 25 0,3 67 50,2-69-9,0-23-25,1 0 0,1 1 0,0-1 0,0 0 0,1 0 1,1 0-1,0-1 0,1 1 0,0-1 0,8 13 0,-10-19-57,1 0 1,0-1 0,0 1-1,1-1 1,-1 0-1,1 0 1,0 0-1,1-1 1,-1 1 0,1-1-1,0-1 1,0 1-1,0-1 1,0 0-1,1 0 1,-1-1 0,1 0-1,-1 0 1,1 0-1,13 0 1,-13-1-10,0-1 0,-1 0-1,1 0 1,0 0 0,-1-1 0,1 0 0,0-1 0,-1 1-1,0-1 1,1-1 0,-1 1 0,0-1 0,0 0 0,0 0 0,-1-1-1,1 0 1,-1 0 0,0 0 0,0-1 0,0 1 0,0-1-1,-1 0 1,0 0 0,0-1 0,5-9 0,-3 4 58,0-1 0,0 0 0,-1 0 0,0 0 1,-1 0-1,-1-1 0,0 0 0,1-18 0,0-10 472,-4-54 0,0 89-399,-1 2-3,-2-37 431,3 39-444,0 0-1,-1 0 0,1 0 1,-1-1-1,1 1 1,-1 0-1,0 0 0,0 0 1,0 1-1,0-1 0,0 0 1,-1 0-1,1 0 0,-1 1 1,-2-3-1,4 4-54,-1 0 1,1 0-1,-1-1 0,1 1 1,-1 0-1,1 0 1,-1 0-1,1 1 0,-1-1 1,1 0-1,-1 0 0,1 0 1,-1 0-1,1 0 0,-1 1 1,1-1-1,0 0 1,-1 0-1,1 1 0,-1-1 1,1 0-1,-1 1 0,1-1 1,0 0-1,-1 1 0,1-1 1,0 1-1,0-1 0,-1 0 1,1 1-1,0-1 1,0 1-1,-1-1 0,1 1 1,0-1-1,0 1 0,0-1 1,0 1-1,0 0 0,-8 24-51,8-24 56,-6 36 50,2-1 0,1 1 0,4 58 0,-1-38 42,0-38-29,1 0 0,1 0 0,7 32 0,-7-45-134,0 1-1,0-1 1,0 1 0,1-1-1,0 0 1,0 0-1,0 0 1,1 0 0,0 0-1,0-1 1,1 0 0,-1 0-1,10 8 1,-12-12-173,0 1 1,1-1 0,-1 0 0,0 0-1,1 0 1,-1 0 0,1 0-1,0 0 1,-1-1 0,4 1 0,17-5-7566,-2-10-8840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7:22.694"/>
    </inkml:context>
    <inkml:brush xml:id="br0">
      <inkml:brushProperty name="width" value="0.035" units="cm"/>
      <inkml:brushProperty name="height" value="0.035" units="cm"/>
    </inkml:brush>
  </inkml:definitions>
  <inkml:trace contextRef="#ctx0" brushRef="#br0">1 8 11861,'0'0'16824,"86"-8"-16376,-73 8-448,-1 0-48,-3 11-960,-5-1-1313,-4-4-2017</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4:53.715"/>
    </inkml:context>
    <inkml:brush xml:id="br0">
      <inkml:brushProperty name="width" value="0.05" units="cm"/>
      <inkml:brushProperty name="height" value="0.05" units="cm"/>
      <inkml:brushProperty name="color" value="#E71224"/>
    </inkml:brush>
  </inkml:definitions>
  <inkml:trace contextRef="#ctx0" brushRef="#br0">25 635 5026,'0'0'13342,"-4"-4"-12960,-8-7-332,6 12-36,3 32 126,3-28-112,2 27 201,2-1 0,1 1 0,10 35 0,6 40 2,-20-102-213,1 17 20,2-1 0,0 1 1,11 29-1,-14-49 280,1-8-127,0-16-83,-1-29-266,-3-3-1053,-19-95 1,6 55-246,5 6 1096,0-93 0,10 178 369,0 1 0,1-1 0,-1 0 0,1 1 0,-1-1 0,1 1 0,0-1-1,0 1 1,0-1 0,0 1 0,1 0 0,-1-1 0,1 1 0,-1 0 0,1 0 0,0 0 0,0 0 0,0 0 0,0 1 0,0-1-1,0 0 1,0 1 0,1 0 0,-1-1 0,0 1 0,1 0 0,-1 0 0,1 0 0,-1 1 0,5-2 0,3 0-434,1 1 1,0-1-1,-1 2 1,1-1-1,0 1 1,15 3-1,-6 2-2074,0 6-898</inkml:trace>
  <inkml:trace contextRef="#ctx0" brushRef="#br0" timeOffset="201.65">130 846 4514,'0'0'6019,"109"-55"-6019,-71 42-352,-6 0-2418,0-2-3248</inkml:trace>
  <inkml:trace contextRef="#ctx0" brushRef="#br0" timeOffset="952.82">426 620 8548,'0'0'8398,"-4"2"-7466,2 0-903,-1 1 1,1-1 0,0 1 0,0 0 0,0 0-1,0 0 1,0 0 0,1 0 0,-1 0 0,1 0-1,0 0 1,0 0 0,0 1 0,0-1 0,1 0-1,-1 1 1,1 6 0,-1 74 432,1-56-401,0-20-43,1 0 1,-1 0 0,1 0 0,1 0 0,-1 0 0,1 0-1,1 0 1,0-1 0,0 1 0,5 8 0,-6-12-14,1 0 0,-1-1 0,1 1 0,0-1 0,0 0 0,1 1 1,-1-2-1,1 1 0,-1 0 0,1-1 0,0 1 0,0-1 0,0 0 0,0 0 1,0-1-1,0 1 0,1-1 0,-1 0 0,9 1 0,-5-1-94,0-1 1,0 1-1,0-1 0,0-1 0,0 0 1,-1 0-1,1 0 0,0-1 0,0 0 1,-1 0-1,0-1 0,1 0 0,-1-1 1,11-6-1,-12 5 25,0 1 0,-1-1-1,0 0 1,-1-1 0,1 1 0,-1-1 0,0 0-1,0 0 1,0 0 0,-1 0 0,0-1 0,-1 1-1,1-1 1,-1 0 0,0 0 0,1-12 0,1-8 219,-2 1 1,-1-1 0,-1 0-1,-5-46 1,1 54 509,0 0 0,0 0 0,-2 0 0,-9-20 0,15 39-647,0 0-1,0 0 1,0 0 0,0 1 0,0-1-1,-1 0 1,1 0 0,0 0 0,0 1 0,0-1-1,0 0 1,0 0 0,0 0 0,-1 1-1,1-1 1,0 0 0,0 0 0,0 0-1,-1 0 1,1 0 0,0 1 0,0-1-1,0 0 1,-1 0 0,1 0 0,0 0-1,0 0 1,0 0 0,-1 0 0,1 0-1,0 0 1,0 0 0,-1 0 0,1 0-1,0 0 1,0 0 0,-1 0 0,1 0 0,0 0-1,0 0 1,0 0 0,-1 0 0,1-1-1,0 1 1,0 0 0,0 0 0,-1 0-1,1 0 1,0 0 0,0 0 0,0-1-1,0 1 1,-1 0 0,1 0 0,0 0-1,0-1 1,0 1 0,0 0 0,0 0-1,0 0 1,-1-1 0,-3 21-224,4-19 231,-4 23-7,2 0 0,0 0-1,5 48 1,-2-62-13,0 1 0,1-1-1,0 0 1,1 0 0,0 0 0,1-1 0,0 1-1,0-1 1,1 0 0,0 0 0,13 16-1,-15-22-42,0 1 0,0-1 0,1 0 0,-1 0 0,1-1 0,0 1 1,0-1-1,0 1 0,0-1 0,0-1 0,0 1 0,1 0 0,-1-1 0,1 0 0,-1 0 0,1 0 0,-1-1 0,1 0 0,-1 1 0,1-2 0,-1 1 0,1 0 0,0-1 0,-1 0 0,0 0 0,1 0 0,-1-1 0,0 1 0,1-1 0,-1 0 0,0 0 0,0-1 0,0 1 0,-1-1 0,1 0 0,-1 0 0,1 0 0,-1 0 0,0-1 0,0 1 0,4-8 0,-1 0 24,0-1 1,-1 0-1,0-1 0,-1 1 0,0-1 1,-1 0-1,0 0 0,0-19 0,0-13 239,-5-50-1,1 58 137,1 27 101,-1-1 1,0 1-1,-1 0 1,-5-20 0,7 61 220,-2-10-702,4 6 24,0-1 1,1 1-1,14 48 1,31 77 95,-44-142-91,12 30 44,-11-31-420,-1 1 1,0 1-1,4 14 1,-19-46-12767</inkml:trace>
  <inkml:trace contextRef="#ctx0" brushRef="#br0" timeOffset="1108.25">364 378 6947,'0'0'8212</inkml:trace>
  <inkml:trace contextRef="#ctx0" brushRef="#br0" timeOffset="1851.83">1295 688 512,'0'0'17363,"-1"7"-17184,1 3-111,-1-1 1,2 1-1,-1-1 1,3 11 0,-2-16-45,-1-1 0,1 1 0,0-1 0,0 0 0,0 1 0,1-1 0,-1 0 0,1 0 0,0 1 0,0-1 0,0-1 1,0 1-1,0 0 0,1 0 0,-1-1 0,7 5 0,-8-6-2,1-1 1,0 1-1,0 0 1,-1-1-1,1 1 0,0-1 1,0 1-1,0-1 0,0 0 1,0 0-1,0 0 1,0 0-1,0 0 0,0 0 1,0 0-1,0-1 1,0 1-1,-1-1 0,1 0 1,0 1-1,0-1 1,0 0-1,-1 0 0,1 0 1,0 0-1,-1 0 1,1 0-1,-1-1 0,0 1 1,3-3-1,2-3 66,0 0-1,0-1 0,0 0 1,8-16-1,-8 9-54,0 1 0,0-2-1,-2 1 1,0 0 0,0-1 0,-2 0-1,2-29 1,-4 20 0,0 0-1,-2 1 0,0-1 1,-9-35-1,5 40 91,0-1 0,-2 1-1,0 0 1,-2 1 0,0 0 0,-1 0-1,0 1 1,-22-24 0,33 41-95,0 0-1,-1 0 1,1 1 0,-1-1 0,1 1-1,-1-1 1,1 0 0,-1 1 0,0-1 0,1 1-1,-1 0 1,0-1 0,1 1 0,-1-1-1,0 1 1,1 0 0,-1-1 0,0 1-1,0 0 1,1 0 0,-1 0 0,0 0 0,0 0-1,-1 0 1,1 0-23,1 1 0,-1-1-1,0 1 1,1-1 0,-1 1 0,1 0-1,-1-1 1,1 1 0,-1 0 0,1-1-1,0 1 1,-1 0 0,1 0 0,0 0-1,-1-1 1,1 1 0,0 0 0,0 0 0,0 1-1,-2 50-265,2-44 357,1 13-77,1 0-1,1-1 1,1 1-1,1 0 1,0-1-1,2 0 1,12 28-1,4-2 44,53 82 0,-72-122-61,31 42 28,-32-44-27,-1-1 0,1 0 0,0 0 0,0 0 0,0 0 0,1-1 0,-1 1 0,0-1 0,1 0 0,0 0 0,4 1 0,-7-2 176,0-19-77,-2 0-1,0-1 1,0 1-1,-2 0 1,-8-29-1,6 30-37,1 0-1,1-1 1,0 0-1,1 0 1,1 1-1,1-25 1,1 40-59,-1-1 1,1 1 0,0 0-1,-1 0 1,1 0 0,0 0-1,0 0 1,0 0 0,0 0-1,1 0 1,-1 1 0,0-1-1,1 0 1,-1 1 0,1-1-1,0 1 1,0-1 0,-1 1-1,1 0 1,0 0 0,0 0-1,0 0 1,0 0 0,0 0-1,0 1 1,0-1-1,1 1 1,-1-1 0,4 1-1,-1-1-18,1 0-1,0 0 1,0 1-1,0 0 0,0 0 1,0 1-1,0-1 0,0 1 1,-1 1-1,11 2 0,-9 0 14,0 0 0,-1 0 0,0 1 0,1-1 0,-1 1 0,-1 0 0,1 1 0,-1 0 0,0 0 0,0 0 0,-1 0 0,0 1 0,0-1 0,0 1 0,-1 0 0,4 12 0,2 11-605,-1 1 0,8 54 0,-14-67-130,8 17-2142,-9-33 2449,0 0 0,0 0 0,0 0-1,1-1 1,-1 1 0,0 0 0,1-1-1,0 1 1,-1-1 0,1 1-1,0-1 1,-1 0 0,1 1 0,3 0-1,18 5-6381</inkml:trace>
  <inkml:trace contextRef="#ctx0" brushRef="#br0" timeOffset="2737.43">2015 524 6227,'0'0'12952,"-16"-14"-11695,-52-45-443,67 57-781,-1 0 1,1 1-1,-1 0 0,0-1 1,1 1-1,-1 0 1,0 0-1,0 0 0,0 0 1,0 0-1,0 0 1,0 1-1,0-1 0,0 1 1,0-1-1,-1 1 1,1 0-1,0 0 0,0 0 1,0 0-1,0 0 1,0 1-1,-1-1 0,1 0 1,0 1-1,0 0 1,0-1-1,0 1 0,0 0 1,-3 2-1,2 0-27,-1 0 0,1 1 0,0-1 1,1 1-1,-1-1 0,0 1 0,1 0 0,0 0 0,-2 6 0,0-1 4,0 0-1,1 1 0,1 0 0,0-1 1,0 1-1,1 0 0,0 0 1,1 0-1,0 0 0,0 0 0,1 0 1,0 0-1,4 14 0,-3-18-10,0-1 0,0 1 0,0-1 0,0 1 0,1-1 0,0 0 0,0 0 0,0 0 0,1-1-1,-1 1 1,1-1 0,1 1 0,-1-1 0,0-1 0,1 1 0,0-1 0,0 1 0,0-1 0,0-1 0,0 1 0,1-1-1,-1 0 1,11 3 0,-10-3-75,1-1 0,-1 0 0,1 0-1,-1-1 1,1 0 0,-1 0 0,1 0-1,-1-1 1,1 0 0,-1 0 0,9-3 0,-11 2 53,-1 0 0,1 0 0,0 0 0,-1 0 0,0-1 0,1 0 0,-1 0 0,0 0 0,-1 0 0,1 0 1,0 0-1,-1-1 0,0 1 0,0-1 0,0 0 0,0 1 0,0-1 0,1-7 0,1-4 67,0-1 0,-1 0 0,-1-1 0,0 1 0,-2 0 0,1-1-1,-2 1 1,-2-17 0,3 32-18,-1 0-1,1 1 1,0-1-1,0 0 1,0 0-1,0 0 1,-1 0-1,1 0 1,0 0-1,-1 1 1,1-1 0,-1 0-1,1 0 1,-1 0-1,1 1 1,-1-1-1,-1-1 1,2 2-24,-1 0 1,1 0-1,0 0 0,-1 0 1,1 0-1,-1 0 1,1 0-1,0 0 0,-1 0 1,1 0-1,-1 0 1,1 0-1,-1 0 0,1 0 1,0 0-1,-1 0 1,1 0-1,-1 0 0,1 1 1,0-1-1,-1 0 1,1 0-1,-1 1 0,1-1 1,-1 1-1,0 0-11,-1 0-1,1 1 0,-1 0 1,1-1-1,0 1 1,0 0-1,-1 0 1,1 0-1,0 0 0,1 0 1,-1 0-1,-1 3 1,1 6 0,-1 0 0,2 0 1,0 0-1,0 0 1,1 0-1,0 0 0,1 0 1,0-1-1,1 1 0,0 0 1,0-1-1,11 19 1,-12-24-100,1-1 1,-1 1 0,1-1 0,1 0-1,-1 0 1,1 0 0,-1 0 0,1-1-1,0 1 1,0-1 0,1 0 0,-1 0-1,1-1 1,-1 1 0,1-1 0,0 0-1,0 0 1,0-1 0,0 1 0,0-1-1,0 0 1,0-1 0,0 1 0,1-1-1,-1 0 1,0 0 0,0-1 0,0 0-1,7-1 1,-10 1 110,1 0 0,0-1 0,-1 1 0,0-1 0,1 1-1,-1-1 1,0 0 0,0 0 0,0 0 0,0 0 0,0-1 0,0 1 0,-1 0 0,1-1-1,-1 1 1,1-1 0,-1 1 0,0-1 0,1-3 0,15-56 1108,-10 17 173,-5 26-399,2 1 1,6-24-1,-10 42-876,0 0 0,1 0 0,-1-1-1,0 1 1,0 0 0,1 0 0,-1 0 0,0 0 0,1-1-1,-1 1 1,0 0 0,1 0 0,-1 0 0,0 0 0,1 0-1,-1 0 1,0 0 0,1 0 0,-1 0 0,0 0-1,1 0 1,-1 0 0,0 0 0,1 0 0,-1 0 0,0 0-1,1 1 1,-1-1 0,0 0 0,1 0 0,-1 0 0,0 0-1,1 1 1,-1-1 0,0 0 0,0 0 0,1 1-1,-1-1 1,8 10-22,-1 1 0,0 0 0,-1 0 0,0 0-1,-1 1 1,7 20 0,11 23-36,-19-49 47,-2 0-118,1-1 0,0 1 0,0-1 0,1 0 0,4 6 1,-7-11 107,0 1 1,0 0 0,0 0-1,0 0 1,0 0 0,0-1 0,0 1-1,0-1 1,1 1 0,-1-1-1,0 1 1,0-1 0,0 1 0,0-1-1,1 0 1,-1 0 0,0 0-1,0 1 1,1-1 0,-1 0 0,0-1-1,1 1 1,-1 0 0,0 0-1,0-1 1,0 1 0,1 0 0,-1-1-1,0 1 1,0-1 0,0 1-1,2-2 1,1-2 21,0 1 0,0-1-1,0 0 1,0 0 0,-1-1 0,1 1 0,-1-1-1,0 0 1,-1 0 0,3-6 0,22-57 85,-25 60-92,4-8 1,1 0 0,0 0 0,15-22 0,-22 37-11,0 1 0,0-1 0,1 0 0,-1 1 0,1-1 0,-1 0 0,1 1 0,-1-1 0,1 0 1,-1 1-1,1-1 0,-1 1 0,1-1 0,0 1 0,-1-1 0,1 1 0,0-1 0,0 1 0,-1 0 1,1-1-1,0 1 0,0 0 0,-1 0 0,1 0 0,0 0 0,0-1 0,0 1 0,-1 0 0,1 0 1,0 1-1,0-1 0,0 0 0,-1 0 0,1 0 0,0 0 0,0 1 0,-1-1 0,1 0 0,0 1 1,0-1-1,-1 0 0,1 1 0,0-1 0,-1 1 0,1-1 0,-1 1 0,1 0 0,-1-1 0,1 1 1,-1-1-1,1 1 0,0 1 0,3 3-56,-1 1 1,0 0 0,0 0-1,4 10 1,7 25-283,-12-31-78,1 0 1,0 0-1,1 0 0,0 0 1,0-1-1,1 0 0,0 1 1,1-2-1,0 1 0,11 11 1,-14-18-65,1 0 0,-1 0 0,1-1 1,0 1-1,0-1 0,-1 0 0,1 0 1,0 0-1,0-1 0,0 1 0,0-1 1,0 0-1,8-1 0,-4 1-809,25 0-4146</inkml:trace>
  <inkml:trace contextRef="#ctx0" brushRef="#br0" timeOffset="4000.03">2892 517 2385,'0'0'15172,"-12"-16"-13712,-38-45-548,49 59-874,-1 1 1,1-1-1,-1 1 1,0-1-1,0 1 0,1 0 1,-1 0-1,0 0 0,0 0 1,0 0-1,0 0 0,0 0 1,0 0-1,0 1 0,0 0 1,-1-1-1,1 1 0,0 0 1,0 0-1,0 0 0,0 0 1,-1 0-1,1 0 1,0 1-1,0-1 0,0 1 1,0-1-1,0 1 0,0 0 1,0 0-1,0 0 0,0 0 1,0 0-1,0 1 0,1-1 1,-1 0-1,0 1 0,1-1 1,-3 4-1,-1 3-20,0 1 1,1 0-1,0-1 0,0 1 0,1 1 0,0-1 1,1 0-1,0 1 0,0-1 0,1 1 0,1 0 1,-1-1-1,1 1 0,1 0 0,0-1 0,3 15 1,-3-21-25,0 0 1,0 0-1,1 1 1,-1-1 0,1 0-1,-1-1 1,1 1 0,0 0-1,0 0 1,0-1-1,0 1 1,1-1 0,-1 0-1,1 0 1,-1 0 0,1 0-1,0 0 1,3 1-1,0 0-136,0-1 0,0 0 0,0 0 0,0 0-1,0-1 1,1 0 0,-1 0 0,11 0 0,-15-2 130,0 0 1,0 1-1,1-1 1,-1 0 0,0 0-1,0 0 1,0 0 0,0 0-1,0-1 1,0 1-1,0 0 1,-1-1 0,1 0-1,0 1 1,-1-1-1,1 0 1,-1 0 0,0 0-1,1 0 1,-1 0-1,0 0 1,0 0 0,0 0-1,-1-1 1,2-2-1,1-7 32,1 1-1,-2-1 1,3-21-1,0-51 923,-8-129-1,-1 183-603,-1 1-1,-1 0 0,-2 0 0,-1 0 0,-1 1 0,-1 1 1,-21-37-1,32 64-330,0 0 1,0 0 0,0-1 0,0 1 0,0 0-1,0 0 1,0 0 0,0-1 0,0 1 0,0 0-1,0 0 1,0 0 0,-1-1 0,1 1 0,0 0-1,0 0 1,0 0 0,0-1 0,0 1 0,0 0-1,-1 0 1,1 0 0,0 0 0,0 0 0,0-1-1,0 1 1,0 0 0,-1 0 0,1 0 0,0 0-1,0 0 1,0 0 0,-1 0 0,1 0 0,0 0-1,0 0 1,0 0 0,-1 0 0,1 0 0,0 0-1,0 0 1,-1 0 0,1 0 0,0 0 0,0 0-1,0 0 1,-1 0 0,1 0 0,0 0 0,0 0-1,0 0 1,0 0 0,-1 0 0,1 1 0,0-1-1,0 0 1,0 0 0,0 0 0,-1 0 0,1 0-1,0 1 1,0-1 0,0 0 0,0 0 0,0 1-1,-5 14-100,1 15 101,1 0-1,2 0 1,1 0-1,1 0 1,2-1 0,1 1-1,1 0 1,2-1-1,0 0 1,2-1-1,15 33 1,-15-38-114,2-1 0,0 0 0,2-1 0,20 28 0,-29-44-8,0 0-1,0 0 0,1 0 0,0-1 0,0 1 1,0-1-1,0 0 0,1-1 0,-1 0 1,1 1-1,0-2 0,0 1 0,0-1 0,0 0 1,1 0-1,-1-1 0,0 1 0,1-1 1,-1-1-1,1 1 0,8-2 0,-10 0 61,-1 0-1,1 0 1,-1-1-1,0 1 0,1-1 1,-1 0-1,0-1 1,0 1-1,0-1 1,-1 1-1,1-1 1,-1 0-1,1-1 1,-1 1-1,0 0 1,0-1-1,0 0 1,-1 0-1,4-6 0,1-3-64,-1 1-1,-1-1 0,1 0 1,-2-1-1,4-17 0,-3-6 189,-1-1-1,-2 0 0,-1 0 1,-6-38-1,4 60 223,-1 0 0,-8-30 0,9 41-88,-1-1-1,0 0 1,-1 0-1,1 1 0,-1 0 1,0-1-1,0 1 1,-1 0-1,0 0 1,-7-7-1,11 12-184,0-1 1,-1 1 0,1 0-1,0-1 1,-1 1-1,1 0 1,0 0-1,-1-1 1,1 1-1,0 0 1,-1 0-1,1 0 1,-1 0 0,1-1-1,-1 1 1,1 0-1,0 0 1,-1 0-1,1 0 1,-1 0-1,1 0 1,-1 0-1,1 0 1,0 0 0,-1 0-1,1 0 1,-1 0-1,1 1 1,-1-1-1,1 0 1,0 0-1,-1 0 1,1 1-1,0-1 1,-1 0 0,1 0-1,0 1 1,-1-1-1,1 0 1,0 0-1,-1 1 1,1-1-1,0 1 1,0-1-1,-1 0 1,1 1 0,0 0-1,-7 20-201,3 8 212,1 1 1,2 0-1,0 0 0,2 0 1,2-1-1,0 1 0,2 0 1,2-1-1,10 32 0,-12-43-11,1 0 0,1-1-1,0 1 1,13 19 0,-17-32-43,0-1 1,0 0-1,0 0 0,0 0 1,1 0-1,-1 0 0,1-1 1,0 0-1,0 0 0,1 0 1,-1 0-1,0-1 0,1 1 1,0-1-1,0 0 0,-1 0 1,1-1-1,0 0 0,0 0 1,7 1-1,-7-1-1,-1-1 1,1 0 0,-1 0-1,1 0 1,-1 0 0,1-1-1,-1 0 1,1 1-1,-1-2 1,0 1 0,1 0-1,-1-1 1,0 0-1,0 0 1,0 0 0,0-1-1,0 1 1,-1-1-1,1 0 1,-1 0 0,0 0-1,0 0 1,0-1 0,0 1-1,0-1 1,-1 0-1,0 0 1,1 0 0,-1 0-1,1-5 1,3-9 112,-1-1 0,0 1-1,-2-1 1,0 0 0,-2 0 0,0 0 0,0 0 0,-6-37 0,2 45 227,-3 11-305,-3 16-178,7-10 159,1 0-1,0 0 0,0 0 1,1 1-1,-1-1 1,1 0-1,1 0 1,-1 0-1,1 0 0,2 8 1,-2-12-56,0 1 1,0-1-1,0 0 0,1 0 1,-1 0-1,0 0 0,1 0 1,-1-1-1,1 1 1,0 0-1,0-1 0,0 1 1,0-1-1,0 1 0,0-1 1,0 0-1,0 0 1,0 0-1,0 0 0,1 0 1,-1-1-1,0 1 0,1-1 1,-1 1-1,0-1 1,1 0-1,-1 0 0,5 0 1,-5 0-71,1 0 0,-1 0-1,1-1 1,-1 1 0,1 0 0,-1-1 0,1 1 0,-1-1 0,1 0 0,-1 0 0,0 0 0,1 0 0,-1 0 0,0-1-1,0 1 1,0-1 0,0 1 0,0-1 0,0 0 0,-1 1 0,1-1 0,1-3 0,0 0-113,-1 0-1,0 0 1,0 1 0,0-1 0,-1-1 0,0 1 0,0 0 0,0 0 0,-1-11-1,1 7 204,-1 1 0,-1-1 0,0 0 0,0 0 0,-5-17 0,5 23 177,0 0 0,0 0 0,0 0 0,0 1 0,-1-1 0,0 0 0,1 0 1,-1 1-1,0-1 0,0 1 0,-1 0 0,1 0 0,0 0 0,-1 0 0,1 0 0,-1 0 0,0 0 0,1 1 0,-1-1 0,-3 0 0,5 1-63,-1 1-1,1 0 1,0-1 0,0 1-1,-1 0 1,1 0-1,0 0 1,0 0-1,-1 0 1,1 0 0,0 0-1,0 0 1,0 0-1,-1 1 1,1-1-1,0 0 1,0 1 0,0-1-1,-1 1 1,1 0-1,0-1 1,-1 2 0,0 0-33,0 0 1,1 0 0,-1 0 0,0 0 0,1 0-1,0 0 1,0 0 0,-1 1 0,1-1 0,-1 4-1,-1 6 19,1 0-1,0 0 0,-1 19 1,3-28 20,-2 14 49,0 15 113,3 51-1,-1-75-219,1 0-1,0-1 0,0 1 0,1-1 0,0 1 1,0-1-1,1 0 0,0 1 0,0-2 1,1 1-1,0 0 0,6 8 0,-7-12-9,0 0 0,1 0 0,-1 0 0,0-1 0,1 1 0,0-1 0,0 0 0,-1 0 0,1 0 0,0-1-1,1 1 1,-1-1 0,7 1 0,1 0-9,-1-1 1,0-1-1,23-1 0,-32 1-5,0-1-1,1 1 0,-1-1 1,1 1-1,-1-1 1,1 0-1,-1 0 0,0 0 1,0 0-1,1 0 1,-1 0-1,0-1 0,0 1 1,0-1-1,0 1 0,-1-1 1,1 0-1,0 0 1,-1 0-1,1 0 0,-1 0 1,0 0-1,1 0 1,0-4-1,1-1-105,-1-1 1,0 1-1,-1 0 0,0-1 1,0 1-1,0-15 0,-2 20-100,1 1 0,0-1 0,-1 0 0,1 0 0,-1 1 0,1-1 0,-1 1 0,0-1 0,0 0 0,0 1 0,0-1 0,0 1 0,0 0 0,0-1 0,-1 1 0,1 0 0,0 0 0,-1 0 0,1 0 0,-1 0 0,1 0 0,-1 0 0,1 0 0,-1 0 0,0 1 0,-3-2 0,-13-5-4866</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4:59.379"/>
    </inkml:context>
    <inkml:brush xml:id="br0">
      <inkml:brushProperty name="width" value="0.05" units="cm"/>
      <inkml:brushProperty name="height" value="0.05" units="cm"/>
      <inkml:brushProperty name="color" value="#E71224"/>
    </inkml:brush>
  </inkml:definitions>
  <inkml:trace contextRef="#ctx0" brushRef="#br0">182 578 2161,'-2'-1'14800,"-1"0"-14836,-19 2 606,1 1 1,0 0-1,0 2 1,-35 10-1,44-11-648,-1 2 1070,8 15-425,2 8-282,1 1-1,2 0 1,0 1 0,2-1 0,1-1 0,2 1 0,0 0 0,15 39 0,-5-16-24,-1-1 0,-3 2 1,5 61-1,-15-106-231,2 25 82,9 34 0,-11-66-101,0 0 1,0 0-1,0 0 1,0-1-1,0 1 1,0 0-1,0 0 0,0-1 1,0 1-1,1-1 1,-1 1-1,0-1 1,0 0-1,1 1 1,-1-1-1,0 0 0,1 0 1,-1 0-1,0 0 1,1 0-1,-1 0 1,0 0-1,1 0 1,-1 0-1,3-2 1,1 2 21,211-2 175,-216 2-286</inkml:trace>
  <inkml:trace contextRef="#ctx0" brushRef="#br0" timeOffset="1870.41">873 815 3362,'0'0'11375,"-3"-8"-10171,-9-26-385,12 34-797,0-1 0,0 1-1,0-1 1,0 1 0,0-1 0,0 1 0,-1-1 0,1 1 0,0 0 0,0-1 0,-1 1 0,1 0 0,0-1-1,0 1 1,-1-1 0,1 1 0,0 0 0,-1 0 0,1-1 0,0 1 0,-1 0 0,1 0 0,-1-1 0,1 1 0,-1 0-1,1 0 1,0 0 0,-1 0 0,1 0 0,-1 0 0,1 0 0,-1-1 0,1 1 0,-1 1 0,1-1 0,-1 0 0,1 0-1,0 0 1,-1 0 0,1 0 0,-1 0 0,1 0 0,-1 1 0,1-1 0,0 0 0,-1 0 0,1 0 0,-1 1 0,1-1-1,0 0 1,-1 1 0,1-1 0,0 0 0,0 1 0,-1 0 0,-3 4-3,0 1 1,0 1-1,1-1 1,0 0-1,0 1 0,1 0 1,-1-1-1,-1 14 1,-8 60 277,10-58-248,1 1 0,1-1 0,0 0 0,2 0 0,6 28-1,-7-43-44,1-1 0,0 1 0,0-1 0,1 0-1,0 0 1,0 0 0,1 0 0,-1-1-1,1 1 1,0-1 0,1 0 0,-1 0-1,1 0 1,0-1 0,0 0 0,0 0-1,1 0 1,0 0 0,-1-1 0,1 0 0,12 4-1,-7-3-59,-1-1-1,0-1 0,1 0 0,-1 0 1,1-1-1,0 0 0,0-1 0,-1 0 1,1-1-1,0 0 0,15-4 0,-20 4 22,-1-1 1,0 0-1,0 0 0,0 0 0,-1 0 0,1-1 0,0 0 0,-1 0 0,0 0 1,1-1-1,-1 1 0,-1-1 0,1 0 0,0 0 0,-1 0 0,0-1 1,0 1-1,0-1 0,-1 0 0,0 0 0,0 0 0,0 0 0,0 0 0,1-7 1,0-9 132,-1 0 1,-1 1 0,-2-29 0,1 10 1240,0 39-1171,0 26-459,-1-23 261,1-1-1,0 1 1,0 0-1,0-1 1,1 1-1,-1 0 1,0-1-1,1 1 1,0 0 0,0-1-1,0 1 1,0-1-1,0 1 1,0-1-1,1 1 1,2 3 0,-1-4-94,0-1 1,-1 1-1,1-1 1,0 0-1,0 0 1,0 0-1,0 0 1,0 0 0,0 0-1,1-1 1,-1 0-1,0 1 1,0-1-1,6-1 1,-7 1-4,1 1 0,0-1 0,0-1 0,0 1 0,0 0 0,0-1-1,0 1 1,0-1 0,-1 0 0,1 0 0,0 0 0,-1 0 0,1 0 0,0-1 0,2-1 0,-3 0 71,0 0 1,0 1-1,0-1 0,0-1 1,-1 1-1,1 0 1,-1 0-1,0-1 0,0 1 1,0 0-1,-1-1 1,1-4-1,1-1 148,0 1 0,-1-1-1,-1 0 1,1 0 0,-2-14 0,0 21-43,1 0 0,0 1 0,-1-1 0,1 0 0,-1 0 0,1 1 0,-1-1 0,0 1 0,0-1 0,0 1-1,0-1 1,0 1 0,0-1 0,0 1 0,0 0 0,-1 0 0,1-1 0,0 1 0,-1 0 0,1 0 0,-1 0 0,1 1 0,-1-1 0,1 0 0,-1 0 0,0 1 0,1-1 0,-1 1 0,0 0 0,0-1 0,1 1 0,-1 0 0,0 0 0,-2 0 0,2 0-32,-1 0 0,0 0 0,0 0 0,1 1 0,-1-1 0,0 1 0,1-1 0,-1 1 0,1 0 0,-1 0 0,1 0 0,-1 0 0,1 1 0,0-1 0,-1 1 0,1-1 0,0 1 0,0 0 0,0 0 0,0 0 0,0 0 0,1 0 0,-1 0 0,1 0 0,-1 1 0,1-1 0,0 1 0,0-1 0,-2 5 0,-2 6 45,1-1 0,0 0 1,1 1-1,0 0 0,1 0 1,0 0-1,1 0 0,1 0 1,0 0-1,2 18 0,-1-29-55,-1 1 1,1 0-1,0 0 0,0-1 0,0 1 0,0 0 0,0-1 1,1 1-1,-1-1 0,1 0 0,-1 1 0,1-1 1,0 0-1,0 0 0,0 0 0,0 0 0,1-1 0,-1 1 1,0 0-1,1-1 0,-1 0 0,1 1 0,-1-1 1,1 0-1,0 0 0,-1 0 0,5 0 0,8 2 45,0-1 0,-1 0-1,30-2 1,-35 0-49,-4 0-3,0 0 0,0-1 0,0 0 0,0 0 0,0-1 0,0 1 0,0-1 0,-1 0 0,1 0 0,0-1 0,-1 1 0,0-1 0,0 0 0,1 0 0,-2 0 0,1-1 0,0 0 0,-1 1 0,1-1 0,-1-1 0,0 1 0,-1 0 0,1-1 0,3-8 0,0 0 10,-1 0 0,-1-1 0,0 0 0,-1 0 0,0 0 0,-1 0 0,0-28 0,-1 5 278,-2-45 659,1 73-680,-1 1-1,-1 0 1,0-1-1,0 1 1,0 0-1,-1 0 1,-5-10-1,8 18-234,0-1 1,-1 1-1,1 0 0,0-1 0,0 1 1,0 0-1,0-1 0,0 1 1,-1 0-1,1-1 0,0 1 1,0 0-1,0 0 0,-1-1 0,1 1 1,0 0-1,0 0 0,-1 0 1,1-1-1,0 1 0,-1 0 1,1 0-1,0 0 0,-1 0 0,1 0 1,0-1-1,-1 1 0,1 0 1,0 0-1,-1 0 0,1 0 1,0 0-1,-1 0 0,1 0 0,-1 0 1,-7 12 77,0 18-336,8-29 233,-5 26 8,2 2 1,0-1-1,2 0 1,1 0 0,6 47-1,-4-68-22,0-1 1,1 1-1,-1-1 0,1 1 1,0-1-1,1 0 0,0 0 1,0-1-1,0 1 0,0-1 1,1 0-1,0 0 0,0 0 1,0-1-1,1 0 0,0 0 1,-1 0-1,12 5 0,-13-7-21,0 0-1,0 0 1,0-1-1,1 1 0,-1-1 1,0 0-1,1 0 1,-1 0-1,1-1 1,0 0-1,-1 0 1,1 0-1,-1 0 0,1-1 1,-1 1-1,1-1 1,-1 0-1,1-1 1,-1 1-1,0-1 1,0 0-1,1 0 0,-1 0 1,-1 0-1,1-1 1,0 0-1,-1 0 1,7-5-1,-4 0 34,-1 0-1,0 1 0,0-2 1,0 1-1,-1 0 1,0-1-1,-1 0 1,0 0-1,0 0 0,-1 0 1,2-17-1,-1-8 326,-3-65 1,-2 63 46,-2-14 299,4 46-537,-1 1 0,0-1 0,0 1 0,0-1 0,0 1 0,-1-1-1,1 1 1,-1 0 0,0 0 0,0-1 0,-3-3 0,-1 21-131,4 12-4,2-1 1,0 1 0,2-1-1,0 0 1,2 1 0,9 33-1,-8-43-68,0 0-1,1-1 1,1 1-1,0-1 0,1 0 1,0-1-1,2 1 1,0-2-1,0 1 1,22 20-1,-30-32-172,1 0 0,-1 0 0,1 0 1,-1-1-1,1 1 0,0-1 0,-1 0 0,1 1 0,0-1 0,5 1 0,17 0-4454,-4-2-1858</inkml:trace>
  <inkml:trace contextRef="#ctx0" brushRef="#br0" timeOffset="2149.27">2043 800 5587,'0'0'9156,"73"28"-8436,-35-28-416,3 0-96,-1-3-112,-2-14-64,-3-2-32,-5-2-928,-7 1-865,-12-3-1216,-7 2-721,-4 1-224</inkml:trace>
  <inkml:trace contextRef="#ctx0" brushRef="#br0" timeOffset="2398.69">2335 638 1473,'0'0'13694,"-11"-5"-11653,-33-15-496,33 15-153,16 16-962,29 36 272,-15-23-579,-2 0-1,16 32 1,-29-49-118,-1 0 0,0 1 0,0-1 0,-1 1 0,0 0 0,0-1 1,0 1-1,-1 0 0,-1 0 0,1 0 0,-1 0 0,-2 16 0,1-22-45,1 0-1,-1 0 1,0 0-1,0-1 1,0 1-1,1 0 1,-2-1-1,1 1 1,0 0-1,0-1 1,0 1-1,-1-1 1,1 0-1,-1 1 1,1-1-1,-1 0 1,0 0-1,1 0 1,-1 0-1,0 0 1,0 0-1,-2 0 1,-21 5-2196,3-5-3542</inkml:trace>
  <inkml:trace contextRef="#ctx0" brushRef="#br0" timeOffset="4568.12">2760 650 5330,'0'0'16894,"0"-7"-16105,2 50-629,15 83 1,-13-102-142,1-1 0,1 0 0,2 0 0,0-1 0,1 0 0,22 37 0,-31-58-18,0-1 1,1 1-1,-1 0 1,0-1-1,1 1 1,-1-1-1,0 1 1,1-1-1,-1 1 1,1-1-1,-1 1 1,1-1-1,-1 0 1,1 1-1,-1-1 1,1 0-1,0 1 1,-1-1-1,1 0 1,-1 1-1,1-1 1,0 0-1,-1 0 1,2 0-1,4-12-81,-6-35-216,0 37 219,-2-16 0,-1-1-1,-1 1 1,-1 0 0,-12-34 0,7 25 74,-8-52-1,14 56 89,2 1 0,1-1-1,4-37 1,-3 66-80,1 0 0,-1 0-1,1 0 1,0 0 0,-1 0-1,1 0 1,0 0 0,0 0-1,1 0 1,-1 0 0,0 0 0,1 0-1,-1 1 1,1-1 0,-1 1-1,1-1 1,0 1 0,-1-1-1,1 1 1,0 0 0,0 0-1,0 0 1,0 0 0,0 0 0,0 1-1,1-1 1,-1 1 0,0-1-1,0 1 1,0 0 0,1-1-1,-1 1 1,0 0 0,0 1-1,0-1 1,1 0 0,-1 1 0,0-1-1,0 1 1,0 0 0,0-1-1,0 1 1,0 0 0,0 0-1,0 1 1,0-1 0,0 0-1,-1 1 1,1-1 0,0 1 0,-1-1-1,1 1 1,1 2 0,4 6-18,-1 0 1,0 0 0,0 0 0,-1 1 0,0 0 0,-1 0 0,0 0-1,-1 0 1,2 14 0,0 5-14,-2 0 0,0 43 0,-3-63-7,0-1 1,-1 1 0,-1-1-1,0 0 1,0 1 0,0-1-1,-5 9 1,5-13-91,0 0 0,-1 0 0,1 0 0,-1-1 0,0 1 0,-1-1-1,1 0 1,-1 0 0,0 0 0,1-1 0,-2 1 0,1-1 0,0 0 0,-7 3 0,10-7 123,1 0 0,-1 0 0,1 0 0,-1 0 1,1 0-1,0 0 0,-1 0 0,1-1 0,0 1 0,0 0 1,0 0-1,0 0 0,0-2 0,0 0 41,0 0-1,0 1 1,0-1 0,0 0-1,1 1 1,-1-1 0,1 0-1,0 1 1,0-1-1,2-4 1,-3 7-28,0 0 0,1-1 0,-1 1 1,0-1-1,1 1 0,-1 0 0,1-1 0,-1 1 0,1 0 0,-1-1 1,1 1-1,-1 0 0,1 0 0,-1 0 0,1-1 0,-1 1 1,1 0-1,-1 0 0,1 0 0,-1 0 0,1 0 0,0 0 0,19 9-103,19 29-46,-35-34 112,-1 1 0,1-1 0,0 1 0,0-1 0,1 0 0,-1-1 0,1 1 0,0-1 0,0 0 0,0 0 0,0 0 0,0-1 0,1 0 0,-1 0 0,1 0 0,10 1 0,-7-2-221,-1 0 1,1-1-1,0 0 1,-1-1-1,10-1 1,-14 1 175,-1 0 0,0 0 0,0 0 0,0-1 0,-1 1 0,1-1 1,0 1-1,0-1 0,-1 0 0,1 0 0,-1-1 0,0 1 0,1 0 0,-1-1 0,0 1 0,3-6 0,0-3 77,1-1-1,-1 0 0,-1 0 0,0 0 0,-1 0 0,0 0 0,1-19 0,1-71 3411,-5 97-2885,0 17-599,0 6 99,0 0 0,1 0 0,7 32 0,-7-45-103,0 0-1,1 0 1,0 0 0,0 0 0,0 0-1,1-1 1,-1 1 0,1-1 0,1 1 0,-1-1-1,0 0 1,1 0 0,0 0 0,0-1-1,0 0 1,0 1 0,10 4 0,-9-6-77,-1 0 0,2 0 1,-1-1-1,0 0 0,0 1 0,0-2 1,1 1-1,-1-1 0,0 0 0,8 0 1,-10 0 100,1-1 1,-1 1 0,0-1 0,0 1 0,0-1-1,0 0 1,0 0 0,0 0 0,0-1 0,0 1-1,0-1 1,-1 0 0,1 1 0,-1-1-1,1 0 1,-1-1 0,0 1 0,3-3 0,4-11 161,-1-1 0,-1 1 0,-1-1 0,0-1 0,3-18 0,6-17 1055,0-9 971,-15 62-2130,0-1 0,0 1-1,0 0 1,1 0-1,-1 0 1,0-1 0,0 1-1,0 0 1,1 0 0,-1 0-1,0 0 1,0-1-1,1 1 1,-1 0 0,0 0-1,0 0 1,1 0-1,-1 0 1,0 0 0,0 0-1,1 0 1,-1 0 0,0 0-1,1 0 1,-1 0-1,0 0 1,0 0 0,1 0-1,-1 0 1,0 0-1,0 0 1,1 0 0,-1 1-1,0-1 1,0 0-1,1 0 1,-1 0 0,0 0-1,0 1 1,0-1 0,1 0-1,-1 0 1,0 0-1,0 1 1,0-1 0,0 0-1,1 0 1,-1 0-1,0 1 1,0-1 0,8 16-90,-1 1-103,2-1 0,0 0 0,1 0 0,0-1 0,17 20 0,-27-35 161,1 1 0,-1-1-1,0 1 1,1-1-1,-1 1 1,0-1-1,1 1 1,-1-1-1,0 0 1,1 1-1,-1-1 1,1 1 0,-1-1-1,1 0 1,-1 0-1,1 1 1,-1-1-1,1 0 1,-1 0-1,1 1 1,-1-1-1,1 0 1,0 0 0,-1 0-1,1 0 1,-1 0-1,1 0 1,-1 0-1,1 0 1,0 0-1,-1 0 1,1 0-1,-1 0 1,1 0 0,-1-1-1,1 1 1,0 0-1,-1 0 1,1-1-1,-1 1 1,1 0-1,-1-1 1,0 1-1,1 0 1,-1-1 0,1 1-1,-1-1 1,0 1-1,1-1 1,-1 1-1,0-1 1,1 1-1,-1-1 1,0 1-1,0-1 1,1 1-1,-1-1 1,0 1 0,0-1-1,0 1 1,0-1-1,0 0 1,0 1-1,0-1 1,0 1-1,0-2 1,0-41 195,0 41-155,-1-1 1,1 1-1,-1 0 0,0-1 0,0 1 0,0 0 0,0-1 0,0 1 0,-1 0 1,1 0-1,-1 0 0,1 0 0,-1 0 0,0 1 0,0-1 0,0 0 0,0 1 1,0-1-1,0 1 0,0 0 0,0 0 0,0-1 0,-1 1 0,1 1 0,-5-2 1,-1 0 37,0 0 0,0 1 0,0 0 1,0 0-1,0 1 0,-15 1 0,20 0-57,0-1-1,0 2 1,0-1-1,1 0 0,-1 0 1,0 1-1,1 0 1,-1-1-1,1 1 0,-1 0 1,1 0-1,0 1 1,-1-1-1,1 0 0,1 1 1,-1-1-1,0 1 1,1 0-1,-1-1 0,1 1 1,0 0-1,-1 0 1,2 0-1,-1 0 0,-1 4 1,-1 7 2,0 0 0,1-1 1,0 1-1,0 19 0,2-27-18,0 0 1,0 0-1,1-1 0,-1 1 0,1 0 1,1 0-1,-1-1 0,5 12 1,-5-15-63,1 1 0,0-1 1,0 1-1,0-1 1,0 0-1,0 0 1,1 0-1,-1 0 0,1 0 1,-1-1-1,1 1 1,0-1-1,-1 1 1,1-1-1,0 0 0,0 0 1,0 0-1,5 0 1,0 1-525,1 0 1,-1-1 0,1 0 0,-1-1-1,1 1 1,-1-2 0,17-1-1,-22 1 549,0 0-1,1 0 1,-1 0-1,0 0 1,0-1-1,0 1 1,-1-1-1,1 0 1,0 0-1,-1 0 0,1 0 1,-1 0-1,1 0 1,-1-1-1,0 1 1,0-1-1,0 0 1,0 1-1,-1-1 1,1 0-1,-1 0 0,2-6 1,1-5 1022,0 1 0,-2-1 0,0 0 0,0 0 0,-1 0-1,-1 0 1,0 0 0,-3-18 0,0 31-131,0 7-762,-2 10-278,2-2 215,2 1 0,0-1 0,1 0 0,0 1 0,1-1-1,0 1 1,2-1 0,-1 0 0,2 0 0,0 0 0,0-1 0,2 1 0,-1-1-1,16 24 1,2-3 4,1 0 0,46 47-1,23 31-24,-88-105-82,0 0 1,-1 1-1,0 0 0,4 12 1,-7-19 48,-1 1 1,1-1 0,0 0-1,-1 0 1,0 0-1,1 0 1,-1 1 0,0-1-1,0 0 1,1 0 0,-1 1-1,0-1 1,0 0-1,0 0 1,-1 1 0,1-1-1,0 0 1,0 0 0,-1 1-1,1-1 1,-1 0-1,1 0 1,-1 0 0,1 0-1,-1 0 1,0 0-1,1 0 1,-1 0 0,0 0-1,0 0 1,0 0 0,0 0-1,0 0 1,0-1-1,0 1 1,0 0 0,0-1-1,0 1 1,0-1 0,0 1-1,-2 0 1,-17 2-422,-1-1-1,1 0 1,-1-2 0,1 0 0,-1-1 0,-38-8 0,55 8 424,0 0 1,0-1 0,0 1-1,0-1 1,0 1 0,1-1 0,-1-1-1,1 1 1,-1 0 0,1-1-1,0 1 1,0-1 0,0 0 0,0 0-1,1-1 1,-1 1 0,1 0-1,0-1 1,0 0 0,0 1 0,0-1-1,1 0 1,-1 0 0,1 0-1,0 0 1,0 0 0,1 0 0,-1-5-1,0-1 105,1 0-1,1 1 0,-1-1 0,2 0 1,-1 0-1,1 1 0,1-1 1,0 1-1,0-1 0,9-16 0,60-102 808,-36 69-334,-3-2 0,-3-1 0,36-106 0,-61 148-71,-2 0-1,0 0 1,-2-1 0,0-31-1,-1 42-226,0 9-232,0 1 0,0 0 1,0-1-1,0 1 0,0-1 1,0 1-1,0 0 0,0-1 1,0 1-1,-1 0 0,1-1 1,0 1-1,0 0 0,0-1 0,0 1 1,-1 0-1,1-1 0,0 1 1,0 0-1,0-1 0,-1 1 1,1 0-1,0 0 0,-1-1 1,1 1-1,0 0 0,0 0 1,-1 0-1,1-1 0,-1 1 1,1 0-1,-1 0 0,1 0-14,-1 0-1,1 0 0,-1 0 1,1 1-1,-1-1 1,1 0-1,-1 0 0,1 1 1,-1-1-1,1 0 0,-1 1 1,1-1-1,-1 0 1,1 1-1,0-1 0,-1 1 1,1-1-1,-1 0 0,1 1 1,0-1-1,0 1 1,-1-1-1,1 1 0,0-1 1,0 1-1,0 0 0,-1 0 1,-3 18 4,0 1 0,1-1 0,1 1 1,1 0-1,1 0 0,0 0 0,2 0 0,5 31 0,-2-30 5,1 0 0,0 0 0,15 29 0,-16-38-19,1-1 0,0 1 0,1-2 0,1 1 0,0-1 0,0 0 0,11 10 0,-15-17-9,0 0-1,0 0 0,0 0 0,1-1 0,-1 0 0,1 0 1,-1 0-1,1 0 0,0-1 0,0 1 0,0-1 0,-1 0 1,1-1-1,9 1 0,-10-1 23,-1 0 1,1-1-1,0 1 0,0-1 1,-1 0-1,1 0 0,-1 0 1,1 0-1,-1-1 0,1 1 0,-1-1 1,0 0-1,1 0 0,-1 0 1,0 0-1,0-1 0,-1 1 1,1-1-1,3-3 0,4-10 21,0-1-1,-1 1 0,-1-2 1,-1 1-1,0-1 0,-1 0 1,-1 0-1,4-27 0,-2-4 337,0-99 0,-7 144-347,-4-51 106,4 52-101,-1 0 0,1 0 1,-1 1-1,0-1 0,0 0 1,0 0-1,-1 1 0,1-1 1,-1 1-1,1-1 0,-1 1 1,0 0-1,0-1 1,0 1-1,0 0 0,-3-2 1,5 4-19,0 0 0,-1 0 0,1 0 1,0 0-1,-1 0 0,1 0 0,0 0 1,-1 0-1,1 0 0,0 0 1,0 0-1,-1 0 0,1 0 0,0 0 1,-1 0-1,1 0 0,0 0 0,0 0 1,-1 0-1,1 0 0,0 1 1,-1-1-1,1 0 0,0 0 0,0 0 1,0 1-1,-1-1 0,1 0 0,0 0 1,0 0-1,0 1 0,-1-1 1,1 0-1,0 0 0,0 1 0,0-1 1,0 1-1,-6 12-90,6-13 92,-4 18 6,1 0 0,1 1 0,0 0 0,2-1 0,0 1 0,1-1 0,4 24 0,-2-24 3,2-1-1,0 0 1,1 0-1,0-1 1,16 29-1,-6-18-19,1 0-1,27 33 1,-40-55-166,16 14-198,-19-18 174,0-1 1,-1 1 0,1-1 0,0 0 0,0 1-1,0-1 1,0 0 0,0 0 0,0 1 0,0-1-1,0 0 1,0 0 0,-1 0 0,1 0-1,0 0 1,2-1 0,0-4-2979,-3-12-1913</inkml:trace>
  <inkml:trace contextRef="#ctx0" brushRef="#br0" timeOffset="4769.46">4195 654 2161,'0'0'19705,"-17"-23"-19001,27 21-15,11 0-433,7 0-224,2-1 0,4 3 80,-2-2-112,2 0 0,-1 0-560,-6-2-1265,-14-3-3570</inkml:trace>
  <inkml:trace contextRef="#ctx0" brushRef="#br0" timeOffset="4989.67">3208 450 7684,'0'0'8916,"65"-15"-25324</inkml:trace>
  <inkml:trace contextRef="#ctx0" brushRef="#br0" timeOffset="5750.92">5068 633 2865,'0'0'12283,"-18"-5"-11506,-60-15-244,73 18-441,0 1-1,0 1 1,0-1-1,0 0 1,-1 1 0,1 0-1,0 1 1,0-1-1,0 1 1,0 0 0,0 0-1,-10 4 1,12-4-39,0 1 0,-1 0 0,1 0-1,0 1 1,0-1 0,0 1 0,0-1 0,1 1 0,-1 0 0,1 0 0,0 0 0,0 1 0,-3 4 0,0 4 10,1-1 1,1 1-1,0-1 1,0 1-1,1 0 0,1 0 1,0 1-1,1 14 1,0-24-59,1 0 0,-1 0 0,1 0 0,0 0 0,0 0 0,0-1 0,0 1 0,0 0 0,0-1 0,1 1 0,-1 0 0,1-1 0,0 0 0,0 1 0,0-1 0,0 0 0,0 0 0,0 0 0,0 0 0,1-1 0,-1 1 0,1 0 0,0-1 0,-1 0 1,1 0-1,0 0 0,0 0 0,-1 0 0,1 0 0,0-1 0,0 1 0,4-1 0,-1 1 3,0 0 0,0-1 0,0 0 0,0 0 0,0 0 1,0-1-1,0 0 0,0 0 0,0-1 0,-1 1 0,1-1 0,0 0 0,-1-1 1,0 1-1,10-7 0,-9 3 6,0-1 1,0 0-1,-1 0 0,1 0 1,-1-1-1,-1 0 1,0 0-1,0 0 0,0 0 1,-1-1-1,0 1 0,-1-1 1,2-15-1,1-10 141,-2 1 1,-1-43-1,-2 33 288,1 4 146,-1 0 1,-3 0-1,-8-48 1,7 166-222,4-45-478,2-1-1,1 1 0,12 49 0,-10-64-56,1 0 0,0-1-1,2 1 1,0-1-1,1-1 1,0 0 0,19 25-1,-24-37-504,0 0-1,0 0 1,1-1 0,0 0 0,0 1-1,0-1 1,0-1 0,1 1-1,9 3 1,16 3-5816</inkml:trace>
  <inkml:trace contextRef="#ctx0" brushRef="#br0" timeOffset="7090.46">5401 563 7972,'0'0'9804,"-14"-2"-9428,-46-5-72,58 7-287,0 1-1,0-1 0,0 0 0,1 1 0,-1 0 1,0-1-1,1 1 0,-1 0 0,0 0 1,1 0-1,-1 0 0,1 0 0,-1 0 0,1 0 1,0 0-1,-1 1 0,1-1 0,0 1 0,0-1 1,0 1-1,0-1 0,-1 3 0,-11 35 176,12-35-172,-1 6 4,0 1 1,0 0 0,1 0-1,0 0 1,1 0 0,1 0-1,2 17 1,-3-25-51,1 0 0,0 1 0,-1-1 0,1 0 0,1 0 0,-1-1 0,0 1-1,1 0 1,-1 0 0,1 0 0,0-1 0,0 1 0,0-1 0,0 0 0,0 1 0,0-1 0,1 0 0,-1 0 0,1-1 0,0 1 0,-1 0 0,1-1 0,0 0 0,0 1 0,0-1 0,0 0 0,0-1 0,0 1 0,6 0-1,-5 0-27,-1-1 0,1 0 0,0 0 0,0 0 0,-1 0-1,1-1 1,0 1 0,-1-1 0,1 0 0,-1 0 0,1-1-1,-1 1 1,1 0 0,-1-1 0,0 0 0,0 0 0,3-3-1,-1 1 57,-1-1-1,0 1 0,-1-1 0,1 0 0,-1-1 1,0 1-1,-1 0 0,1-1 0,2-9 0,-1 0 203,-1 1 0,0-1 0,-2 1 0,1-1 0,-2 0 0,-1-20 0,0 2 1215,0 23-993,-2 16 55,-2 17 74,4-7-568,0-5-50,1 0 0,0 1 0,0-1 0,1 1-1,3 13 1,-3-22 41,0 0-1,0 0 0,0-1 1,0 1-1,1 0 0,-1-1 0,1 1 1,-1-1-1,1 1 0,0-1 1,0 0-1,0 0 0,0 0 1,0 0-1,1 0 0,-1-1 0,1 1 1,-1 0-1,1-1 0,-1 0 1,1 0-1,0 0 0,0 0 1,0 0-1,4 0 0,-2 1-203,1-1-1,-1-1 0,0 1 1,0-1-1,1 0 1,-1 0-1,0 0 1,0-1-1,1 0 0,-1 0 1,6-2-1,-8 2 196,-1-1-1,1 1 0,-1-1 0,1 0 1,-1 0-1,0 0 0,1 0 0,-1 0 0,0 0 1,-1 0-1,1-1 0,0 1 0,-1-1 1,1 0-1,-1 1 0,0-1 0,0 0 1,0 0-1,0 1 0,0-1 0,0-4 1,2-14 755,-1 0 1,-1 0-1,-1 0 1,-4-31 0,-1 31 357,5 21-1043,0-1 0,-1 1 0,1-1 0,0 1-1,0-1 1,-1 1 0,1-1 0,0 1 0,-1-1 0,1 1 0,0-1 0,-1 1-1,1 0 1,-1-1 0,1 1 0,-1 0 0,1-1 0,-1 1 0,1 0 0,-1-1-1,1 1 1,-1 0 0,1 0 0,-1 0 0,1 0 0,-1-1 0,0 1 0,1 0-1,-1 0 1,1 0 0,-2 0 0,1 4-54,-1-1-1,1 0 1,0 0-1,0 1 1,0-1-1,0 1 1,1-1-1,0 1 1,-1-1-1,2 7 1,-2-6 9,0 7 11,1 0-1,0 0 1,0 0 0,1 0 0,1 0-1,0 0 1,0 0 0,5 11 0,-5-18-15,0 1 1,0-1 0,0 0 0,1 0-1,-1 0 1,1-1 0,0 1 0,0-1 0,1 1-1,-1-1 1,1 0 0,-1 0 0,1 0 0,0-1-1,0 1 1,0-1 0,0 0 0,1 0 0,-1-1-1,1 1 1,8 1 0,-9-2-53,1 0-1,-1 0 1,1-1-1,-1 1 1,1-1 0,-1 0-1,1 0 1,-1-1 0,1 1-1,-1-1 1,1 0 0,-1 0-1,0-1 1,1 1 0,7-5-1,-8 3 36,0 0 0,-1-1 0,1 1 0,-1-1 0,1 0 0,-1 0 0,0 0 0,0 0 0,-1-1 0,0 1 0,1-1 0,-1 1 0,-1-1 0,3-6 0,0-9 64,0 0 1,0 0 0,-2-1 0,-1 1 0,-1-25-1,0 44-9,0 0 0,-1-1-1,1 1 1,0 0 0,-1 0-1,1-1 1,0 1-1,-1 0 1,0 0 0,1 0-1,-1 0 1,0-1 0,1 1-1,-1 0 1,0 0 0,0 1-1,0-1 1,0 0-1,0 0 1,-2-1 0,3 2-27,-1 0 0,1-1 0,-1 1 0,1 0 0,-1 0 0,1 0 0,-1-1 0,1 1 0,-1 0 1,0 0-1,1 0 0,-1 0 0,1 0 0,-1 0 0,1 0 0,-1 0 0,1 1 0,-1-1 0,1 0 1,-1 0-1,1 0 0,-1 0 0,1 1 0,-1-1 0,1 0 0,-1 1 0,1-1 0,-1 0 0,1 1 0,0-1 1,-1 0-1,1 1 0,0-1 0,-1 1 0,1-1 0,0 1 0,0-1 0,-1 1 0,1-1 0,0 1 0,0-1 1,0 1-1,-1-1 0,1 1 0,0-1 0,0 1 0,0-1 0,0 1 0,0 0 0,-1 7-2,0 0-1,0 0 0,1 0 0,0 0 1,0 0-1,1 0 0,0-1 0,1 1 1,-1 0-1,2 0 0,-1-1 0,1 1 1,0-1-1,0 0 0,1 0 0,6 9 1,-6-10-41,0-1 0,1 0 0,0 0-1,0-1 1,0 0 0,0 0 0,1 0 0,-1 0 0,1-1 0,0 0 0,0 0 0,0 0 0,1-1 0,-1 0 0,0 0 0,1-1 0,0 0 0,-1 0 0,1 0 0,7-1 0,-10 0 7,0 0 1,0 0-1,0 0 1,0 0-1,0-1 1,0 0-1,0 0 1,-1 0-1,1 0 1,0 0-1,0-1 0,-1 0 1,4-2-1,-4 1 41,0 0-1,0 0 0,0 0 0,-1-1 0,1 1 0,-1-1 1,0 0-1,0 1 0,-1-1 0,1 0 0,-1 0 1,2-6-1,8-48 118,-9 46 102,-1 0 0,2 1 0,0-1 0,0 1 0,1 0 0,0 0 0,8-14 0,-12 24-218,0 1 0,1 0 0,-1 0 0,0-1 0,0 1-1,1 0 1,-1 0 0,0 0 0,0 0 0,1-1 0,-1 1 0,0 0-1,1 0 1,-1 0 0,0 0 0,1 0 0,-1 0 0,0 0 0,1 0-1,-1 0 1,0 0 0,1 0 0,-1 0 0,0 0 0,1 0 0,-1 0-1,0 0 1,1 0 0,-1 0 0,0 1 0,1-1 0,-1 0 0,0 0 0,0 0-1,1 0 1,-1 1 0,0-1 0,0 0 0,1 0 0,-1 1 0,0-1-1,11 12-126,2 6-10,-2 1-1,0 0 0,-1 0 0,0 1 1,-2 0-1,-1 1 0,0 0 0,5 35 1,-12-56 111,0 0 0,0 0 0,0 0 0,0 0 1,0 1-1,0-1 0,0 0 0,0 0 0,0 0 0,0 1 1,0-1-1,0 0 0,0 0 0,0 1 0,0-1 0,0 0 1,0 0-1,0 0 0,0 0 0,0 1 0,1-1 0,-1 0 1,0 0-1,0 0 0,0 1 0,0-1 0,0 0 0,0 0 1,1 0-1,-1 0 0,0 0 0,0 1 0,0-1 0,0 0 1,1 0-1,-1 0 0,0 0 0,0 0 0,0 0 1,1 0-1,-1 0 0,0 0 0,0 0 0,0 0 0,1 0 1,-1 0-1,0 0 0,0 0 0,0 0 0,1 0 0,-1 0 1,0 0-1,0 0 0,0 0 0,1 0 0,-1 0 0,0 0 1,0 0-1,0 0 0,0-1 0,1 1 0,-1 0 0,8-14-3,4-68 331,-8 47 505,14-52 0,-17 84-748,0 1-1,-1-1 1,2 0-1,-1 1 1,0-1-1,0 1 1,1-1-1,-1 1 1,1 0-1,0 0 1,0 0-1,0 0 1,0 0-1,0 0 1,4-3-1,-5 5-56,1-1 0,-1 1 0,0 0 0,1-1 0,-1 1 0,0 0 0,1 0 0,-1-1-1,1 1 1,-1 0 0,0 1 0,1-1 0,-1 0 0,1 0 0,-1 1 0,0-1 0,1 0 0,-1 1-1,0-1 1,0 1 0,1 0 0,-1 0 0,0-1 0,0 1 0,0 0 0,0 0 0,0 0 0,0 0-1,0 0 1,0 0 0,0 0 0,1 2 0,8 12-5,-1 0 0,0 1 0,-1 0 0,-1 0 0,10 31 1,9 20-2679,-26-66 2370,0 0-11,1 0 0,-1-1 0,0 1 1,0-1-1,1 1 0,-1 0 0,0-1 0,1 1 0,-1-1 0,0 1 0,1-1 0,-1 1 0,1-1 0,-1 1 0,1-1 0,-1 0 0,1 1 0,0-1 0,-1 0 0,1 1 1,-1-1-1,1 0 0,0 0 0,0 1 0,11-1-9004</inkml:trace>
  <inkml:trace contextRef="#ctx0" brushRef="#br0" timeOffset="7697.54">6835 469 10741,'0'0'10778,"0"0"-10724,0 0 1,0 0-1,0 0 0,0 0 0,0 0 1,0 0-1,1 0 0,-1 0 0,0-1 0,0 1 1,0 0-1,0 0 0,0 0 0,0 0 1,0 0-1,0 0 0,0 0 0,0 0 0,0 0 1,0 0-1,0-1 0,0 1 0,0 0 1,0 0-1,0 0 0,0 0 0,0 0 1,0 0-1,0 0 0,0 0 0,0-1 0,0 1 1,0 0-1,0 0 0,0 0 0,0 0 1,0 0-1,0 0 0,0 0 0,-1 0 0,1 0 1,0 0-1,0 0 0,0 0 0,0-1 1,208-9 1340,-169 5-1397,-1-2 0,-1-1 0,53-19 0,-79 24-180,-1-2 1,0 1-1,17-12 0,-25 15-41,0-1 0,0 1 1,0-1-1,0 0 0,0 1 0,0-1 0,0-1 0,0 1 0,-1 0 0,1 0 0,-1 0 0,1-1 0,-1 1 1,0-1-1,0 1 0,0-1 0,-1 1 0,1-1 0,0 0 0,-1-3 0,0 4-27,0 1 0,0 0 1,-1 0-1,1 0 0,-1 0 0,1 0 0,-1 0 0,1 0 1,-1 0-1,0 0 0,1 0 0,-1 0 0,0 0 0,0 1 1,1-1-1,-1 0 0,0 0 0,0 1 0,0-1 1,0 1-1,0-1 0,0 1 0,0-1 0,-2 1 0,-33-12-1508,22 8 1633,3 0-225,-11-3 7987,30 13-2622,10 8-4968,-1 1 0,0 1 0,-1 1 0,-1 0 0,0 1-1,-1 1 1,-2 0 0,1 0 0,13 33 0,-25-50-123,0 1-1,0 0 1,0 0 0,0 0-1,0 0 1,0 1 0,-1-1-1,0 0 1,0 0-1,0 0 1,0 0 0,0 4-1,-1-5 20,1-1 1,-1 0-1,1 0 0,-1 1 0,0-1 1,1 0-1,-1 0 0,0 0 1,0 0-1,0 0 0,0 0 0,0 0 1,0 0-1,0 0 0,0-1 0,0 1 1,0 0-1,0-1 0,0 1 0,-1 0 1,1-1-1,0 0 0,-1 1 0,1-1 1,0 0-1,0 0 0,-1 1 0,-1-1 1,-26 2-2768,11-4-2247,11-1-275</inkml:trace>
  <inkml:trace contextRef="#ctx0" brushRef="#br0" timeOffset="8100.92">7845 315 7924,'0'0'15233,"-8"-15"-12789,6 18-2445,0 0 0,0 0-1,1 0 1,-1 0 0,1 1 0,-1-1-1,1 0 1,0 1 0,0-1 0,1 1-1,-1-1 1,1 6 0,-1-2 9,-3 22 79,1-1 0,2 1 0,1 0 0,4 35 0,-2-54-73,0 1 0,0-1 0,1 0 0,0 0 0,1 0 0,0-1-1,1 1 1,8 14 0,-8-21-1751</inkml:trace>
  <inkml:trace contextRef="#ctx0" brushRef="#br0" timeOffset="8379.24">7678 518 8132,'0'0'12603,"0"0"-12558,-1 0 0,1 0 0,0 0 0,0 0 0,0-1 0,0 1 1,0 0-1,-1 0 0,1 0 0,0 0 0,0 0 0,0-1 0,0 1 0,0 0 0,0 0 0,0 0 0,0 0 1,0-1-1,0 1 0,-1 0 0,1 0 0,0 0 0,0 0 0,0-1 0,0 1 0,0 0 0,0 0 1,0 0-1,0-1 0,1 1 0,-1 0 0,0 0 0,0 0 0,0 0 0,0-1 0,0 1 0,0 0 1,0 0-1,0 0 0,0 0 0,0-1 0,1 1 0,-1 0 0,0 0 0,0 0 0,0 0 0,0 0 1,0 0-1,1-1 0,-1 1 0,0 0 0,36-5-7,-1-2 0,0-1 0,0-2-1,58-25 1,-91 34-328,-1 1 0,1-1 0,-1 0 0,0 0 0,1 0 0,-1 1 0,0-1 0,0 0 0,1 0-1,-1-1 1,0 1 0,0 0 0,0 0 0,1-2 0,3-10-4478</inkml:trace>
  <inkml:trace contextRef="#ctx0" brushRef="#br0" timeOffset="9088.68">8158 48 5298,'0'0'12804,"10"-2"-10155,44 3-1956,96-4-293,-134 1-314,0 0 0,0-1 0,-1 0-1,1-1 1,-1-1 0,0-1 0,16-8-1,-17 10 2434,-13 15-648,-2 3-2280,1 72 1014,4-1-1,17 106 1,-11-143-469,1-1 0,3 0 0,1-2 0,3 1 0,27 51 0,-43-95-127,2 6 18,1 0 1,-1-1-1,0 1 1,-1 0 0,0 1-1,0-1 1,-1 1 0,0-1-1,-1 1 1,1 14-1,-2-22-23,-1 0 0,1-1 0,-1 1 0,1 0-1,-1 0 1,0 0 0,0-1 0,1 1-1,-1 0 1,0-1 0,0 1 0,0-1-1,0 1 1,0-1 0,0 1 0,0-1-1,0 1 1,0-1 0,0 0 0,0 0-1,0 1 1,0-1 0,0 0 0,-2 0-1,-32 3 130,30-2-117,-95 1-2441,98-3 2022,0 1 0,0 0 0,1-1 0,-1 1 0,0-1-1,1 1 1,-1-1 0,0 0 0,1 0 0,-1 0 0,1 0 0,-1 0 0,1 0-1,-1 0 1,1 0 0,0 0 0,0-1 0,0 1 0,-2-3 0,-7-8-7761</inkml:trace>
  <inkml:trace contextRef="#ctx0" brushRef="#br0" timeOffset="10899.58">7896 1005 1889,'0'0'10511,"-7"-11"-3291,7 126-2165,1-116-5025,0 1-1,0-1 0,1 0 0,-1 1 0,0-1 1,0 0-1,0 0 0,0 0 0,0 0 1,0 0-1,0 0 0,0 0 0,0 0 1,0-1-1,-1 1 0,1 0 0,0-2 0,10-16-4488,-8 11-1884</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5:24.611"/>
    </inkml:context>
    <inkml:brush xml:id="br0">
      <inkml:brushProperty name="width" value="0.05" units="cm"/>
      <inkml:brushProperty name="height" value="0.05" units="cm"/>
      <inkml:brushProperty name="color" value="#E71224"/>
    </inkml:brush>
  </inkml:definitions>
  <inkml:trace contextRef="#ctx0" brushRef="#br0">65 1928 1649,'0'0'11560,"-5"0"-10378,-15 0-78,15 0 1687,-9-18 1002,9 4-3619,1 0-1,0-1 0,1 1 0,1-1 1,-1-19-1,4-81 165,1 49-264,-2-70 105,0 134-175,0 0 1,1 0-1,0 1 1,-1-1-1,1 0 1,0 1-1,0-1 1,0 0 0,0 1-1,0-1 1,0 1-1,1 0 1,-1-1-1,0 1 1,1 0-1,-1 0 1,1 0 0,-1 0-1,1 0 1,0 0-1,-1 0 1,4 0-1,46-18-63,-39 16 70,126-34 36,49-18-22,161-49 31,-16 7-14,-206 50-75,168-38 0,202-17 55,279-67 1,-97 15 25,-418 92-9,-41 9 7,152-35-150,204-40 174,29 12 66,-183 49 29,-370 62-81,327-26 187,-164 20-101,109-4-20,-152 9-177,343 6 38,-198 10 60,91 9-17,-156-5-23,-140-10-63,181 30-1,47 47 81,-290-68-23,-1 2 1,-1 3-1,77 39 0,-97-42-19,-21-13-6,0 1-1,0 0 0,-1 1 1,1 0-1,-1-1 0,1 2 1,-1-1-1,0 1 0,-1-1 1,1 1-1,-1 0 0,6 11 1,10 14 68,28 34 0,-28-39-8,-1 0-1,19 35 0,-31-47-56,0 0 0,-1 0-1,0 1 1,-1-1 0,-1 1-1,0 0 1,-1 1 0,2 18-1,-3-22 8,0 1 0,1-1 0,0 0 0,1 0 0,0 0 0,1-1 0,12 21-1,-11-20-1,1 1 0,-1 1 0,-1-1-1,-1 1 1,5 17 0,-8-22-7,1 1-1,0-1 1,0 0 0,1 0 0,0 0-1,6 12 1</inkml:trace>
  <inkml:trace contextRef="#ctx0" brushRef="#br0" timeOffset="405.05">9840 861 4258,'0'0'8270,"-3"0"-7864,2 1-284,0-1 0,-1 0 1,1 1-1,0-1 0,-1 1 0,1-1 1,0 1-1,0 0 0,0 0 1,0-1-1,-1 1 0,1 0 0,0 0 1,0 0-1,1 0 0,-1 0 0,0 0 1,0 0-1,0 1 0,1-1 0,-1 0 1,0 2-1,-1 1 137,1 0 0,0 0 0,0 0 0,0 0 0,0 0 0,1 0-1,-1 1 1,1 4 0,0-6-141,0 0-1,0 0 0,0 0 0,0 0 0,1 0 1,-1 0-1,1 0 0,0 0 0,-1 0 1,1 0-1,1-1 0,-1 1 0,0 0 1,1 0-1,0-1 0,-1 1 0,1-1 0,0 0 1,0 1-1,0-1 0,1 0 0,-1 0 1,0 0-1,1-1 0,4 4 0,0-4-30,0 1 0,0-1 0,0-1-1,0 1 1,0-1 0,0 0 0,0-1 0,0 0-1,0 0 1,-1 0 0,1-1 0,0 0-1,-1 0 1,1-1 0,-1 0 0,1 0-1,-1-1 1,0 1 0,-1-1 0,1 0 0,-1-1-1,1 1 1,-1-1 0,-1 0 0,1-1-1,-1 1 1,0-1 0,0 0 0,0 0 0,-1 0-1,0 0 1,0-1 0,-1 1 0,1-1-1,-2 0 1,1 1 0,-1-1 0,0 0-1,1-10 1,-3 16-110,1 0 0,0 1 0,0-1 0,0 0 0,0 0 0,-1 0 0,1 1 0,0-1 0,-1 0 0,1 1 0,-1-1 0,1 0 0,-1 1 0,1-1 0,-1 0 0,1 1 0,-1-1 0,0 1 0,1-1 0,-1 1-1,0-1 1,1 1 0,-1 0 0,0-1 0,0 1 0,1 0 0,-1-1 0,0 1 0,-1 0 0,-30-4-1606,22 4 809,-44-5-5601,-8-2-7492</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6:19.656"/>
    </inkml:context>
    <inkml:brush xml:id="br0">
      <inkml:brushProperty name="width" value="0.05" units="cm"/>
      <inkml:brushProperty name="height" value="0.05" units="cm"/>
      <inkml:brushProperty name="color" value="#E71224"/>
    </inkml:brush>
  </inkml:definitions>
  <inkml:trace contextRef="#ctx0" brushRef="#br0">17 590 9812,'0'0'11547,"-3"0"-11187,3 0-357,-1 0-1,0 0 0,1 1 1,-1-1-1,0 0 1,1 0-1,-1 1 0,1-1 1,-1 0-1,0 1 0,1-1 1,-1 0-1,1 1 1,-1-1-1,1 1 0,-1-1 1,1 1-1,0-1 1,-1 1-1,1-1 0,0 1 1,-1 0-1,1-1 0,0 1 1,0 0-1,-1-1 1,1 1-1,0-1 0,0 1 1,0 0-1,0-1 1,0 1-1,0 0 0,0 0 1,4 32 12,-3-28-4,80 299 254,-36-149-157,-45-222-369,-7 39 262,-1 1 0,-1 0 0,-18-36 1,-1-4 3,18 41 86,1 0 0,1 0 1,1-1-1,1 0 0,2 0 0,1 0 0,0-31 0,3 56-72,0 1 0,0 0 0,0-1 1,0 1-1,1 0 0,-1 0 0,1-1 1,-1 1-1,1 0 0,-1 0 0,1 0 1,0 0-1,0 0 0,-1 0 0,1 0 1,0 0-1,0 0 0,0 0 0,0 0 1,0 0-1,0 0 0,0 1 0,2-2 1,1 1-2,-1-1 0,1 1 0,-1 0 0,1 0 0,0 0 1,0 1-1,0 0 0,5-1 0,-3 1-20,1 0 0,-1 1 0,1 0 0,-1 0 0,0 0 0,1 1 0,-1 0 0,0 0 0,11 5 0,-12-2-6,0-1 0,-1 1 0,1 0 0,-1 0 0,0 0 0,-1 0 0,1 1 0,-1-1 0,0 1-1,0 0 1,-1 0 0,1 0 0,-1 1 0,-1-1 0,1 0 0,0 11 0,0 8-28,0 1 0,-5 46 0,3-64-45,-1 0 1,-1 0 0,0 0-1,0 0 1,0 0-1,-1 0 1,0-1-1,-1 1 1,0-1 0,0 0-1,0 0 1,-1 0-1,0 0 1,-1-1-1,1 0 1,-1 0-1,0-1 1,-1 1 0,-8 5-1,11-10-108,3-35 565,1 32-344,0 1 1,0-1 0,0 0-1,1 0 1,-1 1-1,0-1 1,1 0-1,-1 1 1,1-1-1,-1 0 1,1 1-1,0-1 1,0 1-1,0-1 1,0 1-1,0-1 1,0 1 0,0 0-1,0 0 1,0-1-1,1 1 1,-1 0-1,1 0 1,-1 0-1,1 0 1,-1 0-1,1 1 1,-1-1-1,1 0 1,2 0-1,-2 1-17,1-1-1,-1 1 0,0 0 1,1 0-1,-1 0 0,1 0 1,-1 0-1,1 1 0,-1-1 1,0 1-1,1 0 0,-1-1 0,0 1 1,0 0-1,1 0 0,-1 1 1,0-1-1,0 0 0,0 1 1,0-1-1,2 4 0,8 9-65,20 31 0,-21-28-379,1 0 0,15 16 0,-24-29-237,1 0 0,0-1 0,0 1 0,0-1 0,1 0 0,-1 0 0,1 0 0,0-1 0,-1 0 0,1 0 0,0 0 0,10 2 0,12-1-5008</inkml:trace>
  <inkml:trace contextRef="#ctx0" brushRef="#br0" timeOffset="1856.01">527 876 3394,'0'0'10463,"-6"-17"-8657,-23-49-437,29 65-1302,-1-1 0,1 1 1,-1 0-1,0 0 1,1-1-1,-1 1 0,0 0 1,0 0-1,0 0 0,0 0 1,0-1-1,0 2 0,0-1 1,0 0-1,-1 0 0,1 0 1,0 0-1,0 1 0,-1-1 1,1 1-1,0-1 0,-1 1 1,1-1-1,-1 1 0,1 0 1,0 0-1,-1-1 0,1 1 1,-1 0-1,1 0 0,-1 1 1,1-1-1,-1 0 0,-1 1 1,-6 0 203,6-1-239,0 0 0,1 1 1,-1-1-1,0 1 1,1-1-1,-1 1 0,1 0 1,-1 0-1,1 0 1,-1 0-1,1 0 0,0 0 1,0 1-1,-1-1 1,1 1-1,-3 3 0,1-1-2,1 0 0,0 0-1,0 1 1,0-1-1,1 1 1,0-1 0,-1 1-1,0 6 1,-1 3 2,0 0 1,1 1 0,1-1 0,0 1 0,1 17-1,1-29-37,0 0-1,0 0 0,1 0 0,-1-1 0,1 1 0,0 0 0,0 0 0,0-1 0,0 1 0,0 0 0,0-1 0,1 1 1,-1-1-1,1 1 0,0-1 0,-1 0 0,1 0 0,4 4 0,-2-4-63,0 1-1,0 0 1,0-1 0,1 0-1,-1 0 1,0 0 0,1-1-1,0 1 1,-1-1-1,10 1 1,-9-1 12,1 0-1,0-1 1,-1 0-1,1 0 1,-1-1 0,1 1-1,-1-1 1,1 0-1,-1-1 1,1 1 0,-1-1-1,0 0 1,0 0-1,0-1 1,0 1 0,0-1-1,-1 0 1,1-1-1,-1 1 1,6-6 0,-5 0 159,0 0 1,0 0 0,-1 0-1,-1 0 1,1-1 0,-2 0 0,1 1-1,-1-1 1,-1 0 0,0 0-1,0 0 1,-1 0 0,0 0 0,-1 0-1,-3-16 1,4 24-38,-1 1 1,1 0-1,-1-1 0,0 1 1,0-1-1,1 1 0,-1 0 1,0 0-1,0 0 0,0-1 1,-1 1-1,1 0 0,0 0 1,0 1-1,-1-1 0,1 0 1,0 0-1,-1 0 0,1 1 1,-1-1-1,1 1 0,-3-1 1,3 1-57,0-1-1,0 1 1,1 0 0,-1 0 0,0 0 0,0 0 0,0 0 0,0 0 0,0 0 0,0 0 0,1 0 0,-1 0 0,0 0 0,0 1 0,0-1 0,0 0 0,1 1 0,-1-1 0,0 1-1,0-1 1,1 0 0,-1 1 0,0 0 0,0-1 0,1 1 0,-1-1 0,1 1 0,-1 0 0,1-1 0,-1 1 0,1 0 0,-1 0 0,1 0 0,0-1 0,-1 1 0,1 0 0,0 0-1,-1 1 1,0 6-53,0 1-1,1-1 0,0 0 0,0 0 0,1 0 0,0 0 0,0 0 0,1 0 0,0 0 1,0 0-1,1 0 0,0-1 0,0 1 0,1-1 0,0 0 0,0 0 0,1 0 0,0 0 0,0-1 1,0 0-1,1 0 0,0-1 0,0 1 0,1-1 0,-1 0 0,1-1 0,0 0 0,8 4 1,-12-7 6,-1 0 1,1 0 0,0-1 0,-1 1 0,1 0 0,0-1 0,0 0 0,0 0 0,-1 0 0,1 0 0,0 0 0,0 0 0,-1-1 0,1 1 0,0-1 0,0 0 0,-1 0 0,1 0-1,-1 0 1,1 0 0,-1 0 0,1-1 0,-1 1 0,0-1 0,1 0 0,-1 0 0,0 0 0,0 0 0,-1 0 0,1 0 0,0 0 0,-1-1 0,1 1 0,-1 0 0,2-4 0,3-9 295,0-1 0,0 1 0,-2-1 0,6-30 0,-7 26 260,0 6 93,1 0 0,0 1 0,10-23 0,-14 36-607,0 0 0,0 0 0,0 0 0,1 0 0,-1 0-1,0-1 1,0 1 0,0 0 0,0 0 0,1 0 0,-1 0 0,0 0-1,0 0 1,0 0 0,1 0 0,-1 0 0,0 0 0,0 0 0,0 0 0,1 0-1,-1 0 1,0 0 0,0 0 0,0 0 0,1 0 0,-1 0 0,0 0-1,0 0 1,0 0 0,0 0 0,1 0 0,-1 0 0,0 0 0,0 1 0,0-1-1,0 0 1,1 0 0,-1 0 0,0 0 0,0 0 0,0 0 0,0 1-1,0-1 1,0 0 0,1 0 0,-1 0 0,0 1 0,0-1 0,0 0 0,0 0-1,0 0 1,0 0 0,0 1 0,0-1 0,6 12-62,13 45 35,-14-38-546,1-1 1,12 24-1,-17-40 472,0 0-1,-1-1 1,1 1 0,0 0-1,1-1 1,-1 1-1,0-1 1,0 1 0,1-1-1,-1 0 1,1 1 0,-1-1-1,1 0 1,-1 0-1,1 0 1,0 0 0,0 0-1,-1-1 1,1 1 0,0 0-1,0-1 1,0 1-1,0-1 1,0 0 0,0 0-1,0 0 1,0 0 0,-1 0-1,1 0 1,0 0-1,0-1 1,0 1 0,0-1-1,0 1 1,2-2-1,1 0 82,0-1 0,0 1-1,0-1 1,0-1-1,-1 1 1,1-1-1,-1 0 1,0 0-1,0 0 1,5-7-1,15-27 630,-1-1 0,21-52 0,-11 20 1587,-27 96-1856,-5-11-351,0 4-48,0 0 0,1-1 0,1 1 1,9 27-1,-11-41-115,1 0 0,0 0 0,-1-1 0,1 1 0,0 0 1,1-1-1,-1 0 0,1 1 0,-1-1 0,1 0 0,0 0 0,0-1 1,0 1-1,1-1 0,-1 1 0,1-1 0,-1 0 0,1 0 0,0 0 0,-1-1 1,1 0-1,0 1 0,0-1 0,0-1 0,8 2 0,-7-2-123,1 1 0,-1-1-1,0-1 1,0 1 0,0-1-1,0 0 1,0 0 0,0 0-1,0-1 1,0 1 0,0-1-1,0 0 1,-1-1 0,1 1-1,3-4 1,0-1 36,0 0 0,0-1 1,-1 0-1,0 0 0,-1-1 0,8-12 0,-7 10 445,-1 0-1,-1 0 0,6-14 0,-9 18 350,0 0-1,0 0 1,0-1 0,-1 1-1,0 0 1,0-1-1,-1 1 1,0-1-1,0 1 1,-1 0-1,-2-10 1,2 14-394,0 1 1,0 0 0,0 0 0,0 0-1,-1 0 1,1 0 0,-1 0 0,1 0-1,-1 1 1,0-1 0,0 0 0,0 1-1,0 0 1,0-1 0,0 1 0,0 0-1,0 0 1,-1 0 0,1 0 0,0 0-1,0 1 1,-1-1 0,-4 0 0,3 0-97,-1 1 0,1-1 0,0 1 1,-1 0-1,1 0 0,0 1 0,-1-1 0,1 1 1,0 0-1,0 0 0,-1 0 0,1 1 1,-5 1-1,4 2-39,-1-1 0,0 1 1,1 0-1,0 0 0,0 1 0,0 0 0,1-1 1,0 1-1,0 1 0,0-1 0,1 1 1,0-1-1,0 1 0,-2 9 0,1-3 3,1 0 0,1 0 0,0 0 0,0 1 0,1-1 0,1 0 0,1 15 0,0-25-40,-1 0 0,1-1 0,0 1 1,0 0-1,0-1 0,0 1 0,0-1 1,0 1-1,1-1 0,0 1 0,-1-1 1,1 0-1,0 0 0,0 0 0,0 0 0,0 0 1,0 0-1,1-1 0,-1 1 0,0-1 1,1 1-1,-1-1 0,1 0 0,0 0 1,5 1-1,0 0-82,0 0 0,1 0 0,-1-1 0,1 0 0,-1-1 0,1 0 0,11-2 0,-16 1 102,-1 0-1,0 0 0,0 0 1,0-1-1,0 1 0,0-1 1,0 0-1,0 0 0,-1 0 1,1 0-1,-1 0 0,1-1 1,-1 1-1,0-1 0,0 1 1,0-1-1,0 0 0,0 0 1,-1 0-1,0 0 0,1 0 1,-1-1-1,0 1 0,0 0 1,0-6-1,3-7 196,-1-1 0,-1 0 1,0-29-1,-2 35 99,0-29 702,0 39-936,0 0 1,0 0-1,0 0 0,0 0 0,-1 1 0,1-1 0,0 0 0,0 0 0,-1 0 0,1 0 0,0 0 0,-1 0 1,1 0-1,-1 1 0,1-1 0,-1 0 0,0 0 0,1 1 0,-1-1 0,0 0 0,1 1 0,-1-1 0,0 1 1,0-1-1,0 1 0,1-1 0,-1 1 0,0 0 0,0-1 0,0 1 0,0 0 0,-1-1 0,1 2-54,1 0 0,-1-1 0,1 1 0,-1 0 0,1 0 0,-1 0 0,1-1 0,-1 1 0,1 0 0,0 0 0,0 0 0,-1 0 0,1 0 0,0 0-1,0 0 1,0 0 0,0 0 0,0 0 0,0 1 0,0 28-52,0-25 57,0 7 2,1 0 1,0 1-1,0-1 0,1-1 1,0 1-1,2 0 1,-1 0-1,1-1 1,1 0-1,0 0 1,0 0-1,1 0 1,1-1-1,11 15 0,102 110 33,-17-21-549,-88-95 159,-1 0 1,0 1-1,-2 1 1,13 27-1,-22-40 24,0 0-1,0 0 1,-1 1 0,0-1-1,-1 0 1,1 12-1,-1-18 234,-1 0-1,0-1 0,0 1 0,0 0 1,0 0-1,0 0 0,0 0 0,-1 0 1,1 0-1,-1-1 0,1 1 0,-1 0 1,0 0-1,0-1 0,0 1 0,1 0 1,-2-1-1,1 1 0,0-1 0,0 1 1,0-1-1,-1 0 0,1 0 0,-1 1 1,1-1-1,-1 0 0,1 0 0,-1 0 1,0 0-1,1-1 0,-1 1 0,-3 1 1,-3-1 82,0 1 0,1-1 0,-1-1 0,0 1 0,0-1 0,0-1 0,0 1 1,1-1-1,-1-1 0,0 1 0,1-1 0,-14-6 0,16 5 120,0 1-1,1-1 0,0 0 0,-1-1 0,1 1 0,0-1 1,1 0-1,-1 0 0,1 0 0,-1 0 0,1-1 1,0 0-1,1 1 0,-1-1 0,1 0 0,0 0 1,0 0-1,1 0 0,-2-9 0,-1-8 296,1 0 1,2 0-1,0-1 1,1 1-1,4-27 1,24-112 471,-5 39-116,-19 98-552,0-1 350,1-39 1,-5 63-527,0 30-864,1-28 790,0 1 1,-1 0 0,1-1-1,0 1 1,0-1 0,0 1-1,0-1 1,0 1-1,1-1 1,-1 1 0,0-1-1,1 0 1,-1 0 0,0 0-1,1 0 1,0 0-1,-1 0 1,1 0 0,0 0-1,-1-1 1,1 1 0,0-1-1,-1 1 1,4-1-1,1 2-137,-1-1 0,1-1 0,0 1-1,0-1 1,-1 0 0,11-1 0,-15 0 168,1 1 0,-1-1 1,0 0-1,1 0 0,-1 0 1,0 0-1,0 0 0,0 0 1,0 0-1,0 0 0,0 0 1,0-1-1,0 1 0,0 0 0,0-1 1,-1 1-1,1 0 0,0-1 1,-1 1-1,1-1 0,-1 1 1,0-1-1,1 0 0,-1 1 1,0-1-1,0 1 0,0-3 1,-1-50 232,1 45-101,-1 6-53,1 0 0,-1 0-1,0 0 1,1 0-1,-1 1 1,-1-1 0,1 0-1,0 1 1,-1-1 0,1 1-1,-1-1 1,1 1-1,-1 0 1,0 0 0,0 0-1,-1 0 1,1 0 0,0 0-1,0 0 1,-1 1-1,1-1 1,-1 1 0,0 0-1,-5-2 1,6 2-46,0 0 0,0 0-1,-1 1 1,1-1 0,0 1 0,0 0 0,-1-1-1,1 1 1,-1 0 0,1 0 0,0 1 0,-1-1-1,1 0 1,0 1 0,0-1 0,-1 1 0,1 0-1,0 0 1,0 0 0,0 0 0,0 0 0,0 0-1,0 1 1,0-1 0,0 1 0,0-1 0,1 1-1,-1 0 1,1-1 0,-3 4 0,0 3-16,0-1 1,1 1-1,0 0 1,0 0-1,0 1 0,1-1 1,1 1-1,-1-1 1,2 1-1,-1-1 1,1 1-1,0-1 1,1 1-1,-1 0 1,2-1-1,-1 1 0,1-1 1,1 0-1,0 0 1,0 1-1,0-2 1,1 1-1,0 0 1,1-1-1,0 0 1,0 0-1,0 0 0,1-1 1,0 1-1,0-1 1,0-1-1,1 1 1,12 7-1,-11-9-220,1 1 0,-1-1 0,1-1 0,-1 1-1,1-2 1,0 1 0,0-1 0,1 0 0,-1-1 0,10 0 0,-13-1-515,0 0 0,0-1 1,0 0-1,0 0 0,0 0 1,0-1-1,0 0 0,-1 0 1,1 0-1,9-6 0,35-29-11279</inkml:trace>
  <inkml:trace contextRef="#ctx0" brushRef="#br0" timeOffset="2166.83">2177 29 14295,'0'0'12368,"-2"-7"-11904,2 6-454,0-1-1,0 1 1,0 0 0,0 0-1,0 0 1,-1 0 0,1-1 0,0 1-1,-1 0 1,1 0 0,-1 0-1,1 0 1,-1 0 0,0 0-1,1 0 1,-1 0 0,0 0-1,-1-1 1,-1 24 139,7 66 246,-4-79-315,12 141 347,6 0 0,41 157 0,-54-285-491,-4-13-144,0 0 0,1-1 0,0 0-1,1 1 1,0-1 0,0 0 0,1-1 0,0 1 0,6 8 0,-9-15-68,1-1 1,0 1-1,-1-1 0,1 1 0,0-1 1,0 0-1,-1 1 0,1-1 1,0 0-1,0 0 0,-1 0 0,1-1 1,0 1-1,-1 0 0,1-1 1,0 1-1,0-1 0,-1 1 0,1-1 1,-1 0-1,1 0 0,-1 0 1,1 0-1,-1 0 0,3-2 0,28-27-7348</inkml:trace>
  <inkml:trace contextRef="#ctx0" brushRef="#br0" timeOffset="3361.45">2619 292 8404,'0'0'15660,"-2"-10"-14785,-6-30-482,8 40-392,0 1 0,0-1 0,0 0 0,0 0 0,-1 0 1,1 1-1,0-1 0,0 0 0,0 0 0,0 0 0,0 0 1,-1 0-1,1 1 0,0-1 0,0 0 0,0 0 0,0 0 0,-1 0 1,1 0-1,0 0 0,0 0 0,0 0 0,-1 0 0,1 0 1,0 0-1,0 0 0,0 0 0,-1 0 0,1 0 0,0 0 1,0 0-1,0 0 0,-1 0 0,1 0 0,0 0 0,0 0 1,0 0-1,0 0 0,-1 0 0,1 0 0,0 0 0,0 0 0,0-1 1,0 1-1,-1 0 0,1 0 0,0 0 0,0 0 0,0 0 1,0-1-1,0 1 0,0 0 0,-1 0 0,1 0 0,0-1 1,0 1-1,0 0 0,0 0 0,0 0 0,0 0 0,0-1 1,0 1-1,0 0 0,0 0 0,0-1 0,0 1 0,-7 15-10,7-14 13,-12 32 79,2 1 1,2-1 0,-7 58 0,5 105 125,10-186-197,1 0 1,0-1 0,0 1-1,0 0 1,2-1-1,-1 1 1,6 14-1,-6-21-21,-1 1-1,1-1 1,0 0-1,0 0 1,0 0-1,0 0 0,0-1 1,1 1-1,-1-1 1,1 1-1,0-1 1,0 0-1,0 0 0,0 0 1,0 0-1,0 0 1,0-1-1,0 0 1,1 1-1,-1-1 0,1 0 1,-1-1-1,1 1 1,3 0-1,-2-1-8,0 0 0,1 0 0,-1 0 0,0-1 1,0 0-1,0 0 0,0 0 0,0-1 0,0 1 0,0-1 0,-1 0 0,1-1 0,-1 1 0,1-1 0,7-6 0,-6 3 10,1 0 0,-2-1 0,1 1-1,-1-1 1,0-1 0,0 1-1,-1-1 1,6-14 0,-2 1 67,-1-1 0,-1 0 0,-1 0 1,-1 0-1,-1 0 0,0-38 0,-3 48 60,0-5 24,-2 27-175,1-5-45,0 1-1,1-1 1,0 0-1,0 1 1,0-1 0,0 1-1,1-1 1,0 1 0,0-1-1,1 0 1,2 6 0,-3-8-37,1-1 0,-1 0 0,1 0 1,0 0-1,-1 0 0,1 0 0,0 0 0,0-1 1,0 1-1,1-1 0,-1 1 0,0-1 1,1 0-1,-1 0 0,1 0 0,-1 0 1,1 0-1,-1 0 0,1-1 0,0 1 1,-1-1-1,1 0 0,0 0 0,4 0 1,-4 0 74,-1-1 1,0 1-1,1-1 1,-1 1-1,0-1 1,0 0-1,1 0 1,-1 0-1,0 0 1,0 0-1,0 0 1,0 0-1,0-1 1,-1 1-1,1-1 1,0 0-1,-1 1 1,1-1 0,-1 0-1,1 0 1,-1 0-1,0 0 1,0 0-1,0 0 1,0 0-1,0 0 1,0-1-1,-1 1 1,1 0-1,-1-1 1,1 1-1,-1-4 1,2-7 401,-1 0 1,-1-1-1,0 1 0,-3-22 0,2 32-279,1 1-1,0 0 1,-1-1-1,1 1 1,-1 0 0,0 0-1,0-1 1,0 1-1,0 0 1,0 0-1,0 0 1,0 0-1,-1 0 1,1 1-1,-4-4 1,4 4-50,0 0 0,-1 0 1,1 1-1,0-1 0,-1 0 1,1 1-1,-1-1 0,1 1 1,-1-1-1,1 1 0,-1 0 1,0 0-1,1 0 0,-1 0 1,1 0-1,-1 0 1,1 0-1,-3 1 0,1 0-27,-1 0-1,0 0 1,1 1 0,-1-1-1,1 1 1,0 0-1,0 0 1,-1 0 0,1 1-1,0-1 1,1 1-1,-1 0 1,0-1 0,1 1-1,0 0 1,0 1 0,-3 4-1,-1 4 8,1 1-1,1 0 1,0 0 0,1 0-1,0 0 1,1 1 0,0-1-1,2 1 1,-1-1 0,1 1 0,3 14-1,-2-22-14,0 1 0,1-1-1,-1 1 1,1-1 0,1 0 0,-1 1-1,1-1 1,1 0 0,-1-1 0,7 10-1,-6-11-13,-1-1-1,1 0 1,-1 0-1,1 0 0,0 0 1,0 0-1,0-1 1,1 0-1,-1 0 0,0 0 1,1 0-1,0-1 1,-1 0-1,1 1 1,0-2-1,5 1 0,-2 0-15,-1 0-1,1-1 0,-1 0 0,1-1 1,-1 1-1,1-1 0,-1-1 0,0 0 1,0 0-1,0 0 0,0-1 0,11-5 1,-12 3 28,1 0 1,0 0-1,-1 0 1,0-1-1,0 0 1,-1 0-1,0-1 1,0 0-1,0 0 1,-1 0-1,4-9 1,-1 1 70,-1 0 1,0 0 0,-1-1 0,-1 0 0,-1 0 0,3-32 0,-5-98 756,-1 137-793,-2-12 192,0-1 0,-1 1 0,-1 0 0,-2-1 0,0 2 0,-12-29 1,18 49-215,0-1 0,0 1 1,0 0-1,0-1 1,0 1-1,0 0 1,0-1-1,0 1 0,0 0 1,0-1-1,0 1 1,-1 0-1,1-1 1,0 1-1,0 0 1,0 0-1,-1-1 0,1 1 1,0 0-1,0 0 1,-1-1-1,1 1 1,0 0-1,0 0 1,-1 0-1,1 0 0,0-1 1,-1 1-1,1 0 1,0 0-1,0 0 1,-1 0-1,1 0 1,0 0-1,-1 0 0,1 0 1,0 0-1,-1 0 1,1 0-1,0 0 1,-1 0-1,1 0 0,0 0 1,-1 0-1,1 0 1,0 0-1,-1 1 1,1-1-1,0 0 1,-1 0-1,1 0 0,-1 1 1,-9 17-116,3 2 71,1 2-1,1-1 1,1 0 0,-2 31 0,2 90 138,4-129-96,1 8 2,0 1 0,1-1 0,9 41 0,-9-55-58,0 0 0,0 0 0,0 0 1,1-1-1,0 1 0,0-1 0,1 0 0,0 0 0,0 0 1,0 0-1,1-1 0,0 0 0,0 0 0,0 0 0,10 7 0,-12-10 39,-1-1 0,1 0-1,0 1 1,0-1 0,-1 0-1,1 0 1,0-1 0,0 1-1,0-1 1,0 1 0,0-1-1,0 0 1,0 0 0,0 0-1,0 0 1,0-1 0,0 1-1,0-1 1,0 0 0,-1 0-1,1 0 1,0 0 0,0 0-1,-1-1 1,1 1 0,-1-1-1,1 0 1,-1 1 0,0-1-1,1 0 1,-1-1 0,0 1-1,0 0 1,-1-1 0,4-3-1,3-7 26,-1 0-1,0 0 0,-1 0 0,0-1 0,6-24 0,-3-3 17,-2 0-1,-2-1 1,-1 0 0,-5-75 0,1 56 38,0 40 32,0-1 0,-2 1 0,0 0-1,-1-1 1,-2 1 0,-9-31 0,14 52-98,0 0 0,0-1 0,0 1 0,0 0 1,0-1-1,0 1 0,0 0 0,0-1 0,0 1 0,0 0 1,0-1-1,-1 1 0,1 0 0,0-1 0,0 1 1,0 0-1,0 0 0,-1-1 0,1 1 0,0 0 0,0 0 1,0-1-1,-1 1 0,1 0 0,0 0 0,-1-1 0,1 1 1,0 0-1,0 0 0,-1 0 0,1 0 0,0 0 1,-1-1-1,1 1 0,0 0 0,-1 0 0,1 0 0,0 0 1,-1 0-1,1 0 0,-1 0 0,1 0 0,0 0 0,-1 0 1,1 0-1,0 1 0,-1-1 0,1 0 0,0 0 1,0 0-1,-1 0 0,1 0 0,0 1 0,-1-1 0,1 0 1,0 0-1,0 0 0,-1 1 0,1-1 0,0 0 1,0 1-1,0-1 0,-1 0 0,1 0 0,0 1 0,0-1 1,0 0-1,0 1 0,-1-1 0,-8 25-110,3 0 111,2 0 0,0 0 0,2 0 0,1 1 0,1-1 0,1 0 0,7 43 0,2-22 74,1 1 0,2-2-1,23 55 1,40 47 63,-50-101-430,-25-46 132,-1 0 1,0 0 0,0 1-1,1-1 1,-1 0 0,0 1-1,0-1 1,0 0 0,0 1-1,0-1 1,1 1 0,-1-1 0,0 0-1,0 1 1,0-1 0,0 0-1,0 1 1,0-1 0,0 1-1,0-1 1,0 0 0,0 1-1,-1-1 1,1 0 0,0 1 0,0-1-1,0 0 1,0 1 0,-1-1-1,1 0 1,0 1 0,0-1-1,0 0 1,-1 1 0,1-1-1,0 0 1,-1 0 0,1 1 0,0-1-1,0 0 1,-1 0 0,1 0-1,0 1 1,-1-1 0,1 0-1,-1 0 1,1 0 0,0 0-1,-1 0 1,1 0 0,0 0 0,-1 0-1,1 0 1,-1 0 0,1 0-1,0 0 1,-1 0 0,-3 1-895,-22 6-5767</inkml:trace>
  <inkml:trace contextRef="#ctx0" brushRef="#br0" timeOffset="3801.9">2412 1248 7155,'0'0'12953,"-15"0"-8348,57-2-4023,0-3 0,64-14 1,-27 3-369,277-54 1018,429-145 1,-770 210-1040,-9 3-89,-1 0 0,1 1 0,-1-1 0,1 1 0,-1 0-1,1 0 1,7 1 0,-13 0-229,-1 1 0,1 1 1,-1 0-1,0-1 0,0 1 1,-1 0-1,1-1 1,0 0-1,0 1 1,-1-1-1,1 0 0,-1 0 1,1 1-1,-1-1 1,1 0-1,-1-1 0,0 1 1,1 0-1,-3 0 1,2 0-28,-6 3-902,-1-1 0,0 0 0,0 0 0,0-1 0,0 0-1,0-1 1,-15 1 0,0-2-6843</inkml:trace>
  <inkml:trace contextRef="#ctx0" brushRef="#br0" timeOffset="4036.03">4104 783 14535,'0'0'10693,"0"32"-10693,-6-26-145,-7 2-1311,-2-8-2482,-4 0-9684</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6:04.342"/>
    </inkml:context>
    <inkml:brush xml:id="br0">
      <inkml:brushProperty name="width" value="0.05" units="cm"/>
      <inkml:brushProperty name="height" value="0.05" units="cm"/>
      <inkml:brushProperty name="color" value="#E71224"/>
    </inkml:brush>
  </inkml:definitions>
  <inkml:trace contextRef="#ctx0" brushRef="#br0">0 2466 5186,'0'0'13094,"34"-6"-12934,13-1-144,14-1 32,2-1-16,1-3-64,-1 1-784,-9-4-833,-9 0-720,-13 0-2177,-15-4-2753</inkml:trace>
  <inkml:trace contextRef="#ctx0" brushRef="#br0" timeOffset="266.81">424 2263 5619,'0'0'13344,"-2"-3"-12543,1 4-687,11 11-43,-1-1-1,2 0 0,0 0 1,0-1-1,1 0 0,0-1 0,17 9 1,15 14-71,-37-26-22,39 34 74,-43-38-75,-1 1 0,1 0 0,-1 0 0,0 0 1,0 0-1,0 0 0,0 1 0,0-1 0,-1 1 0,0-1 0,1 1 0,-1 0 0,0 3 1,-1-6-38,0 0 1,0 0 0,0 0-1,0 0 1,-1 1 0,1-1-1,0 0 1,-1 0 0,1 0-1,-1-1 1,1 1 0,-1 0 0,1 0-1,-1 0 1,0 0 0,1 0-1,-1-1 1,0 1 0,0 0-1,1 0 1,-1-1 0,0 1-1,0-1 1,0 1 0,0-1 0,0 1-1,0-1 1,-2 1 0,-33 8-899,28-8 621,-14 2-2862,-41 0 0,46-3-1296</inkml:trace>
  <inkml:trace contextRef="#ctx0" brushRef="#br0" timeOffset="592.15">977 2103 4306,'0'0'19828,"-10"-14"-18836,-30-40-312,40 54-671,0 0-1,0 0 0,0 0 1,-1-1-1,1 1 0,0 0 0,0 0 1,0 0-1,0 0 0,0-1 1,0 1-1,0 0 0,0 0 0,0 0 1,-1 0-1,1 0 0,0-1 1,0 1-1,0 0 0,0 0 0,0 0 1,-1 0-1,1 0 0,0 0 0,0 0 1,0 0-1,-1 0 0,1 0 1,0 0-1,0 0 0,0 0 0,0 0 1,-1 0-1,1 0 0,0 0 1,0 0-1,0 0 0,-1 0 0,1 0 1,0 0-1,0 0 0,0 0 0,0 0 1,-1 0-1,1 0 0,0 0 1,0 1-1,-3 10 20,4 16-112,6 7 118,1 0 0,2 0 0,1-1 0,1-1-1,23 40 1,-3 0 54,-24-54-322,4 10 123,-5-7-5966,-20-22-4144,-6-6 521</inkml:trace>
  <inkml:trace contextRef="#ctx0" brushRef="#br0" timeOffset="811.73">838 2364 5378,'0'0'13564,"-7"-1"-12283,-21-6-361,21 6-376,15 0-302,0 0 0,0-1-1,-1 0 1,1 0-1,-1 0 1,1-1 0,9-6-1,12-3-135,4 1-165,54-21 299,-80 28-354,0 1 0,0-1 0,0 0-1,-1 0 1,0-1 0,1 0 0,-2 0 0,11-12 0,-10 2-4683</inkml:trace>
  <inkml:trace contextRef="#ctx0" brushRef="#br0" timeOffset="1634.66">1490 2144 3794,'0'0'12424,"6"2"-11485,25 0-556,49-1 1,-35-2-329,-30 1-57,1-1 1,-1-1-1,0 0 0,0-1 1,-1-1-1,27-9 0,-36 11-100,-1 0 1,0 1-1,1-1 0,-1-1 0,0 1 1,0-1-1,0 1 0,-1-1 0,1 0 1,-1-1-1,1 1 0,-1-1 0,0 1 1,-1-1-1,1 0 0,0 0 0,-1 0 1,0 0-1,0-1 0,0 1 0,-1 0 1,1-1-1,-1 1 0,0-1 0,0-8 1,-1 9 79,0 1 1,0-1 0,-1 1-1,1-1 1,-1 1 0,0-1-1,0 1 1,0 0 0,0-1-1,-1 1 1,1 0 0,-1 0-1,0 0 1,0 0 0,0 0-1,0 1 1,0-1 0,-1 1-1,1-1 1,-1 1-1,0 0 1,0 0 0,0 0-1,0 0 1,0 0 0,0 1-1,0 0 1,0-1 0,-1 1-1,1 0 1,0 0 0,-7 0-1,10 1 77,-1-1-1,1 1 0,-1 0 0,1 0 0,-1-1 1,0 1-1,1 0 0,-1 0 0,1 0 0,-1 0 1,1-1-1,-1 1 0,0 0 0,1 0 0,-1 0 0,1 0 1,-1 1-1,0-1 0,1 0 0,-1 0 0,1 0 1,-1 0-1,1 1 0,-1-1 0,1 0 0,-1 0 1,1 1-1,-1-1 0,1 0 0,-1 1 0,1-1 1,-1 1-1,1-1 0,-1 0 0,1 1 0,0-1 1,-1 1-1,1-1 0,0 1 0,0 0 0,-1-1 1,1 1-1,0-1 0,0 1 0,0-1 0,0 1 1,-1 0-1,1-1 0,0 1 0,0-1 0,0 1 1,0-1-1,1 1 0,-1 0 0,0-1 0,0 1 1,0-1-1,0 1 0,1 0 0,-1-1 0,1 1 1,0 3 94,1 0 1,0 0 0,0 0 0,0-1 0,0 1 0,1-1 0,4 5 0,59 46 1270,-50-43-1343,-1 1 0,0 0 0,-1 1 1,22 26-1,-34-36-94,0-1 0,0 0 0,-1 1-1,1 0 1,-1-1 0,1 1 0,-1 0 0,0 0 0,0 0 0,0-1 0,-1 1 0,1 0-1,-1 0 1,1 0 0,-1 1 0,0-1 0,0 0 0,0 0 0,-2 6 0,1-8-136,1 1 0,-1-1 1,0 1-1,0-1 1,1 0-1,-1 1 1,0-1-1,-1 0 1,1 0-1,0 1 0,0-1 1,0 0-1,-1 0 1,-1 1-1,0-1-407,0 1-1,1-1 0,-1 0 0,0-1 0,0 1 1,0 0-1,0-1 0,0 1 0,-5-1 1,-3 0-5318</inkml:trace>
  <inkml:trace contextRef="#ctx0" brushRef="#br0" timeOffset="2488.98">2403 1809 4898,'0'0'16456,"-2"2"-15949,1 0-494,-1 0 0,1 0 0,0 1 0,0-1 0,0 0 0,0 0 0,0 1 0,1-1 0,-1 1 0,1-1-1,0 0 1,-1 1 0,1-1 0,0 1 0,0-1 0,1 1 0,-1-1 0,1 4 0,13 52 281,-10-44-199,-1-6-56,37 115 353,-34-108-360,0 0 1,1-1 0,1 0-1,0-1 1,1 1-1,11 12 1,-20-26-30,0 0 0,0 0 0,0 0 0,0 0 0,1 1 0,-1-1 0,0 0 0,0 0 0,0 0 0,0 0 0,0 0 0,0 0 0,0 1 0,1-1 0,-1 0 0,0 0 0,0 0 0,0 0 0,0 0 0,0 0 0,1 0 1,-1 0-1,0 0 0,0 0 0,0 0 0,0 0 0,1 0 0,-1 0 0,0 0 0,0 0 0,0 0 0,0 0 0,1 0 0,-1 0 0,0 0 0,0 0 0,0 0 0,0 0 0,1 0 0,-1 0 0,0 0 0,0 0 0,0 0 0,0-1 1,0 1-1,1 0 0,-1 0 0,0 0 0,0 0 0,0 0 0,0 0 0,0-1 0,0 1 0,0 0 0,1 0 0,1-16 89,-4-21-37,-3 17-46,-2-1-1,0 1 1,-2 1 0,0 0-1,-1 0 1,-22-32-1,8 13 7,6 8 31,-34-62-10,47 82-21,1 1 1,0-1-1,1 1 0,0-1 1,1 0-1,0 0 1,-1-20-1,3 30-12,0-1 0,0 1 0,0-1 1,0 0-1,1 1 0,-1-1 0,0 1 0,0-1 0,1 1 0,-1-1 0,0 1 0,1-1 0,-1 1 1,1-1-1,-1 1 0,0-1 0,1 1 0,-1-1 0,1 1 0,-1 0 0,1-1 0,-1 1 0,1 0 0,0 0 1,-1-1-1,1 1 0,-1 0 0,1 0 0,0 0 0,-1 0 0,1 0 0,-1-1 0,2 2 0,26-1-45,-18 0 30,1 0 2,-1 1-1,0 0 1,0 0 0,0 1-1,0 0 1,0 1 0,0 0-1,-1 0 1,0 1 0,1 1-1,9 6 1,-14-8 5,0 1 0,0-1 0,0 1 0,-1 1 0,0-1 0,0 1 0,0-1 0,0 1 0,-1 0 0,0 1 0,0-1 0,0 0 0,-1 1 0,0 0 0,0-1 0,0 1 0,-1 0 0,1 0 0,0 12 0,-2-7 5,0 1 1,0-1 0,-1 1-1,-1-1 1,0 1 0,-1-1-1,0 0 1,0 0 0,-1 0-1,0-1 1,-1 1 0,-1-1-1,1 0 1,-2 0 0,-10 13-1,22-22 368,14-6-323,-7 1-75,0 1-1,0 0 1,13 0-1,-15 2-12,-1 1-1,0 1 0,0 0 1,0 0-1,0 1 1,0 0-1,0 0 0,-1 1 1,1 0-1,-1 1 0,1 0 1,8 6-1,-13-8-3,0 1-1,-1 0 1,1 1 0,0-1-1,-1 1 1,0 0-1,0 0 1,0 0 0,0 0-1,0 0 1,-1 0-1,0 1 1,0-1 0,0 1-1,-1 0 1,1 0-1,-1-1 1,0 1-1,-1 0 1,1 0 0,-1 0-1,0 0 1,-1 9-1,0-11 36,0 0 0,0-1 0,0 1 0,0 0-1,-1-1 1,1 1 0,-1-1 0,0 1-1,1-1 1,-1 0 0,0 0 0,-1 0-1,1 0 1,0 0 0,0 0 0,-1-1-1,1 1 1,-1-1 0,0 0 0,1 1-1,-1-1 1,0 0 0,0-1 0,-5 2-1,-5 1-165,0 0 0,0-1-1,0 0 1,-17-1 0,27 0 96,1-1 1,-1-1 0,0 1 0,0 0 0,1-1 0,-1 1 0,0-1-1,1 0 1,-1 0 0,1 0 0,-5-2 0,6 2-33,0 0 0,0 0 1,1 0-1,-1 0 0,0 0 1,1 0-1,-1 0 0,1 0 0,-1 0 1,1 0-1,-1 0 0,1 0 1,0 0-1,-1 0 0,1 0 1,0-1-1,0 1 0,0 0 1,0 0-1,0 0 0,0 0 0,0-1 1,0 1-1,1 0 0,-1 0 1,0 0-1,1 0 0,-1 0 1,1 0-1,-1 0 0,1 0 0,0 0 1,0-1-1,16-16-3749,14-1-2473</inkml:trace>
  <inkml:trace contextRef="#ctx0" brushRef="#br0" timeOffset="3460.77">2986 1943 5090,'0'0'13479,"-9"-14"-12378,-32-43-460,40 56-625,0-1 0,0 1 0,-1 0 0,1 0 0,0 0 0,-1-1 1,1 1-1,-1 0 0,1 1 0,-1-1 0,1 0 0,-1 0 0,0 1 0,1-1 1,-1 1-1,0-1 0,0 1 0,1 0 0,-1 0 0,0 0 0,0 0 1,1 0-1,-1 0 0,0 0 0,0 0 0,1 1 0,-1-1 0,-2 2 0,0-1-9,2 1 0,-1-1 0,0 1-1,0 0 1,0 0 0,1 0-1,-1 1 1,1-1 0,0 0-1,-4 6 1,2 0 12,-1 0 0,1 0 0,1 1 0,0-1 0,0 1 0,1 0 0,0 0 0,0 0 0,1 0 0,0 0-1,1 1 1,0-1 0,0 0 0,2 11 0,-1-14-112,0 1 1,0-1-1,1 0 0,0 0 0,0 0 0,0 0 1,1 0-1,-1 0 0,2 0 0,-1-1 0,0 1 1,1-1-1,0 0 0,1 0 0,-1-1 0,1 1 1,-1-1-1,2 0 0,-1 0 0,10 5 0,-12-7 35,0 0 0,1-1-1,-1 0 1,0 0 0,0 0-1,1 0 1,-1 0 0,1 0-1,-1-1 1,1 0 0,-1 0-1,1 0 1,-1 0 0,1 0-1,-1-1 1,0 1 0,1-1 0,-1 0-1,1 0 1,-1 0 0,0-1-1,0 1 1,0-1 0,0 0-1,0 0 1,0 0 0,0 0-1,-1 0 1,1-1 0,-1 1-1,1-1 1,-1 1 0,0-1-1,0 0 1,0 0 0,-1 0-1,1 0 1,1-5 0,3-6 228,-1 0 0,0 0-1,-2 0 1,1-1 0,-2 1 0,0-1 0,0-26 0,-2 20 342,-2-51 1209,1 68-1509,1-1 0,-1 0 1,-1 1-1,1-1 1,-1 1-1,1-1 1,-1 1-1,-1 0 1,1-1-1,0 1 1,-1 1-1,-5-7 1,8 10-199,-1-1 0,1 1 0,0 0 0,-1-1 1,1 1-1,0 0 0,-1-1 0,1 1 0,-1 0 1,1 0-1,-1-1 0,1 1 0,0 0 0,-1 0 1,1 0-1,-1 0 0,1 0 0,-1 0 1,1 0-1,-1 0 0,1 0 0,-1 0 0,1 0 1,-1 0-1,1 0 0,-1 0 0,1 0 0,0 0 1,-1 1-1,1-1 0,-1 0 0,1 0 0,-1 0 1,1 1-1,0-1 0,-1 0 0,1 1 0,0-1 1,-1 0-1,1 1 0,0-1 0,-1 0 0,1 1 1,0-1-1,0 1 0,-1-1 0,1 1 0,0-1 1,0 0-1,0 1 0,-1 0 0,-7 25-133,5-4 135,0 0 0,1 1 0,1-1 0,1 1 0,5 41 0,-3-58-70,0 0 1,0-1-1,1 0 0,-1 0 1,1 0-1,0 0 1,0 0-1,1 0 1,0-1-1,0 1 1,0-1-1,0 0 1,0 0-1,1-1 0,0 1 1,-1-1-1,10 4 1,-10-5-30,-1 0 1,1 0-1,0-1 1,-1 1-1,1-1 0,0 0 1,0 0-1,0 0 1,0-1-1,0 1 0,0-1 1,0 0-1,0 0 1,0 0-1,0-1 1,0 0-1,0 1 0,0-1 1,0-1-1,0 1 1,-1 0-1,1-1 0,0 0 1,-1 0-1,1 0 1,3-4-1,0-1 80,0-1-1,-1 0 1,0 0 0,0-1-1,-1 0 1,0 0 0,-1 0-1,0 0 1,0-1 0,-1 1-1,0-1 1,-1 0 0,2-14-1,1-17 569,-2-82-1,-4 85-10,1 27-254,0 0 0,-1 0 1,-1 0-1,0 1 1,0-1-1,-1 0 0,0 1 1,-1 0-1,-6-12 1,7 73 424,3-26-687,1 0 0,1 0 0,1 1-1,2-2 1,12 45 0,-12-55 54,1 4-221,0 1 0,2-1 1,0 0-1,11 18 0,-17-32 6,1 0 1,0 0-1,0 0 1,0-1-1,0 1 0,1-1 1,-1 0-1,1 0 1,0 0-1,0 0 0,0 0 1,0-1-1,1 0 0,-1 0 1,1 0-1,-1-1 1,1 1-1,0-1 0,-1 0 1,1 0-1,9 0 1,-11-2 84,-1 1 0,1 0 0,0-1 0,-1 1 0,1-1-1,0 1 1,-1-1 0,1 0 0,-1 0 0,1-1 0,-1 1 0,0 0 0,0-1 0,1 0 0,-1 1 0,3-4 0,-1 0 13,0 1-1,-1-1 0,1 0 1,-1 0-1,0-1 0,-1 1 1,4-7-1,-1-3 27,-1 0-1,0 0 1,-1 0-1,-1 0 1,1-19-1,-2 8 127,-1 1 0,-1-1 0,-9-42 0,7 54 27,0 1 0,-1 0-1,-1 0 1,0 1 0,-1-1 0,0 1-1,-1 1 1,-14-19 0,20 28-106,0 0 0,0 1 1,-1-1-1,1 1 0,0-1 1,-1 1-1,0-1 0,1 1 1,-1 0-1,0 0 0,0-1 1,1 1-1,-1 1 0,-3-2 1,5 2-34,-1 0 0,0 0 0,1 0-1,-1 0 1,1 0 0,-1 0 0,0 1 0,1-1 0,-1 0 0,1 0 0,-1 1 0,1-1 0,-1 0 0,1 1-1,-1-1 1,1 1 0,-1-1 0,1 0 0,0 1 0,-1-1 0,1 1 0,-1-1 0,1 1 0,0-1 0,0 1 0,-1-1-1,1 1 1,0 0 0,0-1 0,0 1 0,-2 8 17,0-1-1,1 1 0,0 0 1,0 16-1,2-4-3,1-1-1,1 1 1,1-1-1,1 0 1,0-1-1,1 1 1,11 22-1,9 13 69,39 58-1,-63-109-126,4 8-559,1-1 0,1 0-1,0 0 1,0-1 0,14 13 0,-18-21-1504</inkml:trace>
  <inkml:trace contextRef="#ctx0" brushRef="#br0" timeOffset="3664.65">3272 1854 8548,'0'0'7731,"117"8"-7731,-74-1 0,4 1-16,-2-4-720,2-2-576,4-2-657,2 0-497,-4-2-799,-10-12-1889</inkml:trace>
  <inkml:trace contextRef="#ctx0" brushRef="#br0" timeOffset="4703.2">3816 1811 2801,'0'0'15082,"-8"-15"-13377,-27-44-395,33 57-1252,1 1 0,0-1 0,0 1 0,-1 0 0,1-1 1,-1 1-1,1 0 0,-1 0 0,1 0 0,-1 0 0,0 0 1,1 0-1,-1 0 0,0 1 0,0-1 0,0 1 0,0-1 1,0 1-1,1 0 0,-1-1 0,0 1 0,0 0 0,0 0 1,0 1-1,0-1 0,0 0 0,0 1 0,-2 0 0,-4 0 94,5-1-144,1 0 0,0 1 0,0-1 0,-1 1 0,1-1 0,0 1 0,0 0 0,0 0 1,0 0-1,0 0 0,0 0 0,0 0 0,0 1 0,0-1 0,0 1 0,1-1 0,-1 1 0,-2 2 0,2 0 12,-1 1-1,0-1 0,1 1 0,0-1 0,0 1 0,1 0 0,-1-1 0,0 7 0,-1 4 14,2-1 0,0 1 0,0 0 0,2-1 0,1 16 0,-1-24-162,0 1-1,1-1 1,0 1 0,0-1 0,0 0 0,1 0 0,-1 0 0,1 0 0,1-1 0,-1 1 0,1-1 0,0 0-1,1 0 1,-1 0 0,1-1 0,0 1 0,0-1 0,0 0 0,1 0 0,-1-1 0,1 0 0,0 0 0,0 0-1,0-1 1,0 0 0,0 0 0,1 0 0,-1-1 0,1 0 0,11 1 0,-15-3 112,1 1 0,-1-1 0,0 0 0,0 0-1,1 0 1,-1-1 0,0 1 0,0-1 0,0 0 0,-1 1 0,1-1 0,0 0 0,-1-1 0,1 1 0,-1 0 0,0-1-1,1 1 1,-1-1 0,0 0 0,-1 0 0,1 0 0,0 0 0,-1 0 0,0 0 0,2-6 0,2-5 53,-1 1-1,-1-1 1,0 0 0,-1 0 0,1-15-1,-2 15 226,-1-1-1,0 0 0,-1 1 0,-4-22 1,3 30-136,1 1 1,-1-1-1,0 1 1,0-1 0,-1 1-1,1 0 1,-1 0-1,-1 0 1,1 0 0,-1 1-1,1-1 1,-1 1 0,-1 0-1,-4-4 1,9 8-118,0-1 1,-1 1 0,1-1 0,0 1-1,-1 0 1,1-1 0,0 1-1,-1-1 1,1 1 0,-1 0-1,1 0 1,-1-1 0,1 1-1,-1 0 1,1 0 0,-1-1-1,1 1 1,-1 0 0,1 0-1,-1 0 1,1 0 0,-1 0-1,0 0 1,1 0 0,-1 0-1,1 0 1,-1 0 0,1 0-1,-1 0 1,1 0 0,-1 0-1,1 0 1,-1 1 0,0-1-1,1 0 1,0 0 0,-1 1-1,1-1 1,-1 0 0,1 1-1,-1-1 1,1 1 0,0-1-1,-1 0 1,1 1 0,-1-1-1,1 1 1,0-1 0,0 1-1,-1-1 1,1 1 0,0-1-1,0 1 1,0 0 0,-3 33-147,3-29 194,0 5-171,2 0 1,-1 0-1,1 0 1,0-1-1,1 1 1,1-1-1,-1 1 1,1-1-1,1 0 1,0-1-1,0 1 1,0-1-1,1 0 1,1 0 0,-1 0-1,1-1 1,0 0-1,1-1 1,0 0-1,0 0 1,12 7-1,-16-11-18,-1 0-1,1 0 1,-1 0-1,1-1 1,0 1-1,0-1 1,0 0-1,0 0 0,0-1 1,0 1-1,0-1 1,0 0-1,0 0 1,0 0-1,0 0 1,0-1-1,0 0 1,7-2-1,-7 2 176,-1-1-1,1 0 0,0-1 1,-1 1-1,1-1 0,-1 1 1,0-1-1,0 0 0,0 0 1,0 0-1,-1-1 0,1 1 1,-1-1-1,0 0 0,0 1 1,0-1-1,2-5 0,2-11 954,-1 0 1,0-1-1,2-35 0,1-2 451,-3 21 768,3 44-2160,47 133 68,-18-40-1592,-37-99 1406,0-1 0,0 1-1,0-1 1,0 1 0,1-1-1,-1 1 1,0 0 0,0-1-1,1 1 1,-1-1 0,0 0-1,1 1 1,-1-1 0,0 1 0,1-1-1,-1 1 1,0-1 0,1 0-1,-1 1 1,1-1 0,-1 0-1,1 1 1,-1-1 0,1 0-1,0 0 1,6-10-300,-1-30 710,-5 36-467,5-114 828,-2 25 803,-4 90-1435,0 0-1,1 0 1,-1 1 0,1-1-1,0 0 1,-1 0 0,2 0 0,-1 0-1,0 0 1,0 1 0,1-1 0,2-3-1,-3 5-72,0 0-1,0 1 1,0-1-1,0 1 1,0-1-1,0 1 0,0-1 1,0 1-1,0-1 1,0 1-1,0 0 1,0 0-1,0-1 0,0 1 1,1 0-1,-1 0 1,0 0-1,0 0 1,0 0-1,0 1 0,0-1 1,0 0-1,0 0 1,0 1-1,0-1 1,0 1-1,0-1 0,0 1 1,0-1-1,0 1 1,0 0-1,0-1 1,0 1-1,0 0 0,-1 0 1,2 1-1,9 9-129,0 1 0,-1 1 0,-1-1-1,0 1 1,-1 1 0,0 0 0,-1 0-1,0 0 1,-2 1 0,1 0 0,-2 0-1,0 1 1,2 16 0,3-78-1679,1-35 2363,-8 52-267,2-29 584,-3 54-763,0 0 0,0 0 0,0 0 1,0 0-1,0 0 0,1 0 0,0 0 0,0 1 1,0-1-1,4-5 0,-5 8-95,0 0 0,1 0 0,-1 0-1,0 0 1,0 0 0,0 0 0,1 1 0,-1-1 0,0 0 0,1 1 0,-1-1 0,1 1-1,-1-1 1,1 1 0,-1 0 0,1-1 0,-1 1 0,1 0 0,-1 0 0,1 0-1,-1 0 1,1 1 0,-1-1 0,1 0 0,-1 1 0,0-1 0,1 1 0,-1-1-1,1 1 1,-1 0 0,0-1 0,1 1 0,-1 0 0,0 0 0,0 0 0,0 0-1,0 0 1,0 0 0,0 0 0,2 2 0,3 4-36,0 1 0,-1-1 1,0 1-1,0 0 0,4 8 1,0 4-65,-1 0 1,-1 0-1,0 1 1,-2 0-1,4 32 1,-5 15-5444,-4-58 195</inkml:trace>
  <inkml:trace contextRef="#ctx0" brushRef="#br0" timeOffset="7199.58">5027 1706 7379,'0'0'10186,"-3"4"-9665,2 3-427,1-1 1,-1 0 0,1 0 0,0 1 0,1-1 0,0 0 0,0 1-1,0-1 1,0 0 0,1 0 0,3 8 0,-4-12-81,1 1 1,-1 0 0,1 0 0,-1-1-1,1 1 1,0-1 0,0 0-1,0 1 1,0-1 0,0 0 0,1 0-1,-1 0 1,0-1 0,1 1-1,0 0 1,-1-1 0,1 0 0,0 1-1,0-1 1,0 0 0,0-1-1,0 1 1,0 0 0,0-1 0,4 0-1,-3 0 5,-1 0-1,1 0 0,-1 0 1,1-1-1,-1 0 0,1 1 1,-1-2-1,1 1 0,-1 0 1,0 0-1,0-1 0,0 0 1,0 0-1,0 0 0,0 0 1,4-4-1,-3 2-3,0-1 0,-1 1 0,0-1 0,0 0 0,0 0 0,-1 0 0,1 0 0,-1 0 0,2-10 0,1-8 11,-2-1-1,0 1 1,-1-1 0,-2-24-1,-1 35-4,1 4 9,1 3-2,0 1-1,-1-1 1,0 1 0,0-1 0,-1 0 0,0 1 0,0-1 0,0 1 0,0-1 0,-1 1 0,0 0 0,0-1 0,-1 1 0,1 0 0,-1 0 0,-5-6-1,7 10-17,1 1 0,0-1 0,-1 1 0,1-1 0,-1 1 0,1 0 0,0-1-1,-1 1 1,1 0 0,-1-1 0,1 1 0,-1 0 0,0 0 0,1-1-1,-1 1 1,1 0 0,-1 0 0,1 0 0,-1 0 0,0 0 0,1 0-1,-1 0 1,1 0 0,-1 0 0,0 0 0,1 0 0,-1 0 0,1 0-1,-1 0 1,0 1 0,-11 16 2,3 25-63,8-37 46,1 1 0,0-1 0,0 1-1,0-1 1,1 1 0,-1-1 0,1 0-1,1 1 1,-1-1 0,1 0 0,0 0-1,0 0 1,0 0 0,1 0 0,-1 0-1,1-1 1,1 1 0,-1-1 0,0 0-1,1 0 1,0 0 0,0-1 0,0 1 0,1-1-1,-1 0 1,1 0 0,5 2 0,-2 0-142,1-1-1,0 0 1,0-1 0,0 0 0,0-1 0,1 1 0,-1-2 0,12 1 0,-17-1 108,0-1 0,0 0 0,0 0 0,0 0 0,0-1 0,-1 1 0,1-1-1,0 0 1,0 0 0,-1 0 0,1-1 0,0 1 0,-1-1 0,0 0 0,1 0 0,-1 0 0,0-1 0,0 1 0,0-1-1,0 1 1,0-1 0,3-5 0,-2 1 61,0-1 0,0 0 0,-1 0 0,0-1-1,0 1 1,-1-1 0,0 1 0,1-12 0,-1-9 1019,-1-33 1,-1 35 272,-2 17-323,-3 12-514,-3 14-451,5-5-16,0 1 0,1 0 0,1 0 0,0 0 0,1 0 0,0-1-1,0 1 1,2 0 0,-1 0 0,1 0 0,1 0 0,5 13 0,-6-20-49,0 0 0,0 0 0,1 0 0,0 0 0,0 0-1,0 0 1,1-1 0,-1 0 0,1 1 0,0-1 0,0-1 0,1 1 0,-1-1 0,1 1-1,0-1 1,0 0 0,0-1 0,0 1 0,0-1 0,1 0 0,-1-1 0,0 1 0,1-1 0,0 0-1,-1 0 1,1-1 0,6 0 0,-8 0 11,-1 0-1,0 0 1,1 0-1,-1-1 1,0 0-1,0 1 1,0-1 0,0 0-1,0-1 1,0 1-1,0 0 1,0-1-1,0 0 1,0 0-1,-1 1 1,1-2 0,2-1-1,-1-1 4,-1 1 0,0 0 0,0-1 1,0 0-1,-1 1 0,1-1 0,-1 0 0,0 0 0,1-9 0,2-10 121,-2 1 0,-1-1-1,-2-45 1,0 44 175,0 15-72,0 8-115,1-1 0,-1 1 0,0 0 0,0 0 0,0 0-1,0-1 1,0 1 0,-1 0 0,1 0 0,-1 0 0,1-1-1,-1 1 1,0 0 0,-2-3 0,1 12-12,1 7-99,1 0 0,0-1 0,0 1 0,1 0 0,1-1 0,1 1 0,0-1 0,0 0 0,7 14 0,-8-21-87,1 0 0,0-1 0,1 1 0,-1-1 0,1 0-1,0 0 1,0 0 0,1 0 0,-1-1 0,1 1 0,0-1 0,1-1 0,-1 1 0,0-1 0,1 0 0,0 0 0,0 0-1,0-1 1,0 0 0,0 0 0,10 1 0,-8-1-108,0-1 0,-1 0 0,1 0 1,0-1-1,-1 0 0,1 0 0,8-2 0,-13 1 191,0 1 0,-1-2 0,1 1 0,0 0 0,0 0 0,-1-1 0,1 0 0,-1 1 0,0-1 0,1 0 1,-1 0-1,0 0 0,0-1 0,0 1 0,-1 0 0,1-1 0,0 1 0,-1-1 0,0 0 0,2-4 0,8-22 429,-2-1 0,-1 1 1,7-61-1,1 1 1424,-4 49-491,-11 40-1335,0-1 1,0 1-1,0 0 0,-1 0 0,1 0 0,0 0 0,0 1 0,0-1 1,0 0-1,-1 0 0,1 0 0,0 1 0,0-1 0,0 0 1,-1 1-1,1-1 0,0 1 0,-1-1 0,1 1 0,0-1 1,-1 1-1,1-1 0,-1 1 0,2 1 0,11 13-121,0 0-1,11 19 1,-2-2-678,-14-27 167,-8-15 663,-9-16 142,6 24-158,0-1 0,0 1 0,0-1 1,0 1-1,-1 0 0,1 1 0,-1-1 0,0 0 1,1 1-1,-1 0 0,0 0 0,0 0 0,0 0 1,0 1-1,0-1 0,0 1 0,0 0 0,0 0 1,-4 1-1,3 0-2,0-1 0,0 1 0,0 0-1,0 0 1,0 1 0,0 0 0,1 0 0,-1 0 0,1 0 0,-1 0 0,1 1 0,0 0-1,0 0 1,-6 6 0,4-2-8,0 1-1,1-1 1,0 1-1,1 0 1,-1 1-1,2-1 1,-1 1-1,1 0 1,0-1-1,1 1 1,0 1-1,1-1 1,0 0-1,0 0 1,1 17-1,1-23 4,-1-1-1,0 1 0,1 0 1,0 0-1,0-1 1,0 1-1,0 0 1,0-1-1,0 1 0,0-1 1,1 1-1,0-1 1,-1 0-1,1 1 0,0-1 1,3 3-1,0-2-13,-1 0 0,1 0-1,0 0 1,0 0-1,0-1 1,0 0 0,10 3-1,3 0-162,0-2 0,0-1 0,0 0-1,21-1 1,-33-1 133,-1 0 0,0 0 0,1-1 0,-1 1 0,0-1 1,0-1-1,1 1 0,-1-1 0,0 0 0,0 0 0,-1 0 0,1 0 0,0-1 0,-1 0 0,7-5 0,-8 4 62,0 1-1,0-1 0,0 0 1,0-1-1,0 1 1,-1 0-1,0-1 1,0 0-1,0 1 0,-1-1 1,1 0-1,-1 0 1,0 0-1,0 0 0,-1 0 1,0-7-1,1 4 148,-1-6 285,0-1 0,-3-23 0,2 34-255,0-1 0,0 1-1,0 0 1,-1-1 0,1 1 0,-1 0 0,0 0 0,-1 0 0,1 0 0,-1 0 0,0 0 0,-4-4 0,7 17-106,-1 6-88,2 1 0,0-1 0,1 0 0,0 0-1,1 0 1,1 0 0,0 0 0,1-1 0,13 27-1,93 152 48,45 89-467,-128-215-367,-27-61 629,1-1 0,-1 1 0,0-1-1,0 1 1,0 0 0,-1-1 0,0 1-1,0 0 1,0-1 0,-2 8 0,1-11 91,1-1 0,-1 0 0,0 0 0,0 1 0,1-1 1,-1 0-1,0 0 0,0 0 0,0 0 0,0 0 0,0 0 0,0 0 1,0 0-1,-1 0 0,1 0 0,0-1 0,-1 1 0,1 0 0,0-1 1,-1 1-1,1-1 0,0 0 0,-3 1 0,-38 2-1005,33-3 804,-3 1 112,-1-1 0,1-1 1,0 0-1,0-1 0,-1 0 0,1 0 0,-15-7 1,21 7 154,0-1 0,0-1 0,0 1 0,0-1 0,1 0 0,0 0 0,-1-1 0,1 1 0,1-1 0,-1 0 0,1-1 0,0 1 0,0-1 0,1 0 0,-4-7 0,2 3 78,1-1 0,1 0 0,0 0 1,0 0-1,1 0 0,1 0 0,0-1 0,0 1 0,1 0 0,0-1 0,1 1 0,1 0 0,3-17 0,5-9 104,2 0-1,25-57 0,-10 31-112,20-76 0,-38 106-49,-2 0 0,-1-1 1,-1 1-1,-1-46 0,-3 40 69,-2-51 512,1 83-405,-1 0-1,0 0 1,-1 0 0,0 0-1,0 0 1,0 0 0,-1 0-1,0 1 1,-7-12-1,10 18-188,0 0 0,0 0-1,0 0 1,0 0 0,0 0-1,0 0 1,0 0 0,0-1-1,0 1 1,0 0 0,0 0-1,0 0 1,-1 0 0,1 0-1,0 0 1,0 0 0,0 0-1,0 0 1,0 0 0,0 0-1,0-1 1,0 1 0,0 0-1,0 0 1,-1 0 0,1 0-1,0 0 1,0 0 0,0 0 0,0 0-1,0 0 1,0 0 0,0 0-1,-1 0 1,1 0 0,0 0-1,0 0 1,0 0 0,0 0-1,0 0 1,0 0 0,0 0-1,0 0 1,-1 1 0,1-1-1,0 0 1,0 0 0,0 0-1,0 0 1,0 0 0,0 0-1,0 0 1,0 0 0,0 0-1,0 0 1,0 0 0,0 0-1,-1 1 1,1-1 0,0 0-1,0 0 1,0 0 0,-2 13 92,1 21-336,1-29 304,1 19-134,0 0 1,1 0-1,2 0 1,0 0-1,2-1 0,1 1 1,0-1-1,2-1 1,0 0-1,2 0 0,0-1 1,2 0-1,0-1 0,19 22 1,-28-37-71,1 0 0,0-1 0,1 0 0,-1 0 0,1-1 0,0 0 0,-1 1 0,1-2 0,7 3 0,-11-4 113,0 0 0,1 0 0,-1-1 0,0 1 0,1-1 0,-1 1 0,0-1 0,1 0 0,-1 0 0,1 0 0,-1 0 0,0-1 0,1 1 0,-1-1 0,0 1 0,1-1 0,-1 0 0,0 0 0,0 0 0,0 0 0,0 0 0,0 0 0,0 0 0,0-1 0,0 1 0,0-1 0,0 0 0,1-1 0,2-5 36,0 0 1,-1 0 0,0 0-1,0-1 1,-1 1 0,0-1-1,0 0 1,2-17 0,-1-6 560,-1-40 0,3-14 1446,8 121-1386,-10-21-675,1 1 1,1-2-1,0 1 0,1-1 0,0 0 0,1 0 1,13 15-1,-17-23-74,-1-1 1,1 0-1,0-1 1,0 1-1,0-1 0,0 1 1,1-1-1,-1 0 1,1-1-1,0 1 1,0-1-1,0 0 0,0 0 1,0-1-1,0 1 1,0-1-1,1 0 1,-1 0-1,0-1 0,1 0 1,-1 0-1,1 0 1,7-2-1,-10 1 87,0 0 0,0-1 0,-1 1-1,1 0 1,-1-1 0,0 0 0,1 0 0,-1 0 0,0 0 0,0 0-1,0 0 1,0 0 0,0-1 0,-1 1 0,1-1 0,-1 1-1,1-1 1,-1 0 0,0 1 0,0-1 0,1-5 0,2-6-3,-1-1 0,3-28-1,-2 9 65,-2 0 0,-2-1-1,-7-61 1,5 82 110,0 0 1,-2 0-1,0 0 1,0 1-1,-1-1 1,-1 1-1,0 1 1,-1-1-1,0 1 0,-1 0 1,0 0-1,-10-10 1,17 21-92,0 0 0,0 0 0,0-1-1,0 1 1,0 0 0,0 0 0,0 0 0,-1 0 0,1 0 0,0 0 0,-1 1 0,1-1 0,0 0 0,-1 1 0,1-1 0,-1 1 0,1-1 0,-1 1-1,1 0 1,-1 0 0,1-1 0,-3 1 0,3 1-43,0 0-1,0-1 1,0 1-1,0 0 1,0 0-1,0 0 1,1 0-1,-1 0 1,0 0 0,0 0-1,1 0 1,-1 0-1,1 0 1,-1 0-1,1 0 1,-1 0-1,1 1 1,0-1-1,-1 0 1,1 3-1,-2 10-39,1 1 0,0 0 0,3 20 0,-2-30 110,3 22-56,1-1 1,1 1-1,1-1 0,2 0 0,11 29 0,2-8-86,45 79 0,-57-109-243,-7-12-4,1 1 1,0-1 0,0 0 0,0 0 0,1 0 0,-1 0 0,1-1 0,0 0 0,1 1 0,-1-1 0,1-1 0,5 5 0,-4-7-1648,-4-20-10978</inkml:trace>
  <inkml:trace contextRef="#ctx0" brushRef="#br0" timeOffset="7385.91">6749 1250 6531,'0'0'12598,"96"-13"-12262,-66 13-96,-4 0-208,3-5-32,-5-5-272,-11-3-3666,-11-8-8900</inkml:trace>
  <inkml:trace contextRef="#ctx0" brushRef="#br0" timeOffset="7556.92">5609 1186 5939,'0'0'8003,"167"0"-13381</inkml:trace>
  <inkml:trace contextRef="#ctx0" brushRef="#br0" timeOffset="9037.59">7253 1149 8148,'0'0'11522,"-5"-10"-10313,-18-27-518,23 36-686,0 1 0,0 0-1,0-1 1,-1 1 0,1 0 0,0 0 0,0-1-1,0 1 1,0 0 0,0-1 0,0 1 0,-1 0 0,1-1-1,0 1 1,0 0 0,0 0 0,-1-1 0,1 1 0,0 0-1,0 0 1,-1 0 0,1-1 0,0 1 0,0 0-1,-1 0 1,1 0 0,0 0 0,-1 0 0,1 0 0,0-1-1,-1 1 1,1 0 0,0 0 0,-1 0 0,1 0 0,0 0-1,-1 0 1,1 0 0,0 0 0,-1 0 0,1 1-1,0-1 1,-1 0 0,1 0 0,0 0 0,0 0 0,-1 0-1,1 1 1,0-1 0,-1 0 0,1 0 0,0 1 0,-6 12-69,6-11 80,-5 18 9,0 0-1,1 0 1,1 1-1,1 0 1,1 0 0,1 0-1,1-1 1,4 27-1,-3-40-115,0 1-1,0-1 1,0 0-1,1 0 1,0-1-1,1 1 1,-1 0-1,1-1 1,1 0-1,-1 0 1,1 0-1,0-1 1,0 0-1,1 0 1,0 0-1,0 0 1,0-1-1,0 0 1,0 0-1,1-1 1,0 0-1,0 0 1,0 0-1,0-1 0,0 0 1,0 0-1,1-1 1,-1 0-1,0 0 1,1-1-1,-1 0 1,10-1-1,-13 0 84,-1-1-1,1 1 1,0-1-1,-1 1 1,0-1-1,1 0 1,-1-1-1,0 1 1,0 0-1,0-1 0,-1 0 1,1 0-1,-1 1 1,1-2-1,-1 1 1,0 0-1,0 0 1,0-1-1,-1 1 1,1-1-1,-1 1 1,2-5-1,3-12 137,0-1 0,5-31 1,-11 50-118,9-57 620,6-34 334,-13 82-792,1 0 0,0 1 1,1-1-1,1 1 1,-1 0-1,8-11 1,-11 20-165,0 0 0,-1 1 0,1-1 0,0 1 0,0-1 0,0 1 1,0-1-1,-1 1 0,1 0 0,0-1 0,0 1 0,0 0 0,0 0 0,0 0 0,0-1 1,0 1-1,0 0 0,0 0 0,0 0 0,0 1 0,0-1 0,0 0 0,0 0 0,0 0 1,0 1-1,24 10-137,-16-5-219,0 1-1,-1 1 1,0-1-1,-1 1 1,1 1 0,-2-1-1,1 1 1,10 19-1,-21-31 298,1-1-1,0 1 1,-1 0-1,1 0 1,-1 0-1,0 0 1,0 1-1,0 0 1,-1-1-1,1 2 1,0-1 0,-1 0-1,-8-1 1,9 2 143,0 0 0,-1 0 0,1 1 0,0-1 0,-1 1 0,1 0 1,-7 1-1,9-1-94,0 0 1,1 1 0,-1-1-1,0 1 1,1-1 0,-1 1-1,1 0 1,-1 0 0,1-1 0,-1 1-1,1 0 1,0 0 0,-1 0-1,1 1 1,0-1 0,0 0-1,0 0 1,0 1 0,-1 1-1,-3 8-12,2 1-1,-1-1 0,2 1 0,0-1 1,0 1-1,1 0 0,0 0 0,1 0 1,1 15-1,0-2 13,-1-17-82,0 0 0,0 0 1,1 0-1,1 0 0,-1 0 0,1 0 1,0 0-1,1 0 0,0-1 1,0 0-1,1 1 0,0-1 0,0 0 1,1-1-1,-1 1 0,1-1 1,1 0-1,-1 0 0,1 0 1,0-1-1,1 0 0,-1 0 0,1-1 1,0 0-1,0 0 0,0 0 1,1-1-1,-1 0 0,1-1 0,0 1 1,0-2-1,13 3 0,-17-4-50,0 1-1,0-1 0,0 0 1,0 0-1,0-1 0,0 1 0,0-1 1,-1 0-1,1 0 0,8-3 1,-10 2 129,0 0 1,0 1 0,1-1 0,-1 0-1,0-1 1,-1 1 0,1 0 0,0-1-1,-1 1 1,1 0 0,-1-1 0,0 0-1,0 1 1,0-1 0,0 0 0,1-3-1,2-16 377,0-1-1,-1 0 1,-1 0-1,-1 0 1,-3-24-1,2 4 587,-1 33-561,1 1 1,-1-1 0,-4-17-1,5 25-283,-1-1-1,0 1 0,0-1 1,0 1-1,0-1 0,0 1 1,0 0-1,-1-1 0,1 1 1,-1 0-1,1 0 0,-1 0 1,0 0-1,0 0 0,0 0 1,0 1-1,0-1 1,-4-1-1,6 2-105,-1 1 1,1 0 0,-1 0-1,1 0 1,-1 0 0,1 0-1,-1 0 1,1 0-1,-1 0 1,1 0 0,-1 0-1,1 0 1,-1 0 0,1 0-1,-1 0 1,1 0-1,-1 0 1,1 0 0,-1 1-1,1-1 1,0 0 0,-1 0-1,1 1 1,-1-1-1,1 0 1,0 1 0,-1-1-1,1 0 1,-1 1 0,1-1-1,0 0 1,0 1-1,-1-1 1,1 1 0,0-1-1,0 1 1,-1-1 0,1 1-1,0-1 1,0 1-1,0-1 1,0 1 0,0-1-1,0 1 1,0-1 0,0 1-1,-1 30-210,1-24 267,0 8-209,1 0-1,1 0 0,0 0 1,1 0-1,0 0 0,2-1 0,-1 1 1,2-1-1,0 0 0,0-1 1,2 1-1,-1-1 0,2-1 0,12 16 1,-18-25-142,1 1 1,0-1-1,0 0 0,0 0 1,0 0-1,1 0 1,-1-1-1,1 1 1,-1-1-1,1-1 1,0 1-1,7 1 1,-10-2 200,1-1 1,-1 1-1,0-1 1,0 0-1,1 0 1,-1 0-1,0 0 1,1 0-1,-1-1 1,0 1-1,0 0 1,1-1-1,-1 0 1,0 0-1,0 1 1,0-1-1,0-1 1,0 1-1,0 0 1,0 0-1,0-1 1,0 1-1,-1-1 1,1 1-1,0-1 1,-1 0 0,0 0-1,2-2 1,4-9 230,-2-1 0,0 1 0,0-1 0,-1 0 0,-1 0 0,0 0 0,1-22 0,-3-104 3540,-2 123-3073,1 16-555,1-3 135,-1 0 1,0 1-1,0-1 0,-1 1 1,1-1-1,-1 1 1,0-1-1,0 1 0,0-1 1,0 1-1,0 0 1,-1-1-1,0 1 0,1 0 1,-4-3-1,5 6-189,0 0-1,0 0 1,-1 0-1,1-1 1,0 1-1,0 0 1,-1 0-1,1 0 1,0 0 0,-1 0-1,1 0 1,0 0-1,0 0 1,-1 0-1,1 0 1,0 0-1,-1 0 1,1 0-1,0 0 1,0 0-1,-1 0 1,1 0 0,0 1-1,0-1 1,-1 0-1,1 0 1,0 0-1,0 0 1,-1 0-1,1 1 1,0-1-1,0 0 1,0 0-1,-1 1 1,1-1-1,0 0 1,0 0 0,0 0-1,0 1 1,0-1-1,-1 0 1,1 1-1,0-1 1,0 0-1,0 0 1,0 1-1,0-1 1,0 0-1,0 1 1,0-1-1,0 0 1,0 1 0,-3 15-91,1-2 70,1 0-1,0 0 1,1 0 0,1 0-1,0 0 1,5 19-1,-5-27-145,1-1 0,0 1 0,0 0 0,0-1 0,1 1 0,0-1 0,0 0 0,0 0 0,1 0 0,-1 0 0,1-1 0,1 1 0,-1-1 0,0 0 0,1 0 0,0-1 0,8 5 0,-11-6 29,0-1 0,1 1-1,-1-1 1,0 0 0,1 0 0,0 0 0,-1-1-1,1 1 1,-1 0 0,1-1 0,0 0-1,-1 0 1,1 0 0,0 0 0,0 0-1,-1 0 1,1-1 0,0 1 0,-1-1-1,1 0 1,-1 1 0,5-3 0,-4 1 103,0-1 1,0 1-1,0-1 0,-1 0 1,1 0-1,-1 0 1,1 0-1,-1 0 0,0-1 1,0 1-1,0-1 1,-1 1-1,1-1 1,1-5-1,2-10 616,-1 1-1,0-1 1,-2 1-1,0-1 1,-1 0 0,-1 0-1,-2-19 1,-4 10 758,5 27-1260,1 0 0,0 0 0,-1 0 0,1 1 0,0-1 0,-1 0 0,1 0 0,-1 0 0,1 0 0,-1 0 0,0 1 0,1-1 0,-1 0 0,0 0 0,0 1 0,1-1 0,-1 1 0,0-1 0,0 1 0,0-1 0,0 1 0,0-1 0,1 1 0,-3-1 0,2 3-93,0-1-1,0 0 1,0 1 0,0-1 0,0 1-1,0 0 1,0-1 0,0 1-1,0 0 1,1-1 0,-1 1-1,1 0 1,0 0 0,-1-1 0,1 1-1,0 0 1,0 3 0,0-3 13,-2 9 21,1 0 0,0 1-1,1-1 1,0 0-1,1 1 1,0-1 0,1 0-1,0 0 1,1 0 0,4 11-1,-4-15-200,0-1 0,1 1-1,-1-1 1,1 0 0,1 0-1,8 10 1,-7-10-433,0-1 0,0-1 0,0 1 0,0-1 0,1 0 0,0 0 0,8 3 1,14 2-3984</inkml:trace>
  <inkml:trace contextRef="#ctx0" brushRef="#br0" timeOffset="10289.22">8339 1023 11269,'0'0'11875,"-1"2"-11563,0 1-299,1 0-1,-1-1 1,1 1-1,0 0 1,0 0 0,0 0-1,0 0 1,0-1-1,1 1 1,-1 0 0,1 0-1,1 2 1,15 43 142,-7-21-119,31 149-346,-41-176 296,0-1-1,0 1 1,0 0-1,0 0 0,1 0 1,-1 0-1,0-1 0,0 1 1,0 0-1,0 0 0,0 0 1,0 0-1,1 0 0,-1-1 1,0 1-1,0 0 1,0 0-1,0 0 0,1 0 1,-1 0-1,0 0 0,0 0 1,0 0-1,1 0 0,-1 0 1,0 0-1,0 0 1,0 0-1,0 0 0,1 0 1,-1 0-1,0 0 0,0 0 1,0 0-1,1 0 0,-1 0 1,0 0-1,0 0 0,0 0 1,0 0-1,1 0 1,-1 1-1,0-1 0,0 0 1,0 0-1,0 0 0,1 0 1,-1 0-1,0 1 0,0-1 1,0 0-1,0 0 0,0 0 1,0 0-1,0 1 1,0-1-1,0 0 0,0 0 1,1 0-1,-1 0 0,0 1 1,0-1-1,0 0 0,0 0 1,0 0-1,0 1 1,0-1-1,-1 0 0,7-15 86,28-142 83,-16 64 325,-6 58-71,-12 35-402,0-1-1,0 0 1,0 0 0,0 1-1,1-1 1,-1 0 0,0 1 0,0-1-1,1 1 1,-1-1 0,1 0-1,-1 1 1,1-1 0,-1 1 0,0-1-1,1 1 1,0-1 0,-1 1-1,1 0 1,-1-1 0,1 1 0,0-1-1,-1 1 1,1 0 0,0 0-1,-1-1 1,1 1 0,0 0 0,-1 0-1,1 0 1,0 0 0,-1 0-1,1 0 1,0 0 0,0 0 0,-1 0-1,1 0 1,0 0 0,-1 0-1,1 1 1,0-1 0,-1 0 0,1 0-1,0 1 1,-1-1 0,1 1-1,-1-1 1,2 1 0,5 7-138,0 1-1,0 0 1,-1 0 0,-1 1 0,1 0-1,-1 0 1,-1 0 0,6 21-1,-6-18-88,1-1-1,0 0 0,0 0 1,2 0-1,-1-1 0,11 14 0,-16-24 99,-1 1-1,1-1 0,0 0 1,0 0-1,0 0 0,1 0 1,-1 0-1,0 0 0,0 0 1,1 0-1,-1 0 0,0-1 1,1 1-1,-1 0 0,0-1 1,1 1-1,-1-1 1,1 0-1,-1 1 0,1-1 1,-1 0-1,1 0 0,0 0 1,-1 0-1,1 0 0,-1 0 1,1-1-1,-1 1 0,1 0 1,-1-1-1,2 0 0,0-1 21,-1 1-1,0-1 0,1 0 1,-1 0-1,0 0 0,0-1 1,0 1-1,0 0 0,-1-1 1,1 1-1,-1-1 0,1 0 1,-1 1-1,1-5 0,3-10 204,0 1-1,-2-1 0,0 0 1,-1 0-1,0-20 0,-5-44 3817,3 81-3841,0-1-1,0 1 1,0-1 0,0 0-1,0 1 1,0-1 0,0 1 0,0-1-1,-1 1 1,1-1 0,0 1-1,0-1 1,-1 1 0,1-1 0,0 1-1,0-1 1,-1 1 0,1 0-1,-1-1 1,1 1 0,0-1 0,-1 1-1,1 0 1,-1-1 0,1 1-1,-1 0 1,1 0 0,-2-1 0,2 1-70,0 0 0,-1 0 0,1 0 0,-1 0 0,1 1 0,-1-1 0,1 0 0,0 0 0,-1 0 0,1 0 0,0 1 0,-1-1 0,1 0 0,0 1 0,-1-1 0,1 0 0,0 0 0,-1 1 0,1-1 0,0 1 0,0-1 0,-1 0 0,1 1 0,0-1 0,0 0 0,0 1 0,0-1 0,-1 1 0,1-1 0,0 1 0,0-1 0,0 0 0,0 2 0,-1 2-73,1 0 1,-1 0-1,1 0 1,0 0-1,0 0 1,0 0-1,0 0 1,1 0-1,0 0 1,0 0-1,2 6 1,-2-8-51,0 0 1,0-1 0,1 1 0,-1-1 0,0 1-1,1-1 1,0 1 0,-1-1 0,1 0 0,0 0-1,-1 0 1,1 0 0,0 0 0,0 0 0,0-1-1,0 1 1,0 0 0,0-1 0,0 0 0,0 1-1,0-1 1,0 0 0,0 0 0,3 0 0,-3 0 46,0 0 0,-1 0 1,1 0-1,0 0 1,-1 0-1,1-1 1,0 1-1,-1 0 1,1-1-1,-1 1 0,1-1 1,0 0-1,-1 1 1,0-1-1,1 0 1,-1 0-1,1 0 0,-1 0 1,0 0-1,0 0 1,1 0-1,-1-1 1,1 0-1,0-2 38,-1 0 0,0 0 0,0 1 1,0-1-1,0 0 0,0 0 0,-1 0 0,0 0 0,0-4 0,1-17-13,1 3 540,-2 1 0,-2-23 1,1 38-234,1 1 0,-1 0 1,-1 0-1,1-1 1,-1 1-1,0 0 0,0 0 1,0 0-1,-1 1 0,1-1 1,-1 0-1,0 1 1,-5-5-1,7 8-247,1 0 1,0 1-1,-1-1 0,1 1 0,-1-1 1,1 1-1,-1-1 0,1 1 1,-1-1-1,0 1 0,1-1 0,-1 1 1,1 0-1,-1-1 0,0 1 0,1 0 1,-1 0-1,0 0 0,0-1 1,1 1-1,-1 0 0,0 0 0,1 0 1,-1 0-1,0 0 0,0 0 1,1 0-1,-1 0 0,0 1 0,1-1 1,-1 0-1,0 0 0,1 1 1,-1-1-1,0 0 0,1 1 0,-1-1 1,0 0-1,1 1 0,-1-1 0,1 1 1,-1-1-1,1 1 0,-1-1 1,1 1-1,0 0 0,-1-1 0,1 1 1,-1-1-1,1 1 0,0 0 1,0-1-1,-1 1 0,1 0 0,0 0 1,-10 42 340,8-23-443,1 0 0,0 1-1,2-1 1,0 0 0,2 0-1,9 38 1,-10-47 16,2 0 0,0 0 0,0-1 0,1 0 0,0 0 1,1 0-1,0 0 0,0-1 0,1 0 0,0 0 0,1-1 0,0 0 0,17 13 0,-22-18 8,0-1-1,0 0 0,0 0 1,0-1-1,0 1 0,1-1 1,-1 1-1,1-1 1,-1 0-1,1 0 0,-1-1 1,1 1-1,-1-1 0,1 0 1,0 0-1,-1 0 0,1 0 1,0 0-1,-1-1 0,1 0 1,-1 0-1,5-1 0,-4 0 70,0-1 0,0 1 1,0-1-1,-1 0 0,1 0 0,-1 0 0,1 0 0,-1-1 0,0 0 0,0 1 0,-1-1 0,1 0 0,-1 0 1,0-1-1,0 1 0,2-5 0,2-12 413,-2 0 0,0 0 0,-1 0 0,-1-1 0,-1 1 0,-1-1 1,-2-22-1,1 24-17,1 16-276,0 0 1,0-1-1,0 1 1,-1 0-1,0 0 1,0 0-1,0 0 1,0 0 0,0 0-1,-1 0 1,0 1-1,0-1 1,0 1-1,0-1 1,-4-4-1,2 32-165,4-16 28,0 1 0,1-1 0,-1 0 0,1 1-1,1-1 1,0 1 0,0-1 0,1 0 0,4 10-1,-5-14-51,0-1-1,0 1 0,0-1 0,0 0 1,1 0-1,-1 0 0,1 0 0,0 0 1,0 0-1,0-1 0,0 1 0,1-1 1,-1 0-1,1 0 0,-1 0 0,1 0 1,0-1-1,-1 0 0,1 1 0,0-1 1,0-1-1,5 2 0,-6-2 34,0 1 0,0-1 0,0 0-1,-1 0 1,1 0 0,0 0 0,0-1 0,0 1 0,-1-1-1,1 1 1,0-1 0,-1 0 0,1 0 0,0 0 0,-1 0 0,1-1-1,-1 1 1,0-1 0,1 0 0,-1 1 0,2-3 0,-1-1 30,0 0 1,0 1 0,-1-1 0,0 0-1,0-1 1,0 1 0,0 0-1,-1 0 1,0-1 0,1-6 0,0-11 601,0-46 1,-2 45 585,1 38-1165,1-1-1,0 0 0,2 0 1,8 25-1,-3-11 27,-7-18-144,7 20 201,19 43-1,-25-64-659,1-1 0,0 1 0,1-1 0,-1-1 0,2 1 0,-1 0 0,1-1 0,-1 0 0,2-1 0,10 9 0,0-5-5971</inkml:trace>
  <inkml:trace contextRef="#ctx0" brushRef="#br0" timeOffset="11099.97">9644 1004 8852,'0'0'11240,"0"0"-11213,0-1 0,-1 1 0,1 0 1,0-1-1,0 1 0,-1 0 0,1-1 0,0 1 0,0 0 1,0-1-1,-1 1 0,1-1 0,0 1 0,0 0 1,0-1-1,0 1 0,0-1 0,0 1 0,0-1 0,0 1 1,0 0-1,0-1 0,0 1 0,0-1 0,0 1 1,0-1-1,0 1 0,0 0 0,1-1 0,-1 1 0,0-1 1,48-1-50,-1-1 0,0-2 1,0-3-1,0-1 0,-1-3 1,-1-1-1,0-3 0,49-24 1,-84 36-305,0-1 0,-1-1 0,0 0 1,0 0-1,8-8 0,-14 11-41,0 0 0,-1 0 0,1 0 0,-1 0 0,0 0 0,0 0 0,0 0 0,0-1 0,-1 1 0,1-1 0,-1 0 0,0 1 0,0-1 0,0 0 0,-1 0 0,1 1 0,-1-5 0,0 6 210,-1 0 1,1 0 0,-1 1-1,0-1 1,1 0 0,-1 1-1,0-1 1,0 1 0,0-1-1,0 1 1,-1-1 0,1 1-1,0 0 1,0-1 0,-1 1-1,1 0 1,-1 0 0,1 0-1,-1 0 1,0 0 0,-1 0 0,-21-9 1202,3 7 3681,20 6-4342,0 0 1,0-1-1,1 1 0,-1 0 0,1 0 1,-1 0-1,1 0 0,0 0 1,0 0-1,1 0 0,0 5 0,0-5-265,0 0-1,1 0 0,-1 0 0,1 0 0,0 0 1,0-1-1,0 1 0,0 0 0,0-1 0,1 0 0,-1 1 1,1-1-1,-1 0 0,4 2 0,47 27 515,-41-24-537,0-1-156,0 0 171,0 1 0,17 12 0,-27-17-171,0-1 1,0 1-1,0-1 1,-1 1-1,1 0 1,0-1-1,-1 1 1,1 0-1,-1 0 0,0 0 1,0 0-1,1 1 1,-1-1-1,-1 0 1,1 0-1,0 1 1,-1-1-1,1 0 0,-1 1 1,1-1-1,-1 4 1,-1-5-54,1 0 1,-1 0-1,0 0 1,0 0-1,1 0 1,-1-1-1,0 1 1,0 0-1,0-1 1,0 1-1,0 0 1,0-1-1,0 1 1,0-1-1,0 0 1,0 1-1,0-1 1,0 0-1,0 1 1,0-1-1,-1 0 1,-32 5-1909,26-4 997,-11 0-2611,5 0-2465</inkml:trace>
  <inkml:trace contextRef="#ctx0" brushRef="#br0" timeOffset="11679.71">10677 581 5122,'0'0'14370,"-2"0"-14112,-9 0-163,1 1-1,-1 0 0,1 0 0,0 2 1,0-1-1,0 1 0,-16 7 1,22-8-83,0-1 1,1 1-1,-1 0 1,1 0-1,0 0 1,-1 1-1,1-1 0,0 1 1,1 0-1,-1-1 1,0 2-1,1-1 1,-1 0-1,1 0 1,0 1-1,0-1 1,1 1-1,-1-1 1,1 1-1,-1 0 1,1 0-1,0 0 1,0 6-1,0-8-11,1 1 1,0-1-1,0 0 0,0 1 0,0-1 0,1 0 1,-1 1-1,1-1 0,-1 0 0,1 0 1,0 1-1,0-1 0,0 0 0,0 0 0,0 0 1,0 0-1,3 3 0,0-2 5,0 0 1,0 0-1,1 0 0,-1 0 0,1-1 1,-1 0-1,10 3 0,37 12 86,-29-10-156,-1 0 1,1 2 0,-1 0-1,20 13 1,-37-20-22,1 1-1,-1 1 1,1-1 0,-1 1-1,0-1 1,-1 1 0,1 0-1,0 0 1,-1 1 0,0-1-1,0 1 1,-1 0 0,1 0 0,-1 0-1,0 0 1,0 0 0,-1 0-1,1 0 1,-1 1 0,0-1-1,-1 0 1,1 7 0,-1-10 61,0 1 0,0 0 0,0 0 1,-1-1-1,1 1 0,0 0 1,-1-1-1,0 1 0,0 0 1,0-1-1,0 1 0,0-1 0,0 1 1,-3 2-1,2-3 1,-1 1-1,1-1 1,-1 0-1,0-1 1,0 1-1,0 0 1,0-1-1,0 1 0,0-1 1,0 0-1,-6 1 1,-5 2-46,1-1 1,-1-1 0,0 0-1,0-1 1,0 0-1,0-1 1,0-1-1,-14-2 1,28 3 49,-1 0 0,0-1 0,0 1 1,1 0-1,-1-1 0,0 1 0,0-1 1,1 1-1,-1-1 0,1 1 0,-1-1 1,0 0-1,1 1 0,-1-1 0,1 1 1,0-1-1,-1 0 0,1 0 0,-1 1 1,1-1-1,0 0 0,0 0 0,-1 1 1,1-1-1,0 0 0,0 0 0,0 0 1,0 1-1,0-1 0,0 0 0,0-1 1,0 0-180,1 0 1,-1 0 0,0 1-1,1-1 1,-1 0 0,1 1 0,0-1-1,-1 0 1,1 1 0,0-1 0,0 1-1,0-1 1,0 1 0,1 0 0,0-2-1,24-13-3812,9 0-1976</inkml:trace>
  <inkml:trace contextRef="#ctx0" brushRef="#br0" timeOffset="13361.41">10931 769 7507,'0'0'12094,"0"-7"-11126,0-22-538,-7 75-547,7-45 28,-1 1 1,1 0 0,0 0 0,1 0 0,-1 0 0,0 0 0,1 0 0,-1 0 0,1 0 0,-1 0 0,1-1 0,0 1-1,0 0 1,-1 0 0,2-1 0,-1 1 0,2 2 0,-1-3-90,0 1 1,0-1-1,0 0 1,1 0-1,-1 0 0,0-1 1,1 1-1,-1 0 0,0-1 1,1 0-1,-1 1 0,1-1 1,-1 0-1,3-1 1,-2 2-90,-1-1 0,1 0 0,-1 0 1,1 0-1,-1-1 0,1 1 0,-1-1 1,1 1-1,-1-1 0,0 0 0,1 0 1,-1 0-1,0 0 0,0 0 0,0 0 0,1-1 1,2-2-1,-3 1 192,0 0 0,0 0 1,-1-1-1,1 1 0,-1-1 0,0 1 1,1-1-1,-2 1 0,1-1 1,0 0-1,0-4 0,0-1 565,-1 0 0,0 0 0,0 0 0,0 0 0,-1-1 0,0 1 0,-1 0 0,-5-16 0,6 23-360,0-1 0,0 1 1,0-1-1,0 1 0,0-1 1,-1 1-1,1 0 0,-1 0 1,1 0-1,-1 0 1,0 0-1,0 0 0,0 0 1,0 0-1,0 1 0,0-1 1,0 1-1,0-1 0,-1 1 1,1 0-1,-1 0 0,1 0 1,-1 1-1,1-1 1,-1 0-1,0 1 0,1 0 1,-1-1-1,1 1 0,-1 0 1,0 0-1,1 1 0,-1-1 1,-3 1-1,3 0-122,1 0 1,0 0-1,0 1 0,0-1 0,0 0 0,0 1 1,1-1-1,-1 1 0,0 0 0,1-1 0,-1 1 1,1 0-1,0 0 0,-1 0 0,1 0 1,0 0-1,0 0 0,0 1 0,1-1 0,-1 0 1,0 0-1,1 1 0,-1 3 0,-1 8 15,0 0 0,0 22-1,2-32-15,0 13-13,0 1-1,1 0 1,1 0-1,1 0 1,0-1-1,8 24 1,-9-35-127,0-1 1,0 1 0,1-1 0,0 0 0,0 0 0,0 0-1,0 0 1,1 0 0,0-1 0,0 1 0,0-1 0,0 0 0,1-1-1,-1 1 1,1-1 0,0 1 0,0-2 0,1 1 0,-1 0-1,0-1 1,1 0 0,0 0 0,6 1 0,-6-2 38,0 0 0,0-1 1,-1 1-1,1-1 0,0 0 1,0 0-1,-1-1 0,1 0 1,0 0-1,-1 0 0,1-1 0,-1 0 1,1 0-1,-1 0 0,0-1 1,0 1-1,0-1 0,5-4 1,-3 1 105,-1-1 0,1 0 1,-1 0-1,0-1 1,-1 0-1,0 0 1,0 0-1,-1 0 0,0-1 1,4-11-1,0-4 461,-1 1-1,-2-1 1,0-1-1,2-41 1,-5-101 2295,-3 92-1632,1 62-811,1 11-201,-1-1-1,0 0 1,1 0-1,-1 0 1,-1 0-1,1 1 1,0-1-1,-1 0 1,1 0-1,-1 0 1,0 1-1,0-1 1,-1-3-1,1 6-114,1 0-1,0 0 0,0 0 0,0 0 1,0 0-1,0 0 0,0 0 0,-1 0 1,1 0-1,0 0 0,0 0 0,0 0 0,0 0 1,0 0-1,-1 0 0,1 0 0,0 0 1,0 0-1,0 0 0,0 0 0,0 0 1,0 0-1,-1 0 0,1 0 0,0 0 0,0 0 1,0 0-1,0 1 0,0-1 0,0 0 1,0 0-1,-1 0 0,1 0 0,0 0 1,0 0-1,0 0 0,0 1 0,0-1 0,0 0 1,0 0-1,0 0 0,0 0 0,0 0 1,0 0-1,0 1 0,0-1 0,0 0 1,0 0-1,0 0 0,0 0 0,0 0 0,0 1 1,0-1-1,0 0 0,0 0 0,-1 11-90,-1 38 86,3-1-1,2 0 0,16 90 1,-13-108-7,-4-15-275,1 0 0,1 0 1,0 0-1,0-1 0,2 0 0,13 27 0,-17-39 215,-1 0 0,0 0 0,1 0 0,0-1-1,0 1 1,-1 0 0,1-1 0,0 1 0,0-1 0,0 1 0,1-1 0,-1 0-1,0 0 1,0 0 0,1 0 0,-1 0 0,0-1 0,1 1 0,-1-1-1,1 1 1,-1-1 0,1 0 0,-1 0 0,1 0 0,-1 0 0,1-1 0,-1 1-1,0-1 1,1 1 0,-1-1 0,5-2 0,-1 0 64,-1 0 0,0 0 0,1 0 1,-1-1-1,0 1 0,0-2 0,-1 1 0,1 0 0,-1-1 1,0 0-1,5-8 0,-1-2 130,-1 0-1,0-1 1,-2 0 0,1-1-1,-2 1 1,0-1 0,-1 0 0,-1 0-1,-1 0 1,0-33 0,-1 50 26,-2 6-305,1-1-1,0 1 1,0 0-1,0 0 1,1 8-1,0-12-9,0 1 0,0-1 0,0 0 0,0 1 0,0-1 0,1 0 0,-1 0 0,1 1 0,-1-1 0,1 0 0,0 0 0,0 0 0,0 0 0,2 3 0,-2-4-2,1 0 1,-1 0 0,1 0 0,0 0 0,-1 0-1,1 0 1,0-1 0,-1 1 0,1 0 0,0-1-1,0 0 1,0 1 0,-1-1 0,1 0 0,0 0-1,0 0 1,0 0 0,0 0 0,1-1 0,-1 0 127,0 1 0,0-1 1,-1 0-1,1 0 0,0 0 1,-1 0-1,1 0 0,-1 0 0,0 0 1,1 0-1,-1-1 0,0 1 1,1-1-1,-1 1 0,0-1 1,0 1-1,0-1 0,-1 0 1,1 1-1,0-1 0,-1 0 1,1 0-1,-1 1 0,1-1 0,-1 0 1,0-3-1,6-52 229,-6 41-154,1 11 287,-1 0 0,0 0 1,0 0-1,-1 0 0,1 0 0,-1 0 0,-2-6 0,2 10-259,1 0 0,-1 0 0,0 0 0,1 0 0,-1 0 0,0 0 0,0 0-1,0 0 1,0 0 0,0 0 0,0 1 0,0-1 0,0 0 0,0 1-1,-1-1 1,1 1 0,0 0 0,0-1 0,0 1 0,-1 0 0,1-1-1,0 1 1,0 0 0,-1 0 0,1 0 0,0 0 0,0 0 0,-1 1-1,1-1 1,0 0 0,0 0 0,-1 1 0,1-1 0,-2 2 0,0-1-60,-1 1 0,1 0 0,-1 0 0,1 0 0,0 1 1,0-1-1,0 1 0,0 0 0,1-1 0,-1 1 0,1 0 0,-1 1 0,1-1 1,0 0-1,1 1 0,-1-1 0,0 1 0,1-1 0,-1 5 0,-3 6 15,1 0 0,1 0 0,-4 27-1,6-28-92,0 0 0,1 0-1,0 0 1,1-1 0,0 1 0,4 16-1,-4-25 28,0 0 0,1 0 0,0 0 0,0 0 1,0 0-1,0 0 0,0 0 0,1-1 0,-1 1 0,1-1 0,0 0 0,0 0 0,1 0 0,-1 0 0,1 0 0,-1-1 0,1 0 0,0 0 0,0 0 0,0 0 0,8 3 0,-6-3-13,0 0-1,0-1 0,1 1 1,-1-1-1,1-1 0,-1 1 1,1-1-1,-1 0 0,1 0 1,0-1-1,-1 0 0,0 0 1,1-1-1,-1 0 0,0 0 1,1 0-1,-1-1 0,-1 1 1,1-2-1,0 1 0,-1 0 1,1-1-1,-1 0 0,0-1 1,0 1-1,-1-1 0,0 0 1,1 0-1,-1 0 0,-1-1 1,1 1-1,-1-1 0,0 0 1,2-7-1,5-17 1335,-2 0 0,-1-1 0,-1 1 1,3-55-1,-10 88-1442,1 0 0,0 0 0,0 0 0,0 0 0,1 0 0,-1 0 0,1 0 0,-1 0 0,1 0-1,0-1 1,0 1 0,1 0 0,-1 0 0,0-1 0,1 1 0,2 3 0,-3-45 578,-1 38-389,-1 0 0,1 0 1,0 0-1,0 0 1,-1 0-1,1 0 0,0 0 1,-1 0-1,1 0 1,-1 0-1,1 0 0,-1 1 1,0-1-1,1 0 1,-1 0-1,0 0 1,1 1-1,-1-1 0,0 0 1,0 1-1,0-1 1,0 1-1,0-1 0,0 1 1,0-1-1,1 1 1,-1 0-1,0-1 0,0 1 1,-1 0-1,1 0 1,0 0-1,0 0 0,0 0 1,0 0-1,0 0 1,0 0-1,0 0 0,0 0 1,0 1-1,0-1 1,0 0-1,0 1 1,0-1-1,0 1 0,1-1 1,-1 1-1,0-1 1,0 1-1,0 0 0,0-1 1,1 1-1,-2 1 1,-1 2-29,0 1 1,0-1-1,1 0 1,0 1 0,0-1-1,0 1 1,0-1-1,1 1 1,0 0-1,0 0 1,0 6 0,-1 60-12,2-48 9,0-18-55,1 0 0,0 0-1,0 0 1,0 0-1,0-1 1,1 1 0,0-1-1,0 1 1,0-1-1,0 1 1,1-1 0,0 0-1,0 0 1,0 0 0,0-1-1,1 1 1,-1-1-1,1 0 1,0 0 0,0 0-1,0 0 1,0-1-1,0 1 1,1-1 0,-1 0-1,7 2 1,-5-2-14,0 0 1,-1-1-1,1 1 0,0-1 1,0 0-1,0-1 1,0 1-1,0-1 0,0 0 1,0-1-1,0 1 1,0-1-1,0-1 0,0 1 1,0-1-1,0 0 1,-1 0-1,1 0 0,-1-1 1,1 0-1,6-5 1,-3 0 79,-1 0 1,0 0-1,0-1 1,-1 0-1,0-1 1,0 1-1,-1-1 1,-1 0-1,0-1 1,0 1-1,-1-1 1,5-17 0,-3 0 361,-2-1 1,-1 0 0,0-54 0,-3 67-151,-1 0 0,0-1 1,-2 1-1,0 0 0,0 0 0,-1 0 0,-1 1 1,-1 0-1,0 0 0,-1 0 0,-15-24 0,21 38-193,1 1-1,0-1 0,-1 0 0,1 1 0,-1-1 0,1 0 0,-1 1 0,1-1 0,-1 1 0,0-1 0,1 1 0,-1-1 0,0 1 0,1-1 0,-1 1 0,0 0 0,1-1 0,-1 1 0,0 0 0,0 0 0,0-1 0,0 2-21,1-1 0,-1 0 0,1 0 0,-1 1 0,1-1 0,0 0 0,-1 1 0,1-1-1,0 1 1,-1-1 0,1 0 0,0 1 0,-1-1 0,1 1 0,0-1 0,0 1 0,-1-1 0,1 1-1,0-1 1,0 1 0,0-1 0,0 2 0,-3 36-98,3-34 128,0 28-21,1 1-1,1-1 1,2 1-1,14 55 0,-14-73-50,2 8-85,1 0-1,0 0 0,2 0 0,1-1 1,0-1-1,24 36 0,-32-55-58,0 0 1,-1 0-1,1 0 0,0-1 1,0 1-1,0 0 0,0-1 1,0 1-1,1-1 0,-1 0 1,0 0-1,4 1 0,17 1-5381</inkml:trace>
  <inkml:trace contextRef="#ctx0" brushRef="#br0" timeOffset="13951.72">12021 547 7331,'0'0'9490,"5"0"-9447,39 12-224,-33-8-164,0-1 1,0 0 0,0-1 0,21 2 0,-30-4 326,1 0 1,-1 0 0,0 0 0,0 0 0,0 0-1,0-1 1,0 1 0,0-1 0,0 1 0,0-1 0,0 0-1,-1 0 1,1 0 0,0 0 0,0 0 0,0 0-1,-1 0 1,1-1 0,1-1 0,-1 0 128,0 0 1,-1 0-1,1 0 0,-1 0 1,0 0-1,0 0 0,0-1 1,0 1-1,-1 0 0,1-1 1,-1-4-1,0-37 5676,-1 45-5786,0 0 1,0 1-1,0-1 1,1 1 0,-1-1-1,0 1 1,0-1-1,0 1 1,0 0 0,0-1-1,1 1 1,-1 0 0,0 0-1,1 0 1,-1-1-1,1 1 1,-1 0 0,0 0-1,1 0 1,0 0-1,-1 0 1,1 0 0,0 0-1,0 0 1,-1 0-1,1 0 1,0 0 0,0 0-1,0 0 1,0 0 0,0 1-1,0-1 1,1 2-1,-1-1-54,0 0-1,0 0 1,0 0 0,1 1-1,-1-1 1,0 0-1,1 0 1,0 0-1,0 0 1,-1 0 0,1 0-1,0 0 1,1 0-1,-1 0 1,0 0-1,2 2 1,1-2-127,0 0 0,0 0-1,0-1 1,0 1 0,1-1 0,-1 0 0,0 0 0,1 0 0,-1-1-1,0 1 1,1-1 0,-1 0 0,1-1 0,-1 1 0,0-1 0,1 0-1,-1 0 1,0 0 0,0 0 0,0-1 0,0 0 0,6-3 0,-2-3 119,0 0 0,-1 0 0,0 0 0,-1-1 0,0 0 0,9-17 0,-13 21 174,0 0-1,0 0 0,0 0 1,-1 0-1,0 0 0,0 0 1,0-1-1,0 1 0,-1 0 1,0-1-1,0 1 1,-1 0-1,1-1 0,-1 1 1,-3-10-1,3 13-25,0 1 0,0-1 0,0 0 1,0 1-1,0-1 0,0 1 0,-1-1 0,1 1 1,0 0-1,-1 0 0,1 0 0,-1-1 0,0 1 0,1 1 1,-1-1-1,0 0 0,1 0 0,-1 1 0,0-1 0,0 1 1,0-1-1,0 1 0,0 0 0,1-1 0,-1 1 0,0 0 1,0 1-1,0-1 0,0 0 0,0 0 0,0 1 0,0-1 1,1 1-1,-1 0 0,0-1 0,0 1 0,1 0 1,-1 0-1,-2 2 0,0 2-78,1 0 0,0 0 1,0 1-1,0-1 0,1 1 0,0 0 1,0 0-1,0-1 0,1 1 0,0 0 1,-1 11-1,0 12 19,3 34-1,-1-42-14,0-15-72,1 0 1,-1 0 0,1 0 0,0-1 0,1 1 0,-1 0-1,1 0 1,0-1 0,0 1 0,1-1 0,0 0 0,0 0 0,0 0-1,5 6 1,-4-7-282,-1-1 0,1 1-1,0-1 1,0-1 0,0 1-1,0 0 1,1-1 0,-1 0-1,1 0 1,-1 0 0,1-1 0,0 1-1,0-1 1,-1 0 0,1-1-1,0 1 1,8-1 0,-1 0-856,-1 0-571,0 0-1,-1 0 1,22-5 0,16-13-3102</inkml:trace>
  <inkml:trace contextRef="#ctx0" brushRef="#br0" timeOffset="14388.99">12728 473 176,'0'0'14791,"0"-17"-11835,-1-52-755,1 68-2126,0 0 1,-1-1 0,1 1-1,0 0 1,0-1-1,-1 1 1,1 0-1,-1 0 1,1 0 0,-1-1-1,0 1 1,1 0-1,-1 0 1,0 0-1,0 0 1,0 0-1,0 0 1,0 0 0,0 1-1,0-1 1,0 0-1,0 0 1,0 1-1,0-1 1,-2 0 0,-27-1 761,22 3-656,2-1-140,0 0 1,1 1-1,-1 0 1,0 0-1,0 1 1,1-1-1,-1 1 0,1 0 1,0 1-1,-1-1 1,1 1-1,0 0 1,1 1-1,-1-1 1,0 1-1,1 0 1,0 0-1,0 0 1,0 1-1,-4 6 1,4-5-36,0 1 1,0-1-1,1 1 0,0 0 1,0 0-1,1 1 1,-1-1-1,2 0 1,-1 1-1,1-1 0,0 1 1,1 0-1,0-1 1,0 1-1,2 11 0,-2-16-37,1-1 0,0 0 0,0 1 0,0-1 0,0 0-1,0 0 1,1 0 0,-1 0 0,0 0 0,1 0 0,0 0-1,-1 0 1,1 0 0,0-1 0,0 1 0,0-1 0,0 1-1,0-1 1,0 0 0,1 0 0,-1 0 0,0 0 0,1 0 0,-1 0-1,0-1 1,4 1 0,7 1-310,0 0-1,0-1 1,22 0-1,-26-1 122,-5 0 150,0-1 0,0 1 0,0 0-1,0-1 1,0 0 0,-1 0 0,1 0 0,0-1 0,0 1 0,-1-1 0,1 0 0,0 0 0,-1 0 0,0 0 0,0-1 0,5-4 0,-3 1 38,0 1 0,-1-1 0,1 0 0,-2-1 0,1 1 0,-1-1 0,0 0 0,4-10 0,-1-6 62,-1-1 0,-1 0 0,0 1 0,-1-41 0,-3 21 288,-9-80 1,5 102 75,-1-1 0,0 1 0,-2 0 0,0 0 0,-16-30 0,9 32 495,14 19-881,0 0 1,0 0 0,0 0-1,-1 0 1,1 0 0,0 0-1,0 0 1,0 0 0,-1 0 0,1 0-1,0 0 1,0 0 0,0 0-1,-1 0 1,1 0 0,0 0-1,0 0 1,0 0 0,-1 0-1,1 0 1,0 0 0,0 1-1,0-1 1,-1 0 0,1 0-1,0 0 1,0 0 0,0 1-1,0-1 1,0 0 0,0 0-1,-1 0 1,1 0 0,0 1-1,0-1 1,0 0 0,0 0-1,0 0 1,0 1 0,0-1-1,0 0 1,0 0 0,0 0-1,0 1 1,0-1 0,0 0-1,-1 45 40,1-31-76,1 18 68,2-1 1,1 0-1,1-1 1,18 57-1,54 117-1057,-57-155-71,-12-33-1796,0-9-1955</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7:12.843"/>
    </inkml:context>
    <inkml:brush xml:id="br0">
      <inkml:brushProperty name="width" value="0.05" units="cm"/>
      <inkml:brushProperty name="height" value="0.05" units="cm"/>
      <inkml:brushProperty name="color" value="#E71224"/>
    </inkml:brush>
  </inkml:definitions>
  <inkml:trace contextRef="#ctx0" brushRef="#br0">8 1 768,'0'0'4664,"-7"5"-2767</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6:48.941"/>
    </inkml:context>
    <inkml:brush xml:id="br0">
      <inkml:brushProperty name="width" value="0.05" units="cm"/>
      <inkml:brushProperty name="height" value="0.05" units="cm"/>
      <inkml:brushProperty name="color" value="#E71224"/>
    </inkml:brush>
  </inkml:definitions>
  <inkml:trace contextRef="#ctx0" brushRef="#br0">136 2653 3810,'0'0'8110,"-18"-7"-6258,-3-1-1227,-23-8-162,-8-2 3128,87 14-1158,368-67-4159,-395 68 1112,48-15-1679,-32 4-893,-23 13 2676,0 0-1,1 0 1,-1-1-1,0 1 1,0 0-1,0 0 1,-1-1 0,1 1-1,0-1 1,0 1-1,-1-1 1,2-2 0,-1-7-3775</inkml:trace>
  <inkml:trace contextRef="#ctx0" brushRef="#br0" timeOffset="232.57">499 2440 1697,'0'0'10898,"-3"0"-9857,-6 2 87,9 2-279,20 9 177,40 13-474,-55-23-514,11 3 13,-7-3-24,0 1 0,-1-1 1,15 10-1,-21-11-29,0-1 1,-1 0-1,1 1 0,0-1 1,-1 1-1,1 0 0,-1 0 1,1-1-1,-1 1 1,0 0-1,0 0 0,0 0 1,0 0-1,0 0 0,0 0 1,-1 1-1,1-1 0,-1 0 1,1 0-1,-1 5 1,0-6-35,-1 0 0,1 0 1,-1 1-1,1-1 0,-1 0 0,1 0 1,-1 0-1,0 1 0,0-1 1,1 0-1,-1 0 0,0 0 1,0 0-1,0-1 0,0 1 0,0 0 1,-1 0-1,1 0 0,0-1 1,0 1-1,0-1 0,-1 1 1,-1 0-1,-35 10-1372,35-10 1189,-51 5-4890,33-6 565</inkml:trace>
  <inkml:trace contextRef="#ctx0" brushRef="#br0" timeOffset="1010.64">917 2209 2513,'0'0'9799,"0"-3"-8718,-1 1-1471,1-6 2096,-1 6-2884</inkml:trace>
  <inkml:trace contextRef="#ctx0" brushRef="#br0" timeOffset="1726.29">917 2209 1777,'25'15'13749,"-24"-23"-8430,-1-44-5352,0 52 52,-8-8 2136,1 0-1888,4 8 595,0 30-862,2-1 0,0 0 0,3 0-1,0 1 1,2-1 0,1 0 0,1-1 0,1 1-1,2-1 1,1-1 0,1 1 0,1-2 0,2 0 0,23 35-1,-32-54-33,1-1 0,-1 1 0,1-1 0,0-1 0,1 1 0,0-1 0,-1-1 0,2 1 0,-1-1 0,0 0 0,1-1 0,15 6-1,-18-8 18,-1 0 0,2 1 1,-1-2-1,0 1 0,0-1 0,0 1 0,0-2 0,0 1 0,0 0 0,0-1 0,0 0 0,0 0 0,0-1 0,0 1 0,0-1 0,0 0 0,-1 0 0,1-1 0,-1 1 0,0-1 0,8-7 0,-5 3 18,0-1-1,0 0 1,-1 0 0,-1-1 0,1 0-1,-1 0 1,-1 0 0,0 0-1,0-1 1,-1 0 0,0 0 0,0 0-1,1-16 1,0-13 25,-2 0 1,-3-47-1,0 67-14,1 5 7,-1 0 0,-1 0-1,0 0 1,-1 0 0,0 1-1,-1-1 1,-1 1 0,0 0-1,0 0 1,-13-18 0,18 30-26,0 0-1,-1 0 1,1 0 0,-1 1 0,1-1-1,-1 0 1,0 0 0,1 1 0,-1-1 0,0 0-1,1 1 1,-1-1 0,0 1 0,0-1-1,0 1 1,1-1 0,-1 1 0,0 0-1,-2-1 1,3 1-19,-1 0 0,1 0 0,-1 1 0,0-1 0,1 0 0,-1 0 0,1 1 0,-1-1 0,1 0 0,-1 1 0,1-1 0,-1 0 0,1 1 0,-1-1 0,1 1 0,-1-1 0,1 1 0,0-1 0,-1 1 0,1-1 0,-1 2 0,-1 2-129,0 1 0,1 0 1,-1 0-1,1 0 0,-2 8 0,1 2-478,1 0 0,0 0 1,1 0-1,0 0 0,2 0 1,3 21-1,-3-27-370,1-1 0,-1 0 1,2 0-1,-1 0 0,1-1 0,0 1 0,10 13 1,16 10-8248</inkml:trace>
  <inkml:trace contextRef="#ctx0" brushRef="#br0" timeOffset="2128.44">1558 2282 7764,'0'0'12971,"-9"-6"-11989,4 2-886,-22-12 61,26 16-155,0-1 0,0 1 0,0 0-1,0 0 1,-1 0 0,1 0 0,0 0 0,0 0-1,0 0 1,0 0 0,0 0 0,-1 1-1,1-1 1,0 0 0,0 1 0,0-1-1,0 1 1,0-1 0,0 1 0,0 0 0,0-1-1,0 1 1,0 0 0,1 0 0,-1 0-1,0-1 1,0 1 0,1 0 0,-2 2-1,-5 7 28,0 1 0,1 0 0,1 1 0,-1 0 0,2-1 0,-1 2 0,2-1 0,0 0 0,0 1 0,1-1 0,1 1 0,-1 21 0,3-31-26,-1-1 1,1 1-1,-1-1 1,1 0 0,0 1-1,-1-1 1,1 0 0,1 1-1,-1-1 1,0 0 0,0 0-1,1 0 1,-1 0-1,1 0 1,0 0 0,0-1-1,-1 1 1,1-1 0,0 1-1,0-1 1,1 1-1,1 0 1,9 5 27,0-1-1,24 8 1,-11-4-38,-19-8 6,1 2-49,1 0 0,-1 0 0,0 0 0,10 8 0,-16-11 19,0 1 0,0 0 0,0 0-1,-1 0 1,1 0 0,0 0 0,-1 0-1,0 0 1,1 1 0,-1-1 0,0 0-1,0 1 1,0-1 0,-1 1 0,1-1 0,0 1-1,-1-1 1,0 1 0,1 4 0,-2-6 26,0 1 1,1 0-1,-1 0 0,0-1 1,0 1-1,0-1 1,0 1-1,0-1 1,0 1-1,-1-1 1,1 1-1,0-1 0,-1 0 1,1 0-1,-1 0 1,1 0-1,-1 0 1,0 0-1,1 0 1,-1 0-1,0-1 1,0 1-1,1-1 0,-4 1 1,-47 11-163,52-12 162,-43 3-3933,42-5 2180,1 1 1506,0 1 1,0 0 0,0 0 0,0-1-1,0 1 1,0 0 0,0-1 0,0 1-1,0 0 1,0-1 0,0 1 0,1 0 0,-1 0-1,1-3-1758,12-11-5964</inkml:trace>
  <inkml:trace contextRef="#ctx0" brushRef="#br0" timeOffset="3183.82">1739 2393 5939,'0'0'15588,"-1"-5"-14713,-1-18-549,2 23-325,-1 0 0,1 0 0,0 1 0,0-1 0,0 0 0,0 0 0,0 0 0,0 0 1,0 0-1,0 0 0,-1 1 0,1-1 0,0 0 0,0 0 0,0 0 0,0 0 0,0 0 0,-1 0 0,1 0 0,0 0 1,0 0-1,0 0 0,0 0 0,-1 0 0,1 0 0,0 0 0,0 0 0,0 0 0,0 0 0,-1 0 0,1 0 1,0 0-1,0 0 0,0 0 0,0 0 0,0 0 0,-1 0 0,1 0 0,0 0 0,0 0 0,0 0 0,0 0 1,0-1-1,-1 1 0,1 0 0,0 0 0,0 0 0,0 0 0,0 0 0,0 0 0,0-1 0,0 1 0,0 0 0,0 0 1,-1 0-1,1 0 0,0-1 0,0 1 0,0 0 0,0 0 0,0 0 0,0 0 0,0-1 0,0 1 0,0 0 1,0 0-1,0 0 0,-5 9-35,3-6 27,1 1-1,0-1 1,0 1 0,0-1 0,1 1-1,-1-1 1,1 1 0,0 0 0,0-1-1,0 1 1,0 0 0,1-1-1,-1 1 1,3 6 0,-2-8-72,0 0 1,0-1-1,0 1 0,0 0 0,1 0 1,-1-1-1,0 1 0,1-1 0,-1 1 1,1-1-1,0 0 0,-1 1 1,1-1-1,0 0 0,0 0 0,0 0 1,0-1-1,0 1 0,0 0 0,0-1 1,0 1-1,0-1 0,0 0 1,0 1-1,3-1 0,-2 0-109,0 0-1,0 0 1,0 0-1,0 0 1,0 0-1,0 0 1,-1-1-1,1 0 1,0 1-1,0-1 1,0 0-1,-1 0 1,1-1-1,4-2 1,-5 2 145,0 0 0,-1 0 1,1 0-1,-1 0 0,1 0 0,-1-1 1,0 1-1,0 0 0,0-1 1,0 1-1,0-1 0,-1 1 0,1-1 1,-1 0-1,0 1 0,1-5 0,-1-1-30,2-56 794,-2 60-580,0 1 0,-1-1 0,1 1 0,-1 0 0,0 0 0,0-1 0,0 1 0,0 0 0,-1 0 0,1 0-1,-1 0 1,1 0 0,-1 0 0,0 1 0,-4-5 0,3 5-100,1 1 0,0 0 0,0 0 0,0 0 0,-1 1-1,1-1 1,-1 0 0,1 1 0,0 0 0,-1-1 0,1 1 0,-1 0 0,1 0-1,-1 0 1,1 1 0,0-1 0,-1 0 0,1 1 0,-1 0 0,1 0 0,0-1 0,0 1-1,-1 1 1,1-1 0,0 0 0,0 0 0,0 1 0,0-1 0,1 1 0,-1 0-1,0 0 1,0-1 0,-1 4 0,-2 3-35,0 0-1,1 1 1,0-1-1,0 1 1,1 0-1,0 0 1,1 1 0,0-1-1,0 0 1,1 1-1,0-1 1,1 1-1,0-1 1,3 18-1,-3-21-14,1 0-1,0-1 0,1 1 0,0 0 0,0-1 0,0 0 1,0 1-1,1-1 0,0 0 0,0 0 0,0 0 0,0-1 0,1 1 1,0-1-1,0 0 0,0 0 0,1 0 0,-1-1 0,1 1 1,0-1-1,0 0 0,0 0 0,0-1 0,11 4 0,-9-4-139,-1 0-1,1-1 0,0 1 0,0-2 0,-1 1 0,1-1 0,0 0 1,0 0-1,0-1 0,0 0 0,0 0 0,7-3 0,-9 2 100,0 0-1,0 0 0,-1-1 0,1 1 0,-1-1 0,0-1 1,0 1-1,0 0 0,0-1 0,-1 0 0,1 0 1,-1 0-1,0 0 0,0-1 0,0 1 0,2-8 0,2-5 359,-1 0-1,-1-1 1,0 0-1,-2-1 1,0 1-1,-1 0 1,-1-34-1,1 20 1018,5-41-1,-7 73-1309,0-1 0,0 1-1,0 0 1,0-1-1,0 1 1,0-1 0,0 1-1,0-1 1,0 1 0,0 0-1,0-1 1,1 1-1,-1-1 1,0 1 0,0 0-1,0-1 1,1 1-1,-1-1 1,0 1 0,0 0-1,1-1 1,-1 1-1,0 0 1,1-1 0,-1 1-1,0 0 1,1 0-1,-1-1 1,0 1 0,1 0-1,-1 0 1,0 0 0,1 0-1,-1-1 1,1 1-1,-1 0 1,1 0 0,-1 0-1,0 0 1,1 0-1,-1 0 1,1 0 0,-1 0-1,1 0 1,-1 0-1,0 0 1,1 1 0,-1-1-1,1 0 1,-1 0-1,0 0 1,1 0 0,-1 1-1,1-1 1,-1 0 0,0 0-1,1 1 1,-1-1-1,0 0 1,1 1 0,-1-1-1,0 0 1,0 1-1,1-1 1,19 26-338,-18-23 457,6 9-194,-6-9-64,-1 0 0,1 0 0,0 0 0,0-1 1,0 1-1,1-1 0,-1 1 0,0-1 0,1 0 1,4 3-1,-8-36 599,0 29-459,-1 1 1,1-1 0,0 1 0,0-1 0,-1 1-1,1-1 1,-1 1 0,1 0 0,-1 0 0,0 0-1,1 0 1,-1 0 0,0 0 0,0 0 0,1 1-1,-1-1 1,0 1 0,0-1 0,0 1 0,0 0-1,0 0 1,0 0 0,-3 0 0,2 0-19,-1-1 1,1 1 0,0 1-1,0-1 1,0 0 0,0 1-1,0-1 1,0 1 0,0 0-1,0 0 1,1 0 0,-1 1-1,0-1 1,0 1 0,-2 1-1,1 3-1,0-1-1,0 1 1,0-1-1,1 1 1,0 0-1,0 0 1,0 1-1,1-1 1,0 0-1,0 1 0,-1 11 1,0 7 2,1 46-1,2-55-9,1-12-48,-1-1 1,0 0-1,1 1 0,0-1 0,0 0 0,0 1 0,0-1 1,0 0-1,1 0 0,-1 0 0,1 0 0,0 0 1,0 0-1,0 0 0,0-1 0,0 1 0,1-1 1,-1 0-1,1 1 0,0-1 0,-1 0 0,1-1 0,0 1 1,0 0-1,0-1 0,0 0 0,1 1 0,-1-1 1,4 0-1,-3 0-29,0 0 1,0 0-1,0-1 1,0 1-1,0-1 1,0 0-1,0 0 1,0 0 0,0-1-1,0 0 1,0 1-1,0-2 1,0 1-1,-1 0 1,1-1-1,0 1 1,-1-1-1,1 0 1,-1 0-1,1-1 1,-1 1-1,0-1 1,0 1-1,5-7 1,-3 1 137,0-1-1,0 0 1,-1 0 0,0 0 0,0-1-1,-1 1 1,-1-1 0,1 0-1,-2 0 1,2-17 0,-2-7 1036,-5-61 0,0 67-747,-2 1 1,0 0 0,-2 1-1,-1 0 1,-1 0 0,-2 1 0,0 0-1,-18-27 1,22 45 199,4 14-485,4 21-323,0-23 334,1 20-50,1-1 0,1 0 0,1 1-1,1-1 1,1 0 0,10 24-1,-2-13-21,1-2-1,2 0 0,30 45 1,-42-71-173,0 0 0,0 0 0,1 0 0,0-1 0,0 0 0,1 0 0,12 8 0,-14-11-305,0 0 1,0-1 0,1 1-1,-1-1 1,1-1 0,-1 1 0,1-1-1,-1 0 1,1 0 0,0-1 0,0 1-1,-1-1 1,7-1 0,24-4-6050</inkml:trace>
  <inkml:trace contextRef="#ctx0" brushRef="#br0" timeOffset="3460.57">2678 1974 13942,'0'0'12718,"0"2"-12528,0 5-132,1-1 0,0 0 0,0 0 0,0 1 0,1-1 1,0 0-1,1 0 0,-1 0 0,6 8 0,5 14 46,59 191 249,-51-124-3203,-20-89 2285</inkml:trace>
  <inkml:trace contextRef="#ctx0" brushRef="#br0" timeOffset="3957.69">2606 2201 8836,'0'0'11451,"3"-2"-11299,4 0-139,-1-1 0,1 1 0,0 1 0,0-1 0,0 1 0,1 0 0,-1 1 0,0 0 0,0 0 0,14 2 0,5-1-31,-11-1-318,-1-1 0,0 0 0,0-1 0,0-1 0,0 0 0,25-9 0,-33 9 205,0 1 0,-1-1 1,1 0-1,0-1 0,-1 1 0,0-1 0,0 0 1,0 0-1,0-1 0,-1 0 0,1 1 1,-1-2-1,-1 1 0,1 0 0,-1-1 0,0 1 1,4-9-1,-5 2-171,1-12 4484,-2 14-264,-4 25-3310,-4 35-565,3-29-25,1 0 0,1 0 0,1 0-1,0 0 1,6 42 0,-4-60-59,0 1 0,0 0 0,1-1-1,-1 1 1,1-1 0,0 0 0,0 1 0,0-1 0,1 0 0,-1 0 0,1-1 0,0 1 0,-1 0 0,1-1 0,1 0-1,-1 1 1,0-1 0,0 0 0,1-1 0,-1 1 0,1-1 0,-1 1 0,1-1 0,0 0 0,0 0 0,-1-1-1,6 1 1,-5 0-62,0-1 0,0 0 0,1 0-1,-1 0 1,0 0 0,0-1-1,0 1 1,0-1 0,0 0 0,0 0-1,0-1 1,0 1 0,0-1-1,-1 0 1,1 0 0,-1 0 0,1 0-1,-1-1 1,0 0 0,1 1 0,-2-1-1,1 0 1,0 0 0,4-7-1,-3 1 102,0 0-1,-1-1 1,0 1-1,-1-1 1,0 0-1,0 1 0,-1-1 1,0 0-1,-1 0 1,0 0-1,0 0 1,-3-13-1,2 16 27,0 0 0,-1 0 0,0 0 0,0 0 0,0 1 0,-1-1 0,0 1 0,0-1-1,-1 1 1,0 0 0,0 0 0,0 0 0,0 1 0,-1 0 0,0 0 0,-1 0 0,-8-7 0,9 10-31,-1-1 0,1 1 0,0 0-1,-1 1 1,0-1 0,1 1 0,-1 0 0,0 1 0,1-1 0,-1 1-1,0 0 1,0 0 0,-7 2 0,3 0-664,0 0-1,0 0 1,0 1 0,0 1-1,0 0 1,-10 5-1,-13 11-6387</inkml:trace>
  <inkml:trace contextRef="#ctx0" brushRef="#br0" timeOffset="5719.13">3763 2117 8356,'0'0'5837,"12"16"-5586,37 53-158,-46-66-83,-1 1 1,1-1-1,0 1 0,0-1 0,0 0 0,1-1 0,-1 1 0,1 0 0,5 2 1,-7-4 11,1 0 0,0-1 0,0 1 0,-1 0 0,1-1 0,0 0 0,0 0 0,5 0 0,-1 0 44,-5 0-38,-1-1 0,1 1 1,0-1-1,-1 0 0,1 1 0,-1-1 1,1 0-1,-1 0 0,1 0 0,-1 0 1,0 0-1,1 0 0,-1 0 0,0-1 1,0 1-1,0 0 0,0-1 0,0 1 1,0-1-1,0 1 0,-1-1 0,1 1 1,0-1-1,-1 1 0,1-3 0,12-46 819,-13 49-827,4-33 905,1-42 0,-5 50-234,2 1 1,0-1-1,12-44 0,-14 69-649,0-1 0,0 1 0,1 0 1,-1 0-1,0 0 0,1 0 0,-1 0 0,1 0 0,-1 0 0,1 0 1,0 0-1,0 0 0,-1 0 0,1 0 0,0 1 0,0-1 0,0 0 0,0 1 1,0-1-1,0 0 0,0 1 0,0-1 0,0 1 0,1-1 0,0 1-36,0 0-1,0 0 0,-1 0 0,1 0 0,0 1 1,-1-1-1,1 0 0,0 1 0,-1 0 0,1-1 1,-1 1-1,1 0 0,-1 0 0,3 1 0,5 5-58,0 0-1,-1 1 1,14 16-1,-21-23 73,58 64-2003,-56-97 1703,-4 28 312,1 1-1,-1-1 1,1 1-1,-1 0 1,0-1-1,0 1 1,-1 0-1,1-1 1,-1 1-1,0 0 1,1 0-1,-1 0 1,-1 1-1,1-1 1,0 0 0,-1 1-1,-4-4 1,5 4-9,0 0 0,-1 0 1,1 1-1,-1-1 1,1 1-1,-1-1 0,0 1 1,1 0-1,-1 0 1,0 0-1,0 1 0,0-1 1,0 1-1,0 0 1,0-1-1,0 1 0,0 0 1,0 1-1,1-1 1,-1 0-1,0 1 0,-3 1 1,3-1-29,0 1-1,1 0 1,-1 0-1,1 0 1,-1 0 0,1 1-1,0-1 1,0 0-1,0 1 1,0 0 0,0-1-1,1 1 1,-1 0 0,1 0-1,0 0 1,-2 5-1,-1 4 10,1 0-1,0 0 1,-1 13-1,2-8 13,0-1 0,2 1-1,-1-1 1,2 1 0,1-1-1,3 18 1,-5-30-69,1 0 0,0-1 1,1 1-1,-1 0 0,1-1 1,-1 1-1,1-1 0,0 0 0,0 1 1,0-1-1,1 0 0,-1 0 0,1 0 1,0-1-1,0 1 0,0-1 0,0 1 1,0-1-1,0 0 0,0 0 1,1-1-1,-1 1 0,1-1 0,0 1 1,-1-1-1,1 0 0,0 0 0,0-1 1,0 1-1,-1-1 0,7 0 0,-6 0 28,-1 0-1,1 0 1,-1 0-1,1-1 0,-1 1 1,1-1-1,-1 0 0,1 0 1,-1 0-1,0-1 1,0 1-1,1-1 0,-1 0 1,0 0-1,0 0 1,4-4-1,-3 1 30,0 0 1,-1 1-1,0-1 0,0-1 1,0 1-1,0 0 0,-1-1 1,0 1-1,2-10 1,1-10 512,-1 0 0,-1 0 1,-1 0-1,-2-35 0,-1 31 478,0 22-168,-4 15-916,-1 14-164,5-8 146,0 0-1,0 1 0,2-1 0,0 0 0,0 0 0,7 27 0,-7-37-112,0 0 1,0 0-1,1-1 0,0 1 0,-1 0 0,1-1 0,0 1 0,1-1 0,-1 1 0,1-1 0,-1 0 0,1 0 0,0 0 1,0-1-1,0 1 0,0-1 0,1 1 0,-1-1 0,1 0 0,0 0 0,-1-1 0,1 1 0,0-1 0,0 0 0,0 0 1,0 0-1,0 0 0,6 0 0,-7-1-40,0 0 0,1 1 1,-1-1-1,0 0 0,0-1 0,1 1 1,-1-1-1,0 1 0,0-1 0,0 0 1,0 0-1,0 0 0,0-1 0,0 1 1,0-1-1,0 1 0,-1-1 0,4-3 1,-3 2 210,-1-1 1,1 1 0,-1-1 0,1 0 0,-1 0-1,-1 0 1,1 0 0,1-6 0,2-7 682,-1 1 0,-1-1 1,-1 0-1,1-19 0,-2-33 5304,-1 51-3152,0 34-3057,-1 13 250,0-12-84,0-1 1,1 0-1,1 1 1,4 21-1,-4-36-93,-1 1-1,1 0 0,0-1 1,-1 1-1,1 0 0,0-1 1,1 1-1,-1-1 0,0 1 1,1-1-1,-1 0 0,1 0 0,0 0 1,0 1-1,0-2 0,0 1 1,0 0-1,0 0 0,1-1 1,-1 1-1,0-1 0,1 0 1,-1 1-1,1-1 0,-1 0 1,1-1-1,0 1 0,-1 0 1,1-1-1,0 0 0,5 1 0,-5-1 33,-1 0-1,1 0 0,0 0 0,0 0 0,0-1 0,0 1 0,-1-1 0,1 0 0,0 0 1,0 0-1,-1 0 0,1 0 0,-1-1 0,1 1 0,-1-1 0,3-1 0,-2-1 135,1 0-1,-1-1 0,0 1 0,-1-1 1,1 0-1,-1 1 0,4-11 0,-1 0 792,-1 1 0,0-1 0,-1-1-1,2-29 1,-3-28 6613,-2 92-7648,0-1 261,-1-3-7,2 1 1,-1-1-1,2 1 0,0-1 0,4 16 0,-5-27-102,0-1 0,0 1-1,1-1 1,-1 1 0,1-1 0,0 0-1,0 0 1,0 0 0,1 0-1,-1 0 1,0 0 0,1-1 0,0 1-1,0-1 1,0 1 0,0-1 0,0 0-1,0-1 1,1 1 0,-1 0-1,0-1 1,1 0 0,-1 1 0,1-2-1,0 1 1,6 1 0,-5-2 13,0 1 0,-1-1 0,1 0 0,0 0 0,-1 0 0,1-1 0,0 1 0,-1-1 0,1 0 0,0 0 0,-1-1 0,1 0 0,7-4 0,-7 3 9,0-1 0,-1-1 0,1 1 0,-1-1 0,0 0 0,0 0 0,0 0-1,-1 0 1,6-11 0,0-2 243,-1 0-1,-1-1 1,0 0-1,-2 0 1,0-1-1,2-24 1,-1-9 548,-3-58 0,-3 99-359,0 0-1,-1 1 1,0-1 0,-1 0-1,0 1 1,-1 0-1,0-1 1,-1 1-1,0 0 1,0 0-1,-2 1 1,-7-14 0,13 24-304,0-1 1,-1 1 0,1 0 0,0 0 0,0 0 0,0-1 0,0 1 0,0 0 0,-1 0-1,1 0 1,0-1 0,0 1 0,0 0 0,-1 0 0,1 0 0,0 0 0,0-1 0,-1 1-1,1 0 1,0 0 0,0 0 0,-1 0 0,1 0 0,0 0 0,0 0 0,-1 0-1,1 0 1,0 0 0,0 0 0,-1 0 0,1 0 0,0 0 0,0 0 0,-1 0 0,1 0-1,0 0 1,-1 0 0,1 0 0,0 1 0,-6 10 142,2 19-304,4-30 154,-2 27-10,0 0 0,2 0-1,1 0 1,2-1 0,0 1-1,2 0 1,15 48 0,-15-62-90,31 76 390,-32-81-547,1 0-1,-1-1 1,1 1-1,0-1 1,1 0-1,0 0 1,0 0-1,9 6 1,-2-7-1623,-3-5-3413</inkml:trace>
  <inkml:trace contextRef="#ctx0" brushRef="#br0" timeOffset="6951.42">4757 1870 4882,'0'0'8329,"14"0"-8446,5 0-77,7 0-1111,48-4 0,-63 2 1306,0-1 1,0 0-1,0 0 0,-1-1 0,1-1 1,-1 0-1,0 0 0,0-1 0,-1 0 1,0-1-1,0 0 0,0 0 0,-1-1 1,0 0-1,-1 0 0,11-16 0,-16 19 918,0 0-1,0-1 0,0 1 0,-1-1 0,0 0 0,0 0 0,-1 1 0,0-1 1,0-10-1,0 8 1017,-21 9-1289,18 1-640,-1 0 0,1 1 0,0-1 0,0 1 0,0-1 0,1 1 0,-1 0 0,1 0 0,-1 0 0,1 1 0,0-1 0,0 1 0,1-1 0,-1 1 0,1-1-1,-2 7 1,-1 3 3,0 0 0,2 0-1,-3 21 1,5-31-11,-2 10 6,1 0 1,1 0-1,0 0 0,5 26 0,-5-36-57,1 0-1,0 0 0,0 0 1,0 0-1,0-1 0,1 1 1,-1 0-1,1 0 0,0-1 1,-1 1-1,1-1 0,0 0 1,0 1-1,1-1 0,-1 0 1,0 0-1,1-1 0,0 1 1,-1 0-1,1-1 0,0 1 1,-1-1-1,1 0 0,0 0 1,0 0-1,5 0 0,-3 0-32,0 0 0,0 0 0,0-1-1,-1 0 1,1 0 0,0 0 0,0 0 0,0-1-1,0 0 1,0 0 0,0 0 0,-1-1 0,1 0 0,0 0-1,-1 0 1,0 0 0,1-1 0,-1 1 0,6-6-1,-4 2 82,0 0 0,-1-1-1,1 0 1,-1 0 0,-1 0 0,1 0-1,-1-1 1,0 0 0,-1 0-1,4-12 1,-3 6 49,-1-1-1,0 1 1,-1-1 0,-1 1-1,0-20 1,-1 28 75,0 0-1,0 0 1,-1 0-1,0 0 1,0 0 0,0 0-1,-1 0 1,0 0-1,0 0 1,-1 1 0,0-1-1,1 1 1,-2 0-1,-5-9 1,7 13-90,1 0 0,0-1 0,-1 1 0,1 0 0,-1 0 0,1 0 0,-1 0 0,1 1 0,-1-1 0,0 0 0,1 1 0,-1-1 0,0 1 0,0-1 0,1 1 0,-1 0 0,0 0 0,-2-1 0,3 2-33,0-1-1,-1 0 1,1 1 0,0-1 0,0 0 0,0 1 0,0-1 0,0 1 0,1-1-1,-1 1 1,0 0 0,0-1 0,0 1 0,0 0 0,1 0 0,-1 0 0,0-1-1,1 1 1,-1 0 0,0 0 0,1 0 0,-1 0 0,1 0 0,0 0-1,-1 0 1,1 0 0,0 0 0,0 1 0,-1 0 0,0 7-11,0-1 0,1 1 0,-1 0 0,2 0 1,-1-1-1,1 1 0,1 0 0,-1-1 0,1 1 0,1-1 0,0 1 1,0-1-1,1 0 0,-1 0 0,7 8 0,-6-11-203,-1 0 1,2 0-1,-1 0 0,0 0 1,1-1-1,0 0 0,0 1 1,1-2-1,-1 1 0,1-1 1,-1 0-1,1 0 0,0 0 1,0-1-1,1 0 1,-1 0-1,0-1 0,1 0 1,-1 0-1,1 0 0,6-1 1,-8 1 105,-1-1 0,1 0 0,0-1 1,-1 1-1,1-1 0,-1 0 1,1 0-1,-1 0 0,9-5 1,-10 4 119,0 0 0,0-1 0,0 1 0,0-1 0,0 0 0,-1 0 1,0 0-1,1 0 0,-1-1 0,0 1 0,-1 0 0,3-6 0,7-19 978,-1 0 0,7-36 0,-8 30 1195,12-34 1,-21 68-2171,0-1 0,1 1 0,-1-1 0,0 1 0,0-1 1,0 1-1,0 0 0,1-1 0,-1 1 0,0-1 0,0 1 0,1 0 0,-1-1 0,0 1 0,1 0 0,-1 0 0,0-1 0,1 1 0,-1 0 1,0 0-1,1-1 0,-1 1 0,1 0 0,-1 0 0,0 0 0,1 0 0,-1-1 0,1 1 0,-1 0 0,1 0 0,-1 0 0,1 0 1,-1 0-1,0 0 0,1 0 0,-1 0 0,1 1 0,-1-1 0,1 0 0,-1 0 0,0 0 0,1 0 0,-1 0 0,1 1 0,-1-1 0,0 0 1,1 0-1,-1 1 0,0-1 0,1 0 0,-1 1 0,0-1 0,1 0 0,-1 1 0,0-1 0,0 0 0,1 1 0,-1-1 0,0 1 1,0-1-1,0 1 0,16 26 389,-15-25-396,37 98-824,-29-72 272,1-1 0,23 44-1,-33-70 515,0-1 0,0 1 0,0-1 0,1 1 0,-1 0 0,0-1 0,1 1 0,-1-1 0,0 1 0,1-1 0,-1 1 0,1-1 0,-1 1 0,0-1 0,1 0 0,-1 1 0,1-1-1,0 1 1,-1-1 0,1 0 0,-1 0 0,1 1 0,-1-1 0,1 0 0,0 0 0,-1 0 0,1 0 0,0 0 0,-1 1 0,1-1 0,-1 0 0,1-1 0,0 1 0,-1 0 0,1 0 0,0 0 0,-1 0 0,1 0 0,-1-1 0,1 1 0,0 0 0,-1 0 0,1-1 0,-1 1-1,1 0 1,-1-1 0,1 1 0,-1-1 0,1 1 0,-1-1 0,0 1 0,1-1 0,-1 1 0,1-1 0,-1 1 0,0-1 0,0 1 0,1-1 0,-1-1 0,17-38 275,-9 9 229,6-48-1,-11 56 43,1 0 1,1 1-1,0-1 0,16-35 1,-13 42 83,-1 13-247,-6 5-358,1 0 0,-1 1 0,0-1 0,0 0 0,0 0 0,0 0-1,-1 1 1,1-1 0,0 0 0,-1 3 0,49 193-1752,-48-195 1559,0 0-1,0-1 1,0 1 0,1-1-1,-1 1 1,1-1-1,0 1 1,-1-1-1,1 0 1,0 0-1,5 3 1,-7-4 157,1 0 1,0-1 0,0 1 0,0-1 0,0 1 0,0-1 0,0 1 0,0-1 0,0 0 0,0 1-1,0-1 1,0 0 0,0 0 0,0 0 0,0 0 0,0 0 0,0 0 0,0 0 0,0 0-1,0 0 1,0-1 0,0 1 0,0 0 0,0-1 0,0 1 0,0 0 0,-1-1 0,1 1 0,0-1-1,0 0 1,0 1 0,0-1 0,-1 0 0,1 1 0,0-1 0,-1 0 0,2-1 0,3-5 46,0-1 0,-1 1 0,0-1 1,0 0-1,-1 0 0,0 0 1,3-15-1,10-68 836,-4 16 1112,9-2 454,-13 111-1860,-5-3-1155,2-1-1,1 0 0,19 58 1,-23-86 299,-1 1 0,0 0 0,1-1 1,-1 1-1,1 0 0,-1-1 0,1 0 1,0 1-1,0-1 0,1 0 0,-1 0 1,0 0-1,1 0 0,-1-1 0,1 1 0,3 1 1,-3-2-596,1 1 1,0-1-1,0 0 1,0-1-1,0 1 0,-1-1 1,7 1-1,13-1-5821</inkml:trace>
  <inkml:trace contextRef="#ctx0" brushRef="#br0" timeOffset="7619.28">6126 1564 2993,'0'0'7436,"2"-17"-4486,1-6-2055,2-57 2444,-5 79-3215,0 0-1,0 0 0,0 0 1,-1 0-1,1 0 1,0 0-1,0 0 0,-1 0 1,1 0-1,0 0 0,-1 1 1,1-1-1,-1 0 0,0 0 1,1 0-1,-1 0 1,0 1-1,1-1 0,-1 0 1,0 0-1,0 1 0,1-1 1,-1 1-1,0-1 0,0 1 1,0-1-1,0 1 0,0 0 1,0-1-1,0 1 1,0 0-1,0 0 0,0-1 1,0 1-1,0 0 0,-1 0 1,0 0-119,0 0 1,0 0-1,0 1 1,0-1-1,0 0 1,0 1-1,0-1 1,0 1-1,0-1 1,0 1-1,0 0 1,1 0-1,-1 0 1,0 0-1,1 0 1,-1 1-1,1-1 1,-3 2-1,1 3-1,-1-1 0,1 1 1,0-1-1,1 1 0,-1 0 0,1 0 0,0 0 0,1 0 0,-2 13 0,0 59-12,4-52-17,-2-23-57,1 0-1,0 1 1,0-1-1,1 1 1,-1-1-1,1 0 1,-1 1-1,1-1 1,0 0-1,0 0 1,1 1-1,-1-1 1,1 0-1,-1 0 1,1-1-1,0 1 0,3 3 1,-2-4-121,0 0-1,0 0 1,0 0-1,1-1 1,-1 1-1,1-1 1,-1 0-1,1 0 1,-1 0-1,1-1 1,-1 1-1,1-1 1,0 0-1,-1 0 1,7-1-1,-7 1 166,-1 0-1,0 0 1,1-1 0,-1 1-1,0-1 1,1 0-1,-1 0 1,0 0-1,0 0 1,0 0-1,0 0 1,0-1 0,0 1-1,0-1 1,-1 1-1,1-1 1,2-2-1,0-1 19,-1 0-1,0 0 0,0-1 0,0 1 0,-1 0 1,4-11-1,-2 1 549,0-1 1,-1 1 0,-1-1 0,0-25 0,-2-2 2182,0 35-1260,0 28-1353,0-13-118,0 7 18,0 1 0,1-1 1,0 0-1,1 1 0,5 13 0,-6-24-47,0-1 0,0 1-1,1-1 1,0 1-1,-1-1 1,1 0-1,1 1 1,-1-1-1,0 0 1,1 0-1,-1-1 1,1 1-1,0-1 1,0 1 0,0-1-1,0 0 1,1 0-1,-1 0 1,1 0-1,-1-1 1,1 1-1,-1-1 1,1 0-1,5 1 1,-3-1-130,-1 0 1,1 0-1,0-1 1,0 1-1,0-1 1,-1 0-1,1-1 0,0 0 1,0 0-1,6-2 1,-8 2 96,-1-1 1,1 0-1,-1 1 0,0-2 1,0 1-1,0 0 1,0-1-1,0 1 1,0-1-1,-1 0 0,1 0 1,-1 0-1,0 0 1,0 0-1,0 0 1,2-6-1,3-6 104,-2-1-1,0 0 1,0 0-1,-2-1 1,0 1-1,1-34 1,-3 16 523,-2 0-1,-7-51 1,2 57 219,-15-46 0,11 47 8,-7-46 1,17 119 49,-1-4-845,8 70 1,11-32-50,4 0 1,36 87 0,-57-163-138,13 26-496,-14-29 533,1 0 1,0 0-1,0 0 1,-1-1-1,1 1 1,0 0-1,0 0 1,0 0-1,0-1 1,0 1-1,0 0 1,0-1-1,0 1 1,1-1-1,-1 1 1,0-1-1,0 0 1,0 1-1,1-1 1,-1 0-1,2 0 1,1-3-2793,0-13-1815</inkml:trace>
  <inkml:trace contextRef="#ctx0" brushRef="#br0" timeOffset="9802.67">6390 1436 1857,'0'0'10140,"4"1"-9931,7 4-118,1 0 0,0-1 0,0-1 0,0 0-1,14 2 1,-21-5-86,0 1-1,0-1 1,0 0-1,0 0 1,0 0-1,0-1 1,0 1-1,0-1 1,0 0-1,-1-1 0,1 1 1,0-1-1,-1 0 1,1 0-1,-1-1 1,6-3-1,-2-1 151,-1 0 0,0 0 0,0-1 0,-1 0 0,1 0 0,-2-1 0,1 0 0,-1 0 0,-1 0-1,6-13 1,-7 11 1084,0 0 0,-1 1 0,0-1 0,0 0 0,-1-19 0,-13 81-591,10-31-612,2 0 0,0 0 0,0 0 0,2-1 1,6 28-1,-7-39-164,2-1 0,-1 1 0,1 0 1,0-1-1,0 1 0,1-1 0,0 0 1,1 0-1,-1 0 0,1-1 0,1 0 1,-1 0-1,1 0 0,0 0 0,12 8 1,-15-12-2,1 0 1,-1 0 0,1 0-1,-1 0 1,1 0 0,0-1 0,-1 1-1,1-1 1,0 0 0,0-1 0,0 1-1,0-1 1,0 1 0,0-1 0,0 0-1,0-1 1,0 1 0,0-1 0,0 1-1,0-1 1,0 0 0,0-1-1,-1 1 1,1-1 0,0 0 0,-1 0-1,1 0 1,-1 0 0,0 0 0,0-1-1,0 1 1,0-1 0,0 0 0,0 0-1,-1 0 1,1 0 0,-1-1-1,2-3 1,2-8 226,0 0-1,-1 0 0,0 0 1,-1 0-1,3-31 0,-3-80 4323,-4 98-1847,1 29-2588,0-1 1,0 0-1,0 1 1,0-1-1,0 1 1,0-1-1,0 1 1,-1-1-1,1 1 0,0 0 1,0-1-1,0 1 1,-1 0-1,1 0 1,0-1-1,-1 1 1,1 0-1,-1 0 0,1 0 1,-1 0-1,1 0 1,0 1-1,7 8-936,-8-10 700,-4-17 395,3 15-129,-1 1 0,1-1 0,0 1 0,-1 0-1,1 0 1,-1 0 0,1 0 0,-1 0 0,1 0 0,-1 0-1,0 0 1,1 0 0,-1 1 0,0-1 0,0 1-1,-1-1 1,2 1-11,0 0 0,0 0 0,0 0 0,0 0 0,0 0 0,0 0 0,0 0 0,0 0 0,0 1 0,0-1 0,0 0 0,0 1 0,1-1 0,-1 0 0,0 1 0,0 0 0,0-1 0,1 1 0,-1-1 0,0 1 0,1 0 0,-1-1 0,0 1 0,1 0-1,-1 0 1,1-1 0,-1 1 0,1 0 0,-1 0 0,1 0 0,-1 1 0,-3 12 10,1 0 0,0-1-1,1 1 1,0 0 0,1 0-1,1 0 1,0 0 0,1 0 0,4 21-1,-3-26-84,0 0 0,0 0 0,1-1 0,0 1 0,1 0 0,-1-1 0,2 0 0,-1 0-1,1 0 1,1 0 0,-1-1 0,1 0 0,0 0 0,1-1 0,9 8 0,-12-11-191,0 0-1,1-1 1,-1 1 0,0-1 0,1 0-1,0-1 1,-1 1 0,1-1 0,0 0-1,0 0 1,0 0 0,0 0 0,0-1-1,0 0 1,8-1 0,-5-1-154,-1 1 0,1-1 0,-1-1 1,0 0-1,1 0 0,-1 0 0,-1-1 0,1 0 0,8-6 1,-2 0 40,0-2 1,-1 0 0,0 0-1,0-1 1,-2 0 0,0-1 0,0 0-1,11-22 1,-18 27 1031,0 0 0,0 0-1,0 0 1,-1-1 0,0 1 0,-1 0-1,0-1 1,-1 1 0,0-1 0,0 0-1,-3-16 1,2 25-527,1-1 1,-1 1-1,1-1 0,-1 0 0,1 1 1,-1-1-1,0 1 0,0-1 0,0 1 1,0 0-1,0-1 0,0 1 1,0 0-1,0 0 0,0-1 0,-1 1 1,1 0-1,0 0 0,-1 1 0,1-1 1,-1 0-1,-2-1 0,0 1-21,0 0 0,0 0 0,0 1 1,0-1-1,0 1 0,0 0 0,0 0 0,-5 0 0,7 1-104,1 0 0,-1-1 0,0 1 0,1 0-1,-1 0 1,0 0 0,1 0 0,-1 1 0,1-1 0,0 0 0,-1 1 0,1-1 0,0 0 0,0 1 0,0 0 0,0-1 0,0 1-1,0-1 1,1 1 0,-1 0 0,0 0 0,1 0 0,-1-1 0,1 1 0,0 0 0,0 0 0,-1 2 0,-3 55 3,4-58-5,0 10-7,0 0-1,1 0 1,1 0-1,-1 0 1,2 0-1,-1 0 1,9 19-1,-10-27-151,1 1-1,0-1 0,0 1 0,0-1 0,0 0 0,1 0 0,0 0 1,-1 0-1,1-1 0,0 1 0,0-1 0,0 1 0,0-1 1,1 0-1,-1 0 0,1-1 0,-1 1 0,1-1 0,0 0 0,-1 1 1,1-2-1,0 1 0,0 0 0,0-1 0,7 0 0,-8 0 59,0 0 0,0 0 0,0 0 0,0 0-1,0-1 1,0 0 0,0 1 0,0-1 0,0 0-1,0-1 1,-1 1 0,1 0 0,0-1 0,-1 0-1,1 1 1,3-5 0,-2 2 95,-1 0-1,0 0 0,0 0 1,-1-1-1,1 1 1,-1-1-1,0 0 1,0 0-1,1-7 1,2-9 1254,-2 0 1,0 1 0,-1-1 0,-2-39-1,0 32 929,-8 82-2105,8-40-241,0-1 1,1 0 0,0 1 0,1-1-1,6 22 1,-7-32-11,0 0 0,0 0 1,0-1-1,1 1 0,-1-1 0,1 1 1,0-1-1,-1 1 0,1-1 0,0 0 1,0 0-1,1 0 0,-1 0 0,0 0 0,1 0 1,-1-1-1,1 1 0,0-1 0,-1 1 1,1-1-1,0 0 0,0 0 0,0-1 1,-1 1-1,1-1 0,0 1 0,0-1 1,0 0-1,0 0 0,0 0 0,5-1 0,-4 0 95,0 0-1,-1 0 0,1 0 0,-1 0 0,1-1 0,-1 0 0,0 1 0,0-1 0,0-1 0,0 1 0,0 0 1,0-1-1,0 1 0,-1-1 0,1 0 0,-1 0 0,0 0 0,0 0 0,0 0 0,0-1 0,0 1 1,-1-1-1,0 1 0,2-6 0,1-5 217,0 0 0,-1 0 0,-1 0 0,0 0 0,0-17 0,0-23 920,0 18 50,-2 0 0,-1 1-1,-10-67 1,9 93-840,0 0 0,-1 1 0,0-1 0,-1 0 0,1 1 0,-2 0 0,1 0-1,-1 0 1,-10-12 0,15 19-257,-1 1-1,1 0 0,0-1 1,-1 1-1,1-1 0,0 1 1,-1 0-1,1-1 0,0 1 1,-1 0-1,1-1 0,-1 1 1,1 0-1,-1 0 1,1-1-1,-1 1 0,1 0 1,-1 0-1,1 0 0,-1 0 1,1 0-1,-1-1 0,1 1 1,-1 0-1,1 0 0,-1 1 1,0-1-1,1 0 0,-1 0 1,1 0-1,-1 0 1,1 0-1,-1 0 0,1 1 1,-1-1-1,1 0 0,0 0 1,-1 1-1,1-1 0,-1 0 1,1 1-1,-1-1 0,1 1 1,0-1-1,-1 0 0,1 1 1,0-1-1,0 1 0,-1-1 1,1 1-1,0-1 1,0 1-1,0-1 0,-1 1 1,1-1-1,0 1 0,0-1 1,0 2-1,-6 36-179,5-33 222,-2 27-23,2 0 0,1 1 0,2-1 0,5 33 0,-3-46-75,0 1 1,1 0-1,1-1 1,1 0-1,0-1 1,2 0-1,17 29 1,-24-44-8,0 0-1,0 0 1,0 0 0,0 0 0,1 0-1,0-1 1,-1 1 0,1-1 0,0 1-1,0-1 1,0 0 0,0 0-1,1-1 1,-1 1 0,0-1 0,1 1-1,-1-1 1,1 0 0,-1 0 0,1-1-1,0 1 1,-1-1 0,1 0-1,0 0 1,-1 0 0,1 0 0,0 0-1,-1-1 1,1 0 0,0 0 0,-1 0-1,1 0 1,-1 0 0,0-1-1,1 0 1,-1 0 0,0 1 0,0-2-1,0 1 1,0 0 0,0-1 0,-1 1-1,1-1 1,-1 0 0,4-5-1,1-4-10,0 0-1,-1 0 1,0-1-1,-1 1 1,0-2-1,-1 1 1,-1 0-1,4-26 1,-3-7 424,-2-60 1,-3 65 43,-4-16 236,5 55-569,-1-1 0,1 1 0,-1-1 0,0 1 0,0-1 0,0 1-1,0 0 1,0 0 0,0-1 0,-1 1 0,1 0 0,-1 0 0,1 0 0,-1 0 0,0 0 0,0 1 0,0-1 0,0 0 0,-3-1 0,5 3-66,-1 0 1,1-1 0,-1 1-1,0 0 1,1 0 0,-1 0 0,1 0-1,-1 0 1,1 0 0,-1 0-1,1 0 1,-1 0 0,0 0 0,1 0-1,-1 0 1,1 0 0,-1 1 0,1-1-1,-1 0 1,1 0 0,-1 1-1,1-1 1,-1 0 0,1 1 0,-1-1-1,1 0 1,0 1 0,-1-1-1,1 1 1,0-1 0,-1 0 0,1 1-1,0-1 1,-1 1 0,1-1-1,0 1 1,-1 0 0,-4 22-33,4-20 39,-2 22-27,0 0 0,2 0 0,1 0 0,1 0 0,1 0 0,1 0 0,1-1-1,1 1 1,1-1 0,1 0 0,12 25 0,-15-41-164,0-1-1,0 0 1,0 0 0,1 0 0,0-1 0,1 0-1,-1 0 1,1 0 0,0 0 0,1-1-1,11 7 1,-14-9 42,1 0 0,0-1 1,0 0-1,0 0 0,1 0 0,-1-1 0,0 0 0,1 0 1,-1 0-1,1 0 0,-1-1 0,1 0 0,-1 0 0,1-1 0,-1 1 1,1-1-1,-1-1 0,7-1 0,-7 1 112,-1-1 0,0 1 0,0-1 0,0 0-1,0 0 1,-1 0 0,1 0 0,-1-1 0,1 0 0,-1 1 0,-1-1 0,1 0 0,0-1-1,-1 1 1,0 0 0,0-1 0,0 1 0,1-8 0,2-3 262,-1-1 1,-1 0-1,0 0 0,0-19 1,-2-77 4593,-1 117-4884,0 1 0,1 0 1,-1-1-1,1 1 1,0-1-1,1 1 1,-1-1-1,1 0 1,0 0-1,1 0 1,-1 0-1,1 0 1,0 0-1,0 0 1,0-1-1,1 0 0,0 0 1,0 0-1,0 0 1,0 0-1,0-1 1,1 1-1,0-1 1,-1-1-1,1 1 1,0-1-1,1 1 1,-1-1-1,0-1 0,1 1 1,-1-1-1,0 0 1,10 1-1,-9-2-22,-1 0-1,1 0 0,-1-1 0,1 0 0,-1 0 0,1 0 0,-1 0 0,0-1 0,10-4 1,-12 4 76,-1 0 1,1 0 0,0 0-1,-1-1 1,1 1 0,-1-1-1,0 1 1,0-1 0,0 0 0,0 0-1,-1 0 1,1 0 0,-1 0-1,0 0 1,1 0 0,-1 0-1,0-6 1,1-3 511,0-1 0,-1 1-1,-1-23 1,0 16 1408,-8 24-1476,5 0-445,0 0 1,1 0 0,0 1-1,0-1 1,0 1 0,1-1 0,0 1-1,0 0 1,0 5 0,-2 59 100,4-54-41,0 19 18,2 0 0,1-1 0,2 0 0,16 53 0,56 129 339,-55-159-386,-4-10-379,-10-30-86,-2 0 1,0 0 0,-1 1 0,-1 0 0,-1 0 0,5 37 0,-9-54 350,0-1-1,0 1 1,0-1 0,0 0-1,0 1 1,0-1 0,0 1 0,-1-1-1,1 1 1,0-1 0,0 1-1,0-1 1,0 0 0,-1 1-1,1-1 1,0 1 0,0-1 0,-1 0-1,1 1 1,0-1 0,-1 0-1,1 1 1,0-1 0,-1 0-1,1 0 1,0 1 0,-1-1 0,1 0-1,-1 0 1,1 0 0,0 1-1,-1-1 1,1 0 0,-1 0-1,1 0 1,-1 0 0,1 0 0,-1 0-1,1 0 1,0 0 0,-1 0-1,1 0 1,-1 0 0,1 0 0,-1 0-1,1 0 1,-1-1 0,0 1-1,-4 0-675,-29 0-4017</inkml:trace>
  <inkml:trace contextRef="#ctx0" brushRef="#br0" timeOffset="9988.02">7043 892 10549,'0'0'3505</inkml:trace>
  <inkml:trace contextRef="#ctx0" brushRef="#br0" timeOffset="11620.3">8510 1246 7796,'0'0'7531,"4"8"-7648,-3-6 14,0 0 1,0-1 0,0 1-1,0 0 1,0-1 0,1 1 0,-1-1-1,1 1 1,-1-1 0,1 0-1,-1 1 1,1-1 0,-1 0 0,1 0-1,0 0 1,0-1 0,0 1 0,0 0-1,-1 0 1,1-1 0,0 0-1,0 1 1,0-1 0,0 0 0,0 0-1,0 0 1,0 0 0,0 0-1,0 0 1,4-1 0,-1-1-27,-1 1 0,1 0 0,0-1 0,-1 0 1,1 0-1,-1 0 0,0-1 0,1 0 0,-1 1 0,0-1 1,5-6-1,-1 0 30,1-1 0,-2 0 0,1-1 0,-2 1 0,1-1 1,-1-1-1,-1 1 0,0-1 0,6-24 0,-6 9 244,0 1 0,-3-1 0,0-44 1,-2-43 4915,-6 99-2959,6 14-2067,-1 1 1,1 0-1,0 0 0,0 0 0,0-1 0,0 1 0,-1 0 1,1 0-1,0 0 0,0 0 0,0 0 0,-1-1 0,1 1 0,0 0 1,0 0-1,0 0 0,-1 0 0,1 0 0,0 0 0,0 0 1,-1 0-1,1 0 0,0 0 0,0 0 0,-1 0 0,1 0 1,0 0-1,0 0 0,-1 0 0,1 0 0,0 0 0,0 0 1,-1 0-1,1 1 0,0-1 0,0 0 0,0 0 0,-1 0 1,1 0-1,0 0 0,0 1 0,0-1 0,0 0 0,-1 0 1,1 0-1,0 1 0,0-1 0,0 0 0,0 0 0,0 0 1,0 1-1,0-1 0,0 0 0,-1 0 0,1 1 0,0-1 1,0 0-1,0 0 0,0 1 0,0-1 0,0 0 0,0 0 0,1 1 1,-1-1-1,0 0 0,-5 29 301,2 0-1,1 0 1,2 0-1,4 43 1,-3-44-85,3 19 129,2-1 1,17 65 0,35 88 0,-8-60-303,-42-120-58,0 0 0,2-1 0,0-1 0,1 0 0,15 18 0,-24-33-13,-1 0 1,1 0 0,0 0 0,-1-1-1,1 1 1,0 0 0,0-1 0,0 0 0,0 1-1,0-1 1,1 0 0,-1 0 0,0 0-1,0-1 1,1 1 0,-1 0 0,0-1-1,1 0 1,2 1 0,-3-2-2,-1 1-1,1 0 1,0-1 0,-1 0 0,1 1-1,0-1 1,-1 0 0,1 0 0,-1 0-1,1 0 1,-1 0 0,0 0 0,1 0-1,-1 0 1,0-1 0,0 1 0,0-1-1,0 1 1,0 0 0,0-1-1,0 0 1,0 1 0,-1-1 0,2-3-1,3-12-6,0-1-1,-1 1 0,-1-1 0,0 0 0,-2 0 0,0 0 0,-1 0 1,-1-1-1,0 1 0,-2 0 0,0 0 0,0 1 0,-2-1 1,-1 1-1,0 0 0,-1 0 0,0 1 0,-2-1 0,0 2 0,0-1 1,-2 1-1,0 1 0,0 0 0,-2 1 0,-15-14 0,25 24-15,1 1-1,-2 0 0,1 0 0,0 0 0,0 0 0,-1 0 0,1 0 0,-1 1 1,1 0-1,-1 0 0,0 0 0,1 0 0,-1 0 0,0 1 0,0 0 0,1 0 1,-1 0-1,0 0 0,-7 2 0,10-1-9,0 0 0,0 0 0,0 0 0,0 0 0,0 0 0,0 1 0,0-1 0,1 0 0,-1 1 0,0-1 0,1 1 0,-1-1 0,1 1 0,0-1 0,-1 1 0,1-1 0,0 1 0,0-1 0,0 1 0,0-1 0,0 1 0,0-1 0,1 3 0,-1-1-30,0 0 1,1 1-1,-1-1 1,1 0-1,-1 0 1,1 1-1,0-1 1,0 0-1,1 0 1,2 5-1,-1-5-19,0-1 0,1 1 0,-1-1 0,1 0 0,-1 0 0,1 0 0,0 0 0,0 0 0,0-1 0,0 0-1,0 0 1,0 0 0,6 0 0,55 1-1485,-63-2 1511,1 0 1,0-1 0,0 1 1,-1 0-1,1-1 0,0 0 0,0 0 0,-1 0 0,1 0 1,0 0-1,-1 0 0,1-1 0,-1 1 0,0-1 1,1 1-1,-1-1 0,0 0 0,2-3 0,0 1 19,-1 0-1,0-1 1,0 0-1,-1 1 1,0-1-1,1 0 0,-2 0 1,3-9-1,0-6 301,-1 0 0,-1 0 0,0-35 0,-2 52-191,0-52 2579,0 54-2218,-1 1-438,0 0 0,0 1 0,1-1-1,-1 0 1,0 1 0,1-1 0,-1 1 0,0-1 0,1 1 0,-1-1 0,1 1-1,-1 0 1,1-1 0,-1 1 0,1 0 0,-1-1 0,1 1 0,0 0 0,-1 0-1,1-1 1,0 1 0,0 0 0,-1 0 0,1 0 0,0-1 0,0 1 0,0 0-1,0 1 1,-2 30-22,2-26 42,-1 5-71,1 0 1,0 1-1,1-1 1,1 0-1,-1 1 1,2-1-1,4 14 1,-6-21-66,1-1 0,0 1 0,-1-1 0,1 0-1,1 1 1,-1-1 0,0 0 0,1 0 0,0-1 0,0 1 0,-1 0 0,1-1 0,1 0 0,-1 1 0,0-1 0,1-1 0,-1 1 0,1 0 0,-1-1 0,1 0 0,0 0 0,-1 0 0,1 0-1,0 0 1,4-1 0,-4 1 23,-1-1-1,1 0 0,-1 0 1,1 0-1,-1 0 0,1-1 1,-1 1-1,1-1 0,-1 0 1,1 0-1,-1 0 0,0-1 1,0 1-1,0-1 0,1 0 1,-2 0-1,5-2 0,-2-2 82,0 1 0,0-1 0,0 0 0,-1 0-1,0-1 1,0 1 0,2-8 0,1-2 64,0 0 1,-1 0-1,-1-1 0,-1 0 1,-1 0-1,3-19 0,-4 0 1243,-3-68 1,-6 65-180,7 37-1006,0 0 0,-1 0 0,1 0-1,-1 0 1,0 0 0,0 1 0,0-1 0,0 0 0,0 1 0,0-1 0,0 1-1,0-1 1,0 1 0,-1-1 0,1 1 0,-1 0 0,-2-2 0,3 3-109,1 0 0,-1 0 1,1 0-1,-1 0 0,1 0 1,-1 1-1,1-1 0,-1 0 1,1 0-1,-1 1 1,1-1-1,-1 0 0,1 1 1,-1-1-1,1 0 0,-1 1 1,1-1-1,0 1 0,-1-1 1,1 1-1,0-1 0,-1 0 1,1 1-1,0 0 0,0-1 1,-1 1-1,1-1 0,0 1 1,0-1-1,0 2 1,-6 20-52,5-20 61,-3 21-2,2-1 0,0 1-1,2 31 1,0-27-3,0-21-61,0 0 1,1-1-1,-1 1 1,1 0-1,0-1 1,1 1-1,-1-1 1,1 0-1,0 1 1,1-1-1,-1 0 1,1 0-1,0 0 1,0 0-1,1-1 1,-1 1-1,1-1 1,0 0-1,0 0 1,0 0-1,1-1 1,-1 0-1,1 1 1,0-1-1,0-1 1,0 1-1,0-1 1,1 0-1,-1 0 1,1-1-1,-1 1 1,1-1-1,8 0 1,-9 0-38,0-1-1,0 0 1,0 0 0,1-1 0,-1 1 0,0-1-1,0 0 1,0-1 0,0 1 0,0-1 0,0 0-1,-1 0 1,8-5 0,-6 3 53,-1-1 1,1 0 0,-1 0-1,-1 0 1,1-1-1,-1 1 1,0-1-1,0 0 1,4-11 0,-2 3 37,0 1 1,-2-1 0,1 1-1,-2-1 1,0 0 0,2-23 0,-4-85 766,-1 108-572,0 8-41,0 0 0,0 1 0,-1-1 0,0 0 0,0 0-1,-1 0 1,1 1 0,-1-1 0,0 0 0,-1 1 0,1 0 0,-1-1 0,0 1 0,-5-6 0,8 11-146,0 0 1,-1 0 0,1-1-1,0 1 1,0 0 0,-1 0-1,1 0 1,0 0 0,0-1-1,-1 1 1,1 0 0,0 0-1,0 0 1,-1 0 0,1 0-1,0 0 1,0 0 0,-1 0-1,1 0 1,0 0-1,-1 0 1,1 0 0,0 0-1,-1 0 1,1 0 0,0 0-1,0 0 1,-1 0 0,1 0-1,0 0 1,0 0 0,-1 0-1,1 1 1,0-1 0,0 0-1,-1 0 1,1 0 0,0 0-1,0 1 1,-1-1 0,1 0-1,0 0 1,0 1 0,0-1-1,0 0 1,0 0 0,-1 1-1,1-1 1,0 0-1,0 0 1,0 1 0,0-1-1,0 0 1,0 0 0,0 1-1,0-1 1,0 0 0,0 1-1,0-1 1,-3 22-133,3-20 158,-2 16-22,0 1 1,2-1-1,1 0 1,0 1-1,1-1 1,1 0 0,1 0-1,0 0 1,1 0-1,10 22 1,-11-33-116,37 75 429,-37-74-605,1-1 0,0 1-1,0-1 1,1 0 0,0-1 0,0 1-1,13 9 1,-17-15-873</inkml:trace>
  <inkml:trace contextRef="#ctx0" brushRef="#br0" timeOffset="11791.42">8879 755 3954,'0'0'12502</inkml:trace>
  <inkml:trace contextRef="#ctx0" brushRef="#br0" timeOffset="12803.79">10053 901 7892,'0'0'7755,"5"13"-7648,-1-5-90,3 10 39,2-1 0,0 0 1,13 20-1,-19-33-45,0 1 0,0-1 1,0-1-1,1 1 0,-1 0 0,1-1 0,0 0 0,0 1 0,0-2 0,0 1 0,1 0 0,-1-1 0,1 0 1,-1 0-1,1 0 0,0-1 0,0 1 0,0-1 0,9 1 0,-12-2-21,0 0 1,1 0-1,-1 0 1,1 0-1,-1 0 0,0 0 1,1-1-1,-1 1 1,0-1-1,1 0 0,-1 0 1,0 1-1,0-2 0,0 1 1,1 0-1,-1 0 1,-1-1-1,1 1 0,0-1 1,0 1-1,0-1 0,-1 0 1,1 0-1,-1 0 1,1 1-1,-1-2 0,0 1 1,0 0-1,0 0 0,0 0 1,0 0-1,0-3 1,4-13 92,-1 1 0,-1 0 1,0-1-1,-1 1 1,-1-1-1,-1 0 1,-3-25-1,2-6 938,1-15 2264,0 64-3270,0-1 0,0 1 0,1 0 0,-1 0 0,0 0 1,0 0-1,0 0 0,0 0 0,1 0 0,-1 0 0,0-1 1,0 1-1,0 0 0,1 0 0,-1 0 0,0 0 1,0 0-1,0 0 0,1 0 0,-1 0 0,0 0 0,0 0 1,0 0-1,1 0 0,-1 1 0,0-1 0,0 0 0,0 0 1,1 0-1,-1 0 0,0 0 0,0 0 0,0 0 1,0 0-1,1 1 0,-1-1 0,0 0 0,0 0 0,0 0 1,0 0-1,0 1 0,0-1 0,1 0 0,-1 0 0,0 0 1,0 0-1,0 1 0,0-1 0,0 0 0,9 10-259,1 9-62,1-1 0,1 0 0,0 0-1,19 20 1,-31-38 289,1 0 1,-1 0-1,0 0 0,0 0 1,0 0-1,0 0 1,0 1-1,0-1 0,0 0 1,0 0-1,0 0 0,1 0 1,-1 0-1,0 0 0,0 0 1,0 0-1,0 0 0,0 0 1,0 0-1,1 0 0,-1 0 1,0 0-1,0 0 0,0 0 1,0 0-1,0 0 1,1 0-1,-1 0 0,0 0 1,0 0-1,0 0 0,0 0 1,0 0-1,0 0 0,1 0 1,-1 0-1,0 0 0,0 0 1,0 0-1,0 0 0,0 0 1,0-1-1,0 1 0,1 0 1,-1 0-1,0 0 1,0 0-1,0 0 0,0 0 1,0 0-1,0-1 0,0 1 1,0 0-1,2-12-87,-2 9 158,0 0 0,0 1-1,0-1 1,0 1-1,-1-1 1,1 0 0,-1 1-1,-1-5 1,0 5-38,1 1 0,-1-1 0,1 1 0,-1 0 0,0-1 0,0 1-1,1 0 1,-1 0 0,0 0 0,0 0 0,0 0 0,0 1 0,0-1 0,0 0 0,0 1 0,0 0 0,-1-1 0,1 1 0,0 0 0,0 0 0,0 0 0,0 1 0,0-1 0,0 0 0,0 1-1,0-1 1,0 1 0,0 0 0,0 0 0,0 0 0,0 0 0,0 0 0,0 0 0,0 0 0,1 0 0,-1 1 0,1-1 0,-1 1 0,1-1 0,-1 1 0,1 0 0,0 0 0,-2 2 0,-3 10-27,1 0 0,0 0 0,1 1 1,1-1-1,0 1 0,0 0 1,2 0-1,0 0 0,1 0 1,0 0-1,4 25 0,-3-37-61,1 0 0,-1 0-1,0-1 1,1 1 0,0 0-1,0 0 1,-1-1 0,1 1-1,1-1 1,-1 0 0,0 0-1,1 0 1,-1 0-1,1 0 1,-1 0 0,1 0-1,0-1 1,0 1 0,0-1-1,0 0 1,0 0 0,0 0-1,5 0 1,-4 0-20,-1 0 1,1 0-1,0 0 1,0-1-1,0 0 1,0 0-1,-1 0 1,1 0-1,0 0 1,0-1-1,0 0 1,0 0-1,-1 0 1,1 0-1,0 0 1,-1-1-1,1 0 1,-1 0-1,5-3 0,-3 0 91,0 0 0,-1-1 0,0 0 0,0 1-1,-1-1 1,1-1 0,-1 1 0,-1 0-1,1-1 1,-1 0 0,0 1 0,0-1-1,0-8 1,1-12 702,-2 1 0,-1-32 0,-1 20 1071,0 25-70,0 30-1523,-1 35-328,3-45 100,0 1 1,0 0 0,0 0-1,1 0 1,0 0 0,1-1-1,-1 1 1,2-1 0,-1 0-1,1 0 1,0 0 0,0 0-1,7 6 1,-7-8-343,0 0 1,1-1-1,0 1 1,0-1-1,0 0 0,0-1 1,7 4-1,-7-4-425,1-1 1,-1 0-1,0-1 0,1 1 0,-1-1 0,1 0 1,-1 0-1,11 0 0,12-1-6579</inkml:trace>
  <inkml:trace contextRef="#ctx0" brushRef="#br0" timeOffset="13502.52">10730 820 6963,'0'0'8759,"-17"-8"-7540,-54-26-264,68 33-915,1 0 1,-1 0-1,1 0 0,-1 0 0,0 1 1,0-1-1,1 1 0,-1 0 0,0-1 1,0 1-1,1 0 0,-1 1 1,0-1-1,0 1 0,1-1 0,-1 1 1,0 0-1,1 0 0,-1 0 0,1 0 1,-1 0-1,1 0 0,-1 1 0,1-1 1,0 1-1,0 0 0,0 0 0,0 0 1,-3 4-1,-1 1 3,1 1 1,0 1 0,1-1-1,0 1 1,0-1-1,-3 11 1,7-18-36,-3 8 7,0 1 0,0-1 0,1 1-1,1 0 1,0-1 0,0 1 0,1 0 0,0 0 0,0 0 0,3 11 0,-2-18-69,0 1 0,-1-1 0,2 1 1,-1-1-1,0 0 0,1 0 1,-1 0-1,1 0 0,0 0 0,0 0 1,0 0-1,0 0 0,1-1 1,-1 1-1,1-1 0,0 0 0,-1 0 1,1 0-1,0 0 0,0 0 0,0 0 1,1-1-1,-1 0 0,0 0 1,1 0-1,-1 0 0,0 0 0,1 0 1,-1-1-1,1 0 0,3 0 1,-2 1-1,-1 0 1,1-1 0,0 0 0,-1 0 0,1-1-1,-1 1 1,1-1 0,0 0 0,-1 0 0,0 0 0,1-1-1,-1 0 1,0 0 0,0 0 0,0 0 0,0 0-1,0-1 1,0 0 0,-1 0 0,1 0 0,-1 0 0,0-1-1,0 1 1,0-1 0,0 1 0,-1-1 0,1 0-1,-1 0 1,3-8 0,-1 0 85,1 0 0,-2-1 1,0 0-1,0 1 0,-1-1 0,0-17 0,-1 2 548,-6-52 0,4 69-292,-1 0 1,-1 0-1,0 0 1,0 0 0,-1 0-1,-1 0 1,1 1-1,-2 0 1,1 0 0,-2 1-1,-10-14 1,17 23-283,0 0 1,0-1 0,0 1-1,0 0 1,-1 0-1,1 0 1,0-1 0,0 1-1,0 0 1,-1 0-1,1 0 1,0 0 0,0-1-1,-1 1 1,1 0 0,0 0-1,0 0 1,-1 0-1,1 0 1,0 0 0,0 0-1,-1 0 1,1 0 0,0 0-1,0 0 1,-1 0-1,1 0 1,0 0 0,0 0-1,-1 0 1,1 0 0,0 0-1,0 0 1,-1 1-1,1-1 1,0 0 0,0 0-1,-1 0 1,1 0 0,0 1-1,0-1 1,0 0-1,-1 0 1,-5 17 259,2 18 4,3-26-271,-1 22-47,2 0 1,1 0-1,4 33 0,-4-57 23,0 0-1,1 0 1,-1 0-1,1 0 1,1-1-1,-1 1 1,1 0-1,0-1 1,1 0-1,-1 0 1,1 0-1,1 0 1,-1-1-1,1 1 1,0-1-1,0 0 1,0-1-1,1 1 1,9 5-1,-11-8-103,0 0-1,1 0 1,-1-1-1,1 0 1,-1 0 0,1 0-1,-1 0 1,1-1 0,0 1-1,-1-1 1,1 0-1,0-1 1,0 1 0,-1-1-1,1 0 1,-1 0-1,1-1 1,-1 1 0,1-1-1,-1 0 1,0 0-1,0 0 1,0-1 0,0 1-1,0-1 1,0 0-1,-1 0 1,0-1 0,1 1-1,-1-1 1,0 1-1,-1-1 1,5-7 0,-2 1 90,0 0 0,0-1 0,-1 1 1,0-1-1,-1 0 0,-1 0 0,3-18 1,-2-6 1597,-2-39 1,-1 43 1191,0 30-1935,0 14-445,1 31-306,3 0 1,1-1-1,3 0 0,1 0 1,16 46-1,-17-64-65,24 80-350,76 170 1,-105-269 31,-3-5 118,1 1 0,-1 0 1,1-1-1,0 1 0,0 0 0,0-1 1,0 1-1,0-1 0,0 1 1,0-1-1,0 0 0,0 0 1,1 1-1,-1-1 0,3 1 0,-6-16-3561,-11-14-372,-11-9-1528</inkml:trace>
  <inkml:trace contextRef="#ctx0" brushRef="#br0" timeOffset="13705.42">10845 487 5394,'0'0'13207,"-4"-49"-13207,16 53-65,6 11-1039,1 10-497,4 7-1360,3 0-3586</inkml:trace>
  <inkml:trace contextRef="#ctx0" brushRef="#br0" timeOffset="15667.47">11313 689 7379,'0'0'13823,"-10"-14"-13132,-37-41-385,47 54-302,-1 0 0,1 0 0,-1 0 0,0 1 0,1-1 0,-1 0 0,0 1 0,1-1 0,-1 0 0,0 1 0,0-1 0,0 1 0,0-1 0,0 1 0,1 0 0,-1-1 0,0 1 0,0 0 0,0 0 0,0-1 0,0 1 0,0 0 0,0 0 0,0 0 0,0 0 0,0 0 0,0 1 0,0-1-1,0 0 1,0 0 0,0 1 0,0-1 0,0 0 0,0 1 0,0-1 0,0 1 0,-2 1 2,1 1 0,0-1-1,1 0 1,-1 1 0,0-1 0,1 1 0,-1-1-1,0 4 1,0-2 9,-4 9-9,0 1 0,1 0 0,1 0 0,1 0 0,0 1 0,0-1 0,2 1 0,0 0-1,0 0 1,1-1 0,1 1 0,4 21 0,-4-32-44,0-1-1,0 1 0,0-1 0,0 0 0,0 1 1,1-1-1,0 0 0,-1 0 0,1 0 0,0 0 1,1 0-1,-1 0 0,0-1 0,1 1 1,-1-1-1,1 1 0,0-1 0,0 0 0,0 0 1,3 1-1,1 0-61,-1-1-1,0 0 1,0-1 0,1 1 0,-1-1-1,1 0 1,0-1 0,-1 0 0,13-1-1,-16 1 79,-1 0-1,1-1 1,0 1-1,-1-1 1,1 0-1,0 0 1,-1 0-1,1 0 1,-1 0-1,0 0 1,1-1-1,-1 1 0,0-1 1,0 0-1,0 0 1,0 1-1,2-4 1,-1 1 12,0 0 0,0-1 0,-1 0 1,1 0-1,-1 0 0,0 0 0,0 0 0,1-6 1,1-9 144,-2 0 1,0 0 0,-1-31 0,-1 49-111,1-21 312,0 18-158,0-1 0,-1 0 0,0 0 1,0 0-1,0 0 0,-1 0 0,0 0 0,0 1 0,-1-1 0,1 0 1,-5-8-1,6 14-176,0-1 0,0 1 0,0 0 0,0 0 0,0 0 0,0 0 0,0 0 0,0-1 0,0 1 0,-1 0 0,1 0 0,0 0 0,0 0 0,0 0 0,0 0 1,0 0-1,0-1 0,0 1 0,0 0 0,-1 0 0,1 0 0,0 0 0,0 0 0,0 0 0,0 0 0,0 0 0,-1 0 0,1 0 0,0 0 0,0 0 0,0 0 0,0 0 1,0 0-1,-1 0 0,1 0 0,0 0 0,0 0 0,0 0 0,0 0 0,0 0 0,-1 0 0,1 0 0,0 0 0,0 0 0,0 0 0,0 0 0,0 0 0,0 0 0,-1 1 0,1-1 1,0 0-1,0 0 0,0 0 0,0 0 0,0 0 0,0 0 0,-4 14 94,1 15-46,3-14-325,0 0 0,1 0 0,0 0 0,1-1 0,1 1 0,0 0 0,6 14 0,-7-24 163,-1-1 0,1 1 0,0-1 0,1 0 0,-1 0 0,1 0 0,0 0 0,0 0 0,0-1 0,0 1 0,1-1 0,-1 0 0,1 0 0,0 0 0,0 0 0,0-1 0,0 1 0,0-1 0,1 0 0,-1-1 0,1 1 0,-1-1 0,1 0 0,0 0 0,-1 0 0,7 0 0,-7-1-186,1 1-1,-1-1 0,0-1 0,0 1 0,0 0 1,0-1-1,0 0 0,0 0 0,0 0 0,0-1 1,0 1-1,0-1 0,0 0 0,-1 0 0,1 0 1,-1 0-1,1-1 0,-1 0 0,0 1 0,0-1 1,0 0-1,-1 0 0,1-1 0,-1 1 0,1-1 1,-1 1-1,0-1 0,0 0 0,-1 1 0,1-1 1,1-7-1,3-12 301,0 1 1,-2-1 0,0 0-1,-1 0 1,-1-24 0,-6-61 7198,2 96-5272,0 16-1060,4 22-858,11-4-819,-7-21 529,-4-15 1259,-2 14-976,0 0 0,0 0 0,0 0 1,0 0-1,0 0 0,0 0 0,0-1 0,0 1 0,0 0 0,0 0 0,0 0 0,0 0 0,0 0 0,0 0 0,0 0 0,0 0 0,0 0 0,0 0 1,0 0-1,-1-1 0,1 1 0,0 0 0,0 0 0,0 0 0,0 0 0,0 0 0,0 0 0,0 0 0,0 0 0,0 0 0,0 0 0,-1 0 1,1 0-1,0 0 0,0 0 0,0 0 0,0 0 0,0 0 0,0 0 0,0 0 0,0 0 0,0 0 0,0 0 0,-1 0 0,1 0 0,0 0 0,0 0 1,0 0-1,0 0 0,0 0 0,0 0 0,0 0 0,0 1 0,0-1 0,0 0 0,0 0 0,-1 0 0,1 0 0,0 0 0,0 0 0,0 0 0,0 0 1,0 0-1,0 0 0,0 0 0,0 1 0,-5 8-99,2 3 46,1 0 0,0 0 0,1 0 0,1 0 1,0 1-1,0-1 0,1 0 0,1 1 0,0-1 0,1 0 0,0 0 1,1-1-1,7 17 0,-8-21-181,1-1 0,0 1 0,0-1 0,1 0 0,0 0 0,0-1 0,0 0 0,0 1 0,1-2 0,6 6 0,-5-7-262,-1 1 0,0-1 0,1 0 0,0 0 0,0-1 0,0 0 0,0 0 0,0-1-1,0 1 1,1-2 0,10 1 0,-14-1 252,1 0 0,-1 0-1,0 0 1,0-1 0,0 0-1,0 1 1,0-1 0,0-1 0,0 1-1,0-1 1,0 1 0,0-1-1,4-4 1,-5 3 352,1 0 0,-1 0 0,0-1-1,-1 1 1,1-1 0,0 0 0,-1 0 0,0 0-1,0 0 1,0 0 0,-1-1 0,2-5 0,2-12 1226,-1 0-1,-2 0 1,0 0 0,-1 0 0,-1 0 0,-4-31 0,4 52-1212,0-1 19,0 0 0,0 1 1,0-1-1,-1 0 0,1 0 1,0 1-1,-1-1 0,1 0 1,-1 1-1,0-1 0,1 1 1,-1-1-1,0 0 0,0 1 1,0 0-1,-2-3 1,1 27-705,2-14 206,0 0 0,1 0 0,0-1 0,0 1-1,1-1 1,5 15 0,-7-21 44,1 0-1,1 1 0,-1-1 1,0 0-1,0 0 0,1 1 1,-1-1-1,1 0 1,0-1-1,0 1 0,0 0 1,0 0-1,0-1 0,0 1 1,0-1-1,0 0 0,0 1 1,1-1-1,-1 0 1,1-1-1,-1 1 0,0 0 1,1-1-1,-1 1 0,1-1 1,0 0-1,3 1 0,-5-2 189,0 1 0,1 0 0,-1-1 0,0 1 0,0-1 0,1 1 0,-1-1 0,0 1 0,0-1 0,0 0 0,0 0 0,1 0 0,-1 0 0,0 1 0,-1-1 0,1 0 0,0-1 0,0 1 0,0 0 0,-1 0 0,1 0 0,0 0 0,-1-1 0,1 1 0,-1 0 0,1-1 0,-1 1 0,0 0 0,0-1 0,0 1 0,1-3 0,0-52 3126,-1 43-1827,0 2-288,-3-49 3496,2 56-4034,0 0-1,0 0 1,-1 0 0,1 0-1,-1 0 1,0 0 0,0 0-1,0 0 1,0 1 0,-1-1-1,1 1 1,-4-4 0,5 7-322,1-1 0,-1 0 0,1 1 1,-1-1-1,1 0 0,-1 1 0,0-1 0,0 1 1,1-1-1,-1 1 0,0-1 0,0 1 0,1 0 1,-1-1-1,0 1 0,0 0 0,0 0 0,0-1 1,0 1-1,1 0 0,-1 0 0,0 0 0,0 0 1,0 0-1,0 0 0,0 0 0,0 1 0,1-1 1,-1 0-1,0 0 0,0 1 0,0-1 0,0 0 1,1 1-1,-1-1 0,0 1 0,0-1 0,1 1 0,-1 0 1,0-1-1,1 1 0,-1-1 0,1 1 0,-1 0 1,1 0-1,-1-1 0,1 1 0,-1 0 0,1 0 1,0 0-1,0-1 0,-1 2 0,-2 5-38,1-1 0,-1 1 0,2 0 0,-1 0 0,-1 8 0,1 3 35,0 0 0,1 1 0,1 0 0,1-1 0,0 1 0,1-1 0,8 28 0,-9-40-70,1-1 1,-1 0-1,2 0 0,-1 0 0,0 0 0,1 0 1,0-1-1,0 1 0,0-1 0,1 0 0,0 0 1,-1 0-1,1 0 0,1-1 0,-1 1 0,0-1 1,1 0-1,0 0 0,0-1 0,-1 0 1,2 1-1,-1-2 0,0 1 0,0 0 0,0-1 1,1 0-1,-1-1 0,1 1 0,9-1 0,-11 1 47,0-1 0,0 0 0,1 0 0,-1-1 0,0 1 0,0-1 0,0 0 0,0 0-1,0 0 1,0 0 0,0-1 0,0 1 0,0-1 0,-1 0 0,1-1 0,-1 1 0,1 0-1,-1-1 1,0 0 0,0 0 0,0 0 0,0 0 0,-1 0 0,1-1 0,-1 1 0,0-1-1,0 1 1,0-1 0,2-7 0,11-26 960,-2-1 0,-1 0-1,-2-1 1,7-58 0,-17 97-960,0 0 1,0 0-1,0 1 0,0-1 1,0 0-1,0 0 1,0 0-1,0 0 1,0 0-1,1 0 1,-1 1-1,0-1 0,0 0 1,0 0-1,0 0 1,0 0-1,0 0 1,1 0-1,-1 0 0,0 0 1,0 0-1,0 0 1,0 0-1,1 0 1,-1 0-1,0 0 0,0 0 1,0 0-1,0 0 1,1 0-1,-1 0 1,0 0-1,0 0 1,0 0-1,0 0 0,0 0 1,1 0-1,-1 0 1,0 0-1,0 0 1,0 0-1,0 0 0,0 0 1,1-1-1,-1 1 1,0 0-1,0 0 1,0 0-1,0 0 0,0 0 1,0 0-1,0-1 1,0 1-1,0 0 1,1 0-1,-1 0 1,0 0-1,0-1 0,7 16-283,-5-8 257,81 200-3962,-82-206 3914,-1 1 0,1-1 0,-1 1 0,1-1 0,0 0-1,-1 1 1,1-1 0,0 0 0,0 1 0,0-1 0,0 0 0,0 0 0,0 0 0,0 0 0,1 0 0,-1 0 0,0-1 0,1 1 0,-1 0 0,0 0-1,1-1 1,-1 1 0,1-1 0,-1 1 0,1-1 0,-1 0 0,1 0 0,-1 0 0,1 0 0,-1 0 0,1 0 0,-1 0 0,1 0 0,-1 0 0,1-1-1,-1 1 1,1 0 0,-1-1 0,1 0 0,-1 1 0,0-1 0,1 0 0,-1 0 0,0 1 0,0-1 0,1 0 0,-1 0 0,0 0 0,0-1-1,0 1 1,0 0 0,0 0 0,1-3 0,8-16 433,-1-1-1,-1 1 0,7-27 1,-7 20 1023,15-34 1,-10 42-76,-13 19-1288,0 0 0,1-1 0,-1 1 1,0 0-1,0 0 0,1 0 0,-1-1 0,0 1 0,0 0 0,1 0 0,-1 0 0,0 0 0,1 0 1,-1 0-1,0 0 0,0 0 0,1-1 0,-1 1 0,0 0 0,1 0 0,-1 0 0,0 0 0,1 1 1,-1-1-1,0 0 0,1 0 0,-1 0 0,0 0 0,0 0 0,1 0 0,-1 0 0,1 1 0,1 1 9,0 1 0,-1 0 0,1 0 0,0 0 0,-1 0-1,0 0 1,1 0 0,0 4 0,0 0-115,6 16 48,-5-13-66,0-1 0,0 1 0,1-1 0,0 0 0,0 0 0,1-1 0,0 1 0,1-1 0,0 0 0,9 10 0,-14-18 74,0 1 0,0 0 1,0 0-1,0-1 0,0 1 0,0 0 1,0-1-1,0 1 0,0-1 0,0 0 1,0 1-1,1-1 0,-1 0 0,0 0 0,0 1 1,0-1-1,1 0 0,-1 0 0,0 0 1,0 0-1,0-1 0,0 1 0,1 0 0,-1-1 1,0 1-1,0 0 0,0-1 0,0 1 1,0-1-1,0 0 0,0 1 0,0-1 1,0 0-1,0 1 0,0-1 0,0 0 0,0 0 1,-1 0-1,1 0 0,0 0 0,-1 0 1,1 0-1,-1 0 0,1 0 0,-1 0 0,1 0 1,0-2-1,2-6 60,0 0 0,0 0 0,-1 0 0,2-14 0,0-12 143,-1 0 1,-1 0-1,-3 0 1,0 1-1,-2-1 0,-2 0 1,-11-44-1,13 67 54,-1 1-1,0 0 1,-1 0 0,0 0-1,0 0 1,-1 1 0,0 0-1,-10-11 1,16 21-223,0 0 0,0 0 0,0 0 0,0-1 0,0 1 0,-1 0 0,1 0 0,0 0 0,0 0 0,0-1 0,-1 1 0,1 0 0,0 0 0,0 0 0,0 0 0,-1 0 0,1 0 0,0 0 0,0 0 0,0 0 0,-1 0 0,1 0 0,0 0 0,0 0 0,-1 0 0,1 0 0,0 0 0,0 0 0,-1 0 0,1 0 0,0 0 0,0 0 0,0 0 1,-1 0-1,1 0 0,0 0 0,0 0 0,0 1 0,-1-1 0,1 0 0,0 0 0,-5 13 34,1 17-133,4-29 102,-1 20-2,0 1 1,2 0 0,0 0 0,1-1-1,2 1 1,0-1 0,1 0 0,8 22 0,42 78 26,-47-105-537,1-1 1,0 0-1,2-1 1,-1 0-1,19 18 1,-12-19-2483</inkml:trace>
  <inkml:trace contextRef="#ctx0" brushRef="#br0" timeOffset="15840.6">12593 523 3762,'0'0'12710,"64"-15"-12422,-30 17-272,11 5-16,6-1 0,9 0-753,-2-6-3393,0 0-4482</inkml:trace>
  <inkml:trace contextRef="#ctx0" brushRef="#br0" timeOffset="17364.98">13436 273 10117,'0'0'12077,"-10"-4"-11677,6 2-341,-23-8 65,26 10-118,0 0 1,0-1-1,-1 1 0,1 0 1,0 0-1,0 0 1,0 1-1,0-1 1,0 0-1,0 0 1,0 1-1,0-1 1,1 0-1,-1 1 1,0-1-1,0 1 1,0-1-1,0 1 0,0-1 1,0 1-1,1 0 1,-1-1-1,0 1 1,1 0-1,-1 0 1,0-1-1,1 1 1,-1 0-1,0 2 1,-6 14 46,2 0 1,0 1-1,1 0 1,0 0-1,2 0 1,0 0 0,1 1-1,1-1 1,0 0-1,2 1 1,6 31-1,-6-40-68,1 1-1,0-1 1,0 0-1,1-1 0,1 1 1,0-1-1,0 0 0,8 11 1,-10-16-45,1 0 1,-1-1 0,1 1-1,-1-1 1,1 1-1,0-1 1,0 0 0,0-1-1,1 1 1,-1-1-1,1 0 1,-1 0 0,1 0-1,0 0 1,0-1-1,-1 0 1,1 0 0,0 0-1,7-1 1,-7 0 13,-1 0 0,1 0 1,0-1-1,0 0 0,0 0 0,-1 0 1,1 0-1,-1-1 0,1 1 0,-1-1 1,1-1-1,-1 1 0,0-1 0,5-3 1,-3 0 32,0 0 1,-1 0 0,0 0 0,0 0-1,0-1 1,-1 0 0,7-14 0,-4 3 235,0 0 1,-1-1 0,-1 0 0,-1 0 0,-1-1 0,0 1-1,-2-1 1,0 0 0,-2-21 0,-8 58-544,8-13 281,0 0 0,0 1 0,1-1 0,-1 1 0,1 0 0,0-1 0,0 1 0,1-1 1,-1 1-1,1-1 0,0 1 0,2 7 0,-1-10-55,-1 0 1,0 0 0,0-1-1,1 1 1,-1 0-1,1 0 1,-1-1 0,1 1-1,0 0 1,0-1-1,-1 0 1,1 1-1,0-1 1,0 0 0,1 0-1,-1 0 1,0 0-1,0-1 1,0 1 0,1-1-1,-1 1 1,0-1-1,0 0 1,1 0-1,4 0 1,-5 0-59,0 1 0,1-1 1,-1-1-1,0 1 0,1 0 0,-1-1 0,0 1 0,1-1 0,-1 1 1,0-1-1,0 0 0,0 0 0,1 0 0,-1 0 0,0-1 1,0 1-1,1-2 0,-1 0 94,0 1 0,-1-1 0,1 1 0,-1-1 0,0 0 0,0 0 0,0 1 0,0-1 0,0 0 0,0 0 0,-1 0 0,0 0-1,1-5 1,0-3 249,-1-1 0,0 1 0,-1-1 0,0 0 0,-1 1 0,0-1 0,-4-11 0,5 19-56,0 1 1,0 0-1,-1 0 0,1-1 0,-1 1 0,1 0 0,-1 0 1,0 1-1,0-1 0,-1 0 0,1 1 0,0-1 1,-1 1-1,0 0 0,1 0 0,-1 0 0,0 0 0,0 0 1,0 0-1,0 1 0,0 0 0,-1-1 0,1 1 0,0 1 1,-1-1-1,1 0 0,-1 1 0,-4-1 0,7 1-129,0 0 0,0 1 0,0-1 0,0 0 0,0 1 0,-1-1 0,1 0 0,0 1 0,0-1 0,0 1 1,0 0-1,1-1 0,-1 1 0,0 0 0,0-1 0,0 1 0,0 0 0,1 0 0,-1 0 0,0 0 0,1 0 0,-1 0 0,1 0 0,-1 0 0,1 0 0,-1 0 0,1 0 0,0 0 0,-1 0 0,1 2 0,-4 39 27,4-35-21,0 14 15,0 0 0,2 1 0,0-1 0,1 0 0,2 0 0,8 26 0,-11-40-70,1 1-1,0-1 1,0 0-1,0 0 1,1 0 0,1-1-1,-1 1 1,1-1-1,0 0 1,0 0-1,0-1 1,1 0 0,0 0-1,0 0 1,1 0-1,-1-1 1,1 0 0,0-1-1,0 1 1,11 3-1,-13-6-22,-1 0 0,1 0 0,0 0 1,-1 0-1,1-1 0,0 1 0,-1-1 0,1-1 0,0 1 0,-1 0 0,1-1 0,0 0 0,-1 0 0,1-1 0,-1 1 0,0-1 0,1 0 0,-1 0 0,0-1 0,0 1 0,5-5 0,-2 1 60,-2-1 0,1 1 0,-1-1 0,1 0 0,-2-1 0,1 1 0,-1-1 0,-1 0-1,1 0 1,3-15 0,1-13 350,-1 0-1,-2-1 0,-2 0 0,-1 1 0,-3-44 1,0 26 61,1 36-128,-2 1 0,0 1-1,-1-1 1,-1 0 0,0 1-1,-1-1 1,-1 1 0,0 0-1,-14-23 1,20 59-174,-2-8-115,1 39 30,1 1 1,4-1 0,13 78-1,-6-76-24,-7-28-64,1 1-1,1-1 1,2 0-1,0-1 0,13 26 1,-20-48 43,0 1 0,0-1-1,0 0 1,1 0 0,-1 0 0,1 0 0,-1 0 0,1 0 0,0-1-1,0 1 1,0 0 0,0-1 0,0 0 0,0 1 0,0-1-1,0 0 1,1 0 0,-1 0 0,0 0 0,1-1 0,-1 1-1,1 0 1,-1-1 0,0 0 0,1 0 0,-1 0 0,1 0-1,-1 0 1,1 0 0,-1 0 0,1-1 0,-1 0 0,4-1 0,0 0 36,-1 0 0,0-1-1,0 0 1,0 0 0,0-1 0,-1 1 0,1-1 0,-1 0 0,0 0 0,0-1 0,0 1 0,-1-1 0,4-6 0,1-4 10,-1 0 0,-1 0 0,0 0 0,-1-1 0,-1 0 0,-1 0 0,4-32 0,-5-120 732,-3 99-197,-3 42-70,4 27-480,0-1 0,-1 1 0,1 0 1,0 0-1,0 0 0,-1 0 0,1 0 0,0 0 1,0 0-1,-1 0 0,1 0 0,0 0 1,0 0-1,-1 0 0,1 0 0,0 0 0,0 0 1,-1 0-1,1 0 0,0 0 0,0 0 0,0 0 1,-1 0-1,1 0 0,0 1 0,0-1 1,-1 0-1,1 0 0,0 0 0,0 0 0,0 0 1,0 1-1,-1-1 0,1 0 0,0 0 0,0 0 1,0 1-1,0-1 0,0 0 0,0 0 1,-1 1-1,1-1 0,0 0 0,0 0 0,0 1 1,-18 43-80,12-11 85,1 0 1,1 0-1,2 0 1,2 42-1,1-37 13,-1-28-67,0 0 0,1 0 1,0 0-1,1 0 1,0 0-1,0 0 1,1 0-1,1-1 0,8 19 1,-9-24-21,0 1 0,0-1 0,0 0 0,0 0 0,1-1 0,0 1 0,0-1 0,0 1 0,0-1 0,0 0 0,0-1 0,1 1 0,-1-1 0,1 0 0,0 0 0,0 0 0,0-1 0,0 1 0,0-1 0,0 0 0,7 0 0,-6-1-14,0 1 0,0-1 0,0 0 1,-1-1-1,1 1 0,0-1 0,0-1 0,0 1 0,-1-1 0,1 0 1,-1 0-1,9-5 0,-10 5 53,0-1 0,-1-1 1,1 1-1,-1-1 0,0 1 0,0-1 1,0 0-1,0 0 0,-1 0 0,1 0 1,-1-1-1,0 1 0,-1 0 1,1-1-1,-1 0 0,1-5 0,2-7 211,-2-1 0,0 0-1,-1 0 1,-1 0 0,0 1-1,-2-1 1,0 0-1,0 0 1,-2 1 0,-1 0-1,-12-34 1,9 40 1046,7 23-1168,8 24-250,1-17 217,1-1-1,0 0 1,21 28 0,-15-23-1,17 32 0,-28-48-57,-1 1 0,0 1 0,0-1 0,-1 0 0,0 0 1,0 1-1,-1 0 0,0 11 0,0-18-15,-1 0 1,0 0-1,0 1 0,0-1 0,0 0 0,0 0 0,0 0 0,-1 0 1,1 1-1,-1-1 0,1 0 0,-1 0 0,0 0 0,0 0 0,0 0 1,0-1-1,0 1 0,0 0 0,-1 0 0,1-1 0,-1 1 1,1 0-1,-1-1 0,1 0 0,-1 1 0,0-1 0,0 0 0,0 0 1,0 0-1,0 0 0,0 0 0,0 0 0,0-1 0,-3 2 1,-21 7-1474,-1-2 0,-45 9 0,14-5-3662,24-2-460</inkml:trace>
  <inkml:trace contextRef="#ctx0" brushRef="#br0" timeOffset="18298.53">13409 1101 8612,'0'0'11349,"0"-8"-10255,0-23-283,0 23-19,24 16-664,-12-1-114,0-1-1,0-1 1,1 0-1,0 0 1,0-1-1,0-1 1,0 0-1,0-1 1,1 0-1,-1-1 1,1-1-1,-1 0 1,1-1-1,-1 0 1,1-1-1,-1 0 1,0-2-1,0 1 1,0-1-1,0-1 1,-1-1-1,0 1 1,0-2-1,0 0 1,-1 0-1,0-1 1,0 0-1,-1-1 1,0-1-1,0 1 1,-1-1-1,13-20 1,-12 13 355,0-1 0,-1 0 0,-1 0 0,10-35 0,-17 50-272,4 0 148,1 10-257,6 17-158,-10-20 219,1 4-73,1-1-1,0 1 0,1-1 1,0 0-1,0 0 0,0 0 1,1 0-1,0-1 1,0 0-1,12 8 0,-12-11-19,-1 0-1,1 0 0,-1 0 1,1-1-1,0 0 1,0 0-1,0 0 1,0-1-1,0 0 0,1 0 1,-1-1-1,0 1 1,0-1-1,1-1 0,10-1 1,-12 1 44,1-1 0,-1 0 0,0 0 0,0 0 0,0-1 0,0 0 1,0 0-1,0 0 0,5-5 0,41-40 11,-38 35-2,1-3 121,21-30 1,-9 12 731,-26 34-850,0 0-1,1-1 0,-1 1 1,1 0-1,-1-1 1,0 1-1,1 0 0,-1 0 1,1-1-1,-1 1 0,1 0 1,-1 0-1,1 0 1,-1 0-1,1 0 0,-1 0 1,1-1-1,-1 1 0,1 0 1,-1 1-1,1-1 1,-1 0-1,1 0 0,-1 0 1,1 0-1,-1 0 0,1 0 1,-1 1-1,1-1 1,-1 0-1,1 0 0,-1 1 1,0-1-1,1 0 0,-1 1 1,1-1-1,-1 0 1,0 1-1,1 0 0,13 15-161,-14-15 187,20 30 14,-14-20-39,0-1-1,1 0 0,14 16 0,-19-24 1,1 1 0,0-1-1,0 0 1,0 0-1,0 0 1,0 0-1,0 0 1,0-1 0,0 1-1,1-1 1,-1 0-1,1 0 1,-1 0 0,1 0-1,-1-1 1,8 1-1,-4-1-2,1 0 0,-1 0 0,0-1 0,1 0 0,-1 0 0,0-1 0,0 0-1,0 0 1,0-1 0,0 0 0,0 0 0,0-1 0,-1 1 0,0-1 0,0-1 0,0 1-1,10-11 1,30-31 908,75-98-1,-121 143-903,0 0 0,1 1 0,-1-1 0,0 1 0,1-1 1,-1 1-1,1-1 0,-1 1 0,1 0 0,-1-1 0,1 1 0,-1-1 0,1 1 0,-1 0 0,1-1 0,-1 1 0,1 0 0,0 0 0,-1 0 0,1-1 0,-1 1 1,1 0-1,0 0 0,-1 0 0,1 0 0,0 0 0,-1 0 0,1 0 0,0 0 0,-1 0 0,1 1 0,-1-1 0,1 0 0,0 0 0,-1 0 0,1 1 0,-1-1 1,1 0-1,-1 1 0,1-1 0,-1 0 0,1 1 0,-1-1 0,1 1 0,-1-1 0,1 1 0,-1-1 0,0 1 0,1 0 0,19 37-234,-15-26 341,8 16-168,-10-21-354,-1 0 0,1 0-1,1-1 1,-1 1 0,1-1 0,0 0 0,1 0-1,6 7 1,-10-13 43,-1 1 1,1-1-1,0 1 0,0-1 0,0 0 1,1 1-1,-1-1 0,0 0 0,0 0 1,0 0-1,0 0 0,0 0 0,0 0 1,0 0-1,0 0 0,2-1 0,11-2-6366</inkml:trace>
  <inkml:trace contextRef="#ctx0" brushRef="#br0" timeOffset="18535.49">15200 565 18408,'0'0'9509,"0"11"-9493,0-9-32,0 3-512,-3 5-1201,-5 1-720,-7 2-481,-9-11-3713</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7:25.356"/>
    </inkml:context>
    <inkml:brush xml:id="br0">
      <inkml:brushProperty name="width" value="0.05" units="cm"/>
      <inkml:brushProperty name="height" value="0.3" units="cm"/>
      <inkml:brushProperty name="color" value="#849398"/>
      <inkml:brushProperty name="inkEffects" value="pencil"/>
    </inkml:brush>
  </inkml:definitions>
  <inkml:trace contextRef="#ctx0" brushRef="#br0">254 80 4674,'0'0'2689,"0"0"-15,0 0-225,0 0-929,0 0-47,0 0-352,0 0-337,-9-11 433,-5-5-369,-2-1-64,-1 2-368,-1 4-207,-1 4 15,-2 5-208,-2 8 0,-1 9 16,-1 10 0,2 12-64,4 10-16,5 10-16,5 6-48,6 4 64,8-2-145,8-5 193,9-8-624,6-11-272,8-11 480,4-12 127,2-11-111,1-11-192,-2-11 352,-5-9 240,-7-9-48,-8-7 48,-8-4 128,-7-3-32,-8 0 224,-7 2 80,-6 5 0,-5 7 97,-2 8-305,0 8 128,2 7-320,0 6 0,3 6-64,1 8 64,4 7-16,2 6-32,4 6-32,4 3-32,5 2-16,8-2-48,6-2 112,8-5-144,7-6-353,4-6-351,3-6-321,-1-5 337,-3-6 576,-5-8 320,-6-6 304,-6-6-80,-6-4 320,-5-2 657,-4 1-113,-2 1 225,-1 5-257,-1 5 97,0 6-113,0 4-623,0 4-417,1 3-16,1 1-385,1 4 401,3 5 32,2 5 48,2 5-16,3 5-48,0 3 32,1 1 33,0 0-81,-1-3 32,-1-3-32,-2-4-305,-2-5-95,-2-5-224,0-3 624,-1-5 224,1-6 48,3-7-112,2-8-80,0-6-64,1-3 144,0-1-32,0 1 129,-2 3 31,-1 5-224,-1 4 48,-1 6-96,-1 4-16,-1 5-80,2 2-240,1 6 320,1 6 0,2 6-48,0 6 0,0 4 48,0 3-177,1 0-111,-1-1-96,1-4-432,0-6-113,1-5-831,0-5 1103,2-5-175,-1-5 144,1-7 431,-1-5 161,-3-4 80,-3-3-48,-3-1-256,-2 1-368,-1 2-1505,-3 4-1489,-4 4-3745,0 4 5762</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7:29.809"/>
    </inkml:context>
    <inkml:brush xml:id="br0">
      <inkml:brushProperty name="width" value="0.05" units="cm"/>
      <inkml:brushProperty name="height" value="0.3" units="cm"/>
      <inkml:brushProperty name="color" value="#004F8B"/>
      <inkml:brushProperty name="inkEffects" value="pencil"/>
    </inkml:brush>
  </inkml:definitions>
  <inkml:trace contextRef="#ctx0" brushRef="#br0">228 210 2849,'0'0'2193,"0"0"897,0 0-1009,0 0-128,0 0-417,0 0-207,0-14-241,-2-5-143,-2-2 223,-2 2-591,-4 4 95,-3 5-336,-4 4-176,-4 4 352,-2 6-336,-3 8 33,1 8 31,1 10-224,2 8-16,6 7-32,4 6-64,5 3 64,7 3 16,8-1-96,9-1 112,7-4 48,6-3 160,3-7-192,3-6-16,-1-7-385,0-8-159,-3-7 128,0-6 320,-2-8-160,-2-8 256,-4-9 64,-4-8-32,-4-6 16,-6-6 80,-4-4-112,-3-2 128,-4-1 48,-6 0-16,-5 2 160,-6 1-176,-3 5 161,-3 5-49,0 6-144,2 6-128,4 8-96,3 4 16,5 5 80,2 4 0,2 5 0,2 6-48,2 7-16,3 5-112,6 3 176,7 2 16,7 0 0,5-3-16,4-4-433,1-6 49,-1-6 208,-1-4 128,-3-5 48,-3-6 192,-4-7 16,-4-6-48,-3-4 209,-3-5 111,-4-1-48,-1-2 160,-3 1-47,0 4-81,-1 4 32,-1 5-64,1 6 0,-1 4-432,1 3-208,0 5-128,2 7 320,2 9 16,3 7 48,3 5-32,3 2-16,1 2 0,1-2-80,2-4-208,-2-5-64,0-6 96,-2-6-16,0-4 95,-2-5 177,1-7 113,0-7-49,1-8 48,0-6-112,-1-4 96,-1-2-48,-2 2 144,-1 4 208,-2 5-80,-2 6-160,0 5-160,-1 6-272,1 5 128,1 7 144,4 8 0,1 5-64,1 5 64,2 1-368,0-1-128,1-2-241,0-3-351,1-6 159,2-5-575,1-5 543,1-5-63,0-8 511,-2-8 481,-1-5 64,-4-6 161,-4-2 191,-2-2 432,-4-1 369,-1 3-65,-3 1-287,-2 5-65,-1 3-192,-1 5-240,0 5 48,1 4-175,1 3-209,1 2-80,1 2 64,0 4-129,1 3 97,0 4 32,0 2-336,3 0-160,4 0 80,5-4-497,3-2 49,2-4-16,3-3-33,-1-6 369,-3-6 432,-3-6 128,-3-5 0,-4-4 64,-3-2 496,-5 0 513,-4 0 159,-4 2-239,-4 4-177,-2 4-112,0 5-159,-2 6-369,2 5-32,1 8-96,4 10-32,2 10-16,3 8 0,4 7-80,5 2 80,8 0 0,7-5 0,9-8 208,6-8-192,6-8 112,2-10 0,0-9-32,-2-10 112,-1-10-208,-4-9-432,-2-10-929,-4-10-2577,-6-9-3505,-5 5-3586</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7:39.602"/>
    </inkml:context>
    <inkml:brush xml:id="br0">
      <inkml:brushProperty name="width" value="0.1" units="cm"/>
      <inkml:brushProperty name="height" value="0.6" units="cm"/>
      <inkml:brushProperty name="color" value="#004F8B"/>
      <inkml:brushProperty name="inkEffects" value="pencil"/>
    </inkml:brush>
  </inkml:definitions>
  <inkml:trace contextRef="#ctx0" brushRef="#br0">204 1793 864,'0'0'3826,"0"0"-1265,0 0 113,0 0-642,0 0-543,0 0 48,0 0-401,-11-4-255,-7-2 303,-3 2-287,-2 3-193,0 7-16,0 8-528,1 9 305,2 11-241,3 10-128,4 10 384,4 10-336,5 7-32,7 6 48,8 1-96,7-1-112,7-5 64,4-9-16,4-10 0,2-13-64,2-13 64,2-10 0,1-11-80,0-12 64,-2-10 32,-3-12 80,-4-10 96,-7-8-144,-7-7-16,-6-6 48,-7-1-48,-8 1 0,-7 4-32,-7 7 64,-6 6-144,-4 9 192,-2 9-96,-1 8-16,1 7 64,3 6-64,2 7 0,3 6 32,6 7-80,4 5 48,5 5-48,5 3-32,8 3 80,8-1-64,9-1 144,9-3-96,6-5 16,4-7-240,2-5-144,0-7 128,-4-8 16,-5-8 240,-6-8 160,-8-7-16,-7-4 112,-6-3 64,-4-2 177,-4 0 15,-2 4-80,-2 3 128,0 7-112,1 5-47,0 7-1,1 4-400,1 3-96,0 3-16,1 1-96,2 4 208,5 5 32,3 5-16,4 5 64,3 4-64,0 3 0,-1 1-16,-1 0-224,-3-1 80,-1-3-161,-4-5-31,-2-4 48,-2-5 32,0-4 256,0-6 32,1-6 16,1-8 112,2-7-160,0-7 48,1-4 96,-2-2-80,1 0-48,-2 2 48,1 2-32,-1 4 144,0 4-144,-1 7 48,-1 6-48,0 3-32,-1 5-288,2 6 144,2 8 144,3 7 0,2 5 0,3 6 32,3 1-32,1 1-80,1-2-224,2-4 32,0-6-320,-1-7 384,1-6-113,-1-7 289,-2-8-32,-2-9 112,-2-8-48,-3-6 128,-3-5-16,-2-2-63,-2-1 127,-2 3 16,-1 4 160,-1 6-144,-1 7 160,1 6-128,-1 6-240,1 3-96,0 2-224,-1 2 176,1 1 144,0 3 48,1 2-48,0 2-32,3 1-32,2 1-208,3-2 80,4-2-272,3-2-49,2-3-367,2-2-337,-1-5-15,-1-5 271,-1-6 689,-4-4 256,-3-5 16,-4-3 16,-2-2 272,-3 0 401,-2 1 287,-3 3-15,-3 3-1,-3 3-96,-1 4-271,-1 5-97,1 3-208,-1 4-96,0 4-160,1 5 16,0 9-32,1 9 16,2 9 0,3 8 160,3 7-160,7 3-16,8-2 0,7-3 32,6-7-96,5-9-32,4-9 16,3-8-128,2-7-672,2-8-721,2-7-1809,3-9-3553,-7 0-4514</inkml:trace>
  <inkml:trace contextRef="#ctx0" brushRef="#br0" timeOffset="877.76">2089 1614 10421,'0'0'4146,"0"0"32,0 0-1361,0 0-1489,0 0-591,0 0-225,-17-7-272,-9-3-64,-4 3 16,1 7-128,2 8-48,3 10 16,6 9-32,5 9 0,6 6-32,5 5-32,7 0 64,7-4-48,7-6-16,6-8-32,3-10-224,1-8 320,-1-10 48,-2-11 192,-3-11-96,-5-9-96,-5-7 96,-5-5-32,-4-1-48,-4 1 225,-4 4-81,-3 6-32,-2 7 64,1 6-64,0 7 0,1 5-176,2 4-160,1 3 48,2 1 0,0 4 96,0 4 16,2 3-128,0 3-368,4 1 111,5 0-95,6-2-64,6-4-288,4-5 95,3-8 65,-1-9 224,-2-10 272,-5-9 64,-6-7 112,-4-4 80,-5-2 256,-3 1 496,-5 3 161,-3 6-113,-2 6 64,-1 8-127,2 6-321,0 6-240,0 4-240,-1 9-16,0 9 320,-1 12-224,1 11 144,3 11-63,2 12-33,5 11 80,4 9-176,6 6 80,3 2-32,4-3-64,1-8-64,2-9-288,0-11-209,0-13 49,-1-13 224,-1-11 80,1-10 176,0-11 96,-1-10-64,-1-10-32,-1-10 0,-3-7 48,-4-6-48,-5-5 0,-5 0 32,-7 0-32,-7 5-208,-8 8-80,-5 9-544,-4 9-321,-1 9-528,2 10-1136,3 7-1009,7 5-2977,6 1-2049</inkml:trace>
  <inkml:trace contextRef="#ctx0" brushRef="#br0" timeOffset="1208.08">2829 1208 10917,'0'0'4674,"0"0"-128,0 0-1664,0 0-1394,0 0-239,0 0-497,-6-12-544,-2-3-208,1 4 64,1 11-48,2 13 160,2 14-128,5 11 48,7 9-48,6 5 0,5 0 32,3-3-80,0-5-464,-2-8-432,-3-9-705,-4-9-336,-4-7-1520,-4-8-561,-4-7-5619,-1-4 4355</inkml:trace>
  <inkml:trace contextRef="#ctx0" brushRef="#br0" timeOffset="2228.45">2776 1422 6723,'0'0'3986,"0"0"-593,0 0-1408,0 0-656,0 0-641,0 0-544,-6-1-144,1-2 0,3 1 48,10 0 721,9 0-369,11-1-240,8-3-48,5-5 0,0-6-112,-3-6-48,-5-5-96,-7-4 144,-8-3 48,-6-1 16,-7 1 304,-2 4 417,-4 6 111,0 6-16,-2 5-159,0 6-129,1 4-288,0 3-304,0 3-208,0 6 144,1 7 64,0 8 80,3 9 0,4 7-80,5 6 208,5 2-192,2 1 80,3-2-96,-2-5 32,-1-7-32,-3-7-96,-3-9-336,-2-6 144,-3-6 288,0-7 400,1-9-240,-1-7-160,0-7 144,1-7-16,-1-4-112,0-3 176,-1 1-32,0 4 65,-1 5 15,-1 7-208,0 7-64,0 7-128,0 5-65,3 9 177,2 8 48,1 6 0,1 6-16,1 3-176,0 1-64,-1-1-176,1-4 48,0-5-80,0-6-161,2-6 225,1-5 336,0-5 64,1-7 112,-1-8-64,0-5 80,-3-4 32,-3-3 144,-3-1 49,-2 2 79,-2 3-112,-2 3 32,-2 4-64,-3 5-96,-1 4-128,-1 3-64,-1 3-16,0 3 0,0 3-16,2 4 16,1 3 16,3 3-112,0 1 64,4 0-128,4-1-32,4-2-208,5-4-80,2-3 352,1-5-177,1-5-95,-2-6 208,-2-5-32,-3-3 160,-3-3 80,-4 0 0,-2 1 144,-4 1 192,-4 2-96,-4 3 145,-2 4-65,-2 3-80,-1 4 16,0 2-224,0 5 64,2 6-96,3 8 16,3 7 80,3 6-80,7 4 32,8 0 16,6 0-64,7-4 0,4-5 64,2-6 16,-1-6-80,-1-6-464,-3-3-545,-3-3-1328,-3-3-3057,-3-5-7268,-3-1 10149</inkml:trace>
  <inkml:trace contextRef="#ctx0" brushRef="#br0" timeOffset="3030.49">4445 1293 4738,'0'0'2641,"0"0"353,0 0-497,0 0-528,0 0-545,0 0-63,-8-14-16,-1-4-785,-1 1-544,3 4-16,1 3-288,3 4 240,1 2-80,2 4 32,1 1-208,3 1 304,5 0 16,5-1 288,4-5-304,3-7-48,2-10-48,-1-12-192,-4-10 143,-4-11 17,-6-8 128,-9-6 0,-9-3 305,-7 3 383,-4 6 192,-2 9 161,3 12 63,2 12-159,6 11-129,4 8-816,3 10-16,3 10-112,1 14 128,2 15 48,4 12 192,5 10-144,4 7 96,4 2-192,3-1 0,3-5 80,1-5-80,0-9-96,-3-10-368,-2-9-641,-5-10-383,-3-9-849,-4-6 608,-3-8-304,-2-8-2673,-2-9 16,-6-6 512,-1 1 2417</inkml:trace>
  <inkml:trace contextRef="#ctx0" brushRef="#br0" timeOffset="5018.38">4514 1031 1905,'0'0'2929,"0"0"-480,0 0-128,-17-8-320,-7-5-320,-1 2-528,3 1-465,6 3-480,5 3-176,5 1-32,3 2-288,4 1-144,7 1 432,8-1 400,9 0 48,7-2-288,5-5-80,2-4-48,-3-5-32,-5-5 0,-7-5-48,-7-4 96,-8-5 32,-4-1 352,-5-1 337,-4 5 271,-2 4 129,-1 8 111,1 7-271,1 5-833,1 5-176,0 8-320,2 10 320,0 12 112,2 10 80,3 10-80,6 6 112,4 4-176,3 1 112,4-3-160,1-3 16,0-6 32,0-7-48,-3-8-16,-3-7-16,-4-7-416,-2-7 368,-3-5 80,-2-5 80,1-6 432,0-6-496,0-6 32,0-6 128,0-4-176,1-2 112,0-2-80,0 2 16,0 2-48,-1 5 32,0 6 64,-1 6 17,-1 4-113,-1 4-64,0 3-257,1 4 65,0 7 256,2 5 0,2 4 16,1 3-16,2 2-32,0-1-80,1-2-208,1-5-336,1-4-209,1-5 545,2-4 320,2-6 224,0-7-80,1-7 0,-3-7-96,-1-5 81,-3-4 127,-4-3 416,-3 1-160,-2 1 64,-2 4-95,-2 6-17,-2 4-96,-2 7-352,1 4 112,-1 4-128,0 3-176,-2 4 176,0 4 80,-1 6-80,2 4 0,1 3-96,2 1 96,3 0-192,4-2-144,6-3 48,3-4-209,5-4 161,2-3-400,1-3 480,1-4 256,-1-4 64,-3-5 32,-3-3 48,-2-4-112,-4-2 512,-1-1-32,-3 1 1,-2 2 95,-1 2-16,0 4-48,-2 4-79,0 3-465,0 3-176,0 2-49,0 5 113,2 6 112,1 6 0,2 6 32,3 4-32,3 2-416,3 0-128,3-1-160,4-4-145,2-6 81,3-5-641,1-5 337,0-6 624,-1-7 448,-3-6 16,-4-7 32,-5-5 272,-4-5 336,-4-3 289,-4-1-321,-1 0 208,-1 2-143,-2 3-129,0 4 144,0 6-416,-1 4 160,1 6-352,1 2-48,-1 4-96,1 1-240,0 3 192,0 5 48,0 4 48,0 3-320,1 2-304,1 1 16,3-1-49,5-1-271,4-4-273,2-3 113,2-3 111,0-6 465,-1-5 320,-3-8 192,-3-5 80,-4-5 240,-2-3 433,-2 1 367,-2 0-224,-3 4 81,-2 3-289,-2 4-320,-2 5-127,-3 4-177,-1 6 0,-1 7 80,0 7-128,3 9 64,2 6-80,4 5 0,4 4-64,7 0 16,7-1-16,8-4 0,6-7 64,3-7 96,4-7-96,-1-6 128,0-6-16,-2-5-96,-3-7 112,-5-5-16,-4-3-80,-5-3 304,-5-1-32,-4-1-32,-2 1 144,-2 1-271,-2 2-17,0 3 32,1 3-80,-1 4 48,0 3-48,1 2-48,0 3 16,-1 1-16,1 1-64,0 0-16,0 1-272,0 0 48,1-1-145,-1 0 33,0 1 128,0-1-16,0 0-32,0 0-320,0 0 143,0 0 433,0 2-32,0 0-176,1 0-64,3 0-64,1 0 384,3-1 256,2-1-144,1 0-80,1-2-32,0-1 16,0-3 64,-2-3-64,-1-1 64,-2-3-32,-2-3 64,-3-1 16,0-3 64,-2 0 160,-4-1 81,-2 2-161,-4 2-16,-1 3-112,-2 4-112,-1 3 112,0 4-144,-1 3 32,0 4-32,2 7 32,2 8-80,3 7 32,3 8 16,6 6 16,7 4-16,8 0-64,7-1 16,6-4-112,3-7-240,2-7 112,0-8-257,-1-7-63,-2-6-544,-1-8-1442,-1-9-927,1-10-5940,-3 0 4211</inkml:trace>
  <inkml:trace contextRef="#ctx0" brushRef="#br0" timeOffset="5340.46">6774 265 12854,'0'0'4194,"0"0"912,0 0-2481,0 0-1440,0 0-433,0 0-720,-1-1 96,-1 4-32,-1 9-32,1 12 321,-1 10-225,2 12-64,2 8 96,3 5-160,5 2 48,3-2-64,2-5-32,1-9-432,-1-9-401,-2-10-383,-4-10-225,-2-7-96,-3-6-608,-3-6-4274,-4-9-7251,-3-1 13526</inkml:trace>
  <inkml:trace contextRef="#ctx0" brushRef="#br0" timeOffset="7455.55">6603 613 8436,'0'0'3489,"0"0"113,0 0-1921,0 0-817,0 0-720,0 0 785,15-2-561,13-3-48,11-3-224,7-4-80,4-4 192,0-7-192,-4-6-32,-7-8 16,-8-6 0,-9-4 240,-9-3-240,-5 0 320,-6 4 449,-2 7-1,-2 9-144,-1 10 97,0 7-225,-1 7-464,-1 5-32,-1 6 0,0 9 176,0 9-64,1 9 112,2 9-32,3 6-144,5 4 160,5 4-208,4 0 0,2 0 97,2-3-81,0-4 0,-1-8-16,-3-7 16,-3-10-48,-4-8-49,-2-7 81,-1-6 369,-1-6-225,1-8 16,0-8-128,1-7 16,0-6 64,0-5-112,2-1 16,0-1 16,1 3 16,0 4-96,0 7 48,0 8-208,-3 6 32,0 6 0,0 4 80,1 8 0,0 6 80,1 7-16,1 6-64,0 4-129,0 3-31,-1 1-112,1-2 48,-1-3 64,2-5-112,2-7 64,3-5 304,3-7 32,3-6 64,2-8-80,3-8 16,-1-7 48,-1-5 16,-3-3-96,-3-3 112,-3 0 32,-5 0 224,-4 3 0,-2 4-192,-3 5 192,-2 6-288,-2 6 0,-1 4-64,-2 4-16,0 3-80,-1 2 32,0 6 16,1 6 0,2 8 64,2 5 48,3 4-80,6 3-16,5 1-32,7-3 16,5-4-48,3-4 80,3-7-16,0-5-16,0-5 32,-2-3 160,-2-7-96,-2-4 49,-3-7-33,-2-5 320,-4-4-160,-3-4 112,-2-3-16,-2 0-32,-2 1-16,-2 2 1,-1 4-81,0 4 48,-1 6 16,0 4 0,-1 5-272,1 3-16,0 2-160,2 5-128,2 6 304,3 6 144,1 5-144,3 5-464,1 0-97,0 1-95,1-3-128,-1-3 15,0-4-415,-1-6-145,0-5-95,-1-4 335,0-7-352,-1-8 161,0-8 1168,-1-7 112,-2-6 160,0-5 896,-1-2-175,0 1 287,0 2-15,0 6-129,-1 7-271,-2 7-225,0 8-528,0 7-272,0 11 272,1 8 160,1 9-160,2 5-64,2 3-80,1-1-337,3-2-351,3-5-64,2-5-497,3-7 385,1-6-673,2-5 816,2-6-63,0-9 192,-1-7 239,-1-7 497,-3-4 16,-4-3 657,-5-1 495,-4 0 65,-3 2 448,-5 4-17,-4 5-495,-6 4-177,-4 6-655,-5 6-1,-3 5-240,-1 10-80,1 8 160,1 9-176,5 6 32,3 6 0,4 1-16,4 0 0,4-3-16,5-3-224,6-7 16,5-6-144,5-6-161,4-5 161,0-6 336,-1-5 16,-2-8 16,-2-5 32,-3-7 272,-4-6 273,-4-4 95,-4-3 192,-2-1-79,-2 2-17,-2 4-128,-1 5-159,-1 9 63,0 6-192,0 5-368,1 8 16,0 10-16,1 10 144,0 10-112,4 8-16,5 7 272,7 4-256,8 5 16,7 4 64,8 3-112,4 2-16,0 0-16,-3 0 64,-7-5-64,-7-4 0,-9-8-320,-6-7 0,-6-9-32,-6-7 112,-7-9 64,-7-7 47,-6-5 33,-5-9-160,-3-7 32,0-9 32,3-8-16,5-7-256,8-7 336,8-5-129,10-3 113,8-3 64,5-1 80,3 1 16,1-1-48,0 0 64,0-1 0,0-1 64,-2-1 0,-1-2-64,-1 2 0,-3 4 128,-3 7-112,-4 10 289,-2 10-49,-6 9-224,-5 9 32,-4 5 64,-4 7-32,0 6 304,2 6-144,2 3 80,3 2 16,4 2-256,2 1 241,4 1-81,7 2-80,5 2 64,5 2-224,4 1 64,2 1-32,0 1-32,-1-2-16,-2 0 0,-4-3-32,-4-2-464,-3-2-161,-4-4-143,-3-2-400,-5-3-641,-9-4-1777,-11-3-6387,-2-3 225</inkml:trace>
  <inkml:trace contextRef="#ctx0" brushRef="#br0" timeOffset="7644.98">6736 365 2017,'0'0'10757,"0"0"-8948,0 0-273,15-17-1536,12-12-1312,7-7-8197,-2 2 4211</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7:59.685"/>
    </inkml:context>
    <inkml:brush xml:id="br0">
      <inkml:brushProperty name="width" value="0.05" units="cm"/>
      <inkml:brushProperty name="height" value="0.05" units="cm"/>
      <inkml:brushProperty name="color" value="#F6630D"/>
    </inkml:brush>
  </inkml:definitions>
  <inkml:trace contextRef="#ctx0" brushRef="#br0">3711 3499 6659,'0'0'7897,"1"5"-7713,-1-2-146,1 0-1,0 0 1,0-1-1,0 1 1,0 0-1,0 0 1,1-1-1,-1 1 1,1 0-1,0-1 1,0 0-1,0 1 1,0-1-1,0 0 1,0 0-1,0 0 1,1 0-1,-1-1 1,1 1 0,0-1-1,-1 1 1,1-1-1,0 0 1,0 0-1,-1 0 1,1 0-1,0-1 1,0 1-1,0-1 1,5 1-1,-5-1-36,1 0 0,-1 0-1,0 0 1,0 0 0,1 0-1,-1 0 1,0-1 0,0 0-1,0 1 1,0-1 0,0 0-1,0-1 1,0 1 0,0 0-1,0-1 1,0 0 0,-1 0-1,1 1 1,-1-2 0,1 1-1,-1 0 1,0 0 0,0-1-1,0 1 1,0-1 0,0 0-1,0 1 1,-1-1 0,1 0-1,-1 0 1,1-5 0,1-1-4,0-1 0,-1 0 1,0 0-1,-1 0 0,0 0 0,-1 0 1,-1-16-1,1 21 117,0 1 1,-1-1-1,0 1 1,0 0-1,0-1 1,0 1-1,-1 0 1,1 0-1,-1 0 1,0 0-1,-1 0 0,1 1 1,-1-1-1,1 0 1,-1 1-1,0 0 1,0 0-1,-7-6 1,9 8-94,0 1 0,0-1 0,0 0 0,0 1 0,-1-1 0,1 1 0,0-1 1,0 1-1,0-1 0,0 1 0,-1 0 0,1 0 0,0-1 0,0 1 0,-1 0 1,1 0-1,0 0 0,0 0 0,0 1 0,-1-1 0,1 0 0,0 0 0,0 1 1,0-1-1,-1 1 0,1-1 0,0 1 0,0-1 0,0 1 0,0 0 0,0 0 1,0-1-1,0 1 0,0 0 0,1 0 0,-1 0 0,0 0 0,0 0 0,1 0 1,-1 0-1,0 0 0,1 0 0,0 0 0,-1 1 0,1-1 0,-1 0 0,1 2 0,-3 7-57,1 0-1,0 0 1,0 1-1,0 13 1,2-21 69,-2 17-10,1 0 0,1 0 1,1 0-1,5 35 0,-5-50-22,1 1-1,-1-1 1,1 0 0,0 0 0,1 0 0,-1 0-1,1 0 1,0 0 0,0 0 0,1-1 0,-1 0-1,1 1 1,0-1 0,0-1 0,0 1 0,1 0-1,-1-1 1,1 0 0,0 0 0,0-1 0,9 5-1,-8-5-31,0 0-1,0 0 0,0-1 1,0 1-1,1-1 1,-1-1-1,0 1 0,0-1 1,1 0-1,-1 0 0,0-1 1,0 0-1,0 0 0,1-1 1,-1 1-1,0-1 0,-1 0 1,1-1-1,0 0 1,-1 0-1,1 0 0,-1 0 1,0-1-1,0 0 0,0 0 1,-1 0-1,1-1 0,-1 1 1,0-1-1,0 0 0,-1 0 1,0-1-1,1 1 1,-2-1-1,3-6 0,2-4 147,-1-1-1,-1 0 0,0 0 1,-1-1-1,2-22 0,-2-90 3399,-4 120-3030,0 9-467,0 1-1,0 0 0,0-1 0,0 1 1,0 0-1,1 0 0,-1-1 0,0 1 1,0 0-1,0-1 0,0 1 0,0 0 1,1 0-1,-1 0 0,0-1 0,0 1 1,1 0-1,-1 0 0,0 0 0,0-1 1,1 1-1,-1 0 0,0 0 0,0 0 0,1 0 1,-1 0-1,0 0 0,0 0 0,1 0 1,-1-1-1,0 1 0,1 0 0,-1 0 1,0 0-1,1 0 0,-1 1 0,0-1 1,0 0-1,1 0 0,-1 0 0,0 0 1,1 0-1,-1 0 0,0 0 0,0 0 1,1 1-1,-1-1 0,0 0 0,0 0 1,1 0-1,-1 1 0,0-1 0,0 0 1,0 0-1,1 1 0,16 13-194,0 9 135,-2 2-1,0 0 0,-1 1 0,12 32 1,-3 14-3414,-23-71 3325,0-1 0,0 1 0,0-1 0,0 0 0,0 1 0,0-1 0,0 1 0,0-1 0,0 0-1,1 1 1,-1-1 0,0 0 0,0 1 0,0-1 0,0 1 0,1-1 0,-1 0 0,0 1 0,0-1 0,1 0 0,-1 0 0,0 1 0,0-1 0,1 0 0,-1 0 0,0 1 0,1-1 0,-1 0 0,0 0 0,1 0 0,-1 1 0,1-1 0,-1 0 0,0 0 0,1 0 0,0 0 0,9-12-933,4-24 1462,7-69 1138,-16 69 69,2 1-1,17-47 0,-15 65-660,-9 17-928,0-1-1,1 1 1,-1 0 0,0 0 0,0 0 0,0 0-1,1 0 1,-1 0 0,0-1 0,0 1 0,1 0 0,-1 0-1,0 0 1,0 0 0,0 0 0,1 0 0,-1 0-1,0 0 1,0 0 0,1 0 0,-1 0 0,0 0 0,0 0-1,1 0 1,-1 0 0,0 0 0,0 1 0,0-1-1,1 0 1,-1 0 0,0 0 0,0 0 0,0 0 0,1 0-1,-1 1 1,0-1 0,14 29 189,-10-17-258,14 48 72,-16-49-21,1 0 1,0 0-1,0 0 0,1-1 1,1 1-1,-1-1 0,2 0 1,9 13-1,-14-21-40,0-1-1,0 1 1,0-1 0,0 0 0,0 0-1,1 1 1,-1-1 0,0 0-1,1 0 1,-1 0 0,1 0 0,0-1-1,-1 1 1,1 0 0,-1-1-1,1 1 1,0-1 0,0 1-1,-1-1 1,1 0 0,0 0 0,0 0-1,-1 0 1,1 0 0,0 0-1,0 0 1,-1 0 0,1-1-1,0 1 1,-1-1 0,1 1 0,0-1-1,-1 0 1,1 0 0,-1 0-1,1 0 1,-1 0 0,1 0 0,1-1-1,1-3 18,1 0 0,-1 0 0,0 0 1,0 0-1,0-1 0,-1 0 0,0 0 0,0 0 0,2-7 0,1-8 150,-2-1-1,0 0 1,1-37 0,-2-34 3139,-3 90-2690,0 5-582,-1 17 43,1 0 0,1 0 0,1 1 1,1-1-1,6 22 0,-8-37-98,1 1 0,-1-1 1,1 0-1,0-1 0,0 1 0,0 0 1,1 0-1,-1-1 0,1 0 0,0 1 1,0-1-1,0 0 0,0 0 1,0-1-1,1 1 0,-1-1 0,1 1 1,0-1-1,0 0 0,0 0 1,0-1-1,0 1 0,0-1 0,0 0 1,1 0-1,-1-1 0,0 1 0,0-1 1,7 0-1,-8 0 12,0 0 0,1-1 1,-1 1-1,0-1 0,0 1 0,0-1 0,0 0 1,0 0-1,-1-1 0,1 1 0,0 0 0,0-1 1,-1 0-1,1 0 0,-1 0 0,3-2 1,0-1 10,-1 0 1,-1 0-1,1 0 1,0 0 0,-1-1-1,0 1 1,3-10 0,0-2 58,-1 1 1,-1-1-1,-1 0 1,0 0-1,0-18 1,-3 25-3,1-6 221,0 0 0,-4-28 0,3 39-112,-1 1-1,0 0 0,0-1 0,-1 1 0,1 0 1,-1 0-1,0 0 0,0 0 0,0 1 1,-1-1-1,1 0 0,-1 1 0,0 0 0,-6-6 1,5 10 191,2 9-290,3 10-59,0-15 43,0 0-1,1 0 0,0 0 1,0 0-1,0 0 0,0 0 0,1-1 1,0 1-1,4 5 0,37 40 105,-14-17-76,-17-17-606,0 1 0,16 29 0,-25-38 345,-1-1 0,1 1 0,-2 0-1,1 0 1,-1 0 0,0 0 0,0 1 0,-1-1-1,0 11 1,-3-18 89,1-1 0,-1 1 0,1-1 0,-1 1 0,1-1 0,-1 0 0,1 0 0,-1 0-1,1 0 1,-1 0 0,1 0 0,-1 0 0,1 0 0,-1 0 0,-2-2 0,0 0 140,0 0 1,0-1-1,0 0 0,0 0 1,0 0-1,0 0 0,1-1 1,-1 0-1,1 1 0,0-1 1,0 0-1,1-1 0,-1 1 1,-3-9-1,2 6 572,0-1 0,-1 1 0,-10-12 0,14 38-639,1-16 13,1 1-1,-1-1 0,1 1 0,0-1 1,0 0-1,0 1 0,0-1 0,1 0 1,0 0-1,-1 0 0,1 0 0,0 0 1,0 0-1,1 0 0,-1-1 0,0 1 1,1-1-1,0 1 0,0-1 0,-1 0 1,1 0-1,0-1 0,1 1 0,-1 0 1,0-1-1,0 0 0,1 0 0,5 1 1,-4 0-54,-1-1 1,1 0 0,0-1 0,-1 1 0,1-1 0,0 0 0,-1 0 0,1 0-1,0-1 1,-1 1 0,1-1 0,-1 0 0,1-1 0,-1 1 0,1-1 0,-1 0-1,0 0 1,0 0 0,0 0 0,0-1 0,6-5 0,9-14 136,-1-1-1,-1-1 1,-2-1 0,0 0 0,-1-1 0,-2 0 0,-1-1 0,-1-1-1,-1 1 1,-1-2 0,-2 1 0,-1-1 0,-1 0 0,-1 0 0,-2-30-1,-1 51 198,0-1 1,-1 1-1,0 0 0,0-1 0,-5-13 0,4 19-29,1-1 0,-1 0 0,1 1 0,-1 0 0,0-1 0,0 1-1,-1 0 1,1 0 0,-1 0 0,1 0 0,-1 0 0,0 1 0,0-1 0,-5-2 0,7 4-178,1 1 0,0 0 0,-1 0 1,1 0-1,-1 0 0,1 0 1,-1-1-1,1 1 0,-1 0 0,1 0 1,-1 0-1,1 0 0,-1 0 0,1 1 1,-1-1-1,1 0 0,0 0 0,-1 0 1,1 0-1,-1 0 0,1 1 0,-1-1 1,1 0-1,0 0 0,-1 1 0,1-1 1,-1 0-1,1 1 0,0-1 1,-1 0-1,1 1 0,0-1 0,0 0 1,-1 1-1,1-1 0,0 1 0,0-1 1,0 0-1,-1 1 0,1-1 0,0 1 1,0-1-1,0 1 0,0-1 0,0 1 1,0-1-1,0 1 0,0-1 1,0 1-1,0 0 0,-1 30-234,1-27 303,1 18-45,1-1-1,1 1 0,1-1 1,0 0-1,2 0 0,9 22 1,58 117 116,-66-146-220,0-1-1,1 0 1,0 0-1,20 22 0,-26-33 19,0 1 0,0-1-1,1 0 1,-1 0-1,1 0 1,-1 0 0,1-1-1,0 1 1,0-1-1,0 1 1,0-1 0,0 0-1,0 0 1,0 0-1,0-1 1,0 1-1,1-1 1,-1 1 0,0-1-1,0 0 1,1-1-1,-1 1 1,0 0 0,0-1-1,0 0 1,0 0-1,1 0 1,-1 0 0,5-3-1,-1 0-33,0-1 0,-1 0 0,1 0 0,-1-1 0,0 0 0,-1 0 0,1 0 0,-1-1 0,0 1 0,-1-1 0,0-1 0,6-11 0,-5 6 59,0 0 0,0 0 0,-1 0 0,-1 0 0,0-1 0,1-26 0,-3 26-43,0 2 197,-1 1 0,0 0 0,-1 0 1,-3-20-1,3 29-105,1 0 1,-1 0 0,1 0 0,-1 0-1,0 0 1,0 0 0,0 0 0,0 1-1,0-1 1,0 0 0,-1 0-1,1 1 1,0-1 0,-1 1 0,0-1-1,1 1 1,-1 0 0,0 0-1,1 0 1,-1-1 0,0 2 0,0-1-1,0 0 1,0 0 0,0 1 0,0-1-1,0 1 1,0-1 0,0 1-1,0 0 1,-3 0 0,4 2-44,0 0 0,0 1-1,0-1 1,1 1 0,-1-1 0,1 0 0,-1 1 0,1-1 0,0 1 0,0-1-1,1 5 1,-1-4-14,0 3 26,1 0 1,0 0-1,0 0 0,0 0 1,1 0-1,0 0 0,0 0 0,0-1 1,1 1-1,0-1 0,0 0 1,0 1-1,1-1 0,-1-1 0,1 1 1,0 0-1,1-1 0,6 5 1,-5-4-85,1 0 1,0 0-1,0-1 1,0 0-1,0-1 1,1 1-1,0-2 1,-1 1 0,1-1-1,0 0 1,0 0-1,0-1 1,12 0-1,-16 0 78,-1-1-1,1 0 1,0 0-1,-1 0 0,1 0 1,-1-1-1,1 1 1,-1-1-1,1 0 1,-1 0-1,1 0 1,-1 0-1,0-1 0,0 0 1,1 1-1,-1-1 1,0 0-1,-1 0 1,1-1-1,0 1 0,-1-1 1,1 1-1,-1-1 1,0 0-1,1 0 1,-1 0-1,-1 0 0,1 0 1,0 0-1,-1 0 1,0-1-1,0 1 1,1-6-1,2-3 196,-2-1 1,0 1-1,0-1 0,-1-13 0,-1 16 115,0 0 0,1 0 0,0 0-1,1 0 1,0 0 0,1 0 0,4-11 0,-6 21-293,0 0 0,1 0 0,-1 0 0,0-1 0,0 1 1,0 0-1,1 1 0,-1-1 0,0 0 0,0 0 0,0 0 1,0 1-1,1-1 0,-1 0 0,1 2 0,6 4-36,-1 1-1,-1 0 1,1 1 0,-1 0-1,0 0 1,-1 0-1,8 17 1,5 6-422,-15-27 417,1 4-319,1-1-1,0 0 0,0 0 0,13 12 0,-17-18 322,0 0 0,0-1-1,0 1 1,0 0 0,0 0 0,0-1 0,0 1-1,0-1 1,0 1 0,0-1 0,1 1 0,-1-1-1,0 0 1,0 1 0,1-1 0,-1 0-1,0 0 1,0 0 0,1 0 0,-1 0 0,0 0-1,0 0 1,0-1 0,1 1 0,-1 0 0,0-1-1,0 1 1,0-1 0,1 1 0,-1-1-1,0 1 1,0-1 0,0 0 0,0 0 0,0 1-1,0-1 1,-1 0 0,1 0 0,0 0 0,0 0-1,-1 0 1,1 0 0,0 0 0,0-2-1,7-14 44,0-1 0,-1 0 0,0 0 0,-2 0 0,6-33-1,0 4 68,5-20 1265,-8 107-1039,-7-31-424,1 0 0,0-1 0,1 1 0,0 0 0,0-1 0,0 0 1,1 0-1,7 11 0,-8-15 27,0 0 0,0-1 1,0 1-1,0-1 0,0 0 1,1 0-1,-1 0 0,1-1 1,0 1-1,0-1 0,0 0 1,0 0-1,0 0 0,1 0 1,-1-1-1,0 0 0,1 1 0,5-1 1,-3 0-264,0-1-1,0 1 1,0-2 0,0 1 0,0-1 0,0 0 0,0 0-1,0-1 1,0 0 0,-1 0 0,1 0 0,-1-1 0,1 0 0,8-6-1,-7 3 159,-1-1 1,1 1-1,-1-2 0,0 1 0,-1-1 0,1 0 0,-2 0 0,1-1 0,6-13 0,-7 11 388,0 0-1,-1 0 1,0-1-1,3-15 0,-4 14 812,-2 1-1,0-1 0,0 0 0,-2-13 0,1 25-924,0-1 1,-1 1 0,1 0 0,-1 0 0,1 0 0,-1 0-1,0-1 1,1 1 0,-1 0 0,0 0 0,0 0-1,0 0 1,0 1 0,0-1 0,0 0 0,0 0-1,0 1 1,0-1 0,0 0 0,0 1 0,0-1 0,-1 1-1,1-1 1,0 1 0,0 0 0,0 0 0,-1-1-1,1 1 1,-3 0 0,-42-1 320,40 2-342,4-1-57,-1 0 0,0 1 0,1-1 0,-1 1 0,0 0 0,1 0 0,-1 0 0,1 0 0,-1 0 0,1 0 0,0 1 0,0-1 0,-1 1 0,1 0 0,0-1 0,0 1 0,0 0 0,1 0 0,-1 1 0,0-1 0,1 0 1,0 0-1,-1 1 0,1-1 0,0 1 0,0-1 0,0 1 0,0 2 0,-2 6 9,1 0 1,0 0 0,1 0-1,0 0 1,1 18 0,1-26-51,0 1 0,-1 0-1,1 0 1,1 0 0,-1 0 0,1-1 0,-1 1 0,1-1 0,0 1 0,0-1 0,1 0-1,-1 0 1,1 1 0,-1-2 0,1 1 0,0 0 0,0-1 0,0 1 0,0-1 0,1 0-1,-1 0 1,1 0 0,-1 0 0,1-1 0,0 1 0,0-1 0,4 1 0,-4-1-7,0 0 1,1 0-1,-1 0 1,1 0-1,0-1 1,-1 1-1,1-1 1,0-1 0,-1 1-1,1 0 1,-1-1-1,1 0 1,-1 0-1,1-1 1,-1 1-1,0-1 1,1 0-1,-1 0 1,0 0-1,0-1 1,0 1 0,-1-1-1,5-3 1,-4-1 80,1 1 0,-1-1 0,1 0 0,-2 0 1,1-1-1,-1 1 0,0-1 0,-1 1 0,0-1 1,0 0-1,1-9 0,-2-1 606,0 0 1,0 0-1,-5-35 1,4 51-539,0 0 0,-1 0 0,1 0 0,0 0 0,-1 0 0,0 0 0,1 0 1,-1 0-1,0 0 0,0 0 0,0 0 0,0 0 0,-1 0 0,1 1 0,0-1 0,-1 1 1,1-1-1,-1 1 0,0-1 0,-2-1 0,4 3-100,0 0-1,0 0 1,-1 0-1,1 0 1,0 0 0,0 0-1,0 0 1,0 0-1,0 0 1,0 0 0,-1 0-1,1 0 1,0 0-1,0 0 1,0 0 0,0 0-1,0 0 1,0 0-1,0 1 1,0-1-1,-1 0 1,1 0 0,0 0-1,0 0 1,0 0-1,0 0 1,0 0 0,0 0-1,0 0 1,0 1-1,0-1 1,0 0 0,0 0-1,0 0 1,0 0-1,0 0 1,0 0 0,0 1-1,0-1 1,0 0-1,0 0 1,0 0-1,0 0 1,0 0 0,0 0-1,0 0 1,0 1-1,0-1 1,0 0 0,0 0-1,0 0 1,0 0-1,0 0 1,0 0 0,0 0-1,0 0 1,0 1-1,0-1 1,1 0 0,-1 3-2,0 6-8,-1 20 22,2 1 0,1 0 0,1-1 0,8 33 0,149 374 68,-117-331-1019,-43-103 891,3 3-368,-1 0 1,0 1-1,0-1 0,-1 1 0,1 0 0,0 10 1,-2-16 338,0 1 1,0-1-1,0 0 1,0 0-1,0 0 1,0 0-1,0 1 1,0-1 0,0 0-1,0 0 1,0 0-1,0 0 1,0 1-1,0-1 1,0 0-1,0 0 1,0 0-1,0 1 1,0-1 0,0 0-1,0 0 1,0 0-1,-1 0 1,1 0-1,0 1 1,0-1-1,0 0 1,0 0-1,0 0 1,0 0-1,-1 0 1,1 0 0,0 0-1,0 0 1,0 1-1,0-1 1,-1 0-1,1 0 1,0 0-1,0 0 1,0 0-1,0 0 1,-1 0 0,-18 1-5431</inkml:trace>
  <inkml:trace contextRef="#ctx0" brushRef="#br0" timeOffset="203.18">3856 2549 12182,'0'0'2417</inkml:trace>
  <inkml:trace contextRef="#ctx0" brushRef="#br0" timeOffset="1961.65">7146 2126 6755,'0'0'10090,"-17"-12"-8708,-55-35-75,71 45-1252,0 1 0,-1 0 0,0 0 0,1 0-1,-1 0 1,1 1 0,-1-1 0,0 0 0,0 1 0,1-1 0,-1 1-1,0-1 1,0 1 0,0 0 0,1 0 0,-1 0 0,0 0-1,0 0 1,0 0 0,0 1 0,1-1 0,-1 1 0,0-1 0,-3 2-1,3 0-29,0 0-1,1-1 0,-1 1 0,1 0 0,-1 0 0,1 0 1,-1 0-1,1 1 0,0-1 0,0 0 0,-1 4 0,0-1 55,-4 10 10,1 0 0,1 1 0,1-1 1,0 1-1,1 0 0,-1 18 0,3 2 61,6 60-1,-2-70-94,1 0 1,1-1-1,1 0 1,1 0-1,1-1 1,18 34-1,-19-43-57,1 0 0,0 0 0,1-1 0,1-1 0,0 1 0,1-2 0,0 0-1,1 0 1,0-1 0,25 16 0,-31-24-68,0 1-1,0-1 0,0 0 0,0-1 1,1 0-1,0 0 0,-1 0 0,1-1 1,0 0-1,11-1 0,-14 0 56,-1 0-1,0-1 1,0 1-1,0-1 1,0 0 0,1 0-1,-1-1 1,-1 1-1,1-1 1,0 0 0,0 0-1,-1 0 1,1-1-1,-1 1 1,1-1 0,-1 0-1,0 1 1,0-2-1,0 1 1,2-4-1,1-3 41,0-1 0,0 0 0,-1 0-1,-1 0 1,0-1 0,0 1 0,-1-1-1,1-15 1,0-11 90,-1-50 0,-4 59 142,2 1 0,1-1 0,8-43 0,-9 71-237,-1 0 0,0 0 0,0-1 0,1 1 0,-1 0 0,1 0-1,-1 0 1,1 0 0,0 0 0,-1-1 0,1 1 0,0 0 0,0 1 0,0-1 0,-1 0 0,1 0-1,0 0 1,0 0 0,0 1 0,1-1 0,-1 0 0,0 1 0,0-1 0,2 0 0,-1 1-18,0 0 0,1 0 0,-1 0 0,0 0 0,1 0 1,-1 0-1,0 1 0,0-1 0,1 1 0,-1-1 0,0 1 1,3 1-1,3 3-10,1-1 0,-1 1 0,-1 0 0,1 1 0,10 10 0,-11-9-139,0 2 1,-1-1 0,0 1 0,0 0-1,5 12 1,-10-20-89,-3-36 417,0 31-146,1-1 1,-1 0-1,0 1 1,0-1 0,-1 1-1,1-1 1,-1 1 0,0 0-1,0 0 1,0 0-1,-1 1 1,1-1 0,-1 1-1,0 0 1,0 0-1,0 0 1,0 0 0,-1 1-1,1-1 1,-1 1 0,1 0-1,-1 1 1,0-1-1,0 1 1,0 0 0,0 0-1,0 1 1,-9-1-1,12 1-33,0 0 0,0 1 0,0-1 0,-1 1 0,1-1 0,0 1 0,0-1 0,0 1 0,1 0 0,-1 0 0,0 0 0,0 0 0,0 1 0,1-1 0,-1 0 0,0 1 0,-1 2 0,-1 0-3,1 1 0,-1 0 0,1-1 0,1 1-1,-1 1 1,-2 7 0,0 2-10,0 0 0,2 1 1,-4 31-1,6-34 8,0 0 0,1 0 0,0 1 0,1-1 0,1 0 0,0 0 0,8 25-1,-8-32-4,0-1 0,1 1 0,0-1 0,0 0 0,1 0 0,-1 0 0,1-1 0,0 1 0,0-1-1,0 0 1,1 0 0,0 0 0,0-1 0,0 1 0,0-1 0,0-1 0,0 1 0,1-1 0,-1 0-1,7 2 1,-2-1-96,-1 0 0,1-1 0,-1-1 0,1 1 0,0-1 0,0-1 0,0 0 0,-1 0 0,1-1 0,0 0 0,18-5 0,-23 4 72,0 0-1,0-1 0,-1 1 1,1-1-1,-1 1 0,1-1 1,-1-1-1,0 1 1,0-1-1,0 1 0,-1-1 1,1 0-1,-1 0 0,0-1 1,0 1-1,-1-1 0,1 1 1,-1-1-1,0 0 0,0 0 1,-1 0-1,1 0 0,0-9 1,1-4 132,0-1 1,-2 1-1,0-1 0,-1 1 1,-1-1-1,-6-30 1,5 36 39,-2 0 0,1 1 1,-2 0-1,1 0 0,-2 0 1,0 0-1,0 1 1,-1 0-1,0 0 0,-12-13 1,19 24-136,0-1 0,-1 1 0,1 0 0,0-1 0,0 1 0,0 0 0,0-1 0,-1 1 0,1 0 0,0-1 0,0 1 0,-1 0 0,1-1 0,0 1 0,0 0 0,-1 0 0,1-1 0,0 1 0,-1 0 0,1 0 0,-1 0 0,1-1 0,0 1 0,-1 0 0,1 0 0,0 0 0,-1 0 0,1 0 0,-1 0 0,1 0 0,0 0 0,-1 0 0,1 0 0,-1 0 0,1 0 0,0 0 0,-1 0 0,1 0 0,0 0 0,-1 1 0,1-1 0,-1 0 0,1 0 0,0 0 0,-1 0 0,1 1 0,0-1 0,0 0 0,-1 1 0,1-1 0,0 0 0,0 0 0,-1 1 0,-3 22-29,3-6 27,1 1 0,1 0 0,0-1 0,1 1 0,1-1 0,1 0 0,0 0 0,9 21 0,-8-27-107,0 1-1,1 0 1,1-1-1,0 0 1,1-1-1,0 0 1,0 0-1,1-1 1,0 1-1,1-2 1,21 15-1,-26-19-80,-1-1 0,2 0 0,-1 0 0,0-1 0,0 0 0,1 0 0,-1 0 0,1 0 0,0-1 0,-1 0-1,1 0 1,0-1 0,0 1 0,0-1 0,-1-1 0,8 0 0,-11 0 197,0 0 0,0 0 0,0 0 0,0 0 0,-1 0 1,1-1-1,0 1 0,0-1 0,-1 1 0,1-1 0,-1 1 0,0-1 0,1 0 0,-1 0 1,0 0-1,0 0 0,0 0 0,0 0 0,-1 0 0,1 0 0,0 0 0,0-3 0,8-55 998,-8 54-789,4-189 3554,-5 161-2929,1 34-844,-1 0-1,0 0 0,1-1 0,-1 1 0,0 0 0,1 0 1,-1 0-1,1 0 0,-1-1 0,0 1 0,1 0 0,-1 0 1,1 0-1,-1 0 0,0 0 0,1 0 0,-1 0 0,1 0 1,-1 0-1,0 0 0,1 0 0,-1 1 0,1-1 0,-1 0 1,0 0-1,1 0 0,-1 0 0,1 1 0,-1-1 0,0 0 1,1 0-1,-1 1 0,0-1 0,0 0 0,1 1 0,-1-1 1,7 7-2,-1 0 0,0 0 0,0 1 0,0-1 0,-1 1 0,4 9 0,25 55 51,-29-61-50,36 99-1125,-40-109 1121,-1-1 1,0 0 0,0 1 0,0-1 0,1 0-1,-1 1 1,0-1 0,0 0 0,1 1-1,-1-1 1,0 0 0,1 0 0,-1 1-1,0-1 1,1 0 0,-1 0 0,0 0 0,1 1-1,-1-1 1,1 0 0,-1 0 0,0 0-1,1 0 1,-1 0 0,1 0 0,-1 0-1,1 0 1,-1 0 0,0 0 0,1 0-1,-1 0 1,1 0 0,-1 0 0,0 0 0,1 0-1,-1-1 1,1 1 0,-1 0 0,0 0-1,1 0 1,-1-1 0,0 1 0,1 0-1,-1 0 1,0-1 0,1 1 0,-1 0 0,0-1-1,0 1 1,1 0 0,-1-1 0,0 1-1,14-20 192,-13 19-184,27-50 657,-2 0-1,23-64 1,-49 114-660,0 1-1,0 0 1,0-1 0,0 1 0,0-1-1,0 1 1,0 0 0,1-1 0,-1 1-1,0-1 1,0 1 0,0 0 0,1-1-1,-1 1 1,0 0 0,0-1-1,1 1 1,-1 0 0,0-1 0,1 1-1,-1 0 1,0 0 0,1 0 0,-1-1-1,0 1 1,1 0 0,-1 0 0,1 0-1,-1 0 1,0-1 0,1 1-1,-1 0 1,1 0 0,-1 0 0,0 0-1,1 0 1,-1 0 0,1 0 0,-1 0-1,0 0 1,1 1 0,-1-1-1,1 0 1,-1 0 0,0 0 0,1 0-1,-1 0 1,1 1 0,-1-1 0,0 0-1,1 0 1,-1 1 0,0-1 0,0 0-1,1 1 1,-1-1 0,0 0-1,0 1 1,1-1 0,-1 0 0,0 1-1,0-1 1,0 0 0,1 1 0,-1-1-1,0 1 1,16 32-98,-14-28 116,5 10 60,-4-6-201,1 0 0,1 0 0,-1 0 0,1 0 0,8 9 0,-11-16 74,0 0 0,0 0-1,0 0 1,0 0 0,0-1 0,0 1-1,0-1 1,1 0 0,-1 0 0,1 1-1,-1-1 1,1-1 0,-1 1 0,1 0-1,-1-1 1,1 1 0,0-1 0,-1 0-1,1 0 1,0 0 0,-1 0 0,1 0-1,-1-1 1,6 0 0,-6-1 40,1 1 1,-1 0 0,1-1-1,-1 0 1,1 1-1,-1-1 1,0 0 0,0 0-1,0 0 1,0-1-1,0 1 1,0 0 0,-1-1-1,1 1 1,-1-1-1,0 0 1,1 1 0,-1-1-1,0 0 1,0-3-1,4-10 23,-2 1-1,4-22 1,-3-17 50,-1 0 1,-8-92 0,3 123 144,-2-1 1,-1 1 0,0 0 0,-2 0 0,0 1 0,-2 0-1,-1 0 1,-17-30 0,15 41 896,6 19-534,4 27-308,2-29-254,0 12 13,0 0 1,0 0 0,2 0-1,0-1 1,1 1 0,1 0-1,9 25 1,83 152 243,5 13-3434,-100-206 2551,6 17-359,-6-10-5751</inkml:trace>
  <inkml:trace contextRef="#ctx0" brushRef="#br0" timeOffset="3503.32">8315 2184 8004,'0'0'11738,"-2"-8"-10753,1 6-968,1 1-10,-1 0 1,1 0-1,-1 0 1,1-1-1,0 1 1,-1 0 0,1 0-1,0-1 1,0 1-1,0 0 1,0 0 0,0-1-1,0 1 1,0 0-1,0 0 1,0-1 0,1 1-1,0-2 1,2 3-2,0 1 0,0 0 0,-1 0 0,1 0 0,0 0 0,-1 1 0,1-1 0,0 1 0,-1-1 0,5 5 0,1 0-293,1-1 0,0 0 1,1 0-1,-1-1 0,1 0 0,0-1 1,0 0-1,0-1 0,0 0 1,0 0-1,0-1 0,16 0 1,-25-1 281,1 0 1,-1-1 0,1 1-1,-1 0 1,1-1 0,-1 1-1,1-1 1,-1 1 0,0-1-1,1 1 1,-1-1 0,0 0-1,0 0 1,1 0 0,-1 0-1,0 0 1,0 0 0,0 0-1,1-1 1,1-2 23,-1 0 1,0 0-1,1 0 0,-1 0 0,-1 0 1,3-6-1,0-7 855,0 0 1,2-24 0,-6 39-626,1 6-61,0 0 0,1 0 1,-1 0-1,1 0 0,0-1 1,0 1-1,0 0 0,1-1 0,4 6 1,-5-6-394,0 0 1,1-1-1,-1 1 1,1-1-1,0 1 1,0-1-1,-1 0 1,1 0-1,1 0 1,-1 0-1,0-1 1,0 1-1,1-1 1,-1 0-1,1 0 1,-1 0-1,7 1 1,-9-2 201,0-1 1,0 1 0,0 0-1,0-1 1,0 1 0,0-1-1,0 1 1,0-1 0,0 0-1,0 1 1,0-1 0,-1 0-1,1 0 1,0 1 0,0-1-1,-1 0 1,1 0 0,-1 0-1,1 0 1,0 0 0,-1 0-1,0 0 1,1 0 0,-1 0-1,0 0 1,1 0 0,-1 0-1,0 0 1,0 0 0,0 0-1,0-2 1,1-43 133,-1 36-94,0 7-18,0-8 330,0 0 0,-1-1 0,-1 1-1,-2-15 1,3 25-317,1-1 1,0 1-1,0-1 0,-1 1 0,1 0 1,-1-1-1,1 1 0,-1 0 0,1 0 1,-1-1-1,0 1 0,0 0 0,1 0 1,-1 0-1,0 0 0,0 0 0,0 0 1,0 0-1,-1 0 0,1 0 0,0 0 1,0 0-1,0 1 0,-1-1 0,1 1 1,0-1-1,-1 1 0,1-1 0,-1 1 1,1 0-1,0 0 0,-1-1 0,1 1 1,-1 0-1,1 0 0,-1 0 0,1 1 1,0-1-1,-1 0 0,1 1 0,-1-1 1,1 0-1,0 1 0,0 0 0,-1-1 1,-1 2-1,1 0-35,-1 0 1,0 1-1,0-1 0,1 1 1,-1-1-1,1 1 0,0 0 1,0 0-1,0 0 0,0 0 1,0 0-1,1 1 0,0-1 1,-1 0-1,0 6 0,-1 3-3,0 0-1,1 0 0,-2 15 1,3-13 15,0-1 1,1 1 0,1-1 0,0 1-1,5 24 1,-5-33-26,1-1-1,-1 0 1,1 0 0,0 1-1,0-1 1,1-1-1,-1 1 1,1 0 0,0 0-1,0-1 1,0 0 0,0 1-1,1-1 1,-1-1-1,1 1 1,0 0 0,-1-1-1,1 0 1,0 0 0,9 3-1,-7-2-22,0-1 1,0 0-1,1-1 0,-1 0 0,0 0 0,1 0 1,-1 0-1,1-1 0,-1 0 0,0-1 0,1 1 1,-1-1-1,1-1 0,-1 1 0,0-1 1,0 0-1,0 0 0,0-1 0,0 0 0,-1 0 1,1 0-1,-1-1 0,9-6 0,-5 1 66,0-1-1,-1 1 0,0-1 0,-1-1 0,0 1 1,0-1-1,-1-1 0,-1 1 0,0-1 0,0 0 1,2-14-1,-5 20 120,4-13 596,-1-1 1,-1 0-1,0 1 0,0-26 1,5 52-754,14 60 58,5 13 56,-26-74-246,1-1 1,0 1-1,0 0 1,1-1-1,0 1 1,0-1-1,0 0 1,1-1-1,8 9 1,-12-12 113,1 0 0,-1-1 0,1 1 0,-1 0-1,1 0 1,-1-1 0,1 1 0,-1-1 0,1 1 0,0-1 0,-1 0 0,1 0 0,-1 1 0,1-1 0,0 0 0,-1-1 0,1 1 0,0 0 0,-1 0 0,1-1 0,0 1 0,-1-1 0,1 1 0,-1-1 0,1 0 0,-1 1 0,1-1 0,-1 0 0,0 0-1,1 0 1,-1 0 0,0 0 0,0-1 0,0 1 0,0 0 0,1-2 0,4-4 55,-1-1 0,1 0 0,-2 0 0,7-14 0,23-67 129,-24 61 270,0 1 1,2 1-1,21-38 1,-33 64-415,0-1 1,1 1-1,-1-1 0,0 1 1,1-1-1,-1 1 0,0-1 1,1 1-1,-1 0 0,0-1 1,1 1-1,-1 0 0,1-1 1,-1 1-1,1 0 0,-1 0 1,0-1-1,1 1 0,-1 0 0,1 0 1,-1 0-1,1 0 0,-1-1 1,1 1-1,0 0 0,-1 0 1,1 0-1,-1 0 0,1 0 1,-1 0-1,1 1 0,-1-1 1,1 0-1,-1 0 0,1 0 1,-1 0-1,1 1 0,-1-1 1,1 0-1,-1 0 0,1 1 1,-1-1-1,0 0 0,1 1 0,-1-1 1,0 0-1,1 1 0,-1-1 1,0 1-1,1-1 0,-1 1 1,0-1-1,0 1 0,1 0 1,16 34-182,-13-25 243,-2-6-63,3 9-3,2 0-1,0 0 1,16 22-1,-21-32-45,1 0-1,0 0 1,0 0-1,0 0 0,0-1 1,0 1-1,0-1 1,1 0-1,-1 0 0,1 0 1,0-1-1,-1 1 1,1-1-1,0 0 1,0 0-1,0 0 0,0 0 1,0-1-1,4 1 1,-6-2 36,1 0 0,-1 1 0,1-1 0,-1 0 0,1 0 1,-1 0-1,0-1 0,1 1 0,-1 0 0,0-1 0,0 0 1,0 1-1,0-1 0,-1 0 0,1 0 0,0 0 0,-1 0 1,1 0-1,-1-1 0,0 1 0,0 0 0,0-1 0,0 1 1,0 0-1,0-1 0,0-3 0,4-11-2,-1 0 1,4-27-1,-8 41 5,5-27 48,-2 0 0,-2-1 0,0 1 0,-2-1 0,-7-42 0,-4 37 214,11 35-252,1 0-1,-1 0 0,0-1 0,1 1 1,-1 0-1,0 0 0,0 0 0,0 0 1,0 0-1,0 0 0,0 0 0,0 0 1,0 0-1,-1 0 0,1 0 0,0 1 1,0-1-1,-1 1 0,1-1 0,0 1 0,-1-1 1,-1 1-1,2 0-11,1 0 1,-1 0-1,0 1 1,0-1-1,1 1 0,-1-1 1,0 1-1,1-1 1,-1 1-1,1-1 0,-1 1 1,1 0-1,-1-1 1,1 1-1,-1 0 0,1-1 1,-1 1-1,1 0 1,0-1-1,-1 1 0,1 0 1,0 0-1,0 0 1,0-1-1,0 1 0,-1 0 1,1 0-1,0 0 1,1 0-1,-2 31 48,1-27-55,3 26 32,4-19 60,-7-12-76,0 1 1,1-1-1,-1 0 1,1 0-1,-1 0 1,0 0-1,1 0 1,-1 0-1,0 0 1,1-1-1,-1 1 1,1 0-1,-1 0 1,0 0-1,1 0 1,-1 0-1,0 0 1,1-1-1,-1 1 1,0 0-1,0 0 1,1-1-1,-1 1 1,0 0-1,1 0 1,-1-1-1,0 1 1,0 0-1,0-1 1,1 1-1,-1 0 1,0-1-1,0 1 1,0-1-1,2-2-2,0 0 0,-1 0-1,0 0 1,0 0-1,0-1 1,0 1-1,0 0 1,0 0-1,-1-1 1,0 1-1,1-1 1,-1 1-1,-1 0 1,1-1-1,0 1 1,-2-6-1,-2-4-14,0 0 0,-10-22 0,9 24 33,-2-4-26,2 1 19,-2-1-1,0 1 1,0 0 0,-1 0-1,-19-23 1,27 37-18,0-1 1,0 1 0,0 0 0,-1 0-1,1 0 1,0 0 0,0-1 0,0 1 0,-1 0-1,1 0 1,0 0 0,0 0 0,0 0-1,-1 0 1,1 0 0,0 0 0,0 0 0,-1 0-1,1 0 1,0 0 0,0 0 0,-1 0-1,1 0 1,0 0 0,0 0 0,-1 0 0,1 0-1,0 0 1,0 0 0,0 0 0,-1 0-1,1 0 1,0 0 0,0 0 0,0 0 0,-1 1-1,1-1 1,0 0 0,0 0 0,0 0-1,-1 0 1,1 1 0,0-1 0,0 0 0,0 0-1,0 0 1,0 1 0,0-1 0,0 0 0,-1 0-1,1 1 1,0-1 0,0 0 0,0 0-1,0 0 1,0 1 0,0-1 0,0 0 0,0 0-1,0 1 1,0-1 0,0 0 0,0 0-1,0 1 1,1-1 0,-1 0 0,-1 25-125,1-20 107,1 14 52,1-1 0,0 1 0,1-1 0,1 0 0,1 0 0,1 0 0,10 23 0,67 114 161,-70-133-199,-2-3 13,0 0 0,1-1 0,1-1 0,1 0 0,1 0 0,20 17 0,-16-23-439,-12-12-1532,-4-10-3417,-3-14-4608</inkml:trace>
  <inkml:trace contextRef="#ctx0" brushRef="#br0" timeOffset="3705.86">9180 1723 7523,'0'0'12278,"145"-24"-11558,-87 13-223,-3-1-337,-12-1-96,-9 0-128,-11 4-673,-16-1-3681</inkml:trace>
  <inkml:trace contextRef="#ctx0" brushRef="#br0" timeOffset="-7153.65">306 4154 6243,'0'0'11322,"0"3"-10761,1 5-531,2 1 1,-1-1-1,1 0 1,0 1-1,1-1 1,0-1-1,0 1 1,9 12-1,5 9 82,-11-16-70,0 1 0,-1-1-1,-1 1 1,6 23-1,-6 6-7097</inkml:trace>
  <inkml:trace contextRef="#ctx0" brushRef="#br0" timeOffset="-6622.06">234 3981 6003,'0'0'7403,"-16"-3"-4967,-6-2-1744,11 2-337,0 0-1,0 1 1,0 1 0,0 0-1,0 0 1,-13 2 0,21-1-254,-1 0 0,1 0 1,0 1-1,-1 0 0,1 0 1,0 0-1,0 0 0,0 0 0,0 0 1,0 1-1,0 0 0,0-1 1,0 1-1,0 0 0,1 1 0,-4 2 1,2 0-12,0 0 0,0 1-1,1-1 1,-1 1 0,1 0 0,0-1 0,1 1 0,-2 7 0,-2 7 93,2 0 0,0 0 0,2 0 0,-1 33 1,2-26-31,2-1 1,0 1-1,2 0 1,0 0 0,2-1-1,14 43 1,-8-41-80,0 0-1,2-1 1,1-1 0,1 0 0,31 39 0,-36-54-59,0 0 0,0 0 1,1-1-1,0 0 0,1-1 0,0-1 0,1 1 1,0-2-1,0 0 0,0 0 0,1-2 1,0 1-1,18 3 0,-13-5-8,-1-1-1,0 0 1,1-2-1,-1 0 1,1-1 0,-1-1-1,1-1 1,-1 0-1,0-2 1,0 0 0,0-1-1,0 0 1,-1-2-1,0 0 1,0-1-1,-1 0 1,0-2 0,0 0-1,-1 0 1,0-2-1,-1 0 1,-1 0 0,0-1-1,0-1 1,-1 0-1,-1-1 1,-1 0-1,0-1 1,-1 0 0,0 0-1,9-27 1,-12 25-1,0-1-1,-2 1 1,0-1 0,-1 0-1,-1 0 1,0 0 0,-2 0-1,0 0 1,-1 0 0,-7-33 0,5 36-3,-2 0-1,0 1 1,-1-1 0,-1 1 0,0 1 0,-1-1 0,0 1 0,-1 1 0,-1 0 0,0 0 0,-1 1 0,-21-20 0,16 19-7,-1 0 1,0 2-1,0 0 0,-1 1 0,0 1 0,-1 0 0,0 2 0,-37-10 1,18 8-6,0 3 0,0 1 1,-68 1-1,95 4 2,1 0 0,0 1 0,-1 0 0,1 1 1,0 0-1,0 1 0,0 0 0,0 1 0,1 0 0,-1 0 0,-13 9 0,17-9-207,0 1 0,0 0-1,1 0 1,0 0-1,0 0 1,0 1 0,-4 7-1,5-7-441,0 1 0,1 0-1,0 0 1,0 0-1,0 1 1,1-1 0,-2 11-1,1 17-5567,3-4-4749</inkml:trace>
  <inkml:trace contextRef="#ctx0" brushRef="#br0" timeOffset="-4080.1">1429 3925 6019,'0'0'12403,"-15"-6"-11579,1 1-666,0 1-1,-21-4 0,34 8-152,0 0 0,0 0-1,0 0 1,0 0-1,-1 0 1,1 0 0,0 0-1,0 0 1,0 1-1,0-1 1,0 1 0,0-1-1,0 1 1,0-1-1,0 1 1,0-1 0,0 1-1,0 0 1,0 0-1,0-1 1,0 1 0,1 0-1,-1 0 1,0 0-1,0 1 1,-9 26 62,8-21-24,-3 15 56,1 0 0,1 1 0,1-1 0,1 0 0,2 27 0,-1-15-48,0-23-33,1-1 1,-1 0-1,2 1 0,0-1 0,0 0 0,1 0 0,0 0 0,0-1 0,1 1 0,1-1 0,-1 1 0,2-2 0,-1 1 0,14 15 0,-13-17-110,1-1 0,0 0-1,0 0 1,1 0 0,-1-1 0,1 0 0,0-1-1,1 0 1,-1 0 0,1-1 0,0 0 0,0 0 0,0-1-1,0 0 1,0-1 0,18 1 0,-19-2-162,0 1-1,0-2 1,0 1 0,0-1-1,0-1 1,0 1 0,0-1 0,14-6-1,-17 6 200,-1-1-1,1-1 1,0 1-1,-1 0 1,0-1-1,1 0 1,-1 0-1,-1 0 1,1-1-1,-1 1 1,0-1-1,0 0 1,4-8-1,-2 2 82,-1 1 0,-1-1-1,0 0 1,0 0 0,-1 0-1,2-22 1,-4-72 706,-2 48 411,6-8 1573,-3 65-2733,1 0 1,-1 0 0,0 0-1,1 0 1,-1 0 0,1 1-1,-1-1 1,0 0 0,1 1-1,-1-1 1,0 1 0,1 0-1,-1-1 1,0 1-1,2 1 1,27 33-59,-23-26-655,0-1 1,0 0-1,15 13 1,-20-22 313,-4-6 436,-7-9 344,6 13-251,-1 0 0,0 0 0,0 1 1,0 0-1,-1 0 0,1 0 0,0 0 1,-1 0-1,1 1 0,-1 0 0,0 0 1,1 0-1,-8 0 0,10 1-92,-1 0 1,1 0-1,-1 0 1,0 1-1,1-1 1,-1 1-1,1-1 0,-1 1 1,1 0-1,0 0 1,-1 0-1,1 0 1,0 0-1,0 1 0,-1-1 1,1 1-1,0 0 1,0-1-1,1 1 1,-1 0-1,0 0 0,1 0 1,-1 0-1,1 0 1,-3 4-1,1 2-17,0-1 0,0 1-1,1 0 1,0-1 0,0 1-1,1 0 1,0 0 0,0 0 0,1 1-1,0-1 1,0 0 0,1 0 0,0 0-1,0 0 1,1 0 0,3 9-1,-2-11-40,-1-1-1,1 0 0,0 0 0,0 0 0,0 0 0,1-1 0,-1 1 0,1-1 1,1 0-1,-1 0 0,0 0 0,1 0 0,0-1 0,0 0 0,0 0 0,0 0 0,0-1 1,1 1-1,-1-1 0,1-1 0,-1 1 0,1-1 0,7 1 0,-4 0-236,0-1 0,1-1 0,-1 1 0,0-1-1,0-1 1,1 0 0,-1 0 0,0 0 0,10-4 0,-16 3 251,1 1 1,-1-1 0,0 1 0,0-1 0,0 0 0,0 0-1,-1 0 1,1-1 0,0 1 0,-1-1 0,0 1 0,1-1-1,-1 0 1,0 0 0,-1 0 0,1 0 0,0 0 0,-1-1-1,0 1 1,0 0 0,0-1 0,0 1 0,0 0 0,-1-1 0,1 1-1,-1-6 1,1-7 352,0 0 0,-1 0-1,-4-22 1,4 34-148,-1 0 0,0 0 0,0 0 0,0 0 0,-1 0 0,1 0 0,-1 0 0,0 1-1,0-1 1,0 0 0,-1 1 0,1 0 0,-1-1 0,0 1 0,0 0 0,0 0 0,0 1 0,-4-4 0,6 6-163,1 0 0,-1-1 0,1 1 0,-1 0 0,1 0 0,-1-1 0,1 1 0,-1 0 0,1 0 0,-1 0 0,0 0 0,1 0 1,-1 0-1,1 0 0,-1 0 0,1 0 0,-1 0 0,0 0 0,1 0 0,-1 0 0,1 0 0,-1 0 0,1 1 0,-1-1 0,1 0 0,-1 0 0,1 1 0,-1-1 1,1 0-1,-1 1 0,1-1 0,-1 0 0,1 1 0,0-1 0,-1 1 0,1-1 0,0 0 0,-1 1 0,1-1 0,0 1 0,0-1 0,-1 1 0,1 0 1,0-1-1,0 1 0,0-1 0,0 1 0,0-1 0,0 1 0,-1-1 0,1 1 0,1 0 0,-1-1 0,0 2 0,0 37-211,0-34 275,0-3-117,1 1 1,-1-1-1,0 0 1,1 0 0,0 1-1,-1-1 1,1 0-1,0 0 1,0 0-1,0 0 1,0 0-1,1 0 1,-1 0 0,0 0-1,1-1 1,0 1-1,-1 0 1,3 1-1,1 0-205,-1 0 0,1 0 0,0-1 0,0 0 0,0 0-1,0 0 1,8 2 0,7-1-2195,-1 0 1,1-1-1,23-1 1,-16-1-1852</inkml:trace>
  <inkml:trace contextRef="#ctx0" brushRef="#br0" timeOffset="-3569.98">2074 4032 960,'0'0'6574,"-2"-19"-3466,-9-58-269,4 50-223,7 27-2558,-1-1 0,1 1 0,0 0 0,0 0 0,0 0 0,0-1 0,0 1 0,0 0 0,0 0 0,0 0 0,0-1 0,0 1 0,0 0 0,-1 0 0,1 0 0,0 0 0,0 0 0,0-1 0,0 1 0,-1 0 1,1 0-1,0 0 0,0 0 0,0 0 0,0 0 0,-1 0 0,1 0 0,0-1 0,0 1 0,0 0 0,-1 0 0,1 0 0,0 0 0,0 0 0,0 0 0,-1 0 0,1 0 0,0 0 0,0 0 0,-1 1 0,1-1 0,0 0 0,-1 1 33,0 1 0,0-1 0,0 1 0,0-1 0,1 1 0,-1-1 0,1 1 0,-1-1 0,1 1 0,-1 0 0,1 3 0,-3 20 36,2 1 1,1 0 0,0 0 0,2-1 0,2 1-1,0-1 1,1 1 0,1-1 0,13 30 0,0-6-194,2-1 0,3-2 1,1 0-1,48 65 0,-72-110 15,-1 0-1,1 0 0,-1-1 0,1 1 0,0 0 0,-1 0 0,1-1 0,0 1 0,0 0 0,0-1 0,0 1 0,-1-1 0,1 1 0,0-1 0,0 1 0,0-1 1,0 1-1,2-1 0,-2 0 48,-1 0 0,1 0 1,-1-1-1,0 1 0,1 0 1,-1-1-1,1 1 0,-1 0 0,0-1 1,1 1-1,-1-1 0,0 1 1,1-1-1,-1 1 0,0-1 1,1 1-1,-1 0 0,0-1 1,0 0-1,0 1 0,0-1 1,1 1-1,-1-1 0,0 1 1,0-1-1,1-47 518,-2 37-663,1-2 166,-2 0 1,1 1 0,-2-1 0,0 0-1,0 1 1,-1 0 0,-1-1-1,-6-11 1,-57-93 150,32 59 25,23 36-57,-9-14 482,2 0 1,2-1-1,-25-69 0,41 99-387,1 0 0,0 0 0,0 0 0,1-13 0,0 16-159,0 3-68,0 0 0,1 0-1,0 1 1,-1-1 0,1 0 0,-1 0-1,1 1 1,0-1 0,0 0-1,-1 1 1,1-1 0,0 1-1,0-1 1,0 1 0,0-1-1,-1 1 1,1 0 0,0-1-1,0 1 1,0 0 0,0 0 0,0-1-1,0 1 1,0 0 0,0 0-1,0 0 1,0 0 0,2 1-1,38-1 43,-33 0-44,-3 1-5,1 0 0,0 0 0,0 0-1,-1 0 1,1 1 0,0 0 0,-1 0 0,0 1-1,1-1 1,-1 1 0,0 0 0,0 1 0,-1-1-1,1 1 1,-1 0 0,0 0 0,0 0 0,0 1-1,0-1 1,-1 1 0,0 0 0,0 0 0,0 0-1,4 11 1,-2-2-9,0 0-1,0 1 1,-2-1-1,0 1 1,0 0-1,-2 0 1,0 0 0,-1 26-1,0-38-49,-1 1-1,0 0 1,0 0 0,0-1-1,-1 1 1,1 0-1,-1-1 1,0 0 0,0 1-1,0-1 1,0 0 0,-1 0-1,1 0 1,-1 0 0,0 0-1,1-1 1,-8 5-1,-6 8-2602</inkml:trace>
  <inkml:trace contextRef="#ctx0" brushRef="#br0" timeOffset="-3038.19">2394 3857 7459,'0'0'14388,"-3"-9"-13657,1 1-656,-6-15-43,8 23-33,0 0 1,0 0-1,0 0 1,0 0 0,0 0-1,0 0 1,0 0-1,0 0 1,0 0-1,0 0 1,0 0 0,0 1-1,0-1 1,0 0-1,0 0 1,0 0 0,0 0-1,0 0 1,0 0-1,0 0 1,0 0-1,0 0 1,0 0 0,-1 0-1,1 0 1,0 0-1,0 0 1,0 0-1,0 0 1,0 0 0,0 0-1,0 0 1,0 0-1,0 0 1,0 0-1,0 0 1,0 0 0,0 0-1,0 0 1,-1 0-1,1 0 1,0 0-1,0 0 1,0 0 0,0 0-1,0 0 1,0 0-1,0 0 1,0 0-1,0 0 1,0 0 0,0 0-1,0 0 1,0 0-1,0 0 1,0 0-1,0 0 1,-1 0 0,1-1-1,0 1 1,0 0-1,0 0 1,0 0 0,-1 18-32,1-5 56,0 0-1,1 0 1,0-1-1,1 1 0,1 0 1,6 20-1,-6-27-88,0 0 0,0 0-1,1 0 1,-1 0 0,1-1-1,1 1 1,-1-1-1,1 0 1,0 0 0,0-1-1,0 1 1,1-1 0,0-1-1,8 6 1,-9-7-224,0 1 0,0-1 0,0 1 1,0-1-1,1-1 0,-1 1 0,1-1 0,0 0 0,-1 0 0,1-1 0,0 0 1,-1 0-1,1 0 0,0 0 0,-1-1 0,7-1 0,-8 0 190,0 1-1,0-1 1,-1 0-1,1 0 0,0 0 1,-1 0-1,0-1 1,1 0-1,-1 1 1,0-1-1,0 0 1,-1 0-1,1-1 0,-1 1 1,1-1-1,-1 1 1,0-1-1,0 0 1,0 1-1,-1-1 0,0 0 1,2-5-1,0-12 537,0 0 0,-1 0 0,-1 0 0,-1 0 0,-3-22 0,3 35 41,-1-2 533,-1 0 0,1 1-1,-2-1 1,0 1 0,-7-19 0,9 60 130,3-13-1108,0 0 0,2-1 0,0 1-1,13 32 1,37 72 267,-29-68-243,11 21-1,-17-38-39,-1 1 0,-2 1 0,-1 0 0,13 64 0,-27-101-60,0 0-1,-1 0 1,1 1 0,-1-1-1,0 0 1,0 0 0,0 0-1,0 1 1,-1-1 0,1 0-1,-2 4 1,1-5 18,-1-1 0,1 0 0,0 0 0,0 0 0,0 0 0,0 0 0,-1-1 0,1 1 0,0 0 0,-1-1 0,1 1 0,-1 0 0,1-1 0,-1 0 0,1 1 0,-1-1 0,1 0 0,-1 0 0,1 0 0,-1 0 0,1 0 0,-1 0 0,-1 0 0,-2-1-19,-1 1 1,1-1 0,0 0 0,-1 0-1,1 0 1,0-1 0,0 1 0,0-1-1,0-1 1,0 1 0,1-1 0,-1 0-1,1 0 1,-1 0 0,1 0 0,0-1-1,-4-4 1,3 2-375,0-1-1,0 1 0,1 0 1,0-1-1,0 0 1,1 0-1,-4-8 0,-5-29-4207</inkml:trace>
  <inkml:trace contextRef="#ctx0" brushRef="#br0" timeOffset="4745.96">778 5507 2801,'0'0'12006,"-4"3"-10221,-9 6-1141,1 0 4216,32-13-3044,-16 3-1817,-1 0 0,0 0 0,0 0 0,1 1 0,-1-1 0,0 1 0,1 0 1,-1-1-1,0 2 0,1-1 0,-1 0 0,0 1 0,1-1 0,-1 1 0,0 0 0,0 0 0,1 0 0,-1 1 0,0-1 0,0 1 0,0 0 0,-1-1 0,1 1 0,0 1 0,-1-1 0,1 0 0,-1 0 0,4 5 0,-2 0-4,-1 0 0,1 1-1,-1-1 1,0 1 0,-1 0 0,0-1 0,0 1-1,-1 0 1,1 0 0,-2 0 0,1 10 0,0-6-1,-1 0-1,0 0 1,0 0 0,-1 1 0,-1-2 0,0 1 0,-1 0 0,0 0 0,0-1 0,-7 14 0,-2-3-3,-2 0-1,0-1 1,-28 31 0,42-52 15,0 1 0,0-1 1,0 0-1,0 1 1,0-1-1,0 0 1,-1 0-1,1 0 1,0 1-1,0-1 1,0 0-1,0 0 1,-1 0-1,1 1 1,0-1-1,0 0 1,-1 0-1,1 0 1,0 0-1,0 0 1,-1 0-1,1 1 1,0-1-1,0 0 0,-1 0 1,1 0-1,0 0 1,-1 0-1,1 0 1,0 0-1,0 0 1,-1 0-1,1 0 1,0 0-1,0 0 1,-1-1-1,1 1 1,0 0-1,-1 0 1,1 0-1,0 0 1,0 0-1,0 0 1,-1-1-1,1 1 1,0 0-1,-4-18 57,8-23-89,-3 37 30,1-1 0,0 1 1,0 0-1,0 0 0,0 0 0,1 0 0,-1 0 1,1 1-1,0-1 0,0 1 0,1 0 0,-1 0 1,1 0-1,-1 0 0,1 0 0,0 1 0,0 0 1,0 0-1,0 0 0,1 0 0,-1 0 0,0 1 1,1 0-1,4-1 0,3 0-535,1 0 0,24 0 0,25 5-5565,-47-2 3371,-1 0-3694</inkml:trace>
  <inkml:trace contextRef="#ctx0" brushRef="#br0" timeOffset="5183.34">725 5268 13286,'0'0'3098,"-19"1"-241,5 0-2346,7-1-375,0 0 1,1 0 0,-1 1-1,0 0 1,0 0-1,0 0 1,1 1 0,-1 0-1,0 1 1,1-1-1,0 1 1,0 0 0,0 1-1,0-1 1,0 1 0,-7 7-1,1 3-5,1 0-1,0 1 1,0 1 0,2 0-1,0 0 1,1 1 0,0 0-1,2 0 1,0 1 0,1-1-1,0 1 1,2 1 0,-2 20-1,2-12-90,2 0 0,1-1 1,2 1-1,0 0 0,2-1 0,0 0 0,2 0 0,15 41 0,-4-25 28,2 0-1,43 70 0,-46-89-41,0-1 0,1 0 0,1-1 0,1-1 0,43 35 0,-50-46-53,1-1 0,0-1 0,0 0 0,1-1 0,0 0 0,0-1 0,1-1 0,-1 0 0,1-1 0,0 0 0,21 0 0,-23-3 22,0 0-1,-1 0 0,1-1 1,0-1-1,0 0 0,-1-1 1,1 0-1,-1-1 0,0 0 1,0-1-1,-1 0 0,1-1 1,15-11-1,-9 2 39,-1 0 1,0-1-1,-2-1 1,0-1-1,-1 0 1,0-1-1,-2 0 0,0-1 1,-1 0-1,-1-1 1,-1 0-1,-1-1 1,-1 1-1,-1-2 0,-1 1 1,4-35-1,-6 33 7,-1 1 0,-2-1-1,0 0 1,-1 1 0,-2-1-1,0 1 1,-2-1 0,0 1-1,-1 1 1,-2-1 0,0 1 0,-2 0-1,0 1 1,-1 0 0,-28-38-1,28 45-55,0 1-1,-1 0 0,0 1 0,-1 0 0,-1 1 1,0 0-1,0 2 0,-1-1 0,0 2 1,-1 0-1,1 0 0,-2 2 0,1 0 1,-1 1-1,0 1 0,0 0 0,0 1 0,0 1 1,-1 0-1,-31 3 0,38 0-124,0 2 1,0-1-1,0 1 0,1 1 0,-1 0 1,1 0-1,0 1 0,0 1 0,1 0 1,-1 0-1,1 0 0,-16 16 0,-4 7-1899,2 2-1,-28 38 0,49-61 1301,-35 46-5665</inkml:trace>
  <inkml:trace contextRef="#ctx0" brushRef="#br0" timeOffset="9436.32">1961 5100 6195,'0'0'12104,"-14"0"-11202,-43 2-110,55-2-761,0 1-1,0-1 0,0 1 1,0-1-1,0 1 0,0 0 1,1 0-1,-1 0 1,0 0-1,1 0 0,-1 0 1,0 1-1,1-1 1,0 0-1,-1 1 0,1-1 1,0 1-1,-1 0 0,1-1 1,0 1-1,0 0 1,1 0-1,-1-1 0,0 1 1,1 0-1,-2 4 1,0-1 45,-4 18 70,2 0 1,0 0-1,1 0 1,1 1 0,1-1-1,4 34 1,-3-41-128,1 2 0,1-1 0,1 1 0,1-1-1,0 0 1,1 0 0,1 0 0,0 0 0,2-1-1,0 0 1,13 20 0,-15-28-37,0 1-1,1-1 1,0-1 0,0 1 0,1-1-1,0 0 1,0-1 0,13 8 0,-15-10-18,1-1 1,-1-1-1,0 1 0,1-1 1,0 0-1,0 0 0,0-1 1,-1 0-1,1 0 1,0-1-1,0 0 0,0 0 1,11-2-1,-14 1 35,0-1 0,-1 1 0,1-1 0,-1 0 0,1 0 0,-1 0 0,0 0 0,1-1 0,-1 1 0,0-1 0,-1 0 0,1 0 0,0 0 0,-1 0 0,0 0 0,1-1 0,-1 1 0,-1-1 0,1 0 0,0 1 0,1-7 1,1-4 21,0 1 1,0-1 0,-1 1 0,2-29 0,-5-76 146,3-26 761,-4 144-927,1-1 1,0 1-1,0-1 0,0 1 1,0-1-1,0 0 1,0 1-1,1-1 1,-1 1-1,0-1 0,0 1 1,0-1-1,0 1 1,1-1-1,-1 1 1,0 0-1,0-1 0,1 1 1,-1-1-1,0 1 1,1-1-1,-1 1 1,0 0-1,1-1 0,-1 1 1,1 0-1,-1 0 1,0-1-1,1 1 0,-1 0 1,1 0-1,-1-1 1,2 1-1,16 8-61,18 28-79,-34-33 154,14 14-313,-9-11-352,-1 1 0,0 0 1,0 0-1,7 12 1,-12-18 488,-2-5 265,0 0 0,0 1 1,0-1-1,0 1 0,0-1 1,-1 0-1,0 1 0,0 0 1,0-1-1,0 1 0,0 0 0,-1 0 1,1 0-1,-1 1 0,0-1 1,1 1-1,-1-1 0,-1 1 1,1 0-1,-5-3 0,4 3-37,1 0 0,-1 0-1,0 0 1,0 0 0,0 1-1,-1-1 1,1 1 0,0 0-1,0 0 1,-1 1 0,1-1 0,0 1-1,-1 0 1,1 0 0,-1 0-1,1 1 1,0 0 0,-6 1-1,8-1-65,-1 1 0,0 0-1,1 0 1,-1 0-1,1 0 1,0 1 0,-1-1-1,1 1 1,1-1 0,-1 1-1,0 0 1,0 0-1,1 0 1,0 0 0,-1 0-1,1 0 1,0 0 0,1 0-1,-2 4 1,-1 9-4,1 0 0,0 22 0,1-26-16,0 0 0,2 0 0,0 0 1,0 0-1,1 0 0,0-1 0,8 23 0,-8-30 15,0 1 1,0-1-1,1 1 0,0-1 0,0 0 0,0 0 0,0 0 0,1 0 0,0-1 1,-1 0-1,1 1 0,0-1 0,1-1 0,-1 1 0,0 0 0,1-1 1,0 0-1,-1 0 0,1-1 0,10 3 0,-9-2-115,0-1 0,1 0 0,-1 0 0,0 0-1,1-1 1,-1 0 0,0 0 0,1-1 0,-1 1 0,0-2 0,13-2-1,-16 2 72,1 0 0,-1 0 0,1 0 0,-1-1 0,0 1-1,1-1 1,-1 0 0,-1 0 0,1 0 0,0 0 0,-1 0-1,0-1 1,1 1 0,-1-1 0,-1 0 0,1 1 0,0-1-1,-1 0 1,1-5 0,2-9 137,0-1 0,-2 1 0,0-1 0,-1 0 0,-1 0 0,-1 0 0,-4-27 0,4 40 105,-1-1 0,0 1 0,0 0-1,0-1 1,-1 1 0,0 0 0,0 1-1,-1-1 1,-7-9 0,8 36-259,3-16-26,0 1 1,0-1-1,1 1 1,-1-1-1,1 0 0,0 1 1,1-1-1,-1 0 0,1 1 1,0-1-1,0 0 1,1 0-1,-1-1 0,1 1 1,0 0-1,1-1 1,-1 0-1,1 0 0,0 0 1,0 0-1,0 0 1,0-1-1,1 0 0,-1 0 1,1 0-1,0 0 1,0-1-1,10 4 0,-12-5-119,1 1 1,0-1-1,0 0 0,-1 0 0,1-1 0,0 1 0,0-1 0,0 0 0,0 0 0,0 0 0,0 0 0,5-2 1,-7 2 204,0-1 0,0 0 0,0 0 0,0-1 1,0 1-1,0 0 0,0 0 0,0-1 0,0 1 0,-1-1 1,1 0-1,-1 0 0,1 1 0,-1-1 0,0 0 1,1 0-1,-1 0 0,0 0 0,0-1 0,1-3 0,5-21 847,-1 0 0,-2 0 0,0-1 0,-2 1 0,-2-45 0,0 63-554,0 9-287,1 0 0,0 0 1,0 0-1,0 0 0,-1-1 0,1 1 1,0 0-1,0 0 0,-1 1 0,1-1 1,0 0-1,0 0 0,0 0 0,-1 0 1,1 1-1,0-1 0,-1 0 0,2 2 1,9 8-50,-2 1 1,1 1-1,-2 0 1,12 18-1,-1 0 18,5 9-244,-16-25-655,0 0 0,16 19 0,-24-33 897,1 1 1,-1-1-1,0 1 1,1-1 0,-1 1-1,1-1 1,-1 0-1,1 1 1,-1-1 0,1 1-1,-1-1 1,1 0-1,-1 1 1,1-1-1,-1 0 1,1 0 0,-1 1-1,1-1 1,-1 0-1,1 0 1,0 0-1,-1 0 1,1 0 0,-1 0-1,1 0 1,0 0-1,-1 0 1,1 0-1,0 0 1,-1 0 0,1 0-1,-1-1 1,1 1-1,-1 0 1,1 0-1,-1-1 1,1 1 0,0 0-1,-1-1 1,0 1-1,1 0 1,-1-1-1,1 1 1,-1-1 0,1 1-1,-1-1 1,0 1-1,1-1 1,-1 1 0,0-1-1,0 1 1,1-1-1,-1 1 1,0-1-1,0 0 1,0 1 0,0-2-1,11-36 311,-11 35-353,22-161 1927,-22 163-1822,0 1 0,0-1 0,0 1 0,0-1 0,0 1 1,0-1-1,0 1 0,0-1 0,0 1 0,0 0 0,1-1 0,-1 1 0,0-1 1,0 1-1,1 0 0,-1-1 0,0 1 0,0-1 0,1 1 0,-1 0 0,0-1 1,1 1-1,-1 0 0,0 0 0,1-1 0,-1 1 0,1 0 0,-1 0 0,0 0 0,1-1 1,0 1-1,11 8-19,7 20-288,-2 15 254,-13-31-273,1 0-1,0-1 1,0 1 0,1-1 0,0 0 0,1-1-1,11 14 1,-16-22 152,0-1-1,0 1 1,0-1-1,1 1 0,-1-1 1,0 0-1,0 0 1,1 0-1,-1 0 1,0-1-1,1 1 1,-1 0-1,1-1 1,-1 0-1,1 0 1,-1 0-1,1 0 0,-1 0 1,1 0-1,2-1 1,-1 0 46,0 0 0,0 0 0,0 0 1,0-1-1,0 1 0,0-1 0,0 0 0,-1 0 1,1-1-1,5-4 0,3-5 124,0 0-1,-1-1 1,-1 0 0,0 0 0,-1-2 0,-1 1-1,0-1 1,-1 0 0,0 0 0,-1-1-1,-1 0 1,4-20 0,-2-7 304,-2 0 0,-2 0 0,-3-66 0,-1 89-156,0 1 1,-1 0-1,-6-19 1,7 31-43,-1 0 0,-1 0 0,1 0 0,-1 0 0,0 0 0,-1 1 0,0 0 0,0-1-1,0 1 1,-10-10 0,13 15-81,0 0 0,0 0 0,0 0-1,0 0 1,0 0 0,0 0 0,0 0 0,-1 0-1,1 0 1,0 1 0,-1-1 0,1 0-1,0 1 1,-1-1 0,1 1 0,-1 0-1,1-1 1,-1 1 0,1 0 0,-1 0-1,1 0 1,-1 0 0,1 0 0,-1 0 0,1 0-1,-1 1 1,1-1 0,0 0 0,-1 1-1,-1 0 1,2 1-38,-1-1 0,0 1 0,1 0 0,-1 0 0,1 0 0,-1 0 0,1 0 0,0 0 0,0 0 0,0 0 0,0 0 0,0 0 0,0 1 0,1-1 0,-1 0 0,1 1 0,0-1 0,-1 3 0,0 18 92,1 0 0,1 0-1,1 0 1,0 0-1,2 0 1,1-1 0,1 1-1,13 32 1,-8-28-33,1 0-1,2-1 1,0-1 0,2-1-1,1 0 1,27 31 0,-38-49-130,0-1 1,0 1 0,1-1 0,-1 0-1,1-1 1,0 1 0,1-1 0,-1-1-1,1 1 1,7 2 0,-11-5 24,-1 0 0,1 0 1,0-1-1,-1 1 0,1-1 0,0 0 1,-1 0-1,1 0 0,0 0 0,-1 0 1,1-1-1,-1 0 0,1 1 0,-1-2 1,1 1-1,-1 0 0,1-1 0,-1 1 1,0-1-1,0 0 0,0 0 0,0 0 1,0 0-1,4-5 0,1-2-112,-2 0 0,1 0-1,-2-1 1,1 0 0,-1 0 0,0 0-1,-1 0 1,-1-1 0,1 1 0,2-20 0,-2 4 185,-2 0 0,0 0 1,-3-38-1,0 56 267,0 0 0,0 1 0,-1-1 0,0 0 0,0 1 1,-1-1-1,0 1 0,0 0 0,0 0 0,-1 0 0,-1 0 0,1 1 0,-6-7 0,9 12 22,2 12-426,1 1-1,0 0 1,0-1-1,1 0 1,1 0-1,0 0 1,0 0-1,1 0 1,0-1-1,1 0 1,0 0-1,1 0 1,0-1-1,1 0 1,0 0-1,0-1 1,0 0-1,1-1 1,0 1-1,1-2 1,0 1-1,0-2 1,12 6-1,-19-9 25,1-1 0,-1 0-1,1 0 1,0 0 0,-1 0 0,1-1-1,0 0 1,-1 0 0,1 0-1,0 0 1,-1 0 0,1-1-1,4 0 1,-6 0 38,1 0 0,-1-1 0,0 1 0,1-1 0,-1 1 0,0-1 0,0 0 0,0 0 0,0 1 0,-1-1 0,1-1 0,0 1 0,-1 0 0,1 0 0,-1-1 0,0 1 0,2-5 0,2-10 344,-1 1 0,0-1 0,-1 1 0,-1-1 0,-1 0 0,0 0 0,-3-31 0,2-32 698,0 79-970,0 0-1,0 0 0,0 0 1,0 0-1,0 0 0,0 0 1,0 0-1,0 0 0,0 0 1,1 0-1,-1 1 0,0-1 1,1 0-1,-1 0 0,0 0 1,1 0-1,-1 1 1,1-1-1,0 0 0,-1 0 1,1 1-1,0-1 0,-1 0 1,1 1-1,1-2 0,-1 2-34,0 0-1,0 0 1,0 1 0,0-1-1,1 0 1,-1 0-1,0 0 1,0 1 0,0-1-1,0 1 1,0-1-1,0 1 1,0-1 0,-1 1-1,1-1 1,0 1-1,0 0 1,1 0-1,5 6-39,-1-1-1,0 1 0,10 14 0,-1 4-321,-1 1 0,-1 1 0,10 30 0,-7-15-1350,-16-41 1574,1 1 0,0-1-1,-1 0 1,1 1 0,0-1 0,-1 0 0,1 0-1,0 0 1,0 0 0,0 0 0,0 1 0,0-2-1,0 1 1,2 1 0,-2-1 88,-1-1 0,1 0 0,0 0 0,-1 0 0,1 1 0,-1-1 0,1 0 0,0 0 0,-1 0 0,1 0 0,0 0 0,-1 0 0,1-1 0,0 1 0,-1 0 0,1 0 0,-1 0 0,1-1 0,0 1 0,-1 0 0,1 0 0,0-1 0,1-1 28,0 0-1,1-1 1,-2 1 0,1 0-1,0 0 1,0-1-1,-1 1 1,1-1-1,-1 0 1,0 1-1,2-6 1,21-86 205,-17 63 825,0 0 1,3 0-1,17-40 0,-26 71-1006,-1 0-1,0 0 1,0 0 0,0-1-1,1 1 1,-1 0-1,0 0 1,0 0-1,1 0 1,-1 0-1,0 0 1,0 0 0,1 0-1,-1 0 1,0 0-1,0 0 1,0 1-1,1-1 1,-1 0-1,0 0 1,0 0-1,1 0 1,-1 0 0,0 0-1,0 0 1,0 1-1,0-1 1,1 0-1,-1 0 1,0 0-1,0 0 1,0 1-1,0-1 1,1 0 0,-1 0-1,0 0 1,0 1-1,0-1 1,0 0-1,0 0 1,0 1-1,0-1 1,0 0 0,0 0-1,0 0 1,0 1-1,0-1 1,0 0-1,0 0 1,0 1-1,0-1 1,6 16-143,-6-16 159,11 44-35,-10-35-153,1 1 0,0-1 0,1 0 0,0 1 0,0-1 0,1 0 0,0 0 0,1-1 1,0 0-1,10 15 0,-13-22 99,-1 0 0,0 0 0,1 0 1,-1 0-1,1 0 0,0 0 0,-1 0 1,1 0-1,0-1 0,-1 1 0,1-1 1,0 1-1,0-1 0,-1 0 1,1 0-1,0 1 0,0-1 0,0 0 1,-1-1-1,1 1 0,0 0 0,0 0 1,0-1-1,-1 1 0,1-1 0,0 0 1,1 0-1,1-1 38,-1 0 1,0 0-1,1-1 1,-1 1-1,0-1 1,0 1-1,-1-1 1,1 0-1,0 0 1,3-7-1,0-2 243,0 0 0,-1-1 0,0 1 0,-1-1 1,-1 0-1,0-1 0,0 1 0,-2 0 0,1-1 0,-2 1 0,0-1 0,-2-17 0,2 30-52,0-1 0,0 1 0,0-1 0,0 1 0,-1-1 1,1 1-1,0 0 0,-1-1 0,1 1 0,-1-1 0,1 1 0,-1 0 0,0-1 0,0 1 0,1 0 1,-1 0-1,0 0 0,0 0 0,0 0 0,-2-2 0,1 10-101,3 8-230,1 0 0,0 0 0,1 0-1,1 0 1,0 0 0,1 0-1,1-1 1,0 0 0,0 0-1,2-1 1,0 0 0,11 15-1,-15-24-230,0 0-1,0 0 1,0 0-1,0-1 1,0 0-1,1 1 0,-1-2 1,1 1-1,10 4 1,-13-6 153,0 0 1,0-1 0,0 1 0,0 0 0,0-1 0,0 1-1,0-1 1,1 0 0,-1 0 0,0 0 0,0 0 0,0 0 0,1 0-1,-1-1 1,0 1 0,0-1 0,0 1 0,0-1 0,0 0-1,0 0 1,0 0 0,0 0 0,0 0 0,0 0 0,0-1-1,-1 1 1,3-3 0,4-6 97,-1 0 0,0-1 0,-1 0-1,-1-1 1,0 1 0,0-1 0,-1 0 0,0 0-1,-1 0 1,2-16 0,3-51 4323,-7 2 4578,-1 87-8941,1-2 105,-1-1-1,1 1 1,1 0 0,0-1-1,0 1 1,0-1 0,1 1-1,0-1 1,0 0 0,5 8-1,-5-11-314,0 0 0,0 1 0,1-1-1,-1-1 1,1 1 0,0 0-1,5 3 1,-6-5-131,-1-1 0,1 1-1,0-1 1,0 1 0,0-1-1,0 0 1,0 0 0,1 0-1,-1 0 1,0-1 0,0 0-1,4 1 1,11-2-3119,0 0-215</inkml:trace>
  <inkml:trace contextRef="#ctx0" brushRef="#br0" timeOffset="9874.64">4490 4609 768,'0'0'5696,"3"-19"-3006,8-68-84,-6 9 6267,-5 78-8734,-1 4-197,0 1 0,1-1 0,0 0 0,0 1 0,0-1 0,0 1 0,1-1 0,0 0 0,0 1 0,0-1 0,0 0 0,0 0 0,4 6 0,-3-8-170,-1 0 1,1 0-1,0 0 0,0 0 1,1 0-1,-1 0 1,0 0-1,1-1 0,-1 1 1,1-1-1,-1 0 0,1 0 1,0 0-1,-1 0 0,1 0 1,0-1-1,0 1 0,-1-1 1,1 1-1,0-1 0,0 0 1,3-1-1,-4 1-18,0 1 0,1-1 0,-1-1 0,0 1 0,0 0 1,0 0-1,0-1 0,0 1 0,0-1 0,0 0 0,0 0 0,0 0 0,0 0 0,-1 0 0,1 0 0,0 0 0,0 0 0,-1-1 0,1 1 1,1-3-1,-1 1 60,0-1 0,0 0 0,0 0 0,-1 0 0,0 0 0,1 0 0,-1 0 0,-1 0 0,1-8 0,1 0 725,-1-1 0,0 1 0,-1 0 0,0 0 1,-5-24-1,5 33-272,-1 0 1,0 1 0,0-1-1,0 1 1,0-1-1,-1 0 1,1 1-1,0 0 1,-1-1 0,0 1-1,0 0 1,0 0-1,0 0 1,0 0-1,0 0 1,0 1-1,0-1 1,-1 1 0,1-1-1,-1 1 1,1 0-1,-1 0 1,1 0-1,-1 0 1,0 0 0,1 1-1,-1-1 1,0 1-1,0-1 1,0 1-1,-4 1 1,5-1-217,0 0 0,0 0 0,0 1 0,0-1 1,0 1-1,0 0 0,1-1 0,-1 1 0,0 0 0,0 0 0,1 0 0,-1 0 0,1 0 1,-1 1-1,1-1 0,-1 0 0,1 1 0,0-1 0,-1 1 0,1-1 0,0 1 1,0 0-1,0 0 0,0-1 0,1 1 0,-1 0 0,0 0 0,1 0 0,-1 0 1,1 0-1,0 3 0,-3 9-7,2 0-1,0 0 1,2 21 0,-1-18 162,0-10-186,1 0-1,-1 0 1,1 1 0,0-1 0,1 0-1,0-1 1,0 1 0,1 0 0,-1 0-1,1-1 1,1 0 0,4 8 0,-5-10-17,0 0 0,1-1-1,-1 1 1,0-1 0,1 0 0,0 0 0,0 0 0,0 0 0,0-1 0,0 1 0,1-1-1,-1 0 1,1-1 0,-1 1 0,1-1 0,-1 0 0,1 0 0,0 0 0,5 0 0,1-1-37,20 0-1109,-30 0 955,-1 0 1,1 0-1,0 0 0,0 0 1,0-1-1,0 1 0,-1 0 1,1 0-1,0-1 0,0 1 1,-1-1-1,1 1 0,0-1 1,-1 1-1,1-1 0,0 1 1,-1-1-1,1 0 0,-1 1 1,1-1-1,-1 0 0,1 0 1,-1 1-1,1-1 0,-1 0 1,0 0-1,1 0 0,-1-1 1,1-16-6811</inkml:trace>
  <inkml:trace contextRef="#ctx0" brushRef="#br0" timeOffset="11044.59">5720 4130 1473,'0'0'12464,"-18"-11"-10821,-61-32-279,75 40-1208,0 1 0,-1 0 0,1 0 0,-1 1 0,1-1 0,-1 1 0,0 0 0,1 0 0,-1 0 0,0 1 0,0 0 0,0 0 0,-7 1 0,-6 0 394,14-1-494,0 1-1,1 0 1,-1-1-1,1 1 0,-1 0 1,1 1-1,-1-1 1,1 1-1,0 0 0,-1-1 1,1 1-1,0 1 1,0-1-1,1 0 0,-1 1 1,0-1-1,1 1 1,0 0-1,-1 0 0,1 0 1,0 0-1,0 0 1,1 1-1,-1-1 1,1 0-1,-2 6 0,-1 4-14,0 0-1,1-1 1,0 1-1,1 1 1,0-1-1,1 16 1,1-21-38,0 0 0,0 0 0,1 0 0,0 0 1,1 0-1,-1 0 0,1-1 0,5 13 0,-5-17-12,1 1 0,-1-1 0,1 1 1,-1-1-1,1 0 0,0 0 0,0 0 0,1 0 0,-1-1 0,0 1 0,1-1 0,0 0 0,-1 0 0,1 0 0,0 0 0,0-1 0,0 1 0,5 0 0,-3 0-57,0-1-1,0 1 0,0-1 1,0 0-1,0-1 0,1 0 0,-1 0 1,0 0-1,0 0 0,0-1 1,0 0-1,11-4 0,-13 3 64,-1 1 0,0-1-1,1-1 1,-1 1 0,0 0 0,0-1-1,0 1 1,-1-1 0,1 0 0,0 0-1,-1 0 1,0-1 0,0 1-1,0 0 1,0-1 0,-1 1 0,1-1-1,-1 0 1,0 0 0,0 1 0,1-5-1,0-10 224,0 1-1,0 0 1,-2-1-1,0 1 1,-1-1-1,-1 1 1,-1 0-1,0 0 1,-1 0-1,-8-21 1,11 37 71,15 16-481,15 15 60,42 32 1,-53-49-1590,-1-1 0,24 13 0,-15-14-3899,-3-6-4832</inkml:trace>
  <inkml:trace contextRef="#ctx0" brushRef="#br0" timeOffset="11480.08">6360 3723 9861,'0'0'11111,"-15"-2"-10895,6 1-181,4 0-25,-1-1 1,0 2-1,1-1 1,-1 1 0,-8 0-1,12 0-3,0 0-1,1 1 1,-1-1 0,1 0-1,-1 1 1,0 0-1,1-1 1,-1 1-1,1 0 1,-1 0-1,1-1 1,-1 1-1,1 0 1,0 1 0,-1-1-1,1 0 1,0 0-1,0 0 1,0 1-1,0-1 1,0 1-1,0-1 1,0 0-1,1 1 1,-1 0 0,0 2-1,-3 9 5,0 1 0,2-1 1,-1 1-1,2 0 0,0 0 0,1 0 0,0 0 0,1 0 0,4 24 1,-3-30-10,0 0 1,0-1 0,1 0-1,0 1 1,1-1 0,-1 0-1,1 0 1,0-1 0,1 1 0,0-1-1,0 0 1,0 0 0,1-1-1,-1 0 1,1 1 0,1-2-1,-1 1 1,13 6 0,-2-4-73,0-1 1,0 0 0,33 6-1,-32-9-24,0 1-1,-1 2 0,30 11 1,-44-15 46,0 0-1,-1 0 1,1 0 0,0 0 0,-1 0 0,0 1 0,1-1 0,-1 1 0,0-1 0,2 5 0,-3-6 33,-1 0-1,1 0 1,0 0-1,-1 0 1,1 0 0,-1 0-1,0 0 1,1 0 0,-1 0-1,0 0 1,0 0 0,0 0-1,0 1 1,0-1-1,0 0 1,0 0 0,0 0-1,0 0 1,0 0 0,0 1-1,-1-1 1,1 0-1,-1 0 1,1 0 0,-1 0-1,1 0 1,-1 0 0,1 0-1,-1 0 1,0 0 0,1 0-1,-1-1 1,-2 2-1,-1 1 28,0 0 0,-1-1 0,1 1-1,-1-1 1,0-1 0,0 1 0,0-1-1,0 0 1,-10 2 0,-49-1-356,57-2 197,7 0 57,-1 0 0,1 0 0,-1 0-1,1 0 1,-1 0 0,1-1 0,-1 1 0,1 0 0,-1 0 0,1-1 0,-1 1-1,1 0 1,-1-1 0,1 1 0,0-1 0,-1 1 0,1 0 0,-1-1-1,1 1 1,0-1 0,0 1 0,-1-1 0,1 1 0,0-1 0,0 1 0,0-1-1,-1 1 1,1-1 0,0 1 0,0-1 0,0 0 0,0 1 0,0-1 0,0 0-1,0-1-364,0 1-1,0-1 0,0 1 0,0-1 1,1 0-1,-1 1 0,0-1 0,1 1 1,-1-1-1,1 1 0,0-1 0,-1 1 1,2-2-1,16-12-5824</inkml:trace>
  <inkml:trace contextRef="#ctx0" brushRef="#br0" timeOffset="13271.64">6714 3900 1008,'0'0'19212,"-2"-10"-18129,-6-33-477,6 39-553,-1 12-45,1 13 5,2-16-23,0 0-1,0 0 1,1 0-1,0 0 1,0-1-1,0 1 0,0 0 1,1 0-1,0-1 1,0 1-1,0-1 1,4 5-1,-5-7-90,1-1 0,-1 1 0,1 0 1,0-1-1,-1 1 0,1-1 0,0 1 0,0-1 0,0 0 0,0 0 0,0 0 1,1 0-1,-1 0 0,0 0 0,0-1 0,1 1 0,-1-1 0,0 0 0,1 0 1,-1 1-1,0-1 0,1-1 0,-1 1 0,0 0 0,1-1 0,-1 1 0,0-1 1,4-1-1,-4 1 91,-1 0 0,1 0 0,0 0 0,-1-1 0,1 1 1,-1 0-1,1-1 0,-1 0 0,0 1 0,0-1 0,0 0 0,0 0 1,0 1-1,0-1 0,0 0 0,0 0 0,-1 0 0,1 0 0,-1 0 1,1 0-1,-1 0 0,0-4 0,2-54 188,-2 47-119,0 8-11,0-5 182,0 0 0,-1 1 0,0-1 0,-3-14 0,4 22-158,-1 0 0,1 0 0,-1 1 0,0-1 0,0 0 0,1 0 0,-1 1 0,0-1 1,0 1-1,-1-1 0,1 1 0,0-1 0,0 1 0,-1 0 0,1-1 0,-1 1 0,1 0 0,-1 0 0,1 0 0,-1 0 0,0 0 0,1 1 0,-1-1 0,0 0 0,0 1 0,0-1 0,1 1 0,-1 0 0,0 0 0,-2 0 0,2 0-71,1 0-1,-1 1 0,1-1 1,-1 1-1,1 0 0,-1-1 1,1 1-1,-1 0 0,1 0 1,0 0-1,0 0 0,-1 0 1,1 0-1,0 0 0,0 0 1,0 1-1,0-1 1,0 0-1,1 1 0,-1-1 1,0 1-1,0-1 0,1 1 1,-1-1-1,1 1 0,-1 2 1,-8 44-32,8-33 43,1 0-1,0 0 1,1 0 0,1 0-1,0-1 1,1 1 0,0 0-1,2-1 1,-1 0-1,10 18 1,-11-26-57,-1-1 0,2 0 1,-1 0-1,0 0 0,1-1 0,0 1 0,0-1 1,0 0-1,1 0 0,-1-1 0,1 1 0,0-1 0,0 0 1,0 0-1,0 0 0,1-1 0,-1 0 0,1 0 0,0 0 1,-1-1-1,1 0 0,0 0 0,0 0 0,0-1 0,0 0 1,-1 0-1,1 0 0,0-1 0,6-1 0,-7 0 21,0 1 0,-1-1-1,1 0 1,-1 0 0,1 0-1,-1-1 1,0 0 0,0 0 0,0 0-1,-1 0 1,1 0 0,-1-1-1,1 0 1,-1 1 0,0-1-1,-1 0 1,1-1 0,-1 1-1,0 0 1,0-1 0,2-6-1,2-5 15,-1 0-1,0-1 0,-2 1 0,4-32 0,-6 40 9,2-85 323,-3 86-182,0-1 0,-1 1 0,0 0-1,0 0 1,-1-1 0,0 1 0,0 0 0,-1 0-1,1 1 1,-5-8 0,7 14-111,-1-1 0,1 0 1,-1 0-1,1 1 0,-1-1 1,0 0-1,1 0 0,-1 1 0,1-1 1,-1 1-1,0-1 0,0 0 0,1 1 1,-1 0-1,0-1 0,0 1 1,0-1-1,0 1 0,1 0 0,-3-1 1,3 1-25,-1 1 1,0-1 0,1 0-1,-1 0 1,1 0-1,-1 1 1,0-1 0,1 0-1,-1 1 1,1-1-1,-1 1 1,1-1 0,-1 0-1,1 1 1,0-1 0,-1 1-1,1-1 1,-1 1-1,1-1 1,0 1 0,-1 0-1,-1 3-19,1 0 0,-1 0 0,1 0 0,0 0 0,0 0 0,0 9 0,1-8-14,0 1 0,0-1 1,0 0-1,1 1 1,0-1-1,0 0 1,0 1-1,1-1 1,0 0-1,0 0 1,0 0-1,1 0 0,-1-1 1,1 1-1,0-1 1,0 1-1,1-1 1,0 0-1,-1 0 1,1-1-1,1 1 1,-1-1-1,0 0 0,1 0 1,-1 0-1,1 0 1,0-1-1,0 0 1,7 2-1,-6-2-129,-1 0 0,1-1 0,0 0 0,0 0 0,0 0 0,0-1 0,0 0 0,0 0 0,0 0 0,11-3 1,-13 2 78,-1 0 0,1 0 0,-1-1 0,1 0 1,-1 0-1,1 0 0,-1 0 0,0 0 0,0 0 0,0-1 1,0 1-1,-1-1 0,1 0 0,-1 0 0,1 0 1,-1 0-1,3-6 0,0-2 65,0-1 0,0 1 0,-1-1 1,-1 0-1,0-1 0,2-19 0,-1-76 3075,-4 99-2503,-1 0-165,-2 15-5,-2 17 26,4-2-516,1-1 1,1 0-1,1 0 1,9 38-1,-10-52 58,1 0-1,0 0 1,0 0 0,1 0-1,0 0 1,0 0 0,0-1-1,1 0 1,-1 1-1,1-1 1,1 0 0,-1-1-1,1 1 1,0-1-1,0 0 1,0 0 0,0-1-1,1 1 1,9 4 0,-11-7-99,0 1 0,0-1 0,0 0 0,0 0 0,1 0 0,-1 0 0,0-1 0,0 1 0,1-1 0,-1-1 0,0 1 1,0 0-1,1-1 0,-1 0 0,0 0 0,8-3 0,-7 1 43,0 1 0,-1-1 1,1-1-1,-1 1 0,1 0 0,-1-1 1,0 0-1,-1 0 0,1-1 0,-1 1 0,5-9 1,-1 0 133,0 0 0,-2 0 0,1-1 1,-2 0-1,0 0 0,-1-1 1,0 1-1,-1-1 0,0-15 0,-1-118 4595,-2 157-4180,1 0-422,-1-1 0,2 1 0,-1-1 0,1 1-1,0-1 1,1 1 0,0-1 0,0 0 0,1 1 0,0-1-1,6 12 1,-5-14-259,0-1 0,0 0 0,0 0 0,1-1 0,0 1 0,0-1 0,0 0 0,0-1 0,0 1 0,1-1 0,0 0 0,-1 0 0,1-1 0,0 1 0,1-1 0,-1-1 0,0 1 0,0-1 0,1 0 0,-1-1 0,1 1 0,-1-1 0,1 0 0,-1-1 0,11-2 0,-12 1 177,-1 0 0,0-1 0,0 1 0,0-1 0,0 0 0,0 0 0,-1-1 0,1 1 0,-1-1 0,0 1 0,0-1 0,0 0 0,-1 0 0,0-1 0,1 1 0,-1 0 0,-1-1 0,3-7 0,1-2 348,-1-1 0,-1 0 0,0 0-1,1-26 1,-4-72 4957,0 113-4817,0 7-676,0-2 142,0 0 1,1 0 0,0 0-1,0 0 1,0 0 0,0 0-1,1-1 1,-1 1 0,1 0-1,1-1 1,-1 1 0,1-1-1,-1 1 1,1-1 0,0 0-1,1-1 1,-1 1 0,8 6-1,-7-7-249,0 0 0,0-1 0,1 1 0,-1-1 1,0 0-1,1-1 0,-1 1 0,1-1 0,0 0 0,0 0 0,-1 0 0,1 0 0,6-1 0,-9 0 261,0-1 0,0 1 0,0-1 0,0 0 1,0 1-1,0-1 0,0 0 0,0 0 0,-1 0 0,1-1 0,0 1 0,-1 0 0,1-1 0,0 1 1,-1-1-1,0 1 0,1-1 0,-1 0 0,0 1 0,0-1 0,0 0 0,0 0 0,0 0 1,0 0-1,-1 0 0,1 0 0,-1 0 0,1 0 0,-1 0 0,0-3 0,3-10 122,-1 0-1,-1-30 0,-1 39-28,0-6 545,0 0 0,-1 0 0,0 0-1,-1 0 1,-5-18 0,6 28-451,1 0 1,-1 0 0,0 0 0,1 1-1,-1-1 1,0 0 0,-1 0-1,1 0 1,0 1 0,0-1 0,-1 0-1,1 1 1,-1 0 0,1-1-1,-1 1 1,0 0 0,1 0-1,-1-1 1,0 1 0,0 1 0,0-1-1,0 0 1,0 0 0,0 1-1,0-1 1,0 1 0,0 0 0,0-1-1,0 1 1,0 0 0,-1 0-1,1 1 1,0-1 0,0 0 0,0 1-1,0-1 1,0 1 0,0-1-1,0 1 1,-3 2 0,3-2-88,0 0 0,0 1 1,0-1-1,0 1 0,0-1 0,0 1 1,0 0-1,1 0 0,-1 0 0,1 0 1,-1 0-1,1 0 0,0 0 1,0 0-1,0 1 0,0-1 0,0 3 1,-10 42 36,8-21-17,1 0 1,0 1-1,3-1 0,4 44 1,-3-64-66,-1 0 1,0 0-1,1-1 0,0 1 1,1-1-1,-1 1 0,1-1 1,0 0-1,0 0 0,1 0 1,0 0-1,-1-1 0,2 0 1,-1 1-1,0-1 0,1-1 1,0 1-1,0-1 0,0 0 1,0 0-1,0 0 0,0 0 1,1-1-1,0 0 0,-1-1 1,1 1-1,0-1 0,0 0 1,0 0-1,0-1 0,0 0 1,0 0-1,8-1 0,-10 0 18,1 0-1,-1-1 1,0 1-1,0-1 1,0 0-1,0-1 1,0 1-1,0 0 1,0-1-1,-1 0 1,1 0-1,-1 0 1,0 0-1,0-1 1,0 1-1,-1-1 0,1 0 1,-1 0-1,0 0 1,0 0-1,2-6 1,3-6 42,-2 1-1,0 0 1,-1-1 0,4-29 0,-4-5 722,-2 1-1,-5-62 1,-4 80 499,4 26-321,3 21-850,1-3-66,2 0 1,0-1-1,0 1 0,1-1 0,1 0 0,7 15 0,43 70 53,57 58-770,-127-152-331,-74-2-2569,27-7-2201,-9-10-5218</inkml:trace>
  <inkml:trace contextRef="#ctx0" brushRef="#br0" timeOffset="13459.72">7190 3257 9476,'0'0'6227</inkml:trace>
  <inkml:trace contextRef="#ctx0" brushRef="#br0" timeOffset="14003.45">8490 3033 2321,'0'0'18774,"-2"-4"-17816,-3-5-657,4 15-189,8 28 27,9 7 312,2 0 1,25 40-1,-6-11-116,10 21-209,67 151-1111,-111-237-1363</inkml:trace>
  <inkml:trace contextRef="#ctx0" brushRef="#br0" timeOffset="14518.6">8900 3082 12486,'0'0'10933,"-1"-6"-10300,1 6-634,0 0 0,0 0 0,0 0 1,0 0-1,0 0 0,0 1 1,1-1-1,-1 0 0,0 0 1,0 0-1,0 0 0,0 0 0,0 0 1,0 0-1,0 0 0,0 0 1,0 0-1,0 0 0,0 0 1,1 0-1,-1 0 0,0 0 1,0 0-1,0 0 0,0 0 0,0 0 1,0 0-1,0 0 0,0 0 1,0 0-1,1 0 0,-1 0 1,0 0-1,0 0 0,0 0 0,0 0 1,0 0-1,0 0 0,0 0 1,0 0-1,0 0 0,0 0 1,0 0-1,0-1 0,1 1 0,-1 0 1,0 0-1,0 0 0,0 0 1,0 0-1,0 0 0,0 0 1,0 0-1,0 0 0,0 0 1,0 0-1,0-1 0,0 1 0,0 0 1,0 0-1,0 0 0,11 15 11,-1 0-1,0 0 1,-1 1-1,7 19 0,-3-9 16,67 159 114,-41-90-878,-38-140 365,1 17 409,-3 9-15,-1-1 0,0 1 0,-1-1 0,-1 1 0,-1 0 0,-15-35 0,-60-103 82,56 115 101,1-1 0,-22-63 0,41 98-157,2 0-1,-1-1 0,1 1 1,0-1-1,1 1 0,0-1 1,1 0-1,-1 1 0,2-13 1,0 21-51,-1-1 1,1 0 0,-1 1-1,1-1 1,0 1-1,-1-1 1,1 1-1,-1-1 1,1 1-1,0-1 1,-1 1 0,1 0-1,0-1 1,0 1-1,-1 0 1,1 0-1,0 0 1,0-1-1,-1 1 1,1 0 0,0 0-1,0 0 1,0 0-1,-1 0 1,3 1-1,21 1-34,-16 0 36,-1 1-1,1 0 1,-1 0-1,0 0 1,0 1 0,0 0-1,-1 1 1,1-1-1,-1 1 1,0 0-1,0 1 1,-1 0 0,1 0-1,-1 0 1,4 7-1,1 2-10,0 1 0,-1 0 0,-1 0 0,0 1 0,7 25 0,-10-30-146,-2 1-1,0 0 1,-1 0-1,0 0 1,-1 1-1,0-1 1,-1 0-1,0 0 1,-1 1-1,-1-1 0,0 0 1,-1 0-1,0 0 1,-1 0-1,-1-1 1,-9 20-1,7-18-1828</inkml:trace>
  <inkml:trace contextRef="#ctx0" brushRef="#br0" timeOffset="15483.09">9338 3108 6275,'0'0'15322,"-11"-13"-14565,-38-41-394,49 53-359,-1 0-1,1 0 1,-1 1-1,1-1 1,-1 0-1,0 1 1,1-1-1,-1 1 1,0-1-1,1 1 1,-1-1-1,0 1 1,0-1-1,0 1 1,1 0-1,-1-1 1,0 1-1,0 0 1,0 0-1,0 0 1,0-1-1,0 1 1,1 0 0,-1 0-1,0 0 1,0 1-1,0-1 1,0 0-1,0 0 1,0 0-1,0 1 1,1-1-1,-1 0 1,0 1-1,0-1 1,0 1-1,0 0 1,-1 1 0,0 0 1,0 0 0,1 1-1,-1-1 1,1 1 0,-1-1-1,-1 6 1,1-3 19,-3 7-18,0 0 0,1 1 1,0-1-1,1 1 0,0 0 0,1 0 1,1 0-1,0 0 0,1 20 0,0-24-41,1-1-1,0 1 0,0 0 0,1-1 1,0 1-1,0-1 0,1 0 0,0 0 1,0 0-1,1 0 0,0 0 0,1-1 1,0 0-1,0 0 0,7 8 0,-10-13-42,1 1 0,-1-1 0,1 0 0,-1 0-1,1 0 1,0-1 0,-1 1 0,1-1 0,0 1 0,0-1-1,0 0 1,0 0 0,0 0 0,1-1 0,-1 1 0,0-1-1,0 1 1,1-1 0,-1 0 0,0-1 0,0 1 0,0 0-1,1-1 1,-1 0 0,0 0 0,6-2 0,-4 0 37,1 0 0,-1-1 0,0 0 0,0 0 1,0 0-1,-1 0 0,1-1 0,-1 0 0,0 0 1,-1 0-1,1 0 0,4-10 0,-2 0 178,0-1-1,0 0 1,-2 0-1,0 0 1,-1-1-1,0 0 1,-2 1-1,0-1 1,-1 0-1,0 0 1,-4-21-1,3 29 155,-1 1-1,0 0 1,0 1-1,-1-1 1,0 0 0,0 1-1,-1-1 1,0 1-1,0 0 1,-1 0-1,-6-7 1,9 13-102,2 21-341,1-9 69,0 0-1,1 0 0,1 0 0,0 0 1,0 0-1,1 0 0,0-1 0,1 0 0,0 0 1,1 0-1,0-1 0,0 1 0,1-1 1,0-1-1,1 1 0,0-1 0,0-1 1,0 1-1,16 8 0,-21-14-205,1 0-1,-1 0 1,1 0-1,0 0 1,0-1-1,0 0 1,0 0-1,0 0 1,0 0-1,0-1 1,1 1-1,-1-1 1,0 0-1,0-1 1,0 1 0,0-1-1,6-1 1,-7 1 104,0 0 0,0-1 1,0 1-1,0-1 1,0 0-1,0 0 0,0 0 1,0 0-1,-1-1 1,1 1-1,-1-1 0,0 1 1,0-1-1,0 0 1,0 0-1,0 0 1,-1 0-1,1 0 0,-1 0 1,2-7-1,2-15 539,-1-1 0,-1 0-1,-1 0 1,-2 0 0,-3-35-1,2 48 121,0-5 604,-1-1 0,0 1-1,-2 0 1,0 0 0,-1 0 0,-10-23 0,11 81-451,3-24-623,1 0 1,1-1 0,0 1-1,1-1 1,1 1-1,0-1 1,1 0 0,0 0-1,2 0 1,13 27-1,-14-33-156,1 0-1,0-1 1,0 1-1,1-1 1,0 0-1,1-1 1,10 9-1,-15-13-58,0-1-1,1 0 1,0 0-1,-1 0 0,1 0 1,0 0-1,0-1 1,0 1-1,0-1 1,0 0-1,0-1 0,0 1 1,0-1-1,1 1 1,-1-1-1,0-1 1,0 1-1,0 0 0,0-1 1,1 0-1,5-2 1,-6 1 79,0 0 1,0-1 0,-1 1 0,1-1-1,0 0 1,-1 0 0,0 0-1,0 0 1,0 0 0,0-1-1,0 1 1,-1-1 0,1 0 0,-1 0-1,0 0 1,0 0 0,-1 0-1,1-1 1,-1 1 0,0 0-1,1-7 1,2-11 189,-2 1-1,0-45 1,-2 65-53,1-16 404,-1-1-1,-1 0 1,0 1-1,-2-1 1,0 1-1,-1 0 1,0 0-1,-13-28 1,12 31 153,-2 1 0,0 0 0,-1 1 0,0-1 0,-14-15 0,22 28-550,0 0 1,0 0 0,0 0 0,0 0 0,0-1-1,-1 1 1,1 0 0,0 0 0,0 0-1,0 0 1,0 0 0,0 0 0,0 0-1,-1 0 1,1-1 0,0 1 0,0 0-1,0 0 1,0 0 0,0 0 0,-1 0-1,1 0 1,0 0 0,0 0 0,0 0-1,0 0 1,-1 0 0,1 0 0,0 0 0,0 0-1,0 0 1,0 0 0,0 0 0,-1 0-1,1 1 1,0-1 0,0 0 0,0 0-1,0 0 1,0 0 0,-1 0 0,1 0-1,0 0 1,0 0 0,0 1 0,0-1-1,0 0 1,0 0 0,0 0 0,0 0-1,-4 13 95,4 23-338,0-30 308,1 15-60,1-1 0,1 0 1,0-1-1,2 1 0,0-1 1,17 37-1,-3-13-138,48 75 1,-44-87-1627,-21-30 1241,-1 0 1,0 1-1,1-1 0,-1 0 1,1 0-1,-1 0 1,1-1-1,-1 1 0,1 0 1,0-1-1,1 2 0</inkml:trace>
  <inkml:trace contextRef="#ctx0" brushRef="#br0" timeOffset="16995.56">9701 2944 4322,'0'0'9660,"7"-3"-8622,4 0-1293,1 0 0,-1 0 0,1 2-1,0-1 1,0 1 0,0 1 0,0 0 0,14 2 0,31-1-2945,-53-1 3233,0-1 0,0 1-1,0-1 1,0 0 0,0 0-1,-1-1 1,1 1 0,0-1-1,0 0 1,-1 0 0,1 0-1,-1 0 1,0 0 0,0-1-1,0 0 1,0 1 0,0-1-1,0 0 1,-1 0-1,1-1 1,-1 1 0,0-1-1,0 1 1,0-1 0,-1 0-1,1 1 1,-1-1 0,1-5-1,2-5 2164,-1-1-1,-1 1 0,0-1 0,0-28 1,-2 41-1605,0 6-692,1 1-1,-1-1 1,1 0-1,1 1 0,-1-1 1,1 0-1,-1 0 0,1 0 1,0 0-1,1 0 1,-1 0-1,1-1 0,-1 1 1,1-1-1,0 1 0,0-1 1,1 0-1,-1 0 1,7 4-1,-4-3-553,1 0 0,-1-1 1,0 1-1,1-1 0,0-1 0,0 1 1,0-1-1,0 0 0,0 0 0,0-1 0,11 0 1,-17-1 594,0 0 1,0 0-1,0 0 1,0 0-1,0 0 1,0 0 0,0-1-1,0 1 1,0 0-1,0-1 1,0 1 0,0-1-1,0 1 1,0-1-1,-1 0 1,1 1-1,0-1 1,0 0 0,-1 1-1,1-1 1,0 0-1,-1 0 1,1 0-1,-1 0 1,1 1 0,0-3-1,0 0 98,0 0 0,0-1 1,-1 1-1,1 0 0,-1-1 0,1 1 0,-1-1 0,-1-4 0,1 2 322,-1-1 0,0 1 1,0-1-1,-1 1 0,1 0 0,-1 0 0,-1 0 0,1 0 0,-4-6 0,2 8-166,1 0-1,0 0 1,-1 1-1,0-1 1,0 1-1,0 0 1,0 0 0,0 0-1,-1 1 1,1-1-1,-1 1 1,0 0-1,0 0 1,0 1-1,0-1 1,0 1-1,0 0 1,0 1-1,0-1 1,0 1-1,0 0 1,0 0 0,-6 2-1,9-2-171,0 1-1,0-1 1,0 1-1,1 0 1,-1 0-1,0 0 1,0 0-1,1 0 1,-1 0 0,0 1-1,1-1 1,-1 0-1,1 1 1,0-1-1,0 1 1,-1 0-1,1-1 1,0 1-1,0 0 1,0 0-1,1 0 1,-1 0 0,0 0-1,1 0 1,-1-1-1,1 1 1,-1 4-1,-1 7 28,1 0 0,0 27 0,1-33-12,0 0-38,1 1-1,0-1 1,1 0-1,-1 1 1,1-1-1,1 0 1,-1 0-1,1 0 1,0 0 0,1-1-1,0 1 1,0-1-1,0 0 1,1 0-1,0 0 1,0-1-1,0 0 1,9 7-1,-9-8-200,1 0 1,0 0-1,0 0 0,0-1 0,1 0 0,-1 0 0,1 0 0,-1-1 0,1 0 0,0 0 0,0-1 1,0 0-1,0 0 0,0-1 0,0 0 0,0 0 0,0 0 0,0-1 0,14-3 0,-17 2 150,-1 0-1,1 0 1,0 0 0,-1 0-1,1 0 1,-1-1 0,0 0-1,0 0 1,0 0-1,0 0 1,0 0 0,-1 0-1,0-1 1,1 1-1,-1-1 1,0 0 0,-1 0-1,1 1 1,-1-1 0,1 0-1,-1-1 1,1-6-1,1-10 524,0 0 0,-2 0-1,0-23 1,-1 43-407,0-62 2414,0 37-742,0 22-729,0 7 100,0 3-1141,0 13 54,0-1 0,6 32 0,-5-44-89,1-1 0,-1 1 0,1-1 1,0 0-1,0 0 0,0 0 0,1 0 1,0-1-1,0 1 0,0-1 0,0 1 1,1-1-1,0 0 0,4 4 0,-6-7-34,-1 1-1,1-1 1,0 0-1,0 1 1,-1-1 0,1 0-1,0 0 1,0 0-1,0-1 1,0 1-1,0 0 1,0-1-1,0 1 1,1-1-1,-1 0 1,0 1-1,0-1 1,0 0-1,0-1 1,0 1 0,0 0-1,3-1 1,-3 0 42,1 0 0,-1-1 0,1 1 1,-1-1-1,0 0 0,1 0 1,-1 0-1,0 0 0,-1 0 1,1 0-1,0 0 0,0-1 0,-1 1 1,2-4-1,3-7 62,-1 0 0,0-1 0,-1 1 0,0-1 0,1-17 0,0-12 1975,0-67-1,-7 106-1014,-1 11-909,-2 14-230,5-8 167,0 0 0,0 0 0,4 25 0,-2-32 12,-1 0-1,1-1 1,0 1-1,1-1 1,-1 0 0,1 0-1,0 0 1,1 0-1,-1 0 1,1-1-1,5 6 1,-2-4-70,0 0 1,0 0-1,0-1 0,1-1 1,-1 1-1,1-1 0,0 0 1,0-1-1,1 0 0,-1 0 1,1-1-1,0 0 0,-1 0 1,1-1-1,0 0 0,0-1 1,0 0-1,9-1 0,-14 0 71,-1 0-1,0 0 0,0 0 1,1 0-1,-1 0 0,0 0 1,0-1-1,0 0 0,-1 1 1,1-1-1,0 0 0,-1 0 1,1-1-1,-1 1 0,1 0 1,-1-1-1,0 0 0,0 1 1,0-1-1,-1 0 0,1 0 1,-1 0-1,0 0 0,1 0 0,0-5 1,2-6 67,0 0 0,0-1-1,-2 1 1,2-22 0,-2-98 3111,-2 134-3044,6 20-418,63 132-577,-69-151 821,0-1 1,0 1 0,0-1 0,0 1-1,0-1 1,0 1 0,0-1 0,0 1-1,1-1 1,-1 1 0,0-1-1,0 1 1,0-1 0,1 0 0,-1 1-1,0-1 1,1 1 0,-1-1 0,0 0-1,1 1 1,-1-1 0,0 1 0,1-1-1,-1 0 1,1 0 0,-1 1 0,1-1-1,-1 0 1,1 0 0,-1 0 0,1 1-1,-1-1 1,1 0 0,-1 0-1,1 0 1,-1 0 0,1 0 0,0 0-1,0-1 25,0 0 0,0-1-1,0 1 1,0 0-1,0-1 1,-1 1 0,1 0-1,0-1 1,-1 1-1,1-1 1,0-2-1,10-50 231,-6-16-153,-5 50 70,1 0 1,1 1-1,0-1 0,2 1 0,8-29 0,-11 46-118,-1 1 0,1 0 0,0 0 0,-1 0 0,1 0 0,0 0-1,0 0 1,0 0 0,0 0 0,0 0 0,0 0 0,0 0 0,0 1 0,0-1-1,0 0 1,0 1 0,0-1 0,1 1 0,-1-1 0,0 1 0,0-1 0,1 1-1,-1 0 1,0 0 0,1 0 0,-1 0 0,0 0 0,1 0 0,-1 0 0,0 0-1,0 0 1,1 1 0,-1-1 0,0 0 0,0 1 0,1-1 0,-1 1 0,1 0-1,4 2-31,-1-1 0,1 1-1,-1 0 1,0 1-1,0-1 1,8 9 0,14 14 33,-2 2 0,0 1 1,21 33-1,-38-42-282,-8-10-1449,-8-6-3964,-10-4 999</inkml:trace>
  <inkml:trace contextRef="#ctx0" brushRef="#br0" timeOffset="17816.68">11618 1853 8020,'0'0'11960,"-5"-7"-11216,3 4-677,1 1-45,0 0 1,0 0-1,0 0 0,0 1 1,-1-1-1,1 0 1,-1 1-1,1-1 0,-1 1 1,1-1-1,-1 1 1,0 0-1,0 0 0,1 0 1,-1 0-1,0 0 1,0 0-1,0 0 0,0 1 1,0-1-1,0 1 0,-1-1 1,1 1-1,0 0 1,0 0-1,0 0 0,-3 0 1,-6 4 73,1-1 1,0 2 0,1-1-1,-1 1 1,1 1-1,-10 7 1,-52 43 593,59-46-549,9-7-97,-1 0-6,1-1 0,0 0 0,1 1 0,-1-1 0,0 1 0,1 0 0,-1 0 1,1 0-1,0 0 0,0 0 0,0 1 0,-2 5 1089,6 19-821,3-17-216,1-1-1,-1 1 0,10 11 0,12 22 56,38 105 19,-48-104-102,2-1 1,1-1-1,41 62 0,-57-99-85,1 0 0,0 0 1,1 0-1,-1-1 0,1 0 0,0 0 0,0 0 0,1-1 0,0 0 0,-1 0 0,1-1 0,1 1 0,7 1 0,-9-3-53,0-1 1,0 0 0,0 0 0,0 0 0,1-1-1,-1 0 1,0 0 0,0-1 0,0 1-1,0-1 1,0-1 0,0 1 0,0-1-1,0 0 1,0-1 0,9-4 0,-3-1-569,0 0 1,0 0 0,-1-1-1,19-20 1,9-22-6961,-21 19-2339</inkml:trace>
  <inkml:trace contextRef="#ctx0" brushRef="#br0" timeOffset="18595.09">12247 2171 10789,'0'0'11357,"-3"-6"-11069,2 4-274,-8-16-41,4 21-25,0 15 37,3-8 48,1 0-1,0 0 0,0 1 1,1-1-1,1 12 0,-1-20-45,0 0 0,1 0 0,-1 0 0,0 0 0,1-1 0,-1 1 0,1 0 0,0 0-1,0-1 1,0 1 0,0 0 0,0-1 0,0 1 0,0-1 0,0 0 0,0 1 0,1-1 0,-1 0 0,1 1-1,-1-1 1,1 0 0,-1 0 0,1 0 0,0-1 0,-1 1 0,1 0 0,0-1 0,0 1 0,0-1 0,-1 1-1,1-1 1,0 0 0,0 0 0,3 0 0,-2 1 11,0-1 0,0 0 1,0 0-1,0 0 0,0 0 0,1 0 0,-1-1 1,0 1-1,0-1 0,0 0 0,0 0 0,-1 0 1,1 0-1,0 0 0,0-1 0,-1 1 0,1-1 1,-1 0-1,1 0 0,-1 0 0,0 0 0,1 0 1,-1-1-1,0 1 0,-1 0 0,1-1 0,0 0 1,-1 1-1,1-1 0,1-6 0,1-1 77,0-1 0,-1-1 1,-1 1-1,1 0 0,-2-1 0,1-13 0,-1-6 580,-4-33 0,-1 40-193,4 23-425,0 0 1,-1 0-1,1 1 0,0-1 0,0 0 0,0 0 1,-1 0-1,1 1 0,-1-1 0,1 0 0,0 0 1,-1 1-1,1-1 0,-1 0 0,0 1 0,1-1 1,-1 0-1,1 1 0,-1-1 0,0 1 0,1-1 1,-1 1-1,-1-1 0,1 3-54,0 0 1,0 0-1,1 1 1,-1-1-1,1 0 1,-1 1-1,1-1 1,0 0-1,0 1 1,1 4-1,-1-5 20,0 3-10,0 1-1,0-1 1,0 1-1,1-1 0,0 0 1,0 0-1,1 1 1,-1-1-1,1 0 1,0 0-1,4 6 1,-4-8-48,1 0 0,-1-1 1,1 1-1,0 0 0,-1-1 0,1 0 1,0 1-1,0-1 0,1 0 1,-1-1-1,0 1 0,1-1 1,-1 1-1,1-1 0,-1 0 0,1 0 1,6 0-1,-5 0-54,1 0-1,0 0 1,0-1 0,0 0-1,0 0 1,0 0 0,0-1-1,0 0 1,-1 0 0,1 0-1,0-1 1,0 0 0,-1 0-1,0 0 1,7-4-1,-6 2-6,-1 0-1,-1-1 0,1 1 1,0-1-1,-1 0 0,0 0 0,0 0 1,-1-1-1,0 1 0,0-1 1,0 0-1,0 0 0,-1 0 0,2-7 1,2-13 80,-1-1 1,-1 0-1,-1 0 1,-2 0-1,-1 0 1,-5-51 0,2 59 366,0 1 1,-1 0 0,-1 0 0,-1 0 0,0 0-1,-1 1 1,-1 0 0,-1 1 0,0 0-1,-13-17 1,22 34-308,0-1-1,0 0 1,1 0 0,-1 1-1,0-1 1,0 0-1,0 1 1,0-1 0,-1 0-1,1 0 1,0 1 0,0-1-1,0 0 1,0 0-1,0 1 1,0-1 0,0 0-1,0 0 1,-1 1-1,1-1 1,0 0 0,0 0-1,0 1 1,-1-1-1,1 0 1,0 0 0,0 0-1,0 0 1,-1 1-1,1-1 1,0 0 0,0 0-1,-1 0 1,1 0-1,0 0 1,-1 0 0,1 0-1,0 0 1,0 0-1,-1 0 1,1 0 0,0 0-1,0 0 1,-1 0-1,1 0 1,0 0 0,-1 0-1,1 0 1,0 0 0,0 0-1,-1 0 1,1 0-1,0 0 1,0-1 0,-1 1-1,1 0 1,0 0-1,0 0 1,0 0 0,-1-1-1,1 1 1,0 0-1,0 0 1,0 0 0,-1-1-1,1 1 1,0-1-1,-1 31-160,1-24 267,-1 76 244,3-1-1,26 157 1,-16-174-161,1 9-37,3 0-1,36 98 0,-50-164-178,1-1-1,0 0 1,0 0 0,1 0 0,0 0 0,0-1 0,0 0-1,1 1 1,0-1 0,0-1 0,10 9 0,-12-11 5,1 0 0,-1-1 0,0 1 0,1-1 0,0 0 0,-1 1 0,1-2 0,0 1 0,-1 0 0,1-1 0,0 1 0,0-1 0,0 0 0,0-1 0,-1 1 0,1-1 0,0 1 0,0-1 0,-1 0 0,1 0 0,-1-1 0,8-3 0,-7 3-16,0-1 0,1 0 0,-1 0 0,0 0 0,-1-1 0,1 1-1,0-1 1,-1 0 0,0 0 0,0 0 0,0-1 0,-1 1 0,1-1 0,-1 1 0,0-1 0,0 0 0,2-10 0,-2 2-300,1 0 1,-2 0-1,0-1 1,0 1-1,-3-25 1,1 32-54,0 0 0,0 1 1,-1-1-1,0 0 0,0 1 1,0-1-1,-1 1 0,1-1 1,-1 1-1,0 0 0,-1 0 1,0 1-1,-7-9 1,-32-31-5651</inkml:trace>
  <inkml:trace contextRef="#ctx0" brushRef="#br0" timeOffset="18764.98">12104 1974 9861,'0'0'6114,"100"-40"-6114,-67 40-1296,1-4-5043</inkml:trace>
  <inkml:trace contextRef="#ctx0" brushRef="#br0" timeOffset="19514.44">13169 1742 10325,'0'0'8999,"-1"8"-8591,-1 4-219,0 2-45,1 1 0,0 0-1,1-1 1,2 25 0,-2-36-135,1 0 0,-1 0 0,1 0 0,0 0 1,-1 0-1,1 0 0,1 0 0,-1-1 0,0 1 1,1 0-1,-1-1 0,1 1 0,0-1 0,0 0 0,0 1 1,0-1-1,0 0 0,0 0 0,1 0 0,-1-1 1,1 1-1,-1 0 0,1-1 0,0 0 0,0 0 0,-1 1 1,1-2-1,0 1 0,0 0 0,5 0 0,-5-1 9,-1 1-1,1-1 1,-1 0-1,1 0 1,-1 0-1,1-1 1,0 1-1,-1-1 1,1 1-1,-1-1 0,0 0 1,1 0-1,-1 0 1,0 0-1,1-1 1,-1 1-1,0-1 1,4-2-1,-3 0-4,-1 1-1,1 0 1,-1-1-1,1 0 1,-1 0-1,0 0 1,-1 1-1,1-2 1,-1 1-1,2-6 1,1-11 216,-2-1 0,0 1 0,-3-39 1,1 34 392,0-17 789,0 42-1194,-3 35-351,2-25 41,0 0 1,1 0-1,0 0 0,1 0 1,0 0-1,1 0 0,-1 0 1,5 12-1,-5-18 50,1 0 0,-1 0 1,1 0-1,0 0 0,0 0 1,0 0-1,0-1 0,0 1 0,0-1 1,1 1-1,-1-1 0,1 0 1,0 0-1,0 0 0,0 0 0,0-1 1,0 1-1,0-1 0,0 1 1,0-1-1,0 0 0,1-1 0,-1 1 1,0 0-1,5-1 0,-6 0-21,1 0-1,0 0 1,0 0-1,-1 0 1,1 0-1,0-1 1,-1 1-1,1-1 1,-1 0-1,1 0 1,-1 0-1,1 0 1,-1 0-1,1 0 1,-1-1-1,0 1 1,0-1-1,0 0 1,3-2-1,-1-1 17,-1 0-1,1 0 1,-1 0-1,0 0 0,0 0 1,-1-1-1,1 1 1,1-9-1,2-8 43,-2 0-1,0 0 1,0-41-1,-3 39 274,-1 0 0,-2 1-1,0-1 1,-2 0-1,0 1 1,-2 0-1,0 0 1,-1 0 0,-2 1-1,0 0 1,-24-39-1,23 43 260,7 12-75,-1-1-1,0 1 0,0 0 0,-9-10 1,12 43 42,3-2-472,0 1 0,2-1 0,1 1 0,1-1 1,0-1-1,2 1 0,14 28 0,2-2-156,3-1 1,40 58-1,-63-101-339,13 17-230,-4-16-4200,-13-22-3572</inkml:trace>
  <inkml:trace contextRef="#ctx0" brushRef="#br0" timeOffset="19702.3">13374 1522 4290,'0'0'13110,"5"-19"-12838,22 19-112,5-2-16,0 1-144,-2-5 0,0 0-864,-9-5-2210,-10-2-4081</inkml:trace>
  <inkml:trace contextRef="#ctx0" brushRef="#br0" timeOffset="19859.94">13208 1377 6915,'0'0'1857</inkml:trace>
  <inkml:trace contextRef="#ctx0" brushRef="#br0" timeOffset="20587.32">13959 1406 8324,'0'0'12243,"-1"6"-11219,1 6-966,-1 0-1,2 0 0,0 0 1,0 0-1,1 0 0,1 0 1,0 0-1,6 15 0,-8-22-117,1-1 0,0 0 0,-1 0 0,2 0-1,-1 0 1,0 0 0,1 0 0,0 0-1,0-1 1,0 0 0,0 1 0,0-1 0,1 0-1,-1-1 1,1 1 0,0 0 0,0-1-1,0 0 1,0 0 0,0 0 0,1-1 0,-1 1-1,0-1 1,1 0 0,-1 0 0,7 0-1,-8-2 51,1 0 0,0 1 0,-1-1 0,1 0 0,-1-1 0,1 1 0,-1-1 0,0 1 0,0-1 0,1 0 0,-1 0-1,-1-1 1,1 1 0,0-1 0,0 1 0,-1-1 0,0 0 0,1 0 0,-1 0 0,0 0 0,0 0 0,-1 0 0,3-7 0,2-3 79,-1 0 1,-1 0-1,0 0 1,-1 0 0,2-18-1,-1-5 1101,-2 1-1,-4-66 1,0 95-200,-1 10-859,-1 11-331,3-2 221,1 0-1,0 0 0,1 0 0,1 0 0,-1 0 1,8 23-1,-8-32-28,1-1 1,0 1 0,-1-1 0,1 1-1,0-1 1,1 0 0,-1 1-1,1-1 1,-1 0 0,1-1-1,0 1 1,0 0 0,0-1 0,0 0-1,1 0 1,-1 0 0,0 0-1,1 0 1,0-1 0,-1 1 0,1-1-1,0 0 1,0 0 0,0 0-1,-1-1 1,1 1 0,5-1-1,-6 0 9,0 0-1,0 0 0,0 0 1,0 0-1,0 0 0,0-1 0,0 0 1,0 1-1,0-1 0,0 0 0,0 0 1,0-1-1,0 1 0,-1-1 1,1 1-1,0-1 0,2-3 0,-1 1 2,-1 0 0,0 0 0,0-1 0,0 1 0,0-1 0,-1 0 0,0 0-1,0 0 1,2-8 0,0-2 4,-1 0-1,0 0 1,-1 0-1,-1-1 0,0 1 1,-2-16-1,1 23 116,-1 0 1,0 1-1,0-1 0,-1 1 0,0-1 1,0 1-1,-1 0 0,1 0 0,-2 0 1,1 0-1,-1 0 0,0 1 0,-9-12 0,13 33-82,1-9-22,1 0 0,-1 0 0,2 0 0,-1 0 1,0-1-1,1 1 0,0-1 0,0 1 0,7 7 0,42 48 71,-39-47-56,5 5-49,22 24 212,-38-41-287,0 1 1,0 0 0,0 0-1,0 0 1,-1 0-1,1 0 1,-1 0 0,0 1-1,0-1 1,0 0 0,0 1-1,0 4 1,-1-7-2,0-1 1,0 1-1,0 0 0,-1 0 0,1-1 1,0 1-1,-1 0 0,1-1 1,0 1-1,-1 0 0,1-1 1,-1 1-1,1-1 0,-1 1 0,1 0 1,-1-1-1,0 0 0,1 1 1,-1-1-1,1 1 0,-1-1 1,0 0-1,0 1 0,1-1 1,-1 0-1,0 0 0,1 1 0,-1-1 1,0 0-1,0 0 0,-1 0 1,-29 1-2853,24-1 1906,-38 0-5446</inkml:trace>
  <inkml:trace contextRef="#ctx0" brushRef="#br0" timeOffset="20761.52">13867 1133 8036,'0'0'9972,"-89"5"-10228,71-5-3281</inkml:trace>
  <inkml:trace contextRef="#ctx0" brushRef="#br0" timeOffset="21633.12">14719 1131 3330,'0'0'12234,"4"2"-11559,7 2-473,0 0-1,0 0 0,1-1 1,-1-1-1,1 0 0,0 0 0,-1-1 1,20-1-1,-29 0-198,0 0 1,0-1-1,0 1 1,0-1-1,0 1 0,0-1 1,0 0-1,0 1 0,0-1 1,0 0-1,-1 0 1,1-1-1,0 1 0,0 0 1,-1 0-1,1-1 1,-1 1-1,2-3 0,0 0-3,0 0-1,-1 0 1,0-1-1,1 1 0,-2-1 1,1 1-1,2-8 1,-1-6-49,0 0 1,-1 0 0,0-23 0,-2 5 23,-1 0 1,-2 0-1,-1 0 1,-2 0-1,-15-50 1,-17-25 4332,39 114-4199,-1-1-1,1 1 1,-1 0-1,0 0 0,1 0 1,-1 0-1,-1-1 0,1 1 1,-1 4-1,0 12-58,2 25 285,3-1-1,11 58 0,29 89 704,-24-113-843,-18-68-178,35 127 268,-30-115-243,1-1 0,1 0 0,0 0 0,17 24 0,-23-40-54,0 0-1,0 0 0,0 0 1,0 0-1,1-1 0,-1 0 1,1 1-1,0-1 0,0-1 0,1 1 1,-1 0-1,0-1 0,1 0 1,-1 0-1,1-1 0,0 1 1,0-1-1,0 0 0,-1 0 1,1 0-1,0-1 0,0 0 1,0 0-1,0 0 0,0 0 1,0-1-1,5-1 0,-7 0-8,0 0 0,0 1 0,0-1 0,-1 0 0,1-1 0,-1 1 0,1 0 0,-1-1-1,0 1 1,0-1 0,0 0 0,-1 0 0,1 0 0,-1 1 0,1-2 0,-1 1 0,0 0 0,0 0-1,1-6 1,1-6-41,0 0 0,1-29 0,-3 27 44,-1 0-1,0 0 1,-2 0 0,0 0-1,-1 0 1,0 1 0,-11-29-1,9 33 7,-1 0 0,0 0 0,-1 1 0,0 0 0,-1 1 0,0-1-1,0 2 1,-1-1 0,-1 1 0,-18-14 0,22 18-96,0 0 0,0 1 0,-1 0 0,1 0 1,-1 1-1,0 0 0,0 0 0,0 0 0,0 1 0,0 0 0,-1 1 0,1-1 0,0 1 1,-1 1-1,-9 0 0,16 0-26,0 1-1,0-1 1,0 1 0,1-1 0,-1 1-1,0 0 1,0 0 0,0-1 0,1 1 0,-1 0-1,0 0 1,1 0 0,-1 0 0,0 0-1,1 0 1,-1 0 0,1 0 0,0 0-1,-1 0 1,1 0 0,0 0 0,0 1 0,0-1-1,0 0 1,0 0 0,0 0 0,0 0-1,0 0 1,0 0 0,0 0 0,0 1-1,1 0 1,0 2-401,-1 0-1,1-1 1,-1 1 0,1-1-1,0 1 1,0-1 0,1 1-1,-1-1 1,3 5 0,16 7-3846,4-3-1582</inkml:trace>
  <inkml:trace contextRef="#ctx0" brushRef="#br0" timeOffset="22981.37">15191 1001 1377,'0'0'13755,"2"-17"-11914,1-4-1201,-2 10-99,1 0-1,-1 0 1,-1 0-1,-2-20 1,2 30-485,0-1 1,-1 1-1,1 0 0,-1-1 0,1 1 1,-1 0-1,1 0 0,-1-1 1,0 1-1,0 0 0,0 0 0,0 0 1,0 0-1,0 0 0,0 0 1,0 0-1,0 1 0,0-1 1,0 0-1,-1 0 0,1 1 0,0-1 1,0 1-1,-1-1 0,1 1 1,-1 0-1,1-1 0,0 1 0,-1 0 1,1 0-1,-1 0 0,1 0 1,0 0-1,-1 0 0,1 0 1,0 1-1,-1-1 0,1 1 0,-1-1 1,1 0-1,0 1 0,0 0 1,-1-1-1,1 1 0,0 0 0,0 0 1,0 0-1,0 0 0,0 0 1,0 0-1,0 0 0,0 0 1,0 0-1,0 0 0,1 0 0,-1 1 1,0-1-1,1 0 0,-1 3 1,-1 2-72,0 1 1,1-1-1,0 1 1,0 0-1,1 0 1,0-1-1,0 1 1,0 0-1,1 0 1,0-1-1,0 1 1,1 0-1,0-1 1,0 1-1,1-1 1,3 7-1,-5-10-28,2 1 0,-1-1-1,0 1 1,1-1-1,-1 0 1,1 0 0,0-1-1,0 1 1,0 0-1,1-1 1,-1 0 0,0 0-1,1 0 1,0 0-1,-1 0 1,1-1 0,0 1-1,0-1 1,0 0-1,0 0 1,0-1 0,0 1-1,0-1 1,0 0-1,0 0 1,0 0 0,0-1-1,4 0 1,-5 0 45,-1 0 0,0 0 1,1 0-1,-1-1 0,0 1 0,0 0 1,0-1-1,0 0 0,0 1 0,0-1 1,0 0-1,-1 0 0,1 0 0,-1 0 1,1 0-1,-1-1 0,0 1 0,0 0 1,0-1-1,0 1 0,0 0 0,0-1 1,-1 1-1,1-1 0,-1-3 1,3-10 25,-2 0 1,1-28-1,-2 40-28,0-9 115,-1 0 0,0 1 1,-3-15-1,3 22-65,0 1-1,0 0 1,-1 0 0,1 0-1,-1 0 1,0 0 0,0 0 0,-1 0-1,1 1 1,-1-1 0,0 1-1,-6-7 1,9 10-50,0 0-1,0 0 1,0 0 0,0 0 0,0 0-1,-1-1 1,1 1 0,0 0-1,0 0 1,0 0 0,-1 0 0,1 0-1,0 0 1,0 0 0,0 0-1,-1 0 1,1 0 0,0 0 0,0 0-1,0 0 1,-1 0 0,1 0-1,0 0 1,0 0 0,0 0-1,-1 0 1,1 0 0,0 0 0,0 0-1,0 0 1,-1 0 0,1 0-1,0 0 1,0 0 0,0 0 0,0 1-1,-1-1 1,1 0 0,0 0-1,0 0 1,0 0 0,0 0 0,0 1-1,-1-1 1,1 0 0,0 0-1,0 0 1,0 1 0,0-1 0,0 0-1,0 1 1,-3 18-39,5 21-46,0-34 83,0 0 1,1 0-1,-1 0 0,1 0 0,1-1 0,-1 1 0,1-1 0,0 0 1,0 0-1,1 0 0,-1 0 0,1-1 0,0 0 0,0 0 0,1 0 1,8 4-1,-5-3-47,1 0-1,0 0 1,-1-1 0,1-1 0,0 0 0,1 0 0,-1-1 0,1 0 0,16 0-1,-25-2 55,1-1 0,0 1 0,0-1 0,0 0-1,0 0 1,-1 0 0,1 0 0,-1-1 0,1 1-1,-1-1 1,1 1 0,-1-1 0,0 0 0,1 0-1,-1 0 1,0 0 0,0 0 0,-1 0 0,1-1-1,0 1 1,-1-1 0,0 1 0,1-1 0,-1 0-1,0 1 1,0-1 0,1-5 0,3-11 158,-1 1 0,-1-1-1,2-21 1,-4 28 63,3-39 1316,-4 50-1543,0 1 0,0 0 1,0 0-1,0 0 1,0 0-1,0-1 1,1 1-1,-1 0 1,0 0-1,0 0 0,0 0 1,0 0-1,1 0 1,-1 0-1,0-1 1,0 1-1,0 0 1,1 0-1,-1 0 1,0 0-1,0 0 0,1 0 1,-1 0-1,0 0 1,0 0-1,0 0 1,1 0-1,-1 0 1,0 0-1,0 0 0,0 0 1,1 1-1,-1-1 1,0 0-1,0 0 1,0 0-1,1 0 1,-1 0-1,0 0 0,0 0 1,0 1-1,0-1 1,0 0-1,1 0 1,-1 0-1,0 1 1,11 6-188,-2 5 157,0-1 0,10 21-1,-15-23-185,1-1-1,0 0 0,0 0 0,1-1 1,-1 0-1,2 0 0,-1 0 0,1 0 1,0-1-1,11 8 0,-16-14 175,-1 1 0,1 0-1,0-1 1,-1 1 0,1-1 0,0 1 0,0-1-1,-1 0 1,1 1 0,0-1 0,0 0 0,0 0-1,-1 0 1,1-1 0,0 1 0,0 0 0,0-1-1,-1 1 1,1-1 0,0 0 0,-1 1 0,1-1-1,-1 0 1,1 0 0,-1 0 0,1 0-1,-1 0 1,1 0 0,-1-1 0,0 1 0,0 0-1,0-1 1,0 1 0,0-1 0,2-2 0,2-7 87,1 1 1,-2-1-1,1 0 1,3-16-1,-4 13-90,9-29 307,-8 22 401,2 0 1,12-27 0,-19 47-657,0 1 0,0 0 0,0 0 0,1-1 0,-1 1 0,0 0 0,0 0 0,0-1 0,0 1 0,0 0 0,1 0 0,-1 0 0,0-1 0,0 1 0,0 0 0,1 0 0,-1 0 0,0 0 0,0-1 0,1 1 0,-1 0 0,0 0 0,0 0 0,1 0 0,-1 0 0,0 0 0,0 0 0,1 0 0,-1 0 0,0 0 0,0 0 0,1 0 0,-1 0 0,0 0 0,1 0 0,-1 0 0,0 0-1,10 9-37,3 17-147,-13-25 195,6 13 85,-2-5-590,0 0 0,1 1 0,-1-2 0,12 16 0,-14-21 141,1-1 1,-1 1 0,1-1 0,-1 0 0,1 0 0,0 0 0,-1-1 0,1 1-1,0-1 1,0 1 0,0-1 0,1 0 0,-1 0 0,0 0 0,0 0-1,0-1 1,1 0 0,-1 1 0,4-1 0,-3 0-288,0 0 0,-1-1 0,1 1 0,0 0 0,0-1 0,0 0 0,0 0 0,-1 0 0,1-1 1,0 1-1,-1-1 0,0 0 0,1 0 0,-1 0 0,0 0 0,4-4 0,-4 3 226,0 0 0,-1 0 1,1-1-1,-1 1 0,0 0 0,2-7 0,7-28 1870,-9 25 332,-1-1 0,0 1 0,0-1 0,-1 1-1,-1-1 1,-4-20 0,5 31-1527,-1 0-1,0 0 1,0-1-1,0 1 1,-1 0-1,1 0 1,-1 0-1,1 0 1,-1 1-1,0-1 1,0 0 0,0 1-1,-1-1 1,1 1-1,-1 0 1,1 0-1,-1 0 1,0 0-1,1 0 1,-1 0-1,0 1 1,0 0-1,0-1 1,-1 1-1,1 0 1,0 0-1,0 1 1,-1-1-1,1 1 1,0 0-1,-6 0 1,5 0-221,0 0-1,0 1 1,0-1 0,-1 1 0,2 0 0,-1 1-1,0-1 1,0 1 0,0-1 0,0 1 0,1 0-1,-1 1 1,1-1 0,0 1 0,0-1 0,0 1-1,0 0 1,0 0 0,0 0 0,1 0-1,-1 1 1,1-1 0,0 1 0,0 0 0,1-1-1,-1 1 1,-1 5 0,-2 5-14,1 1 0,1-1 1,0 1-1,1 0 0,0 0 0,1 19 1,1-33-34,1 1 0,-1-1 1,0 0-1,0 1 0,1-1 0,-1 1 1,0-1-1,1 1 0,0-1 1,-1 0-1,1 0 0,0 1 1,0-1-1,-1 0 0,1 0 1,0 0-1,0 0 0,0 1 1,1-2-1,0 2 0,1 1 1,1-1-1,-1-1 0,1 1 0,-1 0 1,1-1-1,-1 0 0,8 2 0,-2-2-63,0 0 0,-1 0 0,1-1 0,0 0 0,0 0 0,14-3 0,-19 2 41,-1-1 1,1 1-1,-1-1 0,1 0 0,-1 0 0,0 0 0,0 0 0,0-1 0,0 1 0,0-1 1,-1 0-1,1 1 0,-1-1 0,1 0 0,-1-1 0,0 1 0,0 0 0,-1-1 0,1 1 1,1-6-1,1-2 25,-1 0 0,0 0 1,-1 0-1,0-1 0,1-16 1,-1-15 191,-2 0 0,-2 1 0,-2-1 0,-1 1 0,-23-81 0,-15-26 1410,39 191-989,5-19-605,1 0 1,2 1-1,0-1 1,1 0-1,1-1 1,2 1-1,16 35 1,-11-30-182,2-1 0,1 0 0,1-2 0,1 0 0,31 33 1,-48-56-176,26 22-410,-12-16-1524,-1-10-4286</inkml:trace>
  <inkml:trace contextRef="#ctx0" brushRef="#br0" timeOffset="23449.99">16104 104 11157,'0'0'9701,"3"-1"-9589,8-2 4,0 1 1,1 0 0,-1 1-1,15 1 1,-19 0-90,1 0-1,0 0 1,-1 0 0,1-1 0,0-1-1,-1 1 1,1-1 0,-1 0 0,1-1-1,-1 0 1,0 0 0,0 0 0,7-6-1,-9 6 31,-1-1-1,0 1 0,0-1 1,0 0-1,0 0 0,-1-1 0,1 1 1,3-7-1,-2-13 3599,8 37-2481,59 117-711,-19-31-210,5-1 0,78 99 0,-123-182-228,-6-6-14,1-1 0,-2 1 0,1 0 0,-1 1 0,-1-1 0,9 20-1,-14-28-25,0-1-1,0 1 1,0-1-1,1 1 1,-1-1-1,-1 1 1,1-1-1,0 1 1,0-1-1,0 1 1,0-1-1,0 1 1,0-1-1,0 1 1,-1-1-1,1 0 0,0 1 1,0-1-1,-1 1 1,1-1-1,0 0 1,-1 1-1,1-1 1,0 0-1,-1 1 1,1-1-1,0 0 1,-1 1-1,1-1 1,-1 0-1,1 0 1,-1 0-1,1 1 1,0-1-1,-1 0 1,1 0-1,-1 0 0,1 0 1,-1 0-1,1 0 1,-1 0-1,0 0 1,-28 1-350,20-2 189,-98 4-2673,-4 4-3648,36-2-1130</inkml:trace>
  <inkml:trace contextRef="#ctx0" brushRef="#br0" timeOffset="24786.58">1256 6856 7283,'0'0'10514,"-12"-3"-9775,-34-10-42,34 8 1180,12 0-1489,10 0-478,-10 5 142,15-5 58,0 1 0,0 1 0,0 0 0,28-2 0,-42 5-112,0 1-1,0-1 1,0 0 0,0 1-1,-1-1 1,1 1 0,0 0-1,0-1 1,0 1 0,0 0 0,-1-1-1,1 1 1,0 0 0,-1 0-1,1 0 1,0 0 0,-1-1-1,1 1 1,-1 0 0,0 0-1,1 0 1,-1 0 0,0 0-1,1 0 1,-1 0 0,0 0-1,0 0 1,0 0 0,0 2-1,2 37-84,-2-35 84,0 0 3,1 8 10,-1 1 0,0-1 0,-1 0 0,-1 0-1,0 0 1,0 0 0,-1 0 0,-1 0 0,-9 21 0,-8 10 1313,21-49-480,2 2-840,-1 0 1,0 0-1,1 0 0,-1 0 0,1 1 1,0-1-1,0 1 0,0-1 1,0 1-1,0 0 0,0 0 0,1 0 1,-1 0-1,1 0 0,0 0 1,-1 1-1,1-1 0,0 1 0,0 0 1,0 0-1,6-2 0,1 1-18,-1 0 0,1 0-1,-1 0 1,1 2 0,0-1 0,11 1-1,-17 1 6,0 0 0,1 1-1,-1-1 1,0 1-1,0-1 1,0 1 0,-1 1-1,1-1 1,0 0 0,-1 1-1,0 0 1,1 0-1,-1 0 1,0 0 0,0 0-1,-1 0 1,1 1-1,-1 0 1,0-1 0,0 1-1,0 0 1,3 7 0,-4-8 1,1 1 1,-1-1 0,0 1 0,0-1-1,0 1 1,-1 0 0,1-1 0,-1 1-1,0 0 1,1-1 0,-2 1 0,1 0-1,0-1 1,-1 1 0,0-1 0,0 1-1,0 0 1,0-1 0,0 0 0,-1 1-1,0-1 1,1 0 0,-1 0 0,0 0 0,-1 0-1,1 0 1,-3 3 0,-4 0-125,0 0 1,0-1-1,0 0 1,-1 0-1,0-1 1,0 0 0,0-1-1,0 0 1,-20 3-1,10-4-329,0 0 1,0-1-1,0-1 0,-28-4 0,45 4 105,0-1 0,0 0 0,-1 1-1,1-1 1,0 0 0,0-1 0,1 1 0,-1 0 0,0-1 0,0 1-1,1-1 1,-1 0 0,1 0 0,-1 0 0,-2-3 0,-6-17-5438</inkml:trace>
  <inkml:trace contextRef="#ctx0" brushRef="#br0" timeOffset="25252.21">1158 6660 10277,'0'0'4039,"-20"-12"-395,-66-37-907,77 44-2321,0 0 0,0 1 0,-1 1 0,-15-5 0,20 7-295,0 1 1,0-1-1,1 1 1,-1 0-1,0 0 0,0 1 1,0-1-1,-4 2 1,6-1-107,1 0 1,-1 0-1,0 1 0,1-1 1,0 0-1,-1 1 1,1-1-1,0 1 1,0 0-1,-1 0 1,1 0-1,1 0 1,-1 0-1,0 0 1,0 1-1,1-1 0,0 1 1,-1-1-1,1 1 1,-1 4-1,-3 6 10,1 0 0,1 0 0,-1 13 0,4-26-25,-7 56 96,3 0 0,3 0 0,6 67 0,-1-86-68,1 0 0,1 0 0,2-1 0,2 0 0,2 0 0,22 48 0,-25-63-16,2-1 0,0-1 1,1 0-1,1 0 1,0-1-1,2-1 0,0 0 1,1-1-1,0-1 0,2 0 1,35 23-1,-39-31-29,-1-1 0,1 0 1,0-1-1,0-1 0,1 0 0,-1-1 0,1 0 0,0-1 0,-1-1 1,1 0-1,0-1 0,0-1 0,0 0 0,0-1 0,-1-1 1,1 0-1,-1-1 0,1-1 0,22-10 0,-10 2 34,-1-1 0,-1-1 0,0-1 0,-1-1 0,-1-2 0,0 0 0,-2-1 0,38-46 0,-44 47 11,-2-2 1,0 1-1,-1-2 1,-1 1-1,-1-2 1,-1 1-1,0-1 0,-2-1 1,6-40-1,-10 45-9,0-1 0,-2 0 0,-1 1-1,0-1 1,-1 1 0,-1-1 0,-1 1-1,-1-1 1,-1 1 0,0 0 0,-2 1 0,-12-28-1,3 18-40,-2 0 0,0 0 0,-2 2 0,-1 0 0,-1 2 0,-1 0 0,-1 2 0,-1 0 0,-31-20 0,39 30-9,0 1 1,-1 1 0,0 1 0,-1 0 0,0 1 0,0 1 0,-1 1 0,0 1 0,0 0 0,0 2 0,-1 0 0,1 2 0,-1 0 0,1 1 0,-37 5 0,44-2-234,0 1 1,0 0 0,1 1 0,0 0 0,0 1-1,0 1 1,0 0 0,1 0 0,1 1 0,-1 1-1,-13 14 1,15-14-1058,0 2 0,0-1 0,1 1 0,0 0 0,1 1 0,-10 21 0,8-8-5896</inkml:trace>
  <inkml:trace contextRef="#ctx0" brushRef="#br0" timeOffset="27972.41">2607 6323 3378,'0'0'14155,"0"-7"-13178,1 0-693,-1 4-183,1 1-1,-1-1 1,0 1-1,0-1 1,0 1 0,0-1-1,0 1 1,0-1-1,-1 1 1,1-1 0,-2-3-1,1 5-63,1 0 0,-1 0 0,0 1-1,1-1 1,-1 0 0,0 1 0,0-1-1,1 0 1,-1 1 0,0-1 0,0 1 0,0-1-1,0 1 1,0 0 0,0-1 0,0 1-1,0 0 1,0 0 0,0 0 0,0 0 0,-1 0-1,-28 0 14,19 0 12,4 0-50,0 0 0,0 1 1,1 0-1,-1 0 0,0 0 1,1 1-1,-1 0 0,1 1 1,-1-1-1,1 1 0,0 0 1,0 1-1,0-1 0,1 1 1,-1 0-1,1 1 0,0-1 1,0 1-1,1 0 0,-1 0 1,1 1-1,0-1 0,-5 11 1,1-3 0,1 0 0,1 1 1,0 0-1,1 0 0,0 0 1,1 0-1,1 1 0,0 0 1,1 0-1,1 0 0,0 19 1,1-31-11,0 0 1,1 1 0,-1-1 0,1 0-1,0 0 1,-1 0 0,2-1-1,-1 1 1,0 0 0,0 0 0,1-1-1,0 1 1,-1 0 0,1-1-1,0 0 1,0 1 0,1-1-1,-1 0 1,0 0 0,1 0 0,-1 0-1,1-1 1,-1 1 0,1-1-1,0 0 1,0 1 0,0-1-1,0 0 1,0-1 0,0 1 0,5 0-1,11 2-82,1 0-1,0-2 0,37-1 1,-31-1-332,-20 1 237,0 0 0,-1 0 0,1-1 0,-1 0 0,1 0 0,-1 0 0,10-4 0,-14 4 165,1 1 1,0-1-1,-1 0 0,1 0 1,-1 0-1,1-1 1,-1 1-1,0 0 0,0-1 1,1 1-1,-1 0 0,0-1 1,0 0-1,0 1 1,0-1-1,-1 1 0,1-1 1,0 0-1,-1 0 0,1 1 1,-1-1-1,0 0 1,1 0-1,-1 0 0,0 0 1,0-2-1,-1 4 38,1 0 0,-1-1 0,1 1 0,0-1-1,-1 1 1,1 0 0,-1-1 0,1 1 0,-1 0 0,0 0 0,1-1 0,-1 1-1,1 0 1,-1 0 0,1 0 0,-1 0 0,0-1 0,1 1 0,-1 0 0,1 0-1,-1 0 1,0 0 0,1 1 0,-1-1 0,0 0 0,-18 2 109,14-1-131,1 0 1,0 1-1,0-1 1,1 1-1,-1 0 1,0 1-1,1-1 1,-1 0 0,1 1-1,0 0 1,-1 0-1,1 0 1,1 0-1,-1 0 1,0 1 0,1-1-1,0 1 1,-3 6-1,0-1 10,1 0-1,0 0 1,1 1-1,0-1 0,1 1 1,-3 19-1,4-18 0,0 0-1,1 0 0,0 0 1,0 0-1,1 0 0,1 0 1,0 0-1,1 0 0,4 11 1,-5-17-13,1 0 0,-1 0 1,1 0-1,1-1 1,-1 1-1,1-1 0,0 1 1,0-1-1,0 0 1,0-1-1,1 1 1,-1-1-1,1 0 0,0 0 1,0 0-1,0-1 1,1 0-1,-1 0 0,7 2 1,-4-2-46,0 1 1,0-1 0,0-1-1,0 0 1,0 0 0,0 0-1,0-1 1,0 0 0,0-1-1,0 0 1,0 0-1,0 0 1,0-1 0,0-1-1,-1 1 1,1-1 0,-1 0-1,0-1 1,0 0 0,0 0-1,0-1 1,0 1 0,-1-1-1,0-1 1,0 1 0,-1-1-1,1 0 1,-1-1 0,0 1-1,-1-1 1,0 0-1,0 0 1,0 0 0,-1 0-1,0-1 1,0 0 0,2-13-1,1-13 652,-2-1 0,-2 1 0,-1-1 0,-1 1-1,-2-1 1,-8-43 0,10 78-604,0 0-1,0-1 1,0 1 0,0 0 0,0 0-1,0 0 1,0-1 0,0 1-1,0 0 1,0 0 0,0 0 0,0-1-1,0 1 1,0 0 0,0 0-1,0 0 1,0-1 0,0 1 0,0 0-1,0 0 1,1 0 0,-1 0-1,0 0 1,0-1 0,0 1 0,0 0-1,0 0 1,1 0 0,-1 0 0,0 0-1,0 0 1,0-1 0,0 1-1,1 0 1,-1 0 0,0 0 0,0 0-1,0 0 1,1 0 0,-1 0-1,0 0 1,0 0 0,0 0 0,1 0-1,-1 0 1,0 0 0,0 0-1,0 0 1,1 0 0,-1 0 0,0 0-1,0 0 1,0 1 0,0-1-1,1 0 1,-1 0 0,0 0 0,0 0-1,0 0 1,0 0 0,0 0 0,1 1-1,-1-1 1,12 8 116,-11-8-122,13 11-281,-1 0-1,1 1 1,-2 1-1,0 0 1,0 1-1,-1 0 1,-1 0-1,-1 1 1,11 22 0,-20-37 261,0 1 1,0-1 0,0 0 0,1 1 0,-1-1-1,0 0 1,0 1 0,0-1 0,0 0 0,0 1 0,1-1-1,-1 0 1,0 1 0,0-1 0,1 0 0,-1 0-1,0 1 1,0-1 0,1 0 0,-1 0 0,0 0-1,1 1 1,-1-1 0,0 0 0,1 0 0,-1 0 0,0 0-1,1 0 1,-1 0 0,0 0 0,1 0 0,-1 0-1,0 0 1,1 0 0,-1 0 0,0 0 0,1 0 0,-1 0-1,1 0 1,-1 0 0,0 0 0,1 0 0,-1 0-1,0 0 1,1-1 0,-1 1 0,0 0 0,0 0-1,1 0 1,-1-1 0,0 1 0,0 0 0,1 0 0,-1-1-1,0 1 1,0 0 0,1-1 0,-1 1 0,0 0-1,0-1 1,0 1 0,0 0 0,1-1 0,9-21 404,-5-4 115,0-1 1,1-39 0,-4 35 404,8-42 1,-10 73-901,0-1 0,0 1-1,1 0 1,-1 0 0,0-1 0,0 1 0,0 0-1,0 0 1,0-1 0,0 1 0,0 0 0,1 0-1,-1-1 1,0 1 0,0 0 0,0 0 0,0 0-1,1-1 1,-1 1 0,0 0 0,0 0 0,1 0-1,-1 0 1,0-1 0,0 1 0,1 0 0,-1 0-1,0 0 1,0 0 0,1 0 0,-1 0 0,0 0-1,0 0 1,1 0 0,-1 0 0,0 0 0,1 0-1,-1 0 1,0 0 0,0 0 0,1 0 0,-1 0-1,0 0 1,0 0 0,1 0 0,-1 1 0,0-1-1,0 0 1,1 0 0,-1 1 0,12 10-149,19 52 67,-27-51-17,0-1 1,1-1 0,1 1-1,-1-1 1,2 1 0,-1-2-1,1 1 1,1-1 0,16 16-1,-22-24-4,0 1-1,0-1 1,1 1-1,-1-1 1,0 0-1,1 0 1,0 0-1,-1 0 1,1 0 0,-1 0-1,1-1 1,0 0-1,-1 1 1,1-1-1,0 0 1,0 0-1,-1 0 1,1-1-1,0 1 1,-1-1-1,1 1 1,3-2-1,-3 0 32,1 0-1,-1 0 0,0 0 1,0 0-1,-1 0 0,1 0 0,0-1 1,-1 1-1,0-1 0,1 0 1,-1 0-1,0 0 0,0 0 1,-1 0-1,4-7 0,3-16 119,-1 0-1,-2 0 1,0-1 0,-2 0 0,-1 0-1,-1 0 1,-1 0 0,-5-38-1,3 51 95,-1 0 0,0 0 0,-1 0 0,0 0 0,-1 1 0,-1 0 0,0 0 0,-1 0 0,-11-14-1,7 11 178,-1 0 0,-1 1-1,-1 0 1,0 1-1,-1 1 1,-18-13 0,32 25-272,0 0 0,-1 0 0,0 0 0,1 0 0,-1 1 0,1-1 0,-1 0-1,0 1 1,1-1 0,-1 1 0,-2-1 0,3 1-40,1 0 0,-1 0 0,1 0 0,-1 0 0,1 0 0,-1 0 0,1 0 0,0 1 0,-1-1 0,1 0 0,-1 0 0,1 0-1,-1 1 1,1-1 0,0 0 0,-1 1 0,1-1 0,0 0 0,-1 1 0,1-1 0,0 0 0,-1 1 0,1-1 0,0 1 0,0-1 0,-1 0-1,1 1 1,-1 2-6,1 0 0,0 1 0,-1-1 0,1 0 0,0 0 0,0 0 0,1 0 0,-1 0-1,1 0 1,0 0 0,-1 0 0,3 3 0,1 6 6,1 0-1,1 0 1,0-1 0,1 0-1,13 18 1,51 53 68,-24-30 10,-46-50-88,31 34 35,-2 1 0,-2 1 1,-1 2-1,27 55 0,-52-90-445,0 0 0,-1 0 0,1 0 0,-1 0-1,0 0 1,0 0 0,0 10 0,-1-15 295,0 0 1,0 0-1,0 0 1,0 1-1,0-1 0,0 0 1,0 0-1,0 0 1,0 0-1,0 1 1,0-1-1,0 0 1,0 0-1,0 0 0,0 0 1,0 0-1,0 1 1,0-1-1,0 0 1,-1 0-1,1 0 1,0 0-1,-1 2-1260,0-2 1261,1 0-1,0 0 1,0 0-1,0 0 0,0 0 1,0 0-1,-1 0 1,1 0-1,0 0 1,0 0-1,0 0 1,0 0-1,-1 0 0,1 0 1,0 0-1,0-1 1,-2 1-828,-10 0-6062</inkml:trace>
  <inkml:trace contextRef="#ctx0" brushRef="#br0" timeOffset="30114.84">3306 6226 6131,'0'0'9129,"16"2"-9017,-8-1-120,7 1-119,0 1 1,0 0 0,0 1 0,0 0 0,15 8 0,-12-4-550,1 0 0,-1-1 0,1-2 0,0 1 0,1-2 0,0-1 0,32 2 0,-51-6 689,0 1 0,0-1-1,-1 1 1,1-1 0,0 1 0,0-1 0,0 1-1,-1-1 1,1 0 0,0 1 0,0-1 0,-1 0-1,1 0 1,-1 0 0,1 0 0,-1 1 0,1-1-1,-1 0 1,0 0 0,1 0 0,-1 0 0,0 0 0,1 0-1,-1 0 1,0 0 0,0 0 0,0 0 0,0 0-1,0 0 1,-1-1 0,1-43 1823,0 34-734,0 7-707,-3-30 2910,4 33-3190,-1 1 0,0-1 0,-1 0 0,1 1-1,0-1 1,0 0 0,0 1 0,0-1 0,0 1 0,-1-1-1,1 0 1,0 1 0,-1-1 0,1 1 0,0-1 0,-1 1-1,1-1 1,0 1 0,-1-1 0,1 1 0,-1-1 0,1 1-1,-1 0 1,1-1 0,-1 1 0,0 0 0,1-1 0,-1 1 0,1 0-1,-1 0 1,0-1 0,1 1 0,-1 0 0,1 0 0,-1 0-1,0 0 1,1 0 0,-1 0 0,0 0 0,1 0 0,-1 0-1,0 0 1,0 1 0,0-1-115,0 1-1,0 0 1,1-1 0,-1 1 0,0 0-1,1 0 1,-1-1 0,0 1-1,1 0 1,-1 0 0,1 0-1,0 0 1,-1 0 0,1 0-1,0 0 1,-1 0 0,1 0 0,0 0-1,0 0 1,0 0 0,0 1-1,0 26 30,0-20-22,0-6-4,0 1 0,1-1-1,0 0 1,-1 0 0,1 1-1,0-1 1,0 0 0,0 0-1,0 0 1,0 0-1,0 0 1,1 0 0,-1 0-1,1 0 1,-1-1 0,1 1-1,0 0 1,0-1-1,0 0 1,0 1 0,0-1-1,0 0 1,0 0 0,0 0-1,0 0 1,0 0 0,1-1-1,3 2 1,5 0-434,1 1 0,-1-1 0,1-1 0,18 0 0,-28-1 324,-1 0-1,1 0 1,0-1-1,0 1 1,0 0-1,0-1 1,0 0-1,0 1 1,0-1 0,-1 0-1,1 0 1,0 0-1,0 0 1,-1 0-1,1 0 1,-1 0-1,1-1 1,1-2-1,0 1 20,-1-1-1,0 1 0,0-1 0,0 1 0,0-1 0,-1 0 1,1 0-1,1-7 0,-2 1 131,1 0 0,-1 0 0,0-1 0,-1 1-1,-1 0 1,-2-18 0,3 25 78,-1 0 0,0 0 0,0 1-1,-1-1 1,1 0 0,-1 1 0,1-1 0,-1 1-1,0 0 1,0-1 0,0 1 0,0 0 0,0 0-1,0 0 1,0 1 0,-1-1 0,1 0 0,-1 1-1,1 0 1,-5-2 0,3 1-9,0 1 1,0 0-1,0-1 0,0 2 1,0-1-1,0 0 0,0 1 1,0 0-1,-1 0 0,1 0 1,0 0-1,0 1 1,0-1-1,-5 2 0,7 0-102,-1 0 0,1-1 0,0 1 0,-1 0 0,1 0 0,0 0 0,0 1 0,0-1-1,1 0 1,-1 1 0,0-1 0,1 1 0,0 0 0,-1-1 0,1 1 0,0 0 0,1 0 0,-1 0 0,0 0 0,1 0-1,-1 0 1,1 0 0,0 3 0,-1 7 21,1 0 0,0 0 0,1 1-1,2 12 1,1-11-13,1-1-1,0 0 1,2 0-1,-1 0 1,1 0 0,1-1-1,1 0 1,0-1-1,0 0 1,1 0-1,0-1 1,1-1 0,14 12-1,-22-20-35,1 1-1,-1-1 1,0 0-1,1 0 1,0 0-1,-1 0 1,1-1-1,0 1 1,0-1-1,0 0 1,0 0-1,0 0 1,0-1-1,0 1 1,0-1-1,0 0 1,0 0-1,0-1 1,0 1-1,6-2 1,-6 0 0,-1 1-1,1-1 1,-1 0 0,1 0 0,-1-1 0,0 1 0,0-1 0,0 1 0,0-1-1,0 0 1,0 0 0,-1 0 0,0-1 0,0 1 0,0 0 0,0-1 0,0 0-1,0 1 1,-1-1 0,2-5 0,3-19 521,-1 0 0,-2 0-1,0 0 1,-2-1 0,-3-29-1,2 10 1806,5 56-2451,83 122-124,-54-77-808,-33-50 944,1-1 1,0 1 0,0-1 0,0 1 0,1-1 0,-1 0 0,1 0 0,-1 0 0,5 3 0,-6-5 115,0 1 0,0-1 0,0 0 1,1 1-1,-1-1 0,0 0 0,0 1 0,0-1 0,0 0 1,0 0-1,0 0 0,0 0 0,0 0 0,0-1 0,0 1 1,0 0-1,0 0 0,1-1 0,-1 1 0,0 0 0,0-1 1,0 1-1,-1-1 0,1 1 0,0-1 0,0 0 1,0 1-1,0-1 0,0 0 0,-1 0 0,1 0 0,0 1 1,0-3-1,5-6 24,0 0-1,-1-1 1,0 1 0,-1-1 0,0-1 0,3-12 0,12-69 173,-13 61 386,11-43 1,-17 74-554,0-1 0,0 0 1,1 1-1,-1-1 0,0 1 0,0-1 0,0 0 0,0 1 1,0-1-1,1 1 0,-1-1 0,0 0 0,1 1 0,-1-1 1,0 1-1,1-1 0,-1 1 0,1-1 0,-1 1 0,0-1 1,1 1-1,-1 0 0,1-1 0,0 1 0,-1 0 0,1-1 1,-1 1-1,1 0 0,-1 0 0,1-1 0,0 1 1,-1 0-1,1 0 0,0 0 0,-1 0 0,1 0 0,0 0 1,-1 0-1,1 0 0,-1 0 0,1 0 0,0 0 0,-1 0 1,1 1-1,0-1 0,-1 0 0,1 0 0,-1 1 0,1-1 1,-1 0-1,1 1 0,-1-1 0,1 1 0,-1-1 1,1 0-1,-1 1 0,1-1 0,-1 1 0,0-1 0,1 1 1,-1 0-1,0-1 0,1 1 0,-1 0 0,26 44-248,-23-38 313,17 34-183,-15-28-222,0-1 1,1 1-1,1-1 1,0 0-1,14 16 1,-19-26 83,0 0 1,0 0-1,1 0 1,-1 0-1,0-1 1,1 0-1,-1 1 1,1-1-1,-1 0 1,1 0 0,0 0-1,-1 0 1,1-1-1,0 1 1,0-1-1,-1 0 1,1 1-1,0-1 1,0-1-1,0 1 1,-1 0-1,1-1 1,0 1-1,0-1 1,-1 0-1,1 0 1,0 0-1,-1 0 1,4-2-1,4-3-693,1 0 0,-1-1-1,0 0 1,-1-1 0,10-9-1,-8 6 703,0-1-1,0 0 1,-2 0-1,1-1 1,-2 0-1,12-24 0,-15 29 808,-2-1 0,1-1 0,-2 1-1,1 0 1,-1-1 0,0 1 0,-1-1-1,0 0 1,-1 1 0,0-1 0,0 0-1,-3-10 1,2 16-288,0 0-1,0 1 0,0-1 1,-1 1-1,1-1 1,-1 1-1,0 0 0,0 0 1,0 0-1,-1 0 1,1 0-1,-1 0 0,1 0 1,-1 1-1,0 0 1,0-1-1,0 1 0,-1 0 1,1 0-1,0 1 1,-8-3-1,1 0 101,0 1 0,0 0 0,0 1 0,-1 0 0,1 1-1,-18 0 1,27 1-378,-1 0 0,1 0-1,-1 1 1,0-1-1,1 0 1,-1 1 0,1-1-1,-1 1 1,1 0 0,-1-1-1,1 1 1,-1 0-1,1 0 1,0 0 0,0 0-1,-1 0 1,1 0 0,0 0-1,-1 2 1,-1 1 6,1 0 0,-1 0 0,1 0 0,0 0 0,0 0 0,-2 9 0,1 3-1,0-1 0,1 1-1,-1 17 1,2-18-4,1 0 0,0 0 1,1 0-1,1 0 0,0-1 0,6 21 0,-7-31-21,1 0-1,-1 0 0,1-1 0,0 1 0,0 0 1,1-1-1,-1 0 0,0 1 0,1-1 0,0 0 1,0 0-1,0 0 0,0-1 0,0 1 0,1-1 1,-1 0-1,1 0 0,-1 0 0,1 0 0,0-1 0,0 1 1,0-1-1,0 0 0,0 0 0,0-1 0,0 1 1,0-1-1,5 0 0,-3 1-61,0-1 0,0-1 0,0 1 0,0-1 0,1 0 0,-1 0 0,-1-1 0,1 1 0,0-1 0,0-1 0,-1 1 0,1-1 0,-1 0 0,0 0 0,0-1 0,0 0 0,0 1 0,0-2 0,-1 1 0,0 0 0,0-1 0,0 0 0,0 0 0,-1 0 0,3-6 0,1-2 65,0 1-1,-1-1 0,-1 0 0,0-1 0,-1 1 0,-1-1 0,0 0 0,2-20 1,-2-15 171,-3-53-1,-1 69 58,1 13 57,-2-1 1,0 1-1,-1 1 1,-1-1-1,-1 0 1,0 1-1,-13-28 1,13 60 59,2 10-351,1 1 1,2-1-1,0 1 0,2 0 1,0-1-1,10 39 0,-4-30 33,2-1-1,1 0 0,2-1 0,20 37 1,-29-60-88,0-1 0,0 0 1,0 0-1,1 0 0,0 0 1,0-1-1,1 0 0,-1 0 1,1-1-1,0 1 0,0-1 1,1 0-1,8 3 0,-11-5 40,0-1 0,0 0 0,0 0 1,0 0-1,0 0 0,0-1 0,0 0 0,1 1 0,-1-1 0,0-1 0,0 1 0,0-1 1,0 0-1,0 0 0,0 0 0,0 0 0,0-1 0,0 1 0,-1-1 0,1 0 0,-1 0 1,1 0-1,-1-1 0,0 1 0,4-5 0,2-1 19,-1 0 0,-1-1 0,0 0-1,0-1 1,0 1 0,-1-1 0,-1 0 0,0-1 0,0 0 0,6-21-1,-6 8 104,-1 0 0,-1 0 0,-1 0-1,-1-29 1,0 51-59,-1-1 0,0 1 0,0 0 0,0-1 0,-1 1 0,1 0 0,0 0 0,-1-1 0,0 1 0,1 0 1,-1 0-1,0 0 0,0 0 0,0 0 0,-1 0 0,1 0 0,0 0 0,-1 0 0,1 0 0,-1 1 0,0-1 0,1 0 0,-1 1 0,0 0 0,0-1 0,0 1 0,0 0 0,0 0 0,0 0 0,0 0 0,0 1 0,-1-1 0,-3 0 0,5 1-36,1 0-1,-1 1 1,0-1-1,1 0 1,-1 1-1,0-1 1,1 1-1,-1-1 1,0 1-1,1-1 1,-1 1-1,1 0 1,-1-1-1,1 1 0,-1 0 1,1-1-1,0 1 1,-1 0-1,1-1 1,0 1-1,-1 0 1,1 0-1,0-1 1,0 1-1,0 0 1,0 0-1,0 0 1,0-1-1,0 3 1,-1 31 8,1-27-3,0 2-68,1 0 0,0-1 0,1 1 0,0 0 0,0-1 0,1 0 1,0 1-1,0-1 0,1 0 0,0 0 0,0-1 0,1 1 0,0-1 1,0 0-1,1-1 0,0 1 0,0-1 0,0 0 0,1 0 0,0-1 0,0 0 1,1 0-1,-1-1 0,1 0 0,0 0 0,0-1 0,0 0 0,1 0 1,-1-1-1,1 0 0,11 1 0,-16-2-28,-1-1 0,1 0 0,-1 0 0,1 0 0,0 0 0,-1 0 0,1-1 0,-1 1 0,1-1 0,-1 0 0,1 0 0,-1-1 0,0 1 0,0-1 0,1 1 0,-1-1 0,0 0 0,-1 0 0,1 0 0,0-1 0,0 1 0,-1-1 0,0 0 1,1 1-1,-1-1 0,0 0 0,0 0 0,-1 0 0,1-1 0,1-3 0,1-3 66,0 1-1,-1-1 1,0 0 0,-1 0 0,0 0 0,0-16 0,-1-64 1026,-2 45 492,0 30-44,1 23-896,3 29-566,5-10-550,1-1 1,1 1-1,1-1 1,20 33-1,-30-58 499,0 1 1,0-1-1,0 0 0,0 1 0,0-1 1,0 0-1,0 0 0,0 0 0,1 0 1,-1 0-1,0 0 0,0 0 0,1-1 1,-1 1-1,1 0 0,-1-1 1,1 1-1,-1-1 0,1 1 0,-1-1 1,1 0-1,-1 0 0,1 0 0,0 0 1,-1 0-1,1 0 0,-1 0 1,1 0-1,-1-1 0,1 1 0,-1 0 1,1-1-1,-1 0 0,1 1 0,-1-1 1,1 0-1,-1 1 0,0-1 1,1 0-1,-1 0 0,0 0 0,0 0 1,0-1-1,0 1 0,1-1 0,4-5 28,0 1 0,0-1 0,-1-1 0,0 1 0,-1-1 0,6-12 0,0-7 367,-1-1-1,9-49 1,-13 46 2153,1-50-1,-6 97-2602,0 0-1,1 0 1,1 0-1,0-1 1,8 27-1,-8-37-98,0 0-1,0-1 1,0 1-1,1 0 1,0-1-1,0 1 1,0-1-1,0 0 1,1 0-1,0 0 1,0 0-1,0-1 1,0 1-1,0-1 1,1 0-1,-1-1 1,1 1-1,0-1 1,0 0-1,0 0 1,6 2-1,-3-2-577,-1 0 1,1-1-1,-1 1 0,1-2 0,0 1 1,0-1-1,0 0 0,-1-1 0,1 1 1,0-2-1,-1 1 0,1-1 0,-1 0 1,11-5-1,11-13-3294</inkml:trace>
  <inkml:trace contextRef="#ctx0" brushRef="#br0" timeOffset="30566.38">5747 5697 1553,'0'0'7200,"2"-18"-3643,4-55-551,-6 70-2787,0 0-1,0-1 0,0 1 0,0 0 0,-1 0 1,1 0-1,-1 0 0,0 0 0,0 1 1,0-1-1,0 0 0,0 0 0,-1 0 1,1 1-1,-1-1 0,0 1 0,0-1 0,0 1 1,0 0-1,0 0 0,0 0 0,-1 0 1,1 0-1,-1 0 0,1 1 0,-1-1 0,-3 0 1,-1-1 66,0 0 1,-1 1 0,0 0-1,1 0 1,-1 1 0,0 0 0,-13 0-1,17 1-249,0 0 0,0 0 0,0 0 0,0 1 0,0 0 0,0 0 0,0 0-1,0 0 1,0 0 0,0 1 0,1-1 0,-1 1 0,1 0 0,-1 0 0,-4 5 0,4-3-27,1 0 0,-1 0 1,1 1-1,0 0 0,0-1 0,1 1 1,-1 0-1,1 1 0,0-1 0,1 0 1,-2 6-1,0-2 5,2-1 0,-1 1 0,1-1 0,0 1 0,1-1 0,-1 1 0,4 16 0,-3-22-17,1 0 0,-1 0 0,1 0 0,0 0 0,0 0 0,1 0 0,-1-1 0,1 1 0,-1 0 0,1-1 0,0 1 0,0-1 0,0 0 0,0 0 0,0 0 0,0 0 0,1 0 0,-1 0 0,1 0 0,-1-1 0,1 1 0,0-1 0,-1 0 0,1 0 0,4 1 1,0 0-93,-1 0 1,1-1-1,-1 0 1,1 0-1,0-1 1,-1 0-1,1 0 1,-1 0-1,1-1 1,0 0-1,-1 0 1,12-4-1,-13 3 75,-1-1 0,0 1-1,0-1 1,0 1 0,0-1 0,0 0-1,-1-1 1,1 1 0,-1-1-1,0 1 1,0-1 0,0 0-1,-1 0 1,1 0 0,-1 0-1,0-1 1,0 1 0,1-6-1,1-2 369,-2 0-1,1-1 0,-2 1 0,1-1 0,-2 1 0,1-1 0,-2 1 0,-2-16 1,-3 7 1063,2 31-422,0 36-698,7-5-235,1 0-1,2-1 0,2 0 0,21 62 0,-21-73-29,17 54 10,-4-17-255,14 81-1,-35-145 122,1-1 0,-1 0-1,0 1 1,1-1 0,-1 1 0,0-1-1,0 0 1,0 1 0,0-1 0,0 1-1,0-1 1,0 1 0,-1-1 0,1 1 0,0-1-1,-1 0 1,1 1 0,-1-1 0,0 0-1,1 1 1,-2 1 0,-1-2-92,1 0 1,-1 0 0,1-1-1,-1 1 1,1-1-1,-1 1 1,1-1-1,-1 0 1,1 0 0,-1 0-1,-2-1 1,3 1 170,-8 0-930,0-1-1,0 0 0,0-1 0,0 0 1,0 0-1,1-1 0,-1-1 0,-11-5 0,-50-25-9300</inkml:trace>
  <inkml:trace contextRef="#ctx0" brushRef="#br0" timeOffset="32542.67">6544 5469 4834,'0'0'11590,"-9"-3"-11465,-31-6-106,40 9-20,-1-1 1,1 1-1,-1 0 1,0 0-1,1 0 1,-1 0-1,1 0 1,-1 0-1,1 1 1,-1-1-1,1 0 1,-1 0-1,1 0 1,-1 0 0,1 1-1,-1-1 1,1 0-1,-1 0 1,1 1-1,-1-1 1,1 0-1,0 1 1,-1-1-1,1 1 1,-1-1-1,1 0 1,0 1-1,0-1 1,-1 1-1,1-1 1,0 1 0,0-1-1,-1 1 1,1-1-1,0 1 1,0-1-1,0 1 1,0-1-1,0 1 1,0-1-1,0 1 1,0 0-1,0-1 1,0 1-1,0-1 1,0 1-1,0-1 1,0 1 0,1-1-1,-1 1 1,0-1-1,0 1 1,0-1-1,1 1 1,-1-1-1,0 1 1,1-1-1,-1 0 1,1 1-1,-1-1 1,0 0-1,1 1 1,-1-1-1,1 0 1,-1 1 0,1-1-1,0 1 1,2-2 25,-1 1 1,1-1 0,-1 0 0,1 0 0,-1 0 0,1 0 0,-1 0 0,1 0 0,-1-1-1,0 1 1,0-1 0,0 1 0,0-1 0,0 0 0,0 0 0,0 0 0,0 0 0,-1 0-1,1 0 1,-1-1 0,0 1 0,2-4 0,2-3-5,-1-1 0,0 1 1,-1-1-1,4-18 0,-3 5-3,-2 0 1,0 0-1,-1-1 0,-1 1 0,-2 0 0,-8-45 1,3 35 964,-3 0 0,0 1 0,-2 0 0,-17-32 0,28 63-872,1 0 1,0 0-1,0 1 1,-1-1-1,1 0 1,0 0-1,-1 0 1,1 1-1,-1-1 1,1 0-1,-1 0 1,0 1 0,1-1-1,-1 0 1,0 1-1,1-1 1,-1 1-1,0-1 1,-1 0-1,-2 22 505,2 49-534,4 0-1,2 0 0,3-1 1,4 0-1,30 107 0,23 39 170,-44-161-163,49 97 0,-65-143-101,0 0-1,1-1 1,1 1 0,-1-1-1,1 0 1,10 8-1,-14-13 7,-1 0-1,1-1 1,0 0-1,0 1 0,0-1 1,0 0-1,0 0 0,0 0 1,1-1-1,-1 1 0,0 0 1,0-1-1,1 1 0,-1-1 1,0 0-1,1 0 0,-1 0 1,0 0-1,1 0 1,-1 0-1,0-1 0,0 1 1,1-1-1,-1 1 0,0-1 1,0 0-1,0 0 0,0 0 1,1 0-1,1-2 0,2-2 10,0 0-1,-1-1 1,0 0-1,0 1 1,0-2-1,-1 1 0,0 0 1,0-1-1,0 0 1,2-8-1,1-2 13,-1 0 0,-1 0 0,5-25 0,-7 25-11,0 1 0,-1-1 0,-1 0 0,-1 0 0,0 0 0,-1 0 0,-1 0 0,0 1 0,-2-1 0,1 0 0,-2 1 0,-1 0 0,0 0 0,0 1 0,-2 0 0,-10-17 0,8 17-6,0 1 0,-1 0 0,-1 1 0,0 0 0,-21-16 0,28 25-52,0 0 1,0 1-1,0-1 1,-1 1-1,1 1 1,-1-1-1,0 1 1,0 0-1,1 0 1,-1 0-1,-1 1 1,1 0-1,0 0 1,0 1-1,0-1 1,-1 2-1,1-1 1,-12 2-1,16-1-63,0 0 0,0 0-1,0 0 1,0 0 0,0 1 0,0-1-1,0 1 1,0-1 0,1 1-1,-1-1 1,0 1 0,1 0-1,0 0 1,-1 0 0,1 0-1,0 0 1,0 0 0,0 0 0,0 0-1,0 0 1,1 0 0,-1 1-1,1-1 1,-1 0 0,1 0-1,0 1 1,0 3 0,0-2-267,0-1 0,0 0 0,0 1 0,0-1 0,1 0 0,-1 1 0,1-1 0,0 0 0,0 1 0,0-1 1,1 0-1,-1 0 0,1 0 0,-1 0 0,1 0 0,0-1 0,0 1 0,3 3 0,22 11-4788</inkml:trace>
  <inkml:trace contextRef="#ctx0" brushRef="#br0" timeOffset="33432.34">6853 5309 10549,'0'0'3620,"-7"-18"-325,-2-8-2171,-4-14 1900,-22-44-1,31 108-2764,2 1-215,1 1 1,1 0-1,1 0 0,2 0 1,7 38-1,-7-56-65,-1 0 0,1 0 0,0-1-1,0 1 1,1-1 0,0 0 0,1 0-1,-1-1 1,9 10 0,-8-12-71,-1 0-1,1 0 0,-1-1 1,1 0-1,0 1 1,0-2-1,1 1 1,-1-1-1,1 1 1,-1-2-1,1 1 1,0 0-1,-1-1 1,11 1-1,-13-2 32,0 1 0,1-1 0,-1 0-1,1 0 1,-1 0 0,1-1 0,-1 1 0,1-1 0,-1 1 0,1-1-1,-1 0 1,0-1 0,0 1 0,1 0 0,-1-1 0,0 0-1,4-3 1,-4 2 49,0-1-1,-1 1 0,0 0 0,0-1 1,0 1-1,0-1 0,-1 0 0,1 1 1,-1-1-1,0 0 0,0 0 0,0 0 1,-1 0-1,1 0 0,-1-6 1,1-11 45,0 0 0,-4-28 0,1 40 34,1 1-1,-1 0 1,0 0-1,-1 0 1,0 1 0,0-1-1,-1 0 1,-8-12 0,7 12 98,2 3-22,0 0 1,-1 0 0,1 0 0,-1 0 0,0 0 0,-1 1 0,1 0 0,-1-1-1,1 2 1,-1-1 0,-10-5 0,15 9-144,0 0 1,0 0-1,-1 0 1,1 0-1,0 1 0,-1-1 1,1 0-1,0 0 1,0 0-1,-1 0 1,1 0-1,0 1 0,0-1 1,-1 0-1,1 0 1,0 0-1,0 1 0,0-1 1,-1 0-1,1 0 1,0 0-1,0 1 0,0-1 1,0 0-1,0 1 1,-1-1-1,1 0 1,0 0-1,0 1 0,0-1 1,0 0-1,0 1 1,0-1-1,0 0 0,0 0 1,0 1-1,0-1 1,0 16-70,0-13 87,0 5-22,0 0-1,0 0 0,1-1 0,0 1 0,1 0 0,2 10 0,-2-14-12,0 0 0,0 0-1,0-1 1,1 1-1,-1-1 1,1 1 0,0-1-1,0 0 1,0 0-1,0 0 1,1-1 0,-1 1-1,6 2 1,-1 0-198,1 0 1,0-1 0,0 0-1,1 0 1,-1-1-1,1 0 1,-1-1-1,1 0 1,0-1-1,0 0 1,0 0-1,18-2 1,-26 1 167,1 0 0,-1-1 0,0 1-1,0-1 1,0 1 0,0-1 0,0 0 0,0 0 0,0 0 0,0 0 0,0 0-1,0-1 1,-1 1 0,1 0 0,0-1 0,-1 1 0,3-4 0,-2 1 13,1 0 0,-1 0 0,0 0 0,0 0 0,0-1 0,0 1 0,1-9 0,0-5 255,0 0 0,-2 0 0,0-22-1,-1 35-114,0-3 151,1 6-149,-1 0-1,0-1 0,1 1 0,-1 0 1,0 0-1,0-1 0,-1 1 1,1 0-1,0 0 0,-1-1 0,1 1 1,-1 0-1,0 0 0,0 0 0,0 0 1,0 0-1,0 0 0,0 0 1,0 0-1,-1 0 0,-2-3 0,3 5-100,1 0-1,-1 1 1,1-1-1,0 0 1,-1 0-1,1 1 1,0-1-1,-1 0 1,1 1-1,0-1 0,-1 0 1,1 1-1,0-1 1,0 0-1,0 1 1,-1-1-1,1 1 1,0-1-1,0 0 1,0 1-1,0-1 0,0 1 1,-1-1-1,1 1 1,0-1-1,0 0 1,0 1-1,0-1 1,0 1-1,1-1 1,-1 1-1,0 0 0,-1 19-97,1-18 116,0 7-23,0 1 0,1 0 0,-1-1 0,2 1 0,0 0 0,0-1 0,6 16 0,-6-21-41,0 0-1,0-1 1,0 1 0,1-1-1,0 1 1,-1-1 0,1 0-1,0 0 1,1-1-1,-1 1 1,1 0 0,-1-1-1,1 0 1,0 0-1,-1 0 1,1 0 0,0-1-1,0 0 1,0 1 0,6 0-1,-5-1-66,-1 0-1,1 0 1,-1 0-1,1-1 1,0 0 0,-1 0-1,1 0 1,0 0-1,-1 0 1,1-1-1,-1 0 1,1 0-1,4-2 1,-6 1 86,0 0 1,0 0-1,0 0 0,-1-1 1,1 1-1,0-1 0,-1 1 1,0-1-1,0 0 0,1 0 0,-2 0 1,1 0-1,0 0 0,-1-1 1,1 1-1,1-7 0,1-10 328,-1-1-1,0 0 1,-1 0 0,-2 0-1,0 0 1,-4-29-1,2 40 332,0 13-208,-1 17-375,3-1-46,0 1 0,5 22-1,-4-35-19,1 1 0,0 0 0,1-1 0,0 1 0,0-1 0,1 0 0,0 0 0,5 8 0,-3-7-332,0 0 0,1 0 1,0 0-1,9 8 0,10 0-3065,5-10-4617,-12-6-2148</inkml:trace>
  <inkml:trace contextRef="#ctx0" brushRef="#br0" timeOffset="34819.82">7538 5052 3682,'0'0'19547,"-3"-7"-19016,2 0-440,4 8-25,13 17 12,20 31-14,-10-7-137,27 53-1,-53-95 67,0 0 0,0-1 0,0 1-1,0 0 1,0 0 0,0 0 0,0 0 0,0 0-1,1 0 1,-1-1 0,0 1 0,0 0 0,0 0-1,0 0 1,0 0 0,0 0 0,0 0-1,0 0 1,0 0 0,0-1 0,1 1 0,-1 0-1,0 0 1,0 0 0,0 0 0,0 0 0,0 0-1,0 0 1,1 0 0,-1 0 0,0 0 0,0 0-1,0 0 1,0 0 0,0 0 0,0 0-1,1 0 1,-1 0 0,0 0 0,0 0 0,0 0-1,0 0 1,0 0 0,0 0 0,1 0 0,-1 0-1,0 0 1,0 0 0,0 0 0,0 1 0,0-1-1,0 0 1,0 0 0,1 0 0,-1 0-1,0 0 1,0 0 0,0 0 0,0 0 0,0 1-1,0-1 1,0 0 0,0 0 0,0 0 0,0 0-1,3-12 156,-2-174 450,-2 97 477,12 91-1040,0 10-50,1 0 0,-1 1 0,-1 1 0,-1-1 1,16 31-1,-24-43 13,48 99-656,-19-35-1477,-30-65 2107,0 0 0,0 1 0,0-1 0,0 0 1,1 0-1,-1 1 0,0-1 0,0 0 0,0 0 1,0 0-1,1 1 0,-1-1 0,0 0 0,0 0 1,0 0-1,1 0 0,-1 0 0,0 1 1,0-1-1,1 0 0,-1 0 0,0 0 0,0 0 1,1 0-1,-1 0 0,0 0 0,0 0 0,1 0 1,-1 0-1,0 0 0,0 0 0,1 0 0,-1 0 1,0 0-1,0 0 0,1 0 0,-1 0 0,0 0 1,0 0-1,1-1 0,-1 1 0,0 0 0,0 0 1,0 0-1,1 0 0,-1 0 0,0-1 0,0 1 1,0 0-1,1 0 0,-1 0 0,0-1 1,0 1-1,0 0 0,0 0 0,0-1 0,8-13 103,0-12-55,-1 0 1,6-41 0,-10 45 210,1 1 0,0 0 0,2 1 0,0-1 0,12-25 0,-17 45-197,-1 0 0,1 0 0,-1 0 0,1 0 0,-1-1-1,1 1 1,0 0 0,0 0 0,-1 1 0,1-1 0,0 0 0,0 0-1,0 0 1,0 0 0,0 1 0,0-1 0,0 0 0,0 1 0,0-1 0,0 1-1,0 0 1,1-1 0,1 0 0,-2 2-24,0-1 0,1 1 0,-1-1 0,0 1 0,0-1 0,1 1 0,-1-1 0,0 1 0,0 0 0,0 0-1,0 0 1,0-1 0,0 1 0,0 0 0,0 0 0,-1 0 0,1 1 0,1 0 0,4 9-44,0 0 0,0 1 1,5 18-1,-8-21 109,7 19-104,15 35 94,-23-58-183,0-1-1,1 1 0,0 0 1,0-1-1,0 0 1,1 0-1,-1 0 0,1 0 1,8 6-1,-10-9 58,0 1 0,1-1 0,-1 0 0,1 0 0,-1 0-1,1 0 1,-1 0 0,1-1 0,-1 1 0,1-1 0,0 0 0,0 0 0,-1 0 0,1 0 0,0 0-1,-1 0 1,1-1 0,0 1 0,-1-1 0,1 0 0,-1 1 0,1-1 0,-1-1 0,1 1-1,-1 0 1,0-1 0,1 1 0,-1-1 0,0 1 0,0-1 0,0 0 0,0 0 0,-1 0-1,1 0 1,1-3 0,4-4 36,0-1-1,-1 1 0,0-2 0,-1 1 1,0-1-1,6-18 0,-6 9 380,0 0-1,-2 0 1,0 0-1,-1 0 1,-1 0-1,-1-1 1,-4-33-1,-4 32 418,8 21-699,0 0 0,-1 0 0,1 0 0,-1 0 0,1 0 0,-1 0 0,1 0 0,-1 1-1,0-1 1,1 0 0,-1 0 0,0 1 0,1-1 0,-1 0 0,0 1 0,0-1 0,0 1 0,0-1 0,0 1 0,0-1-1,-1 1 1,-1 19-200,2 7 168,1 0 1,1 0-1,8 47 0,-8-65-133,1-1 0,0 1 1,0-1-1,1 0 0,0 0 1,0 0-1,1 0 0,0 0 1,0-1-1,0 1 1,1-1-1,0-1 0,0 1 1,1-1-1,-1 1 0,1-1 1,13 7-1,-17-10-17,0-1 0,1 0 0,-1 1-1,0-1 1,1 0 0,-1 0 0,1-1 0,0 1 0,-1 0-1,1-1 1,-1 0 0,1 0 0,0 0 0,-1 0 0,1 0-1,0 0 1,-1 0 0,1-1 0,0 0 0,-1 1 0,3-2-1,-2 0 65,0 0-1,0 0 0,-1 0 1,1-1-1,-1 1 0,1-1 1,-1 1-1,0-1 0,0 0 1,0 0-1,0 0 0,-1 0 1,1 0-1,0-4 0,3-8 178,-1-1-1,0 0 0,-1 0 0,-1 0 0,0-25 1,-1-143 4052,-7 284-3890,6-84-323,1 0-1,1 0 1,0 0-1,7 27 1,-7-37-161,0-1 1,0 1 0,0-1-1,1 1 1,-1-1 0,2 0-1,-1 0 1,0 0 0,1 0-1,0 0 1,0-1 0,0 0-1,1 0 1,-1 0 0,1 0-1,6 3 1,-8-6-19,0 1 0,0-1 0,1 1 0,-1-1 0,0 0 1,1 0-1,-1-1 0,1 1 0,0-1 0,-1 0 0,1 0 0,-1 0 0,1 0 0,-1-1 0,1 1 0,-1-1 0,1 0 0,-1 0 1,1 0-1,-1 0 0,0-1 0,0 1 0,1-1 0,-1 0 0,0 0 0,-1 0 0,1-1 0,0 1 0,-1 0 0,1-1 0,2-4 1,4-4 109,-1 0 0,0-1 0,-1 0 1,0-1-1,-1 0 0,7-21 0,-5 10 298,-2 0 0,-1-1 0,5-46-1,-6-75 2403,-4 136-2352,-1-4 278,1 1 0,-2-1 0,0 1 0,-7-25 0,7 32-223,0-1 0,-1 0 0,0 1 1,0 0-1,-1-1 0,1 1 0,-1 0 0,-1 1 1,1-1-1,-10-8 0,14 14-290,-1-1 0,1 1 0,0 0 1,0 0-1,-1 0 0,1-1 0,0 1 0,-1 0 0,1 0 0,0 0 0,-1 0 0,1 0 0,0 0 1,-1 0-1,1 0 0,0 0 0,-1 0 0,1 0 0,0 0 0,-1 0 0,1 0 0,0 0 0,-1 0 1,1 0-1,0 0 0,0 0 0,-1 1 0,1-1 0,0 0 0,-1 0 0,1 0 0,0 0 0,0 1 0,-1-1 1,1 0-1,0 0 0,0 1 0,0-1 0,-1 0 0,1 0 0,0 1 0,0-1 0,0 0 0,0 1 1,-1-1-1,1 0 0,0 1 0,0-1 0,0 0 0,0 1 0,0-1 0,-5 23-173,5-20 207,-3 18-55,2-1 1,0 1 0,1 0 0,1-1-1,1 1 1,1-1 0,1 1 0,1-1-1,0 0 1,1 0 0,2-1 0,0 0-1,1 0 1,0-1 0,2 0-1,0-1 1,1 0 0,1-1 0,15 15-1,-23-26-298,1-1-1,-1 1 0,1-1 1,0-1-1,0 1 1,0-1-1,1 0 0,-1-1 1,1 1-1,0-1 0,-1 0 1,10 0-1,-9-1-759,0 0-1,-1-1 1,1 0 0,0 0-1,0-1 1,0 0-1,12-3 1,13-12-7456</inkml:trace>
  <inkml:trace contextRef="#ctx0" brushRef="#br0" timeOffset="167462.11">9009 4687 2065,'0'0'2772,"4"0"-2612,3 1-73,0 0 0,-1 0 0,1-1 0,0 0 0,0 0 0,-1-1 0,12-2 0,-15 2-41,-1 0 0,1 0 0,0-1 0,-1 1 0,1-1 0,-1 1 0,0-1 0,1 0 0,-1 0 0,0 0 0,0 0 0,0 0 0,0-1 0,0 1 0,-1 0 0,1-1 0,-1 0 0,0 1 0,1-1-1,-1 0 1,1-3 0,-1 2 140,0 0 0,0 0 0,0 0 0,0-1-1,0 1 1,-1 0 0,0 0 0,0 0 0,0-1 0,-2-7-1,2 10-50,-1 0 0,0 0 0,0-1-1,0 1 1,0 0 0,0 1-1,0-1 1,-1 0 0,1 0-1,0 0 1,-1 1 0,0-1 0,1 1-1,-1-1 1,0 1 0,0 0-1,0-1 1,0 1 0,0 0 0,0 0-1,-2 0 1,-4-2 225,0 1 0,0 0-1,0 0 1,0 1 0,-16-1 0,22 2-320,-1-1-1,1 1 1,0 0-1,0 0 1,0 1 0,0-1-1,0 0 1,0 1-1,0 0 1,0-1 0,0 1-1,0 0 1,0 0 0,0 0-1,0 0 1,0 0-1,0 0 1,1 1 0,-1-1-1,1 1 1,-1-1-1,1 1 1,-1-1 0,1 1-1,0 0 1,0 0 0,-1 2-1,-1 7-13,1 0 1,0 1-1,1-1 0,0 1 0,1-1 0,0 1 0,1-1 1,0 1-1,1-1 0,0 1 0,1-1 0,0 0 1,1 0-1,0 0 0,9 15 0,-5-11-16,1 0-1,0-1 1,1 0-1,1-1 1,0 0 0,17 15-1,-24-24-5,1-1 0,-1 1 0,1-1 0,0 1 0,0-1 0,0-1 0,0 1 0,1-1 0,-1 0 0,0 0-1,1-1 1,0 1 0,-1-1 0,1 0 0,0-1 0,0 0 0,-1 1 0,1-2 0,0 1 0,0-1 0,0 0 0,7-2-1,-8 0 20,0 1 0,0-1-1,-1 0 1,1 0-1,-1-1 1,0 0-1,0 1 1,0-1-1,0-1 1,-1 1-1,0 0 1,1-1-1,3-9 1,5-8 277,13-39 0,-19 46-362,-1 4-84,0-1 0,-1 0 0,-1 0 0,0-1 0,0 1 0,0-21 0</inkml:trace>
  <inkml:trace contextRef="#ctx0" brushRef="#br0" timeOffset="168320.77">10021 4498 7924,'0'0'8809,"-9"-2"-7939,-28-7-299,28 7-366,11 14-256,-1-2 549,-19-15-12809</inkml:trace>
  <inkml:trace contextRef="#ctx0" brushRef="#br0" timeOffset="168494.7">10021 4498 6435</inkml:trace>
  <inkml:trace contextRef="#ctx0" brushRef="#br0" timeOffset="169507.25">10021 4498 6435,'0'0'176,"1"0"0,-1 0 0,1 0-1,-1 0 1,1 0 0,-1 0 0,1 0 0,-1 0 0,1 0 0,-1 0-1,0 0 1,1 0 0,-1 0 0,1 0 0,-1 0 0,1 0 0,-1 0 0,1 1-1,-1-1 1,0 0 0,1 0 0,-1 1 0,1-1 0,-1 0 0,0 0 0,1 1-1,-1-1 1,0 1 0,1-1 0,-1 0 0,0 1 0,0-1 0,1 0-1,-1 1 1,0-1 0,0 1 0,0-1 0,1 1 0,-1-1 0,0 1 0,0-1-1,0 1 1,0-1 0,0 0 0,0 2 0,2 7 2717,7 0-3706,-8-8 833,-1-1 0,1 0 0,0 1 0,0-1 1,-1 0-1,1 0 0,0 1 0,0-1 0,-1 0 0,1 0 0,0 0 0,0 0 1,0 0-1,-1 0 0,1 0 0,0 0 0,0-1 0,0 1 0,-1 0 0,1 0 0,0-1 1,0 1-1,-1 0 0,1-1 0,0 1 0,-1-1 0,1 1 0,0-1 0,-1 1 1,1-1-1,-1 1 0,1-1 0,-1 0 0,1 1 0,-1-1 0,0 0 0,1 1 1,-1-1-1,0 0 0,1 0 0,-1 1 0,0-1 0,1-1 0,8-36 151,-8 36-171,1-11 46,0 0-1,-1 0 0,0 0 0,-1 0 0,-1 0 1,0 0-1,0 0 0,-1 0 0,-1 0 1,0 1-1,-1-1 0,0 1 0,-1 0 0,-1 0 1,0 0-1,0 1 0,-1 0 0,-14-17 0,16 22 24,2 2-28,1 0 0,-1 0 1,-1 0-1,1 1 0,-1-1 1,1 1-1,-1 0 0,0 0 1,0 0-1,0 1 0,0-1 1,-7-2-1,10 5-38,1 0 1,-1 0-1,1 0 1,0 1-1,-1-1 0,1 0 1,-1 0-1,1 0 1,0 0-1,-1 0 0,1 0 1,0 1-1,-1-1 1,1 0-1,0 0 0,-1 1 1,1-1-1,0 0 0,-1 0 1,1 1-1,0-1 1,0 0-1,-1 1 0,1-1 1,0 0-1,0 1 1,0-1-1,0 0 0,-1 1 1,1-1-1,0 1 1,0-1-1,0 0 0,0 1 1,0-1-1,0 1 0,-1 18-30,1-14 30,-1 11-11,1 1 0,1 0 0,1-1 0,0 1 0,2-1-1,-1 0 1,9 22 0,-7-26 8,1-1 1,0 1-1,1-1 1,0 0-1,0 0 0,1-1 1,1 0-1,0 0 0,0-1 1,12 8-1,-14-11-2,1 0 0,-1-1 0,1-1 0,1 1 0,-1-1-1,1-1 1,0 1 0,17 3 0,-23-6 0,1-1 1,-1 1-1,1-1 0,0 0 1,-1 1-1,1-2 0,-1 1 0,1 0 1,-1-1-1,1 1 0,-1-1 0,1 0 1,-1 0-1,0-1 0,1 1 0,-1-1 1,0 0-1,0 1 0,0-1 0,0-1 1,-1 1-1,1 0 0,0-1 1,-1 1-1,5-6 0,-2-1 9,0-1 0,0 1 0,-1-1 0,-1 0 0,1 0-1,-2 0 1,1 0 0,-1-1 0,0-14 0,0-4 40,-2 0 1,-4-35-1,2 47 269,-2-1 1,0 1 0,0-1-1,-2 1 1,-12-27-1,26 58-422,2-1 0,-1 0 0,2-1 0,-1 0 0,2 0 0,-1-1-1,2-1 1,-1 0 0,2 0 0,-1-2 0,1 0 0,0 0 0,17 6-1,-30-14 85,-1 0-1,1-1 0,-1 1 0,1 0 0,0 0 1,-1-1-1,1 1 0,-1 0 0,1-1 1,-1 1-1,1 0 0,-1-1 0,0 1 0,1-1 1,-1 1-1,1-1 0,-1 1 0,0-1 1,1 1-1,-1-1 0,0 1 0,0-1 0,1 1 1,-1-1-1,0 1 0,0-1 0,0 0 1,0 1-1,0-1 0,0 1 0,0-1 0,0 0 1,0 1-1,0-1 0,0 1 0,0-1 0,-1-1 1,1-34 195,0 28-238,-4-111 1545,13 130-1552,19 37 55,-23-38 11,0 1 1,1-1-1,1 0 0,-1 0 0,2-1 0,-1 0 0,12 10 0,-17-17-18,0 0 0,1-1-1,-1 1 1,1-1 0,-1 1-1,1-1 1,0 0 0,0 0-1,-1 0 1,1 0 0,0-1-1,0 1 1,0-1 0,0 1-1,0-1 1,0 0 0,0-1-1,0 1 1,4-1 0,-2 0-7,-1-1 1,1 0 0,-1 0-1,0 0 1,0-1 0,1 1 0,-1-1-1,-1 0 1,1 0 0,6-7-1,0-2 6,-1 1-1,-1-1 1,0-1 0,0 1-1,-1-1 1,9-25 0,-11 16 32,0 1 0,-1-1 1,-2 0-1,0 0 0,-1 0 1,-3-26-1,1 24-5,0 10 79,0-1 1,-1 1-1,-1-1 0,-1 1 1,0 0-1,-1 0 0,0 1 1,-1-1-1,0 1 1,-1 0-1,-1 1 0,0 0 1,-1 0-1,0 0 0,0 1 1,-1 1-1,-1 0 1,0 0-1,-13-8 0,24 17-60,-1 0-1,1 1 1,-1-1-1,0 1 1,1-1-1,-1 1 1,1-1-1,-1 1 0,0 0 1,1-1-1,-1 1 1,0 0-1,1-1 1,-1 1-1,0 0 1,0 0-1,1-1 1,-1 1-1,0 0 1,0 0-1,1 0 1,-1 0-1,0 0 0,0 0 1,0 0-1,1 1 1,-1-1-1,-1 0 1,-1 23 120,3-17-185,1 6 49,1-1-1,0 1 1,0-1 0,1 1-1,1-1 1,0 0-1,0 0 1,1-1-1,0 1 1,12 15 0,11 14 62,39 43 1,-51-63-43,2 2-94,-5-5-54,0 0 0,1-1 0,1-1-1,1-1 1,0 0 0,35 23 0,-40-33-1289</inkml:trace>
  <inkml:trace contextRef="#ctx0" brushRef="#br0" timeOffset="173038.41">10711 3964 6099,'0'0'6376,"13"-4"-6320,-3 1 23,97-34-537,-87 30-77,0-2-1,0-1 0,30-19 1,-47 26 359,-1 1 0,1-1 0,0 0 0,-1 0 0,1 0 0,-1 0 0,0 0 0,0 0 0,0-1 0,-1 1 0,1-1 0,-1 1 0,2-8 0,-2 8 405,-1 0-1,1 0 1,-1 1 0,0-1-1,0 0 1,0 0 0,0 0-1,-1 1 1,1-1 0,-1 0-1,-1-5 1,1 8-175,1 0-1,0 1 1,0-1 0,0 0 0,0 0-1,0 0 1,0 1 0,0-1-1,0 0 1,-1 0 0,1 0 0,0 0-1,0 0 1,0 0 0,0 1-1,-1-1 1,1 0 0,0 0 0,0 0-1,0 0 1,0 0 0,-1 0-1,1 0 1,0 0 0,0 0 0,0 0-1,-1 0 1,1 0 0,0 0-1,0 0 1,0 0 0,-1 0 0,1 0-1,0 0 1,0 0 0,0 0-1,-1 0 1,1 0 0,0 0 0,0 0-1,0 0 1,-1 0 0,1-1-1,0 1 1,0 0 0,0 0 0,0 0-1,0 0 1,-1 0 0,1-1-1,0 1 1,0 0 0,0 0 0,0 0-1,0 0 1,0-1 0,0 1-1,0 0 1,0 0 0,0 0 0,0-1-1,-1 1 1,1 0 0,0 0-1,0 0 1,1-1 0,-2 2-26,1 0 0,0 0-1,-1 0 1,1 0 0,0 0 0,0 0 0,0 0 0,0 1 0,0-1-1,0 0 1,0 0 0,0 0 0,1 0 0,-1 0 0,1 1 0,0 0-34,1 0 0,-1 0 0,1-1 0,0 1 0,0-1 0,0 1 0,0-1 0,0 0 0,0 1 0,0-1 0,0 0 0,0 0 0,0-1 0,1 1 0,-1 0 0,0-1 0,1 1 0,3-1 0,2 1-383,0 0 0,0-1 1,-1 0-1,14-2 1,-19 1 364,-1 1-1,1-1 1,-1 0 0,1 0 0,-1 0 0,0 0 0,1 0 0,-1 0 0,0-1 0,0 1 0,0 0 0,0-1 0,0 1 0,0-1 0,0 1 0,-1-1 0,1 1-1,0-1 1,-1 1 0,1-1 0,-1 0 0,1 1 0,-1-1 0,0 0 0,0 1 0,0-1 0,0-2 0,0-1 51,0-1 1,0 1-1,0 0 1,0 0-1,-1 0 0,0 0 1,0 0-1,-3-7 1,2 8 111,-1 0 0,0 0 0,0 0 1,0 1-1,0-1 0,0 1 0,-1 0 0,1 0 1,-1 0-1,0 0 0,0 1 0,0 0 0,0 0 0,-1 0 1,1 0-1,0 0 0,-1 1 0,0 0 0,1 0 1,-1 0-1,1 1 0,-7-1 0,10 1-120,0 0 0,0 0 0,0 1 0,1-1 0,-1 0 0,0 1 0,0-1 0,0 0 0,1 1 0,-1-1-1,0 1 1,0-1 0,1 1 0,-1 0 0,0-1 0,1 1 0,-1 0 0,1-1 0,-1 1 0,1 0 0,-1 0 0,1-1 0,-1 1 0,1 0-1,0 0 1,0 0 0,-1 0 0,1-1 0,0 1 0,0 0 0,0 0 0,0 1 0,-1 37-29,1-26 100,1 0-72,1-1-1,0 1 1,1 0 0,0-1 0,1 0 0,1 0 0,0 0 0,0 0 0,1-1 0,1 1 0,0-2 0,0 1 0,1-1 0,0 0 0,1 0 0,0-1 0,1-1 0,19 15 0,-26-21-50,-1 0 1,1 0-1,0-1 1,0 1-1,0-1 1,0 0-1,0 1 0,0-1 1,0 0-1,0-1 1,0 1-1,1-1 1,-1 1-1,0-1 0,0 0 1,1 0-1,-1-1 1,0 1-1,0 0 1,1-1-1,-1 0 0,3-1 1,-3 0 29,-1 1 0,1-1-1,-1 0 1,0 0 0,0 0 0,0 0 0,0-1 0,0 1 0,0-1 0,0 1 0,-1-1-1,0 1 1,1-1 0,-1 0 0,0 0 0,0 1 0,0-1 0,-1 0 0,1 0 0,-1 0-1,0 0 1,1 0 0,-1 0 0,-1-3 0,-1-190 3356,2 195-3037,4 15-189,23 36-247,35 49 1,-60-96-36,0 1 0,1-1 1,0 1-1,0-1 1,0 0-1,0 0 1,1 0-1,-1-1 0,1 1 1,5 2-1,-8-4 129,0-1-1,1 0 1,-1 1-1,0-1 1,0 0-1,0 0 1,0 0 0,0 0-1,1 0 1,-1 0-1,0 0 1,0 0-1,0 0 1,0 0-1,1-1 1,-1 1-1,0-1 1,0 1 0,0-1-1,0 1 1,0-1-1,0 1 1,0-1-1,0 0 1,0 1-1,0-1 1,-1 0-1,1 0 1,0 0 0,0 0-1,-1 0 1,1 0-1,-1 0 1,1 0-1,0 0 1,-1 0-1,0 0 1,1 0-1,-1 0 1,0 0-1,1-3 1,6-32 480,-1 0 1,-1-1-1,-3 0 0,0 0 1,-5-38-1,6 91-520,0 1 0,1-1 0,1 1 0,0-1 0,1 0 0,1-1 0,14 25 0,-20-38-22,0 0 1,1-1 0,-1 1 0,0 0-1,1-1 1,-1 1 0,1-1 0,0 0-1,-1 1 1,1-1 0,0 0 0,0 0-1,0 0 1,0 0 0,0-1-1,0 1 1,0 0 0,0-1 0,0 1-1,4-1 1,-5 0 59,1 0 0,0 0 0,-1-1 1,1 1-1,-1 0 0,1-1 0,-1 0 0,1 1 0,-1-1 0,1 0 0,-1 0 1,0 0-1,1 1 0,-1-2 0,0 1 0,0 0 0,0 0 0,1 0 1,-1 0-1,-1-1 0,1 1 0,0 0 0,0-1 0,0 1 0,-1-1 0,2-2 1,4-15 33,-1 1 0,0-2 0,-2 1 1,0 0-1,0-22 0,-5-99 633,0 113-358,-1 1 0,-10-41 0,10 56-85,-1-1 0,0 1 1,0-1-1,-1 1 1,0 1-1,-1-1 0,-14-18 1,19 27-123,0 1 0,0 0 0,0 0-1,-1-1 1,1 1 0,0 0 0,-1 0 0,1 0 0,-1 1 0,1-1 0,-3-1 0,3 2-57,1 0-1,-1 0 1,0 0-1,1 0 1,-1 0 0,1 0-1,-1 0 1,0 0-1,1 0 1,-1 0-1,1 0 1,-1 0 0,0 0-1,1 0 1,-1 1-1,1-1 1,-1 0-1,1 1 1,-1-1 0,1 0-1,-1 1 1,0-1-1,0 2-13,0 0 0,-1 0 0,1 0-1,0 0 1,0 0 0,0 0-1,1 0 1,-1 0 0,0 0 0,1 0-1,0 0 1,-1 0 0,1 0-1,0 1 1,0 2 0,-1 7-5,1 0 0,1 0-1,0 1 1,0-1 0,1 0 0,1 0 0,0 0-1,7 16 1,7 10 28,24 39-1,-33-64-50,0-1 1,1 0-1,1 0 0,0-1 0,0 0 0,19 15 0,-25-23-112,1 0 1,0 0 0,0 0 0,0-1 0,0 0 0,1 0 0,-1 0 0,0-1 0,1 1 0,-1-1 0,1 0 0,0-1 0,7 0-1,-10 0 94,1 0-1,-1 0 1,0-1-1,1 0 0,-1 1 1,0-1-1,0 0 1,0-1-1,0 1 1,0 0-1,0-1 0,0 0 1,0 0-1,0 0 1,-1 0-1,1 0 0,-1 0 1,0-1-1,1 1 1,-1-1-1,0 1 0,-1-1 1,3-4-1,2-5 27,-1-1-1,-1 0 1,0 0 0,-1-1-1,0 1 1,-1-1-1,0 0 1,-1 1-1,-1-1 1,0 0 0,-1 0-1,0 1 1,-2-1-1,1 0 1,-1 1-1,-1 0 1,-1 0 0,-5-13-1,-4-1 624,-2 2-1,0 0 1,-2 0 0,-37-40-1,54 65-594,1 0-1,0-1 0,0 1 0,0 0 1,-1-1-1,1 1 0,0-1 1,0 1-1,-1 0 0,1 0 0,0-1 1,0 1-1,-1 0 0,1-1 0,0 1 1,-1 0-1,1 0 0,-1 0 0,1-1 1,0 1-1,-1 0 0,1 0 0,0 0 1,-1 0-1,1 0 0,-1 0 0,1 0 1,-1 0-1,1 0 0,0 0 0,-1 0 1,1 0-1,-1 0 0,1 0 0,0 0 1,-1 0-1,1 0 0,-1 1 1,1-1-1,0 0 0,-1 0 0,1 0 1,0 1-1,-1-1 0,1 0 0,0 0 1,-1 1-1,1-1 0,0 0 0,0 1 1,-1-1-1,1 0 0,0 1 0,0-1 1,0 0-1,-1 1 0,1-1 0,0 1 1,0-1-1,0 0 0,0 1 0,0-1 1,0 1-1,0-1 0,0 1 0,-1 35-65,1-29 123,1 8-60,0-1-1,1 0 1,1 0-1,0 0 1,1 0-1,0 0 1,13 26-1,56 86 34,-70-122-42,5 9-76,0-1 0,0-1 1,16 17-1,-21-25-30,0 0 0,0-1-1,1 1 1,-1-1 0,1 1-1,0-1 1,0 0-1,0-1 1,-1 1 0,2-1-1,-1 1 1,0-1 0,0 0-1,0-1 1,1 1 0,4-1-1,-6 0 73,-1-1 0,1 0-1,0 0 1,-1 0-1,1 0 1,-1 0 0,1 0-1,-1-1 1,0 1 0,1-1-1,-1 0 1,0 0 0,0 0-1,0 0 1,0 0-1,-1 0 1,1 0 0,0-1-1,-1 1 1,0 0 0,1-1-1,-1 1 1,1-6 0,4-6 32,-2 0 0,1 0 0,2-18 0,-3-2 127,-1 0-1,-2 1 1,-4-46 0,3 73 57,-1 0-1,1 1 1,-1-1 0,0 0 0,-1 0 0,0 1 0,0-1-1,0 1 1,0-1 0,-1 1 0,0 0 0,-5-7-1,8 21 190,0 9-358,1-1 0,1 1-1,1-1 1,9 34 0,-10-42-66,1-1 0,1 0 1,-1 0-1,1 0 0,0-1 1,1 1-1,0-1 0,0 0 1,1 0-1,-1-1 0,1 0 0,10 8 1,-13-12-80,-1 0 0,1 0 0,0 0-1,-1-1 1,1 1 0,0-1 0,0 0 0,0 0 0,0 0 0,0 0 0,0-1 0,0 1 0,0-1 0,1 1 0,-1-1 0,0 0 0,0-1 0,0 1 0,0 0-1,0-1 1,0 0 0,4-1 0,-4 1 58,0-1 0,1 0 0,-1-1 0,0 1-1,0 0 1,0-1 0,-1 0 0,1 1 0,-1-1-1,1 0 1,-1-1 0,0 1 0,0 0 0,0-1 0,-1 1-1,1-1 1,1-5 0,5-25 338,-1 0 0,-2 0 0,-1-1 0,-2 1 0,-4-59 0,1 31 1137,1 61-1364,0 0-1,0-1 0,0 1 1,0-1-1,0 1 0,0 0 0,0-1 1,0 1-1,1-1 0,-1 1 1,1 0-1,-1-1 0,1 1 1,-1 0-1,1 0 0,0-1 0,-1 1 1,1 0-1,0 0 0,0 0 1,0 0-1,2-1 0,-2 1-22,1 1-1,-1-1 0,0 1 1,1 0-1,-1 0 1,0-1-1,1 1 0,-1 0 1,1 1-1,-1-1 1,0 0-1,1 0 0,-1 0 1,1 1-1,-1-1 1,0 1-1,1-1 1,0 2-1,7 2-17,-1 1 0,0 0 1,0 1-1,0 0 0,7 7 1,-8-6-35,11 11-932,37 26 1,-55-44 956,0 0 0,0 0 0,0 0 0,0 0 0,0 1 0,0-1 0,0 0 0,0 0 0,0 0 0,1 0 0,-1 0 0,0 0 0,0 0 0,0 0 0,0 0 0,0 0 0,0 0 0,1 0 0,-1 0 0,0 0 0,0 0 0,0 0 0,0 0 1,0 0-1,0 0 0,1 0 0,-1 0 0,0 0 0,0 0 0,0 0 0,0 0 0,0-1 0,0 1 0,0 0 0,0 0 0,1 0 0,-1 0 0,0 0 0,0 0 0,0 0 0,0 0 0,0 0 0,0-1 0,0 1 0,0 0 0,0 0 0,0 0 0,0 0 0,0 0 0,0 0 1,1-11-61,-6-10 217,3 17-71,-1 0 0,0 0-1,0 0 1,0 1 0,0 0-1,-1-1 1,1 1 0,-1 0 0,0 1-1,0-1 1,0 1 0,0-1 0,-1 1-1,1 1 1,-1-1 0,1 0-1,-1 1 1,1 0 0,-1 0 0,0 1-1,1-1 1,-10 1 0,12 0-70,1 1 1,-1-1-1,1 1 1,0-1-1,-1 1 1,1 0-1,0 0 1,0-1-1,-1 1 0,1 0 1,0 0-1,0 0 1,0 0-1,0 0 1,0 0-1,0 1 1,0-1-1,1 0 1,-1 0-1,0 1 1,1-1-1,-1 0 1,1 1-1,-1-1 0,1 1 1,-1-1-1,1 0 1,0 4-1,-5 45 28,5-50-31,-1 16-5,1-1 1,1 1 0,0-1 0,1 1 0,1-1-1,4 17 1,-6-29-79,0 0-1,0 0 0,1 0 1,-1 0-1,1 0 1,-1 0-1,1-1 0,0 1 1,0 0-1,0-1 1,0 1-1,1-1 0,-1 0 1,1 0-1,-1 0 1,1 0-1,0 0 1,0-1-1,0 1 0,0-1 1,0 0-1,0 1 1,0-1-1,0-1 0,1 1 1,-1 0-1,0-1 1,0 0-1,1 0 0,-1 0 1,0 0-1,1 0 1,-1-1-1,0 1 0,5-3 1,-5 2 74,0 0 1,-1 0-1,1 0 1,0-1-1,-1 0 1,0 1-1,1-1 1,-1 0-1,0 0 1,0 0-1,0 0 0,0-1 1,0 1-1,-1 0 1,1-1-1,-1 1 1,0-1-1,1 0 1,-1 1-1,0-1 1,-1 0-1,2-5 1,1-3 165,-1-1 1,0-1 0,-1 1-1,0-13 1,-1 11 232,1 8-98,0 1 0,-1-1 0,0 1-1,0-1 1,-1 1 0,0-1 0,1 1-1,-2-1 1,1 1 0,-1 0 0,0-1-1,0 1 1,0 0 0,-1 0 0,-5-8-1,8 13-281,0 0-1,-1 0 0,1 0 0,0 0 0,0 0 0,0 0 0,0 0 0,-1 0 0,1 0 0,0 0 0,0 0 1,0 0-1,0 0 0,0 0 0,-1 0 0,1 1 0,0-1 0,0 0 0,0 0 0,0 0 0,0 0 0,0 0 1,0 0-1,0 1 0,-1-1 0,1 0 0,0 0 0,0 0 0,0 0 0,0 1 0,0-1 0,0 0 0,0 0 1,0 0-1,0 0 0,0 0 0,0 1 0,0-1 0,0 0 0,0 0 0,0 0 0,0 0 0,0 1 0,0-1 1,0 0-1,1 0 0,-1 0 0,0 0 0,0 0 0,0 1 0,0-1 0,0 0 0,0 0 0,0 0 0,0 0 1,1 0-1,-1 2-5,1 4 5,0 0-1,0-1 0,1 1 0,0 0 0,0-1 0,0 0 1,1 1-1,0-1 0,0 0 0,5 6 0,45 53 162,-30-38-107,188 249 186,-68-82-148,-122-167-108,4 5-73,33 54 1,-52-75 49,0 1 0,-1-1 0,-1 1 0,0 0 0,0 0 0,-1 0 0,-1 0 0,0 1 0,0-1-1,0 12 1,-2-20-11,0-1 0,-1 0-1,1 0 1,0 0-1,-1 0 1,1 0-1,-1 1 1,0-1 0,1 0-1,-1 0 1,0 0-1,0-1 1,0 1-1,-1 0 1,1 0 0,0 0-1,-1-1 1,-2 3-1,1-1-55,-1-1 1,0 0-1,1 0 0,-1 0 0,0 0 0,0 0 0,0-1 1,-9 2-1,-3 0-377,-1-1 0,0-1 1,-30-1-1,42-1 371,-1 1 0,1-1 1,0 1-1,0-2 0,0 1 1,0 0-1,0-1 0,0 0 1,0 0-1,0-1 0,1 1 1,-1-1-1,1 0 0,0 0 1,0-1-1,0 1 0,0-1 1,0 0-1,1 0 0,0 0 0,0 0 1,0-1-1,0 1 0,1-1 1,-1 0-1,1 1 0,0-1 1,-1-8-1,-3-11-314,1 0 0,2 0-1,0 0 1,2-47 0,5-2-1844,22-126 0,-13 120 959,4-92 0,-15 128 1454,0 8 783,-2 1-1,-4-43 0,3 69-589,0 0-1,-1 1 1,0-1-1,0 0 1,0 0 0,-1 1-1,0 0 1,-1-1-1,1 1 1,-2 0 0,1 1-1,-1-1 1,0 1-1,-11-12 1,14 16-118,-1 0-1,1 0 1,-1 0 0,0 0 0,0 0 0,0 1-1,0-1 1,0 1 0,0 0 0,-1 0-1,1 0 1,0 0 0,-7 0 0,9 2-222,0 0-1,0 1 1,1-1 0,-1 1 0,1-1 0,-1 1 0,1-1 0,0 1 0,0 0-1,0-1 1,-1 1 0,1-1 0,1 1 0,-1 0 0,0 1 0,0-1 2,0 3-36,0 0 0,1 0 0,0 0 1,-1 0-1,1 0 0,1 0 0,-1 0 0,1 0 0,0 0 0,0-1 0,0 1 0,1-1 1,0 0-1,-1 1 0,2-1 0,-1 0 0,0-1 0,1 1 0,0-1 0,-1 1 0,1-1 1,1 0-1,-1-1 0,0 1 0,1-1 0,-1 0 0,1 0 0,8 3 0,-4-3-379,-1 0-1,1 0 0,0-1 0,0 0 1,-1-1-1,1 1 0,0-2 1,0 1-1,11-3 0,-19 2 377,1 0 0,-1 0 1,0 0-1,0-1 0,1 1 0,-1 0 0,0-1 0,0 1 0,0 0 1,0-1-1,-1 1 0,1-1 0,0 0 0,-1 1 0,1-1 0,-1 1 0,1-1 1,-1 0-1,0 0 0,0 1 0,0-1 0,0 0 0,0-2 0,-3-41 330,1 37-57,-1 1-1,0 0 1,0 0 0,-1 0-1,0 1 1,0-1-1,0 1 1,-1 0-1,0 0 1,0 0 0,-1 1-1,1-1 1,-1 2-1,-1-1 1,1 1 0,-10-6-1,16 10-233,-1 0-1,1 0 1,-1-1 0,1 1-1,-1 0 1,1 0 0,-1 0-1,1 0 1,0 0 0,-1 0-1,1 0 1,-1 0-1,1 0 1,-1 1 0,1-1-1,0 0 1,-1 0 0,1 0-1,-1 0 1,1 0 0,0 1-1,-1-1 1,1 0 0,-1 0-1,1 1 1,0-1-1,-1 0 1,1 1 0,0-1-1,0 0 1,-1 1 0,1-1-1,0 1 1,0-1 0,0 0-1,-1 1 1,1-1 0,0 1-1,0-1 1,0 0-1,0 1 1,0-1 0,0 1-1,0-1 1,0 1 0,0 0-1,0 27 171,0-20-159,0 4-222,1-1 0,1 1 0,0-1 0,0 0 0,1 1 0,0-1 0,1 0 0,0-1 0,1 1 0,0-1 0,1 0-1,0 0 1,11 13 0,-12-17 34,1 1-1,0-1 0,0 0 0,1 0 0,0-1 1,0 0-1,0 0 0,0 0 0,1-1 1,0 0-1,0-1 0,0 0 0,0 0 0,1-1 1,-1 0-1,1 0 0,-1-1 0,14 1 1,-20-2 157,0-1 0,0 1 0,0-1 0,0 0 1,0 1-1,0-1 0,0 0 0,0 0 0,0 0 1,-1 0-1,1 0 0,0-1 0,-1 1 1,1 0-1,-1-1 0,1 1 0,-1-1 0,0 0 1,0 1-1,0-1 0,0 0 0,0 0 0,0 0 1,0 0-1,0 0 0,-1 0 0,1 0 0,-1 0 1,0 0-1,1-3 0,1-9 409,0-1 0,-1 1 0,0-16 0,-1 25-225,0-38 1650,-2 1 0,-11-68 0,35 140-1418,1 7-316,18 29-973,-37-62 620,-1 1 0,1-1 1,0 0-1,0 0 0,1 0 1,-1 0-1,1-1 0,0 0 1,-1 0-1,8 3 1,-10-5 212,-1 0 1,1-1-1,-1 1 1,1-1 0,-1 0-1,1 1 1,-1-1 0,1 0-1,-1 0 1,1 0 0,-1 0-1,1 0 1,-1 0-1,1-1 1,-1 1 0,1 0-1,-1-1 1,0 1 0,1-1-1,-1 0 1,1 1 0,-1-1-1,0 0 1,0 0 0,3-1-1,-2-1 42,1 0 0,-1 0 0,0 0 0,0-1 0,0 1 0,-1 0 0,1-1 0,-1 1-1,0-1 1,2-4 0,0-10 356,0 1 0,-1 0 0,-1-27-1,-1 40-240,1-29 639,-1 32-697,0 1 0,0-1 1,0 0-1,0 0 0,0 0 0,0 0 0,0 0 0,1 0 0,-1 0 0,0 0 0,0 0 1,1 1-1,-1-1 0,1 0 0,-1 0 0,1 0 0,-1 1 0,1-1 0,-1 0 0,1 1 0,0-1 1,-1 0-1,1 1 0,0-1 0,-1 1 0,2-2 0,1 5-48,0-1-1,0 0 1,-1 1 0,1 0-1,-1-1 1,1 1-1,-1 0 1,0 0 0,0 1-1,-1-1 1,1 0 0,1 6-1,4 3 13,-4-6-7,1 1 0,0-1 1,0-1-1,1 1 1,0 0-1,0-1 0,0 0 1,8 6-1,-8-9-24,0 1 0,-1-1 0,1 0 0,0 0 0,0 0 0,1-1 0,-1 1 0,0-1 0,0-1 0,1 1 0,9-1 0,-13 0 19,0 0 0,1 0 0,-1 0 0,0-1 0,0 1 0,0-1-1,0 0 1,0 1 0,-1-1 0,1 0 0,0 0 0,0 0 0,0 0 0,-1-1 0,1 1-1,0 0 1,-1-1 0,3-2 0,-1 0 2,0 0 0,-1-1-1,1 1 1,-1-1 0,0 1-1,0-1 1,2-7 0,0-4 27,-1-1-1,0 0 1,0-29-1,-3 22 151,-1 0 0,0 0 0,-2 0 0,-1 0 0,-1 0-1,-13-37 1,10 34 148,-18-43 130,23 65-279,1-1 0,-1 1-1,-1 0 1,1 0 0,0 0-1,-1 1 1,0-1 0,0 1 0,-8-7-1,11 11-154,1 0 0,0 0 0,0-1 0,0 1 0,-1 0 0,1 0 0,0-1-1,0 1 1,0 0 0,-1 0 0,1 0 0,0 0 0,-1-1 0,1 1-1,0 0 1,0 0 0,-1 0 0,1 0 0,0 0 0,-1 0 0,1 0 0,0 0-1,-1 0 1,1 0 0,0 0 0,0 0 0,-1 0 0,1 0 0,0 0 0,-1 0-1,1 0 1,0 0 0,-1 0 0,1 1 0,0-1 0,0 0 0,-1 0 0,1 0-1,0 0 1,0 1 0,-1-1 0,1 0 0,0 0 0,0 1 0,0-1 0,-1 0-1,1 0 1,0 1 0,0-1 0,0 0 0,0 0 0,-1 1 0,1 19-28,0-15 33,1 10-17,0-1 0,2 1 0,-1 0 0,2-1 0,0 0 0,1 0 0,0 0 0,1-1 0,0 1 0,10 13 0,10 13 23,56 66 0,-73-95-360,36 37 340,-18-30-2420,-24-17 1590,0 0 0,0 0 0,0 0 0,-1 0 0,2 0 0,-1-1 0,6 1 0</inkml:trace>
  <inkml:trace contextRef="#ctx0" brushRef="#br0" timeOffset="173895.86">13349 2728 1617,'0'0'10679,"-3"-2"-10468,3 2-210,0 0 1,0-1-1,-1 1 0,1 0 1,0 0-1,0 0 0,-1 0 1,1 0-1,0 0 0,0 0 1,0 0-1,-1-1 0,1 1 1,0 0-1,0 0 0,0 0 1,-1-1-1,1 1 0,0 0 1,0 0-1,0 0 0,0-1 0,0 1 1,0 0-1,-1 0 0,1-1 1,0 1-1,0 0 0,0 0 1,0-1-1,0 1 0,0 0 1,0 0-1,0-1 0,0 1 1,0 0-1,0 0 0,0-1 1,0 1-1,0 0 0,1 0 1,-1-1-1,0 1 0,0 0 1,0 0-1,0 0 0,0-1 1,0 1-1,1 0 0,-1 0 1,0 0-1,0-1 0,0 1 1,1 0-1,-1 0 0,0 0 0,0 0 1,0 0-1,1 0 0,-1-1 1,0 1-1,0 0 0,1 0 1,-1 0-1,0 0 0,30-3 77,-24 4-70,0-2 0,0 1 0,0-1 0,1 0 0,-1 0 0,0 0 0,7-3 0,-8 0-6,0 1 0,0-1-1,0 0 1,-1-1-1,1 1 1,-1-1-1,0 0 1,0 0 0,-1 0-1,1 0 1,-1-1-1,0 1 1,-1-1-1,1 0 1,-1 0 0,0 0-1,1-10 1,1-9 50,-1 1 0,-1-1 0,-2-28 1,0 35 30,0 12 250,0 0 0,0 0 0,-1 1 0,1-1 0,-2 0 0,1 0 0,-1 0 0,1 1 0,-1-1 0,-1 1-1,1 0 1,-1-1 0,0 1 0,0 0 0,-7-7 0,9 11 396,1 12-193,1 13-509,1-1 0,1 0 0,1 0 0,1 0 0,1-1 0,1 1 0,0-1 0,2-1 1,1 0-1,0 0 0,2-1 0,0 0 0,20 24 0,-27-39-37,0 0 0,0 0-1,0-1 1,1 1 0,0-1 0,-1-1 0,1 1 0,1-1 0,-1 0 0,0 0 0,1-1-1,0 1 1,9 1 0,-11-3-18,0-1 0,0 1 0,0-1-1,0 0 1,0 0 0,0 0 0,0-1-1,0 1 1,0-1 0,0-1 0,0 1 0,0-1-1,0 0 1,0 0 0,-1 0 0,1 0 0,-1-1-1,7-5 1,-4 2 36,0-1 0,0 0 0,0-1 0,-1 0 0,0 0 0,-1 0-1,0 0 1,0-1 0,-1 0 0,0 0 0,0 0 0,2-11 0,-2 3 147,-1 1 0,-1-1 0,0 0 0,-2 0 0,0 1-1,-2-24 1,1 36-41,0-1 0,-1 1 0,1-1 0,-1 1 0,0 0 0,0 0 0,-5-8 0,7 10-63,-1 1-1,0-1 1,0 1 0,0 0 0,0-1-1,0 1 1,0 0 0,-1 0-1,1 0 1,0-1 0,-1 1 0,1 1-1,-1-1 1,1 0 0,-1 0 0,1 0-1,-1 1 1,1-1 0,-1 1-1,0-1 1,1 1 0,-1 0 0,0 0-1,-2-1 1,4 2-50,-1 0-1,0-1 1,1 1 0,-1 0 0,1 0-1,-1-1 1,1 1 0,0 0-1,-1 0 1,1 0 0,0-1-1,-1 1 1,1 0 0,0 0-1,0 0 1,0 0 0,0 0-1,0 0 1,0-1 0,0 3 0,0 24-2,0-22 6,1 3-35,-1 0 1,1-1-1,1 1 1,-1-1-1,1 1 1,1-1-1,-1 0 1,1 1-1,1-1 1,-1-1-1,1 1 1,0-1-1,1 1 1,-1-1-1,1 0 1,1-1 0,-1 1-1,1-1 1,0 0-1,0 0 1,0-1-1,1 0 1,-1 0-1,1 0 1,0-1-1,0 0 1,1-1-1,-1 1 1,0-1-1,1-1 1,0 1-1,-1-1 1,1-1-1,0 1 1,-1-1-1,1-1 1,0 0-1,8-1 1,-12 1 8,0-1 1,1 0 0,-1 1-1,0-1 1,0-1-1,0 1 1,0-1-1,-1 1 1,1-1-1,-1 0 1,1-1 0,-1 1-1,0 0 1,0-1-1,-1 0 1,1 1-1,-1-1 1,1 0-1,-1-1 1,-1 1 0,1 0-1,-1 0 1,3-10-1,0-6 108,-1-1 1,-1 1-1,-1-40 0,-1 54-57,0-8 221,-2 1 0,0-1 0,-1 0 1,0 1-1,-1-1 0,-11-24 0,4 8 715,11 51 522,6 19-1544,26 45 344,4-1-1,65 109 0,-88-170-247,116 191 191,-1-3-278,-119-196-244,-1 0 0,0 1 0,-2 0 0,1 0 0,-2 0 0,0 0 0,-1 1 0,-1 0 0,2 19 0,-5-33-9,0 0 0,1 0 1,-1 1-1,-1-1 1,1 0-1,0 0 1,-1 1-1,1-1 0,-1 0 1,0 0-1,0 0 1,0 0-1,-1 0 1,1 0-1,-1 0 1,1-1-1,-1 1 0,0 0 1,0-1-1,0 1 1,0-1-1,-1 0 1,1 0-1,-1 0 0,1 0 1,-1 0-1,-3 1 1,-54 25-10093</inkml:trace>
  <inkml:trace contextRef="#ctx0" brushRef="#br0" timeOffset="174426.04">9822 4583 4482,'0'0'8500,"-72"-32"-8116,64 32-272,3 0-96,-1 0-32,1 0-400,1 6-1089,4-2-864</inkml:trace>
  <inkml:trace contextRef="#ctx0" brushRef="#br0" timeOffset="174975.64">11801 2990 7267,'0'0'10885,"2"1"-10629,-1-1-640,5 0-1905,7 0-1088,6 0-2418</inkml:trace>
  <inkml:trace contextRef="#ctx0" brushRef="#br0" timeOffset="175409.08">15116 1979 11813,'0'0'11782,"-94"14"-10117,111-26-1970,5-1-1679,-3-8-2467,-6-1-6674</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4:41:18.944"/>
    </inkml:context>
    <inkml:brush xml:id="br0">
      <inkml:brushProperty name="width" value="0.035" units="cm"/>
      <inkml:brushProperty name="height" value="0.035" units="cm"/>
    </inkml:brush>
  </inkml:definitions>
  <inkml:trace contextRef="#ctx0" brushRef="#br0">42 1 2001,'0'0'6995,"-14"0"-5586,11 0-1505,-5 0-1393,1 0-1680,-3 0-2482</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00:19.315"/>
    </inkml:context>
    <inkml:brush xml:id="br0">
      <inkml:brushProperty name="width" value="0.035" units="cm"/>
      <inkml:brushProperty name="height" value="0.035" units="cm"/>
    </inkml:brush>
  </inkml:definitions>
  <inkml:trace contextRef="#ctx0" brushRef="#br0">7 908 4578,'0'0'9855,"-2"-1"-9266,7-1-513,151-7 1415,433-47-839,-196 28-3657,-343 25 2351,-14 2-180,0-1 0,0-2 0,-1-1 0,62-18 0,-94 22 530,-17 1-3778,-7 0 817</inkml:trace>
  <inkml:trace contextRef="#ctx0" brushRef="#br0" timeOffset="494.67">1290 274 4178,'0'0'10367,"-2"10"-9694,1 20 51,2-1 0,1 0 1,10 50-1,31 86 629,2 16-1020,-41-151-317,-3-21-30,0 0 1,1 0 0,0-1 0,4 13-1,-6-21-85,0 0 0,1 1-1,-1-1 1,0 0 0,0 0 0,1 1-1,-1-1 1,0 0 0,1 0-1,-1 1 1,0-1 0,1 0-1,-1 0 1,0 0 0,1 0-1,-1 0 1,1 0 0,-1 0-1,0 1 1,1-1 0,-1 0-1,1 0 1,-1 0 0,0 0 0,1-1-1,-1 1 1,1 0 0,-1 0-1,0 0 1,1 0 0,-1 0-1,0 0 1,1-1 0,-1 1-1,0 0 1,1 0 0,13-9-3801,2-9-4514</inkml:trace>
  <inkml:trace contextRef="#ctx0" brushRef="#br0" timeOffset="1117.58">1256 208 688,'0'0'13743,"2"-1"-13119,0 0-558,1 0 0,0 0-1,-1 0 1,1 0 0,0 1 0,-1-1 0,1 1 0,0 0-1,0-1 1,0 1 0,4 1 0,11-1 152,1077-86 404,-1062 83-627,59-6-351,-1-3 0,129-35 0,-208 43 459,30-10-262,-40 13 301,1-1 0,-1 1 1,1 0-1,-1-1 0,0 1 0,0-1 1,0 0-1,0 1 0,0-1 0,0 0 1,0 0-1,2-5 0,-3 63 1632,11 286-1396,-7-291-359,3 0 1,1 0-1,3 0 1,30 76-1,-13-67-733,-8-24-5335</inkml:trace>
  <inkml:trace contextRef="#ctx0" brushRef="#br0" timeOffset="1491.04">2972 845 6771,'0'0'11163,"5"-7"-9880,-1 3-1223,1-1 1,0 1-1,-1 0 1,1 0 0,0 0-1,1 1 1,-1 0-1,1 0 1,0 0-1,-1 1 1,1 0-1,12-3 1,15-3 48,42-4 0,-41 8-39,620-57-656,-563 56-397,-130 4-5743,-20 1-581</inkml:trace>
  <inkml:trace contextRef="#ctx0" brushRef="#br0" timeOffset="2224.3">1 915 3858,'0'0'7459,"6"12"-6015,23 44-233,58 120 1072,-68-118-2067,-1 1-1,-4 0 1,14 114-1,-24-139 119,17 66 0,-17-88-575,0-1 0,1 1-1,0-1 1,12 18 0,-12-23-491,-1 0 0,1 0 0,0-1 0,0 0 0,8 6 0,-2-3-4892</inkml:trace>
  <inkml:trace contextRef="#ctx0" brushRef="#br0" timeOffset="3064.82">301 1875 5859,'0'0'9148,"4"-5"-8572,1 1-501,0 1-1,0-1 1,1 1-1,-1 0 1,1 0-1,-1 1 1,1 0 0,0 0-1,0 0 1,0 0-1,10-1 1,16-1 85,35 1 1,-19 0 149,310-21 936,125-10-1113,78-57-119,22-2 28,-200 76-64,105-12 74,-93-37 4,-153 36 277,-242 30-333,0 0 15,0 0-1,1 0 0,-1 0 1,0 0-1,0 0 0,1 0 1,-1 0-1,0 0 1,0 0-1,1 0 0,-1 0 1,0 0-1,0 0 0,1-1 1,-1 1-1,0 0 0,0 0 1,1 0-1,-1 0 0,0-1 1,0 1-1,0 0 0,0 0 1,1 0-1,-1-1 1,0 1-1,0 0 0,0 0 1,0-1-1,0 1 0,0 0 1,0 0-1,1-1 0,-1 1 1,-4-12 273,-17-17-39,13 19-139,-4-10 57,1-1 0,0 0 0,1-1 0,2 0 0,-9-32 0,-19-120 243,33 151-394,-11-78 368,-1-183 0,16 277-187,-2 0-746,-11 5-860,-115 6-8174,58-4-822</inkml:trace>
  <inkml:trace contextRef="#ctx0" brushRef="#br0" timeOffset="3579.05">1980 397 5106,'0'0'9373,"0"4"-9299,0 15 54,1-1-1,1 1 1,1-1-1,0 0 0,2 0 1,0 0-1,9 20 1,-7-18-129,0 1 1,-1 0-1,-1 1 1,-1-1-1,1 29 1,-5-48-435,0 14 137,-1-11-4940,-9-5 441</inkml:trace>
  <inkml:trace contextRef="#ctx0" brushRef="#br0" timeOffset="3921.06">2004 475 3826,'0'0'10887,"-3"-2"-10604,0 2-286,0 0 0,1-1 0,-1 1 0,0 1 0,1-1 0,-1 0 0,1 0 0,-1 1 0,1 0 0,-1-1 0,1 1 0,-1 0 0,1 0 0,-1 1 0,1-1 0,0 0 0,0 1 0,-3 2 0,-45 35 85,47-37-77,37-32-507,-4 1 554,1 2 0,1 1 0,51-31 0,-82 56-46,0 1 0,0-1 0,-1 1 0,1 0 0,0-1 0,0 1 0,0 0 0,0 0 0,-1-1 0,1 1 0,0 0 0,0 0 0,0 0 0,0 0 0,0 0 0,0 0 0,-1 1 0,1-1 0,0 0 0,0 0 0,0 1 0,0-1 0,-1 0 0,1 1 0,0-1 0,0 1 0,-1-1 0,2 1 0,0 1-20,0 0 1,-1 0-1,1 1 1,-1-1 0,1 0-1,-1 1 1,0-1-1,0 1 1,2 3 0,1 9-472,-1 0 0,3 23-1,-5-32 133,3 48-2779,0 6-2089</inkml:trace>
  <inkml:trace contextRef="#ctx0" brushRef="#br0" timeOffset="4354.96">1991 1171 1969,'0'0'15124,"0"-3"-14075,-3-8-581,2 18-489,6 27-90,8 7 152,1 0 0,31 61 0,-43-99-255,-1 1 0,1-1 0,0 0 0,0 0 0,1 0 0,-1 0 0,6 4 0,6-2-8695</inkml:trace>
  <inkml:trace contextRef="#ctx0" brushRef="#br0" timeOffset="4755.78">1939 1394 2001,'0'0'8505,"4"14"-7667,16 42-72,-19-53-354,-1-1 1,1 0 0,0 0 0,0 1-1,0-1 1,1 0 0,-1 0 0,0 0-1,1 0 1,-1-1 0,1 1 0,0 0-1,2 1 1,-3-2-288,0-1-1,0 0 1,-1 1-1,1-1 1,0 0 0,0 0-1,0 1 1,0-1-1,0 0 1,0 0-1,0 0 1,0 0 0,0 0-1,0 0 1,0 0-1,0-1 1,0 1 0,0 0-1,0 0 1,0-1-1,-1 1 1,2-1 0,4-3 28,0-1 1,-1 1 0,1-1 0,-1 0 0,-1 0 0,8-11 0,9-6 335,-20 21-529,0 1 1,1-1 0,-1 1 0,1 0 0,-1-1-1,1 1 1,-1 0 0,1 0 0,-1 0-1,1 0 1,-1 0 0,0 0 0,1 1 0,-1-1-1,1 0 1,-1 1 0,1-1 0,1 2 0,10 2-1863,-1-5-3682</inkml:trace>
  <inkml:trace contextRef="#ctx0" brushRef="#br0" timeOffset="5335.96">1147 1311 2401,'0'0'9287,"3"-1"-8559,2 0-277,-9 3-126,-23 12 45,-44 16-91,28-17-368,0-2-1,-53 6 1,57-12-3484,-46-1 0,65-4-757</inkml:trace>
  <inkml:trace contextRef="#ctx0" brushRef="#br0" timeOffset="5627.75">817 1232 6147,'0'0'6696,"-1"8"-6536,0 4-45,-14 169 1793,15-179-1903,0-1 0,0 0 0,0 0 0,1 0 0,-1 0 0,0-1 0,1 1 0,-1 0 1,1 0-1,-1 0 0,1 0 0,-1 0 0,1 0 0,-1 0 0,1-1 0,0 1 0,-1 0 1,1-1-1,0 1 0,0 0 0,0-1 0,0 1 0,-1-1 0,1 1 0,0-1 0,0 1 1,0-1-1,0 0 0,0 1 0,0-1 0,0 0 0,2 0 0,41 1 244,-28-1-178,35-2-75,53-7 1,-1-8-3333,-35 2-2528</inkml:trace>
  <inkml:trace contextRef="#ctx0" brushRef="#br0" timeOffset="6143.54">2890 1226 2193,'0'0'11411,"-8"0"-5499,82-2-5015,83-12 0,-5-12-6266,-110 15 652,-13 0-2425</inkml:trace>
  <inkml:trace contextRef="#ctx0" brushRef="#br0" timeOffset="6453.86">3259 1072 5026,'0'0'9669,"11"9"-6500,35 17-915,-37-22-2153,0 1-1,-1-1 1,1 2 0,-1-1 0,11 10-1,-16-12-104,-1-1-1,0 1 1,-1-1-1,1 1 0,0-1 1,-1 1-1,1 0 0,-1 0 1,0 0-1,0 0 0,0 0 1,0 0-1,-1 0 0,1 0 1,-1 0-1,0 0 0,0 0 1,0 1-1,0-1 0,-1 0 1,0 5-1,0-5 20,0 0 0,0 0 0,-1-1 1,1 1-1,-1-1 0,1 1 0,-1-1 0,0 1 0,0-1 0,0 0 0,0 0 1,0 0-1,-1 0 0,1 0 0,-1 0 0,1-1 0,-1 1 0,0-1 0,-3 2 1,-27 8-1275,2-8-5023</inkml:trace>
  <inkml:trace contextRef="#ctx0" brushRef="#br0" timeOffset="6654.7">3563 1235 6851,'0'0'15047,"-11"0"-17640,-6 0-1681,-7 0-2257</inkml:trace>
  <inkml:trace contextRef="#ctx0" brushRef="#br0" timeOffset="7572.16">3437 996 1024,'0'0'8090,"-12"-14"-7656,-41-45-140,50 56-278,1 0 0,-1 1 0,1-1 0,-1 1 0,0 0 0,0 0 0,0 0 0,0 0 0,-1 0 0,1 1 0,0-1 0,-1 1 0,1 0 0,-1 0 0,0 0 0,-3 0 0,-10-2 24,-24-5-9,-1 1-1,0 3 1,0 1-1,-75 5 1,30 0-13,61-2 398,0 0 0,1 3-1,-1 0 1,-33 8 0,48-8-235,-1 1 0,1 0-1,0 1 1,1 0 0,-1 1-1,1 0 1,0 0-1,1 1 1,-1 0 0,1 1-1,-14 16 1,17-16-127,0 1-1,1 0 1,0 0-1,0 0 1,1 1-1,0 0 1,1 0-1,0 0 1,1 0-1,0 0 1,0 0-1,1 0 1,1 1-1,0 11 1,1-5 22,0 1 1,1 0-1,1-1 0,1 1 1,0-1-1,2 0 1,10 24-1,-7-22-14,1 0 0,1-1-1,1 0 1,1 0 0,0-2 0,1 1 0,1-2-1,25 21 1,-25-25-15,0 0 0,1-1 1,1-1-1,-1-1 0,2 0 0,-1-1 0,1-1 1,0 0-1,0-2 0,22 4 0,53 1 531,157-4 0,-164-5-384,-65 0-121,0-1 1,-1-1-1,1-1 1,-1 0-1,29-10 0,-41 11-12,-1-1 0,1 0-1,-1 0 1,0-1-1,0 1 1,0-2 0,-1 1-1,0-1 1,1 0-1,-2 0 1,1-1 0,-1 0-1,1 0 1,-2 0 0,1 0-1,-1-1 1,5-8-1,-4 1 38,0 0-1,0 0 0,-2 0 0,0-1 0,2-24 0,-4-76-29,-1 107-75,-1-1-1,0 1 0,0-1 0,-1 1 1,-1-1-1,1 1 0,-1 0 0,-1 0 0,1 0 1,-1 1-1,-1-1 0,0 1 0,-6-8 1,3 6-7,-1 0 0,0 1 0,0 0 0,-1 1 0,0 0 0,0 0 0,-1 1 0,-17-8 0,0 4-334,0 1 1,-1 0-1,0 3 0,-1 0 1,0 2-1,-56-2 1,53 5-501,9 0-5,-44 3 1,62-1 471,-1 0-1,1 0 1,0 0 0,0 1 0,0 0 0,0 0 0,0 0 0,0 1 0,1 0 0,-1 0 0,-8 8 0,-7 10-3008</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49:35.241"/>
    </inkml:context>
    <inkml:brush xml:id="br0">
      <inkml:brushProperty name="width" value="0.035" units="cm"/>
      <inkml:brushProperty name="height" value="0.035" units="cm"/>
    </inkml:brush>
  </inkml:definitions>
  <inkml:trace contextRef="#ctx0" brushRef="#br0">0 580 2497,'0'0'10997,"0"28"-9764,1-11-1138,0 0 0,1 0 0,1 0 0,9 28 0,29 66 654,-18-54-586,-23-56-171,0-1 1,0 0-1,0 0 0,0 0 1,0 1-1,0-1 0,0 0 0,0 0 1,0 0-1,0 1 0,0-1 1,0 0-1,0 0 0,1 0 1,-1 1-1,0-1 0,0 0 0,0 0 1,0 0-1,0 0 0,0 1 1,1-1-1,-1 0 0,0 0 1,0 0-1,0 0 0,0 0 0,1 0 1,-1 0-1,0 1 0,0-1 1,0 0-1,1 0 0,-1 0 1,0 0-1,0 0 0,0 0 0,1 0 1,-1 0-1,0 0 0,0 0 1,1 0-1,-1 0 0,0 0 1,4-9-3662,-2 1-426</inkml:trace>
  <inkml:trace contextRef="#ctx0" brushRef="#br0" timeOffset="821.98">305 580 1072,'0'0'14703,"0"-3"-13355,0-12-375,0 12-517,1 14-327,9 17-18,1 0 1,1-1 0,1 0 0,2-1 0,23 32 0,27 52 30,-61-97-1365,-3-7-5211</inkml:trace>
  <inkml:trace contextRef="#ctx0" brushRef="#br0" timeOffset="1025.97">355 602 2545,'0'0'9428,"30"45"-9267,-10-30-65,3-4-16,2-2 16,0-8-96,0-1-545,-5 0-1776,-2-5-2337</inkml:trace>
  <inkml:trace contextRef="#ctx0" brushRef="#br0" timeOffset="1442.7">541 552 5811,'0'0'6379,"-5"15"-5859,3-9-477,-8 21 170,2 0 0,1 0 1,-4 30-1,12-31-604,8-38-103,11-44 189,-16 31 414,0 0-1,-1 0 1,-1 0-1,-3-36 1,1 22 1829,1 56-1686,2-1-1,0 0 0,1 0 0,0-1 0,2 1 0,7 16 0,-2-4 147,1 6-172,2-2 1,1 1-1,1-2 0,34 50 0,-25-57 135,-10-17-1431,1-9-4103,-8-6-3111</inkml:trace>
  <inkml:trace contextRef="#ctx0" brushRef="#br0" timeOffset="1694">839 660 6867,'0'0'9108,"58"-7"-8996,-28-9 16,-1-2-128,-1-1-288,-3-4-2001,-5-2-3329</inkml:trace>
  <inkml:trace contextRef="#ctx0" brushRef="#br0" timeOffset="1864.02">1092 360 7603,'0'0'8084,"-5"-20"-10165,5 29 304,4 1-3729</inkml:trace>
  <inkml:trace contextRef="#ctx0" brushRef="#br0" timeOffset="2357.33">892 504 5491,'0'0'12280,"0"-1"-12147,0 1-1,0-1 1,0 0 0,-1 1 0,1-1-1,0 1 1,0-1 0,0 0 0,0 1-1,0-1 1,0 0 0,0 1 0,0-1-1,0 1 1,1-1 0,-1 0 0,0 1-1,0-1 1,0 1 0,1-2 0,19 2-118,0 1 0,-1 1 1,1 0-1,21 6 0,-34-6-27,-1 0-1,1 0 1,-1 0-1,0 1 1,0 0-1,0 0 1,-1 1-1,1 0 1,-1-1-1,1 2 1,-1-1-1,-1 1 1,1 0-1,0 0 1,-1 0-1,5 9 1,-7-12-139,-1 1 1,0 0-1,1 0 1,-1 0 0,-1 0-1,1 0 1,0 1-1,-1-1 1,1 0 0,-1 0-1,0 0 1,0 1-1,0-1 1,-1 0 0,1 0-1,-1 0 1,0 0-1,1 0 1,-1 0 0,-3 5-1,2-3-1136,-1 1 0,0-1 1,-1-1-1,1 1 0,-9 8 0,5-7-3678</inkml:trace>
  <inkml:trace contextRef="#ctx0" brushRef="#br0" timeOffset="3023.16">1487 307 9508,'0'0'9154,"-1"6"-9258,0 2 120,0-1 1,1 1-1,0 0 1,1 0-1,0 0 1,0 0-1,4 13 1,23 63 273,-15-46-248,2 4-345,27 54 0,-43-99 296,1 1 0,-1-1 0,1 1 0,0-1 0,-1 1 0,1-1 0,0 0-1,1-4 1,-1-13-1,-8-18 18,-2 1-1,-2 0 1,-22-47-1,16 42 35,-21-76 0,36 105 58,1 0 0,1 0 0,0-24 0,1 36-86,0 1-12,0-1 0,0 1 0,0-1 1,1 0-1,-1 1 0,0-1 0,0 0 0,0 1 0,1-1 1,-1 1-1,0-1 0,1 0 0,-1 1 0,0-1 0,1 1 0,-1-1 1,1 1-1,-1-1 0,1 1 0,-1 0 0,1-1 0,-1 1 1,1 0-1,-1-1 0,1 1 0,1-1 0,22-2-47,-18 3 31,0 1 0,0-1 0,0 1 0,0 1 0,11 3 0,-9 0 13,-1 0 1,1 0-1,-1 1 0,0-1 0,-1 2 0,1-1 0,-1 1 0,0 0 1,-1 0-1,0 1 0,0-1 0,0 1 0,-1 0 0,0 1 1,3 11-1,-4-13-15,-1 0 1,0 0-1,0 0 1,0 0-1,-1 0 1,0 1-1,-1-1 1,0 0 0,0 1-1,0-1 1,-1 0-1,0 0 1,-1 1-1,1-1 1,-1 0-1,-1 0 1,1-1-1,-1 1 1,-6 10 0,3-9-90,0 0 0,-1 1 0,0-2 1,0 1-1,-13 9 0,20-17 108,-1 1 0,1-1 0,-1 0 0,1 0 0,-1 0 0,1 0 0,0 0 0,-1 0 0,1 0 0,-1 0 0,1 0 0,-1 0 0,1 0 0,-1 0 0,1 0 0,-1 0 0,1 0 0,0-1 0,-1 1 0,1 0 0,-1 0 0,1 0 0,0-1 0,-1 1 0,1 0 0,0-1 0,-1 1 0,1 0 0,0-1 0,-1 1 0,1 0 0,0-1 1,0 1-1,-1-1 0,1 1 0,0 0 0,0-1 0,0 1 0,-1-1 0,1 1 0,0-1 0,0 1 0,0-1 0,0 1 0,0 0 0,0-1 0,0 1 0,0-1 0,0 1 0,0-1 0,1 1 0,-1-1 0,0 1 0,0 0 0,0-1 0,0 1 0,1-1 0,-1 1 0,0 0 0,0-1 0,1 1 0,-1-1 0,0 1 0,1-1 0,0 1-9,-1 0 0,1-1 0,-1 1 0,1 0 0,0 0 0,-1-1 0,1 1 0,-1 0 0,1 0 0,0 0 0,-1 0 0,1-1 0,0 1 0,-1 0 0,1 0 0,0 1 0,-1-1 0,1 0 0,0 0 1,-1 0-1,1 0 0,0 0 0,-1 1 0,1-1 0,-1 0 0,1 1 0,0-1 0,-1 0 0,1 1 0,-1-1 0,1 1 0,19 12-115,16 22-1228,-30-28 617,1 1 0,0-1 0,0 0 0,1-1 0,0 0-1,0 0 1,1-1 0,-1 0 0,1 0 0,0-1 0,15 5 0,1-6-4785</inkml:trace>
  <inkml:trace contextRef="#ctx0" brushRef="#br0" timeOffset="4405.8">1920 319 4402,'0'0'6059,"-15"5"-4939,-47 18-189,58-21-858,1 0-1,-1 0 0,1 1 0,-1 0 0,1 0 0,0 0 0,0 0 1,0 0-1,0 1 0,1-1 0,-1 1 0,1 0 0,0-1 1,-3 9-1,2-3-9,0 0 0,1 0 0,0 0 0,-2 17 0,4-25-62,-1 7 14,1 1 1,-1 0-1,1-1 0,1 1 1,2 16-1,-2-23-14,0 0-1,-1 0 0,1 0 1,0 0-1,0 0 0,0-1 0,1 1 1,-1 0-1,0 0 0,1-1 1,-1 1-1,1-1 0,-1 1 0,1-1 1,0 0-1,0 0 0,-1 1 1,1-1-1,0 0 0,0-1 0,0 1 1,0 0-1,0-1 0,0 1 1,0-1-1,1 1 0,-1-1 0,3 0 1,0 1-62,-1-1-1,1 0 1,-1 0 0,0 0 0,1-1 0,-1 0 0,1 1 0,-1-1 0,0-1-1,0 1 1,1-1 0,-1 0 0,0 0 0,0 0 0,6-5 0,-6 4 66,0-1 1,-1 0 0,1 0 0,-1 0 0,0 0 0,0-1-1,-1 1 1,1-1 0,-1 0 0,0 0 0,0 0 0,-1 0-1,2-8 1,0-2 329,-1 0 0,-1-1 0,0 1 0,-1-1-1,-3-24 1,3 39-272,0 0 0,0 0 0,-1 0 0,1 1 0,0-1-1,0 0 1,0 0 0,0 0 0,-1 0 0,1 0 0,0 1 0,-1-1-1,1 0 1,-1 0 0,1 1 0,-1-1 0,1 0 0,-1 0 0,0 1-1,1-1 1,-1 1 0,0-1 0,1 1 0,-1-1 0,0 1 0,0-1-1,0 1 1,1-1 0,-1 1 0,0 0 0,0 0 0,0-1 0,0 1-1,0 0 1,-1 0 0,1 0-47,0 1 1,0-1-1,0 1 0,0-1 0,0 1 0,0-1 1,0 1-1,0 0 0,0-1 0,0 1 0,0 0 0,0 0 1,1 0-1,-1 0 0,0-1 0,0 1 0,1 0 1,-1 0-1,1 0 0,-1 1 0,1-1 0,-1 0 1,1 0-1,0 0 0,-1 2 0,0 3-24,0-1-1,1 1 0,-1-1 1,1 1-1,0-1 1,1 1-1,-1-1 1,1 1-1,0-1 1,0 0-1,1 1 0,-1-1 1,1 0-1,0 0 1,1 0-1,3 6 1,-3-8-209,0 1 0,0-1 0,0 0 1,0 0-1,1 0 0,-1 0 0,1-1 0,-1 1 1,1-1-1,0 0 0,0 0 0,0 0 0,0-1 1,1 0-1,-1 1 0,0-2 0,1 1 0,-1 0 1,0-1-1,8 0 0,-10 0 60,0 1 0,0-1 0,0-1 0,0 1 0,0 0-1,0 0 1,0-1 0,0 1 0,0-1 0,0 0 0,0 0 0,-1 1 0,1-1 0,0 0 0,-1 0-1,1-1 1,0 1 0,-1 0 0,0 0 0,2-3 0,0 1 189,-1-1 1,0 0-1,0-1 1,-1 1-1,1 0 1,-1 0-1,0-1 1,1-4-1,2-19 1877,-2 0 0,-1 0 0,-4-55 0,-2 177 118,7-85-2044,-1-1 0,1 1 0,0-1 0,1 1 0,0-1 0,0 0 0,8 14 0,-10-20-50,1 0 0,-1 1 0,1-1 0,0 0 0,0 0-1,-1 0 1,1 0 0,0-1 0,1 1 0,-1 0 0,0-1 0,0 0 0,4 2 0,-5-3-5,1 1 0,0-1 0,0 0 0,-1 0 0,1 0 1,0 0-1,-1 0 0,1 0 0,0 0 0,0 0 0,-1-1 0,1 1 0,0-1 0,-1 1 0,1-1 0,0 0 1,-1 0-1,1 1 0,-1-1 0,0 0 0,1 0 0,1-3 0,1 0 50,0 0 0,-1 0 0,0-1 0,0 0 0,0 1 0,0-1 0,-1 0 0,0-1 0,0 1-1,0 0 1,-1 0 0,0-1 0,1-10 0,1-10 493,-1-39-1,-2 10 1528,0 50-1429,0 6-150,0 30-393,1-20-3,-1 1 0,2 0-1,-1 0 1,1-1-1,1 1 1,5 14-1,-6-21-202,1 1 0,-1-1 0,1 0 0,0 0 0,0 0 0,1 0 0,-1 0 0,1 0 0,0-1 0,0 0 0,1 0 0,-1 0 0,1 0 0,7 4 0,-10-7 48,0 0-1,0 0 1,0 0-1,1 0 1,-1 0 0,0-1-1,0 1 1,0 0 0,1-1-1,-1 0 1,0 0-1,1 1 1,-1-1 0,0-1-1,0 1 1,1 0 0,-1 0-1,0-1 1,0 1-1,1-1 1,-1 0 0,2-1-1,-1 0 79,0 0-1,-1 0 0,1 0 1,-1-1-1,0 1 1,1-1-1,-1 0 0,0 0 1,0 0-1,-1 0 1,1 0-1,-1 0 0,2-4 1,2-8 271,-1-1 1,0 1 0,-1-1-1,1-31 1,-2-56 5080,-14 107-5202,9 2-101,0 1 0,0 0 0,0-1 0,1 1 0,0 0 0,1 0 1,-1 1-1,1-1 0,1 0 0,-1 0 0,1 1 0,1-1 0,1 14 0,-1-20-76,0 1 0,-1 0-1,1 0 1,0 0 0,0-1 0,0 1 0,0 0 0,0-1 0,0 1 0,1-1-1,-1 1 1,0-1 0,1 0 0,-1 1 0,1-1 0,-1 0 0,1 0 0,0 0 0,-1 0-1,1 0 1,0-1 0,0 1 0,0 0 0,0-1 0,3 1 0,-3-1-46,0 1 0,0-1 0,0 0 0,0 0 0,-1 1 0,1-1 0,0-1 0,0 1 0,0 0 0,0 0 1,-1-1-1,1 1 0,0-1 0,0 0 0,-1 1 0,1-1 0,0 0 0,-1 0 0,1 0 0,-1 0 0,1 0 1,-1 0-1,1-1 0,-1 1 0,0 0 0,2-3 0,3-10 6,0 0 1,-1 0-1,-1 0 1,-1 0-1,0-1 1,0 1-1,0-19 0,-4-107 2282,1 126-1498,0 11-379,-1 1 0,1-1 0,0 1 0,-1-1 0,1 1 0,-1-1 0,0 1 0,1 0 0,-1-1 0,0 1-1,-3-4 1077,4 8-1294,0 5-66,-1 0 0,2 0 0,-1 0 0,1-1 0,0 1 0,1 0 0,-1-1 0,1 1 0,1-1 0,-1 1 0,1-1 0,0 0 0,1 0 0,-1 0 0,6 5 0,25 33 133,-19-28-110,-1 1 0,-1 0 0,-1 1 0,0 0 0,-2 1 0,13 30 0,-22-48-35,0 1 0,-1-1-1,1 0 1,-1 1 0,1-1 0,-1 1 0,0-1 0,1 1 0,-1-1 0,0 1 0,0-1 0,0 1 0,0-1 0,0 1 0,-1-1-1,1 1 1,0-1 0,-1 0 0,1 1 0,-1-1 0,1 1 0,-1-1 0,1 0 0,-1 1 0,0-1 0,0 0 0,0 0 0,0 0-1,0 1 1,0-1 0,-2 1 0,-2 0-181,0 0-1,0 0 1,0-1-1,0 0 0,0 1 1,-1-2-1,-8 1 1,7 0-65,-61 4-5257,33-5-26</inkml:trace>
  <inkml:trace contextRef="#ctx0" brushRef="#br0" timeOffset="4966.61">709 1148 6611,'0'0'10994,"1"2"-10740,1 9-180,2-1 1,0-1-1,0 1 1,0 0-1,1-1 0,9 12 1,1 5 55,3 9-79,-11-21-115,0 0-1,0 0 1,1-1-1,1 0 1,0-1-1,21 22 1,-29-33-235,0-1 0,0 1 0,0 0 0,0-1 0,0 1 0,0-1 0,0 1 0,0-1 0,0 0 0,1 1 0,-1-1-1,0 0 1,0 0 0,0 0 0,0 0 0,2 0 0,-1 0-172,11 0-4577</inkml:trace>
  <inkml:trace contextRef="#ctx0" brushRef="#br0" timeOffset="5336.05">1017 1133 8308,'0'0'11362,"-5"-1"-10535,4 1-812,0-1 0,0 1 0,0 0 0,-1 0 0,1 0 0,0 0 0,0 0 0,0 0 0,-1 0 0,1 0 0,0 0 0,0 1 0,0-1 0,-1 0 0,1 1 0,0-1 0,0 1 0,0-1 0,0 1 0,0 0 0,0-1 0,0 1 0,0 0 0,-1 1 0,0 1 24,0 1-1,-1-1 1,2 1 0,-1 0 0,0-1-1,1 1 1,0 0 0,-1 5-1,-3 10 7,2 0-1,0 1 1,2-1-1,0 26 1,1-37-45,0-1 0,1 0 1,0 1-1,0-1 0,1 1 1,0-1-1,0 0 0,0 0 1,1 0-1,0 0 0,1 0 1,0-1-1,8 12 0,-10-16-1,0 0 0,0 0 0,0 0 0,0 0 0,0-1 0,0 1 0,1-1 0,-1 1 0,1-1 0,-1 0 0,1 0 0,-1 0-1,1 0 1,0 0 0,4 0 0,-5-1 2,0 0 1,0 0-1,0-1 0,0 1 0,0 0 0,-1-1 0,1 1 1,0-1-1,0 0 0,0 0 0,0 0 0,-1 0 1,1 0-1,0 0 0,-1 0 0,4-3 0,-2-1 5,1 1 0,0-1 0,-1 0 0,0 0 0,0 0-1,-1 0 1,1-1 0,-1 1 0,0-1 0,-1 1 0,1-1 0,-1 0 0,0-6 0,0 3-16,0 1 0,-1-1 0,0 1 0,0 0 0,-1-1 0,0 1 0,-1-1 1,-2-9-1,3 15-126,-1 1 0,1-1 0,0 1 0,-1-1 1,1 1-1,-1 0 0,0 0 0,0 0 0,0 0 0,0 0 0,0 0 1,0 0-1,-1 0 0,1 1 0,0 0 0,-1-1 0,0 1 1,1 0-1,-1 0 0,1 0 0,-1 0 0,0 1 0,0-1 0,0 1 1,1 0-1,-1 0 0,-5 0 0,2 0-772,5-1 640,0 1-1,0 0 0,0 0 1,0 0-1,1 0 0,-1-1 1,0 1-1,0 1 0,0-1 1,0 0-1,0 0 0,0 0 1,0 0-1,1 0 0,-1 1 1,0-1-1,0 0 0,0 1 1,1-1-1,-1 1 0,0-1 1,0 1-1,1-1 0,-1 1 1,0 0-1,1-1 0,-2 2 1,1 8-5132</inkml:trace>
  <inkml:trace contextRef="#ctx0" brushRef="#br0" timeOffset="5694.46">1247 1058 6355,'0'0'11408,"2"3"-11139,39 68 947,-14-25-955,24 54-1,-48-94-613,7 19 556,-3-16-5872</inkml:trace>
  <inkml:trace contextRef="#ctx0" brushRef="#br0" timeOffset="5972.58">1417 1078 4194,'0'0'10130,"-3"9"-9255,3-8-866,-6 16 277,1 0 0,0 0 0,1 0 0,1 1 0,1 0 0,0 25 1,4-42-273,0 0 1,0 0 0,-1-1-1,1 1 1,0 0 0,0-1 0,0 0-1,0 1 1,0-1 0,0 0 0,0 0-1,0 0 1,0 0 0,0 0-1,3-1 1,0 1 67,6-1-117,0 1 1,0-1-1,-1-1 1,16-3-1,19-12-3327,-15 4-1043</inkml:trace>
  <inkml:trace contextRef="#ctx0" brushRef="#br0" timeOffset="6440.03">1797 1046 4098,'0'0'10471,"-5"-1"-10388,-15-3-99,15 3-136,24 0-133,-8-1 171,0-1 0,0 1 1,-1-2-1,1 1 1,-1-2-1,17-8 1,-24 11-80,0 0 1,1 0-1,-1 0 0,-1 0 1,1 0-1,0-1 0,0 1 1,-1-1-1,0 0 1,1 0-1,-1 0 0,0 0 1,0 0-1,-1 0 0,1 0 1,-1-1-1,1 1 0,-1-1 1,0 1-1,0-1 0,-1 1 1,1-1-1,-1 0 1,0-3-1,-1 4 705,-1 0 1,0 0-1,0 0 1,-1 1-1,1-1 1,0 1-1,-1 0 1,0-1-1,1 1 1,-1 0-1,0 0 1,0 1-1,0-1 1,0 1-1,-1-1 1,1 1-1,0 0 1,-1 0-1,-4 0 1,14 13-791,2-4 388,0-1 0,0 0 0,1 0 0,-1 0 0,2-1 0,11 6-1,-11-7-67,-1 1-1,0-1 1,0 2-1,-1-1 1,0 1-1,13 14 1,-14 0-1710,-7-20 1373,0 0 0,0 0-1,0 0 1,0 0-1,0 0 1,0 0-1,0 0 1,-1 0-1,1 0 1,0 0 0,-1 0-1,1 0 1,-1 0-1,1 0 1,-1 0-1,1 0 1,-1 0-1,-1 1 1,-14 7-5497</inkml:trace>
  <inkml:trace contextRef="#ctx0" brushRef="#br0" timeOffset="8670.1">2308 770 7732,'0'0'11736,"-9"-2"-11286,4 0-390,3 1-45,0 0 0,0 0 0,0 1-1,0-1 1,1 1 0,-1-1 0,0 1 0,0-1 0,0 1-1,0 0 1,0 0 0,0 0 0,0 0 0,0 1-1,0-1 1,0 0 0,0 1 0,0 0 0,0-1 0,0 1-1,0 0 1,1 0 0,-1 0 0,0 0 0,1 0-1,-1 0 1,0 0 0,1 1 0,-2 1 0,-3 7 2,0 0 0,1 0 0,0 1 0,1-1 0,0 1 0,1 0 0,0 0 0,0 1 0,2-1 0,-1 1 0,1 15 0,1-20-21,0 0 0,0 0 0,0 0 0,1 0 1,0 0-1,1 0 0,0 0 0,0 0 0,0 0 1,1-1-1,0 1 0,0-1 0,1 0 0,-1 0 1,1 0-1,1 0 0,-1-1 0,1 1 1,7 5-1,-9-8-41,1-1 0,-1 0 0,1 0 0,0 0 0,0 0 0,0 0 0,0-1 0,0 0 0,0 0 0,0 0 0,1 0 0,-1 0 0,0-1 0,0 0 0,1 0 0,-1 0 0,0-1 0,1 1 0,-1-1 0,0 0 0,0 0 0,7-3 0,-6 2 41,-1-1 1,1 1-1,-1-1 1,1 0-1,-1-1 0,0 1 1,0-1-1,-1 1 1,1-1-1,-1 0 1,0-1-1,0 1 0,0-1 1,0 1-1,-1-1 1,0 0-1,3-9 1,0-7 112,-2 0 1,0-1 0,-2 1-1,0 0 1,-3-25 0,1-3 1430,29 80-1959,-24-27 383,-3-2-129,0-1 0,1 1-1,-1-1 1,1 1 0,-1-1-1,1 0 1,0 1 0,0-1-1,0 0 1,0 0 0,-1 0-1,1 0 1,0-1-1,1 1 1,-1 0 0,3 0-1,-8-26 385,1 23-201,0 1 0,0-1-1,0 0 1,0 1 0,0 0-1,0 0 1,0-1 0,0 1-1,-1 0 1,1 1 0,0-1-1,-1 0 1,1 1 0,0-1 0,-1 1-1,1 0 1,-1 0 0,-4 0-1,5 0-4,0 0 0,0 0 0,0 0 0,1 1 0,-1-1 0,0 0 0,0 1-1,0 0 1,0-1 0,0 1 0,1 0 0,-1 0 0,0 0 0,1 0 0,-1 0 0,1 1 0,-1-1-1,1 0 1,-1 1 0,1-1 0,0 1 0,0-1 0,-2 4 0,1-1-16,0 0 1,1 0-1,0 0 0,0 1 1,0-1-1,0 0 1,1 1-1,-1-1 0,1 1 1,0-1-1,1 0 1,-1 1-1,1-1 0,0 1 1,0-1-1,0 0 1,0 0-1,1 0 0,0 0 1,0 0-1,4 7 1,-3-7-6,0-1 0,1 1 0,0 0 0,-1-1 1,1 0-1,1 0 0,-1 0 0,0-1 0,1 1 1,-1-1-1,1 0 0,0-1 0,-1 1 0,1-1 1,0 0-1,0 0 0,0 0 0,9 0 0,-11-1-42,0 0-1,-1 1 1,1-1 0,0-1-1,-1 1 1,1 0-1,0-1 1,-1 1-1,1-1 1,-1 0-1,1 0 1,-1 0-1,1 0 1,-1 0 0,1 0-1,-1-1 1,0 1-1,4-4 1,-4 1 53,1 1 1,-1-1 0,0 0-1,0 0 1,-1 0 0,1 0-1,-1 0 1,0 0-1,0 0 1,0 0 0,0-7-1,2-3 300,-2 0 0,0-1-1,0 1 1,-1 0-1,-1 0 1,-5-28 0,6 42-291,0-1 1,0 1 0,0 0 0,0 0 0,0-1-1,0 1 1,0 0 0,0 0 0,0-1 0,0 1-1,0 0 1,0 0 0,0-1 0,0 1 0,0 0 0,0 0-1,0 0 1,-1-1 0,1 1 0,0 0 0,0 0-1,0 0 1,0-1 0,0 1 0,-1 0 0,1 0-1,0 0 1,0 0 0,0 0 0,-1-1 0,1 1-1,0 0 1,0 0 0,-1 0 0,1 0 0,0 0-1,0 0 1,0 0 0,-1 0 0,1 0 0,0 0-1,0 0 1,-1 0 0,-3 12-58,2 21-44,2-28 119,0 6-142,0-1-1,1 1 1,0 0-1,0-1 0,4 14 1,-4-22-73,0 0 1,0 1-1,0-1 1,0 0-1,0 0 1,0 0-1,0 0 1,1 0-1,-1 0 0,1 0 1,0-1-1,-1 1 1,1 0-1,0-1 1,0 1-1,0-1 1,0 0-1,0 0 1,0 0-1,0 0 0,1 0 1,-1 0-1,0 0 1,1-1-1,-1 1 1,0-1-1,1 0 1,-1 1-1,4-1 1,-4-1 127,1 1 1,-1-1 0,0 0 0,0 0 0,1 1-1,-1-1 1,0-1 0,0 1 0,0 0-1,0 0 1,0-1 0,-1 1 0,1-1 0,0 0-1,-1 1 1,1-1 0,-1 0 0,0 0-1,1 0 1,-1 0 0,0 0 0,0 0 0,0 0-1,0-1 1,-1 1 0,2-3 0,2-9 252,0-1 0,3-25 1,-7 38-189,6-45 2215,-3 0-1,-4-73 0,-2 107-1376,-3 12-507,4 2-343,1 1 1,0-1-1,0 0 0,0 0 1,0 0-1,1 1 0,-1-1 1,0 1-1,0-1 1,1 0-1,-1 1 0,1-1 1,-1 3-1,-2 13 36,0 0 0,1 0 0,1 0 0,1 1 0,3 33 0,-2-44-75,0 1 0,0-1 0,1 0 0,0 1 1,0-1-1,1 0 0,0 0 0,0 0 0,1-1 1,0 1-1,0-1 0,0 0 0,1 0 0,0 0 0,0-1 1,7 6-1,-7-8-240,0 0 0,0-1-1,0 1 1,0-1 0,0-1 0,0 1 0,0-1 0,0 0-1,1 0 1,8 0 0,-11 0 121,0-1-1,0 0 1,0 0 0,0 0 0,0-1-1,0 1 1,0-1 0,0 0 0,0 0-1,0 0 1,0 0 0,0 0 0,0 0-1,0-1 1,-1 1 0,1-1-1,-1 0 1,1 0 0,2-3 0,-1-1 173,-1 0 1,1 0 0,-1-1 0,0 1-1,-1-1 1,1 0 0,-1 0-1,-1 0 1,1 0 0,0-9 0,-1-1 975,0 1 1,-1-1-1,-3-22 1,-3 22 654,6 17-1615,-1-1 0,1 1 0,0 0 0,0 0 0,0 0 0,-1-1 1,1 1-1,0 0 0,0 0 0,-1 0 0,1 0 0,0 0 0,0 0 0,-1-1 0,1 1 1,0 0-1,-1 0 0,1 0 0,0 0 0,0 0 0,-1 0 0,1 0 0,0 0 0,0 0 1,-1 0-1,1 1 0,0-1 0,-1 0 0,1 0 0,0 0 0,-1 0 0,0 1-19,0 0 0,0 0 0,0 0-1,0 1 1,0-1 0,0 0 0,0 0-1,0 1 1,1-1 0,-1 0 0,0 1-1,1-1 1,-1 1 0,1-1 0,0 1-1,-1 2 1,0 6-30,0-1 0,1 1 0,0 0 0,0-1-1,1 1 1,0-1 0,1 1 0,0-1 0,6 15 0,-7-20-211,0-1-1,1 1 1,0-1 0,0 0-1,0 1 1,0-1 0,0 0-1,1 0 1,-1 0 0,1-1 0,0 1-1,0-1 1,0 1 0,0-1-1,0 0 1,1 0 0,-1-1-1,0 1 1,1-1 0,0 1 0,-1-1-1,1 0 1,0 0 0,-1-1-1,1 1 1,7-1 0,-8 0 33,-1 0 0,0 0 0,1 0 0,-1 0 0,0 0-1,1-1 1,-1 1 0,0-1 0,0 0 0,0 0 0,1 1 0,-1-1 0,0-1 0,0 1 0,0 0 0,0 0 0,-1-1 0,3-1 0,-1-1 156,-1 1-1,0-1 1,0 1-1,0-1 1,-1 0 0,1 0-1,-1 0 1,0 0 0,1-7-1,2-5 1272,-2-1 1,0 1-1,-1 0 0,0-1 0,-2 0 0,-4-31 1,3 42-40,0 6-518,-1 14-386,3 22-420,1-32 137,-1 0 0,2 0 0,-1 0 0,0 0 0,1 0 0,0 0 0,0 0 0,0-1 0,0 1 0,0-1 0,1 0 1,0 0-1,-1 0 0,1 0 0,0 0 0,1 0 0,-1-1 0,5 4 0,-2-3-28,0 0 0,0 0 0,0 0 0,1-1 0,-1 1 0,0-1 0,1-1 0,0 0 0,-1 0 0,12 1 0,-17-3 39,1 1 0,-1 0 0,0-1 0,1 0 1,-1 1-1,1-1 0,-1 0 0,0 1 1,0-1-1,1 0 0,-1 0 0,0 0 1,0 0-1,0 0 0,0-1 0,0 1 1,0 0-1,-1 0 0,1-1 0,0 1 1,0 0-1,-1-1 0,1 1 0,-1 0 1,1-1-1,-1-2 0,9-44 235,-8 44-203,0-14 191,-1 12-56,0-1 0,1 1-1,-1-1 1,2 1 0,-1-1 0,0 1-1,1 0 1,0 0 0,1 0-1,-1 0 1,1 0 0,4-6 0,-7 12-176,1 0 1,-1 0 0,1 0 0,-1 0-1,1 0 1,-1 0 0,1 0-1,-1 0 1,1 0 0,-1 0 0,1 0-1,-1 0 1,1 0 0,-1 0-1,0 0 1,1 0 0,-1 1 0,1-1-1,-1 0 1,1 0 0,-1 0 0,0 1-1,1-1 1,-1 0 0,1 1-1,-1-1 1,0 0 0,1 1 0,-1-1-1,0 0 1,0 1 0,1-1 0,-1 1-1,0-1 1,0 0 0,0 1-1,1 0 1,11 19-78,-11-17 68,0-1 6,11 19-59,-1 0-1,-1 0 1,11 37 0,-21-58 57,0 0-1,0 0 1,0 0 0,0 0 0,0 0 0,0-1 0,0 1 0,1 0 0,-1 0 0,0 0 0,0 0 0,0-1 0,0 1 0,0 0 0,0 0 0,0 0 0,0 0 0,0 0 0,1 0 0,-1-1 0,0 1 0,0 0 0,0 0 0,0 0 0,0 0 0,0 0 0,1 0 0,-1 0 0,0 0 0,0 0 0,0 0 0,0 0 0,1 0 0,-1 0 0,0 0-1,0 0 1,0 0 0,0 0 0,1 0 0,-1 0 0,0 0 0,0 0 0,0 0 0,0 0 0,0 0 0,1 0 0,-1 0 0,0 0 0,0 0 0,0 0 0,0 0 0,0 0 0,1 1 0,-1-1 0,0 0 0,0 0 0,0 0 0,0 0 0,0 0 0,0 0 0,0 1 0,0-1 0,0 0 0,1 0 0,-1 0 0,0 0 0,0 1 0,0-1 0,0 0 0,6-12 189,4-39-47,7-30 132,-15 74-194,0 1-1,1-1 0,0 1 0,0-1 0,0 1 1,1 0-1,0 0 0,0 1 0,5-6 0,-9 11-77,1-1 0,-1 1 0,0 0-1,1 0 1,-1 0 0,1 0-1,-1-1 1,0 1 0,1 0 0,-1 0-1,1 0 1,-1 0 0,0 0 0,1 0-1,-1 0 1,1 0 0,-1 0-1,0 1 1,1-1 0,-1 0 0,1 0-1,-1 0 1,0 0 0,1 0-1,-1 1 1,0-1 0,1 0 0,-1 0-1,0 1 1,1-1 0,-1 0 0,0 1-1,0-1 1,1 0 0,-1 1-1,0-1 1,0 0 0,1 1 0,-1-1-1,0 0 1,0 1 0,10 18-95,-9-17 116,44 101-71,-36-82 20,-9-21 28,0-1-1,0 1 1,0 0-1,0 0 1,0-1-1,0 1 1,1 0-1,-1 0 1,0-1 0,0 1-1,0 0 1,0 0-1,1 0 1,-1-1-1,0 1 1,0 0-1,1 0 1,-1 0-1,0 0 1,0-1 0,1 1-1,-1 0 1,0 0-1,1 0 1,-1 0-1,0 0 1,0 0-1,1 0 1,-1 0-1,0 0 1,1 0 0,-1 0-1,0 0 1,0 0-1,1 0 1,-1 0-1,0 0 1,1 1-1,-1-1 1,0 0 0,0 0-1,1 0 1,-1 0-1,0 0 1,0 1-1,1-1 1,-1 0-1,0 0 1,0 0-1,0 1 1,0-1 0,1 0-1,-1 0 1,0 1-1,0-1 1,0 0-1,0 0 1,0 1-1,0-1 1,1 0 0,-1 1-1,0-1 1,0 0-1,0 1 1,8-27 246,-8 23-305,8-45 120,-7 37 14,0 1 1,0 0-1,1 0 0,1 0 1,0 0-1,0 0 0,1 1 1,0-1-1,9-15 0,-13 25-74,1-1 0,-1 1 0,0 0-1,0 0 1,1-1 0,-1 1 0,0 0-1,1 0 1,-1 0 0,0-1 0,1 1-1,-1 0 1,0 0 0,1 0 0,-1 0-1,0 0 1,1 0 0,-1-1 0,1 1-1,-1 0 1,0 0 0,1 0 0,-1 0-1,1 0 1,-1 1 0,0-1 0,1 0-1,-1 0 1,0 0 0,1 0 0,-1 0-1,0 0 1,1 1 0,-1-1 0,0 0-1,1 0 1,-1 0 0,0 1 0,1-1-1,9 13-163,-10-13 162,15 22-140,-2 0 1,15 32 0,-15-9-4740</inkml:trace>
  <inkml:trace contextRef="#ctx0" brushRef="#br0" timeOffset="9414.82">3705 479 4290,'0'0'18742,"-1"-5"-18331,0-8-394,1 19-102,7 33 65,10 18 201,14 40-45,-31-97-141,0 0 1,0 1-1,0-1 0,0 0 1,0 0-1,0 0 0,0 1 1,0-1-1,0 0 0,1 0 1,-1 0-1,0 1 0,0-1 1,0 0-1,0 0 0,0 0 1,1 0-1,-1 1 0,0-1 0,0 0 1,0 0-1,1 0 0,-1 0 1,0 0-1,0 0 0,0 0 1,1 0-1,-1 0 0,0 1 1,0-1-1,0 0 0,1 0 1,-1 0-1,0 0 0,0 0 0,1 0 1,-1 0-1,0-1 0,0 1 1,0 0-1,1 0 0,-1 0 1,0 0-1,0 0 0,0 0 1,1 0-1,-1 0 0,0 0 1,0-1-1,0 1 0,0 0 1,1 0-1,-1 0 0,0 0 0,0-1 1,0 1-1,0 0 0,0 0 1,0 0-1,1 0 0,-1-1 1,0 1-1,0 0 0,0-1 1,7-13 132,11-71 71,-14 62-72,1 1 0,0-1 0,12-28 0,-16 49-127,-1 1 1,0 0-1,1 0 0,-1 1 0,1-1 0,-1 0 1,1 0-1,0 0 0,-1 0 0,1 0 1,0 0-1,-1 1 0,1-1 0,0 0 1,0 1-1,1-2 0,-1 2-5,-1 0 0,1 0 0,-1 0-1,1 0 1,-1 0 0,0 1 0,1-1 0,-1 0 0,1 0 0,-1 0 0,1 0 0,-1 1-1,0-1 1,1 0 0,-1 0 0,0 1 0,1-1 0,-1 0 0,0 1 0,0-1-1,1 0 1,-1 1 0,0-1 0,0 0 0,1 1 0,-1-1 0,0 1 0,14 41-264,-11-28 341,0-5-76,0 1 31,0 0 0,1 0-1,8 14 1,-11-22-45,0 0 0,0 0 0,0 0-1,0-1 1,1 1 0,-1 0 0,1-1 0,0 1 0,-1-1-1,1 0 1,0 1 0,0-1 0,0 0 0,0 0 0,0 0-1,0 0 1,0 0 0,0-1 0,0 1 0,0-1-1,0 1 1,4-1 0,-4 0-8,0 0 0,1 0 0,-1 0-1,0 0 1,0 0 0,0-1 0,0 1 0,1-1-1,-1 0 1,0 0 0,0 1 0,0-1 0,0-1-1,-1 1 1,1 0 0,0 0 0,0-1 0,-1 1-1,1-1 1,-1 1 0,3-4 0,-1 1 16,-1 0-1,-1-1 1,1 1 0,0 0 0,-1-1 0,0 1 0,0-1 0,0 1 0,-1-9-1,1 8 30,0-17 1,0 1 1,-3-27-1,1 42 98,1 1 1,-1-1-1,-1 0 0,1 1 1,-1-1-1,0 1 1,0 0-1,-1-1 0,1 1 1,-1 0-1,0 0 1,-1 1-1,-4-7 0,7 11-106,1 0 0,0 0 0,0 0 0,0-1-1,0 1 1,0 0 0,-1 0 0,1 0 0,0 0-1,0 0 1,0 0 0,0 0 0,-1 0 0,1 0 0,0 0-1,0 0 1,0 0 0,0 0 0,-1 0 0,1 0 0,0 0-1,0 0 1,0 0 0,-1 0 0,1 0 0,0 0-1,0 0 1,0 0 0,0 0 0,0 0 0,-1 0 0,1 0-1,0 1 1,0-1 0,0 0 0,0 0 0,0 0-1,-1 0 1,1 0 0,0 0 0,0 1 0,0-1 0,0 0-1,0 0 1,0 0 0,0 0 0,0 1 0,0-1 0,0 0-1,0 0 1,0 0 0,-1 0 0,1 1 0,0-1-1,0 0 1,0 0 0,1 0 0,-1 0 0,0 1 0,0-1-1,0 0 1,0 0 0,0 0 0,0 1 0,-1 14-288,1-13 368,1 13-84,1-1 1,1 0 0,0 1 0,0-1-1,1 0 1,1 0 0,1-1 0,0 0-1,9 16 1,-1-2 40,-11-20-94,20 46 109,-22-49-198,0 0 1,0-1-1,0 1 1,0 0 0,-1 0-1,0 0 1,1 0-1,-1 0 1,-1 0-1,1 0 1,-1 0 0,0 4-1,0-7 4,0 1-1,0-1 1,0 1-1,0-1 1,0 0 0,0 0-1,-1 1 1,1-1-1,0 0 1,-1 0 0,1 0-1,-1 0 1,1 0-1,-1 0 1,1-1 0,-3 2-1,-29 8-4291,28-9 2953,-14 3-4419</inkml:trace>
  <inkml:trace contextRef="#ctx0" brushRef="#br0" timeOffset="9788.29">3733 980 8260,'0'0'13054,"-2"0"-10903,7-4-1210,47-19-214,142-60-283,59-2-292,-247 82-4865,-17 3-779,-8 0-1388</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5:29.213"/>
    </inkml:context>
    <inkml:brush xml:id="br0">
      <inkml:brushProperty name="width" value="0.05" units="cm"/>
      <inkml:brushProperty name="height" value="0.05" units="cm"/>
      <inkml:brushProperty name="color" value="#E71224"/>
    </inkml:brush>
  </inkml:definitions>
  <inkml:trace contextRef="#ctx0" brushRef="#br0">0 51 9204,'0'0'9236,"18"-50"-8995,-14 50-193,2 0-48,4 0-801,4 2-1184,-3 6-2161</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5:32.385"/>
    </inkml:context>
    <inkml:brush xml:id="br0">
      <inkml:brushProperty name="width" value="0.05" units="cm"/>
      <inkml:brushProperty name="height" value="0.05" units="cm"/>
      <inkml:brushProperty name="color" value="#E71224"/>
    </inkml:brush>
  </inkml:definitions>
  <inkml:trace contextRef="#ctx0" brushRef="#br0">1 0 1905,'0'0'8852,"0"47"-8372,3-47-2545</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5:59:38.035"/>
    </inkml:context>
    <inkml:brush xml:id="br0">
      <inkml:brushProperty name="width" value="0.035" units="cm"/>
      <inkml:brushProperty name="height" value="0.035" units="cm"/>
    </inkml:brush>
  </inkml:definitions>
  <inkml:trace contextRef="#ctx0" brushRef="#br0">1 549 3666,'0'0'9959,"1"-4"-8905,4-15-363,-3 14 18,-2 5-514,3 0-147,0 0-24,0-1-1,0 0 1,0 0 0,0 0-1,1 0 1,-1 0 0,-1-1-1,1 1 1,0-1 0,0 0-1,3-3 1,28-25 247,-34 30-271,7-8-270,0 0 0,0-1 0,-1 0 0,0 0 0,-1-1 0,0 0 0,-1 0 0,1 0 0,-2 0 0,0-1 0,0 1 0,-1-1 0,0 0 0,-1 0 0,0 1 0,-1-13 0,0 3 223,-1 0 0,-1 0 0,-1 0 0,-1 0 1,-1 0-1,0 1 0,-15-33 0,-3 11 5033,21 65-3273,7 89-750,34 204 0,-20-165-614,12 58-132,-29-200-220,0-1 1,1 1-1,0-1 1,1 0-1,0 1 0,9 14 1,-11-22 6,-1-1 0,0 1 0,0 0-1,1-1 1,-1 1 0,1-1 0,0 0 0,-1 0 0,1 1 0,0-1 0,-1 0 0,1 0 0,0 0 0,0-1 0,0 1 0,0 0-1,0-1 1,0 1 0,0-1 0,0 0 0,0 0 0,0 0 0,0 0 0,1 0 0,-1 0 0,0 0 0,0-1 0,0 1 0,0-1-1,0 1 1,0-1 0,0 0 0,-1 0 0,1 0 0,0 0 0,0 0 0,-1 0 0,1 0 0,2-3 0,1 0-3,0-1 0,0 1 0,0-2 0,-1 1 0,0 0 0,0-1 0,0 0 0,-1 0 0,1 0 0,-1 0 0,-1 0 0,1-1 0,-1 1 1,0-1-1,1-10 0,1-9-35,-1-1 1,-2-42 0,-1 52 31,-2 0 0,-1 0 0,0 1 0,-1-1 0,0 1 0,-2 0 0,0 0 0,0 0 0,-2 1 0,0 0 0,0 1 0,-2 0 0,0 0 0,0 0 0,-24-22 0,34 36-18,0 0 0,-1-1 0,1 1 0,0 0 0,0 0 0,0-1 0,-1 1 0,1 0 0,0 0 0,0 0 0,-1-1 0,1 1 0,0 0 0,-1 0 0,1 0 0,0 0 0,0 0 0,-1 0 0,1-1 0,0 1 0,-1 0 0,1 0 0,0 0 0,-1 0 1,1 0-1,0 0 0,-1 0 0,1 0 0,0 0 0,0 1 0,-1-1 0,1 0 0,0 0 0,-1 0 0,-4 12-186,4 21 133,1-30-64,0 0 1,1 0 1,-1 0-1,0 0 1,1 0-1,0 0 1,0-1-1,-1 1 1,2 0-1,-1-1 1,0 1-1,0 0 1,1-1-1,0 0 1,-1 1-1,1-1 1,0 0-1,0 0 1,0 0-1,0 0 1,1 0-1,-1 0 1,0-1-1,1 1 1,0-1-1,3 2 1,0-1-199,-1 0 1,1 0 0,0 0-1,0-1 1,0 0 0,0 0-1,0-1 1,0 0-1,0 0 1,0 0 0,9-2-1,-13 1 331,1 0 0,0 0 0,-1 0 0,1 0 0,-1-1 0,0 1 0,1-1 0,-1 0 0,0 0 0,0 0 0,0 0 0,0 0 0,0 0 0,-1 0 0,1-1 0,0 1 0,-1-1 0,0 1 0,0-1 0,0 1 0,0-1 0,0 0 0,0 1 0,0-4 0,2-10 936,0 0-1,1-30 0,-4 37-292,0-17 3869,0 32-3885,-1 39-666,-1-27 43,2 0 1,0 0-1,1 0 1,3 20-1,-2-34-130,-1-1 0,0 0 0,1 0 0,-1 0 0,1 0 0,0-1 0,0 1 0,0 0 0,1-1 0,-1 1 0,1-1 0,-1 0 0,1 0 0,0 0 0,-1 0 0,1-1 0,0 1 0,0-1 0,1 1 0,-1-1 0,0 0 0,0 0 0,6 0 0,-6 0 15,1 0-1,0 0 1,0-1-1,0 0 1,0 1-1,0-2 1,0 1-1,0 0 1,0-1-1,0 0 1,0 0-1,-1 0 0,1 0 1,0 0-1,-1-1 1,1 0-1,-1 0 1,1 0-1,5-4 1,-3-1 145,0-1 0,-1 1 0,1-1 0,-1 0 0,-1 0 0,0-1 0,0 1 0,0-1 0,-1 0 0,-1 0 0,1 0 0,1-14 0,-1-11 824,0-1 1,-3-35-1,0 35 154,0 24-486,-1-1 1,1 0 0,-2 1 0,1 0 0,-5-15-1,3 25 363,0 8-953,-1 33 6,2 1-1,3 47 0,0-48 55,-1-23 16,1 0-1,1-1 1,1 1-1,0 0 0,1-1 1,7 19-1,-10-31-81,1 0 0,0 1-1,0-1 1,0 0 0,0 0-1,1 0 1,0 0 0,-1 0-1,1-1 1,1 1 0,-1-1-1,0 0 1,1 0 0,0 0-1,0 0 1,-1-1 0,2 1-1,-1-1 1,0 0 0,0 0-1,1-1 1,-1 1 0,1-1-1,-1 0 1,1 0 0,7 0-1,-9-1 71,-1 0-1,1-1 0,-1 1 1,0-1-1,1 1 0,-1-1 1,0 0-1,1 1 0,-1-1 1,0-1-1,0 1 0,0 0 1,0 0-1,0-1 0,0 1 1,3-4-1,-1 1 12,-1-1-1,0 1 1,0-1 0,0 0-1,0 1 1,-1-1 0,3-7-1,-1-2 17,0 0 0,0 0-1,-2-1 1,3-28 0,-4 24 44,0-17 198,-3-39 1,1 65-92,0 0 1,-1 0-1,0 0 1,0 0-1,-2 0 0,1 0 1,-1 1-1,-8-15 1,8 84-46,5-31-51,2 0 0,0 0 0,2 0 0,15 49 0,51 108-1760,-69-181 1071,1 3-471,-2-2-2998</inkml:trace>
  <inkml:trace contextRef="#ctx0" brushRef="#br0" timeOffset="156.05">400 193 7523,'0'0'897,"90"25"-3490</inkml:trace>
  <inkml:trace contextRef="#ctx0" brushRef="#br0" timeOffset="716.72">1291 389 11813,'0'0'12083,"-7"-3"-11672,6 3-396,-3-3 26,-1 1 1,0 0-1,1 1 1,-1-1-1,0 1 1,-5-1 0,8 2-41,0 0 1,0 0 0,0 0 0,0 0 0,0 0 0,0 1 0,0-1 0,0 1 0,0-1 0,0 1 0,0 0 0,0 0-1,0 0 1,0 0 0,1 0 0,-1 0 0,0 0 0,1 0 0,-1 1 0,1-1 0,0 1 0,-2 1 0,-2 4-3,1 0 0,-1 0 0,2 0 0,-1 0 0,1 1 0,0-1 0,1 1 0,-1 0 0,-1 14 0,1 5-69,1 42 0,2-65 62,0-1-15,0-1-1,0 1 1,0 0-1,0-1 1,1 1-1,-1 0 1,1-1-1,0 1 1,0-1-1,0 1 1,0-1-1,0 1 1,0-1-1,1 0 1,-1 0-1,1 1 1,-1-1-1,1 0 1,0 0-1,0-1 0,0 1 1,0 0-1,4 1 1,-2-1-9,0 0 0,0-1 0,0 1 0,0-1-1,0 0 1,1-1 0,-1 1 0,0-1 0,1 0 0,-1 0 0,0 0 0,1 0 0,-1-1 0,5-1-1,-5 1 39,0-1-1,0 1 1,0-1-1,0 0 1,-1 0-1,1-1 1,-1 1-1,1-1 1,-1 1-1,0-1 1,0 0-1,0-1 1,0 1-1,0 0 1,-1-1-1,0 1 1,0-1-1,0 0 1,3-6-1,-1-1 43,0 0-1,-1 0 1,0 0 0,0 0-1,-1 0 1,0-15-1,-1-108 2101,0 149-2199,0 0-1,1 1 1,1-1 0,1 0-1,0 0 1,1-1 0,8 19-1,-8-23-383,-1 0 0,2 0-1,-1-1 1,2 0 0,-1 0-1,1 0 1,0 0-1,1-1 1,0-1 0,17 14-1,-21-19-279,0 0 0,0 0-1,1 0 1,-1-1 0,0 1 0,1-1-1,-1 0 1,1-1 0,7 1 0,12 0-4749</inkml:trace>
  <inkml:trace contextRef="#ctx0" brushRef="#br0" timeOffset="1451.32">1617 489 560,'0'0'8815,"-1"-17"-5454,-5-58-714,5 72-2413,1-1 0,0 1 0,-1-1 1,0 1-1,0-1 0,0 1 0,0 0 0,-1 0 0,1 0 0,-1 0 0,0 0 1,0 0-1,0 0 0,0 0 0,0 1 0,-1-1 0,1 1 0,-1-1 1,0 1-1,1 0 0,-1 0 0,0 1 0,0-1 0,-1 0 0,-2 0 0,4 1-210,-1 1-1,1-1 1,-1 1-1,1 0 1,-1 0-1,1 0 1,-1 0-1,1 0 1,0 1-1,-1-1 1,1 1-1,-1-1 1,1 1-1,0 0 1,0 0-1,-1 0 1,1 0-1,0 0 1,0 1-1,0-1 1,0 1-1,0-1 1,1 1-1,-1 0 1,0 0-1,1 0 1,-1 0-1,1 0 1,-3 4-1,0 5-31,0 0-1,1 1 0,0 0 0,1-1 0,0 1 0,0 0 0,2 0 0,-1 1 0,2-1 0,1 18 0,-1-27-94,0 1 1,1 0-1,-1 0 0,1-1 1,-1 1-1,1-1 1,0 0-1,0 1 0,0-1 1,1 0-1,-1 0 1,1 0-1,0 0 1,0-1-1,0 1 0,0-1 1,0 0-1,0 0 1,6 3-1,-5-3-154,0 0 0,0 0 0,0-1 1,0 1-1,0-1 0,0 0 0,0 0 0,1-1 0,-1 1 0,0-1 1,0 0-1,1 0 0,-1 0 0,0 0 0,1-1 0,-1 0 1,7-2-1,-8 1 247,0 0 1,0 0-1,-1 0 1,1 0-1,-1-1 0,0 1 1,0-1-1,0 1 1,0-1-1,0 0 1,-1 0-1,1 0 1,-1 0-1,1 0 1,-1 0-1,0-1 1,0 1-1,-1 0 1,1 0-1,-1-4 0,3-12 393,-2-1 1,0-20-1,-1 32-153,0-31 1237,-7-52 1,5 77-1022,-1 0 0,0 0 0,-1 0 1,0 0-1,-1 1 0,-1 0 0,-8-14 0,14 27-438,0-1-1,0 1 0,0 0 1,0 0-1,-1 0 0,1-1 1,0 1-1,0 0 0,0 0 1,-1 0-1,1-1 0,0 1 1,0 0-1,0 0 0,-1 0 1,1 0-1,0 0 0,0-1 1,-1 1-1,1 0 0,0 0 1,0 0-1,-1 0 1,1 0-1,0 0 0,0 0 1,-1 0-1,1 0 0,0 0 1,0 0-1,-1 0 0,1 0 1,0 0-1,0 0 0,-1 0 1,1 1-1,0-1 0,0 0 1,-1 0-1,1 0 0,0 0 1,0 0-1,0 1 0,-1-1 1,1 0-1,0 0 0,0 0 1,0 1-1,-1-1 1,1 0-1,0 0 0,0 0 1,0 1-1,0-1 0,0 0 1,0 0-1,0 1 0,-1-1 1,-5 17-178,1 14 176,2 1 0,1 0 0,1 0 0,7 52 0,-5-74-123,1 1 1,0 0-1,1-1 1,0 0-1,0 1 0,1-1 1,6 10-1,-8-16-137,0 0 0,1 0-1,-1 0 1,1-1-1,0 0 1,0 1 0,0-1-1,0 0 1,1 0-1,-1-1 1,1 1 0,-1-1-1,1 0 1,0 0-1,0 0 1,0 0-1,0-1 1,1 1 0,-1-1-1,7 1 1,-7-2 34,1 1 0,-1-1 1,1 0-1,-1 0 0,1-1 1,-1 0-1,1 1 0,-1-1 1,1-1-1,-1 1 0,0-1 1,1 1-1,-1-1 0,0-1 1,0 1-1,4-4 0,-3 2 252,-1 0 0,0-1 0,0 0 0,0 0 0,0 0 0,-1 0 0,0 0 0,0-1 0,0 1 0,-1-1 0,3-11 0,-1 3 984,-2 0 1,0 0-1,0-1 1,-1 1-1,-2-17 1,2-19 4972,-3 87-5843,2 0-1,2 1 0,1-1 1,2 0-1,2 0 0,13 43 1,4-6-41,4-2 1,36 70-1,-56-125-120,-4-11-10,0 1 0,-1-1 0,0 1 0,0 0 0,-1 0 0,0 0 0,0 1 0,1 10 0,-3-18-2,0 0 0,0 0 0,0 0 0,0 1 0,0-1 0,0 0 0,0 0 0,0 0 0,0 0 0,0 1 0,0-1 0,0 0 0,0 0 1,0 0-1,0 0 0,0 0 0,0 1 0,0-1 0,0 0 0,0 0 0,0 0 0,0 0 0,0 0 0,-1 1 0,1-1 0,0 0 0,0 0 0,0 0 0,0 0 0,0 0 0,0 0 0,-1 0 0,1 0 0,0 1 0,0-1 0,0 0 0,0 0 0,-1 0 0,1 0 0,0 0 0,0 0 1,0 0-1,0 0 0,-1 0 0,1 0 0,0 0 0,0 0 0,0 0 0,0 0 0,0 0 0,-1 0 0,1 0 0,0 0 0,0-1 0,0 1 0,-3 0-170,-3 0-120,1-1 0,0 0 0,-1 0 1,1 0-1,0-1 0,0 1 1,0-1-1,0 0 0,0-1 1,0 1-1,-7-7 0,3 3-979,0-1 0,1-1 0,0 0 0,0 0 1,-7-10-1,-16-30-9139</inkml:trace>
  <inkml:trace contextRef="#ctx0" brushRef="#br0" timeOffset="1641.54">1829 57 9124,'0'0'8596,"35"19"-10901,-25 6-1393,3 5-4802</inkml:trace>
  <inkml:trace contextRef="#ctx0" brushRef="#br0" timeOffset="3644.25">2097 365 5715,'0'0'16501,"-8"-10"-15808,-26-30-365,34 39-323,-1 0-1,1 0 0,-1 1 1,0-1-1,1 0 0,-1 1 0,0-1 1,0 1-1,1-1 0,-1 1 1,0-1-1,0 1 0,0 0 1,0-1-1,0 1 0,0 0 1,1-1-1,-1 1 0,0 0 1,0 0-1,0 0 0,0 0 0,0 0 1,0 0-1,0 0 0,0 1 1,0-1-1,0 0 0,0 0 1,1 1-1,-1-1 0,0 0 1,0 1-1,0-1 0,0 1 0,1-1 1,-1 1-1,0 0 0,0-1 1,1 1-1,-1 0 0,1-1 1,-1 1-1,0 0 0,0 1 1,-1 2-13,-1 0 0,1 1 0,0 0 1,0-1-1,-2 9 0,0 2 2,1-1 0,1 1 0,1-1 0,0 1 0,2 29 0,-1-36-72,1 0 0,0 0 0,1 0 0,0 0 1,0-1-1,1 1 0,-1 0 0,2-1 0,-1 0 0,1 0 1,0 0-1,8 9 0,-10-13 8,0-1 0,0 0 0,0 0 0,1 0 0,-1 0 0,1 0 0,0-1 0,-1 1 0,1-1 0,0 1 0,0-1 0,0 0 0,0 0 0,0 0 0,0-1-1,0 1 1,0-1 0,0 0 0,1 0 0,2 0 0,-3 0 72,-1-1 0,1 0 0,-1 1 0,1-1 0,-1 0 0,1 0 0,-1-1 0,0 1 0,0 0-1,1-1 1,-1 0 0,0 1 0,0-1 0,-1 0 0,1 0 0,0 0 0,-1 0 0,1 0 0,-1 0 0,1-1 0,-1 1-1,0 0 1,1-5 0,3-10 273,-2-1-1,0 1 0,-1-1 1,-1 1-1,0-1 1,-3-27-1,0-3 972,2 34-633,-2 17-314,-1 23-304,3-11 9,1 1 0,0-1 1,1 0-1,0 0 0,9 29 0,-10-40-86,1 0 0,-1-1 0,1 1 0,0 0 0,0 0-1,0-1 1,1 0 0,-1 1 0,1-1 0,0 0 0,0 0-1,0 0 1,0 0 0,0-1 0,0 0 0,1 1 0,0-1-1,-1 0 1,1 0 0,0-1 0,0 1 0,0-1 0,0 0 0,0 0-1,0 0 1,8 0 0,-8-1 22,-1 0 0,1 0 0,0 0 1,-1 0-1,1-1 0,0 1 0,-1-1 0,1 0 0,-1 0 0,1 0 0,-1-1 0,0 1 1,1-1-1,2-2 0,-2 0 55,0 1 1,-1-1-1,1 0 0,-1 0 1,0 0-1,0-1 1,0 1-1,-1-1 0,3-5 1,2-7 132,0 0 0,-2 0 0,0-1 0,-1 0 0,2-18 0,-1-5 1128,-2-48 1,0 87-1281,3 9-42,10 17-406,-9-14-126,-7-10 582,0 0 1,0 0 0,0 0 0,0 1 0,0-1-1,0 0 1,0 0 0,0 0 0,0 0-1,0 0 1,0 0 0,0 0 0,0 1 0,0-1-1,0 0 1,0 0 0,0 0 0,1 0-1,-1 0 1,0 0 0,0 0 0,0 0 0,0 0-1,0 0 1,0 0 0,0 1 0,0-1-1,0 0 1,1 0 0,-1 0 0,0 0 0,0 0-1,0 0 1,0 0 0,0 0 0,0 0-1,0 0 1,1 0 0,-1 0 0,0 0 0,0 0-1,0 0 1,0 0 0,0 0 0,0 0 0,1 0-1,-1 0 1,0-1 0,0 1 0,0 0-1,0 0 1,0 0 0,0 0 0,0 0 0,0 0-1,1 0 1,-1-10-174,0 8 180,-1 0 0,1 0 0,-1 0 0,1 0 0,-1 1 0,1-1 0,-1 0 0,0 0 0,0 1 0,0-1 1,0 1-1,0-1 0,-2-1 0,2 2-4,0 0 0,0 0 0,0 0 0,0 0 0,-1 0 0,1 1 0,0-1 0,-1 0 1,1 1-1,0-1 0,-1 1 0,1-1 0,0 1 0,-1 0 0,1 0 0,-1-1 0,1 1 0,-1 0 0,1 0 0,-3 1 1,3 0 6,-1-1 1,1 1-1,0 0 1,0-1 0,0 1-1,1 0 1,-1 0-1,0 0 1,0 0 0,0 0-1,1 0 1,-1 0-1,0 0 1,1 0 0,-1 1-1,1-1 1,-1 0-1,0 2 1,-1 8 5,1 0 1,-1 0-1,2 0 1,0 15-1,0-18-4,0 3 14,0 0 0,1-1 0,1 1 1,0 0-1,0 0 0,1-1 1,1 0-1,7 18 0,-7-21-74,-1-1 0,1 0 0,1 0 0,-1 0 0,1 0 0,0-1 0,0 1 0,1-2 0,-1 1 0,1 0 0,0-1 0,0 0 0,1-1 1,7 4-1,-11-5 28,0 0 0,0-1 0,0 0 0,1 1 0,-1-1 1,0-1-1,1 1 0,-1 0 0,1-1 0,-1 0 0,1 1 0,-1-1 1,1-1-1,0 1 0,-1 0 0,0-1 0,1 0 0,-1 0 1,1 0-1,-1 0 0,0-1 0,0 1 0,1-1 0,-1 0 1,0 1-1,-1-2 0,1 1 0,0 0 0,-1 0 0,1-1 1,-1 0-1,1 1 0,-1-1 0,0 0 0,0 0 0,1-3 1,2-6 297,0 1 1,-1 0 0,-1-1-1,0 0 1,0 0 0,1-18-1,0-75 2059,-5 84-2217,1 21-136,-1 3-24,0 0 1,1 1-1,-1-1 0,0 0 1,1 1-1,0-1 1,0 7-1,0-8-9,-1 3-40,1 0 0,0 0 0,1 0-1,-1 0 1,1 0 0,0 0 0,0 0-1,1 0 1,-1-1 0,1 1 0,0-1-1,0 1 1,4 4 0,-4-6-109,0-1 1,0 0-1,0 1 0,1-1 1,-1 0-1,1-1 0,-1 1 1,1 0-1,0-1 1,-1 1-1,1-1 0,0 0 1,0 0-1,0 0 0,0 0 1,0-1-1,0 1 1,0-1-1,0 0 0,0 0 1,1 0-1,4 0 0,-7-1 186,0 1-1,0-1 1,0 1-1,0-1 0,0 0 1,1 1-1,-1-1 0,0 0 1,0 0-1,-1 0 1,1 0-1,0 0 0,0 0 1,0 0-1,-1 0 0,1 0 1,0 0-1,-1 0 1,1 0-1,-1-1 0,1 1 1,-1 0-1,0 0 1,1 0-1,-1-1 0,0 1 1,0 0-1,0-2 0,2-43 440,-2 39-256,1-21 871,0 21-705,0 0 0,-1 0-1,1 1 1,-2-1 0,1 0-1,-1 0 1,0 0 0,0 1-1,0-1 1,-1 0 0,-5-11-1,6 17-291,1 0 1,0 1-1,-1-1 0,1 0 0,-1 0 0,1 1 0,-1-1 0,0 0 0,1 1 0,-1-1 0,0 1 0,1-1 0,-1 1 0,0-1 0,1 1 0,-1-1 0,0 1 0,0 0 0,0 0 0,0-1 0,1 1 0,-1 0 0,0 0 0,0 0 0,0 0 0,0 0 0,0 0 0,0 0 0,-1 0-25,1 1 1,0 0 0,0 0-1,0 0 1,0 0-1,0 0 1,0 0-1,0 0 1,0 0 0,0 0-1,1 0 1,-1 0-1,0 1 1,1-1 0,-1 2-1,-3 6-38,1-1-1,1 1 0,-3 17 1,2-2 59,1 0 0,1 1 0,4 41 0,-2-58-114,0-1-1,1 1 1,-1 0-1,2 0 1,-1-1-1,1 0 1,0 1-1,0-1 1,1 0-1,0 0 1,0-1-1,1 1 1,0-1 0,0 0-1,9 8 1,-12-12 2,1 0 1,-1 0 0,1-1 0,0 1 0,0 0 0,-1-1 0,1 0 0,0 1-1,0-1 1,1 0 0,-1-1 0,0 1 0,0-1 0,0 1 0,0-1 0,1 0 0,-1 0-1,0 0 1,0 0 0,0-1 0,0 0 0,1 1 0,-1-1 0,0 0 0,0 0-1,0-1 1,-1 1 0,1-1 0,0 1 0,2-3 0,2-1 65,0-1 1,0 0-1,-1-1 0,0 1 1,0-1-1,-1 0 0,0 0 1,0-1-1,6-13 1,0-7 1062,16-57 0,-8 24 1110,-19 61-2144,0 1-1,0-1 0,0 0 1,0 0-1,0 1 1,0-1-1,0 0 1,0 0-1,0 0 0,0 1 1,0-1-1,0 0 1,1 0-1,-1 1 1,0-1-1,0 0 0,0 0 1,0 0-1,1 0 1,-1 1-1,0-1 1,0 0-1,0 0 0,1 0 1,-1 0-1,0 0 1,0 0-1,1 0 1,-1 1-1,0-1 0,0 0 1,0 0-1,1 0 1,-1 0-1,0 0 1,0 0-1,1 0 1,-1 0-1,0 0 0,0 0 1,1 0-1,-1-1 1,0 1-1,0 0 1,1 0-1,-1 0 0,0 0 1,0 0-1,0 0 1,1 0-1,-1-1 1,0 1-1,0 0 0,0 0 1,1 0-1,-1 0 1,0-1-1,0 1 1,0 0-1,0 0 0,0-1 1,0 1-1,1 0 1,-1 0-1,0-1 1,7 20-152,7 37 141,-9-30-473,2-1 1,18 48-1,-24-72 413,0 1 1,-1 0-1,1-1 1,0 0-1,0 1 1,0-1-1,0 1 1,0-1-1,0 0 1,0 0-1,0 0 1,0 1-1,0-1 1,1 0-1,-1-1 0,1 1 1,-1 0-1,0 0 1,1-1-1,0 1 1,-1 0-1,1-1 1,-1 0-1,1 1 1,0-1-1,-1 0 1,1 0-1,-1 0 0,1 0 1,0 0-1,-1 0 1,1 0-1,0 0 1,-1-1-1,1 1 1,-1-1-1,1 1 1,-1-1-1,1 0 1,2-1-1,2-2 63,-1 1 1,1-2-1,-1 1 0,1 0 1,-1-1-1,0 0 0,-1 0 1,6-8-1,19-35 376,-21 33 297,1 1 0,0 0 0,1 0-1,12-12 1,-22 26-355,11 35-254,-9-26-66,15 58 80,-15-61-83,0 0 0,1 0 0,-1-1 0,1 1 0,0-1 1,0 0-1,1 1 0,7 7 0,-10-12-15,0 0-1,0 0 1,1 0 0,-1 0 0,1 0 0,-1 0 0,1 0 0,-1 0 0,1 0-1,0-1 1,-1 1 0,1-1 0,0 1 0,-1-1 0,1 0 0,0 1-1,0-1 1,0 0 0,-1 0 0,1 0 0,0 0 0,0-1 0,-1 1 0,1 0-1,0-1 1,-1 0 0,1 1 0,0-1 0,-1 0 0,1 0 0,-1 1 0,1-1-1,-1 0 1,1-1 0,-1 1 0,0 0 0,0 0 0,1-1 0,-1 1-1,0 0 1,0-1 0,1-2 0,4-4 24,-1-1 1,0 1-1,0-1 1,-1-1-1,-1 1 0,4-12 1,-1-11 63,-1 0 1,-1-1 0,-3 1 0,-2-53-1,0 50 232,0 16 15,-1 0 0,-1 1 0,-1-1 0,-6-17 0,0 1 1012,11 43-1280,0 0-1,-1 0 0,0 0 0,-2 12 0,1 9-47,1-1-14,2-1 1,1 1 0,1-1-1,1 0 1,2 0-1,1 0 1,0-1 0,2 0-1,22 40 1,-8-35-1153,-7-23-2020,-16-8 2850,-1 0 0,1 0 0,0 0 0,-1 0 0,1 0 0,0-1 0,-1 1 0,1 0-1,0 0 1,-1-1 0,1 1 0,-1 0 0,1-1 0,0 1 0,-1-1 0,1 1 0,-1 0 0,1-1-1,-1 1 1,0-1 0,1 0 0,-1 1 0,0-1 0,1 1 0,0-2 0,5-16-11207</inkml:trace>
  <inkml:trace contextRef="#ctx0" brushRef="#br0" timeOffset="3798.2">3394 211 7347,'0'0'11606,"93"77"-11606,-48-77-1025,11 0-9492</inkml:trace>
  <inkml:trace contextRef="#ctx0" brushRef="#br0" timeOffset="5545.49">4513 62 5442,'0'0'12782,"-8"-10"-11701,-24-30-331,31 39-731,1 0 1,-1 0 0,0 0 0,0 0 0,0 0 0,0 1 0,1-1 0,-1 0-1,0 1 1,0-1 0,-1 1 0,1-1 0,0 1 0,0-1 0,0 1 0,0 0 0,0 0-1,0-1 1,-1 1 0,1 0 0,0 0 0,0 0 0,0 0 0,0 0 0,-1 1-1,1-1 1,0 0 0,0 0 0,0 1 0,0-1 0,0 1 0,0-1 0,0 1 0,0-1-1,0 1 1,0 0 0,0 0 0,-1 0 0,-2 3 28,0 0 0,0 1 0,1-1-1,0 1 1,-5 8 0,6-9-3,-4 8 38,0 1 0,0 0 0,1 0 0,1 1 0,0-1 0,1 1 1,-2 20-1,1 101 237,4-101-300,0-26-12,0 0 0,1-1 0,0 1-1,0 0 1,1 0 0,0-1 0,0 1-1,0-1 1,1 1 0,7 11 0,-7-15-18,0 0 0,0 0 0,0 0 0,0-1 1,1 1-1,-1-1 0,1 0 0,0 0 0,0-1 0,0 1 1,0-1-1,0 0 0,1 0 0,-1 0 0,1 0 1,0-1-1,-1 0 0,10 1 0,-4 0 6,-1-2 0,1 1 1,-1-1-1,0-1 0,1 1 0,-1-2 0,0 1 0,1-1 0,-1-1 0,0 0 1,0 0-1,-1-1 0,1 0 0,9-6 0,-11 5 38,-1 1-1,0-2 1,0 1 0,0-1-1,0 0 1,-1 0-1,0-1 1,-1 1 0,1-1-1,-1 0 1,-1 0-1,1-1 1,-1 1 0,0-1-1,-1 1 1,0-1-1,1-10 1,1-46 524,-4 55-497,0 9-133,-2 2 44,0 1 0,1 0-1,-1-1 1,0 1 0,1 0 0,0 0-1,0 0 1,0 0 0,0 0 0,0 3 0,0-3 4,0 1-1,-1 0 0,1 1 0,1-1-1,-1 1 1,1-1 0,-1 1-1,1 0 1,1 4 0,-1-7-15,0-1 0,1 0 0,-1 0 0,0 0 1,1 0-1,-1 0 0,1 0 0,-1 0 0,1 0 0,-1 0 1,1 0-1,0 0 0,-1 0 0,1 0 0,0 0 0,0 0 1,0 0-1,0-1 0,0 1 0,0 0 0,0-1 0,0 1 1,0-1-1,0 1 0,0-1 0,0 0 0,0 1 0,0-1 1,0 0-1,1 0 0,-1 1 0,0-1 0,2 0 0,-1 0 30,0-1 0,0 1-1,0 0 1,0 0-1,0-1 1,0 1-1,0-1 1,0 1 0,0-1-1,0 0 1,0 0-1,-1 0 1,1 0 0,0 0-1,-1 0 1,1-1-1,-1 1 1,1 0-1,-1-1 1,0 1 0,1-1-1,-1 0 1,0 1-1,0-1 1,0 0 0,0 0-1,0 1 1,-1-1-1,1 0 1,-1 0 0,1-2-1,1-7 106,0-1 0,-1 1 0,0-1 0,-2-16 0,1 11 134,0 14-190,-1 0 0,1 0-1,0 0 1,-1 1 0,0-1-1,0 0 1,0 0 0,0 0-1,0 1 1,-1-1 0,1 1-1,-1-1 1,0 1 0,1-1 0,-1 1-1,0 0 1,-1 0 0,1 0-1,0 0 1,0 0 0,-1 1-1,1-1 1,-1 0 0,0 1-1,1 0 1,-1 0 0,0 0-1,0 0 1,0 0 0,1 1-1,-1-1 1,0 1 0,0 0 0,0-1-1,0 2 1,0-1 0,0 0-1,0 0 1,0 1 0,0 0-1,-3 1 1,3-1-39,1 1 0,0 0 0,0 0 0,0 0 0,0 0 0,0 0 0,0 0 0,0 1 0,1-1 0,0 1 0,-1-1 0,1 1 0,0-1 0,0 1 0,0 0 0,0-1 0,0 4 0,-7 51-8,8-46 8,-1 0 0,1 0 1,1 0-1,0 0 0,1 0 0,0 0 0,1 0 0,6 18 1,-7-25-74,1 1 1,0 0 0,-1-1 0,2 0 0,-1 1 0,0-1 0,1 0 0,0-1 0,0 1-1,0-1 1,0 1 0,1-1 0,-1-1 0,1 1 0,0-1 0,0 1 0,-1-1 0,2-1-1,-1 1 1,7 1 0,-9-2 52,1 0 0,0-1 0,0 1 0,0-1 0,0 0 0,0 0 0,0 0 0,0 0 0,-1-1 0,1 1 0,0-1 0,0 0 0,0 0 0,-1 0 0,1-1 0,-1 0 0,1 1 0,-1-1 0,6-4 0,-5 2 67,0-1 0,0 1 0,0-1 0,-1 0 0,0 1 0,0-1 0,0-1 0,0 1 0,-1 0 0,0-1 0,0 1 0,1-11 0,4-19 427,-2-1 1,-2 1-1,-1-1 0,-6-70 1,-2 87 148,6 19-615,0 0 0,-1 0 0,1 0 1,0 0-1,0 0 0,-1 0 0,1 0 0,0 0 0,0 0 1,-1 0-1,1 0 0,0 0 0,0 0 0,-1 0 0,1 0 1,0 0-1,0 0 0,-1 0 0,1 0 0,0 0 0,0 0 1,0 1-1,-1-1 0,1 0 0,0 0 0,0 0 0,0 0 1,-1 1-1,1-1 0,0 0 0,0 0 0,0 0 0,0 1 1,0-1-1,-1 0 0,1 0 0,0 1 0,-14 33-79,8-6 81,2 1 0,1-1 0,2 1 1,1 31-1,1-27 11,-1-25-49,0-1 0,1 1 1,0 0-1,0-1 0,1 1 1,0-1-1,0 0 1,1 1-1,4 7 0,-5-11-28,-1-1 0,1 0 0,0 0 0,1 0-1,-1-1 1,0 1 0,1-1 0,0 1-1,-1-1 1,1 0 0,0 0 0,0 0 0,0 0-1,1 0 1,-1-1 0,0 1 0,1-1 0,-1 0-1,1 0 1,-1 0 0,7 0 0,-7-1 52,1 1 0,0-1 0,-1 0 0,1-1 0,0 1-1,-1 0 1,1-1 0,-1 0 0,1 0 0,-1 0 0,1 0 0,-1-1 0,0 1 0,1-1 0,5-4 0,-5 2 9,0-1 1,0 1-1,0-1 1,0 0-1,-1 0 0,0 0 1,0 0-1,0 0 1,2-9-1,3-7 47,-1 0 0,-1-1 0,-1 1 0,-1-2 0,1-27 0,-3-115 934,-2 96 83,-5 268-330,4-160-762,-1-13 50,2 1-1,4 30 1,-3-51-59,0-1 1,0 1-1,0 0 0,1-1 1,-1 1-1,1-1 1,1 1-1,-1-1 1,1 0-1,0 0 0,0 0 1,0 0-1,1-1 1,0 1-1,6 5 0,-7-8 19,-1 0-1,1 0 1,0-1-1,0 1 0,0-1 1,0 1-1,0-1 1,0 0-1,1 0 1,-1-1-1,0 1 0,0-1 1,1 1-1,-1-1 1,0 0-1,1 0 0,-1-1 1,0 1-1,1-1 1,-1 1-1,0-1 1,6-3-1,-4 2 22,0 0 0,-1 0 0,1-1 0,-1 0 0,0 0 0,0 0 0,0-1 0,0 1 0,-1-1 0,0 0 0,1 0 0,-1 0 0,4-9 0,-1 0-1,-1 0 0,0-1 0,-1 0 0,-1 0 0,0 0 0,-1 0 0,0-15 0,-1 1 23,-1 1-1,-6-47 0,5 68 29,0-1-1,0 1 1,0 0-1,-1 0 1,0 0-1,0 1 1,-1-1-1,0 0 1,1 1-1,-7-9 1,8 14-16,1 16-359,1-6 324,0-1 1,1 0-1,-1 0 1,2-1-1,-1 1 1,1 0-1,1-1 1,6 14-1,43 63 145,-46-75-136,33 44 59,-26-39-77,-2 1 0,0 1 0,17 32-1,-28-47-36,0-1-1,-1 0 0,1 0 0,0 1 0,-1-1 0,1 1 1,-1-1-1,1 0 0,-1 1 0,0-1 0,1 1 0,-1-1 1,0 1-1,0 0 0,0-1 0,0 1 0,0-1 0,-1 1 1,1-1-1,0 1 0,-1-1 0,1 0 0,-1 1 1,1-1-1,-1 1 0,0-1 0,0 0 0,1 0 0,-1 1 1,0-1-1,0 0 0,0 0 0,0 0 0,-1 0 0,1 0 1,0 0-1,0 0 0,-1 0 0,0 0 0,-6 2-263,0-1 0,-1 0 0,1 0 0,0-1 0,-1 0 0,-8 0 1,4 0-45,-116 2-8153,53-3-2262</inkml:trace>
  <inkml:trace contextRef="#ctx0" brushRef="#br0" timeOffset="8555.75">125 1054 5891,'0'0'6645,"7"8"-5978,0 2-496,1-1 0,1 0 0,0-1 0,12 10 0,-16-14-36,0 0 0,1-1 1,-1 0-1,1-1 1,0 1-1,-1-1 0,1 0 1,0 0-1,0-1 1,0 0-1,1 0 0,9 0 1,-11 0 23,1-1 0,-1 0 1,0-1-1,0 1 0,1-1 1,-1 0-1,0-1 0,0 1 1,0-1-1,0 0 0,0 0 0,0 0 1,-1-1-1,1 0 0,-1 1 1,0-2-1,0 1 0,0 0 1,0-1-1,0 0 0,-1 0 0,1 0 1,3-7-1,26-39 643,-23 34-403,0 0 0,1 1 0,14-16 0,-24 31-402,-1 0 0,1 0-1,-1 0 1,1 0 0,-1 0 0,1 0-1,-1 0 1,1 0 0,-1 0-1,1 0 1,-1 0 0,0 0-1,1 0 1,-1 0 0,1 0-1,-1 0 1,1 1 0,-1-1-1,0 0 1,1 0 0,-1 1-1,1-1 1,-1 0 0,0 0-1,1 1 1,-1-1 0,0 0-1,1 1 1,-1-1 0,0 1 0,0-1-1,1 0 1,-1 1 0,0-1-1,0 1 1,1-1 0,10 18-142,-11-16 175,8 12 41,-3-4-147,0-1 1,1 0-1,10 13 0,-14-20 49,0 0 1,0 0-1,0 0 0,0 0 0,1-1 0,-1 1 0,0 0 1,1-1-1,-1 0 0,1 0 0,0 1 0,-1-2 0,1 1 0,0 0 1,0 0-1,-1-1 0,7 1 0,-5-1 42,0-1 0,1 1 0,-1-1 0,0 0 0,0 0 0,0 0 0,0 0-1,0-1 1,0 0 0,0 0 0,-1 0 0,1 0 0,5-4 0,1-4 21,1 1 0,15-21 1,-20 22 36,1 0 0,0 1 1,0 0-1,0 0 0,1 0 1,0 1-1,10-6 0,-16 12-79,-1-1 0,1 0 0,0 1 0,0-1 0,0 1 0,-1-1 0,1 1 0,0 0 0,0 0 0,0 0 0,0 0 0,0 0 0,0 1 0,0-1 0,-1 0-1,1 1 1,0-1 0,0 1 0,0 0 0,-1 0 0,1-1 0,0 1 0,-1 0 0,1 0 0,1 2 0,5 4-48,-1 0 0,0 1 0,12 14 0,9 11-218,-25-31 252,0 0 1,1 0 0,-1 0-1,0-1 1,1 1 0,-1-1-1,1 0 1,-1 0-1,1 0 1,0 0 0,0 0-1,-1-1 1,1 0 0,0 0-1,0 0 1,-1 0 0,1 0-1,0-1 1,-1 0-1,6-1 1,-3 0 43,-1 0 1,1-1-1,-1 1 0,0-1 1,0 0-1,0-1 0,0 1 1,-1-1-1,1 0 0,-1 0 0,0 0 1,4-5-1,7-16 426,-12 20-239,0-1 0,0 1 0,1 0 0,-1 0 0,1 0-1,1 0 1,6-6 0,-10 11-214,0 0 1,1-1-1,-1 1 0,0-1 1,0 1-1,0 0 0,1 0 1,-1 0-1,0 0 1,0 0-1,1 0 0,-1 0 1,0 0-1,0 0 0,1 1 1,-1-1-1,0 0 0,0 1 1,0-1-1,0 1 0,0-1 1,0 1-1,1 0 0,-1-1 1,1 3-1,30 25-98,-18-14 108,-10-10-17,1-1 0,0 0 0,-1 0 0,1 0-1,0 0 1,1-1 0,-1 0 0,0 0 0,1 0-1,-1-1 1,1 0 0,-1 0 0,1 0 0,0-1-1,-1 0 1,1 0 0,7-1 0,-3-1 32,1-1 0,-1 0 0,0 0 0,-1-1 1,1-1-1,-1 1 0,1-2 0,10-7 0,8-8 2,-23 16 9,0 0-1,0 1 1,1 0-1,0 0 0,0 1 1,0-1-1,0 1 1,0 0-1,1 1 0,-1 0 1,1 0-1,0 0 0,8-1 1,-13 4-48,0-1 1,-1 0 0,1 1-1,0-1 1,-1 1 0,1 0-1,0 0 1,-1 0-1,1 0 1,-1 0 0,1 0-1,-1 0 1,1 0 0,-1 0-1,2 3 1,22 28-18,-6-8 11,-15-21 26,-1 1 0,1-1 0,0 0-1,0 0 1,0-1 0,1 1 0,-1-1 0,1 0 0,-1 0 0,1 0-1,0-1 1,-1 1 0,1-1 0,0 0 0,0-1 0,0 1-1,0-1 1,0 0 0,0 0 0,0-1 0,0 1 0,-1-1 0,1 0-1,0-1 1,8-2 0,2-3 44,-1 0 0,0 0-1,0-2 1,-1 0 0,0 0-1,20-20 1,-32 28-36,0 0 1,0 0-1,0 0 0,0 0 1,0 0-1,0 0 0,0 0 1,1 0-1,-1 0 0,0 1 1,0-1-1,1 1 0,-1-1 1,0 1-1,1-1 0,-1 1 1,1 0-1,-1 0 0,0 0 1,4 0-1,-3 1 14,0 0 0,0 0 0,0 0 0,0 0 0,-1 1 0,1-1 0,0 1 0,-1 0 0,1-1 0,2 4 0,4 4-4,-4-4-17,1-1-1,0 0 0,0 0 0,0-1 1,0 0-1,1 1 0,-1-2 1,1 1-1,0-1 0,0 0 0,0 0 1,0 0-1,0-1 0,0 0 1,0 0-1,8 0 0,-6-1 4,0-1-1,0 1 1,0-1-1,0 0 1,-1-1-1,1 0 1,0 0-1,-1-1 0,1 0 1,-1 0-1,0-1 1,8-5-1,24-20 106,-30 20-39,1 1-1,0 1 0,0 0 1,1 0-1,-1 1 1,18-6-1,-26 11-79,1 0-1,-1 1 0,1-1 0,-1 1 1,0-1-1,1 1 0,-1 0 0,1 0 1,-1 0-1,0 1 0,1-1 0,-1 1 1,0-1-1,1 1 0,-1 0 1,0-1-1,1 1 0,-1 1 0,4 1 1,0 2-8,-1 0 1,1 1 0,-1-1 0,0 1 0,4 6 0,-5-7-10,-1 0-1,1 0 1,0 0 0,0-1 0,1 1-1,0-1 1,-1-1 0,1 1 0,0 0-1,6 2 1,-6-4 24,0 0 0,-1-1 0,1 1 0,0-1 0,-1 0 0,1 0 0,0-1 0,0 0 0,0 1 0,0-2 0,0 1 0,0 0 0,0-1-1,-1 0 1,1 0 0,0-1 0,0 1 0,7-5 0,-1 0 61,0-2-1,-1 0 0,0 0 1,-1 0-1,13-15 1,-12 12 110,0 1 0,0 0 0,1 1 1,20-13-1,-29 21-178,-1 1 0,0-1 1,1 1-1,-1-1 0,0 1 0,1 0 1,-1 0-1,1 0 0,-1 0 0,1 0 1,-1 0-1,0 0 0,1 0 0,-1 0 0,1 1 1,-1-1-1,0 0 0,1 1 0,-1-1 1,0 1-1,0 0 0,1-1 0,-1 1 1,0 0-1,0 0 0,0 0 0,2 1 0,29 35-17,-15-16-134,-13-17 142,0-1 0,1 0 0,-1 0 0,1 0 0,-1 0 0,1-1 0,0 1 0,0-1 0,0 0 0,0-1 0,1 1 0,-1-1 0,0 0 0,1-1 0,-1 1-1,1-1 1,-1 0 0,0 0 0,1-1 0,-1 0 0,0 0 0,1 0 0,5-2 0,8-4 68,-1-1 0,0 0 0,0-1 0,30-22 0,-39 24-42,1 1 0,0 0 0,1 0-1,-1 1 1,1 1 0,0 0 0,0 0 0,0 1-1,1 0 1,-1 1 0,1 1 0,-1-1 0,13 2 0,-19 1-19,-1 0 0,0 0 0,1 0 0,-1 1 0,0 0 0,0 0 0,0 0 0,0 1 0,0-1 0,-1 1 0,1 0 0,-1 0 0,4 4 0,30 19 6,-29-23-2,0 0 0,1 0 1,-1-1-1,1 0 0,-1-1 1,1 0-1,0 0 0,0-1 1,0 0-1,-1 0 0,14-3 1,-9 0 13,-1 0 1,1 0 0,-1-1-1,0-1 1,-1 0 0,1 0 0,13-10-1,23-19 19,-30 20 60,1 1-1,36-18 1,-53 30-92,0 0 1,0 1-1,0-1 0,0 1 1,0-1-1,1 1 0,-1 0 1,0 0-1,0 0 0,1 0 1,-1 0-1,0 0 0,0 1 1,0-1-1,0 1 0,1 0 1,-1-1-1,0 1 0,0 0 1,3 2-1,3 3-14,1 0 0,-1 0 1,11 11-1,17 13-14,-26-26 41,0 1 0,0-2 0,1 1 0,-1-1 0,1-1 0,0 0 0,-1-1 0,1 0 0,0 0 1,0-1-1,0-1 0,19-2 0,10-5 40,0-1 1,39-15-1,-67 20-50,51-19-11,28-8 231,-87 30-215,-1 0 1,1 1-1,-1 0 1,1-1-1,0 1 1,-1 0-1,1 1 1,0-1-1,-1 1 1,1-1-1,-1 1 1,1 0-1,5 3 1,2 2-17,-1-1 0,19 15 0,17 10 29,-34-26 0,1 0 0,-1 0 0,1-1 0,-1-1 1,1 0-1,25 1 0,-5-3 10,50-7 0,-36-2-40,0-2 0,-1-1 1,54-23-1,3-2 446,-100 37-420,-1-1 1,1 0 0,-1 1-1,1-1 1,-1 1-1,1 0 1,-1 0-1,1 0 1,-1 0 0,1 0-1,-1 1 1,1-1-1,-1 1 1,1-1-1,-1 1 1,1 0 0,-1 0-1,0 0 1,3 2-1,1 2-40,0 0 1,0 0-1,-1 0 0,10 13 0,-11-13-8,0 0-1,0-1 1,0 1-1,0-1 1,1 0 0,0 0-1,-1 0 1,2-1 0,-1 1-1,0-1 1,9 3-1,-9-4 52,2-1-1,-1 1 1,0-1 0,0-1-1,0 1 1,0-1-1,1 0 1,-1 0-1,0-1 1,0 0-1,0 0 1,0 0-1,0-1 1,7-3-1,2-2 60,0-1-1,0-1 0,22-17 0,-24 16 64,0 0 0,1 1 1,0 1-1,0 1 0,18-8 0,-29 14-123,1 0 1,0 0-1,-1 1 0,1-1 1,0 1-1,0 0 0,0 0 0,-1 0 1,1 0-1,0 1 0,0-1 1,-1 1-1,1 0 0,4 2 1,2 1-21,0 1 1,0 1-1,12 8 0,-15-8 7,0-2 0,1 1 0,-1-1 0,1 0 0,0 0-1,0-1 1,15 4 0,-13-5 41,-1-1 0,1 0 0,0-1-1,0 0 1,-1-1 0,1 1 0,0-2 0,-1 0 0,1 0-1,-1 0 1,0-1 0,1-1 0,-2 0 0,11-5-1,-4 1-294,5-3 1258,41-16-1,-54 25-1974,1 0-1,-1 0 1,1 0 0,0 1 0,11 0-1</inkml:trace>
  <inkml:trace contextRef="#ctx0" brushRef="#br0" timeOffset="8741.14">6334 586 5859,'0'0'23066,"-2"0"-24827,7 10-2609</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14:55.939"/>
    </inkml:context>
    <inkml:brush xml:id="br0">
      <inkml:brushProperty name="width" value="0.035" units="cm"/>
      <inkml:brushProperty name="height" value="0.035" units="cm"/>
    </inkml:brush>
  </inkml:definitions>
  <inkml:trace contextRef="#ctx0" brushRef="#br0">23 46 6611,'0'0'10165,"-7"-14"-9941,3 2-224,0 5-352,0 1-1409,0 0-2577</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15:10.530"/>
    </inkml:context>
    <inkml:brush xml:id="br0">
      <inkml:brushProperty name="width" value="0.05" units="cm"/>
      <inkml:brushProperty name="height" value="0.05" units="cm"/>
      <inkml:brushProperty name="color" value="#E71224"/>
    </inkml:brush>
  </inkml:definitions>
  <inkml:trace contextRef="#ctx0" brushRef="#br0">5 689 4722,'0'0'11173,"-1"-4"-10962,-3-6-104,8 13-2,-2 0-93,0 0 0,0 0 0,1 0 0,-1 0 0,1-1-1,0 1 1,-1-1 0,1 0 0,5 3 0,-6-3-3,0-1 0,0 0 1,1 0-1,-1 0 0,0 0 1,0-1-1,0 1 0,1 0 1,-1-1-1,0 0 0,1 0 1,-1 1-1,1-1 0,-1-1 1,0 1-1,1 0 0,-1-1 1,0 1-1,1-1 0,-1 1 1,0-1-1,0 0 0,0 0 1,0 0-1,0 0 0,0-1 1,0 1-1,0 0 0,0-1 1,0 0-1,-1 1 0,1-1 0,0 0 1,-1 0-1,0 0 0,1 0 1,-1 0-1,0 0 0,0 0 1,0 0-1,0-3 0,4-9 25,-2-1-1,0 0 0,0 0 0,-2 0 0,1-18 1,-2 20 7,1-24 309,-1 23 17,0 0 1,0 0-1,1 0 0,1 0 0,0 0 1,1 0-1,1 1 0,8-21 0,-12 34-362,1-1 0,-1 1 1,1-1-1,-1 1 0,1-1 0,0 1 0,-1-1 0,1 1 0,-1 0 0,1-1 1,0 1-1,0 0 0,-1 0 0,1-1 0,0 1 0,-1 0 0,1 0 1,0 0-1,0 0 0,-1 0 0,1 0 0,0 0 0,0 0 0,-1 0 0,1 0 1,0 0-1,0 1 0,-1-1 0,1 0 0,0 0 0,-1 1 0,1-1 0,0 1 1,-1-1-1,1 0 0,0 1 0,-1-1 0,1 1 0,-1-1 0,1 2 0,23 20-23,11 25 90,-26-34-570,0 0 0,1-1 0,0 0 0,1-1 0,11 10 0,-21-21 487,-1 1 0,0-1 0,0 0 0,0 0 0,1 0 0,-1 1 0,0-1 0,0 0 0,0 0 0,1 0 0,-1 0 0,0 1 0,0-1 0,1 0 0,-1 0 0,0 0 0,1 0 0,-1 0 0,0 0 0,0 0-1,1 0 1,-1 0 0,0 0 0,0 0 0,1 0 0,-1 0 0,0 0 0,1 0 0,-1 0 0,0 0 0,0 0 0,1 0 0,-1-1 0,0 1 0,0 0 0,1 0 0,-1 0 0,0 0 0,0 0 0,1-1 0,0-13-8,-8-18 197,4 26-58,-1 0 1,0 1 0,0-1-1,0 1 1,-1 0-1,0 1 1,0-1 0,0 1-1,0 0 1,-11-6 0,14 9-100,1-1-1,-1 1 1,0 0 0,0 0 0,0 0 0,0 1 0,0-1 0,0 0 0,0 1 0,0-1 0,0 1 0,0 0 0,0-1 0,0 1 0,0 0 0,-1 0 0,1 1 0,0-1 0,0 0 0,0 1 0,0-1 0,0 1 0,0 0 0,0-1 0,0 1 0,0 0 0,1 0 0,-1 0 0,0 1 0,0-1 0,1 0 0,-1 1 0,1-1 0,-1 1 0,1-1-1,0 1 1,-2 2 0,-3 7-20,1 0 0,1 0 0,0 1-1,0-1 1,1 1 0,1 0 0,-2 17-1,0 89 74,5-84-60,-1-32-35,0 1 0,0-1 0,0 0 0,1 0 0,-1 1 1,1-1-1,0 0 0,-1 0 0,1 1 0,0-1 0,0 0 0,1 0 1,-1 0-1,0 0 0,1-1 0,-1 1 0,1 0 0,-1-1 0,1 1 1,0 0-1,0-1 0,0 0 0,0 0 0,0 1 0,0-1 0,0 0 1,0 0-1,0-1 0,1 1 0,-1 0 0,0-1 0,1 0 0,-1 1 1,0-1-1,5 0 0,-3 0-20,1 0 0,0 0 1,-1 0-1,1-1 0,0 0 1,-1 0-1,1 0 0,-1 0 1,1-1-1,-1 0 0,0 0 1,0 0-1,1 0 0,-2-1 0,1 1 1,0-1-1,6-6 0,-4 0 124,0 0-1,0-1 0,-1 0 1,0 0-1,-1 0 0,0-1 1,-1 1-1,0-1 0,0 0 1,1-15-1,-1-6 1412,0-51 0,-4 72-1034,2 24-620,1-1-1,-1 0 1,2 0-1,0 0 0,0 0 1,1 0-1,1 0 0,0-1 1,0 0-1,10 14 1,16 17-3320,6-9-3525,-14-21-2946</inkml:trace>
  <inkml:trace contextRef="#ctx0" brushRef="#br0" timeOffset="622.76">880 479 12278,'0'0'9423,"-2"-4"-9167,-4-9-277,12 27 25,20 35-139,-23-43-142,2-1 1,-1 0-1,1 0 1,0-1-1,0 1 1,0-1-1,0 0 1,9 4-1,-13-7 206,1-1-1,-1 1 1,0-1-1,1 1 0,-1-1 1,1 1-1,-1-1 1,0 0-1,1 0 1,-1 0-1,1 1 0,-1-1 1,1-1-1,-1 1 1,1 0-1,-1 0 1,1-1-1,-1 1 0,0 0 1,1-1-1,-1 0 1,1 1-1,-1-1 1,0 0-1,0 0 1,0 1-1,1-1 0,-1 0 1,0 0-1,0 0 1,0 0-1,0-1 1,0 1-1,-1 0 0,1 0 1,0-1-1,0 1 1,-1 0-1,1-1 1,-1 1-1,1 0 1,-1-1-1,1-2 0,6-27-235,-1-1 0,-1 1 0,-2-1 0,-1 0-1,-3-49 1,0 33 499,1 37 117,0 0-1,-1 0 1,0-1 0,-1 1-1,-6-18 1,6 23 211,0 0 1,-1 0-1,0 0 1,0 1-1,-1 0 1,1-1 0,-5-4-1,7 10-468,1 0-1,0-1 1,0 1 0,0-1-1,-1 1 1,1 0 0,0-1-1,-1 1 1,1 0 0,0-1-1,-1 1 1,1 0-1,0-1 1,-1 1 0,1 0-1,0 0 1,-1-1 0,1 1-1,-1 0 1,1 0 0,-1 0-1,1 0 1,0 0 0,-1 0-1,1 0 1,-1 0-1,1 0 1,-1 0 0,1 0-1,-1 0 1,1 0 0,-1 0-1,1 0 1,0 0 0,-1 0-1,1 0 1,-1 1 0,1-1-1,-1 0 1,1 0-1,0 0 1,-1 1 0,1-1-1,0 0 1,-1 1 0,1-1-1,0 0 1,-1 1 0,-7 23 149,2 21 84,3-1 0,3 80-1,1-68-74,6 72 353,36 199 0,-39-306-527,15 70 50,-17-84-84,0 1 0,1-1 0,0 0 0,1 1 0,0-1 0,0-1 0,0 1 0,1-1 0,5 8 0,-8-12 2,0-1 1,-1 1 0,1 0-1,0 0 1,0-1 0,0 1-1,0-1 1,1 0 0,-1 0-1,0 1 1,0-1-1,1-1 1,-1 1 0,0 0-1,1 0 1,-1-1 0,1 0-1,-1 1 1,1-1 0,-1 0-1,1 0 1,-1 0 0,1-1-1,-1 1 1,1-1 0,-1 1-1,1-1 1,-1 0-1,1 0 1,2-1 0,-1-1 9,1-1 0,-1 1 0,0-1 0,0 1 1,0-1-1,-1 0 0,1-1 0,-1 1 0,0-1 0,0 1 1,-1-1-1,4-8 0,0-3-23,-1 0-1,-1 0 1,0 0 0,-2-1-1,0 1 1,0-1 0,-2 1-1,0-1 1,0 0-1,-2 1 1,0-1 0,-1 1-1,-1 0 1,0 0 0,-1 0-1,-1 0 1,-1 1 0,0 0-1,-1 0 1,0 1 0,-1 0-1,-1 0 1,0 1 0,-1 0-1,-13-12 1,22 23-48,-1 0 1,1 0-1,-1 0 0,1 0 1,-1 0-1,0 1 0,0-1 0,0 1 1,0-1-1,0 1 0,0 0 1,-6 0-1,8 1-17,0 0 1,0 0 0,0 0-1,-1 0 1,1 0 0,0 1-1,0-1 1,0 0-1,0 1 1,0-1 0,0 1-1,1-1 1,-1 1 0,0 0-1,0-1 1,0 1-1,0 0 1,1-1 0,-1 1-1,0 0 1,1 0 0,-1 0-1,0 0 1,1 0-1,-1 0 1,1 0 0,0 0-1,-1 0 1,1 0 0,0 0-1,-1 0 1,1 0-1,0 0 1,0 0 0,0 0-1,0 0 1,0 0-1,1 2 1,-1-1-29,-1 0-249,0 1 0,1-1 0,0 1 0,0 0-1,0-1 1,0 1 0,0-1 0,0 1 0,1 0 0,-1-1-1,1 1 1,0-1 0,-1 1 0,1-1 0,0 0-1,1 1 1,-1-1 0,0 0 0,1 1 0,-1-1-1,1 0 1,0 0 0,0-1 0,2 4 0,24 11-5983</inkml:trace>
  <inkml:trace contextRef="#ctx0" brushRef="#br0" timeOffset="2987.47">1353 508 7908,'0'0'12816,"-8"-14"-12042,-26-41-595,34 55-178,-1-1 1,1 1-1,0-1 1,0 1 0,-1 0-1,1-1 1,0 1-1,-1 0 1,1-1 0,0 1-1,-1 0 1,1-1 0,0 1-1,-1 0 1,1 0-1,-1-1 1,1 1 0,0 0-1,-1 0 1,1 0-1,-1 0 1,1 0 0,-1 0-1,1-1 1,-1 1 0,1 0-1,-1 0 1,1 0-1,-1 0 1,1 1 0,-1-1-1,1 0 1,0 0-1,-1 0 1,1 0 0,-1 0-1,1 1 1,-1-1 0,1 0-1,0 0 1,-1 1-1,1-1 1,-1 0 0,1 1-1,0-1 1,-1 0-1,1 1 1,0-1 0,-11 22 32,10-18-27,-5 14 5,1 1 0,1-1 1,1 1-1,0 0 0,1 0 1,2 0-1,1 32 0,-1-47-57,1 1 0,-1-1 0,0 0-1,1 0 1,0 0 0,0-1 0,0 1 0,0 0-1,1 0 1,0 0 0,-1-1 0,1 1-1,0-1 1,1 0 0,-1 1 0,1-1-1,-1 0 1,1 0 0,0 0 0,0-1 0,1 1-1,-1-1 1,0 0 0,1 0 0,-1 0-1,1 0 1,0 0 0,-1-1 0,1 0 0,0 0-1,0 0 1,0 0 0,0 0 0,0-1-1,0 0 1,0 0 0,0 0 0,0 0-1,0-1 1,0 1 0,6-3 0,-7 2 41,0-1 0,0 1 0,0-1 0,0 0 0,0 0 1,-1 0-1,1-1 0,-1 1 0,0 0 0,1-1 0,-1 0 0,0 1 0,0-1 1,-1 0-1,1 0 0,-1 0 0,1 0 0,-1-1 0,0 1 0,1-6 0,2-5 21,-1 0-1,-1-1 0,1-21 1,-3 32-11,2-22 108,-2 0 1,-1 0-1,-4-27 0,4 46 17,0 1 0,0-1 0,-1 1 0,0-1 0,0 1 0,-1 0 0,0 0 0,0 0-1,0 0 1,-1 1 0,1-1 0,-1 1 0,-1 0 0,1 0 0,-1 0 0,0 1 0,-9-7 0,14 11-118,0-1 0,-1 1 0,1 0 0,-1 0 0,1-1 0,0 1 0,-1 0 0,1 0 0,-1 0 0,1 0 0,-1-1 0,1 1 0,-1 0 0,1 0 0,-1 0 0,1 0 0,0 0 0,-1 0 1,1 0-1,-1 0 0,1 0 0,-1 1 0,1-1 0,-1 0 0,1 0 0,-1 0 0,1 0 0,0 1 0,-2-1 0,-4 15 56,4 28-220,2-36 181,0 1-37,1 1 1,0-1-1,0 0 1,0 1-1,1-1 0,0 0 1,1 0-1,0 0 1,0 0-1,1-1 1,0 1-1,0-1 1,10 13-1,-10-15-127,1-1 0,-1 1 0,1-1 0,0 0 0,1 0 0,-1 0 0,1-1 0,-1 0 0,1 0 0,0 0 0,0-1-1,0 1 1,1-2 0,-1 1 0,1-1 0,-1 0 0,1 0 0,9 0 0,-13-1 93,-1-1 0,0 1-1,1 0 1,-1-1 0,1 1 0,-1-1 0,0 0-1,1 0 1,-1 0 0,0 0 0,0 0 0,0 0-1,0-1 1,0 1 0,0-1 0,0 1-1,0-1 1,2-3 0,0 0 19,-1 0-1,0 0 1,0-1 0,0 1-1,0-1 1,-1 0 0,2-7 0,1-5 120,-2-1 0,0 1 1,-1 0-1,0-22 0,-1 14 330,0 18-8,-1-1-1,0 1 0,0 0 0,-3-14 0,1 18 45,-1 10-428,-1 8-114,3 4 86,1-1 0,1 1 0,0-1 1,1 1-1,1-1 0,7 24 0,-9-37-107,1 1 0,0-1 1,-1 1-1,1-1 0,1 0 0,-1 0 0,1 0 0,0 0 1,-1 0-1,2-1 0,-1 1 0,0-1 0,1 0 0,-1 0 0,1 0 1,0 0-1,0-1 0,0 1 0,1-1 0,-1 0 0,0-1 1,1 1-1,-1-1 0,1 1 0,0-1 0,-1-1 0,1 1 0,8-1 1,-11 0 73,-1 0 1,1 0-1,0 0 1,-1-1-1,1 1 1,-1-1-1,1 1 1,-1-1-1,1 0 1,-1 1-1,1-1 1,-1 0 0,0 0-1,1 0 1,-1 0-1,0 0 1,0 0-1,0 0 1,2-3-1,0 0-4,-1 0 1,1 0-1,-1-1 0,0 1 0,0-1 0,2-7 0,0-4 34,-1-1-1,2-31 1,-3 22 157,0 10 293,-1-1 0,-1 0-1,0 0 1,-3-19 0,2 35-445,1 0 0,-1 1 1,1-1-1,-1 1 0,1-1 1,-1 1-1,1-1 1,-1 1-1,1 0 0,-1-1 1,1 1-1,-1 0 0,0-1 1,1 1-1,-1 0 0,0 0 1,1 0-1,-1-1 0,0 1 1,1 0-1,-1 0 0,0 0 1,1 0-1,-1 0 0,0 0 1,1 0-1,-1 1 1,0-1-1,1 0 0,-1 0 1,0 0-1,1 1 0,-1-1 1,0 0-1,1 1 0,-1-1 1,1 1-1,-1-1 0,1 0 1,-1 1-1,1-1 0,-1 1 1,1-1-1,-1 1 1,1 0-1,0-1 0,-1 1 1,1-1-1,-1 2 0,-2 7-2,0-1-1,1 1 0,0 0 1,0 0-1,0 0 0,2 0 1,-1 11-1,1-2 13,0 1-1,6 30 1,-4-40-178,0 0 0,1 0 0,0 0 1,1-1-1,0 1 0,0-1 0,0 0 1,1 0-1,1 0 0,9 10 0,-11-13 41,1 0-1,0-1 0,0 0 1,0 0-1,0 0 0,1-1 1,-1 0-1,1 0 1,0 0-1,0 0 0,0-1 1,0 0-1,0-1 0,0 1 1,1-1-1,7 0 1,-11-1 67,1 1 0,-1-1 0,0 0 0,1 0 0,-1-1 0,1 1 0,-1-1 0,1 0 0,-1 0 0,0 0 0,0 0 0,1-1 0,-1 1 0,0-1 0,3-2 1,-2 0 61,-1 1 0,0-1 0,0 0 1,0 0-1,0-1 0,-1 1 0,0-1 1,0 1-1,0-1 0,2-5 0,5-23 739,-1 0 0,6-63 0,-3 17 1190,-7 62-1316,-1 15-79,3 23 51,-2-2-740,80 251-2085,-84-270 2205,0 0 0,0 0 0,0 0 0,0 0 0,0 0 0,0 1 0,0-1 0,0 0 0,0 0 0,0 0 0,0 0 0,0 0 0,0 0 0,0 1 1,0-1-1,0 0 0,0 0 0,0 0 0,1 0 0,-1 0 0,0 0 0,0 0 0,0 1 0,0-1 0,0 0 0,0 0 0,0 0 0,0 0 0,0 0 0,1 0 0,-1 0 0,0 0 0,0 0 0,0 0 0,0 0 0,0 0 0,0 0 0,1 0 0,-1 1 0,0-1 0,0 0 0,0 0 0,0 0 0,0 0 0,1-1 0,-1 1 0,0 0 0,0 0 0,0 0 0,0 0 0,0 0 0,0 0 0,1 0 0,-1 0 0,0 0 0,0 0 0,0 0 0,0 0 0,3-9-216,5-87 292,-5 47 667,10-56 1,-11 97-568,0 1-1,1 0 1,0-1 0,0 1-1,0 0 1,1 1 0,5-8-1,-8 13-143,-1 0-1,1-1 0,0 1 0,0 0 0,0 0 0,0-1 0,0 1 0,0 0 1,0 0-1,0 0 0,0 0 0,1 0 0,-1 1 0,0-1 0,1 0 0,-1 1 1,1-1-1,-1 1 0,1-1 0,-1 1 0,0 0 0,1-1 0,0 1 1,-1 0-1,1 0 0,-1 0 0,1 0 0,-1 0 0,1 0 0,-1 1 0,1-1 1,-1 1-1,1-1 0,-1 1 0,0-1 0,1 1 0,-1 0 0,0-1 1,1 1-1,-1 0 0,0 0 0,0 0 0,0 0 0,1 1 0,5 6-4,-1 0-1,0 1 1,-1-1-1,0 1 1,0 0-1,-1 0 1,0 1 0,-1-1-1,0 1 1,0-1-1,1 15 1,2 13-427,0 62 0,-6-80-23,-1-15 171,1 1-1,0 0 0,0 0 1,0-1-1,0 1 0,1 0 1,0-1-1,0 1 1,0 0-1,0-1 0,4 7 1,-5-10 246,1-1 0,-1 1 1,1-1-1,-1 1 1,1-1-1,-1 0 1,1 1-1,-1-1 1,1 0-1,0 1 1,-1-1-1,1 0 0,-1 0 1,1 1-1,0-1 1,-1 0-1,1 0 1,0 0-1,-1 0 1,1 0-1,0 0 1,-1 0-1,1 0 0,0 0 1,-1 0-1,1-1 1,0 1-1,-1 0 1,1 0-1,0-1 1,-1 1-1,1 0 1,-1-1-1,2 0 0,15-17-465,-5-5 807,0-2 0,-2 1 0,14-53 1,-14 42 237,18-42 0,5 7 2323,-33 71-2860,0-1 0,0 0 1,0 0-1,0 0 0,0 0 1,0 1-1,0-1 0,0 0 0,0 0 1,0 0-1,0 0 0,0 0 1,0 1-1,1-1 0,-1 0 1,0 0-1,0 0 0,0 0 1,0 0-1,0 0 0,0 1 1,0-1-1,1 0 0,-1 0 1,0 0-1,0 0 0,0 0 1,0 0-1,1 0 0,-1 0 1,0 0-1,0 0 0,0 0 1,0 0-1,0 0 0,1 0 1,-1 0-1,0 0 0,0 0 0,0 0 1,0 0-1,1 0 0,-1 0 1,0 0-1,0 0 0,0 0 1,0 0-1,1 0 0,-1 0 1,0 0-1,0 0 0,0-1 1,0 1-1,0 0 0,0 0 1,1 0-1,-1 0 0,0 0 1,0 0-1,0-1 0,0 1 1,0 0-1,0 0 0,0 0 1,0 0-1,0 0 0,0-1 1,3 15-210,2 77 217,-3-46-244,1 0-1,10 48 0,-12-90 96,0 1 0,1-1 0,-1 1 0,0-1 0,1 1 0,0-1 0,0 0 1,0 0-1,0 0 0,0 0 0,1 0 0,-1 0 0,1-1 0,0 1 0,5 3 0,-7-5 95,1 0 0,-1-1 0,1 1 0,0 0 0,-1-1 0,1 1 0,0-1 0,0 0 0,-1 1 0,1-1 0,0 0 0,0 0 0,-1 0 0,1 0 0,0-1 0,0 1 0,-1 0 0,1-1 0,0 1 0,-1-1 0,1 0 0,0 1 0,-1-1 0,1 0 0,-1 0 0,1 0 0,-1 0 0,0 0 0,1 0 0,-1-1 0,0 1 0,0 0 0,0-1 0,2-2 0,4-6 71,-1 0-1,0-1 1,-1 0 0,0 0-1,-1 0 1,0 0 0,5-24-1,8-87 1827,-16 109-1520,0-62 1960,-6 102-2266,1 0 1,0 0 0,2 36-1,2-52-111,1 1 0,0 0 1,0-1-1,2 1 0,-1-1 0,1 1 0,1-1 0,0 0 0,1 0 0,7 13 0,-10-22 6,-1 1-1,1-1 0,0 0 0,-1 0 0,1 0 0,0 0 0,0 0 0,0-1 0,1 1 1,-1-1-1,0 1 0,1-1 0,-1 0 0,1 0 0,-1 0 0,1 0 0,-1 0 0,1-1 0,0 1 1,-1-1-1,1 1 0,0-1 0,-1 0 0,1 0 0,0 0 0,5-2 0,-4 1 38,-1 0 0,1 0 1,-1 0-1,1-1 0,-1 1 0,0-1 0,0 0 0,1 0 0,-1 0 0,-1-1 0,1 1 0,0-1 0,0 1 0,-1-1 0,0 0 1,1 0-1,-1 0 0,3-6 0,1-6 116,0-1 0,-2 1 0,1-1 1,-2 0-1,0 1 0,0-18 1,-1-100 2038,-2 79-467,0 54-1426,0 19-447,0-14 203,6 137 146,-4-127-190,0 1 1,2-1-1,0 0 1,0 0-1,2 0 1,0-1-1,8 16 1,-12-27-12,0-1-1,-1 1 1,1 0 0,0-1-1,0 1 1,0-1 0,1 0 0,-1 0-1,0 0 1,1 0 0,0 0-1,-1 0 1,1-1 0,0 1-1,0-1 1,0 0 0,0 0 0,0 0-1,0 0 1,0-1 0,3 1-1,-3-1 54,-1 0 1,1 0-1,-1-1 0,0 1 0,1-1 0,-1 1 0,0-1 0,1 0 0,-1 0 0,0 0 1,0 0-1,0 0 0,0-1 0,0 1 0,0-1 0,0 1 0,0-1 0,-1 0 0,1 1 1,0-1-1,-1 0 0,0 0 0,1 0 0,-1-1 0,0 1 0,0 0 0,1-3 0,6-23 50,0-1-1,-2 0 0,-1 0 0,-1 0 0,-1-35 1,0 17 108,2-3 151,-3-1-1,-6-70 0,3 115-263,0 0 1,-1 0-1,0 0 1,0 0-1,-3-8 1,4 13-33,1 0 0,0 0-1,-1 0 1,1 0 0,-1 0 0,0 0 0,1-1 0,-1 2-1,0-1 1,0 0 0,1 0 0,-1 0 0,0 0 0,0 0-1,0 1 1,0-1 0,0 0 0,0 1 0,0-1 0,-1 1-1,1-1 1,0 1 0,0-1 0,0 1 0,0 0 0,-1 0 0,1-1-1,0 1 1,0 0 0,-1 0 0,1 0 0,0 1 0,-2-1-1,2 1-2,0 0 0,0 0-1,0-1 1,0 1 0,0 0-1,0 0 1,0 0 0,1 0-1,-1 1 1,0-1 0,1 0-1,-1 0 1,1 0 0,-1 0-1,1 1 1,0-1 0,-1 0-1,1 1 1,0-1 0,0 2-1,-2 33 36,2-28-39,-1 29 36,2-1 0,2 0 0,1 1 0,2-1 0,11 40-1,-11-56-71,32 102-1530,-31-104 1121,1 0-1,0-1 1,1 0-1,18 24 0,-25-38-87,0 0 0,1 0-1,-1 0 1,1 0-1,0-1 1,-1 1 0,1-1-1,0 0 1,1 0-1,-1 0 1,0 0 0,0 0-1,1-1 1,-1 1-1,1-1 1,0 0 0,5 1-1,15-1-6406</inkml:trace>
  <inkml:trace contextRef="#ctx0" brushRef="#br0" timeOffset="3516.69">3427 334 4690,'0'0'14335,"-8"-16"-12951,-25-48-413,32 63-920,0-1 0,0 1 0,0-1 0,0 1 0,-1 0 0,1 0 0,0-1 0,0 1-1,-1 0 1,1 0 0,-1 0 0,1 0 0,-1 1 0,1-1 0,-1 0 0,1 1 0,-1-1 0,0 1-1,1-1 1,-1 1 0,0 0 0,0-1 0,1 1 0,-1 0 0,0 0 0,0 1 0,1-1-1,-1 0 1,0 0 0,-2 2 0,-6-1 244,8-1-278,-1 1 0,0 0 0,1-1 0,-1 1 0,1 0 0,-1 0 0,1 1 0,-1-1 0,1 0 0,0 1 0,-1 0 0,1-1 0,0 1 0,0 0 0,0 0 0,1 0 0,-1 0 0,0 1 0,1-1 0,0 0 0,-1 1 0,1-1 0,0 1 0,0-1 0,0 1-1,0 3 1,-3 6-13,0 1-1,1-1 1,1 1-1,-1 15 0,2-15-12,-1 12 43,1 1 1,3 30 0,-2-50-69,1 0 1,0 0-1,0 0 1,0-1-1,1 1 1,0 0-1,0 0 1,0-1-1,1 1 1,0-1-1,0 0 1,1 0-1,-1 0 1,9 8-1,-10-11 9,0 0-1,0 0 1,1 0-1,-1 0 1,1-1-1,-1 1 1,1-1-1,0 0 1,0 0-1,0 0 1,-1 0-1,1 0 1,0 0-1,0-1 1,0 0-1,0 1 1,0-1-1,0 0 1,0 0-1,0-1 1,0 1-1,0-1 1,0 1-1,0-1 1,5-2-1,-4 1 33,1-1 0,-1 0 0,1 0 0,-1 0 0,0-1 0,0 1 0,0-1 0,0 0 0,-1 0 0,0 0 0,0-1 0,0 1-1,3-6 1,-1-1 28,-1 1 0,0-1-1,0 0 1,-1 0 0,-1 0-1,2-20 1,-2-70 708,-2 61-403,-4 2 123,4 37-449,0 0 1,0 0 0,0 0-1,-1 0 1,1 0 0,0 0-1,0 0 1,-1 0 0,1 1 0,0-1-1,-1 0 1,1 0 0,-1 0-1,1 0 1,-1 1 0,0-1-1,1 0 1,-1 0 0,0 1-1,1-1 1,-1 1 0,0-1 0,0 0-1,1 1 1,-1 0 0,0-1-1,0 1 1,0-1 0,0 1-1,0 0 1,0 0 0,0-1-1,0 1 1,-1 0 0,1 1-22,0-1 1,1 1-1,-1 0 1,0-1-1,0 1 1,1 0-1,-1 0 1,0 0-1,1-1 1,-1 1-1,1 0 1,-1 0-1,1 0 1,-1 0-1,1 0 1,0 0-1,-1 0 1,1 0-1,0 0 1,0 0-1,0 2 1,-3 25 19,3-25-19,-2 19 55,2 0 0,1 1 1,6 42-1,-5-54-242,1-1 0,0 1 0,0-1 0,1 0 0,1 0 0,0 0 0,0-1 0,0 1 0,2-1 0,8 11 0,-7-13-1600,-1-4-2399</inkml:trace>
  <inkml:trace contextRef="#ctx0" brushRef="#br0" timeOffset="4325.75">3578 861 6403,'0'0'16680,"-27"4"-16120,23 2-368,2-2-80,-2 0-112,0 2-16,-4-2-1137,-3-4-2576</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15:09.345"/>
    </inkml:context>
    <inkml:brush xml:id="br0">
      <inkml:brushProperty name="width" value="0.05" units="cm"/>
      <inkml:brushProperty name="height" value="0.05" units="cm"/>
      <inkml:brushProperty name="color" value="#E71224"/>
    </inkml:brush>
  </inkml:definitions>
  <inkml:trace contextRef="#ctx0" brushRef="#br0">24 276 9316,'0'0'12217,"-3"-5"-11980,-10-5-174,12 10-61,1 0-1,0 0 1,-1 0-1,1 0 1,0 0 0,-1 1-1,1-1 1,0 0-1,-1 0 1,1 0-1,0 1 1,0-1-1,-1 0 1,1 0 0,0 1-1,0-1 1,-1 0-1,1 1 1,0-1-1,0 0 1,0 1-1,0-1 1,0 0 0,0 1-1,-1-1 1,1 0-1,0 1 1,0 0-1,-1 45 103,2-26-28,-1-17-73,0-1-1,0 0 1,1 1-1,-1-1 1,1 1 0,0-1-1,-1 0 1,1 0-1,0 0 1,0 1-1,0-1 1,1 0 0,-1 0-1,1 0 1,-1-1-1,1 1 1,-1 0 0,1 0-1,0-1 1,0 1-1,0-1 1,0 0-1,0 1 1,0-1 0,0 0-1,0 0 1,1-1-1,-1 1 1,0 0-1,1-1 1,-1 1 0,0-1-1,3 1 1,-1-1 11,0 0 0,0 1 1,1-1-1,-1 0 0,0-1 1,0 1-1,0-1 0,0 0 0,0 0 1,0 0-1,-1-1 0,1 1 1,0-1-1,0 0 0,-1 0 0,1 0 1,-1 0-1,0-1 0,4-3 1,0-3-3,-1 0 0,0 0 0,-1-1 0,0 0 0,0 0-1,-1 0 1,0 0 0,-1-1 0,4-21 0,-3 5 688,-1 1 0,-1-31 0,-3 89-722,0-8-14,1 1 0,1 0 1,1-1-1,9 40 0,-10-59-41,0 0 0,1 0-1,0 0 1,0 0 0,0 0 0,0 0-1,1-1 1,0 1 0,0-1 0,0 0-1,0 1 1,1-2 0,0 1 0,0 0 0,0-1-1,0 0 1,0 1 0,1-2 0,-1 1-1,1 0 1,0-1 0,0 0 0,0 0-1,0-1 1,0 1 0,0-1 0,9 1 0,-10-2 43,0 1 0,1-1 0,-1 0 0,0 0 1,0 0-1,1-1 0,-1 0 0,0 0 0,0 0 1,0 0-1,0 0 0,0-1 0,0 0 0,0 0 1,-1 0-1,5-3 0,-3 1 47,0-1 0,0 0 0,-1 0 1,0 0-1,0-1 0,-1 1 0,1-1 0,-1 0 0,4-10 1,-1-2 133,0 0 0,-1 0 0,-1 0 1,-1 0-1,1-22 0,-2-3 499,-3-46-1,-6 44-137,6 42-421,0 0 0,0 0-1,0 1 1,0-1 0,0 1 0,0-1 0,-1 1 0,1-1-1,-1 1 1,0 0 0,0 0 0,0 0 0,-3-3-1,4 5-81,1 0 0,0 0-1,0 0 1,-1 0-1,1 0 1,0 0 0,0 1-1,0-1 1,-1 0-1,1 0 1,0 0-1,0 0 1,0 1 0,0-1-1,-1 0 1,1 0-1,0 0 1,0 1 0,0-1-1,0 0 1,0 0-1,0 1 1,0-1-1,-1 0 1,1 0 0,0 1-1,0-1 1,0 0-1,0 0 1,0 1 0,0-1-1,0 0 1,1 1-1,-2-1 6,-1 21 18,1 0 0,0 0 0,2 0 0,0 0 0,1 0 0,2 0 0,0 0 0,1-1 0,1 0 0,0 0 0,20 38 0,-20-36-284,-6-22 178,0 1-1,0-1 1,0 1 0,0 0 0,0-1-1,0 1 1,0-1 0,0 1 0,0-1-1,-1 1 1,1-1 0,0 1 0,0-1-1,0 1 1,-1-1 0,1 0 0,0 1-1,-1-1 1,1 1 0,0-1 0,-1 0-1,0 1 1,-2 0-452,0 0 0,0 0-1,0 0 1,0-1 0,-1 1-1,1-1 1,0 0 0,0 0-1,-5 0 1,3 0 59,-35 0-7378</inkml:trace>
  <inkml:trace contextRef="#ctx0" brushRef="#br0" timeOffset="171.84">34 31 8996,'0'0'13382,"4"-31"-13862,15 56-560,14 1-2898,6-7-5395</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15:08.268"/>
    </inkml:context>
    <inkml:brush xml:id="br0">
      <inkml:brushProperty name="width" value="0.05" units="cm"/>
      <inkml:brushProperty name="height" value="0.05" units="cm"/>
      <inkml:brushProperty name="color" value="#E71224"/>
    </inkml:brush>
  </inkml:definitions>
  <inkml:trace contextRef="#ctx0" brushRef="#br0">0 30 8788,'0'0'10530,"8"0"-9994,49-1 139,-1-3 0,84-15 0,-96 14-1644,-25 4-5396</inkml:trace>
  <inkml:trace contextRef="#ctx0" brushRef="#br0" timeOffset="264.88">115 225 8356,'2'1'13748,"18"2"-13234,1-3-331,0-1 0,0-2 0,0 0-1,0-1 1,27-9 0,-33 9-342,8-4-2706,-9-1-4145</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15:06.913"/>
    </inkml:context>
    <inkml:brush xml:id="br0">
      <inkml:brushProperty name="width" value="0.05" units="cm"/>
      <inkml:brushProperty name="height" value="0.05" units="cm"/>
      <inkml:brushProperty name="color" value="#E71224"/>
    </inkml:brush>
  </inkml:definitions>
  <inkml:trace contextRef="#ctx0" brushRef="#br0">46 369 5555,'0'0'12395,"-5"-15"-11134,0-4-839,2 9 101,0-1 0,-1 1 0,-9-18 0,8 55-390,1 9-61,1 0 0,3 0 0,4 46 0,-4-77-80,0 0 0,1 0-1,0 0 1,0 0 0,0 0-1,1 0 1,-1 0 0,1 0-1,0-1 1,0 1 0,1-1-1,0 1 1,-1-1 0,2 0-1,-1 0 1,0 0 0,1 0-1,-1-1 1,1 0 0,0 1-1,0-1 1,1 0 0,-1-1 0,1 1-1,-1-1 1,1 0 0,0 0-1,-1-1 1,1 1 0,0-1-1,0 0 1,0 0 0,8 0-1,-10-1 0,1 1 0,-1-1-1,0 0 1,1 0-1,-1 0 1,1-1-1,-1 1 1,1-1 0,-1 0-1,0 0 1,1 0-1,-1 0 1,0 0 0,0-1-1,0 0 1,0 1-1,0-1 1,0 0 0,0 0-1,-1-1 1,1 1-1,-1 0 1,0-1-1,1 0 1,-1 0 0,0 1-1,-1-1 1,1 0-1,0 0 1,-1-1 0,0 1-1,0 0 1,0 0-1,0-1 1,1-6 0,2-10 200,-1-2 0,0 1 1,-2 0-1,0 0 1,-2-1-1,0 1 0,-5-23 1,0 31-50,1 22 4,-1 24 14,5-27-200,1 0 0,-1 0-1,1 0 1,0 0 0,1 0 0,-1 0 0,1 0-1,1 0 1,-1 0 0,1 0 0,0-1 0,0 1-1,0-1 1,1 1 0,0-1 0,0 0 0,0 0-1,1 0 1,0 0 0,0-1 0,0 1 0,0-1-1,1 0 1,-1-1 0,1 1 0,0-1 0,0 0-1,7 4 1,-1-2-327,1 1 1,22 6-1,-29-10 297,-1-1 0,1 0 0,0 0 0,0 0 0,-1-1 0,1 0 0,0 0 0,0 0 0,0 0 0,8-3 0,-11 2 77,0 0 0,-1 0 0,1 0 0,0 0 0,-1-1 0,1 1 0,-1-1 0,1 1 0,-1-1 0,0 1 0,1-1 0,-1 0 0,0 0 0,0 0 0,-1 1 0,1-1 0,0 0 0,0 0 0,-1 0 0,1 0 0,-1-5 0,5-48 429,-5 45-223,0-106 2252,0 116-2315,0 8-324,0 3 163,0 5-170,0 1-1,1-1 1,0 0 0,2 1-1,4 18 1,-5-31 14,-1 0 1,1 0-1,0 0 0,0 0 0,0 0 1,0 0-1,1-1 0,-1 1 1,1-1-1,0 0 0,0 1 1,0-1-1,1-1 0,-1 1 1,1 0-1,-1-1 0,1 0 1,0 0-1,0 0 0,0 0 1,0 0-1,0-1 0,1 0 0,7 1 1,-7-1 20,0 0 0,-1 0 1,1-1-1,0 1 0,0-1 0,-1-1 1,1 1-1,8-2 0,-11 1 147,0 0-1,1 0 1,-1-1 0,0 1-1,0 0 1,0-1 0,-1 1-1,1-1 1,0 1 0,-1-1-1,1 0 1,0 0 0,-1 0-1,0 0 1,0 0 0,1 0-1,-1 0 1,1-4 0,4-13 607,-1-1 1,-1 1-1,-1-1 1,0 0-1,-2 1 1,0-1-1,-2-25 1,0 11 787,-10 139-1284,11-93-89,-1 2-52,0 1 0,2 0-1,0 0 1,1-1 0,3 16-1,-4-27-15,0 1-1,0-1 1,0 0-1,1 0 1,-1 0-1,1 0 1,0 0-1,0 0 1,0 0-1,0 0 0,0-1 1,1 1-1,-1-1 1,1 0-1,0 0 1,0 0-1,-1 0 1,1 0-1,1 0 1,-1-1-1,0 1 1,0-1-1,0 0 1,1 0-1,-1 0 0,0-1 1,5 1-1,-3 0-35,1-1 0,-1 1 0,0-1 0,1-1 0,-1 1 0,0-1 0,1 0 0,-1 0 0,0 0 0,0-1-1,0 1 1,0-1 0,0-1 0,0 1 0,-1-1 0,1 1 0,5-6 0,-3 1-122,0 0 1,-1 0-1,0 0 1,-1-1-1,0 0 1,0 0 0,-1 0-1,1 0 1,3-13-1,-1-4 58,-1-1 0,-1-1 0,0 1 0,-3-1 0,0 1 0,-3-47 0,0 32 237,1 20 195,0 1 0,-7-32-1,6 45-36,-1 0 1,0 0-1,0 1 0,0-1 0,-1 1 1,0-1-1,0 1 0,-1 0 0,0 1 1,0-1-1,-6-7 0,9 12-233,1 1 0,0-1 1,0 1-1,-1 0 0,1-1 0,-1 1 0,1-1 0,0 1 0,-1-1 1,1 1-1,-1 0 0,1-1 0,-1 1 0,1 0 0,-1 0 0,1-1 1,-1 1-1,1 0 0,-1 0 0,1 0 0,-1 0 0,1-1 0,-1 1 1,0 0-1,1 0 0,-1 0 0,1 0 0,-1 0 0,1 0 0,-1 1 1,1-1-1,-1 0 0,0 0 0,1 0 0,-1 0 0,1 1 0,-1-1 1,1 0-1,-1 1 0,1-1 0,0 0 0,-1 1 0,1-1 0,-1 0 0,1 1 1,0-1-1,-1 1 0,1-1 0,0 1 0,-1-1 0,1 1 0,-1 0 1,-5 30 466,4 10-427,2-1-1,1 0 1,3 1 0,1-1-1,2-1 1,1 1 0,27 73-1,-23-77-189,9 20-554,-3-25-4642</inkml:trace>
  <inkml:trace contextRef="#ctx0" brushRef="#br0" timeOffset="610.04">799 381 3794,'0'0'12736,"1"-4"-12597,-1 3-127,0 0-1,1 0 1,-1 0 0,1 1-1,-1-1 1,1 0-1,0 0 1,-1 0 0,1 0-1,0 0 1,0 1 0,0-1-1,-1 0 1,1 1-1,0-1 1,0 1 0,0-1-1,0 1 1,0-1 0,0 1-1,0 0 1,0-1 0,0 1-1,0 0 1,0 0-1,2-1 1,43-1 209,-38 2-204,-1 0 0,0 0 0,0-1 0,0 1 1,0-2-1,0 1 0,12-5 0,-12 2-36,-1 0 0,0-1-1,0 0 1,0 0 0,-1 0 0,0-1-1,0 0 1,0 0 0,-1 0-1,0-1 1,0 1 0,0-1-1,-1 0 1,0 0 0,-1 0 0,1-1-1,1-11 1,0-1 426,-1 0 0,1-30 0,-3-5 3568,-1 50-3395,2 30-598,2 0 0,0-1 0,2 0 0,16 44 0,-4-13 28,71 206-420,-89-259 393,1-1 0,-1 1 0,1-1 1,0 1-1,0-1 0,-1 0 0,1 1 1,0-1-1,0 0 0,0 0 1,1 1-1,-1-1 0,0 0 0,0 0 1,0-1-1,3 2 0,-3-2 29,-1 0-1,1 0 1,0 0-1,0 0 1,-1 0-1,1-1 1,0 1-1,0 0 1,-1 0-1,1-1 0,0 1 1,-1-1-1,1 1 1,-1-1-1,1 1 1,0-1-1,-1 1 1,1-1-1,-1 1 1,1-1-1,-1 0 1,0 1-1,1-1 1,-1 0-1,0 1 1,1-1-1,-1 0 1,0 1-1,0-1 1,0 0-1,1 0 1,-1 1-1,0-1 0,0-1 1,5-24 325,-1-1 0,-1 0-1,-1 0 1,-3-51 0,0 23 207,1 52-511,-1-38 633,9-65 1,-8 105-650,0 0 0,0 1 0,1-1 1,-1 0-1,0 0 0,0 0 0,1 0 1,-1 0-1,0 1 0,1-1 0,-1 0 1,1 0-1,-1 1 0,1-1 0,-1 0 1,1 1-1,-1-1 0,2 0 0,-1 1-16,-1 0-1,1 0 1,-1 0-1,1 0 1,-1 0-1,1 0 1,0 0-1,-1 0 0,1 0 1,-1 0-1,1 1 1,-1-1-1,1 0 1,0 0-1,-1 1 0,1-1 1,-1 0-1,0 1 1,1-1-1,-1 0 1,1 1-1,-1-1 1,1 1-1,-1-1 0,0 1 1,1-1-1,-1 1 1,0-1-1,0 1 1,1 0-1,9 16-12,0 1 0,-1 1 0,-1-1 0,-1 1 1,6 21-1,19 103 54,-26-111-816,-1 0 0,0 46 1,-4-77 652,-1-1 1,0 1 0,0 0 0,0 0-1,0 0 1,0-1 0,0 1 0,0 0 0,0 0-1,-1 0 1,1 0 0,0-1 0,0 1-1,-1 0 1,1 0 0,0-1 0,-1 1-1,1 0 1,-1-1 0,1 1 0,-1 0-1,1-1 1,-1 1 0,0 0 0,1-1-1,-1 1 1,1-1 0,-1 1 0,0-1 0,0 0-1,1 1 1,-1-1 0,0 0 0,0 0-1,0 1 1,1-1 0,-1 0 0,0 0-1,0 0 1,0 0 0,1 0 0,-1 0-1,-1 0 1,-29 1-6005</inkml:trace>
  <inkml:trace contextRef="#ctx0" brushRef="#br0" timeOffset="795.22">535 119 9716,'0'0'7540,"103"23"-9829,-58-11-6371</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15:02.948"/>
    </inkml:context>
    <inkml:brush xml:id="br0">
      <inkml:brushProperty name="width" value="0.05" units="cm"/>
      <inkml:brushProperty name="height" value="0.05" units="cm"/>
      <inkml:brushProperty name="color" value="#E71224"/>
    </inkml:brush>
  </inkml:definitions>
  <inkml:trace contextRef="#ctx0" brushRef="#br0">252 217 4130,'0'0'12139,"-11"-18"-10781,-34-56-211,44 72-1098,0 0 1,0 0-1,0 0 1,0 1-1,-1-1 1,1 0-1,0 1 1,-1-1-1,0 1 1,1-1-1,-1 1 1,0 0-1,0-1 0,1 1 1,-1 0-1,0 0 1,0 0-1,0 1 1,0-1-1,-1 0 1,1 1-1,0-1 1,0 1-1,0 0 1,0 0-1,0 0 1,-1 0-1,1 0 0,-3 1 1,-6 0 59,6-1-92,0 0 0,1 0 0,-1 1-1,0 0 1,0 0 0,0 0 0,1 0 0,-1 1 0,1 0 0,-1 0 0,1 0 0,0 0 0,0 1 0,0 0 0,0 0 0,0 0 0,0 0 0,1 0 0,0 1 0,-4 4 0,3-1-21,-1 0 1,1 1 0,0 0 0,1 0-1,0 0 1,0 0 0,0 0 0,1 1-1,1-1 1,-2 15 0,2-15 4,1 0 0,0 0 1,1 0-1,-1 0 0,2 0 0,-1 0 1,1-1-1,0 1 0,0 0 0,1-1 1,0 0-1,1 0 0,-1 0 0,2 0 1,7 10-1,-2-4 15,2-2 1,-1 1 0,1-2-1,1 1 1,0-2-1,25 15 1,24 7 45,-46-24-392,0 1 0,-1 0 0,0 1-1,0 0 1,-1 1 0,0 1-1,21 22 1,-33-32 227,0 1 0,-1-1 0,1 1 0,-1 0 0,0 0 0,1 0 0,-1 0-1,0 0 1,0 0 0,0 0 0,-1 0 0,1 0 0,0 0 0,-1 0 0,1 1 0,-1-1 0,0 0 0,0 0 0,0 1 0,0-1 0,0 0-1,0 0 1,-1 1 0,1-1 0,-1 0 0,1 0 0,-1 0 0,0 0 0,0 0 0,0 0 0,0 0 0,0 0 0,-1 0 0,1 0 0,0 0 0,-1-1-1,0 1 1,1 0 0,-1-1 0,0 0 0,0 1 0,0-1 0,1 0 0,-1 0 0,-1 0 0,-1 1 0,-4 1-167,0 1-1,0-1 1,0-1 0,0 1 0,-1-1-1,1-1 1,-1 0 0,1 0 0,-1 0-1,-16-2 1,22 0 346,0 0-1,0 0 1,0-1 0,1 1-1,-1-1 1,0 1-1,1-1 1,-1 0 0,1 0-1,-1 0 1,1-1-1,0 1 1,0 0 0,0-1-1,0 1 1,0-1-1,1 0 1,-1 0 0,1 1-1,-2-7 1,-2-4 1102,0-1 0,-5-29 0,7-7 2984,8 62-4280,0 0 0,1-1 0,1 1 0,0-1 0,0-1 0,1 0 0,1 0-1,0 0 1,0-1 0,19 14 0,-24-19 8,1-1 0,-1 0 0,1-1 0,0 1 0,-1-1 0,1 0 0,0 0-1,1-1 1,-1 1 0,0-1 0,0 0 0,1-1 0,-1 1 0,0-1 0,1 0 0,-1-1 0,0 1 0,1-1 0,-1 0 0,0 0 0,9-4-1,-6 2 61,0-1-1,0 0 0,-1-1 0,0 0 1,0 0-1,0 0 0,-1-1 0,1 0 1,-2-1-1,1 1 0,0-1 0,6-12 1,-4 6 101,-1-1 1,-1 0-1,0 0 1,-1-1-1,-1 0 1,0 0-1,3-28 1,-4 12 557,-2-1-1,-4-57 1,2 80-393,0 1 0,0-1 0,-1 1 0,0-1 1,0 1-1,-1 0 0,0-1 0,0 1 0,-1 1 0,-1-1 0,1 1 0,-1-1 0,0 1 0,0 1 1,-1-1-1,-11-10 0,15 16-150,1 0 0,-1 0 1,1 0-1,0 0 0,-1 0 0,0 1 1,1-1-1,-1 0 0,1 1 1,-1-1-1,0 1 0,1-1 1,-1 1-1,0 0 0,0 0 0,1 0 1,-1 0-1,-2 0 0,3 0-45,0 1 0,0-1 0,0 1 0,0 0 0,0-1 0,0 1 0,0 0 0,0 0 0,0 0 0,0-1 0,0 1 1,0 0-1,1 0 0,-1 0 0,0 0 0,1 1 0,-1-1 0,0 2 0,-2 5-13,1 1 1,0-1-1,1 0 1,-1 1-1,1 13 1,1-2 73,1 0 0,1 1 0,0-1 0,2 0 1,0-1-1,1 1 0,12 29 0,4-2 32,47 79 1,-48-89-21,0-1-946,-6-14-3073</inkml:trace>
  <inkml:trace contextRef="#ctx0" brushRef="#br0" timeOffset="171.56">477 498 6259,'0'0'11557,"29"-62"-11461,0 62-96,2 0-160,8 0-672,-2 0-689,-2 8-736,-4-2-1505,-2-2-2112</inkml:trace>
  <inkml:trace contextRef="#ctx0" brushRef="#br0" timeOffset="2357.97">818 391 3105,'0'0'11174,"-15"-8"-10395,0 0-612,1 1 0,-23-8 0,36 15-149,0-1-1,-1 1 1,1 0-1,-1 0 1,1 0-1,-1 0 1,1 0 0,-1 0-1,1 1 1,-1-1-1,1 0 1,-1 1-1,1-1 1,0 1-1,-1-1 1,1 1 0,0 0-1,-1 0 1,1 0-1,0-1 1,0 1-1,0 0 1,0 0-1,0 1 1,0-1 0,0 0-1,0 0 1,0 0-1,0 1 1,0 1-1,-3 4 34,2 0 0,-1 0-1,1 0 1,-3 11 0,4-13-3,-3 16 6,1 0 0,1 0-1,1 40 1,1-44-45,0-15-31,0 1 0,0-1-1,0 1 1,1-1 0,-1 1 0,1-1 0,-1 0-1,1 1 1,0-1 0,0 0 0,0 1 0,0-1 0,0 0-1,1 0 1,-1 0 0,1 0 0,-1 0 0,1 0-1,0-1 1,0 1 0,-1 0 0,1-1 0,0 1 0,1-1-1,2 2 1,-1-2-1,0 1 0,1-1 0,-1 0 0,1 0-1,0 0 1,-1 0 0,1-1 0,0 0 0,-1 0 0,1 0 0,-1-1-1,10-1 1,-11 1 57,0-1 0,0 1 0,0-1 0,0 1 0,0-1 0,-1 0 0,1 0 0,-1 0 0,1-1 0,-1 1 0,0-1 0,1 1 0,-1-1 0,-1 0 0,1 0 0,0 0 0,-1 0 0,1 0 0,-1 0 0,2-6 0,1-4 450,-1 1 0,0-1-1,-1 0 1,1-14-1,-1-86 3674,-16 138-4109,13-17-68,-1 1-1,1-1 1,1 0-1,-1 0 1,1 0 0,1 1-1,0-1 1,0 0 0,0 0-1,1 0 1,0 0 0,7 15-1,-7-19-190,0 0 0,1 0-1,-1 0 1,1-1 0,0 1 0,0-1-1,0 0 1,1 0 0,-1 0 0,1 0-1,0 0 1,-1-1 0,1 1-1,1-1 1,-1 0 0,0-1 0,0 1-1,1-1 1,-1 1 0,1-1-1,-1-1 1,1 1 0,-1-1 0,10 1-1,-10-1-187,1 0 0,0 0-1,0-1 1,-1 1 0,1-1 0,0 0-1,-1 0 1,1 0 0,0-1-1,6-3 1,-8 3 288,-1 0-1,1-1 1,0 1-1,-1-1 1,1 0-1,-1 0 1,0 0-1,0 0 1,0 0 0,0 0-1,-1-1 1,1 1-1,-1 0 1,2-6-1,2-11 1183,-1 0 0,-1 0 0,-1 0 0,-1 0 0,-2-40-1,0 15 3086,1 47-4313,1 6 66,-1 0 1,1 0-1,1 0 1,-1 0 0,1 0-1,0 0 1,1-1-1,0 1 1,0-1-1,1 0 1,0 0-1,8 11 1,-9-14-133,1 0-1,0 0 1,-1 0-1,1 0 1,1 0-1,-1-1 1,1 0-1,-1 1 1,1-2-1,0 1 1,0-1-1,0 1 1,0-2-1,0 1 1,1 0-1,-1-1 1,1 0-1,-1 0 1,8 0-1,-12-1 209,1 0 0,-1-1-1,1 1 1,-1 0-1,1 0 1,-1-1-1,1 1 1,-1-1 0,0 1-1,1-1 1,-1 0-1,0 0 1,0 1-1,1-1 1,-1 0 0,0 0-1,0 0 1,0 0-1,0 0 1,0 0-1,0-1 1,0 1 0,1-2-1,0-2 104,0 1-1,-1-1 1,1 0 0,-1 1-1,0-1 1,0 0-1,0-6 1,0-4 1504,-1-1-1,-3-26 1,3 40-721,0 23-860,0-1 0,2 0 0,0 0 0,8 29 0,-9-45-164,0 1 1,0-1-1,1 0 1,-1 1 0,1-1-1,0 0 1,0 0-1,1 0 1,-1 0-1,1-1 1,0 1 0,0-1-1,0 0 1,1 1-1,-1-2 1,1 1-1,-1 0 1,1-1-1,0 1 1,0-1 0,0 0-1,0 0 1,1-1-1,-1 1 1,0-1-1,7 1 1,-4-1 79,-1 0-1,1 0 1,0-1-1,-1 0 1,1-1 0,0 1-1,-1-1 1,1-1-1,-1 1 1,1-1-1,-1 0 1,0 0 0,0-1-1,0 0 1,0 0-1,0 0 1,-1-1 0,1 0-1,-1 0 1,0 0-1,0-1 1,0 0-1,-1 0 1,0 0 0,0 0-1,0-1 1,-1 1-1,5-10 1,-2 2 116,-1 1 1,0-1-1,-1 1 1,-1-1-1,0 0 1,2-26-1,-3-82 799,-3 72-393,1 29 118,-2 0 0,0 0 0,-1 0 0,-1 0 0,-1 0 0,-1 1 0,-12-28 0,14 69-39,3 46-550,3 0 0,4-1 0,2 0 1,22 86-1,-29-149-50,0 1 0,1-1 0,-1 0 0,1 0 0,0-1 0,0 1 0,1 0 0,-1 0 0,1-1 0,0 0 0,-1 1 0,2-1 0,-1 0 0,0-1 0,1 1 0,-1 0 0,1-1 0,0 0 0,6 3 0,-7-4 63,1 0 1,-1 0 0,1 0 0,-1-1 0,1 0 0,-1 0 0,1 1 0,-1-2 0,1 1 0,-1 0 0,1-1 0,-1 0 0,1 0 0,-1 0 0,0 0 0,1 0 0,-1-1 0,0 1 0,0-1 0,0 0 0,0 0 0,0 0 0,0-1 0,3-3 0,4-4 25,0-1 1,-1-1 0,-1 0-1,1 0 1,-2 0-1,0-1 1,0 0-1,-1-1 1,6-21-1,-6 12 267,0-1-1,-2-1 1,0 1-1,-1-46 1,-2 70-283,-1-1 1,0 0-1,0 1 1,0-1-1,0 0 1,0 0-1,-1 1 1,1-1-1,0 0 1,0 1-1,0-1 1,0 0-1,-1 1 1,1-1-1,0 1 1,-1-1-1,1 0 1,-1 1-1,1-1 1,0 1-1,-1-1 1,1 1-1,-1-1 1,0 1-1,1-1 1,-1 1-1,1 0 1,-1-1-1,1 1 1,-1 0-1,0 0 1,1-1-1,-1 1 1,0 0-1,1 0 1,-1 0-1,0 0 1,0 0-1,1 0 1,-1 0-1,0 0 0,1 0 1,-1 0-1,0 0 1,1 0-1,-1 0 1,0 0-1,1 1 1,-1-1-1,0 0 1,1 1-1,-1-1 1,1 0-1,-1 1 1,0-1-1,1 1 1,-1-1-1,1 1 1,0-1-1,-1 1 1,1-1-1,-1 1 1,1 0-1,0-1 1,-1 2-1,-2 9-35,0 1 0,1 0 0,1 0 0,0 0 0,1 0 0,0 0 0,1 0 0,0-1 0,0 1-1,2 0 1,-1 0 0,2-1 0,-1 1 0,2-1 0,-1 0 0,1-1 0,10 16 0,-11-21-115,-1 0 0,1-1 0,0 0-1,0 0 1,0 0 0,1 0 0,-1-1 0,1 1 0,0-1 0,0 0 0,0-1 0,0 1 0,1-1 0,-1 0 0,1-1 0,-1 1 0,1-1 0,0 0-1,-1 0 1,1-1 0,0 1 0,0-1 0,9-2 0,-12 2 156,0-1-1,0 0 1,-1 0-1,1 0 1,0 0-1,-1 0 1,1-1-1,-1 1 1,0-1-1,1 1 1,-1-1-1,0 0 1,0 0-1,0 0 1,0 0-1,0 0 1,-1-1-1,1 1 1,0 0-1,-1-1 1,0 0-1,0 1 1,2-5-1,1-4 235,0-1-1,-1 0 0,0 0 1,1-12-1,0-10 1051,-3-39 0,-1 55-615,6 21-674,1 13-61,0 0 1,7 30-1,3 5-165,-15-44-65,1 1-1,1-1 1,-1 0-1,1 0 1,0 0-1,8 9 1,-10-14 136,0 0-1,0-1 1,0 1 0,0 0 0,0-1-1,0 1 1,1-1 0,-1 1-1,1-1 1,-1 0 0,1 0-1,-1-1 1,1 1 0,0 0 0,-1-1-1,1 1 1,0-1 0,-1 0-1,1 0 1,0 0 0,-1 0-1,5-2 1,-4 2 148,-1-1 1,1-1-1,0 1 0,-1 0 1,0-1-1,1 1 0,-1-1 1,0 1-1,0-1 0,0 0 1,0 0-1,0 0 0,2-4 1,25-36 135,-18 23 35,6-9 840,-2 0-1,-1-1 0,-1 0 0,13-44 1,-17 112-798,-9-36-204,3 18-412,0 0 0,2-1 0,0 1 0,14 33-1,-16-49-9,-1 0 1,1 0-1,0-1 0,0 0 0,0 1 0,1-1 0,-1 0 0,1-1 0,0 1 0,6 4 0,-6-6-124,0 0 1,-1 0-1,1-1 1,0 1-1,0-1 1,0 0-1,0 0 1,1 0-1,-1 0 1,0-1-1,0 0 1,0 0-1,0 0 1,1 0-1,3-2 1,-5 2 509,-1-1 0,1-1-1,0 1 1,-1 0 0,1-1 0,-1 1-1,0-1 1,1 0 0,-1 1 0,0-1-1,0 0 1,0 0 0,-1-1 0,1 1-1,0 0 1,-1-1 0,1 1 0,-1-1-1,0 1 1,0-1 0,0 0 0,1-4-1,2-6 1054,-1 0-1,0-1 1,1-18-1,-2-97 7035,-2 127-7971,0 0 1,-1-1 0,1 1 0,0 0-1,-1-1 1,1 1 0,-1 0 0,1 0-1,-1 0 1,0 0 0,0-1 0,0 1-1,0 0 1,-1 1 0,1-1 0,0 0-1,-1 0 1,0 0 0,1 1 0,-1-1-1,0 1 1,0-1 0,0 1 0,1 0-1,-1 0 1,-1 0 0,1 0 0,0 0-1,0 0 1,0 1 0,0-1 0,-1 0-1,1 1 1,0 0 0,-1 0 0,1 0-1,0 0 1,-1 0 0,1 0 0,0 0-1,0 1 1,-1-1 0,1 1 0,0 0-1,0-1 1,0 1 0,0 0 0,0 0-1,0 1 1,0-1 0,0 0 0,0 1-1,0-1 1,1 1 0,-4 3 0,0 2-81,1 0 0,0 1 0,0 0 0,1 0 1,0 0-1,0 0 0,1 0 0,0 1 0,-2 16 1,2 9 11,1 40-1,1-45-11,0-26-39,0-1 0,0 1 0,0-1 0,0 1-1,1-1 1,-1 0 0,1 1 0,-1-1 0,1 1 0,0-1 0,0 0 0,0 0-1,0 1 1,1-1 0,-1 0 0,1 0 0,-1 0 0,1 0 0,0-1 0,-1 1-1,1 0 1,0-1 0,0 1 0,0-1 0,0 1 0,4 0 0,1 1-224,0-1 0,0-1 1,0 1-1,0-1 1,0 0-1,0-1 0,0 0 1,9 0-1,-14 0 231,0-1-1,0 1 1,0 0 0,0-1-1,0 1 1,-1-1 0,1 0-1,0 0 1,0 0 0,0 1-1,-1-2 1,1 1 0,-1 0 0,1 0-1,-1 0 1,1-1 0,-1 1-1,3-3 1,-2-1 28,1 1 0,0 0 0,-1-1 0,0 0 0,0 1 0,0-1 0,0-6 0,2-5 413,-2-1 1,0 0-1,0-24 0,-1 8 629,0 19-364,-1 0 0,0 0 0,-3-20 0,-2 23 384,2 19-632,0 22-463,2 15 79,1 0-1,2 1 0,2-1 1,2 0-1,2-1 0,16 49 1,52 108 48,30 96-10,-106-296-84,20 87-496,-19-80 365,0 1 0,-1-1 0,1 1 0,-2-1 0,1 1 0,-1-1 0,0 1 0,-3 9 0,2-15-130,1-1 1,-1 1-1,0 0 1,0-1-1,0 1 1,0-1 0,0 1-1,0-1 1,-1 0-1,1 0 1,-1 0-1,1 0 1,-1-1-1,0 1 1,0-1-1,0 1 1,0-1-1,0 0 1,0 0-1,0 0 1,0-1-1,0 1 1,0-1-1,-5 0 1,-47 3-8296</inkml:trace>
  <inkml:trace contextRef="#ctx0" brushRef="#br0" timeOffset="2544.32">1495 6 10373,'0'0'7187</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14:59.710"/>
    </inkml:context>
    <inkml:brush xml:id="br0">
      <inkml:brushProperty name="width" value="0.05" units="cm"/>
      <inkml:brushProperty name="height" value="0.05" units="cm"/>
      <inkml:brushProperty name="color" value="#E71224"/>
    </inkml:brush>
  </inkml:definitions>
  <inkml:trace contextRef="#ctx0" brushRef="#br0">3 645 4386,'0'0'11421,"-1"-2"-10870,0 6-499,1 2 45,0 3-9,0-1 0,0 1 0,1 0 0,0 0 1,3 9-1,-3-16-83,-1 0-1,1 0 1,0 0 0,0 0 0,0-1-1,0 1 1,0 0 0,0-1 0,0 1-1,0-1 1,1 1 0,-1-1 0,0 1-1,1-1 1,-1 0 0,1 0 0,0 0-1,-1 0 1,1 0 0,0 0 0,0 0-1,0-1 1,0 1 0,0-1 0,-1 1 0,1-1-1,0 0 1,0 1 0,4-1 0,-2-1 17,1 0 0,0 1 1,0-1-1,-1-1 1,1 1-1,-1-1 1,1 0-1,-1 0 1,0 0-1,0-1 1,0 1-1,0-1 1,0 0-1,0 0 0,-1 0 1,1-1-1,-1 1 1,0-1-1,0 0 1,3-6-1,7-10 137,-1-1 0,16-41 0,-23 50-150,12-32 32,-1-1 0,15-78-1,2-97 198,-32 198-68,-1 16 41,1 0 1,-1 0-1,1 0 1,0 0-1,0 0 1,1 0-1,0 1 0,0-1 1,3-6-1,-5 12-198,0 0-1,0 0 1,1 0-1,-1-1 1,0 1-1,0 0 1,0 0-1,1 0 1,-1 0-1,0 0 1,0 0 0,1 0-1,-1 0 1,0 0-1,0 0 1,0 0-1,1 0 1,-1 0-1,0 0 1,0 0-1,1 0 1,-1 0-1,0 0 1,0 0-1,0 0 1,1 0-1,-1 1 1,0-1-1,0 0 1,0 0 0,1 0-1,-1 0 1,0 0-1,0 1 1,0-1-1,0 0 1,0 0-1,1 0 1,-1 0-1,0 1 1,0-1-1,0 0 1,0 0-1,0 0 1,0 1-1,11 19-33,-1 1 0,-1 0 0,-2 1 0,9 33 0,-6-20 30,21 73 37,50 150-116,-76-252-324,-3-13 395,-1-16 141,-1 22-189,0-9-4,0 0 1,0 1 0,-1-1 0,-1 1 0,0-1 0,0 1 0,-1-1 0,0 1 0,0 0 0,-1 0 0,-1 1-1,1-1 1,-1 1 0,-1 0 0,1 0 0,-1 1 0,-11-11 0,11 11 24,0 2 0,-1-1 0,0 1 0,1 0 0,-2 0 0,1 0 0,0 1 0,-1 1 0,0-1 0,0 1 1,0 0-1,0 1 0,-1 0 0,1 0 0,0 1 0,-1 0 0,-12 1 0,19 0 29,0 0 0,0 0-1,0 1 1,0-1 0,0 1 0,0-1 0,0 1 0,1 0 0,-1 0-1,0 0 1,0 0 0,0 0 0,1 0 0,-1 0 0,1 0-1,-1 1 1,1-1 0,-3 4 0,1-1-5,1 0-1,-1 0 1,1 1 0,0-1 0,0 1-1,1-1 1,-3 9 0,1 7-101,1 0 0,0 39 0,2-53 53,0-1-2,0 0 0,0 1 0,1-1 0,-1 0-1,1 0 1,1 0 0,-1-1 0,1 1 0,-1 0 0,1 0 0,1-1-1,-1 1 1,1-1 0,-1 0 0,1 0 0,1 0 0,-1 0 0,0 0-1,1-1 1,0 1 0,0-1 0,0 0 0,0 0 0,0 0 0,1-1-1,-1 0 1,1 0 0,0 0 0,0 0 0,-1-1 0,1 1 0,9 0-1,-1 1-22,1-1 0,-1-1-1,0 0 1,1 0-1,-1-1 1,0-1 0,23-4-1,-30 4 81,0-1-1,0 0 1,0-1 0,0 1-1,0-1 1,0 0-1,-1-1 1,1 1 0,-1-1-1,0 0 1,0 0-1,-1-1 1,1 0 0,-1 0-1,0 0 1,0 0 0,5-10-1,-2 0 201,-1 0 0,0-1 1,-1 1-1,-1-1 0,0 0 0,1-17 0,-2 13 669,1 0 0,12-38 0,-16 58-870,0 0-1,0 0 1,0 0-1,0 0 1,0 0-1,0 0 1,1 0-1,-1 0 1,0-1-1,0 1 1,0 0 0,0 0-1,0 0 1,0 0-1,0 0 1,0 0-1,0 0 1,0 0-1,1 0 1,-1 0-1,0 0 1,0 0 0,0 0-1,0 0 1,0 0-1,0 0 1,0 0-1,1 0 1,-1 0-1,0 0 1,0 0-1,0 0 1,0 0-1,0 0 1,0 0 0,0 0-1,1 0 1,-1 0-1,0 0 1,0 0-1,0 0 1,0 0-1,0 0 1,0 0-1,0 0 1,0 0 0,1 1-1,-1-1 1,0 0-1,0 0 1,0 0-1,0 0 1,0 0-1,0 0 1,0 0-1,0 0 1,0 1 0,7 10-76,3 12-38,66 177-1477,-76-199 1547,0 0 1,0-1-1,0 1 1,0 0 0,0-1-1,1 1 1,-1-1 0,0 1-1,0-1 1,1 1-1,-1-1 1,0 1 0,1-1-1,-1 1 1,0-1 0,1 1-1,-1-1 1,1 1-1,-1-1 1,1 0 0,-1 1-1,1-1 1,-1 0-1,1 1 1,0-1 0,-1 0-1,1 0 1,-1 1 0,1-1-1,0 0 1,-1 0-1,1 0 1,-1 0 0,1 0-1,0 0 1,-1 0 0,1 0-1,-1 0 1,1 0-1,0-1 1,-1 1 0,1 0-1,-1 0 1,1 0 0,0-1-1,-1 1 1,1 0-1,-1-1 1,1 1 0,-1 0-1,1-1 1,-1 1-1,0-1 1,1 1 0,-1-1-1,1 1 1,-1-1 0,0 1-1,1-1 1,-1 1-1,0-2 1,21-35 320,1-34-150,-13 40 868,16-38 0,-25 69-966,0-1 0,0 1 1,1-1-1,-1 1 0,0 0 0,0-1 1,0 1-1,1-1 0,-1 1 1,0-1-1,0 1 0,1-1 1,-1 1-1,0 0 0,1-1 0,-1 1 1,1 0-1,-1-1 0,0 1 1,1 0-1,-1 0 0,1-1 1,-1 1-1,1 0 0,-1 0 1,1 0-1,-1-1 0,1 1 0,-1 0 1,2 0-1,8 13 57,4 31-494,-13-38 537,4 13-163,0 1 52,1 0 0,0 0 0,16 31 0,-20-46-129,0-1 0,1 0 1,0 0-1,-1 0 0,1 0 0,0-1 0,1 1 0,-1-1 1,1 1-1,0-1 0,-1-1 0,1 1 0,0 0 0,1-1 1,-1 0-1,0 0 0,1 0 0,-1-1 0,1 1 1,0-1-1,7 1 0,-8-1 43,0-1 0,-1 0-1,1 0 1,0 0 0,-1 0 0,1 0 0,0-1 0,-1 0 0,1 0 0,0 0-1,-1 0 1,1 0 0,-1-1 0,0 1 0,1-1 0,-1 0 0,4-4-1,-3 2 60,-1 0 0,1 0 1,-1-1-1,0 1 0,-1-1 0,1 0 0,-1 0 0,0 0 0,0 0 0,-1 0 0,2-9 0,2-10 673,-1-1 0,-1 1 0,-2-1-1,0 1 1,-5-45 0,3 66-495,0-1 0,0 1 0,0-1 0,0 1 0,0 0-1,-1 0 1,-2-5 0,-2-4 621,5 13-790,0-1-1,1 0 1,-1 1-1,1-1 1,-1 1-1,1-1 1,-1 1-1,1-1 1,-1 1-1,1-1 1,-1 1-1,1 0 1,0-1-1,-1 1 1,1 0-1,0-1 1,0 1-1,-1 0 1,1-1 0,0 1-1,0 1 1,-4 17-9,0 1 1,2-1-1,0 1 1,2 0-1,2 32 1,-2-49-48,0 0 1,0 0-1,1 0 1,0 0-1,-1 0 1,1 0-1,0 0 0,1 0 1,-1 0-1,0-1 1,1 1-1,0 0 1,-1-1-1,1 1 0,0-1 1,0 1-1,1-1 1,-1 0-1,0 0 1,1 0-1,-1 0 1,1-1-1,0 1 0,3 1 1,1 0-376,0-1 0,0 0 0,1 0-1,-1-1 1,1 0 0,0 0 0,-1-1 0,13 0 0,-17 0 348,-1 0 1,0-1-1,0 1 1,0-1 0,0 1-1,0-1 1,0 1-1,0-1 1,0 0-1,-1 0 1,1 0-1,0 0 1,0-1-1,-1 1 1,1 0-1,0-1 1,-1 1 0,2-3-1,0 1 16,-1-1 0,0 0 1,0 0-1,0 0 0,0 0 0,0 0 0,-1 0 1,1-7-1,1-7 236,-1-1 1,0 0 0,-3-23 0,1 25 162,1-3 383,0-20 800,-1 38-1295,0 0 1,0 0-1,0-1 1,0 1 0,-1 0-1,1 0 1,-1 0-1,1 0 1,-1 0-1,0 0 1,0 0-1,0 1 1,-2-4 0,3 5-210,0 0 0,0 0 0,0 0 0,-1 0 0,1 0 0,0 0 0,0 0 0,0 0 0,0 0 0,0 0 0,-1 0 0,1 0 0,0 0 0,0 0 0,0 0 0,0 0 0,-1 0 0,1 0 0,0 0 0,0 0 0,0 0 0,0 0 0,0 0 0,-1 0 0,1 0 0,0 0 0,0 0 0,0 0 0,0 1 0,0-1 0,0 0 0,-1 0 0,1 0 0,0 0 0,0 0 0,0 0 0,0 0 0,0 1 0,0-1 0,0 0 0,0 0 0,0 0 0,0 0 0,0 1 0,0-1 0,0 0 0,0 0 0,0 0 0,0 0 0,0 1 0,-3 9-79,0 33 119,2 0 1,2 0-1,2 0 0,2 0 1,1 0-1,24 79 0,-1-28-40,33 137-732,-60-222 255,-1 0-1,0-1 1,-1 1-1,-1 15 0,1-23 379,-1-1 1,1 1-1,0 0 0,-1-1 0,1 1 0,-1-1 0,0 1 0,1-1 0,-1 0 1,1 1-1,-1-1 0,1 1 0,-1-1 0,0 0 0,1 0 0,-1 1 0,0-1 1,1 0-1,-1 0 0,0 0 0,0 0 0,1 0 0,-1 0 0,0 0 1,1 0-1,-1 0 0,-1 0 0,-23-3-553,20 1 624,1 0 0,0 0 1,-1-1-1,1 1 0,0-1 1,1 0-1,-1 0 0,0 0 0,1-1 1,0 1-1,-1-1 0,1 0 0,1 0 1,-1 0-1,1 0 0,-1 0 0,1-1 1,1 1-1,-1-1 0,-1-5 1,-2-7-27,1 0 1,0 0 0,1 0-1,-1-25 1,4 37 1,-2-12-547,1 1 0,1-1 0,1 0 0,0 0 0,1 1 0,1-1 0,0 1 0,9-25 0,8-3-3316,1-3-943</inkml:trace>
  <inkml:trace contextRef="#ctx0" brushRef="#br0" timeOffset="266.58">1380 267 3714,'0'0'7902,"-5"-18"-4783,-16-56-750,19 68-1839,0 0 0,0 1 0,0-1 0,0 1 0,-1 0 0,0-1 0,0 1 0,-1 1 1,1-1-1,-1 0 0,-7-6 0,5 5 614,5 18-792,3 22-390,0 0 0,3 0 0,1-1 1,17 57-1,58 130 160,-36-107-978,-36-83-585,-4-11-3836</inkml:trace>
  <inkml:trace contextRef="#ctx0" brushRef="#br0" timeOffset="1528.02">1331 470 3394,'0'0'11010,"2"-6"-10791,-1 4-214,-1 0 0,0 1 1,1-1-1,0 0 0,-1 1 1,1-1-1,0 1 0,0-1 1,-1 1-1,1 0 1,0-1-1,1 1 0,-1 0 1,0 0-1,0 0 0,0-1 1,1 1-1,-1 0 0,1 1 1,1-2-1,3 0-58,0 1 1,-1 0-1,1 0 0,0 0 1,0 1-1,8 1 1,-8-1-80,0-1 1,0 1-1,0-1 1,-1 0-1,1 0 1,0 0-1,0-1 1,-1 0-1,1 0 1,-1 0 0,0-1-1,0 0 1,0 0-1,0 0 1,7-7-1,-7 5 28,-1 0 0,1 0-1,-1-1 1,0 0 0,-1 0-1,0 0 1,0 0-1,0 0 1,0 0 0,-1-1-1,0 1 1,-1-1 0,2-9-1,0-15 845,-1-49 1,-2 53 3354,-1 76-2641,-1-29-1264,2-1 0,0 1 0,2-1 0,0 1-1,7 29 1,5 2-62,2-1-1,2-1 1,42 81-1,-60-129-130,1 0 0,-1 0 1,1 0-1,-1 0 0,1 0 0,0 0 0,-1 0 1,1 0-1,0 0 0,0 0 0,0 0 1,0-1-1,0 1 0,0 0 0,0-1 0,0 1 1,0 0-1,0-1 0,0 0 0,0 1 1,3 0-1,-4-2-3,1 1 0,0 0 0,0-1-1,0 1 1,0-1 0,-1 1 0,1-1 0,0 1 0,-1-1 0,1 0 0,0 1 0,-1-1 0,1 0 0,-1 1 0,1-1 0,-1 0 0,1 0 0,-1 0 0,1 0-1,-1 1 1,1-3 0,2-8-39,0 0-1,0-1 0,1-14 0,-4 22 50,6-51 149,5-42 55,-9 88-134,0 0-1,1 1 1,-1-1-1,2 1 0,-1-1 1,1 1-1,0 0 1,7-9-1,-11 17-73,1-1 0,-1 0 0,0 1-1,1-1 1,-1 1 0,1-1 0,-1 0-1,0 1 1,1-1 0,-1 1 0,1-1 0,-1 1-1,1 0 1,0-1 0,-1 1 0,1-1 0,-1 1-1,1 0 1,0 0 0,-1-1 0,1 1-1,0 0 1,-1 0 0,1 0 0,0 0 0,0 0-1,-1 0 1,1 0 0,0 0 0,-1 0-1,1 0 1,0 0 0,-1 0 0,1 0 0,0 0-1,-1 1 1,1-1 0,0 0 0,-1 1 0,1-1-1,0 0 1,-1 1 0,1-1 0,-1 1-1,1-1 1,-1 1 0,1-1 0,-1 1 0,1-1-1,-1 1 1,0 0 0,1-1 0,-1 2 0,17 39-159,-15-35 201,13 70-29,-11-49-147,9 33 1,-11-54-59,0 0 1,1 1-1,-1-1 1,1 0-1,1 0 1,-1-1-1,1 1 1,0-1-1,0 1 1,5 4-1,-6-8 122,-1-1 1,1 1-1,-1-1 0,1 0 1,0 0-1,-1 0 0,1-1 0,0 1 1,0-1-1,0 1 0,-1-1 1,1 0-1,0 0 0,0 0 0,0 0 1,0-1-1,-1 1 0,1-1 1,0 0-1,0 0 0,-1 0 0,1 0 1,-1 0-1,1 0 0,-1-1 1,1 1-1,-1-1 0,0 0 1,1 1-1,2-5 0,3-4 150,-2-1 1,1 1-1,-1-1 0,-1-1 1,0 1-1,0-1 1,-1 0-1,-1 0 0,0 0 1,2-18-1,0-15 1849,-2-69 0,-4 85-876,1 29-1039,0 0 1,0 0-1,0 1 1,0-1-1,0 0 0,0 0 1,-1 0-1,1 1 1,0-1-1,0 0 1,0 0-1,-1 0 1,1 0-1,0 1 1,0-1-1,0 0 0,-1 0 1,1 0-1,0 0 1,0 0-1,-1 0 1,1 0-1,0 0 1,0 0-1,-1 0 1,1 1-1,0-1 0,-1-1 1,1 1-1,0 0 1,0 0-1,-1 0 1,1 0-1,0 0 1,0 0-1,-1 0 1,1 0-1,0 0 0,0 0 1,0 0-1,-1-1 1,1 1-1,0 0 1,0 0-1,0 0 1,-1 0-1,1-1 1,0 1-1,0 0 0,0 0 1,0-1-1,-1 1 1,1 0-1,0-1 1,-2 17-28,0-1 1,1 1-1,1-1 1,1 1-1,0-1 1,1 1-1,0-1 1,1 0-1,1 0 1,0 0-1,9 17 0,-10-23-273,1 0-1,0-1 0,1 0 1,-1 0-1,2 0 0,-1 0 1,1-1-1,0 0 0,1 0 1,-1-1-1,1 0 0,1 0 0,-1 0 1,1-1-1,0 0 0,0-1 1,1 1-1,-1-2 0,1 1 1,10 2-1,-15-5 150,-1 0-1,1-1 1,-1 1-1,1-1 1,-1 0-1,0 1 1,1-2-1,-1 1 1,1 0 0,-1-1-1,1 1 1,-1-1-1,1 0 1,2-2-1,-4 2 169,1-1 0,-1 0-1,0 0 1,0 0 0,0 0-1,0 0 1,0-1 0,-1 1-1,1 0 1,-1-1-1,1 1 1,-1-1 0,0 0-1,0 1 1,0-1 0,-1 0-1,2-3 1,4-30 1373,-1 0-1,-1-1 1,-2 1 0,-3-42-1,0 24 917,3 59-2349,-1-1 0,1 0 0,0 0 0,0 0 0,0 0 0,0 0 0,4 4 0,1 4 28,28 62 60,-26-51-950,2 0 0,21 34 0,-32-56 736,1 1 1,0-1-1,0 0 0,0 0 0,0 1 1,0-1-1,0 0 0,0 0 1,0 0-1,0 0 0,1 0 1,-1-1-1,0 1 0,1 0 0,-1 0 1,0-1-1,1 1 0,-1-1 1,1 1-1,2-1 0,-3 0 119,1 0 0,-1 0-1,0-1 1,1 1 0,-1-1 0,0 1-1,1-1 1,-1 0 0,0 1 0,0-1-1,0 0 1,0 0 0,0 0-1,1 0 1,-2 0 0,1 0 0,0 0-1,1-1 1,2-5 147,0 1 0,0-1 0,0 0 0,-1-1 0,0 1 0,2-12-1,42-166 5424,-47 186-5529,0-1 1,0 0 0,0 0 0,0 0 0,1 1 0,-1-1-1,0 0 1,0 0 0,0 0 0,0 0 0,0 1-1,1-1 1,-1 0 0,0 0 0,0 0 0,0 0 0,0 0-1,1 0 1,-1 1 0,0-1 0,0 0 0,1 0-1,-1 0 1,0 0 0,0 0 0,0 0 0,1 0 0,-1 0-1,0 0 1,0 0 0,0 0 0,1 0 0,-1 0-1,0 0 1,0 0 0,1 0 0,-1 0 0,0-1-1,0 1 1,0 0 0,1 0 0,-1 0 0,0 0 0,0 0-1,0 0 1,0-1 0,1 1 0,-1 0 0,0 0-1,0 0 1,0 0 0,0-1 0,0 1 0,0 0 0,0 0-1,1 0 1,-1-1 0,0 1 0,0 0 0,0 0-1,0-1 1,0 1 0,0 0 0,0 0 0,0 0 0,0-1-1,0 1 1,0 0 0,8 14-141,10 31 56,-8-19-505,21 37 0,-28-57-76,1 0 0,0 0 0,0 0 1,1-1-1,-1 1 0,1-1 0,1 0 1,-1 0-1,1-1 0,11 8 0,7-5-3835,2-5-2068</inkml:trace>
  <inkml:trace contextRef="#ctx0" brushRef="#br0" timeOffset="1993.53">2893 356 3714,'0'0'8948,"-2"-20"-5733,-6-62-1022,7 79-1986,1 0 0,-1-1 0,0 1 0,0 0-1,0-1 1,0 1 0,0 0 0,-1 0 0,0 0 0,1 0 0,-1 0 0,0 0 0,-3-2 0,4 4-133,-1-1-1,0 1 1,1 0-1,-1 0 1,1 0-1,-1 0 1,0 0-1,0 1 1,0-1-1,1 0 1,-1 1-1,0-1 1,0 1-1,0 0 1,0 0-1,0 0 1,-2 0-1,1 0-52,0 1 0,0-1 0,0 1 0,-1 0 0,1 0 0,0 0 0,0 1 0,0-1 0,1 1 0,-1-1 0,0 1 0,1 0 0,-1 0 0,1 0 0,-1 1 0,1-1 0,0 0 0,0 1-1,0 0 1,-3 4 0,-1 11-34,0-1 0,2 1-1,0 0 1,0 0 0,2 0-1,0 1 1,2-1 0,1 22-1,-1-36-160,0 0 0,0 0 0,1 0-1,0 0 1,0 0 0,0 0-1,0 0 1,0-1 0,1 1 0,0 0-1,0-1 1,0 1 0,0-1-1,0 1 1,1-1 0,0 0 0,-1 0-1,1 0 1,0-1 0,0 1-1,1-1 1,-1 1 0,1-1 0,-1 0-1,1 0 1,-1-1 0,1 1-1,0-1 1,0 0 0,0 0 0,0 0-1,0 0 1,0-1 0,0 0-1,0 1 1,0-2 0,0 1 0,0 0-1,0-1 1,0 0 0,0 1 0,5-3-1,-6 1 184,1 0-1,-1 0 1,0 0-1,0 0 1,0-1-1,0 1 1,-1-1-1,1 0 0,-1 0 1,1 0-1,-1 0 1,0 0-1,0 0 1,0-1-1,-1 1 1,1-1-1,-1 1 1,0-1-1,1-4 1,2-8 686,0-1 0,-2 1 1,1-17-1,0-3 1383,-2-1 1,-3-39-1,-3 58-1252,5 17-758,0 1-1,0-1 1,-1 1-1,1-1 1,0 1-1,0-1 1,0 0 0,0 1-1,-1-1 1,1 1-1,0-1 1,0 1-1,-1 0 1,1-1-1,0 1 1,-1-1-1,1 1 1,-1-1 0,1 1-1,-1 0 1,1-1-1,0 1 1,-1 0-1,1 0 1,-1-1-1,1 1 1,-1 0 0,-1 0-1,2 1-58,-1 0 1,0 0-1,0 1 0,1-1 0,-1 1 0,1-1 1,-1 0-1,1 1 0,-1-1 0,1 1 1,0-1-1,0 1 0,0-1 0,0 1 1,0 0-1,0 2 0,0 2-9,-1 54 38,2 0 0,3 0 0,19 96-1,61 173-166,-78-309-197,-1-7-243,-2-1 0,0 1 0,0 0 0,-1 0 0,0 14-1,-4-9-2660,-11-8-2226</inkml:trace>
  <inkml:trace contextRef="#ctx0" brushRef="#br0" timeOffset="2181.41">1809 1 10181,'0'0'5490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16:26.463"/>
    </inkml:context>
    <inkml:brush xml:id="br0">
      <inkml:brushProperty name="width" value="0.05" units="cm"/>
      <inkml:brushProperty name="height" value="0.05" units="cm"/>
      <inkml:brushProperty name="color" value="#F6630D"/>
    </inkml:brush>
  </inkml:definitions>
  <inkml:trace contextRef="#ctx0" brushRef="#br0">126 517 7155,'0'0'6963,"0"2"-6979,0 3-992,2 5-2546,-2 3-479</inkml:trace>
  <inkml:trace contextRef="#ctx0" brushRef="#br0" timeOffset="1288.73">217 443 1809,'0'0'9169,"-1"-5"-7715,0 1-1036,-1-10-95,0-2 3437,-5 10-1028,-12 0-2795,16 5 270,-4-2-205,0 2 1,-1-1-1,1 1 1,-1 0-1,0 0 1,1 1-1,-1 0 0,1 0 1,-1 1-1,-12 2 1,15-2-12,1 0 0,0 1 1,-1-1-1,1 1 0,0 0 1,0 0-1,0 1 0,0-1 1,1 1-1,-1 0 0,1 0 1,0 0-1,-1 0 0,1 0 1,1 1-1,-1 0 0,0-1 1,1 1-1,-3 5 0,3-4 0,0 1-1,0-1 1,0 0-1,0 0 0,1 1 1,0-1-1,0 1 1,1-1-1,0 1 0,0 0 1,0-1-1,0 1 1,1-1-1,0 1 1,0-1-1,0 1 0,1-1 1,0 0-1,0 0 1,0 0-1,1 0 0,0 0 1,0 0-1,0 0 1,0-1-1,1 0 0,0 0 1,-1 0-1,2 0 1,-1 0-1,7 4 1,72 47 48,-45-32 54,46 37 0,-75-52-193,0 0 1,-1 0 0,0 1-1,0 0 1,-1 0 0,0 0-1,0 1 1,-1 1 0,8 19-1,-11-25-33,-1 1-1,-1-1 0,1 1 1,-1 0-1,0 0 0,0 0 1,-1 0-1,0 0 0,0 0 1,0 0-1,0-1 0,-3 8 1,2-10 70,0 0 0,0 0 1,0 0-1,-1 0 1,0 0-1,0 0 1,0 0-1,0 0 1,0-1-1,0 1 1,0-1-1,-1 1 1,0-1-1,1 0 1,-1 0-1,0 0 0,0-1 1,0 1-1,0-1 1,0 1-1,-6 0 1,3 1 4,0-2 1,0 1-1,-1-1 1,1 0-1,0 0 1,0 0-1,-1-1 1,1 0-1,-1 0 1,1-1-1,0 0 1,-9-2-1,10 1 87,0 0 0,0-1 0,0 1 0,1-1 0,-1 0-1,1 0 1,0 0 0,-1-1 0,2 0 0,-1 0 0,0 0-1,1 0 1,0 0 0,-4-6 0,-13-30 1632,16 31-301,15 28-1225,-5-7-294,1 0 1,0 0-1,1 0 0,1-1 0,0 0 1,0-1-1,1 0 0,0-1 0,22 16 1,-29-23 110,-1-1 1,1 0 0,0 1 0,-1-1 0,1 0 0,0-1-1,0 1 1,0 0 0,0-1 0,0 0 0,0 0-1,0 0 1,0 0 0,0 0 0,-1 0 0,1-1-1,0 1 1,4-2 0,-2 0 37,-1-1-1,0 1 1,1-1-1,-1 1 1,0-1-1,0 0 1,-1-1-1,1 1 1,-1-1-1,4-4 1,3-6 56,0 0 1,-1-1-1,-1-1 0,-1 1 1,8-22-1,-3 0 442,-2-1 0,-1 0 1,-2 0-1,-1 0 0,-3-1 0,-1 0 1,-4-59-1,1 89-256,0 0 1,0 0 0,-1 1-1,0-1 1,-1 1 0,0-1 0,0 1-1,-1 0 1,1 0 0,-2 0-1,1 1 1,-1-1 0,-11-11-1,15 17-207,0 1-1,0 0 0,0 0 0,0 0 1,0 0-1,0 0 0,0 0 0,0 1 1,0-1-1,-1 0 0,1 0 0,0 1 1,-1-1-1,1 1 0,0-1 0,-1 1 1,1 0-1,-1-1 0,1 1 1,0 0-1,-1 0 0,1 0 0,-1 0 1,1 0-1,-1 0 0,1 1 0,0-1 1,-1 0-1,1 1 0,0-1 0,-1 1 1,1-1-1,0 1 0,-1 0 0,1-1 1,-1 2-1,-1 1 17,1-1-1,0 1 1,-1 0 0,1 0-1,0 0 1,1 0 0,-1 0 0,1 0-1,-1 1 1,1-1 0,0 0-1,0 1 1,0 3 0,-2 11-23,1 1 1,1-1-1,1 1 1,0-1 0,1 1-1,2-1 1,-1 1 0,2-1-1,1 0 1,7 20-1,8 10 52,3 0-1,33 53 0,-10-20-124,-36-51-1600,-9-16-4349</inkml:trace>
  <inkml:trace contextRef="#ctx0" brushRef="#br0" timeOffset="1445.4">388 793 7411,'0'0'9285,"86"-45"-9670,-59 45-911,1 0-1842,4 0-2368</inkml:trace>
  <inkml:trace contextRef="#ctx0" brushRef="#br0" timeOffset="2950.15">873 641 1088,'0'0'16835,"-16"-7"-16139,-53-19-232,66 25-435,0 1 0,0-1-1,-1 0 1,1 1-1,0 0 1,0 0-1,0 0 1,0 0-1,-1 0 1,1 1 0,0-1-1,0 1 1,0 0-1,0 0 1,0 0-1,0 0 1,0 0 0,0 1-1,1-1 1,-1 1-1,1 0 1,-1 0-1,1 0 1,-1 0 0,-1 3-1,-1 1-2,0 0-1,0 1 1,1-1-1,0 1 1,0 0-1,1 0 1,-4 12 0,3-9-13,1 1 1,1 0 0,-1 0 0,2 0 0,0 0 0,0 0 0,1 0 0,0 1-1,1-1 1,0 0 0,6 21 0,-6-27-71,1-1 0,0 1 1,0-1-1,0 1 0,0-1 0,1 0 1,-1 0-1,1 0 0,0 0 0,0-1 1,1 1-1,-1-1 0,1 1 0,0-1 0,0 0 1,0-1-1,0 1 0,0-1 0,1 0 1,-1 0-1,1 0 0,-1 0 0,1-1 0,0 0 1,-1 0-1,1 0 0,0-1 0,0 1 1,6-1-1,-5 0 5,-1 0 1,1 0-1,-1-1 0,1 1 1,-1-1-1,0 0 0,1-1 1,-1 1-1,0-1 0,7-4 1,-8 4 54,-1-1 0,0 1 0,0-1 0,0 0 0,0 0 1,-1 0-1,1-1 0,-1 1 0,0-1 0,0 1 0,0-1 1,0 0-1,-1 1 0,1-1 0,0-5 0,2-4 210,-1-1-1,-1 0 0,0-1 1,0-27-1,-1 35-43,-2 1 0,1-1 0,-1 0 1,0 1-1,0-1 0,-1 1 0,0-1 0,0 1 0,0-1 0,-1 1 0,0 0 0,-5-8 0,8 14-159,0 0-1,0-1 1,0 1 0,-1-1-1,1 1 1,0-1-1,0 1 1,-1 0-1,1-1 1,0 1-1,0 0 1,-1-1-1,1 1 1,0 0-1,-1-1 1,1 1 0,0 0-1,-1-1 1,1 1-1,0 0 1,-1 0-1,1 0 1,-1-1-1,1 1 1,-1 0-1,1 0 1,-1 0-1,1 0 1,0 0 0,-1 0-1,1 0 1,-1 0-1,1 0 1,-1 0-1,1 0 1,-1 0-1,1 0 1,0 0-1,-1 0 1,1 1-1,-1-1 1,1 0 0,-1 0-1,1 0 1,0 1-1,-1-1 1,1 0-1,0 1 1,-1-1-1,1 0 1,0 1-1,-1-1 1,1 0-1,0 1 1,-1 0 0,-4 18-84,5-19 96,-3 17-2,1-1-1,1 1 0,0 0 1,2 0-1,0 0 0,4 24 1,-4-36-149,0-1-1,0 0 1,0 0 0,0 0 0,1 0 0,-1 0 0,1 0-1,0 0 1,1 0 0,-1-1 0,0 1 0,1-1 0,0 0 0,0 0-1,0 0 1,0 0 0,1 0 0,-1-1 0,1 1 0,-1-1-1,1 0 1,0 0 0,0 0 0,0-1 0,0 1 0,0-1-1,0 0 1,1 0 0,-1 0 0,7-1 0,-8 1 75,0-1 0,0 0 0,0 1 0,0-2 0,0 1 1,0 0-1,0 0 0,0-1 0,0 0 0,0 0 0,0 0 0,0 0 0,0 0 0,-1 0 0,1-1 1,0 1-1,-1-1 0,1 0 0,-1 0 0,1 0 0,-1 0 0,0 0 0,0 0 0,0-1 1,0 1-1,-1-1 0,1 1 0,0-1 0,-1 0 0,0 0 0,0 1 0,0-1 0,0 0 1,1-6-1,3-14 925,0 0 1,-2 0 0,0-1 0,-2 1 0,-2-35-1,1 19 969,9 56-1606,55 178-1701,-64-194 1323,1 1 1,0 0-1,0 0 0,0 0 1,0-1-1,0 1 0,0 0 1,0-1-1,1 1 1,-1-1-1,0 0 0,1 1 1,0-1-1,-1 0 0,3 2 1,-3-3 110,0 0 0,0 1 0,0-1 0,0 0 1,0 0-1,0 0 0,0 0 0,0 0 1,1 0-1,-1 0 0,0 0 0,0 0 0,0 0 1,0-1-1,0 1 0,-1 0 0,1-1 1,0 1-1,0-1 0,0 1 0,0-1 0,0 1 1,0-1-1,-1 0 0,1 1 0,0-1 0,0 0 1,-1 0-1,1 0 0,-1 1 0,1-1 1,0-2-1,9-14 101,-1-1-1,0 0 1,-2 0 0,9-29 0,-12 32 290,0 1 1,1-1-1,1 1 0,0-1 1,1 2-1,1-1 0,0 1 1,18-22-1,-26 35-353,1 0 0,-1-1 1,0 1-1,0 0 0,1 0 0,-1-1 0,0 1 0,0 0 0,1 0 1,-1 0-1,0-1 0,1 1 0,-1 0 0,0 0 0,1 0 1,-1 0-1,0 0 0,1 0 0,-1 0 0,0 0 0,1 0 0,-1 0 1,0 0-1,1 0 0,-1 0 0,0 0 0,1 0 0,-1 0 0,0 0 1,1 0-1,-1 0 0,0 0 0,1 1 0,-1-1 0,0 0 1,0 0-1,1 0 0,-1 1 0,0-1 0,0 0 0,1 0 0,-1 0 1,0 1-1,0-1 0,1 0 0,-1 1 0,0-1 0,0 0 1,0 1-1,0-1 0,0 0 0,0 1 0,1-1 0,-1 0 0,0 1 1,0-1-1,0 1 0,4 25-151,-3-21 182,5 37-40,-4-26-35,0 0-1,0 0 1,2-1-1,0 1 1,1-1 0,10 24-1,-13-36-57,-1-1-1,1 1 1,0-1-1,0 1 1,0-1-1,0 0 0,0 0 1,0 0-1,0 0 1,1 0-1,-1 0 1,1-1-1,-1 1 1,1-1-1,0 0 1,0 1-1,0-1 0,-1-1 1,1 1-1,0 0 1,0-1-1,0 1 1,0-1-1,0 0 1,0 0-1,0 0 0,0 0 1,0-1-1,0 1 1,0-1-1,4-1 1,-1-1 60,1 1 1,-1-1 0,0 0-1,0 0 1,-1-1-1,1 1 1,-1-1 0,1-1-1,-1 1 1,-1-1-1,1 0 1,-1 0 0,5-6-1,3-11 434,-1-1 0,-1 0 0,0-1 0,-2 0 0,9-44 0,-8 31 833,20-51 1,-29 87-1216,0 1 0,0-1 0,0 1 0,0-1 0,0 1 0,0-1 0,1 1 1,-1-1-1,0 1 0,0 0 0,0-1 0,1 1 0,-1-1 0,0 1 0,1-1 1,-1 1-1,0 0 0,1-1 0,-1 1 0,1 0 0,-1-1 0,0 1 0,1 0 1,-1 0-1,1-1 0,-1 1 0,1 0 0,-1 0 0,1 0 0,-1 0 0,1 0 1,-1-1-1,1 1 0,-1 0 0,1 0 0,-1 0 0,1 0 0,-1 1 0,1-1 1,-1 0-1,1 0 0,-1 0 0,1 0 0,-1 0 0,1 1 0,-1-1 0,1 0 1,-1 0-1,0 1 0,1-1 0,-1 0 0,1 1 0,-1-1 0,0 0 0,1 1 1,-1-1-1,0 1 0,1-1 0,-1 1 0,0-1 0,1 1 0,18 34-299,-16-27 404,57 96-1029,-56-104 748,-3-8 146,0-8 52,-1 10-28,0 0 1,-1 0-1,1 0 0,-1-1 1,0 1-1,-1 0 1,0 0-1,0 1 0,0-1 1,-1 0-1,-3-5 1,4 7 12,-1 1 0,0-1 0,0 1 0,0 0 0,0 0 0,0 1 0,0-1 0,-1 0 0,0 1 0,1 0 0,-1 0 0,0 0 0,0 1 0,0-1 0,0 1 0,0 0 0,-7-1 0,8 1-17,0 0 0,0 1-1,0 0 1,-1 0 0,1-1-1,0 2 1,0-1 0,0 0-1,0 1 1,-1-1 0,1 1-1,0 0 1,0 0 0,0 0-1,0 1 1,1-1 0,-1 1-1,0 0 1,0-1-1,1 1 1,-1 0 0,1 0-1,-2 3 1,-1 1-12,2-1 0,-1 1 0,1 0 0,0 1 1,0-1-1,1 0 0,-1 1 0,1-1 0,-2 14 0,1 1 10,0 1 0,2-1 0,0 1 0,1-1 1,6 43-1,-5-59-47,1-1 1,-1 1-1,1-1 0,0 0 1,0 0-1,1 0 1,-1 0-1,1 0 0,0 0 1,0-1-1,0 1 1,0-1-1,1 0 1,-1 0-1,1 0 0,0 0 1,0-1-1,0 1 1,9 3-1,-9-5 19,-1 1 1,1-1-1,0 0 0,0 0 1,0 0-1,-1-1 0,1 0 1,0 1-1,0-1 0,0 0 1,0-1-1,0 1 0,0-1 1,0 0-1,0 0 0,0 0 0,-1 0 1,1 0-1,0-1 0,-1 0 1,1 0-1,-1 0 0,0 0 1,4-3-1,2-5 66,0 0 0,-1 0 1,0-1-1,-1 0 0,0 0 0,0-1 0,-1 0 0,-1 0 0,0-1 1,-1 0-1,0 1 0,-1-1 0,0 0 0,1-16 0,0-21 388,-2 1-1,-6-71 0,2 98-272,0-1-1,-8-26 0,8 39-18,-1 1-1,0-1 0,-1 1 0,1 0 0,-2 0 0,1 0 0,-10-11 1,14 19-131,0 1 0,0 0 0,0 0 1,0 0-1,0 0 0,0 0 0,0 0 0,0 0 1,0 0-1,0 0 0,-1 0 0,1-1 1,0 1-1,0 0 0,0 0 0,0 0 0,0 0 1,0 0-1,0 0 0,0 0 0,0 0 1,0 0-1,0 0 0,-1 0 0,1 0 0,0 0 1,0 0-1,0 0 0,0 0 0,0 0 1,0 0-1,0 0 0,0 0 0,0 0 0,-1 0 1,1 0-1,0 0 0,0 0 0,0 0 1,0 0-1,0 0 0,0 0 0,0 0 0,0 0 1,0 0-1,0 0 0,-1 0 0,1 0 1,0 0-1,0 0 0,0 1 0,0-1 0,0 0 1,0 0-1,0 0 0,0 0 0,0 0 1,0 0-1,0 0 0,0 0 0,0 0 0,0 0 1,0 1-1,0-1 0,0 0 0,0 0 1,-2 9-87,2-7 100,-3 29-22,2 0-1,1 0 1,1-1 0,1 1-1,2 0 1,1-1 0,2 0-1,12 39 1,-12-50-107,2 7-1203,1-1 0,25 45 0,-32-64 993,1 0-1,0 0 1,0-1-1,0 1 1,1-1-1,0-1 1,0 1-1,0 0 1,1-1-1,-1 0 1,1-1-1,0 1 1,0-1-1,0 0 0,1 0 1,10 2-1,17 0-5298</inkml:trace>
  <inkml:trace contextRef="#ctx0" brushRef="#br0" timeOffset="3820.33">2213 541 3009,'0'0'14100,"-16"-12"-11803,-52-39-771,65 49-1417,0 0 0,0 0 1,-1 0-1,1 0 0,-1 1 0,1-1 0,-1 1 0,0 0 0,1 0 0,-1 1 1,0-1-1,0 1 0,0-1 0,-4 1 0,6 1-71,-1-1 0,1 1 0,-1 0-1,1 0 1,0-1 0,-1 2 0,1-1 0,0 0-1,0 0 1,0 1 0,0-1 0,0 1 0,0 0 0,0-1-1,0 1 1,-1 2 0,-1 3-19,0 0 0,0 0-1,0 0 1,1 0 0,0 1 0,1-1 0,-1 1-1,2 0 1,-3 13 0,2-5 1,1-1 0,0 1 0,1 0 0,0 0 1,1 0-1,5 23 0,-5-35-64,0 0 0,1 0-1,-1 0 1,0 0 0,1 0 0,0 0 0,0 0 0,0-1 0,1 1 0,-1-1 0,1 0 0,0 0 0,0 1 0,0-2-1,0 1 1,0 0 0,0-1 0,1 1 0,0-1 0,-1 0 0,1 0 0,0-1 0,0 1 0,0-1 0,0 0-1,0 0 1,0 0 0,0 0 0,5-1 0,-4 1 18,-1 0 0,1-1-1,0 0 1,-1 0 0,1 0-1,0 0 1,-1-1 0,1 0-1,0 0 1,-1 0 0,1 0-1,-1-1 1,0 0 0,1 0-1,-1 0 1,0 0 0,0-1-1,0 1 1,0-1 0,-1 0-1,1 0 1,-1-1 0,0 1-1,0-1 1,0 1 0,0-1-1,-1 0 1,1 0 0,1-5-1,2-8 271,0 1-1,-2-1 0,0 0 0,0 0 1,-2-1-1,0 1 0,-1-1 0,-3-33 1,2 19 341,0 30-503,-1-17 351,1 19-393,0-1-1,0 0 0,0 1 1,0-1-1,0 1 1,0-1-1,0 0 0,0 1 1,0-1-1,0 1 1,-1-1-1,1 1 1,0-1-1,0 0 0,-1 1 1,1-1-1,0 1 1,-1 0-1,1-1 1,-1 1-1,1-1 0,-1 1 1,1-1-1,0 1 1,-1 0-1,0-1 0,0 4-47,0-1 0,0 1-1,0-1 1,0 1 0,1-1-1,-1 1 1,1 0 0,0 0-1,0-1 1,0 1 0,0 0-1,1 3 1,-1-2 20,0 10-30,0 0-1,1 0 1,1 0-1,1 0 0,0-1 1,0 1-1,8 17 0,-10-27-95,1 1-1,0-1 0,1 0 0,-1 0 0,1 0 0,0 0 1,0-1-1,0 1 0,0-1 0,1 1 0,0-1 0,-1 0 1,1 0-1,0-1 0,0 1 0,0-1 0,1 0 0,-1 0 1,1-1-1,-1 1 0,1-1 0,-1 0 0,1 0 0,0 0 1,5 0-1,-6-1 22,0 0 1,0 0 0,1 0-1,-1 0 1,0-1-1,0 0 1,0 1 0,0-2-1,0 1 1,0 0 0,-1-1-1,1 1 1,6-5 0,-6 3 85,-1-1 0,0 1 0,0-1 1,0 1-1,0-1 0,0 0 0,-1 0 1,1 0-1,-1-1 0,0 1 0,2-9 1,0-7 397,0 0 1,-2 0 0,0 0 0,-1-1-1,-1 1 1,-4-25 0,3 30 48,-1 0 133,-1 13-187,-2 25-368,4-9 51,0 2-171,0-1 1,2 1 0,-1-1-1,2 1 1,4 17-1,-6-30-2,1 0 1,0 1-1,1-1 0,-1 0 0,1 0 1,-1 0-1,1 0 0,0 0 0,0-1 1,0 1-1,0 0 0,1-1 0,-1 1 1,1-1-1,-1 0 0,1 0 0,0 0 1,0 0-1,0-1 0,0 1 0,0-1 1,0 0-1,0 1 0,0-2 0,1 1 1,-1 0-1,0 0 0,1-1 0,5 0 1,-3 0 4,0 0 0,-1 0 1,1 0-1,0-1 1,0 0-1,0-1 0,-1 1 1,1-1-1,0 0 1,-1 0-1,0-1 0,10-5 1,-6 1 139,-1 0 0,0 0 1,-1 0-1,1-1 0,-1-1 1,7-10-1,-6 6 443,0 0 0,-1-1 0,-1 0 0,0 0 0,0 0 0,-2-1 0,0 0 0,-1 0 0,0 0 0,-1 0 0,0-26 0,-3 106-554,-1-21-234,7 69 0,-4-107 23,0 0-1,0-1 0,0 1 0,1-1 0,0 1 0,0-1 0,0 0 1,1 0-1,0 0 0,0 0 0,0 0 0,1-1 0,-1 1 0,1-1 0,0 0 1,1 0-1,-1 0 0,9 5 0,-7-5-752,0-1 0,1 0 0,-1 0 0,1-1 0,0 0 0,0 0 0,0 0 0,0-1 0,10 1 0,29-1-9077</inkml:trace>
  <inkml:trace contextRef="#ctx0" brushRef="#br0" timeOffset="4273.36">3101 539 1809,'0'0'8150,"-2"-17"-2566,-8-54-1697,9 67-3676,0 1-1,1-1 0,-1 1 1,-1-1-1,1 1 0,0-1 1,-1 1-1,0 0 0,0 0 1,0 0-1,0 0 0,0 0 1,0 0-1,-1 1 0,1-1 1,-1 1-1,0 0 1,0 0-1,0 0 0,0 0 1,0 0-1,0 0 0,-1 1 1,1 0-1,0-1 0,-1 1 1,1 1-1,-8-2 0,7 2-164,-1 0-1,1 0 1,-1 0 0,1 1-1,0-1 1,-1 1-1,1 0 1,0 1-1,0-1 1,0 1-1,0 0 1,0 0-1,0 0 1,0 0 0,1 1-1,-1-1 1,1 1-1,0 0 1,-1 0-1,-3 6 1,0 3-38,1-1-1,0 1 1,1 1 0,1-1 0,0 1 0,0 0 0,1 0-1,1 0 1,0 0 0,1 0 0,1 1 0,0-1 0,0 0 0,1 1-1,3 12 1,-2-21-104,-1 0-1,1-1 1,0 1-1,0-1 1,1 1-1,-1-1 1,1 0-1,0 0 1,0 0-1,0-1 1,0 1-1,1-1 1,0 1 0,0-1-1,0 0 1,0-1-1,0 1 1,0-1-1,1 0 1,-1 0-1,1 0 1,-1 0-1,1-1 1,0 0-1,0 0 1,-1 0-1,1 0 1,0-1-1,0 0 1,0 0-1,0 0 1,0-1-1,0 0 1,0 0-1,-1 0 1,1 0 0,0-1-1,-1 0 1,1 0-1,-1 0 1,1 0-1,4-4 1,0-3 126,-1 0 0,0-1 0,0 0 0,-1 0 0,0-1 0,-1 0 0,0 0 0,-1 0 0,0-1 0,-1 0 0,-1 0 0,3-13 0,2-13 504,-2-1 0,1-61 1,-9-82 740,1 161-988,-2 0 1,-1 1 0,-1-1 0,0 1-1,-2 0 1,-14-31 0,12 39 394,4 18-233,2 26-259,3-27-254,0 61 138,2 1 0,16 90 0,-11-117-180,2 0-1,2-1 1,2-1-1,1 0 1,24 46-1,-17-54-1869,-7-21-880,4-7-3573,-4-4-4781</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16:42.490"/>
    </inkml:context>
    <inkml:brush xml:id="br0">
      <inkml:brushProperty name="width" value="0.05" units="cm"/>
      <inkml:brushProperty name="height" value="0.05" units="cm"/>
      <inkml:brushProperty name="color" value="#F6630D"/>
    </inkml:brush>
  </inkml:definitions>
  <inkml:trace contextRef="#ctx0" brushRef="#br0">212 426 3201,'0'0'12326,"5"-11"-10899,15-33-458,-15 30-235,-5 13-222,-4 1-227,-5 0-274,0 1 0,0 0 0,1 0-1,-1 1 1,0 0 0,0 0 0,1 1 0,-1 0-1,1 1 1,0 0 0,0 0 0,1 0 0,-1 1-1,1 1 1,0-1 0,0 1 0,0 0 0,1 1-1,0-1 1,0 1 0,-6 11 0,4-7-17,1 1 0,0-1 1,1 1-1,0 1 0,1-1 1,0 1-1,1 0 0,0 0 0,1 1 1,1-1-1,0 1 0,1-1 1,0 1-1,2 22 0,0-33 6,-1-1 1,1 0-1,0 1 0,0-1 0,0 0 0,0 1 0,0-1 0,1 0 0,-1 0 0,1 0 1,-1 0-1,1 0 0,0 0 0,0-1 0,0 1 0,0-1 0,0 1 0,0-1 0,0 0 1,0 1-1,1-1 0,-1 0 0,0-1 0,1 1 0,-1 0 0,1-1 0,-1 1 0,1-1 1,3 0-1,10 2-1,0-1 1,0-1 0,23-3 0,-32 3 0,0-1-26,0-1 0,0 1 0,0-1 0,0 0 0,-1-1 0,1 0-1,-1 0 1,1 0 0,5-5 0,-10 7 17,0 0 0,0 0 0,0-1 0,0 1 0,-1-1 0,1 1 0,0-1 0,-1 0 0,1 1 0,-1-1 0,1 0-1,-1 0 1,0 0 0,0 0 0,0 0 0,0-1 0,0 1 0,-1 0 0,1 0 0,-1-1 0,1 1 0,-1 0 0,0-1 0,0 1 0,0 0 0,0-1 0,0 1 0,0 0-1,-1-1 1,0-3 0,-2 6-13,1-1-1,-1 0 1,1 1-1,-1-1 0,1 1 1,-1 0-1,1 0 1,-1 0-1,0 0 1,1 0-1,-1 0 0,1 1 1,-1 0-1,-3 0 1,1 2 16,0 0 1,0 0 0,0 1 0,1-1 0,-1 1-1,1 0 1,0 0 0,0 0 0,0 1 0,1 0-1,-1-1 1,1 1 0,0 1 0,1-1 0,-1 0-1,1 0 1,-2 8 0,-1 1 12,1 1 0,1-1 0,1 1 1,0 0-1,-1 24 0,3-30-16,1 0 1,-1 0-1,1 1 0,1-1 1,0 0-1,0 0 0,1-1 1,0 1-1,7 15 0,-7-20-28,-1 0-1,1 1 0,1-2 0,-1 1 0,0 0 0,1 0 0,0-1 0,0 0 0,0 0 0,0 0 0,0 0 0,1-1 0,-1 0 0,1 0 0,0 0 0,0 0 0,-1-1 0,1 1 0,7 0 0,-4-1 19,-1 0 1,0 0-1,0-1 0,1 0 0,-1 0 0,0-1 0,1 1 1,-1-2-1,0 1 0,0-1 0,0 0 0,11-5 1,-13 4 44,0-1 0,0 1 0,0-1 1,0 0-1,-1 0 0,1-1 1,-1 1-1,0-1 0,-1 0 1,1 0-1,-1 0 0,0 0 0,0-1 1,-1 0-1,3-8 0,2-6 467,-2-1 0,4-26 0,7-29 1312,-16 75-1749,1 0 0,-1 0 0,0 0 0,0 0 0,1 0 0,-1 0 0,1 0 0,-1 0 0,1 0 0,0 0 0,-1 0 0,1 0 0,0 0 0,0 0 0,-1 0 0,1 1 0,0-1 0,0 0 0,0 0 0,0 1 0,1-1 0,-1 1-48,0 0 0,0 0 1,0 0-1,0 0 0,0 0 0,0 0 1,0 0-1,-1 1 0,1-1 1,0 0-1,0 1 0,0-1 0,0 1 1,-1-1-1,1 1 0,0-1 1,0 1-1,-1-1 0,1 1 1,0 0-1,4 5-33,0 0 0,-1 0 0,0 0 0,7 13 0,-5-3-113,0 0 1,0 1-1,-2-1 1,0 1-1,-1 0 1,0 0-1,-2 1 1,0 18-1,0-36 123,-1-1 0,0 1 0,0 0-1,0 0 1,0 0 0,0 0 0,0 0 0,1 0-1,-1-1 1,0 1 0,0 0 0,0 0 0,0 0-1,1 0 1,-1 0 0,0 0 0,0 0 0,0 0-1,0 0 1,1 0 0,-1 0 0,0 0 0,0 0-1,0 0 1,1 0 0,-1 0 0,0 0 0,0 0 0,0 0-1,0 0 1,1 0 0,-1 0 0,0 0 0,0 0-1,0 1 1,0-1 0,1 0 0,-1 0 0,0 0-1,0 0 1,0 0 0,0 0 0,0 1 0,0-1-1,1 0 1,-1 0 0,0 0 0,0 0 0,0 1-1,0-1 1,0 0 0,0 0 0,0 0 0,0 0-1,0 1 1,0-1 0,0 0 0,0 0 0,0 1 0,10-17 200,19-58-51,-22 49 121,2 2 0,1-1 0,1 1 1,1 1-1,16-23 0,-28 45-249,0-1-1,0 1 1,1-1-1,-1 1 1,0-1-1,1 1 0,-1 0 1,0-1-1,1 1 1,-1 0-1,0-1 1,1 1-1,-1 0 1,1 0-1,-1-1 1,1 1-1,-1 0 1,0 0-1,1 0 0,-1-1 1,1 1-1,-1 0 1,1 0-1,-1 0 1,1 0-1,-1 0 1,1 0-1,-1 0 1,1 0-1,-1 0 1,1 0-1,-1 1 0,1-1 1,-1 0-1,1 0 1,-1 0-1,1 0 1,-1 1-1,1-1 1,-1 0-1,0 1 1,1-1-1,-1 0 1,1 1-1,-1-1 0,0 0 1,1 1-1,-1-1 1,0 1-1,0-1 1,1 0-1,-1 1 1,0-1-1,0 1 1,0-1-1,1 1 1,-1 0-1,10 30-80,-10-30 84,8 72 38,-7-55-429,1 1 0,4 20 0,-5-38 318,-1 0 0,0 1 0,1-1 0,-1 0 0,1 0 0,-1 0 0,1 0 0,0 0 0,-1 0 1,1 0-1,0 0 0,0 0 0,0 0 0,-1 0 0,1-1 0,0 1 0,0 0 0,0-1 0,0 1 0,1 0 0,-1-1 0,0 0 1,0 1-1,0-1 0,0 1 0,0-1 0,1 0 0,-1 0 0,0 0 0,0 0 0,0 0 0,1 0 0,-1 0 0,2 0 0,-1-1 32,1 1-1,0-1 1,0 0-1,-1 0 0,1 0 1,-1 0-1,1 0 0,-1 0 1,1-1-1,-1 1 0,1-1 1,-1 0-1,3-3 0,5-7 92,-1-1-1,-1 0 1,0 0-1,-1-1 1,-1 0 0,10-29-1,-6 8 1590,10-65 0,-20 99-1645,0 1 0,0 0-1,0 0 1,0 0 0,0 0 0,0 0 0,0-1-1,0 1 1,0 0 0,0 0 0,1 0-1,-1 0 1,0 0 0,0 0 0,0 0 0,0-1-1,0 1 1,0 0 0,0 0 0,1 0 0,-1 0-1,0 0 1,0 0 0,0 0 0,0 0 0,0 0-1,1 0 1,-1 0 0,0 0 0,0 0 0,0 0-1,0 0 1,1 0 0,-1 0 0,0 0 0,0 0-1,0 0 1,0 0 0,0 0 0,1 0 0,-1 0-1,0 0 1,0 0 0,0 0 0,0 0-1,0 0 1,1 1 0,-1-1 0,0 0 0,0 0-1,0 0 1,0 0 0,12 11 28,-10-9-147,0 0 0,0 0-1,0 0 1,0 1 0,-1-1 0,1 0 0,-1 1 0,0-1 0,2 5 0,1-53 319,-5 45-207,1 0 1,0 1 0,0-1-1,-1 1 1,1 0-1,0-1 1,-1 1-1,1-1 1,0 1 0,-1-1-1,1 1 1,-1 0-1,1-1 1,0 1-1,-1 0 1,1-1-1,-1 1 1,1 0 0,-1 0-1,1-1 1,-1 1-1,0 0 1,1 0-1,-1 0 1,1 0-1,-1 0 1,1 0 0,-1 0-1,1 0 1,-1 0-1,0 0 1,1 0-1,-1 0 1,1 0 0,-1 0-1,1 1 1,-1-1-1,1 0 1,-1 0-1,1 1 1,-1-1-1,1 0 1,-1 1 0,-2 0 3,1 0 0,0 0 0,0 0 0,0 0 0,-1 0 1,1 0-1,0 1 0,0-1 0,1 1 0,-4 2 1,2 2-3,0 0 1,0 0-1,1 1 1,0-1-1,0 0 1,1 1-1,0 0 1,-1 9-1,2 56-95,0-61 61,0-7-161,0 0 1,1 0 0,-1-1-1,1 1 1,0 0 0,0 0-1,1-1 1,-1 1-1,1-1 1,-1 1 0,1-1-1,0 1 1,0-1 0,1 0-1,-1 0 1,1 0-1,-1-1 1,1 1 0,0 0-1,0-1 1,0 0 0,1 0-1,4 3 1,-2-2-113,-1-1 1,1 0-1,0 0 1,0-1-1,-1 0 1,1 0-1,0 0 1,0-1-1,0 1 1,0-1-1,0-1 1,0 1-1,0-1 1,10-3 0,-10 2 477,0-1 1,-1 0-1,1 0 1,-1 0-1,0-1 1,0 0-1,0 0 1,0 0-1,-1 0 1,0-1-1,0 0 1,0 0-1,0 0 1,-1 0-1,0-1 1,0 1-1,0-1 1,2-7-1,0 0 762,0-1-1,-1 0 1,0 0 0,-1 0-1,-1-1 1,1-25 0,-3 7 1147,0 33-1918,0 11-395,0 6 208,-1-6-197,1 1 0,1 0 0,0-1 0,3 17 1,-4-26 60,1 0 0,-1 0 1,1 0-1,-1 0 0,1 0 1,0 0-1,0 0 0,0 0 1,0-1-1,0 1 0,1 0 0,-1-1 1,0 1-1,1-1 0,-1 1 1,1-1-1,-1 1 0,1-1 1,0 0-1,0 0 0,0 0 1,-1 0-1,1 0 0,0-1 1,0 1-1,0 0 0,0-1 1,0 0-1,0 1 0,1-1 1,1 0-1,-2 0 160,-1-1-1,1 1 1,-1-1 0,1 0 0,0 1-1,-1-1 1,0 0 0,1 0 0,-1 0-1,1 0 1,-1 0 0,0 0-1,0 0 1,0-1 0,0 1 0,0 0-1,0-1 1,0 1 0,0-1 0,0 1-1,-1-1 1,1 1 0,0-1-1,-1 0 1,0 1 0,1-1 0,-1 1-1,0-1 1,0 0 0,0-1 0,4-61 1310,-4 56-872,0-3-58,-2-15 1333,1 25-1679,1 0-1,-1 0 1,0 1-1,1-1 1,-1 0-1,0 1 1,1-1-1,-1 0 1,0 1 0,0-1-1,0 1 1,0 0-1,1-1 1,-1 1-1,0-1 1,0 1-1,0 0 1,0 0-1,0 0 1,0 0 0,0 0-1,0 0 1,0 0-1,0 0 1,0 0-1,0 0 1,-1 0-1,0 1-29,0 0 0,0 0 0,0 0-1,0 0 1,0 1 0,0-1-1,0 0 1,0 1 0,0-1 0,1 1-1,-1 0 1,1 0 0,-1 0 0,1-1-1,-1 1 1,1 1 0,0-1-1,0 0 1,0 0 0,1 0 0,-1 0-1,0 1 1,1-1 0,-1 5 0,-3 8 4,2-1 1,-2 24-1,4-35 11,-1 10-80,0 0 0,1 0 0,1 0 0,0 0-1,3 16 1,-3-25-74,0-1-1,0 0 1,1 0-1,-1 0 0,1 0 1,-1 0-1,1 0 1,0 0-1,0 0 0,0-1 1,0 1-1,1-1 1,-1 1-1,1-1 0,0 0 1,-1 0-1,1 0 0,0 0 1,0-1-1,0 1 1,0-1-1,0 0 0,1 0 1,-1 0-1,6 1 1,-3-1 84,0 0 1,1 0 0,-1-1-1,0 0 1,1 0 0,-1 0-1,0-1 1,1 0 0,-1 0-1,0 0 1,0-1 0,0 0-1,0 0 1,0-1 0,0 0-1,0 0 1,-1 0 0,8-6-1,-5 1 256,0 0 0,0 0-1,-1-1 1,0 1 0,0-2-1,-1 1 1,0-1-1,-1 0 1,8-19 0,-7 11 229,-1 0 1,0 0-1,-1 0 1,-1 0-1,0-23 1,-2-93 1213,-2 122-1517,1-6 144,-2 1 1,0 0-1,-1 0 0,0 0 1,-2 1-1,0-1 1,0 1-1,-16-29 1,19 112 220,5-23-464,1 0 1,3 0-1,1 0 0,2-1 1,2-1-1,2 0 0,35 72 1,-43-99-582,1-1-1,1-1 1,0 0 0,1 0 0,13 15-1,-21-27 271,0 0 0,0 0 0,0-1 0,0 1 0,0-1 0,0 1 0,0-1 0,0 1 0,0-1 0,1 1 0,-1-1 0,0 0 0,0 0 0,0 1 0,0-1 0,1 0 0,-1 0 0,2-1 0,-2 1 6,15 0-5209</inkml:trace>
  <inkml:trace contextRef="#ctx0" brushRef="#br0" timeOffset="1009.77">2116 608 8260,'0'0'14548,"-5"-10"-13732,-19-30-373,23 39-431,0 0-1,0 0 1,0 0 0,0 0-1,0 0 1,0 1 0,0-1 0,0 0-1,0 1 1,0-1 0,-1 0-1,1 1 1,0-1 0,0 1-1,-1 0 1,1-1 0,0 1-1,0 0 1,-1 0 0,1 0-1,0 0 1,-1 0 0,1 0-1,0 0 1,-1 1 0,1-1 0,-2 1-1,-25 14 62,26-14-62,-5 4 5,0 2-1,0-1 1,1 1 0,-1 0 0,1 0-1,1 1 1,-1-1 0,1 1 0,1 1-1,0-1 1,0 1 0,0-1 0,-2 12-1,2-7-7,1 0-1,1 0 1,0 0-1,1 0 1,0 0-1,1 0 1,0 1-1,4 23 1,-2-34-36,-1 1 0,0-1 0,1 1 0,0-1 0,0 0 1,0 0-1,0 0 0,1 0 0,-1 0 0,1 0 0,-1-1 0,1 1 0,0-1 0,0 0 0,0 0 0,1 0 1,-1 0-1,0 0 0,1-1 0,-1 1 0,1-1 0,0 0 0,-1 0 0,8 1 0,-5-1-2,-1 0-1,1-1 0,-1 1 1,0-1-1,1 0 0,-1 0 1,1-1-1,-1 1 0,1-1 1,-1 0-1,0-1 0,0 0 0,1 1 1,-1-2-1,0 1 0,8-6 1,-7 3 35,0-2 1,0 1 0,-1-1-1,0 1 1,0-1-1,-1-1 1,1 1-1,-2-1 1,1 1 0,-1-1-1,0 0 1,-1 0-1,3-15 1,-1-8 518,-1 0 1,-1-44-1,-13 100-817,10-19 221,0 0 1,1 1-1,-1-1 0,1 0 1,0 0-1,1 0 1,-1 0-1,1 1 1,1-1-1,-1 0 0,1 0 1,0-1-1,0 1 1,1 0-1,-1-1 1,5 6-1,-4-6-262,1-1 1,0 0-1,0 0 0,0-1 1,0 1-1,0-1 1,1 0-1,-1 0 0,1 0 1,0 0-1,0-1 1,0 0-1,0 0 0,1 0 1,-1-1-1,0 0 0,1 0 1,7 0-1,-8 0-297,1 0-1,-1-1 1,1 0-1,0 0 1,-1-1 0,1 1-1,-1-1 1,0 0-1,1-1 1,-1 1-1,0-1 1,0 0 0,0-1-1,9-4 1,-11 4 372,1 0 1,-1 0 0,0 0 0,0 0 0,0 0-1,0-1 1,3-6 0,-2 3 653,-1 0-1,0 0 1,0-1-1,2-10 1,0-9 1893,-2 0 0,0 0 0,-3-52 0,-1 36-123,1 39-1946,0 1-2,1 0 1,-1 1-1,0-1 1,0 0-1,-1 0 0,1 0 1,-1 0-1,1 0 1,-1 1-1,0-1 1,0 0-1,0 1 0,0-1 1,-1 0-1,-1-2 1,3 5-199,-1 0 1,1 0-1,0 0 1,0 0-1,-1-1 1,1 1-1,0 0 1,-1 0-1,1 0 1,0 0-1,-1 0 1,1 0-1,-1 0 1,1 0-1,0 0 1,-1 0-1,1 1 1,0-1-1,-1 0 1,1 0-1,0 0 1,0 0-1,-1 0 1,1 1-1,0-1 1,-1 0-1,1 0 1,0 0-1,0 1 1,-1-1-1,1 0 1,0 0-1,0 1 1,0-1-1,-1 0 1,1 1-1,0-1 1,0 0-1,0 1 1,0-1-1,0 0 1,0 1-1,0-1 1,0 1 0,-5 10 23,1 1 1,1 0-1,0 1 1,1-1-1,0 0 1,0 14-1,3 82 297,0-64-131,0-10-183,2-1-1,0 0 0,3 0 1,1-1-1,1 0 0,2 0 1,1 0-1,1-2 0,2 1 1,1-2-1,33 51 0,-44-84-43,-3-13 41,-1-19 12,-5 7-36,-2 1-1,-1 0 1,-21-50-1,2 9 32,10 12 9,1-1-1,4-1 0,2 0 0,2 0 0,3-1 0,4-95 0,2 148-15,-1 0 1,1 0-1,1 0 0,-1 1 0,1-1 1,0 1-1,4-8 0,-6 12-21,1 0 0,0 0 0,0 0-1,0 0 1,1 0 0,-1 1 0,0-1 0,1 1-1,-1-1 1,1 1 0,-1-1 0,1 1 0,0 0-1,0 0 1,0-1 0,-1 1 0,1 1 0,0-1-1,0 0 1,0 0 0,0 1 0,1-1 0,-1 1 0,0 0-1,0 0 1,3-1 0,-3 2-6,1 0 0,-1-1 0,1 1 0,-1 0-1,0 0 1,1 0 0,-1 0 0,0 1 0,0-1 0,0 0 0,0 1 0,0 0 0,0-1-1,0 1 1,-1 0 0,1 0 0,1 2 0,25 42-53,-24-38 52,9 18-27,-2 1 0,-1 0 1,-1 1-1,-1 0 0,-2 1 0,-1-1 1,-1 1-1,-1 0 0,-2 41 0,-1-65-39,0 0-1,-1 0 1,1 0-1,-1 0 1,0 0-1,-1 0 1,1 0-1,-1 0 1,0 0-1,0-1 1,0 1-1,-5 5 1,5-7-269,0-1 1,0 1 0,0-1 0,-1 0 0,1 0 0,-1 0 0,0 0 0,-3 2-1,3-2-675,0-1 0,0 0 0,0 0-1,-1 0 1,1 0 0,0 0 0,0-1-1,-1 0 1,-3 1 0</inkml:trace>
  <inkml:trace contextRef="#ctx0" brushRef="#br0" timeOffset="1910.15">2759 587 4162,'0'0'14676,"-1"-5"-13812,-11-17-509,12 22-349,0 0-1,0-1 1,-1 1 0,1 0 0,0 0-1,-1-1 1,1 1 0,0 0 0,-1 0 0,1 0-1,-1 0 1,1 0 0,0 0 0,-1-1-1,1 1 1,-1 0 0,1 0 0,0 0-1,-1 0 1,1 0 0,0 0 0,-1 1-1,1-1 1,-1 0 0,0 0 0,-11 15 146,9-10-130,1 0 0,0 1 0,0-1 0,1 1 0,-1-1 1,1 1-1,0 0 0,1 0 0,0-1 0,-1 1 0,2 8 1,-1-12-22,1 0 1,-1 1 0,0-1 0,1 0 0,0 1 0,-1-1 0,1 0 0,0 1 0,0-1 0,0 0 0,0 0 0,1 0 0,-1 0 0,1 0 0,-1 0 0,1-1 0,0 1 0,-1 0 0,1-1 0,0 1 0,0-1 0,0 0 0,0 0 0,0 0 0,1 0 0,-1 0 0,0 0-1,4 1 1,-3-1-15,1-1-1,-1 1 1,0-1-1,1 1 0,-1-1 1,1 0-1,-1 0 1,1-1-1,-1 1 0,0-1 1,1 1-1,-1-1 0,0 0 1,0-1-1,1 1 1,-1 0-1,0-1 0,0 0 1,0 1-1,-1-1 1,1 0-1,3-4 0,-2 1 31,-1 0-1,1 0 1,-1 0-1,0-1 1,-1 1-1,0-1 1,1 0-1,-2 0 1,1 0-1,-1 0 1,0 0-1,1-7 1,-1 0 213,1-1 0,-2 1 0,0-1 0,0 1 1,-3-15-1,3 26-187,-1-1 0,1 1 0,-1-1 0,1 1 0,-1-1 0,0 1 0,0-1-1,0 1 1,0 0 0,-1-1 0,1 1 0,-1 0 0,1 0 0,-1 0 0,0 0 0,1 0 0,-1 1 0,0-1 0,0 0 0,-1 1 0,1 0 0,0-1 0,0 1 0,-1 0 0,1 0 0,0 0 0,-1 0 0,1 1 0,-1-1 0,0 1-1,1-1 1,-6 1 0,7 0-43,0 0-1,-1 1 0,1-1 1,0 0-1,0 1 1,-1-1-1,1 1 0,0 0 1,0-1-1,0 1 0,-1 0 1,1-1-1,0 1 1,0 0-1,0 0 0,0 0 1,1 0-1,-1 0 0,0 0 1,0 0-1,1 0 0,-2 3 1,-12 31-16,11-26 17,-2 9 6,1-1 0,0 1 0,1 0 0,1 0-1,0 0 1,2 1 0,2 24 0,-1-33-45,0 1 0,1-1 1,0 0-1,0 0 0,1-1 0,1 1 0,-1 0 1,2-1-1,-1 0 0,1 0 0,1 0 0,0-1 0,0 0 1,12 12-1,-15-17-48,0 0-1,1 0 1,0-1 0,-1 0 0,1 1 0,0-2 0,0 1-1,0 0 1,0-1 0,1 1 0,-1-1 0,0 0 0,1-1-1,-1 1 1,0-1 0,1 0 0,-1 0 0,1 0-1,-1-1 1,0 1 0,6-2 0,-4 0 52,0 0 0,0 0 1,0-1-1,0 0 0,0 0 0,0 0 0,-1-1 1,1 0-1,-1 0 0,0 0 0,-1-1 0,1 1 1,5-8-1,-2 1 88,-1-1 0,-1 1 1,1-1-1,-2-1 1,0 1-1,0-1 0,-1 0 1,-1 0-1,2-15 0,-1 3 492,-2-1 0,-1 0 0,-4-46-1,3 70-509,0 1 0,0 0 0,-1 0 0,1-1 0,0 1 1,0 0-1,-1 0 0,1 0 0,-1-1 0,1 1 0,-1 0 0,1 0 0,-1 0 0,0 0 0,0 0 0,1 0 0,-1 0 0,0 0 0,-2-1 0,2 1-37,1 1 0,-1 0 0,0 0 1,1 0-1,-1 0 0,0 1 0,1-1 0,-1 0 0,0 0 0,1 0 0,-1 0 1,0 1-1,1-1 0,-1 0 0,1 0 0,-1 1 0,1-1 0,-1 1 0,1-1 1,-1 0-1,1 1 0,-1-1 0,1 1 0,-1-1 0,1 1 0,0 0 0,-1-1 0,1 1 1,0-1-1,-1 1 0,1 0 0,0-1 0,0 1 0,0-1 0,-1 1 0,1 1 1,-2 5 4,-1-1 0,1 1 0,1 0 0,-1 0 1,1 0-1,0 0 0,1 0 0,0 0 0,0 0 0,0 0 1,1 0-1,0 0 0,0 0 0,1 0 0,0 0 1,0 0-1,1-1 0,4 9 0,-4-10-110,0-1 0,0 1-1,0 0 1,1-1 0,0 0 0,0 0-1,0 0 1,0-1 0,1 1 0,0-1-1,-1 0 1,1 0 0,0 0 0,1-1-1,-1 0 1,0 0 0,1 0 0,-1-1-1,1 0 1,-1 0 0,1 0 0,0-1-1,5 1 1,-9-1 82,-1 0 0,1-1-1,-1 1 1,1 0 0,-1 0-1,0-1 1,1 1 0,-1-1 0,0 1-1,1-1 1,-1 0 0,0 1 0,0-1-1,1 0 1,-1 0 0,0 0-1,0 0 1,0 0 0,2-2 0,-1 0 13,0-1 0,-1 1 0,1 0 0,0-1 0,-1 1 0,0-1-1,2-6 1,-1-5 308,0 0 0,-1-30-1,-1 42-180,0-88 2856,-2 164-3031,-1-41-192,2-1 1,2 1-1,5 36 1,-5-62-45,0-1 0,1 1 0,0-1 1,0 1-1,0-1 0,1 0 0,0 0 1,0 0-1,0 0 0,1 0 0,-1-1 1,7 6-1,-7-7-319,-1-1 1,1 0-1,0 0 1,0 0-1,1 0 0,-1 0 1,0-1-1,0 1 1,1-1-1,-1 0 1,1 0-1,-1 0 0,5 0 1,16-1-6545</inkml:trace>
  <inkml:trace contextRef="#ctx0" brushRef="#br0" timeOffset="3957.05">3422 595 6627,'0'0'12006,"-17"-8"-11321,-50-19-223,66 27-449,0-1 0,-1 1 1,1 0-1,0 0 0,0 0 1,0 0-1,-1 0 0,1 0 1,0 0-1,0 0 1,0 0-1,-1 0 0,1 1 1,0-1-1,0 1 0,0-1 1,0 0-1,0 1 0,0 0 1,0-1-1,0 1 0,0 0 1,0-1-1,0 1 0,0 0 1,0 0-1,0 0 0,1 0 1,-1 0-1,0 0 0,0 1 1,-8 30 311,8-30-306,-1 12 26,0 0 0,1 0-1,1 0 1,0-1 0,1 1 0,3 14 0,-4-24-46,1-1 0,-1 1 0,1-1 0,0 0 0,0 0 0,0 1 0,1-1 0,-1 0 0,1 0 0,0 0 0,0-1 0,0 1 0,0 0 1,0-1-1,1 1 0,-1-1 0,1 0 0,-1 1 0,1-1 0,0-1 0,0 1 0,0 0 0,0-1 0,0 1 0,0-1 0,1 0 0,-1 0 0,0 0 0,6 0 0,-5 0 9,0-1 0,0 0 0,0 0 0,0 0 0,0 0 0,0-1 0,0 1 0,0-1 0,0 0 0,0 0 0,0-1 0,0 1 0,-1-1 0,1 0 0,-1 0 0,6-4 0,-5 3 98,-1-1 1,0 0-1,0 0 1,0 0 0,0 0-1,-1-1 1,1 1-1,-1 0 1,0-1-1,0 0 1,-1 0-1,0 1 1,2-9 0,-1-4 785,0 0 0,-2-32 0,0 29 137,-10 22-978,8 1-61,0 0 1,1 0-1,-1 0 1,1 0-1,0 0 0,-1 0 1,2 0-1,-1 0 1,0 0-1,1 0 0,-1 6 1,0 42-54,2-32-58,-1-15 14,1-1 0,-1 1-1,1-1 1,0 1 0,0-1 0,0 1-1,1-1 1,-1 0 0,1 1 0,0-1-1,0 0 1,0 0 0,0 0 0,1 0 0,-1-1-1,1 1 1,-1-1 0,1 1 0,4 2-1,-5-4-47,1 1 0,-1-1 0,0 0-1,1 1 1,-1-1 0,1 0 0,-1 0 0,1-1-1,0 1 1,-1 0 0,1-1 0,0 0-1,0 0 1,-1 0 0,1 0 0,0 0 0,-1 0-1,1-1 1,0 1 0,-1-1 0,1 1 0,0-1-1,-1 0 1,1 0 0,-1-1 0,0 1-1,5-3 1,6-9-878,-1-1-1,0-1 1,0 0-1,-2 0 1,0-1-1,0 0 1,10-27-1,-11 21 652,-1-1-1,-1 1 0,0-1 0,4-42 1,-3-95 3728,-8 153-2806,0-1 1,0 0-1,-1 1 0,0-1 0,0 0 1,-1 1-1,0-1 0,-1 1 0,0 0 1,0 0-1,0 0 0,-1 0 0,-8-12 1,12 19-483,0-1 1,-1 1 0,1 0 0,0-1 0,0 1 0,-1-1 0,1 1 0,0 0 0,0 0 0,-1-1 0,1 1 0,0 0 0,-1 0 0,1-1-1,-1 1 1,1 0 0,0 0 0,-1 0 0,1 0 0,-1-1 0,1 1 0,0 0 0,-1 0 0,1 0 0,-1 0 0,1 0 0,-1 0-1,1 0 1,0 0 0,-1 0 0,1 0 0,-1 1 0,0-1 0,-9 13 313,-1 19-416,5 7 174,2 0 0,1 0 0,2 1 0,2-1-1,6 43 1,-3-52-73,1-1-1,12 39 1,-13-56-111,0 0 0,1 0 0,0-1 1,1 1-1,0-1 0,0-1 0,2 1 0,9 11 1,-15-20-16,1 1 1,0 0 0,0 0 0,0-1-1,0 0 1,0 1 0,0-1 0,1 0-1,-1-1 1,1 1 0,-1-1 0,1 1 0,0-1-1,0 0 1,-1 0 0,1-1 0,0 1-1,0-1 1,0 0 0,0 0 0,0 0-1,-1-1 1,1 1 0,0-1 0,0 0 0,0 0-1,-1 0 1,1 0 0,0-1 0,-1 0-1,1 1 1,-1-1 0,0-1 0,0 1-1,0 0 1,0-1 0,0 1 0,0-1 0,-1 0-1,1 0 1,-1 0 0,0-1 0,0 1-1,0 0 1,0-1 0,2-5 0,2-9 120,0-1 1,-1 0 0,-1 0-1,-1-1 1,0 1 0,-2-1 0,-1-32-1,0 27 540,0 1-1,2-1 1,10-47 0,-12 71-559,0 0 0,0 0 0,0 0 0,0 0 0,1 0 0,-1 0 0,0 0 0,1 1 0,-1-1 0,1 0 0,-1 0 0,1 0 0,-1 0 0,1 0 0,-1 1 0,1-1 0,0 0 0,-1 1 0,1-1 0,0 0 0,0 1 0,0-1 0,-1 1 0,1-1 0,0 1 0,0-1 0,0 1 0,0 0 0,1-1 0,0 2-31,0-1 1,-1 1-1,1-1 1,-1 1-1,1 0 0,-1-1 1,1 1-1,-1 0 1,1 0-1,-1 0 0,0 0 1,0 1-1,1-1 1,-1 0-1,1 2 0,6 7-57,0 1-1,-1 0 0,7 14 0,31 74-3028,-49-155 1862,0 47 1452,1 1-1,-1-1 1,0 1-1,-1 0 0,0 0 1,-11-13-1,14 19-142,0-1-1,-1 0 0,0 1 1,1 0-1,-1 0 1,0-1-1,0 2 0,0-1 1,-1 0-1,1 1 1,0-1-1,0 1 0,-1 0 1,1 0-1,-1 0 1,1 1-1,-1-1 0,1 1 1,-1 0-1,-5 0 1,7 1-88,0 0 1,0 0-1,0 0 1,0 0 0,0 0-1,0 1 1,0-1 0,0 1-1,0-1 1,1 1-1,-1-1 1,1 1 0,-1 0-1,1 0 1,0 0 0,-1 0-1,1 0 1,0 0-1,1 0 1,-1 0 0,0 0-1,0 1 1,0 3-1,-10 56 0,7-33 4,2 1-1,1-1 1,6 54 0,-5-80-74,1 1 1,0-1-1,0 1 1,0-1 0,0 0-1,0 1 1,1-1 0,0 0-1,-1 0 1,1 0-1,0 0 1,1 0 0,-1 0-1,0 0 1,1-1 0,0 1-1,4 2 1,-2-2-116,-1-1 0,1 0 1,0 0-1,0 0 0,0-1 1,0 1-1,0-1 0,1 0 1,-1-1-1,0 0 0,6 0 1,-8 0 174,-1 0 0,0 0 0,1 0 0,-1-1 0,0 0 0,1 1 0,-1-1 0,0 0 0,0 0 0,0 0 0,0 0 0,0 0 0,0-1 0,0 1 0,0-1 0,2-2 0,0 0 32,0-1 1,-1 1 0,0-1-1,0 0 1,0 0 0,3-9-1,0 0 348,-2 0 0,0-1 0,0 0 0,1-22-1,-5 36-349,3-20 539,-2 0 0,0 0-1,-1 0 1,-5-37-1,3 55-489,1 0-1,-1 0 0,1 0 1,-1 0-1,0 0 1,0 1-1,0-1 0,-4-3 1,6 5-66,-1 0 1,1 1-1,-1-1 1,1 1 0,-1-1-1,1 1 1,-1-1-1,1 1 1,-1 0-1,1-1 1,-1 1-1,1 0 1,-1-1-1,1 1 1,-1 0 0,0 0-1,1-1 1,-1 1-1,0 0 1,1 0-1,-1 0 1,0 0-1,1 0 1,-1 0-1,0 0 1,1 0-1,-1 0 1,0 0 0,1 0-1,-1 0 1,0 1-1,1-1 1,-1 0-1,1 0 1,-1 1-1,0-1 1,1 1-1,-1-1 1,1 0 0,-1 1-1,1-1 1,-1 1-1,1-1 1,0 1-1,-1-1 1,1 1-1,-1-1 1,1 1-1,0 0 1,-1 0-1,-2 9-16,1-1 0,0 1 0,1 0 0,0 0-1,0 0 1,1 0 0,2 17 0,-2 2 18,1-20-42,0 0-1,0 0 1,1 0-1,0-1 1,0 1-1,1 0 1,0-1-1,1 0 1,0 0 0,0 0-1,5 8 1,-7-13-16,0 0 0,0 0 1,1 0-1,-1-1 1,0 1-1,1-1 0,-1 1 1,1-1-1,0 0 0,0 0 1,0 0-1,0 0 1,0 0-1,1-1 0,-1 1 1,0-1-1,1 0 0,-1 0 1,1-1-1,-1 1 1,1-1-1,-1 1 0,1-1 1,0 0-1,-1 0 1,1-1-1,-1 1 0,1-1 1,-1 0-1,7-1 0,-7-1 47,0 1-1,0 0 1,1-1-1,-2 0 1,1 1-1,0-1 1,0 0-1,-1 0 1,0-1-1,0 1 1,0-1-1,0 1 1,0-1-1,-1 1 1,1-1-1,-1 0 1,0 0-1,1-5 1,2-12 332,5-41-1,-7-45 1906,-2 74-775,0 32-692,7 10-1027,24 51-318,-25-45 30,1-1 0,1 0-1,0 0 1,19 23 0,-26-36 449,0 0-1,0 1 1,0-1 0,0 0 0,0 0 0,0 0 0,1 0 0,-1 0-1,0-1 1,0 1 0,1 0 0,-1 0 0,1-1 0,-1 1 0,1-1-1,-1 1 1,1-1 0,-1 0 0,1 1 0,-1-1 0,1 0 0,-1 0-1,3-1 1,-2 1 32,0-1-1,0 0 1,-1 0-1,1 0 1,0 0-1,-1-1 1,1 1-1,-1 0 1,1-1-1,-1 1 1,0-1-1,0 1 1,0-1-1,0 1 1,2-4-1,2-6 110,-1 1 0,0-1-1,-1 0 1,5-22 0,3-76 5751,-21 174-5902,-2 11 119,11-49-21,-1-7-108,1 0 0,1 0 0,5 37 1,-4-54 51,1 0 0,-1 0 0,0 0 1,1-1-1,-1 1 0,1 0 0,0-1 1,0 1-1,0-1 0,0 1 0,0-1 1,1 0-1,-1 0 0,1 0 0,-1 0 1,1-1-1,0 1 0,-1-1 0,1 1 1,0-1-1,0 0 0,0 0 0,0-1 1,0 1-1,0 0 0,1-1 0,4 0 1,-2 1 19,0-1 1,0 0-1,1 0 1,-1 0 0,0-1-1,0 0 1,0-1-1,0 1 1,0-1 0,0 0-1,0 0 1,0-1-1,6-4 1,-5 1 81,1 0 1,-1-1 0,0 0-1,0 0 1,-1-1-1,0 0 1,0 0-1,-1 0 1,0-1-1,-1 0 1,0 0-1,0 0 1,-1 0-1,5-19 1,-3-3 572,-1 0 0,-1-1 0,-2-39 0,-1 65-460,0 1-1,0 0 1,0 0-1,-1 0 0,0 0 1,0 0-1,0 0 1,-1 0-1,1 0 1,-1 0-1,0 1 1,-1-1-1,1 1 0,-1-1 1,0 1-1,-5-6 1,8 10-147,0 0 1,-1 0-1,1 1 0,0-1 1,0 0-1,-1 0 1,1 0-1,0 0 0,0 0 1,0 1-1,0-1 1,-1 0-1,1 0 0,0 1 1,0-1-1,0 0 1,0 0-1,-1 0 0,1 1 1,0-1-1,0 0 1,0 1-1,0-1 1,0 0-1,0 0 0,0 1 1,0-1-1,0 0 1,0 0-1,0 1 0,0-1 1,0 0-1,0 1 1,0-1-1,-1 21 34,1-1 0,1 1 0,1-1 1,1 1-1,0-1 0,2 0 0,0 0 0,9 21 0,15 24-16,-21-49-547,0 0 0,-1 1 0,-1 0 0,0 0 0,5 32 0,-11-49 429,0 1 0,0-1 0,0 0 0,0 1 1,0-1-1,0 1 0,0-1 0,0 0 0,0 1 1,0-1-1,0 0 0,0 1 0,0-1 0,0 0 0,-1 1 1,1-1-1,0 1 0,0-1 0,0 0 0,-1 0 1,1 1-1,0-1 0,0 0 0,-1 1 0,1-1 0,0 0 1,-1 0-1,1 0 0,0 1 0,-1-1 0,1 0 0,0 0 1,-1 0-1,0 1 0,-14-1-2119,7-1 893,-29 1-5637</inkml:trace>
  <inkml:trace contextRef="#ctx0" brushRef="#br0" timeOffset="4143.6">3083 0 6931,'0'0'6275</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16:34.727"/>
    </inkml:context>
    <inkml:brush xml:id="br0">
      <inkml:brushProperty name="width" value="0.05" units="cm"/>
      <inkml:brushProperty name="height" value="0.05" units="cm"/>
      <inkml:brushProperty name="color" value="#F6630D"/>
    </inkml:brush>
  </inkml:definitions>
  <inkml:trace contextRef="#ctx0" brushRef="#br0">0 415 9268,'0'0'10456,"2"22"-9821,0 3-426,2 12 230,13 65 1,27 146 466,-38-141-6731</inkml:trace>
  <inkml:trace contextRef="#ctx0" brushRef="#br0" timeOffset="199.01">62 516 7155,'0'0'13751,"0"-20"-13735,11 44-16,8 4 32,4 3 48,-1-3-80,3-2-337,3-5-1583,4-8-1362,2-7-1920</inkml:trace>
  <inkml:trace contextRef="#ctx0" brushRef="#br0" timeOffset="652.54">465 439 8148,'0'0'12974,"-16"6"-12721,7-3-190,2-1-25,0 0 1,1 1-1,-1-1 0,1 1 1,0 0-1,0 1 0,0 0 1,1 0-1,-1 0 0,1 0 0,0 1 1,0 0-1,0 0 0,-6 10 1,-8 15 81,4-9-75,2 1 1,0 1-1,1 0 0,1 1 1,2 0-1,-10 33 0,19-56-55,0-1-1,0 0 1,0 1-1,0-1 1,0 0-1,0 1 0,0-1 1,0 0-1,0 1 1,0-1-1,0 0 1,0 0-1,0 1 1,0-1-1,0 0 1,1 1-1,-1-1 1,0 0-1,0 0 0,0 1 1,0-1-1,1 0 1,-1 0-1,0 0 1,0 1-1,1-1 1,-1 0-1,0 0 1,0 0-1,1 0 0,-1 1 1,0-1-1,0 0 1,1 0-1,-1 0 1,0 0-1,1 0 1,-1 0-1,0 0 1,1 0-1,-1 0 1,0 0-1,0 0 0,1 0 1,-1 0-1,0 0 1,1 0-1,-1 0 1,0 0-1,0 0 1,1-1-1,-1 1 1,0 0-1,1 0 1,-1 0-1,0 0 0,0-1 1,1 1-1,20-11 30,-6 1-68,0 0 0,0-2 0,-1 0 0,-1 0-1,0-1 1,-1-1 0,0 0 0,16-28 0,-16 23 132,-2 0 1,0 0 0,-2-1-1,0-1 1,-1 1 0,-1-1-1,4-25 1,-11 199 2555,3-64-2341,-2-61-269,2 1 0,0 0-1,2-1 1,2 1 0,0-1-1,2-1 1,1 1-1,1-1 1,1-1 0,19 33-1,-27-54-220,-1-1 0,1 1-1,1-1 1,-1 0 0,1 0-1,-1 0 1,1 0 0,0-1-1,0 0 1,8 6 0,-8-8-446,0 1-1,0-1 1,0 0 0,0 1 0,1-2-1,-1 1 1,0 0 0,9-1 0,16 0-5864</inkml:trace>
  <inkml:trace contextRef="#ctx0" brushRef="#br0" timeOffset="1341.85">820 712 9284,'0'0'13062,"-14"-12"-12483,-46-35-275,59 45-298,0 1 0,-1 0 0,1 1 0,0-1 0,-1 0 0,1 0 0,-1 0-1,1 1 1,-1-1 0,0 1 0,1 0 0,-1-1 0,1 1 0,-1 0 0,0 0 0,1 0 0,-1 0-1,0 0 1,1 0 0,-1 0 0,0 1 0,1-1 0,-1 1 0,1-1 0,-3 2 0,1 0-2,1 0 0,-1 0 1,1 0-1,-1 1 0,1-1 1,0 1-1,0-1 1,-3 6-1,1-2 19,-2 3-14,0 0-1,1 0 1,1 0 0,0 1-1,0-1 1,1 1-1,0 0 1,0 0-1,0 12 1,0-1-17,2-1 0,0 1 0,5 34 0,-4-51-56,0 0 1,1-1-1,0 1 1,0 0-1,0 0 1,0-1-1,1 1 1,0 0 0,-1-1-1,1 0 1,0 1-1,1-1 1,-1 0-1,1 0 1,-1 0-1,1 0 1,0-1-1,0 1 1,4 2-1,-2-2-50,0-1-1,0 0 1,0 0-1,0 0 1,0 0-1,0-1 0,0 0 1,1 0-1,-1 0 1,0-1-1,1 0 1,-1 0-1,9-1 0,-10 0 128,-1-1 0,1 1 0,-1 0 0,1-1 0,-1 0 0,1 0 0,-1 0 0,0 0 0,0-1 0,0 1 0,0-1 0,0 0 0,-1 0 0,1 0 0,-1 0 0,0 0 0,0 0 0,0-1 0,0 1 0,-1-1 0,1 1 0,-1-1 0,1-6 0,4-7 385,-2-1-1,0 0 1,2-30 0,-4-33 2603,-3 117-2984,0-21-74,0-1-1,1 1 0,1 0 1,0-1-1,6 26 0,-6-37-54,0 0-1,0 1 0,1-1 1,-1 0-1,1 0 0,0 0 1,0 0-1,0 0 1,0 0-1,1-1 0,-1 1 1,1-1-1,-1 1 0,1-1 1,0 0-1,0 0 0,0 0 1,0-1-1,0 1 0,1-1 1,-1 1-1,0-1 0,1 0 1,-1-1-1,1 1 0,-1 0 1,1-1-1,-1 0 0,5 0 1,-4 0-37,0-1 1,0 1 0,0-1 0,0 0-1,-1 0 1,1-1 0,0 1 0,-1-1-1,1 0 1,0 1 0,-1-2 0,0 1-1,0 0 1,1-1 0,-1 1 0,-1-1-1,1 0 1,0 0 0,-1 0 0,1-1-1,-1 1 1,0 0 0,2-6 0,4-7 91,0 0 1,-2 0 0,0-1 0,4-18 0,-5 3 577,0 0 0,-3-1 0,0 1 0,-2-1 0,-5-38 0,1 39 625,-2 1 0,-1 0 0,-15-42 0,23 81-953,0 1 0,-1-1-1,0 1 1,0-1 0,-1 10 0,-1 12-179,6 31 0,2-1 0,3 0-1,31 107 1,-26-109-392,-12-53-109,5 22 52,-6-26 190,-1-1 1,0 1-1,0 0 0,1 0 0,-1 0 1,1 0-1,-1 0 0,0-1 1,1 1-1,0 0 0,-1 0 1,1-1-1,-1 1 0,1 0 0,0-1 1,0 1-1,-1-1 0,1 1 1,0-1-1,0 1 0,0-1 0,-1 0 1,3 1-1,-1-22-12265</inkml:trace>
  <inkml:trace contextRef="#ctx0" brushRef="#br0" timeOffset="2998.14">1001 667 6819,'0'0'9252,"0"0"-9246,0 0 0,-1 0 0,1 0 0,0 0 0,0 0 0,0 0 0,0 0 0,-1 0 0,1 0 0,0 0 0,0 0 0,0 0 0,0 0 0,-1 0 0,1 0 0,0 0 0,0 0 0,0 0 0,0 0 0,-1 1 0,1-1 0,0 0 0,0 0 0,0 0 0,0 0 0,0 0 0,0 0 0,-1 1 0,1-1 0,0 0 0,0 0 0,0 0 0,0 0 0,0 1 0,0-1 0,0 0 0,0 0 0,0 0 0,0 0 0,0 1 0,0-1 0,0 0 0,0 0 0,0 0 0,0 1 0,0-1 0,0 0 0,0 0 0,2 3 19,0-1 0,0 0 0,0 0 1,0 0-1,0 0 0,1 0 0,-1 0 0,1 0 1,-1-1-1,1 1 0,0-1 0,-1 0 0,1 0 1,0 0-1,0 0 0,0 0 0,0-1 1,4 1-1,59 4 334,-60-5-303,1-1 0,-1 0 0,0-1 0,1 1 1,-1-1-1,0 0 0,0-1 0,0 0 1,0 0-1,0 0 0,-1-1 0,0 1 0,1-1 1,-1 0-1,-1-1 0,1 0 0,0 1 1,-1-1-1,0-1 0,-1 1 0,1 0 0,-1-1 1,4-8-1,-2 4 100,0-1-1,-1 1 1,0-1 0,-1 0 0,0 0 0,-1-1 0,0 1-1,0-1 1,-1 1 0,-1-1 0,0 1 0,-3-21-1,1 29 542,0 7-43,0 10 20,2 22-663,-1 0 34,2 0 1,1 1-1,11 57 0,4-10 28,-14-60-176,1 0 0,2 0 0,0 0 0,2-1 0,0 0 0,13 24 0,-21-46 75,1-1 0,-1 1 0,0-1 0,0 0 0,1 1 0,-1-1-1,0 1 1,0-1 0,1 0 0,-1 1 0,0-1 0,1 0 0,-1 1 0,1-1 0,-1 0 0,0 0-1,1 1 1,-1-1 0,1 0 0,-1 0 0,1 0 0,-1 0 0,1 0 0,-1 0 0,1 0 0,-1 1-1,1-1 1,-1 0 0,0-1 0,1 1 0,0 0 0,12-11-77,5-20 218,-8 0-74,-2-1 0,0 1 0,3-40 0,10-45 1006,-21 115-1038,0 0 1,0 0-1,0 0 1,0 0-1,1 0 1,-1 0-1,0 0 1,1 1 0,-1-1-1,0 0 1,1 0-1,-1 0 1,1 0-1,-1 0 1,1 1-1,-1-1 1,1 0-1,0 1 1,-1-1 0,1 0-1,0 1 1,0-1-1,0 1 1,1-2-1,-1 3-17,0-1-1,0 0 0,0 1 0,-1-1 1,1 1-1,0 0 0,0-1 1,-1 1-1,1 0 0,0-1 0,-1 1 1,1 0-1,-1 0 0,1-1 1,-1 1-1,1 0 0,-1 0 0,1 0 1,-1 1-1,4 7-34,0 1 0,-1 0 0,3 13 0,0 24-127,-6-36-102,1 1 0,0 0 0,1-1 1,1 0-1,-1 1 0,2-1 0,0 0 0,0-1 0,10 18 1,-13-26 70,1 0 1,0 0 0,0 0-1,0 0 1,1 0 0,-1 0-1,0 0 1,1-1 0,0 1 0,-1-1-1,1 0 1,-1 0 0,1 0-1,0 0 1,0 0 0,0-1-1,0 1 1,0-1 0,-1 0 0,1 0-1,0 0 1,0 0 0,0 0-1,0 0 1,0-1 0,4-1-1,-1 0 90,0 0-1,0 0 0,0 0 0,0-1 1,0 0-1,-1 0 0,0-1 0,1 0 1,-1 0-1,0 0 0,4-5 0,0-1 216,-2 0 0,1 0-1,-2 0 1,1-1 0,7-17-1,-11 21 388,-1 1-1,0-1 0,0 1 1,0-1-1,-1 0 0,0 0 0,-1 0 1,1 0-1,-1 0 0,0 1 1,-3-12-1,3 17-437,0 0 0,-1 0 1,1 0-1,0 0 0,-1 1 0,1-1 0,-1 0 0,1 0 1,-1 1-1,1-1 0,-1 0 0,0 1 0,1-1 0,-1 1 1,0-1-1,0 1 0,1-1 0,-1 1 0,0-1 1,0 1-1,0 0 0,0-1 0,0 1 0,1 0 0,-1 0 1,0 0-1,0 0 0,0 0 0,0-1 0,0 2 0,0-1 1,0 0-1,0 0 0,1 0 0,-3 1 0,1-1-55,1 0 0,-1 1 0,0-1-1,1 1 1,-1-1 0,1 1 0,-1 0 0,1-1-1,-1 1 1,1 0 0,-1 0 0,1 0-1,0 0 1,0 0 0,-1 0 0,1 1-1,-2 1 1,2 0-22,0 0 1,0 0-1,0 0 0,0 0 1,0 0-1,1-1 0,-1 1 1,1 0-1,0 0 0,0 0 0,0 0 1,0 0-1,1 0 0,-1 0 1,1 0-1,0 0 0,0 0 1,0 0-1,0 0 0,0-1 1,0 1-1,1 0 0,-1-1 0,1 1 1,3 2-1,-3-3-197,0 0 1,1 0-1,-1 0 1,1-1-1,0 1 0,-1-1 1,1 1-1,0-1 0,0 0 1,0 0-1,0-1 1,0 1-1,0-1 0,0 1 1,0-1-1,4 0 0,-4 0 55,0 1-1,0-1 0,1-1 0,-1 1 0,0 0 1,0-1-1,0 1 0,0-1 0,0 0 0,0 0 1,0 0-1,0-1 0,-1 1 0,1-1 0,0 1 1,-1-1-1,1 0 0,-1 0 0,1 0 1,-1 0-1,0-1 0,0 1 0,0-1 0,0 1 1,-1-1-1,1 1 0,-1-1 0,1 0 0,-1 0 1,0 0-1,0 0 0,0 0 0,0 0 0,-1 0 1,0 0-1,1-4 0,1-11 1367,-1-36 0,-2 31 237,1 22-1275,0-1 0,0 0-1,-1 0 1,1 0 0,-1 0-1,0 1 1,1-1 0,-1 0 0,0 1-1,0-1 1,0 0 0,0 1 0,0-1-1,-1 1 1,1 0 0,0-1 0,-1 1-1,1 0 1,-1 0 0,1 0 0,-1 0-1,0 0 1,1 0 0,-1 0 0,0 1-1,0-1 1,-3 0 0,3 0-96,-1 0 0,1 1 0,0-1 1,0 1-1,-1 0 0,1 0 0,-1 0 0,1 0 1,0 0-1,-1 0 0,1 1 0,0-1 0,-1 1 1,1 0-1,0-1 0,0 1 0,0 0 0,0 0 1,-1 1-1,1-1 0,1 0 0,-5 4 0,1 2-10,0 1 0,0 0 0,1 0 0,0 0 0,0 0-1,1 1 1,0 0 0,1 0 0,0-1 0,0 1 0,1 0 0,0 11-1,0-7-35,0-1-1,2 1 1,-1 0-1,2-1 0,0 0 1,0 1-1,1-1 0,6 16 1,-7-21-62,1-2 0,-1 1 0,1 0 0,1 0 1,-1-1-1,1 0 0,0 0 0,0 0 0,0 0 0,1 0 1,0-1-1,0 0 0,0 0 0,0 0 0,0-1 0,1 0 0,0 0 1,0 0-1,-1-1 0,2 0 0,-1 0 0,0 0 0,0-1 1,1 1-1,-1-2 0,0 1 0,1-1 0,-1 0 0,12-1 1,-15 0 60,0 0 0,0 0 0,0 0 0,0 0 0,-1 0-1,1-1 1,0 1 0,-1-1 0,1 0 0,-1 1 0,1-1 0,-1 0 0,0-1 0,0 1 0,0 0 0,0-1 0,0 1 0,0-1 0,-1 1 0,1-1 0,-1 0 0,0 0 0,2-5 0,3-10 360,-1 0-1,5-32 0,-6 32 104,27-145 2791,-31 163-3250,0 0-1,0-1 0,0 1 0,0 0 1,0-1-1,1 1 0,-1 0 0,0 0 1,0-1-1,0 1 0,0 0 0,0-1 1,0 1-1,0 0 0,0 0 1,1-1-1,-1 1 0,0 0 0,0 0 1,0-1-1,1 1 0,-1 0 0,0 0 1,0-1-1,1 1 0,-1 0 0,0 0 1,0 0-1,1 0 0,-1 0 1,0-1-1,1 1 0,-1 0 0,1 0 1,8 7-1,6 15-197,3 20-84,-2 1-1,-2 0 1,11 57 0,-14-55-1162,-11-45 1408,0 1 1,0-1-1,0 0 1,0 1-1,0-1 1,0 0-1,0 0 1,0 1 0,1-1-1,-1 0 1,0 0-1,0 1 1,0-1-1,0 0 1,0 0-1,0 1 1,1-1-1,-1 0 1,0 0-1,0 0 1,0 1-1,1-1 1,-1 0 0,0 0-1,0 0 1,0 0-1,1 1 1,-1-1-1,0 0 1,0 0-1,1 0 1,-1 0-1,0 0 1,1 0-1,-1 0 1,0 0-1,0 0 1,1 0-1,-1 0 1,0 0 0,0 0-1,1 0 1,-1 0-1,0 0 1,0 0-1,1 0 1,-1 0-1,0 0 1,1-1-1,-1 1 1,0 0-1,0 0 1,0 0-1,1 0 1,-1-1 0,0 1-1,0 0 1,0 0-1,1 0 1,-1-1-1,0 1 1,0 0-1,0 0 1,0-1-1,0 1 1,0 0-1,1 0 1,-1-1-1,0 1 1,10-19 218,9-55 157,-11 40 277,16-45 1,-20 69-505,0 0 1,0 1-1,1 0 1,1 0-1,0 0 1,0 1-1,0 0 1,1 0 0,8-7-1,-15 14-130,1 1 0,-1 0-1,0-1 1,0 1 0,1 0 0,-1-1-1,1 1 1,-1 0 0,0-1 0,1 1-1,-1 0 1,1 0 0,-1 0 0,0-1 0,1 1-1,-1 0 1,1 0 0,-1 0 0,1 0-1,-1 0 1,1 0 0,-1 0 0,1 0-1,-1 0 1,1 0 0,-1 0 0,0 0-1,1 0 1,-1 0 0,1 0 0,-1 1 0,1-1-1,-1 0 1,1 0 0,-1 1 0,0-1-1,1 0 1,-1 0 0,0 1 0,1-1-1,-1 0 1,0 1 0,1 0 0,6 16-118,-7-15 137,25 95-218,5 13-1945,-29-108 1982,0 1 0,0 0 0,0-1 0,1 1 0,-1-1 0,1 0-1,-1 1 1,1-1 0,0 0 0,0 0 0,0 0 0,3 2 0,-4-4 129,0 1 0,1 0 0,-1-1 0,0 1 1,0-1-1,0 0 0,1 1 0,-1-1 0,0 0 1,0 0-1,1 0 0,-1 0 0,0 0 0,1 0 1,-1 0-1,0 0 0,0 0 0,1-1 0,-1 1 1,0 0-1,0-1 0,0 1 0,1-1 0,-1 1 1,0-1-1,0 0 0,0 0 0,0 1 0,0-1 1,0 0-1,1-1 0,5-7 105,0 0 0,-1 0 0,0-1 0,-1 1 0,9-21 0,1 0 364,3-13 199,-15 34-430,0 0 0,0 0 1,1 1-1,1 0 0,0 0 1,0 0-1,7-9 0,-12 17-205,0 0-1,0 0 0,1 0 0,-1-1 0,0 1 0,0 0 0,0 0 0,1 0 0,-1 0 0,0 0 0,0 0 0,0 0 0,1-1 0,-1 1 0,0 0 0,0 0 0,1 0 0,-1 0 0,0 0 0,0 0 0,1 0 0,-1 0 0,0 0 0,0 0 0,1 0 0,-1 0 0,0 1 0,0-1 0,0 0 0,1 0 1,-1 0-1,0 0 0,0 0 0,1 0 0,-1 0 0,0 1 0,0-1 0,0 0 0,0 0 0,1 0 0,-1 1 0,0-1 0,0 0 0,0 0 0,0 0 0,0 1 0,0-1 0,1 0 0,-1 0 0,0 0 0,0 1 0,0-1 0,0 0 0,0 0 0,0 1 0,0-1 0,0 0 0,0 0 0,0 1 0,3 20-253,-3-16 289,4 56-256,1 11-1736,7-28-2189,-11-43 3731,0 1 0,0-1 1,-1 1-1,1 0 0,0-1 1,1 1-1,-1-1 0,0 0 0,0 1 1,0-1-1,1 0 0,-1 0 1,1 0-1,-1 0 0,1 0 0,-1 0 1,1 0-1,1 0 0,15 2-5421</inkml:trace>
  <inkml:trace contextRef="#ctx0" brushRef="#br0" timeOffset="3697.01">2738 772 3265,'0'0'11416,"-2"-16"-9215,-5-51-376,6 65-1744,1 0-1,-1 1 1,1-1 0,-1 0-1,0 0 1,1 1 0,-1-1-1,0 1 1,0-1-1,0 1 1,0-1 0,-1 1-1,1-1 1,0 1-1,-1 0 1,1 0 0,0 0-1,-1 0 1,0 0 0,1 0-1,-1 0 1,1 0-1,-1 1 1,0-1 0,-3 0-1,-1 0 48,0 0 0,1 1 0,-1-1-1,0 1 1,-9 2 0,8-2-32,5 1-87,0-1-1,0 1 1,0 0 0,0-1-1,0 1 1,0 0 0,0 0-1,0 1 1,0-1 0,0 0-1,0 1 1,1-1 0,-1 1-1,1-1 1,-1 1 0,1 0-1,0 0 1,-1 0 0,1 0-1,0 0 1,0 0 0,-1 4-1,-1 2 1,0 0 0,0 1-1,1-1 1,-2 13 0,3-12-58,0-1 0,1 1 0,0 0 0,0-1 0,1 1 0,0-1 0,0 1 0,1-1 0,5 14 0,-6-19-102,0 0 0,1 0 0,-1 0-1,1 0 1,0 0 0,0 0 0,0-1-1,1 1 1,-1-1 0,1 0 0,-1 1-1,1-1 1,0 0 0,0-1 0,-1 1-1,2 0 1,-1-1 0,0 0 0,0 1 0,0-1-1,0 0 1,1-1 0,-1 1 0,0-1-1,1 1 1,6-1 0,-8 0 164,1 0 0,-1 0 0,1 0-1,-1 0 1,1 0 0,-1 0 0,1-1 0,-1 1 0,1-1 0,-1 0 0,0 1 0,1-1-1,-1 0 1,0-1 0,0 1 0,0 0 0,1-1 0,-1 1 0,-1-1 0,1 1-1,0-1 1,0 0 0,-1 0 0,1 0 0,-1 0 0,1 0 0,-1 0 0,0 0 0,0-1-1,0 1 1,0 0 0,0-1 0,0 1 0,0-5 0,4-11 1147,0-1 0,-1 1 0,-1-1 0,-1 0 0,0-20 0,-2 38-874,0 19-438,-1 11 301,0-15-307,1 1 1,0-1 0,1 0-1,1 0 1,6 27 0,-7-38 83,0 1 0,1-1 0,-1 0 0,1 0 0,0 0 0,0 0 0,0 0 0,0-1 1,0 1-1,1 0 0,-1-1 0,1 0 0,0 1 0,0-1 0,0 0 0,0-1 0,0 1 0,0 0 1,0-1-1,0 0 0,1 0 0,-1 0 0,1 0 0,-1 0 0,1-1 0,-1 1 0,1-1 0,-1 0 1,6 0-1,-4 0 24,0-1 1,-1 1 0,1-1-1,0 0 1,0 0 0,0 0 0,0 0-1,-1-1 1,1 0 0,-1 0-1,1 0 1,-1-1 0,0 0-1,0 1 1,5-5 0,-4 1 26,0 1 0,1-1 0,-2 0 1,1-1-1,-1 1 0,0-1 0,0 0 1,5-14-1,-3 0 68,0 0 1,-1 0-1,-1-1 1,-1 0 0,-1 0-1,-1-23 1,-7-98 892,3 123-555,0-1 0,-2 1-1,0 0 1,-15-35 0,15 42-87,4 10-123,0 0 0,0-1-1,-1 1 1,1 0 0,-1 0-1,0 1 1,-2-5 0,1 27 171,3 42-273,2 0 1,2 1-1,19 86 0,-15-113-168,-3-9-418,1 0 0,2-1 0,0-1-1,15 31 1,-16-51-1148,-5-24-10093</inkml:trace>
  <inkml:trace contextRef="#ctx0" brushRef="#br0" timeOffset="5175.87">2929 663 5843,'0'0'10815,"1"0"-10803,-1 0 0,0-1 0,0 1 0,1 0 0,-1 0 0,0 0 0,1-1 0,-1 1 0,0 0 0,0 0 0,1 0 0,-1 0 0,0 0 0,1 0 0,-1-1 0,0 1 0,1 0 0,-1 0 0,1 0 0,-1 0 0,0 0 0,1 0 0,-1 0-1,0 0 1,1 1 0,-1-1 0,0 0 0,1 0 0,-1 0 0,0 0 0,0 0 0,1 1 0,-1-1 0,1 0 0,35 15 98,-29-11-137,0-1 1,0 0-1,1 0 0,-1-1 0,1 0 1,0 0-1,-1-1 0,13 1 0,-11-2-81,1 0 0,-1-1 0,1 0-1,-1-1 1,1 1 0,-1-2-1,17-6 1,-22 7 94,0 0 1,1-1-1,-1 0 0,0 1 1,0-1-1,0-1 0,-1 1 1,1-1-1,-1 1 0,0-1 0,0 0 1,0 0-1,0-1 0,-1 1 1,0 0-1,4-10 0,-2 0 374,-1 0 1,0 1-1,1-18 0,-2-10 4914,-15 257-5303,12-206-39,1 0 1,1 0-1,0 0 0,0 0 1,1 0-1,4 12 0,-5-19-31,0 0 1,0-1-1,1 1 0,-1-1 0,1 1 0,0-1 0,-1 0 0,1 1 0,1-1 0,-1 0 0,0 0 0,0-1 0,1 1 0,-1 0 0,1-1 0,-1 1 0,1-1 0,0 0 0,-1 0 0,1 0 0,0 0 0,0 0 0,0-1 0,0 1 0,0-1 0,3 0 1,2 1-10,0-1 1,0 0 0,0 0 0,0-1 0,1 0 0,-1 0 0,-1-1-1,1 0 1,0-1 0,0 0 0,11-6 0,-10 4 175,0-1 0,-1-1 0,0 1 1,0-1-1,-1-1 0,1 0 0,-2 0 0,11-16 0,-9 12 318,-1-1-1,-1 0 1,0 0 0,-1-1-1,0 0 1,-1 0 0,-1 0-1,0 0 1,-1 0-1,-1-1 1,0 1 0,-1-19-1,15 76-544,-14-40 144,1 0-1,-1-1 1,0 1-1,1-1 0,0 0 1,-1 1-1,1-1 1,0 0-1,0 0 0,1 0 1,-1 0-1,0 0 0,0-1 1,1 1-1,-1-1 1,1 1-1,0-1 0,-1 0 1,1 0-1,0 0 0,0 0 1,-1-1-1,5 1 1,-6-1 16,0-1 1,-1 1 0,1-1 0,0 1 0,-1-1 0,1 0 0,-1 1 0,1-1-1,-1 0 1,1 1 0,-1-1 0,1 0 0,-1 1 0,0-1 0,1 0-1,-1 0 1,0 0 0,0 0 0,1 1 0,-1-1 0,0 0 0,0 0-1,0 0 1,0 0 0,0 1 0,0-2 0,0-32 87,0 28-68,0 4-10,-1 0 0,1 0 1,0-1-1,-1 1 0,0 0 1,1 0-1,-1 0 1,0 0-1,0 0 0,0 0 1,0 1-1,-1-1 0,1 0 1,0 0-1,-1 1 0,1-1 1,-1 1-1,0-1 1,1 1-1,-1 0 0,0 0 1,0 0-1,0 0 0,0 0 1,0 0-1,0 0 0,0 0 1,-2 0-1,1 0-11,1 1 0,-1-1 1,0 1-1,1-1 0,-1 1 0,0 0 0,1 0 0,-1 0 1,0 0-1,1 1 0,-1-1 0,0 1 0,1 0 0,-1-1 1,1 1-1,-1 0 0,1 1 0,-1-1 0,1 0 1,0 1-1,-1-1 0,1 1 0,-2 2 0,0 1-7,0 0 0,1 1-1,-1-1 1,1 1 0,0 0-1,1 0 1,-1 0 0,1 0 0,1 1-1,-1-1 1,0 11 0,-1 8-32,3 42 0,0-61 23,0 1-90,1 1-1,0-1 1,1 0 0,-1-1 0,1 1 0,0 0 0,1 0 0,0-1-1,0 1 1,0-1 0,1 0 0,0 0 0,0 0 0,7 6-1,-7-7-286,1 0-1,-1-1 1,1 0-1,0 0 0,1-1 1,-1 1-1,1-1 1,-1 0-1,1 0 0,0-1 1,0 0-1,0 0 0,0 0 1,1-1-1,-1 0 1,9 1-1,0-2-268,0 0 0,0-1-1,0-1 1,0 0 0,0-1 0,0 0-1,0-1 1,19-9 0,-26 10 818,0-2 0,0 1 0,0-1 0,-1 0-1,0-1 1,0 0 0,0 0 0,-1 0 0,0-1 0,0 0 0,0 0 0,-1 0 0,0-1 0,-1 0-1,6-11 1,-6 9 554,-1 0-1,0 1 1,0-1-1,-1-1 1,-1 1-1,0 0 0,0 0 1,0-1-1,-2 1 1,1 0-1,-4-18 1,3 26-614,1 0 0,-1 0 0,0 0 0,0 0 1,0 0-1,0 1 0,-1-1 0,1 0 0,0 1 1,-1-1-1,1 0 0,-1 1 0,1 0 0,-1-1 1,0 1-1,1 0 0,-1 0 0,0 0 0,0 0 1,0 0-1,0 1 0,0-1 0,0 0 0,0 1 1,0 0-1,0-1 0,-1 1 0,-2 0 0,3 0-80,-1 0-1,0 0 0,1 1 0,-1-1 1,1 1-1,-1-1 0,1 1 0,-1 0 0,1 0 1,-1 0-1,1 0 0,0 1 0,0-1 1,0 1-1,-1-1 0,1 1 0,0 0 1,1-1-1,-1 1 0,0 0 0,1 0 0,-3 3 1,-1 8-10,-1 1 0,2 0 0,0-1 1,0 1-1,1 0 0,1 1 0,1-1 1,0 0-1,0 1 0,2-1 0,2 21 0,-2-31-125,0 0 0,0-1 0,0 1 0,0 0 0,1-1 0,-1 1 0,1-1 0,0 0 0,0 0 0,1 1 0,-1-1 0,1 0 0,-1-1 0,1 1 0,0 0 0,0-1-1,0 0 1,0 0 0,0 1 0,1-2 0,5 4 0,-7-4 60,1 0 0,0 0-1,-1 0 1,1 0 0,0-1-1,0 1 1,0-1 0,0 1-1,-1-1 1,1 0 0,0 0-1,0 0 1,0 0-1,0-1 1,0 1 0,-1-1-1,1 0 1,0 0 0,0 0-1,-1 0 1,1 0 0,-1-1-1,1 1 1,-1-1 0,1 0-1,-1 1 1,0-1 0,0 0-1,2-3 1,1-1 261,-1 0 0,-1-1 0,1 1 0,-1-1 0,0 0 0,-1 0 0,0 0 0,0 0 0,2-13 0,-3 5 794,0-1 0,0 1-1,-4-27 1,3 42-983,0 0 1,0-1 0,0 1 0,0 0-1,1 0 1,-1 0 0,0-1-1,0 1 1,0 0 0,0 0-1,0 0 1,0-1 0,-1 1-1,1 0 1,0 0 0,0-1-1,0 1 1,0 0 0,0 0-1,0 0 1,0-1 0,0 1-1,0 0 1,-1 0 0,1 0-1,0 0 1,0-1 0,0 1-1,0 0 1,0 0 0,-1 0-1,1 0 1,0 0 0,0-1-1,0 1 1,-1 0 0,1 0-1,0 0 1,0 0 0,-1 0-1,1 0 1,0 0 0,0 0-1,0 0 1,-1 0 0,1 0-1,0 0 1,0 0 0,0 0-1,-1 0 1,1 0 0,0 0 0,0 0-1,-1 0 1,1 0 0,0 1-1,0-1 1,0 0 0,-1 0-1,1 0 1,0 0 0,0 0-1,0 1 1,0-1 0,0 0-1,-1 0 1,-8 13-146,7-4 113,0-1 0,0 1 0,1 0 0,0-1 1,0 1-1,1 0 0,0 0 0,1-1 0,0 1 0,0 0 0,3 10 0,-3-16-19,0 0-1,0 0 1,0-1-1,0 1 1,1 0-1,-1-1 1,1 1 0,0-1-1,-1 0 1,1 1-1,0-1 1,1 0 0,-1 0-1,0 0 1,0 0-1,1-1 1,-1 1-1,1-1 1,0 1 0,-1-1-1,1 0 1,0 0-1,0 0 1,0 0-1,-1-1 1,1 1 0,0-1-1,0 1 1,0-1-1,0 0 1,0 0 0,0-1-1,0 1 1,0-1-1,0 1 1,4-3-1,-2 2 26,-1-1 0,1 0 0,-1 0 0,0 0 0,0-1 0,0 1 0,0-1 0,0 0 0,-1 0 0,1-1 0,-1 1 0,0-1 0,3-3 0,34-57-18,-35 55 20,10-18 17,-1-1 0,-1 0-1,-2-1 1,-1 0-1,-1-1 1,-1 0 0,-2-1-1,-1 1 1,1-56-1,-5 67 76,-1 0 123,0 0 0,-6-34 0,5 46-45,-1 1-1,0-1 0,0 1 1,-1 0-1,0 0 0,0 0 1,0 0-1,-1 0 0,0 1 1,0 0-1,-8-9 1,12 33-87,6 104-48,6 0 1,37 168 0,-45-271-614,4 19 51,-7-11-7318</inkml:trace>
  <inkml:trace contextRef="#ctx0" brushRef="#br0" timeOffset="5377.96">3172 1 11237,'0'0'3554</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16:49.063"/>
    </inkml:context>
    <inkml:brush xml:id="br0">
      <inkml:brushProperty name="width" value="0.05" units="cm"/>
      <inkml:brushProperty name="height" value="0.05" units="cm"/>
      <inkml:brushProperty name="color" value="#F6630D"/>
    </inkml:brush>
  </inkml:definitions>
  <inkml:trace contextRef="#ctx0" brushRef="#br0">0 312 6323,'0'0'9679,"3"-1"-9450,-1 0-219,0 1 0,1-1-1,-1 1 1,0 0 0,0-1-1,1 1 1,-1 0 0,0 1-1,0-1 1,1 0 0,-1 1-1,0-1 1,0 1 0,0-1-1,0 1 1,1 0 0,-1 0-1,0 0 1,-1 0 0,1 1-1,0-1 1,3 3-1,8 7 112,0 1 0,13 16 0,12 11 140,-33-35-202,0 0 0,1 0 0,-1-1 0,1 0 1,0 0-1,0-1 0,0 1 0,0-1 0,0-1 0,1 1 0,-1-1 0,0 0 0,1 0 0,-1-1 0,1 0 0,-1 0 0,1-1 0,-1 1 1,0-2-1,1 1 0,-1 0 0,0-1 0,0 0 0,0-1 0,0 0 0,0 1 0,6-6 0,7-9 328,0-1 0,-2 0 0,0-1 0,-1-1-1,-1-1 1,23-43 0,-37 63-381,3-5 58,-1 0 1,2 0 0,-1 0-1,1 0 1,5-5 0,-9 10-67,0 0 1,0 0 0,0 0 0,0 1-1,0-1 1,1 0 0,-1 0-1,0 1 1,0-1 0,1 1-1,-1-1 1,0 1 0,1 0 0,-1-1-1,1 1 1,-1 0 0,0 0-1,1 0 1,-1 0 0,1 0-1,-1 0 1,0 0 0,1 1 0,-1-1-1,1 1 1,-1-1 0,0 1-1,1-1 1,-1 1 0,0-1 0,0 1-1,0 0 1,2 1 0,8 8-24,-1 0 0,18 23 1,-18-20 4,1 0 1,19 17-1,-26-27 10,0 0-1,0 0 0,0 0 1,0-1-1,0 0 1,0 1-1,1-2 1,-1 1-1,1 0 1,-1-1-1,1 0 1,0 0-1,6 0 1,-4-1 17,1 0 0,-1-1 1,0 1-1,0-2 1,0 1-1,1-1 1,-2 0-1,1 0 0,0-1 1,0 0-1,-1 0 1,1-1-1,-1 0 1,0 0-1,0 0 1,-1-1-1,1 0 0,5-6 1,23-25 205,-22 24 48,0 0-1,18-15 1,-26 24-228,0 0 0,0 1 0,1-1 0,-1 1 0,0 0 0,1 0 0,0 1 0,-1-1 0,1 1 0,0 0 0,0 0 1,8 0-1,-7 1-39,0 0 1,0 1-1,0 0 1,-1 0-1,1 0 1,-1 0-1,1 1 1,-1 0-1,1 0 1,8 6-1,-2 0 2,0 1-1,21 20 1,-22-19 3,-3-2-11,1-1 1,0 0-1,0-1 1,0 0-1,1-1 1,0 0-1,20 8 0,-24-12 12,-1 1-1,0-1 0,1 0 0,0 0 0,-1 0 1,1-1-1,-1 0 0,1 0 0,0-1 0,-1 1 1,1-1-1,-1-1 0,1 1 0,-1-1 1,0 0-1,1 0 0,7-4 0,19-14 46,5-3 8,46-20 0,-72 39-33,0-1 0,1 1 0,-1 1 0,1 0 0,0 0 0,0 1 0,0 1 0,23 0 0,-33 1-23,0 0 1,0 1-1,0-1 1,0 1-1,-1 0 1,1 0-1,0-1 1,0 1-1,-1 0 1,1 0-1,-1 1 1,1-1-1,-1 0 1,1 0-1,1 3 1,19 28-25,-8-11-34,-11-17 27,0 0 0,1 0 0,-1 0 0,1 0 1,0-1-1,0 0 0,0 1 0,1-2 0,-1 1 0,1 0 0,0-1 0,-1 0 1,1 0-1,0 0 0,0 0 0,1-1 0,-1 0 0,0 0 0,0-1 0,0 1 1,1-1-1,-1 0 0,0-1 0,1 1 0,-1-1 0,0 0 0,0 0 0,0-1 1,0 1-1,0-1 0,0 0 0,7-5 0,85-49 432,-51 27 60,62-27 0,-91 49-398,1 0 0,0 1 0,0 1 1,0 1-1,1 1 0,-1 0 0,29 0 1,-45 3-62,0 1 0,0-1 0,0 0 0,0 1 0,0-1 1,0 1-1,0 0 0,0 0 0,0 0 0,0 0 0,-1 0 1,1 0-1,0 0 0,0 1 0,-1-1 0,3 4 0,24 32 13,-4-4 1,-21-29-13,1-1 1,1 1-1,-1-1 0,0 0 0,1 0 1,0-1-1,-1 1 0,1-1 0,0 0 1,0 0-1,0-1 0,0 0 0,1 1 1,-1-2-1,0 1 0,1-1 0,-1 0 1,0 0-1,1 0 0,-1-1 0,0 1 1,10-4-1,6-2 29,0-2 0,-1 0 0,1-2 0,22-14-1,-2 2 124,-18 11 74,48-18 1,-62 27-214,0-1-1,-1 2 1,1-1-1,0 1 1,0 0-1,1 1 1,-1 0 0,0 0-1,11 3 1,-17-2-21,0 0 0,0 0 0,0 0 1,0 1-1,0-1 0,-1 1 0,1 0 1,0 0-1,-1 0 0,0 0 0,4 4 1,25 33 27,-5-7-89,-23-28 46,1-1 1,0 1-1,0-1 0,0 0 0,1 0 0,-1-1 0,1 1 0,-1-1 1,1 0-1,0 0 0,0-1 0,0 1 0,0-1 0,0 0 1,0 0-1,0-1 0,0 1 0,0-1 0,9-1 0,2-2 78,0-1-1,0 0 1,-1-2-1,27-11 1,5-2 95,10 0-64,0 3 0,1 2 0,1 3 0,0 3 0,1 2 0,100 3 0,-156 3-89,0 1 0,1 0 0,-1 0 0,0 0 0,0 0-1,1 1 1,-1-1 0,0 1 0,-1 0 0,1 1-1,0-1 1,-1 1 0,1-1 0,-1 1 0,0 0-1,0 0 1,0 1 0,0-1 0,3 5 0,-2-3-55,0 0-1,0 0 1,1 0 0,0-1 0,0 0 0,0 0 0,0 0 0,8 3 0,-2-4 57,-1-1 1,1 0 0,0-1-1,0 0 1,0 0 0,-1-2 0,1 1-1,0-1 1,18-5 0,8-3 149,-1-3 1,0-1 0,55-29-1,20-7 648,-107 47-779,0 1 0,0-1 0,0 1 0,1 0 0,-1 0 0,0 1 0,0-1 0,1 1 0,-1 0 0,0 0 0,1 0-1,-1 1 1,0-1 0,0 1 0,1 0 0,-1 0 0,0 1 0,0-1 0,0 1 0,0 0 0,0 0 0,-1 0 0,1 0 0,-1 1 0,1 0 0,-1-1 0,0 1-1,5 6 1,-4-4-25,1-1-1,0 1 1,1-1 0,-1 0-1,1 0 1,0-1-1,0 0 1,0 0-1,0 0 1,0-1-1,1 1 1,-1-2-1,1 1 1,7 0-1,10 1-14,0-2 0,40-2-1,-43 0 56,-12 0-19,0 0 1,0-1-1,1-1 1,-1 0-1,-1 0 1,1 0 0,0-1-1,11-8 1,-9 6 6,0 1 1,0 0 0,1 0 0,12-3 0,-11 5-22,-1 1-1,0 0 1,1 1 0,-1 0 0,1 1 0,-1 0-1,1 1 1,-1 1 0,0 0 0,1 0 0,-1 1-1,12 5 1,-10-2-55,-1-1 1,2-1-1,-1 0 0,0 0 1,1-2-1,0 0 0,-1-1 1,1 0-1,19-2 0,-31 1 59,0 0-1,0-1 0,-1 0 1,1 1-1,0-1 0,0 0 1,-1 0-1,1-1 0,0 1 1,-1 0-1,1-1 0,-1 0 1,5-3-1,29-33 365,-8 8 42,-22 26-399,-1 0 0,1 0 0,0 1 1,0 0-1,0 0 0,0 1 1,0-1-1,1 1 0,-1 0 1,1 1-1,0 0 0,-1 0 0,1 0 1,0 1-1,-1 0 0,14 2 1,-19-2-80,0 0 1,0 0 0,0 0-1,-1 0 1,1 1-1,0-1 1,0 0 0,0 0-1,0 1 1,-1-1 0,1 1-1,0-1 1,0 0 0,-1 1-1,1 0 1,0-1-1,-1 1 1,1-1 0,0 2-1,2 9-3877</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16:53.032"/>
    </inkml:context>
    <inkml:brush xml:id="br0">
      <inkml:brushProperty name="width" value="0.05" units="cm"/>
      <inkml:brushProperty name="height" value="0.05" units="cm"/>
      <inkml:brushProperty name="color" value="#F6630D"/>
    </inkml:brush>
  </inkml:definitions>
  <inkml:trace contextRef="#ctx0" brushRef="#br0">1 448 4114,'0'0'12358,"1"-4"-11547,3-8-535,1 12-100,8 28 231,-7-9-167,1 1-71,1 1 0,0-1 0,19 30 0,-24-45-154,0-1 1,0 1-1,0-1 1,1 0-1,0 0 1,0 0-1,0 0 1,0-1 0,0 0-1,1 0 1,0 0-1,-1 0 1,1-1-1,0 0 1,0 0 0,1 0-1,-1 0 1,0-1-1,11 1 1,-11-1 9,1 0-1,0-1 1,0 0 0,0 0-1,-1 0 1,1-1 0,0 0-1,0 0 1,-1-1 0,1 1 0,-1-1-1,1 0 1,-1-1 0,0 1-1,0-1 1,0 0 0,0 0-1,0-1 1,-1 0 0,1 1 0,-1-2-1,0 1 1,-1 0 0,1-1-1,-1 1 1,1-1 0,-1 0-1,-1 0 1,1-1 0,3-9 0,-1-2 123,-4 13-113,0 0-1,0 0 0,0 1 1,1-1-1,-1 0 0,1 0 0,0 1 1,0-1-1,0 1 0,1 0 1,3-4-1,-6 7-41,1 0 1,-1-1-1,1 1 1,-1 0-1,1 0 1,-1 0-1,1 0 1,-1 0-1,1 0 1,-1 0-1,1 0 1,-1 0-1,1 0 1,-1 0-1,1 1 1,-1-1-1,1 0 1,-1 0-1,1 0 1,-1 1-1,1-1 1,-1 0-1,0 0 1,1 1 0,-1-1-1,1 1 1,-1-1-1,0 0 1,1 1-1,-1-1 1,0 1-1,1-1 1,-1 0-1,0 1 1,0-1-1,0 1 1,1-1-1,-1 1 1,0-1-1,0 1 1,0-1-1,0 1 1,0 0-1,0 0 1,1 3-12,3 4 8,0 0 0,1 0 0,0-1 0,0 1 0,0-1-1,1 0 1,0-1 0,0 1 0,1-1 0,0 0 0,0-1-1,0 0 1,1 0 0,-1 0 0,1-1 0,1 0 0,-1-1-1,0 0 1,1 0 0,0-1 0,-1 0 0,1 0 0,0-1 0,0 0-1,18-1 1,-13 0-12,-8 1 22,0-1 0,0 1 0,-1-1 0,1-1 0,0 1 0,0-1 0,0 0 0,0-1 0,-1 1 0,1-1 0,-1 0 1,1 0-1,-1-1 0,0 0 0,8-4 0,45-56 537,-45 47-145,1 1 0,0 1 0,22-18 0,-35 31-379,1 0-1,0-1 1,0 1 0,0 0-1,0 0 1,0 0 0,0 0-1,0 1 1,0-1 0,0 1-1,0-1 1,0 1 0,0-1 0,1 1-1,-1 0 1,0 0 0,0 0-1,0 1 1,1-1 0,-1 0-1,0 1 1,0-1 0,0 1-1,0 0 1,0 0 0,0 0-1,0 0 1,2 1 0,4 4-35,0 1 1,-1 0-1,0 0 1,0 0-1,7 11 1,-8-10 13,0-1 0,1 1 1,11 9-1,-11-13-22,0 0-1,0 0 1,0-1-1,0 0 1,0 0-1,1-1 1,-1 0 0,1-1-1,0 1 1,-1-1-1,1-1 1,0 1 0,0-1-1,9-2 1,-15 2 36,1-1 1,0 0 0,-1 1-1,1-1 1,-1 0 0,0-1-1,1 1 1,-1 0 0,0-1-1,0 1 1,0-1 0,0 0-1,3-2 1,24-30 273,-17 18-32,10-11 97,-13 15-159,1 0 0,0 0 0,0 1 0,1 0 0,1 1-1,23-16 1,-33 25-183,0 0-1,0 0 1,0 0-1,0 1 0,1-1 1,-1 0-1,0 1 1,0 0-1,0-1 0,1 1 1,-1 0-1,0 0 0,0 0 1,1 0-1,-1 1 1,0-1-1,0 1 0,1-1 1,-1 1-1,0 0 1,0 0-1,0 0 0,0 0 1,3 2-1,3 3-35,-1 1 0,0 0 0,0 0 0,10 13 0,16 17-569,-30-34 549,1 0-1,0-1 1,0 1-1,0-1 1,0 0-1,0 0 0,1-1 1,-1 1-1,0-1 1,1 0-1,-1 0 1,1 0-1,0-1 0,-1 1 1,1-1-1,0 0 1,-1-1-1,1 1 1,-1-1-1,1 0 0,-1 0 1,1 0-1,4-2 1,9-5 138,-1 0 0,-1-2 0,1 1 0,19-17 0,-6 5 4,12-9 175,-20 14 299,44-24 0,-64 39-551,-1 1-1,1-1 1,0 1-1,-1-1 1,1 1-1,0 0 1,-1 0-1,1 0 1,0 0-1,-1 0 1,1 0-1,0 0 0,-1 1 1,1-1-1,0 0 1,-1 1-1,1 0 1,-1-1-1,1 1 1,-1 0-1,1 0 1,-1 0-1,1 0 1,-1 0-1,0 0 1,1 0-1,-1 0 0,0 1 1,0-1-1,0 0 1,1 2-1,6 8-36,-1 1 0,0 0-1,7 14 1,0 1-94,-11-22 51,0-1 0,1 0-1,-1 0 1,1 0 0,-1 0-1,1-1 1,1 1 0,-1-1-1,0 0 1,1 0 0,-1-1 0,1 1-1,0-1 1,0 0 0,0 0-1,0 0 1,0-1 0,0 0 0,10 1-1,-6-2 83,0 0 0,0-1 0,0 0-1,0 0 1,0-1 0,-1 0 0,1-1-1,-1 0 1,1 0 0,-1 0 0,8-6 0,92-57 944,13-8 47,-119 73-997,0 0 0,-1 0 0,1 0 0,0 0 0,0 0 0,0 0 0,0 0 0,1 1 0,-1-1 0,0 1-1,0-1 1,0 1 0,0 0 0,1 0 0,-1 0 0,0 0 0,0 0 0,0 1 0,0-1 0,1 1 0,-1-1 0,0 1 0,0 0 0,0 0 0,0 0 0,0 0-1,0 0 1,1 2 0,2 2-15,-1 0 1,0 1-1,0 0 0,0 0 0,-1 0 0,0 0 0,4 9 0,-5-10 19,3 9-151,2-1 0,0 0 0,0-1 0,10 14 0,-14-23 90,0 1-1,0-1 1,1 0 0,-1 0 0,1 0 0,-1 0 0,1-1 0,0 1 0,0-1-1,0 0 1,0 0 0,0-1 0,0 1 0,1-1 0,-1 0 0,1 0 0,6 0-1,-1 1 54,0-2-1,0 0 0,0 0 1,1 0-1,-1-1 0,0-1 1,0 0-1,-1 0 1,1-1-1,0 0 0,10-6 1,90-60 729,1 0 185,-108 67-912,0 0-1,0 1 1,0-1 0,0 1 0,1 0-1,-1 0 1,0 0 0,1 0-1,-1 1 1,1-1 0,-1 1 0,1 0-1,-1 0 1,0 0 0,6 1-1,-6 1-9,0-1 0,0 0-1,0 1 1,0 0 0,0 0 0,-1 0-1,1 0 1,0 0 0,-1 0-1,0 1 1,1-1 0,-1 1-1,0 0 1,3 5 0,3 6-98,0-2 0,1 1-1,1-1 1,0-1 0,12 12 0,-16-19 63,-1 0 0,1 0-1,0-1 1,0 0 0,0 0-1,0 0 1,1 0-1,-1-1 1,1 0 0,0-1-1,-1 0 1,1 0 0,13 1-1,-11-2 54,-1 1-1,1-1 0,0 0 1,0-1-1,0 0 0,0 0 1,0-1-1,-1 0 0,1-1 1,-1 0-1,0 0 0,1-1 1,-1 0-1,-1 0 0,15-11 1,-5 1 330,27-30-1,-35 33-207,1 1-1,0 0 1,0 1-1,1 0 1,0 0-1,1 1 1,15-8-1,-24 15-131,0 0 1,1 0-1,-1 0 0,0 0 0,1 0 0,-1 1 0,1 0 0,-1-1 1,1 1-1,-1 1 0,1-1 0,-1 0 0,1 1 0,-1 0 0,1-1 1,-1 2-1,0-1 0,0 0 0,5 3 0,3 3 10,0 0-1,-1 1 0,0 0 1,10 11-1,28 21 8,-39-34-40,1 0-1,1 0 1,-1-1 0,1 0-1,0-1 1,0-1 0,0 1-1,1-2 1,-1 0 0,1 0-1,-1-1 1,1 0 0,0-1-1,-1 0 1,17-3 0,-22 1 40,0-1 1,0 1 0,0-1 0,0 0 0,-1-1 0,1 0 0,-1 1-1,0-2 1,0 1 0,0-1 0,4-4 0,-5 3 0,1 2 1,0-1-1,0 0 0,0 1 0,1 0 1,-1 1-1,1-1 0,0 1 1,8-4-1,-12 7-24,0 0-1,0-1 1,0 1 0,0 0-1,0 0 1,1 0 0,-1 1 0,0-1-1,-1 0 1,1 1 0,0 0-1,0-1 1,0 1 0,0 0-1,0 0 1,3 2 0,29 24-92,-16-12 24,-9-8 2,1-2 0,0 1-1,0-1 1,0-1 0,1 0 0,-1 0-1,1-1 1,0 0 0,0-1-1,0 0 1,0-1 0,0 0 0,1-1-1,19-2 1,-27 2 76,0-1-1,-1 0 1,1 0 0,0 0-1,0 0 1,-1-1 0,1 1 0,-1-1-1,1 0 1,5-4 0,33-30 124,-15 12 30,-22 20-123,14-12 163,2 1 0,26-14 1,-42 26-184,0 0 1,0 0-1,0 1 1,1 0-1,-1 0 1,1 0-1,0 1 1,-1 0-1,1 0 1,0 1-1,-1-1 1,1 1-1,0 0 1,0 1-1,11 1 1,-13 1-30,1-1 1,0 1 0,-1 0-1,0 1 1,0-1 0,0 1 0,0-1-1,0 1 1,-1 0 0,1 1-1,-1-1 1,3 6 0,-2-4-51,0 0 1,0 0-1,1-1 0,0 0 1,0 1-1,0-2 1,9 8-1,-5-9 50,-1 1 1,1-1 0,0 0-1,0 0 1,0-1-1,0-1 1,0 0-1,0 0 1,1 0-1,-1-1 1,0-1-1,0 1 1,1-2-1,-1 1 1,0-1-1,0-1 1,0 1-1,-1-1 1,11-6 0,3-4 38,46-29 259,1 4 0,86-35 0,-149 71-275,1 0-1,-1 0 0,0 0 1,1 1-1,-1 0 0,0 0 1,1 0-1,9 1 0,-13 1-16,0-1-1,0 1 0,0 0 0,0 0 0,0 0 0,0 0 1,0 1-1,0-1 0,0 1 0,0 0 0,-1-1 0,1 1 0,-1 1 1,1-1-1,-1 0 0,0 0 0,4 5 0,0 2-5,1 0 0,1-1-1,-1 0 1,1-1 0,1 0 0,-1 0-1,1 0 1,0-1 0,1-1-1,0 0 1,18 8 0,-20-11 15,0 0 0,1 0 0,-1 0 1,0-1-1,1-1 0,-1 1 0,1-1 1,0-1-1,-1 0 0,0 0 0,1 0 0,-1-1 1,0 0-1,1-1 0,14-7 0,37-19 63,68-30 200,-125 57-265,0 1 0,-1 0 0,1 0 0,0 0 0,-1 0 0,1 1 0,0-1 0,0 1 0,0 0 0,-1 0 0,1 0 0,0 0 0,0 0 0,0 0 0,0 1 0,-1-1 0,1 1 0,4 2 0,-3-1-6,0 1 1,-1 0 0,0 0 0,1 0 0,-1 1-1,0-1 1,-1 1 0,1 0 0,-1 0 0,4 6-1,-2-2 52,1 1-75,1 0-1,-1 0 1,12 13 0,-15-20 13,0 0 1,1 0-1,-1 0 1,0 0-1,1-1 0,-1 1 1,1-1-1,0 1 1,-1-1-1,1 0 1,0 0-1,0 0 0,0 0 1,0-1-1,-1 1 1,1-1-1,4 0 1,3 0 45,-3 1-25,0-1 1,0 0-1,0 0 0,0-1 1,0 0-1,0 0 0,-1 0 1,1-1-1,0 0 0,-1-1 1,11-4-1,30-23 83,-8 5 14,1 1 0,56-23 0,-93 45-105,0 1 1,0 0 0,-1 0 0,1 0 0,0 0 0,0 1 0,0-1 0,0 1 0,0 0 0,0 0 0,0 0-1,0 0 1,0 0 0,0 1 0,0-1 0,0 1 0,0 0 0,0 0 0,0 0 0,0 0 0,2 2 0,1 1-11,-1 1 1,0 0 0,0 0 0,-1 0 0,0 1 0,0-1 0,5 8-1,-4-3 3,2-1 0,0 0-1,10 10 1,-10-14-23,0 0 1,0 0-1,1 0 0,-1-1 1,1-1-1,0 1 0,0-1 1,1-1-1,-1 1 1,0-1-1,1-1 0,0 1 1,11-1-1,-3 0 46,1-1 0,0-1-1,-1-1 1,1 0 0,28-8 0,-7-3 81,-1-2 1,69-39 0,-62 30 198,51-20 0,-94 43-284,-1 1-1,1-1 0,-1 1 0,1 0 0,-1-1 0,1 1 0,-1 0 1,1 0-1,-1 0 0,1 0 0,-1 1 0,1-1 0,-1 0 1,1 1-1,-1-1 0,1 0 0,-1 1 0,1 0 0,-1-1 0,0 1 1,1 0-1,-1 0 0,0 0 0,0 0 0,0 0 0,0 0 1,0 0-1,2 2 0,2 4-22,0 0 0,-1 0 0,0 1 0,4 9 0,4 6 25,-9-17-35,1 0 0,-1-1 0,1 0 1,1 1-1,-1-2 0,1 1 0,0 0 0,0-1 0,0 0 0,0 0 0,1-1 0,-1 1 0,1-1 0,0 0 1,0-1-1,1 0 0,-1 0 0,0 0 0,1 0 0,-1-1 0,1 0 0,-1-1 0,1 1 0,0-1 0,-1-1 0,1 1 1,-1-1-1,1 0 0,-1 0 0,8-3 0,2-3 59,1-1-1,-2 0 1,1-2-1,-1 1 1,14-13 0,21-13 152,-21 17-1,53-24-1,-73 38-156,1 0 1,0 1-1,0 0 1,0 0-1,1 1 1,-1 1-1,1 0 1,-1 0-1,21 2 1,-27 1-35,0 0-1,0 0 1,0 0 0,0 1 0,-1-1 0,1 1 0,-1 0 0,1 0-1,-1 0 1,0 0 0,0 1 0,-1-1 0,1 1 0,-1 0 0,3 4-1,14 17-42,-11-17-14,0-2 0,0 1 0,1-1 0,0 0 0,0-1 0,0 0 0,1-1 0,0 0-1,0 0 1,0-1 0,0 0 0,0-1 0,0 0 0,17 1 0,-11-2 57,-1-1 0,1 0 0,-1-1 0,0-1-1,1 0 1,-1-1 0,0-1 0,0 0 0,19-9 0,23-17 81,70-47 0,-29 16 520,-97 59-594,1 1 1,-1 0-1,1 0 0,0 1 0,-1-1 0,1 0 0,0 0 0,0 1 0,0-1 0,0 1 1,-1 0-1,1-1 0,0 1 0,0 0 0,0 0 0,0 0 0,0 0 0,0 1 1,0-1-1,-1 0 0,1 1 0,0-1 0,0 1 0,0 0 0,-1 0 0,1 0 0,0-1 1,-1 2-1,1-1 0,2 2 0,2 4-16,-1 0 0,0 0 0,0 0 0,-1 0 1,7 16-1,-8-16-35,0 0 0,1 0 0,-1-1 1,1 1-1,1-1 0,9 11 1,-8-13 31,0 0 1,1-1-1,-1 1 1,1-1-1,0-1 1,0 1-1,0-1 1,0 0 0,0-1-1,1 0 1,-1 0-1,0 0 1,1-1-1,12-1 1,-7 0 24,1-1-1,-1 0 1,0-1-1,0 0 1,0-1-1,-1-1 1,16-7-1,92-63 145,-87 53 100,0 0 1,70-31-1,-102 53-247,-1-1 1,1 1 0,0 0 0,0 0 0,0 0-1,0-1 1,0 1 0,0 0 0,-1 0 0,1 0 0,0 0-1,0 0 1,0 1 0,0-1 0,0 0 0,0 0-1,-1 1 1,1-1 0,0 0 0,0 1 0,0-1-1,-1 1 1,1-1 0,0 1 0,0-1 0,-1 1 0,1-1-1,-1 1 1,1 0 0,0-1 0,-1 1 0,1 0-1,-1 0 1,0-1 0,1 2 0,12 36-135,-9-22 169,-2-8-81,1-1-1,0 0 0,0-1 1,1 1-1,0-1 0,0 1 1,5 5-1,-6-9 34,-1-1 0,1 0 0,0 1 0,0-1 0,0 0 0,0 0 0,0-1 0,0 1 0,0-1 0,1 1-1,-1-1 1,1 0 0,-1 0 0,1-1 0,-1 1 0,1-1 0,3 1 0,3-1 21,0-1 0,0 0 0,0 0 0,0-1-1,0 0 1,0-1 0,0 0 0,-1 0 0,0-1 0,0-1-1,0 1 1,0-1 0,0-1 0,-1 0 0,14-12 0,-11 9 14,8-5 47,-1-1 0,0-1-1,-1 0 1,15-21-1,-32 37-125,1 0 0,-1-1 0,1 1 0,-1-1 0,1 1 1,-1-1-1,0 1 0,1 0 0,-1-1 0,0 0 0,0 1 0,1-1 0,-1 1 0,0-1 0,0 1 0,0-1 0,1 1 0,-1-1 0,0 0 0,0 1 0,0-1 1,0 1-1,0-1 0,0 0 0,0 1 0,-1-1 0,1 1 0,0-1 0,0 1 0,0-1 0,0 0 0,-1 1 0,1-1 0,0 1 0,-1-1 0,1 1 0,0-1 1,-1 1-1,1 0 0,-1-1 0,1 1 0,-1-1 0,1 1 0,0 0 0,-1-1 0,0 1 0,-32-6-3650,24 5 2951,-47-5-6405,-13 2-5914</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16:53.482"/>
    </inkml:context>
    <inkml:brush xml:id="br0">
      <inkml:brushProperty name="width" value="0.05" units="cm"/>
      <inkml:brushProperty name="height" value="0.05" units="cm"/>
      <inkml:brushProperty name="color" value="#F6630D"/>
    </inkml:brush>
  </inkml:definitions>
  <inkml:trace contextRef="#ctx0" brushRef="#br0">1 0 5314,'0'0'9397,"45"15"-7492,-9-7-897,5-5-512,2 1-432,2-4-64,1 0-720,-7 0-2674,-1-17-8995</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4:18.493"/>
    </inkml:context>
    <inkml:brush xml:id="br0">
      <inkml:brushProperty name="width" value="0.035" units="cm"/>
      <inkml:brushProperty name="height" value="0.035" units="cm"/>
    </inkml:brush>
  </inkml:definitions>
  <inkml:trace contextRef="#ctx0" brushRef="#br0">263 302 3249,'0'0'12996,"4"-5"-11969,10-15-365,-10 15-465,-20 8-266,-217 78 768,232-81-609,0 0 1,0 0-1,0 1 1,0-1 0,0 0-1,1 1 1,-1-1 0,0 1-1,0-1 1,0 1-1,0-1 1,0 1 0,1 0-1,-1-1 1,0 1 0,0 0-1,1 0 1,-1 0-1,1-1 1,-1 1 0,1 0-1,-1 0 1,1 0-1,-1 0 1,1 0 0,0 0-1,-1 0 1,1 0 0,0 0-1,0 0 1,0 0-1,0 0 1,0 0 0,0 2-1,-1 10-743,-6 31 674,3 0 1,1 0-1,2 0 0,9 78 1,-6-106-72,2-1 1,-1 0 0,2-1-1,0 1 1,12 24 0,-16-38-87,-1-1-1,1 1 1,-1 0 0,1-1 0,-1 1 0,1-1 0,-1 1 0,1-1 0,0 1 0,-1-1-1,1 1 1,0-1 0,0 1 0,-1-1 0,1 0 0,0 0 0,1 1 0,-2-1-106,1 0 0,0 0 1,-1 0-1,1 0 0,0 0 0,0 0 1,-1 0-1,1 0 0,0-1 0,0 1 1,-1 0-1,1 0 0,0-1 0,-1 1 1,1 0-1,0-1 0,-1 1 0,1-1 1,-1 1-1,1 0 0,-1-1 0,1 0 1,0 0-1,11-17-8834</inkml:trace>
  <inkml:trace contextRef="#ctx0" brushRef="#br0" timeOffset="220.64">23 649 5923,'0'0'10469,"8"-3"-10405,17 5 288,7-1-272,9-1-32,6 0-48,3 0-80,0 0-1281,-6 0-2337,-8 0-3617</inkml:trace>
  <inkml:trace contextRef="#ctx0" brushRef="#br0" timeOffset="840.76">54 836 2385,'1'1'16973,"14"1"-17021,21 0-66,75 1-992,-96-4-1345,-1 0 1,27-6-1,-8-5-7134</inkml:trace>
  <inkml:trace contextRef="#ctx0" brushRef="#br0" timeOffset="1151.77">455 583 7235,'0'0'13921,"3"14"-13259,4 0-645,1-1 1,1 0-1,0 0 1,11 11-1,11 14 29,-14-14-266,1 0-1,34 33 1,-50-55-42,6 4-1680,0-5-2399,1-1-2913</inkml:trace>
  <inkml:trace contextRef="#ctx0" brushRef="#br0" timeOffset="1414.97">573 596 7940,'0'0'11981,"-7"9"-11762,-6 12 88,1 0 1,1 1-1,1 1 0,-10 30 1,7-17-314,-5 18 239,14-18-4254,5-31-520,7-4-3294</inkml:trace>
  <inkml:trace contextRef="#ctx0" brushRef="#br0" timeOffset="2362.9">778 546 9780,'0'0'11576,"0"-4"-11375,-2 1-246,-1 9 14,-8 22 12,-7 44 135,15-46-75,1 0 1,1 0 0,1 1-1,3 25 1,-2-50-38,0 0-1,0 0 1,-1 0 0,1 0-1,0-1 1,1 1 0,-1 0-1,0-1 1,0 1 0,1-1-1,-1 1 1,1-1 0,-1 0-1,1 0 1,0 0 0,-1 0-1,1 0 1,0 0 0,0 0-1,0 0 1,0-1 0,0 1-1,0-1 1,0 1 0,0-1-1,0 0 1,0 0 0,0 0-1,2 0 1,1 1-44,0-1 0,0 0 0,0-1 0,-1 1 0,1-1 0,0 0-1,0 0 1,0-1 0,-1 1 0,1-1 0,5-3 0,-4 1-12,-1-1 0,0 0 0,0 0 0,0 0 0,0 0 0,-1-1 0,0 0 0,0 1 0,-1-2 0,1 1 0,-1 0 0,-1-1 0,4-11 0,-2 1 427,0 0 1,-1 0 0,-1 0-1,-1-27 1,-11 62-680,9-16 177,0 0 0,0 1 0,0-1 0,1 1 1,-1-1-1,1 1 0,-1-1 0,1 1 0,0-1 0,0 1 0,0-1 1,1 1-1,-1-1 0,0 1 0,1-1 0,0 1 0,-1-1 1,1 0-1,3 5 0,-3-5-229,0-1 1,1 1-1,-1-1 0,0 1 1,1-1-1,0 0 1,-1 0-1,1 0 1,0 0-1,0 0 0,-1 0 1,1 0-1,0-1 1,0 1-1,0-1 1,0 1-1,0-1 0,0 0 1,0 0-1,0 0 1,0 0-1,0 0 0,0 0 1,3-1-1,-4 1 118,0 0 0,0-1 0,0 1 0,0-1 0,0 1 0,0-1 0,0 0 0,0 0 1,0 1-1,0-1 0,0 0 0,0 0 0,0 0 0,-1 0 0,1 0 0,0 0 0,-1 0 0,1 0 0,-1 0 0,1 0 0,-1 0 0,1 0 0,-1 0 0,0-1 0,1 1 0,-1 0 0,0-2 0,2-40 1101,-3 33 194,1 5-310,0 0 0,-1 0 0,0 0 0,0 0 0,0 0 0,-1 0 0,0 1 0,1-1 0,-6-8 0,6 11-562,0 0 0,0 1 1,0-1-1,0 1 0,-1-1 0,1 1 0,0 0 0,0-1 0,-1 1 0,1 0 0,-1 0 0,0 0 1,1 0-1,-1 0 0,0 0 0,1 1 0,-1-1 0,0 0 0,0 1 0,1-1 0,-1 1 1,0 0-1,0 0 0,0 0 0,0 0 0,0 0 0,0 0 0,1 0 0,-1 0 0,-2 1 0,2 1-168,0-1-1,0 0 1,0 1-1,0 0 1,1-1-1,-1 1 0,0 0 1,1 0-1,0 0 1,-1 0-1,1 0 0,0 0 1,0 0-1,0 0 1,0 0-1,1 1 0,-1-1 1,0 3-1,-9 43 126,8-32-102,0 0 0,2-1 0,-1 1-1,2 0 1,2 17 0,-3-30-43,1 0 1,-1 0 0,1 0-1,0 0 1,0 0-1,1 0 1,-1 0-1,0 0 1,1 0-1,0 0 1,0-1-1,0 1 1,0-1-1,0 1 1,0-1 0,0 0-1,1 0 1,-1 0-1,1 0 1,0 0-1,0-1 1,-1 1-1,1-1 1,0 1-1,0-1 1,0 0-1,0 0 1,1-1-1,-1 1 1,0-1 0,4 1-1,-1-1 2,0-1 0,0 1-1,0-1 1,0 0 0,-1-1 0,1 1 0,0-1-1,-1 0 1,1-1 0,-1 1 0,0-1 0,0 0-1,0-1 1,0 1 0,0-1 0,-1 0-1,0 0 1,1 0 0,-1-1 0,-1 1 0,1-1-1,-1 0 1,4-7 0,3-5 131,-2 0 0,0 0 0,-1-1 0,0 0 0,-2-1 0,5-21 0,-4 5 617,3-46 1,-9 68-562,0-1 0,0 0-1,-1 0 1,-1 1 0,0-1 0,-5-17-1,6 29-108,0-1-1,1 1 0,-1-1 0,0 1 0,-1 0 0,1 0 0,0 0 0,-1 0 0,1 0 0,-1 0 0,1 0 0,-1 0 1,-2-2-1,3 4-63,1 0 0,-1 0 1,1 0-1,0 0 0,-1-1 1,1 1-1,-1 0 1,1 0-1,-1 0 0,1 0 1,-1 0-1,1 0 0,-1 0 1,1 0-1,0 0 0,-1 0 1,1 1-1,-1-1 1,1 0-1,-1 0 0,1 0 1,0 0-1,-1 1 0,1-1 1,-1 1-1,-11 17-116,6 4 118,2-1 0,0 1 0,1 0 0,1 0 0,1 0-1,1 0 1,1 1 0,5 29 0,-1-24-23,1-2 0,1 1 0,1-1 0,1 0 0,26 48 0,-34-72-257,0 1 1,1-1-1,-1 1 1,1-1-1,-1 0 1,1 0-1,0 0 1,0 0-1,0 0 1,0 0-1,0-1 1,0 1-1,1-1 0,-1 1 1,1-1-1,-1 0 1,1 0-1,-1 0 1,6 1-1,12-1-4782</inkml:trace>
  <inkml:trace contextRef="#ctx0" brushRef="#br0" timeOffset="2675.42">1553 568 8340,'0'0'13521,"-7"3"-12912,7-3-607,1 0 1,-1 0 0,0 0-1,0 0 1,0 0 0,0 0-1,0 0 1,0 0 0,1 0 0,-1 0-1,0 0 1,0 0 0,0 0-1,0 0 1,0 0 0,0 0-1,1 0 1,-1 0 0,0 0-1,0 0 1,0 0 0,0 0 0,0 1-1,0-1 1,0 0 0,0 0-1,1 0 1,-1 0 0,0 0-1,0 0 1,0 0 0,0 1 0,0-1-1,0 0 1,0 0 0,0 0-1,0 0 1,0 0 0,0 0-1,0 1 1,0-1 0,0 0 0,0 0-1,0 0 1,0 0 0,0 0-1,0 0 1,0 1 0,0-1-1,0 0 1,0 0 0,0 0-1,0 0 1,0 0 0,0 0 0,-1 0-1,1 1 1,0-1 0,0 0-1,0 0 1,0 0 0,0 0-1,0 0 1,0 0 0,0 0 0,-1 0-1,1 0 1,0 0 0,0 0-1,23 7 177,1-1 0,0-2 0,0 0-1,0-2 1,0 0 0,40-4 0,-28 2-201,-27 0-151,0 0 0,-1-1-1,1 0 1,0-1 0,13-3-1,-19 4-188,0 0-1,0 0 1,0-1-1,-1 1 0,1-1 1,0 1-1,-1-1 1,1 0-1,-1 0 0,1 0 1,-1 0-1,0-1 1,0 1-1,0-1 0,0 1 1,0-1-1,-1 0 1,1 1-1,0-4 0,2-18-6173</inkml:trace>
  <inkml:trace contextRef="#ctx0" brushRef="#br0" timeOffset="2909.65">1785 408 5026,'0'0'13745,"-1"0"-13699,1 0 1,0 0-1,-1 0 0,1 0 0,0 0 0,-1 0 0,1 0 0,0 0 0,-1 0 1,1 0-1,0 1 0,0-1 0,-1 0 0,1 0 0,0 0 0,-1 1 0,1-1 1,0 0-1,0 0 0,-1 1 0,1-1 0,0 0 0,0 0 0,0 1 0,0-1 1,-1 0-1,1 1 0,0-1 0,0 0 0,0 0 0,0 1 0,0-1 0,0 0 1,0 1-1,0-1 0,0 0 0,0 1 0,2 4 177,1-1-1,0 1 1,0-1 0,0 0-1,1 0 1,0 0 0,5 4-1,-5-4-135,34 29 368,19 21-234,-51-49-208,-1 1 1,0 1-1,0-1 1,-1 1-1,0-1 1,0 1-1,3 10 1,-6-15-83,0 0 0,0 0 0,-1-1 0,1 1 0,-1 0 0,1 0 0,-1-1 0,0 1 0,0 0 0,0 0 0,0 0 0,0 0 0,0-1 0,0 1 0,-1 0 0,1 0 0,-1 0 0,1-1 0,-1 1 0,0 0 0,1-1 0,-1 1 0,0 0 0,0-1 0,0 1 0,0-1 0,-1 0 0,1 1 0,0-1 0,-1 0 0,1 0 0,0 0 0,-1 1 0,-2 0 0,-4 1-1018,0 0 1,0 0 0,-1-1-1,1 0 1,-17 2 0,24-4 1042,-39 4-7608</inkml:trace>
  <inkml:trace contextRef="#ctx0" brushRef="#br0" timeOffset="3846.08">2674 580 1457,'0'0'11869,"-2"-8"-10076,-5-21 64,6 22 2126,1 20-3818,1 8-118,2 1 0,0-1 0,1 0 0,10 30 0,7 36 14,0-174 233,-19 76-263,0-1 0,2 1 1,-1-1-1,1 1 0,10-18 0,-13 27-28,0 1 0,0-1 0,0 0 0,0 0 0,1 1 0,-1-1 0,0 0 0,1 1 0,0-1 0,-1 1 0,1 0 0,0 0 0,0-1 0,-1 1 0,1 0 0,0 1 0,0-1 0,0 0 0,0 0 0,0 1 0,0 0 0,1-1 0,-1 1 0,0 0 0,0 0 0,0 0 0,0 0 0,0 0 0,0 0 0,1 1 0,-1-1 0,0 1 0,0 0 0,0-1 0,0 1 0,0 0-1,-1 0 1,1 0 0,0 0 0,2 2 0,4 4-9,0 0 0,0 1 0,-1 0 0,0 1 0,-1-1 0,1 1 0,-2 0 0,1 1 0,-1-1 0,6 20 0,13 19-168,-22-45-43,1 0 0,-1-1 0,0 1 0,0-1 0,1 0-1,0 0 1,-1 0 0,1 0 0,0 0 0,0 0 0,0-1-1,0 0 1,0 1 0,0-1 0,0 0 0,1 0 0,-1-1 0,5 1-1,-2 0-685,1 0-1,-1-1 0,1 0 1,-1 0-1,1-1 0,-1 0 1,0 0-1,12-3 0,7-11-3898</inkml:trace>
  <inkml:trace contextRef="#ctx0" brushRef="#br0" timeOffset="4497.67">3154 589 4066,'0'0'12982,"-14"-6"-12483,-46-17-120,59 22-364,-1 1 0,0 0 1,1 0-1,-1 0 1,0 0-1,1 0 1,-1 0-1,0 1 0,1-1 1,-1 1-1,1-1 1,-1 1-1,0-1 1,1 1-1,-1 0 0,1 0 1,0-1-1,-1 1 1,1 0-1,0 1 1,-1-1-1,1 0 1,0 0-1,-1 2 0,-19 32 161,20-31-153,-3 5-2,1 1 0,1-1 0,-1 1 0,2 0 0,-1 0 0,1 0 0,1-1 0,1 20 0,-1-26-29,1-1 0,-1 1-1,1-1 1,0 1 0,0-1-1,0 1 1,0-1 0,0 0-1,1 0 1,-1 0 0,1 1-1,-1-1 1,1 0 0,0-1-1,0 1 1,-1 0-1,2-1 1,-1 1 0,0-1-1,0 1 1,0-1 0,1 0-1,-1 0 1,0 0 0,1 0-1,-1 0 1,1-1 0,-1 1-1,1-1 1,-1 0 0,5 1-1,-2-1-7,-1 1 0,1-1 0,-1 0 0,1 0 0,-1-1 0,1 1 0,-1-1 0,0 0 0,1 0 0,-1 0 0,0-1 0,0 1 0,0-1 0,0 0 0,0 0 0,0-1 0,0 1 0,3-4 0,-3 0 54,0 1 0,0 0-1,-1-1 1,1 0 0,-2 1 0,1-1-1,0-1 1,-1 1 0,0 0 0,1-12-1,0-3 1055,-2 0-1,0-22 0,-1 28 12,0 15-719,-1 5-485,-1 3 99,1 1 0,0-1 0,0 1 0,1 0 1,0-1-1,0 1 0,1-1 0,2 13 1,-2-18-60,0 0 1,1 0 0,-1 0 0,0-1 0,1 1 0,0 0 0,-1-1 0,1 0 0,0 1 0,0-1 0,1 0 0,-1 0 0,0 0 0,1 0 0,-1-1 0,1 1 0,0-1 0,-1 1 0,1-1 0,0 0 0,0 0 0,0 0 0,0 0 0,0-1 0,0 1 0,0-1 0,6 0 0,-6 1 11,0-1 1,0 0-1,0 0 0,0 0 1,0 0-1,1-1 1,-1 1-1,0-1 1,0 0-1,0 0 0,0 0 1,0 0-1,-1-1 1,1 1-1,0-1 0,0 1 1,-1-1-1,1 0 1,3-4-1,-2 1 52,0-1 0,0 0-1,-1 1 1,0-1 0,0 0 0,0 0-1,-1 0 1,3-11 0,1-18 151,-1 0 1,-2-1 0,-1 1 0,-1 0-1,-7-48 1,6 76 46,0-1-1,-1 1 1,0-1-1,0 1 1,-1 0-1,0 0 1,0 0-1,-1 0 1,0 0-1,0 0 1,-1 0-1,-5-7 1,6 31 98,-1 6-307,2 1 0,1-1 0,1 1 0,0 0 0,2-1 1,1 1-1,1-1 0,1 1 0,1-1 0,1-1 0,1 1 1,1-1-1,1-1 0,23 38 0,-33-58-10,17 18-1706,-1-15-3220,-9-4-736</inkml:trace>
  <inkml:trace contextRef="#ctx0" brushRef="#br0" timeOffset="4653.7">3376 572 3778,'0'0'8756,"100"13"-8756,-49-9-32,4-4-2818</inkml:trace>
  <inkml:trace contextRef="#ctx0" brushRef="#br0" timeOffset="6322.24">3932 614 8820,'0'0'11352,"0"1"-11326,0 0-1,0 0 1,0 1 0,0-1 0,0 0 0,0 0-1,0 1 1,0-1 0,1 0 0,-1 0 0,0 0-1,1 1 1,-1-1 0,1 1 0,2 0-7,-1 0 1,1 0-1,-1-1 1,1 1-1,0-1 1,0 0-1,-1 1 1,1-1-1,0-1 1,0 1-1,0 0 1,5 0-1,42 0 13,-35-1-45,-13 0-8,0 0 0,0-1 0,0 1 1,0-1-1,1 1 0,-1-1 0,0 0 0,0 1 1,0-1-1,0 0 0,-1-1 0,1 1 0,0 0 1,0 0-1,-1-1 0,1 1 0,-1-1 0,1 1 1,-1-1-1,0 0 0,1 0 0,-1 1 0,0-1 1,0 0-1,0 0 0,-1 0 0,1 0 0,0 0 1,-1 0-1,1-1 0,-1 1 0,1-2 0,1-12 44,-1 1-1,0 0 1,-2-25-1,0 17 201,-1-15 832,2 36-904,0 1-1,-1-1 1,1 0 0,0 0 0,-1 1 0,1-1 0,-1 0 0,0 0-1,0 1 1,1-1 0,-1 1 0,0-1 0,0 1 0,0-1 0,-1 1-1,1-1 1,-3-1 0,3 17 404,1-10-555,-1 25 20,2-1 0,1 0-1,1 1 1,7 27 0,27 63 116,-19-67-81,19 100-1,-36-148-198,0 0 0,0 0 0,-1 0 0,0 1-1,0-1 1,0 0 0,-2 8 0,2-11 91,-1 0 0,1 0 0,-1 0 0,1 0 0,-1 0 0,0 0 0,0 0 0,0-1 0,1 1 0,-1 0 0,0 0 0,0-1 0,0 1 0,0 0 0,0-1 0,0 1 0,0-1 0,0 0 0,-1 1 0,1-1 0,0 0 0,0 1 0,0-1 0,0 0 0,-1 0 0,1 0 1,0 0-1,0 0 0,-2-1 0,-3 1-83,0 0 0,0 0 0,0-1 0,-1 0 0,1 0 0,0 0 0,0-1 0,1 0 0,-1 0 0,0 0 0,1-1 1,-10-6-1,11 6 121,1 0 0,0 0 1,0 0-1,0 0 0,1-1 1,-1 1-1,1-1 1,0 0-1,0 0 0,0 0 1,0 0-1,1 0 0,-1 0 1,1 0-1,0-1 0,1 1 1,-1 0-1,1-1 1,-1-4-1,1 3 23,1 0-1,-1-1 1,1 1 0,0 0 0,0 0-1,0 0 1,1 1 0,0-1 0,0 0-1,1 0 1,-1 1 0,7-9 0,1 0-3,2 0 0,0 1 0,14-12 0,-22 20-6,12-10-78,0-2-1,-1 1 1,23-36-1,-33 43 217,0 0-1,0 0 1,-1-1 0,-1 1-1,0-1 1,0 0-1,-1 0 1,0 0-1,0 0 1,-1-19 0,-1-21 2971,0 49-2647,0 18-650,0-1 211,1 0 1,0 1 0,1-1 0,1 0-1,6 21 1,-6-28-129,1-1-1,-1 1 1,1-1 0,1 0 0,0 0-1,0-1 1,0 0 0,1 0-1,0 0 1,0 0 0,11 7 0,-16-12 61,1 0 0,0-1 0,0 1-1,0-1 1,0 1 0,0-1 0,1 0 0,-1 0 0,0 0 0,0 0 0,1-1 0,-1 1 0,1 0 0,-1-1 0,1 0 0,-1 0 0,0 1 0,1-1 0,-1-1 0,1 1 0,-1 0 0,1-1 0,-1 1 0,1-1 0,-1 0 0,0 1 0,1-1 0,-1 0 0,0-1 0,0 1 0,0 0 0,0-1 0,0 1 0,0-1 0,0 1 0,0-1 0,-1 0 0,1 0-1,-1 0 1,1 0 0,-1 0 0,0 0 0,1 0 0,-1-1 0,0 1 0,-1 0 0,1-1 0,1-3 0,2-14 228,-1-1 0,-1 1-1,0-1 1,-2 0 0,-2-23 0,2-7 2431,-2 74-2725,-1-8 45,1-1-1,1 1 1,0 0-1,1 0 1,1-1-1,0 1 1,5 19-1,-5-31-1,-1-1 0,1 0 0,0 0 0,1 0 0,-1 0 0,0-1 0,0 1 0,1 0 0,-1 0 0,1-1 0,-1 1 0,1-1 0,0 1 0,0-1 0,0 0 0,0 0 0,0 0 0,0 0 0,0 0 0,0 0 0,0 0 0,0-1 0,0 1 0,0-1 0,1 1 0,-1-1 0,4 0 0,-3 0 38,0 0 0,1-1 0,-1 1 0,0-1 0,0 1 0,0-1 1,0 0-1,0 0 0,0-1 0,0 1 0,-1 0 0,1-1 0,0 0 0,-1 0 0,1 0 0,-1 0 0,1 0 0,2-4 0,2-4 55,-1-1-1,0 0 0,-1 0 1,0 0-1,-1-1 0,0 1 1,-1-1-1,0 0 0,-1 0 1,0 0-1,-1-1 0,0 1 1,-1 0-1,-1-1 0,-2-15 1,-2 12 604,2 21-248,3 28-273,4-21-79,0 0 1,1-1-1,1 1 1,9 13-1,-10-17-131,0 0 0,0 1-1,-1-1 1,0 1 0,-1 0 0,0 0-1,0 0 1,-1 0 0,2 16-1,-3-22-86,-1 0-1,0 0 0,0 0 0,0 0 0,0-1 0,0 1 0,-1 0 0,1 0 0,-1 0 0,0 0 0,0 0 0,0-1 0,0 1 0,0 0 1,-3 3-1,2-5 40,0 1 0,-1 0 1,1-1-1,-1 0 0,1 1 0,-1-1 1,0 0-1,1 0 0,-1-1 1,0 1-1,0 0 0,0-1 0,1 0 1,-1 0-1,0 0 0,-3 0 1,2 0 85,0 1 0,0-2 0,0 1 1,0 0-1,0-1 0,0 0 0,0 0 0,0 0 1,0 0-1,0 0 0,1-1 0,-1 0 1,-6-4-1,6 3 378,-1-1-1,1-1 1,0 1-1,0-1 1,1 1 0,-1-1-1,1 0 1,0 0 0,-2-7 1211,5 15-1525,0-1 1,0 0 0,1 0 0,-1 0 0,1 1 0,0-1 0,0 0 0,0 0 0,0 0 0,2 4 0,1-2-67,1 0 0,0 0 1,0-1-1,0 1 0,0-1 0,1 0 0,-1-1 0,1 1 1,0-1-1,-1 0 0,1 0 0,0-1 0,9 2 0,-11-3 17,1 1 1,0 0-1,-1-1 0,1 0 0,0 0 0,-1-1 0,1 1 0,-1-1 0,1 0 0,-1 0 0,1-1 0,-1 1 0,0-1 0,1 0 0,-1 0 0,0 0 1,0-1-1,4-3 0,0-3 130,-1 0 0,0 0 0,0-1-1,-1 0 1,0 0 0,-1 0 0,0-1 0,-1 0 0,0 0 0,-1 0 0,0-1 0,2-21 0,-1 1 252,-2 0 0,-2 0 1,-4-47-1,2 68-65,0 1 0,0 0-1,-1-1 1,-1 1 0,-4-9 0,-1-3 819,6 71-33,3-17-1025,2 0 1,1 0-1,13 58 1,-8-56-39,-6-21-67,0-1 0,1 1 0,1-1 0,0 0 0,1 0 0,0 0 0,9 13 0,-13-24-113,0 1 0,0-1 0,1 0 0,-1 0 0,0 0 0,1 0 0,-1 0 0,1-1 0,-1 1 0,1 0 0,1 0 0,-2-1-16,-1 0 1,1 1-1,-1-1 0,1 0 0,-1 0 1,0 0-1,1 0 0,-1 0 0,1 0 1,-1 0-1,1 0 0,-1 0 0,1 0 1,-1-1-1,1 1 0,-1 0 0,0 0 1,1 0-1,-1 0 0,1-1 0,-1 1 1,0 0-1,1 0 0,-1-1 0,0 1 1,1 0-1,0-1 0,2-11-5640</inkml:trace>
  <inkml:trace contextRef="#ctx0" brushRef="#br0" timeOffset="6494.08">4716 429 6755,'0'0'15943,"0"-24"-15414,19 24-529,2 0 32,3 0 0,-1 0-32,-5 0-849,-8 0-1504,-7-7-2945</inkml:trace>
  <inkml:trace contextRef="#ctx0" brushRef="#br0" timeOffset="6681.19">3772 218 10005,'0'0'4882</inkml:trace>
  <inkml:trace contextRef="#ctx0" brushRef="#br0" timeOffset="7769.39">5371 565 4290,'0'0'8713,"0"9"-7363,0 1-1077,1 0 0,1 0 0,0 0 0,0-1 0,6 17 0,-7-23-251,0 1 0,1-1-1,-1 0 1,0 0 0,1 0-1,0 0 1,-1 0 0,1-1-1,1 1 1,-1-1 0,0 1-1,0-1 1,1 0 0,0 1-1,-1-1 1,1 0 0,0-1-1,0 1 1,0-1 0,0 1-1,0-1 1,0 0 0,1 0-1,4 1 1,-5-2-19,1 0-1,-1 0 1,1 0 0,-1-1-1,0 1 1,1-1 0,-1 0-1,0 0 1,1 0-1,-1-1 1,0 1 0,0-1-1,0 0 1,0 1 0,4-5-1,-2 1 2,0 0-1,0 0 1,-1 0-1,0 0 0,0-1 1,0 0-1,4-9 0,2-10 18,-1 1 0,-1-1 0,6-33 0,-11 46-3,25-114 2084,-28 126-2054,0-1 1,0 1-1,0-1 1,0 1-1,0-1 1,0 1-1,1-1 1,-1 1-1,0-1 1,0 1-1,0-1 1,1 1-1,-1 0 1,0-1-1,1 1 1,-1-1-1,0 1 1,1 0-1,-1-1 1,0 1-1,1 0 1,-1 0-1,1-1 1,-1 1-1,0 0 1,1 0-1,-1-1 1,1 1-1,-1 0 1,1 0-1,-1 0 1,1 0-1,15 9 223,10 22-524,-25-30 334,17 28-93,-14-21-136,0-1 0,0-1 0,1 1 0,-1 0 0,2-1 0,-1 0 0,1 0 0,11 8 0,-17-14 133,1 0 1,-1 0-1,0 0 0,0 0 1,1 0-1,-1-1 1,0 1-1,1 0 1,-1 0-1,0-1 0,0 1 1,1 0-1,-1 0 1,0-1-1,0 1 1,0 0-1,1 0 0,-1-1 1,0 1-1,0 0 1,0-1-1,0 1 0,0 0 1,0-1-1,0 1 1,0 0-1,0-1 1,1 1-1,-1 0 0,-1-1 1,1 1-1,0 0 1,0-1-1,0 1 1,0 0-1,0-1 0,0 1 1,0-1-1,-2-16 72,0 15-52,0-1 0,-1 1 0,1 0 0,0 0 1,-1 0-1,1 0 0,-1 1 0,1-1 0,-1 1 0,0-1 1,0 1-1,0 0 0,0 0 0,0 0 0,0 0 1,0 1-1,0-1 0,0 1 0,0 0 0,-5 0 1,5 0 9,-1 0 0,1 0 1,-1 0-1,1 1 0,-1-1 1,1 1-1,0 0 0,-1 0 1,1 0-1,0 0 0,0 1 0,0-1 1,0 1-1,0 0 0,0 0 1,0 0-1,1 0 0,-4 4 1,1 2-11,0 1-1,1-1 1,0 1 0,0 1 0,1-1 0,0 0 0,1 1-1,0 0 1,0-1 0,1 1 0,1 0 0,-1 0 0,2 0-1,-1 0 1,3 10 0,-2-17-4,0-1 0,0 0 0,0 0 0,0 1 0,0-1 0,0 0 0,1 0 0,-1 0 0,1-1 0,-1 1 1,1 0-1,0-1 0,0 1 0,-1 0 0,1-1 0,0 0 0,1 0 0,-1 1 0,0-1 0,0-1 0,0 1 0,1 0 0,-1 0 0,3 0 0,6 1 30,0-1 0,0 1 0,19-2-1,-28 0-22,0 0-1,0-1 0,0 1 0,0-1 0,-1 0 0,1 1 0,0-1 0,0 0 1,-1 0-1,1 0 0,-1 0 0,1-1 0,-1 1 0,1 0 0,-1 0 0,0-1 1,0 1-1,0-1 0,0 1 0,0-1 0,0 0 0,0 1 0,0-1 0,0 0 0,-1 0 1,1 0-1,-1 1 0,1-1 0,-1 0 0,0 0 0,0-3 0,2-10 197,0-1 0,-2-28-1,-1 29 119,1-24 868,0 28-243,0 28-912,1-5-45,1 0 1,-1 0-1,2-1 1,0 1-1,0-1 1,1 1-1,1-1 1,-1 0-1,2-1 1,0 1-1,14 18 1,-15-22-449,1 0 0,0 0-1,1-1 1,-1 0 0,14 9 0,-18-13-203,1-1 0,0 1 0,0-1 0,0 0 0,0 0 0,0 0 0,0 0 0,0 0 0,0-1 0,0 1 0,4-1 0,13 0-9535</inkml:trace>
  <inkml:trace contextRef="#ctx0" brushRef="#br0" timeOffset="8158.99">6302 246 6323,'0'0'14390,"-3"-6"-13771,2 4-596,0 0-13,1 1 0,-1-1 0,0 1 0,0 0 0,1-1 0,-1 1 0,0 0 0,0-1-1,0 1 1,0 0 0,-1 0 0,-1-2 0,2 3-6,-1 0-1,1 0 1,0 0-1,0 0 1,0 0-1,0 1 1,-1-1-1,1 0 1,0 1-1,0-1 1,0 0-1,0 1 1,0-1-1,0 1 1,0 0-1,0-1 1,0 1-1,0 0 1,0 0-1,1-1 1,-1 1-1,0 0 1,0 0-1,1 0 1,-2 2-1,-7 7 47,1 1-1,0-1 1,1 2-1,0-1 1,1 1-1,0 0 1,1 0-1,0 1 1,1 0-1,0-1 1,1 1-1,1 1 1,0-1 0,0 0-1,1 18 1,2-27-47,-1 0 1,0-1-1,1 1 1,0 0-1,-1 0 1,2-1-1,-1 1 1,0-1-1,1 1 1,-1-1-1,1 1 1,0-1-1,0 0 0,1 0 1,-1 0-1,1 0 1,-1 0-1,7 4 1,3 2 41,1 0-1,0-1 1,23 10-1,-26-14-385,0 1 0,0 0-1,-1 0 1,1 1-1,-2 0 1,1 1-1,12 12 1,-20-19 155,0 1 0,0 0-1,-1 0 1,1 0 0,0 0 0,0 0-1,0 0 1,-1 0 0,1 0 0,0 1-1,-1-1 1,1 0 0,-1 0 0,0 0 0,1 1-1,-1-1 1,0 0 0,0 0 0,1 1-1,-1-1 1,0 0 0,0 1 0,-1-1-1,1 0 1,0 0 0,0 1 0,-1-1-1,1 0 1,-1 0 0,1 1 0,-1-1 0,1 0-1,-1 0 1,0 0 0,1 0 0,-1 0-1,0 0 1,0 0 0,0 0 0,0 0-1,0 0 1,0-1 0,0 1 0,-1 1-1,-3 0-592,-1 1-1,1-1 0,-1 0 0,1-1 0,-1 1 1,0-1-1,1 0 0,-9 0 0,-11 0-2101</inkml:trace>
  <inkml:trace contextRef="#ctx0" brushRef="#br0" timeOffset="9679.89">6227 667 1681,'0'0'13462,"-9"-9"-11957,-25-29-452,34 38-1044,0 0 0,0 0 0,0-1 0,0 1 0,0 0 0,-1 0 0,1 0 0,0 0-1,0 0 1,0 0 0,0 0 0,0-1 0,0 1 0,0 0 0,0 0 0,-1 0 0,1 0 0,0 0-1,0 0 1,0 0 0,0 0 0,0 0 0,-1 0 0,1 0 0,0 0 0,0 0 0,0 0-1,0 0 1,0 0 0,-1 0 0,1 0 0,0 0 0,0 0 0,0 0 0,0 0 0,0 0-1,-1 0 1,1 0 0,0 0 0,0 0 0,0 0 0,0 0 0,0 0 0,0 0 0,-1 0-1,1 1 1,0-1 0,0 0 0,0 0 0,0 0 0,-2 11 73,3 10-81,0-16-75,0-1 1,1 0-1,0 1 1,0-1 0,0 0-1,1 0 1,-1 0 0,1-1-1,0 1 1,0 0-1,0-1 1,1 0 0,-1 0-1,1 0 1,0 0-1,0-1 1,0 1 0,0-1-1,0 0 1,0 0-1,1 0 1,-1-1 0,1 1-1,-1-1 1,1-1-1,-1 1 1,1 0 0,0-1-1,-1 0 1,1 0-1,0 0 1,-1-1 0,1 0-1,-1 0 1,1 0-1,-1 0 1,1-1 0,-1 1-1,0-1 1,1 0-1,-1 0 1,0-1 0,0 0-1,4-3 1,0-3 71,-1 0 0,0 0 1,0 0-1,-1-1 0,0 0 0,-1-1 1,0 1-1,0-1 0,-1 0 0,-1 0 0,4-18 1,-2-4 1660,-1-1 0,-2-55 1,-2 88-913,-2 9-730,0 1 0,0 0 0,0 0-1,1 0 1,0 0 0,1 0 0,1 9 0,-1-10-3,0 1-1,0-1-1,1 1 1,0 0-1,0 0 1,1-1-1,0 1 1,0 0 0,1-1-1,5 9 1,-6-13-79,0-1 0,0 0 0,0 0 0,0 0 0,1 0 1,-1 0-1,1-1 0,0 1 0,0-1 0,0 0 0,0 1 1,1-1-1,-1-1 0,0 1 0,1 0 0,-1-1 0,1 0 0,0 0 1,-1 0-1,1 0 0,0-1 0,0 1 0,0-1 0,4 0 0,-6 0 49,1 0 0,-1 0 0,1 0 0,-1 0 0,1-1 0,-1 1 0,1-1 0,-1 1 0,0-1 0,1 0 0,-1 0 0,0 0 0,0 0 0,0-1 0,1 1 0,-1 0 0,2-3 0,-1 0 33,-1 1 0,0-1 0,1 1 0,-1-1 0,-1 0 0,1 0 0,0 0 0,-1 0 0,2-7 0,13-118 2638,-16 128-2616,0 1 0,0 0 0,0-1 0,0 1 0,0-1 0,0 1 0,1 0 0,-1-1 0,0 1 0,0-1 0,0 1-1,0 0 1,1-1 0,-1 1 0,0 0 0,0-1 0,1 1 0,-1 0 0,0 0 0,1-1 0,-1 1 0,0 0 0,1 0 0,-1-1 0,0 1-1,1 0 1,-1 0 0,1 0 0,-1 0 0,0-1 0,1 1 0,11 8 129,8 19-382,-19-26 263,4 10-145,0 0 1,0 0-1,-1 1 0,3 12 0,-4-14-348,0 0 0,0-1 0,0 1 0,2-1 0,-1 0 0,6 9 0,-9-17 426,-1-1-1,0 1 1,1-1-1,-1 0 1,1 1-1,-1-1 1,1 1-1,-1-1 1,1 0-1,-1 0 1,1 1-1,-1-1 1,1 0-1,-1 0 1,1 1-1,-1-1 1,1 0-1,-1 0 1,1 0-1,0 0 1,-1 0-1,1 0 1,-1 0-1,1 0 1,0 0-1,-1 0 1,1 0-1,-1 0 1,1-1-1,-1 1 1,1 0-1,-1 0 1,1-1 0,-1 1-1,1 0 1,-1 0-1,1-1 1,-1 1-1,1-1 1,-1 1-1,1 0 1,-1-1-1,0 1 1,1-1-1,-1 1 1,0-1-1,0 1 1,1-1-1,-1 1 1,0-1-1,0 0 1,0 1-1,1-2 1,12-29 172,-1-24 344,-11 43-202,1 1 1,0-1-1,1 1 1,1 0-1,0 0 1,0 0-1,1 0 1,6-11-1,-10 22-284,-1-1-1,0 1 0,1 0 1,-1-1-1,1 1 0,-1 0 1,0-1-1,1 1 0,-1 0 1,1-1-1,-1 1 0,1 0 1,-1 0-1,1-1 1,-1 1-1,1 0 0,-1 0 1,1 0-1,0 0 0,-1 0 1,1 0-1,-1 0 0,1 0 1,-1 0-1,1 0 0,-1 0 1,1 0-1,-1 0 0,1 0 1,0 1-1,-1-1 1,1 0-1,-1 0 0,1 1 1,-1-1-1,0 0 0,1 1 1,-1-1-1,1 0 0,-1 1 1,0-1-1,1 1 0,-1-1 1,0 0-1,1 1 0,-1-1 1,0 1-1,1-1 1,-1 1-1,0-1 0,0 1 1,0 0-1,14 30-93,-13-30 108,13 54-19,-13-46-197,1 1 0,1 0-1,-1 0 1,2-1 0,-1 0 0,1 1 0,8 12 0,-11-21 130,-1 0 0,1 0 0,0 0 0,-1 0 0,1 0 1,0 0-1,0 0 0,-1-1 0,1 1 0,0 0 0,0-1 0,0 1 0,0 0 0,0-1 1,0 1-1,0-1 0,0 0 0,0 1 0,0-1 0,0 0 0,0 1 0,0-1 1,0 0-1,1 0 0,-1 0 0,0 0 0,0 0 0,0 0 0,0-1 0,0 1 1,0 0-1,0 0 0,0-1 0,0 1 0,0-1 0,0 1 0,0-1 0,0 1 1,0-1-1,0 0 0,0 1 0,0-1 0,0 0 0,-1 0 0,1 1 0,0-1 1,-1 0-1,1 0 0,0-1 0,3-4 55,0 0 0,0 0 0,-1-1-1,0 1 1,0-1 0,2-7 0,9-39 47,1-2 567,-10 42 381,-4 12-241,0 4 201,-1 5-974,0 0-1,1 0 1,0-1 0,0 1 0,0 0-1,1-1 1,1 1 0,-1-1 0,6 11-1,-6-15-100,0 0-1,0 0 0,0 0 0,0 0 0,1-1 0,-1 1 0,0-1 0,1 0 1,0 0-1,0 0 0,0 0 0,-1 0 0,2 0 0,-1-1 0,0 1 0,0-1 1,0 0-1,1 0 0,-1 0 0,1-1 0,-1 1 0,0-1 0,6 0 0,-4 0 76,-1 0 0,1 0 0,0-1 0,-1 0 0,1 0 0,-1 0-1,1 0 1,-1-1 0,0 1 0,0-1 0,1-1 0,-1 1 0,0 0 0,-1-1-1,1 0 1,0 0 0,-1 0 0,0 0 0,0-1 0,0 1 0,0-1-1,0 0 1,-1 1 0,1-1 0,-1-1 0,0 1 0,0 0 0,-1 0 0,1-1-1,0-5 1,2-4 282,-1-1 0,0 0-1,0-19 1,-1-44 4062,-2 64-2825,-8 26-756,5 14-671,0 0-1,2 0 0,1-1 1,1 1-1,9 49 1,1-7-261,3-1 1,44 124-1,-58-191 197,0 1 0,0-1 0,0 0 0,0 1 0,0-1 0,0 0 0,0 1 0,0-1 0,0 0 1,0 0-1,1 1 0,-1-1 0,0 0 0,0 1 0,0-1 0,0 0 0,0 0 0,1 1 0,-1-1 0,0 0 0,0 0 0,0 1 0,1-1 1,-1 0-1,0 0 0,0 0 0,1 0 0,-1 1 0,0-1 0,1 0 0,-1 0 0,0 0 0,0 0 0,1 0 0,-1 0 0,0 0 0,1 0 1,-1 0-1,0 0 0,1 0 0,0 0 0,4-14-122,-1-23 247,-9-75 170,-33-187 0,32 263 587,-2-60 0,9 95-852,-1 1-1,0 0 1,0-1 0,1 1-1,-1 0 1,0 0-1,1 0 1,-1-1-1,1 1 1,-1 0-1,0 0 1,1 0-1,-1 0 1,0 0-1,1 0 1,-1 0 0,1 0-1,-1 0 1,0 0-1,1 0 1,-1 0-1,1 0 1,-1 0-1,0 0 1,1 0-1,-1 0 1,0 0-1,1 1 1,-1-1 0,0 0-1,1 0 1,-1 0-1,0 1 1,1-1-1,-1 0 1,0 0-1,1 1 1,-1-1-1,0 1 1,7 5-18,-1 0 0,0 0 0,0 1-1,-1 0 1,1 0 0,-2 1 0,1 0 0,-1-1 0,5 14 0,-2-1-20,0 0 1,8 41-1,-11-44-44,-2 0-1,-1 1 1,0-1 0,-2 29-1,1-42-81,-1 0 0,0 0 1,0 0-1,0 0 0,0 0 0,-1 0 0,1-1 0,-1 1 0,0 0 0,0-1 0,-3 4 0,3-5-143,0 0 0,1-1 0,-1 1 0,0-1-1,0 1 1,0-1 0,0 0 0,-1 0 0,1 0-1,0 0 1,0 0 0,0-1 0,-1 1 0,1-1-1,-1 1 1,1-1 0,0 0 0,-1 0 0,1 0-1,-4 0 1,-2-5-4139,6-11-3055</inkml:trace>
  <inkml:trace contextRef="#ctx0" brushRef="#br0" timeOffset="10363.44">7424 152 6467,'0'0'16189,"0"-9"-15274,0-18-621,0 21-218,0 23-43,1 37 124,2-1 0,3-1 1,17 73-1,-15-85-139,-5-21-83,2 1 0,0 0 0,1-1 0,14 31 0,-19-48 3,0 0 0,0 0 0,0 0 0,0 0 0,0 0 0,1 0 0,-1-1 0,0 1 0,1 0 0,0-1 0,-1 1-1,1-1 1,0 0 0,0 0 0,-1 0 0,1 1 0,0-2 0,0 1 0,0 0 0,0 0 0,1-1 0,-1 1-1,0-1 1,0 1 0,0-1 0,0 0 0,1 0 0,-1 0 0,0 0 0,0-1 0,0 1 0,0 0 0,1-1 0,-1 0-1,0 1 1,3-3 0,0 1 4,0-1-1,0-1 0,0 1 1,0-1-1,-1 0 0,1 0 0,-1 0 1,0-1-1,-1 1 0,1-1 1,-1 0-1,4-6 0,0-4 150,-1-1 0,0 0 0,-1-1-1,-1 0 1,0 1 0,-2-1-1,0 0 1,0-1 0,-2-23-1,0 41 207,-2 22-321,2-18 6,-1-1 0,1 1 0,0-1 0,0 1 0,0-1 0,1 1 0,-1-1 0,1 0 0,0 1 0,0-1 0,0 0 0,2 4 0,-2-5-42,1-1 0,-1 1 1,1-1-1,-1 0 0,1 0 0,0 0 0,0 1 0,0-2 1,0 1-1,-1 0 0,1 0 0,0-1 0,1 1 0,-1-1 0,0 1 1,0-1-1,0 0 0,0 0 0,0 0 0,0 0 0,2-1 1,-2 1 35,-1 0 0,0 0 0,1 0 0,-1 0 0,1-1 0,-1 1 0,0 0 0,1-1 0,-1 0 0,0 1 0,0-1 1,1 0-1,-1 1 0,0-1 0,0 0 0,0 0 0,0 0 0,0 0 0,0 0 0,0 0 0,1-2 0,0-1-1,0 1 0,0-1 0,-1 0 0,1 0 0,-1 0 1,0 0-1,1-6 0,0-6 159,-1 0 0,-1-29 1,0 42-55,-1 1 0,1 0 1,-1 0-1,1-1 0,-1 1 1,0 0-1,0 0 0,0 0 1,0 0-1,0 0 0,0 0 1,-1 0-1,1 0 0,-1 0 1,1 0-1,-1 1 0,0-1 1,0 1-1,0-1 0,-3-1 1,4 2-52,0 1 0,-1-1 0,1 0 0,0 1 1,-1 0-1,1-1 0,-1 1 0,1 0 0,-1-1 0,1 1 1,-1 0-1,1 0 0,0 0 0,-1 1 0,1-1 0,-1 0 1,1 0-1,-1 1 0,1-1 0,0 1 0,-1-1 0,1 1 1,0 0-1,-1-1 0,1 1 0,0 0 0,0 0 0,0 0 1,0 0-1,0 0 0,0 0 0,0 0 0,0 0 0,-1 2 1,-2 5 7,0 0 1,0 0 0,1 0 0,0 0 0,0 1 0,1 0-1,0-1 1,1 1 0,0 0 0,0 9 0,1-1 12,0 0 0,1 0 0,0-1 0,7 25 1,-6-32-24,1 0 1,0-1-1,0 0 1,1 1-1,1-1 1,-1-1 0,1 1-1,0-1 1,12 14-1,-13-17-142,0-1 0,0 1 0,0-1 0,0 0 0,1 0 0,-1 0 0,1 0 0,0-1 0,0 0 0,0 0 0,0 0 0,0-1-1,0 1 1,0-1 0,1-1 0,-1 1 0,10-1 0,-5-4-2940,-4-16-2854</inkml:trace>
  <inkml:trace contextRef="#ctx0" brushRef="#br0" timeOffset="10549.78">6545 179 10629,'0'0'0</inkml:trace>
  <inkml:trace contextRef="#ctx0" brushRef="#br0" timeOffset="13011.72">8615 249 6131,'0'0'8316,"-2"13"-7625,-3 39-385,2 0 0,2 0 0,8 63 0,-5-107-322,0-1-1,0 0 1,0 1-1,1-1 1,0 0-1,1-1 1,0 1-1,0-1 1,0 1-1,8 7 1,-10-12-1,-1 0 0,1 0 1,0 0-1,0 0 0,0-1 1,1 1-1,-1-1 0,0 0 0,1 1 1,-1-1-1,0 0 0,1 0 1,-1 0-1,1-1 0,0 1 0,-1-1 1,1 1-1,0-1 0,-1 0 0,1 0 1,0 0-1,-1-1 0,1 1 1,0 0-1,-1-1 0,1 0 0,-1 1 1,1-1-1,-1 0 0,1-1 1,-1 1-1,0 0 0,4-3 0,0-1 35,-1 0 0,0 0-1,0-1 1,0 0 0,0 0-1,-1 0 1,0-1-1,-1 1 1,1-1 0,-1 0-1,0 0 1,3-14 0,1-4 264,-2 1 0,4-40 0,-4-27 2812,10 95-2795,8 15-282,38 40 0,-36-33-75,-21-21-89,1 1-397,-3-8-536,-3-1 1100,0-1 0,0 1 0,0-1 0,-1 1 0,1-1 1,-1 1-1,0 0 0,0-1 0,0 1 0,0 0 0,-1 1 1,1-1-1,-1 0 0,0 1 0,1-1 0,-1 1 0,0 0 0,-1 0 1,-3-2-1,4 1 39,-1 1 1,1 0 0,-1 0-1,0 0 1,1 1 0,-1 0-1,0-1 1,0 1 0,0 0-1,0 1 1,0-1 0,0 1-1,0 0 1,0 0 0,0 0-1,-1 0 1,1 1 0,-5 1-1,7-1-56,1 0 0,0 0-1,-1 0 1,1 0-1,0 0 1,0 1 0,0-1-1,0 0 1,0 1 0,0-1-1,0 1 1,0-1-1,1 1 1,-1 0 0,1-1-1,-1 1 1,1-1-1,-1 1 1,1 0 0,0 2-1,-2 39 35,2-35-35,0 2 7,0 0 0,1-1-1,0 1 1,1 0 0,0-1 0,1 0 0,0 1 0,4 9 0,-5-15-43,0 0-1,1 0 1,-1 0 0,0-1 0,1 1 0,0-1 0,0 1-1,0-1 1,1 0 0,-1 0 0,1-1 0,-1 1 0,1-1-1,0 1 1,0-1 0,0 0 0,0-1 0,0 1 0,1-1-1,6 2 1,-9-3 8,-1 0-1,1 1 1,0-1-1,0 0 0,0 0 1,-1 0-1,1 0 1,0-1-1,0 1 1,0 0-1,-1-1 1,1 1-1,0-1 1,0 0-1,-1 1 1,1-1-1,-1 0 0,1 0 1,-1 0-1,4-3 1,-3 2 26,0-1 0,0 0 1,0 0-1,0 0 0,0 0 0,-1 0 1,0 0-1,1-1 0,-1 1 1,1-5-1,1-10 290,-1 0 0,-1 1 0,0-29 0,-2 30 75,1-10 908,0 25-892,0 15-274,0-1-126,0-1 0,1 1 0,0-1 0,1 1 0,5 21 0,-5-31-75,-1 1-1,0-1 1,1 0 0,0 0-1,0 0 1,0 0 0,0 0-1,0 0 1,1-1 0,-1 1-1,1-1 1,0 1 0,0-1-1,-1 0 1,2 0 0,-1-1 0,0 1-1,0 0 1,0-1 0,1 0-1,-1 0 1,1 0 0,-1 0-1,1-1 1,6 1 0,-5 0-18,0 0 0,0-1 0,0 0 0,0 0 0,0-1 0,0 1 0,0-1 0,0 0 0,0-1 0,0 1 0,7-4 0,-8 3 54,-1 0-1,0-1 1,0 1 0,0-1-1,0 0 1,0 0-1,0 0 1,-1 0-1,0 0 1,1-1-1,-1 1 1,-1-1 0,1 1-1,0-1 1,1-5-1,2-9 216,-1 0 0,0 0 0,-1 0 0,0-35 0,-6-75 864,3 128-1021,-2-20 296,-1 0 0,-1 1-1,0-1 1,-1 1 0,-10-23 0,15 42-283,0-1 0,0 1 1,0 0-1,0-1 0,0 1 1,0 0-1,0-1 1,-1 1-1,1 0 0,0-1 1,0 1-1,0 0 0,0-1 1,0 1-1,-1 0 1,1-1-1,0 1 0,0 0 1,-1 0-1,1-1 0,0 1 1,0 0-1,-1 0 1,1 0-1,0-1 0,-1 1 1,1 0-1,0 0 1,-1 0-1,1 0 0,0 0 1,-1 0-1,1-1 0,0 1 1,-1 0-1,1 0 1,0 0-1,-1 0 0,1 0 1,0 0-1,-1 0 0,1 1 1,0-1-1,-1 0 1,1 0-1,0 0 0,-1 0 1,1 0-1,0 0 1,-1 1-1,1-1 0,0 0 1,-1 0-1,1 0 0,0 1 1,-11 17-62,5 2 53,1 0 0,0-1 0,1 2 0,2-1 0,0 0 0,1 1 0,1-1 0,5 40 0,-3-44 4,1-1 0,1 0 0,0 0 0,1 0 0,1-1 0,0 0 0,1 0 0,1 0 1,0-1-1,1 0 0,0-1 0,17 18 0,-21-26-4,-1 0 0,1-1 0,-1 0 0,1 0 0,0 0 0,1 0 0,-1-1 0,10 3 0,-13-4-5,0 0-1,0-1 1,-1 1-1,1-1 1,0 1-1,0-1 0,0 0 1,0 0-1,0 0 1,0 0-1,0 0 1,0 0-1,0-1 1,0 1-1,0-1 0,0 1 1,0-1-1,-1 0 1,1 0-1,0 0 1,0 0-1,-1 0 1,1 0-1,-1 0 0,1 0 1,-1-1-1,1 1 1,1-3-1,3-9 1,0 0-1,-1-1 0,-1 0 1,0 0-1,-1 0 0,-1-1 1,0 1-1,-1-1 0,0-15 1,0 6 24,1 0 1,6-26-1,-7 50-33,-1-1 0,1 1 0,-1-1 0,0 1 0,1 0 0,-1 0 0,1-1 0,-1 1 0,1 0 0,-1 0 0,1-1 0,-1 1 0,1 0 0,-1 0-1,1 0 1,-1 0 0,1 0 0,-1 0 0,1 0 0,-1 0 0,1 0 0,-1 0 0,1 0 0,0 0 0,-1 0 0,1 0 0,-1 0 0,1 0 0,-1 1 0,1-1 0,-1 0 0,0 0 0,1 1 0,-1-1 0,1 0 0,0 1 0,18 11-308,-13-7 90,7 7-974,-13-12 1181,0 0 1,0 0 0,0 0-1,0 0 1,0 0-1,0-1 1,1 1-1,-1 0 1,0 0-1,0 0 1,0 0 0,0 0-1,0 0 1,0 0-1,0 0 1,0 0-1,0-1 1,0 1 0,0 0-1,0 0 1,0 0-1,0 0 1,1 0-1,-1 0 1,0 0 0,0 0-1,0 0 1,0 0-1,0 0 1,0 0-1,0 0 1,0 0-1,1 0 1,-2-1 42,1 0-1,-1 0 1,0 0 0,1 0-1,-1 1 1,0-1 0,1 0-1,-1 1 1,0-1 0,0 0-1,0 1 1,0-1 0,0 1-1,0-1 1,0 1 0,1 0-1,-1-1 1,0 1 0,0 0-1,0 0 1,-1 0 0,1 0-1,0 0 1,0 0 0,0 0-1,0 0 1,0 0 0,0 0-1,0 0 1,0 1 0,0-1-1,0 0 1,0 1 0,0-1-1,-1 2 1,0-1-17,0 0 0,-1 0 0,1 0 0,0 1 0,0 0 0,1-1-1,-1 1 1,0 0 0,1-1 0,-1 1 0,1 0 0,-1 0 0,-1 4 0,0 2 0,1 1 1,0 0-1,0-1 0,1 1 0,0 0 0,0 0 1,1 0-1,0 0 0,1 0 0,0-1 1,0 1-1,3 9 0,-3-14-11,0 1-1,1-1 1,-1-1 0,1 1-1,0 0 1,0 0 0,0-1-1,1 1 1,-1-1-1,1 1 1,0-1 0,0 0-1,0 0 1,0-1 0,0 1-1,1-1 1,-1 1-1,1-1 1,0 0 0,-1 0-1,1-1 1,0 1 0,0-1-1,0 0 1,0 0-1,1 0 1,4 0 0,-5 0-30,1-1 0,-1 0 1,1 0-1,-1 0 0,1 0 0,-1-1 1,1 0-1,-1 0 0,0 0 0,1 0 1,-1-1-1,0 1 0,0-1 1,5-3-1,-6 2 38,1 0-1,0-1 1,-1 0 0,1 0-1,-1 0 1,0 0 0,0 0 0,-1 0-1,1-1 1,-1 1 0,0-1-1,2-7 1,2-6 657,-2-1 1,0 1-1,3-30 0,-8 81-740,-1-23-20,1 0 0,1 0 0,0 0 1,0 0-1,1 0 0,0 0 0,1 0 0,5 18 0,-5-26-41,-1 1-1,1-1 1,0 0-1,0 0 1,0-1 0,0 1-1,0 0 1,0-1-1,0 1 1,0-1-1,1 1 1,-1-1-1,1 0 1,-1 0-1,1 0 1,-1-1-1,1 1 1,0-1 0,-1 1-1,1-1 1,4 0-1,-4 1 99,0-1-1,0-1 1,0 1-1,0 0 1,1-1-1,-1 1 1,-1-1-1,1 0 1,0 0 0,0 0-1,0 0 1,0 0-1,-1-1 1,1 0-1,0 1 1,-1-1-1,0 0 1,4-3-1,1-6 111,-1 1 0,0-1-1,-1 0 1,0 0-1,-1-1 1,5-21-1,-5 16 1739,0-1 0,2-34-1,-14 189-1705,8-134-145,0-1 0,1 0-1,-1 0 1,1 1 0,-1-1-1,1 0 1,0 0 0,0 0 0,0 0-1,0 0 1,0 0 0,1 0 0,-1 0-1,0 0 1,1-1 0,-1 1-1,1 0 1,0-1 0,0 1 0,-1-1-1,1 0 1,0 0 0,0 0-1,0 0 1,1 0 0,-1 0 0,0 0-1,0 0 1,0-1 0,1 1-1,-1-1 1,0 0 0,0 0 0,4 0-1,-2 0-6,0 0 0,0 0 1,0 0-1,0 0 0,0-1 0,0 0 0,0 0 0,0 0 0,0 0 0,0-1 0,0 1 0,-1-1 0,1 0 1,-1 0-1,1-1 0,-1 1 0,0-1 0,5-4 0,2-8 45,-1 0 0,0 0 0,-1-1-1,-1-1 1,0 1 0,-2-1 0,1 0 0,3-26 0,-3 1 187,-1-1 0,-1-56 0,-3 64 124,0 24-19,0 0 0,-1 0-1,0 0 1,-1 0 0,0 0 0,0 0 0,-2 1 0,-5-20 0,8 30-273,0 0 1,0 0 0,0 0 0,0 0 0,0 0 0,0 0 0,0-1-1,0 1 1,0 0 0,0 0 0,0 0 0,-1 0 0,1 0 0,0 0-1,0 0 1,0 0 0,0 0 0,0 0 0,0 0 0,0-1 0,0 1 0,0 0-1,-1 0 1,1 0 0,0 0 0,0 0 0,0 0 0,0 0 0,0 0-1,0 0 1,-1 0 0,1 0 0,0 0 0,0 0 0,0 0 0,0 0 0,0 0-1,0 0 1,0 0 0,-1 0 0,1 1 0,0-1 0,0 0 0,0 0-1,0 0 1,0 0 0,0 0 0,0 0 0,0 0 0,0 0 0,-1 0-1,1 0 1,0 0 0,0 1 0,0-1 0,0 0 0,0 0 0,0 0 0,0 0-1,0 0 1,0 0 0,0 0 0,0 0 0,0 1 0,0-1 0,0 0-1,0 0 1,0 0 0,-3 11-59,-3 23 43,3 0 0,1 0 0,1 0 1,6 53-1,-2-61 16,1 1 0,1-1 0,1-1 0,1 1 0,2-1 0,0 0 0,18 33 0,-25-55-139,0 1 0,1-1 0,-1 0 0,1 0 0,0 0 0,-1 0 0,1 0 0,0-1 0,1 1 0,-1-1 0,0 0 0,1 0 0,5 3 0,-2-3-825,0 0 1,0-1-1,0 1 1,0-1-1,0-1 1,12 1-1,10-1-4634</inkml:trace>
  <inkml:trace contextRef="#ctx0" brushRef="#br0" timeOffset="13708.99">10321 354 4402,'0'0'17253,"-12"-12"-16682,-36-39-347,47 50-212,1 0-1,-1 0 0,0 0 0,0 0 1,0 0-1,0 0 0,0 0 0,-1 1 1,1-1-1,0 1 0,0-1 0,0 0 1,-1 1-1,1 0 0,0-1 1,0 1-1,-1 0 0,1 0 0,0 0 1,-1-1-1,1 2 0,0-1 0,-1 0 1,1 0-1,0 0 0,-1 0 0,1 1 1,0-1-1,-1 1 0,1-1 1,0 1-1,0-1 0,0 1 0,-2 1 1,0 1 10,0 0 0,0 0 0,1 0 1,-1 1-1,1-1 0,0 1 0,-3 5 1,4-6-11,-3 9 15,0 1 0,1 0 0,0 0 0,1 0 0,0 0 0,1 0 1,0 0-1,3 26 0,-1-27-7,-1-8-45,0 0 1,1 0 0,-1 0 0,1 0 0,0 0 0,1 0 0,-1 0-1,0 0 1,1-1 0,0 1 0,0-1 0,0 1 0,1-1-1,3 5 1,-4-6 0,0 0-1,0-1 1,-1 1-1,1-1 1,1 1 0,-1-1-1,0 0 1,0 0-1,0 0 1,0 0-1,1 0 1,-1-1 0,1 1-1,-1-1 1,0 1-1,1-1 1,-1 0-1,1 0 1,-1 0-1,0 0 1,1-1 0,-1 1-1,1 0 1,-1-1-1,5-1 1,-4 0 31,0 0 0,0 0 0,0-1 1,0 1-1,0 0 0,0-1 0,-1 0 0,1 0 0,-1 0 1,0 0-1,0 0 0,0 0 0,0 0 0,0-1 1,-1 1-1,1-1 0,0-3 0,3-8 229,-1 0 0,3-26 1,-3-21 1886,-4 62-1883,0 10-373,0-3 137,0 5-3,0-1 0,1 1 0,0 0 0,0-1 0,5 15 0,-5-24-45,0 1 0,0 0 1,0-1-1,0 1 1,1 0-1,-1-1 0,1 1 1,-1-1-1,1 0 1,0 0-1,0 1 0,0-1 1,0-1-1,1 1 1,-1 0-1,1 0 0,-1-1 1,1 1-1,-1-1 1,1 0-1,0 0 0,-1 0 1,1 0-1,0 0 1,0-1-1,0 1 0,3-1 1,-2 0 6,0 1-1,0-1 1,0 0 0,0-1 0,0 1 0,0-1-1,0 1 1,0-1 0,-1-1 0,1 1 0,0 0-1,-1-1 1,1 0 0,-1 0 0,5-3 0,-3 1 16,0 0 1,-1-1-1,1 0 1,-1 0-1,-1 0 1,1 0-1,-1-1 0,0 0 1,3-6-1,0-3 26,0 0-1,-1-1 1,-1 1 0,-1-1-1,0 0 1,0-20-1,-1 0 48,-6-61 0,3 83 99,0 0 0,-2 0 0,1 0-1,-2 1 1,0-1 0,0 1 0,-1-1-1,-1 2 1,-12-21 0,14 70 358,5 4-492,2 0 0,2 0 1,1 0-1,15 50 0,-5-27-66,-8-30-287,1 0 1,1-1 0,18 38 0,-22-65-1366,-5-16-8975</inkml:trace>
  <inkml:trace contextRef="#ctx0" brushRef="#br0" timeOffset="14778.01">10551 319 4690,'0'0'13708,"0"-7"-13201,3-9-457,4 12 21,18 20-196,0 2-445,-13-11-276,-1-1 1,1-1-1,0 0 0,1-1 0,-1 0 1,1 0-1,0-2 0,0 1 1,0-2-1,0 0 0,0 0 0,1-1 1,-1-1-1,15-2 0,-25 2 1063,0 0 0,0 0-1,0 0 1,-1 0 0,1 0-1,0 0 1,-1-1 0,1 0-1,-1 1 1,0-1 0,1 0-1,-1 0 1,0 0 0,0 0-1,0 0 1,0-1 0,-1 1-1,1-1 1,-1 1 0,3-5-1,-2 2 614,0 0-1,0 0 0,-1 0 1,0 0-1,0 0 0,0 0 1,0-1-1,-1 1 0,0 0 1,0-9-1,-1 13-726,0-1 0,1 0 0,-1 1 0,0-1-1,0 1 1,0-1 0,0 1 0,0 0 0,0-1 0,0 1-1,0 0 1,0 0 0,-1 0 0,1 0 0,-1 0 0,1 0 0,-1 0-1,1 0 1,-1 1 0,1-1 0,-1 0 0,1 1 0,-1-1-1,0 1 1,1 0 0,-1 0 0,0-1 0,0 1 0,1 0-1,-1 1 1,-3-1 0,1 0-80,1 0 0,-1 1 0,0-1 0,1 1-1,-1-1 1,0 1 0,1 0 0,-1 0 0,1 1 0,-1-1-1,1 1 1,0 0 0,-1 0 0,-2 2 0,0 5 1,0-1 0,1 1 1,0 0-1,0 1 0,1-1 0,0 1 0,1 0 1,0 0-1,0 0 0,1 0 0,1 0 1,-1 1-1,2-1 0,0 19 0,0-22-32,1-1 1,0 0-1,0 0 0,1 0 0,-1 1 1,1-2-1,0 1 0,1 0 0,0 0 0,0-1 1,5 8-1,-5-9-44,-1-1 1,1 0 0,0-1-1,0 1 1,1 0-1,-1-1 1,0 0-1,1 0 1,0 0 0,-1 0-1,1 0 1,0-1-1,0 0 1,0 0 0,0 0-1,0 0 1,0 0-1,7-1 1,-7 0 20,0 1 1,0-2-1,0 1 0,0 0 1,0-1-1,-1 0 0,1 1 1,0-2-1,0 1 0,-1 0 1,1-1-1,-1 1 1,1-1-1,3-3 0,-2 1 34,-1 0 0,0 0 0,0-1-1,0 1 1,-1-1 0,0 0-1,0 0 1,0 0 0,2-6 0,2-5 266,-1 0 1,-1 0-1,-1-1 0,0 1 1,-1-1-1,-1 0 1,0 0-1,-2 0 1,-2-34-1,2 51-255,1-1-1,-1 1 0,0 0 1,0-1-1,0 1 1,0 0-1,0-1 0,0 1 1,0 0-1,0-1 0,0 1 1,0 0-1,0-1 1,0 1-1,-1 0 0,1-1 1,0 1-1,0 0 1,0 0-1,0-1 0,0 1 1,-1 0-1,1-1 1,0 1-1,0 0 0,0 0 1,-1-1-1,1 1 0,0 0 1,0 0-1,-1 0 1,1-1-1,0 1 0,-1 0 1,1 0-1,0 0 1,-1 0-1,1 0 0,0 0 1,-1 0-1,1-1 1,0 1-1,-1 0 0,1 0 1,0 0-1,-1 0 0,-8 12-71,8-7 28,0-1-1,0 1 1,0-1-1,1 1 1,0-1-1,0 1 0,0-1 1,0 1-1,1-1 1,-1 0-1,1 1 1,0-1-1,1 1 1,-1-1-1,1 0 1,0 0-1,0 0 1,0 0-1,0 0 1,1 0-1,0-1 1,-1 1-1,1-1 1,7 6-1,-5-5-207,1 0-1,-1 0 1,1 0-1,0-1 1,0 0-1,1 0 1,-1-1 0,1 1-1,-1-1 1,1-1-1,0 1 1,-1-1-1,1 0 1,0-1-1,11 0 1,-14-1 182,-1 1 0,0-1 0,0 0 0,0 0-1,1 0 1,-1 0 0,0-1 0,-1 1 0,1-1 0,0 0 0,0 0-1,-1 0 1,1 0 0,-1 0 0,1 0 0,-1-1 0,0 1 0,0-1 0,0 0-1,-1 0 1,1 1 0,0-1 0,-1 0 0,0 0 0,0-1 0,0 1 0,0 0-1,0 0 1,0-5 0,2-11 752,0-1 0,-2 0-1,-1-34 1,0 33 281,0 16-691,0-16 277,0 21-509,0-1-1,0 1 1,0-1-1,0 1 1,0-1 0,0 1-1,0-1 1,0 1-1,0-1 1,0 1 0,-1-1-1,1 1 1,0 0-1,0-1 1,0 1 0,-1-1-1,1 1 1,0-1-1,-1 1 1,1 0 0,0-1-1,-1 1 1,1 0-1,0-1 1,-1 1 0,1 0-1,-1-1 1,0 1-1,0 2-72,0 0-1,0 0 1,1 0-1,-1 0 0,0 0 1,1 0-1,-1 1 0,1-1 1,0 0-1,0 0 0,0 4 1,0-6 17,-1 10-21,1-1 1,0 0-1,1 0 0,0 0 0,0 0 1,1 0-1,5 16 0,-6-22-57,1 0-1,-1 0 0,1-1 0,0 1 0,-1-1 0,1 1 1,0-1-1,0 0 0,1 1 0,-1-1 0,0 0 1,1-1-1,-1 1 0,1 0 0,0-1 0,0 1 0,-1-1 1,1 0-1,0 0 0,0 0 0,0 0 0,0-1 1,0 1-1,0-1 0,0 0 0,7 0 0,-7 0 18,1 0-1,0 0 1,0 0-1,0-1 1,-1 0-1,1 1 1,0-1-1,-1-1 1,1 1-1,-1 0 1,1-1-1,-1 0 1,5-3-1,-3 1 63,-1 0-1,0 0 0,0-1 0,0 0 1,-1 0-1,0 0 0,0 0 1,3-6-1,3-13 727,-1 0 0,-1 0 0,-1 0 1,-1-1-1,1-28 0,-6 75-767,5 144 7,-2-140 46,1 1 0,1-1-1,1 0 1,12 33-1,-13-48-122,3 16-3356</inkml:trace>
  <inkml:trace contextRef="#ctx0" brushRef="#br0" timeOffset="23407.12">1833 1587 4994,'0'0'10965,"-26"3"-10805,39 2-160,15-2 401,9-1 271,10-2-496,4 0-16,2 0-160,-6-3-1056,-5-7-2114,-12-1-1936</inkml:trace>
  <inkml:trace contextRef="#ctx0" brushRef="#br0" timeOffset="23628.12">2070 1494 4098,'0'0'14433,"-4"-8"-13555,11 11-839,-1 1 1,1 0-1,-1 0 1,0 1-1,-1-1 1,1 1-1,6 8 1,-3-4-20,0-1-8,-1 1 1,0 0-1,0 0 0,-1 1 0,0 0 1,5 11-1,-10-16-181,1 0-1,-1 1 1,0-1-1,0 1 1,-1 0 0,0-1-1,0 1 1,0 0 0,0 0-1,-1 0 1,0 0 0,0-1-1,-1 1 1,-1 8 0,0-10-203,0 0 1,0-1 0,0 0-1,0 1 1,0-1 0,-1 0-1,0 0 1,1 0 0,-1 0 0,0-1-1,0 1 1,-1-1 0,1 0-1,0 0 1,-1 0 0,-5 2-1,-14 7-4811</inkml:trace>
  <inkml:trace contextRef="#ctx0" brushRef="#br0" timeOffset="24419.87">3077 1576 5010,'0'0'12630,"-7"-15"-11272,-27-43-141,33 56-1173,0 0 1,0 0 0,-1 1 0,1-1 0,0 0-1,-1 1 1,0 0 0,1-1 0,-1 1 0,0 0-1,0-1 1,0 1 0,1 0 0,-1 1 0,0-1 0,-1 0-1,1 0 1,0 1 0,0-1 0,0 1 0,0 0-1,0 0 1,0 0 0,-1 0 0,1 0 0,0 0-1,0 0 1,0 1 0,0-1 0,0 1 0,0-1-1,0 1 1,0 0 0,0 0 0,0 0 0,0 0 0,0 0-1,0 1 1,1-1 0,-1 0 0,0 1 0,1-1-1,-2 3 1,-4 4-26,1 0 1,1 0-1,0 1 0,0-1 0,0 1 0,1 0 1,0 1-1,1-1 0,0 1 0,0 0 0,-1 16 1,1 2 33,1 0 1,4 55 0,-2-77-61,1 1 0,0 0 1,0 0-1,0 0 0,1-1 0,0 1 0,0-1 0,1 1 0,0-1 0,0 0 0,1 0 0,-1 0 0,1 0 0,0-1 1,1 0-1,0 1 0,-1-2 0,2 1 0,-1-1 0,0 1 0,1-1 0,0-1 0,0 1 0,0-1 0,0 0 0,0 0 1,1-1-1,-1 0 0,1 0 0,0-1 0,12 2 0,-13-3-19,-1 1-1,0-1 1,0 0 0,1-1-1,-1 1 1,0-1 0,0 0-1,0-1 1,0 1 0,0-1-1,5-2 1,-7 2 25,-1 0 0,1 0 0,-1 0 1,0 0-1,1-1 0,-1 1 0,0-1 0,0 1 0,-1-1 0,1 0 0,-1 0 0,1 1 1,-1-1-1,0 0 0,0 0 0,0-1 0,0 1 0,-1 0 0,1-6 0,1-5 6,-1 1 0,-1-1 0,0 0 0,-1 0 0,0 1 0,-1-1 0,0 1 0,-2-1 0,1 1 0,-1 0 0,-1 0 0,-1 0 0,0 1 0,0 0 0,-1 0 0,-1 1 0,0-1 0,0 2 0,-1-1 0,-13-11-1,21 21-26,0 0 0,0-1 0,-1 1 0,1 0 0,0 0 0,-1 0 0,1 0 0,-1 1 0,1-1 0,-1 0 0,1 1 0,-1-1-1,0 1 1,1-1 0,-1 1 0,0 0 0,1-1 0,-3 1 0,3 1-57,0-1 0,0 0 1,0 1-1,0-1 0,0 1 0,1-1 1,-1 1-1,0-1 0,0 1 0,0 0 1,1-1-1,-1 1 0,0 0 0,1 0 1,-1 0-1,1-1 0,-1 1 0,1 0 0,-1 0 1,1 0-1,0 0 0,-1 1 0,-1 4-361,1 0-1,0 0 0,0-1 1,1 1-1,0 0 0,0 0 0,0 0 1,2 10-1,-1-12-122,0 1 0,1-1 0,-1 1 0,1-1 0,4 8 0,20 21-5138</inkml:trace>
  <inkml:trace contextRef="#ctx0" brushRef="#br0" timeOffset="24795.4">3285 1728 10341,'0'0'12373,"0"-5"-12146,2-6-237,2 9 8,10 21 20,13 42 102,-16-24-19,-1-5-1011,-12-60 729,-5-10 245,3 15 4,0-1 1,0-27-1,4 51-114,1-1-1,-1 1 1,0 0 0,0-1-1,1 1 1,-1 0 0,0-1-1,1 1 1,-1 0-1,0-1 1,1 1 0,-1 0-1,1 0 1,-1-1-1,1 1 1,-1 0 0,0 0-1,1 0 1,-1 0-1,1 0 1,-1 0 0,1-1-1,-1 1 1,1 0 0,-1 0-1,1 0 1,-1 1-1,1-1 1,-1 0 0,1 0-1,-1 0 1,0 0-1,1 0 1,0 1 0,19 5-2575,-14-2 1458,0 1 0,0 0 0,-1 0 1,1 1-1,4 7 0,7 9-4487</inkml:trace>
  <inkml:trace contextRef="#ctx0" brushRef="#br0" timeOffset="26089.79">3592 1666 5619,'0'0'13779,"-12"-7"-13165,-39-22-393,50 29-217,0-1 0,0 1-1,0-1 1,0 1 0,-1 0 0,1 0-1,0 0 1,0 0 0,-1 0 0,1 0-1,0 0 1,0 0 0,0 0-1,-1 0 1,1 1 0,0-1 0,0 0-1,0 1 1,0-1 0,0 1 0,-1 0-1,1-1 1,0 1 0,0 0-1,1-1 1,-1 1 0,0 0 0,0 0-1,0 0 1,0 0 0,1 0 0,-1 0-1,0 0 1,1 0 0,-1 0-1,1 0 1,-1 2 0,-2 2 9,-2 3 10,1 1 0,1 0 1,-1 0-1,1 0 0,0 0 0,1 0 0,0 0 0,0 11 1,1-3-15,0 1 0,1-1 0,3 27 0,-2-42-50,-1 0 0,1 0 0,-1 0-1,1 0 1,0 0 0,0 0 0,0 0-1,0 0 1,0-1 0,1 1 0,-1 0-1,0-1 1,1 1 0,-1-1 0,1 1-1,0-1 1,-1 0 0,1 0 0,0 1-1,0-1 1,0 0 0,0-1 0,0 1-1,0 0 1,0-1 0,0 1 0,0-1-1,0 1 1,0-1 0,0 0 0,4 0-1,-2 0-42,0 0 0,0 0 0,1 0 0,-1-1 0,0 0 0,0 0 0,0 0 1,0 0-1,0 0 0,0-1 0,0 0 0,0 0 0,0 0 0,5-4 0,-2-2 115,0 0 1,-1 0-1,0-1 1,0 0-1,-1 0 1,0 0-1,-1-1 1,0 1-1,0-1 1,-1 0-1,-1 0 1,0 0-1,0-1 1,-1 1-1,0 0 1,-1-15-1,0 6 384,-1-1-1,-1 1 1,0 0 0,-2 0-1,0 1 1,-1-1-1,-15-34 1,20 53-401,-2-4 150,1 0-1,-1 0 1,0 1 0,0-1-1,-1 0 1,1 1 0,-1 0-1,0-1 1,0 1 0,-3-3-1,5 8-162,0 1 0,0-1-1,0 0 1,1 0 0,-1 1-1,1-1 1,-1 0 0,1 1-1,0-1 1,0 5 0,0-6-1,-1 19 6,0 0 0,2 1 0,0-1 0,2 0 0,0 0 0,1-1 0,1 1 0,10 26 0,-12-39 47,4 11-198,1 0-1,0 0 1,18 27-1,-23-41-20,0 0 0,1 0-1,-1 0 1,0-1 0,1 0 0,0 1-1,0-1 1,8 4 0,-10-6 27,0 0 0,1 0 1,-1 0-1,1 0 0,-1-1 0,1 1 1,-1-1-1,1 0 0,-1 0 0,1 1 1,-1-2-1,1 1 0,-1 0 0,1 0 1,-1-1-1,1 0 0,-1 1 0,3-2 1,-1 0 115,0-1 1,-1 1-1,0 0 1,1-1 0,-1 0-1,0 0 1,-1 0-1,1 0 1,0 0-1,-1-1 1,0 1 0,1-1-1,-2 1 1,1-1-1,0 0 1,-1 0-1,3-8 1,0-4 114,0 0 1,-2-1-1,2-17 0,-3-33 2776,-1 67-2598,0 22-652,0-19 290,0-1 1,0 1-1,1 0 1,-1-1-1,1 1 1,0-1-1,0 1 1,0-1-1,0 0 1,0 1-1,0-1 0,1 0 1,-1 0-1,1 0 1,2 3-1,-3-3-68,1-1-1,-1 0 0,0 0 1,1 0-1,-1 0 0,0-1 1,1 1-1,-1 0 0,1 0 1,-1-1-1,1 1 0,0-1 1,-1 0-1,1 1 0,-1-1 1,1 0-1,0 0 0,-1 0 1,1 0-1,0 0 0,-1 0 1,1-1-1,0 1 0,-1 0 1,1-1-1,2-1 0,-3 1 139,0 0 1,0 0-1,1 0 0,-1 0 0,-1 0 0,1 0 0,0-1 0,0 1 0,0 0 1,-1-1-1,1 1 0,0-1 0,-1 1 0,1 0 0,-1-1 0,0 1 0,0-1 1,1 0-1,-1 1 0,0-3 0,0-38 294,-1 30-93,1 5-110,1-1 489,-2 0 0,1 0 0,-1-1 0,-3-12 0,4 20-493,0 0 1,0 0-1,-1-1 0,1 1 1,0 0-1,-1 0 1,1 0-1,-1 0 0,1 0 1,-1 0-1,1 1 0,-1-1 1,0 0-1,0 0 0,1 0 1,-1 0-1,0 1 1,0-1-1,0 0 0,0 1 1,0-1-1,0 1 0,0-1 1,0 1-1,0 0 0,0-1 1,0 1-1,0 0 1,0 0-1,0-1 0,-1 1 1,1 0-1,0 0 0,0 0 1,0 0-1,0 1 0,0-1 1,0 0-1,0 0 1,0 1-1,0-1 0,0 0 1,0 1-1,-2 0 0,1 0-65,1 1 0,-1 0 0,0-1 0,0 1 0,1 0-1,-1-1 1,1 1 0,-1 0 0,1 0 0,0 0 0,0 1 0,-1-1 0,2 0-1,-1 0 1,0 1 0,0-1 0,1 0 0,-1 4 0,-5 46 50,6-41-43,0 1-1,0-1 0,1 0 0,0 0 1,1 0-1,1 0 0,-1 0 0,2 0 1,4 11-1,-6-18-95,0 0 0,0 0 0,1 0 0,-1 0 0,1-1 0,0 1 0,0-1 0,0 1 0,1-1 0,-1 0 1,1 0-1,0-1 0,0 1 0,0-1 0,0 0 0,0 0 0,0 0 0,0 0 0,1-1 0,-1 1 0,1-1 0,-1-1 0,1 1 0,7 0 0,-8-1 46,1 0 0,-1 0 0,1 0-1,-1-1 1,1 0 0,-1 0 0,1 0-1,-1 0 1,0-1 0,1 1 0,-1-1-1,0 0 1,0 0 0,-1-1 0,1 1-1,5-6 1,-3 3 96,-2-1 0,1 0 0,-1 0 0,1-1 0,-2 1 0,1-1 0,-1 1 0,0-1 0,3-10 0,-3 2 499,1 1 0,-2-1 0,0 1 0,-1-1 0,-1-27 1,-1 21 333,1 21-882,0 0 1,0-1-1,1 1 0,-1 0 0,0 0 1,0 0-1,0 0 0,0 0 0,-1-1 0,1 1 1,0 0-1,0 0 0,0 0 0,0 0 1,0 0-1,0-1 0,0 1 0,0 0 0,0 0 1,0 0-1,0 0 0,0 0 0,0 0 1,-1-1-1,1 1 0,0 0 0,0 0 0,0 0 1,0 0-1,0 0 0,0 0 0,0 0 1,-1 0-1,1 0 0,0 0 0,0 0 1,0 0-1,0 0 0,0 0 0,-1-1 0,1 1 1,0 0-1,0 0 0,0 1 0,0-1 1,-1 0-1,1 0 0,0 0 0,0 0 0,0 0 1,0 0-1,0 0 0,0 0 0,-1 0 1,1 0-1,0 0 0,0 0 0,0 0 0,0 0 1,0 1-1,0-1 0,0 0 0,-1 0 1,1 0-1,0 0 0,0 0 0,0 1 0,-8 8-147,6-3 131,0 0 0,0 0 0,1 0 0,0 0 0,0 0 0,0 0 0,1 0 0,0 0 0,0 0 0,1 0 0,1 8-1,-2-11-93,1-1 0,0 1 0,-1 0 0,2-1 0,-1 1 0,0-1 0,0 0 0,1 1 0,-1-1 0,1 0 0,0 0 0,-1 0 0,1 0 0,0 0 0,0 0 0,1 0 0,-1-1 0,0 1 0,0-1 0,1 0 0,-1 0 0,1 1 0,-1-2 0,1 1 0,0 0 0,-1 0 0,5 0 0,-3 0-82,0-1 1,1 1-1,-1-1 0,1 0 1,-1 0-1,0 0 1,1-1-1,-1 1 0,0-1 1,0 0-1,1 0 1,-1-1-1,0 1 0,0-1 1,0 0-1,5-3 1,-5 1 265,1 0 0,-2 0 1,1-1-1,0 1 0,-1-1 0,0 0 1,0 0-1,0 0 0,-1 0 0,0 0 1,0-1-1,2-7 0,1-12 1805,-1 0-1,1-32 1,-5 56-1445,0 20-635,0 3-71,0-1 0,5 32 0,-3-46-264,-1-1 0,1 0 1,0 1-1,0-1 1,4 7-1,-4-10-121,0 0 0,0 0 0,0-1 0,0 1 0,0 0 0,1-1 0,-1 1 0,1-1 0,-1 0 0,6 3 0,15 5-7444</inkml:trace>
  <inkml:trace contextRef="#ctx0" brushRef="#br0" timeOffset="26865.07">4673 1524 7587,'0'0'14887,"-15"-11"-14495,-52-31-205,66 42-182,-1-1 0,1 0 0,-1 1 0,1-1 0,-1 1 0,1 0 0,-1-1 0,0 1 0,1 0-1,-1 0 1,1 0 0,-1 0 0,0 0 0,1 1 0,-1-1 0,0 0 0,1 1 0,-1-1 0,1 1 0,-1-1 0,1 1 0,-1 0-1,1 0 1,0 0 0,-2 1 0,-1 1 2,1 1-1,-1-1 1,1 1-1,0 0 1,-4 8-1,3-6 1,-1 2 26,0 0 1,1 0-1,0 0 1,1 1-1,-5 16 1,7-20-58,0 0 0,0 0 0,0 1 0,1-1 1,-1 0-1,1 1 0,1-1 0,-1 0 0,1 0 0,0 1 0,2 6 0,-2-9-52,1-1 0,-1 0 0,1 1 0,0-1 0,0 0 0,0 0 0,0 0 0,0 0 0,1-1 0,-1 1 0,0 0 0,1-1 0,-1 0 0,1 0 0,0 1 1,-1-2-1,1 1 0,0 0 0,0 0 0,-1-1 0,1 0 0,0 1 0,0-1 0,0 0 0,5-1 0,-3 1-36,-1 0 0,1 0 0,0-1 0,-1 0 0,1 0 0,-1 0 0,1 0 0,-1-1 0,1 0 0,-1 0 0,0 0 0,0 0 0,0-1 0,0 1 0,4-5 0,-5 3 227,0 0-1,0 0 1,-1 0-1,1-1 0,-1 1 1,0-1-1,0 0 1,-1 0-1,1 0 1,-1 0-1,1-7 1,0-57 1981,-3 43-1737,1 26-354,0 0 0,0 0 0,-1 0 0,1 0 1,0 0-1,0 1 0,0-1 0,0 0 0,-1 0 1,1 0-1,0 0 0,0 0 0,0 0 1,-1 0-1,1 0 0,0 0 0,0 0 0,0 0 1,-1 0-1,1 0 0,0 0 0,0 0 0,0 0 1,0 0-1,-1 0 0,1-1 0,0 1 0,0 0 1,0 0-1,0 0 0,-1 0 0,1 0 0,0 0 1,0 0-1,0-1 0,0 1 0,0 0 0,0 0 1,-1 0-1,1 0 0,0-1 0,0 1 1,0 0-1,0 0 0,0 0 0,0 0 0,0-1 1,0 1-1,0 0 0,0 0 0,0 0 0,0-1 1,0 1-1,0 0 0,0 0 0,0 0 0,0-1 1,0 1-1,0 0 0,0 0 0,0 0 0,-7 14-285,6-10 154,1-1 1,0 1-1,-1 0 0,2 0 0,-1-1 0,0 1 0,1 0 0,-1 0 0,1-1 1,0 1-1,0-1 0,1 1 0,2 5 0,-2-7-43,-1 0 1,1 0-1,0-1 1,-1 1-1,1 0 0,0-1 1,0 0-1,0 1 1,0-1-1,0 0 1,1 0-1,-1 0 0,0 0 1,0-1-1,1 1 1,-1 0-1,0-1 0,1 0 1,-1 0-1,1 1 1,-1-1-1,5-1 0,-4 0 118,0 1 0,-1-1 1,1 0-1,0 0 0,0 0 0,-1-1 0,1 1 0,-1 0 0,1-1 0,-1 0 0,0 0 0,1 0 0,-1 0 0,0 0 0,0 0 0,0 0 0,-1 0 0,1-1 0,-1 1 0,2-4 0,6-9 82,-2 0-1,7-21 0,-12 31-27,9-29 1016,-1-2 1,-2 1-1,-1-1 1,-2 0 0,-2-1-1,-1-50 1,-5 37 448,2 47-1300,1 0 1,-1 1-1,0-1 1,0 1-1,0-1 1,0 1-1,0-1 1,0 1-1,-1-1 1,1 1 0,-1 0-1,1 0 1,-1 0-1,0 0 1,-4-3-1,6 4-149,0 1 0,-1 0 0,1 0 0,0 0 0,0 0 0,0 0 0,-1 0 0,1 0 0,0 0 0,0 0 0,-1 0 0,1 0 0,0 0 0,0 0 0,-1 0 0,1 0 0,0 0 0,0 0 0,-1 0 0,1 0 0,0 0 0,0 0 0,0 0 0,-1 0 0,1 0 0,0 0 0,0 0 0,-1 1 0,1-1 0,0 0 0,0 0 0,0 0 0,0 0 0,-1 1 0,1-1 0,0 0 0,0 0 0,0 0 0,0 1 0,0-1 0,0 0 0,-1 0 0,1 1 0,0-1 0,0 0 0,0 0 0,0 1 0,0-1 0,0 0 0,0 1 0,-7 27 21,1 2 0,2-1 0,0 0 0,2 1 0,3 42 0,-1-61-30,12 261 404,-5-212-472,3 0 0,25 87 0,-32-139-166,0 0 0,0 0 0,1 0 0,0 0 0,0-1 0,9 12 0,-12-18 189,0 1 1,0-1-1,1 1 0,-1-1 1,0 1-1,1-1 0,-1 0 1,1 0-1,0 0 1,-1 0-1,1 0 0,0 0 1,-1 0-1,1 0 1,0-1-1,0 1 0,0-1 1,0 1-1,-1-1 1,1 0-1,0 0 0,0 0 1,0 0-1,0 0 0,0 0 1,0 0-1,0-1 1,0 1-1,-1-1 0,1 1 1,0-1-1,0 0 1,0 0-1,-1 0 0,1 0 1,1-1-1,2-2 43,-1-1-1,1 0 1,-1 0 0,-1 0-1,1 0 1,-1-1-1,0 0 1,0 1-1,0-1 1,-1 0 0,0 0-1,0 0 1,0-1-1,-1 1 1,1-8 0,-1 7-1,0 1 0,-1-1 0,1 1 0,-1-1 0,0 0 0,-1 1 0,0-1 0,0 1 0,0 0 0,-1-1 0,0 1 1,0 0-1,0 0 0,-1 0 0,-4-6 0,4 7-57,-2 0 1,1 1-1,0 0 1,-1 0-1,0 0 0,0 1 1,0-1-1,0 1 1,0 1-1,-1-1 0,0 1 1,1-1-1,-1 2 1,-7-3-1,-7 1-1149,1 1-1,0 1 1,-21 0 0,38 1 1055,-40 0-5307</inkml:trace>
  <inkml:trace contextRef="#ctx0" brushRef="#br0" timeOffset="27905.26">5757 1589 5827,'0'0'11642,"0"-1"-11618,-1 1 0,1 0 0,0 0-1,0 0 1,0 0 0,0 0 0,0 0-1,-1 0 1,1 0 0,0 0 0,0 0 0,0 0-1,0 0 1,-1 0 0,1 0 0,0 0-1,0 1 1,0-1 0,0 0 0,0 0-1,-1 0 1,1 0 0,0 0 0,0 0 0,0 0-1,0 0 1,0 0 0,0 1 0,0-1-1,0 0 1,-1 0 0,1 0 0,0 0-1,0 0 1,0 1 0,0-1 0,0 0 0,0 0-1,0 0 1,0 0 0,0 0 0,0 1-1,0-1 1,0 1-14,0 0-1,0 1 1,0-1-1,0 0 0,0 0 1,0 0-1,0 0 1,0 1-1,1-1 1,-1 0-1,0 0 1,1 0-1,-1 0 1,1 0-1,-1 0 1,1 0-1,0 0 1,-1 0-1,1 0 0,0 0 1,0 0-1,0-1 1,0 1-1,-1 0 1,1 0-1,0-1 1,2 1-1,0 0 19,1 0-1,0 0 1,0 0-1,0-1 1,0 0-1,8 0 0,-7 0-17,3 0-73,-6 1 39,1-1-1,-1 0 0,1 0 1,-1-1-1,1 1 1,-1 0-1,1-1 0,-1 1 1,3-2-1,-4 1 22,0 0 1,0 1-1,0-1 1,-1 0-1,1 0 1,0 0-1,0 0 0,-1 0 1,1 0-1,-1 0 1,1 0-1,-1 0 1,1 0-1,-1 0 0,0-1 1,0 1-1,1 0 1,-1 0-1,0 0 1,0 0-1,0-1 0,0 1 1,-1-2-1,2 0 10,-2 0 0,1 0 0,0 0 1,-1 0-1,1 0 0,-1 0 0,0 0 0,0 0 0,0 0 0,0 0 0,-1 0 0,1 0 0,-1 1 0,0-1 1,0 0-1,0 1 0,0 0 0,0-1 0,0 1 0,-4-3 0,2 3 83,0-1 0,0 1 1,-1 0-1,1 0 0,0 1 0,-1 0 0,1-1 0,-1 1 1,0 1-1,1-1 0,-1 1 0,0-1 0,-7 2 1,10-1-87,0 1 0,1 0 0,-1 0 0,0-1 0,0 1 0,1 0 0,-1 1 0,0-1 0,1 0 0,-1 0 0,1 1 0,0-1 0,-1 1 0,1-1 0,0 1 0,0-1 0,0 1 0,0 0 0,0 0 0,0-1 0,0 1 0,1 0 0,-1 0 0,1 0 0,-1 0 0,1 3 0,-3 6 13,2 0 0,-1 1 0,1 15 0,1-21-18,0 0 0,0 0 0,1 0 0,0 0 0,0 0 0,0 0 0,1 0 0,0 0 0,0 0 0,0-1 0,1 1 1,0-1-1,0 1 0,1-1 0,-1 0 0,1 0 0,0-1 0,0 1 0,1-1 0,-1 0 0,1 0 0,0 0 0,0-1 1,0 0-1,0 0 0,1 0 0,0 0 0,6 1 0,1 0-336,1-1-1,-1 0 1,1-1 0,-1 0-1,1-1 1,15-2 0,-26 1 327,-1 0 1,0-1-1,0 0 1,0 1-1,0-1 1,0 0-1,0 0 1,0 0 0,0 0-1,0-1 1,-1 1-1,1 0 1,0-1-1,-1 1 1,1-1-1,-1 0 1,0 1-1,1-1 1,-1 0-1,0 0 1,0 0-1,0 0 1,0 0-1,0 0 1,-1 0-1,1 0 1,0-4-1,3-10 427,-1 1-1,2-28 0,-4 34-17,0-11 271,0 13-200,-1-1 0,1 0 0,0 1 0,1-1 0,2-8-1,0 15 76,1 9-483,4 12-250,-9-19 252,17 47-35,-12-32-713,0-1-1,15 30 0,-19-44 651,-1-1 0,0 1 0,1-1-1,-1 1 1,0-1 0,1 1 0,-1-1 0,1 1-1,-1-1 1,1 0 0,-1 1 0,1-1-1,-1 0 1,1 1 0,-1-1 0,1 0 0,-1 0-1,1 1 1,0-1 0,-1 0 0,1 0-1,-1 0 1,1 0 0,0 0 0,-1 0 0,1 0-1,-1 0 1,1 0 0,0 0 0,-1 0-1,1 0 1,-1 0 0,1-1 0,-1 1 0,1 0-1,0 0 1,-1-1 0,1 1 0,-1 0-1,1-1 1,-1 1 0,1 0 0,-1-1 0,0 1-1,1-1 1,-1 1 0,1-1 0,-1 1-1,0-1 1,0 1 0,1-2 0,16-27 186,6-45 452,-19 57 52,1 0 0,0 1 0,16-32 0,-21 48-646,0-1 1,0 1-1,0 0 0,0-1 0,0 1 1,0 0-1,1 0 0,-1-1 0,0 1 1,0 0-1,0 0 0,1 0 0,-1-1 1,0 1-1,0 0 0,1 0 1,-1 0-1,0 0 0,0-1 0,1 1 1,-1 0-1,0 0 0,0 0 0,1 0 1,-1 0-1,0 0 0,1 0 0,-1 0 1,0 0-1,0 0 0,1 0 0,-1 0 1,0 0-1,1 0 0,-1 0 0,0 0 1,1 0-1,-1 1 0,10 10-6,4 18-102,-14-29 120,4 11-201,0-1-1,1 1 0,0-1 0,13 17 1,-16-24-184,1 0 0,0 0-1,0 0 1,0 0 0,0-1 0,0 1 0,4 1 0,-4-2-269,1-1 1,-1 0 0,0 1-1,0-1 1,0-1 0,1 1 0,-1 0-1,1-1 1,4 0 0,10 0-3977,-2 0-856</inkml:trace>
  <inkml:trace contextRef="#ctx0" brushRef="#br0" timeOffset="30671.17">6357 1572 2753,'0'0'9514,"0"-15"-7254,1-7-1441,1-12-61,-2-5 4369,-9 60-5052,8-16-122,0 0-1,1 1 1,-1-1 0,1 0 0,1 0 0,-1 0 0,1 0 0,0 0 0,0 0-1,0 0 1,3 7 0,-2-10-130,-1 1 1,0-1-1,1 0 0,-1 0 0,1 0 0,-1 0 1,1-1-1,0 1 0,0 0 0,0-1 0,0 1 1,0-1-1,0 0 0,0 1 0,0-1 0,1 0 1,-1-1-1,0 1 0,1 0 0,-1 0 0,1-1 1,-1 0-1,1 1 0,-1-1 0,4 0 0,-4-1 145,-1 1-1,0-1 0,1 1 0,-1-1 0,0 1 1,0-1-1,1 0 0,-1 0 0,0 0 0,0 0 1,0 0-1,0 0 0,0 0 0,0 0 0,0 0 1,-1 0-1,1 0 0,0 0 0,-1-1 0,1 1 1,0 0-1,-1-1 0,0 1 0,1 0 0,-1-1 1,0 1-1,0 0 0,1-1 0,-1 1 0,0-2 1,2-53 300,-2 47-189,0 6-35,0-6 348,0 0-1,-1 0 1,0 0 0,-2-10-1,2 18-289,1-1 0,0 1 0,-1-1 0,1 1 0,-1 0 0,1-1-1,-1 1 1,0 0 0,1-1 0,-1 1 0,0 0 0,0 0 0,0 0 0,0 0 0,0 0 0,0 0-1,0 0 1,0 0 0,-1 0 0,1 0 0,0 0 0,0 1 0,-1-1 0,1 1 0,-1-1 0,1 1-1,0-1 1,-1 1 0,1 0 0,-1-1 0,1 1 0,-3 0 0,2 1-93,0 0 0,0 0 0,0 0 0,0 0 0,1 0 0,-1 0 0,0 1 0,1-1 1,-1 0-1,1 1 0,-1-1 0,1 1 0,0 0 0,-1-1 0,1 1 0,0 0 0,0 0 0,0 0 0,1 0 0,-2 3 0,-13 44 28,12-35-12,0 1 0,1-1 0,1 1 0,0 0 0,1-1 0,1 1 0,3 23 0,-3-34-111,0 0 1,0 0 0,0 0-1,0 0 1,1 0 0,0 0 0,0 0-1,0 0 1,0-1 0,1 1-1,-1-1 1,1 0 0,0 1 0,0-1-1,0-1 1,0 1 0,0 0-1,1-1 1,-1 1 0,1-1 0,0 0-1,0 0 1,0-1 0,0 1 0,0-1-1,0 0 1,0 0 0,0 0-1,0-1 1,6 1 0,-5 0 30,-1-1 0,1 1 0,0-1 0,-1 0 0,1-1 0,0 1 0,-1-1 0,1 0 0,0 0 0,-1 0 0,1-1 0,-1 1 0,0-1 0,0 0 0,1-1 0,-1 1 0,-1-1 0,1 1 0,0-1 0,-1-1 0,1 1 0,-1 0 0,0-1 0,0 1 0,0-1 0,0 0 0,-1 0 0,0 0 0,0 0 0,3-7 0,2-11 978,-1-1-1,-1 0 1,-1 0 0,-1 0 0,-1 0-1,-1-41 1,3 76-1630,15 29 136,-18-38 376,0-1-1,1 1 1,-1 0 0,1-1-1,0 1 1,0-1-1,0 0 1,0 0 0,0 1-1,1-1 1,-1-1 0,5 4-1,-6-7 217,-1-1 0,1 1 0,0 0 0,-1-1 0,0 1-1,1 0 1,-1-1 0,0 1 0,0-1 0,-1-2 0,1 3 59,0-1 73,0 1 1,0-1 0,-1 0 0,1 1-1,-1-1 1,0 0 0,0 1-1,0-1 1,-2-4 0,2 7-125,1-1 0,-1 0 0,1 0 0,-1 1 0,1-1 0,-1 1 1,1-1-1,-1 0 0,0 1 0,1-1 0,-1 1 0,0-1 0,0 1 0,1 0 1,-1-1-1,0 1 0,0 0 0,0-1 0,0 1 0,1 0 0,-1 0 1,0 0-1,0 0 0,0 0 0,0 0 0,1 0 0,-1 0 0,0 0 0,0 0 1,0 1-1,0-1 0,1 0 0,-1 0 0,0 1 0,0-1 0,0 1 1,0 0-1,-1 0-27,1 0 0,-1 1 0,1-1 0,-1 1 0,1 0 1,0-1-1,0 1 0,0 0 0,0 0 0,0 0 0,0 0 1,1 0-1,-1 0 0,0 0 0,1 0 0,0 0 0,-1 0 1,1 3-1,0 46 0,0-35 3,0-11-74,0 0 1,0 0-1,1-1 1,0 1 0,0 0-1,0 0 1,0-1-1,1 1 1,-1 0 0,1-1-1,0 0 1,1 1-1,-1-1 1,1 0 0,0 0-1,0 0 1,0-1-1,0 1 1,1-1 0,0 0-1,-1 0 1,1 0-1,0 0 1,0 0 0,1-1-1,-1 0 1,1 0-1,-1 0 1,1-1 0,-1 1-1,1-1 1,0 0-1,0 0 1,-1-1 0,7 1-1,-8-1 11,0 0-1,0 0 0,0-1 1,0 1-1,0 0 0,0-1 1,0 0-1,-1 0 1,1 0-1,0 0 0,0 0 1,0-1-1,-1 1 1,1-1-1,-1 1 0,4-5 1,-2 2 87,0 0 1,-1-1 0,0 0 0,0 0 0,-1 0-1,1 0 1,-1 0 0,2-7 0,2-7 783,-2 0 0,0-1 1,0 1-1,-2-1 0,0-40 0,-2 60-506,0 27-600,-1-10 532,1-2-631,0 1 1,0-1 0,2 0-1,0 1 1,7 27-1,-8-40 200,0 0-1,0 0 1,1-1-1,-1 1 1,1 0-1,0-1 1,0 1-1,0-1 1,0 1-1,0-1 1,0 0 0,1 0-1,-1 0 1,5 3-1,-4-4-19,1 1 0,-1-1 1,1 0-1,0 0 0,-1 0 0,1-1 1,0 1-1,0-1 0,-1 0 0,1 0 0,0-1 1,0 1-1,-1-1 0,1 1 0,4-3 1,-3 2 264,-1-1 0,1 0 0,-1-1 0,0 1 0,0-1 0,0 0 0,0 0 0,0 0 0,-1 0 0,1-1 0,-1 1 0,0-1 0,0 0 0,0 0 1,0 0-1,-1 0 0,0-1 0,0 1 0,0-1 0,0 1 0,-1-1 0,2-9 0,2-7 1629,-2 0 0,0 0-1,-1-39 1,-3 80-873,-1-6-810,2 0 0,-1 0 1,2 0-1,3 23 0,-4-34-109,1-1 0,-1 1 0,1 0 1,0 0-1,0 0 0,0 0 0,0-1 0,1 1 1,-1 0-1,1-1 0,0 0 0,-1 1 1,1-1-1,0 0 0,0 0 0,0 0 0,1 0 1,-1 0-1,1 0 0,-1-1 0,1 1 0,-1-1 1,1 1-1,0-1 0,-1 0 0,1 0 0,0-1 1,0 1-1,6 0 0,-5 0-28,0-1-1,0 0 1,0-1-1,0 1 1,0-1-1,0 0 1,0 0-1,0 0 1,0 0-1,0-1 1,0 1-1,-1-1 1,1 0-1,4-3 1,-2 0 79,-1 0 0,0 1 0,0-2 0,0 1 0,0 0 0,-1-1 0,6-11 0,-1 0 237,-1 0-1,-1-1 1,0 0-1,-2-1 1,6-26 0,-6 3 781,-1 0 0,-3-59 0,-1 66-128,0 32-752,-2-20 603,2 23-647,0-1 0,0 0 0,-1 1-1,1-1 1,0 1 0,0-1 0,-1 0-1,1 1 1,0-1 0,-1 1 0,1-1-1,0 1 1,-1-1 0,1 1 0,-1-1-1,1 1 1,-1-1 0,1 1-1,-1-1 1,1 1 0,-1 0 0,0-1-1,1 1 1,-1 0 0,1 0 0,-1 0-1,0-1 1,1 1 0,-1 0 0,-1 0-1,1 0-39,1 1 0,-1 0 0,0-1-1,0 1 1,1 0 0,-1-1 0,0 1-1,1 0 1,-1 0 0,0 0 0,1-1-1,-1 1 1,1 0 0,0 0 0,-1 0-1,1 0 1,0 0 0,-1 0 0,1 0-1,0 0 1,0 1 0,-5 27-70,4-27 76,-2 24-50,0 0-1,2-1 1,0 1 0,2 0 0,1 0-1,1 0 1,2 0 0,0-1 0,2 0-1,0 0 1,2-1 0,14 30 0,-22-51-24,1 0 0,-1-1 0,1 1 1,-1 0-1,1-1 0,0 0 0,0 1 1,0-1-1,1 0 0,-1 0 0,0 0 1,1 0-1,-1-1 0,1 1 0,0-1 1,-1 1-1,1-1 0,0 0 1,0 0-1,0 0 0,0 0 0,0-1 1,0 1-1,0-1 0,0 0 0,0 0 1,0 0-1,6-1 0,-5 0 65,1-1-1,-1 0 1,1 1 0,-1-2-1,0 1 1,0 0 0,0-1-1,0 0 1,-1 0 0,1 0-1,-1 0 1,1 0 0,-1-1-1,0 0 1,-1 1 0,1-1-1,4-8 1,-1-4 132,0-1 1,0 1-1,-2-1 0,0 0 1,0 0-1,-2 0 0,0-1 0,-2-29 1,3-11 1720,-5 78-1999,0 4 85,0 0 0,1 0 0,4 28 1,-3-47-83,1 1 0,0-1 1,0 0-1,0 1 1,1-1-1,0 0 1,0 0-1,0 0 1,0 0-1,1 0 0,0-1 1,0 1-1,0-1 1,1 1-1,-1-1 1,1 0-1,0-1 1,0 1-1,0-1 0,6 4 1,-6-5 32,0-1 0,0 1 0,0-1 1,0 0-1,0 0 0,0 0 0,0 0 0,1-1 1,-1 0-1,0 0 0,1 0 0,-1 0 0,0-1 0,0 1 1,1-1-1,-1 0 0,0-1 0,0 1 0,0-1 1,0 0-1,0 1 0,-1-2 0,1 1 0,-1 0 1,1-1-1,-1 0 0,0 1 0,0-1 0,0-1 0,3-3 1,5-11 612,-1 0 1,-1 0 0,-1-1 0,0-1 0,-1 1 0,-2-1 0,5-28-1,4-6 866,-14 53-1330,0 0 0,0 1-1,0-1 1,0 0-1,0 0 1,1 1-1,-1-1 1,0 0 0,1 1-1,-1-1 1,0 0-1,1 1 1,-1-1 0,1 0-1,-1 1 1,1-1-1,-1 1 1,1-1 0,-1 1-1,1-1 1,-1 1-1,1 0 1,0-1-1,0 0 1,0 2-22,0-1-1,-1 0 1,1 0 0,0 0 0,0 1-1,-1-1 1,1 0 0,0 0-1,-1 1 1,1-1 0,0 1-1,-1-1 1,1 1 0,0-1 0,-1 1-1,1-1 1,-1 1 0,1-1-1,0 2 1,24 42-569,-19-32 301,-2-4-25,-3-6 154,0 1-1,0-1 1,0 1 0,1-1-1,-1 1 1,1-1 0,-1 0 0,1 0-1,0 1 1,0-1 0,0-1-1,0 1 1,0 0 0,0 0 0,4 1-1,-7-37 1020,1 31-813,-1 0-1,0 0 1,-1 0 0,1 0 0,0 1-1,-1-1 1,1 0 0,-1 1 0,0 0-1,0-1 1,0 1 0,0 0 0,0 0-1,-1 0 1,1 0 0,-1 0 0,1 0 0,-1 1-1,1 0 1,-1-1 0,-3 0 0,4 1-65,0 0 1,0 0-1,1 1 1,-1-1-1,0 1 1,0-1-1,0 1 1,0-1 0,0 1-1,0 0 1,0 0-1,0 0 1,0 0-1,1 1 1,-1-1-1,0 0 1,0 1 0,0-1-1,0 1 1,0 0-1,1 0 1,-1-1-1,0 1 1,1 0-1,-1 1 1,0-1-1,1 0 1,0 0 0,-1 1-1,1-1 1,0 0-1,-1 1 1,0 2-1,-4 10-17,2 1-1,-1 0 0,2 0 0,0 1 0,1-1 1,0 1-1,2-1 0,0 1 0,0-1 0,4 21 1,-3-33-73,-1 1 0,1 0 0,1 0 0,-1 0 0,0-1 0,1 1 0,0-1 0,0 1 0,0-1 0,0 0 0,1 1 0,-1-1 0,1 0 0,0-1 0,0 1 0,0 0 0,6 3 0,-7-5 36,0 1 0,0-1 0,0 0 0,0 0 0,0-1 0,0 1 0,1 0 0,-1-1 0,0 1 0,0-1 0,1 0 0,-1 0 0,0 1 0,0-2 0,1 1 0,-1 0 0,0 0 0,0-1 0,1 1 0,-1-1-1,0 0 1,0 0 0,0 1 0,0-1 0,0-1 0,0 1 0,0 0 0,0 0 0,0-1 0,-1 1 0,4-4 0,1-2 143,-1 0 0,0 0 0,0-1 0,-1 0 0,0 0 0,0 0 1,-1 0-1,0 0 0,0-1 0,-1 1 0,2-15 0,-1-8 759,-1-60 0,-3 55-665,0 19 90,1 17-278,0-1-1,0 1 1,0 0-1,0-1 1,0 1-1,0 0 0,0-1 1,0 1-1,0 0 1,0-1-1,0 1 1,0 0-1,0-1 0,0 1 1,-1 0-1,1-1 1,0 1-1,0 0 1,0 0-1,0-1 1,-1 1-1,1 0 0,0 0 1,0-1-1,-1 1 1,1 0-1,0 0 1,0-1-1,-1 1 0,1 0 1,0 0-1,-1 0 1,1 0-1,0 0 1,-1 0-1,1-1 0,0 1 1,-1 0-1,1 0 1,0 0-1,-1 0 1,0 0-1,0 3-41,0 1 1,1-1-1,-1 0 1,0 0-1,1 0 0,0 1 1,0-1-1,0 0 1,0 0-1,1 5 1,-1-2-4,0 7-122,1-1-1,0 0 0,0 1 0,1-1 0,1 0 0,0 0 0,0 0 0,11 21 0,-12-29-13,0 1 0,1-1 0,0 0-1,0 0 1,0 0 0,1 0 0,-1-1 0,1 1-1,0-1 1,0 0 0,0 0 0,0 0 0,1-1-1,-1 1 1,1-1 0,-1 0 0,1-1 0,0 1-1,0-1 1,0 0 0,0 0 0,0 0 0,0-1-1,7 1 1,-8-2 217,0 1 1,0-1-1,0 0 0,0 0 0,0 0 1,-1-1-1,1 1 0,0-1 0,-1 0 0,1 0 1,-1 0-1,1 0 0,-1-1 0,0 0 1,0 1-1,0-1 0,-1 0 0,1 0 1,-1-1-1,1 1 0,-1 0 0,3-7 0,4-9 821,0-1-1,-1 0 1,6-22-1,-5 17-40,-6 11-351,-2 11-287,0 0 0,0-1 0,0 1 1,0 0-1,0-1 0,1 1 0,3-6 0,-5 9-178,1 0 0,-1 0 0,0 0 0,0 0 0,0 0 0,1 0-1,-1 0 1,0 0 0,0 0 0,0 0 0,1 0 0,-1 0-1,0 0 1,0 0 0,0 0 0,1 0 0,-1 0 0,0 0-1,0 0 1,0 0 0,0 0 0,1 1 0,-1-1 0,0 0 0,0 0-1,0 0 1,0 0 0,1 0 0,-1 0 0,0 1 0,0-1-1,0 0 1,0 0 0,0 0 0,0 1 0,0-1 0,0 0 0,1 0-1,-1 0 1,0 0 0,0 1 0,15 60 77,-13-45-325,2-1 1,0 0-1,0 0 1,2 0-1,8 17 1,-14-32 205,0 1 0,1 0 0,-1 0 1,0 0-1,1-1 0,-1 1 0,1 0 0,-1 0 1,1-1-1,0 1 0,-1-1 0,1 1 0,0 0 0,-1-1 1,1 1-1,0-1 0,0 1 0,-1-1 0,1 0 1,0 1-1,0-1 0,0 0 0,0 0 0,-1 0 0,1 1 1,0-1-1,0 0 0,0 0 0,1 0 0,0-1 28,-1 0 0,1 0 1,0 0-1,-1 0 0,0 0 0,1 0 0,-1 0 0,0 0 0,1-1 0,-1 1 0,0 0 0,0-1 0,1-2 1,4-5 86,-1-1 1,-1 0-1,6-16 1,-1-10 197,-6 23 6,0 0 1,1 0-1,1 0 0,-1 0 0,2 1 0,0 0 0,14-21 0,-20 33-271,1-1-1,-1 1 0,0 0 0,1-1 0,-1 1 0,1 0 0,-1 0 1,1 0-1,-1-1 0,1 1 0,-1 0 0,0 0 0,1 0 0,-1 0 1,1 0-1,-1 0 0,1 0 0,-1 0 0,1 0 0,-1 0 0,1 0 1,-1 0-1,1 0 0,-1 0 0,1 1 0,-1-1 0,1 0 0,-1 0 1,1 0-1,-1 1 0,0-1 0,1 0 0,-1 1 0,1-1 0,-1 0 1,0 1-1,1-1 0,-1 0 0,0 1 0,1-1 0,-1 1 0,0-1 0,0 1 1,0-1-1,1 0 0,-1 1 0,0-1 0,0 1 0,0 0 0,13 30-198,-11-26 260,17 56 181,-2-8-1195,-3-20-3414</inkml:trace>
  <inkml:trace contextRef="#ctx0" brushRef="#br0" timeOffset="30857.34">7890 962 2657,'0'0'4210</inkml:trace>
  <inkml:trace contextRef="#ctx0" brushRef="#br0" timeOffset="31089.32">6998 1391 7123,'0'0'7220,"98"27"-6628,-57-20-256,3-4-336,1-3-2673,5 0-5859</inkml:trace>
  <inkml:trace contextRef="#ctx0" brushRef="#br0" timeOffset="32195.9">9283 1366 4402,'0'0'6736,"-2"-14"-5244,-4-47-332,5 58-1027,1 1 0,-1-1 0,0 0 0,1 0-1,-1 1 1,-1-1 0,1 0 0,0 1 0,-1-1 0,1 1-1,-1 0 1,0-1 0,1 1 0,-1 0 0,0 0-1,0 0 1,-1 0 0,1 0 0,0 1 0,-1-1 0,1 1-1,-1 0 1,1-1 0,-5 0 0,-1 0 250,0 0-1,0 1 1,0-1 0,-1 2 0,-14-1 0,17 1-158,3 1-177,0-1-1,0 0 1,0 1 0,0-1 0,0 1-1,1 0 1,-1 0 0,0 0 0,0 0-1,0 0 1,1 1 0,-1-1 0,0 1-1,1 0 1,0 0 0,-4 3-1,2-1-18,0 1-1,0 0 1,1 0 0,0 1-1,-1-1 1,2 1-1,-5 9 1,3-3-39,0 0 1,1 0 0,1 0 0,0 1-1,1-1 1,0 1 0,1 21 0,1-32-38,-1 0 0,1 1 0,0-1 0,0 0 0,-1 1 0,1-1 0,1 0 0,-1 0 0,0 0 0,1 0-1,-1 0 1,1 0 0,-1 0 0,1-1 0,0 1 0,0 0 0,-1-1 0,1 0 0,1 1 0,-1-1 0,0 0 0,0 0 0,0 0 0,1 0 0,-1 0 0,0-1 0,1 1 0,2 0 0,6 1-173,1-1-1,-1 0 1,1-1 0,17-1 0,-26 1 211,-1-1 1,1 1-1,0-1 1,-1 1-1,1-1 1,-1 0-1,1 0 1,-1-1-1,0 1 1,0 0-1,1-1 1,-1 1-1,0-1 1,0 0-1,0 1 1,0-1-1,-1 0 1,1 0 0,-1-1-1,1 1 1,-1 0-1,1 0 1,-1-1-1,0 1 1,0-1-1,0 1 1,-1-1-1,1 1 1,0-5-1,1-8 132,0 0 0,-1 1-1,0-1 1,-2-15 0,0 17 97,1 8-80,0 0 0,0 0 0,-1 0 0,0 0 0,0 0 0,0 0 0,-1 0 0,0 0 0,0 1 0,0-1 0,0 0 0,-1 1 0,1 0 0,-1 0 1,0 0-1,-1 0 0,-3-4 0,7 7-132,-1 1 1,1 0-1,0 0 1,0 0-1,0-1 1,-1 1-1,1 0 0,0 0 1,0 0-1,-1 0 1,1 0-1,0-1 1,0 1-1,-1 0 1,1 0-1,0 0 1,0 0-1,-1 0 1,1 0-1,0 0 1,-1 0-1,1 0 0,0 0 1,0 0-1,-1 0 1,1 0-1,0 0 1,-1 0-1,1 0 1,0 1-1,0-1 1,-1 0-1,1 0 1,0 0-1,0 0 1,-1 0-1,1 1 0,-5 12 3,3 17-235,2-29 222,0 3-108,0 0-1,1 0 1,-1-1-1,1 1 1,0 0-1,0 0 1,0-1-1,1 1 1,-1 0-1,1-1 1,0 1-1,0-1 1,0 0-1,0 0 1,1 0-1,-1 0 1,1 0-1,0 0 1,0-1-1,0 1 1,0-1-1,0 0 1,0 0-1,5 2 1,0 0-327,1-1 1,-1 0 0,0 0-1,1-1 1,0 0 0,-1 0-1,1-1 1,0-1 0,16 0 0,-22 0 289,0-1 1,0 1-1,0-1 1,-1 0-1,1 0 1,0 0 0,0 0-1,-1 0 1,1-1-1,-1 1 1,1-1 0,-1 0-1,1 1 1,-1-1-1,0 0 1,0 0-1,0-1 1,0 1 0,-1 0-1,1-1 1,0 1-1,-1-1 1,0 0-1,1 1 1,-1-1 0,0 0-1,-1 0 1,1 0-1,0-4 1,2-11 202,0 1 1,-2-1-1,-1-32 0,0 31 465,0 3 822,0 0 0,-6-31 1,4 41-436,1-1 1,-1 1-1,-1 0 1,1-1 0,-8-10-1,10 17-878,0 0 0,0 0 0,0 0 0,0 0 0,0 0 0,0 0 0,0 0 0,0 0 0,0-1 0,0 1 0,0 0 0,0 0 0,0 0 0,0 0 0,0 0 0,0 0 0,-1 0 0,1 0 0,0 0 1,0 0-1,0 0 0,0 0 0,0 0 0,0-1 0,0 1 0,0 0 0,-1 0 0,1 0 0,0 0 0,0 0 0,0 0 0,0 0 0,0 0 0,0 0 0,0 0 0,-1 0 0,1 0 0,0 0 0,0 1 0,0-1 0,0 0 0,0 0 0,0 0 0,0 0 0,-1 0 0,1 0 0,0 0 0,0 0 0,0 0 0,0 0 0,0 0 0,0 0 0,0 0 0,0 1 0,0-1 0,0 0 0,0 0 0,0 0 0,0 0 0,0 0 0,-1 0 0,1 0 0,0 0 0,0 1 0,-3 12 285,0 17-484,14 248 1012,1-29-565,-13-228-294,0-6-171,1-1 1,1 1-1,-1-1 0,2 0 0,0 0 0,1 1 0,7 20 1,-9-34 130,-1 0 1,1 0-1,-1 1 0,1-1 1,0 0-1,0 0 1,-1 0-1,1 0 1,0 0-1,0 0 0,0 0 1,0 0-1,1 0 1,-1-1-1,0 1 1,0 0-1,0-1 1,1 1-1,-1-1 0,0 1 1,0-1-1,1 0 1,-1 1-1,0-1 1,1 0-1,-1 0 1,1 0-1,-1 0 0,0 0 1,1 0-1,-1 0 1,0-1-1,2 1 1,0-1 50,0 0 1,0-1 0,0 1-1,0 0 1,-1-1-1,1 1 1,-1-1 0,1 0-1,-1 0 1,1 0 0,-1 0-1,0-1 1,2-2-1,3-7 151,0 1-1,-2-1 0,1 0 0,-2 0 0,1-1 0,-2 1 0,1-1 0,-2 0 1,0 0-1,0 0 0,-2-1 0,1 1 0,-4-25 0,3 29-89,-1 0-1,-1 0 1,0 1-1,0-1 1,0 1-1,-1-1 0,-1 1 1,1 0-1,-1 0 1,-1 1-1,1-1 1,-1 1-1,-1 0 1,1 0-1,-1 0 1,0 1-1,-1 0 1,1 0-1,-1 1 1,-1 0-1,-11-7 1,16 11-111,0 0 0,0-1 0,0 1 0,0 1 0,-1-1 0,1 0 0,0 1 0,0 0 0,-1 0 0,1 0 0,0 0 0,-4 1 0,6-1-131,0 0 0,0 1 0,1-1 0,-1 0 0,0 1 0,0-1 0,0 1 0,0-1 0,1 1 0,-1-1 0,0 1 0,1-1 0,-1 1 0,0 0 0,1-1 0,-1 1 0,1 0 0,-1 0 0,1 0 0,-1-1 0,1 1 0,0 0 0,-1 0 0,1 0 0,0 0 0,0 0 0,-1 0 0,1-1 0,0 1 0,0 0 0,0 0 0,0 0 0,0 0 0,0 0 0,1 0 0,-1 0 0,0 0 0,0 0 0,1-1 0,-1 1 0,0 0 0,1 0 0,-1 0 0,2 1 0,6 9-6521</inkml:trace>
  <inkml:trace contextRef="#ctx0" brushRef="#br0" timeOffset="33646.37">10366 1274 4770,'0'0'11552,"-12"-13"-10784,-39-38-114,50 50-614,-1-1-1,1 1 1,-1 0-1,0 0 1,1-1-1,-1 1 1,0 0-1,0 0 1,0 1-1,0-1 1,0 0-1,0 1 1,0-1-1,0 1 1,0 0-1,0-1 1,0 1-1,0 0 0,0 0 1,0 1-1,0-1 1,-1 0-1,1 1 1,0-1-1,0 1 1,0-1-1,1 1 1,-1 0-1,0 0 1,0 0-1,0 0 1,-1 2-1,-1 0-15,0 0-1,1 1 1,0-1-1,0 1 0,0 0 1,0 0-1,1 0 1,-1 1-1,1-1 0,-2 6 1,0 3 4,1 0 1,0 0 0,1 0-1,0 0 1,1 0-1,0 0 1,3 20-1,-2-28-48,0 0-1,1 0 1,-1 1-1,1-2 1,0 1-1,1 0 1,-1 0-1,1 0 1,0 0-1,0-1 1,1 1-1,-1-1 1,1 0-1,0 0 1,0 0-1,1 0 1,-1 0-1,1-1 1,0 1 0,0-1-1,0 0 1,6 3-1,-8-4-7,1-1-1,0 0 0,0 0 1,0 0-1,0-1 1,0 1-1,0-1 1,0 1-1,0-1 1,0 0-1,0 0 0,0 0 1,0-1-1,0 1 1,0-1-1,0 0 1,3-1-1,-4 1 32,0 0 0,0 0 0,0-1 0,0 1-1,0-1 1,0 1 0,-1-1 0,1 0 0,-1 0 0,1 1 0,-1-1 0,0 0-1,1-1 1,-1 1 0,0 0 0,0 0 0,0 0 0,-1-1 0,1 1-1,-1 0 1,1-4 0,2-10 49,-2 0-1,0 0 1,0 0 0,-3-21-1,1 31 92,0-1-1,0 1 0,-1-1 1,1 1-1,-1 0 1,-1 0-1,1 0 0,-1 0 1,0 0-1,-1 1 1,1-1-1,-1 1 0,-6-6 1,10 10-135,0 1-1,0 0 1,0 0 0,0-1-1,-1 1 1,1 0 0,0 0 0,0-1-1,-1 1 1,1 0 0,0 0-1,0 0 1,-1 0 0,1-1-1,0 1 1,-1 0 0,1 0 0,0 0-1,0 0 1,-1 0 0,1 0-1,0 0 1,-1 0 0,1 0 0,0 0-1,-1 0 1,1 0 0,0 0-1,-1 0 1,1 0 0,0 0 0,-1 0-1,1 0 1,0 0 0,0 1-1,-1-1 1,1 0 0,0 0-1,-1 0 1,1 1 0,-6 15 33,3 20-3,3-31-57,0 0 0,0 0 0,1 0 1,0 0-1,0 0 0,0 0 0,0 0 0,1-1 0,0 1 1,0 0-1,0-1 0,0 1 0,5 5 0,-4-6-42,0-1-1,0-1 1,0 1-1,1 0 1,-1-1-1,1 1 1,-1-1-1,1 0 0,0 0 1,0-1-1,0 1 1,0-1-1,0 0 1,0 0-1,0 0 1,0-1-1,5 1 0,-3 0-41,0-1-1,0 1 1,0-1 0,0-1-1,0 1 1,0-1-1,0 0 1,0 0-1,0-1 1,0 0-1,-1 0 1,1 0-1,-1-1 1,1 0-1,-1 0 1,0 0-1,0 0 1,-1-1-1,1 0 1,-1 0-1,1 0 1,-1-1 0,0 1-1,-1-1 1,1 0-1,-1 0 1,4-8-1,-3 4 76,0-1-1,-1 0 1,0 0-1,0 0 1,-1 0-1,-1 0 1,0 0-1,0-21 1,0 27 257,-1-1 1,-1 1-1,1-1 0,0 1 1,-1-1-1,0 1 1,0 0-1,-1-1 1,1 1-1,-1 0 1,0 0-1,0 0 1,0 0-1,0 0 0,-1 0 1,1 1-1,-1-1 1,0 1-1,-1-1 1,1 1-1,0 0 1,-7-3-1,10 6-181,-1 1 0,0 0 0,0 0 0,1 0 0,-1 0 0,1-1 0,-1 1 0,0 0 0,1 0 0,0 0 0,-1 0 0,1 1 0,0-1 0,-1 0 0,1 0 0,0 0 0,0 0-1,0 0 1,0 0 0,0 2 0,0-1 36,-3 35 45,2 1 0,2-1 0,1 0 0,1 0 0,18 71 0,-6-52-102,2-1-1,3-1 1,31 61 0,-48-117-241,0-11 232,0-16 82,-4-7-93,-1 1 0,-1-1 0,-15-58 0,-37-103 47,32 124-40,13 42 3,6 21 49,1 1 0,0-1 0,0 0 0,1 0 0,-1-16 0,3 25 121,2 1-197,-1 0 0,1 1 1,0-1-1,-1 0 0,1 1 0,0-1 0,-1 1 1,1-1-1,-1 1 0,1 0 0,1 0 1,5 4 0,1 1 0,-1 0 1,0 0-1,0 0 1,-1 1-1,0 0 1,0 1-1,-1-1 1,0 1-1,0 0 1,0 1-1,-1 0 1,-1 0-1,0 0 1,4 11-1,-1 1-32,-1-1 0,-1 1 0,-1 0 0,-1 1 0,0-1-1,-2 24 1,-5-18-547,4-26 442,0-1 0,-1 1 0,1 0 0,-1 0-1,1-1 1,-1 1 0,1 0 0,-1-1 0,0 1-1,1-1 1,-1 1 0,0-1 0,1 1 0,-1-1-1,0 1 1,1-1 0,-1 0 0,0 1 0,0-1-1,0 0 1,0 0 0,1 1 0,-1-1 0,0 0-1,0 0 1,-1 0 0,2-11-4899,6-3-1331</inkml:trace>
  <inkml:trace contextRef="#ctx0" brushRef="#br0" timeOffset="34513.07">10838 1240 7251,'0'0'11944,"-2"-5"-10970,-6-16-667,8 21-307,0 0 0,0 0-1,0 0 1,0 0 0,0 0 0,0 0 0,0 0-1,0-1 1,0 1 0,0 0 0,0 0-1,0 0 1,0 0 0,0 0 0,0 0 0,0 0-1,0 0 1,0 0 0,0 0 0,0 0-1,0 0 1,0 0 0,0 0 0,0-1 0,0 1-1,0 0 1,0 0 0,0 0 0,-1 0 0,1 0-1,0 0 1,0 0 0,0 0 0,0 0-1,0 0 1,0 0 0,0 0 0,0 0 0,0 0-1,0 0 1,0 0 0,0 0 0,-1 0 0,1 0-1,0 0 1,0 0 0,0 0 0,0 0-1,0 0 1,0 0 0,0 0 0,0 0 0,0 0-1,0 1 1,0-1 0,0 0 0,0 0-1,-1 0 1,1 0 0,0 0 0,0 0 0,0 0-1,0 0 1,0 0 0,0 0 0,0 0 0,0 0-1,0 0 1,0 1 0,-3 8 1,0 9 37,3-14-59,-1 0 0,1 0-1,1 0 1,-1 0 0,0 0 0,1 0-1,0 0 1,0-1 0,0 1 0,1 0 0,-1-1-1,1 1 1,-1-1 0,1 1 0,1-1-1,-1 0 1,5 5 0,-4-5-178,0 0 1,1-1-1,-1 1 0,1-1 0,0 0 1,0 0-1,0-1 0,0 1 0,0-1 1,0 0-1,1 0 0,-1 0 1,0 0-1,0-1 0,9 0 0,-11 0 175,-1 0-1,1-1 0,0 1 0,-1-1 0,1 1 0,-1-1 0,1 0 1,-1 1-1,1-1 0,-1 0 0,0 0 0,1 0 0,-1 0 1,0 0-1,0 0 0,1-1 0,-1 1 0,0 0 0,0 0 0,0-1 1,-1 1-1,1-1 0,0 1 0,0-1 0,-1 1 0,1-1 1,-1 0-1,0 1 0,1-1 0,-1 1 0,0-3 0,2-8 124,-1-1-1,0 1 1,-1-15-1,0 16 58,-1 5 78,1 0 1,-1 0-1,0 0 0,0 0 1,-1 0-1,0 0 0,0 0 1,0 0-1,-6-8 0,7 12-156,0 0 0,0 1 0,0-1-1,0 0 1,0 1 0,-1-1 0,1 1 0,0-1-1,-1 1 1,0 0 0,1 0 0,-1-1 0,0 1-1,1 0 1,-1 1 0,0-1 0,0 0 0,0 0-1,0 1 1,0-1 0,0 1 0,0 0 0,0-1-1,0 1 1,0 0 0,0 0 0,0 0 0,0 1-1,0-1 1,0 0 0,1 1 0,-1-1 0,0 1-1,-2 1 1,1-1-73,1 1 0,-1 0 0,1 0 0,0 0 0,0 0 0,0 0 0,0 0 0,1 0 0,-1 1 0,0-1-1,1 1 1,0 0 0,-1-1 0,1 1 0,0 0 0,1-1 0,-2 5 0,-8 52 13,8-44-10,1 0-1,1 0 1,0 1-1,0-1 1,2 0-1,3 19 1,-3-30-20,-1 1-1,0-1 1,1 0 0,0 1-1,0-1 1,0 0 0,1 0-1,-1-1 1,1 1 0,0 0 0,0-1-1,0 0 1,1 1 0,-1-1-1,1-1 1,-1 1 0,1 0 0,0-1-1,0 0 1,0 0 0,1 0-1,-1 0 1,0-1 0,1 0-1,5 1 1,-5 0 4,0-1-1,0-1 0,1 1 1,-1-1-1,0 0 0,0 0 1,0 0-1,1-1 0,-1 0 1,0 0-1,0 0 1,0-1-1,0 1 0,0-1 1,-1 0-1,1-1 0,0 1 1,-1-1-1,0 0 0,5-4 1,-4 2 14,0-1 0,0 1-1,-1-1 1,0 0 0,0 0 0,-1-1 0,0 1 0,0-1 0,0 1-1,-1-1 1,0 0 0,0 0 0,-1 0 0,1-9 0,-1 14-6,4-76 222,-5 73-87,0 0-1,0 0 1,0 0 0,-1 0 0,0 0 0,0 0-1,0 1 1,-1-1 0,0 0 0,1 0 0,-2 1-1,-4-9 1,7 13-127,0 0 0,0 0 0,0 0 0,0-1 0,-1 1 1,1 0-1,0 0 0,0 0 0,0-1 0,0 1 0,-1 0 0,1 0 0,0 0 0,0 0 0,0-1 0,-1 1 0,1 0 1,0 0-1,0 0 0,0 0 0,-1 0 0,1 0 0,0 0 0,0 0 0,-1 0 0,1 0 0,0 0 0,0 0 0,-1 0 0,1 0 1,0 0-1,0 0 0,-1 0 0,1 0 0,0 0 0,0 0 0,0 0 0,-1 0 0,1 0 0,0 1 0,0-1 0,0 0 1,-1 0-1,1 0 0,0 0 0,0 1 0,0-1 0,-1 0 0,-4 17-4,2 21-46,3-31 4,0 1 1,0-1-1,1 1 1,0-1 0,0 1-1,1-1 1,0 1-1,1-1 1,5 12 0,-6-16-49,0 0 0,0 0 1,0 0-1,1-1 1,-1 1-1,1-1 1,-1 1-1,1-1 0,0 0 1,0 0-1,0-1 1,0 1-1,0 0 1,0-1-1,1 0 0,-1 0 1,0 0-1,1 0 1,-1 0-1,1-1 1,-1 1-1,1-1 0,4 0 1,-5-1 50,-1 0 0,0 1 0,1-1 1,-1 0-1,0 0 0,0 0 0,0 0 0,0-1 0,0 1 1,0 0-1,0-1 0,0 0 0,0 1 0,-1-1 1,1 0-1,-1 0 0,1 0 0,-1 0 0,0 0 1,1 0-1,-1 0 0,0-1 0,-1 1 0,1 0 0,1-5 1,1-4 90,0-1 0,0 0 0,2-22 0,-4-22 1533,-2 40-575,-4 40-559,3-4-825,0-1-1,1 0 1,1 1 0,1-1-1,6 33 1,-6-46 246,0-1 0,0 0 0,0 0 0,1 0 1,0 0-1,0 0 0,1-1 0,-1 1 0,1-1 0,0 1 0,0-1 0,0 0 0,1 0 0,-1 0 0,1-1 0,0 1 0,0-1 0,1 0 0,-1 0 1,0 0-1,1-1 0,0 0 0,0 0 0,-1 0 0,1 0 0,7 1 0,51 1-6335,-29-4 654</inkml:trace>
  <inkml:trace contextRef="#ctx0" brushRef="#br0" timeOffset="35195.08">11513 1214 5218,'0'0'15010,"-11"-11"-13852,-37-34-545,48 45-602,-1-1-1,0 0 0,0 1 0,1-1 0,-1 0 0,0 1 0,0-1 1,0 1-1,1 0 0,-1-1 0,0 1 0,0-1 0,0 1 1,0 0-1,0 0 0,0 0 0,0-1 0,0 1 0,0 0 1,0 0-1,0 0 0,0 1 0,0-1 0,0 0 0,1 0 0,-1 0 1,0 1-1,0-1 0,0 0 0,0 1 0,0-1 0,0 1 1,1-1-1,-2 2 0,-14 22 47,14-20-32,-3 7-7,1 1-1,1 0 1,0 0-1,0 1 1,2-1 0,-1 1-1,1-1 1,1 1-1,2 20 1,-2-29-127,0-1 0,1 1 0,-1-1 0,1 1 0,-1-1 0,1 0 0,0 1 0,1-1 0,-1 0 1,1 0-1,-1 0 0,1 0 0,0 0 0,0 0 0,0 0 0,0 0 0,1-1 0,-1 1 0,1-1 0,-1 0 0,1 0 0,0 0 0,0 0 0,0 0 0,0 0 0,0-1 0,1 0 0,-1 1 0,0-1 0,1-1 1,-1 1-1,1 0 0,-1-1 0,1 1 0,-1-1 0,7-1 0,-8 1 101,0-1 1,0 0-1,0 0 1,-1 0-1,1 0 0,0 0 1,0 0-1,0 0 1,-1-1-1,1 1 1,-1-1-1,1 1 1,-1-1-1,0 1 0,1-1 1,-1 0-1,0 0 1,0 0-1,0 1 1,0-1-1,-1 0 1,1 0-1,0-3 0,14-52 579,-14 53-472,2-20 1251,0-39 1,-1 22 2375,-5 57-3768,2 0 0,0 1 1,0-1-1,2 0 0,3 24 0,-3-36-6,0 1 0,0-1 0,0 0 1,1 0-1,0 1 0,0-1 0,0 0 0,0-1 0,0 1 1,7 7-1,-7-9-4,0 0 0,0-1-1,1 1 1,-1 0 0,1-1 0,0 1 0,-1-1 0,1 0 0,0 0 0,0 0-1,0 0 1,0 0 0,0-1 0,0 1 0,0-1 0,0 0 0,6 0 0,-5-1 48,-1 0 1,1 0 0,0 0 0,-1-1 0,1 1 0,-1-1 0,1 0 0,-1 0-1,0 0 1,1 0 0,-1-1 0,0 0 0,-1 1 0,1-1 0,0 0 0,-1 0 0,0 0-1,0-1 1,4-6 0,4-9 25,-1 0 0,9-25-1,-11 25 51,-1 0-1,-1-1 1,-1 0 0,0 0-1,-2 0 1,0 0 0,-2 0-1,0-1 1,-1 1-1,-1 0 1,-1 0 0,-6-23-1,-10-1 430,18 42-455,0 0 0,0 0 0,0 1 0,0-1 0,0 0 0,-1 1 0,1-1 0,0 1 0,-1-1 0,1 1 0,-1-1 1,1 1-1,-1 0 0,0 0 0,0 0 0,0 0 0,1 0 0,-1 0 0,0 1 0,-3-2 0,4 3-46,0-1 1,0 1-1,1-1 1,-1 1 0,0-1-1,1 1 1,-1 0 0,0-1-1,1 1 1,-1 0-1,1 0 1,-1-1 0,1 1-1,-1 0 1,1 0-1,-1 0 1,1 0 0,0-1-1,0 1 1,-1 0-1,1 0 1,0 0 0,0 0-1,0 2 1,-3 28-8,3-29 12,-2 39 21,2-1 0,2 1 0,7 41 0,-4-55-124,0 0-1,2-1 0,1 0 0,2 0 1,18 37-1,-27-60-89,1 0 0,0 1 0,0-1 0,0 0 0,1 0 0,4 5 0,-6-7-72,0-1-1,0 1 1,1 0-1,-1-1 0,0 1 1,0-1-1,0 1 1,0-1-1,1 1 1,-1-1-1,0 0 1,1 1-1,-1-1 1,1 0-1,5-3-4093,-4-10-3308</inkml:trace>
  <inkml:trace contextRef="#ctx0" brushRef="#br0" timeOffset="35381.1">11690 1136 10197,'0'0'9316,"55"-3"-9924,-31 12-577,2 1-111,-2-5-833,1 0-1553,1-3-608,1-2-2033</inkml:trace>
  <inkml:trace contextRef="#ctx0" brushRef="#br0" timeOffset="36549.14">11995 1100 5923,'0'0'15919,"-7"-11"-14732,-22-36-664,29 47-516,-1-1 0,1 0 0,0 1 0,-1-1 0,1 1 0,0-1 0,-1 0 0,1 1 0,-1-1-1,1 1 1,-1 0 0,1-1 0,-1 1 0,0-1 0,1 1 0,-1 0 0,1-1 0,-1 1 0,0 0 0,1 0 0,-1-1 0,0 1 0,1 0 0,-1 0 0,0 0-1,1 0 1,-1 0 0,0 0 0,1 0 0,-1 0 0,0 0 0,0 0 0,1 0 0,-1 1 0,0-1 0,1 0 0,-1 0 0,1 1 0,-1-1 0,0 0 0,1 1-1,-1-1 1,1 1 0,-1-1 0,1 1 0,-1 0 0,-13 22 49,14-22-51,-5 11-52,2 0-1,0 1 1,0-1-1,1 1 1,1 0 0,0-1-1,1 1 1,0 0-1,1 0 1,0 0-1,1-1 1,7 24 0,-9-34-16,1 0 1,0 1-1,0-1 1,0 0-1,0 0 1,0 1-1,1-1 1,-1 0-1,1 0 1,-1-1-1,1 1 1,0 0-1,-1 0 1,1-1-1,0 1 1,0-1-1,0 0 1,0 1-1,1-1 1,-1 0-1,0 0 1,1 0-1,-1-1 1,0 1 0,1 0-1,-1-1 1,1 0-1,-1 0 1,0 1-1,1-1 1,-1-1-1,1 1 1,-1 0-1,4-1 1,-1-1 50,0 0 0,0 0 0,0-1 1,0 0-1,0 0 0,-1 0 0,0 0 0,1 0 1,-1-1-1,0 0 0,-1 0 0,1 0 0,-1 0 1,5-7-1,-3 1 188,-1 0 1,0 0-1,0 0 1,-1 0-1,0 0 1,-1-1-1,0 1 1,-1-1-1,0 0 1,-1 1-1,-1-18 1,1 24-78,0 1-71,0 1 0,0 0 0,0 0 0,-1 0-1,1 0 1,-1 0 0,1 0 0,-1 0 0,1 1 0,-1-1 0,0 0 0,0 0 0,0 0 0,0 1 0,-1-1-1,1 0 1,0 1 0,-1-1 0,1 1 0,-1 0 0,1-1 0,-1 1 0,1 0 0,-1 0 0,0 0-1,0 0 1,0 0 0,0 0 0,1 1 0,-1-1 0,0 1 0,0-1 0,0 1 0,0 0 0,0 0-1,-4 0 1,5 0-28,0 1-1,0 0 1,0 0-1,0 0 1,0 0-1,0 1 0,0-1 1,1 0-1,-1 0 1,1 0-1,-1 0 0,1 1 1,-1-1-1,1 0 1,0 1-1,-1-1 1,1 0-1,0 1 0,0-1 1,0 0-1,0 1 1,0-1-1,1 2 0,2 36-51,-1-34-41,0 0 1,0-1 0,1 1-1,0-1 1,-1 0 0,2 1-1,-1-1 1,0-1 0,1 1-1,0 0 1,0-1 0,0 0-1,0 0 1,0 0 0,8 3-1,-8-4-78,0 1 0,0-2 1,0 1-1,0 0 0,1-1 0,-1 0 0,0 0 0,1 0 0,-1 0 0,1-1 0,0 0 0,-1 0 0,1 0 0,-1-1 1,1 1-1,-1-1 0,1 0 0,4-2 0,-6 1 204,1 0 0,-1-1 0,0 1 0,0-1 0,-1 0-1,1 1 1,-1-1 0,1-1 0,-1 1 0,0 0 0,0 0 0,0-1 0,-1 1 0,1-1 0,-1 0 0,0 1 0,0-1 0,0 0-1,0-4 1,2-9 897,-1 0-1,0-32 1,-2 19 614,0 23-566,0 21-963,1-1-65,-1 1 1,2 0-1,0-1 0,4 16 1,-4-24-127,-1 0 1,1 1 0,0-1-1,0 0 1,1 0 0,-1 0 0,1-1-1,0 1 1,1-1 0,-1 1-1,1-1 1,0 0 0,6 5-1,-8-8 105,1 1 0,-1-1 0,1 1 0,-1-1 0,1 0 0,0 0 0,0-1 0,-1 1 0,1 0-1,0-1 1,0 0 0,0 0 0,0 0 0,0 0 0,-1 0 0,1 0 0,0-1 0,0 1 0,0-1-1,0 0 1,-1 0 0,1 0 0,0 0 0,-1 0 0,1-1 0,-1 1 0,0-1 0,1 0 0,-1 0-1,0 1 1,3-5 0,-1 2 236,0 0 0,0 0 0,-1-1 0,0 1 0,1-1 0,-2 0 1,1 0-1,0 0 0,-1 0 0,0-1 0,-1 1 0,1-1 0,-1 1 0,0-1 0,1-6 0,-2 11-127,0 0 0,0 0 0,0 0 1,0 0-1,0 1 0,0-1 0,0 0 0,0 0 1,0 0-1,0 1 0,0-1 0,0 0 0,-1 0 0,1 0 1,0 1-1,-1-1 0,1 0 0,0 0 0,-1 1 0,1-1 1,-1 0-1,1 1 0,-1-1 0,1 1 0,-1-1 1,0 1-1,1-1 0,-1 1 0,0-1 0,1 1 0,-1-1 1,0 1-1,0 0 0,1-1 0,-1 1 0,0 0 1,0 0-1,0 0 0,1 0 0,-1-1 0,0 1 0,0 0 1,0 0-1,0 1 0,1-1 0,-1 0 0,0 0 0,0 0 1,0 0-1,1 1 0,-1-1 0,0 0 0,0 1 1,1-1-1,-1 1 0,0-1 0,0 1 0,-1 1-40,-1 1 0,1-1 0,0 0-1,0 1 1,1-1 0,-1 1 0,0 0 0,1 0-1,0-1 1,-1 1 0,1 0 0,0 0 0,1 0-1,-1 0 1,0 0 0,1 0 0,0 6-1,-1 0-5,0-1 0,1 1-1,1-1 1,0 1-1,2 12 1,-2-17-75,1-1 0,-1 0 0,1 1 0,0-1 0,0 0 0,0 0 0,1 0 0,-1 0 0,1-1 0,-1 1 0,1-1 1,0 1-1,0-1 0,0 0 0,0 0 0,1 0 0,-1 0 0,0-1 0,1 0 0,-1 1 0,1-1 0,4 0 1,-4 1 5,0-2 1,0 1 0,0 0-1,0-1 1,0 0 0,0 0-1,0 0 1,0 0 0,0-1-1,0 1 1,0-1 0,0 0-1,0-1 1,0 1 0,0 0-1,-1-1 1,1 0 0,-1 0-1,7-5 1,-4 2 87,-1-1 1,0 0-1,-1 0 0,1 0 1,-1-1-1,0 0 0,-1 1 1,0-1-1,0 0 0,0-1 1,3-14-1,-3 3 363,-1-1 0,-1 1 1,-1-30-1,0 44-197,-1 0 1,0-1-1,0 1 0,0 0 1,0-1-1,-1 1 1,0 0-1,0 0 0,-1 0 1,1 1-1,-1-1 1,0 0-1,0 1 1,-1 0-1,-3-4 0,6 7 285,1 6-446,1 0-1,0 0 1,0 0 0,0 1 0,1-1-1,-1-1 1,1 1 0,0 0-1,5 6 1,29 44 38,-9-17 34,-10-11-151,25 45-596,-39-65 319,1 1-1,-1-1 0,-1 0 0,0 1 0,0-1 1,0 1-1,-1 0 0,1 8 0,-3-15 287,1-1-1,0 1 1,0-1-1,0 1 1,-1-1-1,1 0 1,0 1-1,0-1 1,-1 1-1,1-1 1,0 1 0,-1-1-1,1 0 1,-1 1-1,1-1 1,-1 0-1,1 1 1,0-1-1,-1 0 1,1 0-1,-1 0 1,1 1-1,-1-1 1,1 0-1,-1 0 1,0 0-1,1 0 1,-1 0-1,1 0 1,-1 0-1,1 0 1,-1 0-1,-24 0-255,17-1 31,0 0-330,-1 0 0,0 0 1,1-1-1,0 0 1,-1-1-1,1 0 1,0 0-1,-10-7 0,-8-4-4542</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4:57.635"/>
    </inkml:context>
    <inkml:brush xml:id="br0">
      <inkml:brushProperty name="width" value="0.05" units="cm"/>
      <inkml:brushProperty name="height" value="0.05" units="cm"/>
      <inkml:brushProperty name="color" value="#F6630D"/>
    </inkml:brush>
  </inkml:definitions>
  <inkml:trace contextRef="#ctx0" brushRef="#br0">259 352 4674,'0'0'12643,"0"-1"-12604,0 1 1,0-1-1,0 1 0,0-1 0,0 1 0,0-1 0,0 1 1,0-1-1,0 1 0,-1-1 0,1 1 0,0-1 0,0 1 1,0-1-1,-1 1 0,1 0 0,0-1 0,-1 1 0,1-1 1,0 1-1,-1 0 0,1-1 0,0 1 0,-2-1 0,-16 11 319,0 0-1,-26 21 1,0 0 39,26-19-245,-9 6 31,-52 24 0,75-36 3387,3 9-2575,5 10-1446,43 296 852,-22-135-261,-24-175-128,1 1-10,0 1 0,0-1 0,7 18 0,-8-27 3,-1-1 1,1 0 0,0 0-1,0 0 1,0 0-1,1 0 1,-1 0 0,0 0-1,1 0 1,-1-1 0,1 1-1,0 0 1,-1-1-1,1 1 1,0-1 0,0 0-1,0 0 1,0 1-1,0-1 1,0 0 0,0-1-1,1 1 1,-1 0 0,0-1-1,4 1 1,4-1 7,0 0 0,0 0 1,0-1-1,0-1 0,-1 0 1,1 0-1,0-1 0,-1 0 0,1-1 1,-1 0-1,0 0 0,-1-1 1,15-10-1,-17 10-352,0 0 0,-1 0 1,0 0-1,0-1 0,0 1 0,-1-1 1,5-7-1,-8 10-327,1 0 0,-1 0 0,0 0 0,0 0 0,0 1 1,0-1-1,0 0 0,-1-1 0,1-4 0,-1-12-6196</inkml:trace>
  <inkml:trace contextRef="#ctx0" brushRef="#br0" timeOffset="4420.58">3256 122 4786,'0'0'11443,"-2"-3"-10603,-9-11 3085,18 4-1959,12-1-1896,0-1 0,2 2 0,-1 1 0,1 1 0,43-12 0,13-5 476,-77 25-493,1 0 1,0 0 0,-1 0-1,1 1 1,0-1 0,-1 0-1,1 0 1,0 0 0,-1 1-1,1-1 1,0 0 0,-1 0-1,1 1 1,-1-1 0,1 1 0,-1-1-1,1 1 1,-1-1 0,1 0-1,-1 1 1,0 0 0,1-1-1,-1 1 1,1-1 0,-1 1-1,0-1 1,0 1 0,1 0-1,-1-1 1,0 1 0,0 0-1,0-1 1,0 1 0,0 1-1,8 33 63,-6-25 200,8 57 560,2 78-1,-10-96-673,2-1 0,2 0 0,2 0 0,18 58 0,-12-70-148,10 31 53,-22-61-101,-1 0-1,1 0 1,-2-1-1,1 1 1,0 0-1,-1 0 1,0 0-1,-1 0 1,0 6-1,0-10-23,0 0 0,0-1 0,0 0 0,0 1 0,0-1 0,-1 1-1,1-1 1,0 0 0,0 0 0,-1 0 0,1 0 0,-1 0 0,1 0-1,-1 0 1,0 0 0,1-1 0,-1 1 0,0 0 0,1-1 0,-1 0 0,0 1-1,0-1 1,-2 0 0,-48 4-805,44-4 665,-116 0-4234,69 0-44,-1 0-3184</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5:14.435"/>
    </inkml:context>
    <inkml:brush xml:id="br0">
      <inkml:brushProperty name="width" value="0.05" units="cm"/>
      <inkml:brushProperty name="height" value="0.05" units="cm"/>
      <inkml:brushProperty name="color" value="#F6630D"/>
    </inkml:brush>
  </inkml:definitions>
  <inkml:trace contextRef="#ctx0" brushRef="#br0">10 250 4594,'0'0'15279,"0"-3"-14481,25 310 237,-23-292-645,1-23 469,1-27 389,-4-14-1235,-3-1-1,-17-94 0,12 102 69,2-1 0,-1-81 0,7 121-103,0 0-1,0 1 1,0-1-1,1 0 1,-1 1 0,1-1-1,-1 0 1,1 1-1,0-1 1,0 1-1,0-1 1,1 1-1,-1-1 1,0 1 0,1 0-1,0 0 1,-1 0-1,1 0 1,0 0-1,0 0 1,0 0-1,0 0 1,0 1-1,1-1 1,-1 1 0,0 0-1,1-1 1,4 0-1,4-1-8,-1 1-1,1 0 1,0 0-1,0 1 0,19 1 1,-26 0 32,1 0 1,0 1 0,-1 0-1,1-1 1,-1 1 0,0 1-1,1-1 1,-1 1 0,0 0-1,0 0 1,0 0 0,0 0-1,0 1 1,0-1 0,-1 1-1,1 0 1,-1 0-1,0 1 1,0-1 0,0 1-1,0-1 1,-1 1 0,1 0-1,-1 0 1,3 8 0,0 0-44,0 1 0,-2 0-1,1 0 1,-2 0 0,0 0 0,0 1 0,-1 20 0,-1-30 23,-1 0-1,0 0 0,0 0 1,0 0-1,0 0 1,0 0-1,-1-1 0,0 1 1,0 0-1,0-1 0,0 1 1,0-1-1,-1 0 0,0 0 1,1 0-1,-1 0 0,0 0 1,-1 0-1,1-1 1,0 0-1,-1 1 0,-3 1 1,-12 5-352,1 0 1,-1 0 0,-22 5-1,23-8-462,12-4-41,-4 2-529,3-4-4548</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5:30.177"/>
    </inkml:context>
    <inkml:brush xml:id="br0">
      <inkml:brushProperty name="width" value="0.05" units="cm"/>
      <inkml:brushProperty name="height" value="0.05" units="cm"/>
      <inkml:brushProperty name="color" value="#F6630D"/>
    </inkml:brush>
  </inkml:definitions>
  <inkml:trace contextRef="#ctx0" brushRef="#br0">33 486 1265,'1'1'20570,"8"17"-20470,12 27 151,-1 0 0,-3 1 0,-1 1 0,14 76-1,-29-118-175,-1-27-24,-2-1-1,0 1 1,-1 0 0,-2 0-1,0 1 1,-1-1 0,-17-38 0,-9-9-51,20 47 8,1-1-1,1 0 1,1 0-1,1 0 1,1-1-1,-5-36 1,12 59-12,0 0 0,0 0 1,0 0-1,0 0 0,0 0 0,0 0 0,0 0 1,1 1-1,-1-1 0,0 0 0,1 0 0,-1 0 1,1 1-1,-1-1 0,1 0 0,-1 0 1,1 1-1,-1-1 0,1 0 0,0 1 0,-1-1 1,1 1-1,0-1 0,0 1 0,-1-1 0,1 1 1,0 0-1,0-1 0,0 1 0,-1 0 1,1-1-1,0 1 0,0 0 0,2 0 0,38-1-189,-28 1 167,-5 1 19,0 0 1,0 0 0,0 0-1,-1 1 1,1 0-1,-1 1 1,1 0 0,-1 0-1,0 0 1,0 1 0,0 0-1,-1 1 1,1-1 0,-1 1-1,0 0 1,0 1-1,-1-1 1,0 1 0,0 0-1,0 1 1,-1-1 0,1 1-1,-2 0 1,1 0-1,-1 0 1,0 1 0,0-1-1,-1 1 1,0-1 0,1 11-1,-2-12-72,-1 1 0,0-1 0,0 0 0,0 0 0,-1 0 0,0 0 0,0 0 0,0 0 0,-1 0 0,0 0 0,0 0 0,-1 0 0,0-1 0,1 1 0,-2-1 0,1 0 0,-1 0 0,0 0 1,0 0-1,0-1 0,0 0 0,-1 1 0,0-2 0,0 1 0,0 0 0,0-1 0,-10 5 0,6-1-1033</inkml:trace>
  <inkml:trace contextRef="#ctx0" brushRef="#br0" timeOffset="345.66">565 353 9108,'0'0'11533,"-7"2"-11284,5-2-204,-1 1 0,1-1 1,0 1-1,0 0 0,-1 0 1,1 0-1,0 0 0,0 0 0,0 1 1,0-1-1,0 1 0,1-1 1,-1 1-1,0 0 0,-2 3 1,2 0 53,-1-1 1,1 1-1,0 1 1,0-1-1,0 0 0,1 0 1,-2 10-1,-2 14 81,2 1 0,0-1 1,2 1-1,1 0 0,5 29 0,-5-53-177,2-1 0,-1 1 0,0-1 0,1 0 1,0 0-1,1 0 0,-1 0 0,1 0 0,0 0 0,0 0 0,0-1 1,1 0-1,-1 0 0,1 0 0,0 0 0,0 0 0,1-1 0,-1 1 1,6 2-1,-6-4-128,0 0-1,0-1 1,0 1 0,1-1 0,-1 0-1,0 0 1,0 0 0,1-1 0,-1 1-1,1-1 1,-1 0 0,0-1 0,1 1-1,-1-1 1,1 1 0,-1-1 0,0-1-1,0 1 1,0-1 0,0 1 0,0-1-1,0 0 1,0 0 0,5-4 0,-3 1-1002,0 0 0,0 0 0,0-1 0,0 0 0,-1 0 0,6-8 0,3-10-7693</inkml:trace>
  <inkml:trace contextRef="#ctx0" brushRef="#br0" timeOffset="543.27">539 583 6019,'0'0'13782,"5"-13"-13574,17 7-208,8-1 112,4-1-112,-2-2-592,0-1-1745,-2-5-1281,-3-2-5218</inkml:trace>
  <inkml:trace contextRef="#ctx0" brushRef="#br0" timeOffset="805.33">879 330 9428,'0'0'13828,"-2"-3"-13681,-3-4-116,1 8-7,3 20 25,7 36 258,34 157-310,-40-212-566,2 5 568</inkml:trace>
  <inkml:trace contextRef="#ctx0" brushRef="#br0" timeOffset="1008.87">883 306 6963,'0'0'11606,"63"10"-11382,-34 6-208,2 0 112,0-1-128,0-4-817,-4-5-1536,-1-4-2465,-6-2-5187</inkml:trace>
  <inkml:trace contextRef="#ctx0" brushRef="#br0" timeOffset="1463.42">1168 285 6435,'0'0'11568,"-16"15"-10965,-50 50-150,58-57-337,0 1-1,1 1 0,-7 10 0,12-17-85,0-1 1,1 1-1,0 0 0,-1 0 0,1 1 0,0-1 0,1 0 0,-1 0 0,0 0 1,1 5-1,14-23 202,-3 3-191,-1 1 0,-1-2 0,0 1 0,-1-1 0,0 0 0,-1-1 0,0 0 1,-1 0-1,-1-1 0,0 1 0,-1-1 0,0 0 0,-2 0 0,2-21 656,-4 43-248,1 41-216,2-1 1,2 1-1,2-1 0,1-1 1,28 82-1,-20-104-138,-4-17-1457,-11-7 1144,-1 0 1,1 0-1,0 0 0,-1 0 0,1 0 0,-1-1 1,1 1-1,0 0 0,-1 0 0,1 0 0,-1-1 1,1 1-1,-1 0 0,1 0 0,-1-1 0,1 1 1,-1 0-1,1-1 0,-1 1 0,1-1 0,0 0 1,5-11-5101</inkml:trace>
  <inkml:trace contextRef="#ctx0" brushRef="#br0" timeOffset="2024.66">1371 324 5795,'0'0'17301,"-2"-12"-16842,1 22-384,1 0 0,0 0 1,0 1-1,3 16 0,-3-25-51,2 19 43,0-1-1,1 0 1,2 1 0,0-2-1,0 1 1,2-1 0,10 22 0,-17-41-78,1 1 0,-1-1 0,0 1 0,0-1 0,1 1 0,-1-1 0,0 1 0,0-1 0,1 1 0,-1-1 0,1 0 1,-1 1-1,0-1 0,1 1 0,-1-1 0,1 0 0,-1 1 0,1-1 0,-1 0 0,1 0 0,-1 1 0,1-1 0,-1 0 1,1 0-1,-1 0 0,1 0 0,0 0 0,-1 0 0,1 0 0,-1 0 0,1 0 0,-1 0 0,1 0 0,-1 0 0,1 0 1,0 0-1,-1 0 0,1-1 0,-1 1 0,1 0 0,-1 0 0,1-1 0,-1 1 0,1 0 0,-1-1 0,0 1 0,1 0 0,-1-1 1,1 1-1,-1-1 0,0 1 0,1 0 0,-1-1 0,0 1 0,0-1 0,1 1 0,-1-1 0,0 1 0,0-1 0,1-1 1,11-32 30,-11 13-39,-1-1 0,0 1 1,-2-1-1,0 1 0,-1-1 0,-12-38 1,6 23 82,7 25 83,0 0 0,1-1 1,0-16-1,1 26-79,1 2-65,0 0 0,-1 0 0,1 1 0,-1-1 0,1 0 0,0 0 0,-1 1 0,1-1 0,0 0 0,0 1 0,0-1 0,0 1 0,-1-1 0,1 1 0,0 0 0,0-1 0,0 1 0,0 0 0,0 0 0,0-1 0,0 1 0,0 0 0,0 0 0,0 0 0,0 0 0,0 0 0,0 0 0,1 1 0,33 1 30,-28-1-32,0 1 1,0 1 0,-1-1 0,1 1 0,0 0-1,-1 1 1,0-1 0,0 1 0,0 0 0,-1 1-1,1 0 1,-1 0 0,0 0 0,0 0 0,5 8-1,-3-3-17,0 0 0,0 0 0,-1 1-1,0 0 1,0 0 0,-2 1 0,1 0-1,2 12 1,-6-17-14,1 0-1,-1 0 0,0 0 1,-1 0-1,1 0 1,-2 0-1,1 0 0,-1 0 1,0 0-1,-2 9 0,1-12-28,1-1 0,-1 0 0,0 1 0,0-1-1,0 0 1,-1 0 0,1 0 0,-1 0 0,1 0-1,-1-1 1,0 1 0,0-1 0,0 0 0,0 0-1,-1 0 1,1 0 0,-1 0 0,1-1 0,-8 3-1,-31 6-1418,14-11-3281,24-4 554,4-10-3177</inkml:trace>
  <inkml:trace contextRef="#ctx0" brushRef="#br0" timeOffset="2502.81">1906 207 11253,'0'0'11259,"-1"8"-11086,0 173 1103,3-84-3187,-10-331 3144,6 182-756,0 19 353,5-62 0,-3 93-810,0 1 0,0 0 1,0 0-1,1 0 0,-1 0 0,0-1 1,1 1-1,-1 0 0,1 0 1,-1 0-1,1 0 0,-1 0 1,1 0-1,-1 0 0,1 0 0,0 0 1,0 0-1,0 1 0,-1-1 1,1 0-1,0 0 0,0 1 1,0-1-1,0 0 0,0 1 0,0-1 1,1 1-1,-1 0 0,0-1 1,0 1-1,0 0 0,0 0 1,0-1-1,1 1 0,-1 0 1,0 0-1,2 1 0,0-1-10,0 1 1,-1-1-1,1 1 0,0 0 1,0 0-1,-1 0 0,1 0 0,-1 1 1,1-1-1,-1 1 0,1-1 1,-1 1-1,0 0 0,2 2 0,18 25-175,-1 1 0,-2 1-1,-1 0 1,26 65 0,-16-35-4131,-22-48-754</inkml:trace>
  <inkml:trace contextRef="#ctx0" brushRef="#br0" timeOffset="2704.65">1976 340 3922,'0'0'13718,"107"-44"-13558,-73 36-144,3-3-16,0-2-160,1-4-1345,-3 1-1680,-2-3-3362</inkml:trace>
  <inkml:trace contextRef="#ctx0" brushRef="#br0" timeOffset="3077.62">2414 80 7347,'0'0'15399,"-7"-13"-14497,-20-38-363,26 50-524,1 0 1,-1 0-1,1 0 1,-1 0-1,0 0 1,1 0-1,-1 1 0,0-1 1,0 0-1,1 0 1,-1 1-1,0-1 0,0 1 1,0-1-1,0 1 1,0-1-1,0 1 0,0-1 1,0 1-1,0 0 1,0-1-1,0 1 0,0 0 1,0 0-1,0 0 1,0 0-1,0 0 0,0 0 1,0 0-1,0 0 1,0 1-1,0-1 0,0 0 1,0 1-1,0-1 1,0 0-1,0 1 0,0-1 1,-1 2-1,-22 21 127,21-20-132,1 1 1,-1-1-1,1 1 0,0 0 1,0 0-1,0 0 1,0 0-1,1 0 0,0 0 1,0 0-1,0 1 1,0-1-1,1 0 0,0 1 1,-1-1-1,2 0 1,-1 1-1,0-1 0,1 0 1,0 1-1,0-1 1,0 0-1,0 0 0,1 0 1,0 0-1,0 0 1,0 0-1,0 0 1,0-1-1,1 1 0,0-1 1,0 0-1,0 1 1,0-1-1,0-1 0,0 1 1,1 0-1,0-1 1,5 3-1,9 4 48,0-1 0,1-1 1,21 5-1,-18-6 20,36 16 0,-56-22-86,-1 1 0,1-1-1,-1 1 1,0 0-1,1 0 1,-1-1 0,0 1-1,1 0 1,-1 0-1,0 0 1,0 0 0,0 0-1,0 1 1,0-1-1,0 0 1,-1 0 0,1 1-1,0-1 1,0 0-1,-1 1 1,1-1 0,-1 1-1,1-1 1,-1 1-1,0-1 1,0 1 0,0-1-1,1 1 1,-1-1-1,-1 1 1,1 2 0,-1-2-7,0 1 1,0-1 0,0 0-1,0 0 1,0 0 0,-1 0-1,1 0 1,-1 0-1,0 0 1,1 0 0,-1 0-1,0-1 1,0 1 0,0-1-1,0 0 1,0 1 0,0-1-1,-4 2 1,-16 4-182,0 0 0,0-1 0,-27 4 1,-29-2-7354,48-7-380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5:18.762"/>
    </inkml:context>
    <inkml:brush xml:id="br0">
      <inkml:brushProperty name="width" value="0.05" units="cm"/>
      <inkml:brushProperty name="height" value="0.05" units="cm"/>
      <inkml:brushProperty name="color" value="#F6630D"/>
    </inkml:brush>
  </inkml:definitions>
  <inkml:trace contextRef="#ctx0" brushRef="#br0">78 1 2881,'0'0'10501,"-10"12"-9591,-31 41-11,37-46-740,1 1 0,0-1 0,0 1 0,0-1 0,1 1 0,0 0 0,0 0 0,1 0 0,0 0 0,0 0 0,1 0 0,0 0 1,1 8-1,0 4 138,-3 10 168,1-18-329,1 1 0,0-1 1,3 25-1,-3-35-129,1 1 0,-1-1 0,1 0 0,-1 0 0,1 1 0,0-1 0,0 0 0,0 0 0,0 0 0,1 0 0,-1 0-1,0 0 1,1 0 0,-1-1 0,1 1 0,0 0 0,0-1 0,-1 1 0,1-1 0,0 0 0,0 0 0,0 1 0,0-1 0,1-1 0,-1 1 0,3 1 0,6 0 23,0 0 1,0-1 0,0 0 0,0-1 0,0 0-1,0 0 1,0-2 0,20-3 0,-25 3-560,-1 0 0,1 0 0,-1-1 0,1 1 0,-1-1 0,7-5 0,5-8-4041</inkml:trace>
  <inkml:trace contextRef="#ctx0" brushRef="#br0" timeOffset="359.75">15 225 4770,'0'0'11816,"0"-1"-11589,-1-1-166,24 1 2050,28 0-808,0-2 1,82-17 0,-131 20-1057</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5:34.843"/>
    </inkml:context>
    <inkml:brush xml:id="br0">
      <inkml:brushProperty name="width" value="0.05" units="cm"/>
      <inkml:brushProperty name="height" value="0.05" units="cm"/>
      <inkml:brushProperty name="color" value="#F6630D"/>
    </inkml:brush>
  </inkml:definitions>
  <inkml:trace contextRef="#ctx0" brushRef="#br0">32 221 1377,'0'0'15081,"-2"-4"-13381,-4-15-94,4 15 851,2 16-1753,-13 214-283,5-115-362,7-102-4964,4-23-733,8-13-4103</inkml:trace>
  <inkml:trace contextRef="#ctx0" brushRef="#br0" timeOffset="216.1">80 216 7892,'0'0'11013,"2"20"-11061,12 1 80,6 0 96,-1-2 16,4-6-112,-2-3-32,0-7-192,0-3-1665,-3 0-1008,0-5-4707</inkml:trace>
  <inkml:trace contextRef="#ctx0" brushRef="#br0" timeOffset="670.91">278 176 8020,'0'0'11266,"-5"6"-10796,-10 19-121,0 1-1,-15 40 1,-2 2-120,32-68-269,0-3 2,1 1 0,0-1-1,-1 1 1,1-1 0,0 1 0,0-1-1,1 1 1,-1 0 0,0-1 0,3-2 0,3-5-124,12-29-162,-2-1-1,15-46 1,-5 11 526,-27 75-167,0 0 0,0 0-1,0 0 1,0 0-1,0 0 1,0-1 0,0 1-1,0 0 1,0 0-1,0 0 1,0 0 0,0 0-1,0 0 1,0-1-1,0 1 1,0 0 0,0 0-1,0 0 1,0 0-1,0 0 1,0 0 0,0 0-1,0-1 1,0 1 0,0 0-1,1 0 1,-1 0-1,0 0 1,0 0 0,0 0-1,0 0 1,0 0-1,0 0 1,0 0 0,0 0-1,1 0 1,-1 0-1,0-1 1,0 1 0,0 0-1,0 0 1,0 0-1,0 0 1,1 0 0,-1 0-1,0 0 1,0 0 0,0 1-1,0-1 1,0 0-1,0 0 1,1 0 0,-1 0-1,0 0 1,0 0-1,0 0 1,0 0 0,0 0-1,4 12 540,2 25-902,-5-27 607,8 50 92,2-1 1,2 0-1,34 90 1,-45-146-437,-1 1-1,0-1 1,1 0 0,0 1-1,0-1 1,0 0 0,0 0-1,0-1 1,1 1 0,-1 0-1,1-1 1,5 5 0,-6-6-439,1 0 0,0 0 1,0 0-1,0 0 0,-1 0 1,1 0-1,0-1 0,0 1 1,0-1-1,5 0 0,16 0-5016</inkml:trace>
  <inkml:trace contextRef="#ctx0" brushRef="#br0" timeOffset="1138.33">721 263 10965,'0'0'9596,"-14"11"-9465,-109 86 248,114-90-348,5-4-21,-1 1 1,0-1-1,1 1 0,-1-1 0,0-1 1,0 1-1,-1-1 0,1 0 1,0 0-1,-7 1 0,11-5-37,1 0 1,-1-1-1,1 1 0,-1 0 0,1-1 1,0 1-1,0-1 0,0 1 0,1-3 1,-1 3-22,1-11-92,2 1-1,-1-1 0,1 1 0,1 0 1,7-17-1,8-26-175,-13 24 649,0-1-1,-3 1 1,0-57 0,-16 106-2,10-10-326,-1 2 1,2-1-1,-1 0 1,2 1-1,-1-1 1,1 1-1,0 11 1,5 70 46,-4-84-86,1 0 0,1 0 1,-1-1-1,1 1 0,0-1 1,0 1-1,1-1 0,0 0 1,0 0-1,0 0 0,1 0 1,0-1-1,0 1 0,0-1 1,1 0-1,0 0 0,0-1 0,0 1 1,0-1-1,1 0 0,0-1 1,0 1-1,7 2 0,-5-3-909,-1 0 0,1-1 0,-1 0 0,1 0 0,0-1 0,0 0 0,11 0 0,14-1-8696</inkml:trace>
  <inkml:trace contextRef="#ctx0" brushRef="#br0" timeOffset="1732.58">967 95 13094,'0'0'12494,"0"-4"-12236,0-6-225,1 17-24,7 44-24,43 193 220,-46-215-199,2-10-50,-7-19 42,0 0 0,0 0-1,1 1 1,-1-1 0,0 0-1,0 0 1,0 0-1,1 0 1,-1 0 0,0 1-1,0-1 1,0 0-1,1 0 1,-1 0 0,0 0-1,0 0 1,1 0 0,-1 0-1,0 0 1,0 0-1,0 0 1,1 0 0,-1 0-1,0 0 1,0 0-1,1 0 1,-1 0 0,0 0-1,0 0 1,0 0 0,1 0-1,-1-1 1,0 1-1,0 0 1,0 0 0,1 0-1,-1 0 1,1-2-7,0 1 1,1-1-1,-1 0 0,-1 1 1,1-1-1,0 0 0,0 1 1,0-1-1,-1 0 0,1 0 0,-1 0 1,0 0-1,1 0 0,-1-1 1,1-24 6,-1 0 1,-1 0-1,-2 0 1,0 0-1,-2 1 1,-8-26-1,7 29 45,1 0 1,1 0-1,1-1 0,0-27 0,3 50-38,0-1 0,1 1 0,-1 0-1,1-1 1,-1 1 0,1 0 0,-1 0-1,1 0 1,0-1 0,-1 1 0,1 0 0,0 0-1,0 0 1,0 0 0,0 0 0,0 0-1,0 1 1,0-1 0,0 0 0,1 0-1,-1 1 1,0-1 0,0 1 0,1-1 0,-1 1-1,0-1 1,0 1 0,1 0 0,-1 0-1,0-1 1,1 1 0,-1 0 0,1 0-1,-1 1 1,0-1 0,3 0 0,2 1-13,1-1 0,-1 1 1,1 0-1,-1 0 0,0 1 1,11 3-1,-8 0 8,0 1-1,0 0 1,0 0-1,-1 1 1,0 0 0,0 1-1,0 0 1,-1 0-1,0 0 1,8 14 0,-6-6-6,0 0 1,0 0-1,-2 0 1,0 1-1,6 26 1,-10-35 11,-1 2 0,-1-1 1,0 0-1,0 0 1,-1 18-1,0-24-14,0-1 1,-1 1-1,1-1 0,-1 1 0,1-1 1,-1 1-1,0-1 0,0 0 0,0 1 1,0-1-1,-1 0 0,1 0 0,-1 0 1,1 0-1,-1 0 0,0 0 1,1 0-1,-1-1 0,0 1 0,0 0 1,0-1-1,-1 0 0,1 1 0,0-1 1,-3 1-1,-10 2-423,-1 0 0,0-1 0,0-1 0,0-1 0,0 0 0,-21-1 0,16 0-1544,20 0 1820,1 0 1,0 0-1,0 0 0,-1 0 0,1 0 0,0 0 0,-1 0 0,1 0 1,0 0-1,-1 0 0,1 0 0,0 0 0,-1 0 0,1 0 1,0 0-1,-1-1 0,1 1 0,0 0 0,0 0 0,-1 0 0,1 0 1,0 0-1,0-1 0,-1 1 0,1 0 0,0 0 0,0-1 0,-1 1 1,1 0-1,0 0 0,0-1 0,0 1 0,0 0 0,-1 0 1,1-1-1,0 1 0,0 0 0,0-1 0,0 1 0,0 0 0,0-1 1,0 1-1,0 0 0,0-1 0,0 1 0,0 0 0,0-1 1,0-10-8024</inkml:trace>
  <inkml:trace contextRef="#ctx0" brushRef="#br0" timeOffset="1947.66">1691 1 7780,'0'0'8644</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5:37.922"/>
    </inkml:context>
    <inkml:brush xml:id="br0">
      <inkml:brushProperty name="width" value="0.05" units="cm"/>
      <inkml:brushProperty name="height" value="0.05" units="cm"/>
      <inkml:brushProperty name="color" value="#F6630D"/>
    </inkml:brush>
  </inkml:definitions>
  <inkml:trace contextRef="#ctx0" brushRef="#br0">30 374 5010,'0'0'14535,"0"-3"-13391,0-1-791,-1 8-88,2 21 82,3 36 174,1-5-4,-2 68 0,-3-108-371,-1-31-17,-1 0 0,0 1 0,-6-19 0,-2-19-82,-8-215 70,18 266-118,0 1 0,0-1-1,0 1 1,0-1 0,0 1 0,0-1-1,0 1 1,0-1 0,0 1 0,0-1-1,0 1 1,0 0 0,0-1 0,1 1-1,-1-1 1,0 1 0,0-1 0,0 1 0,1 0-1,-1-1 1,0 1 0,1-1 0,-1 1-1,0 0 1,1-1 0,-1 1 0,0 0-1,1 0 1,-1-1 0,0 1 0,1 0 0,-1 0-1,1-1 1,-1 1 0,2 0 0,16 7-118,16 22 50,0 17 36,-2 1 0,-1 2 0,37 82 1,-67-130 22,7 18-745,0-1-2204,-1-6-4730</inkml:trace>
  <inkml:trace contextRef="#ctx0" brushRef="#br0" timeOffset="201.04">89 507 5923,'0'0'11957,"19"-15"-11925,12 14 64,5-2-96,3-1-480,0-1-608,-2-3-865,-3-3-2657,-8-4-4098</inkml:trace>
  <inkml:trace contextRef="#ctx0" brushRef="#br0" timeOffset="433.97">434 238 10165,'0'0'10068,"26"76"-9796,-8-40-128,3-2-112,0-3 49,2-4-17,-2-6-128,-3-6-113,0-7-1759,-5-8-498,-4 0-2576</inkml:trace>
  <inkml:trace contextRef="#ctx0" brushRef="#br0" timeOffset="683.08">535 257 6643,'0'0'14049,"-15"14"-13168,-47 49-190,57-57-623,1 0 0,1 0 0,-1 0 1,1 0-1,0 1 0,1-1 1,-1 1-1,1 0 0,1 0 1,-1 0-1,1 0 0,0 0 1,1 12-1,-2 5 125,-7 82 346,21-106-2091,12-8-1015,8-9-2667</inkml:trace>
  <inkml:trace contextRef="#ctx0" brushRef="#br0" timeOffset="873.94">903 61 2785,'0'0'497</inkml:trace>
  <inkml:trace contextRef="#ctx0" brushRef="#br0" timeOffset="1555.41">777 278 7668,'0'0'13726,"-6"7"-13355,-33 41 657,20-22-811,-2 0-1,-1-2 0,0-1 0,-2 0 1,-33 23-1,45-37-206,6-4 7,0-1 0,0 0 0,-1 0 0,1 0-1,-1-1 1,0 0 0,0 0 0,0 0 0,-13 2 0,19-25-84,3-3 69,0 0 1,2 0-1,1 0 0,1 0 0,9-24 0,-6 22 2,-2 0-1,0 0 0,-2-1 0,2-26 0,-6-26 144,-3 78-150,1 1 0,0-1 0,0 0-1,0 1 1,0 0 0,0-1 0,0 1 0,0 0 0,0 0-1,0-1 1,0 1 0,0 0 0,0 0 0,1 0 0,-2 2-1,-2 5-13,0 0-1,0 1 0,1 0 0,0 0 0,1 0 1,0 0-1,0 0 0,0 12 0,0 7 16,4 41-1,-2-62 9,1 0 1,0 0-1,1 0 0,-1 0 1,1 0-1,1 0 0,-1-1 1,1 1-1,0-1 0,1 0 1,0 0-1,0 0 0,0 0 1,0 0-1,1-1 0,0 0 1,0 0-1,1 0 0,9 6 1,-5-5-101,0 0 1,1-1 0,-1-1 0,1 1-1,0-2 1,0 1 0,0-2 0,0 1-1,1-1 1,-1-1 0,17 0 0,-2 0-686,-14-1-709,0 1 1,-1-2 0,18-2-1,-7-5-4117</inkml:trace>
  <inkml:trace contextRef="#ctx0" brushRef="#br0" timeOffset="2117.03">1239 25 11461,'0'0'11550,"-13"-4"-11009,-40-15-178,50 19-338,0-1-1,0 1 1,0-1 0,0 1-1,-1 0 1,1 0 0,0 0-1,0 1 1,0-1 0,0 1-1,0 0 1,0-1 0,0 1-1,0 1 1,0-1 0,1 0-1,-1 1 1,0-1 0,1 1-1,-1 0 1,1 0 0,-1 0-1,1 0 1,0 0 0,0 1-1,-2 3 1,-2 2 15,1 0 0,0 0 1,0 0-1,1 1 0,0 0 0,-4 13 0,6-17-31,1 1 0,0-1 1,0 0-1,0 0 0,0 1 0,1-1 0,0 1 0,0-1 1,1 8-1,0-11-2,-1 1 0,1-1 1,0 0-1,0 1 0,0-1 1,1 0-1,-1 0 1,0 0-1,1 0 0,-1 0 1,1 0-1,0 0 0,0 0 1,0-1-1,0 1 0,0-1 1,0 1-1,0-1 0,0 0 1,0 0-1,3 1 1,77 24 355,-67-23-333,0 1 0,-1 0 0,1 1 1,-1 1-1,0 0 0,-1 1 0,1 0 0,14 12 0,-27-18-38,1 0 0,-1 0 0,0 0 0,0 0 0,1 0-1,-1 1 1,0-1 0,0 0 0,0 1 0,0-1 0,-1 1 0,1-1-1,0 1 1,-1-1 0,1 1 0,-1 0 0,1-1 0,-1 1-1,0 0 1,1-1 0,-1 1 0,0 0 0,0-1 0,-1 1-1,1 0 1,0-1 0,0 1 0,-1 0 0,1-1 0,-1 1-1,1 0 1,-1-1 0,-1 2 0,0 0 9,0 0 1,-1 0-1,0 0 1,1 0-1,-1 0 1,0-1-1,0 1 0,-1-1 1,1 0-1,0 0 1,-1 0-1,-7 2 1,-4 0-21,0 0 0,0-1 0,0-1 0,-1 0 0,0-1 0,-17-2 0,25 1-72,8 0 31,-1 0 0,0 0 0,1 0 0,-1 0 1,0 0-1,1 0 0,-1 0 0,0-1 1,1 1-1,-1 0 0,0 0 0,1-1 1,-1 1-1,0 0 0,1-1 0,-1 1 0,1-1 1,-1 1-1,1-1 0,-1 1 0,1-1 1,-1 1-1,1-1 0,0 1 0,-1-1 0,1 0 1,0 1-1,-1-1 0,1 1 0,0-1 1,0 0-1,0 0 0,-1 1 0,1-1 1,0 0-1,0 1 0,0-1 0,0 0 0,0 1 1,0-1-1,0 0 0,1 1 0,-1-2 1,1-1-599,-1 1 1,1 0 0,-1 0 0,1 0 0,0 0 0,0 0-1,0 0 1,0 0 0,0 0 0,0 0 0,1 0 0,2-2-1,14-9-10219</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5:41.968"/>
    </inkml:context>
    <inkml:brush xml:id="br0">
      <inkml:brushProperty name="width" value="0.05" units="cm"/>
      <inkml:brushProperty name="height" value="0.05" units="cm"/>
      <inkml:brushProperty name="color" value="#F6630D"/>
    </inkml:brush>
  </inkml:definitions>
  <inkml:trace contextRef="#ctx0" brushRef="#br0">5 150 112,'-5'-9'23686,"10"7"-23610,0 0 1,0 1 0,0 0 0,0 0 0,0 0-1,0 1 1,0 0 0,5 0 0,5-1-37,155 0 248,-10 0-1934,-127-4-1335,-32 4 2625,0 1 0,0-1 0,0 1 0,0-1 0,0 1 0,0-1 0,0 0 0,0 1 0,0-1 0,-1 0 0,1 1 0,0-1 0,0 0 0,-1 0 0,1 0 0,-1 0 0,2-1 0,-1-9-6687</inkml:trace>
  <inkml:trace contextRef="#ctx0" brushRef="#br0" timeOffset="344.78">351 2 160,'0'0'17734,"-3"-2"-16795,19 10-241,66 34 2006,-72-37-2468,0 1-1,0 1 0,-1 0 1,0 0-1,-1 0 1,14 15-1,-21-20-244,0-1 1,1 1-1,-1 0 0,0 0 1,0 0-1,0 0 1,0 0-1,0 0 0,-1 0 1,1 0-1,-1 0 0,1 0 1,-1 0-1,0 0 0,1 0 1,-1 0-1,0 1 1,-1-1-1,1 0 0,0 0 1,-1 2-1,0-1-22,-1-1 0,1 0 1,0 1-1,-1-1 0,0 0 0,1 0 1,-1 0-1,0 0 0,0 0 0,0-1 0,0 1 1,-1-1-1,1 1 0,-4 1 0,-10 3-187,1 0-1,-1-1 1,0-1-1,-23 4 1,26-5 73,9-3-297,0 1 63</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5:43.218"/>
    </inkml:context>
    <inkml:brush xml:id="br0">
      <inkml:brushProperty name="width" value="0.05" units="cm"/>
      <inkml:brushProperty name="height" value="0.05" units="cm"/>
      <inkml:brushProperty name="color" value="#F6630D"/>
    </inkml:brush>
  </inkml:definitions>
  <inkml:trace contextRef="#ctx0" brushRef="#br0">1 558 7267,'0'0'11728,"0"-6"-10420,0-13-536,0 12-362,0 18-338,2 27 126,2 1 0,2-1 0,2 0 0,17 51 0,-8-28-76,-17-99 277,-6-57 0,-9 20-356,4-1 1,-3-103-1,14 178-44,0 0 0,0-1-1,0 1 1,0 0 0,0 0-1,1-1 1,-1 1-1,0 0 1,1 0 0,-1-1-1,1 1 1,-1 0 0,1 0-1,0 0 1,-1 0-1,1 0 1,0 0 0,0 0-1,0 0 1,0 0-1,0 0 1,0 0 0,0 0-1,0 1 1,0-1 0,0 0-1,1 1 1,-1-1-1,0 1 1,0 0 0,1-1-1,-1 1 1,0 0 0,0 0-1,1-1 1,-1 1-1,0 0 1,1 0 0,-1 0-1,0 1 1,1-1-1,1 1 1,2-1-13,0 1-1,0 1 1,-1-1-1,1 0 1,0 1-1,-1 0 1,1 0-1,-1 1 1,0-1-1,6 5 1,-4 0 9,0-1 0,-1 1 1,0 0-1,-1 0 0,1 1 0,-1 0 1,-1-1-1,0 1 0,0 1 0,0-1 1,-1 0-1,0 1 0,-1-1 0,1 1 1,-2-1-1,1 1 0,-1-1 1,-1 1-1,0 0 0,0-1 0,-2 11 1,1-14-290,-1 0 0,1 0 1,-1 0-1,1-1 1,-1 1-1,-1 0 0,1-1 1,-7 7-1,7-8-126,0 0 0,0 0-1,0 0 1,1 1-1,-1-1 1,1 1 0,0 0-1,0-1 1,0 1-1,0 0 1,1 0 0,-1 0-1,1 1 1,-1 6 0,2 1-5967</inkml:trace>
  <inkml:trace contextRef="#ctx0" brushRef="#br0" timeOffset="906.27">403 650 10629,'0'0'10154,"-15"-4"-9997,-46-10-39,59 13-113,0 1 1,1 1-1,-1-1 1,0 0-1,0 0 1,1 1-1,-1-1 1,0 1-1,0-1 1,1 1-1,-1 0 1,0 0-1,1 0 1,-1 0-1,1 0 1,-1 0-1,1 0 1,0 0-1,0 0 1,-1 1-1,1-1 1,0 1-1,-1 1 1,-14 33 85,15-34-90,-2 6 6,1 0 0,0 1 0,0 0 0,1-1 1,0 1-1,1 0 0,0 0 0,0-1 0,2 15 1,-1-20-11,0 0 1,-1 0 0,1 0 0,1 0 0,-1 0-1,0 0 1,1 0 0,-1 0 0,1-1-1,0 1 1,0-1 0,0 1 0,0-1 0,0 0-1,1 0 1,-1 0 0,1 0 0,-1 0-1,1 0 1,0-1 0,0 1 0,0-1 0,0 0-1,0 0 1,0 0 0,0 0 0,0-1-1,0 1 1,4-1 0,-4 1-29,0 0 0,1-1 1,-1 0-1,1 0 0,-1 0 0,0 0 0,1-1 1,-1 1-1,0-1 0,1 0 0,-1 0 1,0 0-1,0 0 0,0-1 0,0 1 0,0-1 1,0 0-1,0 0 0,0 0 0,3-4 0,-2 2 43,-1-1 0,-1 1 0,1-1-1,0 0 1,-1 0 0,0 0 0,-1 0 0,1 0-1,-1 0 1,0-1 0,0 1 0,0-9 0,0 4 24,1-7 572,-1 0 0,0 0 0,-4-32-1,0 45-310,-2 11-336,-1 10-29,5-11 71,0 1 0,0-1 1,1 1-1,0 0 0,1-1 0,-1 1 1,1-1-1,0 1 0,1-1 1,0 1-1,0-1 0,0 0 0,1 0 1,0 0-1,5 8 0,-6-10-185,1-1 0,0 0-1,0 1 1,0-1 0,0-1-1,0 1 1,0 0 0,1-1-1,-1 0 1,1 0 0,0 0 0,0 0-1,0-1 1,0 1 0,0-1-1,0 0 1,0 0 0,0 0-1,0-1 1,1 1 0,-1-1 0,0 0-1,0-1 1,0 1 0,7-2-1,-8 1 132,0 0-1,0 0 0,-1-1 0,1 1 1,0-1-1,-1 0 0,1 0 1,-1 0-1,0 0 0,0 0 1,0 0-1,0-1 0,0 1 0,0 0 1,0-1-1,-1 0 0,1 1 1,-1-1-1,0 0 0,0 0 1,0 0-1,1-4 0,2-6 183,-1-1-1,-1 1 1,2-23-1,-3 22 124,1-40 800,-2 52-965,0-1 1,0 0 0,0 1-1,0-1 1,-1 1 0,1-1-1,-1 0 1,0 1 0,0-1 0,0 1-1,0-1 1,0 1 0,-1 0-1,1 0 1,-2-3 0,2 4-80,1 1 0,-1-1 0,1 1 0,-1-1 0,0 1 0,1-1 0,-1 1 1,1-1-1,-1 1 0,0 0 0,0-1 0,1 1 0,-1 0 0,0-1 0,1 1 0,-1 0 0,0 0 0,0 0 0,1 0 0,-1 0 1,0 0-1,0 0 0,0 0 0,1 0 0,-1 0 0,0 0 0,0 0 0,1 0 0,-1 1 0,0-1 0,0 0 0,1 1 1,-1-1-1,0 0 0,1 1 0,-1-1 0,1 1 0,-1-1 0,0 1 0,1-1 0,-1 1 0,1 0 0,-1-1 0,1 1 0,0 0 1,-1-1-1,1 1 0,0 0 0,-1-1 0,1 1 0,0 0 0,0 0 0,-1 0 0,0 5-25,-1 0-1,1 0 0,0 0 1,0-1-1,0 9 1,1-11-1,0 0-1,0 1 1,0-1 0,0 0 0,0 0-1,1 0 1,-1 0 0,1-1 0,0 1-1,0 0 1,0 0 0,0 0 0,0 0-1,1-1 1,-1 1 0,1-1 0,0 1-1,0-1 1,0 0 0,0 1 0,0-1-1,0 0 1,1 0 0,-1-1 0,1 1-1,-1 0 1,1-1 0,0 0 0,-1 1-1,1-1 1,0 0 0,0 0 0,3 0-1,-1 1-189,0-1 0,-1 1-1,1-1 1,0 0 0,0 0-1,0-1 1,0 0 0,0 0-1,0 0 1,0 0 0,0-1-1,9-1 1,-10 0 182,-1 1 0,0-1-1,0 1 1,0-1 0,0 0 0,0 0-1,0 0 1,-1-1 0,1 1 0,0-1 0,-1 1-1,0-1 1,0 0 0,0 0 0,0 0-1,0 0 1,-1 0 0,3-5 0,3-12 570,-1 1 1,3-22-1,-3 0 3801,-8 84-4520,1-16 351,2 43 0,-1-64-314,1 0-1,0 0 1,0 0-1,1 0 0,-1 0 1,1 0-1,0-1 1,1 1-1,0-1 0,0 1 1,0-1-1,6 9 1,-7-13-276,-1 1 1,1-1 0,0 1 0,0-1-1,-1 0 1,1 0 0,0 1 0,0-1-1,0 0 1,0-1 0,0 1 0,4 1-1,10 0-4657</inkml:trace>
  <inkml:trace contextRef="#ctx0" brushRef="#br0" timeOffset="2040.58">1003 618 8564,'0'0'12867,"-3"-4"-12315,-9-10-299,11 13-249,1 1 0,-1 0 0,1 0 0,-1 0 0,1 0 0,-1 0 1,1 0-1,-1-1 0,1 1 0,-1 0 0,1 0 0,-1 0 0,1 1 0,-1-1 0,1 0 0,-1 0 0,1 0 0,-1 0 0,1 0 1,-1 1-1,1-1 0,-1 0 0,1 0 0,0 1 0,-1-1 0,1 0 0,-1 0 0,1 1 0,0-1 0,-1 1 0,1-1 0,0 0 1,-1 1-1,1-1 0,0 1 0,0-1 0,0 1 0,-1-1 0,1 1 0,0-1 0,0 1 0,0-1 0,0 1 0,0-1 0,0 1 1,-2 4 13,0 0 0,1 0 1,0 0-1,0 1 1,0-1-1,1 0 1,-1 0-1,1 1 1,1-1-1,-1 0 0,3 10 1,-3-13-80,1 0 1,-1 0-1,1 0 1,0 0-1,0 0 0,0 0 1,0 0-1,0 0 1,0-1-1,0 1 0,1 0 1,-1-1-1,1 1 1,-1-1-1,1 1 1,0-1-1,-1 0 0,1 0 1,0 0-1,0 0 1,0 0-1,0 0 1,0 0-1,0 0 0,0-1 1,0 1-1,0-1 1,0 0-1,0 0 0,4 1 1,-5-1-18,1-1 0,0 1 1,0 0-1,0 0 0,0-1 1,0 1-1,0-1 0,-1 1 1,1-1-1,0 0 0,0 0 1,-1 0-1,1 0 0,-1 0 1,1 0-1,-1 0 0,1 0 1,-1-1-1,1 1 0,-1-1 1,0 1-1,0-1 0,0 1 1,0-1-1,0 0 0,0 1 1,0-1-1,-1 0 0,1 0 1,-1 0-1,1-2 0,1-7 129,0 0-1,-1 0 0,-1-1 0,0-14 1,-1 8 35,1 14 25,0 1 1,-1-1-1,1 1 0,-1-1 0,0 1 0,0 0 0,0-1 1,-1 1-1,1 0 0,-1 0 0,0-1 0,-3-3 0,4 6-75,0 0 0,0 0 0,0-1-1,0 1 1,0 0 0,0 0 0,-1 0-1,1 1 1,0-1 0,0 0 0,-1 0-1,1 1 1,-1-1 0,1 1 0,-1-1 0,1 1-1,-1 0 1,1-1 0,-1 1 0,1 0-1,-1 0 1,1 0 0,-1 0 0,1 0-1,-1 0 1,1 1 0,-1-1 0,1 0-1,-1 1 1,1-1 0,0 1 0,-3 1-1,2 0-33,0-1-1,0 1 1,0 0-1,1 0 1,-1 0-1,0 0 0,1 0 1,0 0-1,-1 1 1,1-1-1,0 0 1,0 1-1,1-1 1,-1 1-1,0-1 0,0 6 1,-4 43 16,5-37 16,0 1 0,1-1 0,0 1 0,1 0 0,1-1 0,0 0 0,6 17 0,-7-27-136,0 0-1,0 1 1,0-1-1,1 0 0,-1 0 1,1 0-1,0 0 1,0-1-1,0 1 1,1-1-1,-1 0 0,1 0 1,0 0-1,-1 0 1,1-1-1,1 1 1,-1-1-1,0 0 0,1 0 1,-1-1-1,1 1 1,-1-1-1,1 0 1,-1 0-1,1-1 1,6 1-1,-8-1 66,1 1 0,0-1 0,0 0 0,0-1 0,0 1 0,-1 0 0,1-1 1,0 0-1,0 0 0,-1 0 0,1-1 0,-1 1 0,1-1 0,-1 0 0,1 0 0,-1 0 0,0 0 0,0 0 0,0-1 1,0 1-1,-1-1 0,1 0 0,-1 0 0,1 0 0,-1 0 0,0 0 0,0-1 0,0 1 0,-1-1 0,3-6 0,6-18 1029,0-1 0,-2-1 0,5-41 0,-4 25 862,7 111-1310,-10-36-547,-6-20-249,2-1 1,-1 0 0,1 1-1,1-1 1,-1 0 0,2 0 0,-1-1-1,6 10 1,-9-17 195,1 1 0,-1 0 0,1 0 0,-1-1 1,1 1-1,-1-1 0,1 1 0,0-1 0,-1 1 0,1-1 0,0 1 1,0-1-1,-1 1 0,1-1 0,0 0 0,0 1 0,0-1 0,0 0 1,-1 0-1,1 0 0,0 0 0,0 0 0,0 0 0,0 0 0,0 0 0,0 0 1,-1 0-1,1 0 0,0 0 0,0-1 0,0 1 0,0 0 0,-1-1 1,1 1-1,0 0 0,0-1 0,-1 1 0,1-1 0,0 1 0,-1-1 1,1 0-1,0 1 0,-1-1 0,1 0 0,-1 1 0,1-1 0,0-1 0,3-3 53,0 0 0,-1 0 0,1-1 0,3-9 0,3-9 34,-8 16 302,1 1-1,0 0 1,0 0-1,1 0 1,0 1 0,0 0-1,8-10 1,-6 48-299,-5-23-36,1 5 5,0 0 1,0 0-1,2 1 1,5 14-1,-8-26-67,0 0-1,0 0 0,1 0 0,-1-1 1,1 1-1,-1 0 0,1-1 1,0 0-1,0 1 0,0-1 0,0 0 1,1 0-1,-1 0 0,1 0 1,-1-1-1,1 1 0,-1-1 1,1 1-1,0-1 0,0 0 0,0 0 1,0 0-1,-1 0 0,1-1 1,6 1-1,-3-1 43,-1 0 0,0 0 0,1 0 0,-1-1 0,1 0-1,-1 0 1,0-1 0,0 0 0,0 1 0,0-2 0,0 1 0,0 0 0,0-1 0,-1 0 0,7-6 0,-4 3 21,-1-1 0,0 1 1,0-2-1,0 1 0,-1 0 1,-1-1-1,1 0 0,5-14 1,-2-2 146,0-1 1,-2 0-1,-1 0 1,0 0 0,1-46-1,-5 39 132,1 2 159,-1-1 1,-2 1-1,-5-39 1,-1 48 435,1 14-85,0 16 3,1 15-754,1 1 1,2 0 0,0 0 0,4 46 0,-1-19 5,-1-15 87,9 63 0,-6-84-368,0-1-1,1 0 1,0 0-1,1 0 1,1-1-1,13 25 1,-10-30-1669,-1-9-3910</inkml:trace>
  <inkml:trace contextRef="#ctx0" brushRef="#br0" timeOffset="2645.66">1605 537 4322,'0'0'10149,"1"2"-9912,2 1-187,0-1-1,-1 1 1,1-1-1,0 0 1,0 0-1,0 0 1,0 0-1,0 0 1,1-1 0,-1 1-1,0-1 1,1 0-1,-1 0 1,1 0-1,0-1 1,-1 1-1,1-1 1,-1 0-1,6 0 1,-4 0-37,-1 0 1,1-1-1,-1 0 1,0 0-1,1 0 1,-1 0-1,0-1 0,1 1 1,-1-1-1,0 0 1,0 0-1,-1-1 1,1 1-1,0-1 1,6-6-1,-2-1-33,0 0 1,-1 0 0,1-1-1,-2 0 1,0 0-1,0-1 1,-1 0-1,6-23 1,-6 13 691,0 0 1,-2 0 0,-1-1-1,-1-26 2223,-5 59-2257,0 24-500,1 1 0,2 0 1,1-1-1,10 67 0,-4-49-101,-3-19-26,1 0 0,13 45-1,-17-78-11,0 1-1,0-1 0,0 0 1,0 1-1,0-1 0,0 1 1,0-1-1,0 1 0,0-1 1,0 0-1,1 1 0,-1-1 1,0 1-1,0-1 0,1 0 1,-1 1-1,0-1 0,0 0 1,1 1-1,-1-1 0,0 0 0,1 0 1,-1 1-1,0-1 0,1 0 1,-1 0-1,1 0 0,-1 1 1,0-1-1,1 0 0,-1 0 1,1 0-1,-1 0 0,1 0 1,-1 0-1,0 0 0,1 0 1,13-13-85,6-27-28,-20 39 113,25-71 20,-21 56-11,1-1-1,1 1 1,1 0-1,0 0 1,17-27-1,-24 43-8,1-1-1,-1 1 1,0 0 0,0-1-1,0 1 1,0 0-1,1 0 1,-1-1-1,0 1 1,0 0-1,1 0 1,-1 0 0,0-1-1,1 1 1,-1 0-1,0 0 1,0 0-1,1 0 1,-1-1-1,0 1 1,1 0 0,-1 0-1,0 0 1,1 0-1,-1 0 1,0 0-1,1 0 1,-1 0-1,0 0 1,1 0-1,-1 0 1,0 0 0,1 0-1,-1 1 1,0-1-1,1 0 1,-1 0-1,0 0 1,0 0-1,1 0 1,-1 1 0,0-1-1,1 0 1,-1 0-1,0 0 1,0 1-1,0-1 1,1 0-1,-1 1 1,0-1 0,0 1-1,8 15-92,-8-16 93,5 16 4,-2 0 1,3 22-1,-5-26-580,1 1 1,0-1-1,1 0 0,1 0 1,8 21-1,-12-32 301,1 0-1,0 0 1,0 0 0,0 0-1,-1 0 1,1 0 0,0 0-1,0 0 1,0 0 0,0-1-1,0 1 1,1 0 0,-1-1-1,0 1 1,0-1 0,0 1-1,1-1 1,-1 1 0,0-1-1,0 0 1,1 0 0,-1 0-1,0 0 1,1 0 0,1 0-1,12 0-4685</inkml:trace>
  <inkml:trace contextRef="#ctx0" brushRef="#br0" timeOffset="4266.1">2184 507 4738,'0'0'12747,"-1"-3"-12253,-2-8-228,-2 24 69,-1 30 80,6-41-426,0-1 0,0 1 0,0-1-1,0 0 1,0 1 0,0-1 0,0 0-1,1 1 1,-1-1 0,0 0 0,1 1 0,-1-1-1,1 0 1,0 1 0,-1-1 0,1 0-1,0 0 1,0 0 0,0 0 0,0 0-1,0 0 1,0 0 0,0 0 0,0 0-1,0 0 1,0-1 0,1 1 0,-1 0 0,0-1-1,0 1 1,1-1 0,-1 1 0,0-1-1,1 0 1,-1 1 0,0-1 0,1 0-1,-1 0 1,1 0 0,-1 0 0,0 0-1,1-1 1,-1 1 0,1 0 0,-1 0 0,0-1-1,0 1 1,1-1 0,-1 0 0,0 1-1,2-2 1,0 0-15,0-1 0,0 1-1,-1-1 1,1 1 0,-1-1 0,0 0-1,1 0 1,-1 0 0,-1 0 0,1-1-1,0 1 1,-1 0 0,0-1 0,2-6-1,10-52 61,-11 47 363,0 0 0,-2 0-1,-2-27 1,2 41-326,0 0-1,0 0 1,-1 0-1,1 0 0,0 0 1,-1 0-1,1 0 1,-1 0-1,0 0 0,1 0 1,-1 0-1,0 0 1,1 0-1,-1 1 1,0-1-1,0 0 0,0 1 1,1-1-1,-1 0 1,0 1-1,0-1 0,0 1 1,0-1-1,0 1 1,0 0-1,0-1 0,0 1 1,0 0-1,-1 0 1,1 0-1,0 0 1,0 0-1,-1 0 0,0 0-32,0 0-1,0 0 1,0 0-1,0 1 1,0-1-1,0 1 0,1-1 1,-1 1-1,0 0 1,0-1-1,1 1 1,-1 0-1,0 0 1,1 0-1,-1 0 0,1 1 1,-1-1-1,-1 3 1,-2 3 25,1 0 0,1 1 0,-1 0 0,1 0 0,1 0 0,-1 0 1,1 0-1,1 0 0,-2 12 0,1 12 143,3 35 0,-1-53-166,0-9-50,1 0 1,0 0-1,0 0 0,0 0 0,0-1 1,1 1-1,-1 0 0,1-1 1,1 1-1,-1-1 0,0 0 1,1 0-1,0 0 0,0 0 1,0 0-1,1-1 0,-1 1 1,1-1-1,0 0 0,0 0 0,0 0 1,0-1-1,0 1 0,1-1 1,-1 0-1,1 0 0,0-1 1,-1 1-1,1-1 0,0 0 1,0 0-1,0-1 0,0 1 0,0-1 1,-1 0-1,1-1 0,6 0 1,-8 0-5,0 0-1,0 0 1,0 0 0,0-1 0,0 1 0,0-1-1,-1 0 1,1 0 0,0 0 0,-1 0-1,0 0 1,1 0 0,-1-1 0,0 1 0,0-1-1,0 1 1,0-1 0,-1 0 0,1 0 0,1-4-1,2-6 17,1-1-1,-2 0 0,4-16 0,-2-3 407,-1-1-1,-2 1 1,-1-46-1,-2 78-108,4 25-478,5-2 231,0 0-1,17 26 1,-18-36-216,-1 0 1,0 1 0,-1 0 0,-1 0-1,0 0 1,0 1 0,-2 0 0,1 0 0,1 27-1,-4-40 51,-1 1 1,0-1-1,0 0 0,0 1 0,0-1 0,0 0 0,0 1 0,-1-1 0,1 0 0,0 1 0,-1-1 0,1 0 0,-1 0 0,1 1 0,-1-1 0,0 0 0,0 0 0,1 0 0,-1 0 0,0 0 0,0 0 1,0 0-1,0 0 0,-2 1 0,0-1-148,0 0 0,0 0-1,-1 0 1,1-1 0,0 0 0,-1 1 0,1-1 0,-5-1 0,1 1 19,4 0 172,-1 0 1,1 0 0,0 0 0,0-1-1,0 1 1,0-1 0,0 0 0,0 0-1,1 0 1,-1 0 0,0 0 0,0-1-1,1 1 1,-1-1 0,1 0 0,-4-2-1,0-3 267,1 1-1,0-1 0,1 0 0,-8-13 0,10 16-50,-1-3 113,-6-9 2030,5 15-1220,3 9-700,2-4-364,-1-1 1,1 0-1,0 0 1,0 0-1,0 0 1,0 0-1,0 0 0,1 0 1,0 0-1,-1 0 1,1 0-1,0-1 1,0 1-1,1-1 1,-1 0-1,0 1 1,1-1-1,-1 0 1,1 0-1,0-1 0,0 1 1,0 0-1,5 1 1,0 1-20,1-1 0,-1 0 1,1 0-1,0-1 0,-1 0 1,1 0-1,16 0 0,-20-2 10,-1-1 0,1 1-1,0-1 1,-1 0 0,1 0 0,-1 0 0,1 0-1,-1-1 1,1 0 0,-1 0 0,0 0 0,0 0-1,0-1 1,0 1 0,0-1 0,-1 0 0,1-1-1,-1 1 1,0 0 0,0-1 0,0 0 0,0 0-1,-1 0 1,0 0 0,4-7 0,0-1 20,0 0 1,-1-1-1,0 0 1,-1 0-1,-1 0 1,4-23-1,-3-1 1461,-2-46-1,-10 125-1260,8-31-197,-1 0 1,1 0 0,1 0-1,0 0 1,1 0 0,0 0-1,1-1 1,0 1-1,0-1 1,1 1 0,1-1-1,0 0 1,0-1-1,1 1 1,0-1 0,14 16-1,-3-5-22,-8-11-10,-1 1 0,0 0 0,0 0 1,-1 0-1,0 1 0,8 20 0,-16-42 68,0 0 0,1 0 0,0 0 0,1 0 0,0 0 0,1 1 0,5-20 0,-5 24-45,6-21-62,-1-1 1,-1-1-1,-2 1 1,3-45-1,0 112-255,23 65 0,-8-75 308,-19-27 3,-1 1-1,1-1 1,-1 1-1,0 0 0,0 0 1,0 0-1,0 0 1,0 0-1,-1 0 1,1 0-1,-1 0 0,1 5 1,-3-7-96,0-1 0,0 1 0,0-1-1,0 1 1,0-1 0,0 1 0,-1-1 0,1 0 0,0 0 0,0 1 0,0-1 0,-1 0 0,1 0 0,0 0 0,0 0 0,-1-1-1,-1 1 1,-1 0-267,-4 0-606,0-1 0,1 1 0,-1-1 0,1-1 0,-1 1 0,-13-6 0,-16-11-6572</inkml:trace>
  <inkml:trace contextRef="#ctx0" brushRef="#br0" timeOffset="4479.45">2433 172 10805,'0'0'11717,"46"-8"-12917,-22 8-2834,-1 3-3746</inkml:trace>
  <inkml:trace contextRef="#ctx0" brushRef="#br0" timeOffset="5333.02">3359 224 8004,'0'0'13203,"0"-4"-12381,1 4-775,-1-1-1,0 0 1,0 1 0,0-1 0,0 1-1,0-1 1,0 0 0,0 1 0,0-1 0,-1 0-1,1 1 1,0-1 0,0 0 0,-1 1-1,1-1 1,0 1 0,0-1 0,-1 1-1,1-1 1,-1 0 0,-18-2 527,16 3-647,-31-2 150,-87 1 118,107 4-95,12 3 393,18 9 666,0 0-1291,-7 0 142,-1 0 0,-1 0 0,0 1 0,-1-1 0,-1 2 0,0-1 0,3 28 1,-1 10 53,-2 57 1,-2-20-35,-3-89-26,0 0 1,0 0 0,0 0-1,1 0 1,-1-1 0,0 1-1,1 0 1,-1 0 0,1-1-1,0 1 1,-1 0 0,1 0-1,0-1 1,0 1 0,0-1-1,0 1 1,0-1 0,1 1-1,-1-1 1,0 0 0,1 0-1,-1 0 1,1 1 0,-1-1-1,1-1 1,-1 1 0,1 0-1,2 1 1,3-1 13,-1 0-1,1-1 0,-1 1 1,1-1-1,-1-1 1,1 1-1,7-2 1,-6 0-27,1 0-1,-1-1 1,1 1 0,-1-2 0,0 1 0,0-1 0,0-1 0,10-6 0,-13 7-395,1 0 0,-1-1-1,1 1 1,-1-1 0,-1 0-1,1 0 1,-1-1 0,0 1 0,0-1-1,0 0 1,4-9 0,-6-1-4268,-1 1-3126</inkml:trace>
  <inkml:trace contextRef="#ctx0" brushRef="#br0" timeOffset="6064.42">3794 295 2417,'0'0'13676,"0"-1"-13320,0 1 0,0-1 0,0 0 1,0 0-1,0 1 0,0-1 0,0 0 1,0 1-1,0-1 0,0 0 0,-1 1 0,1-1 1,0 0-1,0 1 0,-1-1 0,1 0 1,-1 1-1,1-1 0,0 1 0,-2-2 0,-2 3-344,-1 0-1,0 0 0,1 0 0,-1 1 0,1-1 0,0 1 0,-1 0 0,1 0 0,0 1 0,0-1 0,0 1 0,1 0 0,-1 0 0,1 0 0,-1 0 0,-4 7 0,0 0 36,1-1 0,0 1 0,0 0 0,1 1 0,-7 17 0,9-15 2,0 0 0,1 0 0,0 1 0,1-1 0,1 1-1,0-1 1,1 1 0,2 21 0,-2-32-39,1 0 0,-1-1 0,1 1 0,0-1 0,0 0 0,0 1 0,0-1 0,0 1 0,0-1 0,1 0 0,-1 0 0,1 0 0,-1 0-1,1 0 1,0 0 0,0 0 0,0-1 0,0 1 0,0-1 0,0 1 0,0-1 0,1 0 0,-1 0 0,1 0 0,-1 0 0,0 0 0,5 0 0,5 2-200,1-1 0,-1-1 0,1 0 1,17-1-1,-15 0-583,-12 0 129,0 0 1,0-1 0,1 1-1,-1 0 1,0-1-1,0 0 1,0 1-1,0-1 1,0-1-1,5-1 1,11-10-6771</inkml:trace>
  <inkml:trace contextRef="#ctx0" brushRef="#br0" timeOffset="6403.65">3956 266 7972,'0'0'14441,"0"0"-14406,0 0-1,0-1 1,0 1 0,0 0 0,0 0 0,0 0-1,0 0 1,0 0 0,0 0 0,0 0 0,0-1-1,0 1 1,0 0 0,0 0 0,0 0-1,0 0 1,-1 0 0,1 0 0,0 0 0,0 0-1,0 0 1,0 0 0,0 0 0,0 0-1,0-1 1,0 1 0,-1 0 0,1 0 0,0 0-1,0 0 1,0 0 0,0 0 0,0 0-1,0 0 1,-1 0 0,1 0 0,0 0 0,0 0-1,0 0 1,0 0 0,0 0 0,0 0-1,0 1 1,-1-1 0,1 0 0,0 0 0,0 0-1,0 0 1,0 0 0,0 0 0,0 0-1,0 0 1,0 0 0,-1 0 0,3 9-2,0 0 1,0-1 0,0 1 0,1-1-1,1 0 1,-1 0 0,1 0-1,6 8 1,5 15 28,-11-24-83,42 105 370,-41-96-529,0-1 1,-2 1 0,1 0 0,-2 0 0,1 23 0,-3-38 73,0 0 0,0 0 0,-1-1 0,1 1-1,0 0 1,0 0 0,-1 0 0,1 0 0,0-1 0,-1 1-1,1 0 1,-1 0 0,1-1 0,-1 1 0,1 0 0,-1-1-1,0 1 1,1-1 0,-1 1 0,0-1 0,1 1 0,-1-1-1,0 1 1,0-1 0,0 1 0,1-1 0,-1 0 0,0 0 0,0 1-1,0-1 1,-1 0 0,-30 2-5164,25-2 3050,-5 0-4226</inkml:trace>
  <inkml:trace contextRef="#ctx0" brushRef="#br0" timeOffset="6669.96">4243 553 4194,'0'0'18680,"9"-16"-18680,-9 35 0,0 2 81,-2-1-49,-1-3 0,1-2-32,2-5-1169,0 0-736</inkml:trace>
  <inkml:trace contextRef="#ctx0" brushRef="#br0" timeOffset="7197.17">4516 216 992,'0'0'20060,"5"-5"-18407,-5 5-1636,0 0 0,0 0 0,0 0 0,0 0 0,-1 0 0,1 0 0,0 0 0,0 0 0,0 0 0,0 0 0,0 0 0,0 0 0,0 0 0,0 0 0,0 0 1,0 0-1,0 0 0,0 0 0,0-1 0,-1 1 0,1 0 0,0 0 0,0 0 0,0 0 0,0 0 0,0 0 0,0 0 0,0 0 0,0 0 0,0 0 1,0-1-1,0 1 0,0 0 0,0 0 0,0 0 0,0 0 0,0 0 0,0 0 0,0 0 0,0 0 0,0 0 0,0 0 0,0-1 0,1 1 0,-1 0 0,0 0 1,0 0-1,0 0 0,0 0 0,0 0 0,0 0 0,0 0 0,0 0 0,0 0 0,0 0 0,0 0 0,0 0 0,0 0 0,1 0 0,-1-1 0,0 1 0,0 0 1,0 0-1,0 0 0,0 0 0,0 0 0,0 0 0,0 0 0,1 0 0,-41-1 126,20 0-25,-1 1-1,-32 3 1,52-3-104,0 1 0,1-1 0,-1 1-1,0-1 1,0 1 0,0-1 0,0 1 0,1-1-1,-1 1 1,0 0 0,0-1 0,1 1 0,-1 0-1,1 0 1,-1 0 0,1-1 0,-1 1 0,1 0-1,-1 0 1,1 0 0,0 0 0,-1 0 0,1 0 0,0 0-1,0 0 1,0 0 0,0 0 0,0 0 0,0 0-1,0 2 1,4 35 568,-3-32-538,4 22 68,1 0 0,1 0 0,2-1 0,0 0 0,2 0 0,1-1 0,20 31 0,-31-55-184,0-1 0,0 0 0,0 1 0,0-1 0,0 0 0,0 0 0,0 0 0,0 0 0,1 0 0,-1 0 0,0-1 0,1 1 0,-1 0 0,3 0 0,23 2-4716,-26-3 4598,17 0-5130</inkml:trace>
  <inkml:trace contextRef="#ctx0" brushRef="#br0" timeOffset="7760.42">4772 183 10741,'0'0'10797,"0"0"-10616,4 2-94,-1 1-1,1-1 1,1 0-1,-1 0 1,0 0 0,0 0-1,1-1 1,-1 0-1,6 1 1,48 7 51,-52-8-93,-5-1 29,0 0 1,-1-1-1,1 1 1,0 0 0,0 1-1,0-1 1,0 0-1,0 0 1,-1 0 0,1 0-1,0 1 1,0-1-1,0 0 1,-1 1-1,1-1 1,0 1 0,-1-1-1,1 1 1,0-1-1,-1 1 1,1-1-1,0 1 1,-1 0 0,1-1-1,-1 1 1,1 0-1,-1-1 1,1 1-1,-1 0 1,0 0 0,1-1-1,-1 1 1,0 0-1,0 0 1,0 0-1,0 0 1,1-1 0,-1 1-1,0 0 1,0 0-1,0 0 1,-1 0-1,1 0 1,0-1 0,0 1-1,0 0 1,-1 1-1,1 11-673,1 10 651,1 0 1,1 0-1,2-1 1,0 0-1,1 1 1,1-2-1,1 1 1,11 20-1,-58-38-1237,33-4 304,-31 4 815,21 1-3100,15-5 2778</inkml:trace>
  <inkml:trace contextRef="#ctx0" brushRef="#br0" timeOffset="8038.12">5280 490 9973,'0'0'13622,"0"-13"-13590,-3 26 0,-4 3 80,1-2-80,-3 1-32,3-4-272,-1-1-945,3-3-1056</inkml:trace>
  <inkml:trace contextRef="#ctx0" brushRef="#br0" timeOffset="8659.61">5544 216 6147,'0'0'16285,"0"-1"-16226,0 0 0,-1 0 0,1 0 0,-1 1 0,1-1 0,-1 0 0,1 0 0,-1 1 0,1-1 0,-1 1 0,0-1 0,1 0 1,-1 1-1,0-1 0,1 1 0,-1 0 0,0-1 0,0 1 0,0-1 0,0 1 0,-6-1-33,0 0 0,0 0 1,0 1-1,0 0 0,0 1 0,1-1 0,-1 1 0,0 1 0,0-1 1,1 1-1,-1 0 0,1 1 0,-7 3 0,9-4-15,1 0 0,0 0 0,0 0 0,0 0 0,0 1 0,0 0 0,1-1 0,-1 1 0,1 0 0,0 0 0,0 1 0,0-1 0,0 0 0,0 1 0,1-1-1,-1 1 1,1-1 0,0 1 0,0 0 0,1-1 0,-1 1 0,1 0 0,-1 0 0,1-1 0,1 5 0,-1-5-4,1-1-1,0 1 1,-1-1 0,1 0-1,0 1 1,0-1-1,0 0 1,1 0 0,-1 0-1,1 0 1,-1 0-1,4 4 1,28 24 86,-11-10-77,-11-9-73,-1 1 0,0 0 0,14 22 0,-22-30-7,0 0 0,0 0 1,0 0-1,0 0 0,-1 0 1,0 0-1,0 0 0,0 1 1,0-1-1,0 0 0,-1 0 1,0 1-1,0-1 0,0 1 1,0-1-1,-1 0 0,0 0 1,-1 5-1,1-7 41,0 0 0,-1 0 0,1 0 0,-1 0 0,1-1 0,-1 1 0,0-1 1,0 1-1,1-1 0,-1 0 0,0 1 0,0-1 0,0 0 0,-1 0 0,1-1 0,0 1 0,0 0 0,0-1 0,-1 1 1,-2-1-1,-1 1 33,0 0 1,0 0 0,0-1 0,0 0 0,0 0 0,-11-3-1,16 2 4,0 1-1,0-1 0,0 0 0,0 0 0,0-1 1,0 1-1,1 0 0,-1 0 0,0 0 0,1 0 0,-1-1 1,1 1-1,-1 0 0,1-1 0,0 1 0,-1-2 1,-1-7 300,4 12 185,1 5-483,0 0 1,0 0-1,1 0 0,0 0 0,1-1 0,0 0 1,0 0-1,0 0 0,0 0 0,9 6 0,-7-6-458,-1-2 0,1 1 0,0-1-1,10 5 1,-12-7-609,-1 0 0,1-1 0,0 1 0,0-1-1,-1 0 1,1 0 0,8 0 0,3-1-7753</inkml:trace>
  <inkml:trace contextRef="#ctx0" brushRef="#br0" timeOffset="9312.76">5815 193 11989,'0'0'11302,"3"-6"-10953,-1 3-305,0 0-1,0 0 0,0 0 1,0 0-1,0 0 1,1 1-1,4-5 1,-7 7-39,1-1 0,0 1 0,0-1 0,0 1 0,-1-1 0,1 1 0,0 0 0,0-1 0,0 1 0,0 0 0,0 0 0,0 0 0,0 0 0,0 0 0,0 0 0,-1 0 0,1 0 0,0 0 0,0 0 0,0 0 0,0 0 0,0 1 0,0-1 0,0 0 0,0 1 0,-1-1 0,1 1 0,0-1 0,0 1 0,0-1 0,-1 1 0,1-1 0,0 1 0,-1 0 0,1-1 0,-1 1 0,1 0 0,-1 0 0,1 0 0,-1-1 0,1 1 0,0 2 0,2 2-41,0 1 1,0 0-1,0 0 1,-1 0-1,1 0 0,-2 1 1,1-1-1,-1 1 1,0-1-1,0 1 0,0-1 1,-1 1-1,0 0 1,-1-1-1,1 1 0,-1-1 1,-1 1-1,1-1 1,-1 1-1,0-1 0,0 0 1,-1 0-1,0 0 1,0 0-1,-5 6 0,-12 9-15,16-17 46,0-1 0,0 1 0,0 0 0,1 0 0,-1 0 1,1 1-1,0-1 0,0 1 0,0 0 0,1 0 0,0 0 0,-4 10 1,7-14 5,-1-1 0,0 1 0,1-1 0,-1 1 0,0-1 0,1 1 0,-1-1 0,1 0 0,-1 1 0,1-1 0,-1 1 0,1-1 0,-1 0 0,1 1 0,-1-1 0,1 0 0,0 0 0,-1 0 0,1 1 0,-1-1 1,1 0-1,0 0 0,-1 0 0,1 0 0,-1 0 0,1 0 0,1 0 0,23 0 42,-21 0-38,4 0 115,-1 0 0,0-1-1,0 0 1,0 0 0,0-1 0,0 1 0,0-2 0,6-2-1,-10 4-77,-1 0-1,1 0 0,-1-1 1,0 1-1,0-1 0,0 1 1,0-1-1,0 0 0,0 0 1,0 0-1,-1 0 0,1 0 1,-1 0-1,1-1 0,-1 1 1,0 0-1,0-1 0,0 1 1,0-1-1,0 0 0,-1 1 1,1-1-1,-1 1 0,1-1 1,-1-3-1,-17 44 20,15-26-19,1 1 0,1-1-1,0 1 1,0-1-1,1 1 1,1-1 0,4 19-1,3 15-107,-9-45-2,0-1-1,0 1 1,1 0-1,-1 0 1,0 0-1,0 0 1,0 0-1,0 0 1,0 0-1,0 0 1,0-1 0,-1 1-1,1 0 1,0 0-1,0 0 1,-1 0-1,1 0 1,0-1-1,-1 1 1,1 0-1,-1 0 1,1 0-1,-1-1 1,0 1-1,1 0 1,-1-1 0,1 1-1,-1-1 1,0 1-1,-1 0 1,-1 0-163,0 0 1,1-1 0,-1 0-1,0 1 1,0-1 0,0 0-1,-6-1 1,-5 0-663,4 2-261,-16-1-1852,13-7-2164,8-4-1177</inkml:trace>
  <inkml:trace contextRef="#ctx0" brushRef="#br0" timeOffset="9922.91">6258 52 4674,'0'0'15682,"-1"-4"-14553,1 3-1070,0 0 1,-1 0 0,1 0 0,0 0 0,0 0 0,0 0 0,0 1-1,0-1 1,0 0 0,0 0 0,0 0 0,1 0 0,-1 0 0,0 0 0,0 0-1,1 0 1,-1 0 0,1 1 0,-1-1 0,0 0 0,1 0 0,1-1 0,0 1-26,0 0 0,0 0 1,0 1-1,0-1 1,0 1-1,1-1 1,-1 1-1,0 0 0,0 0 1,0 0-1,4 0 1,25 1 132,40-1-187,-67 0 57,1 0 0,-1-1-1,0 0 1,0 1-1,0-2 1,0 1-1,0 0 1,0-1-1,-1 0 1,1 0-1,0 0 1,-1 0-1,5-4 1,-6 17 3710,0 50-3913,-2-59 314,28 288 839,-14-190-817,0 113-1,-14-213-172,0 1 0,-1-1 0,1 1 0,-1-1 0,0 1-1,1-1 1,-1 1 0,1-1 0,-1 0 0,0 1 0,1-1 0,-1 0-1,0 1 1,1-1 0,-1 0 0,0 0 0,1 0 0,-1 0 0,0 0 0,0 1-1,1-1 1,-1-1 0,0 1 0,-1 0 0,-27 0-207,22 0 50,-3-1-665,0 0 1,0-1-1,0 0 0,1 0 0,-1-1 0,-13-6 1,7 3-2495,-3-1-4925</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5:56.552"/>
    </inkml:context>
    <inkml:brush xml:id="br0">
      <inkml:brushProperty name="width" value="0.05" units="cm"/>
      <inkml:brushProperty name="height" value="0.05" units="cm"/>
      <inkml:brushProperty name="color" value="#F6630D"/>
    </inkml:brush>
  </inkml:definitions>
  <inkml:trace contextRef="#ctx0" brushRef="#br0">1 98 2993,'0'0'11013,"32"0"-9844,-4 0-593,4 0-128,1 0-384,2 0-48,-1-1-16,-5-3-368,-4 1-1489,-11-3-2497</inkml:trace>
  <inkml:trace contextRef="#ctx0" brushRef="#br0" timeOffset="266.39">171 1 8772,'0'0'9049,"0"0"-9045,0 0-1,-1 0 0,1 0 0,0 0 0,0 0 0,0 0 0,0 0 0,0 0 0,-1 0 0,1 0 0,0 0 1,0 0-1,0 0 0,0 0 0,0 0 0,0 0 0,-1 0 0,1 1 0,0-1 0,0 0 0,0 0 0,0 0 0,0 0 1,0 0-1,0 0 0,0 0 0,-1 0 0,1 1 0,0-1 0,0 0 0,0 0 0,0 0 0,0 0 0,0 0 1,0 1-1,0-1 0,0 0 0,0 0 0,0 0 0,0 0 0,0 0 0,0 1 0,0-1 0,0 0 0,0 0 0,0 0 1,0 0-1,0 0 0,0 0 0,0 1 0,3 2 115,0 1 0,0-1 0,0 1 1,0-1-1,0 0 0,0 0 0,1-1 0,0 1 0,-1-1 0,1 1 1,5 1-1,5 5 190,11 6-42,-15-10-227,0 1 0,-1 0 0,0 0 0,0 1 1,-1 1-1,0-1 0,14 17 0,-22-24-55,1 1 1,0 0-1,-1 0 0,1-1 0,-1 1 1,1 0-1,-1 0 0,1 0 1,-1 0-1,1 0 0,-1 0 1,0 0-1,0 0 0,1 0 1,-1 0-1,0 0 0,0 0 0,0 0 1,0 0-1,0 0 0,0 0 1,0 0-1,-1 0 0,1 0 1,0 0-1,-1 0 0,1 0 1,0 0-1,-1 0 0,1 0 0,-1 0 1,1-1-1,-1 1 0,0 1 1,-3 0-251,1 0 0,-1 0 1,1 0-1,-1-1 1,1 1-1,-1-1 0,-5 2 1,5-3-625,1 1 1,0 0 0,-1 1 0,1-1-1,0 0 1,0 1 0,-6 3-1</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5:58.634"/>
    </inkml:context>
    <inkml:brush xml:id="br0">
      <inkml:brushProperty name="width" value="0.05" units="cm"/>
      <inkml:brushProperty name="height" value="0.05" units="cm"/>
      <inkml:brushProperty name="color" value="#F6630D"/>
    </inkml:brush>
  </inkml:definitions>
  <inkml:trace contextRef="#ctx0" brushRef="#br0">162 385 1056,'0'0'11878,"1"-4"-10771,-1 3-1087,0 1-1,1-1 1,-1 1-1,0-1 1,0 1-1,0-1 1,0 1-1,0-1 1,0 1-1,0-1 1,0 0-1,0 1 1,0-1-1,0 1 1,0-1-1,0 1 1,0-1-1,0 1 1,-1-1-1,1 1 1,0-1-1,0 1 1,-1-1-1,1 1 1,0-1-1,-1 1 0,1-1 1,0 1-1,-1 0 1,1-1-1,-1 1 1,0-1-1,-22-1 281,17 2-293,-2 0 85,1 0 1,-1 0 0,1 1-1,-1 0 1,1 0-1,0 1 1,0 0 0,0 0-1,-10 5 1,14-5-75,0 0 1,0 1-1,0-1 1,0 0-1,0 1 0,0 0 1,1 0-1,-1 0 1,1 0-1,0 0 0,0 0 1,0 1-1,0-1 1,1 0-1,-1 1 0,1 0 1,0-1-1,0 1 1,0 0-1,0 4 0,1-5-3,-1 0-1,1 0 0,-1 0 0,1 0 0,0 0 0,0 0 1,1-1-1,-1 1 0,0 0 0,1 0 0,0 0 0,0 0 0,0-1 1,0 1-1,0 0 0,0-1 0,1 1 0,-1-1 0,4 5 0,-2-5 7,0 1-1,1-1 0,-1 0 0,1 0 0,-1 0 1,1-1-1,0 1 0,0-1 0,0 0 0,0 0 0,0 0 1,0 0-1,7 0 0,91 0-1637,-101-1 1521,-16 1-328,11 0 454,0 0 0,0 0 0,0 0 0,0 1 0,0-1 0,0 1 0,0 0 0,1 1 0,-1-1 0,1 0 0,0 1-1,-1 0 1,1 0 0,0 0 0,1 0 0,-1 0 0,0 0 0,1 1 0,0 0 0,0-1 0,-2 6 0,0 0 56,0 0-1,1 0 1,0 0 0,0 1-1,1-1 1,0 1 0,1-1-1,-1 13 1,2-21-62,0 1 1,0 0-1,0-1 1,0 1-1,0 0 0,0 0 1,1-1-1,-1 1 1,0 0-1,1-1 0,-1 1 1,1-1-1,0 1 0,0 0 1,-1-1-1,1 1 1,0-1-1,0 0 0,3 3 1,-1-3 13,-1 1 0,1-1-1,0 0 1,0 0 0,0-1 0,0 1 0,0 0 0,0-1 0,0 0 0,6 0-1,-3 1-19,1-1-1,0 0 0,-1 0 0,1 0 1,0-1-1,-1 0 0,1-1 0,-1 1 1,1-1-1,-1 0 0,0-1 0,0 0 1,0 0-1,0 0 0,0 0 0,-1-1 1,1 0-1,-1 0 0,0-1 0,0 0 1,-1 1-1,1-2 0,-1 1 0,0 0 1,-1-1-1,1 0 0,4-9 0,20-61 23,-10 26 787,-18 50-805,0 0 0,1-1 0,-1 1-1,0 0 1,0-1 0,0 1 0,1 0-1,-1 0 1,0-1 0,0 1 0,1 0-1,-1 0 1,0 0 0,1-1 0,-1 1-1,0 0 1,1 0 0,-1 0 0,0 0-1,1 0 1,-1 0 0,0 0 0,1 0-1,-1 0 1,0 0 0,1 0 0,-1 0-1,0 0 1,1 0 0,-1 0 0,0 0-1,1 0 1,-1 0 0,0 0 0,1 0-1,-1 0 1,0 1 0,1-1 0,-1 0-1,0 0 1,1 0 0,-1 1-1,0-1 1,0 0 0,1 0 0,-1 1-1,0-1 1,0 0 0,0 1 0,0-1-1,1 0 1,-1 0 0,0 1 0,0-1-1,0 0 1,0 1 0,0-1 0,0 1-1,12 19-204,-6-5 96,0 0 0,5 27 0,9 25-3483,-19-66 3504,-1 0 0,0-1 0,0 1 0,1-1 0,-1 1 0,1-1 0,-1 1 1,0-1-1,1 0 0,-1 1 0,1-1 0,-1 1 0,1-1 0,-1 0 0,1 1 1,-1-1-1,1 0 0,-1 0 0,1 1 0,0-1 0,-1 0 0,1 0 0,-1 0 1,1 0-1,0 0 0,-1 0 0,1 0 0,-1 0 0,1 0 0,0 0 0,-1 0 1,1 0-1,-1 0 0,1 0 0,0-1 0,-1 1 0,1 0 0,-1 0 0,1-1 1,-1 1-1,1 0 0,-1-1 0,1 1 0,-1-1 0,1 1 0,-1 0 0,0-1 1,1 1-1,-1-1 0,1 1 0,-1-1 0,22-26 357,-3-5-200,-13 21 189,0 0 0,1 1 0,0 0-1,0 0 1,1 1 0,1 0-1,-1 0 1,11-7 0,-18 15-255,-1 1-1,1 0 1,-1 0 0,1 0-1,-1 0 1,1 0 0,-1 0-1,0 0 1,1 0 0,-1 0 0,1 0-1,-1 0 1,1 0 0,-1 0-1,1 0 1,-1 1 0,1-1-1,-1 0 1,1 0 0,-1 0-1,1 1 1,-1-1 0,0 0 0,1 1-1,-1-1 1,0 0 0,1 1-1,-1-1 1,0 0 0,1 1-1,-1-1 1,0 1 0,0-1-1,1 0 1,-1 1 0,0-1 0,0 1-1,0-1 1,0 1 0,1-1-1,-1 1 1,0-1 0,0 1-1,0-1 1,0 1 0,5 29-244,-4-26 305,1 9-88,-2-4-42,2 0 0,-1-1 0,1 1-1,1-1 1,3 9 0,-5-15-68,0 0 0,0 0 0,0 0 0,0 0 0,0-1 0,1 1 0,-1 0 0,1-1 1,-1 1-1,1-1 0,0 0 0,-1 1 0,1-1 0,0 0 0,0 0 0,0 0 0,0 0 0,0 0 0,0-1 0,0 1 0,0-1 0,0 1 0,0-1 0,0 0 1,5 0-1,-3 0-204,1 0 1,-1 0 0,1-1-1,-1 1 1,0-1 0,1-1 0,-1 1-1,0 0 1,1-1 0,-1 0-1,0 0 1,0 0 0,-1-1-1,7-4 1,-3 1 115,-1-1-1,1 0 0,-2 0 1,1-1-1,-1 0 1,5-9-1,-4 7 566,-1-1-1,-1 1 0,0-1 1,0 0-1,-1 0 0,3-18 1,-1-37 9010,-14 70-8586,7 0-756,-1 1 0,1-1 0,-1 0 0,1 1 0,1-1 0,-1 1 1,1 0-1,-1-1 0,1 1 0,1 0 0,-1 6 0,0 59 570,1-43-378,1-7-187,0 0 1,1 0 0,1 0-1,1 0 1,1-1-1,0 0 1,2 0 0,0 0-1,1-1 1,1 0-1,1 0 1,22 30-1,-32-48-60,-1-1-1,1 1 0,0 0 0,0 0 0,0-1 0,0 1 1,0 0-1,0-1 0,0 1 0,1 0 0,-1 0 1,0-1-1,0 1 0,0 0 0,0 0 0,0-1 0,0 1 1,0 0-1,0 0 0,1 0 0,-1-1 0,0 1 1,0 0-1,0 0 0,1 0 0,-1-1 0,0 1 0,0 0 1,0 0-1,1 0 0,-1 0 0,0 0 0,0-1 0,1 1 1,-1 0-1,0 0 0,0 0 0,1 0 0,-1 0 1,0 0-1,1 0 0,-1 0 0,0 0 0,0 0 0,1 0 1,-1 0-1,0 0 0,0 0 0,1 0 0,-1 1 1,0-1-1,0 0 0,1 0 0,-1 0 0,0 0 0,0 0 1,0 1-1,1-1 0,-1 0 0,0 0 0,0 0 0,0 1 1,1-1-1,-1 0 0,0 0 0,1-27-187,-1 24 24,-2-33-38,-2-1 1,-15-64-1,12 73 521,1 0 1,2 0-1,1 0 0,1 0 0,3-54 1,-1 81-256,0-1 0,0 1 0,1 0 0,-1-1 0,1 1 0,-1 0 1,1-1-1,0 1 0,-1 0 0,1 0 0,0 0 0,0 0 0,0 0 0,0 0 1,0 0-1,0 0 0,0 0 0,0 0 0,0 0 0,3-1 0,-1 1-22,0 0 0,1-1 1,-1 1-1,0 0 0,1 1 0,-1-1 0,1 1 0,4-1 0,-3 1-25,0 0 1,0 1-1,0-1 1,-1 1-1,1-1 0,0 2 1,-1-1-1,1 0 1,-1 1-1,1 0 1,-1 0-1,8 5 1,-6-1-1,-1 0 0,0 0 0,0 0 0,-1 1 0,0 0 0,0 0 0,-1 0 0,0 0 0,0 1 0,0-1 0,2 15 0,-3-10-6,0 0 1,-1-1-1,0 1 1,-1 0-1,0-1 1,-1 1-1,-3 17 0,2-25-17,1 1-1,-1 0 0,0-1 0,0 0 0,-1 1 0,0-1 0,-3 5 0,-12 8-2309,0-10-5849</inkml:trace>
  <inkml:trace contextRef="#ctx0" brushRef="#br0" timeOffset="931.7">1182 532 6051,'0'0'10514,"-10"-2"-10221,-32-3-61,41 6-222,-1-1 0,1 0 0,0 1 0,-1-1 0,1 1 0,0-1 0,-1 1 0,1-1 0,0 1 0,0 0 0,-1 0 0,1 0 0,0 0-1,0 0 1,0 0 0,0 0 0,0 0 0,0 0 0,0 0 0,1 1 0,-2 1 0,-9 28 148,10-27-145,-2 5 7,1 0 0,0 0-1,1 0 1,0 0 0,0 0 0,1 0-1,1 1 1,2 16 0,-3-23-77,1 0 0,0 0 0,0 0 0,0 0-1,0 0 1,0-1 0,0 1 0,1 0 0,0-1 0,-1 1 0,1-1 0,0 0-1,0 1 1,0-1 0,1 0 0,-1 0 0,0-1 0,1 1 0,-1 0 0,1-1 0,0 1-1,-1-1 1,1 0 0,0 0 0,0 0 0,0 0 0,0-1 0,0 1 0,0-1-1,3 1 1,-1-1-156,0 0-1,0 1 0,0-1 1,0-1-1,0 1 1,0-1-1,0 0 0,-1 0 1,1 0-1,0-1 0,0 0 1,6-3-1,-8 3 197,0-1 0,0 1 0,0-1 0,-1 0 0,1 0 0,-1 0 0,1 0 0,-1-1 1,0 1-1,0 0 0,-1-1 0,1 1 0,-1-1 0,0 0 0,0 0 0,1-5 0,1-5 489,-1 0 0,0 0 1,-1 0-1,-1 0 0,0 0 0,-3-15 0,3 28-377,-1-1 0,1 1 0,-1-1-1,0 1 1,1-1 0,-1 1 0,0 0-1,0-1 1,0 1 0,0 0 0,0-1 0,-2 0-1,2 1-78,1 1 0,0 0 0,0 0-1,-1-1 1,1 1 0,0 0 0,-1 0 0,1 0-1,0 0 1,-1 0 0,1-1 0,-1 1 0,1 0-1,0 0 1,-1 0 0,1 0 0,0 0 0,-1 0-1,1 0 1,-1 0 0,1 0 0,0 1 0,-1-1-1,1 0 1,0 0 0,-1 0 0,1 0-1,0 0 1,-1 1 0,1-1 0,0 0 0,-1 0-1,1 0 1,0 1 0,0-1 0,-1 0 0,1 1-1,0-1 1,0 0 0,-1 1 0,1-1 0,0 0-1,0 1 1,0-1 0,0 0 0,0 1 0,-1-1-1,1 0 1,0 1 0,0-1 0,0 0-1,0 1 1,0-1 0,0 1 0,0-1 0,0 0-1,0 1 1,1 0 0,-2 6-218,0 1 0,0 0 0,1-1 0,1 1 1,-1 0-1,1 0 0,1-1 0,-1 1 0,1-1 0,0 1 0,1-1 0,0 0 0,7 13 0,-8-16 47,1 0 0,0 1 0,0-1-1,0 0 1,1-1 0,-1 1 0,1-1-1,0 1 1,0-1 0,0 0 0,0-1-1,1 1 1,-1-1 0,1 0 0,-1 0-1,1 0 1,0 0 0,0-1-1,0 0 1,0 0 0,0 0 0,7-1-1,-11 0 95,1 0 0,-1-1 0,1 1 0,-1-1 0,1 1 0,-1-1 0,1 0 0,-1 1 0,1-1 0,-1 0 0,0 0 0,1 0 0,-1 0 0,0 0 0,0 0 0,0-1 0,0 1 0,0 0 0,0-1 0,0 1 0,0 0 0,-1-1 0,1 1 0,0-1 0,-1 1 0,1-4-1,11-50 1669,-9 35-626,1 2-52,-3 10-457,0 1 0,0-1 1,1 1-1,0 0 0,1-1 0,-1 1 0,2 0 0,-1 0 0,1 1 0,0-1 0,5-6 1,-9 13-444,1-1 1,-1 1 0,1 0-1,-1-1 1,1 1 0,0 0-1,-1 0 1,1-1 0,0 1-1,-1 0 1,1 0 0,0 0-1,-1 0 1,1 0 0,0 0-1,-1 0 1,1 0 0,0 0-1,-1 0 1,1 0 0,0 1-1,-1-1 1,1 0 0,0 0-1,-1 1 1,1-1 0,-1 0-1,1 1 1,-1-1 0,1 0-1,-1 1 1,1-1 0,-1 1-1,1-1 1,-1 1 0,1-1-1,-1 1 1,0 0 0,1-1-1,-1 1 1,0-1 0,1 2-1,13 26-117,-9-12 150,-1 0-1,3 23 1,4 17-2067,-11-55 1934,0-1-1,0 1 1,0-1 0,1 1-1,-1 0 1,0-1-1,0 1 1,1-1 0,-1 1-1,0-1 1,1 1-1,-1-1 1,1 1 0,-1-1-1,1 1 1,-1-1-1,1 0 1,-1 1 0,1-1-1,-1 0 1,1 1-1,-1-1 1,1 0 0,-1 0-1,1 1 1,0-1-1,-1 0 1,1 0 0,-1 0-1,1 0 1,0 0-1,-1 0 1,1 0 0,0 0-1,-1 0 1,1 0-1,-1 0 1,1 0 0,0-1-1,-1 1 1,1 0-1,-1 0 1,1-1 0,0 1-1,-1 0 1,1-1-1,-1 1 1,1 0 0,0-2-1,24-22-1197,20-56-153,-11 15 2046,-27 54 544,0 1 0,0 0 0,14-15-1,-20 25-1143,-1 0-1,0 0 0,0 0 1,0-1-1,0 1 0,0 0 1,0 0-1,1 0 0,-1 0 1,0 0-1,0 0 0,0 0 1,0 0-1,0 0 0,1 0 0,-1 0 1,0 0-1,0 0 0,0 0 1,0 0-1,1 0 0,-1 0 1,0 0-1,0 0 0,0 0 1,0 0-1,0 0 0,1 0 1,-1 0-1,0 0 0,0 0 0,0 1 1,0-1-1,0 0 0,1 0 1,-1 0-1,0 0 0,0 0 1,0 0-1,0 0 0,0 1 1,0-1-1,0 0 0,0 0 1,0 0-1,0 0 0,6 13 229,1 19-485,-6-28 335,1 14-292,0-9-78,-1 0 0,1 0-1,6 15 1,6-3-3081,-13-20 2812,0 0-1,1 0 1,-1 0 0,1 0-1,-1 0 1,1-1 0,-1 1-1,1 0 1,-1-1 0,1 1-1,0-1 1,2 1 0,13-1-6912</inkml:trace>
  <inkml:trace contextRef="#ctx0" brushRef="#br0" timeOffset="2091.67">1897 438 3105,'0'0'12630,"0"-5"-11976,-3-14-443,-2 16-184,-2 16-22,6-11-59,0 1 0,0-1 0,0 1 0,0-1 0,1 1 0,0-1 0,-1 1 0,1-1 0,0 1 0,0-1 0,0 1 0,1-1 0,-1 1 0,0-1 0,1 1 0,0-1 0,1 3 0,-1-3-2,0-1-1,0 1 1,0-1 0,1 1-1,-1-1 1,1 0 0,-1 0-1,1 0 1,-1 0 0,1 0-1,0 0 1,-1 0 0,1-1-1,0 1 1,0 0 0,-1-1-1,1 1 1,0-1 0,0 0-1,0 0 1,0 0 0,0 0-1,2 0 1,-1 0-37,-1-1 0,1 1 0,0 0 0,-1-1 0,1 0 0,-1 0-1,1 0 1,-1 0 0,1 0 0,-1 0 0,0-1 0,1 1 0,-1-1 0,0 1 0,0-1 0,0 0 0,0 0 0,0 0 0,-1 0 0,1 0 0,0-1 0,-1 1-1,0 0 1,0-1 0,1 1 0,0-5 0,0 1 501,0-1 0,0 1 1,-1 0-1,0-1 0,0 1 0,-1-1 0,1 0 0,-1 1 1,-1-1-1,-1-9 0,2 15-320,-1 0 0,1 0 0,-1 0 0,1 0 0,-1 1 0,0-1 0,1 0 0,-1 0 0,0 0 0,0 1 1,1-1-1,-1 1 0,0-1 0,0 0 0,0 1 0,0-1 0,0 1 0,0 0 0,0-1 0,0 1 0,0 0 0,0 0 0,0-1 0,0 1 0,0 0 1,0 0-1,0 0 0,-1 0 0,0 0-53,0 0 0,0 0 0,0 0 0,1 1 0,-1-1-1,0 0 1,0 1 0,0-1 0,1 1 0,-1-1 0,0 1 0,1 0 0,-1 0 0,0 0 0,1 0 0,-2 1 0,0 3-15,-1 0 0,1 0 1,1 0-1,-1 0 0,1 0 0,0 1 1,0-1-1,0 1 0,1 0 0,0-1 0,0 1 1,0 6-1,0 9 29,1-1 0,3 23 1,-2-38-172,0 0 0,0 0 0,1 0 0,-1 0-1,1 0 1,0-1 0,1 1 0,-1 0 0,1-1 0,0 0 0,0 1 0,0-1 0,1 0 0,0-1 0,-1 1 0,1-1 0,0 0 0,1 1 0,-1-2 0,1 1 0,-1 0 0,1-1-1,0 0 1,0 0 0,0-1 0,0 1 0,0-1 0,0 0 0,0 0 0,0-1 0,0 0 0,1 0 0,-1 0 0,0 0 0,9-2 0,-11 1 117,-1-1 1,0 1-1,1 0 1,-1-1 0,0 1-1,0-1 1,0 1-1,0-1 1,0 0-1,0 0 1,-1 0 0,1 0-1,-1 0 1,1 0-1,-1-1 1,0 1-1,0 0 1,2-5 0,15-53 632,-15 48-284,1-4 953,0 0 1,-1 1-1,1-26 0,5 51-889,4 26-542,20 49-234,-28-75-699,0 0 0,1-1 0,9 12 0,-14-20 814,-1 0 1,1-1-1,-1 1 0,1 0 1,0 0-1,-1-1 0,1 1 0,0 0 1,0-1-1,-1 1 0,1-1 0,0 1 1,0-1-1,0 0 0,0 1 1,0-1-1,0 0 0,0 1 0,0-1 1,0 0-1,0 0 0,-1 0 1,1 0-1,2 0 0,-1-1 59,-1 1 0,0-1 0,1 0 0,-1 1 0,0-1 0,0 0 0,1 0 0,-1 0 0,0 0 0,0 0 0,0 0 0,0 0 0,0-1-1,1-1 1,3-6 76,0 0 0,0-1-1,4-16 1,-6 18 221,-1 2 167,20-43 2631,-20 46-2585,-1 0 0,1 0 0,0 1 0,0-1 0,0 1 0,0-1 0,0 1 0,1 0 0,-1 0 0,1 0 0,-1 0-1,1 0 1,0 1 0,3-3 0,-5 4-285,0 0 0,0 0 0,0 0 0,0 0 0,0 0 0,0 1 0,-1-1 0,1 0 0,0 0-1,0 0 1,0 1 0,-1-1 0,1 1 0,0-1 0,0 0 0,-1 1 0,1-1 0,0 1 0,-1 0 0,1-1-1,0 1 1,-1-1 0,1 1 0,-1 0 0,1-1 0,-1 1 0,1 0 0,-1 0 0,0 0 0,1-1-1,-1 1 1,0 0 0,0 0 0,1 0 0,-1 0 0,0-1 0,0 1 0,0 0 0,0 1 0,5 45-175,-4-37 260,-1-7-223,0 0-1,0 0 1,0 0 0,1 0-1,0-1 1,-1 1 0,1 0-1,0 0 1,0-1-1,1 1 1,-1-1 0,0 1-1,1-1 1,0 1 0,-1-1-1,1 0 1,0 0 0,0 0-1,0 0 1,1 0 0,-1 0-1,0-1 1,1 1 0,-1-1-1,1 1 1,-1-1 0,1 0-1,0 0 1,-1 0-1,1-1 1,0 1 0,0 0-1,0-1 1,0 0 0,-1 0-1,1 0 1,0 0 0,0 0-1,0-1 1,0 1 0,4-2-1,-4 1 46,1-1 0,-1 1 1,0-1-1,1 0 0,-1 0 0,0 0 0,0 0 0,0 0 0,0-1 0,0 0 0,-1 1 1,1-1-1,-1 0 0,0 0 0,0 0 0,0-1 0,0 1 0,0 0 0,-1-1 1,3-6-1,1-8 8,0 0 1,5-33 0,-4-2 2471,-3-99 0,-3 94 2721,-6 65-3357,1 21-1665,1 0 0,1 1 0,1-1 0,3 39 0,0-23-29,-1-29-44,1-1 0,1 1 0,0-1 0,6 19 0,-6-26-179,0-1-1,0 1 1,1-1 0,0 1-1,0-1 1,0 0 0,1 0-1,0 0 1,0-1 0,1 1 0,5 4-1,-8-8-359,0-1 0,0 0 1,-1 0-1,1 0 0,0 0 0,0 0 0,0-1 0,0 1 0,0 0 0,0-1 0,0 0 1,0 1-1,4-1 0,10 0-7277</inkml:trace>
  <inkml:trace contextRef="#ctx0" brushRef="#br0" timeOffset="2591.67">2554 425 6723,'0'0'9218,"5"5"-8754,0-1-426,0 0 1,0 0-1,1 0 1,0-1-1,-1 0 1,1 0-1,0 0 0,1-1 1,-1 0-1,0 0 1,1 0-1,-1-1 1,1 0-1,-1 0 1,1-1-1,11 0 0,-13 0-48,0 0 0,-1-1 0,1 1 0,0-1 0,0 0 0,-1 0-1,1-1 1,0 1 0,-1-1 0,0 0 0,1 0 0,-1 0 0,0-1-1,0 0 1,4-3 0,-3 1 26,0-1 0,1 0 0,-2 0 0,1-1 0,-1 1 0,0-1 0,0 0 0,4-11 0,-6 12 570,0 0 1,0-1 0,-1 1-1,0 0 1,0-1 0,0 1-1,-1-1 1,0-6 725,0 25-1344,-2-6 61,1 0 0,1 0 0,-1 0 1,1 0-1,0 1 0,1-1 0,-1 0 0,1 0 0,0 0 0,1 0 0,-1 0 0,1 0 0,1 0 0,-1-1 0,1 1 0,0-1 1,0 1-1,0-1 0,7 7 0,16 16 43,16 20-7,-40-45-65,0 1 0,1-1 0,-1 1-1,0 0 1,-1 0 0,1 0 0,-1 0 0,0 0 0,0 0 0,0 0 0,0 1 0,0 3 0,-2-7-73,1 0 0,0-1 0,-1 1 0,1 0 0,0-1 0,-1 1 0,1-1 0,-1 1 0,1 0 0,-1-1 0,1 1 0,-1-1 0,1 0 0,-1 1 0,0-1 0,1 1 0,-1-1 0,0 0 0,1 1 0,-1-1 0,0 0 0,1 0 0,-1 0 0,0 1 0,0-1 0,1 0 0,-1 0 0,0 0 0,-1 0 0,-28 0-4820,25 0 2083</inkml:trace>
  <inkml:trace contextRef="#ctx0" brushRef="#br0" timeOffset="2828.17">3557 407 13766,'0'0'12006,"-4"0"-12006,1-1-208,-8-3-1681,-9-1-2689,-2-6-4258</inkml:trace>
  <inkml:trace contextRef="#ctx0" brushRef="#br0" timeOffset="4566.39">3539 206 2865,'0'0'11053,"-8"-10"-9729,-26-30-113,34 39-1099,-1 0 0,0 0 1,0 0-1,0 0 0,1 0 1,-1 0-1,0 0 0,0 0 1,-1 1-1,1-1 0,0 0 0,0 1 1,0-1-1,0 1 0,0-1 1,-1 1-1,1 0 0,0 0 1,0-1-1,-1 1 0,1 0 0,0 0 1,-1 0-1,1 0 0,0 0 1,0 1-1,-1-1 0,0 0 1,-5 1 58,-10 1 147,1-1-1,-1 2 0,1 0 1,-24 8-1,5-1 100,34-10-380,0 1 0,0 0 1,0 0-1,0 0 1,1 0-1,-1 0 0,0 0 1,0 0-1,1 0 0,-1 0 1,1 0-1,-1 1 0,1-1 1,-1 0-1,1 0 1,0 0-1,-1 1 0,1-1 1,0 0-1,0 0 0,0 1 1,0-1-1,0 0 0,0 0 1,1 1-1,-1-1 1,1 2-1,7 37 736,67 205 188,-74-243-952,5 31 44,2 0 0,2-1 0,0 0 0,27 53 0,-37-83-69,1 0-1,0-1 0,0 1 0,0 0 1,0-1-1,0 1 0,1 0 0,-1-1 1,0 0-1,1 1 0,-1-1 0,1 0 1,-1 0-1,1 0 0,0 0 0,-1 0 1,1 0-1,0 0 0,0 0 0,0-1 1,-1 1-1,1-1 0,0 1 0,0-1 1,0 0-1,0 0 0,0 0 0,0 0 1,0 0-1,0 0 0,0-1 0,0 1 0,0-1 1,3 0-1,0-2-635,0 1 0,-1-1 0,1 0 0,0-1 0,-1 1 0,0-1 0,0 0 0,0 0 0,0 0 0,5-9 0,12-18-6765</inkml:trace>
  <inkml:trace contextRef="#ctx0" brushRef="#br0" timeOffset="5020.63">3802 227 9300,'0'0'13836,"-12"33"-13300,8-9-425,-2 0 0,0-1 0,-2 0 0,-16 36 0,29-90 84,10-3-119,1 1 1,41-62-1,-57 95-78,1-1 1,-1 1-1,0-1 0,1 1 0,-1 0 0,0 0 0,1-1 0,-1 1 0,1 0 0,-1 0 1,0-1-1,1 1 0,-1 0 0,1 0 0,-1 0 0,1 0 0,-1 0 0,1 0 1,-1-1-1,1 1 0,-1 0 0,0 0 0,1 1 0,-1-1 0,1 0 0,-1 0 1,1 0-1,-1 0 0,1 0 0,-1 0 0,1 1 0,-1-1 0,0 0 0,1 0 1,-1 1-1,0-1 0,1 0 0,-1 0 0,1 1 0,-1-1 0,0 0 0,0 1 0,1-1 1,-1 1-1,0-1 0,0 0 0,1 1 0,-1-1 0,0 1 0,0-1 0,0 1 1,0 0-1,16 30-139,-13-24 125,4 8-247,24 42-2875,-30-55 2943,1 0 0,-1 0-1,1 0 1,0 0 0,0 0 0,0 0 0,0 0 0,0 0-1,0-1 1,0 1 0,0-1 0,1 0 0,-1 1 0,1-1-1,-1 0 1,1-1 0,-1 1 0,1 0 0,4 0 0,5-1-3898</inkml:trace>
  <inkml:trace contextRef="#ctx0" brushRef="#br0" timeOffset="5612.73">4077 44 8052,'0'0'10727,"11"-1"-9673,10 5-991,-1-1 0,1-1 0,0 0 0,31-3 0,-49 1-56,0-1 1,-1 0-1,1 0 0,0 0 0,0 0 1,0 0-1,-1 0 0,1-1 1,-1 1-1,1-1 0,-1 0 1,0 0-1,1 0 0,-1 0 1,0 0-1,0 0 0,2-4 0,-3 4 343,0 1-1,0-1 1,-1 0-1,1 1 1,0-1-1,-1 0 0,1 0 1,-1 1-1,0-1 1,1-4 506,-1 14-632,4 36 207,2 0 1,2 0-1,2 0 0,20 54 0,-5-35-152,1-2 0,42 70 0,-63-123-253,-1-2-19,0 1 0,0-1 0,-1 1 0,0-1 0,0 1 0,-1 0 0,0 0 0,0 0 0,1 14 0,-39-19 20,33-2-16,-10 0-123,-7 0-310,1-1 0,-22-3 0,34 3-460,1 0-1,-1-1 1,1 0-1,-1-1 1,-10-5-1,8 0-4348</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6:08.253"/>
    </inkml:context>
    <inkml:brush xml:id="br0">
      <inkml:brushProperty name="width" value="0.05" units="cm"/>
      <inkml:brushProperty name="height" value="0.05" units="cm"/>
      <inkml:brushProperty name="color" value="#F6630D"/>
    </inkml:brush>
  </inkml:definitions>
  <inkml:trace contextRef="#ctx0" brushRef="#br0">30 648 1105,'0'0'17565,"-5"-9"-16229,-13-25-595,18 34-738,0 0-1,0 0 1,0-1 0,0 1-1,0 0 1,0 0-1,0 0 1,0 0-1,-1-1 1,1 1-1,0 0 1,0 0-1,0 0 1,0 0 0,0-1-1,0 1 1,0 0-1,0 0 1,0 0-1,0 0 1,-1 0-1,1 0 1,0-1-1,0 1 1,0 0-1,0 0 1,0 0 0,-1 0-1,1 0 1,0 0-1,0 0 1,0 0-1,0 0 1,-1 0-1,1 0 1,0 0-1,0 0 1,0 0 0,0 0-1,-1 0 1,1 0-1,0 0 1,0 0-1,0 0 1,0 0-1,-1 0 1,1 0-1,0 0 1,0 0 0,0 0-1,-1 0 1,3 13-79,1 14 101,1-1-1,1 1 0,1 0 1,2-1-1,0 0 1,16 31-1,-2-9-72,-5-20-3901</inkml:trace>
  <inkml:trace contextRef="#ctx0" brushRef="#br0" timeOffset="202.99">101 560 7523,'0'0'7796,"43"68"-7764,-27-42-16,2-1-16,1-1-128,1-5-1409,2-6-1008,1-6-1633</inkml:trace>
  <inkml:trace contextRef="#ctx0" brushRef="#br0" timeOffset="637.29">330 572 5987,'0'0'12275,"-4"-6"-11920,4 5-354,0 0 0,-1 1 0,1-1 1,-1 0-1,1 0 0,-1 0 0,1 1 1,-1-1-1,0 0 0,1 0 0,-1 1 1,0-1-1,1 1 0,-1-1 0,0 1 1,0-1-1,0 1 0,0-1 0,1 1 1,-1 0-1,0-1 0,0 1 0,0 0 1,0 0-1,0-1 0,0 1 0,-1 0 1,-1 2-4,1 0 1,-1 0 0,1 0-1,-1 0 1,1 0-1,0 0 1,0 0-1,-3 5 1,-3 2 0,-22 24 58,15-18-20,1 0 0,1 2 0,-16 24 0,29-41-73,0 0-1,0 0 1,-1 1-1,1-1 1,0 0-1,0 0 1,0 1-1,0-1 0,0 0 1,0 0-1,0 1 1,0-1-1,0 0 1,0 0-1,0 1 1,0-1-1,0 0 1,0 0-1,0 1 1,0-1-1,0 0 1,1 0-1,-1 1 0,0-1 1,0 0-1,0 0 1,0 0-1,0 1 1,1-1-1,-1 0 1,0 0-1,0 0 1,0 0-1,1 1 1,-1-1-1,0 0 1,0 0-1,0 0 0,1 0 1,-1 0-1,0 0 1,0 0-1,1 0 1,-1 1-1,0-1 1,0 0-1,1 0 1,-1 0-1,0 0 1,0 0-1,1 0 1,-1-1-1,0 1 0,0 0 1,1 0-1,-1 0 1,0 0-1,0 0 1,1 0-1,17-3-220,-9-1 161,0 0 1,0 0-1,0-1 0,-1 0 0,0 0 1,0-1-1,-1 0 0,1 0 0,-1-1 1,-1 0-1,1 0 0,8-14 0,2-4 126,-1-1 0,23-49 0,-40 92 2485,6 62-2159,-1-51-190,0-1 0,2 1-1,9 27 1,-11-44-209,-1-1 0,2 1 0,-1-1 0,2 0 0,-1-1 0,1 1 0,1-1-1,-1 0 1,2-1 0,12 13 0,-18-19-403,0-1 0,0 1-1,0-1 1,1 1 0,-1-1 0,0 0 0,1 0-1,-1 0 1,0 0 0,1 0 0,5 0 0,6 0-6704</inkml:trace>
  <inkml:trace contextRef="#ctx0" brushRef="#br0" timeOffset="3710.05">596 661 2113,'0'0'15108,"-4"0"-14686,2 1-411,0-1 0,0 1 1,1 0-1,-1 0 0,0 0 1,0 0-1,1 0 1,-1 0-1,0 1 0,1-1 1,-1 0-1,1 1 0,0 0 1,-1-1-1,1 1 0,0-1 1,0 1-1,0 0 0,0 0 1,0 0-1,1 0 0,-1 0 1,1 0-1,-1 0 0,1 0 1,-1 0-1,1 0 1,0 3-1,-1 5 24,0 1 0,0 0 0,1-1 0,3 20 0,-2-28-52,-1 1 0,1-1 0,0 0 0,0 0-1,0 0 1,0 0 0,0-1 0,1 1 0,-1 0 0,1 0 0,-1-1 0,1 1 0,0-1 0,-1 1 0,1-1-1,0 0 1,0 0 0,0 0 0,0 0 0,0 0 0,0 0 0,0 0 0,0 0 0,4 0 0,-1 0-140,0 0 0,-1 0 0,1-1 0,0 1 0,0-1 0,0 0 0,0 0 1,0-1-1,0 1 0,6-3 0,-8 2 143,-1 0-1,0-1 1,0 1-1,0-1 1,0 0 0,0 1-1,0-1 1,0 0-1,0 0 1,-1 0 0,1-1-1,-1 1 1,0 0-1,1 0 1,-1-1 0,0 1-1,0-1 1,-1 1-1,1-1 1,0 1 0,0-6-1,1-7 482,-1 1 0,0-23 0,-1 32-193,0-6 139,1-4 2488,-4 23-1760,1 6-1104,0-1-1,1 0 1,0 0-1,1 0 1,2 19-1,-2-30-132,1 1-1,-1 0 1,1 0-1,0-1 1,0 1-1,0 0 0,0-1 1,0 1-1,1-1 1,-1 1-1,1-1 1,0 0-1,-1 1 1,1-1-1,0 0 0,0 0 1,0 0-1,1-1 1,-1 1-1,0 0 1,1-1-1,-1 0 1,1 1-1,-1-1 1,1 0-1,0 0 0,0-1 1,-1 1-1,1 0 1,0-1-1,3 0 1,-3 1-58,0-1 0,0 0 1,0 0-1,1 0 1,-1 0-1,0-1 0,0 1 1,0-1-1,0 0 0,0 0 1,0 0-1,0 0 0,0-1 1,-1 1-1,1-1 1,0 1-1,-1-1 0,3-2 1,-1 0 65,-1 0-1,0 0 1,0 0 0,0 0 0,-1 0 0,0-1 0,1 1 0,-1-1-1,-1 1 1,3-8 0,0-10 280,-1-1 0,0 1 0,-2-1 0,-1-24 1,0 29 16,1-4 341,0 17-161,0-1 1,-1 0-1,0 0 1,0 1-1,0-1 1,-1 0-1,0 0 1,0 1-1,-2-7 1,3 12-363,0-1 0,0 1 0,0 0 0,0 0 0,-1 0 1,1 0-1,0-1 0,0 1 0,0 0 0,0 0 0,0 0 0,-1 0 1,1 0-1,0-1 0,0 1 0,0 0 0,0 0 0,-1 0 0,1 0 1,0 0-1,0 0 0,0 0 0,-1 0 0,1 0 0,0 0 0,0 0 1,0 0-1,-1 0 0,1 0 0,0 0 0,0 0 0,0 0 0,-1 0 1,1 0-1,0 0 0,0 0 0,0 0 0,0 0 0,-1 0 0,1 0 1,0 0-1,0 1 0,0-1 0,0 0 0,-1 0 0,1 0 0,0 0 1,0 0-1,0 1 0,0-1 0,0 0 0,0 0 0,-1 0 0,1 0 0,0 1 1,0-1-1,0 0 0,0 0 0,0 0 0,0 1 0,0-1 0,0 0 1,0 0-1,0 0 0,0 1 0,-4 14-284,4-15 286,-4 19-23,1 0 1,1 0-1,1 1 0,0-1 0,2 1 1,0-1-1,1 0 0,6 22 0,-7-36-46,1 0 1,0 0-1,0-1 0,1 1 0,0-1 0,-1 1 1,1-1-1,1 0 0,-1 0 0,1 0 0,5 5 1,-4-6-247,-1 0 0,0 0 1,1-1-1,0 0 0,0 1 1,-1-1-1,1-1 1,1 1-1,-1-1 0,0 0 1,0 0-1,0 0 1,0-1-1,1 0 0,-1 0 1,0 0-1,10-2 1,-12 1 158,1-1 1,0 1-1,-1-1 0,1 0 1,-1 0-1,1 0 1,-1 0-1,0-1 1,0 1-1,0-1 1,0 0-1,0 0 1,-1 0-1,1 0 0,-1 0 1,0-1-1,0 1 1,0-1-1,0 1 1,-1-1-1,2-4 1,2-6 157,0-1 1,-1 1 0,-1-1 0,2-18-1,1-61 2249,-6 33 2260,0 60-3663,-3 22-415,-1 2-396,1-1-1,1 1 1,2 42 0,0-59-158,0 0 1,1 0 0,0 0 0,0 0-1,0 0 1,1-1 0,-1 1-1,2 0 1,-1-1 0,1 1 0,-1-1-1,1 0 1,1 0 0,-1 0-1,1 0 1,0 0 0,0-1 0,0 0-1,1 0 1,4 4 0,-5-6-56,-1 0-1,1 0 1,0 0 0,0-1 0,0 1 0,0-1-1,0 0 1,0 0 0,0-1 0,0 1 0,0-1-1,1 0 1,-1 0 0,0 0 0,0 0 0,0-1 0,0 0-1,0 0 1,0 0 0,0 0 0,0-1 0,0 1-1,0-1 1,0 0 0,-1 0 0,1-1 0,-1 1-1,0-1 1,1 1 0,-1-1 0,-1 0 0,1 0 0,0-1-1,-1 1 1,1 0 0,-1-1 0,0 0 0,0 1-1,0-1 1,1-4 0,1-3 535,-1 0 0,0-1 0,3-21 0,-3-13 5079,-8 67-5309,4-14-198,-1 1 0,1-1 0,0 1 0,0-1 0,1 1 0,0-1 0,1 1 0,0-1 0,0 1 0,0-1 0,4 12 0,-3-16-187,-1 0-1,1 0 0,0 0 1,-1 0-1,1-1 0,1 1 1,-1 0-1,0-1 0,1 1 1,-1-1-1,1 0 0,0 0 1,-1 0-1,1 0 0,0-1 1,0 1-1,1-1 0,-1 0 1,0 1-1,0-2 0,0 1 1,1 0-1,-1-1 0,1 1 1,-1-1-1,0 0 0,5 0 1,-5 0-163,1 0 1,-1 0 0,0 0-1,1 0 1,-1 0-1,1-1 1,-1 0-1,0 0 1,1 0 0,-1 0-1,0 0 1,0-1-1,0 1 1,0-1-1,0 0 1,0 0 0,0 0-1,-1 0 1,1 0-1,-1-1 1,0 1-1,1-1 1,-1 1 0,0-1-1,0 0 1,-1 0-1,1 0 1,-1 0-1,1 0 1,-1 0 0,1-6-1,2-2 665,-1-1-1,0 0 1,-1 0-1,0 0 0,0-16 1,-2 21 481,0 1 1,0-1-1,0 1 1,-1-1-1,0 1 1,-1-1-1,1 1 1,-1 0-1,0 0 1,0 0-1,-5-8 1,7 13-684,-1 0 1,1 1-1,0-1 0,0 1 1,0-1-1,-1 1 0,1-1 1,0 1-1,-1-1 1,1 1-1,-1-1 0,1 1 1,0-1-1,-1 1 0,1 0 1,-1-1-1,1 1 0,-1 0 1,0-1-1,1 1 0,-1 0 1,1 0-1,-1-1 1,1 1-1,-1 0 0,0 0 1,1 0-1,-1 0 0,1 0 1,-1 0-1,0 0 0,1 0 1,-1 0-1,1 0 0,-1 0 1,0 0-1,1 0 0,-1 1 1,1-1-1,-1 0 1,0 0-1,1 1 0,-1-1 1,1 0-1,-1 1 0,1-1 1,-1 0-1,1 1 0,0-1 1,-1 1-1,1-1 0,-1 1 1,1-1-1,0 1 0,0-1 1,-1 1-1,1 0 1,0-1-1,0 1 0,-1-1 1,1 1-1,0 0 0,-2 4 54,0 0 0,1 0 1,-1 1-1,1-1 0,0 10 0,1 14 113,1 0 0,2 0 0,0 0 0,3-1 0,0 1 0,2-1 1,1 0-1,1-1 0,1 0 0,22 38 0,-24-49-426,-4-6-150,0-1 1,1 0-1,0-1 0,8 9 0,-8-15-884,-2-12 935,-4-16 579,0 22-398,-9-205 610,0 1 3147,9 208-3640,1-1 1,-1 1-1,0 0 0,0-1 1,0 1-1,0 0 0,0-1 1,0 1-1,1-1 0,-1 1 1,0 0-1,0 0 0,1-1 1,-1 1-1,0 0 0,1-1 1,-1 1-1,0 0 0,0 0 1,1-1-1,-1 1 0,1 0 1,-1 0-1,0 0 0,1 0 1,-1-1-1,0 1 0,1 0 1,-1 0-1,1 0 0,-1 0 1,0 0-1,1 0 0,-1 0 1,1 0-1,-1 0 0,0 0 1,1 0-1,-1 1 0,1-1 1,-1 0-1,0 0 0,1 0 1,-1 0-1,0 1 0,1-1 1,-1 0-1,0 0 0,1 1 1,-1-1-1,20 14-109,-15-6 89,-1 0 0,0 0-1,-1 0 1,1 1 0,-2-1-1,1 1 1,-1 0 0,1 10-1,0 11-351,-2 34-1,-1-60 260,0-2 8,0 0 1,0 0 0,0 0 0,-1 0-1,1 0 1,-1 0 0,1-1 0,-1 1-1,1 0 1,-1 0 0,0-1 0,0 1-1,0 0 1,0-1 0,0 1 0,-1-1-1,1 1 1,0-1 0,-1 0 0,1 1-1,-1-1 1,1 0 0,-1 0-1,-3 2 1,4-3 66,0 0 0,0 0 0,0 1 0,0-1-1,0 0 1,-1 0 0,1 0 0,0 0 0,0 0-1,0 0 1,0 0 0,0-1 0,-1 1 0,1 0 0,0-1-1,0 1 1,0 0 0,0-1 0,0 0 0,0 1 0,0-1-1,0 0 1,0 1 0,0-1 0,0 0 0,1 0 0,-1 0-1,0 0 1,0 1 0,1-1 0,-1 0 0,1 0 0,-1-1-1,1 1 1,-1 0 0,1 0 0,0 0 0,-1 0-1,1 0 1,0-2 0,-5-19 136,2 10 767,2 27-690,2-12-280,-1-1 1,1 1 0,-1-1 0,1 1-1,0-1 1,0 1 0,0-1 0,0 0-1,0 1 1,0-1 0,1 0-1,-1 0 1,1 0 0,0 0 0,0 0-1,-1 0 1,1 0 0,0-1 0,1 1-1,-1-1 1,0 0 0,0 1-1,1-1 1,-1 0 0,0 0 0,1 0-1,4 0 1,-3 1-100,0-1 0,-1-1 1,1 1-1,0 0 0,0-1 0,0 0 0,0 0 0,0 0 1,-1 0-1,1-1 0,0 1 0,0-1 0,0 0 0,-1 0 1,1-1-1,0 1 0,-1-1 0,6-3 0,-2-1 199,-1 0 0,1-1 0,-2 0 0,1 0-1,0-1 1,-1 0 0,-1 0 0,1 0 0,-1 0 0,-1-1 0,0 1 0,0-1-1,0 0 1,-1 0 0,1-9 0,1-19 1241,-1 0-1,-4-54 1,0 38 1415,0 47-1274,-2 10-961,-1 12-548,2 11 126,1 0 1,1 0 0,1 0-1,5 27 1,-3-38-17,0 0 0,1-1 0,1 1 0,0-1 0,1 0 0,1-1 0,0 1 0,11 14 0,-14-24-146,0-1 0,-1 0 0,1 0 0,0 0 0,1 0 0,-1-1 0,1 0 0,0 1 0,0-2 0,0 1 0,0-1 0,0 1 0,0-1 0,8 1 0,-10-2 48,-1 0 0,1-1 1,0 0-1,0 1 0,0-1 0,-1 0 1,1 0-1,0-1 0,0 1 0,0 0 1,-1-1-1,1 0 0,0 0 0,-1 0 1,1 0-1,-1 0 0,1 0 0,-1-1 1,1 1-1,-1-1 0,0 1 0,0-1 1,0 0-1,0 0 0,0 0 0,0 0 1,0 0-1,-1-1 0,4-4 0,-1-2 58,0 0 0,-1-1 0,0 0-1,0 1 1,-1-1 0,1-19 0,-1-63 2373,-3 51 1158,-7 133-3282,8-83-233,0 1 1,1-1 0,0 0 0,1 1 0,0-1-1,0 0 1,1 0 0,1 0 0,7 15 0,-8-19-222,-1-1 1,1 0-1,0-1 1,0 1-1,0 0 1,1-1-1,-1 0 1,1 0-1,0 0 1,0 0-1,0 0 1,0-1-1,0 0 1,1 0-1,-1 0 1,1 0-1,-1-1 1,1 1-1,0-1 1,-1 0-1,6 0 1,-7-1-81,0 0 0,0 0 0,0 0 0,0 0 0,0 0 0,0 0 0,-1-1 0,1 0 0,0 1 0,0-1 0,0 0 0,-1 0 0,1-1 0,-1 1 0,5-3 0,-4 1 193,0 0-1,0 0 0,-1-1 1,1 1-1,-1 0 0,0-1 1,0 0-1,0 1 0,0-1 1,1-7-1,3-8 690,-1 0 0,-1 0 1,-1 0-1,1-30 0,-3-36 4501,-1 59-1666,0 28-3702,1 1 216,-1-1 0,0 1 0,1-1 0,0 1 0,-1-1 0,1 1 0,0-1 0,3 5 0,-4-7 103,0 0-1,0 0 0,0 0 0,0 0 1,0 0-1,1 0 0,-1 0 0,0 0 1,0 0-1,0 0 0,0 0 1,1-1-1,-1 1 0,0 0 0,0 0 1,0 0-1,0 0 0,1 0 0,-1 0 1,0 0-1,0 0 0,0 0 1,0 0-1,0-1 0,0 1 0,1 0 1,-1 0-1,0 0 0,0 0 0,0 0 1,0-1-1,0 1 0,0 0 1,0 0-1,0 0 0,0 0 0,0 0 1,0-1-1,0 1 0,0 0 0,0 0 1,0 0-1,0 0 0,0-1 0,0 1 1,0 0-1,0 0 0,0 0 1,0 0-1,0-1 0,0 1 0,0 0 1,0 0-1,0 0 0,0 0 0,0 0 1,-1-1-1,1 1 0,0-5 194,-2 8-127,-2 13-67,1 1 0,0-1 0,1 1 0,1 0 0,1 0 0,1-1 0,3 25 0,-3-37-71,0 0 0,0 0 0,1 0 0,-1-1 0,1 1 0,0 0-1,0-1 1,0 1 0,1-1 0,-1 0 0,1 0 0,-1 0 0,1 0-1,0 0 1,1-1 0,-1 1 0,0-1 0,1 0 0,-1 0 0,1 0-1,4 2 1,-5-3 19,1 0 0,-1 0 0,0 0 0,1 0 1,-1-1-1,1 1 0,-1-1 0,1 0 0,-1 0 0,1 0 0,-1-1 0,0 1 0,1-1 0,-1 0 0,1 1 0,-1-2 0,0 1 0,0 0 0,0-1 0,1 1 1,-1-1-1,-1 0 0,1 0 0,5-5 0,-2 0 101,0 0 0,0-1 0,0 0 1,-1 0-1,-1-1 0,1 0 0,-1 1 0,-1-1 1,0 0-1,0-1 0,2-10 0,-2 1 506,-1 1-1,0-1 0,-1 0 1,-4-35-1,-7 0 568,6 42-964,2 0 0,-1 0-1,0-23 1,2 10 357,1 23 6,-1 16-527,1 27 114,0-41 18,0 14-2289,0 2 454,1 29-6622,2-21-2043</inkml:trace>
  <inkml:trace contextRef="#ctx0" brushRef="#br0" timeOffset="5732.89">2486 512 5683,'0'0'12565,"-12"-1"-12036,-35 1-108,45 1-391,0 0 1,-1-1-1,1 1 0,0 0 0,0 1 0,0-1 1,1 0-1,-1 1 0,0-1 0,0 1 1,1-1-1,-1 1 0,1 0 0,-1-1 0,1 1 1,0 0-1,0 0 0,-1 0 0,1 0 0,1 0 1,-1 1-1,0-1 0,1 0 0,-1 0 1,0 4-1,-1 1 27,-2 10 14,0 0 0,2 1 1,0-1-1,0 0 0,3 32 0,-1-46-80,0-1 0,0 0 0,1 0-1,-1 1 1,1-1 0,0 0 0,-1 0 0,1 0 0,0 0-1,0 0 1,0 0 0,1 0 0,-1 0 0,0 0 0,1 0 0,-1 0-1,1-1 1,0 1 0,-1-1 0,1 1 0,0-1 0,0 0-1,0 0 1,0 1 0,0-2 0,0 1 0,0 0 0,4 1 0,1 0-155,1-1 1,-1 0 0,0 0 0,0-1 0,0 0-1,1 0 1,-1-1 0,9-1 0,-13 1 163,0 0 0,0 0 0,-1-1 0,1 1 0,0-1 1,0 0-1,-1 0 0,1 0 0,-1 0 0,0 0 0,1-1 0,-1 1 0,0-1 0,0 1 0,-1-1 1,1 0-1,0 0 0,-1 0 0,0 0 0,0 0 0,0 0 0,0 0 0,0 0 0,0 0 0,-1-4 1,4-11 963,-2 0 0,0-37 0,-3 33 431,-2 31-712,-2 35-563,4-34-144,1 0 0,0 0 0,1 0 0,0 0 0,4 15 0,-4-22-45,0-1-1,0 1 1,0-1-1,0 0 1,0 1-1,0-1 1,1 0-1,-1 0 1,1 0-1,0 0 1,-1 0-1,1 0 1,0-1 0,0 1-1,0 0 1,0-1-1,1 0 1,-1 1-1,0-1 1,1 0-1,-1 0 1,0 0-1,1-1 1,-1 1-1,1-1 1,-1 1-1,4-1 1,-2 1-98,-1-1 0,1 0 0,-1 0 0,0-1 0,1 1 1,-1-1-1,1 0 0,-1 1 0,0-2 0,0 1 0,1 0 0,-1 0 0,0-1 0,0 0 0,0 0 1,4-3-1,-2 0 46,-1 1 0,0-1 1,0 0-1,0 0 0,-1 0 0,1 0 1,-1-1-1,4-10 0,-1-2 199,-1-1 0,0 0-1,-1 0 1,-1 0 0,1-24-1,-3 22 258,2-27 1178,-2 0 0,-5-50 1,1 94-657,-2 11-752,-3 11-243,4 4 141,1 0 1,1 1-1,1-1 1,0 0-1,2 1 1,1-1-1,0 0 1,2 0-1,1 0 1,0 0-1,2-1 1,11 28-1,-16-45-85,1 0 0,-1 0 0,1 0 0,-1 0 0,1 0 0,0-1 0,1 1 0,-1-1 0,1 0 0,-1 0 0,1 0 0,0 0 0,0-1 0,0 0 0,0 0 0,1 0 0,7 3 0,-9-5-14,0 1 0,0 0 0,0-1 0,0 0 0,0 0 0,1 0 0,-1 0 0,0-1 0,0 1 0,0-1 0,0 1 0,0-1 0,0 0 0,0 0 0,-1-1 0,1 1 0,0-1 0,0 1 0,-1-1 0,1 0 0,-1 0 0,0 0 0,1 0 0,-1 0 0,0-1 0,0 1 0,2-5 0,1 0 28,0-2 1,-1 1-1,0 0 1,-1-1-1,0 1 1,0-1-1,-1 0 1,3-16-1,-3-3 1391,-1-43 0,-1 39 963,-11 83-2190,10-34-89,0 0 0,2 0 0,0 0-1,6 27 1,-6-39-102,0 0 0,0 0-1,1 0 1,-1-1 0,1 1 0,1-1-1,-1 1 1,1-1 0,-1 0 0,1 0-1,0 0 1,1 0 0,-1 0 0,1-1 0,-1 0-1,1 1 1,0-1 0,1-1 0,-1 1-1,6 3 1,-7-5-8,0 0-1,0 0 1,0 0 0,-1 0-1,1-1 1,0 1-1,0-1 1,0 0-1,0 0 1,0 0 0,0 0-1,0 0 1,0-1-1,0 1 1,0-1-1,0 0 1,0 0 0,0 0-1,0 0 1,-1 0-1,1-1 1,0 1 0,-1-1-1,1 1 1,-1-1-1,0 0 1,0 0-1,0 0 1,0-1 0,0 1-1,0 0 1,3-6-1,3-7 246,0 0-1,-1 0 1,0-1-1,7-29 1,-5 15 389,-1 3 3,-7 21-324,0 0 0,1 0 0,0-1 0,0 1 0,0 0 0,1 1-1,0-1 1,0 0 0,0 1 0,1 0 0,-1-1 0,7-5 0,-9 11-201,0 0 1,-1 0 0,1 0 0,0 0-1,-1 0 1,1 0 0,-1 1-1,1-1 1,0 0 0,-1 0 0,1 1-1,-1-1 1,1 0 0,-1 1 0,1-1-1,-1 0 1,1 1 0,-1-1-1,1 1 1,-1-1 0,1 1 0,-1-1-1,0 1 1,1 0 0,-1-1-1,0 1 1,0-1 0,1 1 0,-1 0-1,13 24-127,-11-20 139,0 0-208,0 0 0,1 0-1,0 0 1,0 0-1,0 0 1,0-1 0,1 1-1,0-1 1,0 0-1,0 0 1,8 5-1,-12-9 186,0 0 0,0 0 0,1 0 0,-1 0 0,0 0 0,1 0 0,-1 0 0,0 0 0,0 0 0,1 0 0,-1 0 0,0 0 0,0 0 0,1 0 0,-1 0 0,0 0 0,0-1 0,1 1 0,-1 0 0,0 0 0,0 0 0,1 0 0,-1-1 0,0 1 0,0 0 0,0 0 0,1 0 0,-1-1 0,0 1 0,0 0 0,0 0 0,0-1 0,0 1 0,0 0 0,0 0 0,0-1 0,1 1-1,1-18 33,-2 15 18,0 0 0,0 0 1,-1-1-1,1 1 0,-1 0 0,1 0 1,-1 0-1,-2-5 0,1 6-16,1 0 0,-1 1 0,0-1 0,0 0 0,0 1 0,0-1 0,0 1 0,0 0 0,0 0 0,0-1 0,-1 1 0,1 1 0,0-1 0,-1 0 0,1 1 0,0-1 0,-1 1 0,1 0 0,-1-1 0,1 1 0,-1 0 0,1 1 0,-1-1 0,1 0 0,0 1 0,-1-1 0,-2 2 0,1 0-23,1-1 0,-1 1 1,1-1-1,0 1 0,0 1 0,0-1 0,0 0 0,0 1 0,0-1 0,1 1 1,-1 0-1,1 0 0,0 0 0,-1 0 0,2 0 0,-4 6 0,0 4 3,2-1-1,-1 1 0,2 0 1,0 0-1,-1 26 0,2-33-10,1 1 1,0 0-1,1-1 0,0 1 0,0 0 0,0-1 0,1 1 0,-1-1 0,2 0 0,-1 1 0,1-1 0,0 0 0,5 7 0,-6-10-55,1-1-1,0 1 1,0 0 0,0-1-1,0 0 1,0 0 0,1 0-1,-1 0 1,1-1 0,0 1-1,-1-1 1,1 0 0,0 0-1,0 0 1,-1 0 0,7 0-1,-7-1 13,-1 0 1,1 0-1,0 0 0,0 0 0,0-1 0,0 1 0,0-1 0,0 1 0,0-1 0,-1 0 0,1 0 0,0-1 0,-1 1 0,1 0 0,-1-1 1,1 0-1,-1 1 0,0-1 0,1 0 0,-1 0 0,3-5 0,0 0 24,-1-1-1,0 0 1,-1 0 0,1-1-1,-2 1 1,1-1 0,-1 0-1,2-15 1,-3 5 222,0 1 0,-1-1 0,-3-21 0,-6 6 536,9 33-698,-1 0 1,1 0-1,-1 0 1,1-1-1,-1 1 1,0 0-1,0 0 0,1 0 1,-1 0-1,0 0 1,0 0-1,0 0 0,0 1 1,0-1-1,0 0 1,0 0-1,0 1 1,-1-1-1,1 1 0,0-1 1,0 1-1,0-1 1,-3 0-1,3 2-47,1 0 0,-1 0 0,1 0 0,-1 0 0,1 0 0,-1 0 0,1 0 0,-1 0 0,1 0 0,0 0 0,0 0 0,-1 0 0,1 0 0,0 0 0,0 0 0,0 1 0,0-1 0,0 0 0,1 0 0,-1 2 0,0 0-5,0 4-78,1-1 0,-1 1 0,1 0-1,1-1 1,-1 1 0,1-1-1,0 1 1,0-1 0,1 0 0,0 0-1,0 0 1,0 0 0,1-1 0,0 1-1,0-1 1,0 0 0,1 0-1,0 0 1,0-1 0,0 1 0,0-1-1,11 5 1,-14-7 58,0-1 0,0 0 0,0 0 0,1 0 0,-1 0 0,0 0 0,1 0 0,-1-1 0,1 1 0,-1-1 0,1 0 0,-1 0 0,1 1 0,-1-2 0,1 1 0,-1 0 1,1 0-1,-1-1 0,0 0 0,1 1 0,-1-1 0,1 0 0,-1 0 0,0 0 0,0 0 0,0-1 0,0 1 0,0-1 0,0 1 0,0-1 0,0 0 0,0 1 0,-1-1 0,1 0 0,-1 0 0,1 0 0,-1-1 0,0 1 0,0 0 0,1-3 0,5-11 495,0-1 0,-2 1 0,0-1 0,4-26 0,-7 31-99,0 0 73,-2 9-250,0 0 1,1-1-1,0 1 0,-1 0 0,1 0 1,0 0-1,0 0 0,1 0 1,2-6-1,-4 9 32,2 1-233,-1 1 0,1 0 0,-1 0-1,0 0 1,0-1 0,0 1 0,0 0-1,0 0 1,0 1 0,-1-1 0,1 0-1,-1 0 1,1 3 0,0-2 23,1 8 36,15 43-431,-16-51 262,0 0-1,1 0 1,-1 0-1,1 0 1,-1 0-1,1-1 1,0 1-1,0-1 1,0 1-1,0-1 1,0 0-1,1 0 1,-1 0-1,5 3 1,-6-5 93,1 1 0,0-1 0,0 1 0,0-1 1,-1 0-1,1 0 0,0 0 0,0 0 0,0 0 0,0 0 1,0 0-1,0-1 0,-1 1 0,1-1 0,0 1 0,0-1 0,-1 0 1,1 1-1,0-1 0,-1 0 0,1 0 0,-1 0 0,1-1 0,-1 1 1,1 0-1,-1 0 0,0-1 0,0 1 0,1-1 0,-1 1 1,0-1-1,1-2 0,5-7 80,-1-1-1,0-1 1,7-18-1,-7 16-2,28-62 1478,-34 77-1505,0-1 1,0 1-1,1-1 0,-1 1 0,0 0 0,1-1 1,-1 1-1,0 0 0,1-1 0,-1 1 0,0 0 0,1 0 1,-1-1-1,1 1 0,-1 0 0,0 0 0,1 0 1,-1-1-1,1 1 0,-1 0 0,1 0 0,-1 0 0,1 0 1,-1 0-1,1 0 0,-1 0 0,1 0 0,-1 0 1,0 0-1,1 0 0,-1 0 0,1 1 0,-1-1 0,1 0 1,-1 0-1,1 0 0,-1 1 0,0-1 0,1 0 1,-1 0-1,0 1 0,1-1 0,-1 0 0,0 1 0,1-1 1,-1 0-1,0 1 0,1-1 0,-1 1 0,0-1 1,0 0-1,0 1 0,1-1 0,-1 1 0,13 25-225,-12-25 236,10 26-411,25 62 1059,-34-80-1627,0-1-1,0 1 0,0 0 1,0 14-1</inkml:trace>
  <inkml:trace contextRef="#ctx0" brushRef="#br0" timeOffset="6541.44">4382 669 7139,'0'0'12614,"-24"-4"-11800,8 6-693,0 1 0,-24 8 0,28-7-629,-2 0 0,1-1 0,0-1 0,-23 2 0,35-20-906,4 4 1241,0 1 0,1 0 1,0 0-1,1 0 0,0 1 1,9-15-1,15-33 219,-22 37 62,-1-1 1,0-1 0,-2 1 0,2-28 0,-2-92 1080,-4 126-1020,0 6 86,0-1 0,-1 1 0,-1-1 0,1 1 0,-2-1 0,-5-16 1,7 25-195,0-1 0,0 1 0,0 0 0,0 0 0,0-1 0,0 1 0,-1 0 0,1 0 0,-1 1 0,0-1 0,1 0 0,-1 0 0,0 1 0,0-1 0,0 1 0,0 0 0,0-1 0,0 1 0,-1 0 0,1 0 0,0 0 0,0 1 0,-1-1 0,1 1 0,-1-1 1,1 1-1,-1 0 0,1 0 0,0 0 0,-1 0 0,1 0 0,-1 0 0,1 1 0,-1-1 0,-2 2 0,2-1-53,0 1 0,0 0 1,0 0-1,0 0 0,0 0 0,0 1 0,0-1 0,1 1 1,-1-1-1,1 1 0,0 0 0,-1 0 0,1 0 1,1 0-1,-1 1 0,0-1 0,1 0 0,0 1 1,-2 6-1,-1 5 25,0 1 1,1-1 0,-1 22 0,3-16-5,0 0 0,1 0 0,1 0 0,2 0 0,0 0 0,0-1 0,11 30 0,-9-37-51,0 0 0,1-1 0,1 0 0,0 0 0,0-1 0,1 0 0,1 0 0,0-1 0,0 0 0,1 0 0,0-1 0,18 13 0,-16-15-561,0 1-1,0-2 0,0 1 0,1-2 0,18 6 0,14-1-3722</inkml:trace>
  <inkml:trace contextRef="#ctx0" brushRef="#br0" timeOffset="7103.98">4875 312 8292,'0'0'13625,"-1"3"-13321,0 8-289,1 0 1,-1 0 0,2 0-1,0 0 1,0 0-1,1-1 1,4 15-1,30 80 115,-24-71-128,-3-13 6,-3-14-112,-3-14-203,-3-16 205,0 0 0,-2 0 0,0 1 0,-2-1-1,0 1 1,-15-41 0,12 40 199,-2 0 209,2 0-1,1 0 1,0-1 0,2 0 0,-2-30 0,7 54-259,1 0 0,-1 0 0,1 0 0,-1 0 0,1 0 0,0 0 0,-1 0 0,1 0 0,-1 1 0,0-1 0,1 0 0,1 1 0,7 5-50,1-1 1,-1 2 0,0-1-1,0 1 1,-1 1 0,0 0-1,0 0 1,-1 1 0,11 13-1,-9-8-6,0 1-1,-1 0 1,0 0 0,-1 0-1,12 33 1,-18-40 13,0-1 1,0 1 0,0 0 0,-1 0 0,0 0 0,0 0-1,-1 0 1,0 0 0,-1 0 0,-2 13 0,2-17-84,0 0 1,-1 0-1,1 0 1,-1 0 0,0-1-1,0 1 1,-1-1-1,1 0 1,0 1 0,-1-1-1,0 0 1,0 0-1,0-1 1,0 1 0,0-1-1,-1 1 1,1-1-1,-1 0 1,0 0 0,1-1-1,-1 1 1,-4 0-1,-15 5-1802</inkml:trace>
  <inkml:trace contextRef="#ctx0" brushRef="#br0" timeOffset="7336.15">5175 408 10549,'0'0'12939,"0"-5"-12469,-1-7-523,1 37 36,3 41 108,0-55-159,0 1 0,0-1 0,7 16 0,4-8-3232</inkml:trace>
  <inkml:trace contextRef="#ctx0" brushRef="#br0" timeOffset="7509.67">5217 143 7155,'0'0'9140,"32"72"-11044,-20-38-2739</inkml:trace>
  <inkml:trace contextRef="#ctx0" brushRef="#br0" timeOffset="9924.43">5455 358 10661,'0'0'12803,"0"-7"-12384,0-14-451,0 17-53,0 19 42,0-7 38,0 7-65,0 0 0,1 1 0,1-1 0,4 20 0,-5-32 52,-1-1 1,1 1 0,0 0 0,0 0 0,0 0 0,1-1 0,-1 1 0,1 0 0,-1-1 0,1 1-1,0-1 1,0 0 0,0 0 0,0 0 0,0 0 0,1 0 0,-1 0 0,1 0 0,-1-1 0,1 1 0,0-1-1,-1 0 1,1 0 0,0 0 0,0 0 0,0 0 0,0 0 0,5 0 0,-6-1-16,1 0 0,-1 0 1,0 0-1,0 0 0,0 0 1,0 0-1,1-1 0,-1 1 0,0-1 1,0 0-1,0 1 0,0-1 1,0 0-1,0 0 0,0 0 1,0 0-1,-1-1 0,1 1 0,0 0 1,-1-1-1,1 1 0,1-3 1,0-1 28,-1 1 0,0-1 0,0 1 0,0-1 0,-1 0 0,1 0 0,-1 0-1,-1 0 1,1-5 0,2-66 363,-5 35 846,1 48-1213,0 0 1,0 1-1,1-1 1,0 0-1,1 1 1,0-1-1,0 0 1,0 0-1,1 0 1,0 0-1,0 0 1,6 11-1,-6-14-135,1 0 0,-1-1 1,1 1-1,0-1 0,0 1 0,1-1 0,-1 0 0,1 0 0,-1 0 0,1-1 0,0 1 0,0-1 1,0 0-1,0 0 0,0 0 0,1-1 0,-1 1 0,1-1 0,-1 0 0,1 0 0,6 0 0,-8-1-25,0 0 0,1 1 0,-1-1 0,0 0 0,0 0 1,0-1-1,0 1 0,0-1 0,0 1 0,0-1 0,0 0 0,0 0 0,0 0 0,0-1 0,0 1 0,-1-1 0,4-1 0,-3-1 189,0 0 0,0 0 0,0 0 0,-1 0-1,1 0 1,-1 0 0,0-1 0,0 1 0,-1-1 0,2-7 0,1 0 1145,-2 0 0,1 0 0,-2 0 0,1-21 341,-2 45-1657,-2 27 166,0-26-66,1-1-1,1 1 0,0 0 0,0 0 0,4 17 1,-3-27-27,0-1 0,-1 1 0,1 0 1,1-1-1,-1 1 0,0 0 1,1-1-1,-1 1 0,1-1 0,0 0 1,-1 0-1,1 0 0,0 1 1,0-2-1,1 1 0,-1 0 0,0 0 1,1-1-1,-1 1 0,1-1 0,-1 0 1,1 0-1,0 0 0,0 0 1,-1 0-1,1 0 0,0-1 0,0 0 1,3 1-1,-1-1-45,1 0-1,-1-1 1,0 1 0,0-1-1,0 0 1,0 0 0,0-1-1,0 0 1,0 0 0,0 0-1,0 0 1,-1-1 0,1 1-1,-1-1 1,0 0 0,0-1-1,0 1 1,0-1-1,-1 0 1,1 0 0,-1 0-1,0 0 1,0 0 0,-1-1-1,5-8 1,-1 0 297,0 0 1,-1 0-1,-1 0 0,0-1 0,0 1 1,-2-1-1,0 0 0,1-23 1,-3-3 3335,0 39-2871,-1 2-629,0 0 0,1-1 0,-1 1 0,1 0-1,-1 0 1,1 0 0,0 0 0,-1 0 0,1 0 0,0 1 0,-1-1 0,1 0 0,0 0 0,0 0 0,0 0 0,0 0 0,0 0-1,0 0 1,1 0 0,-1 1 0,0 1 16,1 7-17,0-1 0,0 0 0,1 1 0,0-1 1,1 0-1,0 0 0,0 0 0,1 0 0,0-1 0,1 1 0,0-1 0,0 0 1,9 10-1,-9-10 8,30 50-338,-32-53-26,-1 0 0,-1 0 0,1 0 0,-1 0-1,1 0 1,-1 1 0,-1-1 0,1 0 0,-1 1 0,-1 8 0,1-13 206,-1 0 1,0 0 0,0-1 0,0 1-1,1-1 1,-1 1 0,0 0-1,0-1 1,0 1 0,0-1-1,0 0 1,0 1 0,0-1-1,0 0 1,0 0 0,0 0-1,0 1 1,0-1 0,0 0-1,0 0 1,0 0 0,-2-1 0,-26-1-1214,26 2 1315,1-1 0,0 0 0,-1 1 1,1-1-1,0 0 0,0-1 0,-1 1 0,1 0 0,0-1 1,0 1-1,1-1 0,-1 1 0,0-1 0,0 0 0,1 0 1,-1 0-1,1 0 0,0 0 0,0 0 0,-1 0 0,1-1 0,1 1 1,-1 0-1,0-1 0,0 1 0,0-4 0,0 2 350,0 0-1,0 0 0,-1 0 0,0 0 1,0 1-1,0-1 0,0 1 0,-4-5 731,6 11-775,0 3-269,0 0-1,0-1 0,1 1 1,0-1-1,0 1 0,0-1 1,1 1-1,0-1 0,0 0 0,0 0 1,4 6-1,-4-8-20,0-1 0,0 1 0,1 0 0,-1-1 0,1 1 0,-1-1 1,1 0-1,0 0 0,0 0 0,0 0 0,0-1 0,0 1 0,1-1 0,-1 0 0,0 0 0,1 0 0,-1 0 0,0 0 0,8-1 0,-5 1 2,0-1-1,0 0 1,0-1-1,1 1 0,-1-1 1,0-1-1,0 1 1,0-1-1,0 0 0,0 0 1,-1-1-1,1 1 1,-1-1-1,6-4 0,-3 1 11,0-1-1,-1 0 1,0 0-1,0 0 0,-1-1 1,1 0-1,-2 0 0,6-11 1,-1 1 174,-2-1 0,0 0 0,-1 0 1,-1-1-1,-1 0 0,0 0 0,-2 0 1,1-21-1,-3-12 1716,-1 47-580,0 34-1174,0-9-133,1 1 1,1-1 0,0 0 0,9 28-1,-9-38-227,1 0 0,1 0 0,0-1 0,0 1 0,0-1 0,1 0 0,0 0 0,1-1 0,0 1 0,0-1-1,10 9 1,-14-14 179,0 0 0,0-1 0,0 1 1,0-1-1,0 1 0,0-1 0,0 0 0,1 0 0,-1 1 0,0-2 0,1 1 0,-1 0 0,1 0 0,-1-1 0,1 1 0,-1-1 0,1 0 0,-1 0 0,1 0 0,-1 0 0,1 0 0,-1-1 0,1 1 0,-1-1 0,1 0 0,-1 1 0,0-1 0,1 0 0,-1 0 0,0-1 0,0 1 0,1 0 0,-1-1 0,0 1 0,0-1 0,-1 0 0,1 0 0,0 0 0,-1 0 0,1 0 0,1-3 0,6-8 270,-1 0 0,-1-1 0,-1 1 0,0-2 0,6-20 0,9-42 1528,9-27 1081,-30 104-2802,0-1 0,0 1 0,0 0 0,0-1 0,0 1 1,0 0-1,0-1 0,0 1 0,1-1 0,-1 1 0,0 0 0,0 0 0,0-1 0,1 1 0,-1 0 1,0-1-1,0 1 0,1 0 0,-1 0 0,0-1 0,1 1 0,-1 0 0,0 0 0,1 0 0,-1 0 0,0-1 1,1 1-1,-1 0 0,0 0 0,1 0 0,-1 0 0,0 0 0,1 0 0,-1 0 0,1 0 0,-1 0 0,1 0 1,11 13 111,10 34-678,-17-35 446,-2-4-97,1 0-326,-1 0-1,1 0 1,1-1 0,-1 0 0,8 10-1,-12-17 514,1 0-1,-1 0 0,0 0 0,0 0 1,0 0-1,0 0 0,0 0 0,0 0 1,0 0-1,0 0 0,1 0 0,-1 0 1,0 0-1,0 0 0,0 0 0,0 0 1,0 0-1,0 0 0,1 0 0,-1 0 1,0 0-1,0 0 0,0 0 1,0 0-1,0 0 0,0 0 0,0 0 1,0 0-1,0-1 0,1 1 0,-1 0 1,0 0-1,0 0 0,0 0 0,0 0 1,0 0-1,0 0 0,0 0 0,0 0 1,0-1-1,0 1 0,0 0 0,0 0 1,0 0-1,0 0 0,0 0 1,0 0-1,0 0 0,0-1 0,0 1 1,0 0-1,0 0 0,0 0 0,0 0 1,0 0-1,2-14 119,-2-14 613,0 24-655,-1 1 0,0 0 0,0 0 0,0 0 0,-1-1 0,1 1 0,-1 1 0,0-1 0,1 0 0,-1 0 0,-1 1 0,1-1 0,0 1 0,0-1 0,-1 1 0,0 0 0,1 0 0,-1 0 0,0 0 0,0 1 0,0-1 0,0 1 0,0 0 0,0-1 0,-1 2 0,1-1 0,0 0 0,0 1 0,-1-1 0,1 1 0,-1 0 0,1 0 0,0 0 0,-7 2 0,8-2-58,0 1-1,-1 0 1,1 1 0,0-1 0,0 0-1,-1 1 1,1-1 0,0 1 0,1-1 0,-1 1-1,0 0 1,0 0 0,1 0 0,-1 0-1,1 0 1,0 0 0,-1 1 0,1-1 0,-1 4-1,-17 48 1,16-38 0,0-1 1,0 0-1,1 1 1,1 0 0,1-1-1,2 18 1,-2-28-39,1 0 1,0 0 0,0 0-1,0-1 1,1 1 0,0-1-1,0 1 1,0-1 0,0 1-1,5 4 1,-5-6-33,0-1 0,0 0 1,0 0-1,1 0 0,-1 0 1,1-1-1,-1 1 0,1-1 1,-1 1-1,1-1 0,0 0 1,0 0-1,0 0 0,0 0 1,0-1-1,0 1 0,0-1 1,3 0-1,-2 1 24,0-1 0,0 0-1,0 0 1,0-1 0,0 1 0,0-1 0,0 0-1,0 0 1,0 0 0,-1 0 0,1-1 0,0 1-1,-1-1 1,1 0 0,-1 0 0,0-1 0,0 1 0,1-1-1,-2 1 1,1-1 0,0 0 0,0 0 0,-1 0-1,0 0 1,0-1 0,0 1 0,0-1 0,0 1-1,-1-1 1,1 0 0,-1 0 0,1-5 0,3-9 190,-2 0 1,0 0-1,-1 0 0,-1 0 1,0 0-1,-2 0 1,-4-32-1,5 47-16,-1 0 0,0 0 0,1 0-1,-1 0 1,-1 1 0,1-1 0,0 0 0,-1 0 0,1 1 0,-1-1 0,0 1 0,-4-5-1,5 10-152,0 0-1,0 0 0,1 0 1,-1 0-1,1 0 0,-1 0 1,1 0-1,0 0 0,0 0 1,1 5-1,-1-4 8,0 4-92,2 0 0,-1 0-1,1-1 1,0 1-1,0 0 1,1 0 0,0-1-1,0 0 1,1 1 0,0-1-1,0-1 1,1 1-1,0-1 1,0 1 0,0-1-1,1-1 1,0 1-1,0-1 1,1 0 0,-1 0-1,12 5 1,-16-9 76,0 0-1,0 0 1,0-1-1,0 1 1,0-1 0,0 1-1,0-1 1,0 0-1,0 1 1,0-1-1,0 0 1,0-1 0,0 1-1,0 0 1,0-1-1,0 1 1,0-1 0,0 1-1,0-1 1,0 0-1,0 0 1,0 0 0,0 0-1,-1 0 1,1 0-1,0-1 1,-1 1 0,1 0-1,-1-1 1,1 0-1,-1 1 1,2-3-1,2-6 205,0 0-1,0 0 0,-1 0 0,0 0 0,3-12 0,0-1 350,0 2 110,-6 15-294,1-1 0,0 1-1,0 0 1,1 0 0,-1 0-1,1 0 1,7-10 0,-6 23-141,2 30-338,-3-16-244,1 0 1,1 1-1,1-2 0,0 1 1,2-1-1,17 35 0,-24-54 373,-1-1 0,0 1 0,1-1-1,-1 0 1,0 0 0,1 1 0,-1-1-1,1 0 1,-1 0 0,0 1 0,1-1 0,-1 0-1,1 0 1,-1 0 0,1 0 0,-1 1-1,1-1 1,-1 0 0,1 0 0,-1 0-1,1 0 1,-1 0 0,1 0 0,-1-1 0,1 1-1,-1 0 1,1 0 0,-1 0 0,0 0-1,1 0 1,-1-1 0,1 1 0,-1 0-1,1 0 1,-1-1 0,0 1 0,1 0 0,-1-1-1,0 1 1,1 0 0,-1-1 0,0 1-1,1-1 1,-1 1 0,0 0 0,0-1-1,0 1 1,1-1 0,-1 1 0,0-1-1,0 0 1,13-24 157,12-71 896,-19 70-571,0 1 0,2 0 0,14-33 0,-22 57-440,1 0 1,-1 0-1,1 0 1,-1 1-1,0-1 1,1 0-1,-1 0 1,1 0-1,-1 1 1,1-1-1,0 0 1,-1 1-1,1-1 1,0 0-1,0 1 1,-1-1-1,1 1 1,1-1-1,-1 1-32,-1 0-1,0 0 1,1 1 0,-1-1-1,1 0 1,-1 0-1,0 1 1,1-1-1,-1 0 1,0 0-1,1 1 1,-1-1-1,0 0 1,0 1-1,1-1 1,-1 1-1,0-1 1,0 0-1,1 1 1,-1-1-1,0 1 1,0-1-1,0 0 1,0 1 0,0 0-1,6 43-323,-6-35 418,5 26-179,4 52-457,-12-30-4035,-4-45-936,-8-6-5560</inkml:trace>
  <inkml:trace contextRef="#ctx0" brushRef="#br0" timeOffset="10202.93">6026 1 5763,'0'0'9444,"-6"0"-11589</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6:07.324"/>
    </inkml:context>
    <inkml:brush xml:id="br0">
      <inkml:brushProperty name="width" value="0.05" units="cm"/>
      <inkml:brushProperty name="height" value="0.05" units="cm"/>
      <inkml:brushProperty name="color" value="#F6630D"/>
    </inkml:brush>
  </inkml:definitions>
  <inkml:trace contextRef="#ctx0" brushRef="#br0">1 89 1377,'0'0'12830,"0"1"-12786,0 0 1,0 0 0,1 0-1,-1-1 1,0 1 0,1 0 0,-1 0-1,1-1 1,-1 1 0,1 0 0,-1-1-1,1 1 1,-1 0 0,1-1 0,0 1-1,-1-1 1,1 1 0,0-1 0,0 0-1,-1 1 1,2 0 0,20 1 252,0 0 0,-1 0 1,39-5-1,-7 2-192,49-3-270,-36-9-3739,-38 4-1229</inkml:trace>
  <inkml:trace contextRef="#ctx0" brushRef="#br0" timeOffset="309.68">288 0 5763,'0'0'10010,"26"24"-5985,-21-21-3898,15 12 176,0 0 0,26 26-1,-42-37-305,1 1-1,-1 0 0,0 0 0,-1 0 0,1 0 0,-1 0 1,0 1-1,-1 0 0,1-1 0,-1 1 0,0 0 1,0 0-1,-1 0 0,0 0 0,1 9 0,-3-13-58,1-1 1,-1 1-1,1-1 0,-1 0 0,0 1 0,0-1 1,0 0-1,0 0 0,0 0 0,0 0 1,0 0-1,0 0 0,0 0 0,0 0 0,0 0 1,-1 0-1,1 0 0,0-1 0,-1 1 0,1-1 1,-1 1-1,1-1 0,0 1 0,-1-1 1,1 0-1,-1 0 0,1 1 0,-2-1 0,-25 3-2786,8-3-3629</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6:25.957"/>
    </inkml:context>
    <inkml:brush xml:id="br0">
      <inkml:brushProperty name="width" value="0.05" units="cm"/>
      <inkml:brushProperty name="height" value="0.05" units="cm"/>
      <inkml:brushProperty name="color" value="#F6630D"/>
    </inkml:brush>
  </inkml:definitions>
  <inkml:trace contextRef="#ctx0" brushRef="#br0">119 367 9060,'0'0'11902,"-1"-1"-11652,-2 7-204,2 3 63,0 0-1,1-1 1,0 1 0,1 0 0,0-1-1,0 1 1,3 9 0,21 67 302,-7-31-345,3 16 51,7 25-3393,-27-84-724</inkml:trace>
  <inkml:trace contextRef="#ctx0" brushRef="#br0" timeOffset="515.79">1 594 3602,'0'0'10258,"16"-2"-10197,2 0-177,1 0-235,0 1 0,0 0 0,28 3-1,-31 0-1017,0 0 0,0-2 0,0 0 0,0-1 0,28-5 0,-41 5 1299,1 0 0,0-1 1,0 1-1,-1-1 0,1 1 0,-1-1 0,1-1 0,-1 1 1,0 0-1,0-1 0,0 1 0,3-4 0,7-19 3143,-8-10 3390,-8 13-2579,3 22-3824,0-1 0,0 1 0,0 0 0,0 0 1,0 0-1,0-1 0,-1 1 0,1 0 0,0 0 0,0 0 1,0 0-1,0 0 0,-1-1 0,1 1 0,0 0 0,0 0 1,0 0-1,0 0 0,-1 0 0,1 0 0,0 0 0,0 0 0,0 0 1,-1 0-1,1 0 0,0 0 0,0 0 0,0 0 0,-1 0 1,1 0-1,0 0 0,0 0 0,0 0 0,-1 0 0,1 0 0,0 0 1,0 0-1,0 0 0,-1 0 0,1 0 0,0 0 0,0 1 1,0-1-1,-1 0 0,-1 3 25,-1 0 1,1 0-1,0 0 1,0 0 0,0 0-1,0 1 1,0-1-1,-1 5 1,-3 9-55,0 1 1,2 1 0,0-1-1,1 1 1,0-1 0,2 1 0,0 0-1,2 21 1,0-36-68,0 0 0,0 0 0,0 0 0,0-1 0,0 1 0,1-1 0,-1 1 1,1-1-1,0 1 0,0-1 0,0 0 0,1 0 0,-1 0 0,1 0 0,0 0 0,-1-1 0,1 1 0,1-1 0,-1 0 0,0 0 0,0 0 0,1 0 0,-1 0 1,1-1-1,0 0 0,-1 1 0,1-1 0,0-1 0,0 1 0,-1-1 0,1 1 0,0-1 0,0 0 0,0 0 0,0-1 0,0 1 0,-1-1 0,1 0 0,0 0 1,0 0-1,-1 0 0,1-1 0,-1 1 0,1-1 0,-1 0 0,0 0 0,0 0 0,0-1 0,0 1 0,5-6 0,-3 1 59,-1-1 0,1 0 0,-1 0 0,-1 0 0,0 0 0,0 0 0,0-1 0,-1 0 0,0 1 0,-1-1 0,0 0 0,0 0 0,-2-12-1,2 14 30,-2 0 1,1 0-1,-1-1 0,0 1 0,-1 0 0,0 0 0,0 0 0,0 1 0,-1-1 0,0 0 0,0 1 0,-1 0 0,1 0 0,-2 0 0,1 0 0,-9-9 0,12 14-86,-1-1 0,1 1 1,0 0-1,-1 0 0,1 0 0,0 0 0,-1 0 0,1 0 1,-1 0-1,1 1 0,-1-1 0,0 1 0,1-1 0,-1 1 1,0-1-1,1 1 0,-1 0 0,0 0 0,0 0 0,1 0 1,-1 0-1,0 0 0,1 0 0,-1 1 0,0-1 0,0 0 1,1 1-1,-1 0 0,1-1 0,-4 3 0,3-1-440,0 0 0,1 0 0,-1 0 0,0 0-1,1 0 1,-1 0 0,1 1 0,0-1 0,0 1 0,0-1-1,0 1 1,0-1 0,1 1 0,-1 0 0,1-1 0,-1 1-1,1 0 1,0 3 0,0 14-7604</inkml:trace>
  <inkml:trace contextRef="#ctx0" brushRef="#br0" timeOffset="1886.28">937 600 6515,'0'0'10514,"-6"6"-10127,3-3-347,-1 1 0,2 0-1,-1 0 1,0 0 0,1 0 0,0 0 0,-1 1-1,2-1 1,-4 10 0,5-12-45,-1-1-1,1 1 1,0 0 0,-1 0 0,1 0-1,0 0 1,0 0 0,0-1-1,1 1 1,-1 0 0,0 0 0,1 0-1,-1 0 1,1-1 0,0 1 0,-1 0-1,1-1 1,0 1 0,0 0 0,0-1-1,0 1 1,0-1 0,1 0-1,-1 1 1,0-1 0,1 0 0,-1 0-1,1 1 1,-1-1 0,1 0 0,-1-1-1,1 1 1,0 0 0,2 1-1,0-1-89,0 1-1,0-1 0,-1 0 0,1 0 0,0 0 0,0-1 0,0 1 0,1-1 0,-1 0 0,0 0 1,0-1-1,0 1 0,0-1 0,0 0 0,0 0 0,-1 0 0,1 0 0,0-1 0,0 1 1,-1-1-1,1 0 0,-1 0 0,1-1 0,-1 1 0,0-1 0,0 1 0,0-1 0,0 0 0,-1 0 1,1-1-1,-1 1 0,0 0 0,0-1 0,0 1 0,3-8 0,2-7 375,-1-1-1,0-1 0,-1 1 1,-1-1-1,-1 0 1,-1 0-1,-1 0 1,-1 0-1,0 0 0,-4-22 1,4 40-169,0 0 1,-1 0-1,1 0 1,-1 0-1,0 0 1,1 0 0,-1 0-1,0 0 1,0 1-1,0-1 1,0 0-1,-1 1 1,1-1-1,0 0 1,-1 1-1,1 0 1,-1-1-1,1 1 1,-1 0-1,0 0 1,-3-2-1,4 3-96,0 0 0,0-1 0,0 1 1,0 0-1,0 0 0,0 0 0,0 0 0,0 0 0,0 0 0,0 0 0,0 0 0,0 0 0,0 1 0,0-1 0,0 0 1,0 1-1,0-1 0,0 1 0,0-1 0,0 1 0,0-1 0,1 1 0,-1 0 0,0-1 0,0 1 0,1 0 0,-1 0 0,0-1 1,1 1-1,-1 0 0,1 0 0,-1 0 0,1 0 0,-1 0 0,1 0 0,0 0 0,-1 0 0,1 0 0,0 0 0,0 0 1,0 2-1,-2 2-21,1 0 0,0 0 0,0 0 0,1 0 0,0 0 0,0 0 0,0 0 0,0 0 0,1 0 0,0 0 0,0 0 0,0 0 0,0 0 0,1-1 0,0 1 0,0 0 0,0-1 0,1 1 0,-1-1 0,1 0 0,0 0 0,0 0 0,7 6 0,-4-5-235,0 0 0,1-1 0,-1 0 0,1 0 0,0-1 1,0 1-1,0-2 0,1 1 0,-1-1 0,1 0 0,-1 0 0,1-1 0,0 0 0,13 0 0,-18-1 226,-1-1-1,0 1 0,0 0 0,1-1 1,-1 1-1,0-1 0,0 0 1,0 1-1,0-1 0,0 0 1,0 0-1,0-1 0,0 1 0,0 0 1,0-1-1,0 1 0,-1-1 1,1 0-1,-1 1 0,3-4 1,-1 0 149,0 0 0,0 0 1,-1 0-1,1-1 1,-1 1-1,0-1 1,1-6-1,3-36 2242,-7 34 1198,-1 28-3560,0 1 0,0-1 1,2 1-1,-1-1 0,2 1 0,3 21 1,-3-32-90,-1-1 1,1 1-1,0-1 0,0 0 1,1 1-1,-1-1 1,1 0-1,-1 0 0,1 0 1,0 0-1,0 0 1,1 0-1,-1-1 1,0 1-1,1-1 0,0 1 1,-1-1-1,1 0 1,0 0-1,0 0 1,0-1-1,1 1 0,-1-1 1,0 1-1,1-1 1,-1 0-1,0-1 0,1 1 1,-1 0-1,1-1 1,-1 0-1,6 0 1,-6 0-32,0 0 1,1-1 0,-1 1 0,0-1 0,0 1 0,0-1-1,0 0 1,0 0 0,0-1 0,0 1 0,-1-1 0,1 1 0,0-1-1,-1 0 1,1 0 0,2-2 0,-1-1 12,0 0 0,0 0 0,0-1 0,-1 1 0,1-1 0,-1 1 0,3-11 1,-1 2 336,0-1 1,-1 0-1,-1 0 1,-1-1-1,0 1 1,0-17-1,-2-8 2676,-12 51-2628,10-4-287,0 1 0,0 0 0,1 0 0,0 1 0,0-1 0,1 0 0,0 0 0,0 0 0,1 0 0,0 1 0,0-1 0,1 0 0,0 0 1,1-1-1,-1 1 0,1 0 0,7 10 0,-7-12-249,0-1-1,0 1 1,1-1 0,0 0 0,0 0 0,0 0 0,1-1 0,0 1 0,0-1-1,0 0 1,0-1 0,0 1 0,1-1 0,0 0 0,-1 0 0,1-1-1,0 1 1,1-1 0,-1-1 0,0 1 0,0-1 0,12 0 0,-15 0 47,0-1 1,1-1-1,-1 1 1,0 0 0,0-1-1,1 0 1,-1 0-1,0 0 1,0 0 0,0 0-1,0-1 1,0 1-1,0-1 1,-1 1-1,6-5 1,-4 1-93,0 0-1,0 0 1,0 0-1,0-1 1,-1 1-1,0-1 1,3-7-1,3-10 357,-1-1 0,-1-1 0,6-36 0,0-5 4699,-12 66-4745,-1 0 0,0 0 0,0 0 1,0 0-1,0 0 0,0 0 0,0-1 0,0 1 0,0 0 0,1 0 0,-1 0 0,0 0 1,0 0-1,0 0 0,0 0 0,0 0 0,1 0 0,-1 0 0,0 0 0,0 0 0,0 0 1,0 0-1,1 0 0,-1 0 0,0 0 0,0 0 0,0 0 0,0 0 0,0 0 0,1 0 1,-1 0-1,0 0 0,0 0 0,0 0 0,0 0 0,0 0 0,1 0 0,-1 0 0,0 1 1,0-1-1,0 0 0,0 0 0,0 0 0,0 0 0,0 0 0,0 0 0,1 0 0,-1 1 1,0-1-1,0 0 0,0 0 0,0 0 0,0 0 0,0 0 0,0 1 0,0-1 0,0 0 1,0 0-1,0 0 0,0 0 0,0 1 0,0-1 0,0 0 0,0 0 0,0 0 0,0 0 1,0 1-1,5 10-235,-4-6 131,18 48-1013,-18-50 855,0-1 0,1 1 1,-1 0-1,1-1 0,-1 1 1,1-1-1,0 1 0,0-1 1,0 0-1,0 0 0,1 0 1,-1 0-1,0 0 0,1-1 1,4 3-1,-7-4 224,0 1-1,1-1 0,-1 0 1,1 0-1,-1 0 1,1 0-1,-1 0 1,0 0-1,1 0 1,-1 0-1,1 0 1,-1 0-1,0 0 1,1 0-1,-1 0 1,1 0-1,-1-1 1,0 1-1,1 0 1,-1 0-1,1 0 1,-1-1-1,0 1 1,1 0-1,-1 0 1,0-1-1,1 1 0,-1 0 1,0-1-1,0 1 1,1-1-1,4-16 213,-6-27 1658,1 37-1243,-1 6-529,1-1-1,0 0 1,0 0-1,-1 1 0,1-1 1,-1 0-1,0 1 0,1-1 1,-1 1-1,0-1 1,0 1-1,0-1 0,0 1 1,0-1-1,0 1 1,-1 0-1,1 0 0,0 0 1,-1 0-1,1 0 1,-1 0-1,1 0 0,-1 0 1,1 0-1,-1 1 1,0-1-1,1 0 0,-1 1 1,0 0-1,1-1 1,-1 1-1,0 0 0,0 0 1,1 0-1,-3 0 1,0 0-64,1 0 0,-1 0-1,1 1 1,-1-1 0,1 1 0,-1 0 0,1 0 0,0 0 0,-1 0 0,1 1 0,0-1 0,0 1 0,0 0 0,0 0 0,0 0 0,-4 4 0,0 3-31,1-1-1,0 2 1,1-1 0,0 1 0,0-1 0,1 1 0,1 1-1,-1-1 1,2 0 0,-1 1 0,1 0 0,1-1-1,0 1 1,0 0 0,2 17 0,0-26-137,-1 0 0,1 0 0,0 0 0,-1-1 0,1 1 1,0 0-1,0 0 0,0-1 0,0 1 0,0-1 0,0 1 0,1-1 0,-1 1 0,0-1 0,1 0 0,-1 0 0,1 0 1,0 0-1,-1 0 0,1 0 0,0 0 0,-1 0 0,1-1 0,3 2 0,-1-1-568,-1 0-1,0 0 0,1-1 1,-1 1-1,0-1 1,1 0-1,-1 0 0,1 0 1,-1 0-1,0 0 0,1-1 1,-1 0-1,7-2 1,6-9-3341</inkml:trace>
  <inkml:trace contextRef="#ctx0" brushRef="#br0" timeOffset="2931.26">1769 527 2065,'0'0'7489,"1"-15"-4106,1-7-2092,2-20-7,-3-5 5233,-11 52-5725,7 2-759,0-1 0,0 0 0,1 1 0,0-1 0,1 1 0,-1 0 0,1 0-1,0 0 1,1 0 0,0 0 0,0 7 0,1 3 70,1-1 1,0 1-1,7 26 0,18 36-334,4-2 0,76 142 0,-105-216 158,28 59-1029,-29-58 869,1 1 1,-1-1-1,0 1 0,0-1 0,0 1 0,0-1 0,-1 1 0,0-1 0,0 1 1,0 0-1,-1-1 0,-1 7 0,1-9 147,0-1 0,-1 0 0,1 1 0,0-1 0,-1 0 0,1 0 0,-1 0 0,1 0 0,-1 0 0,1 0 0,-1-1 0,0 1 0,1 0 0,-1-1-1,0 1 1,0-1 0,0 0 0,1 0 0,-1 0 0,0 0 0,0 0 0,-3 0 0,-42-3-438,43 2 486,1 0-1,-1 1 1,0-2-1,1 1 1,-1 0-1,1-1 1,0 1-1,0-1 1,-1 0-1,1 0 0,0 0 1,1-1-1,-1 1 1,0-1-1,1 1 1,-3-5-1,1 2 97,1 0 0,0 0 0,1-1 0,-1 1 0,1-1-1,0 0 1,0 0 0,1 0 0,-1-6 0,0-8 329,1 0 0,1 1 0,1-1 1,1 0-1,4-22 0,52-176 1361,-10 46-1235,-40 138-365,-2-1 0,-2 1 1,0-41-1,-3 54 291,0 16-294,0-1 0,-1 1-1,0 0 1,0-1 0,0 1 0,-1-1 0,0 1 0,0 0 0,0 0 0,0-1 0,-4-7-1,4 13-140,1-1 0,0 1-1,0 0 1,0 0 0,0 0-1,0 0 1,0 0 0,0-1-1,0 1 1,0 0 0,-1 0-1,1 0 1,0 0-1,0 0 1,0 0 0,0 0-1,0 0 1,0-1 0,-1 1-1,1 0 1,0 0 0,0 0-1,0 0 1,0 0 0,-1 0-1,1 0 1,0 0 0,0 0-1,0 0 1,0 0-1,-1 0 1,1 0 0,0 0-1,0 0 1,0 0 0,0 0-1,-1 0 1,1 0 0,0 1-1,0-1 1,0 0 0,0 0-1,0 0 1,-1 0 0,1 0-1,-4 10-46,0 12-39,2 1 96,2 0-1,0 0 1,2 0-1,0 0 1,8 31 0,-7-42-139,1 1 1,0-1 0,0 0 0,1 0 0,0-1 0,1 0-1,1 0 1,0 0 0,0 0 0,1-1 0,12 12-1,-18-20 60,0 0 0,1 0-1,-1 0 1,1 0-1,-1 0 1,1-1-1,0 1 1,0-1 0,0 0-1,0 0 1,-1 0-1,2 0 1,-1 0-1,0 0 1,0-1 0,0 0-1,0 1 1,0-1-1,0 0 1,1-1-1,-1 1 1,0-1 0,0 1-1,4-2 1,-3 0 53,1 0 1,-1-1 0,0 1-1,0-1 1,0 0 0,0 0-1,0 0 1,-1-1-1,1 0 1,-1 1 0,0-1-1,0 0 1,0 0 0,2-6-1,1-2 138,-1-1 0,0 0 0,-1 0 0,5-26 0,6-16 2563,-15 63-2660,0 1 0,1 0 0,0 0 0,1 0 0,-1-1 0,2 1 0,4 12 0,-6-18-90,1 0 0,-1 0 0,1 1 0,0-1-1,0-1 1,0 1 0,0 0 0,0 0 0,1-1 0,-1 1-1,1-1 1,0 0 0,0 0 0,0 0 0,0 0-1,0 0 1,0-1 0,0 1 0,0-1 0,1 0 0,-1 0-1,1 0 1,-1 0 0,1-1 0,-1 1 0,1-1 0,3 0-1,-1 0-8,-1-1-1,1 1 0,0-1 0,-1-1 1,1 1-1,0-1 0,-1 0 0,0 0 0,1 0 1,-1-1-1,0 1 0,0-2 0,-1 1 1,1 0-1,-1-1 0,5-4 0,-1-1 12,-1 0 0,0 0 0,-1-1 1,0 0-1,-1 0 0,0-1 0,0 1 0,-1-1 0,0 0 0,-1-1 0,3-18 0,-2-8 281,-1-1-1,-3-44 0,0 41 393,-5 2 1606,3 115-2254,2 64 333,2-123-511,0-1 0,0 1 0,2-1 0,0 1 0,0-1 0,13 25 0,-17-39 126,16 25-2159,-15-25 1887,0 0-1,0 0 1,0 0 0,0 0-1,0-1 1,1 1 0,-1 0-1,0-1 1,0 1 0,0-1-1,0 1 1,1-1 0,0 0-1,8 1-6049</inkml:trace>
  <inkml:trace contextRef="#ctx0" brushRef="#br0" timeOffset="3159.35">2406 247 8580,'0'0'7299,"109"-2"-7203,-82 2-96,-1 0-32,-8 0-928,-7 0-2466</inkml:trace>
  <inkml:trace contextRef="#ctx0" brushRef="#br0" timeOffset="3376.56">1274 164 5923,'0'0'3954</inkml:trace>
  <inkml:trace contextRef="#ctx0" brushRef="#br0" timeOffset="4074.64">2766 0 4610,'0'0'6571,"15"0"-5650,274 5 3675,-288-5-4237,0 0 1,-1 0-1,1 1 0,-1-1 0,1 0 0,0 0 0,-1 1 1,1-1-1,-1 0 0,1 0 0,-1 1 0,1-1 0,-1 1 1,1-1-1,-1 0 0,1 1 0,-1-1 0,0 1 0,1-1 0,0 1 1,7 18 2067,4 30-3828,-7-29 2221,147 490 562,-148-497-1361,0-2-9,-1-1-1,0 1 1,-1 1-1,0-1 1,1 15-1,-17-26-104,-8-3-124,0 0-1,1-2 1,-34-11 0,-22-5-2735,40 14-1639,8 2-5387</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6:23.497"/>
    </inkml:context>
    <inkml:brush xml:id="br0">
      <inkml:brushProperty name="width" value="0.05" units="cm"/>
      <inkml:brushProperty name="height" value="0.05" units="cm"/>
      <inkml:brushProperty name="color" value="#F6630D"/>
    </inkml:brush>
  </inkml:definitions>
  <inkml:trace contextRef="#ctx0" brushRef="#br0">294 18 560,'0'0'14570,"3"-2"-13511,-1 1-858,-1 0 1,0 0-1,0 1 1,1-1-1,-1 0 1,0 0-1,0 0 1,0 0-1,0 0 1,0-1 0,0 1-1,2-3 1236,-16 4-1205,-12 2-167,0 1 0,0 1 0,1 2 0,-1 0 0,1 2 0,1 0 0,-25 13 0,19-10-35,27-10 4,-21 28 1972,19-21-1963,0 1-1,0-1 0,1 1 0,0-1 0,0 1 0,1 0 0,0 0 0,1 0 0,0 0 0,0 0 0,1 0 1,0 1-1,3 14 0,1 4 181,1-1-1,2 1 1,11 30 0,2 0-89,-2 1-1,-3 1 0,-3 0 1,-2 1-1,3 104 1,-13-164-117,0 0 0,0-1 0,0 1 0,0 0 0,0-1 0,0 1 0,0-1 0,1 1 0,-1 0 0,0-1 0,0 1 0,0-1 0,1 1 0,-1 0 0,0-1 0,1 1 0,-1-1 0,0 1 0,1-1 0,-1 1 0,0-1 0,1 1 0,-1-1 0,1 0 0,-1 1 1,1-1-1,-1 0 0,1 1 0,0-1 0,-1 0 0,1 0 0,-1 1 0,1-1 0,0 0 0,-1 0 0,1 0 0,-1 0 0,1 0 0,0 0 0,-1 0 0,1 0 0,0 0 0,-1 0 0,1 0 0,-1 0 0,1 0 0,0-1 0,-1 1 0,1 0 0,-1 0 0,1-1 1,-1 1-1,1 0 0,-1-1 0,1 1 0,40-25 258,-31 18-304,30-17-323,33-22-1450,-28 12-6169,-33 24 360</inkml:trace>
  <inkml:trace contextRef="#ctx0" brushRef="#br0" timeOffset="1710.34">784 488 7139,'0'0'11608,"0"-1"-11231,0 2-250,0 0-99,1 0-1,-1 0 1,0 0-1,1 0 1,-1 0-1,1 0 1,-1 0-1,1 0 0,0 0 1,-1 0-1,1 0 1,0 0-1,0 0 1,-1-1-1,1 1 1,0 0-1,0-1 0,0 1 1,0 0-1,0-1 1,0 1-1,0-1 1,0 0-1,0 1 0,0-1 1,0 0-1,1 1 1,-1-1-1,0 0 1,2 0-1,-1 0-15,1 0 0,-1 1-1,1-1 1,-1 0 0,0-1-1,1 1 1,-1 0 0,0-1-1,1 1 1,-1-1 0,0 0-1,0 1 1,1-1 0,-1 0 0,2-2-1,0-1-18,-1 0 0,1-1-1,-1 1 1,0-1 0,-1 1-1,1-1 1,-1 0-1,0 0 1,0 0 0,-1 0-1,1 0 1,-1 0 0,1-9-1,0-11-59,0-38 0,-2 51 78,1-46 55,0 22 219,-1 0 0,-2-1 0,-9-51-1,9 179 962,5-32-1213,22 113 0,-18-132-21,-5-26-6,1-1 0,0 1 0,1-1 1,6 15-1,-8-25-3,-1 1 1,1-1-1,0 0 1,0 0-1,0 0 1,0-1-1,0 1 0,1 0 1,-1-1-1,1 0 1,0 1-1,0-1 1,0 0-1,0 0 0,0-1 1,0 1-1,0-1 1,1 1-1,-1-1 1,0 0-1,6 1 0,-3-1-3,-1-1 0,1 1-1,-1-1 1,1 0 0,-1-1-1,1 1 1,-1-1-1,0 0 1,1 0 0,-1-1-1,0 0 1,1 0 0,-1 0-1,0 0 1,-1-1 0,1 0-1,0 0 1,-1 0-1,9-8 1,-9 6-7,1-1 1,-1 1-1,0-1 0,0 0 1,0 0-1,-1-1 0,0 1 0,0-1 1,-1 0-1,0 1 0,0-1 1,0 0-1,-1 0 0,0-1 0,0-7 1,-1-78 785,0 93-781,-1 0 0,0 0 0,1 0 0,-1 1 0,1-1 0,-1 0 0,1 0 0,-1 0 0,1 0 0,-1 1 0,1-1 0,-1 0 0,1 0 0,-1 1 0,1-1 0,-1 0 0,1 1 0,-1-1 0,1 0 0,0 1 0,-1-1 0,1 1 0,0-1 0,-1 1 0,1-1 0,-1 2 0,1 1-76,-1 0-1,1 0 1,-1 0-1,1 1 0,0-1 1,0 0-1,0 0 1,1 1-1,-1-1 0,1 0 1,-1 0-1,1 0 1,0 0-1,2 4 0,-2-6-1,0 0-1,-1 0 0,1 0 0,0 0 0,0 0 0,0 0 0,0 0 0,0 0 0,0 0 0,0-1 0,0 1 1,1 0-1,-1-1 0,0 1 0,0 0 0,1-1 0,-1 0 0,0 1 0,1-1 0,-1 0 0,0 0 0,1 0 1,-1 1-1,0-2 0,1 1 0,-1 0 0,0 0 0,1 0 0,-1 0 0,0-1 0,1 1 0,-1-1 0,0 1 0,1-1 1,-1 0-1,2 0 0,-1-1 0,1-1 0,0 1 1,-1 0-1,0-1 0,1 1 1,-1-1-1,0 0 0,0 0 1,-1 1-1,1-1 0,0-1 1,-1 1-1,0 0 0,0 0 1,0 0-1,0-1 0,0 1 1,0-6-1,0 0 243,0 0 1,0 0 0,-1 0-1,0-1 1,-3-17-1,2 26-112,1 0 1,0 0-1,0 0 0,-1 0 0,1 0 0,-1 0 0,1-1 0,-1 1 1,0 0-1,1 0 0,-1 1 0,0-1 0,0 0 0,0 0 1,1 0-1,-1 0 0,0 1 0,0-1 0,0 0 0,0 1 1,0-1-1,-1 1 0,1-1 0,0 1 0,0 0 0,0-1 1,0 1-1,0 0 0,-1 0 0,1 0 0,0 0 0,0 0 1,0 0-1,-1 0 0,1 0 0,0 0 0,-1 1 0,0-1-28,-1 1 0,1-1-1,0 1 1,0 0 0,0 0 0,0 0-1,0 0 1,0 0 0,0 0-1,0 1 1,0-1 0,1 0-1,-1 1 1,1 0 0,-1-1-1,1 1 1,-1 0 0,-1 3 0,-3 13 56,2 1 1,0 0-1,1 0 1,0 0 0,2 0-1,0 0 1,3 23 0,-2-11-39,0-24-28,0 1-1,1-1 1,0 1-1,0-1 1,1 0-1,0 1 1,0-1-1,1 0 1,5 11-1,-6-15-36,0 1-1,0-1 1,0 0 0,1 0 0,-1 0-1,1-1 1,0 1 0,-1-1-1,1 1 1,1-1 0,-1 0 0,0 0-1,0 0 1,1-1 0,-1 1-1,1-1 1,-1 0 0,1 0 0,0 0-1,6 1 1,-6-2-38,1 1 0,-1-1 0,1 0-1,-1 0 1,1-1 0,-1 1 0,0-1 0,1 0 0,-1 0-1,0 0 1,0-1 0,1 1 0,6-5 0,-6 2 57,-1 1 0,0-1 1,0 0-1,0 0 0,0-1 1,0 1-1,-1-1 0,0 0 0,0 0 1,3-7-1,6-16 59,0 0-1,-2-1 1,-2-1 0,9-46 0,-8 16 878,1-79 0,-10 126-608,2-12 770,-3 23-444,-1 14-35,-10 112-350,5 2 0,10 142 0,6-166-125,-7-89-197,1-1-1,0-1 1,0 1 0,2 0-1,-1-1 1,9 15 0,-12-24 13,0 0 0,0 0 0,0 0 0,0 0 0,0-1 0,1 1 0,-1 0 0,1-1 0,-1 1 0,1-1 0,0 0 0,-1 1 0,1-1 0,0 0 0,0 0 0,0 0 0,0 0 0,0 0 0,0-1 0,0 1 0,1-1 0,-1 1 0,0-1 0,0 0 0,0 0 0,0 1 0,1-2 0,-1 1 0,0 0 0,0 0 0,0-1 0,0 1 0,4-2 0,-1-1 7,0 1 0,-1-1 0,1 0 0,-1 0 0,0 0 0,0-1 1,0 1-1,-1-1 0,1 0 0,-1 0 0,0 0 0,5-8 0,1-6 42,-1 0 0,-1-1 0,0 1 0,-2-1-1,0-1 1,-1 1 0,-1-1 0,-1 1 0,0-1 0,-2 0-1,0 0 1,-1 1 0,-5-26 0,4 38 15,0-1 0,0 1 0,0 0 0,-1 0 0,0 0 0,-1 0 0,1 1 0,-1-1 0,-1 1 1,-6-8-1,9 11-17,-1 0 0,0 1 1,0-1-1,0 1 0,0-1 1,0 1-1,0 0 0,-1 0 1,1 1-1,-1-1 0,1 1 1,-1-1-1,0 1 0,0 0 1,1 1-1,-1-1 1,0 1-1,0-1 0,0 1 1,0 0-1,-7 2 0,10-2-9,-1 1 0,1-1 0,0 1 0,-1 0 0,1 0 1,0 0-1,0 0 0,0 0 0,0 0 0,0 0 0,0 0 0,0 0 0,0 0 0,0 0 0,0 1 0,0-1 0,1 0 0,-1 1 0,1-1 0,-1 1 0,1-1 0,-1 1 0,1-1 0,0 1 0,0-1 0,0 2 0,-1-1-9,1 0 0,0-1 0,0 1-1,0 0 1,0 0 0,0-1-1,0 1 1,0 0 0,1-1-1,-1 1 1,1 0 0,-1-1 0,1 1-1,0-1 1,-1 1 0,1-1-1,0 1 1,0-1 0,0 0 0,0 1-1,0-1 1,1 0 0,0 2-1,3-1-74,1 0 0,-1 0 0,0 0 0,0-1 0,1 0 0,-1 0 0,1 0 0,-1-1 0,1 1 0,-1-1 0,1-1 0,-1 1-1,1-1 1,-1 0 0,1 0 0,-1-1 0,0 1 0,1-1 0,-1 0 0,0-1 0,0 1 0,-1-1 0,1 0 0,-1 0 0,1-1 0,-1 1 0,0-1 0,0 0-1,4-5 1,2-4-18,-1 0-1,0-1 1,-1 0-1,-1 0 1,0-1-1,-1 1 1,0-2-1,-1 1 1,-1-1-1,3-22 1,-3 6 525,-1 0 0,-2 0 0,-1 0 0,-5-41-1,0 47 1310,2 42-1058,1 43-460,4-28-201,0 0 0,2 0 1,2-1-1,0 0 0,2 0 0,1 0 1,2-1-1,27 53 0,-28-69-1212,-3-9-1482,2-25-13795</inkml:trace>
  <inkml:trace contextRef="#ctx0" brushRef="#br0" timeOffset="1913.01">1679 222 5042,'0'0'11990,"36"-6"-10806,-8 6-1056,-1 0 16,2 0-144,-1-2-1072,-1-3-1489,4-3-4899</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6:42.866"/>
    </inkml:context>
    <inkml:brush xml:id="br0">
      <inkml:brushProperty name="width" value="0.05" units="cm"/>
      <inkml:brushProperty name="height" value="0.05" units="cm"/>
      <inkml:brushProperty name="color" value="#F6630D"/>
    </inkml:brush>
  </inkml:definitions>
  <inkml:trace contextRef="#ctx0" brushRef="#br0">260 4 4578,'0'0'14804,"-10"-3"-14027,-11 2-574,0 2 0,-1 0 0,1 1 1,0 1-1,0 1 0,1 0 1,-1 2-1,1 1 0,-29 13 0,48-20-75,0 1 0,0-1 0,1 1 0,-1 0 0,0 0 0,0-1 0,0 1 0,1 0 0,-1 0 0,0 0-1,1 0 1,-1 0 0,1 0 0,-1 0 0,1 0 0,-1 0 0,1 0 0,0 0 0,0 0 0,-1 0 0,1 0-1,0 1 1,0-1 0,0 0 0,0 0 0,0 0 0,0 0 0,1 0 0,-1 0 0,0 0 0,1 2 0,16 43-711,-7-20 848,1 19-196,5 55 0,-12-68-61,1 0-1,1-1 1,2 0-1,16 44 1,-22-71-47,0 0 1,0 0 0,0-1 0,1 1 0,-1-1-1,1 0 1,0 0 0,0 0 0,0 0-1,0 0 1,0-1 0,1 1 0,-1-1 0,1 0-1,-1 0 1,1 0 0,0 0 0,0-1 0,0 0-1,0 1 1,0-1 0,0-1 0,0 1-1,0-1 1,1 0 0,-1 0 0,0 0 0,0 0-1,0-1 1,0 1 0,1-1 0,-1 0-1,0 0 1,0-1 0,-1 1 0,1-1 0,0 0-1,0 0 1,3-3 0,-2 2-242,-1-1 0,0 1 0,0-1 0,0 0 0,-1 0 0,1-1 0,-1 1 0,0-1 0,0 1 0,4-10 0,-5 8-705,0 1 0,-1-1 0,1 0 0,-1 0-1,1-11 1,-2-15-6410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6:44.637"/>
    </inkml:context>
    <inkml:brush xml:id="br0">
      <inkml:brushProperty name="width" value="0.05" units="cm"/>
      <inkml:brushProperty name="height" value="0.05" units="cm"/>
      <inkml:brushProperty name="color" value="#F6630D"/>
    </inkml:brush>
  </inkml:definitions>
  <inkml:trace contextRef="#ctx0" brushRef="#br0">1 863 6419,'0'0'12003,"0"-5"-10947,0-18-768,0 25-299,0 0 0,0 1 0,0-1-1,0 0 1,0 0 0,1 0-1,-1 0 1,1 0 0,-1 0 0,1 0-1,0 0 1,0 0 0,0 0-1,0 0 1,0 0 0,2 2 0,-1-2-26,0-1 1,1 0 0,-1 1 0,0-1 0,1 0-1,-1 0 1,1 0 0,-1 0 0,1-1 0,-1 1-1,1-1 1,-1 1 0,1-1 0,0 0 0,4 0-1,-4 0-59,0-1 0,0 1 0,-1 0 0,1-1 0,0 1 0,0-1 0,-1 0 0,1 0 0,-1 0 0,1 0 0,-1 0 0,1-1 0,-1 1 0,1-1 0,-1 0 0,0 1 0,3-5 0,-1 2-17,-1-1 0,0 1 0,0-1 0,0 0 0,-1 0 0,1 0 0,-1 0 0,2-8 0,1-9-51,-2 1 0,0-1 0,0-33 0,-3 53 161,2-31 117,0-11 844,-5-60 0,3 104-924,0 0-1,0 0 1,0-1 0,0 1-1,0 0 1,0 0-1,0 0 1,0 0-1,0 0 1,0-1-1,0 1 1,0 0-1,0 0 1,0 0-1,0 0 1,0-1-1,0 1 1,0 0 0,0 0-1,0 0 1,0 0-1,-1 0 1,1-1-1,0 1 1,0 0-1,0 0 1,0 0-1,0 0 1,0 0-1,0 0 1,0 0-1,-1 0 1,1-1 0,0 1-1,0 0 1,0 0-1,0 0 1,0 0-1,-1 0 1,1 0-1,0 0 1,0 0-1,0 0 1,0 0-1,-1 0 1,1 0 0,0 0-1,0 0 1,0 0-1,0 0 1,0 0-1,-1 0 1,1 0-1,0 0 1,0 0-1,-6 11 128,1 13-165,2 0 0,0 1 0,2-1 0,1 1 1,1-1-1,5 37 0,-3-45 18,1-1-1,0 0 1,1-1-1,0 1 1,1-1 0,1 0-1,15 23 1,-18-31-129,0-1 1,1 1 0,-1-1 0,1 0-1,1 0 1,-1 0 0,1-1 0,9 6-1,-12-8-72,1-1 0,0 1 0,1 0 0,-1-1 0,0 0 1,0 0-1,1 0 0,-1-1 0,0 1 0,1-1 0,-1 0 0,0 0 0,1-1 0,7-1 0,-10 1 119,0 0 1,0 0-1,0 0 1,-1 0-1,1-1 1,0 1 0,-1-1-1,1 1 1,0-1-1,-1 0 1,0 0 0,1 0-1,-1 1 1,0-1-1,0 0 1,0 0-1,-1-1 1,1 1 0,0 0-1,-1 0 1,1-5-1,7-48-54,-7-25 1306,-1 45 1799,-1 50-3611,1-12 482,-1 1 0,1-1 0,0 1 0,1-1 0,-1 1 0,0-1 0,1 1 0,1 4 0,-1-7 93,0 0 1,0 1 0,-1-1 0,1 0 0,0 0 0,0 0-1,1 0 1,-1 0 0,0 0 0,0 0 0,0-1 0,1 1-1,-1 0 1,0-1 0,0 1 0,1-1 0,-1 1-1,1-1 1,-1 0 0,1 1 0,-1-1 0,0 0 0,1 0-1,-1 0 1,1 0 0,1-1 0,-2 1 55,0 0-1,1 0 1,-1-1 0,0 1 0,0-1 0,0 1-1,0-1 1,0 1 0,0-1 0,0 0-1,0 1 1,0-1 0,0 0 0,0 0 0,0 0-1,0 0 1,-1 0 0,1 0 0,0 0-1,-1 0 1,1 0 0,-1 0 0,1 0-1,-1 0 1,1-1 0,-1 1 0,0 0 0,1 0-1,-1 0 1,0-1 0,0 1 0,0-1-1,1-52 756,-2 39-97,1 14-625,0-1-1,0 0 1,-1 1-1,1-1 1,-1 1-1,1-1 1,-1 1 0,0 0-1,0-1 1,1 1-1,-1 0 1,0-1 0,0 1-1,0 0 1,0 0-1,-1 0 1,1 0 0,0 0-1,0 0 1,-1 0-1,1 0 1,0 0-1,-1 1 1,1-1 0,-1 0-1,1 1 1,-1 0-1,1-1 1,-1 1 0,1 0-1,-1 0 1,0-1-1,1 1 1,-1 0 0,1 1-1,-1-1 1,1 0-1,-1 0 1,0 1-1,1-1 1,-1 1 0,1-1-1,0 1 1,-1 0-1,1 0 1,-1-1 0,1 1-1,0 0 1,0 0-1,-1 0 1,1 0 0,-2 3-1,0 0-37,0 1-1,1-1 1,-1 1 0,1 0 0,0 0-1,0 0 1,0 0 0,1 0-1,0 1 1,-1 6 0,-1 57 82,3-52 20,1-12-157,-1 0 0,1 1 0,0-1 0,1 0 0,-1 0 0,1 0 0,0 0 0,0-1-1,0 1 1,1 0 0,-1-1 0,1 1 0,0-1 0,1 0 0,-1 0 0,1-1 0,0 1 0,0 0 0,0-1 0,0 0 0,0 0 0,7 3 0,-7-4-34,0 0-1,0 0 1,0-1-1,0 1 1,0-1 0,0 0-1,0 0 1,0 0 0,0-1-1,1 0 1,-1 1-1,0-1 1,0-1 0,1 1-1,-1-1 1,0 1 0,0-1-1,0 0 1,0-1-1,0 1 1,0-1 0,0 0-1,0 0 1,-1 0 0,1 0-1,-1-1 1,1 1-1,2-4 1,4-5 94,-1 1 0,0-2-1,-1 1 1,0-1 0,-1-1 0,0 1 0,-1-1 0,0-1-1,-1 1 1,-1-1 0,5-27 0,-2-4 1357,-3-1 0,-2-62 0,-2 99-1000,-4-10 1048,4 19-1376,0 0 0,0 0 0,-1-1 0,1 1 0,0 0 0,0 0 0,-1 0 0,1 0 0,0-1-1,0 1 1,-1 0 0,1 0 0,0 0 0,0 0 0,-1 0 0,1 0 0,0 0 0,-1 0 0,1 0 0,0 0 0,-1 0 0,1 0 0,0 0 0,0 0 0,-1 0 0,1 0-1,0 0 1,-1 0 0,1 0 0,0 0 0,0 0 0,-1 1 0,-1 0-8,0 0-1,1 1 0,-1-1 1,0 1-1,1 0 1,-1-1-1,1 1 1,0 0-1,-1 0 0,1 0 1,0 0-1,-1 3 1,-4 12 80,1 0 0,0 0 0,1 1 0,1-1 0,1 1 0,-1 22 0,3-1 263,9 73 0,-1-67-295,2 0 0,2 0 0,2-1 0,37 80 0,-50-124-72,25 44-660,-25-42 619,0 0-1,1 0 1,0-1 0,0 1 0,-1 0-1,1-1 1,0 0 0,0 1 0,0-1 0,0 0-1,0 0 1,1 0 0,-1 0 0,0-1-1,0 1 1,1-1 0,-1 1 0,5-1 0,-6 0 22,0-1 0,1 1 0,-1-1 0,0 1 0,0-1 0,0 0 0,0 0 1,0 0-1,0 1 0,0-1 0,0 0 0,0 0 0,0 0 0,0-1 0,-1 1 1,1 0-1,0 0 0,-1 0 0,1 0 0,-1-1 0,1 1 0,-1 0 0,0-1 1,0 1-1,1 0 0,-1-2 0,7-45-107,-6 39 103,3-22 31,-1 0 0,-2-1 0,-1 1 0,-1-1 0,-7-41 0,6 65 34,-1 0 0,0 0 0,0 0 0,0 0 0,-1 1 0,-6-10 0,9 15-38,0 0 0,0 1 0,0-1 0,-1 1 0,1-1 0,0 1 0,-1-1 1,1 1-1,-1 0 0,1-1 0,-1 1 0,1 0 0,-1 0 0,0 0 0,0 1 0,0-1 0,1 0 0,-1 1 0,0-1 0,0 1 0,0-1 0,0 1 0,0 0 0,0 0 0,0 0 0,0 0 0,0 0 1,0 1-1,0-1 0,1 0 0,-1 1 0,0-1 0,-3 2 0,4 0-13,-1-1 1,0 0-1,1 1 0,-1 0 1,1-1-1,0 1 0,-1 0 1,1 0-1,0 0 0,0-1 1,0 1-1,0 0 0,1 0 1,-1 1-1,0-1 0,1 0 1,-1 0-1,1 0 0,0 0 1,0 0-1,0 1 1,0 1-1,0-1-3,0-1 0,0 1 0,0-1 0,1 1 0,-1-1 0,0 1-1,1-1 1,0 0 0,0 1 0,0-1 0,0 0 0,0 1 0,0-1 0,0 0 0,1 0 0,-1 0 0,1 0 0,-1 0 0,3 2 0,2-2-144,1 1 0,-1-1 0,0 1 0,1-2 0,-1 1 0,1-1 0,0 0 0,-1 0 0,1-1 0,0 0 0,0 0 1,-1 0-1,1-1 0,0 0 0,-1-1 0,1 1 0,-1-1 0,1-1 0,-1 1 0,0-1 0,0 0 0,0 0 0,0-1 0,-1 0 1,1 0-1,5-6 0,1-1 121,-2 0 0,1-1 0,-2 0 0,1-1 0,-2 0 0,0-1 0,0 0 0,-2 0 0,1 0 1,7-31-1,-8 21 585,-1-1 1,-2 0 0,0 0-1,-2-1 1,-1 1 0,-3-28 0,4 52-444,-1 0 1,-1 0-1,1 0 1,0 0-1,0 0 1,0 0-1,-1 0 1,1 0-1,0-1 1,-1 1-1,1 0 1,-1 0-1,1 1 1,-1-1-1,1 0 1,-1 0-1,0 0 1,0 0-1,1 0 1,-3 0-1,3 1-93,-1 0-1,0 0 0,1 0 0,-1 0 1,1 0-1,-1 0 0,0 1 0,1-1 0,-1 0 1,0 0-1,1 1 0,-1-1 0,1 0 1,-1 1-1,1-1 0,-1 1 0,1-1 1,-1 1-1,1-1 0,-1 1 0,1-1 1,0 1-1,-1-1 0,1 1 0,0-1 1,-1 1-1,1 0 0,0-1 0,0 1 1,0 0-1,0-1 0,-1 1 0,1 0 1,0 0-1,-5 19 44,1 1 0,0-1 0,1 1 1,2 0-1,0 0 0,1-1 0,1 1 1,6 38-1,-3-45 9,0 1 0,1-1 0,9 18 1,-12-26-177,1 0 0,0-1 0,0 0 1,1 1-1,-1-1 0,1 0 1,1-1-1,-1 1 0,0-1 1,11 7-1,-14-10-339,1 0-1,0 0 1,-1-1-1,1 1 1,0-1-1,0 1 1,-1-1 0,1 0-1,0 1 1,3-1-1,5 0-4008</inkml:trace>
  <inkml:trace contextRef="#ctx0" brushRef="#br0" timeOffset="187.2">969 651 5442,'0'0'9541,"98"-7"-9541,-60 7-528,10 0-3538,8 0-3842</inkml:trace>
  <inkml:trace contextRef="#ctx0" brushRef="#br0" timeOffset="450.01">1655 450 9204,'0'0'14441,"1"0"-14434,-1-1 0,0 1 0,0 0-1,0 0 1,1 0 0,-1-1-1,0 1 1,0 0 0,1 0-1,-1 0 1,0 0 0,1 0-1,-1 0 1,0 0 0,1 0-1,-1 0 1,0-1 0,0 1-1,1 0 1,-1 0 0,0 1-1,1-1 1,-1 0 0,0 0-1,1 0 1,-1 0 0,0 0-1,0 0 1,1 0 0,-1 0-1,0 1 1,1-1 0,-1 0-1,0 0 1,0 0 0,0 0-1,1 1 1,-1-1 0,0 0-1,0 0 1,0 1 0,1-1-1,-1 0 1,0 0 0,0 1-1,4 7 47,-1 1 1,0-1-1,0 1 0,-1 0 0,0 0 0,-1 0 1,1 9-1,2 7 90,22 170 163,-17-120-2600,-8-65-980</inkml:trace>
  <inkml:trace contextRef="#ctx0" brushRef="#br0" timeOffset="949.29">1576 675 3570,'0'0'7158,"15"4"-6078,19 5-913,0-3 1,0 0-1,46 0 1,-72-6-286,0 0 0,0-1 0,0 0 0,-1 0 0,1 0 0,0-1 0,-1-1 0,1 1-1,9-6 1,-14 7 270,0-1 0,0 0 0,0 0 0,-1 0-1,1-1 1,-1 1 0,1-1 0,-1 1-1,0-1 1,0 0 0,0 0 0,0 0 0,-1 0-1,1 0 1,-1 0 0,0 0 0,0-1 0,0 1-1,0 0 1,0-1 0,-1 1 0,1-1-1,-1-5 1,0 4 330,0 1 0,0 0 0,0 0 0,-1-1 0,1 1 0,-1 0 0,0 0 1,-2-4-1,3 7-393,-1-1 1,0 1 0,0 0 0,0 0 0,0 0 0,0 0-1,0 0 1,-1 0 0,1 0 0,0 1 0,0-1 0,-1 0-1,1 1 1,0-1 0,-1 1 0,1-1 0,0 1 0,-1 0-1,1-1 1,-1 1 0,1 0 0,-1 0 0,1 0 0,-1 0-1,1 0 1,0 1 0,-3-1 0,3 1-85,-1-1 1,1 1-1,-1-1 0,1 1 1,0 0-1,-1 0 0,1 0 1,0-1-1,0 1 0,-1 1 1,1-1-1,0 0 0,0 0 0,0 0 1,0 0-1,0 1 0,1-1 1,-1 1-1,0-1 0,1 0 1,-1 1-1,0-1 0,1 1 1,0-1-1,-1 1 0,1-1 1,0 1-1,0 2 0,-2 49-62,2-50 67,0 2-4,1 0 1,0 0 0,0 0-1,1-1 1,-1 1-1,1 0 1,0-1 0,0 1-1,1-1 1,-1 0-1,1 0 1,0 0 0,0 0-1,0 0 1,1-1-1,-1 1 1,6 3 0,-4-3-162,0 0 0,1-1 0,-1 1 0,1-1 0,-1 0 1,1-1-1,0 1 0,0-1 0,0 0 0,1-1 0,-1 0 0,0 0 1,8 1-1,-13-3 137,0 1 0,0 0 0,0 0 0,0-1 0,0 1 0,0 0 0,0-1 0,0 1 0,0-1 0,0 0 0,0 1 0,0-1 0,0 0 0,0 1 0,0-1 0,-1 0 0,1 0 0,0 0 0,0 0 0,-1 0 0,1 0 0,-1 0 0,1 0 0,-1 0 0,1 0 0,-1 0 0,0 0 0,1 0 0,-1 0 0,0 0 0,0 0 0,0-3 0,1-45-243,-2 33 230,1 14 29,0-1 0,0 0-1,0 1 1,0-1 0,-1 0 0,1 1 0,-1-1-1,1 1 1,-1-1 0,0 0 0,0 1 0,0 0 0,0-1-1,-1 1 1,1 0 0,-1-1 0,1 1 0,-1 0-1,0 0 1,0 0 0,0 1 0,0-1 0,0 0-1,0 1 1,0-1 0,-6-1 0,0 0-662,0 1 0,-1 0 0,1 0 0,-1 1 0,1 0 0,-1 1 0,-9 0 1,-14 0-4193</inkml:trace>
  <inkml:trace contextRef="#ctx0" brushRef="#br0" timeOffset="2038.86">3147 818 3025,'0'0'8057,"-1"-16"-6189,0-9-1131,-2-15 28,-6-7 2631,5 44-2749,-1 9-643,-2 9-161,6-14 137,1 0 1,0 0 0,-1 0-1,1 0 1,0 0 0,-1 1 0,1-1-1,0 0 1,0 0 0,0 0-1,0 1 1,0-1 0,0 0-1,1 0 1,-1 0 0,0 0-1,1 1 1,-1-1 0,0 0-1,1 0 1,-1 0 0,1 0-1,0 0 1,-1 0 0,1 0-1,0 0 1,0 0 0,1 1 0,1-1-14,0 0 0,0-1 0,0 1 0,1 0 0,-1-1 0,0 0 0,1 1 0,5-2 0,-2 1 25,-5 0-27,1 0 0,0 0-1,-1-1 1,1 1 0,0-1-1,-1 1 1,1-1 0,-1 0-1,1 0 1,-1 0 0,1-1-1,-1 1 1,1 0-1,-1-1 1,0 0 0,0 1-1,0-1 1,3-3 0,-2 1 6,0-1 0,0 1 1,0-1-1,-1 0 1,1 0-1,-1 0 0,0-1 1,2-8-1,0-8 53,-1-1 1,-1 0-1,-1-33 0,-1 46-5,0 0 77,-3-47 545,2 53-501,0 0 0,0 0 1,0 0-1,0 0 0,-1 0 1,1 1-1,-1-1 0,0 0 1,0 1-1,-1 0 0,1-1 0,-4-2 1,6 5-142,0 1 0,-1 0 0,1 0 0,0 0 0,-1-1 0,1 1 0,0 0 0,-1 0 0,1 0 0,-1 0 0,1 0 0,0-1 0,-1 1 0,1 0 0,-1 0 0,1 0 0,0 0 0,-1 0 0,1 0 0,-1 1 0,1-1 0,0 0 0,-1 0 0,1 0 0,-1 0 1,1 0-1,0 0 0,-1 1 0,1-1 0,0 0 0,-1 0 0,1 1 0,0-1 0,0 0 0,-1 0 0,1 1 0,0-1 0,-1 0 0,1 1 0,0-1 0,0 0 0,0 1 0,0-1 0,-1 1 0,1-1 0,0 0 0,0 1 0,0-1 0,0 1 0,0-1 0,0 0 0,0 1 0,0-1 0,0 1 0,0-1 0,0 1 0,-4 24-210,3-21 188,1 0 0,0 1 0,0-1 0,0 0 1,0 0-1,1 1 0,0-1 0,-1 0 0,2 0 0,-1 0 0,0 0 0,1 0 0,0 0 1,0 0-1,0-1 0,0 1 0,0-1 0,1 1 0,0-1 0,0 0 0,0 0 0,0 0 1,0 0-1,0-1 0,1 1 0,-1-1 0,1 0 0,0 0 0,0 0 0,5 1 0,1 1-529,0 0-1,0-1 1,0-1-1,19 3 0,-25-5 351,-1 1 0,0-1 0,0 0-1,0 0 1,0 0 0,0 0 0,1 0-1,-1-1 1,0 0 0,0 1-1,0-1 1,0 0 0,0-1 0,0 1-1,-1 0 1,1-1 0,0 0-1,-1 1 1,5-5 0,-2-1 284,-1 0 1,1 0 0,-1-1-1,0 1 1,-1-1-1,0 0 1,0 0-1,-1-1 1,2-11-1,1-46 6843,-5 79-7072,0 16 3,-1-15 134,0 0-1,2 0 1,0 0 0,0 0 0,6 23 0,-6-34-96,0 0 0,0 0 1,1 0-1,-1 0 0,1 0 1,0 0-1,-1-1 1,1 1-1,1 0 0,-1-1 1,0 0-1,1 1 0,-1-1 1,1 0-1,-1 0 0,1-1 1,0 1-1,0 0 1,0-1-1,0 0 0,0 0 1,0 0-1,0 0 0,0 0 1,1 0-1,-1-1 0,0 0 1,0 1-1,7-2 1,-8 1 33,1 0 1,0 0 0,-1-1 0,1 1 0,-1-1 0,1 1-1,-1-1 1,1 0 0,-1 0 0,1 0 0,-1 0-1,0-1 1,0 1 0,0-1 0,0 1 0,0-1 0,3-2-1,-2-1 36,1 1 0,-1-1 0,0 0-1,0 1 1,-1-1 0,1-1-1,2-9 1,1-7 552,-1 0 0,-1-1 0,0-26 0,-2 33 184,0-6 1336,-3 33-988,-3 38-949,4-40-308,0 1-1,1-1 1,0 0 0,1 0-1,0 0 1,0 0 0,6 15 0,-6-21-112,0 1 1,0-1 0,0 1 0,0-1 0,0 0-1,1 0 1,-1 0 0,1 0 0,0 0 0,0-1-1,0 1 1,0-1 0,1 0 0,-1 0 0,0 0-1,1 0 1,0-1 0,-1 1 0,1-1 0,7 2-1,25-3-6439,-18-3 3044</inkml:trace>
  <inkml:trace contextRef="#ctx0" brushRef="#br0" timeOffset="3488.72">3822 434 1153,'0'0'13110,"3"-13"-11544,7-35-483,-5 37-931,2 15-142,1 10-20,-4-6-35,21 36 92,-23-41-307,0 0 1,1 0-1,-1 0 1,1 0 0,-1-1-1,1 1 1,0-1-1,0 1 1,0-1-1,6 3 1,-9-5 250,1 0 1,-1 0-1,0 0 1,0 0-1,1 0 1,-1 0-1,0 0 1,0 0-1,1 0 1,-1 0-1,0 0 1,0 0-1,1 0 1,-1 0-1,0 0 1,0 0-1,1 0 1,-1 0-1,0 0 1,0 0-1,1 0 1,-1-1-1,0 1 1,0 0-1,0 0 1,1 0-1,-1 0 1,0-1-1,0 1 1,0 0-1,0 0 1,1 0-1,-1-1 1,0 1-1,0 0 1,0 0-1,0-1 1,3-14-40,-7-15 904,4 28-798,-1 1 0,-1-1 0,1 1-1,0-1 1,0 1 0,0 0 0,-1-1-1,1 1 1,-1 0 0,1 0 0,-1 0-1,1 0 1,-1 1 0,0-1 0,0 0-1,1 1 1,-1-1 0,0 1-1,0-1 1,1 1 0,-1 0 0,0 0-1,0 0 1,0 0 0,0 0 0,1 0-1,-1 0 1,0 0 0,-3 2 0,2-1-28,-1 0-1,0 0 1,1 0 0,0 0 0,-1 1 0,1 0 0,0-1 0,-1 1-1,1 1 1,0-1 0,1 0 0,-1 1 0,-4 4 0,3 0-32,0 0 1,0 1-1,0-1 1,1 1-1,0 0 1,1 0-1,0 0 1,0 1-1,1-1 0,0 0 1,0 1-1,1-1 1,0 11-1,1-16-49,-1 0 0,1 0 0,0 0 0,0 0 0,0-1 0,0 1-1,0 0 1,1 0 0,-1-1 0,1 1 0,0 0 0,-1-1 0,1 0-1,1 1 1,-1-1 0,0 0 0,0 0 0,1 0 0,-1-1 0,1 1-1,0 0 1,-1-1 0,1 0 0,0 0 0,0 0 0,0 0 0,0 0-1,0 0 1,5 0 0,-4 0-21,0 0 0,-1-1-1,1 1 1,0-1 0,0 0 0,0 0-1,-1 0 1,1 0 0,0-1 0,0 1-1,-1-1 1,1 0 0,0 0 0,-1-1-1,1 1 1,-1-1 0,1 0 0,-1 0-1,0 0 1,0 0 0,0 0 0,0-1-1,5-4 1,-4-2 438,0 0 1,0 0-1,-1 0 0,-1 0 0,0 0 1,0-1-1,0 1 0,-1-1 0,-1 1 0,0-1 1,-1-18-1,0 0 1423,-1 12 60,-3 18-577,-4 26-1068,7-7-151,1-1 0,1 0 0,1 1 0,0-1 0,2 0 0,10 39 0,48 114 484,-6-25-1152,-49-126 80,0 1-1,-2 0 1,0 0 0,0 39 0,-3-60 382,-1 0 0,0 0-1,0 0 1,-1-1 0,1 1 0,0 0 0,-1 0-1,1 0 1,-1 0 0,0 0 0,1 0-1,-1-1 1,0 1 0,0 0 0,0-1-1,0 1 1,0-1 0,-1 1 0,1-1-1,0 1 1,-1-1 0,1 0 0,-1 0 0,0 1-1,1-1 1,-1 0 0,-1 0 0,-1 0-156,0 0 0,0 0 0,0 0 0,0 0 1,0-1-1,0 0 0,-1 0 0,1 0 0,0 0 0,0-1 1,0 0-1,-4-1 0,5 1 150,0 1-1,0-1 1,1-1-1,-1 1 1,0 0-1,1-1 1,-1 1 0,1-1-1,0 0 1,-1 0-1,1 0 1,0 0-1,0 0 1,0 0 0,1-1-1,-3-2 1,1-1 87,0 0 1,1 1-1,-1-1 1,1 0-1,1-1 0,-1 1 1,0-7-1,0-6 364,1 0-1,1 1 1,0-1 0,5-22-1,3 0 521,3 1-1,2 1 0,1 0 1,29-56-1,-4 6-356,-34 78-400,40-110 922,-40 103-364,0-1 1,-1 1 0,-1-1-1,0-33 1,-3 50-526,1 0 0,-1 0-1,0 0 1,0 0 0,-1 0 0,1 0-1,0 0 1,-1 0 0,1 0 0,-1 0 0,1 0-1,-1 1 1,0-1 0,0 0 0,0 0-1,0 1 1,-2-3 0,2 3-63,-1 0 0,0 0 0,0 1 0,0-1 0,0 0 0,0 1 1,0-1-1,0 1 0,0 0 0,0 0 0,0 0 0,0 0 0,0 0 0,0 0 0,0 0 0,-4 1 0,5 0-25,-1-1 0,1 1 0,-1 0-1,1 0 1,0-1 0,-1 1 0,1 0 0,0 0-1,-1 0 1,1 0 0,0 1 0,0-1-1,0 0 1,0 0 0,0 1 0,0-1-1,0 0 1,1 1 0,-1-1 0,0 1 0,1-1-1,-1 1 1,1 0 0,0-1 0,-1 1-1,1 3 1,-3 48-253,3-46 214,1 1 44,0 1 1,0-1-1,1 0 1,0 0-1,0 0 1,1 0-1,0 0 1,1 0-1,0-1 1,0 1-1,0-1 1,1 0-1,0 0 1,9 8-1,-5-5-556,0-1 0,1 1 0,1-2 0,-1 0 0,1 0 0,1-1 0,0 0 0,17 7 0,-27-13 297,0-1-1,0 1 1,1 0 0,-1-1 0,0 1 0,0-1 0,1 1 0,-1-1 0,0 0 0,1 0 0,-1 0 0,0-1-1,0 1 1,3-1 0,-3 1 222,-1-1 0,1 0 0,-1 0-1,1 0 1,-1 0 0,0 0 0,1 0 0,-1 0-1,0 0 1,0 0 0,0 0 0,0-1 0,0 1-1,0 0 1,1-3 0,1-4 530,0 0 1,-1-1-1,0 1 0,0 0 1,-1-1-1,1-10 1,-1 6 189,0-6 656,-1 16-841,0-1-1,0 0 0,0 0 1,0 0-1,1 1 1,-1-1-1,1 0 1,0 1-1,2-5 1,-3 8-485,1 0 1,-1 0 0,0 0-1,0-1 1,1 1 0,-1 0-1,0 0 1,0 0 0,1 0 0,-1 0-1,0 1 1,0-1 0,1 0-1,-1 0 1,0 0 0,0 0 0,1 0-1,-1 0 1,0 0 0,0 0-1,1 1 1,-1-1 0,0 0 0,0 0-1,0 0 1,1 0 0,-1 1-1,0-1 1,0 0 0,0 0 0,0 0-1,0 1 1,1-1 0,-1 0-1,0 0 1,0 1 0,0-1-1,0 0 1,0 0 0,0 1 0,0-1-1,0 0 1,0 0 0,0 1-1,7 15-213,-6-14 253,1 4-131,1-1 1,0 1-1,1-1 1,-1 0-1,1 0 1,0 0-1,0 0 0,1-1 1,-1 0-1,1 0 1,0 0-1,6 3 1,-9-5 45,0-1-1,0 0 1,0-1 0,1 1 0,-1 0-1,0 0 1,0-1 0,1 0 0,-1 1-1,0-1 1,0 0 0,1 0 0,-1 0-1,0 0 1,1-1 0,-1 1 0,0-1 0,1 1-1,-1-1 1,0 0 0,0 0 0,0 0-1,0 0 1,0 0 0,0 0 0,0-1-1,0 1 1,0-1 0,-1 1 0,1-1-1,0 0 1,-1 1 0,0-1 0,1 0 0,0-3-1,5-6-14,-1 0-1,0 0 1,0-1-1,-2 0 1,1 0-1,-2 0 1,0 0-1,0-1 0,1-14 1,-1-16 65,-2-56 0,-1 96-17,0-4 195,-1-1 1,1 1-1,-1-1 0,0 1 1,-1 0-1,0 0 1,0 0-1,0 0 1,-1 0-1,0 0 0,-7-10 1,10 16-192,-1 1 0,1 0 0,0 0 0,0 0 0,0 0 0,-1 0 0,1-1 0,0 1 0,0 0 0,0 0 0,-1 0 0,1 0 0,0 0 0,0 0 0,-1 0 0,1 0 0,0 0 0,0 0 0,-1 0 0,1 0 0,0 0 0,0 0 1,-1 0-1,1 0 0,0 0 0,0 0 0,0 0 0,-1 0 0,1 0 0,0 1 0,0-1 0,-1 0 0,1 0 0,0 0 0,0 0 0,0 1 0,0-1 0,-1 0 0,1 0 0,0 0 0,0 0 0,0 1 0,0-1 0,0 0 0,0 0 0,0 1 0,-1-1 0,1 0 0,0 0 0,0 0 0,0 1 0,0-1 0,0 0 0,0 1 0,-5 13-129,2 1 121,0-1-1,1 1 0,1 0 1,0-1-1,1 1 1,0 0-1,2 0 1,-1 0-1,9 27 0,-7-30-65,1 0 0,0 0-1,1-1 1,1 0 0,0 0 0,0 0-1,1-1 1,0 0 0,1 0-1,0-1 1,1 0 0,12 10-1,-17-16-353,-1 0 0,1-1 0,0 0 0,0 0 0,0 0-1,7 3 1,14-2-7588</inkml:trace>
  <inkml:trace contextRef="#ctx0" brushRef="#br0" timeOffset="3660.59">4547 281 4066,'0'0'13558,"42"-21"-13478,-16 19 0,2 2-80,-2 0-1280,-4-1-913,-9-4-2514</inkml:trace>
  <inkml:trace contextRef="#ctx0" brushRef="#br0" timeOffset="3848.06">3887 182 272,'0'0'0</inkml:trace>
  <inkml:trace contextRef="#ctx0" brushRef="#br0" timeOffset="4515.25">4878 12 5394,'0'0'11435,"-4"-1"-10528,-3-3 392,8 1-446,21 0-163,47 2-1117,-53 2 443,65-1 2862,-81 2-2830,0 48 280,2 0 1,2 0-1,2-1 0,2 0 0,2 0 0,3-1 0,27 71 0,-15-65-273,18 47 111,-39-88-172,0 1 1,0 0 0,-1 0 0,-1 0 0,1 23 0,-3-36-5,0 0 0,-1 0 0,1 0 0,0 0 0,0 1 0,-1-1 0,1 0 0,-1 0 0,1 0 0,-1 0 0,1 0 0,-1 0 0,1 0 0,-1 0 0,0 0 0,0 0 0,0-1 0,1 1 0,-1 0 0,0 0 0,0-1 0,0 1 0,0-1 0,0 1 0,0 0 0,0-1 0,0 0 0,-1 1 0,1-1 0,0 0 0,0 0 0,-2 1 0,-44 0-124,32-1 142,3 0-13,0-1 1,0 0-1,1-1 1,-1 0-1,0-1 1,-15-6-1,22 7-238,-1 0-1,1-1 0,0 0 0,0 0 0,1 0 0,-8-7 0,9 7-238,1 1-1,-1-1 1,1 0-1,0 0 1,0 0-1,0 0 0,0 0 1,1-1-1,-1 1 1,1 0-1,-2-6 1,1-9-4411</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6:31.556"/>
    </inkml:context>
    <inkml:brush xml:id="br0">
      <inkml:brushProperty name="width" value="0.05" units="cm"/>
      <inkml:brushProperty name="height" value="0.05" units="cm"/>
      <inkml:brushProperty name="color" value="#F6630D"/>
    </inkml:brush>
  </inkml:definitions>
  <inkml:trace contextRef="#ctx0" brushRef="#br0">1 461 2193,'0'0'10874,"0"0"-10814,0 0-1,0 1 1,0-1 0,0 0-1,0 0 1,-1 1-1,1-1 1,0 0 0,0 1-1,0-1 1,0 0-1,1 1 1,-1-1-1,0 0 1,0 1 0,0-1-1,0 0 1,0 1-1,0-1 1,0 0 0,1 0-1,-1 1 1,0-1-1,0 0 1,0 0-1,0 1 1,1-1 0,-1 0-1,0 0 1,0 0-1,1 1 1,-1-1 0,0 0-1,1 0 1,-1 0-1,9 4 226,1-1 0,-1-1 0,1 0-1,-1 0 1,1-1 0,0 0 0,0-1-1,13 0 1,-5 0-164,12 1-138,-8 0-13,41-2 0,-58 1-330,-1-1 1,1 0-1,-1 1 0,1-2 1,-1 1-1,0 0 0,1-1 1,-1 0-1,0 0 1,0 0-1,0 0 0,0-1 1,-1 0-1,7-5 0,-9 7 72,0 0 1,0 0-1,0 0 0,0-1 0,-1 1 0,1 0 0,-1 0 0,1 0 1,-1 0-1,1-1 0,-1 1 0,1 0 0,-1-1 0,0 1 0,0 0 1,0-1-1,0 1 0,0 0 0,0 0 0,0-1 0,0 1 0,0 0 1,-1-3-1,0 2 63,0-1 1,-1 1 0,1 0-1,-1-1 1,1 1-1,-1 0 1,0 0 0,0 0-1,0 0 1,-4-3-1,-28-15 1860,4 9 3765,36 15-1465,11 13-2562,6 5-990,7 0-66,-17-13-279,0 1 0,-1 0-1,-1 0 1,1 1 0,-1 1-1,11 15 1,-21-26-71,0 1 0,0-1-1,0 1 1,0-1 0,-1 1-1,1 0 1,-1-1 0,1 1 0,-1-1-1,1 1 1,-1 0 0,0-1-1,0 1 1,0 0 0,0 0 0,0-1-1,0 1 1,0 0 0,0-1-1,-1 1 1,1 0 0,-1-1-1,0 3 1,-2 0-351,1-1-1,-1 1 1,0-1-1,0 0 1,0 0-1,0 0 1,-4 3 0,-8 7-2764,4-1-2006</inkml:trace>
  <inkml:trace contextRef="#ctx0" brushRef="#br0" timeOffset="861.06">1295 414 6755,'0'0'12528,"-1"-3"-11943,1 3-586,0 0 1,0 0-1,0 0 1,0 0-1,0 1 0,0-1 1,0 0-1,0 0 1,0 0-1,0 0 1,0 0-1,-1 0 1,1 0-1,0 0 1,0 0-1,0 1 1,0-1-1,0 0 0,0 0 1,0 0-1,0 0 1,0 0-1,0 0 1,0 0-1,0 0 1,0 0-1,-1 0 1,1 0-1,0 0 0,0 0 1,0 0-1,0 0 1,0 0-1,0 0 1,0 0-1,0 0 1,-1 0-1,1 0 1,0 0-1,0 0 0,0 0 1,0 0-1,0 0 1,0 0-1,0 0 1,0 0-1,-1 0 1,1 0-1,0 0 1,0 0-1,0 0 0,0 0 1,0 0-1,0 0 1,0 0-1,0 0 1,0 0-1,0 0 1,0 0-1,-1-1 1,1 1-1,0 0 0,0 0 1,0 0-1,0 0 1,0 0-1,0 0 1,-2 14 7,1 18 100,17 206 630,-12-195-690,3-144 538,-6 43-392,2-68 319,-2 108-303,1 0 1,1 0-1,1 0 1,9-28 0,-12 45-195,-1 0 1,0 0 0,0 0-1,1 1 1,-1-1-1,1 0 1,-1 0 0,0 0-1,1 0 1,0 1 0,-1-1-1,1 0 1,-1 0 0,1 1-1,0-1 1,-1 1 0,1-1-1,0 0 1,0 1 0,0 0-1,-1-1 1,1 1 0,0-1-1,0 1 1,1-1-1,0 2-12,-1-1-1,0 0 1,0 1-1,0-1 1,0 1-1,1-1 1,-1 1-1,0-1 1,0 1-1,0 0 1,0-1-1,0 1 0,0 0 1,0 0-1,-1 0 1,3 1-1,4 8-44,-1 0-1,1 1 1,5 12-1,-8-14 101,29 55 3,-4 2 0,22 72 0,-16-20-3985,-33-113 2804,-1 1-482</inkml:trace>
  <inkml:trace contextRef="#ctx0" brushRef="#br0" timeOffset="1052.33">1398 618 4930,'0'0'11333,"11"-13"-11429,13 13 337,5 0-241,4 6-1057,-2 1-864,-2-2-976,-2-2-913,-2-3-1841</inkml:trace>
  <inkml:trace contextRef="#ctx0" brushRef="#br0" timeOffset="1520.66">1706 581 80,'0'0'16864,"-2"-16"-15183,-7-47-329,9 62-1315,0-1 0,0 1 0,0 0 0,0-1-1,-1 1 1,1 0 0,0 0 0,-1-1 0,1 1 0,-1 0 0,1 0-1,-1-1 1,0 1 0,0 0 0,1 0 0,-1 0 0,0 0 0,0 0-1,0 0 1,0 0 0,0 1 0,0-1 0,0 0 0,0 0 0,0 1-1,-1-1 1,1 1 0,0-1 0,0 1 0,-1-1 0,1 1 0,0 0-1,-1 0 1,1 0 0,0-1 0,-1 1 0,1 0 0,0 1 0,-1-1-1,1 0 1,-2 1 0,-2 0-33,1 0 0,0 1-1,0 0 1,1 0 0,-1 0 0,0 0 0,1 0-1,-7 6 1,3-1-26,0 1 0,1 1 1,0-1-1,0 1 0,1 0 0,0 0 0,0 0 0,1 1 0,1-1 0,-1 1 1,2 0-1,-1 0 0,1 1 0,1-1 0,0 0 0,0 1 0,1-1 0,1 0 1,1 16-1,-1-23-77,0 0 0,1 0 0,-1 1 0,1-1 0,0 0 1,-1 0-1,1-1 0,1 1 0,-1 0 0,0 0 0,1-1 0,-1 0 1,1 1-1,0-1 0,-1 0 0,1 0 0,0-1 0,1 1 0,-1 0 1,0-1-1,0 0 0,0 0 0,1 0 0,-1 0 0,1-1 0,5 1 1,-5 0-11,1 0 0,-1-1 1,1 0-1,-1 0 1,1 0-1,-1-1 1,1 1-1,-1-1 0,0 0 1,1-1-1,-1 1 1,0-1-1,0 1 1,0-1-1,0 0 1,0-1-1,0 1 0,-1-1 1,1 0-1,4-4 1,-2-1 123,-1 0 1,-1 0 0,1 0-1,-2-1 1,1 1-1,-1-1 1,0 0 0,-1 0-1,0 0 1,2-14-1,-2-11 661,-1-52-1,-2 56-71,1 16-255,0 0 0,-1 0 0,0 0 0,-1 0 0,-1 0 0,0 0 0,-1 1 0,-1-1 0,0 1 0,-11-20 0,16 33-341,-1 0 0,1 0 1,0 0-1,-1 0 0,1 0 0,0 1 0,-1-1 1,1 0-1,0 0 0,-1 1 0,1-1 0,0 0 0,0 0 1,-1 1-1,1-1 0,0 0 0,0 1 0,0-1 1,-1 0-1,1 1 0,0-1 0,0 0 0,0 1 0,0-1 1,0 0-1,0 1 0,-1-1 0,1 0 0,0 2 1,-3 15 0,1 1 0,0-1 0,2 1 0,0 0 0,0 0 0,2-1 1,0 1-1,1 0 0,1-1 0,1 0 0,0 0 0,1 0 0,16 29 1,-15-32-503,1-1 1,1 0 0,0 0 0,0-1 0,20 18-1,-25-26-451,0 0-1,1-1 1,-1 0 0,1 1-1,0-2 1,0 1-1,0-1 1,11 4-1,13 0-8512</inkml:trace>
  <inkml:trace contextRef="#ctx0" brushRef="#br0" timeOffset="2515.84">2050 501 5426,'0'0'12913,"-15"-7"-12537,-45-22-168,59 29-198,-1-1-1,1 0 1,-1 1 0,0 0-1,1-1 1,-1 1-1,1 0 1,-1 0-1,0 0 1,1 0-1,-1 0 1,0 0-1,1 0 1,-1 1 0,1-1-1,-1 0 1,0 1-1,1-1 1,-1 1-1,1 0 1,-1 0-1,1 0 1,0-1-1,-1 1 1,1 0 0,0 0-1,0 1 1,0-1-1,-2 2 1,0 2-4,-1-1 0,2 1 0,-1 0 1,0 0-1,-2 11 0,4-13-10,-2 3 1,1 0 0,0 1 0,1-1-1,0 1 1,0-1 0,0 1-1,1 0 1,0-1 0,0 1-1,1 0 1,-1-1 0,2 1-1,-1-1 1,1 1 0,3 9-1,-3-12-118,1 0 0,-1 0 0,0 0 1,1 0-1,0-1 0,0 1 0,0-1 0,0 0 0,1 0 0,-1 0 0,1 0 0,0 0 0,-1-1 0,1 0 0,0 0 0,1 0 0,-1 0 0,0-1 0,0 1 0,1-1 0,-1 0 0,1-1 0,7 1 0,-10 0 60,0-1-1,0 0 1,1 0 0,-1 0-1,0 0 1,0 0-1,1-1 1,-1 1-1,0-1 1,0 1-1,0-1 1,0 0-1,0 0 1,1 0-1,-1 0 1,-1 0-1,1 0 1,0-1-1,0 1 1,0-1-1,-1 1 1,1-1-1,1-1 1,0-3 104,0 1 0,-1-1 0,1 0 0,-1 1 0,0-1 0,-1 0 0,2-9 0,2-28 1229,-1 0 0,-2 0 0,-5-56 0,2 77-854,0 6 203,-1 1-1,0-1 1,-1 1-1,-6-21 1,-1 68-556,5 4-55,2 1 1,1 0-1,7 67 0,-4-90-64,2 0 0,0 1 0,0-1 0,1 0-1,1-1 1,0 1 0,14 24 0,-16-34-104,-1 0 0,0 0-1,1-1 1,0 1 0,0-1 0,0 1 0,0-1 0,0 0 0,1 0 0,0-1 0,-1 1-1,1-1 1,0 1 0,0-1 0,0-1 0,0 1 0,1 0 0,-1-1 0,0 0 0,1 0-1,-1 0 1,1-1 0,-1 1 0,1-1 0,-1 0 0,1-1 0,-1 1 0,10-2 0,-11 1 61,1-1 1,-1 1-1,0 0 1,0-1 0,0 1-1,0-1 1,0 0-1,0 0 1,0 0 0,-1-1-1,1 1 1,-1-1-1,1 1 1,2-5 0,-1 1 50,0-1 0,-1 0 1,1 0-1,-1 0 0,-1 0 0,3-9 1,0-7 463,-1 0 1,-1-1 0,0-28-1,-3-32 4300,-4 123-4923,1-12 256,1 0 1,2 28-1,0-49-131,0 0 0,1 0-1,0 1 1,0-1 0,1 0 0,0 0 0,0 0 0,0-1-1,0 1 1,1 0 0,0-1 0,1 0 0,-1 1 0,6 5-1,-6-8-6,0-1-1,-1 0 0,1 1 0,0-1 0,0-1 0,0 1 0,1 0 1,-1-1-1,0 1 0,1-1 0,-1 0 0,0 0 0,1-1 0,0 1 1,-1-1-1,1 1 0,-1-1 0,1 0 0,-1 0 0,1-1 0,6-1 1,-5 1-14,0 0 1,-1-1-1,0 0 1,1 0-1,-1 0 1,0 0 0,0-1-1,0 0 1,0 0-1,0 0 1,-1 0-1,1 0 1,-1-1 0,0 1-1,5-8 1,-2-1 227,0 0 1,0-1-1,-1 1 0,-1-1 1,0 0-1,0-1 1,-2 1-1,2-16 1,-1-17 788,-2-49 1,-2 45-540,1 37-10,0 1 1,-1-1-1,-1 0 0,0 1 0,0-1 0,-1 1 0,-1-1 0,-6-13 0,5 35-86,3 25-440,1-1 0,1 1 0,1-1 0,3 1 0,0-1 0,2 0 0,2 0 0,1-1 0,1 0 0,2-1-1,27 54 1,-37-82-334,7 10-716,-2-9-3827</inkml:trace>
  <inkml:trace contextRef="#ctx0" brushRef="#br0" timeOffset="3949.66">2507 480 6099,'0'0'7102,"8"4"-7044,-5-2 109,14 5-647,-1 0 0,33 9 0,-45-15 424,-1 0 0,1 0 0,0 0 1,0-1-1,-1 1 0,1-1 0,0 0 0,0 0 0,0 0 0,0-1 0,-1 1 1,1-1-1,0 0 0,-1 0 0,1 0 0,0-1 0,-1 1 0,1-1 0,-1 0 1,0 0-1,1 0 0,3-3 0,-2-3 470,0 1-1,0-1 1,0 1 0,-1-1 0,-1-1-1,1 1 1,-1 0 0,3-17 0,-2 10 1731,-1-2 1,-1 1 0,0-19 0,-4 102-2421,0-31 269,2 0 0,6 52-1,-5-81-184,1 1-1,0 0 1,1-1 0,0 1-1,0-1 1,0 0-1,1 0 1,0 0-1,0 0 1,1-1-1,0 0 1,7 9-1,-9-13 61,0 1 0,1 0 1,-1-1-1,0 1 0,1-1 0,0 0 0,-1 0 0,1 0 0,0-1 0,0 1 0,0-1 0,0 0 0,0 0 0,0-1 0,0 1 0,0-1 0,0 0 1,1 0-1,-1 0 0,0 0 0,0-1 0,0 0 0,0 1 0,0-2 0,5-1 0,-5 1 127,1-1-1,-1 1 1,-1-1 0,1 0-1,0 0 1,-1 0 0,1-1-1,-1 0 1,0 1 0,0-1-1,-1 0 1,1 0 0,-1 0-1,0-1 1,0 1 0,0 0-1,1-7 1,4-11 363,-2 0 1,4-29-1,-8 45-198,17-136 3544,-17 142-3702,-1 0 0,0 1-1,0-1 1,0 0-1,0 0 1,0 1 0,1-1-1,-1 0 1,0 0 0,0 0-1,0 1 1,0-1 0,1 0-1,-1 0 1,0 0 0,0 0-1,1 1 1,-1-1-1,0 0 1,0 0 0,1 0-1,-1 0 1,0 0 0,0 0-1,1 0 1,-1 0 0,0 0-1,1 0 1,-1 0-1,0 0 1,0 0 0,1 0-1,-1 0 1,0 0 0,0 0-1,1 0 1,-1 0 0,0-1-1,0 1 1,1 0 0,-1 0-1,0 0 1,0 0-1,1 0 1,-1-1 0,0 1-1,0 0 1,0 0 0,1 0-1,-1-1 1,0 1 0,0 0-1,0 0 1,0-1-1,0 1 1,0 0 0,0 0-1,1-1 1,-1 1 0,0 0-1,0-1 1,0 1 0,0 0-1,0 0 1,0-1 0,0 1-1,0 0 1,12 22-576,-11-20 667,2 2-208,23 46-2010,-5-22-2974,-24-62 6168,1 32-930,1-1 1,-1 1 0,0 0 0,0 0 0,0 0-1,0 0 1,0 0 0,0 0 0,0 0 0,-1 1-1,1-1 1,-1 1 0,1 0 0,-1-1-1,0 1 1,-4-1 0,6 2-116,-1-1 0,1 1 0,-1 0 0,0-1 1,1 1-1,-1 0 0,0 0 0,1 0 0,-1 0 0,0 0 0,1 1 0,-1-1 0,0 1 0,1-1 1,-1 1-1,1-1 0,-1 1 0,0 0 0,1-1 0,0 1 0,-1 0 0,1 0 0,0 0 1,-1 0-1,1 1 0,0-1 0,0 0 0,-2 3 0,-1 4-14,0 1 0,0 0 1,1 0-1,0 0 0,0 0 0,1 1 0,1-1 0,-1 1 1,2-1-1,-1 1 0,1 0 0,1-1 0,1 14 0,-1-19-134,-1 0 0,1 1 0,0-1 0,1 0 0,-1 0 0,1 1 0,-1-1-1,1 0 1,1 0 0,-1-1 0,0 1 0,1 0 0,0-1 0,0 0 0,0 1-1,0-1 1,0 0 0,1-1 0,-1 1 0,1-1 0,0 1 0,0-1 0,0 0 0,0 0-1,0-1 1,0 1 0,0-1 0,1 0 0,-1 0 0,6 0 0,-7 0 53,0-1 0,1 0 1,-1 0-1,1 0 0,-1-1 0,0 1 1,1-1-1,-1 0 0,0 1 1,1-2-1,-1 1 0,0 0 1,0-1-1,0 1 0,0-1 0,0 0 1,3-3-1,-3 2 111,0 0 0,0-1 0,0 0-1,-1 1 1,0-1 0,1 0 0,-2 0 0,1 0 0,0-1-1,-1 1 1,0 0 0,0-1 0,1-4 0,1-10 587,0 0 0,-2 0 1,0 0-1,-1 0 0,-4-29 0,4 46-564,-1 0-1,1-1 0,-1 1 0,1 0 0,-1 0 0,0 0 1,0 0-1,0 0 0,0 0 0,0 0 0,0 1 1,-1-1-1,1 0 0,-1 1 0,1-1 0,-1 0 0,1 1 1,-1 0-1,0-1 0,0 1 0,0 0 0,0 0 0,0 0 1,-2-1-1,3 3-70,0-1 1,1 0 0,-1 1-1,1-1 1,-1 1 0,1-1-1,0 1 1,-1-1 0,1 1-1,-1 0 1,1-1 0,0 1-1,-1-1 1,1 1 0,0 0 0,0-1-1,0 1 1,-1 0 0,1-1-1,0 1 1,0 0 0,0-1-1,0 1 1,0 0 0,0 0-1,-1 22-171,1-20 137,0 9-5,0-1 1,1 1-1,1 0 1,-1 0 0,2-1-1,-1 1 1,9 20-1,-9-28-126,0-1-1,0 1 0,0 0 0,1-1 0,-1 0 0,1 1 0,0-1 0,0 0 0,0-1 1,0 1-1,1 0 0,-1-1 0,0 0 0,1 0 0,0 0 0,0 0 0,0 0 0,-1-1 1,1 0-1,0 0 0,1 0 0,-1 0 0,0-1 0,0 1 0,8-1 0,-9-1 192,0 1 0,-1-1-1,1 1 1,0-1 0,-1 0 0,1 0-1,-1 0 1,1 0 0,-1-1-1,1 1 1,-1-1 0,0 1-1,0-1 1,0 0 0,0 0 0,0 0-1,0 0 1,0 0 0,0-1-1,-1 1 1,0 0 0,1-1-1,-1 1 1,1-4 0,5-9 983,-2 0 0,8-32 0,-10 34-234,5-24 859,-7 27-884,1 0 0,0-1 1,7-16-1,-9 27-729,0-1 1,0 1 0,0 0-1,0 0 1,0 0-1,1-1 1,-1 1-1,0 0 1,0 0 0,0 0-1,0-1 1,0 1-1,0 0 1,1 0 0,-1 0-1,0 0 1,0 0-1,0-1 1,0 1 0,1 0-1,-1 0 1,0 0-1,0 0 1,0 0-1,1 0 1,-1 0 0,0 0-1,0 0 1,1 0-1,-1-1 1,0 1 0,0 0-1,0 0 1,1 0-1,-1 1 1,0-1-1,0 0 1,1 0 0,-1 0-1,0 0 1,9 9 7,3 12-142,-12-21 127,28 75 89,-20-51-821,1-1 0,15 31 0,-24-54 708,0 0 0,1 1 0,-1-1 0,0 1 0,0-1 0,1 1 0,-1-1 0,0 0 0,1 1 0,-1-1 0,0 0 0,1 1 0,-1-1 0,0 0 0,1 0 0,-1 1 0,1-1 0,-1 0 0,1 0 0,-1 0 0,0 1 0,1-1 0,-1 0 0,1 0 0,-1 0 0,1 0 0,-1 0 0,1 0 0,-1 0 0,1 0 0,-1 0 0,1 0 0,-1 0 0,1 0 0,-1-1 0,1 1 0,-1 0 0,0 0 0,1 0 0,-1-1 0,1 1 0,-1 0 0,0 0 0,1-1 0,-1 1 0,0 0 0,1-1 0,-1 1 0,0-1 0,1 1 0,-1 0 0,0-1 0,0 1 0,1-1 0,-1 1 0,0-1 0,14-27 359,10-54 579,-17 54-129,1 0 1,15-34-1,-22 61-745,-1 0 0,0 0 0,1 0 0,-1 0 0,1 0 0,-1 0 0,1 0-1,0 0 1,-1 0 0,1 0 0,0 0 0,0 1 0,0-1 0,0 0 0,-1 1 0,1-1 0,0 0 0,0 1 0,1-1 0,-1 1-40,0 0 1,0 0 0,-1 0-1,1 0 1,0 1 0,-1-1 0,1 0-1,0 0 1,-1 0 0,1 1-1,-1-1 1,1 0 0,0 1-1,-1-1 1,1 1 0,-1-1-1,1 1 1,-1-1 0,1 1-1,-1-1 1,0 1 0,1 0-1,4 6-65,-1 0 0,-1 0 0,0 1 0,3 8 0,-2-6 183,6 13-228,-2-6-173,-1 1 0,-1-1 0,0 1 0,-1 0 0,3 25 1,-8-41 121,0-2 9,0 0 1,0 1 0,1-1-1,-1 0 1,0 1 0,0-1-1,0 1 1,0-1-1,0 0 1,0 1 0,0-1-1,0 1 1,0-1-1,-1 0 1,1 1 0,0-1-1,0 0 1,0 1 0,0-1-1,0 0 1,-1 1-1,1-1 1,0 0 0,0 1-1,-1-1 1,1 0-1,0 0 1,0 1 0,-1-1-1,1 0 1,0 0 0,-1 1-1,1-1 1,0 0-1,-1 0 1,1 0 0,0 0-1,-1 0 1,1 0-1,0 1 1,-1-1 0,1 0-1,-1 0 1,0 0 0,-17 0-7668</inkml:trace>
  <inkml:trace contextRef="#ctx0" brushRef="#br0" timeOffset="4166.29">2510 54 9220,'0'0'4386</inkml:trace>
  <inkml:trace contextRef="#ctx0" brushRef="#br0" timeOffset="4882.86">4521 586 5555,'0'0'11431,"0"-6"-10446,0-14-382,0 19-603,0 1 1,-1-1-1,1 1 1,0 0-1,-1-1 1,1 1-1,-1-1 1,1 1-1,-1 0 1,1-1-1,-1 1 1,1 0-1,-1 0 1,1-1-1,-1 1 1,1 0 0,-1 0-1,1 0 1,-1-1-1,0 1 1,1 0-1,-1 0 1,1 0-1,-1 0 1,0 0-1,1 0 1,-1 1-1,1-1 1,-1 0-1,1 0 1,-2 1-1,0-1-16,-9 1 88,0 0 1,0 1 0,0 0-1,0 1 1,1 0 0,-1 0-1,1 2 1,-12 5 0,-22 13-2154,10-5-2474,44-35 2161,-5 8 2366,10-16 128,-2-1 1,0 0-1,-2 0 1,-1-1-1,-1-1 0,-1 0 1,-2 0-1,0 0 1,-2-1-1,0-52 0,-3 54 162,-1-39 832,-1 61-911,1 0-1,-1 0 1,0 1 0,-1-1-1,1 0 1,-1 1-1,1-1 1,-1 1 0,-1 0-1,-4-8 1,7 12-164,-1-1 1,1 0 0,-1 0 0,0 0-1,1 1 1,-1-1 0,0 0 0,1 0-1,-1 1 1,0-1 0,0 1 0,1-1-1,-1 1 1,0-1 0,0 1 0,0 0-1,0-1 1,0 1 0,0 0-1,0-1 1,0 1 0,0 0 0,0 0-1,0 0 1,0 0 0,0 0 0,0 0-1,0 0 1,0 1 0,0-1 0,0 0-1,1 0 1,-1 1 0,0-1 0,0 1-1,0-1 1,0 1 0,0-1-1,0 1 1,1-1 0,-1 1 0,0 0-1,1-1 1,-2 2 0,-1 2-14,0 0 0,0 0 0,1 0 0,-1 0 0,1 0 0,0 0 0,-2 8 0,-2 16 22,1-1-1,1 1 0,2 0 1,1 0-1,1 1 1,7 48-1,-5-64-58,1 0-1,0-1 1,1 1 0,0 0-1,1-1 1,0 0-1,1 0 1,1-1 0,0 0-1,0 0 1,1 0-1,12 12 1,-12-15-580,1 0 1,0 0-1,0-1 0,1 0 1,0 0-1,0-1 0,0-1 1,18 7-1,16 0-5426</inkml:trace>
  <inkml:trace contextRef="#ctx0" brushRef="#br0" timeOffset="6451.42">5134 169 6835,'0'0'11659,"-2"-3"-11198,1 2-446,0-1 0,-1 1 0,1 0 0,-1 0 0,1 0 0,-1-1-1,0 2 1,1-1 0,-1 0 0,0 0 0,0 0 0,1 1 0,-1-1-1,0 1 1,0-1 0,0 1 0,0 0 0,0 0 0,0 0 0,1 0 0,-1 0-1,0 0 1,0 0 0,0 1 0,0-1 0,0 1 0,0-1 0,1 1-1,-1 0 1,0 0 0,0 0 0,-2 1 0,0 1-20,0 0 0,1 0 1,-1 0-1,1 0 0,-1 1 0,1-1 1,0 1-1,0 0 0,1 0 0,-1 0 1,1 0-1,0 1 0,-2 4 1,2-4 8,0 0 0,0 1 0,0-1 1,1 1-1,0 0 0,0-1 1,0 1-1,1 0 0,0 0 1,0-1-1,1 1 0,-1 0 0,1 0 1,0-1-1,1 1 0,-1-1 1,1 1-1,0-1 0,1 0 1,-1 1-1,1-1 0,0 0 0,0-1 1,1 1-1,0-1 0,-1 1 1,1-1-1,1 0 0,-1 0 1,7 4-1,26 17 11,-23-17-597,-1 1-1,0 0 1,0 1-1,-1 1 1,0 0-1,-1 0 1,13 18-1,-22-27 382,-1 0 0,0 0 0,1 0 0,-1 0 0,0 0 1,0 1-1,0-1 0,0 0 0,-1 1 0,1-1 0,-1 1 0,1-1 0,-1 1 0,0-1 0,0 1 0,0-1 0,0 1 0,0-1 0,-1 1 1,1-1-1,-1 1 0,-1 2 0,1-2 101,-1 0-1,0-1 1,0 1 0,0-1 0,-1 1 0,1-1 0,-1 0 0,1 0 0,-1 0 0,0 0-1,1 0 1,-1-1 0,0 1 0,-6 1 0,0 1 214,-1-2-1,0 1 1,0-1-1,0 0 1,0-1-1,0 0 1,0-1-1,0 0 1,0-1-1,-12-1 1,21 1 82,-1 0 1,1 0-1,-1 1 0,1-1 1,0 0-1,-1 0 0,1 0 1,0-1-1,0 1 0,-1 0 1,1 0-1,0-1 1,0 1-1,1 0 0,-1-1 1,0 1-1,0-1 0,1 1 1,-1-1-1,1 0 0,-1 1 1,1-1-1,0 0 0,-1 1 1,1-1-1,0 0 1,0 1-1,0-1 0,1-2 1,2 4-191,-1 0 1,1 0-1,0 1 1,0-1-1,0 1 1,-1 0-1,1 0 1,4 2-1,2 1 74,6 4-1240,1-1 0,0-1 0,23 7 0,-35-12 985,0 0 0,0-1 0,0 1 0,0-1 0,-1 0 0,1 1 0,0-2 0,0 1 0,0 0 0,0-1-1,0 0 1,-1 0 0,1 0 0,0 0 0,-1-1 0,1 1 0,-1-1 0,1 0 0,-1 0 0,0 0 0,4-3-1,-2-1 410,0 1-1,0-1 0,-1 0 0,0 0 0,0-1 0,0 1 0,-1-1 0,0 0 0,0 0 0,-1 0 0,0 0 1,2-11-1,0-6 2735,-2-1 0,-1-34 0,-1 56-2209,-8 35-871,7-26 119,0 0-1,0 0 0,0 0 0,1 1 1,0-1-1,1 0 0,-1 0 1,1 1-1,0-1 0,0 0 0,1 0 1,2 7-1,-2-10-17,0 0 0,-1 0 0,1 0 1,1 0-1,-1-1 0,0 1 0,1 0 0,-1-1 0,1 0 0,0 1 1,-1-1-1,1 0 0,0-1 0,0 1 0,1 0 0,-1-1 0,0 0 0,1 0 1,-1 0-1,0 0 0,1 0 0,6 0 0,-5 0-44,0-1 0,0 1 0,-1-1 0,1 0 0,0-1 0,0 1-1,-1-1 1,1 0 0,0 0 0,-1 0 0,1-1 0,-1 0 0,1 1 0,6-6 0,-7 4 59,0-1 0,0 1 1,0-1-1,-1 0 0,0 0 1,0-1-1,0 1 0,0 0 1,-1-1-1,0 0 0,0 0 1,0 0-1,2-7 0,-1-2 250,-1 0 0,0 0 0,-1 0 0,-1-22-1,1-11 2432,-3 60-2733,0 0 0,1-1 0,0 1 0,1 0 0,1 0 0,1 13 1,-1-23-39,0 0 0,-1 0 0,1 0 0,1 0 0,-1 0 0,0 0 0,1 0 0,-1-1 0,1 1 0,0-1 0,0 1 0,0-1 0,0 1 0,0-1 0,1 0 0,-1 0 0,1 0 0,-1 0 0,1-1 0,0 1 0,0-1 0,0 0 0,0 1 0,0-1 0,0-1 0,0 1 0,0 0 0,0-1 0,0 1 0,6-1 0,-4 1-122,0-1 0,0 1 0,1-1 1,-1-1-1,0 1 0,0-1 0,0 1 0,1-1 0,-1-1 0,0 1 1,0-1-1,-1 0 0,1 0 0,0 0 0,0-1 0,-1 0 1,0 0-1,1 0 0,-1 0 0,-1-1 0,1 1 0,0-1 0,-1 0 1,1 0-1,-1 0 0,-1-1 0,1 1 0,0-1 0,-1 0 1,0 1-1,2-8 0,2-6 174,0 0 0,-1-1 0,-2 1 1,1-1-1,0-26 0,-3 4 658,-6-59 1,5 95-343,0 1 1,-1-1 0,1 0 0,-1 1 0,0-1-1,-1 1 1,1-1 0,-1 1 0,0 0 0,0-1-1,0 1 1,0 0 0,-5-5 0,7 9-260,-1-1 0,1 1 0,-1 0 0,1 0 0,0 0 0,-1-1 0,1 1 1,-1 0-1,1 0 0,0 0 0,-1 0 0,1 0 0,-1 0 0,1 0 0,-1 0 0,1 0 0,0 0 1,-1 0-1,1 0 0,-1 0 0,1 0 0,-1 1 0,1-1 0,0 0 0,-1 0 0,1 0 0,0 1 0,-1-1 1,1 0-1,0 0 0,-1 1 0,1-1 0,0 0 0,-1 1 0,1-1 0,0 0 0,0 1 0,-1-1 1,1 1-1,0-1 0,0 0 0,-1 1 0,-7 20 557,7-19-566,-3 21 62,0 0 0,1 0-1,1 0 1,2 0 0,3 42-1,-3-58-67,1 11-171,0-1 0,1 1 1,1-1-1,1 1 0,1-1 0,0 0 1,1 0-1,1-1 0,0 0 0,1 0 1,16 24-1,-24-40 154,0 0 0,1 0 1,-1 0-1,0 0 0,0 0 1,0 0-1,0 0 0,0 0 1,0 0-1,0 0 0,0 1 0,0-1 1,0 0-1,0 0 0,0 0 1,1 0-1,-1 0 0,0 0 1,0 0-1,0 0 0,0 0 0,0 0 1,0 0-1,0 0 0,1 0 1,-1 0-1,0 0 0,0 0 1,0 0-1,0 0 0,0 0 0,0 0 1,0 0-1,0 0 0,1 0 1,-1 0-1,0 0 0,0 0 1,0 0-1,0 0 0,0 0 0,0-1 1,0 1-1,0 0 0,0 0 1,0 0-1,1 0 0,-1 0 1,0 0-1,0 0 0,0 0 0,0 0 1,0 0-1,0-1 0,0 1 1,0 0-1,0 0 0,0 0 1,0 0-1,0 0 0,3-12-1,-2-15 145,-3-19 62,2-36 1151,0 73-1027,1 1 0,0 0 0,0-1-1,1 1 1,1 0 0,-1 0 0,5-8 0,-7 15-305,0 0 1,1 0 0,-1 0 0,1 0 0,-1 0-1,1 1 1,0-1 0,-1 0 0,1 0 0,0 1 0,0-1-1,-1 1 1,1-1 0,0 0 0,0 1 0,0-1-1,0 1 1,-1 0 0,1-1 0,0 1 0,0 0 0,0 0-1,0-1 1,0 1 0,0 0 0,0 0 0,0 0-1,0 0 1,0 0 0,0 0 0,0 0 0,0 1 0,0-1-1,0 0 1,0 1 0,0-1 0,0 0 0,1 2-1,1 0-18,1 0-1,-1 0 0,0 0 0,1 1 0,-1-1 0,-1 1 0,6 6 0,1 2-54,-2 0 1,0 0-1,0 1 1,-1 0-1,0 1 1,-1-1-1,0 1 1,-1 0-1,-1 0 1,0 0-1,-1 1 1,0-1-1,-1 1 0,-1-1 1,-1 26-1,0-37-20,1-1 0,-1 1 0,1-1 0,-1 1-1,0 0 1,1-1 0,-1 0 0,0 1-1,0-1 1,0 1 0,0-1 0,0 0 0,0 0-1,0 1 1,-1-1 0,1 0 0,0 0 0,-1 0-1,1-1 1,-1 1 0,1 0 0,-1 0-1,1-1 1,-3 1 0,-1 1-450,0-1-1,0 0 1,1-1-1,-1 1 1,0-1 0,0 0-1,-5 0 1,9-1 365,1 1-1,0 0 1,-1 0 0,1 0 0,0 0-1,-1-1 1,1 1 0,0 0-1,-1 0 1,1-1 0,0 1 0,-1 0-1,1-1 1,0 1 0,0 0 0,-1-1-1,1 1 1,0 0 0,0-1-1,0 1 1,-1-1 0,1 1 0,0 0-1,0-1 1,0 1 0,0-1-1,0 1 1,0 0 0,0-1 0,0 1-1,0-1 1,0 1 0,0 0 0,0-1-1,0 1 1,0-1 0,1 1-1,-1-3-1306,0-12-5592</inkml:trace>
  <inkml:trace contextRef="#ctx0" brushRef="#br0" timeOffset="7760.31">6096 240 5074,'0'0'14476,"-3"-14"-13374,-8-42-384,4 41-407,-2 16-203,-2 13-108,9-10-13,0 1 1,1 0-1,0 1 1,0-1-1,1 0 1,-1 0-1,1 0 1,0 0 0,0 1-1,1-1 1,-1 0-1,1 0 1,1 0-1,1 5 1,-1-2 41,2 0 1,-1 0-1,1 0 0,0-1 1,1 1-1,0-1 0,9 11 1,48 39-304,-42-40-1017,24 27 1,-43-43 1199,1 0 1,-1 0-1,0 0 1,0 0-1,0 1 0,-1-1 1,1 0-1,0 0 1,0 1-1,-1-1 0,1 1 1,-1-1-1,1 1 1,-1-1-1,1 1 0,-1-1 1,0 1-1,0-1 1,0 1-1,0-1 0,0 3 1,-1-3 34,1 0 1,-1 0-1,0 0 1,0 0-1,1 0 0,-1 0 1,0 0-1,0 0 1,0 0-1,0 0 1,0 0-1,-1-1 1,1 1-1,0-1 0,0 1 1,0 0-1,-1-1 1,1 0-1,-2 1 1,-9 1-73,0 0 1,0-1-1,0 0 1,-14-1 0,18 0 112,5-1 13,-1 1 0,1-1 1,-1 1-1,0-1 0,1 0 1,-1 0-1,1-1 0,0 1 1,-1-1-1,1 0 0,-4-2 1,5 3 180,1-1 0,-1 1 0,0 0 0,0-1 0,1 0 0,-1 1 0,1-1 0,-1 0 0,1 0 0,0 1 0,0-1 1,0 0-1,0-1 0,0 1 0,0 0 0,0 0 0,1 0 0,-1 0 0,0-5 627,1 12-1265,0 0 463,0 0-1,1 0 1,-1 0-1,1 0 1,0 0-1,0 0 1,0 0-1,1-1 1,0 1 0,3 6-1,-3-8-62,0 0-1,0 0 1,0-1-1,1 1 0,-1-1 1,1 0-1,0 0 1,-1 0-1,1 0 1,0 0-1,0-1 1,0 1-1,0-1 1,0 0-1,1 1 1,-1-2-1,4 2 1,-1-1-33,0 0 0,0 0 0,-1 0 0,1-1-1,0 0 1,0 0 0,0 0 0,0-1 0,0 0 0,-1 0 0,1 0 0,0-1 0,-1 0 0,1 0 0,-1 0 0,0-1 0,1 0 0,-1 0-1,6-6 1,-3 2 95,0 0-1,-1-1 1,0 0-1,-1-1 1,0 1-1,0-1 1,-1 0-1,0-1 1,-1 1-1,4-13 1,3-14 426,-2 1 1,-2-1-1,-1-1 1,-2 1-1,-1-1 1,-3-44-1,0 78-223,-2-28 659,2 29-774,0 1 1,0 0-1,0 0 0,-1 0 0,1 0 1,0 0-1,0-1 0,-1 1 1,1 0-1,-1 0 0,1 0 0,-1 0 1,0 0-1,1 0 0,-1 0 0,0 0 1,0 1-1,1-1 0,-1 0 1,0 0-1,-2 0 0,3 1-82,0 0 0,-1 0 0,1 0 0,-1 0 0,1 0 0,0 0 0,-1 0 0,1 0 0,-1 0-1,1 0 1,0 0 0,-1 1 0,1-1 0,0 0 0,-1 0 0,1 0 0,0 1 0,-1-1 0,1 0 0,0 1 0,0-1 0,-1 0 0,1 0 0,0 1-1,0-1 1,0 0 0,-1 1 0,1-1 0,0 1 0,0-1 0,0 0 0,0 1 0,0-1 0,0 0 0,0 1 0,0 0 0,-4 18-140,4-16 150,-3 32 69,1 0 1,1 0 0,7 54-1,-3-69-68,0-1 1,1-1-1,1 1 0,0 0 0,2-1 0,0 0 1,1-1-1,13 20 0,-19-33-101,2 0 0,-1 0 0,0 0 0,1-1 0,0 1 0,0-1 0,0 0 0,0 0 0,0-1 0,0 1-1,1-1 1,0 0 0,-1 0 0,1 0 0,0-1 0,0 0 0,0 0 0,0 0 0,0 0 0,0-1 0,0 0 0,0 0 0,0 0 0,0-1 0,9-1 0,-12 0-17,1 1 1,0 0 0,-1-1 0,1 0-1,-1 1 1,0-1 0,0 0 0,0 0 0,0-1-1,0 1 1,0 0 0,0-1 0,-1 1-1,1-1 1,-1 1 0,0-1 0,1 0 0,-1 0-1,0-3 1,2-4 21,0 0 0,-1 0 1,0 0-1,0-12 0,-1 3 108,0 0 1,-4-27-1,2 41 180,1-1 0,-2 1 0,1-1 0,-1 1 0,1 0-1,-2 0 1,1 0 0,0 0 0,-1 0 0,0 0 0,0 1 0,-8-9 0,11 13-205,0 0 0,-1 0 0,1 0 0,0 0 0,-1 0 0,1 0 1,0 0-1,-1 0 0,1 0 0,0 1 0,0-1 0,-1 0 0,1 0 0,0 0 0,-1 0 1,1 1-1,0-1 0,0 0 0,-1 0 0,1 1 0,0-1 0,0 0 0,0 0 0,-1 1 1,1-1-1,0 0 0,0 1 0,0-1 0,0 0 0,0 0 0,0 1 0,0-1 0,-1 0 1,1 1-1,0-1 0,0 0 0,0 1 0,0-1 0,0 0 0,0 1 0,1-1 0,-1 0 1,0 1-1,0 0 0,-2 17-143,1-8 125,1 0-1,0 0 1,1 0-1,0 0 1,1 0 0,0-1-1,0 1 1,1 0 0,5 9-1,-6-15-136,0 0-1,0-1 0,0 1 1,1-1-1,-1 0 1,1 0-1,0 0 0,0 0 1,0-1-1,0 1 0,0-1 1,1 0-1,-1 1 1,1-2-1,-1 1 0,1 0 1,0-1-1,0 1 0,0-1 1,0 0-1,0-1 1,0 1-1,0-1 0,0 1 1,5-2-1,-7 1 93,1 0-1,-1 0 1,0-1 0,1 1-1,-1-1 1,0 1 0,1-1 0,-1 0-1,0 0 1,0 0 0,0 0-1,0-1 1,0 1 0,0 0-1,0-1 1,-1 0 0,3-1-1,0-2 37,-1 1-1,1-1 1,-1-1-1,0 1 1,0 0-1,3-9 1,0-1 579,-1-1 1,-1 0 0,-1 1-1,2-22 1,-3 1 3860,-2 47-4526,0 16 9,-1-8 103,1 0 0,1 0 0,4 26 0,-4-40-19,0 0 0,1 0 0,-1 0 0,1-1-1,0 1 1,0-1 0,0 1 0,1-1 0,-1 0 0,1 0-1,0 0 1,0 0 0,1 0 0,-1-1 0,1 1-1,0-1 1,0 0 0,5 3 0,-7-5-32,1 1 0,-1-1 1,1 0-1,0 0 0,0 0 1,-1 0-1,1 0 0,0-1 0,0 1 1,0-1-1,-1 0 0,1 0 0,0 0 1,0 0-1,0 0 0,0-1 1,0 1-1,-1-1 0,1 0 0,0 0 1,0 0-1,-1 0 0,1 0 0,-1 0 1,1-1-1,3-2 0,2-3-178,0-1-1,0-1 1,0 1-1,-1-1 1,8-13-1,4-5-1061,-10 20-353</inkml:trace>
  <inkml:trace contextRef="#ctx0" brushRef="#br0" timeOffset="8970.94">7058 221 7331,'0'0'9517,"-14"-3"-8674,-46-9-43,58 12-752,1-1 1,-1 1-1,0 0 0,1 0 0,-1 0 0,0 0 1,0 0-1,1 0 0,-1 1 0,0-1 0,1 1 1,-1-1-1,0 1 0,1-1 0,-1 1 1,1 0-1,-1 0 0,1 0 0,-1 0 0,1 0 1,0 0-1,0 0 0,-1 0 0,1 0 0,0 1 1,-1 1-1,-1 1 2,1 1-1,0-1 1,0 1 0,0-1-1,1 1 1,-2 7 0,1-6-35,-1 14 43,0-1 0,1 0 0,1 0 0,2 32 0,-1-49-49,0 1-19,1 0 1,-1 0-1,0 0 1,1 0 0,0-1-1,0 1 1,0 0-1,0 0 1,0-1 0,1 1-1,-1-1 1,1 1-1,-1-1 1,1 0 0,0 1-1,0-1 1,0 0-1,0 0 1,1 0-1,-1-1 1,0 1 0,1 0-1,-1-1 1,1 0-1,0 1 1,-1-1 0,1 0-1,0 0 1,5 0-1,-4 0-18,0 0-1,0-1 0,1 1 0,-1-1 0,0 0 0,1 0 0,-1-1 1,0 1-1,1-1 0,-1 0 0,0 0 0,0 0 0,0-1 1,0 0-1,0 1 0,0-1 0,0-1 0,-1 1 0,7-6 1,-3 2 65,-1-1 0,0-1 1,-1 1-1,1-1 1,-1 0-1,-1 0 1,0 0-1,0-1 0,-1 0 1,4-12-1,-3 3 657,0-1-1,-2 1 1,0-1-1,0-22 1,-2 40-545,-1 20-381,0-1 144,0 0 0,2-1 0,0 1 0,0 0 0,6 21 0,-6-34-102,1-1 1,-1 0-1,1 0 0,0 0 0,0 0 0,0 0 1,1 0-1,-1-1 0,1 1 0,0-1 0,4 5 1,-3-6-205,-1 0-1,0 1 1,1-1 0,-1-1 0,1 1 0,0 0 0,0-1 0,0 0 0,-1 0 0,1 0 0,0 0 0,0-1 0,0 1 0,7-1 0,-9 0 106,0 0-1,0-1 1,1 1-1,-1 0 1,0-1-1,0 1 1,0-1 0,0 0-1,0 0 1,0 0-1,0 0 1,0 0-1,0 0 1,0 0 0,-1-1-1,1 1 1,2-3-1,-1 0 198,0 0-1,0 0 1,-1 0 0,1 0-1,-1-1 1,0 1-1,3-8 1,0-8 1456,0-1 1,3-40 0,-6 45-700,0-12 663,-2 19-417,1 0-1,0 0 1,0 0-1,1 0 1,0 0-1,5-13 1,-6 22-891,-1-1 1,0 1-1,0 0 1,0 0-1,0-1 0,1 1 1,-1 0-1,0 0 1,0 0-1,1-1 1,-1 1-1,0 0 1,0 0-1,1 0 0,-1 0 1,0 0-1,0-1 1,1 1-1,-1 0 1,0 0-1,1 0 1,-1 0-1,0 0 0,1 0 1,-1 0-1,0 0 1,0 0-1,1 0 1,-1 0-1,0 0 1,1 0-1,-1 1 1,0-1-1,0 0 0,1 0 1,-1 0-1,0 0 1,0 0-1,1 1 1,-1-1-1,0 0 1,0 0-1,1 0 0,-1 1 1,0-1-1,0 0 1,0 0-1,0 1 1,1-1-1,-1 0 1,0 0-1,0 1 0,0-1 1,0 1-1,10 15-265,-10-16 315,1 2-106,-1 0 1,1-1-1,0 1 0,0-1 1,0 1-1,0-1 1,0 0-1,0 1 1,0-1-1,0 0 1,1 0-1,2 2 1,-4-3 40,1-1 1,-1 1-1,1-1 0,0 0 1,-1 1-1,0-1 0,1 0 1,-1 1-1,1-1 0,-1 0 1,0 0-1,1 1 0,-1-1 1,0 0-1,0 0 0,0 0 1,0 1-1,0-1 0,0 0 1,0 0-1,0 0 0,0 1 1,0-1-1,0 0 0,0 0 1,-1-1-1,1 2-14,0-1 0,1 1 0,-1-1 0,0 1 0,0-1 0,0 1-1,0-1 1,0 1 0,0-1 0,0 1 0,0-1 0,-1 1 0,1-1 0,0 1 0,0 0 0,0-1 0,0 1-1,-1-1 1,1 1 0,0-1 0,0 1 0,-1-1 0,1 1 0,0 0 0,-1-1 0,0 1 0,-7 7-10,-7 25 57,12-16-46,0-1 1,1 1-1,1-1 0,1 1 1,1 18-1,-1-27-15,1 1-1,1 0 0,-1-1 1,1 1-1,0-1 1,0 0-1,1 0 0,0 0 1,1 0-1,-1 0 0,1-1 1,8 10-1,-9-13-56,0 1 0,1-1 0,-1 0-1,1 0 1,0 0 0,0-1 0,0 1 0,0-1-1,1 0 1,-1 0 0,0 0 0,1-1 0,0 0-1,-1 0 1,1 0 0,0 0 0,-1-1 0,1 0-1,0 0 1,0 0 0,-1 0 0,1-1 0,0 1-1,-1-1 1,1-1 0,5-1 0,-2 0 73,-1 0 1,0-1-1,0 0 0,0 0 1,0-1-1,-1 0 1,1 0-1,-1 0 0,-1-1 1,1 0-1,-1 0 1,0 0-1,0-1 0,6-11 1,-5 4 149,0-2 0,0 1 0,-1 0 1,-1-1-1,-1 0 0,-1 0 0,2-24 0,-3-11 1142,-5-52-1,-3 77 16,3 24-298,1 15-1004,0 14-34,1 1 1,2-1-1,0 1 1,2-1 0,1 1-1,13 50 1,-9-56-1774,1 1 0,15 30 1</inkml:trace>
  <inkml:trace contextRef="#ctx0" brushRef="#br0" timeOffset="9328.4">7601 213 4946,'0'0'9095,"10"-3"-9055,-2 2-15,1-1-1,-1 2 1,1-1 0,-1 1 0,1 0-1,0 1 1,15 3 0,-18-3 18,0 1 0,0-1 1,0-1-1,1 1 0,-1-1 1,0 0-1,0 0 0,12-2 1,-15 1 150,-1 0 1,1 0 0,-1-1 0,1 1 0,-1 0 0,0-1-1,0 1 1,0-1 0,0 0 0,0 0 0,0 0 0,0 0 0,0 0-1,-1 0 1,1-1 0,-1 1 0,0 0 0,0-1 0,0 1 0,0-1-1,0 1 1,1-4 0,-1-2 650,6-11 2688,-7 21-3175,0 31-435,2-1 1,11 59 0,6-27-3150,-16-57-387</inkml:trace>
  <inkml:trace contextRef="#ctx0" brushRef="#br0" timeOffset="9515.91">7817 0 96,'0'0'17944,"21"28"-17944,-1-7-816,-6 5-1169,1 3-1953,-1 0-2897</inkml:trace>
  <inkml:trace contextRef="#ctx0" brushRef="#br0" timeOffset="10433.79">8068 187 7059,'0'0'14185,"-4"-4"-13872,3 3-300,-1-1 0,0 1 1,0 0-1,1-1 0,-1 1 1,0 0-1,0 0 0,0 1 1,0-1-1,0 0 0,-1 1 1,1-1-1,0 1 1,0-1-1,0 1 0,-3 0 1,1 1 0,1-1 1,-1 1 0,1 0-1,0 0 1,-1 0-1,1 1 1,0-1 0,0 1-1,0 0 1,0 0 0,-5 4-1,4-3-37,-1 1-1,1-1 0,0 1 0,0 0 1,1 0-1,-1 1 0,1-1 0,0 1 0,0-1 1,0 1-1,1 0 0,0 0 0,0 0 1,0 1-1,1-1 0,-1 0 0,1 1 0,0-1 1,1 1-1,-1-1 0,1 1 0,1 7 0,0-10-6,-1-1 0,1 0 0,0 0 0,0 0 0,0 0 0,0 0 0,0 0-1,0 0 1,0 0 0,1 0 0,-1-1 0,1 1 0,-1 0 0,1-1-1,0 0 1,0 1 0,0-1 0,-1 0 0,1 0 0,0 0 0,1 0-1,-1 0 1,0 0 0,0 0 0,0-1 0,0 1 0,1-1 0,2 0-1,7 2-373,-1-1-1,0 0 0,0-1 1,17-1-1,-24 0 382,0 0-1,0 0 1,-1 0 0,1 0-1,-1-1 1,1 1-1,-1-1 1,0 0 0,1 0-1,-1 0 1,0-1 0,-1 1-1,1-1 1,0 1-1,0-1 1,-1 0 0,0 0-1,0 0 1,0 0 0,0-1-1,0 1 1,0-1-1,-1 1 1,0-1 0,0 1-1,0-1 1,1-5 0,2-10 637,-1-1 1,-1 1 0,-1-36 0,-1 53-531,0 2-66,0 1 0,0-1-1,0 1 1,-1-1 0,1 1 0,0-1 0,0 1-1,-1-1 1,1 1 0,-1-1 0,1 1 0,0-1-1,-1 0 1,1 1 0,-1-1 0,1 0 0,-1 1-1,1-1 1,-1 0 0,1 0 0,-1 0 0,1 1-1,-1-1 1,1 0 0,-1 0 0,1 0 0,-1 0-1,0 0 1,1 0 0,-1 0 0,1 0 0,-1 0-1,1 0 1,-1 0 0,1 0 0,-1 0 0,1-1-1,-1 1 1,0 0 0,1 0 0,0-1 0,-1 1-1,1 0 1,-1-1 0,1 1 0,-1 0 0,1-1-1,-1 1 1,1-1 0,0 1 0,-1 0 0,1-1-1,0 1 1,0-1 0,-1 1 0,1-1 0,0 1-1,0-1 1,0 0 0,-1 0 0,1 5-34,-1 1 0,1-1 1,0 1-1,0-1 0,0 1 0,1-1 1,-1 1-1,1-1 0,0 1 1,0-1-1,1 0 0,0 0 0,-1 0 1,1 0-1,1 0 0,-1 0 0,0 0 1,1 0-1,0-1 0,4 5 0,-3-4-153,0 0 0,1-1-1,-1 1 1,1-1-1,0 0 1,0 0-1,0-1 1,0 0 0,0 1-1,0-2 1,1 1-1,-1-1 1,1 1-1,-1-2 1,12 2-1,-16-3 172,1 1 0,0 0 0,0-1-1,0 0 1,-1 1 0,1-1 0,0 0 0,0 0-1,-1 0 1,1 0 0,-1 0 0,1 0-1,-1 0 1,0-1 0,1 1 0,-1-1-1,0 1 1,0-1 0,0 1 0,0-1-1,0 1 1,1-4 0,18-45 773,-16 36-323,2-10 482,-5 19-615,0 1 0,0-1 0,0 0 1,0 1-1,1-1 0,0 1 0,0 0 1,4-8-1,6 43 228,-5-6-624,2-2 1,10 24-1,-18-47 59,-1 1 0,0-1 0,0 1 0,1-1 0,-1 1 0,1-1 0,-1 1 0,0-1 0,1 0 0,-1 1 0,1-1 0,-1 0 0,1 1 0,-1-1 0,1 0 0,-1 0 0,1 1 0,-1-1-1,1 0 1,0 0 0,-1 0 0,1 0 0,-1 0 0,1 0 0,-1 0 0,1 0 0,0 0 0,-1 0 0,1 0 0,-1 0 0,1 0 0,-1 0 0,1-1 0,-1 1 0,1 0 0,-1 0 0,1-1 0,-1 1 0,1 0 0,-1-1 0,1 1 0,-1 0 0,1-1-1,-1 1 1,0-1 0,1 0 0,18-21 149,2-14-27,-16 26 25,0 0 0,0 1 0,1 0 1,0 0-1,1 1 0,0 0 0,0 0 1,16-14-1,-22 22-116,-1 0 0,1 0 1,-1-1-1,1 1 0,-1 0 0,1 0 0,-1-1 1,1 1-1,-1 0 0,1 0 0,-1 0 1,1 0-1,-1 0 0,1 0 0,0 0 0,-1 0 1,1 0-1,-1 0 0,1 0 0,-1 0 1,1 1-1,-1-1 0,1 0 0,-1 0 0,1 1 1,-1-1-1,1 0 0,0 1 0,12 16 36,2 30-170,-13-41 170,3 18-431,-1 1 1,-1-1-1,-1 1 1,-1 30-1,-4-40-1988,3-15 2031,-1 1 1,1-1 0,-1 1 0,1-1 0,-1 1 0,0-1 0,1 1 0,-1-1 0,0 0 0,1 1 0,-1-1 0,0 0 0,0 0 0,1 1 0,-1-1 0,0 0 0,0 0 0,1 0 0,-1 0 0,0 0 0,0 0 0,-1 0-1,-14 0-8963</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6:55.750"/>
    </inkml:context>
    <inkml:brush xml:id="br0">
      <inkml:brushProperty name="width" value="0.05" units="cm"/>
      <inkml:brushProperty name="height" value="0.05" units="cm"/>
      <inkml:brushProperty name="color" value="#F6630D"/>
    </inkml:brush>
  </inkml:definitions>
  <inkml:trace contextRef="#ctx0" brushRef="#br0">4 168 4002,'0'0'9786,"-4"-7"-4357,5 21-5246,0 1 1,0-1-1,1 1 1,1-1-1,1 0 1,0 0-1,0 0 1,14 26-1,-17-39-171,0 0 0,1 1 0,-1-1-1,1 0 1,0 0 0,-1 0 0,1 0-1,0 0 1,-1 0 0,1 0 0,0-1 0,0 1-1,0 0 1,0-1 0,0 0 0,0 1 0,0-1-1,0 0 1,-1 0 0,5-1 0,40-4 1039,-28 1-751,-1-1 0,0-1-1,0-1 1,24-12 0,64-43 358,-85 49-467,19-11 226,-1-2 1,0-1-1,-2-2 0,58-61 1,-86 79-1034,-25 24-417,-27 30-1523,36-35 994,1 1-1,1 0 1,-1 1 0,-8 19-1,0 9-6139</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6:56.663"/>
    </inkml:context>
    <inkml:brush xml:id="br0">
      <inkml:brushProperty name="width" value="0.05" units="cm"/>
      <inkml:brushProperty name="height" value="0.05" units="cm"/>
      <inkml:brushProperty name="color" value="#F6630D"/>
    </inkml:brush>
  </inkml:definitions>
  <inkml:trace contextRef="#ctx0" brushRef="#br0">0 188 6035,'0'0'9871,"0"26"-5405,0-22-4390,0 0 1,0-1-1,0 1 0,1-1 0,-1 1 1,1-1-1,0 1 0,0-1 0,0 0 1,0 1-1,1-1 0,-1 0 0,1 0 1,0 0-1,0 0 0,0 0 1,0 0-1,0 0 0,1-1 0,-1 1 1,1-1-1,0 0 0,0 0 0,0 0 1,0 0-1,0 0 0,0 0 0,0-1 1,1 0-1,-1 1 0,0-1 1,7 1-1,0-1 69,0 0 0,0-1 1,0 0-1,0-1 0,-1 1 1,1-2-1,0 0 0,-1 0 1,1 0-1,-1-1 0,10-5 1,10-6 241,-1-1 0,-1-1 1,0-1-1,46-41 0,-27 16 1045,62-73-1,-100 108-1578,-7 10-356,-9 23-990,-3 11 200,9-20-220,1 1 1,2 30-1,0-42 486,0 0 0,0 0 0,0 0 0,1 0-1,0 0 1,5 10 0,11 12-7398</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6:58.786"/>
    </inkml:context>
    <inkml:brush xml:id="br0">
      <inkml:brushProperty name="width" value="0.05" units="cm"/>
      <inkml:brushProperty name="height" value="0.05" units="cm"/>
      <inkml:brushProperty name="color" value="#F6630D"/>
    </inkml:brush>
  </inkml:definitions>
  <inkml:trace contextRef="#ctx0" brushRef="#br0">13 259 880,'0'6'16252,"0"20"-15587,-6 22-518,-1 20 1019,8-68-1088,0 1 0,0-1 1,0 1-1,0-1 0,0 1 0,0-1 0,0 0 0,0 1 1,0-1-1,0 0 0,0 0 0,0 0 0,0 0 0,1 0 1,-1 0-1,0 0 0,0 0 0,0 0 0,0 0 0,0-1 1,1 1-1,28-6 913,-8-2-558,-1-1 1,0-1-1,0-1 1,35-25 0,74-67 245,-87 67-309,5-4-71,143-110 643,-191 150-1090,1 1 1,-1-1 0,1 1 0,0-1 0,-1 1-1,0 0 1,1-1 0,-1 1 0,1 0-1,-1-1 1,0 1 0,1 0 0,-1-1-1,0 1 1,0 0 0,1 0 0,-1-1-1,0 1 1,0 0 0,0 0 0,0 0-1,0-1 1,0 3 0,0-2-213,0 1 0,0-1 1,0 1-1,0-1 0,0 1 0,0 0 1,0-1-1,0 1 0,0-1 0,-1 1 1,1-1-1,-1 1 0,1-1 0,-1 1 0,0-1 1,-1 2-1,-19 7-7046,8-9 952</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30T16:27:02.951"/>
    </inkml:context>
    <inkml:brush xml:id="br0">
      <inkml:brushProperty name="width" value="0.05" units="cm"/>
      <inkml:brushProperty name="height" value="0.05" units="cm"/>
      <inkml:brushProperty name="color" value="#F6630D"/>
    </inkml:brush>
  </inkml:definitions>
  <inkml:trace contextRef="#ctx0" brushRef="#br0">20 216 2353,'0'0'12969,"-3"-4"-11673,1 2-934,1 1-208,0 0 0,0 0 0,0 0 0,0-1 0,0 1 0,0 0 0,0-1 0,0 1 0,0-1 0,1 1 1,-1-1-1,0 1 0,0-3 3038,1 19-3133,-1 116 894,1-129-944,0 0 0,0-1 0,1 1 0,-1-1 0,0 1 0,1-1 0,-1 1 0,1-1 0,-1 0 0,1 1 1,0-1-1,-1 1 0,1-1 0,0 0 0,0 0 0,0 0 0,0 1 0,0-1 0,1 0 0,-1 0 0,0 0 0,3 1 1,-1-1 43,0 1-1,1-1 1,-1 0 0,1 0 0,-1 0 0,1-1 0,0 1 0,-1-1 0,6 0 0,3 0 134,0-1 0,-1-1-1,1 0 1,-1-1 0,16-5 0,11-9 214,-1-2 0,-1-1-1,0-2 1,-1-1 0,-2-2-1,-1-2 1,0-1 0,-2-1 0,43-55-1,-63 72-48,-1 0 1,-1-1-1,8-14 0,-16 27-211,-4 19-6600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36:02.112"/>
    </inkml:context>
    <inkml:brush xml:id="br0">
      <inkml:brushProperty name="width" value="0.05" units="cm"/>
      <inkml:brushProperty name="height" value="0.05" units="cm"/>
      <inkml:brushProperty name="color" value="#E71224"/>
    </inkml:brush>
  </inkml:definitions>
  <inkml:trace contextRef="#ctx0" brushRef="#br0">47 1304 2353,'0'0'14068,"-6"-11"-13166,3 1-750,1-1 0,1 0 0,0 0 0,0 0 0,1 1 1,0-1-1,2-12 0,0-14 15,-2 23-73,0-2-79,0-1-1,-4-23 1,3 36 24,1 0 0,-1 0 0,0 0 0,-1 0 0,1 0 0,-1 1-1,1-1 1,-1 0 0,0 1 0,-1-1 0,1 1 0,-1 0 0,1 0 0,-1 0 0,-4-4 0,12 9-32,0 0 0,0 0 0,0-1 0,0 0 0,0 0 0,0-1 1,0 1-1,7-1 0,66 0 188,-47 0-206,854 3 320,-884-3-1096,-15 0-11256,2 0 6657</inkml:trace>
  <inkml:trace contextRef="#ctx0" brushRef="#br0" timeOffset="276.18">976 947 3858,'0'0'10965,"0"0"-10955,0 0 1,-1 0-1,1 0 0,0 0 1,0 0-1,0-1 1,0 1-1,-1 0 0,1 0 1,0 0-1,0 0 1,0 0-1,-1 0 1,1-1-1,0 1 0,0 0 1,0 0-1,0 0 1,0 0-1,0 0 0,-1-1 1,1 1-1,0 0 1,0 0-1,0 0 0,0-1 1,0 1-1,0 0 1,0 0-1,0 0 1,0-1-1,0 1 0,0 0 1,0 0-1,0 0 1,0-1-1,0 1 0,0 0 1,0 0-1,0-1 1,18 2 181,-1-1 1,1 2-1,-1 1 1,0 0-1,0 1 1,0 1-1,-1 0 1,1 1-1,-1 1 1,-1 1 0,18 10-1,-31-17-207,-1 0 0,1 0 0,-1 0 0,1 0-1,-1 1 1,0-1 0,1 0 0,-1 1 0,0-1 0,0 1 0,0-1 0,0 1 0,0 0-1,0-1 1,-1 1 0,1 0 0,0-1 0,-1 1 0,1 0 0,-1 0 0,0 0 0,0 0-1,0-1 1,0 1 0,0 0 0,0 0 0,0 0 0,0 0 0,-1-1 0,1 1 0,-1 0-1,1 0 1,-1 0 0,0-1 0,0 1 0,0-1 0,0 1 0,0 0 0,0-1 0,0 0-1,-2 3 1,0-1-283,-1 0-1,1 0 0,-1 0 0,0 0 0,0-1 0,0 1 1,0-1-1,0 0 0,0 0 0,-1-1 0,1 1 1,-1-1-1,1 0 0,-1 0 0,-7 0 0,7-2-3617</inkml:trace>
  <inkml:trace contextRef="#ctx0" brushRef="#br0" timeOffset="1709.72">1858 832 5410,'0'0'10363,"-8"-8"-9331,-28-24-152,35 32-852,1-1 0,-1 0 0,0 1-1,1-1 1,-1 1 0,0-1 0,0 1-1,1-1 1,-1 1 0,0-1-1,0 1 1,0 0 0,1-1 0,-1 1-1,0 0 1,0 0 0,0 0-1,0-1 1,0 1 0,0 0 0,0 0-1,1 0 1,-1 1 0,0-1 0,0 0-1,0 0 1,0 0 0,0 1-1,0-1 1,1 0 0,-1 1 0,0-1-1,0 1 1,-1 0 0,-10 23-16,11-20 30,-5 17 8,2 0 1,0 0-1,2 0 0,0 1 1,1-1-1,1 1 1,2-1-1,3 22 0,-2-20-32,1 0 0,2 0 0,0 0 0,1-1 0,19 38 0,-23-52-96,1-1-1,0-1 1,0 1-1,0-1 1,1 1-1,0-1 1,0-1-1,1 1 1,-1-1-1,1 0 1,0 0-1,1 0 1,-1-1-1,1 0 1,0 0-1,0-1 1,0 0-1,1 0 1,-1-1-1,1 0 1,8 2-1,-11-4 60,0 1-1,1-1 1,-1 0-1,0 0 1,0 0-1,1-1 1,-1 0-1,0 0 1,0 0 0,0-1-1,0 0 1,5-2-1,-6 1 36,0 1 0,0-1 0,-1 0-1,1-1 1,-1 1 0,0-1 0,0 1-1,0-1 1,0 0 0,-1 0 0,0 0-1,0 0 1,3-9 0,1-5 164,-1 1-1,5-28 1,-8 30 29,1 0 0,1 0 0,0 1 1,9-20-1,-12 33-215,-1 1-111,10 35-110,-9-32 89,1 0 0,0 0-1,0 0 1,0 0 0,0-1-1,1 1 1,-1 0 0,1-1-1,-1 1 1,5 2 0,-6-5 106,-1 1 1,1-1 0,0 1 0,-1-1 0,1 0 0,0 1 0,0-1 0,-1 0 0,1 1 0,0-1 0,0 0 0,0 0-1,0 0 1,-1 0 0,1 0 0,0 1 0,0-2 0,0 1 0,0 0 0,0 0 0,-1 0 0,1 0 0,0 0 0,0-1-1,0 1 1,-1 0 0,1-1 0,0 1 0,0-1 0,-1 1 0,1-1 0,0 1 0,-1-1 0,1 1 0,-1-1 0,1 0-1,-1 1 1,1-1 0,-1 0 0,1 1 0,-1-1 0,1 0 0,-1 0 0,0 0 0,1 1 0,-1-2 0,3-8 159,0 0 0,-1-1 1,0 1-1,-1 0 0,0-1 1,0 1-1,-1-1 0,-2-17 1,1 26-83,1 1 0,-1-1 0,1 1 0,-1-1-1,0 1 1,0-1 0,1 1 0,-1 0 0,0-1 0,0 1 0,0 0 0,-1 0 0,1 0 0,0 0 0,0 0 0,-1 0 0,1 0 0,0 0 0,-1 0 0,1 1 0,-1-1 0,1 0 0,-1 1-1,1 0 1,-1-1 0,1 1 0,-4-1 0,2 1-34,1 0 0,-1-1 0,1 1 0,-1 0 0,0 0 0,1 1-1,-1-1 1,1 0 0,-1 1 0,0 0 0,1-1 0,-1 1 0,1 0 0,0 0 0,-1 1 0,-3 2-1,2 0-10,0 1-1,0-1 1,1 1-1,0 0 0,0 0 1,0 0-1,1 0 1,0 1-1,0-1 0,0 1 1,1-1-1,-2 12 0,1-6-10,1-1-1,0 1 1,1 0-1,0 0 0,1 0 1,2 11-1,-2-18-4,1 1 0,0-1 0,0 0 0,0 0 0,0 0 0,1 0 0,-1-1 0,1 1 0,0-1 0,0 1 0,0-1 0,1 0 0,-1 0 0,1-1 0,-1 1 0,1-1 0,0 1 0,0-1 0,0 0 0,1-1 0,-1 1 0,0-1 0,0 0 0,6 1 0,-2 0-3,-1-1 0,1 1 0,-1-2 1,1 1-1,0-1 0,-1 0 0,1-1 0,-1 0 1,1 0-1,0 0 0,-1-1 0,0 0 1,14-6-1,-13 3 57,-1 0 0,1-1 1,-1 1-1,0-1 0,-1 0 1,0-1-1,0 0 0,0 0 1,-1 0-1,0-1 0,0 1 1,-1-1-1,1 0 0,-2-1 1,0 1-1,0-1 0,2-9 1,1-9 349,-2 0 1,-1-1 0,-1 1 0,-3-37 0,1 55-150,-1 1 0,0-1-1,0 1 1,-1-1 0,0 1 0,0 0-1,-8-16 1,10 24-228,0 0 0,0-1 0,0 1 0,0 0 0,0-1 0,0 1 0,-1 0 0,1 0 0,0-1 0,0 1 0,0 0 0,0 0 0,-1 0 0,1-1 0,0 1 0,0 0 0,0 0 0,-1 0 0,1 0 0,0-1 0,0 1 0,-1 0 0,1 0 0,0 0 0,0 0 1,-1 0-1,1 0 0,0 0 0,-1 0 0,1 0 0,0 0 0,0 0 0,-1 0 0,1 0 0,0 0 0,-1 0 0,1 0 0,0 0 0,-9 10 50,-1 16-131,6-1 79,1 0-1,1 0 1,1 0 0,1 0 0,5 38-1,-5-56-64,1 0 0,1 0 0,-1-1 0,1 1 0,1 0 0,-1-1 0,1 1 0,0-1 0,0 0 0,1 0 0,0 0 0,0 0 0,9 9 0,-9-12-12,0 1 1,0-1 0,1-1-1,-1 1 1,0-1 0,1 1-1,0-1 1,-1 0 0,1-1 0,0 1-1,0-1 1,0 0 0,0-1-1,0 1 1,0-1 0,0 0-1,0 0 1,0 0 0,8-2-1,-7 1 72,-1-1 0,1 0 0,0-1 0,-1 1 0,1-1 0,-1 0 0,0 0 0,0 0 0,0-1 0,0 0 0,-1 0 0,1 0 0,-1-1 0,0 1 0,4-7 0,1-2 12,0-1 0,-1 0 1,0 0-1,8-24 0,-10 20 21,-1 0-1,-1 0 1,0 0 0,-2 0 0,1-22-1,-2 26 118,-1 1 0,-1-1 0,0 1-1,-1 0 1,-1 0 0,0-1 0,-8-21 0,10 32-72,0 0 0,0 1 0,-1-1 0,1 0 1,-1 1-1,1 0 0,-1-1 0,0 1 0,0 0 0,0 0 1,-3-3-1,5 5-69,-1 0 0,1 0 0,-1 0 0,1-1 0,-1 1 1,1 0-1,0 0 0,-1 0 0,1 0 0,-1 0 0,1 0 0,-1 0 0,1 0 0,-1 0 1,1 0-1,0 0 0,-1 0 0,1 0 0,-1 1 0,1-1 0,-1 0 0,1 0 1,0 0-1,-1 0 0,1 1 0,-1-1 0,-10 20-33,7-6 44,0 1 0,1 0 0,1 0 0,0 0 0,1 0 0,1 0 0,0 0 0,1 0 0,1 0 0,5 23 0,1-7 4,2-1 0,1 1-1,28 53 1,-32-72-377,5 9-597,-9-9-4701</inkml:trace>
  <inkml:trace contextRef="#ctx0" brushRef="#br0" timeOffset="5722.71">3205 733 4834,'0'0'11760,"-2"4"-11504,-1 6 26,1 1 0,0 0 0,0 0 0,1 1-1,1-1 1,0 0 0,1 14 0,15 83 351,-14-93-599,2 10 3,9 38 144,-14-69-111,1 1-1,-1-1 0,1 1 1,0-1-1,2-9 0,0-7-26,-4-21 21,-8-41 0,-1-36 32,11 101-93,-1-1 8,1 1 0,3-23 0,-2 37-25,0-1-1,0 1 0,1-1 0,0 1 0,0-1 1,0 1-1,0 0 0,1 0 0,0 0 1,0 0-1,7-8 0,-9 12 16,0-1 0,1 1 0,-1 0 0,0 0 0,0 0 0,1 0 0,-1 0 0,1 1 0,-1-1-1,1 0 1,-1 1 0,1-1 0,-1 1 0,1-1 0,-1 1 0,1 0 0,0-1 0,-1 1 0,1 0 0,0 0 0,-1 0 0,1 1 0,0-1 0,-1 0 0,1 1-1,-1-1 1,1 1 0,-1-1 0,1 1 0,-1 0 0,1-1 0,-1 1 0,1 0 0,-1 0 0,0 0 0,0 0 0,1 0 0,0 2 0,4 3 20,-1-1 0,-1 1 0,1 0 0,-1 0 0,0 0 0,6 14 0,-4-7-55,-2 0 1,0 0-1,0 1 0,-1 0 0,-1 0 0,1 24 0,-2-30-62,-1 0-1,-1 0 0,1 0 0,-1 0 0,-1 0 0,0-1 0,0 1 1,0 0-1,-1-1 0,0 1 0,0-1 0,-1 0 0,-5 7 0,1-3-348,-1 0 0,-18 16 0,24-25 396,0 1 0,0 0 0,-1-1 0,1 0 0,-1 1 0,1-1 0,-1-1 0,0 1 0,0 0 0,0-1-1,0 0 1,0 0 0,-7 1 0,10-4 160,1 1-1,-1 0 0,1-1 1,-1 1-1,1-1 1,-1 1-1,1 0 1,0-1-1,0 1 0,0-1 1,0 1-1,0-1 1,0 1-1,0-1 1,0 1-1,0-1 0,1 1 1,-1 0-1,1-1 1,-1 1-1,1 0 1,0-2-1,4 3-79,1 0 1,-1 0-1,0 0 0,0 1 1,1 0-1,-1 0 0,0 0 1,0 1-1,0 0 0,0 0 1,7 4-1,6 5 51,28 22 1,12 7-648,-53-37 332,1 0 0,0 0 0,0 0 0,0-1 0,0 0 0,1 0 0,-1 0 0,0-1-1,1 0 1,-1 0 0,1-1 0,0 0 0,8-1 0,-14 1 231,0-1-1,0 1 1,0-1 0,0 1-1,0-1 1,0 0 0,-1 1-1,1-1 1,0 0 0,0 0-1,-1 0 1,1 1 0,0-1-1,-1 0 1,1 0 0,-1 0-1,0 0 1,1 0 0,-1 0-1,0 0 1,1 0-1,-1 0 1,0-2 0,4-31 116,-4 25-54,8-57 1494,-5 41-523,-1 23-692,-2 9-211,0 8-194,-1-9-47,1-1 0,0 0 0,0 1 0,1-1 0,0 0 0,2 9 0,-3-12 84,1-1 0,0 0 0,0 1 0,0-1 0,0 1 0,0-1 0,0 0 0,0 0 0,0 0 0,0 0 0,0 0 0,1 0 0,-1 0 0,0 0-1,1 0 1,-1 0 0,1-1 0,-1 1 0,1-1 0,-1 1 0,1-1 0,0 1 0,-1-1 0,1 0 0,-1 0 0,4 0 0,-4 0 9,1 0 0,0 0 1,0 0-1,-1 0 0,1-1 0,0 1 1,0 0-1,-1-1 0,1 0 1,0 1-1,-1-1 0,1 0 0,-1 0 1,1 0-1,-1 0 0,1 0 0,-1 0 1,0 0-1,0 0 0,1-1 0,-1 1 1,0 0-1,0-1 0,0 1 1,0-1-1,0 1 0,-1-1 0,1 1 1,0-1-1,-1 0 0,1 0 0,-1 1 1,0-1-1,1-2 0,1-8 146,-1-1 0,0 1-1,-2-25 1,0 15 342,1 21-421,0 0 0,0 0 0,0 0 0,0 0 0,0-1 0,0 1 0,0 0 0,0 0 1,-1 0-1,1-1 0,-1 1 0,1 0 0,-1 0 0,1 0 0,-1 0 0,1 0 0,-1 0 0,0 0 0,0 0 0,1 0 0,-1 0 0,0 1 0,0-1 0,0 0 1,0 0-1,0 1 0,0-1 0,0 1 0,0-1 0,-2 0 0,2 1-42,0 0 0,0 0 0,0 0 1,-1 0-1,1 0 0,0 1 0,0-1 0,0 0 1,0 0-1,0 1 0,0-1 0,0 1 0,0-1 0,0 1 1,0-1-1,0 1 0,0 0 0,0 0 0,0-1 0,0 1 1,1 0-1,-1 0 0,0 0 0,1 0 0,-1 0 0,0 0 1,1 0-1,-1 0 0,1 0 0,-1 1 0,-4 15-16,1-1 0,0 1 0,1 0 0,1 1 0,0-1 0,2 0 0,0 19 0,0-19-119,0-15 63,0 0 0,0 0 0,1 0 1,-1 0-1,0 0 0,1 0 0,-1 0 1,1 0-1,0 0 0,-1 0 0,1 0 1,0-1-1,0 1 0,0 0 0,0 0 0,1-1 1,-1 1-1,0-1 0,1 1 0,2 2 1,-1-3-32,0 1 1,0-1-1,0 1 1,1-1-1,-1 0 1,0 0-1,0 0 1,1-1 0,-1 1-1,0-1 1,7 0-1,-3 0 42,0 0 0,0-1-1,0 0 1,0-1 0,0 1-1,0-1 1,-1 0 0,1-1 0,0 0-1,-1 0 1,11-7 0,-5 0 81,-2-1-1,1 1 1,-1-2 0,-1 1 0,0-2 0,0 1-1,-2-1 1,1 0 0,-2 0 0,0-1 0,0 0 0,6-24-1,-7 14 253,-1-1 1,-1 1-1,0-1 0,-2 1 0,-1-1 0,-6-48 0,5 66-47,0 1-1,0-1 0,0 0 1,-1 1-1,0-1 1,0 1-1,-1 0 1,0 0-1,0 0 1,0 0-1,-1 0 0,-5-6 1,8 11-218,1 1 1,0 0-1,0 0 0,-1 0 1,1 0-1,0 0 0,0-1 1,-1 1-1,1 0 0,0 0 1,0 0-1,-1 0 0,1 0 1,0 0-1,-1 0 1,1 0-1,0 0 0,0 0 1,-1 0-1,1 0 0,0 0 1,-1 0-1,1 0 0,0 1 1,0-1-1,-1 0 0,1 0 1,0 0-1,0 0 1,-1 0-1,1 1 0,0-1 1,0 0-1,-1 0 0,1 0 1,0 1-1,0-1 0,0 0 1,0 0-1,-1 1 0,1-1 1,0 0-1,0 0 0,0 1 1,0-1-1,0 0 1,0 1-1,-5 16-48,4-14 84,-5 33 75,2 1 0,1-1 0,4 70 0,0-38-14,-1 7 0,13 88 1,-9-135-101,1 0 0,2 0 0,0-1 0,2 1 0,1-2 0,18 34 1,-25-53-33,1-1 1,0 0 0,1 0 0,-1 0-1,1 0 1,0-1 0,8 7 0,-10-10 17,-1 0 1,1-1-1,-1 1 0,1-1 1,0 1-1,0-1 0,-1 0 1,1 0-1,0 0 1,0-1-1,0 1 0,0-1 1,0 1-1,0-1 0,0 0 1,0 0-1,0-1 1,0 1-1,0 0 0,5-2 1,-5 0 12,-1 1-1,1-1 1,0 0 0,-1 0 0,1 0-1,-1 0 1,0 0 0,0 0 0,0-1 0,0 1-1,0-1 1,0 1 0,0-1 0,-1 0 0,0 0-1,1 0 1,-1 0 0,0 0 0,0 0-1,0-4 1,3-9 12,-1-1-1,1-22 0,-1 11 5,-2 0 0,-1 0 1,-2 0-1,-6-39 0,6 56-26,0 1 0,-1-1 0,-1 0 0,0 1 0,0 0 0,-1 0 0,0 0 0,-1 1 0,0-1 0,0 1 0,-1 1 0,-1-1 0,1 1 0,-10-8 0,15 15-6,1-1 1,-1 1-1,0 0 1,1 0-1,-1-1 1,0 1 0,0 0-1,0 1 1,0-1-1,0 0 1,0 0-1,0 1 1,0-1-1,0 1 1,0 0-1,-4-1 1,5 2 1,1-1 0,-1 1 0,0-1 0,0 1-1,0 0 1,0-1 0,0 1 0,1 0 0,-1 0 0,0-1 0,0 1 0,1 0 0,-1 0 0,1 0 0,-1 0 0,1 0 0,-1 0 0,1 0 0,0 0 0,-1 0 0,1 0 0,0 0 0,0 0-1,0 0 1,0 0 0,0 0 0,0 0 0,0 0 0,0 0 0,0 2 0,0 1-33,0-1 0,1 1 0,-1 0 0,0-1 0,1 1 0,0-1 0,0 1 0,0-1 0,1 1 0,-1-1 0,1 0 0,-1 1 0,1-1 0,0 0 0,0 0 0,1 0 0,-1 0 0,1-1 0,-1 1 0,1-1 0,0 1 0,0-1 0,0 0 0,0 0 0,0-1 0,1 1 0,-1 0 0,0-1 0,1 0 0,-1 0 0,1 0 0,-1 0 0,8 0 0,-4 0-81,-1 0 1,0 0-1,0-1 0,0 1 0,1-2 1,-1 1-1,0-1 0,0 1 1,0-2-1,11-2 0,-13 2 100,-1 0 0,1 0 0,-1-1 0,1 1-1,-1-1 1,0 0 0,0 0 0,0 0 0,-1 0 0,1 0 0,-1-1-1,1 1 1,-1-1 0,0 0 0,0 1 0,2-9 0,0 0 70,-1 0 1,0-1-1,-1 1 0,0-1 1,0 0-1,-2 0 1,0 1-1,0-1 1,-3-17-1,2 28-34,1 1 1,-1-1-1,1 1 0,-1 0 1,1-1-1,-1 1 0,0 0 1,0-1-1,0 1 0,0 0 1,0 0-1,0 0 0,0 0 1,0 0-1,0 0 0,0 0 0,-1 0 1,1 0-1,0 1 0,-2-2 1,2 2-13,0 0 1,1 0 0,-1-1 0,0 1-1,1 0 1,-1 0 0,0 0-1,1 0 1,-1 0 0,0 0-1,1 0 1,-1 0 0,0 0 0,1 0-1,-1 0 1,0 0 0,1 0-1,-1 1 1,0-1 0,1 0-1,-1 0 1,1 1 0,-1-1 0,0 1-1,1-1 1,-1 0 0,1 1-1,-1-1 1,1 1 0,-1-1-1,1 1 1,-1-1 0,1 1 0,0 0-1,-1-1 1,1 1 0,0 0-1,0-1 1,-1 1 0,1-1-1,0 1 1,0 0 0,0 1 0,-1 2-10,0 0 0,0 0 0,1 0 0,0 0 0,0 0 0,0 0 0,0 0 0,1 0 1,-1 0-1,1 0 0,0-1 0,0 1 0,1 0 0,-1 0 0,1-1 0,-1 1 0,1 0 1,1-1-1,-1 0 0,3 4 0,-1-3-9,-1-1 0,1 0 0,0 0 0,0 0 0,1 0 0,-1-1 0,1 1 0,-1-1 1,1 0-1,0-1 0,-1 1 0,1-1 0,0 0 0,0 0 0,9 0 0,-6 0-85,-1 0-1,0-1 1,1 0-1,-1-1 1,13-2-1,-16 2 102,-1 0 0,0-1 0,0 1 0,0-1 0,-1 0 0,1 0 0,0 0 0,-1 0-1,1 0 1,-1 0 0,0-1 0,1 1 0,-1-1 0,3-5 0,0-1 203,-1 0 0,0 0 0,0 0 0,-1-1 0,0 0-1,-1 1 1,0-1 0,0 0 0,-1 0 0,-1-15 0,-1 64-225,0-23 35,0 0 0,1 0 1,1 0-1,0 0 0,6 25 0,-6-37-79,1-1-1,-1 1 1,0-1-1,1 1 1,0-1 0,0 0-1,0 0 1,0 0-1,0 0 1,1 0-1,-1 0 1,1-1-1,0 1 1,0-1 0,0 0-1,0 1 1,0-1-1,1-1 1,-1 1-1,0 0 1,1-1-1,-1 0 1,1 0 0,0 0-1,-1 0 1,1-1-1,0 1 1,0-1-1,5 0 1,-6 1 16,1-1 0,0 0 0,0 0 0,0-1 0,0 1 0,0-1 0,-1 0 0,1 1 0,0-2 0,0 1 0,-1 0 0,1-1 0,-1 0 0,4-2 1,-4 2 51,-1-1 1,0 1-1,0-1 1,1 0-1,-2 0 1,1 0-1,0 0 1,0 0-1,-1 0 1,0 0-1,0-1 1,0 1-1,0 0 1,0-1-1,-1 1 1,1-4-1,3-31 1170,1-52 0,-9 118-1252,3-22-55,0 0 0,0 1 0,1-1 0,0 0 0,0 10-1,1-14 72,-1-1 0,0 0 0,1 1 0,-1-1 0,1 0 0,-1 1 0,1-1-1,0 0 1,0 0 0,-1 0 0,1 0 0,0 1 0,0-1 0,0 0 0,0 0 0,0-1-1,0 1 1,0 0 0,1 0 0,-1 0 0,0-1 0,0 1 0,1-1 0,-1 1-1,0-1 1,1 1 0,-1-1 0,0 0 0,3 1 0,-2-1-27,1 1 0,-1-1 0,1 0 0,-1 1 0,1-1 0,-1 0 0,1 0 0,-1-1 0,1 1 0,-1 0 0,1-1 0,-1 0 0,1 1 0,-1-1 0,0 0 0,1 0 0,-1-1 0,0 1 0,0 0 0,0-1 0,0 1 0,3-4 0,-2 1 90,-1 0 1,0 0-1,0 0 0,0 0 0,-1 0 0,0-1 0,1 1 0,-1 0 0,-1-1 0,1 1 0,-1-1 0,0-6 0,1-1-164,0 2 430,-1-1-1,0 1 1,0-1-1,-4-18 1,3 28-227,1-1 0,0 1 0,0 0 0,-1-1 1,1 1-1,-1 0 0,1-1 0,-1 1 0,0 0 0,1 0 0,-1 0 0,0-1 0,0 1 0,0 0 1,0 0-1,0 0 0,0 0 0,0 1 0,0-1 0,0 0 0,-1 0 0,1 1 0,0-1 0,0 1 1,-1-1-1,1 1 0,0-1 0,-1 1 0,1 0 0,-1 0 0,1-1 0,0 1 0,-1 0 1,1 0-1,-1 1 0,1-1 0,0 0 0,-1 0 0,1 1 0,0-1 0,-1 0 0,1 1 0,0 0 1,-3 0-1,2 1-36,0-1 1,0 1 0,0 0-1,0 0 1,0-1 0,0 1-1,1 0 1,-1 0-1,1 1 1,-1-1 0,1 0-1,0 0 1,0 1 0,0-1-1,0 1 1,0-1 0,0 1-1,1-1 1,-1 1 0,1 4-1,-4 58 113,4-58-123,0 2 8,1 0 1,-1 0-1,2-1 1,-1 1 0,1 0-1,0-1 1,1 1-1,0-1 1,6 12 0,-6-15-76,-1-1 1,1 0 0,0 0 0,0 0 0,0-1 0,1 1 0,-1-1 0,1 0-1,0 0 1,0 0 0,0 0 0,0-1 0,0 0 0,1 1 0,-1-2 0,1 1-1,-1 0 1,1-1 0,5 1 0,-4-1 36,-1 0 0,0 0 0,1-1 0,-1 0 0,1 0 0,-1 0 0,1-1 0,-1 1 0,0-1 0,10-3 0,-12 2 61,0 1 0,-1-1 0,1 0 0,0 1 0,-1-1-1,1-1 1,-1 1 0,0 0 0,0 0 0,1-1 0,-1 1 0,-1-1-1,1 0 1,0 0 0,-1 0 0,1 1 0,-1-1 0,0 0 0,1-5-1,3-15 650,0 0 0,2-37 0,-5 33 134,9-39-1,-11 66-801,0 0-1,0 0 1,0-1 0,0 1 0,0 0-1,0 0 1,0-1 0,0 1 0,0 0 0,0 0-1,0-1 1,0 1 0,0 0 0,1 0-1,-1-1 1,0 1 0,0 0 0,0 0 0,0-1-1,0 1 1,0 0 0,1 0 0,-1 0-1,0 0 1,0-1 0,0 1 0,1 0 0,-1 0-1,0 0 1,0 0 0,0 0 0,1-1-1,-1 1 1,0 0 0,0 0 0,1 0 0,-1 0-1,0 0 1,0 0 0,1 0 0,-1 0-1,0 0 1,0 0 0,1 0 0,-1 0 0,0 0-1,0 0 1,1 0 0,9 14 20,6 26-64,-15-39 66,15 54-22,-12-40-420,0 0 0,0-1 0,2 1 0,0-1 0,0 0 0,11 15 0,-17-28 350,0 0 1,1-1 0,-1 1 0,1 0-1,-1-1 1,1 1 0,0 0 0,-1-1 0,1 1-1,-1-1 1,1 1 0,0-1 0,0 1-1,-1-1 1,1 0 0,0 1 0,0-1 0,-1 0-1,1 1 1,0-1 0,0 0 0,0 0 0,0 0-1,-1 0 1,1 0 0,0 0 0,0 0-1,1 0 1,-1-1 40,1 0-1,-1 0 1,0 1-1,1-1 1,-1 0 0,0-1-1,0 1 1,0 0-1,0 0 1,0 0 0,0-1-1,0 1 1,1-3-1,3-7 193,0 0-1,-1-1 1,3-12-1,-5 19-214,4-16 376,19-59 940,-22 74-1112,-1 0 0,1 0 1,0 0-1,1 0 0,0 0 0,0 1 1,0-1-1,0 1 0,8-7 0,-11 12-158,0 0 0,-1-1 0,1 1 0,-1 0 0,1 0 0,0 0 0,-1-1 0,1 1 0,0 0 0,-1 0 0,1 0 0,0 0 0,-1 0 0,1 0 0,-1 0 0,1 1 0,0-1 0,-1 0 0,1 0 0,0 0 0,-1 1 0,1-1 0,-1 0 0,1 1 0,-1-1 0,1 0 0,0 1 0,-1-1 0,0 1 0,1-1 0,-1 1 0,1-1 0,-1 1 0,1-1 0,-1 1 0,0-1 0,0 1 0,1-1 0,-1 1 0,0 0 0,0-1 0,1 1 0,-1 0 0,0-1 0,0 2 0,11 35 83,-9-31-40,8 45 32,7 25-226,-15-71 1,-1 1-1,1-1 1,1 0 0,-1 0-1,1 0 1,0 0 0,0 0 0,1 0-1,-1-1 1,6 6 0,-8-9 95,1 0 0,-1 1 0,1-1 0,0 0 0,-1 0 0,1 0 0,0 0 0,0 0 0,-1 0 0,1-1 0,0 1 0,0-1 0,0 1 0,0-1 1,0 0-1,0 1 0,0-1 0,0 0 0,0 0 0,0-1 0,0 1 0,0 0 0,0-1 0,0 1 0,-1-1 0,1 1 0,3-3 0,-2 1 55,0 0-1,0 0 1,0 0-1,0-1 1,0 0 0,-1 1-1,1-1 1,-1 0-1,0 0 1,1 0-1,-2-1 1,1 1 0,2-4-1,6-23 544,0-1 0,10-58 0,1-8 1377,-21 105-1928,1 0 0,-1-1 0,1 1 0,1-1 1,-1 1-1,1-1 0,1 0 0,-1 1 0,1-1 1,0 0-1,1-1 0,7 12 0,-6-42 158,-5 21-122,0 0 1,0 0 0,0 0 0,0 0 0,-1 0 0,1-1 0,-1 1 0,0 0 0,-1-4-1,1 6-27,0 0 0,0 0 1,0 0-1,-1 0 0,1 0 0,0 0 0,0 0 0,-1 1 0,1-1 0,0 0 0,-1 1 0,1-1 0,0 1 0,-1 0 0,1-1 0,-1 1 0,1 0 0,-1 0 0,1 0 0,0 0 0,-1 0 0,-1 0 0,1 1 2,1-1 1,0 1-1,-1-1 1,1 1-1,0 0 1,0 0-1,0-1 1,-1 1-1,1 0 1,0 0-1,0 0 1,0 0-1,0 0 1,1 1 0,-1-1-1,0 0 1,0 0-1,1 0 1,-1 1-1,0-1 1,1 0-1,0 1 1,-1-1-1,1 1 1,0-1-1,-1 2 1,-6 41-49,6-31 33,1 0-1,0 1 0,0-1 0,1 0 0,1 1 0,0-1 0,1 0 1,4 13-1,-5-22-61,0 0 0,0 0 0,0 0 0,0 0 0,1 0 0,0 0 1,-1-1-1,1 1 0,1-1 0,-1 1 0,0-1 0,1-1 0,0 1 0,-1 0 1,1-1-1,0 0 0,0 1 0,1-2 0,-1 1 0,0 0 0,1-1 0,-1 0 1,1 0-1,-1 0 0,1-1 0,8 1 0,-8-1 69,1 0 0,0 0 0,0 0 0,-1 0 0,1-1 0,0 0 0,-1-1 0,1 1 0,-1-1 0,1 0 0,-1 0 0,0 0 0,0-1 0,0 0 0,0 0 0,0-1 0,-1 1 0,1-1 0,-1 0 0,0 0 0,0 0 0,-1 0 0,1-1 0,3-6 0,1-2 239,-1 0 1,0-1-1,-1 0 1,-1 0-1,0 0 1,-1 0 0,-1-1-1,0 1 1,-1-1-1,0 0 1,-2-29-1,-1 44-236,0 0-1,0 0 1,0 0-1,0 0 1,-1 0-1,1 1 1,0-1-1,0 0 1,0 0-1,0 1 1,0-1-1,0 1 1,0-1-1,-1 2 1,-1 0 4,1 1 0,0-1 0,0 1 0,1 0 0,-1 0 0,1 0 0,-1 0 0,1 0 0,0 0 0,0 0 0,0 1 0,1-1 0,-1 0 0,1 0 0,0 7 0,-1-9-33,1 1 0,0 0 0,0 0 0,0 0-1,0 0 1,0 0 0,1 0 0,-1 0 0,1 0 0,-1 0-1,1-1 1,0 1 0,-1 0 0,1 0 0,0-1 0,0 1-1,0 0 1,1-1 0,-1 1 0,0-1 0,0 0 0,1 1-1,-1-1 1,1 0 0,-1 0 0,1 0 0,2 2 0,-1-2-3,-1 0 0,1 0 0,0-1 0,-1 1 0,1-1 1,0 1-1,-1-1 0,1 0 0,0 0 0,-1 0 0,1 0 1,0 0-1,0-1 0,-1 1 0,1-1 0,-1 0 0,1 0 0,0 0 1,-1 0-1,0 0 0,1 0 0,-1-1 0,0 1 0,1-1 1,2-2-1,-3 0 37,1 0 0,-1 0 0,0 0 0,0 0 1,0 0-1,-1-1 0,1 1 0,-1 0 0,0-1 0,0 1 1,-1-1-1,1 0 0,-1 1 0,0-6 0,0 3 101,-1-1-1,1 1 1,-1 0-1,0 0 1,-1 0 0,0 0-1,0 1 1,-5-12-1,6 16-71,0 0 0,0 0 0,-1 0-1,1 0 1,-1 0 0,1 0 0,-1 0 0,0 0-1,0 1 1,0-1 0,0 0 0,0 1 0,0 0-1,0-1 1,0 1 0,-1 0 0,1 0 0,0 0-1,-1 1 1,1-1 0,-1 1 0,1-1 0,-1 1-1,1 0 1,-1 0 0,1 0 0,-1 0 0,-2 0-1,3 1-31,0 0 0,0 0 0,1 0 0,-1 0 0,0 0 0,1 1 0,-1-1 0,1 0-1,-1 1 1,1-1 0,0 1 0,0-1 0,0 1 0,0 0 0,0-1 0,0 1 0,0 0 0,0 0-1,1-1 1,-1 1 0,1 0 0,-1 0 0,1 4 0,-7 48 10,5-35-9,2 0 0,0 0 0,1 0-1,1 0 1,8 31 0,-9-46-51,0 0 0,1 0 0,-1 0 1,1 0-1,0 0 0,0 0 0,0-1 1,1 1-1,-1-1 0,1 1 1,0-1-1,0 0 0,0 0 0,1 0 1,-1-1-1,0 1 0,1-1 0,0 0 1,0 0-1,-1 0 0,1 0 0,0-1 1,1 1-1,-1-1 0,0 0 0,0 0 1,0-1-1,1 1 0,-1-1 0,0 0 1,6-1-1,-7 1 53,0-1 0,1 0 0,-1 0 0,0 0 0,0 0 1,0-1-1,0 1 0,0-1 0,0 0 0,-1 0 0,1 0 0,-1 0 0,1 0 0,-1-1 0,0 1 0,1-1 0,-1 0 1,-1 1-1,1-1 0,0 0 0,1-4 0,5-10 172,-1 1-1,9-28 1,-16 44-169,1-4 37,14-44 712,-1 0 0,12-87-1,-27 145-733,1 0 0,0 0 0,1 1 0,0-1 0,1 0 0,-1 0 0,2 0 0,0 0 0,0-1 0,0 1 0,2-1 0,-1 0 0,8 12 0,-1-8-65,1-1 0,0 0 1,1-1-1,0 0 0,18 11 1,29 24-690,-58-45 681,-1 0 1,1 1-1,-1-1 1,0 1-1,1 0 1,-1 0-1,0-1 1,0 1 0,0 0-1,0 0 1,0 0-1,-1 0 1,1 0-1,0 2 1,-1-3 21,0 0 1,0 0 0,0-1-1,0 1 1,0 0 0,-1 0-1,1 0 1,0 0 0,0-1 0,-1 1-1,1 0 1,0 0 0,-1-1-1,1 1 1,-1 0 0,1-1-1,-1 1 1,1 0 0,-1-1-1,0 1 1,1-1 0,-1 1-1,0-1 1,1 1 0,-1-1-1,0 1 1,0-1 0,1 0-1,-1 1 1,0-1 0,0 0-1,0 0 1,1 0 0,-1 0-1,-1 1 1,-34 4-1988,0-1 0,-50-1-1,56-3-598,-4 1-2522</inkml:trace>
  <inkml:trace contextRef="#ctx0" brushRef="#br0" timeOffset="6764.88">6693 347 3714,'0'0'8956,"-9"-4"-8535,-7 0-232,0 0 0,0 1 0,0 0 0,0 1-1,-1 1 1,1 1 0,0 0 0,-28 5 0,23-1 548,-42 7-974,21-7 6948,46 28-6626,5 6-13,-2 1-1,-1 0 0,0 76 1,-4-61-24,10 61 0,-10-104-30,0 8 7,2 0 0,1 0 0,0-1 1,10 24-1,-13-38-22,-1-1 1,1 1-1,0 0 0,1-1 0,-1 1 1,1-1-1,-1 0 0,1 0 1,0 0-1,0 0 0,1 0 0,-1 0 1,0-1-1,1 0 0,0 0 1,-1 0-1,1 0 0,0 0 0,0-1 1,0 0-1,0 0 0,0 0 1,0 0-1,0 0 0,7-1 0,-1 0-261,1 0 0,-1-1-1,0 0 1,11-3 0,-16 2-294,0 1 0,0-1 0,0 0 0,-1-1 0,1 1 0,-1-1 0,0 0 0,0 0 0,1 0 0,3-5 0,9-11-4026</inkml:trace>
  <inkml:trace contextRef="#ctx0" brushRef="#br0" timeOffset="7928.94">6945 452 5907,'0'0'11992,"-3"-2"-11387,3 1-575,0 1 0,-1-1-1,1 1 1,-1-1 0,1 1-1,-1-1 1,1 1 0,-1 0-1,1-1 1,-1 1 0,1 0-1,-1-1 1,0 1-1,1 0 1,-1 0 0,0 0-1,1 0 1,-1-1 0,0 1-1,1 0 1,-1 0 0,1 0-1,-1 0 1,0 0 0,1 1-1,-1-1 1,0 0-1,1 0 1,-1 0 0,0 0-1,1 1 1,-1-1 0,0 1-1,-2 1 42,1-1 0,0 1-1,0 0 1,0 0-1,0 1 1,0-1 0,1 0-1,-3 5 1,-2 4 36,0 0 1,1 0-1,-5 18 0,5-8-46,0-1-1,1 1 1,2 0-1,0 0 1,1 0-1,1 0 1,0-1-1,7 35 1,-5-49-78,0-1 0,0 0 0,0 0 1,1 0-1,0 0 0,0 0 0,0 0 1,0-1-1,1 0 0,0 1 0,0-2 1,0 1-1,0 0 0,1-1 0,-1 1 1,1-1-1,0-1 0,0 1 0,9 3 1,-6-3-75,1 0 0,-1-1 0,1 0 0,-1 0 1,1-1-1,0 0 0,-1-1 0,1 0 0,0 0 1,0 0-1,-1-2 0,10-1 0,-13 2 96,-1-1-1,1 0 0,-1 0 0,0 0 1,0-1-1,0 1 0,0-1 1,-1 0-1,1 0 0,-1 0 0,1 0 1,-1-1-1,0 0 0,-1 1 1,1-1-1,0 0 0,-1 0 1,0-1-1,0 1 0,0 0 0,-1-1 1,0 1-1,2-8 0,1-11 371,-1 1 0,0 0 1,-2-37-1,-1 53-197,-11 19-356,9-8 157,0-1 0,1 0 0,0 0 0,0 0 0,1 1 0,-1-1 0,1 0 0,0 1 0,0-1 0,0 0 0,0 1-1,2 5 1,-1-8-62,-1 0 0,1 0 0,0 0-1,0-1 1,0 1 0,0 0-1,0-1 1,0 1 0,0-1-1,0 1 1,1-1 0,-1 1-1,0-1 1,1 0 0,-1 0-1,1 0 1,0 0 0,-1 0 0,1 0-1,0 0 1,0 0 0,-1-1-1,1 1 1,0-1 0,0 1-1,0-1 1,0 0 0,3 0-1,-3 1 45,-1-1 0,1 0 0,0 0 0,-1 0 0,1 0-1,0 0 1,0 0 0,-1 0 0,1-1 0,0 1 0,-1-1-1,1 1 1,-1-1 0,1 0 0,-1 1 0,1-1 0,-1 0-1,1 0 1,-1 0 0,0 0 0,1 0 0,-1-1 0,0 1-1,1-2 1,0 0 59,-1-1 1,1 1-1,-1-1 0,0 0 1,-1 0-1,1 0 0,-1 1 1,1-1-1,-2-8 0,2-4 153,-1 10 80,0-1 0,0 1-1,0-1 1,-1 0 0,0 1 0,-2-7 0,3 11-211,-1 1 0,0-1 0,1 1 1,-1-1-1,0 1 0,0 0 0,0-1 1,0 1-1,0 0 0,0 0 0,0 0 0,-1 0 1,1 0-1,0 0 0,-1 0 0,1 0 1,0 0-1,-1 1 0,1-1 0,-1 0 1,1 1-1,-1-1 0,0 1 0,1 0 0,-1 0 1,1-1-1,-1 1 0,0 0 0,-2 1 1,3-1-44,0 0 1,-1 1 0,1-1 0,0 1 0,0-1 0,-1 1-1,1 0 1,0 0 0,0 0 0,0-1 0,0 1-1,0 0 1,0 0 0,0 0 0,0 1 0,0-1 0,0 0-1,1 0 1,-1 0 0,0 1 0,1-1 0,-1 0-1,1 1 1,0-1 0,-1 2 0,-8 37-25,6-27-5,2 0 0,0 1 0,0-1 0,2 0 0,-1 0 0,6 26 0,-5-35-72,0-1 0,0 0 1,0 1-1,0-1 1,1 0-1,0 0 1,0 1-1,0-1 1,0 0-1,0-1 0,0 1 1,1 0-1,-1-1 1,1 1-1,0-1 1,0 0-1,0 0 1,0 0-1,0 0 0,0-1 1,1 1-1,-1-1 1,0 0-1,1 0 1,-1 0-1,1 0 1,-1-1-1,1 1 0,0-1 1,4 0-1,-3 1 52,-1-1 0,1 0 0,0 0 0,0 0-1,0-1 1,0 0 0,0 1 0,0-2-1,-1 1 1,1-1 0,0 1 0,-1-1 0,1 0-1,-1-1 1,0 1 0,0-1 0,0 0 0,0 0-1,0 0 1,-1-1 0,1 1 0,-1-1-1,0 0 1,0 0 0,0 0 0,0 0 0,1-5-1,6-10 210,-2-1-1,0 1 1,-1-1-1,-1-1 1,-1 1-1,4-34 1,-3-7 2269,-3-62 0,-15 125-2233,8 2-198,1 0 1,-1 0 0,0 0 0,1 1 0,0-1 0,0 1 0,0 0-1,1-1 1,0 1 0,0 1 0,0-1 0,0 0 0,-1 7 0,-2 13 36,-3 36 1,7-57-29,-1 13-117,1 0 1,0 1-1,1-1 0,1 1 1,5 32-1,-5-46-54,0 1 0,0-2 0,1 1-1,-1 0 1,1 0 0,0 0 0,0-1 0,0 1 0,1-1-1,-1 1 1,1-1 0,0 0 0,-1 0 0,1 0 0,1-1-1,-1 1 1,0-1 0,1 1 0,-1-1 0,1 0 0,0 0-1,0-1 1,0 1 0,0-1 0,0 0 0,0 0 0,0 0-1,0-1 1,0 1 0,7-1 0,-7 0 101,1 0-1,-1 0 1,0-1 0,1 0 0,-1 1-1,0-1 1,0-1 0,0 1-1,0-1 1,0 1 0,0-1 0,0 0-1,0 0 1,0-1 0,-1 1-1,6-7 1,-3 3 73,0 0 0,-1-1 1,0 0-1,-1 0 0,0 0 0,0 0 0,0-1 0,3-10 0,0-7 410,0 0 0,-2 0 0,-1-1-1,2-46 1,-5 47 118,1 9 193,-2 1-1,0-1 1,-3-24-1,3 40-686,0-1 0,0 0-1,0 1 1,0-1 0,-1 0 0,1 1-1,0-1 1,0 1 0,0-1 0,-1 0-1,1 1 1,0-1 0,-1 1 0,1-1-1,0 1 1,-1-1 0,1 1 0,-1-1 0,1 1-1,-1-1 1,1 1 0,-1-1 0,0 1-1,-9 6 233,8-3-283,-1 0 0,2 0 0,-1 0-1,0 0 1,1 0 0,-1 1 0,0 3-1,-2 12 62,1 0-1,1 1 1,1-1-1,1 0 1,0 1-1,4 21 0,-2-29-162,1-1 0,0 0 0,0 0 0,1-1 0,5 11 0,-6-14-332,1-1 1,0 1-1,0-1 0,1 0 0,-1-1 1,1 1-1,0-1 0,9 7 1,7 0-2627,2-5-1897</inkml:trace>
  <inkml:trace contextRef="#ctx0" brushRef="#br0" timeOffset="8460.26">8015 592 10485,'0'0'11640,"0"7"-11560,2 44 293,14 82-1,-10-86-338,-4-38-33,-2 0 10,1 0 0,1 0 0,0-1-1,0 1 1,1 0 0,0-1 0,7 15 0,-10-22-21,0-1 0,0 0 0,0 1 0,0-1 0,0 1 0,1-1 1,-1 1-1,0-1 0,0 1 0,1-1 0,-1 0 0,0 1 0,0-1 0,1 1 0,-1-1 0,0 0 1,1 1-1,-1-1 0,1 0 0,-1 0 0,0 1 0,1-1 0,-1 0 0,1 0 0,-1 1 0,1-1 0,-1 0 1,1 0-1,-1 0 0,1 0 0,-1 0 0,1 0 0,-1 0 0,1 0 0,-1 0 0,1 0 0,-1 0 0,1 0 1,-1 0-1,0 0 0,1-1 0,-1 1 0,1 0 0,-1 0 0,1 0 0,-1-1 0,1 1 0,-1 0 1,0-1-1,1 1 0,-1 0 0,0-1 0,1 1 0,-1 0 0,0-1 0,1 1 0,-1-1 0,0 1 0,0 0 1,0-1-1,1 1 0,-1-1 0,0 1 0,0-1 0,0 1 0,0-1 0,0 1 0,0-1 0,7-35-146,-8 5 135,-2 0 1,-1 0-1,-1 0 1,-17-54-1,13 53 73,1 1 0,1-2 0,2 1 0,-1-38 0,6 67-42,0 1 0,0-1 0,0 0 0,0 0 0,0 0 0,0 0 0,1 0 0,0 0 0,0 0 0,-1 0 0,4-5-1,-3 7-11,1 0-1,0 0 1,-1 0-1,1 0 1,0 0-1,0 0 1,0 0-1,-1 1 1,1-1-1,0 1 1,0-1-1,0 1 1,0 0-1,0 0 1,0 0-1,0 0 1,0 0-1,3 0 1,-1 1 4,0-1 0,0 0 0,0 1 0,0 0 0,0 0 0,-1 0 0,1 0 0,0 1 0,0-1 0,-1 1 0,1 0 0,-1 0 0,1 0 0,-1 1 0,5 3 0,-3 0 9,0 0 1,0 0-1,0 0 1,-1 0-1,0 1 0,0-1 1,5 15-1,-4-8-149,-1 0-1,0 1 0,-1-1 0,-1 1 0,0 0 1,0 0-1,-2 0 0,-1 25 0,0-35-46,1-1 1,-1 1-1,-1 0 0,1-1 1,0 1-1,-1-1 0,0 1 1,0-1-1,0 0 0,0 0 0,-5 6 1,4-7-456,1 1 1,-1-1 0,0 0-1,0 1 1,1-2-1,-1 1 1,-7 3 0</inkml:trace>
  <inkml:trace contextRef="#ctx0" brushRef="#br0" timeOffset="11360.82">8424 559 5715,'0'0'10468,"-11"-5"-10089,-33-15-104,42 19-265,1 1-1,-1 0 1,0 0 0,1 0-1,-1 0 1,0 1 0,1-1-1,-1 0 1,0 1 0,1-1-1,-1 1 1,1-1 0,-1 1-1,1 0 1,-1 0 0,1-1-1,0 1 1,-1 0 0,1 0-1,0 1 1,0-1 0,0 0-1,-1 0 1,1 1-1,0-1 1,1 0 0,-1 1-1,0-1 1,0 1 0,1-1-1,-1 1 1,0 2 0,-1 1 31,-2 2-32,1 0-1,0 0 1,1 0-1,-1 0 1,2 1-1,-1-1 1,1 1-1,0 0 1,0-1-1,1 1 1,0 0-1,2 13 1,-1-18-78,-1 0-1,1 1 1,0-1 0,0 0 0,0 0-1,0 1 1,1-1 0,-1 0 0,1 0-1,0-1 1,0 1 0,0 0 0,0-1 0,0 1-1,1-1 1,-1 1 0,1-1 0,0 0-1,-1 0 1,1 0 0,0-1 0,0 1-1,0-1 1,0 1 0,1-1 0,-1 0 0,0 0-1,0-1 1,1 1 0,3 0 0,-5-1 79,1 0 0,-1 0 0,0 0 1,0 0-1,1 0 0,-1-1 0,0 1 1,0-1-1,1 1 0,-1-1 1,0 0-1,0 0 0,0 0 0,0 0 1,0 0-1,0-1 0,-1 1 0,1 0 1,2-4-1,-1 2 42,0-1 1,0 0-1,0 0 1,-1-1-1,0 1 1,0 0-1,0-1 1,2-8-1,1-7 493,-2-1 0,0 0-1,-1-28 1,-2 44-349,1-2 29,0-31 1128,-3 29-722,-2 21-335,1 1-318,0-1 0,1 0 0,1 0 0,0 1 0,1-1 0,0 1 0,4 20 0,-4-30-76,1 0 1,0 0 0,-1 0-1,1 0 1,0 0 0,1 0-1,-1 0 1,1 0 0,-1 0-1,1-1 1,0 1 0,0-1-1,0 1 1,0-1 0,0 0-1,1 1 1,-1-1 0,1-1-1,-1 1 1,1 0 0,0 0-1,-1-1 1,1 0 0,0 1-1,0-1 1,0 0 0,0-1-1,1 1 1,-1 0 0,0-1-1,0 0 1,0 0 0,0 0-1,5 0 1,-6-1 106,0 0 1,1 0 0,-1 0-1,0 0 1,1 0-1,-1 0 1,0-1-1,0 1 1,0-1-1,0 1 1,0-1 0,0 0-1,-1 0 1,1 0-1,-1 0 1,1 0-1,-1 0 1,0 0 0,1 0-1,-1-1 1,0 1-1,-1 0 1,1-1-1,0 1 1,0-5-1,3-10 96,0 0-1,1-24 0,-4 37-44,3-118 3689,-4 122-3410,6 12-294,1 7-42,1-1-1,1 0 0,1-1 1,14 20-1,-15-24-551,0 0 0,0 1 0,-2 0 0,1 1 0,-2 0 0,0 0-1,5 24 1,-10-38 422,-1 0-1,0 0 1,0 0-1,1 0 0,-1 0 1,0 0-1,0 0 0,0 0 1,0 0-1,0 0 1,-1 0-1,1 0 0,0 0 1,0 0-1,-1 0 1,1 0-1,0 0 0,-1 0 1,1-1-1,-1 1 1,1 0-1,-1 0 0,0 0 1,1 0-1,-1-1 0,0 1 1,0 0-1,1-1 1,-1 1-1,0 0 0,0-1 1,0 1-1,0-1 1,0 0-1,0 1 0,-1 0 1,-2-1-57,-1 1-1,1-1 1,0 0 0,0 0 0,0 0 0,0-1 0,0 1 0,-7-3-1,9 2 224,-1 0 0,0-1 0,1 1 0,0 0 0,-1-1 0,1 0 0,0 1-1,0-1 1,0 0 0,0 0 0,0-1 0,0 1 0,0 0 0,1 0-1,-1-1 1,1 1 0,0-1 0,0 0 0,-2-4 0,-16-24 3359,19 57-2881,0-24-588,1 1 0,-1 0-1,1-1 1,-1 1 0,1 0-1,0-1 1,0 1 0,0-1-1,0 1 1,0-1 0,1 0-1,-1 1 1,1-1 0,0 0-1,-1 0 1,1 0 0,0 0-1,0-1 1,0 1 0,1 0-1,-1-1 1,0 1 0,1-1-1,-1 0 1,0 0 0,1 0-1,-1 0 1,1 0 0,5 0-1,-5 0-27,1 0 0,0 0-1,0-1 1,-1 0-1,1 0 1,0 0-1,0 0 1,0 0-1,-1-1 1,1 1-1,0-1 1,0 0-1,-1 0 1,1-1-1,-1 1 1,1-1 0,-1 0-1,0 0 1,1 0-1,4-4 1,0-4 238,0 1 1,-1-2-1,0 1 0,0-1 1,-1 0-1,-1 0 1,0 0-1,7-24 1,-5 7 1855,-1 1 0,3-47 0,-13 115-2013,1-23 13,1 0 1,0 1 0,2-1 0,0 1 0,1-1-1,5 22 1,-6-37-88,1 0 0,0-1 0,0 1 0,0 0 0,0-1 0,1 1-1,-1-1 1,1 0 0,-1 1 0,1-1 0,0 0 0,0 0 0,0 0 0,0 0-1,0 0 1,1-1 0,-1 1 0,0-1 0,1 1 0,-1-1 0,1 0 0,0 0 0,-1 0-1,1 0 1,0-1 0,0 1 0,-1-1 0,6 1 0,-3-1 69,-1 0 1,1-1 0,-1 1-1,1-1 1,-1 0 0,0 0-1,1-1 1,-1 1 0,0-1 0,0 0-1,0 0 1,0 0 0,0 0-1,0-1 1,-1 0 0,1 0-1,4-5 1,3-4 62,-1 0 0,-1-1 1,0-1-1,-1 0 0,-1 0 1,0 0-1,0-1 0,-2 0 0,0 0 1,4-21-1,-3-1 327,-2 0 1,-1 0-1,-3-49 1,-6 39 700,6 46-1036,0 0 0,-1 0 0,1 0 0,0 0 0,0 0 0,0 0 0,-1 0 0,1 0 0,0 1 0,-1-1 0,1 0 0,-1 0 0,1 0 0,-1 0 0,0 0 0,1 1 0,-1-1 0,0 0 0,1 1 0,-1-1 0,0 0 0,0 1 0,0-1 0,0 1 0,1-1 0,-1 1 0,0 0 0,0-1 0,0 1 0,0 0 0,0 0 0,0-1 0,0 1 0,0 0 0,0 0 0,0 0 0,0 0 0,0 0 0,0 0 0,-1 1-1,0 0-44,0 1-1,0-1 0,1 1 0,-1 0 0,1-1 0,-1 1 0,1 0 0,0 0 0,-1 0 0,1 0 0,0 0 0,0 0 0,1 0 0,-1 0 0,0 1 0,1-1 0,-1 0 0,1 4 0,-5 46 33,4-49-15,0 26 80,1 0 0,1 1 0,7 38 1,-6-56-226,1-1 1,0 0 0,1 0 0,0 0 0,1 0 0,0-1 0,0 1 0,1-1-1,1-1 1,0 1 0,10 11 0,-15-19 82,0 1 0,0-1 0,1 0 0,-1 0 1,0 0-1,1 0 0,-1 0 0,1-1 0,0 1 0,0-1 0,-1 0 0,1 0 0,0 0 1,0 0-1,0 0 0,0 0 0,0-1 0,0 0 0,1 1 0,-1-1 0,0 0 0,0-1 0,0 1 1,0 0-1,0-1 0,0 0 0,0 0 0,0 0 0,0 0 0,0 0 0,-1 0 0,1-1 0,0 0 1,-1 1-1,1-1 0,-1 0 0,1 0 0,-1 0 0,0 0 0,0-1 0,0 1 0,0-1 0,0 1 1,-1-1-1,1 0 0,1-4 0,4-10 65,0 0 0,-1-1 0,-1 0 0,-1 0 0,0 0 1,1-24-1,-2-24 2675,-11 106-2721,0-7 72,6-18-140,1-1 0,0 1-1,1 0 1,1 0-1,0 0 1,4 17 0,-5-29-59,1 0 1,0 0 0,0 0 0,0 0 0,1 0-1,-1 0 1,1-1 0,-1 1 0,1 0 0,0-1-1,0 1 1,0-1 0,0 0 0,1 0 0,-1 0-1,1 0 1,-1 0 0,1 0 0,-1-1 0,1 1-1,0-1 1,0 0 0,0 0 0,0 0 0,0 0-1,0 0 1,0-1 0,0 1 0,0-1 0,1 0-1,-1 0 1,0 0 0,0 0 0,0 0 0,5-2-1,-4 1 116,-1 0 0,0-1 0,1 1 0,-1 0 0,0-1 0,0 0 0,0 0 0,0 0 0,0 0 0,-1-1 0,1 1 0,-1-1 0,1 1 0,-1-1 0,0 0 0,0 0 0,0 0 0,2-4 0,4-9-41,0-1 0,7-21-1,-11 28 89,11-48 159,-14 49 445,1-1 1,0 0 0,1 1-1,0-1 1,1 1 0,-1 0-1,2 0 1,7-13 0,-11 22-575,-1-1 0,1 1 0,-1-1 1,0 1-1,1 0 0,-1-1 0,1 1 0,-1 0 1,1 0-1,-1 0 0,1-1 0,-1 1 0,1 0 1,-1 0-1,1 0 0,-1 0 0,1 0 0,-1 0 1,1 0-1,-1 0 0,1 0 0,-1 0 0,1 0 1,-1 0-1,1 0 0,-1 0 0,1 0 0,-1 0 1,1 1-1,-1-1 0,1 0 0,-1 0 1,1 1-1,-1-1 0,1 0 0,-1 1 0,0-1 1,1 0-1,-1 1 0,0-1 0,1 1 0,-1-1 1,0 1-1,1-1 0,-1 1 0,16 27 45,-13-22-8,0-1-90,-1 0-27,0 0-1,1 0 0,0-1 0,0 1 0,0-1 0,1 0 0,0 1 0,-1-1 0,1-1 0,7 6 0,-11-12 43,1-1-1,0 1 1,-1 0-1,0 0 1,1 0 0,-1 0-1,0 0 1,-1-1-1,1 1 1,-1-4 0,0 5 34,0 0 0,0-1 0,-1 1 0,1 0 0,0 0 0,-1 0 0,1 0 0,-1 0 0,0 0 1,0 1-1,0-1 0,1 0 0,-2 1 0,1 0 0,0-1 0,0 1 0,0 0 0,0 0 0,-1 0 0,1 0 0,-1 1 1,1-1-1,0 1 0,-1-1 0,1 1 0,-1 0 0,1 0 0,-1 0 0,1 0 0,-1 0 0,1 1 0,-1-1 0,1 1 1,-1 0-1,1-1 0,0 1 0,0 0 0,-1 1 0,1-1 0,0 0 0,0 0 0,0 1 0,0-1 0,0 1 0,0 0 1,1 0-1,-1 0 0,-2 2 0,0 5-11,0-1-1,0 1 1,0-1 0,1 1 0,1 0-1,-1 1 1,-1 14 0,0 67 59,4-90-71,0 2-15,0-1 0,0 0 0,0 1 0,1-1 0,-1 1 0,1-1 0,-1 0 0,1 1 0,0-1 0,0 0-1,0 0 1,0 1 0,0-1 0,0 0 0,1 0 0,-1 0 0,1-1 0,-1 1 0,1 0 0,0 0 0,0-1 0,0 1 0,0-1-1,4 2 1,-2-1-12,0 0 0,0-1-1,1 0 1,-1 0-1,1 0 1,-1 0-1,1-1 1,-1 0-1,1 0 1,-1 0-1,1 0 1,6-2 0,-7 1 34,0-1 0,0 1 0,-1-1 0,1 0 0,-1 0 0,0 0 0,0-1 0,0 1 0,0-1 0,0 1 0,0-1 0,0 0 0,-1 0 0,0 0 0,1-1 0,-1 1 0,0 0 0,-1-1 0,1 0 0,-1 1 0,2-5 0,1-5 77,0 1 0,-1-1 0,0 0 0,-1 0 0,1-14 1,-2 2 164,1 10 57,-1 0 1,-1 1 0,0-1-1,-1 0 1,-6-25-1,-2 23 17,9 17-323,0 0-1,0 0 1,-1 0 0,1 0-1,0 0 1,0 0 0,-1 0-1,1 0 1,0 0 0,0 0-1,-1 0 1,1 0 0,0 0 0,0 0-1,-1 1 1,1-1 0,0 0-1,0 0 1,0 0 0,-1 0-1,1 0 1,0 1 0,0-1-1,0 0 1,0 0 0,-1 0-1,1 1 1,0-1 0,0 0-1,0 0 1,0 0 0,0 1-1,0-1 1,0 0 0,0 0-1,-1 1 1,-5 34-105,6-24-12,1 0 1,0 1-1,0-1 0,1 0 1,1 1-1,0-1 0,0 0 1,6 12-1,-7-19 77,0-1 0,0 1 0,0 0 0,1-1 0,-1 1 0,1-1 0,0 0 0,0 0-1,0 0 1,0 0 0,1 0 0,-1-1 0,1 1 0,-1-1 0,1 0 0,0 0 0,0-1 0,0 1 0,0-1 0,0 0 0,0 0 0,0 0 0,1 0-1,-1-1 1,5 0 0,-7 0 72,1 0 0,0-1 1,-1 0-1,1 0 0,-1 1 0,1-1 0,-1-1 0,0 1 0,1 0 0,-1 0 0,0-1 0,0 0 0,0 1 0,0-1 1,0 0-1,0 0 0,0 0 0,-1 0 0,1 0 0,-1 0 0,0-1 0,1 1 0,-1 0 0,0-1 0,1-4 1,4-10 415,-1 0 0,6-33 0,-7 25-175,-2 18-147,-2 3 3,1 0 0,0 1 0,0-1 0,0 0 0,0 0 0,0 1 0,1-1 0,0 0 0,-1 1 0,1 0 0,1-1 0,-1 1 0,4-4 0,-6 7-123,0 0-1,1 0 1,-1 0 0,1-1 0,-1 1 0,0 0 0,1 0 0,-1 0-1,1 0 1,-1 0 0,0 0 0,1 0 0,-1 0 0,1 0 0,-1 0-1,1 0 1,-1 0 0,0 0 0,1 0 0,-1 1 0,1-1 0,-1 0 0,0 0-1,1 0 1,-1 0 0,0 1 0,1-1 0,-1 0 0,0 0 0,1 1-1,-1-1 1,0 0 0,1 1 0,-1-1 0,0 0 0,0 1 0,0-1 0,1 1-1,-1-1 1,0 0 0,0 1 0,0-1 0,0 1 0,0 0 0,8 22-45,-7-18 62,11 46 2,-10-37-165,1 0 0,1 0 0,0-1 1,1 1-1,7 14 0,-11-28 123,-1 1 0,1-1 0,-1 1 0,1 0 0,0-1 0,0 1 0,-1-1 0,1 0 0,0 1 0,-1-1 0,1 0 0,0 1 0,0-1 0,0 0 0,0 0 0,-1 0 0,1 0 0,0 1 0,0-1 0,0 0 0,0-1 0,-1 1 0,1 0 0,0 0 0,0 0 0,0 0 0,-1-1 0,1 1 0,0 0 0,0-1 0,0 1 0,-1 0 0,1-1 0,0 1 0,-1-1 0,1 0 0,1 0 0,24-21 292,-20 15-242,112-122 1588,-118 129-1611,1 1-1,-1-1 1,1 1-1,-1-1 1,1 0 0,-1 1-1,0-1 1,1 1-1,-1-1 1,0 1-1,1-1 1,-1 1-1,0-1 1,0 1-1,1 0 1,-1-1-1,0 1 1,0-1 0,0 1-1,0 0 1,0-1-1,0 1 1,0-1-1,0 1 1,0 0-1,0-1 1,0 1-1,0-1 1,-1 2-1,3 26-111,-2-14 99,-1-4-133,0 1 1,2-1 0,-1 0 0,1 1 0,1-1 0,0 1 0,0-1-1,1 0 1,7 18 0,-9-26 84,0-1 0,-1 0 0,1 0 0,0 0 0,0 0 0,-1 0 0,1 0 0,0 0-1,0 0 1,0 0 0,0 0 0,0 0 0,1-1 0,-1 1 0,0 0 0,0-1 0,0 1 0,1-1 0,-1 1 0,0-1 0,0 0 0,1 0-1,-1 1 1,0-1 0,1 0 0,-1 0 0,1 0 0,-1 0 0,0-1 0,0 1 0,1 0 0,-1 0 0,0-1 0,1 1 0,-1-1 0,0 1-1,0-1 1,0 0 0,2 0 0,1-2 11,0 0 1,0 0-1,-1 0 0,1-1 0,-1 1 0,1-1 0,-1 0 1,-1 0-1,4-5 0,2-8 109,0 0 0,-2-1 0,0 1 0,-1-1 0,-1 0 0,0-1 0,-2 1 0,0-1 0,-1 1 0,-1-1-1,0 0 1,-7-33 0,6 46 86,0 0-1,0 1 0,-1-1 1,0 1-1,0-1 0,0 1 0,-1 0 1,0 0-1,0 0 0,0 0 1,-6-6-1,9 11-142,0 0-1,-1 0 1,1 0-1,0 0 1,-1 0 0,1 0-1,0 0 1,0 1 0,-1-1-1,1 0 1,0 0 0,0 0-1,-1 0 1,1 0 0,0 1-1,0-1 1,-1 0-1,1 0 1,0 0 0,0 1-1,0-1 1,-1 0 0,1 0-1,0 1 1,0-1 0,0 0-1,0 0 1,0 1-1,0-1 1,-1 0 0,1 0-1,0 1 1,0-1 0,0 0-1,0 1 1,0-1 0,0 0-1,0 0 1,0 1 0,0-1-1,0 0 1,1 1-1,-1-1 1,0 0 0,0 0-1,0 1 1,-1 18-198,1-17 212,1 10 58,0 0 1,0 0-1,1-1 1,0 1-1,1 0 1,1-1-1,7 19 1,4 0 7,25 38 1,4 7-242,-31-41-402,-13-33 470,0 0 0,0-1 0,0 1-1,0 0 1,0-1 0,0 1 0,0 0 0,0 0 0,0-1 0,0 1-1,0 0 1,0-1 0,-1 1 0,1 0 0,0-1 0,-1 1-1,1 0 1,0-1 0,-1 1 0,1-1 0,-1 1 0,1-1-1,-1 1 1,1-1 0,-1 1 0,1-1 0,-1 1 0,0-1 0,1 0-1,-1 1 1,1-1 0,-1 0 0,0 1 0,0-1 0,1 0-1,-1 0 1,0 0 0,1 0 0,-1 0 0,0 0 0,0 0-1,1 0 1,-2 0 0,-28 0-2907,-7 0-2217</inkml:trace>
  <inkml:trace contextRef="#ctx0" brushRef="#br0" timeOffset="11606.62">9189 185 7972,'0'0'5362,"-86"53"-13254</inkml:trace>
  <inkml:trace contextRef="#ctx0" brushRef="#br0" timeOffset="11807.25">8409 502 6147,'0'0'8003,"0"-58"-10836,20 48-5331</inkml:trace>
  <inkml:trace contextRef="#ctx0" brushRef="#br0" timeOffset="12538.69">10281 53 3105,'0'0'9770,"0"-8"-8441,1-26-467,-1 33-825,0 1 0,0-1 0,0 1 0,0-1 0,0 1 0,1-1 0,-1 1 0,0 0 1,0-1-1,1 1 0,-1-1 0,0 1 0,1-1 0,-1 1 0,0 0 0,1-1 0,-1 1 1,1 0-1,-1-1 0,0 1 0,1 0 0,-1 0 0,1-1 0,-1 1 0,1 0 0,-1 0 1,1 0-1,-1 0 0,1-1 0,-1 1 0,2 0 0,16 1 114,-14-1-14,47 3-41,56 9-1,9 0 1455,-37-11 5022,-79 11-6543,1 41 63,4 0 0,1-1 0,25 94-1,62 148 392,-71-233-460,-18-50-25,13 45-48,-16-51 40,-1-1-1,1 0 1,0 0 0,-1 0-1,0 0 1,0 1 0,0-1-1,-1 0 1,0 0 0,-1 8-1,1-11 0,0 0 1,0 1-1,0-1 0,1 0 0,-1 0 0,0 0 0,-1 0 0,1 0 0,0 0 0,0 0 1,0-1-1,0 1 0,-1 0 0,1 0 0,0-1 0,-1 1 0,1-1 0,-1 0 0,1 1 0,0-1 1,-3 0-1,-36 2 2,30-2-9,-20-1-571,1-1 1,-1-1 0,-49-12 0,72 13-105,-6-1-926,5 3-3102</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36:18.589"/>
    </inkml:context>
    <inkml:brush xml:id="br0">
      <inkml:brushProperty name="width" value="0.05" units="cm"/>
      <inkml:brushProperty name="height" value="0.05" units="cm"/>
      <inkml:brushProperty name="color" value="#E71224"/>
    </inkml:brush>
  </inkml:definitions>
  <inkml:trace contextRef="#ctx0" brushRef="#br0">51 28 2225,'0'0'9644,"0"-5"-8723,0-8 64,-1 17 1337,-5 40 432,-12 33-1865,13-50-412,-15 46 1,20-73-415,0 0 1,0 1 0,0-1-1,0 1 1,0-1-1,0 0 1,0 1 0,0-1-1,0 0 1,0 1-1,0-1 1,0 0 0,0 0-1,0 1 1,0-1-1,1 0 1,-1 1 0,0-1-1,0 0 1,0 1-1,1-1 1,-1 0 0,0 0-1,0 1 1,0-1-1,1 0 1,-1 0 0,0 0-1,1 1 1,-1-1-1,0 0 1,0 0 0,1 0-1,19 6 648,32 0-950,-37-4 486,48 4-331,-12-1 135,101 21 1,-114-16 20,1-2 1,0-2 0,1-2-1,41-1 1,-109 2-11519</inkml:trace>
  <inkml:trace contextRef="#ctx0" brushRef="#br0" timeOffset="1270.7">62 50 768,'0'0'2239,"-4"-5"-1199,-15-15 163,9 6 5477,10 14-6496,-1-1 0,1 0 1,0 1-1,-1-1 1,1 0-1,-1 1 1,1-1-1,-1 0 0,1 1 1,-1-1-1,0 1 1,1-1-1,-1 1 1,0 0-1,1-1 0,-1 1 1,0 0-1,1-1 1,-1 1-1,0 0 1,0 0-1,0-1 0,1 1 1,-1 0-1,0 0 1,-2 0 674,3 47 545,2 1 0,11 61 1,-6-73-1202,-2 0 1,1 42 0,-6-78-128,1 1 0,0-1 1,-1 0-1,1 0 1,-1 1-1,1-1 1,-1 0-1,1 0 0,0 1 1,-1-1-1,1 0 1,0 0-1,-1 0 1,1 0-1,-1 0 0,1 0 1,0 0-1,-1 0 1,1 0-1,0-1 1,-1 1-1,1 0 0,-1 0 1,1 0-1,0-1 1,0 0-1,20-5 178,-20 6-237,16-5 6,1 1 0,0 0 0,25-1 0,14-2 66,23-6-43,0 4-1,105 0 0,-164 10-65,-14 0 46,-1-1 0,0 0 0,1 0 0,-1 0 0,1-1 0,-1 0-1,9-2 1,-10 0-327,-21 2-8359,11 2 7779,-7-1-4711</inkml:trace>
  <inkml:trace contextRef="#ctx0" brushRef="#br0" timeOffset="1907.42">611 158 4722,'0'0'9162,"-8"-2"-7946,-1-1-882,-23-7 1274,11 7 3995,22 8-5422,5 4 18,-1-1 0,1 1 0,1-1-1,0 0 1,0 0 0,0-1-1,10 7 1,66 46 335,-62-45-462,10 3-43,-22-13 15,0 1-1,0 0 1,0 0 0,-1 1-1,9 8 1,-16-15-45,-1 1 0,1 0 0,0 0 0,0 0 0,-1 0 0,1 0 0,0 0 0,-1 0 0,1 0 0,-1 0 0,0 0 0,1 0 0,-1 0 0,0 1 0,0-1 0,1 0 0,-1 0 0,0 0 0,0 0 0,0 1 0,-1-1 0,1 0 0,0 0 1,0 0-1,0 0 0,-1 1 0,1-1 0,-1 0 0,1 0 0,-1 0 0,1 0 0,-1 0 0,0 0 0,1 0 0,-1 0 0,0-1 0,0 1 0,0 0 0,0 0 0,0-1 0,0 1 0,0 0 0,0-1 0,0 1 0,0-1 0,0 1 0,-1 0 0,-9 3 70,1 1 0,0-1 0,-21 5-1,23-7-45,-24 7 30,0-1 40,-47 19 1,79-27-155,0 0 0,0 1 0,1-1 0,-1 0 1,0 0-1,0 0 0,1 0 0,-1 0 0,0 0 0,0 0 0,0 1 1,1-1-1,-1 0 0,0 0 0,0 0 0,0 1 0,0-1 0,1 0 0,-1 0 1,0 0-1,0 1 0,0-1 0,0 0 0,0 0 0,0 1 0,0-1 1,0 0-1,0 0 0,1 1 0,-1-1 0,0 0 0,0 0 0,0 1 1,0-1-1,-1 0 0,1 0 0,0 1 0,0-1 0,0 0 0,0 0 1,0 1-1,0-1 0,0 0 0,0 0 0,0 0 0,-1 1 0,1-1 1,0 0-1,0 0 0,0 0 0,0 1 0,-1-1 0,1 0 0,0 0 1,0 0-1,-1 0 0,1 0 0,0 0 0,0 1 0,0-1 0,-1 0 1,1 0-1,0 0 0,0 0 0,-1 0 0,1 0 0,20 5-7416,-1-5-2546</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36:34.643"/>
    </inkml:context>
    <inkml:brush xml:id="br0">
      <inkml:brushProperty name="width" value="0.05" units="cm"/>
      <inkml:brushProperty name="height" value="0.05" units="cm"/>
      <inkml:brushProperty name="color" value="#E71224"/>
    </inkml:brush>
  </inkml:definitions>
  <inkml:trace contextRef="#ctx0" brushRef="#br0">99 677 4818,'0'0'10533,"-14"5"-9989,-43 23-181,55-26-334,0 0 1,0 0-1,0 0 1,0 0-1,0 0 0,1 0 1,-1 0-1,1 1 0,-1-1 1,1 0-1,0 1 0,0 0 1,0-1-1,0 1 0,0-1 1,0 4-1,-1 43 189,3-32-193,-2 2 50,0 3-14,1-1 0,1 1 0,4 21 0,-4-38-56,0 0 0,0 0 0,0 0 0,1-1 0,-1 1 0,1 0 0,0-1 0,1 0 0,-1 1 0,1-1 0,0 0 0,0 0 0,0 0-1,1-1 1,-1 1 0,1-1 0,0 0 0,7 5 0,-8-6-5,0-1 0,0 1 0,0-1 0,0 0 0,1 0 0,-1 0 0,0 0 0,1-1 0,-1 1-1,1-1 1,-1 0 0,0 0 0,1 0 0,-1 0 0,1-1 0,-1 1 0,5-2 0,-3 0 1,0-1 1,0 1-1,0-1 0,-1 0 1,1 0-1,-1 0 1,0 0-1,0-1 1,0 0-1,4-4 0,4-9 13,0 0 0,-1 0 0,-1-1-1,13-29 1,-2-8 328,-16 38 192,1 0 0,1 1 0,15-26 0,-21 41-528,-1 1-1,0 0 0,1-1 1,-1 1-1,0 0 0,1 0 1,-1 0-1,0-1 0,1 1 1,-1 0-1,1 0 0,-1 0 0,0 0 1,1 0-1,-1 0 0,1 0 1,-1 0-1,1 0 0,-1 0 1,0 0-1,1 0 0,-1 0 1,1 0-1,-1 0 0,0 0 0,1 0 1,-1 1-1,1-1 0,-1 0 1,0 0-1,1 0 0,-1 1 1,0-1-1,1 0 0,-1 0 1,0 1-1,0-1 0,1 0 0,-1 1 1,0-1-1,0 0 0,1 1 1,-1-1-1,0 1 0,0-1 1,0 0-1,0 1 0,1 0 0,12 22-80,-12-21 109,7 15 19,-6-10-265,1-1-1,0 0 0,0 0 1,0 0-1,1 0 1,0-1-1,0 1 0,1-1 1,5 5-1,-10-13 310,1 0 0,0 0 1,-1 0-1,0 0 0,0-1 0,0 1 0,0 0 0,0 0 0,-1 0 0,1 0 0,-1-1 0,-1-2 0,-1 4-68,0 0 0,-1 0-1,1 0 1,-1 1 0,0-1-1,1 1 1,-1 0 0,0 0-1,0 1 1,1-1 0,-1 1-1,0-1 1,0 1 0,0 0-1,0 1 1,0-1 0,0 1-1,1 0 1,-1 0 0,0 0-1,0 0 1,1 0 0,-1 1-1,1 0 1,-1 0 0,1 0 0,-6 4-1,4 1-25,1 1-1,0-1 0,0 1 0,0 0 1,1 0-1,0 0 0,0 1 1,1-1-1,0 1 0,1-1 1,0 1-1,0 0 0,1-1 1,1 18-1,0-24-38,-1 1 0,1-1 0,-1 1 0,1-1 0,0 0 0,0 1 0,0-1 0,1 0 0,-1 0 0,0 0 0,1 0 0,-1 0 0,1 0 0,0 0 0,0-1 0,0 1 0,0 0 0,0-1 0,0 0 0,0 1 0,0-1 0,0 0 0,1 0 0,-1 0 0,0-1 0,1 1 0,-1 0 0,5 0 0,1 0-188,-1 1 1,1-2-1,0 1 0,0-1 0,-1 0 1,1 0-1,0-1 0,10-2 1,-15 2 207,0-1 1,0 0 0,0 1 0,0-1-1,0 0 1,-1 0 0,1 0 0,-1-1 0,1 1-1,-1-1 1,0 1 0,0-1 0,0 0-1,0 1 1,-1-1 0,1 0 0,-1 0-1,0 0 1,0-1 0,0 1 0,0 0 0,0 0-1,-1-1 1,1-3 0,1-7 303,-1 1 0,0-1 0,-1 0 0,-3-21 0,-3 10 662,6 24-872,-1 0-1,1 0 1,0 0 0,0 0 0,-1 0-1,1 0 1,-1 0 0,1 1-1,-1-1 1,1 0 0,-1 0 0,1 0-1,-1 0 1,0 1 0,1-1-1,-1 0 1,0 1 0,0-1-1,0 1 1,0-1 0,0 0 0,0 1-78,0 1 0,1-1 1,-1 1-1,0-1 1,1 1-1,-1-1 1,1 1-1,-1-1 1,1 1-1,-1-1 1,1 1-1,0 0 1,-1-1-1,1 1 0,0 0 1,-1-1-1,1 1 1,0 0-1,0 0 1,0-1-1,0 1 1,-1 0-1,1 1 1,-2 21-39,2-23 38,-1 12-9,0 0 0,1-1 0,0 1 1,1 0-1,5 22 0,-5-31-95,0 1 0,0-1 0,0 0 0,1 0 0,-1 0 0,1-1 0,0 1 0,-1 0 0,1-1 0,1 1 0,-1-1 0,0 1 1,1-1-1,-1 0 0,1 0 0,0 0 0,-1 0 0,1-1 0,0 1 0,0-1 0,0 0 0,0 0 0,1 0 0,-1 0 0,6 1 0,-6-2 16,1 1 0,-1 0 0,0-1 0,0 0 0,0 0 0,1 0-1,-1 0 1,0 0 0,0-1 0,1 0 0,-1 1 0,0-1 0,0 0 0,0 0 0,0-1 0,0 1 0,0-1 0,-1 1 0,1-1-1,0 0 1,-1 0 0,1 0 0,2-4 0,0-1 100,-1 0 0,0-1 0,0 1 0,0-1 0,-1 0 0,-1 0 0,1 0 0,1-10 0,1-17 849,0 0 0,-3 0 1,-1-48-1,-1 50 659,0 32-995,-1 15-434,-9 67-19,1 93 0,9-170-117,0 0-1,0 0 1,0 0-1,1 0 1,-1 0-1,1 0 1,0 0 0,0 0-1,0-1 1,1 1-1,0 0 1,-1-1-1,1 1 1,0-1 0,1 1-1,-1-1 1,1 0-1,3 4 1,-2-4-9,0-1 0,0 0 0,0 0 0,0 0 0,0 0 0,0 0-1,1-1 1,-1 0 0,0 0 0,1 0 0,-1-1 0,1 1 0,-1-1 0,1 0 0,-1-1 0,7 0 0,-6 0 40,0 1 0,-1-1 0,1-1 0,-1 1 0,1-1 0,-1 0 0,0 0 0,1 0 0,-1 0 0,0-1 0,0 1 1,-1-1-1,7-6 0,-5 3 4,1 0-1,-1-1 1,0 0 0,-1 0 0,1 0 0,-1-1 0,3-9-1,0-1 145,-2-1 1,0 1-1,-1-2 0,-1 1 0,2-38 0,-4 30 211,1-40 255,-2 63-521,0 0-1,-1 1 1,1-1-1,-1 0 0,0 1 1,0-1-1,0 0 1,0 1-1,-1-1 1,1 1-1,-1 0 1,0-1-1,-4-4 1,6 8-64,0 0 0,0-1 0,-1 1 1,1 0-1,0-1 0,-1 1 0,1 0 0,-1 0 1,1-1-1,0 1 0,-1 0 0,1 0 1,-1 0-1,1-1 0,0 1 0,-1 0 0,1 0 1,-1 0-1,1 0 0,-1 0 0,1 0 1,-1 0-1,1 0 0,-1 0 0,1 0 1,0 0-1,-1 0 0,1 0 0,-1 0 0,1 1 1,-1-1-1,-9 14 68,1 19-64,7-15-11,1 1-1,1-1 1,0 1 0,2 0-1,6 33 1,-7-44-64,1-1 0,0 1 0,1 0 0,0-1 0,0 1 0,1-1-1,0 0 1,0 0 0,0-1 0,1 1 0,0-1 0,0 0 0,1 0 0,0 0 0,12 9 0,-15-14-77,0 1 0,0 0 0,0 0 0,1-1 0,-1 0 0,0 0 0,0 0 0,1 0-1,-1 0 1,1 0 0,-1-1 0,0 0 0,1 0 0,-1 0 0,1 0 0,-1 0 0,1-1 0,6-1 0,-8 1 128,1 0 1,-1-1-1,1 1 1,-1-1-1,1 0 1,-1 1-1,0-1 1,0 0-1,0 0 1,0 0-1,0-1 0,0 1 1,-1 0-1,1-1 1,-1 1-1,1-1 1,-1 0-1,0 1 1,0-1-1,0 0 1,0-5-1,2-8 396,-2 0-1,0 0 0,-2-20 0,1 9 552,0 26-933,0 1 0,0 0 1,0 0-1,0 0 0,1-1 0,-1 1 1,0 0-1,0 0 0,0 0 0,0-1 0,0 1 1,0 0-1,0 0 0,0 0 0,0-1 1,0 1-1,0 0 0,0 0 0,0-1 1,0 1-1,0 0 0,0 0 0,0 0 1,-1-1-1,1 1 0,0 0 0,0 0 1,0 0-1,0 0 0,0-1 0,0 1 1,-1 0-1,1 0 0,0 0 0,0 0 1,0-1-1,0 1 0,-1 0 0,1 0 1,0 0-1,0 0 0,0 0 0,-1 0 0,1 0 1,0 0-1,0 0 0,0 0 0,-1 0 1,1 0-1,0 0 0,0 0 0,-1 0 1,1 0-1,0 0 0,0 0 0,0 0 1,-1 0-1,1 0 0,0 0 0,0 0 1,0 0-1,-1 0 0,1 0 0,0 1 1,0-1-1,0 0 0,0 0 0,-1 0 1,1 1-1,-9 12-101,8-9-11,0-1 1,1 0 0,0 0-1,-1 1 1,1-1 0,0 0-1,1 0 1,-1 1 0,0-1 0,3 5-1,-3-6-34,1-1-1,0 0 0,-1 0 1,1 0-1,0 0 0,0 0 1,0 0-1,0 0 0,0 0 1,0 0-1,0-1 0,0 1 1,0 0-1,1-1 0,-1 1 1,0 0-1,0-1 0,1 0 1,-1 1-1,0-1 0,1 0 1,-1 0-1,0 1 1,1-1-1,-1 0 0,3-1 1,-2 1 53,-1 1 1,1-1 0,0 0 0,-1-1 0,1 1 0,0 0-1,-1 0 1,1-1 0,0 1 0,-1-1 0,1 1 0,-1-1-1,1 0 1,-1 0 0,1 0 0,-1 0 0,0 0 0,1 0 0,-1 0-1,0 0 1,0 0 0,0 0 0,0-1 0,2-2 0,-1-1 97,-1 1 0,1-1 0,-1-1 0,0 1 0,0 0 0,0 0 0,-1-6 0,2-4 23,-1 9 243,-1 0 1,1-1-1,-1 1 1,0 0-1,-1-1 1,-1-8-1,2 14-232,-1 0 0,1-1 0,-1 1 0,0 0 0,1 0 0,-1 0 0,0-1 0,0 1 0,0 0 0,0 0 0,1 0 0,-1 1 0,-1-1 0,1 0 0,0 0 0,0 0 0,0 1 0,0-1 0,-1 1 0,1-1 0,0 1 0,0-1 0,-1 1 0,1 0 0,0-1 0,-1 1 0,1 0 0,-1 0 0,1 0-1,0 0 1,-1 0 0,1 0 0,0 1 0,-3 0 0,2 0-47,0-1 0,0 1-1,0 0 1,0 1 0,1-1-1,-1 0 1,0 0 0,1 1 0,-1-1-1,1 1 1,-1-1 0,1 1-1,0 0 1,0 0 0,0-1-1,0 1 1,0 0 0,0 0 0,0 0-1,0 0 1,1 0 0,-1 0-1,1 0 1,-1 4 0,-5 54-24,5-52 18,1 4-107,-1 1 0,2-1 0,0 1 1,0-1-1,5 18 0,-5-27 77,0 0 0,0 0-1,0 0 1,1 0 0,-1 0 0,1 0-1,0 0 1,0-1 0,0 1 0,0 0-1,1-1 1,-1 0 0,1 1-1,-1-1 1,1 0 0,0-1 0,0 1-1,0 0 1,0-1 0,0 1 0,0-1-1,0 0 1,0 0 0,1 0 0,4 0-1,-2 0-94,1 0 0,-1 0 1,0-1-1,1 0 0,-1 0 0,1 0 0,-1-1 0,0 0 0,0 0 0,1-1 0,5-2 0,-7 2 145,-1-1-1,1 0 0,-1 1 0,0-2 1,0 1-1,0 0 0,0-1 1,0 0-1,-1 0 0,0 0 1,0 0-1,0 0 0,0-1 0,2-4 1,6-12 810,-1-1 0,-2 0 0,0-1 0,-1 0 0,-1 0 0,3-25 1,-7 115-2219,-2-67 1369,0 0 0,0-1 0,0 1 0,0 0 0,0 0-1,0 0 1,0 0 0,0 0 0,1 0 0,-1 0 0,0-1 0,0 1 0,0 0 0,0 0 0,0 0 0,0 0-1,1 0 1,-1 0 0,0 0 0,0 0 0,0 0 0,0 0 0,0 0 0,1 0 0,-1 0 0,0 0-1,0 0 1,0 0 0,0 0 0,1 0 0,-1 0 0,0 0 0,0 0 0,0 0 0,0 0 0,0 0 0,0 0-1,1 0 1,-1 0 0,0 1 0,0-1 0,0 0 0,0 0 0,0 0 0,0 0 0,0 0 0,1 0 0,-1 0-1,0 1 1,0-1 0,0 0 0,0 0 0,0 0 0,0 0 0,0 1 0,5-16 418,-5 14-382,0 0 0,-1 0 1,1 1-1,0-1 0,0 0 0,-1 1 1,1-1-1,0 0 0,-1 1 0,1-1 1,-1 0-1,1 1 0,-1-1 0,1 1 1,-1-1-1,1 1 0,-1-1 1,1 1-1,-1-1 0,0 1 0,1-1 1,-1 1-1,0 0 0,1-1 0,-1 1 1,0 0-1,0 0 0,1 0 0,-1 0 1,0-1-1,0 1 0,1 0 0,-1 0 1,0 0-1,0 1 0,1-1 0,-1 0 1,-1 0-1,1 0-15,-1 0 1,1 1-1,-1-1 1,1 0-1,-1 1 1,1-1-1,-1 1 0,1-1 1,-1 1-1,1-1 1,0 1-1,0 0 1,-1 0-1,1 0 0,0 0 1,0 0-1,0 0 1,0 0-1,0 0 1,-1 2-1,-1 5-10,1 0 0,0 0 0,0 0-1,1 0 1,0 0 0,1 0 0,0 1 0,0-1 0,1 0-1,0 0 1,0 1 0,1-1 0,0 0 0,0 0 0,7 14-1,-6-18-311,1 0 0,-1 0-1,1 0 1,0 0-1,0 0 1,1-1 0,-1 1-1,1-1 1,0 0 0,-1-1-1,1 1 1,0-1 0,1 0-1,-1 0 1,0-1-1,1 0 1,-1 0 0,1 0-1,-1 0 1,1-1 0,-1 0-1,11-1 1,-13 1 338,0-1-1,0 0 1,0 0 0,0 0 0,0 0-1,0-1 1,0 1 0,-1-1-1,1 0 1,0 0 0,-1 0 0,1 0-1,-1 0 1,0 0 0,0 0 0,0-1-1,0 1 1,0-1 0,0 0-1,-1 0 1,1 1 0,-1-1 0,0 0-1,2-6 1,1-4 491,0-1-1,-1 0 1,0 1-1,1-21 1,-1-127 2391,-4 102-1740,2 54-875,-1-1 0,0 1 0,-1-1 0,0 1 0,0 0 0,0-1 1,-2-5-1,-1 10 354,-1 9-545,-2 10-175,1 15 110,1 0 0,1 1 0,3-1 0,0 1 0,6 49 0,-3-72-19,0 0-1,0 0 0,1 0 0,0 0 0,7 13 1,-9-21-30,0 0 0,0-1 0,1 1 0,-1 0 0,1-1 0,0 1 0,0-1 0,0 1 0,0-1 0,0 0 0,0 0 0,1 0 0,-1 0 0,1 0 0,0 0 0,-1-1 0,1 0 1,0 1-1,0-1 0,0 0 0,0 0 0,0 0 0,4 0 0,-2-1 23,-1 0 0,0 0 1,1 0-1,-1-1 0,0 1 0,1-1 1,-1 0-1,0 0 0,0-1 0,0 1 0,0-1 1,0 0-1,0 0 0,0 0 0,5-5 1,-4 2 2,1-1 0,-2 1 1,1-1-1,0 0 0,-1-1 1,0 1-1,-1-1 0,5-9 1,-1-2 174,-1-1 1,-1 0-1,0 0 0,-1 0 1,-1 0-1,-1 0 1,-1-29 269,-1 55-454,0 12-43,-1 0 29,1-1-1,1 0 1,1-1-1,0 1 1,7 23 0,-8-37-126,0 0 0,0-1-1,1 1 1,0 0 0,0-1 0,0 1 0,0-1 0,0 0 0,1 1 0,0-1 0,-1 0 0,1-1 0,0 1 0,1 0 0,-1-1 0,0 0 0,1 0 0,-1 0 0,1 0 0,0 0 0,-1-1 0,1 1 0,0-1 0,0 0 0,0-1 0,0 1 0,0 0 0,0-1 0,7 0-1,-8 0 122,0 0 0,0 0 0,0-1 0,0 1 0,0-1 0,0 1 0,0-1 0,0 0 0,0 0 0,0 0 0,0 0 0,0-1 0,-1 1 0,1-1 0,0 0 0,2-3 0,1-1 79,-1-1 1,0 0-1,0 0 0,7-15 0,-11 21-46,39-89 1516,-29 62-578,1 2 0,23-40 0,-35 66-937,0 0-1,1-1 1,-1 1-1,0 0 1,0 0-1,0-1 1,1 1-1,-1 0 1,0 0-1,1-1 1,-1 1-1,0 0 1,0 0-1,1 0 1,-1-1-1,0 1 1,1 0-1,-1 0 1,0 0-1,1 0 0,-1 0 1,0 0-1,1 0 1,-1 0-1,0 0 1,1 0-1,-1 0 1,0 0-1,1 0 1,-1 0-1,0 0 1,1 0-1,-1 0 1,0 0-1,1 1 1,-1-1-1,0 0 1,1 0-1,-1 0 1,0 1-1,0-1 1,1 0-1,-1 0 1,0 0-1,0 1 0,1-1 1,-1 0-1,0 1 1,0-1-1,0 0 1,1 0-1,-1 1 1,0-1-1,0 0 1,0 1-1,0 0 1,9 20-126,-8-19 151,6 26-77,-6-21-286,1-1 0,-1 1 0,1-1 1,0 0-1,1 0 0,-1 0 0,1 0 0,6 9 0,-8-14 307,-1-1-1,0 0 0,0 1 1,1-1-1,-1 0 0,0 0 1,1 1-1,-1-1 0,0 0 1,1 1-1,-1-1 0,0 0 1,1 0-1,-1 0 0,1 0 1,-1 1-1,1-1 0,-1 0 1,0 0-1,1 0 0,-1 0 1,1 0-1,-1 0 0,1 0 1,-1 0-1,0 0 0,1 0 1,-1 0-1,1 0 0,-1-1 1,0 1-1,1 0 0,-1 0 1,1 0-1,-1 0 0,0-1 0,1 1 1,-1 0-1,0-1 0,1 1 1,-1 0-1,0 0 0,1-1 1,-1 1-1,0 0 0,0-1 1,0 1-1,1-1 0,-1 1 1,0 0-1,0-1 0,0 1 1,0-1-1,1 1 0,-1 0 1,0-1-1,0 1 0,0-1 1,0 1-1,0-1 0,0 0 1,3-27 241,-3 24-158,0 0 1,-1 0-1,1 1 0,0-1 1,-1 1-1,0-1 1,0 0-1,0 1 0,0 0 1,-1-1-1,-2-4 1,2 6-16,1 0 1,-1 0 0,1 1 0,-1-1 0,0 0-1,0 1 1,0 0 0,0-1 0,0 1 0,0 0-1,0 0 1,-1 0 0,1 0 0,0 0 0,0 1-1,-1-1 1,1 1 0,-1 0 0,-2-1 0,1 1-23,-1-1 0,1 1 0,0 0 0,0 0 0,-1 1 0,1-1 1,0 1-1,0 0 0,0 0 0,0 1 0,0-1 0,0 1 0,0-1 0,0 1 1,1 1-1,-6 3 0,5-2-10,-1 0 0,2 1 0,-1 0 0,0 0 0,1 0 0,0 0 0,0 0 0,0 1 0,1-1 0,0 1 0,-2 7 0,1-3 6,0 1 1,0 0 0,1 0-1,1 0 1,0 0 0,0 0-1,1 0 1,2 17-1,-1-24-91,-1-1 0,1 0-1,0 1 1,0-1-1,0 0 1,1 0 0,-1 1-1,1-1 1,0 0 0,-1-1-1,1 1 1,1 0-1,-1 0 1,0-1 0,1 1-1,-1-1 1,1 0-1,0 0 1,-1 0 0,1 0-1,0 0 1,0-1-1,1 1 1,-1-1 0,0 0-1,0 0 1,1 0-1,-1 0 1,0-1 0,6 1-1,-4 0-52,0-1 0,0 1 0,0-1 0,0 0 0,0-1 1,0 1-1,0-1 0,0 0 0,-1 0 0,1 0 0,0-1 0,-1 0 0,1 0 0,-1 0 0,1 0 0,-1-1 0,6-4 0,-5 2 191,-1 0 0,0 0 0,0-1 0,0 1 0,-1-1 0,1 0 0,-1 0 0,-1 0 0,1 0 0,-1-1 0,-1 1 0,3-12 0,1-14 1299,-2 0 0,-1-61 1,-2 73-781,1 20-574,-1 0-1,0 0 1,0-1 0,0 1 0,0 0-1,0 0 1,0 0 0,0-1 0,0 1-1,0 0 1,0 0 0,0 0-1,0-1 1,0 1 0,0 0 0,0 0-1,-1 0 1,1-1 0,0 1-1,0 0 1,0 0 0,0 0 0,0-1-1,0 1 1,0 0 0,-1 0 0,1 0-1,0 0 1,0 0 0,0-1-1,0 1 1,-1 0 0,1 0 0,0 0-1,0 0 1,0 0 0,-1 0 0,1 0-1,0 0 1,0 0 0,0 0-1,-1 0 1,1 0 0,0 0 0,0 0-1,0 0 1,-1 0 0,1 0 0,0 0-1,0 0 1,0 0 0,-1 0-1,1 0 1,0 0 0,0 0 0,0 0-1,-1 0 1,1 0 0,0 0-1,0 1 1,-10 10-72,8-4-22,0 0 1,0 0 0,1 0-1,0 0 1,1 0-1,-1 0 1,1 1-1,1-1 1,-1 0 0,1 0-1,1 0 1,-1 0-1,1 0 1,0 0-1,1 0 1,0 0 0,0-1-1,0 1 1,1-1-1,0 0 1,6 8-1,-6-10-155,-1-1-1,1 0 0,0 0 1,0-1-1,0 1 0,0-1 0,0 0 1,0 0-1,0 0 0,1-1 0,6 2 1,-9-2 228,1-1 1,-1 1 0,0-1-1,0 0 1,0 0 0,1 0-1,-1 0 1,0 0 0,0 0-1,0-1 1,1 1 0,-1-1-1,0 0 1,0 1 0,0-1-1,0 0 1,0 0 0,0 0-1,0-1 1,0 1 0,-1 0-1,1-1 1,0 1 0,-1-1-1,2-2 1,9-14 918,-2 0 0,0-1 0,7-21 0,20-37 1852,-35 133-2298,-2-47-546,0 1-1,1 0 1,0 0 0,0-1 0,1 1-1,1-1 1,3 11 0,-5-18 15,0 0 1,0 0 0,0 0-1,0 0 1,0 0 0,1 0-1,-1 0 1,1 0 0,-1-1-1,1 1 1,0-1 0,-1 1-1,1-1 1,0 1-1,0-1 1,0 0 0,0 0-1,1 0 1,-1 0 0,0 0-1,0-1 1,0 1 0,1-1-1,-1 1 1,0-1 0,1 0-1,-1 0 1,0 0 0,1 0-1,-1 0 1,0 0-1,1-1 1,-1 1 0,0-1-1,4-1 1,-3 0 70,1 1 1,-1-1-1,0 0 1,1 0-1,-1-1 1,0 1-1,-1-1 0,1 1 1,0-1-1,-1 0 1,1 0-1,-1 0 1,3-5-1,26-52 677,-21 39-130,2-4-20,-7 13-157,0 1 0,1-1 0,0 1 0,1 1 0,13-17 0,-12 65-190,2 144-4291</inkml:trace>
  <inkml:trace contextRef="#ctx0" brushRef="#br0" timeOffset="185.62">1546 380 5042,'0'0'961</inkml:trace>
  <inkml:trace contextRef="#ctx0" brushRef="#br0" timeOffset="1319.16">3010 670 4834,'0'0'12937,"-2"-7"-11638,1 6-1256,1-1 23,-1 0 0,1-1 0,-1 1 0,0 0 0,0 0 1,0 0-1,0 0 0,0 1 0,0-1 0,0 0 0,-1 0 0,1 1 0,-1-1 0,1 1 0,-1-1 0,1 1 1,-1-1-1,0 1 0,0 0 0,0 0 0,0 0 0,0 0 0,0 0 0,0 1 0,0-1 0,0 0 0,0 1 0,0 0 1,0-1-1,-3 1 0,-3 0 25,1 0 0,-1 0 0,1 0 1,-1 1-1,1 0 0,0 1 0,-1 0 0,1 0 1,-11 5-1,14-5-83,1 0-1,-1 0 1,1 1-1,0 0 1,-1-1 0,1 1-1,1 0 1,-1 1-1,0-1 1,1 0 0,0 1-1,-1-1 1,1 1-1,1 0 1,-1 0 0,0 0-1,1 0 1,0 0 0,-1 4-1,1-3-4,0-1 0,0 1-1,1 0 1,-1 0 0,1 0 0,0-1-1,0 1 1,1 0 0,-1 0-1,1-1 1,0 1 0,3 7 0,-3-10-3,1 1 0,-1-1 0,1 0 0,0 0 0,-1 0 0,1 1 0,0-2 0,0 1 0,1 0 0,-1 0 1,0-1-1,0 1 0,1-1 0,-1 0 0,1 0 0,0 1 0,-1-2 0,1 1 0,0 0 0,-1-1 0,1 1 0,4-1 1,-1 2-21,0-2 0,1 1 0,-1-1 0,1 0 0,-1 0 0,1-1 0,-1 1 0,1-2 0,-1 1 0,12-5 0,-15 5 13,0-1 0,1-1-1,-1 1 1,0 0 0,0-1-1,-1 0 1,1 0 0,0 0-1,-1 0 1,0 0 0,1 0-1,-1 0 1,-1-1 0,1 1 0,0-1-1,-1 0 1,0 1 0,0-1-1,1-5 1,1-5 51,-2 1 1,0-1-1,-1-25 0,-1 12 315,-1 50-434,1-22 28,0 1 0,1 0 0,-1-1 0,1 1 0,-1 0 0,1 0 0,0-1 0,0 1 0,0 0 0,0 0 0,0 0 0,0-1 0,0 1 0,1 0 0,-1 0 0,1-1 0,-1 1 0,1 0 0,0-1 0,-1 1 0,1 0 0,0-1 0,0 1 0,0-1 0,0 0 0,0 1 0,1-1 0,-1 0 0,0 1 0,1-1 0,-1 0 0,1 0 0,-1 0-1,3 1 1,3 1-138,0-1 0,0 1-1,1-1 1,-1-1 0,1 1-1,-1-1 1,1-1 0,0 1-1,-1-1 1,1 0-1,-1-1 1,1 0 0,0 0-1,-1-1 1,0 0 0,1 0-1,-1-1 1,0 0 0,0 0-1,0 0 1,-1-1-1,1 0 1,-1 0 0,9-8-1,-9 4 185,0 1 1,-1-1-1,0 0 0,0 0 0,-1-1 0,0 0 0,0 1 0,-1-1 0,0 0 0,-1-1 0,3-14 0,-2-10 1730,-1-65 0,-3 57 1740,-8 46-2701,6 3-752,-1-1 1,1 1-1,0 0 0,1-1 1,-1 1-1,1 0 1,1 1-1,-2 11 0,-4 66 23,7-82-30,-1 375 201,3-356-198,1 0 0,10 42-1,-10-53-25,0 0-1,1-1 1,0 1 0,1-1-1,1 0 1,-1 0 0,11 12-1,-15-20 9,1 0 0,-1 0 0,1-1 0,0 1 0,-1-1-1,1 1 1,0-1 0,0 0 0,0 0 0,0 0 0,0 0 0,0 0-1,0 0 1,1 0 0,-1-1 0,0 1 0,0-1 0,1 0-1,-1 1 1,0-1 0,0 0 0,1 0 0,-1 0 0,0-1 0,0 1-1,1-1 1,-1 1 0,0-1 0,0 0 0,0 0 0,0 0-1,0 0 1,0 0 0,0 0 0,0 0 0,0-1 0,0 1 0,0-1-1,-1 1 1,1-1 0,-1 0 0,1 1 0,-1-1 0,0 0 0,0 0-1,0 0 1,0 0 0,1-3 0,4-9 10,-1-1 0,0 1 0,-2-1 0,1 0 1,-2 0-1,0 0 0,-1 0 0,0 0 0,-1 0 0,-3-20 0,1 25-2,1-1 1,-2 1-1,1 1 0,-1-1 0,-1 0 1,0 1-1,-6-12 0,7 16-4,-1 0 1,1 0-1,-1 0 1,0 0-1,-1 1 1,1 0-1,-1-1 0,1 2 1,-1-1-1,-1 0 1,1 1-1,-10-4 1,-21-1-792,16 8-2208,20 0 2753,-1 0 0,1 0 0,0 0-1,-1 0 1,1 0 0,0 0 0,-1 0 0,1 0-1,0 1 1,-1-1 0,1 0 0,0 0 0,-1 0-1,1 0 1,0 1 0,-3 3-3227,3-4 3227,0 1 0</inkml:trace>
  <inkml:trace contextRef="#ctx0" brushRef="#br0" timeOffset="2816.53">3813 349 10709,'0'0'8036,"-7"14"-7473,-1 3-390,1 1 0,1-1 1,0 1-1,1 0 1,1 1-1,-3 29 0,6-21-104,-1 4-17,2 1 0,5 42-1,-5-67-46,1 1-1,1-1 1,-1 0-1,1 0 1,1 0-1,-1 0 1,1 0-1,0-1 1,1 1-1,-1-1 1,1 0-1,1 0 1,-1 0 0,1 0-1,10 8 1,-13-12-19,0 0 1,0-1-1,1 1 1,-1-1-1,0 0 1,1 0-1,-1 0 1,1 0-1,0 0 1,-1 0-1,1-1 1,0 1-1,-1-1 1,1 0-1,0 1 1,-1-1-1,1-1 1,0 1-1,0 0 1,-1-1-1,1 1 1,0-1 0,3-1-1,-3 0-8,1 0-1,-1 0 1,1-1 0,-1 1-1,0-1 1,0 0-1,0 1 1,0-1 0,0-1-1,-1 1 1,1 0 0,-1-1-1,0 1 1,3-6 0,0-6 219,0 0 1,-1 0-1,-1-1 1,0 1-1,-1-1 1,-1 0 0,0 1-1,-2-21 1,1 19-122,0 17 121,-1 0-195,0 0 0,0 1 0,0-1 0,0 1-1,0-1 1,0 1 0,0 0 0,0-1 0,0 1 0,1 0 0,-1 0 0,0-1-1,1 1 1,-1 0 0,0 0 0,1 0 0,-1 0 0,1 0 0,-1 0-1,1 0 1,0 0 0,-1 0 0,1 0 0,0 0 0,0 0 0,0 0-1,0 0 1,0 0 0,0 1 0,0 0 0,1 37-143,-1-38 84,1 0-1,0 0 1,-1 0-1,1 0 1,0 0-1,-1 0 1,1 0-1,0 0 1,0 0-1,0 0 1,0 0-1,0 0 0,0-1 1,0 1-1,0 0 1,0-1-1,0 1 1,0-1-1,0 1 1,1-1-1,-1 1 1,0-1-1,0 0 0,1 0 1,-1 0-1,0 0 1,0 0-1,1 0 1,-1 0-1,0 0 1,2 0-1,-1 0-15,0 0 0,0 0-1,-1-1 1,1 1 0,0 0-1,0-1 1,0 1 0,-1-1 0,1 1-1,0-1 1,-1 0 0,1 0 0,0 0-1,-1 0 1,1 0 0,-1 0-1,1 0 1,-1 0 0,0-1 0,3-2-1,-2-4 150,0-1-1,0 0 1,0 1-1,-1-1 1,0 0-1,-1 0 1,0 1-1,0-1 1,-3-13-1,3 21-31,0 0-1,-1 0 1,1 0-1,0 0 1,-1-1-1,1 1 0,-1 0 1,1 0-1,-1 1 1,0-1-1,1 0 1,-1 0-1,0 0 1,0 0-1,0 0 0,0 1 1,1-1-1,-1 0 1,0 1-1,0-1 1,0 1-1,0-1 1,0 1-1,-1-1 1,1 1-1,0 0 0,0 0 1,0-1-1,0 1 1,0 0-1,0 0 1,-1 0-1,1 0 1,0 0-1,0 0 0,0 1 1,0-1-1,-2 1 1,1-1-33,-1 1 1,1 0 0,-1 0-1,1 0 1,0 0-1,0 0 1,-1 0 0,1 1-1,0-1 1,0 1-1,0-1 1,0 1-1,1 0 1,-1 0 0,0 0-1,-1 2 1,0 5 4,-1-1 0,1 1 0,1 0 0,0 0 0,0 1 0,1-1 0,0 0 0,0 1 0,1-1 0,1 0 0,-1 1 0,1-1 0,4 13 0,-4-17-18,0 0 1,0-1-1,1 1 1,-1 0 0,1 0-1,1-1 1,-1 1-1,1-1 1,0 1-1,-1-1 1,2 0 0,-1 0-1,0 0 1,1-1-1,0 1 1,0-1-1,0 0 1,0 0 0,1-1-1,-1 1 1,1-1-1,-1 0 1,1 0-1,0 0 1,7 1 0,-7-2-43,-1 0 1,0 0-1,1-1 1,-1 0-1,0 0 0,1 0 1,-1-1-1,0 1 1,1-1-1,-1 0 1,0 0-1,0 0 1,0-1-1,0 0 1,0 0-1,0 0 1,0 0-1,0 0 1,-1-1-1,1 1 1,3-5-1,-2 1 47,1-1 0,-1 0 0,-1-1 0,1 1 0,-1-1 0,-1 0-1,1 0 1,-1 0 0,3-17 0,0-10 130,-1-1 0,-1 0 0,-3 0 0,-4-61-1,3 89 62,-1 0 0,1 0 1,-2 0-1,1 0 0,-1 0 0,0 0 0,-1 0 0,0 1 0,0 0 0,-5-9 0,8 16-178,0 0 0,0 0 1,0-1-1,-1 1 1,1 0-1,0 0 0,0-1 1,0 1-1,-1 0 0,1 0 1,0-1-1,0 1 0,-1 0 1,1 0-1,0 0 0,0 0 1,-1-1-1,1 1 0,0 0 1,-1 0-1,1 0 1,0 0-1,-1 0 0,1 0 1,0 0-1,0 0 0,-1 0 1,1 0-1,0 0 0,-1 0 1,1 0-1,0 0 0,-1 0 1,1 0-1,0 0 0,-1 0 1,1 1-1,0-1 1,0 0-1,-1 0 0,1 0 1,0 0-1,0 1 0,-1-1 1,1 0-1,0 0 0,0 0 1,-1 1-1,1-1 0,0 0 1,0 1-1,-8 15-55,4 3 56,0 1 0,1-1 1,1 1-1,1 0 0,3 35 0,-1-25-3,-1-11-5,2-1 0,0 0 0,1 0 0,7 21 0,-8-32-33,0 0 0,1 0 0,0-1 0,0 1 0,0-1 0,1 1 0,-1-1 0,2 0 0,-1-1 0,1 1 0,-1-1 0,2 0 0,8 7 0,-11-10-54,0 0 0,0 0 0,0-1 0,0 1 0,1-1 0,-1 0 0,1 0 0,-1 0 0,1 0 0,-1-1 0,1 0 0,-1 1 0,1-1 0,-1-1 0,1 1 0,-1 0 0,1-1 0,-1 0 0,1 0 0,3-1 0,-2 0 51,0-1 0,0 1 1,-1-1-1,1 0 1,-1 0-1,0 0 0,0-1 1,0 1-1,-1-1 0,1 0 1,-1 0-1,5-8 0,-1 0 31,-1 0 0,-1-1-1,0 0 1,0 0-1,-1 0 1,-1 0-1,0-1 1,1-18-1,-1-17 662,-4-49 0,0 36 1066,1 61-1489,-3 9-127,-2 15-110,1-1 1,1 1-1,1 0 0,1 1 1,1-1-1,1 0 0,5 27 1,-4-38-11,0-1-1,1 0 1,0 0 0,1 0 0,0 0 0,0 0-1,9 13 1,-10-20-81,-1 0-1,1-1 1,0 1 0,-1-1-1,2 0 1,-1 0-1,0 0 1,1 0 0,-1 0-1,1-1 1,0 0-1,-1 0 1,1 0 0,0 0-1,1 0 1,-1-1-1,0 0 1,0 1 0,1-2-1,-1 1 1,9 0-1,-9-1-2,-1 0-1,1 0 0,0 0 0,0-1 1,0 0-1,-1 0 0,1 0 0,0 0 1,-1 0-1,1 0 0,-1-1 0,1 0 1,-1 0-1,0 0 0,6-4 0,-5 1 71,0 0 0,-1 1 0,1-1 0,-1 0 0,0-1 0,0 1-1,-1 0 1,1-1 0,2-9 0,-1-2 119,0 0 0,-1 0-1,-1-1 1,-1 1 0,0-1-1,-1 1 1,-5-30 0,5 43 3,-1 0 0,0 0 1,-1 0-1,1 0 0,-1 0 0,1 0 1,-5-5-1,5 7-51,0 1 1,0 0-1,0-1 0,0 1 1,0 0-1,0 0 1,-1-1-1,1 1 0,0 0 1,-1 0-1,1 1 1,-1-1-1,1 0 0,-1 0 1,1 1-1,-1-1 0,1 1 1,-1-1-1,0 1 1,-2-1-1,3 2-49,0-1 1,0 1-1,0 0 1,0-1-1,1 1 0,-1 0 1,0-1-1,0 1 1,1 0-1,-1 0 0,0 0 1,1 0-1,-1-1 1,1 1-1,-1 0 0,1 0 1,-1 0-1,1 0 1,0 0-1,-1 1 0,1-1 1,0 0-1,0 0 1,0 0-1,0 0 0,0 0 1,0 0-1,0 2 1,2 33 14,2-28-8,0 0-1,1 0 0,-1 0 0,1 0 0,1-1 0,0 0 0,0 0 0,0-1 0,1 1 1,10 7-1,13 14 10,-24-22-38,7 9-643,22 28 1,-32-39 538,0 1 1,-1-1-1,1 1 1,-1 0 0,0 0-1,0 0 1,-1 0-1,1 0 1,-1 0-1,0 1 1,0 7-1,-1-12 75,-1 0 0,1 0-1,0 0 1,-1 0 0,1 0-1,-1 0 1,1 0-1,-1 0 1,0 0 0,1-1-1,-1 1 1,0 0 0,1 0-1,-1-1 1,0 1-1,0 0 1,0-1 0,0 1-1,0-1 1,0 1 0,0-1-1,0 0 1,0 1-1,0-1 1,0 0 0,0 0-1,0 0 1,0 0-1,0 1 1,0-1 0,-1-1-1,-43 2-1059,34-1 510,3 0 298,-13-3-2186,20 3 2258,0 0 0,1-1 0,-1 1-1,0-1 1,1 0 0,-1 1 0,1-1 0,-1 1-1,1-1 1,-1 0 0,1 1 0,0-1 0,-1 0-1,1 0 1,0 1 0,0-1 0,-1 0 0,1 0-1,0 1 1,0-1 0,0 0 0,0 0 0,0 0-1,0 1 1,0-2 0,0-11-5876</inkml:trace>
  <inkml:trace contextRef="#ctx0" brushRef="#br0" timeOffset="3701.86">5162 615 9941,'0'0'13977,"0"-3"-13609,0-4-321,-3 8-19,-3 18 1,-4 32 112,10-49-172,0 0 0,0-1 0,0 1 0,0 0 0,0-1 0,0 1-1,1 0 1,-1 0 0,1-1 0,-1 1 0,1-1 0,-1 1 0,1 0 0,0-1 0,0 1 0,0-1-1,0 0 1,0 1 0,0-1 0,1 0 0,-1 1 0,3 1 0,-2-2-63,1 0 0,-1-1 1,1 1-1,-1 0 0,1-1 1,0 1-1,-1-1 0,1 0 1,0 0-1,-1 0 0,1 0 1,0-1-1,-1 1 0,1-1 1,3 0-1,-2-1 61,0 0 1,-1 0-1,1 0 1,0 0-1,-1-1 1,0 1-1,1-1 1,-1 0-1,0 0 1,0 0-1,-1 0 0,1-1 1,-1 1-1,0-1 1,0 1-1,0-1 1,0 0-1,0 0 1,1-5-1,2-5 84,-1 0 1,0-1-1,-1 0 0,1-16 0,-2 19 117,-1 1 85,1-1-1,-2 1 1,1 0-1,-2-1 0,1 1 1,-1 0-1,-4-13 1,5 24-239,0-1 0,0 1 0,0-1 0,0 1 0,0 0 0,-1-1 1,1 1-1,0 0 0,0-1 0,0 1 0,-1-1 0,1 1 0,0 0 1,0 0-1,-1-1 0,1 1 0,0 0 0,-1-1 0,1 1 0,-1 0 0,1 0 1,0 0-1,-1-1 0,1 1 0,0 0 0,-1 0 0,1 0 0,-1 0 0,1 0 1,-1 0-1,1 0 0,0 0 0,-1 0 0,1 0 0,-1 0 0,1 0 1,-1 0-1,1 0 0,0 0 0,-1 0 0,1 1 0,-1-1 0,0 0-19,0 1-1,0 0 1,0-1-1,0 1 1,1 0 0,-1 0-1,0-1 1,0 1-1,0 0 1,1 0-1,-1 0 1,1 0-1,-1 0 1,1 0-1,-1 1 1,-2 6-24,1 1 0,1-1 1,0 1-1,0 0 0,1-1 0,0 1 0,0 0 1,1-1-1,0 1 0,0-1 0,1 1 0,1-1 1,-1 0-1,1 0 0,0 0 0,7 11 0,-7-13-199,0-1 1,0 1-1,1-1 0,0 0 0,0 0 0,0-1 0,1 1 0,-1-1 1,1 0-1,0 0 0,1 0 0,-1-1 0,1 1 0,-1-1 0,1-1 0,0 1 1,0-1-1,0 0 0,0-1 0,0 1 0,1-1 0,10 1 0,-14-2 215,0 0 1,0 0-1,0 0 0,0-1 0,-1 1 0,1-1 0,0 0 0,0 1 1,0-1-1,-1 0 0,1-1 0,-1 1 0,1 0 0,-1-1 0,3-1 0,-1-1 176,-1 0-1,1 0 1,-1-1-1,0 1 1,0-1-1,-1 0 1,3-6-1,44-115 5764,-49 126-5806,10 8-118,-1 6 0,-1 0 1,8 21-1,-10-21-388,0 0 1,17 26-1,-22-39 359,-1-1 0,1 1 0,-1 0-1,1 0 1,0 0 0,-1 0 0,1-1-1,0 1 1,-1 0 0,1-1-1,0 1 1,0-1 0,0 1 0,0-1-1,0 1 1,0-1 0,0 1 0,-1-1-1,1 0 1,0 1 0,0-1 0,0 0-1,0 0 1,1 0 0,-1 0-1,0 0 1,0 0 0,0 0 0,0 0-1,0 0 1,0-1 0,0 1 0,0 0-1,-1-1 1,1 1 0,0-1 0,0 1-1,0-1 1,0 1 0,0-1-1,0 1 1,-1-1 0,1 0 0,0 0-1,-1 1 1,1-1 0,0 0 0,-1 0-1,1 0 1,-1 0 0,1 0 0,5-8 113,-1 0 1,0 0 0,7-18 0,-10 21-150,8-19 434,-5 12 20,0 0 1,0 1-1,1 0 1,8-12 0,-13 24-385,-1 0 0,0 0 1,0 0-1,1 0 1,-1-1-1,0 1 0,0 0 1,1 0-1,-1 0 0,0 0 1,0 0-1,1 0 1,-1 0-1,0 0 0,1 0 1,-1 0-1,0 0 0,1 0 1,-1 0-1,0 0 1,0 0-1,1 0 0,-1 0 1,0 0-1,0 0 1,1 1-1,-1-1 0,0 0 1,0 0-1,1 0 0,-1 0 1,0 0-1,0 1 1,1-1-1,-1 0 0,0 0 1,0 1-1,0-1 1,0 0-1,1 0 0,-1 1 1,0-1-1,0 0 0,0 0 1,0 1-1,0-1 1,0 0-1,0 1 0,0-1 1,0 0-1,0 1 0,8 17-129,-8-17 141,0 0-35,7 16-179,-1 1 0,-1-1-1,-1 1 1,-1 0 0,2 24 0,-5-40 38,-1 5-2316,-6-5-2077,-9-2-4934</inkml:trace>
  <inkml:trace contextRef="#ctx0" brushRef="#br0" timeOffset="3890.2">4921 107 12710,'0'0'4066</inkml:trace>
  <inkml:trace contextRef="#ctx0" brushRef="#br0" timeOffset="4540.28">6366 422 5923,'0'0'11135,"0"-8"-9937,0 3-1187,1-1 501,0-1-1,0 1 1,-1-1-1,0 0 1,-1 1-1,1-1 1,-3-9 0,2 15-500,0 0 1,0 1 0,0-1 0,0 0 0,0 0 0,0 0 0,0 1 0,0-1-1,0 0 1,0 1 0,0-1 0,-1 1 0,1-1 0,0 1 0,0 0 0,0-1 0,-1 1-1,1 0 1,-2 0 0,-31 0 92,23 0-67,8 0-41,1 0 0,-1 0 0,0 0 0,1 1 0,-1-1 0,1 1 0,-1-1 0,1 1 1,-1 0-1,1 0 0,-1 0 0,1 1 0,0-1 0,0 0 0,-1 1 0,1-1 0,0 1 0,1 0 0,-1 0 1,0 0-1,0 0 0,1 0 0,-1 0 0,1 0 0,0 1 0,-1-1 0,1 0 0,0 1 0,0-1 0,1 1 1,-1-1-1,0 1 0,1-1 0,0 1 0,-1 0 0,1-1 0,0 1 0,1-1 0,-1 1 0,0 0 0,1-1 1,-1 1-1,2 2 0,-1-3 5,0 0 0,0 1 0,0-1 0,1 0 0,-1 0 0,0 0 0,1 0 0,0 0 0,0-1 0,-1 1 0,1 0 0,0-1 0,0 1 0,0-1 0,4 2 0,41 18 53,-29-15-54,-5 0 0,0 0 1,0 1 0,0 0 0,-1 1-1,17 14 1,-25-18-24,0 0 0,0 0 0,0 0 0,0 1 0,-1-1 0,0 1 0,0 0 0,0 0 0,-1 0 1,1 1-1,-1-1 0,0 0 0,-1 1 0,0-1 0,1 1 0,-1 10 0,0-13-11,-1 0 0,0 0 1,0 0-1,0 1 0,-1-1 0,1 0 1,-1 0-1,0 0 0,1 0 1,-2 0-1,1-1 0,-2 6 0,1-6 18,1-1 0,-1 1 0,1-1-1,-1 1 1,0-1 0,0 0 0,0 0-1,1 0 1,-1 0 0,0 0 0,0 0 0,0 0-1,-1-1 1,1 1 0,0-1 0,0 0-1,0 1 1,-4-1 0,-1 0 21,1 1 1,-1-1 0,1 0-1,0-1 1,-1 1-1,1-1 1,-1-1-1,1 1 1,-7-4-1,9 3-25,1 0-1,-1 0 1,1 0 0,0 0-1,-1-1 1,1 1-1,0-1 1,1 0-1,-1 0 1,0 0 0,1-1-1,0 1 1,0-1-1,0 1 1,-3-8-1,2-2-1825</inkml:trace>
  <inkml:trace contextRef="#ctx0" brushRef="#br0" timeOffset="4991.83">6643 513 5186,'0'0'11451,"-3"1"-11203,0 0-190,0 0-1,0 1 1,0 0-1,0-1 1,0 1 0,1 0-1,-1 0 1,1 0-1,-1 1 1,1-1 0,0 1-1,0-1 1,0 1-1,0 0 1,0 0 0,0 0-1,1 0 1,0 0-1,-1 0 1,1 0 0,-1 5-1,2-8-54,1 1 0,-1-1 0,0 1 0,0-1 0,1 1 0,-1-1 0,0 1 0,1-1 0,-1 1 0,0-1 0,1 0 0,-1 1 0,1-1 0,-1 0 0,1 1 0,-1-1 0,1 0 0,-1 1 0,1-1 0,-1 0 0,1 0 0,-1 0 0,1 1 0,-1-1 0,1 0 0,-1 0 0,1 0 0,0 0 0,-1 0 0,1 0 0,0 0 0,24 0 150,-17-1-119,-5 1-32,0 0 1,0 0-1,0-1 1,0 1-1,0-1 0,0 0 1,0 0-1,0 0 0,0 0 1,0 0-1,0-1 1,-1 1-1,1-1 0,-1 0 1,1 0-1,-1 0 0,1 0 1,-1 0-1,0 0 1,0-1-1,0 1 0,0-1 1,-1 1-1,1-1 0,-1 0 1,2-4-1,1-3 281,-1 1 0,-1-1 1,0 0-1,0 0 0,-1 0 0,0 0 0,0-11 0,-1 20-250,-1 0 0,1 0-1,0 0 1,0 0 0,-1 0 0,1 0-1,0 0 1,-1 0 0,1 0 0,-1 0-1,1 0 1,-1 1 0,1-1 0,-1 0-1,0 0 1,1 0 0,-1 1-1,0-1 1,0 0 0,0 1 0,1-1-1,-1 1 1,0-1 0,0 1 0,0-1-1,0 1 1,0 0 0,0-1 0,0 1-1,0 0 1,0 0 0,0 0 0,0 0-1,0 0 1,0 0 0,0 0-1,0 0 1,0 0 0,-2 1 0,0-1-32,-1 0 0,1 1 0,0 0 0,-1 0 0,1 0 1,0 0-1,-1 0 0,1 0 0,0 1 0,0 0 0,-4 2 0,2 2-9,0-1 0,1 1 0,-1 0 0,1 1 0,0-1 0,1 1 0,-1-1 0,1 1 0,1 0 0,-1 0 0,1 1 0,0-1 0,1 0 0,0 1 0,0-1 0,1 1 0,-1-1 0,2 1 0,-1-1 0,3 13 0,-2-17-117,1 0 1,-1-1-1,1 1 0,0-1 0,-1 1 0,1-1 0,0 0 0,1 0 0,-1 0 0,0 0 1,0 0-1,1 0 0,-1-1 0,1 1 0,0-1 0,-1 1 0,1-1 0,0 0 0,0 0 1,0-1-1,0 1 0,5 0 0,9 2-1379,0-2 1,29 0-1,-36-1 353,30 0-3654</inkml:trace>
  <inkml:trace contextRef="#ctx0" brushRef="#br0" timeOffset="7843.7">6959 471 7283,'0'0'9866,"-8"-14"-8217,-30-41-379,38 53-1229,-1 1-1,0 0 1,0 0 0,-1 0 0,1 0-1,0 0 1,0 0 0,0 0 0,-1 0-1,1 0 1,0 0 0,-1 1 0,1-1 0,-1 1-1,1-1 1,-1 1 0,1-1 0,-1 1-1,1 0 1,-1 0 0,1 0 0,-1 0-1,0 0 1,1 0 0,-1 0 0,1 0-1,-1 1 1,1-1 0,-1 1 0,1-1-1,-1 1 1,1-1 0,-2 2 0,-2 1 32,1 0 0,0 0 0,0 1 0,0-1 0,0 1 0,-4 6 0,2-3-34,0 0 1,1 1 0,1 0-1,-1 0 1,1 0-1,1 0 1,-1 1 0,2 0-1,-1-1 1,1 1-1,0 0 1,1 0-1,0 0 1,0 0 0,1 1-1,0-1 1,1 0-1,2 15 1,-2-22-45,0 0 1,0 0-1,0 0 1,0 0-1,0 0 0,1-1 1,-1 1-1,1 0 0,-1 0 1,1-1-1,-1 1 0,1-1 1,0 0-1,0 1 0,0-1 1,-1 0-1,1 0 1,1 0-1,-1 0 0,0 0 1,0-1-1,0 1 0,0-1 1,0 1-1,1-1 0,-1 0 1,0 0-1,0 0 0,1 0 1,2-1-1,-1 1-2,0 0 0,1-1-1,-1 0 1,0 1-1,0-2 1,0 1 0,-1 0-1,1-1 1,0 0 0,0 1-1,-1-2 1,1 1 0,-1 0-1,0-1 1,5-4 0,-2-2 54,0-1 1,-1 0-1,0 0 1,-1-1-1,0 1 1,-1-1-1,4-22 1,-1-8 3573,-8 127-3490,0-29-44,7 74 0,-4-127-87,-1-1 1,1 1-1,0 0 1,0-1-1,0 1 1,1 0-1,-1-1 1,1 0-1,0 1 1,0-1-1,0 0 1,0 0 0,0 0-1,4 4 1,-4-6 0,-1 0 0,1 0 1,-1 0-1,1-1 1,-1 1-1,1 0 0,0 0 1,-1-1-1,1 1 1,0-1-1,-1 0 1,1 1-1,0-1 0,-1 0 1,1 0-1,0 0 1,0 0-1,-1 0 0,1-1 1,0 1-1,0 0 1,-1-1-1,1 1 0,0-1 1,-1 0-1,1 1 1,-1-1-1,1 0 1,-1 0-1,1 0 0,-1 0 1,0 0-1,2-2 1,4-4 6,0 0 1,-1-1 0,0 0 0,0 0 0,0 0-1,-1-1 1,-1 0 0,0 0 0,0 0 0,0 0 0,2-10-1,1-9 27,-1-1 0,5-43 0,-8-44 641,-3 94-252,-12 51-496,8-12 133,1 1 0,1-1 1,0 31-1,2-42-93,0 0-1,1-1 1,-1 1-1,1-1 1,0 1-1,1-1 0,-1 1 1,1-1-1,0 0 1,0 0-1,1 0 1,-1 0-1,1 0 1,0 0-1,7 7 1,-8-10-14,1 0 0,-1-1 0,0 1 1,1 0-1,0-1 0,-1 0 0,1 1 0,0-1 1,0 0-1,-1-1 0,1 1 0,0 0 1,0-1-1,0 1 0,0-1 0,0 0 0,0 0 1,0 0-1,0-1 0,0 1 0,0-1 0,0 1 1,-1-1-1,1 0 0,0 0 0,3-2 1,0 0 32,0-1 0,0 1-1,-1-1 1,1-1 0,-1 1 0,0-1 0,0 1 0,-1-1 0,1-1 0,3-6 0,3-5 174,-2-1-1,0 0 1,-1-1-1,-1 0 0,-1 0 1,-1-1-1,0 1 0,2-32 1,-5 178 44,-2-124-333,0 0 0,0 0 0,1-1 0,-1 1 0,1 0 0,-1-1 0,1 1 0,0-1 0,0 1 0,0-1 0,1 1-1,-1-1 1,0 1 0,1-1 0,0 0 0,-1 0 0,1 0 0,0 0 0,0 0 0,0 0 0,0-1 0,1 1 0,-1 0 0,0-1 0,1 0 0,-1 0 0,1 0 0,-1 0-1,1 0 1,0 0 0,-1 0 0,1-1 0,0 0 0,-1 1 0,1-1 0,0 0 0,0 0 0,-1-1 0,1 1 0,0 0 0,-1-1 0,1 0 0,0 1 0,-1-1 0,1 0-1,-1-1 1,1 1 0,-1 0 0,0-1 0,1 1 0,2-4 0,0 0-217,0-1-1,-1 0 1,0 0-1,0-1 0,0 1 1,-1-1-1,0 0 1,0 0-1,0 0 1,-1 0-1,2-15 1,2-25 3086,-6 15 3415,0 31-5993,0 16-12,0-7-226,-1 0-1,2 1 1,-1-1 0,1 0 0,0 0 0,3 9 0,-3-15 19,-1 0 0,1-1-1,0 1 1,0-1 0,0 1 0,0-1 0,0 1 0,0-1 0,0 0 0,0 1-1,1-1 1,-1 0 0,0 0 0,1 0 0,-1 0 0,1 0 0,-1 0 0,1 0 0,0-1-1,-1 1 1,1 0 0,0-1 0,-1 0 0,1 1 0,0-1 0,0 0 0,-1 0-1,1 0 1,0 0 0,0 0 0,0 0 0,-1 0 0,1-1 0,3 0 0,-3 0 43,1 0 0,-1 0 0,1 0 0,-1-1 0,0 1 1,0-1-1,1 1 0,-1-1 0,0 0 0,0 0 0,-1 0 0,1 0 1,0 0-1,-1 0 0,1 0 0,-1-1 0,0 1 0,1 0 1,-1-1-1,0 1 0,-1-1 0,1 0 0,0-3 0,2-5 57,-1 0 0,0-1 0,-1 1 1,0-13-1,-1 21 14,0 1 0,0-1 0,0 0 1,0 0-1,0 1 0,-1-1 1,1 0-1,-1 1 0,0-1 1,1 0-1,-1 1 0,-1-1 0,1 1 1,-2-3-1,2 4-37,-1-1 0,0 1-1,0 0 1,0 0 0,0 0 0,0 0 0,0 0-1,0 0 1,0 1 0,-1-1 0,1 1-1,0-1 1,0 1 0,0 0 0,-1 0 0,1 0-1,-4 0 1,4 0-19,-1 1 0,0-1 0,0 0-1,0 1 1,0 0 0,0 0 0,0 0-1,1 0 1,-1 0 0,0 0 0,1 1 0,-1 0-1,1-1 1,-1 1 0,1 0 0,0 0 0,0 0-1,0 0 1,0 0 0,0 1 0,0-1 0,1 1-1,-1-1 1,1 1 0,-1 0 0,1-1 0,0 1-1,0 0 1,1 0 0,-1 0 0,0 3 0,-2 10-9,1 0 1,1 0 0,0 1 0,2 23 0,-1-36-25,1 0-1,-1 0 1,1 0 0,0 0 0,0 0-1,0 0 1,0 0 0,1-1 0,0 1-1,0 0 1,0-1 0,0 1 0,0-1-1,1 0 1,-1 0 0,1 0-1,0 0 1,0 0 0,0 0 0,0-1-1,0 1 1,1-1 0,-1 0 0,1 0-1,4 1 1,3 1-406,1 0 0,0-1-1,-1 0 1,1-1 0,0-1-1,0 0 1,16-1 0,-25 0 421,0 0 0,0 0 1,0-1-1,0 1 1,0-1-1,0 0 0,0 0 1,0 0-1,0 0 1,0 0-1,0-1 1,-1 1-1,1-1 0,0 0 1,-1 0-1,0 0 1,3-2-1,-1-1 180,0 0 0,0 0 0,-1-1 0,0 1-1,0-1 1,0 1 0,0-1 0,1-6 0,1-9 620,0 0 0,-1 1 0,-1-1 0,0-22 0,-3 10 1174,5 37-1897,6 21-185,-2 1 0,12 45 0,-1 3-1841,-19-74 1934,-1 1-1,0 0 0,0 0 0,1-1 0,-1 1 1,0 0-1,1-1 0,-1 1 0,1-1 0,-1 1 1,1 0-1,-1-1 0,1 1 0,0-1 1,-1 1-1,1-1 0,-1 0 0,1 1 0,0-1 1,-1 0-1,1 1 0,0-1 0,0 0 0,-1 0 1,1 1-1,0-1 0,0 0 0,-1 0 0,1 0 1,0 0-1,0 0 0,-1 0 0,1 0 0,0 0 1,0-1-1,-1 1 0,1 0 0,0 0 1,0-1-1,-1 1 0,2-1 0,0 0-64,1 0 0,-1 0 0,0-1 0,0 1 1,1-1-1,-1 1 0,0-1 0,0 0 0,-1 0 0,3-3 0,42-80 1332,-33 58-353,30-47-1,-43 74-876,0-1 0,0 1 0,0 0 0,1 0 0,-1 0 0,0-1 0,0 1 0,0 0 0,0 0 0,0 0 0,0 0 0,0 0 0,1 0 0,-1-1 0,0 1 0,0 0 0,0 0 0,0 0 0,1 0 0,-1 0 0,0 0 0,0 0 0,0 0 0,0 0 0,1 0 0,-1 0 0,0 0 0,0 0 0,0 0 0,1 0 0,-1 0 0,0 0 0,0 0 0,0 0 0,1 0 0,-1 0 0,0 0 0,0 0 0,0 0 0,0 0 0,1 0 0,-1 0 0,0 0 0,0 1 0,6 10 35,0 20-104,-5-28 103,2 27-42,6 30-494,-9-56 322,1-1-1,0 0 1,0 0 0,0 0-1,0-1 1,0 1 0,1 0-1,-1 0 1,1-1 0,0 1-1,0-1 1,0 1 0,0-1-1,5 4 1,-6-5 66,1 0-1,0 0 0,0 0 1,0 0-1,0 0 1,0 0-1,0-1 1,0 1-1,0-1 1,0 0-1,0 1 1,0-1-1,0 0 0,0 0 1,0 0-1,1 0 1,-1-1-1,0 1 1,0-1-1,0 1 1,0-1-1,0 0 1,0 1-1,-1-1 1,1 0-1,0 0 0,0-1 1,0 1-1,-1 0 1,1 0-1,-1-1 1,1 1-1,-1-1 1,0 0-1,3-2 1,3-7 265,0 0 1,0-1 0,-1 1 0,7-19 0,-10 21-79,27-74 2302,-21 53-601,21-45 1,-31 78-1773,0 0 1,1 1 0,0-1-1,0 0 1,0 1 0,0-1 0,1 1-1,-1-1 1,1 0 0,2 7-1,13 34-989,-16-43 962,1-1 1,-1 1-1,0-1 1,0 1-1,0-1 1,1 1-1,-1-1 1,0 0-1,1 1 1,-1-1-1,0 1 1,1-1-1,-1 0 1,0 1-1,1-1 0,-1 0 1,1 1-1,-1-1 1,1 0-1,-1 1 1,0-1-1,1 0 1,-1 0-1,1 0 1,-1 0-1,1 0 1,0 1-1,0-1 1,6-12-30,-3-21 161,-4 33-112,0-1-1,1 0 1,-1 1 0,0-1 0,0 0 0,0 1 0,0-1 0,0 0-1,0 0 1,0 1 0,0-1 0,-1 0 0,1 1 0,0-1-1,0 0 1,0 1 0,-1-1 0,1 1 0,0-1 0,-1 0 0,1 1-1,-1-1 1,1 1 0,0-1 0,-1 1 0,1-1 0,-1 1-1,0-1 1,1 1 0,-1 0 0,1-1 0,-1 1 0,0 0 0,1-1-1,-1 1 1,0 0 0,1 0 0,-1 0 0,0-1 0,1 1-1,-1 0 1,0 0 0,1 0 0,-1 0 0,0 0 0,1 0-1,-1 0 1,0 1 0,1-1 0,-1 0 0,0 0 0,1 1 0,-1-1-1,0 0 1,1 0 0,-1 1 0,1-1 0,-1 1 0,0 0-1,-3 2-2,2-1-1,-1 1 0,0 0 0,0 0 0,1 0 0,0 0 0,-1 0 0,1 1 0,1-1 0,-1 1 0,0 0 0,1-1 1,0 1-1,0 0 0,-1 4 0,-9 61-36,10-59 12,1 0 1,-1 0-1,1 0 1,1 0-1,0 1 1,5 18-1,-5-27 18,0 1-1,0 0 1,0-1 0,1 1-1,-1-1 1,1 1 0,0-1-1,0 0 1,0 0 0,0 0 0,0 0-1,0 0 1,1 0 0,-1 0-1,0-1 1,1 1 0,0-1-1,-1 0 1,1 0 0,0 0-1,0 0 1,-1 0 0,1-1-1,0 1 1,0-1 0,0 0 0,0 1-1,4-2 1,-3 2 10,1-1 0,0 1 1,-1-1-1,1-1 0,0 1 0,-1 0 1,1-1-1,0 0 0,-1 0 0,1-1 1,-1 1-1,0-1 0,1 0 0,-1 0 1,0-1-1,0 1 0,0-1 0,0 0 1,-1 0-1,1 0 0,-1 0 0,0-1 1,0 1-1,0-1 0,0 0 0,-1 0 1,1 0-1,-1 0 0,0 0 0,0-1 1,1-4-1,2-5 223,-1-1 1,-1-1-1,0 1 0,-1-1 1,0 1-1,-2-1 1,0-18-1,0 27-88,-14 28-77,12-14-178,0 0-1,1 0 1,0 0-1,0 0 1,1 1-1,0-1 1,0 0-1,2 13 1,-2-20 94,0 1-1,1 0 1,-1 0 0,0 0 0,1-1 0,-1 1-1,0 0 1,1-1 0,-1 1 0,1 0-1,-1-1 1,1 1 0,-1 0 0,1-1-1,0 1 1,-1-1 0,1 1 0,0-1-1,-1 1 1,1-1 0,0 0 0,0 1 0,-1-1-1,1 0 1,0 1 0,0-1 0,-1 0-1,1 0 1,0 0 0,0 0 0,0 0-1,0 0 1,-1 0 0,1 0 0,0 0-1,0 0 1,0-1 0,-1 1 0,1 0-1,0 0 1,0-1 0,-1 1 0,1 0 0,0-1-1,0 1 1,-1-1 0,2 0 0,1-1 20,0 0-1,0 0 1,1 0 0,-1-1 0,-1 1 0,1-1 0,0 0 0,3-5 0,0-4 146,0-1-1,-2 0 0,1 0 0,-2-1 0,0 1 1,0-1-1,-1 0 0,-1 0 0,0 0 0,-2-14 0,1 28-115,0-1 0,0 0-1,0 1 1,-1-1-1,1 0 1,0 1-1,0-1 1,0 0-1,-1 1 1,1-1-1,0 0 1,-1 1 0,1-1-1,-1 1 1,1-1-1,-1 1 1,1-1-1,-1 1 1,1-1-1,-1 1 1,1-1-1,-1 1 1,0 0 0,1-1-1,-1 1 1,0 0-1,1 0 1,-1-1-1,0 1 1,1 0-1,-1 0 1,0 0 0,1 0-1,-1 0 1,0 0-1,0 0 1,0 0-1,-1 0-19,0 0 0,0 0-1,0 1 1,0-1-1,1 0 1,-1 1 0,0 0-1,0-1 1,0 1 0,1 0-1,-1 0 1,0 0 0,-2 2-1,-1 2 0,1 1 0,0-1 0,0 1-1,0 0 1,1 1 0,0-1 0,0 0 0,0 1 0,1 0-1,0-1 1,0 1 0,1 0 0,-1 9 0,0 12-10,1 53 1,1-78-42,0 1 0,1-1 0,-1 0 0,1 0 0,0 1 0,0-1 0,0 0 0,1 0 0,-1 0 0,1 0 0,-1 0 0,1-1 0,0 1 0,0 0 0,0-1 0,1 1 0,-1-1 0,1 0 0,-1 0 0,1 0 0,0 0 0,-1 0 0,1-1 0,0 1 0,0-1 0,0 1 0,1-1 0,5 1 0,-6-1 6,1 0 0,0-1-1,-1 1 1,1-1 0,0 0 0,0 0-1,-1 0 1,1-1 0,0 1 0,0-1-1,-1 0 1,1 0 0,-1 0-1,1 0 1,-1-1 0,1 0 0,-1 1-1,0-1 1,0 0 0,0-1 0,0 1-1,0 0 1,0-1 0,0 0-1,2-4 1,1-2 67,-1-1 0,0 1-1,0-1 1,-1-1 0,-1 1 0,0-1-1,0 1 1,-1-1 0,1-13 0,-1-2 373,-1 0 1,-4-45 0,3 68-304,-1 0 0,1 0 0,-1-1 0,1 1 0,-1 0 0,0 0 0,0 0 0,-1 0 0,1 0 0,0 0 0,-1 0 0,0 0 0,0 1 0,0-1 0,-3-3 1,3 42-105,3-29 21,0 0 0,0-1 0,1 1 0,-1 0 0,2-1 0,-1 1 0,1-1 0,0 0 0,7 11 0,41 56 19,-32-49 30,-13-16-65,-2-4-70,-1 0 1,0 0-1,0 0 1,0 1 0,0-1-1,-1 1 1,0 0-1,0 0 1,0-1-1,-1 1 1,1 1 0,0 4-1,-2-9 41,-1 0-1,1-1 1,0 1-1,-1 0 0,1-1 1,-1 1-1,1 0 1,-1-1-1,1 1 1,-1 0-1,1-1 1,-1 1-1,0-1 0,1 1 1,-1-1-1,0 1 1,1-1-1,-1 0 1,0 1-1,0-1 1,1 0-1,-1 0 0,0 1 1,0-1-1,1 0 1,-1 0-1,0 0 1,0 0-1,0 0 1,0 0-1,-34 0-795,28 0 389,-16 1-1001,-30-2-2996,50 1 3734,0 0 0,0-1 0,1 0 0,-1 0 0,0 0 0,0 0 0,0 0 0,-3-3 0,-7-8-5974</inkml:trace>
  <inkml:trace contextRef="#ctx0" brushRef="#br0" timeOffset="8419.94">8940 21 5763,'0'0'15401,"-1"0"-15215,1 0-1,-1 0 0,1-1 0,-1 1 1,1 0-1,0-1 0,-1 1 0,1 0 1,0-1-1,-1 1 0,1-1 0,0 1 1,-1-1-1,1 1 0,0-1 0,0 1 1,-1-1-1,1 1 0,0-1 1,0 1-1,0-1 0,0 1 0,0-1 1,0 0-1,55-2 108,-45 4-351,0-1 1,0-1-1,0 1 0,0-2 0,14-3 0,-23 5 105,-1 0-1,0 0 1,1 0-1,-1 0 1,0 1-1,0-1 0,1 0 1,-1 0-1,0 0 1,0 0-1,1 0 0,-1 0 1,0 1-1,0-1 1,0 0-1,1 0 0,-1 0 1,0 0-1,0 1 1,0-1-1,0 0 1,1 0-1,-1 1 0,0-1 1,0 0-1,0 0 1,0 1-1,0-1 0,0 0 1,0 0-1,0 1 1,1-1-1,-1 0 0,0 0 1,0 1-1,0-1 1,0 0-1,-1 0 1,1 1-1,0-1 0,0 0 1,0 1-1,0-1 1,0 0-1,0 0 0,0 1 1,-1-1-1,-2 22-449,2-16 611,-3 19-65,1 1-1,2 0 0,0 0 0,2 0 1,5 34-1,33 127 228,0 3-222,-37-160-111,-5-30-12,0 0 1,1 0-1,-1 0 0,0-1 1,0 1-1,1-1 0,-1 1 1,0-1-1,-3-1 0,-42-29-1333,21 6-5035,19 15-1661</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36:24.279"/>
    </inkml:context>
    <inkml:brush xml:id="br0">
      <inkml:brushProperty name="width" value="0.05" units="cm"/>
      <inkml:brushProperty name="height" value="0.05" units="cm"/>
      <inkml:brushProperty name="color" value="#E71224"/>
    </inkml:brush>
  </inkml:definitions>
  <inkml:trace contextRef="#ctx0" brushRef="#br0">39 91 6931,'0'0'13809,"-1"1"-13778,1-1 1,-1 0-1,0 0 0,1 1 1,-1-1-1,1 1 0,-1-1 1,0 0-1,1 1 0,-1-1 0,1 1 1,0-1-1,-1 1 0,1-1 1,-1 1-1,1 0 0,0-1 0,-1 1 1,1-1-1,0 1 0,0 0 1,-1-1-1,1 1 0,0 0 1,0 1-1,-3 54 130,4 1 1,1 0-1,3-1 0,3 0 1,14 57-1,-21-109-162,7 19-1,-8-22 4,0 0 1,0 0-1,1-1 0,-1 1 0,0 0 1,1 0-1,-1-1 0,1 1 0,-1 0 1,1-1-1,-1 1 0,1-1 0,-1 1 1,1 0-1,0-1 0,-1 1 0,1-1 0,0 0 1,0 1-1,-1-1 0,1 0 0,0 1 1,1-1-1,-1-3 57,0 0-1,0 0 1,0 0-1,-1 0 1,1 0-1,-1 0 1,0 0-1,1 0 1,-2 0-1,1-4 1,0 5-55,0-20 5,0 1 0,-1-1 0,-2 1 0,0 0 0,-7-25 0,-13-24 10,12 45-5,2-1 0,1-1 0,2 1 0,0-1 0,1 0 0,-1-51 0,7 76-22,-1 0 0,0 0 1,1 0-1,-1 0 0,1 0 0,0 1 0,0-1 0,0 0 1,0 1-1,0-1 0,0 0 0,0 1 0,0-1 0,1 1 1,-1-1-1,0 1 0,1 0 0,-1 0 0,1 0 0,0 0 1,-1 0-1,1 0 0,0 0 0,0 0 0,0 0 0,-1 1 1,1-1-1,0 1 0,0 0 0,2-1 0,9-1-67,0 1-1,0 0 0,19 1 1,-18 1 54,-10-1 3,1 0 0,0 1-1,-1-1 1,1 1-1,0 0 1,-1 1 0,0-1-1,1 1 1,-1 0-1,0 0 1,0 0-1,0 0 1,0 1 0,0 0-1,0 0 1,-1 0-1,1 0 1,-1 1 0,0-1-1,0 1 1,0 0-1,-1-1 1,1 1-1,-1 1 1,0-1 0,0 0-1,-1 0 1,1 1-1,-1-1 1,2 7 0,-2-3-26,1 1 0,-1-1 0,0 1 0,-1-1 0,0 1 0,0 0 0,-1-1 0,0 1 0,0-1 0,-1 1 0,0-1 0,-1 0 0,0 0 0,0 0 0,0 0 0,-6 7 1,0 0-170,-1-1 1,0-1-1,-1 0 1,-1 0-1,0-1 1,0 0-1,-22 14 1,33-26 216,1 0 0,0 1-1,0-1 1,-1 0 0,1 0-1,0 0 1,-1 0 0,1 0 0,0 0-1,-1 0 1,1 0 0,0 0 0,-1 0-1,1 0 1,0 0 0,-1 0-1,1 0 1,0 0 0,0-1 0,-1 1-1,1 0 1,0 0 0,-1 0 0,1 0-1,0-1 1,0 1 0,-1 0 0,1 0-1,0 0 1,0-1 0,0 1-1,-1 0 1,1 0 0,0-1 0,0 1-1,0 0 1,0-1 0,-1 1 0,1-1-1,-4-19 128,3 19-107,1-1 0,0 1 0,0-1 0,-1 1 0,1-1 0,0 1-1,1-1 1,-1 1 0,0-1 0,0 1 0,1-1 0,-1 1 0,1-1 0,-1 1 0,1 0 0,-1-1-1,1 1 1,0 0 0,0-1 0,0 1 0,0 0 0,0 0 0,2-2 0,0 3-21,1-1 0,-1 2-1,1-1 1,0 0 0,-1 1 0,1-1 0,-1 1 0,1 0 0,-1 0 0,0 0 0,1 1-1,-1-1 1,0 1 0,0 0 0,0 0 0,0 0 0,0 0 0,0 0 0,-1 1 0,1-1 0,-1 1-1,3 4 1,8 9-182,0 1 1,16 32-1,-14-23-653,-13-24 628,16 23-3278,0-15-1860,-2-7-1165</inkml:trace>
  <inkml:trace contextRef="#ctx0" brushRef="#br0" timeOffset="2178.97">449 318 5923,'0'0'10695,"-9"-4"-10345,-30-13-147,37 16-193,1 1 0,-1 0 0,0-1 1,0 1-1,0 0 0,1 0 0,-1 0 1,0 1-1,0-1 0,0 0 0,1 1 1,-1-1-1,0 1 0,1-1 1,-1 1-1,0 0 0,1 0 0,-1-1 1,1 1-1,-1 0 0,1 1 0,-1-1 1,1 0-1,0 0 0,-3 3 1,-23 36 57,26-38-59,-3 5-3,1-1 0,0 1 1,1 0-1,-1 1 0,2-1 0,-1 0 1,1 1-1,0-1 0,0 1 1,1-1-1,0 1 0,0-1 0,2 12 1,-1-17-47,0-1 0,0 1 0,1 0 1,-1-1-1,0 1 0,1-1 0,-1 1 1,1-1-1,-1 0 0,1 1 0,0-1 1,-1 0-1,1 0 0,0 0 0,0 0 0,0-1 1,0 1-1,0 0 0,0-1 0,0 1 1,0-1-1,0 0 0,0 0 0,0 0 1,0 0-1,2 0 0,0 0 12,1 0 1,-1 0-1,1 0 0,-1 0 1,1-1-1,-1 0 0,1 0 1,-1 0-1,0-1 0,0 1 0,6-4 1,-7 3 27,0-1 0,0 1 0,-1-1 0,1 0 0,-1 0 1,1-1-1,-1 1 0,0 0 0,0-1 0,-1 1 0,1-1 0,-1 1 0,0-1 1,0 0-1,1-4 0,0-7 1244,0 0 0,-1-25 0,-2 29 203,-6 36-1554,6-21 23,1 1 0,-1-1-1,1 1 1,1-1 0,-1 1 0,1-1 0,-1 1 0,1-1-1,1 1 1,-1-1 0,0 0 0,1 0 0,0 1-1,0-1 1,0 0 0,1-1 0,0 1 0,-1 0-1,1-1 1,0 1 0,1-1 0,-1 0 0,0 0-1,1 0 1,0-1 0,-1 1 0,1-1 0,0 0-1,1 0 1,-1 0 0,0-1 0,0 1 0,8 0-1,-9-1 61,0 0-1,0 0 0,0-1 0,0 0 1,0 1-1,0-1 0,0 0 0,0 0 1,0-1-1,0 1 0,0-1 1,0 1-1,0-1 0,0 0 0,0 0 1,0 0-1,0-1 0,-1 1 0,1-1 1,-1 1-1,1-1 0,-1 0 0,3-2 1,-1-2 129,0 1 1,0-1-1,-1 0 1,0 0-1,0-1 1,-1 1-1,1-1 1,-1 1-1,1-9 1,3-23 1253,-5 30-965,0-1 0,0 1-1,1 0 1,0 0 0,5-12 0,-7 20-385,0 0 0,1-1 0,-1 1 0,0 0 1,0 0-1,0-1 0,0 1 0,0 0 0,0 0 1,1 0-1,-1-1 0,0 1 0,0 0 0,0 0 1,1 0-1,-1 0 0,0-1 0,0 1 0,1 0 1,-1 0-1,0 0 0,0 0 0,1 0 0,-1 0 1,0 0-1,0 0 0,1 0 0,-1 0 0,0 0 1,0 0-1,1 0 0,-1 0 0,0 0 0,0 0 1,1 0-1,-1 0 0,0 0 0,0 0 0,1 0 1,-1 0-1,0 1 0,0-1 0,1 0 0,-1 0 1,0 0-1,0 0 0,0 0 0,1 1 0,-1-1 1,0 0-1,0 0 0,0 1 0,0-1 0,1 0 1,-1 0-1,0 0 0,0 1 0,0-1 0,8 15-127,4 19 9,-7-19 39,0 0-1,1 0 1,1-1-1,10 17 0,-17-31 34,0 1 0,1-1-1,-1 1 1,0-1 0,1 1-1,-1-1 1,1 0 0,-1 1-1,0-1 1,1 1 0,-1-1-1,1 0 1,-1 0 0,1 1 0,-1-1-1,1 0 1,0 0 0,-1 0-1,1 1 1,-1-1 0,1 0-1,-1 0 1,1 0 0,0 0-1,-1 0 1,1 0 0,-1 0-1,1 0 1,0 0 0,0-1-1,16-12-111,6-24 340,-7 2-105,-14 26-5,1 1 0,1 0 1,0 1-1,0-1 0,0 1 0,1-1 0,0 1 1,0 1-1,0-1 0,8-6 0,-12 12-74,0 1 0,0-1 0,0 0 0,1 1 0,-1-1 0,0 1 0,1-1 0,-1 1 0,0-1 0,1 1 0,-1 0 0,0 0 0,1 0 0,-1 0 0,0 0 0,1 0 0,-1 0 0,1 0 0,-1 0 0,0 0 0,1 1 0,-1-1 0,0 1 0,0-1 0,1 1 0,-1 0 0,0-1 0,0 1 0,0 0 0,1 0 0,-1 0 0,0 0 0,0-1 0,-1 2 0,1-1 0,0 0 0,0 0 0,0 0 0,0 2 0,5 6-35,-1 1-1,0 0 1,-1 0 0,4 12 0,-2-6-103,-2-8-160,-1 0 0,1 0 0,0 0 0,1 0 0,0-1 0,8 10 0,-11-15 102,0 0-1,0-1 1,0 1 0,0 0-1,0-1 1,0 1 0,0-1-1,1 0 1,-1 0 0,0 0-1,1 0 1,-1 0-1,1-1 1,-1 1 0,1-1-1,0 1 1,-1-1 0,1 0-1,-1 0 1,1 0 0,0 0-1,-1-1 1,1 1-1,-1-1 1,1 0 0,3-1-1,-2 0 7,0 0 0,0-1 0,0 0-1,0 0 1,0 0 0,-1 0 0,0 0-1,1-1 1,-1 0 0,0 0 0,-1 1 0,1-1-1,-1-1 1,3-5 0,0 0 485,-1 0 1,0-1-1,0 1 1,-1-1-1,1-13 1,-1-28 4872,-3 52-5122,0-1 0,-1 1 0,1-1-1,-1 1 1,1-1 0,-1 1 0,1 0-1,-1-1 1,1 1 0,-1 0 0,0-1-1,1 1 1,-1 0 0,1 0 0,-1 0-1,0 0 1,1-1 0,-1 1 0,0 0 0,1 0-1,-1 0 1,1 0 0,-2 1 0,-22-1-86,19 0 115,1 0-83,1 1 0,0-1 1,0 1-1,0 0 0,0 0 1,0 0-1,0 1 0,0-1 0,0 1 1,0-1-1,0 1 0,1 0 1,-1 0-1,1 0 0,0 1 1,-1-1-1,1 1 0,0-1 1,0 1-1,0-1 0,1 1 1,-1 0-1,1 0 0,-1 0 1,1 0-1,0 0 0,-1 4 1,-1 3-59,1 0 0,0-1 0,0 1 0,1 0 0,0 0 0,0 0 0,3 18 0,-2-25-96,1-1 1,0 1-1,0-1 1,0 0-1,0 0 1,0 1 0,1-1-1,-1 0 1,1 0-1,-1 0 1,1-1-1,0 1 1,0 0 0,0-1-1,0 1 1,0-1-1,0 1 1,0-1-1,0 0 1,0 0-1,1 0 1,-1 0 0,1 0-1,-1-1 1,0 1-1,1-1 1,-1 1-1,5-1 1,-4 0 31,1 1 0,0-1 0,-1 0 0,1 0 0,-1 0 0,1 0 0,0-1 0,-1 0 0,1 1 0,-1-1 0,1 0 0,-1-1 0,0 1 0,0-1 0,1 1 0,-1-1 0,0 0 0,0 0-1,3-3 1,-2-1 444,-1 0-1,0-1 1,0 1-1,0-1 1,0 1-1,-1-1 1,0 0-1,-1 0 0,0 0 1,1-8-1,-1 11-4,-1 1 0,1-1 0,-1 0 0,0 1 0,0-1 0,-1 0 0,1 1 0,-1-1 0,1 0 0,-1 1 0,0-1-1,-1 1 1,1-1 0,-1 1 0,1 0 0,-1-1 0,0 1 0,0 0 0,0 0 0,-5-4 0,7 7-284,-1 0 0,1 0 0,0 0 1,-1 0-1,1 0 0,0 0 0,-1 0 1,1 0-1,0 0 0,0 0 0,-1 0 0,1 1 1,0-1-1,-1 0 0,1 0 0,0 0 1,0 1-1,-1-1 0,1 0 0,0 0 0,0 0 1,0 1-1,-1-1 0,1 0 0,0 0 1,0 1-1,0-1 0,0 0 0,-1 1 0,1-1 1,0 0-1,0 1 0,0-1 0,0 0 0,0 0 1,0 1-1,0-1 0,0 0 0,0 1 1,0-1-1,0 0 0,0 1 0,0-1 0,0 0 1,0 1-1,1-1 0,-1 1 0,0 24-292,0-21 382,0 7-122,1-1 0,1 1 0,0-1-1,0 0 1,1 1 0,0-1-1,6 13 1,40 67 57,-26-49-29,8 14 63,-10-21-301,-2 1 0,-1 1 0,15 47-1,-32-80 126,0 0 0,0 0 0,0 1 0,-1-1-1,1 0 1,-1 0 0,0 0 0,0 0 0,0 6-1,-1-8 47,1 0 0,-1 0 0,1 0 0,-1 0-1,1-1 1,-1 1 0,0 0 0,1 0 0,-1 0-1,0-1 1,1 1 0,-1 0 0,0-1-1,0 1 1,0-1 0,0 1 0,0-1 0,0 1-1,0-1 1,0 0 0,0 1 0,0-1 0,0 0-1,0 0 1,0 0 0,0 0 0,0 0 0,0 0-1,0 0 1,-1 0 0,-4 0-6,0 0-1,1 0 1,-1-1 0,0 0 0,1 0 0,-1 0-1,1-1 1,-1 0 0,1 0 0,0 0-1,-6-4 1,8 4 49,0 0 1,1 0-1,0 0 0,-1-1 0,1 1 0,0-1 0,0 1 1,0-1-1,0 0 0,1 0 0,-1 0 0,1 0 0,0 0 1,0 0-1,0 0 0,0 0 0,0-1 0,1 1 0,-1 0 1,1-1-1,0-2 0,1-35-13,2 0-1,2 0 1,1 1-1,13-41 1,-16 66 8,8-42 185,3-73 0,-11 98-109,-3 33 140,19 37 449,-18-35-754,0-1-1,1 1 1,0-1 0,0 0 0,0 0-1,0 0 1,0 0 0,0 0 0,0-1-1,0 1 1,1 0 0,-1-1 0,1 0-1,-1 0 1,1 0 0,0 0-1,-1 0 1,1 0 0,0 0 0,5 0-1,-6-1 48,-1 0 0,0 0 0,1-1-1,-1 1 1,1 0 0,-1 0-1,0-1 1,1 1 0,-1-1 0,0 1-1,0-1 1,1 1 0,-1-1 0,0 0-1,0 0 1,0 0 0,0 1 0,0-1-1,0 0 1,0 0 0,0-1-1,0 1 1,0 0 0,0 0 0,-1 0-1,1 0 1,0-1 0,-1 1 0,1 0-1,-1-1 1,0 1 0,1-3 0,0-4 117,0 0 1,-1-1-1,0 1 1,-1-14-1,0 7-22,0 11 23,0 1 0,0-1-1,0 1 1,0 0 0,-1-1-1,0 1 1,1 0-1,-1 0 1,0 0 0,-1 0-1,1 1 1,0-1 0,-1 1-1,1-1 1,-7-3 0,8 5-47,0 0-1,0 0 1,-1 0 0,1 0 0,0 0 0,-1 0 0,1 0 0,0 1-1,-1-1 1,1 0 0,-1 1 0,1 0 0,-1-1 0,1 1 0,-1 0 0,0 0-1,1 0 1,-1-1 0,1 2 0,-1-1 0,1 0 0,-1 0 0,0 0-1,1 1 1,-1-1 0,1 1 0,-1-1 0,1 1 0,0 0 0,-1 0-1,1-1 1,0 1 0,-1 0 0,1 0 0,0 0 0,0 1 0,0-1-1,-1 1 1,-1 3-27,0 1 0,0-1 0,1 1 0,0-1 0,0 1 0,1 0 0,-1-1 0,1 1-1,0 10 1,1 55 2,0-67-4,1 1-86,0 1 0,0-1 0,1 0 0,-1 1 1,1-1-1,0 0 0,0 0 0,1 0 0,0 0 0,0 0 0,0-1 1,0 1-1,1-1 0,-1 0 0,1 0 0,0 0 0,1-1 0,-1 1 1,0-1-1,1 0 0,0 0 0,0-1 0,5 3 0,-6-3-17,0 0 0,1-1 0,-1 1 0,0-1 0,1 0 0,-1 0-1,1 0 1,0-1 0,-1 0 0,1 0 0,-1 0 0,1 0 0,0-1 0,-1 1 0,1-1 0,-1 0-1,1-1 1,-1 1 0,0-1 0,0 0 0,0 0 0,1 0 0,-2-1 0,1 1 0,0-1 0,-1 0-1,7-6 1,-2-1 181,-1 0 0,0 0 0,0-1-1,-1 1 1,-1-2 0,0 1-1,0-1 1,5-19 0,-6 9 1405,0 0 0,-1 0 0,1-44 0,-4 66-1308,-1 8-190,0 0 5,0 0-1,1 0 1,-1 0 0,2 0 0,-1 0 0,1-1-1,0 1 1,1 0 0,0 0 0,6 14 0,-2-9 36,1-1 1,1 1 0,0-1 0,0-1 0,13 13 0,-6-7 9,21 26-20,-34-40-25,0 0-1,0 1 0,0-1 1,0 1-1,-1 0 0,1-1 1,-1 1-1,0 0 0,0 0 1,-1-1-1,1 7 0,-1-8-41,0-1 0,-1 1 0,1-1 0,-1 1 0,0-1 0,1 0-1,-1 1 1,0-1 0,0 0 0,0 0 0,0 1 0,0-1 0,0 0 0,0 0-1,0 0 1,-1 0 0,1 0 0,0-1 0,0 1 0,-1 0 0,1-1 0,-1 1-1,1 0 1,-1-1 0,1 0 0,-1 1 0,-1-1 0,-51 10-2079,42-9 1207,-42 5-3382,-4-2-3294</inkml:trace>
  <inkml:trace contextRef="#ctx0" brushRef="#br0" timeOffset="3411.14">131 698 4194,'0'0'11410,"-1"-7"-10124,-4-25 1313,4 56-2457,0-16-133,1 0 0,0 0 0,1 0 0,-1 0 1,4 16-1,-3-22-3,0 0 0,0 1 1,0-1-1,1 0 1,-1 0-1,0 1 0,1-1 1,-1 0-1,1-1 0,0 1 1,0 0-1,0 0 0,0-1 1,0 1-1,0-1 1,0 0-1,0 1 0,1-1 1,-1 0-1,0 0 0,1 0 1,-1-1-1,5 2 0,0 0 22,0-1 0,0 1 0,0-1 0,1-1 0,-1 1 0,0-1 0,0 0 0,1-1 0,-1 0 0,0 0 0,0 0 0,0-1 0,0 0 0,0-1 0,0 1 0,-1-1 0,1 0 0,-1-1 0,0 0 0,0 0 0,0 0 0,0-1 0,-1 0 0,0 0 0,0 0-1,5-7 1,2-5 68,-10 12 110,1 1 0,0-1 0,0 1 1,1 0-1,-1 0 0,1 0 0,0 0 0,8-6 0,-11 10-200,0 0 0,0-1 0,0 1 0,1 0 1,-1 0-1,0 0 0,0 0 0,0 0 0,1 0 0,-1 1 1,0-1-1,0 0 0,0 1 0,0-1 0,0 0 1,0 1-1,0 0 0,0-1 0,0 1 0,0-1 0,0 1 1,0 0-1,1 1 0,21 24 2,-13-15-2,-3-3-102,0-1-1,1 0 1,0-1 0,0 0-1,1 0 1,0-1-1,0 0 1,0 0-1,13 3 1,-17-6 67,1 0-1,-1-1 1,1 0 0,0 0 0,0-1 0,0 1 0,-1-1 0,1-1 0,0 1-1,0-1 1,-1 0 0,1 0 0,0-1 0,-1 1 0,1-1 0,-1 0 0,1-1-1,4-3 1,72-53 769,-19 12 601,-61 46-1327,-1 1-1,0-1 1,0 0-1,1 0 1,-1 0-1,0 1 1,1-1-1,-1 1 1,0-1-1,1 1 1,-1 0-1,1 0 1,-1-1-1,1 1 0,-1 0 1,1 0-1,-1 0 1,1 0-1,-1 1 1,0-1-1,1 0 1,-1 1-1,1-1 1,-1 1-1,1-1 1,-1 1-1,0 0 1,0-1-1,1 1 1,0 1-1,3 3-35,-1-1-1,1 1 1,-1 1-1,0-1 1,5 11-1,13 16 10,-17-28 6,1 1 0,-1-1-1,1 0 1,0 0 0,0-1 0,0 0 0,0 0 0,1 0 0,-1-1-1,1 0 1,0 0 0,-1 0 0,1-1 0,0 0 0,0-1 0,0 0 0,0 0-1,0 0 1,0 0 0,0-1 0,-1-1 0,1 1 0,0-1 0,10-4 0,10-4 47,-1-2 0,0-1 1,0-1-1,32-25 1,-45 31 40,34-22 182,-44 28-237,0 1 0,0-1 1,0 1-1,0 0 0,0 0 1,1 0-1,-1 0 0,0 1 1,1 0-1,-1-1 0,1 1 1,-1 0-1,5 1 0,-7 0-34,1 0-1,-1 0 1,0 0-1,1 0 1,-1 0 0,0 0-1,0 0 1,0 0-1,0 1 1,0-1-1,0 1 1,0-1 0,0 0-1,0 1 1,0 0-1,0 2 1,12 34-143,-9-25 168,-2-8-13,0-1 1,-1 0-1,1 0 1,1-1-1,-1 1 0,1 0 1,-1-1-1,1 1 1,0-1-1,0 0 1,0 0-1,1 0 1,-1 0-1,1 0 1,0-1-1,0 0 1,0 0-1,0 0 1,7 3-1,-4-4-4,-1 1 0,1-1 0,-1 0 0,1-1 1,-1 0-1,1 0 0,0 0 0,-1-1 0,1 0 0,-1 0 0,1 0 0,11-5 0,-5 0 60,-1-1 0,0 0-1,0 0 1,-1-1-1,0-1 1,0 0 0,-1 0-1,0-1 1,14-18 0,14-13 1312,-36 76-1449,0-11 241,0-4-1621,-1-6-4803</inkml:trace>
  <inkml:trace contextRef="#ctx0" brushRef="#br0" timeOffset="6390.33">2564 25 1393,'0'0'13296,"2"-3"-12140,3-9-527,-4 9 121,-12 4-651,-55 16 424,21-5 82,-55 8 1,99-20-511,0 0 1,0 0-1,1 0 1,-1 1-1,0-1 1,0 0-1,0 0 1,0 1-1,1-1 1,-1 1-1,0-1 1,0 0-1,1 1 1,-1 0-1,0-1 1,0 1 0,1-1-1,-1 1 1,1 0-1,-1-1 1,1 1-1,-1 0 1,1 0-1,-1-1 1,1 1-1,0 0 1,-1 0-1,1 0 1,0 0-1,0-1 1,-1 1-1,1 0 1,0 0-1,0 0 1,0 0-1,0 0 1,0 0-1,0-1 1,1 1-1,-1 2 1,0 1-328,-2 295 2089,4-155-1678,-2-29-81,22-116 508,1-5-441,0-2 0,36-16 0,-2 1-289,-46 19-135,22-9-892,-14-1-2666,-10 3-1297</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39:32.065"/>
    </inkml:context>
    <inkml:brush xml:id="br0">
      <inkml:brushProperty name="width" value="0.05" units="cm"/>
      <inkml:brushProperty name="height" value="0.05" units="cm"/>
      <inkml:brushProperty name="color" value="#E71224"/>
    </inkml:brush>
  </inkml:definitions>
  <inkml:trace contextRef="#ctx0" brushRef="#br0">60 111 1761,'0'-2'15369,"5"-14"-15000,28-17-320,-27 29 66,-1 0 0,1-1-1,-1 0 1,0 0-1,-1-1 1,1 1-1,-1-1 1,0 0-1,3-7 1,-8 22 147,0 0 0,0 1-1,1-1 1,0 1 0,2 10 0,-1 12-144,-1 195 557,0-224-670,0-1 0,0 0 0,0 0 0,0 0 0,-1 0 1,1 0-1,-1 0 0,1 0 0,-1 0 0,0 0 0,0 0 0,0 0 1,0 0-1,0 0 0,0-1 0,0 1 0,-1 0 0,1-1 0,0 1 1,-1-1-1,0 1 0,1-1 0,-1 0 0,0 0 0,0 0 0,0 0 1,1 0-1,-5 1 0,-2 0 19,0-1 1,0 0-1,0 0 1,0-1-1,0 0 1,-10-1-1,6 0 34,10 1 18,-1 0-1,1-1 0,0 1 0,0-1 0,0 1 0,-1-1 0,1 1 0,0-1 0,0 0 0,0 0 0,0 0 0,0-1 0,1 1 0,-1 0 0,0-1 0,-2-1 896,12 4-901,92 28 29,-48-13-62,72 12 0,-117-27-202,3 0 45</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39:32.941"/>
    </inkml:context>
    <inkml:brush xml:id="br0">
      <inkml:brushProperty name="width" value="0.05" units="cm"/>
      <inkml:brushProperty name="height" value="0.05" units="cm"/>
      <inkml:brushProperty name="color" value="#E71224"/>
    </inkml:brush>
  </inkml:definitions>
  <inkml:trace contextRef="#ctx0" brushRef="#br0">16 53 4226,'0'0'11728,"-2"-8"-10674,-2 0-707,3 5-149,-1 0-1,1 1 0,0-1 1,0 0-1,0 0 0,0 0 1,0 0-1,1 0 1,0 0-1,-1-4 1086,6 7-568,2 0-689,-1 0 0,1 1-1,0-1 1,-1 1 0,1 1 0,-1-1-1,1 1 1,-1 0 0,0 1 0,8 4-1,-10-5-31,-1 0-1,0 0 0,0 1 0,0 0 0,0 0 0,-1-1 1,1 2-1,-1-1 0,1 0 0,-1 0 0,0 1 0,-1-1 1,1 1-1,0 0 0,-1-1 0,0 1 0,0 0 0,0 0 1,0 5-1,0-4-2,0 0-1,-1 0 1,0 0 0,0 1-1,0-1 1,-1 0 0,1 0-1,-1 0 1,-1 0 0,1 0-1,-1 0 1,0 0 0,0 0 0,-5 8-1,-1-2 5,0-1 0,0-1 0,-1 1 0,-15 11 0,-1 2 39,20-19-30,4-3-3,-1 0 1,1 0-1,-1 0 1,1 1-1,0-1 0,0 0 1,-1 1-1,1 0 1,0-1-1,0 1 1,0 0-1,1-1 1,-2 4-1,2-4 26,10-1 979,32-3-710,-1-1 0,0-3 0,70-19 0,-107 25-611,13-7-4836,-14 0-1234</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39:33.967"/>
    </inkml:context>
    <inkml:brush xml:id="br0">
      <inkml:brushProperty name="width" value="0.05" units="cm"/>
      <inkml:brushProperty name="height" value="0.05" units="cm"/>
      <inkml:brushProperty name="color" value="#E71224"/>
    </inkml:brush>
  </inkml:definitions>
  <inkml:trace contextRef="#ctx0" brushRef="#br0">88 86 3618,'0'0'10436,"0"-6"-9403,0-4-901,-1 8-6,1 0 0,-1 0 0,1 0 0,0 0-1,0 1 1,0-1 0,0 0 0,0 0 0,1 0 0,-1 0 0,0 0 0,1 0 0,0 0 0,-1 0-1,1 0 1,0 1 0,0-1 0,0 0 0,0 1 0,0-1 0,0 0 0,0 1 0,1 0 0,-1-1-1,1 1 1,-1 0 0,1-1 0,-1 1 0,1 0 0,0 0 0,-1 0 0,1 1 0,3-2 0,5-2-107,-1 2 0,1-1 1,0 1-1,0 0 1,0 1-1,1 0 0,-1 1 1,0 0-1,0 1 1,12 1-1,-20 0-23,0-1 0,0 1 0,0 0 0,0-1 0,0 1 1,-1 0-1,1 0 0,0 0 0,-1 0 0,0 0 0,1 0 0,-1 1 0,0-1 0,0 0 0,0 1 0,-1-1 0,1 1 1,0-1-1,-1 1 0,0-1 0,1 1 0,-1 3 0,0 7-16,0-1 1,0 0-1,-3 17 1,2-23 22,-1 0 0,0 0 0,0-1 0,-1 1 0,1 0 0,-1-1-1,-1 0 1,1 1 0,-6 5 0,-40 42 51,41-45 933,27-8 1593,-8-2-2542,0 1 1,0 1-1,0 0 1,-1 1 0,1 0-1,19 4 1,-27-4-45,0 0 0,0 0 0,0 0 0,0 1 0,0-1 0,-1 1 0,1 0 0,0 0 0,-1 0 0,0 0-1,1 0 1,-1 1 0,0-1 0,0 0 0,0 1 0,0 0 0,0 0 0,-1-1 0,0 1 0,1 0 0,-1 0 0,0 0 0,0 0 0,0 1 0,-1-1 0,1 0 0,-1 6 0,1-7-15,-1 1-1,0 0 1,0-1 0,0 1-1,0-1 1,0 1-1,-1-1 1,1 1 0,-1 0-1,1-1 1,-1 1 0,0-1-1,0 0 1,0 1-1,0-1 1,-1 0 0,1 0-1,-1 0 1,1 1 0,-1-2-1,-2 4 1,-1-2 2,-1 0 1,1 0-1,-1 0 0,1 0 1,-1-1-1,0 0 1,-12 3-1,-19 2 42,0-2 0,0-1 0,-1-2 0,-62-4 0,99 2-38,1 0 0,-1 0 1,0 0-1,0 0 0,0 0 0,1 0 1,-1 0-1,0-1 0,0 1 1,1 0-1,-1-1 0,0 1 1,1 0-1,-1-1 0,0 1 0,1-1 1,-1 1-1,0-1 0,1 1 1,-1-1-1,1 1 0,-1-1 0,1 0 1,-1 1-1,1-1 0,-1-1 1,-2-23-2295,3 22 1773,0-31-3983</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39:34.916"/>
    </inkml:context>
    <inkml:brush xml:id="br0">
      <inkml:brushProperty name="width" value="0.05" units="cm"/>
      <inkml:brushProperty name="height" value="0.05" units="cm"/>
      <inkml:brushProperty name="color" value="#E71224"/>
    </inkml:brush>
  </inkml:definitions>
  <inkml:trace contextRef="#ctx0" brushRef="#br0">13 28 5010,'0'0'11747,"0"-5"-11147,0-17-277,-11 90 24,9-36-272,4 51-1,-1-81-69,-1 0 1,1 0-1,-1 0 0,1-1 0,0 1 0,0 0 1,-1 0-1,1-1 0,1 1 0,-1-1 0,0 1 0,0-1 1,0 1-1,1-1 0,-1 0 0,1 0 0,-1 1 0,1-1 1,0 0-1,-1 0 0,1-1 0,0 1 0,-1 0 0,1-1 1,0 1-1,0-1 0,0 1 0,0-1 0,0 0 1,3 0-1,-1 1 14,1-1 0,-1 0 0,0 0 1,1-1-1,-1 1 0,0-1 0,0 0 1,1 0-1,-1 0 0,0-1 0,0 1 0,0-1 1,4-3-1,-3 0 97,1 0 1,-1-1 0,0 0-1,0 0 1,-1 0 0,0 0-1,0-1 1,0 1 0,-1-1-1,0 0 1,0 0 0,2-11-1,-1 4 888,-1-1 1,0 1-1,1-28 0,-5 78-1131,1-3 239,4 48-1,-3-71-202,1 0-1,0 0 1,0-1-1,1 1 1,1-1-1,-1 0 1,1 0-1,1 0 1,7 12-1,-11-20-650,3 4 1364</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39:36.888"/>
    </inkml:context>
    <inkml:brush xml:id="br0">
      <inkml:brushProperty name="width" value="0.05" units="cm"/>
      <inkml:brushProperty name="height" value="0.05" units="cm"/>
      <inkml:brushProperty name="color" value="#E71224"/>
    </inkml:brush>
  </inkml:definitions>
  <inkml:trace contextRef="#ctx0" brushRef="#br0">305 0 4514,'0'0'14452,"-4"0"-13414,-1 0-936,0 1 1,0-1-1,0 1 0,0 0 1,1 1-1,-1-1 1,0 1-1,1 0 0,-1 0 1,1 0-1,0 0 1,-7 5-1,4-1 10,-1 1 0,1-1-1,1 1 1,-1 0 0,1 1 0,-6 8-1,2 1-33,1 0-1,0 0 0,1 1 1,1 0-1,1 0 0,-5 22 0,5 6 6,6-45-75,0 0 0,0 1 0,-1-1 0,1 1 0,0-1 0,0 0 0,0 1 0,1-1 0,-1 0 0,0 1 0,0-1 0,1 0 0,-1 1 0,1-1 0,-1 0 0,1 1 0,0-1 0,-1 0 0,1 0 0,0 0 0,0 0 0,0 0 0,0 0 0,0 0 0,0 0 0,0 0 0,2 1 0,1-1 22,0 0 0,1 0-1,-1 0 1,1-1 0,-1 0 0,0 0-1,1 0 1,-1-1 0,1 1 0,-1-1-1,0 0 1,0 0 0,1-1 0,-1 1-1,7-5 1,-8 5-12,-1-1-1,0-1 1,1 1 0,-1 0-1,0 0 1,-1-1 0,1 0-1,0 1 1,-1-1-1,1 0 1,-1 1 0,0-1-1,0 0 1,0 0 0,0 0-1,-1 0 1,1 0-1,-1 0 1,1 0 0,-1 0-1,0-1 1,-1 1 0,0-5-1,1 6-16,0 0-1,-1 0 1,1-1 0,-1 1-1,0 0 1,1 0-1,-1 0 1,0 0 0,0 0-1,0 0 1,-1 0-1,1 1 1,0-1 0,-1 0-1,1 0 1,-1 1-1,-3-3 1,0 1-25,1 0 0,0 1 1,-1 0-1,0-1 0,0 2 0,0-1 0,-8-1 0,2 1-477,0 0-1,1 1 0,-1 1 0,0 0 1,0 0-1,0 1 0,-12 2 0,-13 13-3814,5 6-3338</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39:35.769"/>
    </inkml:context>
    <inkml:brush xml:id="br0">
      <inkml:brushProperty name="width" value="0.05" units="cm"/>
      <inkml:brushProperty name="height" value="0.05" units="cm"/>
      <inkml:brushProperty name="color" value="#E71224"/>
    </inkml:brush>
  </inkml:definitions>
  <inkml:trace contextRef="#ctx0" brushRef="#br0">31 101 4194,'0'0'10885,"-4"-5"-10098,-13-14-237,17 19-522,0 0 0,0 0 1,0 1-1,0-1 0,0 0 1,0 0-1,0 0 0,0 1 1,0-1-1,0 0 0,0 0 1,0 1-1,0-1 0,0 0 1,0 0-1,0 1 0,0-1 1,-1 0-1,1 0 1,0 0-1,0 1 0,0-1 1,0 0-1,0 0 0,-1 0 1,1 0-1,0 1 0,0-1 1,0 0-1,-1 0 0,1 0 1,0 0-1,0 0 0,-1 0 1,1 0-1,0 0 0,0 0 1,0 0-1,-1 1 1,1-1-1,0 0 0,0 0 1,-1 0-1,1 0 0,0-1 1,0 1-1,-1 0 0,1 0 1,0 0-1,0 0 0,0 0 1,-1 0-1,1 0 0,0 0 1,0 0-1,-1-1 1,1 1-1,0 0 0,0 0 1,0 0-1,-1-1 0,5 21 389,2-11-136,1-1-1,1 0 1,-1 0 0,1-1 0,0 0 0,1-1-1,14 9 1,10 9-33,-25-18-203,-1 1-1,0-1 0,0 1 1,11 14-1,-16-18-42,-1-1 1,1 1-1,-1 0 0,1-1 0,-1 1 1,0 0-1,0 0 0,0 0 0,-1 0 1,1 0-1,-1 0 0,1 0 0,-1 0 1,0 0-1,0 0 0,-1 0 0,1 0 1,0 0-1,-3 5 0,2-6-40,0 0 1,0 0-1,0 0 0,-1 0 1,1-1-1,-1 1 0,0-1 1,1 1-1,-1-1 0,0 1 1,0-1-1,0 0 0,0 0 1,0 0-1,0 0 0,0 0 1,0 0-1,0-1 0,0 1 1,-4 0-1,-47 4-4891,39-7 303,8-11-2553</inkml:trace>
  <inkml:trace contextRef="#ctx0" brushRef="#br0" timeOffset="203.95">117 60 7395,'0'0'11558,"13"-24"-11190,3 22-240,5 2-128,2 0 64,1-1-64,2-1-160,3-9-1809,0-9-3313</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39:44.920"/>
    </inkml:context>
    <inkml:brush xml:id="br0">
      <inkml:brushProperty name="width" value="0.05" units="cm"/>
      <inkml:brushProperty name="height" value="0.05" units="cm"/>
      <inkml:brushProperty name="color" value="#E71224"/>
    </inkml:brush>
  </inkml:definitions>
  <inkml:trace contextRef="#ctx0" brushRef="#br0">96 139 1249,'0'0'8937,"-1"-8"-1848,1 38-7061,5 38 1,-4-59-25,1 1 0,0-1 1,0 1-1,1-1 0,1 0 1,-1 0-1,2 0 0,5 10 1,-4-15-626</inkml:trace>
  <inkml:trace contextRef="#ctx0" brushRef="#br0" timeOffset="775.77">364 129 1169,'0'0'5781,"0"-42"43,0 40-5708,-1 0-1,1 0 1,-1 1 0,1-1-1,-1 0 1,1 0 0,-1 1-1,0-1 1,0 0 0,0 1-1,0-1 1,0 1 0,0-1 0,-1 1-1,1-1 1,0 1 0,-1 0-1,1 0 1,-1 0 0,1 0-1,-1 0 1,0 0 0,1 0-1,-1 0 1,-2 0 0,2 0-96,1 0 0,-1 1 0,0-1 0,1 1 0,-1 0 0,0-1 0,0 1 0,1 0 0,-1 0 0,0 0 0,0 0 1,1 0-1,-1 0 0,0 1 0,1-1 0,-1 1 0,0-1 0,1 1 0,-1 0 0,0-1 0,1 1 0,-1 0 0,1 0 0,0 0 0,-1 0 0,1 0 0,-2 2 0,0 4-11,-1-1-1,2 1 0,-1 0 1,1 0-1,0 0 0,0 0 1,1 0-1,0 1 0,0-1 0,1 0 1,0 1-1,1 12 0,-1-2 13,0-17-28,1 1 1,-1-1 0,0 0 0,0 1 0,0-1 0,1 0 0,-1 1 0,1-1 0,-1 0 0,1 0-1,-1 0 1,1 1 0,0-1 0,-1 0 0,1 0 0,0 0 0,0 0 0,0 0 0,0 0 0,0 0-1,0-1 1,0 1 0,0 0 0,0-1 0,1 1 0,-1 0 0,0-1 0,0 1 0,3 0 0,2 0-170,1 0 1,-1 0 0,1 0 0,10-1-1,-16-1 185,0 1 0,-1-1 0,1 1 0,-1-1 0,1 0 0,0 1 0,-1-1 0,0 0 0,1 0 1,-1 1-1,1-1 0,-1 0 0,0 0 0,0 0 0,1 0 0,-1 1 0,0-1 0,0 0 0,0 0 0,0-1 0,3-23 837,-3 23-684,4-18 1845,-4 20-1951,0 0-1,0 0 1,0 0 0,0-1 0,0 1 0,0 0-1,0 0 1,0 0 0,1-1 0,-1 1 0,0 0-1,0 0 1,0 0 0,0 0 0,1 0 0,-1-1-1,0 1 1,0 0 0,0 0 0,0 0 0,1 0-1,-1 0 1,0 0 0,0 0 0,1 0 0,-1 0-1,0 0 1,0 0 0,0 0 0,1 0 0,-1 0-1,0 0 1,0 0 0,1 0 0,-1 0 0,0 0-1,1 0 1,1 2 12,-1 0 1,1-1-1,0 1 0,-1 0 0,1 1 0,-1-1 0,1 0 1,-1 0-1,0 0 0,2 6 0,6 16 132,10 40 0,-7-21-1606,2-1-4882,-9-34 1083</inkml:trace>
  <inkml:trace contextRef="#ctx0" brushRef="#br0" timeOffset="1288.26">680 180 8516,'0'0'11290,"0"0"-11285,-1 0-1,1 0 0,-1 0 0,1 0 1,0 0-1,-1 0 0,1 0 1,0 0-1,-1 0 0,1 0 0,-1 0 1,1 0-1,0 1 0,-1-1 0,1 0 1,0 0-1,-1 0 0,1 1 1,0-1-1,0 0 0,-1 0 0,1 1 1,0-1-1,0 0 0,-1 1 0,1-1 1,0 0-1,0 1 0,-1 0 0,-1 6 35,0 1-1,1-1 0,0 1 0,0-1 0,0 1 0,1 0 1,1 12-1,0-2 11,-1-3-10,-1-10-23,1 0 0,0 1-1,0-1 1,1 0 0,-1 1-1,4 9 1,-3-14-11,-1 1-1,1-1 1,0 1 0,0-1 0,0 1-1,0-1 1,1 0 0,-1 0 0,0 1-1,0-1 1,1 0 0,-1 0 0,1 0-1,-1 0 1,1-1 0,-1 1 0,1 0-1,0-1 1,-1 1 0,1-1 0,0 1-1,-1-1 1,1 0 0,0 0 0,2 0-1,1 1-82,-1 0-1,0-1 0,1 0 0,-1 0 0,1-1 0,-1 1 0,1-1 0,-1 0 0,0 0 1,0 0-1,1-1 0,4-2 0,-7 3 17,0-1 0,-1 1 0,1-1 0,-1 1 0,1-1 0,-1 0 0,0 0 0,1 0 0,-1 0 0,0 0 0,0 0 0,-1 0 0,1 0 0,0 0 0,-1 0 0,1-1 0,-1 1 0,0 0 0,1 0 0,-1-1 0,0 1 0,-1 0 0,1 0 0,0-1 0,-1 1 0,0-3 0,0 2 42,0-1 1,0 1 0,-1 0 0,1-1 0,-1 1 0,0 0 0,0 0 0,0 0 0,0 0 0,0 1 0,-1-1 0,-3-3 0,-40-30-203,24 20 182,21 14 40,-14-9 89,0-2 1,1 0-1,-12-15 0,22 24-62,1 0 1,0 0-1,0 0 1,1-1-1,-1 0 1,1 1-1,0-1 1,0 0-1,0 0 1,1 0-1,0 0 1,0 0-1,0 0 1,1-1-1,0 1 1,0-6-1,0 9-3,1-1-1,0 1 1,0 0-1,0 0 1,0 0-1,0-1 1,1 1-1,-1 0 1,0 0-1,1 1 1,0-1-1,-1 0 0,1 1 1,0-1-1,0 0 1,0 1-1,0 0 1,0 0-1,0-1 1,0 1-1,0 1 1,1-1-1,-1 0 1,0 0-1,1 1 1,-1-1-1,5 1 1,4-2-8,-1 1 1,1 0 0,0 1 0,21 1 0,-28 0-15,0 0-1,0 0 1,-1 0-1,1 1 1,0-1-1,-1 1 1,0 0-1,1 0 1,-1 0-1,0 1 1,0-1 0,0 1-1,0-1 1,0 1-1,-1 0 1,1 0-1,-1 0 1,0 1-1,0-1 1,0 0-1,0 1 1,-1-1-1,0 1 1,1 0 0,0 6-1,0-4-23,-1 1 1,1-1-1,-2 1 0,1 0 1,-1 0-1,0 0 0,0-1 0,-1 1 1,1 0-1,-2 0 0,1-1 1,-1 1-1,0-1 0,-4 9 1,-10 12-1153,3-6-986,2 1-3473,7-5-3569</inkml:trace>
  <inkml:trace contextRef="#ctx0" brushRef="#br0" timeOffset="1657.91">1047 116 1377,'0'0'17973,"-8"0"-17375,6 0-576,0 0-1,0 0 1,0 0 0,0 0 0,0 0 0,0 0-1,0 0 1,0 1 0,0-1 0,0 1 0,0-1-1,0 1 1,0 0 0,1 0 0,-1 0 0,0 0-1,0 0 1,1 0 0,-1 0 0,1 1 0,-1-1-1,1 1 1,-1-1 0,1 1 0,0-1 0,0 1-1,0 0 1,0 0 0,0-1 0,0 1 0,0 0-1,1 0 1,-1 0 0,0 3 0,-1 3-2,0-1 0,1 1 0,0-1 1,0 1-1,0 0 0,1-1 0,0 1 0,1-1 1,0 1-1,2 9 0,-2-15-60,-1 1 1,1 0 0,1 0-1,-1-1 1,0 1-1,0 0 1,1-1 0,0 0-1,-1 1 1,1-1-1,0 0 1,0 0-1,0 0 1,1 0 0,-1 0-1,0 0 1,1-1-1,-1 1 1,1-1 0,-1 0-1,1 1 1,0-1-1,0 0 1,-1-1-1,1 1 1,0 0 0,0-1-1,0 0 1,3 0-1,-3 1 25,0-1 0,-1 0 1,1 0-1,0-1 0,0 1 0,0 0 0,-1-1 0,1 0 0,0 0 0,0 0 0,-1 0 0,1 0 0,-1 0 0,1-1 0,-1 1 0,0-1 0,1 1 0,-1-1 0,4-4 1,-4 2 16,0 1 1,0-1 0,0 1-1,0-1 1,0 0 0,-1 0-1,1 0 1,-1 0 0,0 0-1,-1 0 1,1 0 0,-1-1-1,1-3 1,-1 3-2,0 1 1,0-1-1,0 1 0,-1 0 1,1-1-1,-1 1 0,0-1 1,-3-7-1,3 10-35,0 0-1,-1 0 1,1 0-1,0 1 1,-1-1-1,0 0 1,1 1-1,-1-1 1,0 1-1,0-1 1,0 1-1,0 0 1,0 0-1,0 0 1,0 0-1,0 0 1,-1 1-1,1-1 1,-3 0-1,-6-1-809,0 0 0,0 1 0,-1 0-1,1 1 1,-1 0 0,1 1 0,0 1-1,-21 4 1,-21 14-6159</inkml:trace>
  <inkml:trace contextRef="#ctx0" brushRef="#br0" timeOffset="2029.42">0 605 2657,'0'0'17096,"18"-38"-16760,-14 55-320,-1 7 64,-3 5-32,0 2-16,0 0 48,0-4-80,3-2-832,0-4-1089,4-5-816,3-5-2530</inkml:trace>
  <inkml:trace contextRef="#ctx0" brushRef="#br0" timeOffset="2460.88">364 600 2001,'0'0'16005,"-8"-11"-15266,-26-34-403,34 45-332,-1-1-1,1 0 1,-1 0 0,1 1 0,-1-1 0,0 1 0,1-1-1,-1 0 1,0 1 0,0-1 0,1 1 0,-1 0-1,0-1 1,0 1 0,0 0 0,0-1 0,1 1 0,-1 0-1,0 0 1,0 0 0,0 0 0,0 0 0,0 0 0,0 0-1,0 0 1,0 0 0,1 0 0,-1 0 0,0 1-1,0-1 1,0 0 0,0 0 0,0 1 0,-1 0 0,-16 20 48,16-18-44,-2 4-41,0 0 0,1 1-1,-1-1 1,1 1-1,1 0 1,0 0-1,0 0 1,0 0-1,1 1 1,0-1 0,1 0-1,0 13 1,0-19-25,0-1 0,1 1 0,-1-1 0,0 0 0,0 1 0,1-1 0,-1 0 0,1 1 0,-1-1 0,1 0 0,-1 0 0,1 1 0,0-1 0,0 0 0,-1 0 0,1 0 0,0 0 0,0 0 0,0 0 0,0 0-1,0 0 1,2 1 0,0-1-14,0 1 0,0-1 0,0 0 0,0 0 0,0 0 0,0 0-1,0 0 1,1-1 0,4 1 0,-3-1 32,1 0 0,-1 0 0,0 0-1,0-1 1,0 0 0,1 0 0,-1 0 0,0-1 0,0 0 0,0 1 0,0-2 0,6-3-1,-7 3 43,-1 0 0,0 0 0,1 0-1,-1-1 1,0 1 0,-1-1 0,1 0-1,-1 0 1,0 0 0,1 0 0,-2 0-1,1 0 1,2-8 0,-2-1 931,0 1 1,-1-1-1,-1-21 1,0 32-632,-6 52 394,5-28-789,0-10-10,1 0 0,1 0 0,0 0 0,3 16 0,-3-25-275,0 1 0,0-1 0,0 0 0,1 0 1,-1 1-1,1-1 0,4 5 0,-4-5-241,0-1 0,0 0 0,1 0 0,-1 0 0,1 0 0,-1-1 1,1 1-1,-1-1 0,1 1 0,5 1 0,12 1-6232</inkml:trace>
  <inkml:trace contextRef="#ctx0" brushRef="#br0" timeOffset="2863.22">738 574 5699,'0'0'11317,"-12"-2"-11136,-39 0-93,50 2-83,-1 1-1,0-1 1,0 1-1,1-1 1,-1 1-1,0 0 1,1 0-1,-1 0 1,0 0-1,1 0 1,-1 0 0,1 0-1,0 1 1,-1-1-1,1 0 1,0 1-1,0-1 1,0 1-1,0 0 1,0-1-1,-1 3 1,-11 36 64,12-36-56,0 0-35,0-1 0,0 1 0,0-1 0,0 1 0,1 0 0,0 0 1,0-1-1,1 8 0,-1-10-13,0 0 0,1-1 1,-1 1-1,1 0 0,-1 0 1,1 0-1,0 0 0,-1 0 1,1-1-1,0 1 0,0 0 0,-1 0 1,1-1-1,0 1 0,0-1 1,0 1-1,0-1 0,0 1 1,0-1-1,0 1 0,0-1 0,0 0 1,0 0-1,0 1 0,0-1 1,0 0-1,0 0 0,0 0 1,0 0-1,0 0 0,1-1 0,3 2 9,-1-1-1,0-1 0,1 1 1,-1-1-1,0 0 1,0 0-1,0 0 0,0 0 1,0-1-1,0 1 0,0-1 1,0 0-1,0 0 0,-1-1 1,1 1-1,-1-1 0,0 0 1,4-3-1,-4 1 258,0 1 1,0 0-1,0-1 0,-1 0 0,0 0 0,0 1 0,0-1 1,0-1-1,-1 1 0,0 0 0,0 0 0,0 0 0,-1-1 1,0-6-1,-3 1 2167,-4 15-1825,-6 16-602,7-3-8,1-1-1,0 1 0,1 1 0,1-1 0,-3 32 1,9 8-3818,6-35-750,7-6-3330</inkml:trace>
  <inkml:trace contextRef="#ctx0" brushRef="#br0" timeOffset="3221.06">1048 626 11013,'0'0'8895,"-6"9"-8258,-3 5-564,1 0-1,0 1 0,1 0 1,1 0-1,0 0 0,1 1 1,0 0-1,2 0 0,-4 24 0,8-39-98,-1 0 0,0 0 0,0 0-1,1 0 1,-1 0 0,1 0 0,-1 0-1,1 0 1,-1 0 0,1 0-1,-1 0 1,1 0 0,0 0 0,-1-1-1,1 1 1,0 0 0,0-1 0,0 1-1,0 0 1,0-1 0,-1 1 0,1-1-1,0 1 1,0-1 0,0 0 0,0 1-1,1-1 1,-1 0 0,0 0-1,0 0 1,0 1 0,0-1 0,0 0-1,0-1 1,0 1 0,0 0 0,0 0-1,1-1 1,3 1 6,0 0-1,-1-1 1,1 0-1,-1 0 1,0 0-1,1-1 1,-1 0-1,6-3 1,-4 1 53,-1-1 1,1 0 0,-1 0-1,0-1 1,-1 1 0,1-1-1,-1 0 1,0-1 0,-1 1-1,0-1 1,0 1 0,0-1-1,-1 0 1,1 0-1,-2 0 1,1 0 0,-1-1-1,0 1 1,-1 0 0,0-1-1,0 1 1,-2-13 0,2 18-21,-1-1 0,1 0 0,-1 0 0,0 0 0,0 0 0,0 1 0,0-1 0,-1 1 0,1-1 0,-1 1 0,0-1 0,1 1 0,-1 0 0,0 0 0,0 0 0,-1 0 0,1 0 0,0 0 0,-1 0 1,1 1-1,-1-1 0,1 1 0,-1 0 0,0 0 0,0 0 0,1 0 0,-1 0 0,0 1 0,0-1 0,-3 1 0,-4-2-487,1 2 0,-1-1 0,0 1-1,1 1 1,-1 0 0,0 0 0,1 1 0,-13 4-1,-29 15-4714</inkml:trace>
  <inkml:trace contextRef="#ctx0" brushRef="#br0" timeOffset="3999.68">125 1028 2401,'0'0'14071,"21"-15"-11681,-18 14-2367,0-1-1,0 1 1,0 0 0,0 0-1,1 0 1,-1 1 0,0-1 0,0 1-1,1-1 1,-1 1 0,0 0-1,0 0 1,1 1 0,-1-1-1,0 1 1,0-1 0,1 1-1,-1 0 1,3 2 0,-2-1-11,0 0 0,-1 1 0,1 0 0,-1 0 0,1 0 0,-1 0 0,0 0 1,0 1-1,0-1 0,-1 1 0,1 0 0,2 6 0,0-1-173,-1 1-1,-1 1 1,1-1 0,-2 0 0,1 1-1,-1-1 1,-1 1 0,0 0-1,-1 0 1,-1 20 0,-1-25 14,0 0 0,0 0 0,0 0 0,-1 0-1,0-1 1,0 1 0,0-1 0,-1 0 0,0 0 0,0 0 0,0 0 0,-1-1 0,0 1 0,-5 3 0,3-3-18,0 1 0,-1-1 0,1 0 0,-1-1 0,0 0 0,0 0 0,0-1 1,-1 0-1,-14 3 0,23-6 185,-1 0-1,1 0 1,-1 0 0,1 0 0,0 0 0,-1 0 0,1 0 0,-1 0 0,1 0-1,-1 0 1,1 0 0,-1 0 0,1 0 0,-1 0 0,1-1 0,-1 1 0,1 0-1,0 0 1,-1-1 0,1 1 0,-1 0 0,1-1 0,0 1 0,-1 0 0,1-1-1,0 1 1,-1 0 0,1-1 0,0 1 0,-1-1 0,1-18 831,0 17-793,1 0 0,-1 0 0,1 0 0,0 0 0,0 0 0,0 0 1,0 0-1,0 0 0,0 0 0,0 0 0,1 1 0,-1-1 0,1 0 0,-1 1 0,1 0 1,0-1-1,2-1 0,-1 2-45,-1 0-1,1 1 1,0-1 0,0 0 0,0 1 0,0 0 0,0 0-1,0 0 1,0 0 0,0 0 0,0 0 0,0 1 0,0 0-1,0-1 1,-1 1 0,6 2 0,0 1-411,0 1 0,1 0 0,12 11 0,-3-2-2243,1-1-2098</inkml:trace>
  <inkml:trace contextRef="#ctx0" brushRef="#br0" timeOffset="4293.88">502 1185 5410,'0'0'11979,"-5"-13"-10765,1 18-1588,1 3-6242</inkml:trace>
  <inkml:trace contextRef="#ctx0" brushRef="#br0" timeOffset="4883.11">169 1078 4898,'0'0'12539,"0"-10"-10882,1-29-347,1 28 368,1 16-1032,0 13-556,0 28 111,-1 12 78,12 62 0,-12-105-340,2 0 0,-1 1 0,2-1-1,0-1 1,1 1 0,1-1 0,0 0 0,0 0-1,11 13 1,-1-12-2706,-2-13-2808,-4-2-1477</inkml:trace>
  <inkml:trace contextRef="#ctx0" brushRef="#br0" timeOffset="5334.95">552 1109 4786,'0'0'14972,"-13"-9"-14129,-43-28-426,54 36-408,1 0 1,-1 1-1,0-1 0,1 0 1,-1 1-1,0-1 1,1 1-1,-1 0 1,0-1-1,1 1 1,-1 0-1,0 0 0,0 0 1,1 0-1,-1 0 1,0 1-1,0-1 1,1 1-1,-1-1 1,0 1-1,1-1 1,-1 1-1,1 0 0,-1 0 1,1 0-1,-1 0 1,1 0-1,-2 1 1,-2 3-2,0-1 0,1 1 0,0 1 1,0-1-1,-4 8 0,4-6 18,-2 0-27,2 0 0,-1 0 0,1 0 0,0 1-1,0 0 1,1-1 0,0 1 0,0 1 0,1-1 0,0 0 0,0 1-1,1-1 1,0 9 0,1-15-28,1-1 0,-1 0 1,0 0-1,1 0 0,-1-1 0,1 1 0,-1 0 1,1 0-1,-1 0 0,1 0 0,0 0 0,0 0 0,-1-1 1,1 1-1,0 0 0,0-1 0,0 1 0,0-1 1,0 1-1,0-1 0,0 1 0,0-1 0,0 1 0,0-1 1,0 0-1,0 0 0,0 0 0,0 1 0,2-1 0,39 1-548,-31-1 397,-4 0 62,0 0 0,0-1 0,0 0 0,-1 0 0,1 0 0,0-1 0,0 0 0,-1 0 0,1-1 0,8-4 0,-12 5 122,0 0-1,0 0 1,-1 0 0,1-1-1,-1 1 1,1-1 0,-1 1-1,0-1 1,0 0 0,0 0-1,0 0 1,-1 0 0,1 0-1,-1 0 1,0-1 0,0 1-1,0 0 1,0-1 0,-1 1-1,1-1 1,-1 1 0,0-6-1,0 2 243,1-17 648,-1 24-831,0-1 0,0 1 0,0-1 0,0 1 0,0-1 1,0 0-1,0 1 0,0-1 0,0 1 0,-1-1 0,1 1 1,0-1-1,0 1 0,0-1 0,-1 1 0,1-1 0,0 1 1,0-1-1,-1 1 0,1-1 0,0 1 0,-1 0 0,1-1 0,-1 1 1,1 0-1,0-1 0,-2 0 0,0 9 175,-1 16-163,2 0 1,2 47-1,0-61-630,0 0-1,1 1 1,7 18-1,-7-24-205,0 0 0,0 0 0,0-1-1,1 1 1,0-1 0,0 0 0,0 0 0,0 0 0,5 4 0,6 2-5274</inkml:trace>
  <inkml:trace contextRef="#ctx0" brushRef="#br0" timeOffset="5753.13">803 1119 9444,'0'0'10712,"-14"-6"-10472,-47-13-93,59 19-144,1 0 1,-1 0 0,0 0-1,0 0 1,1 0 0,-1 1-1,0-1 1,0 1 0,1-1-1,-1 1 1,0 0 0,1 0-1,-1-1 1,1 1 0,-1 0-1,1 0 1,-1 1 0,1-1-1,0 0 1,0 0 0,-1 1-1,1-1 1,0 0 0,0 1-1,0-1 1,1 1 0,-1 0-1,0-1 1,0 1 0,1 0-1,-1-1 1,1 1 0,-1 2-1,-1 1 6,1-2-59,0-1 1,0 1-1,0-1 0,0 1 0,1 0 1,-1 0-1,0 0 0,1-1 0,0 1 1,0 0-1,0 0 0,0 0 0,0 0 1,1-1-1,-1 1 0,2 4 0,-1-5-40,0 0 0,0-1 0,1 0 1,-1 1-1,0-1 0,1 0 0,-1 1 0,1-1 0,-1 0 0,1 0 0,-1 0 0,1-1 0,0 1 0,-1 0 0,1 0 0,0-1 0,0 1 0,0-1 0,-1 0 0,1 1 0,0-1 0,0 0 0,0 0 0,3-1 0,-1 2 24,0-1 0,0-1-1,1 1 1,-1-1-1,0 1 1,0-1 0,0 0-1,0 0 1,0-1 0,0 1-1,-1-1 1,6-3-1,-7 3 117,0 1 0,0-1-1,-1 0 1,1 0-1,0-1 1,-1 1 0,1 0-1,-1 0 1,0-1-1,0 1 1,0-1 0,0 1-1,0-1 1,0 1-1,-1-1 1,1 1 0,-1-1-1,0 0 1,0 1 0,0-5-1,0-20 4278,0 29-4180,-1 40-580,0-12 790,3 41 0,9-23-3398,-10-42 1868,1-1 0,1 0 0,-1 0 0,1 0 1,0 0-1,5 5 0,3 1-8634</inkml:trace>
  <inkml:trace contextRef="#ctx0" brushRef="#br0" timeOffset="5986.74">1053 1112 11749,'0'0'13110,"-24"12"-12854,24 23-207,0 4 79,0 5-112,0 3-16,0-2-449,0-1-1087,-2-5-1858,-3-5-4241</inkml:trace>
  <inkml:trace contextRef="#ctx0" brushRef="#br0" timeOffset="6388.63">296 1592 4866,'0'0'11830,"5"21"-11254,1 12-96,-3 1-144,1 5-240,-4 0 16,0-4-64,3-1-48,3-6-272,-3-7-1665,9-8-2337,-2-10-3265</inkml:trace>
  <inkml:trace contextRef="#ctx0" brushRef="#br0" timeOffset="6809.8">627 1610 8436,'0'0'10799,"-12"-12"-10310,-38-37-316,49 49-169,1-1 0,-1 0 0,0 0 0,0 0 0,0 1-1,1-1 1,-1 1 0,0-1 0,0 1 0,0-1 0,0 1 0,0-1 0,0 1 0,0 0-1,0-1 1,0 1 0,0 0 0,0 0 0,0 0 0,0 0 0,0 0 0,0 0 0,0 0 0,-1 0-1,1 0 1,0 0 0,0 1 0,0-1 0,0 0 0,0 1 0,-1 0 0,0 1-2,1-1 0,-1 1 1,0 0-1,1 0 0,-1 0 1,1 0-1,0 0 0,-3 5 1,2-2 14,-2 1-92,2-1 1,-1 1 0,0 0-1,1 0 1,0 0 0,1 0-1,-1 0 1,1 1 0,0-1-1,1 13 1,-1-17-59,2 1 0,-1-1 0,0 1 0,0-1 0,1 1 0,-1-1 0,1 0 0,0 1 0,0-1 0,0 0 0,0 1 0,0-1 0,0 0 0,1 0 0,-1 0 0,1 0 0,-1 0 0,1-1 0,0 1 0,0 0 0,0-1 0,0 1 0,0-1 0,0 1 0,0-1 0,0 0 0,1 0 0,-1 0 0,5 1 0,-1-1-31,1 1-1,0-1 0,0 0 1,0 0-1,-1-1 0,1 0 1,0 0-1,0-1 1,0 0-1,9-2 0,-13 2 248,-1 0 0,0 0 0,1 0-1,-1 0 1,0-1 0,0 1 0,0-1-1,0 1 1,0-1 0,0 0 0,0 0 0,0 0-1,-1 0 1,1 0 0,-1 0 0,0-1-1,1 1 1,-1 0 0,0-1 0,-1 1 0,1-1-1,0 1 1,0-1 0,-1 1 0,0-1-1,1 0 1,-1 1 0,0-1 0,-1-3 0,1-37 4185,-2 82-3915,0 28-740,2-63-326,0 1 0,1 0 1,0 0-1,0 0 1,1 0-1,-1 0 1,1-1-1,0 1 0,0-1 1,5 9-1,6 0-5460</inkml:trace>
  <inkml:trace contextRef="#ctx0" brushRef="#br0" timeOffset="7228.32">891 1597 3249,'0'0'14813,"-12"-5"-14325,-38-16-251,49 21-230,0 0 0,0 0 0,1 0 0,-1 0 0,0 1 0,0-1 0,0 0 0,0 0 0,0 1 0,0-1 0,0 1 0,1-1 0,-1 0 0,0 1 0,0-1 0,1 1 0,-1 0 0,0-1 0,1 1 0,-1 0 0,0-1 0,1 1-1,-1 0 1,1 0 0,-1-1 0,1 1 0,0 0 0,-1 0 0,1 0 0,0 0 0,-1 0 0,1 0 0,0 0 0,0-1 0,0 1 0,0 2 0,-4 30 135,4-30-145,0-1-1,0 0 0,0 0 0,0 0 0,0 0 0,0 0 0,1 1 1,-1-1-1,1 0 0,0 0 0,-1 0 0,1 0 0,0 0 0,0 0 0,0-1 1,0 1-1,1 0 0,-1 0 0,0-1 0,2 3 0,0-3-90,1 1 0,-1-1 0,0 0 0,0 0 1,1 0-1,-1 0 0,0-1 0,1 1 0,-1-1 0,1 0 0,6 0 0,-7 0 39,0 0-1,0 0 1,-1 0 0,1 0 0,0 0 0,0-1-1,0 1 1,0-1 0,-1 0 0,1 1-1,0-2 1,0 1 0,-1 0 0,1 0 0,3-3-1,-5 2 93,1-1 0,-1 1-1,1-1 1,-1 1 0,0-1 0,0 1-1,0-1 1,-1 0 0,1 1-1,0-1 1,-1 0 0,0 0 0,1 0-1,-1 1 1,-1-7 0,0-8 1553,0 42 432,0-12-1675,-1 107-7713,4-104 1494</inkml:trace>
  <inkml:trace contextRef="#ctx0" brushRef="#br0" timeOffset="7568.78">1092 1615 1585,'0'0'17917,"6"-4"-17223,19-12-302,-24 15-378,0 1 1,0 0-1,0-1 0,1 1 1,-1 0-1,0 0 0,0 0 1,0 0-1,1 0 0,-1 0 0,0 0 1,0 1-1,0-1 0,1 0 1,-1 1-1,0-1 0,0 0 1,0 1-1,0 0 0,0-1 0,0 1 1,0 0-1,0-1 0,0 1 1,0 0-1,0 0 0,0 0 1,0 0-1,-1 0 0,1 0 0,0 0 1,-1 0-1,2 2 0,1 2-5,-1-1 0,0 1-1,1 0 1,-1 0 0,-1 0-1,2 6 1,-2-6-2,0 0 0,-1 0 0,1 1-1,-1-1 1,0 0 0,-1 0 0,0 0 0,1 1 0,-2-1 0,-1 8-1,-2-3-24,0 1-1,-1-1 0,-9 13 0,8-13 0,7-10 35,0 0-1,-1 0 0,1 0 0,0 0 1,-1 1-1,1-1 0,0 0 0,0 0 0,-1 1 1,1-1-1,0 0 0,0 0 0,0 1 1,-1-1-1,1 0 0,0 1 0,0-1 1,0 0-1,0 0 0,0 1 0,0-1 1,0 0-1,0 1 0,0-1 0,-1 0 1,1 1-1,1-1 0,-1 0 0,0 1 1,0-1-1,0 0 0,0 1 0,0-1 0,0 0 1,0 1-1,0-1 0,0 0 0,1 1 1,-1-1-1,0 0 0,0 0 0,0 1 1,1-1-1,-1 0 0,19-5 300,38-25-256,-43 23-60,31-12-2765,-31 15-1596</inkml:trace>
  <inkml:trace contextRef="#ctx0" brushRef="#br0" timeOffset="8110.81">468 2191 7988,'0'0'12408,"0"-5"-11778,1-3-390,2 12-81,6 27-16,8 50-61,-16-71-427,7 33 287,3-26-2990,-11-16 2586,1-1 0,0 1 0,0 0 0,0-1 0,-1 1 0,1-1 0,0 1-1,0-1 1,0 0 0,0 1 0,0-1 0,0 0 0,0 0 0,0 1 0,0-1 0,2 0-1,11 0-9160</inkml:trace>
  <inkml:trace contextRef="#ctx0" brushRef="#br0" timeOffset="8526.68">766 2089 9236,'0'0'10037,"-11"0"-9821,3-1-189,6 0-22,-1 1 1,0 0-1,1-1 1,-1 1-1,0 0 1,1 0-1,-1 1 1,0-1 0,1 0-1,-1 1 1,1 0-1,-1-1 1,0 1-1,1 0 1,0 0 0,-1 1-1,1-1 1,0 0-1,-1 1 1,1 0-1,0-1 1,0 1-1,-3 4 1,-1 2-75,1 0 1,0 1-1,0 0 1,1 0-1,0 0 1,1 0-1,0 1 1,1 0-1,-1-1 1,2 1-1,-1 0 0,1 17 1,1-26 17,0 0 0,0-1-1,1 1 1,-1 0 0,0-1 0,0 1-1,0-1 1,1 1 0,-1-1 0,0 1 0,1 0-1,-1-1 1,0 1 0,1-1 0,-1 0 0,1 1-1,-1-1 1,1 1 0,-1-1 0,1 0 0,-1 1-1,1-1 1,-1 0 0,1 1 0,-1-1 0,2 0-1,22 5-747,25-9-74,-46 3 844,0 0 1,0 0-1,1-1 0,-1 1 1,0-1-1,0 0 0,0 0 0,-1 0 1,1 0-1,0 0 0,-1-1 1,1 1-1,-1-1 0,0 0 0,0 0 1,0 1-1,0-1 0,-1-1 1,1 1-1,1-4 0,-1-1 517,1-1 0,-1 0 0,0 0 0,-1 1-1,0-1 1,-1-14 686,-1 27-1130,1-1 0,-1 1 0,1-1 0,0 1 0,0 0 0,0-1 0,0 1 0,1 5 0,0 6-16,-2 20-255,-1-15 168,3 40 0,8-24-2819,-8-34 2205,0 1 1,1 0 0,-1-1 0,1 0-1,-1 1 1,1-1 0,0 0 0,0 0-1,4 4 1,13 5-9007</inkml:trace>
  <inkml:trace contextRef="#ctx0" brushRef="#br0" timeOffset="8930.03">1019 2178 6435,'0'0'13902,"-11"-8"-13379,-35-23-181,45 31-333,0-1 1,0 1 0,0-1-1,0 1 1,-1 0 0,1 0 0,0-1-1,0 1 1,0 0 0,-1 0-1,1 0 1,0 0 0,0 0-1,0 0 1,-1 0 0,1 1-1,0-1 1,0 0 0,0 1-1,0-1 1,0 1 0,-1-1 0,1 1-1,0 0 1,0-1 0,0 1-1,0 0 1,1 0 0,-1 0-1,0-1 1,0 1 0,0 0-1,-1 2 1,-1 2 6,0 1 1,0-1-1,0 1 0,-3 10 1,4-12-7,0 2-119,1 0-1,-1-1 0,1 1 1,0 0-1,0 0 1,0 0-1,1 0 0,1 11 1,-1-16 13,0 1 0,0 0 1,0-1-1,1 1 0,-1 0 0,1-1 1,-1 1-1,1-1 0,0 1 0,-1-1 1,1 1-1,0-1 0,0 0 0,0 1 0,0-1 1,0 0-1,0 0 0,1 1 0,-1-1 1,0 0-1,1 0 0,-1-1 0,0 1 1,1 0-1,-1 0 0,1-1 0,0 1 1,-1-1-1,1 1 0,-1-1 0,1 1 1,0-1-1,-1 0 0,4 0 0,-3 0 101,0 0 0,1 1 0,-1-1 0,1-1 0,-1 1 0,0 0 0,1-1 0,-1 1 0,0-1 0,1 0-1,-1 1 1,0-1 0,0 0 0,1-1 0,-1 1 0,0 0 0,0 0 0,0-1 0,-1 0 0,1 1 0,0-1 0,0 0 0,-1 0 0,1 0 0,-1 0-1,0 0 1,0 0 0,0 0 0,0 0 0,0 0 0,0-1 0,1-3 0,1-6 908,-1 0 1,0 0-1,0 0 0,-1 0 1,-1-16-1,0 27-484,0 4-178,-1 32-361,4 79-377,-2-95-1814,9 36-1,-2-34-1625,1-5-2838</inkml:trace>
  <inkml:trace contextRef="#ctx0" brushRef="#br0" timeOffset="9504.54">1194 2108 9780,'0'0'12878,"-2"-4"-12323,2 3-543,-1 1 0,1-1 0,0 0 0,-1 1 0,1-1 0,0 0 0,-1 0 0,1 0 0,0 1 0,0-1 0,0 0 0,0 0 0,0 0 0,0 1 0,0-1 0,0 0 0,0 0 0,0-1 0,1 2-7,-1-1 1,0 1 0,1 0 0,-1 0 0,0 0 0,1 0 0,-1 0 0,1-1 0,-1 1-1,0 0 1,1 0 0,-1 0 0,1 0 0,-1 0 0,0 0 0,1 0 0,-1 0 0,1 0-1,-1 0 1,0 1 0,1-1 0,-1 0 0,1 0 0,-1 0 0,0 0 0,1 1 0,4 1 19,0 1 0,0 0 0,-1 0 0,1 1 0,7 6 0,-11-7-26,1-1 1,-1 0 0,1 0 0,-1 1 0,0-1-1,0 0 1,0 1 0,0-1 0,-1 1 0,1-1-1,-1 1 1,1 0 0,-1 4 0,-1 43-33,-1-22 253,31-18-170,-24-9-52,9 4-60,-1 0 0,1 0 0,-1 1 0,14 9-1,-25-14 53,1 1 0,-1-1 0,0 1 0,1 0 0,-1 0-1,0 0 1,0 0 0,0 0 0,0 0 0,-1 1-1,1-1 1,-1 0 0,1 1 0,-1-1 0,0 1-1,0 0 1,0-1 0,0 1 0,0 0 0,-1 0 0,1 0-1,-1 0 1,0-1 0,0 1 0,0 0 0,0 0-1,0 0 1,-1 3 0,0-5 9,0 0 0,0 1-1,0-1 1,1 0 0,-1 1 0,0-1 0,0 0-1,0 0 1,-1 0 0,1 0 0,0 0 0,0 0 0,-1 0-1,1-1 1,0 1 0,-1 0 0,1-1 0,-1 1-1,1-1 1,-1 1 0,1-1 0,-1 0 0,1 0-1,-2 0 1,-44 3 60,39-4-61,-54 0 273,3-1-3061</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0:08.364"/>
    </inkml:context>
    <inkml:brush xml:id="br0">
      <inkml:brushProperty name="width" value="0.05" units="cm"/>
      <inkml:brushProperty name="height" value="0.05" units="cm"/>
      <inkml:brushProperty name="color" value="#E71224"/>
    </inkml:brush>
  </inkml:definitions>
  <inkml:trace contextRef="#ctx0" brushRef="#br0">193 91 6243,'0'0'10068,"0"-14"-8555,0-58 816,-30 72-1630,22 2-660,0-1 0,0 1 1,0 0-1,0 1 0,0 0 0,1 0 0,-1 1 0,1 0 0,0 0 0,0 1 0,0 0 0,-10 10 1,12-10-64,0-1 0,0 1 0,1 0 0,0 0 1,0 1-1,0-1 0,0 1 0,1 0 1,0 0-1,1 0 0,-1 0 0,1 1 0,0-1 1,0 1-1,1-1 0,-1 10 0,2-14 22,1-1 0,-1 1 0,0 0-1,1 0 1,-1 0 0,1-1 0,0 1 0,-1 0-1,1-1 1,0 1 0,0 0 0,0-1 0,0 1-1,0-1 1,1 0 0,-1 1 0,0-1 0,1 0-1,-1 0 1,1 0 0,-1 0 0,1 0 0,-1 0-1,1 0 1,0 0 0,-1-1 0,3 2 0,7 1 123,0 0 1,1-1-1,15 2 1,-7-1-64,0 1-21,54 11 239,-68-14-270,-1 1 0,0 0 0,0 0 1,0 0-1,0 1 0,0 0 1,0 0-1,0 0 0,-1 0 0,7 8 1,-9-9-31,0 1 0,0 0 0,0-1 0,-1 1 0,1 0 1,-1 0-1,0 0 0,0 0 0,0 0 0,0 1 0,-1-1 0,1 0 1,-1 0-1,0 0 0,0 1 0,0-1 0,0 0 0,0 0 0,-1 1 1,-1 4-1,1-4-6,-1 1 1,1-1-1,-1 0 0,0 0 1,-1 0-1,1 0 1,-1 0-1,1-1 1,-1 1-1,0-1 0,0 1 1,-1-1-1,-6 5 1,1-3-61,1 0 1,-1 0-1,0-1 1,0 0-1,-1-1 1,1 0-1,-1 0 1,0-1-1,0 0 1,0-1-1,1 0 1,-20-1-1,27-1 38,0 0 1,1 0-1,-1 0 0,0 0 0,1 0 0,-1 0 0,1 0 0,0 0 0,-1-1 0,1 1 1,0-1-1,0 1 0,0-1 0,-1 1 0,2-1 0,-1 0 0,0 1 0,0-1 0,1 0 0,-1 0 1,0 1-1,1-1 0,0 0 0,-1 0 0,1 0 0,0 0 0,0 0 0,0 1 0,0-1 0,1 0 1,-1 0-1,0 0 0,1 0 0,-1 0 0,1 1 0,0-1 0,0 0 0,-1 1 0,1-1 1,0 0-1,2-1 0,1 0-682,0 1 0,0 0 0,0 0 0,0 1 0,1-1 0,-1 1 0,0 0 0,7-1 0,21-2-4973</inkml:trace>
  <inkml:trace contextRef="#ctx0" brushRef="#br0" timeOffset="1385.32">511 237 8724,'0'0'9911,"-11"-6"-9801,-37-16-70,47 22-39,0-1 0,0 1 0,0 0 0,0 0-1,0 0 1,-1 0 0,1 0 0,0 0 0,0 0 0,0 0 0,0 0 0,0 1 0,0-1 0,0 0 0,0 1 0,0-1 0,0 1 0,0-1 0,0 1 0,0-1 0,0 1 0,0 0 0,0 0 0,0-1 0,0 1 0,1 0 0,-1 0 0,-1 1 0,-11 27-78,12-26 72,-1 3-11,0 0-1,0 1 1,0-1-1,1 1 1,0-1-1,1 1 1,-1 0-1,1-1 1,2 14-1,-2-18 7,1 0 0,0 0 0,-1 0-1,1 0 1,0 0 0,0 0 0,0 0 0,0 0-1,0 0 1,0 0 0,1-1 0,-1 1 0,0-1-1,1 1 1,0-1 0,-1 1 0,1-1 0,0 0-1,-1 1 1,1-1 0,0 0 0,0-1 0,0 1-1,0 0 1,0 0 0,0-1 0,1 1 0,-1-1-1,0 0 1,0 0 0,0 1 0,4-2 0,-3 2 48,1-1 1,-1 0-1,1-1 1,-1 1 0,1 0-1,-1-1 1,0 0-1,1 0 1,-1 0 0,0 0-1,0 0 1,0-1-1,1 1 1,-2-1 0,1 0-1,0 0 1,0 0-1,-1 0 1,1-1 0,-1 1-1,1-1 1,-1 0-1,0 1 1,0-1 0,0 0-1,-1 0 1,1 0-1,-1 0 1,1 0 0,-1-1-1,1-5 1,2-3 739,-1-1-1,-1 0 1,0 1 0,0-1-1,-1-14 1,-1 26-607,-8 20-555,6-13 356,1 0-1,-1 0 1,1 0 0,1 0 0,-1 1 0,1-1 0,0 0 0,0 0 0,1 1 0,0-1 0,0 0-1,3 9 1,-3-12-45,0 0-1,1-1 1,-1 1-1,1 0 0,0-1 1,0 1-1,0-1 0,0 0 1,0 0-1,0 0 1,1 0-1,-1 0 0,1 0 1,-1 0-1,1-1 0,0 1 1,0-1-1,-1 0 1,1 0-1,0 0 0,0 0 1,0-1-1,0 1 0,1-1 1,-1 0-1,4 0 1,-3 1 57,0-1 1,-1-1-1,1 1 1,-1-1-1,1 1 1,0-1-1,-1 0 1,0 0-1,1 0 1,-1-1-1,1 1 1,-1-1-1,0 0 1,0 0-1,0 0 1,3-3 0,-1 0 11,-1 0 0,1 0 0,-1 0 0,-1-1 1,1 1-1,-1-1 0,0 0 0,3-8 1,2-9 63,-1-1 0,-2 1 0,5-45 1,-5-66 1491,-5 115-719,-9 24-820,6-1-20,0 1 0,0 0 1,1 0-1,0 0 0,0 1 0,1-1 1,-1 0-1,1 1 0,0-1 0,0 8 0,0 62 12,2-48 4,-1-9-8,1-1 1,0 1-1,2-1 1,8 31-1,-9-41-195,0 0 1,1 0-1,0 0 0,0 0 0,1-1 1,0 1-1,0-1 0,0 0 0,1 0 0,0 0 1,0-1-1,0 0 0,11 8 0,-13-11 38,-1 0 0,1 0 0,0-1 0,0 1 0,0-1 0,0 0 0,0 0-1,1 0 1,-1 0 0,0 0 0,0-1 0,1 1 0,-1-1 0,0 0 0,1 0-1,-1 0 1,0-1 0,1 1 0,-1-1 0,0 0 0,0 0 0,0 0 0,1 0 0,-1 0-1,4-3 1,-2 0 165,0 0-1,-1 1 1,0-1-1,0-1 1,0 1-1,0 0 1,-1-1-1,1 0 1,-1 0-1,0 0 0,-1 0 1,1-1-1,2-8 1,0-3 965,0 1 0,-2-1 1,0 0-1,0 0 0,-1-22 0,-13 97-1233,11-55 96,-1 0 0,1 0 0,0 0-1,1 0 1,-1 0 0,0 0-1,1 0 1,0 0 0,0 0 0,1 4-1,-1-6 60,1 0 0,-1 0 1,0 0-1,1 0 0,-1 0 0,0 0 0,1-1 0,-1 1 0,1 0 0,-1-1 0,1 1 1,0-1-1,-1 0 0,1 1 0,-1-1 0,1 0 0,0 0 0,-1 0 0,1 0 1,2-1-1,-2 1 93,0 0 0,0 0 0,0 0 0,-1-1 0,1 1 1,0-1-1,0 1 0,-1-1 0,1 0 0,0 0 0,0 0 1,-1 0-1,1 0 0,-1 0 0,1 0 0,-1 0 0,0 0 1,1-1-1,0-1 0,1-1 15,0 0 0,-1-1-1,1 1 1,-1-1 0,0 1 0,0-1 0,1-5-1,0-5 494,0 0 0,-1 0 0,1-28-1,-3 42-457,0 0-1,0 0 0,0 0 0,0-1 0,0 1 0,0 0 0,0 0 1,-1 0-1,1 0 0,0 0 0,-1 0 0,1 0 0,0 0 0,-1 0 1,1 0-1,-1 0 0,1 0 0,-1 1 0,0-1 0,0 0 0,1 0 1,-1 0-1,0 1 0,0-1 0,0 0 0,1 1 0,-1-1 1,0 1-1,0-1 0,0 1 0,0-1 0,0 1 0,0 0 0,0 0 1,0-1-1,0 1 0,-1 0 0,1 0 0,0 0 0,0 0 0,0 0 1,0 0-1,0 0 0,0 1 0,0-1 0,0 0 0,0 1 0,0-1 1,0 0-1,0 1 0,0-1 0,0 1 0,0 0 0,0-1 0,1 1 1,-3 1-1,0 1-39,-1 0 1,1 0 0,0 1 0,0-1-1,0 1 1,0 0 0,0 0-1,1 0 1,0 0 0,0 0-1,0 1 1,0-1 0,1 1 0,-1-1-1,1 1 1,0 5 0,-3 8-2,2 1 0,0 32 0,2-45-4,0-1 1,0 1-1,0 0 0,1 0 0,0 0 0,0 0 1,1 0-1,0-1 0,0 1 0,0-1 0,4 7 1,-4-10-45,0 1 1,0 0 0,1-1 0,-1 1-1,1-1 1,0 0 0,0 0-1,0 0 1,0 0 0,0-1-1,0 1 1,0-1 0,1 1 0,-1-1-1,0 0 1,1-1 0,-1 1-1,1-1 1,-1 1 0,6-1 0,-3 1 21,0-1-1,0 0 1,0 0 0,0 0 0,0-1 0,-1 0 0,1 0 0,0-1 0,0 1 0,0-1 0,-1 0 0,1-1 0,-1 1 0,0-1 0,0 0 0,0-1-1,0 1 1,0-1 0,-1 0 0,1 0 0,-1-1 0,0 1 0,0-1 0,4-7 0,0 0 324,-1 0 0,1-1 0,-2 0 0,0 0 0,-1 0 0,0-1 0,-1 0-1,-1 0 1,0 0 0,0 0 0,-2 0 0,0-1 0,-1-16 0,-2 29-177,-5 8-106,-3 7-30,9-9 9,0 0 0,0 0 0,0 0 0,0 0 0,1 0 0,0 1 0,-1-1 0,1 0 0,1 0 0,-1 0 1,1 0-1,-1 0 0,1 0 0,1 0 0,-1 0 0,0 0 0,1 0 0,3 6 0,2-1 45,0 0 0,0 0 0,1-1 0,0 0 0,12 8 0,-10-8 18,0 1 0,-1 0 0,0 0 0,11 14 1,-21-22-103,1 0 0,0-1 0,-1 1 1,1-1-1,-1 0 0,1 1 0,-1-1 1,1 1-1,-1-1 0,1 0 0,-1 1 1,1-1-1,-1 0 0,0 0 0,1 1 0,-1-1 1,1 0-1,-1 0 0,0 0 0,1 0 1,-1 0-1,1 0 0,-1 0 0,0 0 1,1 0-1,-1 0 0,0 0 0,1 0 0,-2 0 1,-27 0-204,28 0 195,-61 0-2213,-1 0-3518,20 0-2228</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0:05.911"/>
    </inkml:context>
    <inkml:brush xml:id="br0">
      <inkml:brushProperty name="width" value="0.05" units="cm"/>
      <inkml:brushProperty name="height" value="0.05" units="cm"/>
      <inkml:brushProperty name="color" value="#E71224"/>
    </inkml:brush>
  </inkml:definitions>
  <inkml:trace contextRef="#ctx0" brushRef="#br0">10 95 3265,'0'0'11830,"-7"-1"-10837,5 0-822,4 0 626,84 2 836,108-3-1449,-153-4-1857,-40 6 1419,1 0 0,-1 0 0,0-1 0,0 1 0,1 0 0,-1-1 0,0 1 0,0-1 0,1 1 0,-1-1-1,0 1 1,0-1 0,0 0 0,0 0 0,0 0 0,0 0 0,0 1 0,0-1 0,0 0 0,0 0 0,-1-1 0,1 1-1,0 0 1,-1 0 0,2-3 0,-5-1-3294,-9 2-1193</inkml:trace>
  <inkml:trace contextRef="#ctx0" brushRef="#br0" timeOffset="172.44">269 55 1185,'0'0'11175,"-7"4"-9790,-24 16-104,30-19-1165,0 1 1,0 0 0,0 0 0,0 0 0,0-1 0,0 1 0,0 0-1,1 0 1,-1 1 0,1-1 0,-1 0 0,1 0 0,0 0-1,0 0 1,0 0 0,0 0 0,0 0 0,0 1 0,2 3 0,-1 5 315,0 22 26,3 0-1,7 35 1,-5-35-705,-1 0 0,0 38 0,-3-17-4566,1-38-349</inkml:trace>
  <inkml:trace contextRef="#ctx0" brushRef="#br0" timeOffset="857.32">503 233 4082,'0'0'12758,"-12"0"-12684,5 0-61,4 0-7,0-1 1,-1 1 0,1 0 0,0 0 0,0 0-1,0 1 1,0-1 0,0 1 0,0 0-1,0-1 1,1 1 0,-1 1 0,0-1 0,0 0-1,0 1 1,1-1 0,-1 1 0,1 0-1,0 0 1,-1 0 0,1 0 0,-3 3-1,-1 5 17,0 0-1,1 1 0,1-1 0,0 1 0,0 0 0,1 0 1,0 0-1,1 1 0,0-1 0,1 0 0,0 1 0,1 21 1,1-31-21,-1 0 0,0 0 0,0 0 0,1 0 0,-1 0 0,1 0 0,0 0 0,0 0 1,0-1-1,-1 1 0,2 0 0,-1 0 0,0-1 0,0 1 0,0-1 0,1 1 0,-1-1 0,1 1 0,-1-1 1,1 0-1,0 0 0,-1 0 0,1 0 0,0 0 0,0 0 0,0 0 0,0-1 0,-1 1 0,4 0 1,-3-1 21,0 1 1,1-1-1,-1 0 1,1 1-1,-1-1 1,1-1-1,-1 1 1,1 0-1,-1 0 1,0-1-1,1 0 1,-1 1-1,1-1 1,-1 0-1,0 0 1,0 0-1,0 0 1,1-1-1,-1 1 1,0-1-1,-1 1 1,1-1-1,3-2 1,1-5 118,0 0 0,0-1 1,-1 1-1,-1-1 1,1 0-1,-1 0 0,3-14 1,-4 13 798,-1-1 1,0 1-1,0-22 1,-2 33-877,0 31-453,0-19 537,-1-5-355,1 1 1,0-1-1,1 1 1,0-1-1,0 1 1,4 13-1,-4-19 115,0 0-1,0 0 0,1 0 1,-1 0-1,0-1 1,1 1-1,-1 0 1,1-1-1,0 1 0,-1-1 1,1 0-1,0 1 1,0-1-1,0 0 1,0 0-1,0 0 1,0-1-1,0 1 0,0 0 1,0-1-1,1 1 1,-1-1-1,0 0 1,0 0-1,0 0 1,1 0-1,-1 0 0,3 0 1,-2-1 75,-1 1-1,0 0 1,0-1-1,1 0 1,-1 1 0,0-1-1,0 0 1,0 0-1,0 0 1,0 0 0,0 0-1,0-1 1,0 1-1,0-1 1,-1 1 0,1-1-1,1-1 1,1-2 2,0 0 0,-1-1 0,0 1 0,0 0 0,0-1 0,2-7-1,1-6 103,-1-1 1,5-39-1,-2-139 4798,-8 194-4615,-8 15-176,2 16-75,1 1 0,1-1-1,2 1 1,1-1-1,2 38 1,0-12-17,-1-49-162,4 78 321,5-41-2265,8-4-5408</inkml:trace>
  <inkml:trace contextRef="#ctx0" brushRef="#br0" timeOffset="1678.98">632 236 5539,'0'0'5535,"7"9"-5412,-2-1-269,1 0 1,1 0-1,-1-1 0,13 11 0,-14-14-312,-1-1 0,0 0 0,1-1 0,0 1-1,0-1 1,0 0 0,0 0 0,0 0-1,0-1 1,0 1 0,0-1 0,11 0-1,30-5-3705,3-10 4597,-44 12 133,-1 0 0,1-1-1,-1 1 1,1-1 0,-1 0-1,0 0 1,0 0 0,0 0-1,-1-1 1,1 1 0,-1-1-1,0 0 1,0 0 0,0 0-1,0-1 1,-1 1 0,3-6-1,-5 9-379,1 0-1,-1 0 0,1 0 1,-1 0-1,0 0 0,1 0 1,-1 0-1,0 0 0,0-1 1,0 1-1,0 0 0,0 0 1,0 0-1,0 0 0,0 0 1,-1-1-1,1 1 0,0 0 1,-1 0-1,1 0 0,-1 0 1,1 0-1,-1 0 0,1 0 1,-1 0-1,0 0 0,1 0 1,-1 0-1,0 1 0,0-1 1,0 0-1,0 0 0,1 1 1,-1-1-1,0 0 0,0 1 1,-2-1-1,0 0-118,-1 0-1,1 1 1,0-1-1,0 1 1,0 0-1,-1 0 1,1 0-1,0 0 1,0 0-1,0 1 1,-1 0 0,1-1-1,-4 3 1,4-2-58,-1 1-1,1 0 1,0 0 0,0 0 0,0 1 0,0-1 0,0 1 0,0 0 0,1-1 0,-1 1-1,1 0 1,0 1 0,-1-1 0,2 0 0,-1 1 0,0-1 0,1 1 0,-1-1 0,1 1 0,-1 5-1,-1 6-9,0 0 0,2 0-1,-1 28 1,2-41-48,1 1-1,-1 0 1,0-1-1,1 1 1,0 0-1,-1-1 0,1 1 1,0-1-1,1 1 1,-1-1-1,0 1 1,1-1-1,-1 0 1,1 0-1,0 0 1,-1 0-1,1 0 1,0 0-1,0 0 1,1 0-1,-1-1 1,0 1-1,0-1 1,1 0-1,-1 0 1,1 0-1,-1 0 1,1 0-1,-1 0 1,1-1-1,0 1 1,0-1-1,-1 1 1,4-1-1,0 0 28,-1 1-1,0-1 1,1-1-1,-1 1 1,0-1-1,0 1 1,1-2 0,-1 1-1,0 0 1,0-1-1,0 0 1,-1 0-1,1-1 1,0 1-1,-1-1 1,1 0 0,4-4-1,-4 1 256,1-1 1,-1 0-1,0 0 1,-1-1-1,0 1 0,0-1 1,5-15-1,-4 6 1698,-1-1 0,3-17 0,-9 50-1877,-1-2-184,1-1 0,1 1 1,0 0-1,0 0 0,3 14 0,-2-24 0,0-1-1,1 0 1,-1 1-1,1-1 1,-1 0-1,1 0 1,0 0-1,0 1 1,0-1 0,0 0-1,1 0 1,-1 0-1,0 0 1,1-1-1,-1 1 1,1 0-1,0-1 1,0 1-1,0-1 1,-1 1 0,1-1-1,0 0 1,1 0-1,-1 0 1,0 0-1,0 0 1,0 0-1,1-1 1,-1 1-1,0-1 1,1 1 0,-1-1-1,0 0 1,5 0-1,-5 0 108,1 0 0,-1-1 0,0 1 0,1-1 0,-1 1 0,0-1 0,0 0 0,1 0-1,-1 0 1,0 0 0,0 0 0,0 0 0,0-1 0,0 1 0,0-1 0,-1 1 0,3-3 0,0 0 15,0-1 0,-1 0 0,0 0 0,0-1 0,0 1 0,3-9 1,0-3 78,-1 0 1,0-1-1,3-30 1,-3-17 1387,-5-85 1,0 149-1398,0-1 0,0 1-1,0 0 1,0 0 0,0 0 0,0-1 0,-1 1 0,1 0 0,0 0 0,-1 0 0,1-1-1,-1 1 1,1 0 0,-1 0 0,0 0 0,0 0 0,1 0 0,-1 0 0,-1-1 0,-6 4 245,1 12-406,2 13 119,1 0 1,1 0-1,2 1 1,0-1-1,7 54 0,-2-57-285,0-1 0,2 0 0,0 0 0,2 0 0,1-1 0,0 0 0,13 21 0,-21-41-31,0-1 1,0 1-1,0 0 0,0-1 1,0 1-1,0 0 1,1-1-1,-1 0 1,0 1-1,1-1 1,-1 0-1,1 0 1,0 1-1,-1-1 1,1-1-1,3 3 1,10-2-4865</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0:10.681"/>
    </inkml:context>
    <inkml:brush xml:id="br0">
      <inkml:brushProperty name="width" value="0.05" units="cm"/>
      <inkml:brushProperty name="height" value="0.05" units="cm"/>
      <inkml:brushProperty name="color" value="#E71224"/>
    </inkml:brush>
  </inkml:definitions>
  <inkml:trace contextRef="#ctx0" brushRef="#br0">0 0 3217,'0'0'10773,"9"0"-9940,7 0 431,5 0-879,2 0-241,1 0-80,2 0-64,0 0-849,-3 0-2800,-6 0-1970</inkml:trace>
  <inkml:trace contextRef="#ctx0" brushRef="#br0" timeOffset="224.26">59 153 5843,'0'0'14134,"6"0"-14726,9 0 544,6 0-496,5 0-1489,3 0-737,2 0-2592</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0:30.894"/>
    </inkml:context>
    <inkml:brush xml:id="br0">
      <inkml:brushProperty name="width" value="0.05" units="cm"/>
      <inkml:brushProperty name="height" value="0.05" units="cm"/>
      <inkml:brushProperty name="color" value="#E71224"/>
    </inkml:brush>
  </inkml:definitions>
  <inkml:trace contextRef="#ctx0" brushRef="#br0">7 62 4466,'0'0'13115,"-1"-5"-11821,0 1-1048,-3-27 2587,4 31-2807,0-1 1,0 0 0,0 0-1,0 0 1,0 1 0,0-1-1,0 0 1,0 0-1,0 1 1,1-1 0,-1 0-1,0 0 1,1 1-1,-1-1 1,0 0 0,1 1-1,-1-1 1,1 0-1,-1 1 1,1-1 0,-1 1-1,1-1 1,-1 1 0,1-1-1,0 1 1,-1-1-1,1 1 1,0 0 0,-1-1-1,1 1 1,0 0-1,0-1 1,-1 1 0,1 0-1,1 0 1,2-1-38,0 1-1,0 0 1,0 0 0,0 0-1,0 0 1,-1 1 0,1-1 0,0 1-1,0 0 1,-1 0 0,1 1 0,0-1-1,4 3 1,-6-2-18,0 0 0,0 0 0,0 0 0,-1 0 0,1 1 0,0-1 0,-1 1 0,0-1 0,1 1 0,-1-1 0,0 1-1,0 0 1,-1-1 0,1 1 0,0 0 0,-1 0 0,0 0 0,0 5 0,1 1-14,-1 0 0,0 0 1,0 0-1,-1 1 0,-3 14 0,3-20 42,-1 0 0,1 0 0,-1 0 1,0 0-1,0 0 0,0 0 0,-1-1 0,1 1 1,-1-1-1,0 0 0,0 0 0,0 0 0,0 0 1,-5 3-1,12-8 21,-1 1 1,1 0-1,-1-1 1,1 1-1,0 0 1,0 1-1,-1-1 1,1 1-1,0 0 1,0 0-1,0 0 0,-1 0 1,1 0-1,0 1 1,0 0-1,-1 0 1,1 0-1,0 0 1,-1 1-1,1-1 1,-1 1-1,0 0 1,1 0-1,-1 0 1,0 0-1,0 1 1,0-1-1,-1 1 1,1 0-1,2 3 1,-2-1-117,0 0 0,0 1 1,0-1-1,-1 1 0,0-1 1,0 1-1,-1 0 0,0-1 0,0 1 1,0 0-1,0 0 0,-1 0 1,0 0-1,-1 7 0,0-12 91,1 1-1,-1-1 0,1 0 1,-1 1-1,0-1 0,0 0 1,1 0-1,-1 0 0,0 0 1,0 0-1,0 0 0,0 0 1,0 0-1,0 0 1,-1 0-1,1-1 0,0 1 1,0 0-1,-1-1 0,1 1 1,0-1-1,-1 0 0,1 1 1,0-1-1,-1 0 0,1 0 1,-2 1-1,-45 1 29,41-2-34,3 0-93,0 0 1,-1 0 0,1 0 0,-1-1 0,1 0 0,0 0-1,0 0 1,-1 0 0,1-1 0,0 1 0,-6-4 0,9 4-130,0-1 1,-1 1 0,1 0-1,0-1 1,0 1 0,0-1 0,0 0-1,0 1 1,0-1 0,0 0 0,0 1-1,1-1 1,-1 0 0,1 0-1,-1 0 1,1 0 0,0 0 0,-1 1-1,1-1 1,0 0 0,0 0-1,1 0 1,-1 0 0,0 0 0,1 0-1,-1 1 1,1-1 0,-1 0-1,3-3 1,6-11-4767</inkml:trace>
  <inkml:trace contextRef="#ctx0" brushRef="#br0" timeOffset="403.11">419 57 10485,'0'0'10687,"-3"3"-10345,-9 13-291,0 1 0,1 0 0,1 1 0,1 0 0,-14 36 0,18-39-40,0 0 0,1-1 0,1 1 0,1 1 0,0-1 0,0 0 0,2 1 0,2 25 0,-2-40-8,0 0 0,0 0-1,0 0 1,1 0 0,-1 0-1,0 0 1,1 0 0,-1 0-1,1 0 1,-1 0 0,1 0-1,0-1 1,-1 1 0,1 0 0,0 0-1,-1-1 1,1 1 0,0 0-1,0-1 1,0 1 0,0 0-1,0-1 1,1 1 0,1 0 5,-1 0-1,1-1 1,-1 1 0,1-1 0,0 0 0,-1 0 0,1 0 0,-1 0 0,6-1 0,-4 0 7,1 0 0,-1 0 1,0 0-1,1-1 0,-1 0 1,0 1-1,0-2 0,0 1 1,0 0-1,7-6 1,-8 5-8,-1-1 0,1 1 1,-1 0-1,0-1 0,0 1 1,0-1-1,0 0 0,0 0 1,-1 1-1,0-1 0,0 0 1,0 0-1,0 0 0,-1-1 1,1 1-1,-1-8 0,-1 10-13,1 0 0,-1-1-1,0 1 1,0 0-1,1 0 1,-1 0-1,-1 0 1,1 0 0,0 0-1,0 0 1,-1 0-1,1 1 1,-1-1-1,1 0 1,-1 1-1,0-1 1,0 1 0,0 0-1,0-1 1,0 1-1,0 0 1,0 0-1,0 0 1,0 1-1,0-1 1,-1 0 0,1 1-1,0 0 1,0-1-1,-4 1 1,5 0-23,-40-3-1471,39 3 1148,0 0 1,1 0-1,-1 0 1,0 0-1,1 0 1,-1 0 0,1 0-1,-1 1 1,0-1-1,1 1 1,-1-1-1,1 1 1,-1-1-1,1 1 1,-1 0-1,1 0 1,0 0-1,-1 0 1,1 0 0,-2 1-1,1 5-4643</inkml:trace>
  <inkml:trace contextRef="#ctx0" brushRef="#br0" timeOffset="886.15">661 149 10805,'0'0'8588,"-2"3"-7838,0 4-726,-1 0 1,1 0 0,0-1-1,1 1 1,-1 1 0,1-1-1,1 0 1,0 14 0,0-17-15,1 0 0,-1 0 0,1 0 1,0-1-1,0 1 0,1 0 0,-1 0 0,1-1 0,0 1 1,0-1-1,0 1 0,0-1 0,1 0 0,0 0 1,-1 0-1,1 0 0,6 4 0,-11-7-279,1 0 1,-1-1-1,1 1 0,-1 0 0,1 0 0,-1 0 1,0 0-1,1 0 0,-1 0 0,1 0 1,-1 1-1,-2 0 0,-23 1-1880,26-2 2083,0-1 0,0 1-1,1 0 1,-1 0-1,0-1 1,0 1-1,1 0 1,-1-1 0,0 1-1,0-1 1,1 1-1,-1-1 1,0 1-1,1-1 1,-1 1 0,1-1-1,-1 1 1,1-1-1,-1 0 1,1 0-1,-1 1 1,1-1 0,0 0-1,-1 0 1,1 1-1,0-1 1,-1 0-1,1 0 1,0 0 0,-1-12 275,0 0 0,1-1 1,0 1-1,1 0 1,1 0-1,0 1 1,1-1-1,0 0 0,1 1 1,0-1-1,1 1 1,0 0-1,1 1 1,1-1-1,13-17 0,0 9 144,-19 19-488,0 1 0,0-1 0,-1 0 0,1 1 0,0-1 0,0 1 0,0-1 0,0 1 0,0-1 0,0 1 0,0 0 1,0-1-1,-1 1 0,1 0 0,0 0 0,1 0 0,-1 0 0,0 0 0,0 0 0,0 0 0,0 0 0,0 0 0,0 0 0,0 0 0,1 1 0,0 4-3493,-2 7-1689</inkml:trace>
  <inkml:trace contextRef="#ctx0" brushRef="#br0" timeOffset="1303.9">117 538 11445,'0'0'2164,"20"-7"152,-2 0-1898,10-3 48,1 0 0,56-11 0,506-35 156,-548 53-672,-13 1-189,1 2 1,38 3-1</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0:29.416"/>
    </inkml:context>
    <inkml:brush xml:id="br0">
      <inkml:brushProperty name="width" value="0.05" units="cm"/>
      <inkml:brushProperty name="height" value="0.05" units="cm"/>
      <inkml:brushProperty name="color" value="#E71224"/>
    </inkml:brush>
  </inkml:definitions>
  <inkml:trace contextRef="#ctx0" brushRef="#br0">1 75 5587,'0'0'7475,"13"6"-7475,1-6 0,4 0-1201,5 0-2608,1 0-4243</inkml:trace>
  <inkml:trace contextRef="#ctx0" brushRef="#br0" timeOffset="171.88">348 52 3522,'0'0'10981,"8"-5"-11862,3 5-655,6 0-1874,0 0-4898</inkml:trace>
  <inkml:trace contextRef="#ctx0" brushRef="#br0" timeOffset="361.41">651 31 6611,'0'0'9172,"0"-11"-9172,3 11-1264,9 0-913,1-5-3298</inkml:trace>
  <inkml:trace contextRef="#ctx0" brushRef="#br0" timeOffset="550.4">1003 0 4130,'0'0'7347</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0:22.867"/>
    </inkml:context>
    <inkml:brush xml:id="br0">
      <inkml:brushProperty name="width" value="0.05" units="cm"/>
      <inkml:brushProperty name="height" value="0.05" units="cm"/>
      <inkml:brushProperty name="color" value="#E71224"/>
    </inkml:brush>
  </inkml:definitions>
  <inkml:trace contextRef="#ctx0" brushRef="#br0">1 123 5555,'0'0'13208,"6"65"-11876,38 87-569,-44-151-683,1-20 23,-1 1 0,-1-1 0,0 1 0,-1 0 0,-8-28 0,6 27-90,0 1 1,2-1-1,0 0 1,1-37-1,1 55-12,1 1 0,-1-1 1,1 1-1,-1-1 0,1 0 0,-1 1 0,1-1 0,0 1 0,-1-1 0,1 1 1,-1-1-1,1 1 0,0 0 0,-1-1 0,1 1 0,0 0 0,0-1 0,-1 1 1,1 0-1,0 0 0,0 0 0,-1 0 0,1 0 0,0 0 0,0 0 0,1 0 0,29 0-3,-22 0-7,-4 1 6,1 0 0,0 0 0,0 0 0,0 0 0,-1 1 0,1 0 0,0 0 0,-1 1 0,0-1 0,1 1 0,-1 0-1,-1 1 1,1-1 0,0 1 0,-1 0 0,8 8 0,-7-6 1,0-1-1,-1 1 0,0 0 1,0 0-1,-1 0 1,1 1-1,-1 0 0,-1-1 1,1 1-1,-1 0 1,0 0-1,-1 0 0,2 12 1,-3-15-3,0 0 0,1-1 0,-1 1 0,-1 0 0,1 0-1,-1-1 1,1 1 0,-1 0 0,0-1 0,0 1 0,-1 0 0,1-1 0,-1 0 0,0 1 0,1-1 0,-2 0 0,1 0 0,0 0 0,0 0-1,-1 0 1,0-1 0,0 1 0,1-1 0,-2 1 0,1-1 0,0 0 0,0 0 0,0-1 0,-6 3 0,2-1-173,0 0 1,0 0-1,-1 0 1,-13 2-1,-16-2-4334,42-12-1886,14 0 108</inkml:trace>
  <inkml:trace contextRef="#ctx0" brushRef="#br0" timeOffset="309.39">422 63 10661,'0'0'11632,"0"4"-11523,0 15 59,1 0-1,1 0 0,1 0 1,9 30-1,1 11 21,0-1-847,-13-59 419,0 1 1,1-1-1,-1 0 1,0 1-1,1-1 0,-1 0 1,0 0-1,0 1 1,1-1-1,-1 0 1,0 0-1,1 1 1,-1-1-1,1 0 1,-1 0-1,0 0 0,1 0 1,-1 0-1,1 0 1,-1 0-1,0 0 1,1 1-1,-1-1 1,1-1-1,-1 1 1,0 0-1,1 0 0,-1 0 1,1 0-1,-1 0 1,0 0-1,1 0 1,-1 0-1,0-1 1,1 1-1,-1 0 0,1-1 1,11-7-9264</inkml:trace>
  <inkml:trace contextRef="#ctx0" brushRef="#br0" timeOffset="682.33">643 80 4882,'0'0'15490,"-3"2"-15309,-4 4-39,1 1 0,0-1-1,1 1 1,0 1 0,0-1-1,0 1 1,1-1 0,0 1-1,0 0 1,1 1-1,0-1 1,-2 12 0,0 2 27,1 1 0,1 0 1,0 39-1,3-60-162,0 0 0,0 0 0,1 1 1,-1-1-1,0 0 0,1 0 0,0 0 0,-1 1 1,1-1-1,0 0 0,0 0 0,0 0 0,0 0 1,1 0-1,-1-1 0,0 1 0,1 0 0,-1 0 1,1-1-1,0 1 0,-1-1 0,1 0 0,0 1 1,0-1-1,0 0 0,0 0 0,0 0 0,3 1 1,2 0-8,0-1 0,1 1 0,-1-1 1,0 0-1,0-1 0,1 0 0,11-1 1,-17 1-8,0 0-1,-1-1 1,1 1 0,0-1 0,0 0 0,0 0 0,-1 1 0,1-1 0,0 0 0,-1 0 0,1 0 0,-1-1 0,1 1 0,-1 0-1,1-1 1,-1 1 0,0-1 0,0 1 0,0-1 0,0 1 0,0-1 0,0 0 0,0 0 0,0 1 0,-1-1 0,1 0-1,-1 0 1,1 0 0,-1 0 0,0 0 0,0 1 0,0-1 0,0 0 0,0 0 0,0 0 0,-1-3 0,1 1 6,-1-1-1,1 0 1,-1 0 0,0 0 0,-1 1 0,1-1 0,-1 0 0,0 1 0,0 0 0,0-1 0,-1 1-1,1 0 1,-7-7 0,4 7-160,0-1 0,0 1-1,-1 1 1,0-1 0,1 1-1,-1 0 1,-1 0 0,1 1-1,0 0 1,-8-2 0,-20 0-7976</inkml:trace>
  <inkml:trace contextRef="#ctx0" brushRef="#br0" timeOffset="1210.5">797 101 8404,'0'0'12227,"2"-5"-11590,-1 3-617,0 0-1,0 1 0,0-1 1,0 1-1,0-1 0,0 1 1,0 0-1,1-1 0,-1 1 0,0 0 1,1 0-1,-1 0 0,1 0 1,-1 0-1,1 0 0,0 0 1,-1 1-1,3-2 0,2 1 3,-1 0-1,0 1 1,0-1-1,1 1 1,-1 0-1,10 1 1,-13 0-26,1 0 1,-1-1-1,0 1 1,0 0-1,1 0 1,-1 0-1,0 0 1,0 0-1,0 1 1,0-1-1,0 1 1,-1-1-1,1 1 1,0 0-1,-1 0 1,1-1-1,-1 1 1,1 0-1,-1 0 1,0 1-1,0-1 1,0 0-1,0 0 1,0 0-1,-1 1 0,1-1 1,-1 0-1,1 5 1,1 6-26,-1 0 1,0 1-1,-2 22 1,1-33 33,-1 0 0,0 1 0,0-1 0,0 0 0,0 0 0,-1 0 0,1 0 1,-1 0-1,0 0 0,0-1 0,0 1 0,0 0 0,0-1 0,-1 0 0,1 1 0,-1-1 0,1 0 0,-1 0 0,0 0 1,-3 1-1,19-13 1126,-9 7-1111,0 0 0,0 0 1,0 1-1,0-1 0,0 1 0,1 0 1,-1 0-1,1 1 0,-1-1 1,1 1-1,0 0 0,0 0 0,-1 0 1,7 1-1,-8 0-44,-1 0 0,1 0 0,0 0 1,-1 1-1,1-1 0,0 1 0,-1 0 0,1 0 1,-1 0-1,1 0 0,-1 0 0,0 0 0,1 1 0,-1-1 1,0 1-1,0 0 0,0-1 0,0 1 0,0 0 1,0 0-1,2 5 0,-2-4-30,0 1-1,0 0 1,-1 0-1,1-1 1,-1 1 0,0 0-1,0 0 1,-1 0 0,1 0-1,-1 0 1,0 0 0,0 1-1,0-1 1,-1 6 0,0-8 41,0 0 1,0 0-1,0-1 1,0 1 0,0 0-1,0 0 1,0 0 0,0-1-1,-1 1 1,1-1-1,-1 1 1,1-1 0,-1 1-1,0-1 1,0 0-1,1 0 1,-1 0 0,0 0-1,0 0 1,0 0-1,0-1 1,0 1 0,0 0-1,0-1 1,-4 1-1,-7 1-1373,1-1 0,-25 1 0,36-2 1054,-5-1-2838</inkml:trace>
  <inkml:trace contextRef="#ctx0" brushRef="#br0" timeOffset="1488.33">1282 54 10181,'0'0'12613,"0"2"-12487,-3 26 234,2-1 0,1 1-1,4 28 1,-3-46-465,0 1 0,1-1 0,1 0 0,-1 1 0,2-1 0,-1-1 0,2 1 0,-1-1 0,1 1 0,1-1 0,8 11 0,-10-16-1802</inkml:trace>
  <inkml:trace contextRef="#ctx0" brushRef="#br0" timeOffset="1657.05">1214 219 8724,'0'0'9764,"78"-5"-9764,-49 5-432,2 0-1200,-1 0-2386,4 0-4594</inkml:trace>
  <inkml:trace contextRef="#ctx0" brushRef="#br0" timeOffset="1949.63">1725 98 7972,'0'0'14542,"-14"-4"-13981,-46-8-79,57 13-450,0-1 0,0 1-1,0-1 1,0 1-1,0 0 1,0 0-1,0 0 1,0 1-1,0-1 1,0 1 0,1 0-1,-1-1 1,1 1-1,-1 0 1,1 0-1,0 1 1,0-1-1,0 0 1,0 1-1,0 0 1,0-1 0,1 1-1,-1 0 1,1 0-1,-1 3 1,0-2-1,-3 6 25,1 0 0,0 1 0,1 0 1,1-1-1,0 1 0,0 0 1,1 0-1,0 1 0,1 19 0,0-27-46,1-1-1,-1 0 1,1 1-1,-1-1 1,1 1-1,0-1 1,0 0-1,0 1 1,1-1-1,-1 0 0,1 0 1,0 0-1,0 0 1,0 0-1,0-1 1,0 1-1,1 0 1,-1-1-1,1 0 0,0 1 1,-1-1-1,1 0 1,0-1-1,0 1 1,0 0-1,1-1 1,3 2-1,5 1-388,0-1 0,0 0 0,0-1 0,0 0 1,1-1-1,17 0 0,-28-1 105,-1 0 0,0 0 0,1 1 0,-1-2 0,1 1-1,-1 0 1,0 0 0,1 0 0,-1-1 0,0 1 0,0 0 0,1-1 0,-1 1 0,0-1 0,0 0 0,1 1 0,-1-1 0,0 0 0,0 0 0,0 0 0,0 1 0,0-1 0,0 0 0,0-1 0,-1 1 0,1 0 0,1-2 0,6-17-8698</inkml:trace>
  <inkml:trace contextRef="#ctx0" brushRef="#br0" timeOffset="2119.49">1618 218 8852,'0'0'11013,"66"-2"-10965,-40 2 80,-2-2-128,-1-4-1505,-2-6-1456,0-2-5459</inkml:trace>
  <inkml:trace contextRef="#ctx0" brushRef="#br0" timeOffset="2367.29">1958 94 11829,'0'0'13273,"-1"-8"-12934,0 11-326,0 0 0,1 0 1,-1 0-1,1 0 0,0 0 1,0 0-1,0 0 0,0 1 0,1-1 1,-1 0-1,1 0 0,1 5 0,16 46 226,-8-28-164,21 79-1260,-31-105 1008,0 1 0,0-1 0,0 0-1,0 1 1,0-1 0,0 0 0,1 1 0,-1-1 0,0 0 0,0 1-1,0-1 1,1 0 0,-1 1 0,0-1 0,0 0 0,1 0-1,-1 1 1,0-1 0,1 0 0,-1 0 0,0 0 0,1 0 0,-1 1-1,0-1 1,1 0 0,-1 0 0,1 0 0,-1 0 0,0 0 0,1 0-1,-1 0 1,0 0 0,1 0 0,0 0 0,8 0-6167</inkml:trace>
  <inkml:trace contextRef="#ctx0" brushRef="#br0" timeOffset="2771.72">2223 65 11749,'0'0'12491,"-11"10"-12042,5-4-364,0 1 0,1 0 0,0 0 0,0 1 0,1 0 0,0 0 1,0 0-1,1 0 0,0 0 0,1 1 0,-3 11 0,2-3-35,1 1 1,1-1-1,0 1 0,3 31 0,-2-47-76,1 0-1,-1 1 1,0-1-1,1 0 1,0 0-1,-1 0 1,1 0-1,0 0 1,0 0-1,0 0 1,1 0-1,-1 0 1,0 0-1,1 0 1,-1-1-1,1 1 1,-1 0-1,1-1 1,0 0-1,0 1 1,3 1-1,-2-2-71,1 1-1,-1-1 1,1 0-1,0 0 0,-1 0 1,1 0-1,0-1 0,0 0 1,-1 1-1,1-2 1,0 1-1,4-1 0,-7 1 91,1-1-1,-1 0 1,1 0-1,-1 0 1,0 1-1,1-1 1,-1-1-1,0 1 0,0 0 1,1 0-1,-1 0 1,0-1-1,0 1 1,0-1-1,-1 1 1,1 0-1,0-1 1,0 0-1,-1 1 0,1-1 1,-1 1-1,0-1 1,1 0-1,-1 1 1,0-1-1,0-3 1,1 0-4,-1 0 0,0-1 0,0 1 0,0-1 0,0 1 1,-1 0-1,-2-8 0,2 10-146,-1 0 1,0 0-1,1 0 1,-1 1-1,0-1 1,0 1-1,-1-1 1,1 1-1,0 0 1,-1 0 0,1 0-1,-1 0 1,0 0-1,0 0 1,-3-1-1,1 1-263,-1 0-1,1 0 1,0 0 0,-1 1-1,0-1 1,1 1-1,-1 1 1,-5-1 0</inkml:trace>
  <inkml:trace contextRef="#ctx0" brushRef="#br0" timeOffset="3316.04">2394 120 8036,'0'0'14660,"-1"-2"-13823,1 2-820,-1-1-1,1 1 0,0 0 1,-1 0-1,1 0 0,0-1 1,0 1-1,0 0 0,-1 0 1,1-1-1,0 1 0,0 0 1,0 0-1,0-1 0,-1 1 0,1 0 1,0-1-1,0 1 0,0 0 1,0-1-1,0 1 0,0 0 1,0-1-1,0 1 0,0 0 1,0-1-1,0 1 0,0 0 1,0-1-1,0 1 0,0 0 0,0-1 1,1 1-1,-1 0 0,0 0 1,0-1-1,0 1 0,0 0 1,1 0-1,-1-1 0,0 1 1,0 0-1,0 0 0,1-1 1,-1 1-1,20-1 277,-9 1-275,-9 0-30,1 0-1,-1 1 0,0-1 1,0 1-1,0-1 1,0 1-1,0 0 1,0 0-1,0 0 0,0 0 1,0 0-1,-1 0 1,1 0-1,0 1 0,-1-1 1,1 1-1,-1-1 1,1 1-1,-1 0 0,0-1 1,0 1-1,0 0 1,0 0-1,0 0 1,0 0-1,0 0 0,0 0 1,-1 0-1,1 0 1,-1 0-1,1 3 0,1 6-122,-1 0 0,0 1 0,-1-1 0,0 16 0,-1-25 132,1 1-1,-1-1 0,0 1 0,0-1 0,0 1 0,0-1 1,0 0-1,-1 0 0,1 0 0,-1 0 0,1 0 0,-1 0 1,0 0-1,0 0 0,0 0 0,0-1 0,0 1 1,0-1-1,0 1 0,0-1 0,0 0 0,-5 2 0,6-3 234,2-1-220,-1-1-1,1 1 1,0 0 0,-1 0 0,1 0 0,0-1 0,0 1-1,0 0 1,0 0 0,0 0 0,0 1 0,0-1 0,0 0-1,0 0 1,0 0 0,0 1 0,3-2 0,22-9-14,-23 10-15,0 0 0,1 0 0,-1 1 0,0-1 0,1 1 0,-1 0 0,0 0 0,1 0-1,-1 0 1,1 1 0,-1-1 0,0 1 0,1 0 0,-1 0 0,0 0 0,0 0 0,0 1 0,0-1-1,0 1 1,0 0 0,0 0 0,0 0 0,-1 0 0,1 0 0,-1 1 0,0-1 0,4 6 0,-2-3-65,-1 0 0,0 1 1,-1 0-1,1 0 0,-1 0 0,0 0 1,-1 0-1,1 0 0,-1 0 1,0 0-1,-1 1 0,0-1 0,0 0 1,-1 9-1,1-13 78,-1 0 1,1-1-1,0 1 0,-1-1 0,0 1 0,1-1 1,-1 1-1,0-1 0,0 0 0,0 1 1,0-1-1,0 0 0,0 0 0,0 0 1,0 0-1,0 0 0,-1 0 0,1 0 0,0 0 1,-1 0-1,1 0 0,-1-1 0,1 1 1,-1-1-1,1 1 0,-1-1 0,-2 1 1,-4 1-811,-1-1 0,0 0 0,-15-1 0,17 0-646,3-1-1494</inkml:trace>
  <inkml:trace contextRef="#ctx0" brushRef="#br0" timeOffset="3595.88">2889 67 12630,'0'0'11418,"0"2"-11234,-1 15-72,1 1-1,0 0 1,1 0-1,2-1 0,4 23 1,2 11-1581,-5-1-4184</inkml:trace>
  <inkml:trace contextRef="#ctx0" brushRef="#br0" timeOffset="3770.64">2772 185 6419,'0'0'10085,"93"-6"-9973,-59 6-80,2 1-32,1-1-1409,-3 0-3537</inkml:trace>
  <inkml:trace contextRef="#ctx0" brushRef="#br0" timeOffset="4176.14">3197 141 9108,'0'0'11822,"0"12"-11556,-1 10-139,2 0 0,0 0 0,2 0 0,8 36 0,-11-111-588,-15-156-913,15 207 1393,0 1 0,0 0 0,0-1 0,0 1 0,1-1 0,-1 1 0,0 0 0,1-1 0,-1 1 0,1 0 0,-1 0 0,1-1 0,0 1 0,-1 0 0,1 0 0,0 0 0,0 0-1,0 0 1,0 0 0,0 0 0,0 0 0,2-1 0,-1 1 12,0 0-1,0 0 0,1 0 0,-1 0 1,1 0-1,-1 1 0,1-1 0,-1 1 1,1 0-1,-1 0 0,5 0 0,-1 1-192,0 0 0,1 0-1,-1 0 1,0 1-1,0 0 1,-1 0 0,1 0-1,0 1 1,9 6-1,10 13-5695,-22-15 116</inkml:trace>
  <inkml:trace contextRef="#ctx0" brushRef="#br0" timeOffset="4377.68">3178 234 8580,'0'0'7219,"91"-10"-7107,-72 5-112,-1-1-2161,0-4-2945</inkml:trace>
  <inkml:trace contextRef="#ctx0" brushRef="#br0" timeOffset="4638.69">3522 98 11829,'0'0'13204,"-2"5"-13004,3 15-143,0 0-1,6 30 1,0 5 101,-6-48-198,-1 1-77,1 1 1,0-1-1,0 1 0,1-1 0,0 0 1,0 1-1,5 7 0,-7-15-22,0-1 0,1 1 0,-1 0 0,1-1 0,-1 1 0,1-1 0,-1 1 0,1-1 0,-1 1 1,1-1-1,-1 1 0,1-1 0,-1 0 0,1 1 0,0-1 0,-1 0 0,1 0 0,0 1 0,0-1 0,15 0-6590,-3-3-3756</inkml:trace>
  <inkml:trace contextRef="#ctx0" brushRef="#br0" timeOffset="5025.87">3807 68 6531,'0'0'18891,"-3"-2"-18466,3 1-419,-1 1 1,1 0 0,-1-1-1,1 1 1,-1 0 0,0-1-1,1 1 1,-1 0 0,1 0-1,-1 0 1,0-1 0,1 1-1,-1 0 1,1 0 0,-1 0-1,0 0 1,1 0 0,-1 0-1,0 0 1,1 0 0,-1 0-1,0 1 1,1-1 0,-1 0-1,1 0 1,-1 0 0,0 1-1,1-1 1,-1 0 0,1 1 0,-1 0-1,-17 21 183,-8 41 61,25-59-241,-7 22 76,2 0 0,0 1 0,2 0 0,1 0 0,1 47 0,3-72-110,-1-1 0,0 1 0,0-1 0,1 1 0,-1-1 1,0 0-1,1 1 0,0-1 0,-1 1 0,1-1 0,0 0 0,0 1 0,0-1 1,-1 0-1,1 0 0,1 0 0,-1 0 0,0 0 0,0 0 0,0 0 1,0 0-1,1 0 0,-1-1 0,0 1 0,1 0 0,-1-1 0,1 1 0,-1-1 1,1 0-1,-1 1 0,0-1 0,1 0 0,0 0 0,-1 0 0,1 0 1,-1 0-1,1 0 0,1-1 0,1 1-18,-1 0 0,0 0 0,1-1 0,-1 0 0,0 1-1,1-1 1,-1 0 0,0-1 0,0 1 0,0-1 0,0 1 0,0-1 0,0 0 0,0 0 0,0 0 0,3-5 0,-3 2 53,0 0 0,-1 0 0,0 0 0,0 0 0,0 0 0,0 0 0,-1-1 0,0 1 0,0-1-1,-1 1 1,1-1 0,-1 0 0,-1 1 0,1-1 0,-1 1 0,0-1 0,0 1 0,-2-6 0,2 7-117,0 1-1,-1-1 1,1 1-1,-1 0 1,0 0-1,0-1 0,0 1 1,0 1-1,-1-1 1,1 0-1,-1 1 1,-4-4-1,5 4-280,-1 1 0,0-1 0,1 1 0,-1 0 0,0 0 0,0 0 1,0 0-1,0 0 0,0 1 0,0-1 0,0 1 0,0 0 0,0 0 0,0 0 0,0 0 0,-5 1 0</inkml:trace>
  <inkml:trace contextRef="#ctx0" brushRef="#br0" timeOffset="5617.22">3964 102 9364,'0'0'11619,"-1"-2"-10397,1 1-1167,-1 0 1,1 1-1,-1-1 1,1 0-1,0 0 1,0 0-1,-1 1 1,1-1-1,0 0 1,0 0-1,0 0 1,0 0-1,0 1 1,0-1-1,0 0 1,0 0-1,0 0 1,0 0-1,0 1 1,1-1-1,-1 0 1,0 0-1,1 0 1,-1 1-1,1-2 1,0 1-40,0 0 0,1 0 0,-1 0 1,0 0-1,0 1 0,1-1 0,-1 0 0,0 1 0,1-1 1,-1 1-1,1 0 0,-1-1 0,1 1 0,-1 0 1,1 0-1,1 0 0,3-1-8,0 1 1,0-1-1,-1 1 1,1 1-1,0-1 1,-1 1-1,12 3 0,-16-3-13,1 0-1,-1 0 0,1 0 1,0 0-1,-1 0 1,0 1-1,1-1 0,-1 0 1,0 1-1,0-1 0,1 1 1,-1 0-1,-1-1 0,1 1 1,0 0-1,0-1 0,0 1 1,-1 0-1,1 0 0,-1 0 1,0 0-1,1-1 0,-1 1 1,0 0-1,0 0 1,0 0-1,-1 2 0,1 1-2,-1 0 0,1 0 0,-1 1 0,0-1 0,-1-1 0,1 1 0,-1 0-1,0 0 1,0-1 0,-1 1 0,1-1 0,-6 8 0,1-4 13,1-1 0,-1 0 0,-1 0 0,1 0 0,-15 9 1,59-16 952,-19 1-943,-14-1-33,0 0 1,-1 0-1,1 0 0,0 0 0,-1 1 0,1 0 0,0 0 0,-1 0 1,1 0-1,-1 0 0,1 1 0,-1 0 0,0-1 0,0 1 0,0 0 1,0 1-1,0-1 0,0 1 0,0-1 0,-1 1 0,1 0 0,-1 0 1,0 0-1,0 0 0,0 0 0,0 0 0,-1 1 0,1-1 0,-1 0 1,0 1-1,0 0 0,0-1 0,0 1 0,-1-1 0,1 7 0,-1-9 16,0 0 0,-1 0 0,1 0 0,0 0 0,-1 0 0,1 0 0,-1 0 0,1 0 0,-1 0 0,1-1 0,-1 1 0,0 0 0,1 0 0,-1 0 0,0-1 0,0 1 0,0 0 0,0-1 0,1 1-1,-1-1 1,0 1 0,0-1 0,0 0 0,0 1 0,0-1 0,0 0 0,0 1 0,0-1 0,0 0 0,0 0 0,0 0 0,-2 0 0,-43 0 91,32 0-76,6 0-467,4 0 616,-1 0 1,0 0-1,0 0 0,1-1 0,-9-1 1,1-7-1465,12 7 984,0 1 0,-1 0 0,1 0-1,0 0 1,0 0 0,0 0-1,-1 0 1,1 0 0,0 0-1,1 0 1,-1 0 0,0 0-1,0-1 1,0 1 0,1-1-1,3-6-5715</inkml:trace>
  <inkml:trace contextRef="#ctx0" brushRef="#br0" timeOffset="6329.44">4419 146 8228,'0'0'6355,"45"15"-7604,-26-9-1584,3-2-2578</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0:19.467"/>
    </inkml:context>
    <inkml:brush xml:id="br0">
      <inkml:brushProperty name="width" value="0.05" units="cm"/>
      <inkml:brushProperty name="height" value="0.05" units="cm"/>
      <inkml:brushProperty name="color" value="#E71224"/>
    </inkml:brush>
  </inkml:definitions>
  <inkml:trace contextRef="#ctx0" brushRef="#br0">166 94 3970,'0'0'14132,"2"-2"-13465,-2 2-657,0 0 0,0-1 0,0 1 0,0 0 0,0 0 0,0 0 0,0 0 0,0-1 0,1 1-1,-1 0 1,0 0 0,0 0 0,0 0 0,0 0 0,0-1 0,0 1 0,0 0 0,1 0 0,-1 0 0,0 0 0,0 0 0,0 0 0,0 0 0,0 0 0,1 0 0,-1-1 0,0 1 0,0 0 0,0 0 0,0 0 0,1 0 0,-1 0 0,0 0 0,0 0 0,0 0 0,1 0 0,-1 0 0,0 0 0,0 0 0,0 0 0,0 1 0,1-1 0,-1 0 0,0 0 0,0 0 0,0 0 0,0 0 0,0 0 0,1 0 0,-1 0 0,0 0 0,0 1 0,0-1 0,0 0 0,0 0 0,0 0 0,0 0 0,0 0 0,1 1 0,-1-1 0,0 0 0,0 0 0,0 0 0,0 0 0,0 1 0,0-1 0,0 0 0,4 23 459,-3 41 53,-1-55-453,-1 64 100,3 84-757,3-141-1833,-4-15 2085,-1 0 0,1-1-1,0 1 1,-1-1 0,1 0 0,0 1 0,0-1-1,-1 1 1,1-1 0,0 0 0,0 0-1,0 0 1,-1 1 0,1-1 0,0 0 0,0 0-1,0 0 1,1 0 0,12 0-6654</inkml:trace>
  <inkml:trace contextRef="#ctx0" brushRef="#br0" timeOffset="435.8">411 161 2273,'0'0'15701,"0"-4"-14223,0 3-1400,0 1 1,1-1-1,-1 0 1,-1 1 0,1-1-1,0 0 1,0 1-1,0-1 1,0 0 0,0 1-1,-1-1 1,1 0 0,0 1-1,0-1 1,-1 0-1,1 1 1,-1-1 0,1 1-1,0-1 1,-1 1-1,1-1 1,-1 1 0,1-1-1,-1 1 1,1-1 0,-1 1-1,0 0 1,1-1-1,-1 1 1,1 0 0,-2-1-1,0 1-37,1 0-1,-1 0 1,1 1 0,-1-1-1,1 0 1,-1 1-1,1-1 1,0 1-1,-1-1 1,1 1-1,0-1 1,-1 1 0,1 0-1,0 0 1,0 0-1,0 0 1,0 0-1,0 0 1,-2 1-1,-3 6 3,0-1 0,0 1 0,0 0 0,1 1-1,0-1 1,1 1 0,0 0 0,0 0-1,1 1 1,-3 14 0,3-11-6,1 1 0,0 0-1,1 0 1,0 0 0,2 0 0,2 26 0,-2-38-34,-1 0 0,1 0 1,-1 1-1,1-1 0,0 0 1,0 0-1,0 0 0,0 0 0,1 0 1,-1 0-1,0 0 0,1 0 1,-1-1-1,1 1 0,0-1 1,0 1-1,-1-1 0,1 1 0,0-1 1,0 0-1,4 2 0,-2-2-61,0 1 0,1-1 0,-1 0 0,1 0 0,-1 0 0,0-1 0,1 0 0,-1 0 0,1 0 0,5-1 0,-8 0 39,-1 1 0,0-1 0,0 0 1,0 0-1,1 0 0,-1 0 0,0 0 0,0 0 0,-1 0 0,1 0 0,0 0 0,0-1 1,0 1-1,-1 0 0,1 0 0,-1-1 0,1 1 0,-1-1 0,1 1 0,-1 0 0,0-1 0,0 1 1,0-1-1,0 1 0,0 0 0,0-3 0,-2-41-90,0 41 49,1 0 0,-1 0 0,0 0 1,0 0-1,-1 0 0,1 0 0,-1 0 0,0 1 0,0-1 0,0 1 0,0 0 0,-1 0 0,1 0 0,-1 0 0,0 1 1,-7-4-1,8 4-546,0 1 0,0 0 1,0 0-1,0 0 0,0 0 1,0 0-1,0 1 0,-5-1 1</inkml:trace>
  <inkml:trace contextRef="#ctx0" brushRef="#br0" timeOffset="1075.06">622 123 5234,'0'0'11350,"-2"-2"-10475,-8-6-190,8 6 996,4 2-1648,1 1 0,0-1 0,0 0 0,0 0 0,0 0 0,0 0 0,0 0 0,3-1 0,2 1-7,-6-1-30,0 1 1,1 1-1,-1-1 1,0 0-1,0 0 1,0 1-1,1-1 1,-1 1-1,0 0 1,0 0-1,0 0 1,0 0-1,0 0 0,0 0 1,0 0-1,-1 1 1,1-1-1,0 1 1,-1-1-1,1 1 1,-1 0-1,1-1 1,-1 1-1,0 0 1,0 0-1,0 0 1,2 4-1,-1 0-23,-1 0 0,1 1-1,-1-1 1,-1 1 0,1-1 0,-1 0-1,0 1 1,-1 9 0,0-12 25,0-1 0,0 0 0,0 0 0,-1 0 0,1 0 0,-1 0 0,1 0 0,-1-1 0,0 1 0,0-1 1,0 1-1,0-1 0,-1 1 0,1-1 0,-4 2 0,-4 6 14,9-9 436,16-20 1241,-13 18-1687,0-1 0,0 1 0,0-1 0,0 1 1,0 0-1,0 0 0,0 0 0,0 0 0,1 0 0,-1 0 0,0 1 0,1-1 1,-1 1-1,1 0 0,-1-1 0,0 1 0,1 0 0,-1 1 0,1-1 0,-1 0 0,1 1 1,-1-1-1,0 1 0,1 0 0,-1-1 0,0 1 0,0 0 0,0 1 0,0-1 0,0 0 1,0 1-1,0-1 0,0 1 0,0-1 0,0 1 0,-1 0 0,1 0 0,-1 0 0,1 0 1,-1 0-1,0 0 0,1 3 0,3 4-11,-1 0 0,0 1 0,-1-1 0,0 1 0,0 0 0,-1 0 1,-1 0-1,1 19 0,-2-26 10,0-1 0,0 0 1,-1 0-1,1 1 0,-1-1 1,0 0-1,0 0 0,0 0 0,0 1 1,0-1-1,0 0 0,0-1 1,-1 1-1,1 0 0,-1 0 1,1 0-1,-1-1 0,0 1 0,0-1 1,0 1-1,0-1 0,0 0 1,0 0-1,0 0 0,0 0 1,0 0-1,-3 0 0,-3 2-317,-1-1-1,0 0 1,1 0-1,-1-1 1,-17 1 0,25-3 140,1 0 1,-1 1 0,1-1 0,-1 1 0,0-1 0,1 0 0,0 1-1,-1-1 1,1 0 0,-1 0 0,1 1 0,0-1 0,-1 0 0,1 0-1,0 0 1,0 1 0,0-1 0,0 0 0,0 0 0,0 0 0,0 0-1,0 1 1,0-1 0,0 0 0,0 0 0,0 0 0,1-1-1,-1-3-1493,0-11-3824</inkml:trace>
  <inkml:trace contextRef="#ctx0" brushRef="#br0" timeOffset="1401.11">1049 140 4786,'0'0'16002,"-2"8"-15116,2 20-617,1 0 1,1 0-1,1 0 1,1 0-1,12 38 1,-16-65-365,5 9-1061</inkml:trace>
  <inkml:trace contextRef="#ctx0" brushRef="#br0" timeOffset="1635.03">935 271 5923,'0'0'13014,"20"-5"-12678,1 4-208,1-1 128,3-1-32,-4 1-208,-2 0 112,-4 2-128,-7 0-544</inkml:trace>
  <inkml:trace contextRef="#ctx0" brushRef="#br0" timeOffset="2212.86">115 0 5074,'0'0'8426,"-15"8"-7906,-47 30-152,59-34-316,-1 0 0,1 0 0,-1 1 0,1-1 0,1 1 0,-1 0 1,1-1-1,-1 1 0,1 0 0,1 1 0,-1-1 0,1 0 0,0 0 0,0 1 0,0-1 0,1 0 0,0 1 0,0 6 1,0 1 83,-1-1-5,0 1 0,1-1 0,1 0 0,0 1 0,0-1-1,2 0 1,-1 0 0,5 12 0,-5-19-89,1 1 0,0-1 0,0 0 0,0-1 0,0 1 0,1-1 0,-1 1 0,1-1 0,0 0 0,1 0-1,-1-1 1,1 1 0,-1-1 0,1 0 0,0 0 0,0-1 0,1 1 0,-1-1 0,9 2 0,0 0-100,1-1 0,-1-1 0,1 0 0,25 0 1,1-6-3461,-8-5-4780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0:39.914"/>
    </inkml:context>
    <inkml:brush xml:id="br0">
      <inkml:brushProperty name="width" value="0.05" units="cm"/>
      <inkml:brushProperty name="height" value="0.05" units="cm"/>
      <inkml:brushProperty name="color" value="#E71224"/>
    </inkml:brush>
  </inkml:definitions>
  <inkml:trace contextRef="#ctx0" brushRef="#br0">61 188 8228,'0'0'13064,"-3"-8"-12789,1 15-310,0 0 1,0 0-1,1 1 0,1-1 0,-1 1 1,1 10-1,0 6 126,-5 148 565,16-233-208,-7 40-408,0-1 0,1-26 1,-5-195 49,0 242-101,0-1 0,0 0 0,0 1 0,0-1 0,0 0 0,0 1 0,1-1 0,-1 0 0,1 1 0,-1-1 0,1 0 0,0 1 0,-1-1 0,1 1 0,0 0 0,0-1 0,0 1 0,0-1 0,0 1 0,1 0 0,-1 0 0,0 0 0,0 0 0,3-2 0,-1 2-59,-1 0 0,1 1-1,0-1 1,-1 1 0,1-1-1,0 1 1,0 0-1,-1 0 1,1 0 0,0 0-1,0 0 1,-1 1 0,1-1-1,0 1 1,2 1 0,2 1 75,0 0 0,0 1 1,-1-1-1,1 2 0,-1-1 0,0 0 1,0 1-1,-1 0 0,1 1 0,-1-1 1,0 1-1,4 7 0,-4-6-4,1 1-1,-2 0 1,1 0 0,-1 1-1,0 0 1,-1-1 0,0 1-1,0 0 1,2 13-1,-5-16-20,1-1-1,-1 1 1,0 0-1,0-1 1,-1 1-1,0 0 0,0-1 1,0 1-1,0-1 1,-1 1-1,0-1 0,0 0 1,-1 0-1,1 1 1,-7 8-1,4-9-21,0 1-1,-1-1 0,1 0 1,-1 0-1,0-1 1,0 0-1,-1 0 0,1 0 1,-1-1-1,0 0 1,-12 4-1,13-5 43,0-1 0,0 0-1,-1 0 1,1 0 0,-12-1 0,13 0 436,20 3 162,-9 1-606,1 0 0,-1 0 1,-1 0-1,1 1 0,-1 0 1,1 0-1,-2 1 0,1-1 1,8 13-1,0 2-1049,17 38 0,-20-36-443,-7-13-340,2 1 0,-1-1 0,9 12 0,0-8-4272</inkml:trace>
  <inkml:trace contextRef="#ctx0" brushRef="#br0" timeOffset="885.06">507 347 7587,'0'0'11283,"-7"-5"-10760,-25-16-142,30 20-365,0 1 0,1-1 0,-1 1 0,0-1 0,0 1 0,0-1 0,0 1 0,0 0 0,0 0 0,0 0 0,1 0-1,-1 1 1,0-1 0,0 0 0,0 1 0,0-1 0,1 1 0,-1 0 0,0 0 0,0-1 0,1 1 0,-1 0 0,1 0 0,-1 1 0,1-1-1,-1 0 1,1 0 0,-2 2 0,-3 4 4,1-1 1,0 0-1,0 1 0,-6 10 0,7-9-17,1-1 0,0 1 0,0 0 0,0 0 1,1 0-1,0 0 0,1 1 0,0-1 0,0 0 0,1 0 0,0 1 0,1-1 0,1 9 0,-2-15-42,1 0 0,0 0-1,0 0 1,0 0 0,0-1 0,0 1 0,1 0-1,-1-1 1,0 1 0,1-1 0,-1 1-1,1-1 1,0 0 0,-1 1 0,1-1 0,0 0-1,0 0 1,0 0 0,0-1 0,0 1 0,0 0-1,0-1 1,0 1 0,0-1 0,0 0 0,4 0-1,4 2-217,0-2-1,0 1 0,1-2 0,10 0 0,-18 0 229,1 0 0,-1 0 0,0 0 0,0 0 0,0-1 0,0 1-1,0-1 1,0 0 0,0 0 0,0 0 0,-1 0 0,1 0 0,-1 0 0,1-1-1,-1 1 1,0-1 0,0 0 0,0 0 0,0 0 0,-1 0 0,1 0 0,-1 0-1,0 0 1,0 0 0,0 0 0,1-7 0,2-7 577,-2-1 0,0 1 0,-1-32 0,-1 42-148,0 6-390,0 1-1,0 0 1,0 0-1,1 0 1,-1-1-1,0 1 1,0 0-1,0 0 0,0-1 1,0 1-1,0 0 1,0 0-1,0-1 1,0 1-1,0 0 0,0 0 1,0-1-1,-1 1 1,1 0-1,0 0 1,0 0-1,0-1 1,0 1-1,0 0 0,0 0 1,0-1-1,-1 1 1,1 0-1,0 0 1,0 0-1,0 0 0,-1 0 1,1-1-1,0 1 1,0 0-1,0 0 1,-1 0-1,1 0 1,0 0-1,0 0 0,-1 0 1,1 0-1,0 0 1,0-1-1,0 1 1,-1 0-1,1 0 1,0 0-1,0 1 0,-1-1 1,1 0-1,0 0 1,0 0-1,-1 0 1,1 0-1,0 0 0,0 0 1,0 0-1,-1 0 1,1 0-1,0 1 1,-1-1-1,-9 13-246,7-6 197,2 1 0,-1-1-1,1 1 1,0-1 0,0 1 0,1 0 0,0-1 0,1 1 0,0 0-1,0-1 1,3 12 0,-3-15-131,0-1 1,0 0-1,1 0 0,-1 0 1,1 0-1,-1-1 0,1 1 1,0 0-1,0-1 0,0 1 1,0-1-1,1 0 0,-1 1 0,1-1 1,-1 0-1,1-1 0,0 1 1,0 0-1,0-1 0,0 0 1,0 1-1,0-1 0,0 0 1,0-1-1,1 1 0,-1 0 0,0-1 1,0 0-1,4 0 0,-4 0 134,-1-1 0,1 1 0,0-1 0,-1 0 0,1 0 0,-1 0 0,1-1 0,-1 1 0,1 0-1,-1-1 1,0 0 0,0 1 0,0-1 0,0 0 0,0 0 0,0 0 0,0 0 0,-1-1 0,1 1 0,-1 0 0,1-1-1,-1 1 1,0-1 0,0 1 0,0-1 0,0-3 0,5-12 1140,-1 0 0,4-32 1,-8 38-270,10-42 4163,5 99-4679,-12-32-309,-1-1-358,0-1-1,1 0 1,0-1 0,10 19 0,-13-28 282,-1 0 0,1 0 1,-1 0-1,1-1 1,0 1-1,-1 0 0,1-1 1,0 1-1,-1 0 0,1-1 1,0 1-1,0-1 0,0 1 1,0-1-1,-1 0 0,1 1 1,0-1-1,0 0 0,0 1 1,0-1-1,0 0 0,0 0 1,0 0-1,0 0 1,0 0-1,0 0 0,0 0 1,0 0-1,0-1 0,-1 1 1,1 0-1,0 0 0,0-1 1,0 1-1,0-1 0,0 1 1,0-1-1,0 0 0,2-1 53,0 0-1,0 0 0,-1-1 0,1 1 1,-1-1-1,0 1 0,1-1 1,2-5-1,28-65 189,-25 52 674,1 1-1,1 1 1,12-20-1,-22 39-840,0-1 0,0 1 0,1 0 0,-1-1 0,0 1-1,0 0 1,0-1 0,1 1 0,-1 0 0,0-1 0,0 1 0,1 0-1,-1 0 1,0-1 0,1 1 0,-1 0 0,0 0 0,1-1 0,-1 1 0,0 0-1,1 0 1,-1 0 0,0 0 0,1 0 0,-1 0 0,1 0 0,-1 0 0,0 0-1,1-1 1,-1 2 0,0-1 0,1 0 0,-1 0 0,1 0 0,-1 0 0,0 0-1,1 0 1,-1 0 0,0 0 0,1 1 0,0-1 0,8 18 206,1 26-35,-10-36-251,1-2-455,0 1 0,0-1 1,0 0-1,1 0 0,-1 1 1,4 5-1,-4-10 330,0 0 1,0-1-1,1 1 1,-1 0-1,0-1 1,1 1-1,-1-1 1,1 0-1,-1 1 1,1-1-1,0 0 1,0 0-1,-1 0 1,1 0-1,0-1 1,0 1-1,0 0 1,0-1-1,0 1 1,0-1-1,0 0 1,0 1-1,4-1 1,17 0-4003,5 0-1805</inkml:trace>
  <inkml:trace contextRef="#ctx0" brushRef="#br0" timeOffset="2164.61">1144 222 4498,'0'0'12806,"-15"-5"-12128,-51-9-214,64 14-435,-1 0 1,1 0 0,-1 1-1,1-1 1,-1 0 0,1 1-1,-1 0 1,1-1 0,0 1-1,-1 0 1,1 0 0,0 1-1,-1-1 1,1 0 0,0 1-1,-3 3 1,-22 28 225,24-28-217,0-1-29,0-1-1,1 1 0,0 1 0,0-1 1,0 0-1,0 0 0,1 1 0,-1-1 0,1 1 1,0-1-1,1 1 0,-1 0 0,1-1 1,0 1-1,0 0 0,1 5 0,0-7-87,-1 0 0,2 0 0,-1 0 0,0 0 0,0 0 0,1 0 0,0-1 0,-1 1 0,1 0 0,0-1 0,0 0 0,1 1 0,-1-1 0,0 0 0,1 0 0,-1 0 0,1-1 0,0 1 0,-1 0 0,1-1 0,0 0 0,0 0 0,0 0 0,3 1 0,0 0-296,1 0 1,-1-1-1,0 0 0,0 0 0,1 0 1,-1-1-1,0 0 0,1 0 0,-1-1 1,8-1-1,-11 2 345,0-2 1,0 1-1,0 0 0,0-1 0,0 1 1,-1-1-1,1 0 0,0 0 0,-1 0 1,1 0-1,-1 0 0,0-1 1,0 1-1,0-1 0,0 0 0,0 1 1,0-1-1,-1 0 0,0 0 1,3-6-1,-1 0 1097,-1-1 0,0 0 0,0 0 0,-1 0-1,-1 0 1,0-17 0,0 13 2278,-1 14-3332,0 1 1,0 0-1,0 0 1,0-1 0,0 1-1,0 0 1,0 0-1,1 0 1,-1 0-1,0 0 1,0 0 0,1 0-1,-1 0 1,1 1-1,-1-1 1,1 0-1,0 0 1,-1 0 0,1 1-1,0-1 1,0 0-1,0 0 1,0 1-1,0 0 1,-4 35 100,5-8 19,1 1-1,1 0 1,2-1-1,1 0 1,1 0-1,1 0 1,2-1-1,21 44 1,4-4-55,7 17 40,-37-75-222,-1 0-1,-1 0 0,0 1 1,-1 0-1,0 0 0,1 12 1,-3-22 48,0 1 0,0-1 0,0 0 0,0 0 0,0 1 0,-1-1 0,1 0 0,0 0 0,-1 1 1,1-1-1,-1 0 0,1 0 0,-1 0 0,0 0 0,1 0 0,-1 0 0,0 0 0,0 0 0,1 0 0,-1 0 1,0 0-1,0-1 0,0 1 0,0 0 0,0 0 0,-2 0 0,0 0-75,0 0 0,-1 0 0,1 0 0,-1 0 0,1 0 0,-1-1 0,1 0 0,-1 0 0,-5 0 1,2 0-22,0-1 0,0 0 1,1 0-1,-1-1 0,0 0 1,0 0-1,1 0 1,0-1-1,-12-6 0,14 5 145,0-1-1,0 1 0,0-1 0,0 0 1,1 0-1,0-1 0,0 1 0,0-1 1,1 1-1,0-1 0,0 0 0,0 0 1,1 0-1,0 0 0,0 0 0,0-9 1,0-2 120,1 0 1,1 0 0,0 0 0,8-31 0,-3 26 17,1 0 0,1 1 0,0 0 1,22-36-1,57-73-39,-34 54 6,-51 73 17,0 0 1,0 0 0,-1 0-1,1 0 1,-1-1 0,0 1-1,0 0 1,-1-1 0,1 1-1,0 0 1,-1-1 0,0 1-1,0-6 1,0 9-129,15 24-713,-12-21 508,0-1 0,1 1-1,-1-1 1,1 0 0,0 0 0,-1 0 0,1-1 0,0 1 0,0-1-1,0 0 1,5 1 0,-8-2 150,0 0 0,1 0 0,-1 0-1,0 1 1,1-1 0,-1 0 0,1-1 0,-1 1 0,0 0-1,1 0 1,-1-1 0,0 1 0,0 0 0,1-1 0,-1 0 0,0 1-1,0-1 1,1 0 0,-1 1 0,0-1 0,0 0 0,0 0-1,0 0 1,0 0 0,0 0 0,-1 0 0,1 0 0,0 0-1,0 0 1,-1-1 0,1 1 0,-1 0 0,1 0 0,-1-1-1,1-1 1,1-3 394,-1 0 0,0-1 0,-1 1 0,1 0 0,-1-1 0,0 1 0,-3-13-1,3 18-262,0 0 0,0-1 0,-1 1-1,1 0 1,-1-1 0,1 1 0,-1 0-1,0-1 1,1 1 0,-1 0 0,0 0-1,0 0 1,0 0 0,0 0 0,0 0-1,0 0 1,0 0 0,0 0 0,0 0-1,0 1 1,-1-1 0,1 0 0,0 1-1,0-1 1,-1 1 0,1 0 0,-1-1-1,1 1 1,0 0 0,-1 0-1,1-1 1,-1 1 0,1 0 0,0 1-1,-1-1 1,1 0 0,0 0 0,-1 1-1,1-1 1,-1 0 0,-1 2 0,0-1-64,1 1 0,-1-1-1,1 1 1,0 0 0,-1 0 0,1 0 0,0 0 0,0 0 0,0 0 0,0 1 0,1-1 0,-1 1 0,1-1-1,-1 1 1,1-1 0,0 1 0,0 0 0,0 0 0,-1 5 0,-1 7 2,0-1 0,-2 24 0,5-28 8,-1 0-1,1-1 1,0 1 0,1 0 0,0 0-1,1 0 1,0-1 0,1 1 0,3 9-1,-4-14-73,0-1-1,1 0 1,-1 0-1,1-1 0,-1 1 1,1 0-1,1-1 1,-1 1-1,0-1 1,1 0-1,0 0 0,-1-1 1,1 1-1,0-1 1,0 0-1,1 0 1,-1 0-1,0 0 0,1-1 1,-1 0-1,8 1 1,-5 0-21,0-1-1,0-1 1,0 1 0,0-1 0,0-1 0,0 1-1,0-1 1,0-1 0,0 1 0,0-1 0,0 0 0,0 0-1,-1-1 1,1 0 0,-1-1 0,0 1 0,8-6-1,-7 3 149,0 0 0,-1 0-1,0-1 1,0 0 0,0 0-1,-1 0 1,0-1 0,0 0-1,-1 0 1,0 0-1,0 0 1,-1-1 0,3-11-1,-2 3 519,-2 0 0,1 0 0,-2 0 0,-1 0 0,-1-24-1,1 41-566,0-1 0,0 0-1,0 1 1,-1-1-1,1 0 1,0 1 0,0-1-1,0 1 1,-1-1 0,1 1-1,0-1 1,-1 1-1,1-1 1,0 1 0,-1-1-1,1 1 1,-1-1 0,1 1-1,0-1 1,-1 1-1,1 0 1,-1-1 0,1 1-1,-1 0 1,0-1 0,1 1-1,-1 0 1,1 0-1,-1 0 1,0-1 0,1 1-1,-1 0 1,1 0-1,-1 0 1,0 0 0,1 0-1,-1 0 1,1 0 0,-1 0-1,0 0 1,1 1-1,-1-1 1,0 0 0,1 0-1,-1 0 1,1 1 0,-1-1-1,1 0 1,-1 1-1,1-1 1,-1 0 0,1 1-1,-1-1 1,1 1 0,-1-1-1,1 1 1,0-1-1,-1 1 1,1-1 0,0 1-1,0-1 1,-1 1 0,1 0-1,0-1 1,0 1-1,-1 0 1,0 3-14,0 0 0,0-1-1,0 1 1,0 0 0,1 0-1,-1 0 1,1 0 0,0 0 0,0 0-1,1 0 1,-1 0 0,1-1 0,0 1-1,0 0 1,0 0 0,0-1 0,1 1-1,-1 0 1,4 4 0,3 4 45,1-1 0,0 1 1,0-2-1,13 11 0,-13-12-12,0-1 0,-1 2 0,0-1-1,0 1 1,9 15 0,-15-20-39,0 0 1,0 0-1,-1 0 1,1 0-1,-1 0 1,0 0-1,1 9 0,-2-12-24,0-1 0,0 1 0,0-1 0,-1 1 0,1-1 0,0 1 0,-1-1 0,1 1 0,0-1 0,-1 1 0,0-1 0,1 0 0,-1 1-1,0-1 1,0 0 0,1 0 0,-1 1 0,0-1 0,0 0 0,-1 0 0,1 0 0,0 0 0,0 0 0,0-1 0,-1 1 0,1 0 0,0 0 0,-1-1-1,-2 2 1,-15 1-1198,0 1 0,0-2-1,-1-1 1,-37-2-1,20 1-1477,-17 0-3147</inkml:trace>
  <inkml:trace contextRef="#ctx0" brushRef="#br0" timeOffset="3546.1">1 666 2625,'0'0'16562,"1"7"-15943,0-2-486,1 1-1,0-1 0,1 0 1,-1 0-1,1 0 0,0 0 1,1 0-1,-1-1 0,1 1 1,0-1-1,0 0 1,0 0-1,0 0 0,1-1 1,0 0-1,-1 1 0,1-2 1,0 1-1,1 0 0,-1-1 1,7 2-1,1 0-63,0-1-1,1 0 1,-1 0-1,1-2 1,-1 0-1,1 0 1,26-3 0,-33 1-54,0 0 0,-1-1 0,1 1 1,-1-1-1,1-1 0,-1 1 0,0-1 1,0 0-1,0-1 0,8-5 0,1-4 9,0 0-1,15-18 1,-16 15 146,32-25 1,-46 41-172,1 0 1,-1 0 0,1 0-1,-1 0 1,1 0 0,0 1 0,-1-1-1,1 0 1,-1 0 0,1 0 0,-1 0-1,1 1 1,-1-1 0,1 0 0,-1 1-1,1-1 1,-1 0 0,1 1-1,-1-1 1,0 0 0,1 1 0,-1-1-1,1 1 1,-1-1 0,0 1 0,0-1-1,1 1 1,-1-1 0,0 1-1,0-1 1,1 1 0,-1-1 0,0 2-1,12 25-127,-10-22 172,0 0-94,0 0 0,0 0-1,1-1 1,0 1 0,0 0 0,0-1-1,0 0 1,1 0 0,-1 0 0,1 0-1,6 4 1,-7-6 16,1 0 1,-1-1-1,1 1 0,0-1 0,0 0 1,0 0-1,-1 0 0,1 0 1,0-1-1,0 0 0,0 1 0,0-1 1,0-1-1,0 1 0,0-1 0,5-1 1,8-3 54,-1-1 1,0-1 0,0-1 0,0 0-1,-1-1 1,17-14 0,-12 10 47,4-4 195,-17 11-88,0 1-1,0 0 1,1 0-1,9-4 1,-16 9-175,0 0 0,0 0 0,1 0 0,-1 0 0,0 0 0,0 0 0,0 0 0,0 0 0,0 0 0,0 0 0,0 1 0,0-1 0,0 0 1,0 1-1,0-1 0,0 1 0,0-1 0,0 1 0,0-1 0,0 1 0,0 0 0,0-1 0,-1 1 0,1 0 0,0 0 0,0 0 0,0 1 0,21 33-4,-14-21 1,-5-9-6,1 0 0,0-1 0,0 1 0,0-1 0,1 0-1,-1 0 1,1-1 0,0 1 0,0-1 0,1 0 0,-1-1 0,0 1 0,1-1 0,0 0 0,-1 0 0,1-1-1,0 1 1,0-2 0,0 1 0,0 0 0,0-1 0,0 0 0,10-2 0,-2 0-5,1 0 0,-1-2 0,0 1-1,0-2 1,0 0 0,-1-1 0,0 0 0,22-14 0,-18 9 164,-9 5-4,-1 1 0,1-1 0,0 2 0,0-1 0,1 1 0,-1 0 0,1 1 0,0 0 0,0 0 0,0 1 0,16-2 0,-23 5-148,0-1-1,0 1 0,-1-1 1,1 1-1,0-1 0,-1 1 0,1 0 1,0 0-1,-1 0 0,1 0 1,-1 0-1,0 0 0,1 0 1,-1 1-1,2 1 0,22 29 41,-5-7-32,-15-20-25,0-1 0,0 0 0,0 0 1,0-1-1,1 1 0,-1-1 0,1 0 0,0 0 0,0-1 0,0 0 0,0 0 1,1-1-1,-1 1 0,0-1 0,1 0 0,-1-1 0,1 0 0,-1 0 0,0 0 1,1-1-1,-1 0 0,1 0 0,10-4 0,-2-1 95,0 0-1,-1-1 0,0-1 1,0 0-1,0-1 1,-1 0-1,0-1 0,14-16 1,-20 20-43,-6 4 60,1 0 0,0 0 0,0 1 0,0-1 0,0 1 1,0-1-1,0 1 0,0 0 0,0-1 0,3 0 0,-4 2-72,0 1-1,1-1 0,-1 0 1,0 0-1,1 0 1,-1 1-1,0-1 0,0 1 1,0-1-1,1 1 0,-1-1 1,0 1-1,0 0 0,0-1 1,0 1-1,0 0 0,0 0 1,0 0-1,0 0 0,0 0 1,-1 0-1,2 2 1,3 2-8,0 0 0,0 0 1,0 0-1,1 0 0,0-1 1,0 0-1,0 0 0,0-1 1,0 1-1,1-1 0,10 3 1,-6-4-2,0 0 0,0 0 0,0-1 0,1 0 0,-1-1 1,19-2-1,-25 1 0,-1 0 0,1-1 0,0 1 0,-1-1 0,1 0 0,-1 0 0,0-1 1,0 1-1,0-1 0,0 0 0,0 0 0,-1-1 0,1 1 0,-1-1 0,3-3 0,-1 1 179,0 1-1,0 1 1,0-1-1,1 1 0,10-7 1,-15 12-176,0-1 1,0 1-1,1 0 0,-1 0 1,0 0-1,0 0 1,0 0-1,0 1 1,0-1-1,0 0 1,-1 0-1,1 1 0,0-1 1,-1 0-1,1 1 1,-1-1-1,1 0 1,0 4-1,0-2 34,0 0-287,9 20 28,-8-7-6206</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1:10.431"/>
    </inkml:context>
    <inkml:brush xml:id="br0">
      <inkml:brushProperty name="width" value="0.05" units="cm"/>
      <inkml:brushProperty name="height" value="0.05" units="cm"/>
      <inkml:brushProperty name="color" value="#E71224"/>
    </inkml:brush>
  </inkml:definitions>
  <inkml:trace contextRef="#ctx0" brushRef="#br0">4 190 2881,'0'0'13182,"-1"-3"-12088,1 2-1032,0 1 0,-1-1 0,1 1 0,0-1 0,0 1 0,-1-1 0,1 1 0,0-1 0,0 1 0,0-1 0,0 0 0,0 1 0,0-1 0,0 1 0,0-1 0,0 1 0,0-1 0,0 0 0,0 1 0,0-1 0,0 1 0,1-1 0,-1 1 0,0-1 0,0 1 0,0-1 0,1 0 0,22-1 790,-21 2-889,159 5 523,2 1-3632,-159-6 2831,-1 0-121,-1 1 0,0-1 0,0 0 1,1-1-1,-1 1 0,0 0 0,1-1 0,-1 1 1,0-1-1,0 1 0,0-1 0,1 0 0,1-2 1,3-6-5395</inkml:trace>
  <inkml:trace contextRef="#ctx0" brushRef="#br0" timeOffset="229.78">326 97 1265,'0'0'16172,"-4"-1"-15102,-10-7-590,50 18-285,-2 6-123,-20-11-241,-1 0-1,-1 1 1,1 1-1,-1 0 1,0 1 0,-1 0-1,19 17 1,-29-24 10,-1-1 0,1 1 0,0 0 1,-1 0-1,1 0 0,-1-1 0,1 1 0,-1 0 0,1 0 1,-1 0-1,1 0 0,-1 0 0,0 0 0,0 0 1,1 0-1,-1 0 0,0 0 0,0 0 0,0 0 0,0 0 1,0 0-1,0 0 0,-1 0 0,1 0 0,0 0 1,0 0-1,-1 0 0,1 0 0,0 0 0,-1 0 0,1 0 1,-1-1-1,0 1 0,1 0 0,-1 0 0,1 0 0,-1-1 1,0 1-1,0 0 0,1-1 0,-1 1 0,0-1 1,0 1-1,0-1 0,0 1 0,0-1 0,0 1 0,-1-1 1,-13 4-4484</inkml:trace>
  <inkml:trace contextRef="#ctx0" brushRef="#br0" timeOffset="915.33">906 119 11589,'0'0'10528,"0"8"-10419,-3 39 128,2 0 0,3 1 0,1-1 0,2 0 0,18 71 0,-16-105-257,-2-20-88,-2-26-23,-3-8-3,-1-1 1,-2 1-1,-2 0 0,-14-55 0,16 81 115,-3-4 48,1 1 0,1-1 0,1 0 0,1 0 0,0-1 0,2-30 0,0 49-21,1 1 1,-1-1-1,0 0 1,1 0-1,-1 1 0,1-1 1,-1 0-1,1 1 1,-1-1-1,1 0 0,0 1 1,-1-1-1,1 1 1,0-1-1,-1 1 1,1-1-1,0 1 0,0 0 1,-1-1-1,1 1 1,0 0-1,0 0 1,0-1-1,0 1 0,-1 0 1,1 0-1,0 0 1,2 0-1,30 0 46,-24 1-48,-3 0-10,-1 0 1,1 0-1,-1 0 1,1 1-1,-1 0 1,0 0-1,0 0 0,0 1 1,0-1-1,0 1 1,0 0-1,-1 1 1,0-1-1,1 1 0,-1 0 1,-1 0-1,1 0 1,0 1-1,-1-1 1,0 1-1,0 0 0,4 9 1,-4-7-1,0 0 0,0 0 1,0 1-1,-1 0 0,0-1 1,0 1-1,-1 0 0,0 0 0,0 0 1,-1 0-1,0 0 0,-1 0 1,0 0-1,0 0 0,-4 14 1,2-16 9,0 0 0,-1 1 0,0-1 0,0-1 0,0 1 0,-1 0 0,0-1 0,0 0 0,0 0 0,-1-1 0,-7 6 0,1-2-337,-1 0 1,0-1 0,0 0-1,-22 7 1,34-14 114,20 0 397,-14 0-181,1 0 0,0 0-1,-1 1 1,1-1-1,0 1 1,-1 0-1,1 1 1,-1-1-1,1 1 1,-1 1-1,0-1 1,0 0-1,0 1 1,0 0-1,0 1 1,-1-1-1,0 1 1,1-1-1,-1 1 1,0 1-1,3 3 1,21 28-220,18 21-3598,-41-52 2230,0-1 0,0 0-1,0 0 1,12 7 0,5-2-1968</inkml:trace>
  <inkml:trace contextRef="#ctx0" brushRef="#br0" timeOffset="1785.43">1396 312 5138,'0'0'11974,"-15"-9"-10952,-49-23-227,61 31-766,1 0 1,-1 0-1,0 0 1,1 0-1,-1 0 1,0 1 0,1-1-1,-1 1 1,0 0-1,0 0 1,1 0-1,-1 0 1,0 0 0,0 1-1,1-1 1,-1 1-1,0 0 1,1 0-1,-1 0 1,1 0 0,-1 0-1,1 0 1,-1 1-1,1-1 1,0 1-1,0-1 1,0 1-1,0 0 1,0 0 0,0 0-1,0 0 1,1 1-1,-3 2 1,0 2-24,0 0 1,0 1 0,1 0-1,0 0 1,0 0-1,1 0 1,0 0 0,-1 11-1,1-8 1,1 0 0,0 0-1,1 0 1,1 0 0,-1 0 0,5 21-1,-4-29-33,0 0-1,0 0 0,0 0 1,1 0-1,-1 0 0,1 0 1,0-1-1,-1 1 0,1-1 1,0 1-1,0-1 0,1 0 1,-1 0-1,0 0 0,1 0 1,0 0-1,-1 0 0,1-1 1,0 1-1,0-1 0,0 0 1,0 0-1,0 0 0,0 0 1,0 0-1,0-1 0,0 1 1,6-1-1,-4 1 2,1-1 0,0 0 0,0 0 0,-1-1-1,1 0 1,0 0 0,-1 0 0,1 0 0,-1-1 0,0 0-1,1 0 1,-1 0 0,8-6 0,-8 4 45,0 0 0,0 0 1,-1-1-1,1 0 0,-1 0 0,0 0 0,-1-1 0,1 1 1,-1-1-1,0 0 0,4-11 0,-3 5 170,-1-1-1,0 1 1,-1-1-1,0 0 1,0 1-1,-2-1 1,0 0-1,-1-15 1,1 27-181,-1 1 0,1-1-1,0 1 1,-1-1 0,1 0 0,0 1 0,-1-1 0,1 1 0,-1 0-1,1-1 1,-1 1 0,1-1 0,-1 1 0,1 0 0,-1-1 0,1 1-1,-1 0 1,1-1 0,-1 1 0,0 0 0,1 0 0,-1 0 0,1 0-1,-1-1 1,0 1 0,1 0 0,-1 0 0,0 0 0,1 0 0,-1 0-1,1 1 1,-1-1 0,0 0 0,1 0 0,-1 0 0,0 0 0,1 1-1,-1-1 1,1 0 0,-1 1 0,1-1 0,-1 0 0,1 1-1,-1-1 1,1 1 0,-1-1 0,1 1 0,-1-1 0,1 1 0,0-1-1,-1 1 1,1-1 0,0 2 0,-3 4-71,1 1 0,0 0 0,0 0 0,1 0 0,0 0 0,0 0 0,1 0 0,0 0 0,0 0-1,0 0 1,1 0 0,0 0 0,1 0 0,-1 0 0,2 0 0,-1-1 0,0 1 0,1 0 0,1-1 0,-1 0 0,7 8 0,-6-10-289,0 0-1,0-1 1,0 1 0,1-1 0,0 0 0,-1-1 0,1 1-1,0-1 1,1 0 0,-1 0 0,8 1 0,-11-2 280,1-1 0,-1 1 0,0-1 0,1 0 0,-1 0 0,1 0 0,-1 0 0,0 0 0,1 0 0,-1-1-1,0 1 1,0-1 0,1 0 0,-1 0 0,0 0 0,0 0 0,0 0 0,0 0 0,0 0 0,0-1 0,0 1 0,0-1 0,0 1 0,-1-1 0,1 0 0,-1 1 0,1-1 0,1-3 0,4-10 809,-1 0 0,0-1 1,-1 1-1,4-21 0,-5 19 600,0-1 1,2 1-1,8-19 1,-14 36-1333,0 0 0,0 0-1,0 0 1,0-1 0,0 1 0,0 0-1,0 0 1,0 0 0,0 0 0,0 0 0,1 0-1,-1 0 1,0-1 0,0 1 0,0 0-1,0 0 1,0 0 0,0 0 0,0 0 0,0 0-1,0 0 1,0 0 0,1 0 0,-1 0-1,0-1 1,0 1 0,0 0 0,0 0 0,0 0-1,0 0 1,0 0 0,1 0 0,-1 0-1,0 0 1,0 0 0,0 0 0,0 0 0,0 0-1,0 0 1,1 0 0,-1 0 0,0 0-1,0 0 1,0 0 0,0 0 0,0 0 0,0 1-1,0-1 1,1 0 0,-1 0 0,0 0-1,0 0 1,0 0 0,0 0 0,0 0 0,5 11 315,3 23 197,-7-25-456,5 18-471,-6-19 54,2 1-1,-1 0 1,1-1 0,0 0 0,1 1 0,0-1 0,1 0 0,-1 0 0,1-1 0,7 10 0,-10-16 286,0 0 0,0 0 0,0 0 0,0 0 0,0-1 1,0 1-1,0 0 0,0-1 0,0 1 0,0-1 0,1 1 1,-1-1-1,0 0 0,0 0 0,0 1 0,1-1 0,-1 0 1,0 0-1,0 0 0,1 0 0,-1 0 0,0 0 1,0-1-1,1 1 0,-1 0 0,0-1 0,0 1 0,0-1 1,0 1-1,1-1 0,-1 1 0,0-1 0,0 0 0,0 0 1,0 1-1,0-1 0,-1 0 0,1 0 0,0 0 0,0 0 1,0 0-1,-1 0 0,1-2 0,6-6 218,-2 0-1,1 0 1,7-19-1,-10 21-247,16-41 817,-15 34-123,1 1 0,0 0 0,1 0 0,1 0 0,0 1 0,0 0 0,14-16 0,-17 62-215,-4-30-342,1 10-260,0 0 0,1 0 0,1 0 0,5 17 0,-8-28-83,1-1 0,0 1 1,0 0-1,1-1 0,-1 1 0,1 0 1,-1-1-1,1 0 0,0 1 0,0-1 1,0 0-1,0 0 0,0 0 0,0 0 1,0-1-1,1 1 0,-1-1 0,1 1 1,-1-1-1,1 0 0,0 0 0,-1 0 1,1 0-1,0 0 0,0 0 0,0-1 1,3 1-1,17-1-4117,4 0-254</inkml:trace>
  <inkml:trace contextRef="#ctx0" brushRef="#br0" timeOffset="2845.83">2097 278 3714,'0'0'12784,"-7"-9"-12021,-22-24-240,27 31-483,0 1-1,1 0 0,-1 0 1,0 0-1,0 0 1,0 0-1,0 0 1,-1 0-1,1 1 1,0-1-1,0 1 1,0 0-1,-1 0 0,1-1 1,0 1-1,0 1 1,0-1-1,-1 0 1,1 0-1,0 1 1,0-1-1,0 1 0,0 0 1,0 0-1,-3 1 1,-1 1 12,1 0 1,-1 1-1,1-1 1,-1 1-1,1 1 0,-6 5 1,8-6-51,0-1 0,0 1 0,0 0 1,1 0-1,0-1 0,0 2 0,0-1 0,0 0 0,1 0 1,-1 0-1,1 1 0,0-1 0,1 1 0,-1-1 1,1 1-1,0-1 0,0 8 0,0-9-86,1-1 0,-1 1 0,1 0 0,0-1 0,0 1 0,0-1-1,0 1 1,0-1 0,0 1 0,0-1 0,1 0 0,0 1 0,-1-1 0,1 0 0,0 0-1,0 0 1,0-1 0,0 1 0,0 0 0,0-1 0,1 1 0,-1-1 0,0 0 0,1 0 0,-1 0-1,1 0 1,0 0 0,-1 0 0,5 0 0,-4 0-60,1-1-1,-1 1 1,1-1-1,0 0 1,-1 0-1,1 0 1,0-1-1,-1 1 1,1-1-1,-1 0 1,1 0 0,-1 0-1,1 0 1,-1-1-1,0 1 1,1-1-1,-1 0 1,0 0-1,4-3 1,-3 1 365,-1 0 1,0 0-1,0-1 1,0 1-1,0-1 0,-1 1 1,0-1-1,0 0 1,0 0-1,-1 1 1,1-1-1,-1-1 0,1-8 1,-1 8 803,-1 0-1,1 0 1,-1 0 0,0 0 0,0 0 0,-2-6 0,2 11-1013,0 1 1,0 0-1,0 0 1,0 0-1,0 0 1,-1 0 0,1 0-1,0 0 1,0-1-1,0 1 1,0 0-1,-1 0 1,1 0-1,0 0 1,0 0-1,0 0 1,0 0 0,-1 0-1,1 0 1,0 0-1,0 0 1,0 0-1,0 0 1,-1 0-1,1 0 1,0 0 0,0 0-1,0 0 1,0 0-1,-1 0 1,1 0-1,0 0 1,0 0-1,0 1 1,0-1 0,0 0-1,-1 0 1,1 0-1,0 0 1,0 0-1,0 0 1,0 1-1,-5 9 55,1 11-126,3 2 98,1-1 0,1 0 0,1 1 0,2-1 0,0 0 0,1 0 0,1-1 0,1 1 0,10 22 0,10 11 39,2-1 0,39 52 0,-60-94-75,-3-4-10,1-1 0,-1 1-1,0 0 1,-1 0 0,0 1 0,0-1-1,-1 1 1,0 0 0,2 14 0,-5-22-12,0-1 1,0 0-1,0 1 1,0-1 0,0 1-1,0-1 1,0 1-1,0-1 1,0 1 0,-1-1-1,1 1 1,0-1 0,0 1-1,0-1 1,-1 0-1,1 1 1,0-1 0,-1 1-1,1-1 1,0 0-1,-1 1 1,1-1 0,0 0-1,-1 0 1,1 1-1,-1-1 1,1 0 0,0 0-1,-1 1 1,1-1 0,-1 0-1,1 0 1,-1 0-1,0 0 1,-19 1-180,14-1 162,1 0 21,0 0 0,0-1 1,0 1-1,0-1 0,0 0 1,0 0-1,0-1 0,0 1 0,0-1 1,1 0-1,-1-1 0,1 1 1,-1-1-1,1 0 0,0 0 0,0 0 1,0 0-1,0-1 0,1 0 1,0 1-1,-1-1 0,1-1 0,1 1 1,-1 0-1,-3-8 0,4 6 8,-1-1-1,1 0 1,1 1 0,-1-1-1,1 0 1,0 0 0,1 0-1,0-1 1,0 1-1,0 0 1,1 0 0,0 0-1,0 0 1,1 1-1,0-1 1,0 0 0,1 0-1,3-7 1,70-111-78,-50 85 66,41-84 0,-63 114 128,0-1-1,-1 0 1,0 0-1,-1 0 1,-1 0-1,0 0 1,0 0-1,-1-12 1,0 23-131,-16 14-183,15-12 168,1 0 1,-1 0-1,1 0 1,-1 0-1,1 0 1,0 0-1,0 0 0,0 0 1,0 0-1,0 0 1,0 0-1,0 0 1,1 0-1,-1 0 1,1 0-1,0 0 1,-1 0-1,1 0 0,0-1 1,0 1-1,0 0 1,0-1-1,0 1 1,1 0-1,-1-1 1,0 1-1,1-1 1,-1 0-1,1 1 0,-1-1 1,1 0-1,0 0 1,0 0-1,-1 0 1,4 1-1,0-1-135,0 1-1,0-1 1,0 0-1,0 0 1,0 0 0,0-1-1,0 1 1,1-1-1,-1-1 1,0 1-1,0-1 1,0 1 0,6-3-1,-9 2 147,0 0-1,0 0 0,0 0 1,0 0-1,0 0 0,0-1 1,0 1-1,-1 0 1,1-1-1,0 0 0,-1 1 1,1-1-1,-1 0 0,0 0 1,1 0-1,-1 0 1,0 0-1,0 0 0,0 0 1,-1 0-1,1 0 0,1-5 1,-1-3 127,1-1-1,-1 1 1,-1-18 0,0 19 73,0 8-112,0-1-1,0 0 0,-1 1 1,1-1-1,-1 0 0,1 1 1,-1-1-1,1 1 0,-1-1 1,0 1-1,0-1 0,0 1 0,0-1 1,0 1-1,0 0 0,0 0 1,0-1-1,0 1 0,-1 0 1,1 0-1,0 0 0,-1 0 1,1 1-1,-1-1 0,1 0 0,-1 0 1,1 1-1,-1-1 0,-2 1 1,-2-2 66,0 1 1,0 0 0,0 0-1,0 1 1,-1 0 0,-9 1-1,14-1-125,0 1-1,1-1 0,-1 1 0,0-1 0,1 1 0,-1 0 1,1 0-1,0 0 0,-1 0 0,1 0 0,0 0 1,-1 0-1,1 1 0,0-1 0,0 0 0,0 1 0,0-1 1,0 1-1,0-1 0,1 1 0,-1-1 0,0 1 1,1-1-1,-1 1 0,1 0 0,-1-1 0,1 4 1,-4 49 41,4-48 10,0-2-41,0 1 0,0-1 0,1 0 0,0 0 0,0 0 0,0 0 0,0 0 0,0 0 0,1 0 0,0-1 0,0 1 0,0 0-1,0-1 1,0 1 0,1-1 0,0 0 0,-1 0 0,1 0 0,0 0 0,0 0 0,1-1 0,-1 0 0,1 1 0,-1-1 0,1 0-1,0-1 1,0 1 0,6 2 0,7 0 43,0 0-1,0-1 0,0-1 1,1 0-1,25-1 0,-39-1-52,0-1-1,0 1 1,0-1-1,0 1 0,0-1 1,6-2-1,-9 2-76,1 1 1,-1-1-1,0 0 0,1 1 0,-1-1 1,0 0-1,0 0 0,0 0 1,0 0-1,0 0 0,0 0 0,0 0 1,0 0-1,0 0 0,0 0 1,0-1-1,-1 1 0,1 0 0,0 0 1,0-3-1,-1 4-55,0 0-1,0-1 1,0 1 0,0 0-1,0-1 1,0 1 0,0 0-1,0-1 1,0 1 0,-1 0-1,1-1 1,0 1 0,0 0-1,0-1 1,0 1 0,0 0-1,-1 0 1,1-1 0,0 1-1,0 0 1,0 0 0,-1-1-1,1 1 1,0 0 0,-1 0-1,1 0 1,0-1 0,0 1-1,-1 0 1,1 0 0,0 0-1,-1 0 1,1 0 0,0 0-1,-1-1 1,1 1 0,0 0-1,-1 0 1,1 0 0,0 0-1,-1 0 1,1 0 0,0 0-1,-1 1 1,1-1 0,0 0-1,-1 0 1,-23-1-7016</inkml:trace>
  <inkml:trace contextRef="#ctx0" brushRef="#br0" timeOffset="4044.66">1012 620 3105,'0'0'10867,"-1"0"-10842,1-1 0,0 1 0,0 0 0,0 0 0,-1 0 0,1 0 0,0 0 0,0 0 0,0 0 0,-1 0 0,1 0 0,0 0 0,0 0 0,0 0 0,-1 0 0,1 0 0,0 0 0,0 0 0,-1 0 0,1 0 0,0 0 0,0 0 0,0 0 1,-1 0-1,1 0 0,0 0 0,0 1 0,0-1 0,-1 0 0,1 0 0,0 0 0,0 0 0,0 0 0,0 1 0,0-1 0,-1 0 0,1 0 0,0 0 0,0 1 0,0-1 0,0 0 0,0 0 0,0 0 0,0 1 0,0-1 0,0 1 0,-2 8 293,1 1-1,0 0 0,1 0 1,0 0-1,0 0 1,1 0-1,4 17 0,-3-23-298,-1 0 1,0-1-1,1 1 0,-1-1 0,1 0 0,0 0 0,0 0 0,0 0 0,1 0 0,-1 0 0,1 0 0,0-1 0,-1 1 0,1-1 0,0 0 0,0 0 0,1 0 0,-1 0 0,0 0 0,1-1 0,-1 1 0,1-1 0,6 1 0,2 1 31,0-1-1,0-1 0,0 0 0,0-1 1,0 0-1,0-1 0,-1 0 1,1-1-1,0 0 0,0-1 1,-1 0-1,0-1 0,1 0 0,-2-1 1,1 0-1,0-1 0,-1 0 1,0-1-1,0 0 0,8-9 0,29-30 1194,-32 30-302,30-24 0,-44 40-940,-1 0 1,1 0 0,-1 0 0,0 0 0,1-1 0,-1 1 0,1 0-1,-1 0 1,1 0 0,-1 0 0,1 0 0,-1 1 0,1-1 0,-1 0 0,0 0-1,1 0 1,-1 0 0,1 0 0,-1 1 0,0-1 0,1 0 0,-1 0-1,1 1 1,-1-1 0,0 0 0,1 0 0,-1 1 0,0-1 0,0 1 0,1-1-1,-1 0 1,0 1 0,0-1 0,1 0 0,-1 1 0,0-1 0,0 1-1,0-1 1,0 1 0,0 0 0,10 22-19,-9-18 56,0-2-46,0 1 0,1-1 0,-1 1 0,1-1 0,0 0 0,0 0 0,0 0 0,0 0 0,0 0 0,1 0 0,-1-1 0,1 1 0,0-1 0,0 0 0,0 0 0,0 0 0,0 0 1,3 2-1,3-2-15,-1 0 0,1 0 0,-1-1 0,1 0 0,0-1 1,12 0-1,-11-1 63,0 1 1,1-1 0,-1-1-1,0 0 1,0-1 0,0 0-1,12-5 1,4-5 282,31-19 0,20-11 101,-75 42-407,-1 1 1,0-1-1,1 1 1,-1 0-1,0-1 0,1 1 1,-1 0-1,0 0 1,1 0-1,-1 0 1,0 0-1,1 0 1,-1 0-1,1 0 0,-1 0 1,0 1-1,1-1 1,-1 1-1,0-1 1,0 1-1,1-1 1,-1 1-1,0 0 1,2 1-1,24 28-2,-25-25-29,1-1-1,0-1 0,0 1 1,1 0-1,-1-1 0,1 1 1,6 4-1,0-4-16,0 0 0,-1-1 0,1 0 1,1-1-1,-1 0 0,0 0 0,17-1 0,-2 0 35,50-6 0,-62 2 58,0-1 0,0 0 1,-1 0-1,0-1 0,18-10 1,-19 9 142,-10 6-170,1-1-1,0 0 1,-1 1-1,1 0 1,-1-1-1,1 1 0,0 0 1,-1 0-1,1 0 1,0 0-1,0 0 0,-1 0 1,1 0-1,0 0 1,-1 1-1,1-1 1,-1 1-1,1-1 0,0 1 1,-1 0-1,2 0 1,32 27-34,-2-3-61,-21-21 12,1-1 1,0 0-1,-1-1 0,1 0 0,0-1 0,0-1 0,0 1 0,0-2 0,15-2 0,-23 2 64,0 0 1,1 0-1,-1-1 0,0 0 1,0 0-1,-1 0 1,1 0-1,0-1 0,-1 0 1,8-5-1,41-42 708,-11 10 453,-41 41-1232,-1-1 0,1 1 1,-1 0-1,1 0 0,-1 0 0,0 0 0,1 0 0,-1 0 0,0-1 0,1 1 1,-1 0-1,0 0 0,0 0 0,0 0 0,0 0 0,0 0 0,0 0 0,0 0 0,-1 1 1,2 27-4501,-1-29 4222</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4:18.836"/>
    </inkml:context>
    <inkml:brush xml:id="br0">
      <inkml:brushProperty name="width" value="0.05" units="cm"/>
      <inkml:brushProperty name="height" value="0.05" units="cm"/>
      <inkml:brushProperty name="color" value="#E71224"/>
    </inkml:brush>
  </inkml:definitions>
  <inkml:trace contextRef="#ctx0" brushRef="#br0">16 228 9156,'0'0'13638,"-2"-5"-12944,-4-8-490,3 21-167,3 26-90,0-29 84,2 44 108,17 89-1,-10-83-76,3 63-1,-11 11-428,-1-80-4252</inkml:trace>
  <inkml:trace contextRef="#ctx0" brushRef="#br0" timeOffset="203.45">16 257 5298,'0'0'13959,"-15"-30"-13959,30 58 0,8 2 160,-1 0-64,3-2 16,1-5-16,2-4-64,6-8-32,0-9-1745,0-2-1056,3-12-3234</inkml:trace>
  <inkml:trace contextRef="#ctx0" brushRef="#br0" timeOffset="637.91">387 208 10901,'0'0'8100,"-15"18"-7588,-45 61-147,49-64-293,2 1 0,0 0 0,1 0 0,0 1 0,-9 33-1,10-29-48,3-4 60,4-16-80,0-1 0,0 0 0,0 0 0,0 0 0,0 1 0,0-1 0,0 0 0,0 0 0,0 1 0,0-1 0,0 0 0,0 0 0,0 0 0,0 1 0,0-1 0,0 0 0,0 0 0,1 0 1,-1 1-1,0-1 0,0 0 0,0 0 0,0 0 0,1 0 0,-1 0 0,0 1 0,0-1 0,0 0 0,1 0 0,-1 0 0,0 0 0,0 0 0,0 0 0,1 0 0,-1 0 0,0 0 0,0 0 0,1 0 0,-1 0 0,0 0 1,0 0-1,0 0 0,1 0 0,-1 0 0,0 0 0,0 0 0,0 0 0,1 0 0,-1 0 0,0 0 0,0 0 0,0-1 0,1 1 0,-1 0 0,0 0 0,0 0 0,0 0 0,1 0 0,-1-1 0,12-6 65,5-6-97,-1 0 0,-1-2 0,0 0 0,-1 0 0,0-2 0,20-31 0,-27 36 258,0 0 0,0 0 0,-1 0 0,-1-1 0,0 0 0,0 0 0,-2 0 0,0-1 0,3-25 0,-6 58-215,-1 67 106,3 1 1,5-1-1,17 90 1,-20-159-185,19 74 232,-20-82-302,0 0 0,1-1 0,0 0 0,0 0 0,1 0 0,0 0 0,10 12 0,-13-18-201,0 0 0,0 0 1,0 0-1,1 0 1,-1-1-1,0 1 1,1-1-1,-1 1 1,1-1-1,0 0 0,-1 0 1,1 0-1,0 0 1,3 0-1,16 0-4424</inkml:trace>
  <inkml:trace contextRef="#ctx0" brushRef="#br0" timeOffset="1319.33">785 439 7075,'0'0'13473,"-16"-5"-12987,-50-13-57,63 18-413,0 0 1,1 0-1,-1 1 0,1-1 1,-1 1-1,0-1 0,1 1 0,-1 0 1,1 0-1,0 0 0,-1 0 0,1 0 1,0 1-1,-1-1 0,1 1 1,0-1-1,0 1 0,0 0 0,1 0 1,-1 0-1,0 0 0,1 0 1,-1 0-1,1 0 0,-1 1 0,0 2 1,-2 1 29,-1 4-16,0 1-1,1 0 1,0-1 0,0 1 0,2 0 0,-1 1 0,1-1 0,1 0 0,0 1 0,1-1-1,0 1 1,0-1 0,1 1 0,3 12 0,-3-21-27,1 1 0,-1-1 0,0 1 0,1-1 0,0 0 0,0 0 0,0 1 1,0-1-1,1 0 0,-1-1 0,1 1 0,0 0 0,-1-1 0,1 0 0,0 1 0,1-1 0,-1 0 0,0-1 0,1 1 0,-1 0 1,8 1-1,-8-2-6,0 0 1,0 0 0,0 0 0,1-1 0,-1 1-1,0-1 1,0 0 0,1 0 0,-1 0 0,0 0-1,1 0 1,-1-1 0,0 0 0,0 1 0,0-1 0,0 0-1,0-1 1,0 1 0,0-1 0,0 1 0,0-1-1,0 0 1,-1 0 0,1 0 0,2-3 0,-1 0 7,0-1 0,0 0 0,-1 0 0,0-1 0,0 1 1,0-1-1,-1 1 0,0-1 0,0 0 0,1-11 0,-1-7 580,0-41-1,-2 46 63,-9 66-649,6-19 29,1 1 0,2-1 1,4 42-1,-3-65-87,0-1 0,1 1 0,-1 0 0,1 0 0,0 0 0,0-1 0,0 1 0,0-1 0,0 0 0,1 1 0,-1-1 0,1 0 0,0 0 0,0-1 0,0 1 0,1-1 0,5 4 0,-7-4 8,1-1-1,-1 0 0,1 0 1,-1 0-1,1 0 0,-1 0 1,1-1-1,-1 1 0,1-1 1,-1 0-1,1 0 0,0 0 1,-1 0-1,1 0 0,0 0 1,-1 0-1,1-1 0,-1 0 1,1 1-1,-1-1 0,1 0 1,-1 0-1,1-1 0,-1 1 1,0 0-1,0-1 0,1 1 1,-1-1-1,2-2 0,2-4 20,0 1 0,0-1-1,-1 0 1,0-1 0,-1 1-1,0-1 1,0 0 0,-1 0-1,0 0 1,0-1 0,-1 1-1,1-12 1,1-18 88,0-63 0,-4 100-55,0-30 243,0 0 0,-2 0 0,-2 0 0,-1 0-1,-14-48 1,15 64 13,2 10-47,1 0-1,-1 1 1,0-1-1,-1 1 1,1-1-1,-7-8 1,9 14-196,0 1 0,-1-1 1,1 0-1,0 0 1,-1 1-1,1-1 1,0 0-1,0 0 0,-1 1 1,1-1-1,0 0 1,0 1-1,0-1 0,-1 1 1,1-1-1,0 0 1,0 1-1,0-1 1,0 0-1,0 1 0,0-1 1,0 1-1,0-1 1,0 0-1,0 1 1,0-1-1,0 1 0,0-1 1,0 0-1,0 1 1,0-1-1,0 1 0,0 50 24,2-1-1,13 88 1,0-69-49,40 158-937,-44-208-790,-11-18 1594,0-1 1,0 0 0,0 0-1,0 1 1,0-1 0,1 0-1,-1 1 1,0-1 0,0 0-1,0 0 1,0 1 0,1-1-1,-1 0 1,0 0 0,0 1-1,0-1 1,1 0 0,-1 0-1,0 0 1,0 1 0,1-1-1,-1 0 1,0 0 0,1 0-1,-1 0 1,0 0 0,0 0-1,1 0 1,-1 0 0,0 1 0,1-1-1,-1 0 1,0 0 0,1 0-1,-1 0 1,0-1 0,1 1-1,-1 0 1,0 0 0,0 0-1,1 0 1,-1 0 0,0 0-1,1 0 1,-1-1 0,0 1-1,0 0 1,1 0 0,-1 0-1,0 0 1,0-1 0,0 1-1,1 0 1,-1 0 0,0-1-1,0 1 1,0 0 0,0 0-1,1-1 1,-1 1 0,0 0-1,0-1 1,0 1 0,0 0-1,0-1 1,0 1 0,0 0-1,0-1 1,0 1 0,1-26-9557</inkml:trace>
  <inkml:trace contextRef="#ctx0" brushRef="#br0" timeOffset="1911.45">927 439 5346,'0'0'12225,"-6"-1"-12084,5 1-137,0 0 0,0-1-1,-1 1 1,1 0 0,0 0 0,0 0 0,0 0-1,-1 0 1,1 0 0,0 1 0,0-1 0,0 0-1,-1 0 1,0 1 0,2 0 0,-1-1-1,1 0 1,0 0 0,0 1 0,0-1 0,-1 0-1,1 0 1,0 1 0,0-1 0,0 0 0,0 1-1,-1-1 1,1 0 0,0 0 0,0 1 0,0-1-1,0 0 1,0 1 0,0-1 0,0 0 0,0 1-1,0-1 1,0 0 0,0 1 0,0-1 0,0 0-1,0 1 1,0-1 0,1 0 0,-1 1 0,0-1-1,0 1 1,2 1 13,0 1 0,-1-1 1,1 0-1,0 0 0,1 1 0,-1-1 0,0-1 0,1 1 0,-1 0 0,1 0 0,-1-1 0,1 0 1,2 2-1,2-1-22,0 1 1,-1-2-1,1 1 1,0 0 0,0-1-1,0-1 1,0 1 0,0-1-1,0 0 1,0-1-1,1 0 1,8-2 0,-11 2-69,1 0 0,-1-1 0,0 0 0,0 0 1,0 0-1,0-1 0,0 1 0,0-1 0,-1-1 1,1 1-1,-1 0 0,0-1 0,0 0 0,0 0 1,6-9-1,-7 7 4,0 0 1,0-1-1,0 0 1,-1 1-1,0-1 1,0 0 0,-1 0-1,2-10 1,-2-59 204,-2 44 106,-2-2 623,3 32-689,0 0 0,-1 1 0,1-1 0,-1 0 0,1 1 0,-1-1 0,0 1 0,1-1 0,-1 1 1,0-1-1,0 1 0,0 0 0,0-1 0,0 1 0,-1 0 0,1 0 0,0 0 0,-2-2 0,2 3-156,1 0-1,0 0 0,0 0 0,-1 0 1,1 0-1,0 0 0,0 0 1,-1 0-1,1 0 0,0 0 1,0 0-1,-1 0 0,1 0 0,0 0 1,0 0-1,-1 0 0,1 0 1,0 0-1,0 0 0,-1 1 1,1-1-1,0 0 0,0 0 0,-1 0 1,1 0-1,0 0 0,0 1 1,0-1-1,0 0 0,-1 0 1,1 0-1,0 1 0,0-1 0,0 0 1,0 0-1,0 1 0,0-1 1,-1 0-1,1 0 0,0 1 1,0-1-1,0 0 0,0 1 1,-2 14-138,1-12 187,-2 40-13,1-1 0,3 1 0,1 0 1,2-1-1,2 0 0,2 0 1,1 0-1,3-1 0,21 52 1,-32-90-48,23 49-5,-23-50 4,0 0-1,0 0 0,1 0 0,-1 0 0,0 0 0,1 0 0,-1-1 0,1 1 0,-1 0 0,1-1 0,0 0 1,0 1-1,0-1 0,0 0 0,0 0 0,0 0 0,0 0 0,0 0 0,0 0 0,4 0 0,-5-1-1,-1 0-1,1 0 1,0-1-1,-1 1 1,1 0-1,0-1 1,-1 1-1,1 0 1,0-1-1,-1 1 1,1-1-1,-1 1 1,1-1-1,-1 1 1,1-1-1,-1 1 0,1-1 1,-1 0-1,0 1 1,1-1-1,-1 0 1,0 1-1,1-1 1,-1 0-1,0 1 1,0-1-1,1-1 1,3-22 92,-4 23-94,2-39 142,-5-54 0,1 60 58,2 0 0,5-52 1,-5 85-198,0 0 0,0 0 0,0 0 1,0 0-1,0 0 0,0 0 0,1 0 1,-1 0-1,0 0 0,1 0 0,-1 0 1,1 0-1,-1 0 0,1 0 0,0 0 0,-1 0 1,1 0-1,0 1 0,0-1 0,-1 0 1,1 1-1,0-1 0,0 0 0,0 1 1,0-1-1,0 1 0,0-1 0,0 1 0,0 0 1,0-1-1,0 1 0,0 0 0,0 0 1,0 0-1,2 0 0,-1 0-9,0 0-1,0 1 1,0-1-1,0 1 1,-1 0-1,1-1 1,0 1-1,0 0 1,0 0 0,-1 0-1,1 1 1,0-1-1,-1 0 1,1 1-1,-1-1 1,1 1-1,0 1 1,8 13-60,-1 0 0,-1 1 0,0 0 0,-1 0 0,-1 0 0,7 33 0,7 20-2049,-19-68 1826,0 1-1,0-1 1,0 1 0,0-1 0,0 1 0,1-1-1,-1 0 1,1 0 0,0 0 0,-1 0 0,1 0-1,0 0 1,0 0 0,0-1 0,0 1 0,5 2-1,-4-3-439,0 0 0,0 0 0,1 0 0,-1 0 0,0 0 0,0-1 0,1 0 1,3 0-1,15 0-5190</inkml:trace>
  <inkml:trace contextRef="#ctx0" brushRef="#br0" timeOffset="2982.91">1557 513 2209,'0'0'15628,"-4"-11"-14165,-13-32-706,17 43-745,0-1-1,-1 0 1,1 0-1,0 1 1,-1-1-1,1 0 1,0 1-1,-1-1 0,1 1 1,-1-1-1,1 0 1,-1 1-1,1-1 1,-1 1-1,0 0 1,1-1-1,-1 1 1,1-1-1,-1 1 1,0 0-1,1-1 1,-1 1-1,0 0 1,0 0-1,1 0 1,-1-1-1,0 1 0,0 0 1,1 0-1,-1 0 1,0 0-1,0 0 1,1 1-1,-1-1 1,0 0-1,1 0 1,-1 0-1,0 1 1,0-1-1,1 0 1,-1 1-1,0-1 1,1 0-1,-1 1 1,0 0-1,-18 21 166,17-17-169,0 0 0,0-1 1,1 1-1,-1 0 1,1 0-1,0 0 1,0 0-1,1 0 0,-1 0 1,1 0-1,0 1 1,0-1-1,1 0 1,2 8-1,-3-11-108,1 1 0,0-1 0,1 1 0,-1-1 0,0 0 0,1 1 0,-1-1 0,1 0 0,0 0 0,0 0 0,0 0 0,0 0-1,0-1 1,0 1 0,0-1 0,1 1 0,-1-1 0,0 0 0,1 0 0,-1 0 0,1 0 0,0 0 0,-1-1 0,1 1 0,0-1 0,-1 1 0,1-1 0,2 0 0,-2 0 1,-1 0-1,0 1 1,0-1 0,0 0-1,1 0 1,-1-1 0,0 1 0,0 0-1,0-1 1,0 1 0,0-1-1,1 0 1,-1 0 0,0 0 0,0 0-1,-1 0 1,1 0 0,0 0-1,0-1 1,-1 1 0,1 0 0,0-1-1,-1 0 1,1 1 0,-1-1-1,0 0 1,0 0 0,0 0 0,0 0-1,0 0 1,0 0 0,0 0-1,0 0 1,-1 0 0,1 0 0,-1-4-1,3-6 230,0-1 0,-1 0 0,0 1 0,-2-1 0,0-22 0,0 30 165,0 0 0,-1 0 0,0 0 0,0 0 0,0 0 0,0 0 0,-1 0 0,0 0 0,0 0 0,0 1 0,0-1 0,-1 1 0,0 0 0,0 0 0,0 0 0,-7-7 0,9 10-254,0 0 1,0 0 0,0 0-1,0 0 1,0 0-1,0 0 1,-1 1 0,1-1-1,0 1 1,0-1-1,-1 1 1,1-1 0,0 1-1,-1 0 1,1-1-1,0 1 1,-1 0-1,1 0 1,0 0 0,-1 0-1,1 0 1,0 0-1,-1 0 1,1 1 0,0-1-1,-1 0 1,1 1-1,0-1 1,0 1-1,-1 0 1,1-1 0,0 1-1,0 0 1,0 0-1,0-1 1,0 1 0,0 0-1,0 0 1,0 0-1,0 0 1,0 1 0,1-1-1,-1 0 1,0 0-1,1 0 1,-1 1-1,0 1 1,-2 5-32,1 0 0,-1 0 0,1 0-1,1 0 1,0 1 0,-1 11 0,2 7 59,0 0-1,2 1 1,6 34 0,-6-52-105,0 0 1,1 0-1,0-1 1,1 1-1,0 0 1,1-1-1,0 0 1,0 0-1,1-1 1,0 0-1,0 1 1,8 6-1,-12-13-22,1 0-1,-1 1 1,0-1-1,1 0 1,-1 0-1,1-1 1,0 1-1,0 0 1,0-1 0,0 0-1,0 0 1,0 0-1,0 0 1,0 0-1,0 0 1,0-1-1,0 0 1,0 0-1,1 1 1,-1-2 0,0 1-1,0 0 1,0-1-1,0 1 1,1-1-1,-1 0 1,5-2-1,-4 0 71,0 0-1,1 0 1,-1 0-1,-1 0 0,1-1 1,0 1-1,-1-1 0,0 0 1,0 0-1,0 0 1,0-1-1,-1 1 0,1-1 1,-1 1-1,0-1 0,2-7 1,7-37 1210,10-80 0,-11 55 373,-10 74-1583,-1 0 0,1-1 0,0 1 0,0 0 0,0 0-1,0 0 1,0 0 0,0 0 0,0 0 0,0-1 0,0 1 0,0 0 0,0 0 0,0 0 0,0 0 0,0 0 0,0-1 0,0 1-1,0 0 1,0 0 0,0 0 0,0 0 0,0 0 0,0 0 0,0-1 0,0 1 0,1 0 0,-1 0 0,0 0 0,0 0 0,0 0-1,0 0 1,0 0 0,0 0 0,0-1 0,0 1 0,1 0 0,-1 0 0,0 0 0,0 0 0,0 0 0,0 0 0,0 0 0,0 0-1,1 0 1,-1 0 0,0 0 0,0 0 0,0 0 0,0 0 0,0 0 0,0 0 0,1 0 0,-1 0 0,0 0 0,0 0 0,0 0-1,0 0 1,0 0 0,1 0 0,-1 0 0,0 0 0,7 13 150,6 26-374,-11-32 274,28 108-47,6 18-1311,-36-131 1266,0-1 0,1 0 1,-1 0-1,0 0 0,1 1 0,-1-1 0,1 0 0,-1 0 0,1 0 0,0 0 0,-1 0 0,1 0 0,0 0 0,0 0 0,0 0 0,0 0 0,0 0 0,0-1 0,0 1 0,0 0 0,0-1 1,0 1-1,0-1 0,0 1 0,0-1 0,1 1 0,-1-1 0,0 0 0,0 0 0,3 1 0,-3-2 27,1 0 0,0 1 0,-1-1 0,1 0 0,-1 0 0,1 0 1,-1 0-1,1 0 0,-1 0 0,0 0 0,1-1 0,-1 1 0,0 0 0,0-1 0,0 1 0,0-1 0,0 0 0,0 1 0,-1-1 0,2-2 1,7-20 95,-2-2 1,0 1 0,5-41 0,-9 44 209,1 0-1,1 0 0,1 0 1,1 0-1,17-37 1,-24 59-299,0 0 0,0-1 0,0 1 0,0 0 0,0 0 0,0-1 0,0 1 0,0 0 0,0-1 0,0 1 0,1 0 0,-1 0 0,0-1 0,0 1 0,0 0 0,0 0 0,1 0 0,-1-1 0,0 1 0,0 0 0,1 0 0,-1 0 0,0-1 1,0 1-1,1 0 0,-1 0 0,0 0 0,0 0 0,1 0 0,-1 0 0,0 0 0,0 0 0,1-1 0,-1 1 0,0 0 0,1 0 0,-1 0 0,0 0 0,1 1 0,-1-1 0,0 0 0,0 0 0,1 0 0,-1 0 0,0 0 0,1 0 0,-1 0 0,0 0 0,0 1 0,1-1 0,-1 0 0,0 0 0,0 0 0,0 1 0,1-1 0,-1 0 0,0 0 0,0 0 0,0 1 0,0-1 0,1 0 0,-1 1 0,0-1 1,8 22-156,-7-17 199,20 85-77,-16-67-282,0 1-1,1 0 0,1-1 0,1 0 0,16 29 0,-24-50 264,1-1 0,0 0 0,0 1 0,-1-1 0,1 0 0,0 1 0,0-1 0,0 0 0,0 0 0,1 0 0,-1 0 0,0 0 0,0 0 0,1 0 0,-1-1 0,0 1 0,1 0-1,-1-1 1,1 1 0,-1-1 0,1 1 0,-1-1 0,1 0 0,-1 1 0,1-1 0,-1 0 0,1 0 0,2 0 0,-2-1 46,0 0 0,0 0 1,0 0-1,0 0 0,0-1 0,0 1 0,0 0 1,-1-1-1,1 1 0,-1-1 0,1 0 0,-1 1 1,1-1-1,-1 0 0,0 0 0,0 0 0,0 0 1,1-3-1,12-31 228,11-44 0,-18 53 301,1 1-1,1 0 0,1 0 1,15-26-1,-23 57-534,-1 0 1,1 0-1,-1-1 0,0 1 1,-1 0-1,1 6 1,1 17-225,-1-11 5,1-1-1,0 1 1,0-1 0,2 0-1,6 19 1,-8-31-167,0 0 1,0 0-1,0 0 1,0-1-1,1 1 0,-1-1 1,1 0-1,0 0 1,0 0-1,6 4 1,-6-4-324,1-1 0,-1 0 1,1 0-1,0-1 0,0 1 1,0-1-1,0 0 0,0 0 1,0 0-1,1-1 0,-1 1 1,6-1-1,24 0-7260</inkml:trace>
  <inkml:trace contextRef="#ctx0" brushRef="#br0" timeOffset="3665.31">2528 492 5426,'0'0'15320,"-13"-15"-14224,-42-42-445,52 55-624,1 0 0,0 0 0,-1 1 0,0-1 0,1 1 0,-1-1 0,0 1 0,1 0 0,-1 0 0,0 1-1,0-1 1,0 0 0,0 1 0,0 0 0,0 0 0,0 0 0,0 0 0,0 0 0,0 0 0,0 1 0,0-1 0,1 1 0,-1 0 0,0 0 0,0 0 0,0 0 0,1 1 0,-5 2 0,2-1-11,0 0 0,1 1 1,-1 0-1,1-1 0,0 2 1,0-1-1,0 0 0,1 1 0,-1-1 1,1 1-1,0 0 0,1 0 1,-1 1-1,1-1 0,0 0 1,0 1-1,-1 7 0,0 1-27,1 0-1,1 1 1,0-1-1,1 0 0,3 28 1,-3-38-55,1 0 1,-1-1-1,1 1 1,0-1-1,1 1 1,-1-1-1,1 1 1,-1-1-1,1 0 1,0 0-1,0 1 1,0-2-1,1 1 1,-1 0-1,1 0 1,-1-1-1,1 1 1,0-1-1,0 0 1,5 3-1,-3-2-136,0-1-1,0 0 1,1 0 0,0-1-1,-1 1 1,1-1-1,0 0 1,-1 0-1,1-1 1,0 0-1,0 0 1,7-1 0,-10 0 193,1 0 1,-1-1-1,0 1 1,1-1-1,-1 1 1,0-1-1,0 0 1,0-1 0,0 1-1,0 0 1,0-1-1,-1 1 1,1-1-1,-1 0 1,0 0-1,0 0 1,0 0 0,0 0-1,0-1 1,-1 1-1,1-1 1,0-3-1,4-8 600,-2-1-1,0 1 0,4-28 0,-6-24 1619,-3 40-707,1 26-1494,-1 1 0,0 0 0,0 1 0,0-1 1,0 0-1,1 0 0,-1 0 0,0 0 0,0 1 0,1-1 0,-1 0 1,0 1-1,0-1 0,1 0 0,-1 1 0,0-1 0,1 1 0,-1-1 1,0 2-1,-2 2 2,0 1 0,0 0 1,1 0-1,0 0 0,0 0 1,0 1-1,1-1 0,-1 1 0,1-1 1,0 8-1,0 63 12,2-47-259,-1-26 191,0-1-1,0 1 1,0-1-1,0 1 0,1-1 1,-1 0-1,1 1 1,0-1-1,-1 0 1,1 0-1,0 1 0,1-1 1,-1 0-1,0 0 1,0 0-1,1 0 1,0 0-1,-1-1 0,1 1 1,0 0-1,0-1 1,0 1-1,2 1 0,-2-2-4,1 0 0,0 0 0,0 0-1,0 0 1,0 0 0,0-1 0,0 1-1,0-1 1,0 0 0,1 0 0,-1 0-1,0 0 1,0-1 0,0 1 0,0-1-1,0 0 1,0 0 0,4-2 0,-1 0 53,-1 0 0,0 0 1,0-1-1,0 0 1,0 0-1,-1 0 0,0 0 1,0-1-1,0 1 1,0-1-1,4-8 0,0 0 7,-1-1-1,0 0 0,7-22 0,-6 6 146,-2 0 0,-1-1 0,-1 0 0,-2 0 0,-1 0 0,-1 0 1,-6-38-1,5 60-31,0-1 1,-1 1-1,0-1 1,-1 1 0,0 0-1,0 0 1,-1 0 0,0 0-1,0 1 1,-1 0-1,-1-1 1,1 2 0,-1-1-1,-8-8 1,14 16-112,-1 0 0,1 1-1,0-1 1,0 0 0,-1 0 0,1 0 0,0 0 0,0 0-1,0 0 1,-1 1 0,1-1 0,0 0 0,0 0 0,0 0 0,0 1-1,0-1 1,-1 0 0,1 0 0,0 0 0,0 1 0,0-1 0,0 0-1,0 0 1,0 1 0,0-1 0,0 0 0,0 0 0,0 1 0,0-1-1,0 0 1,0 0 0,0 1 0,0-1 0,0 0 0,0 0 0,0 1-1,0-1 1,0 0 0,0 0 0,0 1 0,1-1 0,-1 0 0,0 3 27,3 28-11,1 0-1,2 0 0,1 0 0,1-1 0,21 50 0,-3-6 61,6 40 191,3 9-3855,-35-139-7536,-5-9 1051</inkml:trace>
  <inkml:trace contextRef="#ctx0" brushRef="#br0" timeOffset="5236.57">2640 415 5170,'0'0'14578,"-4"-6"-14320,-7-7-244,7 9 0,14 14 17,-3-3-121,1 0 0,1-1 0,-1 1 0,1-1 0,0-1 0,0 0-1,0 0 1,1-1 0,0 0 0,0-1 0,0 0 0,0 0 0,1-1 0,-1-1 0,1 1 0,-1-2-1,1 1 1,-1-2 0,1 1 0,-1-1 0,11-3 0,-18 3 55,1 0 0,-1 0 1,0-1-1,-1 1 0,1-1 0,0 1 0,0-1 1,-1 0-1,1 0 0,-1 0 0,1-1 0,-1 1 1,0 0-1,0-1 0,0 0 0,0 1 0,-1-1 0,1 0 1,-1 0-1,1 0 0,-1 0 0,0 0 0,1-4 1,0-5 655,0-1 0,0 0 0,-1-1 0,-1-15 0,0 28-503,0 1-80,0 1 0,0-1 0,-1 1 0,1-1 1,0 1-1,-1-1 0,1 1 0,0-1 0,-1 0 1,1 1-1,0-1 0,-1 1 0,1-1 0,-1 0 0,1 1 1,-1-1-1,1 0 0,-1 0 0,1 1 0,-1-1 1,1 0-1,-1 0 0,1 0 0,-1 0 0,1 0 1,-1 1-1,1-1 0,-1 0 0,0 0 0,1 0 0,-1-1 1,1 1-1,-1 0 0,1 0 0,-1 0 0,1 0 1,-1 0-1,1-1 0,-1 1 0,1 0 0,-1 0 0,1-1 1,-1 1-1,1 0 0,-1-1 0,1 1 0,-1-1 1,1 1-1,0 0 0,-1-1 0,1 1 0,0-1 0,0 1 1,-1-1-1,1 1 0,0-1 0,0 1 0,0-1 1,-1 1-1,1-1 0,0 0 0,0 1 0,0-2 0,-5 26 7,0 1 0,2-1 0,1 0-1,1 1 1,0-1 0,2 1-1,8 44 1,-7-58-87,0-1 1,1 1-1,1-1 1,-1 1-1,2-1 0,-1 0 1,2 0-1,-1-1 0,12 15 1,-14-20-28,0-1 0,0 0 0,1 1 0,-1-1 0,1 0 0,0 0 0,0-1 0,0 1 0,0-1 0,0 0 0,0 0 1,1-1-1,-1 1 0,1-1 0,-1 0 0,1 0 0,-1 0 0,1-1 0,0 1 0,-1-1 0,1 0 0,0-1 0,-1 1 0,10-3 0,-11 2 63,1-1-1,-1 1 0,1-1 0,-1 0 1,1 0-1,-1-1 0,0 1 1,0-1-1,0 1 0,0-1 1,-1 0-1,1 0 0,-1 0 0,0-1 1,1 1-1,-1 0 0,-1-1 1,1 0-1,-1 1 0,2-5 0,3-12 87,0 1 0,4-33 0,-8 43-27,2-25 684,0-48 1,1-6 629,-5 88-1363,0-1 0,0 1 1,0 0-1,0 0 1,0 0-1,0 0 0,0 0 1,0 0-1,0 0 0,0-1 1,0 1-1,0 0 1,0 0-1,0 0 0,0 0 1,0 0-1,0 0 0,0-1 1,0 1-1,0 0 1,0 0-1,0 0 0,0 0 1,0 0-1,0 0 1,0-1-1,0 1 0,0 0 1,0 0-1,0 0 0,0 0 1,1 0-1,-1 0 1,0 0-1,0 0 0,0 0 1,0-1-1,0 1 0,0 0 1,0 0-1,1 0 1,-1 0-1,0 0 0,0 0 1,0 0-1,0 0 0,0 0 1,0 0-1,1 0 1,-1 0-1,0 0 0,0 0 1,0 0-1,0 0 0,0 0 1,0 0-1,1 0 1,-1 0-1,0 0 0,0 0 1,0 0-1,0 0 0,0 1 1,7 9-22,4 16-22,-9-19 166,5 14-653,-5-21 182,-1-14 318,-1 14 25,-1-1-1,1 0 0,0 0 0,-1 1 0,1-1 0,-1 0 0,1 1 0,-1-1 0,1 1 0,-1-1 0,1 0 0,-1 1 0,1-1 0,-1 1 0,0 0 0,1-1 0,-1 1 1,0-1-1,1 1 0,-1 0 0,0-1 0,0 1 0,1 0 0,-1 0 0,0 0 0,0 0 0,0 0 0,1 0 0,-1 0 0,-1 0 0,0 0 2,1-1 0,0 1 0,-1 0 0,1 0 0,-1 1 0,1-1 0,-1 0 0,1 0 0,0 1 0,-1-1 0,1 1 0,-1-1-1,1 1 1,0-1 0,0 1 0,-1 0 0,-1 1 0,1 2-1,0-1-1,0 1 1,1 0 0,-1-1-1,1 1 1,0 0 0,0 0-1,0 0 1,0 0 0,0 5-1,0 47-20,2-37 22,-1-1-3,-1 0-28,1 0 0,1 0 1,1 0-1,6 28 0,-7-42-62,0 0 0,0 0 0,1 0-1,-1-1 1,1 1 0,0 0 0,0-1 0,0 0-1,1 1 1,-1-1 0,1 0 0,0 0 0,-1 0-1,1-1 1,1 1 0,-1-1 0,0 1-1,1-1 1,-1 0 0,1-1 0,-1 1 0,1 0-1,0-1 1,0 0 0,0 0 0,6 1 0,-2-1 31,0-1 0,1 0 1,-1 0-1,0-1 1,0 0-1,0 0 0,0-1 1,-1 0-1,1 0 1,0-1-1,-1 0 1,1 0-1,-1-1 0,0 0 1,0 0-1,7-7 1,-3 3 100,-1-2 0,0 1-1,-1-2 1,0 1 0,0-1 0,-1-1 0,0 1 0,10-23 0,-12 17 438,0-1 0,-1 1 0,0-2 0,-1 1 0,1-33 0,3-6 1277,-6 56-1561,1 8 8,1 8 21,0 0-357,-1-1-1,11 24 1,-12-34 92,0 1 1,0-1-1,0 0 1,1 0 0,-1-1-1,1 1 1,0 0-1,0-1 1,0 0-1,0 1 1,1-1-1,0-1 1,3 4-1,-6-6 29,0 1-1,-1-1 0,1 0 0,0 1 0,-1-1 0,1 0 1,0 0-1,-1 1 0,1-1 0,0 0 0,-1 0 0,1 0 1,0 0-1,0 0 0,-1 0 0,1 0 0,0 0 0,-1 0 1,1-1-1,0 1 0,-1 0 0,1 0 0,0-1 0,-1 1 0,1 0 1,0-1-1,-1 1 0,1 0 0,-1-1 0,1 1 0,-1-1 1,1 1-1,-1-1 0,1 1 0,-1-1 0,1 1 0,-1-1 1,0 0-1,1 1 0,-1-1 0,0 0 0,1 1 0,-1-1 0,0 0 1,0 1-1,0-1 0,0 0 0,0 0 0,0 1 0,0-2 1,1-44 201,-1 34-167,-1 10 7,1-1 0,-1 1 1,1 0-1,-1-1 0,0 1 1,0 0-1,0 0 0,0-1 1,-1 1-1,1 0 0,0 0 0,-1 0 1,1 0-1,-1 1 0,0-1 1,0 0-1,0 1 0,0-1 0,0 1 1,0 0-1,0 0 0,0-1 1,0 1-1,-1 1 0,1-1 0,0 0 1,-1 0-1,1 1 0,-1 0 1,-3-1-1,2 0-18,0 1-1,0-1 1,0 1 0,0 0 0,0 0 0,1 0-1,-1 0 1,0 1 0,0 0 0,0 0 0,0 0-1,1 0 1,-1 0 0,1 1 0,-1-1 0,1 1-1,-1 0 1,1 0 0,-4 4 0,2 1-4,0 0 1,0 0 0,1 0-1,-1 1 1,2-1 0,-1 1-1,1 0 1,1 1-1,-1-1 1,-1 17 0,1 1-5,1 1 1,2 31-1,0-54-53,0 0 0,1 0 0,-1 0 0,1 0-1,0 0 1,-1 0 0,2-1 0,-1 1-1,0 0 1,1 0 0,0-1 0,0 1 0,0-1-1,0 1 1,0-1 0,1 0 0,5 6 0,-4-7-21,-1 0 1,1 1 0,0-1-1,0 0 1,0-1 0,0 1-1,0-1 1,1 0 0,-1 0-1,0 0 1,1 0 0,-1-1-1,0 0 1,1 0 0,8-1-1,-10 1 75,0-1-1,0 0 0,0 0 0,0-1 0,0 1 0,-1 0 1,1-1-1,0 0 0,-1 0 0,1 0 0,-1 0 0,0 0 1,0 0-1,0 0 0,0-1 0,0 1 0,0-1 0,0 0 1,-1 1-1,1-1 0,0-3 0,5-10 141,0 0 1,5-25-1,-10 34-66,3-13 412,-2 0 1,0-1 0,-1 1 0,-2-33 0,0 37-161,0 15-280,-3 8-59,-2 10-3,1 0-1,0 0 1,1 0 0,1 1-1,1-1 1,0 1 0,4 27-1,-3-42-45,0-1 0,1 1 0,-1 0 0,1-1 0,0 1 0,-1-1 0,1 1 0,1-1 0,-1 1 1,0-1-1,0 1 0,1-1 0,0 0 0,-1 0 0,1 0 0,0 0 0,0 0 0,0 0 0,0-1 0,0 1 0,1-1 0,-1 1 0,0-1 0,1 0 0,-1 0 0,1 0 0,3 1 0,-2-1 23,0 0 0,0 0 0,0-1-1,-1 0 1,1 0 0,0 0 0,0 0 0,0 0 0,0-1-1,0 0 1,-1 0 0,1 0 0,0 0 0,-1-1 0,1 1-1,-1-1 1,1 0 0,-1 0 0,4-2 0,1-4 37,1 0 0,-2 0 0,1-1 0,-1 0-1,0 0 1,-1-1 0,0 1 0,-1-2 0,0 1 0,0 0 0,-1-1 0,0 0 0,-1 0 0,3-18 0,-1-13 127,-1 0-1,-3-68 1,-1 66 107,0 32-221,-4-59 527,4 66-436,-1-1 1,-1 1-1,1 0 1,-1 0-1,0 0 1,0 0-1,0 0 1,-1 0-1,0 0 1,-5-6 0,8 11-95,0-1 0,0 1 0,0 0 0,0-1 0,-1 1 0,1 0 0,0-1 0,0 1 0,0-1 0,-1 1 0,1 0 0,0-1 0,-1 1 0,1 0 0,0 0 0,-1-1 0,1 1 0,0 0 0,-1 0 0,1-1 0,0 1 0,-1 0 0,1 0 0,-1 0 0,1 0 0,0 0 0,-1 0 0,1 0 0,-1-1 0,1 1 0,-1 0 0,1 0 0,0 1 0,-1-1 0,1 0 0,-1 0 0,1 0 0,0 0 0,-1 0 0,1 0 0,-1 0 0,1 1 0,0-1 0,-1 0 0,1 0 0,0 1 0,-1-1 0,1 0 0,0 0 0,-1 1 0,1-1 0,0 0 0,0 1 0,-1-1 0,1 1 0,0-1 0,-1 1 0,-4 25-53,5-25 47,-5 44 83,3 0-1,2 1 1,6 45-1,30 135 86,-1-56-1119,-31-162 715,-2-5-948,-2-25-11450</inkml:trace>
  <inkml:trace contextRef="#ctx0" brushRef="#br0" timeOffset="5424.56">2814 42 4322,'0'0'17336,"77"-34"-22010,-40 27-7524</inkml:trace>
  <inkml:trace contextRef="#ctx0" brushRef="#br0" timeOffset="7654.04">4561 592 5731,'0'0'12480,"0"-7"-11757,0-19-296,0 19-315,9 1-11,-1 3-255,0 0 0,-1-1-1,1 0 1,-1-1 0,0 1-1,0-2 1,0 1 0,-1-1-1,0 0 1,0 0 0,0 0-1,-1-1 1,0 0 0,0 0-1,-1 0 1,0-1 0,0 0-1,-1 1 1,0-1 0,0 0-1,2-11 1,1-14-51,-1-1-1,-1 1 1,-2-1 0,-3-34-1,1 38 237,1 20 178,-1 0 0,-1 0 0,0 0 0,0 0 0,0 0 0,-1 0 0,-1 0 0,0 1 0,0-1 0,-1 1 0,-6-11 0,10 20-160,0-1 0,0 1 0,0-1 0,0 1 0,0 0 0,0-1 0,-1 1 0,1 0 0,0-1 0,0 1 0,0 0 0,-1 0 1,1-1-1,0 1 0,0 0 0,-1-1 0,1 1 0,0 0 0,0 0 0,-1 0 0,1-1 0,0 1 0,-1 0 0,1 0 0,0 0 0,-1 0 0,1 0 0,0-1 0,-1 1 0,1 0 1,-1 0-1,1 0 0,0 0 0,-1 0 0,1 0 0,0 0 0,-1 0 0,1 0 0,0 1 0,-1-1 0,1 0 0,0 0 0,-1 0 0,1 0 0,0 0 0,-1 1 0,1-1 1,0 0-1,-1 0 0,1 0 0,0 1 0,0-1 0,-1 0 0,1 1 0,-7 22 380,3 7-145,2 1 0,3 38 1,-1-20-50,4 14 79,3-1-1,25 112 1,-14-89-134,-4-11-165,-2-2 30,4-1 1,35 103 0,-48-169-94,19 42-146,-21-45 184,0 0 0,0 0 0,0 0 0,0 0 0,1-1 0,-1 1 0,1 0 0,-1-1 0,1 1 0,0-1 0,-1 0 0,1 1 0,0-1 0,0 0 0,0 0 0,0 0 0,0 0-1,4 0 1,-5-1 10,-1 0 0,1 0 0,0 0 0,0 0 0,0 0-1,0-1 1,-1 1 0,1 0 0,0-1 0,0 1 0,-1-1-1,1 1 1,0-1 0,-1 1 0,1-1 0,0 1 0,-1-1-1,1 0 1,-1 1 0,1-1 0,-1 0 0,1 1 0,-1-1-1,0 0 1,1 0 0,-1 1 0,0-1 0,1 0-1,-1 0 1,0-1 0,6-30 76,-6 27-61,4-43-13,-1 0 0,-3 0 0,-2 0 0,-11-64-1,7 78-5,-2 1-1,-1 0 0,-1 0 0,-2 1 0,-1 0 1,-33-55-1,20 55 1,25 30 3,0 1-1,0 0 1,0 1-1,-1-1 1,1 0-1,-1 0 1,1 1-1,0-1 1,-1 0-1,1 1 1,-1-1-1,1 1 1,-1 0-1,1 0 0,-1-1 1,1 1-1,-1 0 1,0 0-1,1 0 1,-1 1-1,1-1 1,-1 0-1,-1 1 1,2 0-8,0 0 1,0 0-1,-1 0 0,1-1 1,1 1-1,-1 0 1,0 1-1,0-1 1,0 0-1,0 0 0,1 0 1,-1 0-1,1 1 1,-1-1-1,1 0 0,-1 0 1,1 1-1,0-1 1,-1 1-1,1-1 1,0 3-1,-1 35-33,1-29 22,1 2-28,0-1 1,1 1-1,0 0 1,0-1-1,1 1 1,1-1-1,0 0 0,0 0 1,1 0-1,1 0 1,0-1-1,0 0 1,16 18-1,-18-22-150,2-1-1,-1 1 1,0-1 0,1 0-1,0-1 1,0 0-1,0 0 1,1 0 0,0 0-1,-1-1 1,1 0 0,0-1-1,0 1 1,1-1 0,-1-1-1,0 1 1,1-1 0,-1-1-1,1 1 1,-1-1 0,1-1-1,-1 1 1,10-3-1,-13 1 163,0 1-1,0-1 0,0 0 0,0 0 0,-1-1 0,1 1 0,-1-1 0,1 0 0,-1 0 0,0 0 1,0 0-1,-1 0 0,1-1 0,0 1 0,-1-1 0,0 0 0,0 1 0,0-1 0,-1 0 0,3-8 0,2-6 68,-1-1-1,-1 1 1,2-28-1,-2-90 1862,-4 105-84,-1 31-1776,0 0 0,1 0 0,-1 0 0,0 0 0,0 0-1,1 1 1,-1-1 0,0 0 0,0 0 0,1 1 0,-1-1 0,0 0 0,0 1-1,1-1 1,-1 0 0,0 1 0,1-1 0,-2 2 0,0 2-36,-1 1 0,1-1 0,0 1 1,0 0-1,0-1 0,1 1 0,0 0 1,-1 0-1,2 0 0,-1 6 0,0 56 82,1-42-53,0-19-31,0 1 0,1 0 1,0-1-1,0 1 0,1-1 0,-1 1 0,2-1 0,-1 0 1,0 0-1,1 0 0,0 0 0,1 0 0,-1 0 0,8 7 1,-8-10-75,0 1 1,0-1 0,1 0 0,0-1 0,-1 1 0,1-1 0,0 1 0,0-1-1,0 0 1,1-1 0,-1 1 0,0-1 0,1 0 0,-1 0 0,1 0 0,-1 0-1,1-1 1,0 0 0,-1 0 0,1 0 0,-1 0 0,6-2 0,-6 1 71,-1-1 0,1 1 0,-1-1 0,0 0-1,1 0 1,-1 0 0,0 0 0,0-1 0,-1 1 0,1-1 0,-1 0 0,1 0 0,-1 0 0,0 0 0,0 0 0,0 0 0,0-1 0,0 1 0,-1 0 0,2-7 0,3-6 158,-2 0-1,1 0 1,1-21-1,2-93 2954,-8 130-3089,1 1 0,-1-1 0,0 0 0,0 0 0,0 0 0,0 0 0,0 0 0,0 1-1,0-1 1,0 0 0,1 0 0,-1 0 0,0 0 0,0 0 0,0 0 0,0 0 0,0 0 0,0 0 0,1 1 0,-1-1 0,0 0 0,0 0 0,0 0 0,0 0 0,1 0 0,-1 0 0,0 0 0,0 0 0,0 0-1,0 0 1,1 0 0,-1 0 0,0 0 0,0 0 0,0 0 0,0-1 0,0 1 0,1 0 0,-1 0 0,0 0 0,0 0 0,0 0 0,0 0 0,0 0 0,1 0 0,-1 0 0,0-1 0,0 1 0,0 0-1,0 0 1,0 0 0,0 0 0,0 0 0,0-1 0,0 1 0,0 0 0,1 0 0,6 17-176,-6-16 219,23 59-370,30 113-1,-53-166 164,7 25-506,-8-31 607,1 0-1,-1 0 0,0 0 1,0 0-1,1 0 1,-1-1-1,0 1 1,1 0-1,-1 0 0,1-1 1,-1 1-1,1 0 1,-1-1-1,1 1 1,0 0-1,-1-1 0,1 1 1,0-1-1,-1 1 1,1-1-1,0 1 1,0-1-1,-1 0 0,1 1 1,0-1-1,0 0 1,0 1-1,1-1 1,-1-1 47,0 1 1,0-1 0,0 1 0,0-1 0,0 0 0,0 0 0,0 1-1,0-1 1,-1 0 0,1 0 0,0 0 0,0 0 0,-1 0 0,1 0-1,-1 0 1,1 0 0,-1 0 0,1-1 0,-1 1 0,1-1 0,7-30 45,-6 25-30,13-80 166,-10 57 197,0 0 1,18-54 0,-11 64 72,-11 20-445,-1 0-1,0 0 0,0 0 1,1 0-1,-1 0 0,0 0 1,0 0-1,1 0 0,-1 0 1,0 0-1,1 0 0,-1 0 1,0 0-1,0 0 0,1 0 1,-1 0-1,0 0 0,0 0 1,1 0-1,-1 0 0,0 0 1,0 1-1,1-1 0,-1 0 0,0 0 1,0 0-1,0 0 0,1 1 1,-1-1-1,0 0 0,0 0 1,0 0-1,0 1 0,1-1 1,-1 0-1,0 0 0,0 1 1,0-1-1,11 39-32,-10-36 27,7 47-1,-6-32-186,1 0-1,1-1 1,0 0 0,1 1 0,14 30-1,-18-46 113,0 0 0,0-1 0,0 1 0,0 0 0,1-1 0,-1 1-1,0 0 1,1-1 0,-1 0 0,1 1 0,0-1 0,-1 0 0,1 0 0,0 0-1,0 0 1,0 0 0,0 0 0,0-1 0,0 1 0,0 0 0,0-1 0,0 0-1,0 1 1,0-1 0,0 0 0,0 0 0,0 0 0,3-1 0,-2 0 27,0 1 1,0-1-1,0-1 1,0 1-1,0 0 0,0-1 1,0 1-1,-1-1 1,1 0-1,0 0 1,-1 0-1,0 0 1,1 0-1,-1-1 1,0 1-1,0-1 0,2-3 1,5-10 72,-2 0 0,1-1 0,-2 0 0,8-31 0,9-76 1492,-12 60-63,-10 54-1292,2-12 840,0 19-585,1 14-337,1 12-192,-3-12-320,1 0 1,-1 0 0,2 0-1,-1-1 1,2 1 0,-1-1-1,7 10 1,-11-35-908,0 11 1435,0 0 0,0 0 1,0 0-1,0 0 0,0 0 0,-1 0 0,-2-8 0,2 10-37,1 1 0,-1 0 0,0-1-1,0 1 1,0 0 0,0-1 0,0 1 0,0 0 0,-1 0 0,1 0 0,0 0 0,0 0-1,-1 0 1,1 0 0,-1 1 0,1-1 0,-1 0 0,1 1 0,-1-1 0,1 1 0,-1 0-1,0-1 1,1 1 0,-1 0 0,1 0 0,-1 0 0,0 0 0,1 0 0,-3 1 0,2 0-46,0-1 1,0 1 0,0 0 0,0 0 0,0 0 0,0 0 0,0 1-1,1-1 1,-1 0 0,1 1 0,-1-1 0,1 1 0,-1-1 0,1 1-1,0 0 1,0 0 0,0 0 0,0-1 0,0 1 0,0 0 0,-1 4-1,-2 16-4,1-1 0,1 1 0,1 0 0,1 0 0,3 23 0,-3-39-35,1 1-1,0-1 1,1 1-1,-1-1 0,1 0 1,0 0-1,1 0 1,-1 0-1,1 0 0,0 0 1,1-1-1,-1 0 0,1 1 1,0-1-1,1-1 1,-1 1-1,1-1 0,0 1 1,0-1-1,0-1 1,1 1-1,-1-1 0,1 0 1,0 0-1,0 0 1,0-1-1,0 0 0,0 0 1,1-1-1,-1 0 0,0 0 1,1 0-1,-1-1 1,1 0-1,-1 0 0,1 0 1,-1-1-1,0 0 1,8-2-1,-8 0 23,0 1-1,1-1 1,-1 0 0,0-1 0,-1 0-1,1 0 1,-1 0 0,0 0 0,0-1-1,0 0 1,0 0 0,-1 0-1,0-1 1,0 1 0,4-8 0,0-2 56,0-1 0,-1 0 0,0 0 0,7-32 0,-7 18 292,-3 0-1,0-1 1,-2 1 0,-1-1 0,-2 0 0,-1 0-1,-6-33 1,6 51-180,-1 0-1,0 1 1,-1-1-1,0 1 1,-1 0-1,0 1 0,-1-1 1,-9-14-1,11 26-1,2 9-65,2 12-38,0-21-58,1 40 21,2 0-1,2 0 1,17 64-1,-4-40-33,37 86 0,-50-139-158,-4-8-71,0 1 1,0 0 0,1-1-1,0 0 1,0 1-1,0-1 1,0 0 0,0 0-1,5 5 1,-3-27-8989,-4-7-1389</inkml:trace>
  <inkml:trace contextRef="#ctx0" brushRef="#br0" timeOffset="7978.55">5948 392 5250,'0'0'6177,"17"0"-5831,126 2 7,-137-2-274,0 0 0,0 0 0,1-1 0,-1 0 0,0 0 0,0 0 1,0-1-1,-1 0 0,1 0 0,0 0 0,6-5 0,-7 4 236,-1 0 0,0-1 0,0 0 0,0 0 0,-1 0 0,0 0 0,1 0 0,-1-1 0,-1 1 0,1-1 0,-1 0 0,0 0 0,3-6 0,-2 1 716,0 0 0,0 1-1,-1-1 1,0 0 0,0-16 0,-2 25-578,2 14-290,5 39-95,3-1 1,20 64 0,0-24-2356,-30-88 1415,3 3-170</inkml:trace>
  <inkml:trace contextRef="#ctx0" brushRef="#br0" timeOffset="8145.72">6257 74 9845,'0'0'7843,"54"107"-8723,-41-63-1874,0 1-4801</inkml:trace>
  <inkml:trace contextRef="#ctx0" brushRef="#br0" timeOffset="9313.84">6635 381 10597,'0'0'12253,"-15"-13"-11903,-49-40-78,63 52-266,-1 0 0,1 0 0,-1 0 0,1 0 0,-1 0 0,1 0 0,-1 0 0,1 1 0,-1-1 0,0 0 0,0 1 0,1 0 0,-1-1 0,0 1 0,0 0 0,1 0 0,-1 0 0,0 0 1,0 0-1,1 0 0,-1 1 0,0-1 0,0 1 0,-2 0 0,2 1 3,-1 0 0,0 0 1,1 0-1,-1 0 0,1 1 0,0-1 1,-1 1-1,-2 4 0,0 0 35,0 0-25,0 1 0,1-1 0,-1 2 0,1-1-1,1 0 1,0 1 0,0-1 0,0 1 0,1 0 0,1 0 0,0 0 0,0 0 0,0 0 0,1 0 0,1 0 0,1 13 0,-1-17-41,0 0 0,1 0-1,0 0 1,0-1-1,0 1 1,0 0 0,1-1-1,0 0 1,0 1-1,0-1 1,0 0 0,1-1-1,-1 1 1,1 0-1,0-1 1,0 0-1,0 0 1,1 0 0,4 2-1,-4-2-61,0-1 0,0 1-1,0-1 1,0 0 0,1 0-1,-1-1 1,1 1 0,-1-1-1,1 0 1,0-1 0,-1 0-1,1 1 1,0-2-1,-1 1 1,1-1 0,0 0-1,6-2 1,-8 2 73,-1-1-1,0 0 0,0 0 1,0-1-1,0 1 1,0-1-1,0 1 0,0-1 1,-1 0-1,0 0 1,0 0-1,1-1 0,-2 1 1,1 0-1,0-1 1,-1 1-1,1-1 0,-1 1 1,0-1-1,0 0 1,0-4-1,2-12 76,-1 1 1,0-36-1,-2 46-34,-1-9 124,0 0 0,-3-20 0,3 32-59,0 1-1,0-1 1,-1 1 0,0-1-1,0 1 1,0 0 0,0 0-1,-1 0 1,0 0 0,0 1-1,-5-7 1,4 39-108,5-16-3,0 0 1,0 0-1,1-1 1,1 1-1,0 0 0,1-1 1,0 0-1,5 11 1,-5-15-110,-1 1 1,2-1-1,-1 0 1,1-1-1,0 1 1,0-1-1,0 0 1,1 0 0,0-1-1,0 0 1,1 0-1,11 7 1,-16-11 113,1 1 1,-1-1 0,1 0 0,-1 0-1,1 0 1,0 0 0,0-1-1,-1 1 1,1-1 0,0 0-1,0 1 1,0-1 0,0 0 0,-1-1-1,1 1 1,0-1 0,0 1-1,-1-1 1,1 0 0,0 0-1,-1 0 1,1 0 0,0 0 0,-1-1-1,0 1 1,1-1 0,-1 1-1,0-1 1,0 0 0,0 0-1,0 0 1,0 0 0,0-1 0,2-2-1,4-9 316,-1 0-1,0 0 1,0-1-1,8-30 0,-8 24 138,-4 11-216,0 3 36,0-1 0,-1 0 0,0 0 0,0 1 0,0-11 0,8 73-194,-4-31-29,-2-1-61,-2-8-318,1 0 0,1 0 0,0 0 0,1 0 0,0 0 1,14 26-1,-18-41 329,-1 1 1,1 0 0,-1-1-1,0 1 1,1-1-1,0 1 1,-1 0 0,1-1-1,-1 1 1,1-1-1,-1 0 1,1 1 0,0-1-1,-1 1 1,1-1-1,0 0 1,0 0 0,-1 1-1,1-1 1,0 0-1,0 0 1,-1 0 0,1 0-1,0 0 1,0 0-1,-1 0 1,1 0 0,0 0-1,1 0 1,-1-1-14,1 0-1,0 0 1,-1 0 0,1 0 0,-1 0-1,1 0 1,-1-1 0,1 1 0,-1 0-1,0-1 1,2-2 0,21-42-275,-2-12 719,-12 28 161,2 1 0,21-38 1,-26 95-199,2-1 0,12 29 1,-15-44-426,1-1 0,-1 0 0,2-1 0,0 1 0,11 10 0,-16-17-13,0-1 0,0-1 1,0 1-1,1 0 0,-1-1 1,1 0-1,0 0 1,0 0-1,0 0 0,0 0 1,0-1-1,0 0 0,0 0 1,0 0-1,0 0 1,1 0-1,-1-1 0,0 0 1,7-1-1,-8 1 54,-1-1-1,1 0 1,0-1-1,0 1 1,0 0-1,-1-1 1,1 0-1,-1 0 1,1 0-1,-1 0 1,0 0-1,0 0 1,0 0-1,0-1 1,0 1-1,0-1 1,-1 1-1,1-1 1,1-5 0,3-5 8,0-1 0,6-24 0,-6 11 110,-1 1 0,-1-1 0,-1 0 0,-2 0 0,0 0 0,-6-43 0,5 64-10,-2 0 1,1 0-1,-1 0 1,0 0-1,0 0 0,0 1 1,-1-1-1,0 1 1,0 0-1,-1 0 0,-3-5 1,6 11-80,1 0 0,-1 0 1,0 0-1,1 0 0,0 0 1,-1 0-1,1 0 0,0 0 0,-1 0 1,1 0-1,0 1 0,0-1 1,0 0-1,0 0 0,0 0 1,0 0-1,0 2 0,0 1-27,0 4 23,0 0 0,0 1 0,0-1 0,1 0 0,1 0 0,-1 0 0,1 0 0,0 0-1,1 0 1,5 11 0,21 29 54,41 51 1,12 20-148,-80-117 35,0 1-1,0 0 0,-1 0 1,1 0-1,-1 0 0,0 0 1,0 0-1,0 0 0,0 0 1,0 6-1,-2-8-2,0-1 0,0 1 0,0-1 0,0 1 0,0-1 0,0 1 0,0-1 0,0 0 0,0 1 0,0-1 0,0 0 0,0 0 0,0 0 0,0 0 0,0 0 0,0 0 0,0 0 0,0 0 0,0 0 0,-1-1 0,-3 1-93,-178 0-5849,86 0-408</inkml:trace>
  <inkml:trace contextRef="#ctx0" brushRef="#br0" timeOffset="10856.65">563 1079 9764,'0'0'6433,"5"4"-6268,14 16-4,2-1 0,0-1-1,28 18 1,-39-30-118,1 0 0,0 0 0,0-1 1,1 0-1,-1-1 0,1-1 0,0 0 0,0 0 1,1-1-1,14 0 0,-11-1 68,8 0 158,45-3 1,-61 1-198,0 0 1,0-1 0,0 0-1,0 0 1,-1-1 0,1 0 0,-1 0-1,0-1 1,12-7 0,31-31 612,-39 30-506,2 1-1,0 1 1,26-17 0,-36 26-178,0-1 0,0 1 0,0 0 0,1-1 0,-1 2 0,0-1 0,1 0 1,-1 1-1,1-1 0,-1 1 0,1 0 0,-1 0 0,1 0 0,-1 1 0,0-1 0,1 1 0,-1 0 0,1 0 0,-1 0 0,0 0 0,0 1 0,0-1 0,0 1 0,0 0 0,0 0 0,3 3 0,6 5 8,0 1 1,-1 1-1,-1 0 0,15 22 1,8 9-18,-26-37 17,0 0 1,0 0-1,0-1 0,1 0 1,0-1-1,0 0 0,0 0 1,0 0-1,1-1 0,0 0 1,-1-1-1,1 0 0,0-1 1,0 1-1,0-2 0,0 1 1,0-1-1,0 0 0,0-1 1,0 0-1,0-1 0,0 0 1,0 0-1,0-1 0,-1 0 1,1-1-1,-1 1 0,0-2 1,13-8-1,50-53 329,-48 43 215,50-39 0,-64 56-533,0 0 0,0 1 1,1 0-1,0 0 0,0 1 0,0 0 1,0 1-1,1 0 0,20-2 0,-20 3-20,1 1-1,0 1 0,-1 0 1,1 1-1,11 2 0,-16-1 0,-1-1 0,0 1 0,0 1 0,0-1 0,0 1 0,0 0 0,-1 0-1,1 1 1,-1-1 0,7 8 0,-7-7 2,1 1 0,-1-1 0,1 0 1,0-1-1,0 1 0,0-1 0,0 0 0,1-1 0,-1 1 0,1-1 0,0-1 0,0 1 0,11 0 0,-8-2 4,0 0-1,0-1 0,0 0 1,0 0-1,0-1 0,-1-1 0,1 0 1,14-6-1,9-8 16,-2-1 1,0-2-1,-1 0 1,31-29-1,-37 29-5,-4 3 87,27-19 323,-43 34-405,-1 0 0,0 0 0,1 0 1,-1 1-1,1 0 0,0 0 0,-1 0 1,1 0-1,0 0 0,0 1 0,0-1 0,6 1 1,-8 1-21,0-1 0,-1 1 0,1-1 0,0 1 0,0 0 1,0 0-1,-1 0 0,1 0 0,-1 0 0,1 0 0,0 1 1,-1-1-1,0 0 0,3 4 0,20 29 7,3 0 8,-21-29-12,1 0 0,0-1 0,0 0 0,0 0 0,1-1 0,-1 0 0,1 0 0,0-1-1,-1 0 1,1 0 0,0-1 0,10 1 0,0-1 4,1 0-1,-1-2 0,1 0 0,23-5 0,-13-1 30,-1-1 0,49-22 0,16-5 37,-90 34-67,0 0-1,0 0 1,0 0-1,0 0 1,1 1-1,-1-1 0,0 1 1,0 0-1,1 0 1,-1 0-1,0 1 1,0-1-1,0 1 0,1 0 1,-1 0-1,0 0 1,0 0-1,0 0 1,0 0-1,0 1 0,-1 0 1,1-1-1,0 1 1,-1 0-1,1 0 1,-1 1-1,0-1 0,3 4 1,2 1-9,1 0 1,-1-1 0,1 1-1,1-1 1,-1-1 0,1 0-1,0 0 1,0-1 0,0 0-1,1 0 1,15 3 0,1-2 31,-1-2 1,1 0 0,35-2 0,-55-1-24,0 0 0,0-1 0,-1 0 0,1 0 0,0 0 0,0-1 0,-1 1 0,1-1 0,-1-1 1,1 1-1,-1-1 0,9-6 0,-3 0 178,0-1 0,0 0 0,14-19 0,11-11 423,-35 38-610,1 1 1,-1 0-1,1-1 1,-1 1 0,1 0-1,-1 0 1,1-1-1,0 1 1,0 1 0,-1-1-1,1 0 1,0 0 0,0 1-1,0-1 1,0 1-1,0-1 1,0 1 0,0 0-1,0 0 1,3 0-1,-1 1-200,0 0 0,-1 0 0,0 1 0,1 0 0,-1-1 0,0 1 0,0 0 0,0 0 0,0 1 0,4 3 0,1 1-1247,0-1 1,0 0-1,1 0 1,0-1-1,15 7 0,27 7-10787</inkml:trace>
  <inkml:trace contextRef="#ctx0" brushRef="#br0" timeOffset="12050.28">5218 926 4706,'0'0'11894,"2"-2"-11355,-1 2-506,0-1 1,-1 0-1,1 1 1,0-1 0,0 1-1,0-1 1,0 1 0,0-1-1,0 1 1,0 0 0,0-1-1,0 1 1,0 0-1,0 0 1,0 0 0,0 0-1,0 0 1,0 0 0,0 0-1,0 0 1,0 0 0,-1 0-1,1 1 1,0-1 0,0 0-1,0 1 1,0-1-1,0 0 1,2 2 0,29 23 463,-9-6-272,-14-14-193,-1 0-1,1-1 1,1 1-1,-1-2 1,1 0 0,-1 0-1,1 0 1,0-1-1,14 0 1,-16-1-10,-1-1 1,0 0-1,1 0 0,-1-1 1,1 1-1,-1-2 1,0 1-1,1-1 1,-1-1-1,0 1 0,0-1 1,-1 0-1,9-5 1,0-3 226,-2-1 0,0 0 0,19-23 0,-20 21 280,0 1-1,0 1 1,25-19-1,-35 30-509,0-1-1,0 1 0,0 0 1,0 0-1,0 0 0,0 0 1,1 1-1,-1-1 0,0 0 0,1 1 1,-1 0-1,0-1 0,1 1 1,-1 0-1,0 0 0,1 1 1,-1-1-1,1 0 0,-1 1 1,0-1-1,1 1 0,1 1 1,4 2-31,0 0 0,-1 0 0,0 1 0,12 10 0,15 10 144,-25-20-130,0-1 0,1 0 0,-1 0 0,1-1 0,0 0 0,0-1 0,-1 0 0,2 0 1,-1-1-1,0-1 0,0 0 0,0 0 0,20-4 0,-13 0 19,1 0-1,-1-2 1,0 0-1,-1-1 1,0-1 0,31-19-1,78-62 48,-78 54 85,1 2 1,54-28 0,-99 60-143,-1 0 0,1 0 1,-1 0-1,1 0 0,-1 0 1,1 1-1,0-1 0,-1 1 1,1 0-1,0 0 0,0 0 1,-1 0-1,1 0 0,0 0 1,-1 1-1,1-1 0,0 1 1,-1 0-1,1 0 0,-1 0 1,1 0-1,-1 0 0,0 1 1,4 1-1,3 5-27,0 0 0,-1 0 0,0 1 0,11 14 0,7 7 47,-14-17-23,1-1 0,0 0-1,0-2 1,2 1 0,22 12-1,-26-18 3,0 0 0,0-1 0,0 0 0,1-1-1,-1 0 1,1-1 0,-1 0 0,1-1 0,13 0-1,-4 0 2,-1-2 0,0 0-1,0-1 1,0-1 0,0-1-1,26-8 1,-20 2 102,1 2-1,0 1 1,1 1-1,0 1 1,46-1-1,-68 7-103,0 1 0,0 0 0,0 0 0,0 0-1,0 1 1,0-1 0,0 1 0,-1 1 0,0-1 0,1 1 0,-1 0 0,0 0 0,5 7-1,32 21 33,-35-28-32,1-1-1,-1 1 0,1-1 1,0 0-1,0-1 0,0 0 1,1 0-1,-1-1 0,0 0 1,1 0-1,-1-1 0,1 0 1,-1-1-1,0 0 0,1 0 1,-1-1-1,0 0 0,12-4 1,6-5 168,-2-1 1,1-2 0,-2 0 0,28-21 0,-28 19 124,-17 11-197,1 1-1,0 0 0,0 0 0,0 1 1,1 0-1,11-3 0,-16 5-90,0 1 0,-1-1 0,1 1 0,0-1-1,0 1 1,-1 0 0,1 0 0,0 0 0,0 1 0,-1-1 0,1 1 0,0-1 0,-1 1-1,1 0 1,0 0 0,-1 0 0,0 0 0,1 1 0,-1-1 0,1 1 0,2 2 0,10 12 24,-2-1 0,13 19 0,-49-43-9767,-7-13-1050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4:41.801"/>
    </inkml:context>
    <inkml:brush xml:id="br0">
      <inkml:brushProperty name="width" value="0.05" units="cm"/>
      <inkml:brushProperty name="height" value="0.05" units="cm"/>
      <inkml:brushProperty name="color" value="#F6630D"/>
    </inkml:brush>
  </inkml:definitions>
  <inkml:trace contextRef="#ctx0" brushRef="#br0">280 9 5635,'0'0'14750,"-10"0"-13346,-13-4-1312,-1 2 1,0 0 0,1 2 0,-44 4 0,62-3-100,0 0 0,0 1 0,0-1 0,0 1 1,1 0-1,-1 0 0,0 1 0,1-1 0,-1 1 0,1 0 0,0 1 0,0-1 1,0 0-1,1 1 0,-1 0 0,1 0 0,0 0 0,0 0 0,0 1 0,-4 8 1,4-5-16,-1 1 0,2-1 0,-1 1 0,1 0 0,0 0 0,1 0 0,0 0 0,0 0 0,1 0 0,1 0 0,0 11 0,0-18 26,0 1 0,0 0 1,0 0-1,0-1 0,1 1 1,-1-1-1,1 1 0,-1-1 0,1 1 1,0-1-1,0 0 0,0 0 1,0 0-1,0 0 0,0 0 1,1-1-1,3 3 0,52 24 212,-39-20-211,1 1 59,17 7 13,37 23-1,-65-33-78,0-1 0,-1 1 0,1 0 1,-2 1-1,1 0 0,-1 0 0,0 1 0,0 0 0,8 14 0,-12-18-24,-1 0-1,0 0 1,-1 0 0,1 0-1,-1 0 1,0 0 0,0 1 0,0-1-1,0 0 1,-1 0 0,0 1-1,0-1 1,0 1 0,0-1-1,-1 0 1,1 1 0,-1-1 0,-2 5-1,2-6 7,-1 0 1,1 0-1,-1 0 0,0 0 0,0 0 0,-1 0 1,1-1-1,0 1 0,-1-1 0,0 0 0,1 1 1,-1-1-1,0-1 0,0 1 0,0 0 0,-1-1 1,1 1-1,0-1 0,0 0 0,-1 0 0,1 0 1,-5 0-1,-8 2-49,0-2 0,-1 1 0,1-2 0,-1 0 0,-20-3 0,33 2-51,-1 1 0,1-1 0,0 0 0,-1 0-1,1 0 1,0 0 0,0-1 0,0 0 0,0 0 0,0 0-1,0 0 1,1-1 0,-1 1 0,1-1 0,-1 0 0,1 0 0,0 0-1,0-1 1,0 1 0,1-1 0,-1 0 0,1 1 0,0-1-1,-3-6 1,5 10 89,0-1-153,0 1-1,0-1 0,0 1 1,-1 0-1,1-1 0,0 1 1,0-1-1,0 1 0,0-1 1,0 1-1,0-1 0,0 1 1,0-1-1,0 1 0,0-1 1,0 1-1,1 0 0,-1-1 1,0 1-1,0-1 0,0 1 1,0-1-1,1 1 0,-1-1 1,10-3-5053</inkml:trace>
  <inkml:trace contextRef="#ctx0" brushRef="#br0" timeOffset="605.61">493 307 6675,'-1'2'16920,"-4"17"-16920,3-3 25,0 3 2,0-1 0,2 1 0,0 0 0,3 28 0,-2-45-19,0 0 0,-1 0 1,1 0-1,0 0 0,0 0 0,0-1 1,0 1-1,0 0 0,0-1 0,0 1 1,1 0-1,-1-1 0,1 0 0,-1 1 1,1-1-1,0 0 0,-1 0 0,3 1 1,1 1-10,-1-1 0,1-1 1,0 1-1,0-1 1,0 1-1,0-1 0,7 0 1,-5 0-18,0-1-1,1 0 1,-1 0 0,0-1 0,0 0 0,0 0 0,0 0-1,1-1 1,-2 0 0,12-5 0,-12 4 2,-1-1 0,1 1 0,-1-1-1,0 0 1,0 0 0,0-1 0,-1 1 0,1-1 0,-1 0 0,0 0 0,-1 0 0,1-1 0,-1 0-1,0 1 1,0-1 0,-1 0 0,0 0 0,0-1 0,0 1 0,-1 0 0,0-1 0,0 1-1,-1 0 1,1-1 0,-1 1 0,-1-1 0,-1-8 0,2 14 24,0 0 0,-1-1 0,1 1 0,-1 0 0,1 0 1,-1-1-1,1 1 0,-1 0 0,0 0 0,0 0 0,0 0 0,1 0 0,-1 0 0,0 0 1,0 0-1,0 0 0,-1 0 0,1 1 0,0-1 0,0 0 0,0 1 0,0-1 0,-1 1 0,1-1 1,0 1-1,-2-1 0,3 1-46,4 17 142,2-13 1021,1 1-5692,-17 1-3364,-3-2-619</inkml:trace>
  <inkml:trace contextRef="#ctx0" brushRef="#br0" timeOffset="1920.14">459 286 6003,'0'0'11786,"-1"0"-11684,1 0 0,0 0 0,0 0 0,-1-1 0,1 1 0,0 0-1,0 0 1,-1 0 0,1 0 0,0 0 0,0 0 0,-1 0 0,1 0-1,0 0 1,0 0 0,-1 0 0,1 1 0,0-1 0,0 0-1,-1 0 1,1 0 0,0 0 0,0 0 0,-1 0 0,1 1 0,0-1-1,0 0 1,0 0 0,-1 0 0,1 0 0,0 1 0,0-1 0,0 0-1,-3 15 223,2 0-1,0 0 0,2 29 1,-1-11-158,0-28-158,0 0 1,0 0 0,1 0 0,-1 0-1,1 0 1,0 0 0,1 0 0,-1-1-1,1 1 1,0 0 0,0-1 0,0 1-1,0-1 1,1 0 0,0 0 0,0 0-1,0 0 1,0 0 0,1-1 0,0 1-1,-1-1 1,1 0 0,0 0 0,1 0-1,-1-1 1,0 0 0,1 0 0,-1 0-1,1 0 1,0 0 0,0-1 0,0 0-1,-1 0 1,1 0 0,8-1 0,-7 1 2,0-2 1,0 1 0,0-1 0,0 0-1,0 0 1,-1 0 0,1-1 0,0 0 0,0 0-1,-1 0 1,1-1 0,-1 0 0,0 0 0,0 0-1,0-1 1,0 0 0,-1 0 0,1 0-1,-1 0 1,0-1 0,0 1 0,-1-1 0,6-11-1,-3 7-1,-1 0 0,0-1-1,0 0 1,-1 0-1,-1 0 1,1-1 0,-2 1-1,0-1 1,0 0-1,-1 1 1,0-1 0,0 0-1,-2 0 1,-1-15-1,2 26-4,0-1-1,0 0 1,0 1-1,0-1 1,0 0-1,0 1 1,0-1-1,-1 0 1,1 1-1,0-1 1,0 1-1,-1-1 1,1 0-1,0 1 1,-1-1-1,1 1 1,-1-1-1,1 1 0,-1-1 1,1 1-1,-1-1 1,1 1-1,-1-1 1,1 1-1,-1 0 1,1-1-1,-1 1 1,0 0-1,1 0 1,-1-1-1,0 1 1,1 0-1,-1 0 1,0 0-1,1 0 1,-1 0-1,0 0 1,0 0-4,0 0 0,0 1 0,1-1 0,-1 1 0,0-1 0,0 1 0,1-1 0,-1 1 0,0-1 0,1 1 0,-1-1 0,1 1 0,-1 0 0,1-1 0,-1 1 0,1 0 0,-1 0 0,1-1 0,0 1 0,0 0 0,-1 0 0,1 0 0,0-1 0,0 1 0,0 0 0,0 0 0,-1 0 0,1 0 0,1 1-1,-1 4 1,0 0-1,0-1 0,1 1 1,0 0-1,1 0 0,-1 0 1,1 0-1,0-1 0,0 1 1,5 6-1,-1-2 4,0-1 0,1 0 0,1 0 0,13 12 1,-12-12-84,1-1 0,0 0 1,0 0-1,16 8 1,-22-14 23,0 0 1,0 0-1,0-1 0,0 1 1,0-1-1,0 0 0,0 0 1,0 0-1,0 0 0,0-1 1,1 0-1,-1 0 0,0 0 1,0 0-1,1-1 0,-1 0 1,4-1-1,-6 1 65,-1 0 0,1 0 1,-1 0-1,1-1 0,-1 1 1,0-1-1,0 1 0,0-1 0,1 1 1,-2-1-1,1 0 0,0 0 1,0 1-1,0-1 0,-1 0 0,1 0 1,-1 0-1,1-2 0,4-36 288,-4-91 2714,-1 130-2992,0 1-1,0 0 1,0-1-1,0 1 1,1 0-1,-1-1 1,0 1-1,0 0 0,0-1 1,1 1-1,-1 0 1,0-1-1,0 1 1,1 0-1,-1 0 0,0-1 1,0 1-1,1 0 1,-1 0-1,0 0 1,1-1-1,-1 1 1,1 0-1,-1 0 0,0 0 1,1 0-1,-1 0 1,0 0-1,1 0 1,-1 0-1,1 0 0,-1 0 1,0 0-1,1 0 1,-1 0-1,0 0 1,1 0-1,-1 0 1,1 0-1,-1 0 0,1 1 1,18 7-98,-10 2 61,-1 0-1,0 1 1,-1 0-1,0 0 0,0 0 1,-1 1-1,-1 0 1,0 1-1,-1-1 0,4 14 1,14 37-1161,-22-63 1167,0 0 0,1 1 0,-1-1 1,0 1-1,0-1 0,0 0 0,0 1 0,0-1 0,0 0 0,1 1 0,-1-1 0,0 0 0,0 1 0,1-1 1,-1 0-1,0 1 0,0-1 0,1 0 0,-1 0 0,0 1 0,1-1 0,-1 0 0,0 0 0,1 0 0,-1 0 1,1 1-1,-1-1 0,0 0 0,1 0 0,-1 0 0,0 0 0,1 0 0,-1 0 0,1 0 0,8-12 95,2-22 150,-3-38 379,-6 44-99,9-44 1,-9 65-418,0-1 0,0 1 0,1 0 1,0 0-1,0 0 0,1 0 0,0 1 0,0-1 0,0 1 1,9-9-1,-12 14-89,0 0-1,0 1 1,0-1 0,-1 1 0,1-1-1,0 1 1,0-1 0,0 1 0,0-1-1,0 1 1,1 0 0,-1 0 0,0-1 0,0 1-1,0 0 1,0 0 0,0 0 0,0 0-1,0 0 1,0 1 0,0-1 0,0 0 0,0 0-1,1 1 1,-1-1 0,0 0 0,0 1-1,0-1 1,-1 1 0,1 0 0,0-1 0,0 1-1,0 0 1,0-1 0,-1 1 0,1 0-1,0 0 1,0 0 0,0 1 0,26 39-58,-26-39 64,10 22-130,0 2 0,11 39 0,-4-8-646,-18-57 729,0 1 1,0 0-1,0 0 0,1 0 1,-1 0-1,0 0 1,1 0-1,-1-1 1,0 1-1,1 0 1,-1 0-1,1-1 0,-1 1 1,1 0-1,0-1 1,-1 1-1,1 0 1,0-1-1,-1 1 0,1-1 1,0 1-1,-1-1 1,1 1-1,1-1 1,-1 0 35,-1 0 1,1-1 0,0 1-1,0-1 1,-1 1 0,1-1-1,-1 1 1,1-1 0,0 0-1,-1 1 1,0-1 0,1 0-1,-1 0 1,1 1 0,-1-1 0,0 0-1,1 0 1,-1 1 0,0-3-1,12-47 263,-12 50-288,6-62 321,-6 48-172,1 1 1,0-1 0,1 1 0,1-1 0,0 1 0,1 0 0,0 0-1,1 0 1,6-12 0,-10 23-117,0 1 0,0-1-1,0 1 1,1 0 0,-1-1-1,0 1 1,1 0 0,-1 0 0,0 0-1,1 0 1,-1 0 0,1 0-1,0 0 1,-1 1 0,1-1 0,0 1-1,-1-1 1,1 1 0,0 0-1,0-1 1,-1 1 0,1 0 0,0 0-1,0 0 1,0 0 0,-1 1-1,1-1 1,0 0 0,0 1 0,-1-1-1,1 1 1,0 0 0,-1-1-1,1 1 1,-1 0 0,1 0-1,1 2 1,5 2-36,0 0 0,0 1 0,-1 1 0,0-1-1,8 11 1,-7-6-19,0 0-1,-1 1 1,0-1 0,-1 2-1,0-1 1,-1 0-1,-1 1 1,0 0 0,-1 0-1,0 0 1,-1 1-1,0-1 1,-1 17 0,-1-29-48,0-1 1,0 1-1,-1-1 0,1 1 1,0-1-1,-1 0 1,1 1-1,0-1 1,-1 0-1,1 1 1,-1-1-1,1 0 0,-1 1 1,1-1-1,-1 0 1,1 0-1,-1 1 1,1-1-1,-1 0 1,1 0-1,-1 0 0,1 0 1,-1 0-1,1 0 1,-1 0-1,1 0 1,-1 0-1,0 0 1,-22 0-1333,18 0 519,-18-1-4289,-1 0-4405</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4:49.009"/>
    </inkml:context>
    <inkml:brush xml:id="br0">
      <inkml:brushProperty name="width" value="0.05" units="cm"/>
      <inkml:brushProperty name="height" value="0.05" units="cm"/>
      <inkml:brushProperty name="color" value="#F6630D"/>
    </inkml:brush>
  </inkml:definitions>
  <inkml:trace contextRef="#ctx0" brushRef="#br0">9 490 5811,'0'0'11592,"-8"11"-8191,175-14-1572,-58-1-3098,149 15 0,-151-6-4742,-93-7 2305,-4-11-2366</inkml:trace>
  <inkml:trace contextRef="#ctx0" brushRef="#br0" timeOffset="339.39">496 339 9092,'0'0'12427,"5"7"-12256,59 58 577,-37-39-578,43 55 0,-67-78-197,-1-1-1,0 2 1,0-1-1,0 0 1,0 0-1,-1 1 1,0-1-1,1 1 0,-1-1 1,0 1-1,-1-1 1,1 1-1,-1 0 1,1-1-1,-1 1 1,0 0-1,0-1 0,-1 1 1,-1 6-1,1-6-112,-1 0-1,0 0 0,0-1 1,0 1-1,-1 0 0,1-1 1,-1 0-1,0 1 1,0-1-1,0 0 0,0-1 1,-1 1-1,1 0 0,-1-1 1,-6 4-1,-36 17-1593,-17 10-3602,51-25 289</inkml:trace>
  <inkml:trace contextRef="#ctx0" brushRef="#br0" timeOffset="1309.06">1123 268 2225,'0'2'19352,"0"12"-19074,20 339 768,-14-268-595,-9-140-277,-17-96 0,4 46-148,6-107 144,10 211-173,0 0-1,0 0 1,0-1-1,0 1 1,0 0-1,0 0 0,1-1 1,-1 1-1,0 0 1,1 0-1,-1 0 1,1-1-1,-1 1 1,1 0-1,0 0 1,-1 0-1,1 0 0,0 0 1,0 0-1,0 0 1,0 0-1,0 1 1,0-1-1,1-1 1,0 2-8,0-1 0,0 0 0,0 1 0,0-1 0,0 1 0,0 0 0,0-1 0,0 1 0,0 0 0,0 0 0,0 1 0,0-1 0,3 1 0,1 0-6,-1 1 0,0-1-1,1 1 1,-1 1 0,0-1-1,0 1 1,0 0 0,0 0 0,-1 0-1,5 4 1,0 3-48,-2-1 1,1 2-1,-1-1 1,0 1-1,-1 0 0,-1 0 1,0 1-1,0-1 1,4 20-1,-5-13-244,0 1 1,-2 0-1,0 0 1,-2 0-1,-1 31 1,0-44 246,0 0 0,0 0-1,-1-1 1,0 1 0,0 0 0,0-1-1,0 1 1,-1-1 0,0 0 0,0 0 0,-1 0-1,1 0 1,-1 0 0,0-1 0,0 0 0,-1 0-1,1 0 1,-1 0 0,0-1 0,0 0 0,-8 4-1,12-7 120,0 0 0,1 0-1,-1 0 1,0 0 0,0-1 0,0 1-1,0 0 1,1-1 0,-1 1-1,0 0 1,0-1 0,1 1-1,-1-1 1,0 1 0,1-1-1,-1 0 1,0 1 0,1-1 0,-1 0-1,1 1 1,-1-1 0,1 0-1,-1 0 1,1 1 0,0-1-1,-1 0 1,1 0 0,0 0 0,0 1-1,0-1 1,-1 0 0,1 0-1,0-1 1,-1-9 706,5 18-1109,0 2 99,0 0 0,0 0 0,0-1-1,1 0 1,0 0 0,1 0 0,7 8-1,-5-8-842,0 1 0,0-2 0,1 1 0,0-1 0,18 11 0,1-5-3883</inkml:trace>
  <inkml:trace contextRef="#ctx0" brushRef="#br0" timeOffset="2208.73">1540 527 7299,'0'0'10589,"-14"-4"-10127,-47-15-163,58 19-285,1-1 0,0 1 0,0 0 1,0-1-1,0 1 0,0 0 1,0 0-1,0 1 0,-1-1 1,1 0-1,0 1 0,0-1 1,0 1-1,0 0 0,0 0 1,0-1-1,1 1 0,-1 0 1,0 1-1,0-1 0,0 0 1,1 1-1,-1-1 0,1 1 0,-1-1 1,1 1-1,-2 2 0,0 1-19,-1 1 0,1 0-1,0 0 1,0 0-1,-2 11 1,2-4-14,1-1 0,0 1 0,1 0 0,0 24 0,1-24 12,0-12-24,1 1-1,-1 0 1,0 0-1,0-1 1,0 1 0,1 0-1,-1 0 1,1-1-1,0 1 1,-1 0-1,1-1 1,0 1-1,0-1 1,0 1-1,0-1 1,0 1-1,0-1 1,1 0 0,-1 0-1,3 3 1,-1-3-41,0 1 0,0-1 0,0 1 0,0-1 1,0 0-1,0 0 0,0 0 0,0-1 1,1 1-1,5 0 0,-4-1 60,0 0 1,0 0-1,0-1 0,0 1 0,0-1 1,-1 0-1,1 0 0,0-1 0,-1 1 1,1-1-1,-1 0 0,1 0 0,-1-1 1,0 1-1,7-7 0,-6 4 86,-1 0 0,0-1 0,0 0 0,-1 1 0,0-1 0,0-1 0,0 1 0,-1 0 0,4-13 1,-3 3 661,-1 1 1,-1-1 0,0-19-1,-1 35-728,0 0-1,0 0 0,0-1 1,0 1-1,0 0 0,0 0 1,0-1-1,0 1 0,0 0 1,0 0-1,0-1 1,0 1-1,0 0 0,0 0 1,0-1-1,0 1 0,-1 0 1,1 0-1,0-1 0,0 1 1,0 0-1,0 0 0,0 0 1,-1-1-1,1 1 1,0 0-1,0 0 0,0 0 1,-1 0-1,1-1 0,0 1 1,0 0-1,-1 0 0,1 0 1,0 0-1,0 0 0,-1 0 1,1 0-1,0 0 1,0 0-1,-1 0 0,1 0 1,0 0-1,0 0 0,-1 0 1,1 0-1,0 0 0,0 0 1,-1 0-1,1 0 0,0 0 1,0 0-1,-1 0 1,1 1-1,0-1 0,0 0 1,0 0-1,-1 0 0,1 0 1,0 1-1,0-1 0,0 0 1,0 0-1,-1 0 0,1 1 1,-13 13-174,11-9 107,0 0 1,0 0-1,0 0 0,1 0 0,0 0 0,0 0 0,0 1 0,1-1 0,-1 0 0,1 1 0,1-1 0,-1 0 0,1 1 0,0-1 0,1 6 0,0-7-121,0-1-1,-1 1 0,1 0 0,0-1 1,1 0-1,-1 1 0,0-1 1,1 0-1,0 0 0,0 0 0,0-1 1,0 1-1,0-1 0,1 0 1,-1 1-1,1-2 0,-1 1 0,1 0 1,0-1-1,5 2 0,-4-1-69,1 0 0,-1-1 0,1 0 0,0 0-1,0 0 1,-1-1 0,1 1 0,0-2 0,0 1-1,0 0 1,0-1 0,-1 0 0,10-3 0,-11 2 367,-1 0 0,1 0 0,0-1 1,-1 1-1,1-1 0,-1 1 0,0-1 1,0 0-1,0-1 0,-1 1 0,1 0 1,-1-1-1,1 1 0,-1-1 0,0 0 0,-1 0 1,1 0-1,-1 0 0,2-4 0,0-5 772,0 0 0,-1 0-1,1-17 1,2-21 2877,-1 49-3152,3 9-633,2 9-133,0 8 51,0-1-571,16 30-1,-22-47 109,1 0-1,-1-1 1,1 0-1,0 0 1,0 0-1,6 4 1,-9-8 382,0 0 1,1 0 0,-1 0-1,0 0 1,1 0-1,-1 0 1,1 0-1,-1 0 1,1-1 0,-1 1-1,1-1 1,0 1-1,-1-1 1,1 0-1,0 1 1,-1-1 0,1 0-1,0 0 1,0 0-1,1-1 1,-1 1 146,0-1 0,0 0-1,0 0 1,0 0 0,-1 0 0,1 0 0,0 0 0,-1-1 0,1 1-1,-1-1 1,0 1 0,1-1 0,-1 1 0,2-4 0,3-6 510,-1 0 0,0-1 0,0 1-1,4-19 1,-5 15-345,31-92 3493,-36 114-3537,1 1 1,-1-1-1,1 0 0,1 1 1,-1-1-1,1 0 0,1 1 1,2 9-1,-3-11-485,1-1 1,0 1-1,0 0 0,1 0 1,-1-1-1,1 0 0,0 1 1,1-1-1,-1 0 0,1-1 0,5 6 1,8 0-2977,7-4-2033</inkml:trace>
  <inkml:trace contextRef="#ctx0" brushRef="#br0" timeOffset="3218.7">2216 526 5042,'0'0'12569,"-3"-16"-11542,-10-49-355,12 64-649,0 0 0,1-1-1,-1 1 1,0 0 0,0 0 0,0-1-1,0 1 1,0 0 0,0 0 0,0 0-1,0 0 1,0 0 0,0 1 0,-1-1-1,1 0 1,0 0 0,-1 1 0,1-1-1,0 1 1,-1-1 0,1 1-1,-1 0 1,1-1 0,-1 1 0,1 0-1,0 0 1,-1 0 0,1 0 0,-1 0-1,1 0 1,-1 1 0,1-1 0,-1 0-1,1 1 1,-3 1 0,-2-1 65,1 0-86,0 0 0,1 0-1,-1 1 1,0-1-1,1 1 1,-1 1 0,1-1-1,-1 1 1,1-1 0,0 1-1,0 0 1,1 1 0,-1-1-1,0 1 1,1-1-1,0 1 1,0 0 0,0 0-1,-2 6 1,1-3-61,0 0 0,1 1-1,0-1 1,0 1 0,1-1 0,0 1 0,0 0-1,1 0 1,0 0 0,1 0 0,0 11 0,0-17-32,0 0 0,0 0 0,1-1 0,-1 1 0,1 0-1,-1 0 1,1-1 0,0 1 0,0 0 0,0-1 0,0 1 0,0-1 0,0 1 0,0-1 0,0 0 0,1 1 0,-1-1 0,3 2 0,0-1-149,-1 0 0,1 0 0,0 0 0,0 0 0,0-1 1,0 0-1,8 2 0,0-2-467,0 0-1,0 0 1,0-1 0,0 0 0,12-3 0,-20 2 776,-1 0 1,0 0-1,1 0 1,-1 0-1,0 0 0,0-1 1,0 0-1,0 0 1,0 1-1,0-2 1,-1 1-1,1 0 0,-1-1 1,1 1-1,-1-1 1,0 1-1,0-1 0,0 0 1,0 0-1,-1 0 1,1 0-1,-1 0 1,0-1-1,0 1 0,0 0 1,1-5-1,1-9 2064,0 0 1,-2 0-1,0-33 0,-1 40-1047,0 10-1069,0 0-1,0 0 0,0-1 0,0 1 1,0 0-1,0 0 0,0-1 0,0 1 1,0 0-1,0 0 0,0 0 0,0-1 1,0 1-1,0 0 0,0 0 1,-1 0-1,1-1 0,0 1 0,0 0 1,0 0-1,0 0 0,-1 0 0,1 0 1,0-1-1,0 1 0,0 0 1,0 0-1,-1 0 0,1 0 0,0 0 1,0 0-1,-1 0 0,1 0 0,0 0 1,0 0-1,0 0 0,-1 0 0,1 0 1,0 0-1,0 0 0,-1 0 1,1 0-1,0 0 0,0 0 0,0 0 1,-1 0-1,1 0 0,0 0 0,0 0 1,0 0-1,-1 1 0,1-1 1,0 0-1,0 0 0,0 0 0,-13 11 487,10-4-504,0 0 0,1 0 0,0 1 0,0-1 0,0 1 0,1-1 0,0 1 0,1 0 0,-1-1 0,2 1 0,1 13 0,-1-8 5,1-1 0,1 0 0,0 0 0,1 0 0,0-1 0,10 20 0,81 109 198,-66-100-575,-1 1 1,26 52 0,-52-91 235,-1 1 0,1 0-1,-1-1 1,0 1 0,0 0 0,0 0 0,-1 0-1,1 0 1,-1 0 0,1 0 0,-1 4-1,-1-6 54,1 0-1,0 0 1,-1 0-1,0 0 1,1-1-1,-1 1 1,0 0-1,1 0 1,-1 0-1,0-1 1,0 1-1,0 0 1,0-1-1,1 1 1,-1-1-1,0 1 1,0-1-1,0 0 1,0 1-1,0-1 1,0 0-1,0 1 0,0-1 1,0 0-1,-1 0 1,1 0-1,0 0 1,0 0-1,0 0 1,0 0-1,-1-1 1,-3 1 56,0 0 0,0 0-1,1-1 1,-1 0 0,0 0 0,1 0 0,-1 0 0,0-1 0,1 0-1,-1 0 1,1 0 0,0 0 0,0-1 0,0 1 0,0-1 0,0 0-1,1 0 1,-1-1 0,1 1 0,0-1 0,-4-5 0,2 1 87,1 0 1,0 0 0,1 0-1,0 0 1,0-1 0,1 1-1,0-1 1,0 0 0,1 0-1,-1-16 1,2 8 75,0 0 0,1 1-1,0-1 1,2 1 0,0-1 0,1 1-1,0 0 1,1 0 0,13-26-1,15-18 249,-23 44-81,0-1 0,-2-1 0,0 0-1,12-36 1,-19 50-174,0-1 0,-1 0-1,1 0 1,-1 1 0,0-10 0,0 13-123,-1 0-1,1 0 1,0 0-1,0 0 1,0 0-1,-1 0 1,1 0-1,0 1 1,-1-1-1,1 0 1,-1 0-1,1 0 1,-1 1-1,1-1 1,-1 0 0,0 0-1,1 1 1,-1-1-1,0 1 1,0-1-1,1 0 1,-1 1-1,0 0 1,0-1-1,0 1 1,0-1-1,0 1 1,1 0 0,-1 0-1,0-1 1,0 1-1,0 0 1,0 0-1,-2 0 1,2 3-40,0 0 1,0 1 0,1-1 0,-1 0-1,1 1 1,0-1 0,-1 0-1,2 1 1,-1 4 0,0-4-29,0-2-26,1 1-1,-1-1 1,1 1 0,-1-1-1,1 1 1,0-1-1,-1 1 1,1-1 0,0 0-1,1 0 1,-1 1-1,0-1 1,1 0 0,-1 0-1,1 0 1,0 0-1,0 0 1,-1-1 0,1 1-1,0 0 1,1-1-1,-1 0 1,0 1 0,0-1-1,0 0 1,1 0-1,3 1 1,2 0-286,0 1 0,0-1 1,1-1-1,-1 0 0,0 0 1,1-1-1,9 0 0,-16 0 381,0-1 0,-1 1 0,1-1 0,0 1 1,-1-1-1,1 0 0,-1 0 0,1 1 0,-1-1 0,1 0 0,-1-1 0,0 1 0,1 0 0,-1 0 1,0 0-1,0-1 0,0 1 0,0-1 0,0 1 0,0-1 0,0 1 0,-1-1 0,1 1 0,0-1 0,-1 0 1,1 1-1,-1-1 0,0 0 0,1-3 0,0-8 464,1 1 1,-2-27-1,0 26 121,-1 8-389,1-1-1,0 1 0,-1 0 1,0 0-1,0 0 1,0 0-1,-1 0 1,0 1-1,-4-9 1,5 11-138,0 0 1,0 0-1,-1 0 1,1 1-1,-1-1 1,1 0-1,-1 1 1,1-1 0,-1 1-1,0 0 1,0 0-1,1-1 1,-1 1-1,0 0 1,0 1-1,0-1 1,0 0-1,-1 1 1,1-1-1,0 1 1,0-1-1,0 1 1,0 0-1,-1 0 1,-3 0-1,5 1-61,0-1 0,0 1-1,0-1 1,0 1-1,0-1 1,1 1-1,-1-1 1,0 1 0,0 0-1,1-1 1,-1 1-1,0 0 1,1 0-1,-1 0 1,0-1-1,1 1 1,-1 0 0,1 0-1,0 0 1,-1 0-1,1 0 1,0 0-1,-1 0 1,1 2 0,-4 28-60,3-27 52,0 13 82,0 1-1,1-1 1,1 1-1,0-1 0,2 0 1,0 1-1,1-1 1,9 26-1,-10-37-233,0 1 0,0-1-1,1 1 1,0-1-1,0 0 1,0-1 0,1 1-1,0-1 1,0 0-1,6 5 1,-5-6-483,-1-1 0,1 0 0,-1 0 0,1 0 0,0-1-1,0 1 1,0-2 0,0 1 0,0-1 0,0 0 0,1 0 0,-1 0 0,7-1 0,13 0-7970</inkml:trace>
  <inkml:trace contextRef="#ctx0" brushRef="#br0" timeOffset="3484.96">2974 573 10165,'0'0'14654,"0"6"-14395,-2 13 76,2 1 0,0-1 0,1 1-1,1-1 1,8 32 0,-10-44-1633</inkml:trace>
  <inkml:trace contextRef="#ctx0" brushRef="#br0" timeOffset="4230.03">3091 157 4578,'0'0'16216,"0"-3"-14712,0-6 1154,1 20-1985,3 42-978,5-14 352,2 0 1,1 0-1,3-2 1,0 0-1,38 64 1,-49-96-57,-1 0 1,1 0-1,1 0 0,-1-1 1,1 1-1,0-1 0,-1-1 1,2 1-1,-1 0 0,0-1 1,9 3-1,-13-5 6,1 0 0,0 0 0,0-1 0,0 1 0,0-1 0,0 1 0,0-1 0,0 0 0,0 0 0,0 0 0,0 0 0,0 0 0,0 0 0,0-1 0,0 1 0,-1-1 0,1 1 0,0-1 0,0 0 0,0 0 0,0 1 0,-1-1 0,1 0 0,0-1 0,-1 1 0,1 0 0,-1 0 0,1-1 0,-1 1 0,0-1 0,0 1 0,1-1 0,-1 0 0,0 1 0,0-1 0,-1 0 0,1 0 0,1-2 0,4-15 20,0 0 1,-1 1-1,-1-1 1,-1-1 0,1-25-1,-4-104 140,-2 70 176,2 73-208,0 5-133,0 16-515,0 21 0,1 46-1886,-1-75 1711,2 0 0,-1 1 0,1-1 0,-1 0-1,2-1 1,-1 1 0,1 0 0,0-1-1,4 7 1,15 16-5537</inkml:trace>
  <inkml:trace contextRef="#ctx0" brushRef="#br0" timeOffset="6129.6">3619 379 9060,'0'0'12979,"-7"-9"-12408,-28-26-293,33 34-264,1 0 1,-1 0-1,1 0 1,-1 0-1,0 0 1,1 0-1,-1 1 1,0-1-1,1 1 0,-1-1 1,0 1-1,0 0 1,0 0-1,0-1 1,1 1-1,-1 0 1,0 1-1,0-1 1,0 0-1,1 1 1,-1-1-1,0 1 0,0-1 1,1 1-1,-1 0 1,0-1-1,-1 2 1,-2 2 5,-1 0 0,1 0 0,0 0 0,0 1 0,-5 6 1,9-9-24,-5 5-7,0 0 0,1 0 1,1 1-1,-1 0 0,1 0 0,0 1 1,1-1-1,0 1 0,0-1 0,1 1 1,0 0-1,1 0 0,0 0 0,0 0 1,1 0-1,1 9 0,-1-16-2,0-1 0,0 1 0,0-1-1,0 1 1,1-1 0,-1 1 0,1-1 0,-1 1-1,1-1 1,-1 0 0,1 1 0,0-1-1,0 0 1,0 0 0,0 1 0,0-1-1,0 0 1,0 0 0,0 0 0,2 1 0,0 0-20,0 0 0,0 0 0,1-1 1,-1 1-1,0-1 0,1 0 1,-1 0-1,8 0 0,-6 0-15,1 0 0,0-1 1,0 0-1,0 0 0,0-1 0,0 0 0,-1 0 0,1 0 0,0 0 1,-1-1-1,9-4 0,-10 3 55,1 0 0,-1 0 0,0-1 0,0 1 0,0-1 0,0 0 0,-1 0 0,0-1 0,1 1 0,-2-1 0,1 1 0,0-1 0,-1 0 0,2-6 0,-1 0 479,0 0 0,0 0 1,-1 0-1,-1 0 1,0-21-1,-1 32-308,0 16-510,0-14 330,-1 8-95,0-1 0,1 1 1,0-1-1,1 1 0,0-1 0,3 15 0,-3-22-10,1 1 0,-1 0-1,0-1 1,1 1 0,-1-1 0,1 1-1,0-1 1,0 0 0,0 0 0,0 0-1,0 0 1,0 0 0,1 0 0,-1 0-1,1-1 1,-1 1 0,1-1 0,0 0-1,-1 0 1,1 0 0,0 0 0,0 0-1,0 0 1,0-1 0,-1 0 0,4 1 0,0-1-71,-1 1 1,0-1 0,1 0-1,-1 0 1,0-1 0,1 1 0,-1-1-1,0-1 1,0 1 0,0-1 0,0 0-1,0 0 1,0 0 0,0 0 0,-1-1-1,9-6 1,-3 0 171,-1 0 0,0 0-1,0-1 1,-1-1 0,13-21-1,-10 14 334,-1-1 0,-1 0 0,-1-1-1,-1 0 1,0 0 0,-1-1 0,-2 1-1,0-1 1,-1 0 0,-1 0 0,-1-1-1,-2-25 1,1 46-275,1 1 1,-1-1-1,0 0 0,0 0 0,0 0 1,0 0-1,0 0 0,0 0 0,0 0 1,-1 1-1,1-1 0,0 0 0,0 0 1,-1 0-1,1 0 0,0 1 1,-1-1-1,1 0 0,-1 0 0,1 1 1,-1-1-1,1 0 0,-1 0 0,0 1 1,1-1-1,-1 1 0,0-1 0,0 1 1,1-1-1,-1 1 0,0-1 0,0 1 1,0 0-1,1-1 0,-1 1 1,0 0-1,-1 0 0,1 0-42,0 0 0,-1 1 0,1-1 0,0 1 0,0 0 0,0-1 0,-1 1 0,1 0-1,0 0 1,0 0 0,0-1 0,0 1 0,1 0 0,-1 0 0,0 1 0,0-1 0,0 0 0,1 0 0,-1 0 0,1 0 0,-1 1 0,1-1 0,-1 2-1,-4 19-16,2 1-1,0-1 0,1 1 0,2 0 0,0-1 0,5 34 0,-4-43-12,1-1 0,1 1-1,0 0 1,0-1-1,1 1 1,1-1-1,6 12 1,-9-20-48,0 0 0,1 0 0,-1 0 1,1-1-1,0 1 0,0 0 0,0-1 1,1 0-1,-1 0 0,1 0 0,0 0 1,-1-1-1,1 1 0,1-1 0,-1 0 0,0 0 1,0-1-1,1 1 0,-1-1 0,1 0 1,-1 0-1,8 1 0,-7-2 54,-1 0 0,1 0 0,0 0-1,-1-1 1,1 0 0,0 1 0,-1-1 0,1-1 0,-1 1 0,0-1-1,1 0 1,-1 0 0,0 0 0,0 0 0,0-1 0,0 0-1,-1 0 1,1 0 0,-1 0 0,1 0 0,-1-1 0,0 1 0,-1-1-1,1 0 1,0 0 0,-1 0 0,2-5 0,2-1 73,-1-1-1,-1 1 1,0-1 0,0 0-1,-1 0 1,-1 0 0,2-14-1,-1-9 1105,-1-36 0,-2 57-640,-3 66-864,1-31 293,2 0 0,0 1-1,4 26 1,-4-43-94,2 0 1,-1 0-1,1 0 0,0 0 1,0 0-1,0-1 0,1 1 0,0-1 1,0 0-1,0 0 0,1 0 1,-1 0-1,1-1 0,0 1 0,1-1 1,7 7-1,-9-10 55,0 1 1,0 0-1,0-1 0,1 0 1,-1 0-1,0 0 0,0 0 1,1 0-1,-1-1 0,0 1 1,1-1-1,-1 0 0,1 0 1,-1 0-1,0 0 0,1-1 1,-1 0-1,0 1 0,1-1 0,-1 0 1,0-1-1,0 1 0,0 0 1,0-1-1,0 0 0,0 0 1,0 0-1,-1 0 0,1 0 1,-1 0-1,1-1 0,-1 1 1,0-1-1,3-3 0,10-19 1185,17-31 1,-28 47-802,0 0 1,-1 0 0,1 0 0,-2 0 0,1 0-1,-1-1 1,1-16 392,-3 57-968,0-29 277,-1 12-130,1 0-1,1 0 1,1 0 0,0 0-1,4 16 1,-5-26 9,0-1 0,1 0 0,-1 0 0,0 0 0,1 0 0,0 0 0,0-1 0,0 1 0,0 0 0,0-1 0,0 1 0,1-1 0,-1 0 0,1 0 0,-1 0 0,1 0 0,0 0 0,0-1 0,0 1 1,0-1-1,0 0 0,0 0 0,0 0 0,1 0 0,-1 0 0,0-1 0,1 1 0,2-1 0,-1 0-2,-1 0-1,0 0 1,1 0 0,-1 0 0,0-1-1,1 1 1,-1-1 0,0-1 0,0 1 0,0 0-1,0-1 1,0 0 0,0 0 0,5-4-1,-4 2 255,-1 0-1,0 0 0,0-1 0,0 1 0,-1-1 1,1 0-1,-1 0 0,-1 0 0,1-1 0,2-7 1,-1 3 544,0-1 0,0-1 1,-2 1-1,1 0 0,-1-1 0,-1 1 1,0-16-1,-1 26-296,1 1-203,0 0-149,-1 0-185,0 10-450,0 1-1,1-1 1,0 0 0,6 21-1,-7-30 529,1 1 0,-1 0 0,0-1 0,1 1 0,-1-1 0,1 0 0,0 1 0,0-1 0,-1 1-1,1-1 1,0 0 0,0 1 0,0-1 0,0 0 0,1 0 0,-1 0 0,0 0 0,0 0 0,1 0 0,-1 0 0,0-1-1,1 1 1,-1 0 0,1-1 0,-1 1 0,1-1 0,-1 1 0,1-1 0,0 0 0,-1 0 0,1 0 0,-1 0 0,1 0-1,0 0 1,-1 0 0,1 0 0,-1 0 0,1-1 0,-1 1 0,1-1 0,-1 1 0,1-1 0,1-1 0,-1 1 91,-1-1 0,1 1 0,0-1 0,-1 0 0,0 1 0,1-1-1,-1 0 1,0 0 0,0 0 0,0 0 0,0 0 0,0-1 0,0 1 0,0 0 0,-1 0 0,1-4 0,5-39 854,-5 37-500,-1 2-32,1 1-1,-1-1 1,0 1-1,-1 0 0,-1-9 1,2 13-298,-1-1 0,1 1 0,0 0 1,-1 0-1,1 0 0,-1 0 0,0 0 1,1 0-1,-1 0 0,0 0 0,0 0 0,1 1 1,-1-1-1,0 0 0,0 0 0,0 1 0,0-1 1,0 0-1,0 1 0,0-1 0,0 1 1,0 0-1,0-1 0,-1 1 0,1 0 0,0-1 1,0 1-1,0 0 0,0 0 0,-1 0 0,0 0 1,0 0-28,0 0 1,0 0 0,0 0 0,0 0-1,0 1 1,0-1 0,0 1 0,0-1-1,0 1 1,0-1 0,0 1 0,0 0-1,0 0 1,0 0 0,1 0 0,-1 1-1,0-1 1,1 0 0,-1 1 0,-1 1-1,1 1-20,-1 0 0,1 1-1,0-1 1,0 1 0,1-1 0,-1 1-1,0 8 1,-2 5 20,1-1-1,1 1 1,1 0 0,0 0 0,4 25-1,-3-35-53,1-1 0,0 1-1,1-1 1,0 1 0,0-1-1,1 0 1,0 1 0,0-1 0,1 0-1,-1-1 1,1 1 0,1-1-1,0 0 1,10 11 0,-12-14-17,0-1 0,0 1-1,0-1 1,0 0 0,1 0 0,-1-1 0,1 1 0,-1 0 0,1-1 0,-1 0-1,1 0 1,0 0 0,0 0 0,0-1 0,0 0 0,-1 1 0,1-2-1,0 1 1,0 0 0,0-1 0,0 1 0,5-3 0,-4 1 66,0 0 1,-1 0-1,1 0 1,-1-1-1,0 0 1,0 0-1,0 0 1,0 0-1,-1-1 1,1 1-1,-1-1 1,0 0-1,0 0 1,0 0-1,0-1 1,3-7-1,1-6 219,0-1-1,-1 0 1,-1-1-1,0 0 0,2-29 1,-2-103 2399,-5 134-1894,0 38-1093,0-12 369,1 0-1,0 0 1,0 0-1,1 0 0,0-1 1,0 1-1,1-1 0,0 1 1,4 6-1,6 9 85,23 30-1,-25-40-70,-1 1-1,-1 0 0,0 1 1,-1 0-1,-1 0 0,6 18 1,-12-32-54,-1 0 1,1 0 0,-1 0 0,0 0 0,1 1 0,-1-1-1,0 0 1,0 0 0,0 1 0,0-1 0,0 0 0,0 0-1,0 1 1,0-1 0,0 0 0,0 0 0,-1 0-1,1 1 1,-1-1 0,1 0 0,-1 0 0,1 0 0,-1 0-1,1 0 1,-1 0 0,0 0 0,0 0 0,1 0 0,-1 0-1,0 0 1,0 0 0,0-1 0,0 1 0,0 0 0,0-1-1,-2 2 1,-3-1-180,0 0 0,0 0 0,0 0 0,1-1-1,-1 1 1,-9-2 0,1 1-265,-2 0-471,-24-1-2407,38 1 2904,0-1-1,1 1 1,-1-1-1,0 1 0,0-1 1,0 0-1,1 0 1,-1 0-1,0 0 1,-2-2-1,-8-15-7709</inkml:trace>
  <inkml:trace contextRef="#ctx0" brushRef="#br0" timeOffset="6647.42">5220 23 4018,'0'0'17645,"0"0"-17636,0 0 1,0 0-1,0 0 0,-1-1 0,1 1 0,0 0 0,0 0 0,0 0 0,-1-1 0,1 1 1,0 0-1,0 0 0,0-1 0,0 1 0,0 0 0,0 0 0,0-1 0,-1 1 1,1 0-1,0 0 0,0-1 0,0 1 0,0 0 0,0-1 0,0 1 0,0 0 1,0 0-1,1-1 0,-1 1 0,0 0 0,0 0 0,0-1 0,0 1 0,0 0 1,0 0-1,0-1 0,1 1 0,-1 0 0,0 0 0,0-1 0,0 1 0,0 0 1,1 0-1,-1 0 0,0 0 0,0-1 0,1 1 0,-1 0 0,0 0 0,109 9 472,-79-5-312,-1-1-1,1-1 1,34-3 0,-64 0-52,1 1 1,-1 0-1,1 0 1,-1 0-1,1 0 1,-1 0-1,0 0 1,1-1-1,-1 1 1,1 0-1,-1 0 1,1-1-1,-1 1 1,0 0-1,1-1 1,-1 1-1,1 0 1,-1-1-1,0 1 1,0-1-1,1 1 1,-1 0-1,0-1 1,0 1-1,1-1 1,-1 1-1,0-1 1,0 1-1,0-1 1,0 1-1,0-1 1,0 1-1,1-1 1,-1 1-1,-1-1 1,1 1-1,0-2 1,0 2-29,0 24-159,0 18 122,1 0-1,11 71 1,22 33 230,13 67-913,-47-213 582,0 0 1,0 1-1,0-1 1,0 0 0,0 1-1,0-1 1,0 0 0,0 1-1,0-1 1,-1 0-1,1 1 1,0-1 0,0 0-1,0 1 1,0-1 0,0 0-1,-1 1 1,1-1-1,0 0 1,0 0 0,0 1-1,-1-1 1,1 0 0,0 0-1,-1 1 1,1-1-1,0 0 1,0 0 0,-1 0-1,1 1 1,0-1 0,-1 0-1,-16 2-770,-21-8-195,37 6 903,-51-14-2306,-7-4-2430</inkml:trace>
  <inkml:trace contextRef="#ctx0" brushRef="#br0" timeOffset="7818.55">1095 10 3890,'0'0'11682,"0"0"-11619,0 0 0,0-1-1,0 1 1,0 0 0,0 0-1,0-1 1,0 1 0,1 0-1,-1 0 1,0-1 0,0 1-1,0 0 1,0-1 0,0 1-1,0 0 1,0 0 0,0-1-1,0 1 1,0 0 0,-1 0-1,1-1 1,0 1 0,0 0-1,0 0 1,0-1 0,0 1-1,0 0 1,-1 0 0,1-1-1,0 1 1,0 0 0,0 0-1,0 0 1,-1-1 0,1 1-1,0 0 1,0 0 0,-1 0-1,-8 0 333,-1 1 0,1 1 0,0-1 0,0 2 0,0-1 0,-13 6 0,-56 29 386,20-9-282,29-15-388,8-4 25,1 0-1,-43 11 0,62-19-43,0 0-1,0 1 1,1-1-1,-1 0 1,0 0-1,1 1 1,-1-1-1,1 1 1,0-1-1,0 0 1,-1 1-1,1-1 1,0 1-1,0-1 1,0 1 0,0-1-1,1 1 1,-1-1-1,1 3 1,-1-1 182,3 18 104,0-1 0,8 24-1,1 2 3,68 239 413,-20-86-393,-56-180-368,0-1 1,-1 1-1,-1 0 1,0 23-1,35-41-96,-26-1-503,18-2-2495,-28 2 2511,0-1 0,0 1 0,0-1 0,0 1 0,0-1 0,0 1 0,-1-1 0,1 0 1,0 0-1,0 1 0,0-1 0,-1 0 0,1 0 0,1-2 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5:00.461"/>
    </inkml:context>
    <inkml:brush xml:id="br0">
      <inkml:brushProperty name="width" value="0.05" units="cm"/>
      <inkml:brushProperty name="height" value="0.05" units="cm"/>
      <inkml:brushProperty name="color" value="#F6630D"/>
    </inkml:brush>
  </inkml:definitions>
  <inkml:trace contextRef="#ctx0" brushRef="#br0">0 209 6627,'0'1'14305,"0"-1"-14300,0 0-1,0 0 1,0 1-1,0-1 1,0 0-1,0 1 1,0-1-1,0 0 1,1 0-1,-1 1 1,0-1-1,0 0 1,0 0 0,0 1-1,0-1 1,1 0-1,-1 0 1,0 1-1,0-1 1,0 0-1,1 0 1,-1 0-1,0 0 1,0 1-1,1-1 1,-1 0-1,0 0 1,0 0-1,1 0 1,-1 0-1,0 0 1,0 0-1,1 1 1,-1-1-1,0 0 1,1 0-1,-1 0 1,0 0 0,0 0-1,1 0 1,-1-1-1,0 1 1,1 0-1,-1 0 1,1 0-1,0 0 12,417 7-176,-410-7-220,51-5-2755,-55 4 2466,0 1-1,0-1 0,0 0 0,0-1 1,0 1-1,0-1 0,0 0 0,-1 0 1,1 0-1,-1 0 0,6-5 0,0-8-5557</inkml:trace>
  <inkml:trace contextRef="#ctx0" brushRef="#br0" timeOffset="200.48">433 114 3089,'0'0'14111,"1"0"-14057,-1 0 0,1-1 0,-1 1 0,1 0 0,0-1 0,-1 1 1,1 0-1,-1 0 0,1 0 0,0 0 0,-1-1 0,1 1 0,0 0 0,-1 0 0,1 0 0,-1 0 0,1 0 1,0 0-1,-1 0 0,1 1 0,0-1 0,-1 0 0,1 0 0,-1 0 0,1 1 0,0-1 0,-1 0 1,1 1-1,13 5 165,-1 1 1,0 0-1,-1 1 1,0 1-1,14 12 1,-18-15-246,-1 0 1,-1 1 0,1 0 0,-1 0-1,-1 1 1,1 0 0,-1 0 0,0 0-1,4 12 1,-8-17-122,0-1 0,0 1-1,0 0 1,-1-1 0,1 1 0,-1 0 0,1 0-1,-1-1 1,0 1 0,0 0 0,-1 0-1,1-1 1,0 1 0,-1 0 0,0 0 0,-1 3-1,1-4-83,-1 0 0,1 0 0,-1 0 0,1 0 0,-1 0 0,0-1 0,0 1-1,0-1 1,0 1 0,0-1 0,0 0 0,0 1 0,-1-1 0,1 0 0,0-1 0,-1 1-1,1 0 1,-3 0 0,-24 3-3616</inkml:trace>
  <inkml:trace contextRef="#ctx0" brushRef="#br0" timeOffset="764.57">1156 154 11333,'0'0'11942,"-2"7"-11742,-3 16-168,0 0 1,2 1-1,0 38 0,6 78 260,-3-140-291,0 8 35,1-1 0,-1 0 0,1 1-1,1-1 1,-1 0 0,1 0 0,3 8 0,-2-14 229,-1-8-162,0-10 2,-2-101 135,-2 70-196,3 0-1,1 0 1,3 1 0,11-53-1,-4 72 76,-12 27-117,0 1 0,0 0 0,1 0 0,-1 0 0,0-1-1,0 1 1,0 0 0,1 0 0,-1 0 0,0-1-1,0 1 1,1 0 0,-1 0 0,0 0 0,1 0-1,-1 0 1,0 0 0,0 0 0,1 0 0,-1 0 0,0 0-1,1 0 1,-1 0 0,0 0 0,1 0 0,-1 0-1,0 0 1,0 0 0,1 0 0,10 13-109,59 156 497,-2-4-284,-31-88-1706,-36-76 1859,-24 2-15520</inkml:trace>
  <inkml:trace contextRef="#ctx0" brushRef="#br0" timeOffset="1399.21">1190 336 1393,'0'0'18059,"-2"-5"-17368,1 4-689,1 1 1,-1-1 0,1 0-1,0 1 1,-1-1 0,1 0 0,0 1-1,-1-1 1,1 0 0,0 1 0,0-1-1,0 0 1,0 0 0,0 1 0,0-1-1,0 0 1,0 0 0,0 1 0,0-1-1,0 0 1,0 1 0,1-1-1,-1 0 1,0 0 0,0 1 0,1-1-1,-1 0 1,0 1 0,1-1 0,-1 1-1,1-1 1,-1 1 0,1-1 0,-1 0-1,1 1 1,-1 0 0,2-1 0,2 0 12,-1 1 0,1 0 0,0 0 0,0 0 1,-1 1-1,1 0 0,0-1 0,0 1 0,4 2 1,40 10-852,93 11 1,-12-17-10407,-126-7 10783,0 0 0,0 0 0,0 0 0,0-1 0,0 1 0,0-1 0,0 0 0,0 0 0,0 0-1,0 0 1,3-3 0,-4 3 647,0-1 0,0 0 0,0 1 0,0-1 0,0 0 0,0 0 0,-1 0 0,1 0 0,-1 0 0,0-1 0,2-2 0,0-3 1642,-1 0 1,0 0-1,0-1 0,-1 1 0,0 0 1,-1-1-1,0-10 0,0 18-1736,-1-1 0,1 0 0,-1 1 0,1-1-1,-1 1 1,0-1 0,1 0 0,-1 1 0,0-1-1,0 1 1,0 0 0,-1-1 0,1 1 0,0 0 0,0 0-1,-1 0 1,1 0 0,0 0 0,-1 0 0,1 0-1,-1 0 1,0 0 0,1 1 0,-1-1 0,1 1-1,-1-1 1,0 1 0,0 0 0,1-1 0,-1 1 0,-2 0-1,1 0 45,-1-1 0,1 1 0,-1 0 0,0 0 0,1 0 0,-1 0 0,1 1 0,-1-1 0,1 1 0,-1 0 0,1 0 0,-1 1 0,1-1 0,-6 4 0,5-1-144,0 0-1,0 0 1,1 1-1,-1-1 1,1 1-1,1 0 1,-1 0-1,0 0 1,1 0 0,0 0-1,1 0 1,-1 1-1,1-1 1,-1 7-1,-1 10-65,1 1-1,1 24 0,1-40 52,0-3-125,1 0 0,-1 0 1,0 0-1,1-1 0,0 1 1,0 0-1,0 0 0,1 0 0,-1-1 1,1 1-1,0-1 0,0 1 1,0-1-1,0 0 0,0 0 1,1 0-1,0 0 0,0 0 0,-1-1 1,1 1-1,1-1 0,-1 1 1,0-1-1,1 0 0,-1-1 1,1 1-1,-1-1 0,1 1 0,0-1 1,0 0-1,-1 0 0,1-1 1,0 1-1,0-1 0,0 0 1,0 0-1,0 0 0,0 0 0,0-1 1,0 0-1,-1 1 0,1-1 1,4-2-1,-3 1 179,-2 0 0,1 0 0,0 0 1,0-1-1,-1 1 0,1-1 0,-1 0 0,0 0 0,1 0 1,-2-1-1,1 1 0,0-1 0,-1 1 0,1-1 0,-1 0 1,0 0-1,2-7 0,1 0 248,-1 0-1,-1-1 1,0 0 0,-1 0-1,2-17 1,-2 8 172,-1 1-1,-1-1 1,-1 1 0,0-1-1,-1 1 1,-2-1-1,0 1 1,-1 0 0,-1 1-1,-1-1 1,-10-21 0,17 41-420,0-1-1,-1 1 1,1-1 0,0 0 0,0 1-1,0-1 1,-1 1 0,1-1 0,0 1-1,-1-1 1,1 1 0,-1-1 0,1 1 0,0 0-1,-1-1 1,1 1 0,-1-1 0,1 1-1,-1 0 1,1 0 0,-1-1 0,1 1 0,-1 0-1,0 0 1,0-1 0,-5 14 59,4 34-501,2-39 495,-1 13-213,1 1 1,2 0-1,0-1 0,1 1 0,1-1 0,1 0 0,1 0 0,0 0 0,2-1 0,1 0 0,0 0 0,1-1 0,17 23 1,-23-37-389,-1 0 1,1-1-1,0 0 1,0 0-1,1 0 1,6 5-1,-8-7-123,0-1 0,0 1 0,0-1 0,0 0 0,0 0 0,0 0 0,0 0 1,4 0-1,15 0-7134</inkml:trace>
  <inkml:trace contextRef="#ctx0" brushRef="#br0" timeOffset="1850.48">1918 273 10261,'0'0'14070,"-15"-5"-13822,-47-13-106,61 18-140,-1 0 0,1 0 0,-1 0 0,1 0 0,-1 0 0,1 1 0,-1-1 0,1 0 0,-1 1 0,1-1 1,-1 1-1,1-1 0,0 1 0,-1 0 0,1 0 0,0-1 0,0 1 0,-1 0 0,1 0 0,0 0 0,0 0 0,0 1 1,0-1-1,-1 3 0,-13 30 21,13-29-24,-2 12-50,1-1-1,1 1 1,0-1-1,1 1 0,2 28 1,-1-42-51,1 1 0,-1-1 1,1 0-1,0 0 0,0 0 0,0 0 0,0 0 1,1 0-1,-1-1 0,1 1 0,0 0 0,0-1 1,0 1-1,0-1 0,0 1 0,1-1 1,-1 0-1,1 0 0,-1 0 0,1-1 0,0 1 1,-1 0-1,1-1 0,0 0 0,6 2 1,-6-2-25,1 1 0,0-1 0,0 0 0,-1-1 0,1 1 0,0-1 0,0 0 0,0 0 1,0 0-1,0 0 0,-1-1 0,1 1 0,0-1 0,0 0 0,0 0 0,-1-1 0,1 1 1,-1-1-1,1 0 0,-1 0 0,6-3 0,-4-1 148,0 1-1,-1-1 1,1 0 0,-1 0-1,0 0 1,-1 0 0,1-1-1,-1 0 1,0 0-1,-1 0 1,0 0 0,0 0-1,2-14 1,-1-10 476,-1 0 0,-2-32-1,-1 28 159,0 9-119,-1-1 0,-1 0 0,-1 1 0,-2 0 0,-1 0 0,-14-38 0,18 128-529,4-10 191,10 78 1,-7-105-614,13 38 0,-12-48-731,2-1 1,-1 0-1,12 19 0,-5-20-4540,3-8-5581</inkml:trace>
  <inkml:trace contextRef="#ctx0" brushRef="#br0" timeOffset="2862.51">2396 288 9620,'0'0'16112,"-2"-5"-15581,2 4-525,0 0 0,0 0-1,0 1 1,0-1 0,0 0 0,0 1 0,0-1 0,0 0 0,-1 1 0,1-1 0,0 0 0,0 1 0,-1-1 0,1 0-1,-1 1 1,1-1 0,0 1 0,-1-1 0,1 0 0,-1 1 0,1 0 0,-1-1 0,-1 0 0,-3 16-3,-1 42-28,5-37-27,0 0 0,2 1 0,0-1 0,7 36 0,-8-52-67,1 0 0,0 0 0,0 0 0,1 0-1,-1 0 1,1-1 0,0 1 0,0 0 0,0-1 0,0 0 0,0 1 0,1-1 0,0 0-1,-1 0 1,1 0 0,0-1 0,1 1 0,-1-1 0,0 0 0,1 0 0,-1 0 0,1 0 0,0 0-1,0-1 1,-1 0 0,1 1 0,0-1 0,0-1 0,0 1 0,0-1 0,5 1 0,-6-1 100,1 0 0,-1 1 1,0-1-1,0 0 1,0 0-1,0-1 0,0 1 1,0-1-1,0 0 1,0 1-1,0-1 1,0-1-1,0 1 0,0 0 1,-1-1-1,1 1 1,0-1-1,-1 0 0,1 0 1,-1 0-1,0 0 1,0 0-1,0 0 0,0-1 1,0 1-1,0-1 1,0 0-1,-1 1 1,2-6-1,5-8 455,-2-1-1,0 0 1,-1-1 0,-1 1-1,0-1 1,-2 0 0,0 0-1,-1 0 1,-1-23 0,0 41-215,0 6-490,0 19 32,-1-9 176,0 0 0,2 0 0,0 0 0,1 0 0,4 16 0,-5-29-183,0 0 0,0 1 1,0-1-1,0 0 0,1 0 0,-1 0 1,1 0-1,0-1 0,0 1 0,0 0 1,0-1-1,0 1 0,1-1 1,-1 0-1,1 0 0,-1 0 0,1 0 1,0 0-1,0-1 0,0 1 0,0-1 1,0 0-1,0 1 0,0-2 1,0 1-1,1 0 0,-1 0 0,0-1 1,1 0-1,4 0 0,-5 0-94,0 0 1,0 0-1,1 0 0,-1-1 0,0 1 0,0-1 1,0 0-1,0 0 0,0 0 0,0 0 0,0 0 0,0-1 1,0 0-1,-1 1 0,1-1 0,-1 0 0,1 0 1,3-5-1,-2 3 281,-1-2 1,0 1-1,0 0 0,0-1 1,-1 1-1,0-1 1,0 0-1,0 0 0,1-7 1,1-19 3216,0 0 0,-2-58 1,-2 69-1509,-2-4 408,2 24-1962,0 0 0,-1 0 0,1 1 0,0-1 1,0 0-1,0 0 0,0 1 0,-1-1 0,1 0 0,0 1 0,-1-1 0,1 0 0,0 1 0,-1-1 0,1 0 0,-1 1 0,1-1 0,-1 1 0,1-1 0,-1 1 0,1-1 1,-1 1-1,0-1 0,1 1 0,-1 0 0,0-1 0,1 1 0,-1 0 0,-1-1 0,1 2-93,0 0-1,1-1 1,-1 1 0,0 0-1,0 0 1,0-1-1,1 1 1,-1 0 0,1 0-1,-1 0 1,0 0 0,1 0-1,0 0 1,-1 0 0,1 0-1,0 0 1,-1 0-1,1 0 1,0 2 0,-6 27-49,5-27 46,-5 48-6,3 0 0,3 73 0,1-72 88,0-21-236,0-1 1,2 1-1,2-1 0,0 0 1,17 50-1,-22-79 95,1 0 0,-1 0 0,1 0 0,-1 1-1,1-1 1,-1 0 0,1 0 0,0 0 0,0 0 0,-1 0 0,1 0 0,0 0 0,0 0-1,0 0 1,0 0 0,1 0 0,-1-1 55,-1 0 1,1 0-1,-1 0 0,1 0 0,-1 0 0,1 0 0,-1 0 1,1 0-1,-1 0 0,1 0 0,-1 0 0,0 0 1,1-1-1,-1 1 0,1 0 0,-1 0 0,1 0 1,-1-1-1,0 1 0,1 0 0,-1-1 0,0 1 1,1 0-1,-1-1 0,0 1 0,0-1 0,1 0 1,2-3 55,-1 0 0,0-1 1,0 1-1,0-1 1,-1 1-1,2-8 1,1-9-18,-2-1 1,0 0-1,-1 1 0,-1-1 1,-1 0-1,-5-24 1,-34-126 53,28 130 200,1 0 0,3-1 0,1 0 1,-1-48-1,7 89-276,1 0 1,0 0 0,0 0-1,0 0 1,1 0 0,-1 0 0,0 0-1,1 0 1,-1 0 0,1 0 0,0 0-1,0 0 1,0 1 0,0-1 0,0 0-1,0 0 1,0 1 0,0-1-1,1 1 1,-1-1 0,1 1 0,-1 0-1,3-3 1,1 3-24,-1-1 0,0 0 0,1 1 1,-1 0-1,0 0 0,1 1 0,-1-1 0,1 1 0,6 0 0,-6 1 12,0 0-1,0 0 0,-1 0 1,1 1-1,-1-1 0,1 1 0,-1 0 1,0 0-1,0 1 0,0-1 1,0 1-1,0 0 0,0 0 0,-1 0 1,1 1-1,-1-1 0,0 1 1,0 0-1,0 0 0,-1 0 0,3 5 1,1 2-8,0 0 1,-1-1 0,-1 2-1,1-1 1,-2 0-1,0 1 1,3 19 0,-4-18-20,-1 0 0,-1 0 0,0 0 1,-1 0-1,0 0 0,-4 17 0,3-25-35,1 0-1,-2 1 1,1-1 0,0-1-1,-1 1 1,0 0-1,0 0 1,0-1-1,-1 0 1,0 0 0,1 0-1,-2 0 1,1 0-1,0-1 1,-1 0-1,1 0 1,-7 4 0,-22 8-581,10-11-2794</inkml:trace>
  <inkml:trace contextRef="#ctx0" brushRef="#br0" timeOffset="3098.4">3349 335 2369,'0'0'22090,"0"15"-22058,0-2-32,0 4-144,0 2-1953,0-4-3938</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6:07.489"/>
    </inkml:context>
    <inkml:brush xml:id="br0">
      <inkml:brushProperty name="width" value="0.05" units="cm"/>
      <inkml:brushProperty name="height" value="0.05" units="cm"/>
      <inkml:brushProperty name="color" value="#F6630D"/>
    </inkml:brush>
  </inkml:definitions>
  <inkml:trace contextRef="#ctx0" brushRef="#br0">179 27 5683,'0'0'10845,"-5"-5"-10288,-19-15-239,24 19-315,0 1 0,-1 0 0,1 0 0,0 0 0,-1 0 0,1-1 0,0 1 0,-1 0 0,1 0 0,0 0 0,-1 0 0,1 0 0,-1 0 0,1 0 0,0 0 0,-1 0 0,1 0 0,-1 0 0,1 1 0,0-1 0,-1 0 0,1 0 0,0 0 0,-1 0 0,1 0 0,0 1 0,-1-1 0,1 0 0,0 0 0,0 1 0,-1-1 0,1 0 0,0 1 0,0-1 0,-1 0 0,1 0 0,0 1 0,0-1 0,0 1 0,-1-1 0,1 0 0,0 1 0,0-1 0,0 0 0,0 1 0,0 0 0,-6 20 41,5-18-13,-5 26 30,2-1 0,0 2 1,1 41-1,3-70-58,0 0 0,0 0-1,0 0 1,0 0 0,0-1 0,1 1-1,-1 0 1,0 0 0,0 0-1,1 0 1,-1 0 0,0 0 0,1-1-1,-1 1 1,1 0 0,-1 0 0,1 0-1,-1-1 1,1 1 0,0 0 0,-1-1-1,1 1 1,0-1 0,-1 1-1,1 0 1,0-1 0,0 0 0,1 1-1,0 0 8,1-1 0,-1 1 0,0-1 0,1 0 0,-1 0 0,0 0-1,1 0 1,-1 0 0,1-1 0,-1 1 0,3-1 0,1-1 9,0 0 0,0 0 0,0-1 0,-1 1 0,1-1 0,-1-1-1,1 1 1,4-5 0,-5 3-8,-1 0 0,0 0 0,-1 0 0,1-1 0,-1 0 0,0 1 0,0-1 0,-1 0 0,0-1 0,0 1 0,0 0 0,-1 0 0,1-1 0,-2 1 0,1-1 0,-1 1 0,0-11 0,-1 15-2,1 0 1,-1 0 0,1 0 0,-1 0-1,0 0 1,1 0 0,-1 0-1,0 0 1,0 0 0,-1 1-1,1-1 1,0 0 0,0 1-1,-1-1 1,1 1 0,-1 0 0,1-1-1,-1 1 1,0 0 0,0 0-1,1 0 1,-1 0 0,0 0-1,0 0 1,0 1 0,0-1-1,0 0 1,0 1 0,0 0 0,0-1-1,0 1 1,0 0 0,-4 1-1,2-2 2,1 1-1,-1 0 1,0 0-1,1 0 1,-1 1-1,0-1 1,1 1-1,-1 0 1,1 0-1,-1 0 0,1 0 1,-1 1-1,1-1 1,0 1-1,-1 0 1,1 0-1,0 0 1,1 1-1,-4 2 1,2 2-4,0-1 0,1 1 0,0 0 0,0 0 0,1 0 0,0 0 0,0 0 0,1 1 0,0-1 0,-1 10 0,1 10-78,5 40 1,-4-65 30,0 0 0,0 1 0,1-1 0,0 0 1,-1 0-1,1 0 0,0 0 0,0 0 0,0 0 0,0 0 1,0 0-1,0-1 0,1 1 0,-1 0 0,1-1 0,-1 1 1,1-1-1,0 1 0,-1-1 0,1 0 0,0 0 1,0 0-1,0 0 0,0 0 0,0 0 0,0 0 0,0-1 1,0 1-1,0-1 0,0 1 0,1-1 0,-1 0 0,0 0 1,0 0-1,0 0 0,1 0 0,-1 0 0,0-1 1,0 1-1,4-2 0,-5 1 47,1 0 0,-1 0 0,1 0 0,-1 0 0,0 0 0,0 0 0,1-1 0,-1 1 0,0 0-1,0-1 1,0 1 0,0 0 0,-1-1 0,1 1 0,0-1 0,-1 0 0,1 1 0,-1-1 0,1 0 0,-1 1 0,0-1 0,1 0 0,-1-2 0,1-49 360,-2 40-226,1 7-51,0 1 1,-1 0-1,0 0 0,0 0 1,0 0-1,0 0 1,-1 0-1,0 0 0,0 0 1,0 1-1,-1-1 1,-5-7-1,5 9-63,1 0 0,0 1 0,-1-1 1,1 1-1,-1-1 0,0 1 0,0 0 0,0 0 0,0 0 0,0 1 1,-1-1-1,1 1 0,0 0 0,-1-1 0,1 2 0,-1-1 1,1 0-1,-1 1 0,-3-1 0,4 2-27,0-1-1,1 1 1,-1 0-1,1 0 1,0 0-1,-1 0 1,1 1-1,0-1 1,0 1-1,-1-1 1,1 1 0,0 0-1,1-1 1,-1 1-1,0 0 1,0 0-1,1 1 1,0-1-1,-1 0 1,1 0-1,-2 5 1,-21 54-14,22-50 6,-1 1 0,2 0 0,-1-1 0,2 25 0,0-36 8,0 1 3,1 0-1,0 0 1,0-1-1,-1 1 1,1 0-1,0 0 1,0 0 0,0-1-1,0 1 1,0 0-1,0-1 1,0 1 0,0-1-1,0 1 1,0-1-1,0 0 1,0 1-1,1-1 1,-1 0 0,0 0-1,0 0 1,0 0-1,0 0 1,1 0 0,-1 0-1,0 0 1,1-1-1,1 2 16,0-1 0,0 0 0,0-1-1,0 1 1,-1 0 0,1-1 0,0 0-1,0 1 1,-1-1 0,1 0 0,4-3-1,-5 1 116,0 0 0,-1 0-1,1 0 1,-1 0 0,0 0-1,0-1 1,0 1-1,0-1 1,0 1 0,-1 0-1,1-1 1,-1 1 0,0-6-1,-2 8-127,0 0-1,-1 1 0,1-1 0,0 0 0,0 1 1,0-1-1,-1 1 0,1 0 0,0 0 1,-1-1-1,1 2 0,0-1 0,0 0 1,-3 1-1,-1-1-41,-21 9-301,25-8 239,-1 0 0,1 0 0,0 0 0,-1 0 0,1 0 0,0-1 0,-1 1 0,1 0 0,-1-1 0,1 0 1,-1 0-1,1 0 0,-1 0 0,-3 0 0,6-21-6544,0 6 317</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6:11.855"/>
    </inkml:context>
    <inkml:brush xml:id="br0">
      <inkml:brushProperty name="width" value="0.05" units="cm"/>
      <inkml:brushProperty name="height" value="0.05" units="cm"/>
      <inkml:brushProperty name="color" value="#F6630D"/>
    </inkml:brush>
  </inkml:definitions>
  <inkml:trace contextRef="#ctx0" brushRef="#br0">37 22 5442,'0'0'11851,"0"-4"-10896,0-10-413,0 11-307,-10 8-323,8-2 72,-1 1 1,0-1-1,1 0 1,-1 1-1,1 0 1,0 0-1,1-1 1,-1 1-1,0 0 1,1 0-1,0 1 1,0-1-1,0 0 1,1 0-1,-1 0 1,1 1-1,0-1 1,0 0-1,1 1 1,0 5-1,0-9-9,0 0 0,0-1-1,0 1 1,0 0 0,0 0-1,0 0 1,0-1 0,0 1-1,0 0 1,0-1 0,1 1 0,-1-1-1,0 0 1,0 1 0,1-1-1,-1 0 1,0 0 0,0 1-1,1-1 1,-1 0 0,0 0 0,1-1-1,-1 1 1,0 0 0,0 0-1,3-1 1,-2 0 27,0 1 0,0 0 0,0-1-1,0 1 1,0-1 0,0 0 0,0 0 0,0 0 0,0 0-1,0 0 1,0 0 0,-1 0 0,1-1 0,0 1 0,2-3 0,-1-2-34,0-1 0,-1 1 0,1 0-1,-1-1 1,0 1 0,-1-1 0,0 0 0,1-10 0,-3 17-503,0-1 501,0 1 0,0 0 0,0 0 0,0 0 0,0 1 0,0-1 0,0 0 0,0 0 0,0 0 0,0 1 0,1-1 0,-1 0 0,0 1 0,0-1 0,0 1 0,0-1 0,1 1 0,-1 0 0,0-1 0,0 1 0,1 0 0,-1-1 0,0 1 0,1 0 0,-1 0 0,1-1 0,-1 1 0,1 0 0,-1 1 0,-4 29-617,5-31 654,0 0-1,1 1 1,-1-1 0,0 0 0,1 1-1,-1-1 1,1 0 0,-1 0-1,0 1 1,1-1 0,-1 0-1,1 0 1,-1 0 0,1 0 0,-1 0-1,0 1 1,1-1 0,-1 0-1,1 0 1,-1 0 0,1 0-1,-1 0 1,1 0 0,-1 0 0,1-1-1,-1 1 1,1 0 0,-1 0-1,0 0 1,1 0 0,-1-1-1,1 1 1,-1 0 0,0 0-1,1-1 1,17-8 188,-16 5-172,-1 0 0,0 0-1,1 0 1,-1-1 0,-1 1-1,1 0 1,-1 0-1,1-1 1,-2-7 0,1 10-35,-20 2-1940,18 0 1491,-1 1-1,1-1 1,0 1 0,0-1-1,0 1 1,0 0-1,0 0 1,0 0-1,0 0 1,-2 2-1,3-3 104,-11 7-4248</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6:12.754"/>
    </inkml:context>
    <inkml:brush xml:id="br0">
      <inkml:brushProperty name="width" value="0.05" units="cm"/>
      <inkml:brushProperty name="height" value="0.05" units="cm"/>
      <inkml:brushProperty name="color" value="#F6630D"/>
    </inkml:brush>
  </inkml:definitions>
  <inkml:trace contextRef="#ctx0" brushRef="#br0">1 511 6339,'0'0'14108,"0"-5"-13319,0-13-722,0 32-123,2 57 77,48 236 316,-46-378 836,-13-345-1034,8 406-144,2 1 1,-1-1-1,1 1 0,1-1 0,4-15 0,-6 24 3,1-1-1,-1 0 0,1 1 0,0-1 0,0 1 1,-1-1-1,1 1 0,0 0 0,0-1 0,0 1 1,1 0-1,-1 0 0,0 0 0,0 0 0,1 0 0,-1 0 1,0 0-1,1 0 0,-1 0 0,1 0 0,-1 1 1,1-1-1,0 1 0,-1-1 0,1 1 0,0 0 1,-1 0-1,1-1 0,0 1 0,-1 0 0,1 1 1,0-1-1,-1 0 0,1 0 0,0 1 0,-1-1 0,1 1 1,-1-1-1,1 1 0,-1 0 0,3 1 0,1 1-6,1 0-1,-1 1 0,0-1 1,0 1-1,0 1 0,-1-1 1,0 1-1,1-1 0,-2 1 1,1 1-1,0-1 1,2 6-1,8 16 3,13 32 1,-24-51 6,40 109-68,40 170 0,-77-257-1210,-6-18-7313,0-25 4720</inkml:trace>
  <inkml:trace contextRef="#ctx0" brushRef="#br0" timeOffset="188.04">146 682 4258,'0'0'14983,"-32"-21"-14983,33 21-448,26 10 448,8 7-16,9 1-1073,1-1-688,0-3-912,-4-3-833,-3-7-2288</inkml:trace>
  <inkml:trace contextRef="#ctx0" brushRef="#br0" timeOffset="576.08">473 637 6227,'0'0'13403,"0"-12"-12352,0 11-998,-1-39 409,0 28-339,1 30-198,-2 33 24,1-19 125,4 63 0,-2-88-73,0 1-1,1-1 1,-1 1-1,1-1 1,1 0-1,-1 0 1,1 0-1,1 0 1,-1 0-1,1-1 1,0 1-1,1-1 1,8 9-1,-10-12-21,0-1 0,0 0 0,0 0 0,0 0 0,0-1 0,1 1 0,-1-1 0,1 0 0,-1 0 0,1 0 0,-1 0 0,1 0 0,0-1 0,-1 0 0,1 0 0,0 0 0,0 0 0,-1 0 0,1-1 0,0 0 0,-1 1 0,1-1 0,-1-1 0,1 1 0,-1 0 0,0-1 0,1 0 0,-1 0 0,0 0 0,0 0 0,0 0 0,0-1 0,-1 1 0,1-1 0,-1 0 0,1 0 0,-1 0 0,0 0 0,0 0 0,2-4 0,0-2 62,0 0-1,0 0 1,-1 0 0,0-1 0,0 1 0,-1-1 0,1-15 0,-1-7 500,-3-32 1,1 58-429,-6-33 315,6 37-415,0 1 0,-1-1-1,0 0 1,1 0 0,-1 0-1,0 0 1,0 1-1,0-1 1,0 0 0,0 1-1,-1-1 1,1 1 0,0-1-1,-1 1 1,1 0-1,-4-3 1,5 4-32,0 0 0,-1 0-1,1 0 1,0 0 0,0 0 0,-1 0 0,1 0-1,0 1 1,-1-1 0,1 0 0,0 0 0,0 0-1,-1 0 1,1 0 0,0 0 0,0 0-1,-1 1 1,1-1 0,0 0 0,0 0 0,-1 0-1,1 1 1,0-1 0,0 0 0,0 0 0,0 0-1,-1 1 1,1-1 0,0 0 0,0 0 0,0 1-1,0-1 1,0 0 0,0 1 0,0-1-1,0 0 1,-1 0 0,1 1 0,0-1 0,0 0-1,0 1 1,1-1 0,-1 0 0,0 0 0,0 1-1,-1 16-473,1-16 397,0 12-332,-1-7-112,1-1 0,0 1 0,0 0-1,0-1 1,1 1 0,0-1 0,0 1-1,0-1 1,0 1 0,1-1-1,0 1 1,0-1 0,1 0 0,5 9-1,12 8-5352</inkml:trace>
  <inkml:trace contextRef="#ctx0" brushRef="#br0" timeOffset="1437.13">806 684 3922,'0'0'16362,"0"-8"-15466,-1 1-998,0 9 146,-1 23 104,7 7-566,-4-31 342,-1 0 0,1 0-1,-1 0 1,1 0 0,-1 0 0,1 0 0,-1 0-1,1 0 1,0 0 0,0 0 0,-1 0 0,1 0-1,0 0 1,0-1 0,0 1 0,0 0 0,0-1-1,0 1 1,0-1 0,0 1 0,0-1 0,2 1-1,-1 0-18,0-1 0,0 1 0,0-1 0,0 0 0,0 0 0,0 0 1,1 0-1,-1 0 0,0 0 0,0 0 0,0 0 0,0-1 0,0 1 0,0-1 0,0 0 0,0 0 0,0 0 0,0 0 0,0 0 0,0 0 0,0 0 0,-1 0 0,1-1 0,0 1 0,-1-1 0,3-2 0,-2-1 103,1 0-1,-1 0 1,0-1 0,-1 1 0,1 0 0,-1-1-1,0 1 1,0 0 0,-1-9 0,2-5 580,-1 1 0,-4-38 0,2 51-406,1 0 1,-1 1 0,-1-1 0,1 0 0,-1 0-1,0 1 1,0-1 0,0 1 0,0-1 0,-1 1 0,0 0-1,0 0 1,0 0 0,0 1 0,-1-1 0,-4-3 0,7 6-165,0 0 0,0 0 0,0 0 1,-1 1-1,1-1 0,0 0 1,0 1-1,-1-1 0,1 1 1,0-1-1,0 1 0,-1 0 1,1 0-1,0-1 0,-1 1 1,1 0-1,-1 0 0,1 0 1,0 1-1,-1-1 0,1 0 1,0 0-1,-1 1 0,1-1 1,0 1-1,0-1 0,-1 1 1,1-1-1,0 1 0,0 0 0,0 0 1,0 0-1,0-1 0,0 1 1,0 0-1,0 0 0,0 0 1,0 0-1,0 1 0,1-1 1,-1 0-1,1 0 0,-1 0 1,0 3-1,-3 4-45,1 0 0,0 0 0,0 1-1,1-1 1,-2 14 0,1-4 44,1 0 1,2 1-1,-1-1 0,2 0 1,1 1-1,6 31 0,-6-42-60,0-1 0,0 0-1,1 1 1,0-1 0,0-1 0,1 1-1,-1 0 1,2-1 0,-1 1-1,1-1 1,0-1 0,0 1 0,0-1-1,1 1 1,0-2 0,0 1 0,0-1-1,1 0 1,7 4 0,-9-5 22,0-1-1,0 0 1,0-1 0,0 1 0,0-1-1,0 0 1,0 0 0,1 0 0,-1-1 0,0 0-1,1 0 1,-1 0 0,0-1 0,1 0 0,-1 0-1,0 0 1,0 0 0,0-1 0,0 0-1,0 0 1,0 0 0,0-1 0,-1 0 0,1 0-1,-1 0 1,0 0 0,0-1 0,0 1-1,0-1 1,0 0 0,-1 0 0,0-1 0,4-6-1,1-2 233,-1 0 0,-1 0 0,1-1 0,-2 0 0,0-1 0,-1 1-1,-1-1 1,0 0 0,-1 0 0,1-26 0,-2 27 127,-1-22 101,0 35-412,0-1-1,0 1 0,0 0 1,0 0-1,0-1 1,-1 1-1,1 0 0,-1 0 1,1-1-1,-1 1 0,1 0 1,-1 0-1,0 0 1,1 0-1,-1 0 0,0 0 1,0 0-1,0 0 0,0 0 1,-1-1-1,1 1-29,0 1-1,1 0 0,-1 0 1,0-1-1,0 1 0,0 0 1,1 0-1,-1 0 0,0 0 1,0 0-1,0 0 1,1 0-1,-1 0 0,0 0 1,0 0-1,1 1 0,-1-1 1,0 0-1,0 0 0,1 1 1,-1-1-1,0 1 1,0-1-1,1 0 0,-1 1 1,0-1-1,1 1 0,-1 0 1,1-1-1,-1 1 0,1-1 1,-1 1-1,1 0 1,-1-1-1,1 1 0,0 0 1,-1 0-1,1-1 0,0 1 1,0 0-1,0 0 0,-1 0 1,1-1-1,0 2 1,-5 37-87,5-29 14,0 0 0,1 1 0,0-1 0,1 0 1,0 0-1,1-1 0,4 14 0,-4-19-72,-1 1 0,0 0 0,1 0 0,0-1 0,0 0 0,1 0 0,-1 1 0,1-2 0,0 1 0,0 0 0,0-1 0,0 0 0,1 0 0,-1 0 0,11 4 0,-12-5 12,1 0 0,0-1 0,0 0 0,0 1 0,0-1 0,0-1 0,0 1 0,0 0 0,0-1 0,0 0 0,0 0 0,0 0 0,1-1 0,-1 1 0,0-1 0,0 0 0,5-2 0,-7 1 189,1 0 0,0 1 0,0-2 0,-1 1 0,1 0 0,-1 0 0,0-1 1,1 0-1,-1 1 0,-1-1 0,1 0 0,0 0 0,-1 0 0,1 0 0,-1 0 0,0 0 0,0-1 0,0 1 0,0 0 0,0-6 0,2-23 1097,-1 1 0,-2-40 0,-1 24-150,1 43-819,1 3-139,-1 0 1,0 0-1,0 0 1,0 0-1,0 0 0,0 0 1,0-1-1,0 1 0,0 0 1,0 0-1,0 0 1,-1 0-1,1 0 0,0 0 1,-1 0-1,1 0 0,-1 0 1,1 0-1,-1 1 0,1-1 1,-1 0-1,0 0 1,-1-1-1,2 14-197,-1 5 25,1 9 87,1 0 0,6 45-1,-5-64-203,-1 0-1,1 0 1,1 0-1,-1 0 1,1 0-1,0-1 1,0 1-1,1-1 1,0 0-1,0 0 1,1 0-1,0 0 1,0-1-1,10 9 1,-11-11-559,0-1 0,0 0 0,1 0-1,-1 0 1,1 0 0,0-1 0,0 1 0,-1-1 0,1 0 0,0-1 0,0 1 0,0-1 0,8-1 0,17 1-7150</inkml:trace>
  <inkml:trace contextRef="#ctx0" brushRef="#br0" timeOffset="1855.54">1572 556 6659,'0'0'15020,"-17"-7"-14481,-54-20-80,70 27-449,-1-1-1,0 1 0,1 0 1,-1-1-1,0 1 1,1 0-1,-1 0 1,0 0-1,1 1 1,-1-1-1,0 0 0,1 1 1,-1-1-1,1 1 1,-1-1-1,1 1 1,-1 0-1,1-1 1,-1 1-1,1 0 0,-1 0 1,1 0-1,0 0 1,-2 3-1,0-1-1,0 1-1,1 0 0,-1 0 0,1 0 1,0 0-1,-1 5 0,1-3 18,-2 5-20,0 0 0,2 1 0,-1 0 0,2-1-1,-1 1 1,1 0 0,2 19 0,-1-26 4,0-2-27,0-1 0,0 1-1,1-1 1,-1 1 0,1-1-1,-1 1 1,1-1-1,0 1 1,0-1 0,0 1-1,0-1 1,0 0 0,1 0-1,-1 0 1,1 1 0,-1-1-1,1 0 1,0-1 0,0 1-1,0 0 1,0-1 0,0 1-1,0-1 1,0 1 0,1-1-1,-1 0 1,0 0 0,1 0-1,3 1 1,4 0-107,0 0 1,-1-1-1,1 1 1,0-2-1,0 0 1,16-1-1,-23 1 130,-1-1-1,0 1 1,1-1 0,-1 1-1,0-1 1,0 0-1,1 0 1,-1 0 0,0 0-1,0 0 1,0-1-1,0 1 1,0-1-1,-1 1 1,1-1 0,0 1-1,2-4 1,-1 0 39,0 1-1,-1-1 1,1 0 0,-1 0 0,0 0 0,-1 0 0,3-8 0,-1-7 406,0 0 1,-1 0 0,-2-23 0,0 39-308,0-36 1164,-12 90-1590,11-35 52,0 0 0,0 0 0,2 1 0,0-1 0,0 0 0,7 23 0,-7-33-164,1 0 1,0 0 0,0 0-1,1-1 1,-1 1 0,1-1-1,0 1 1,0-1-1,7 7 1,-7-8-283,0-1-1,1 1 1,0 0 0,0-1-1,0 0 1,0 0 0,0 0-1,0 0 1,0-1 0,1 0 0,-1 0-1,9 1 1,15 0-5942</inkml:trace>
  <inkml:trace contextRef="#ctx0" brushRef="#br0" timeOffset="2866.34">1871 626 6259,'0'0'7948,"0"-16"-5363,3-51-371,-3 66-2134,0 0 0,0-1 0,0 1 0,0-1 0,0 1 1,0-1-1,0 1 0,0-1 0,-1 1 0,1 0 0,0-1 0,-1 1 0,0-1 0,1 1 0,-1 0 0,0 0 1,1-1-1,-1 1 0,0 0 0,0 0 0,0 0 0,0 0 0,0 0 0,0 0 0,-1 0 0,1 0 0,0 0 1,0 1-1,-1-1 0,1 0 0,0 1 0,-1-1 0,1 1 0,0 0 0,-1-1 0,1 1 0,-1 0 1,1 0-1,-1 0 0,-1 0 0,-2 0-49,1 0-1,-1 1 1,0 0 0,1 0-1,-1 0 1,1 0 0,-1 1 0,1 0-1,-7 3 1,4 0-19,1 1 1,0-1-1,0 1 1,0 0-1,1 1 0,0-1 1,0 1-1,0 0 1,1 0-1,0 1 0,-3 9 1,2-6-48,1 1 0,0 0 0,1 0 0,0 0 0,1 1 0,-1 23 0,3-33-74,0-1-1,0 1 1,1-1-1,-1 0 1,1 1 0,0-1-1,0 0 1,0 1 0,0-1-1,0 0 1,0 0-1,0 0 1,1 0 0,-1 0-1,1 0 1,0 0 0,-1-1-1,1 1 1,0 0-1,0-1 1,0 1 0,0-1-1,0 0 1,0 0 0,1 0-1,-1 0 1,0 0-1,3 0 1,0 1-155,1-1 0,-1 0 0,0 0 0,1 0 0,-1-1 0,1 0 1,-1 0-1,0 0 0,1-1 0,-1 1 0,1-1 0,6-3 0,-9 3 260,0-1 0,0 0 0,-1 0 0,1 0 0,0 0 0,0-1 0,-1 1 0,0-1 0,1 0 0,-1 1 0,0-1 0,0 0 0,-1 0 0,1 0 0,-1 0 0,1-1 0,-1 1 0,0 0 0,0-1 0,0-6 0,2-5 232,0-1 1,-2 0-1,0-18 1,0 16 508,-1 13-420,1 0 0,-1 0 1,0 0-1,0 1 0,0-1 0,0 0 1,-1 0-1,0 0 0,0 1 0,0-1 1,-1 0-1,1 1 0,-1-1 0,0 1 1,-6-9 311,8 16-552,0 15-21,1 0 0,0 0 0,1 0-1,1-1 1,1 1 0,1-1 0,0 0-1,9 19 1,129 233 338,-25-54-737,-113-206 201,-1 0 0,0 0 0,0 0 0,-1 0 0,-1 1 0,1 0 0,-2-1 0,1 1 0,0 10 0,-3-18 92,1-1 0,0 1 0,-1-1 0,1 0 0,-1 1 0,0-1 0,1 1 0,-1-1 0,0 0 0,0 0 0,0 1 0,0-1 0,0 0 0,0 0 0,0 0-1,0 0 1,0 0 0,0 0 0,-1 0 0,1 0 0,0-1 0,-1 1 0,1-1 0,0 1 0,-1-1 0,1 1 0,-1-1 0,1 1 0,-1-1 0,1 0 0,-1 0-1,-2 0 1,-9 1-357,-1-1 1,-22-1-1,26 0 182,2 1 216,0-1 0,0 0 0,0 0 0,0 0 0,1-1-1,-1-1 1,1 1 0,-1-1 0,1 0 0,0-1 0,0 1 0,0-2 0,1 1 0,0-1-1,-1 0 1,1 0 0,1 0 0,-1-1 0,1 0 0,0 0 0,1-1 0,-1 1 0,1-1 0,0 0-1,1 0 1,0 0 0,0 0 0,0-1 0,1 0 0,0 1 0,1-1 0,0 0 0,-1-9 0,1 3 115,1 0 0,1-1 0,0 1 0,1-1 0,0 1 1,1 0-1,1 0 0,0 0 0,9-19 0,5-4 139,51-119 131,-62 135-66,-1 1 0,-1-2-1,0 1 1,-2 0-1,2-41 1,-5 55-114,-1-25 338,1 32-510,0-1 1,0 0-1,0 0 0,0 0 0,0 1 1,-1-1-1,1 0 0,0 0 1,0 1-1,-1-1 0,1 0 0,0 1 1,-1-1-1,1 0 0,-1 1 1,1-1-1,0 0 0,-1 1 0,0-1 1,1 1-1,-1-1 0,1 1 1,-1-1-1,0 1 0,1-1 0,-1 1 1,0 0-1,1-1 0,-1 1 1,0 0-1,-1-1 0,1 24-288,1-16 178,0 0-1,1 0 1,0 0-1,0 0 1,0 0-1,1-1 1,0 1-1,1 0 1,-1-1-1,5 8 1,-5-11-76,0 0 0,0 0 0,0 0 0,1-1 0,-1 1 0,1-1 0,-1 0 0,1 1 0,0-1 0,0 0 0,0 0 0,0-1 0,0 1 0,0-1 0,1 0 0,-1 1 0,0-1 0,1-1 0,-1 1 0,1 0 0,-1-1 0,6 0 0,-6 0 148,-1 0-1,1 0 1,0 0-1,-1-1 1,1 1 0,-1-1-1,1 0 1,-1 0-1,1 0 1,-1 0-1,0 0 1,1 0-1,-1-1 1,0 1-1,0-1 1,0 0 0,0 1-1,3-5 1,-1 1 24,-1 0 1,0 1-1,0-2 1,-1 1-1,0 0 1,0 0-1,0-1 1,2-7-1,0-10 495,-1-1-1,-1 1 1,-1-31-1,-1 47-199,0 5-235,0 0 1,0 0-1,0 0 1,0 1 0,-1-1-1,1 0 1,-1 0 0,1 0-1,-1 1 1,1-1-1,-1 0 1,0 1 0,0-1-1,0 0 1,0 1 0,0-1-1,0 1 1,0 0-1,-1-1 1,-1-1 0,1 2-60,1 1 0,0-1 1,-1 1-1,1 0 1,0-1-1,-1 1 0,1 0 1,0 0-1,-1 0 1,1 0-1,-1 0 0,1 0 1,0 0-1,-1 1 1,1-1-1,0 0 0,-1 1 1,1-1-1,0 1 0,0 0 1,-1-1-1,1 1 1,0 0-1,0 0 0,0-1 1,0 1-1,0 0 1,0 0-1,-1 2 0,-6 5-8,1 0-1,0 1 0,1 0 1,-1 0-1,2 1 0,-1-1 0,2 1 1,-1 1-1,-3 12 0,3-5 5,0-1 0,2 1 0,0 0 0,1 0 0,0 19-1,2-35-16,1 1 0,-1 0 0,0-1 1,1 1-1,-1-1 0,1 1 0,0-1 0,0 1 0,0-1 0,0 0 0,0 1 0,0-1 0,1 0 0,-1 0 0,1 0 0,-1 0 0,1 0 0,2 2 0,1 0-50,0-1 1,-1 0 0,1 0-1,0 0 1,0-1 0,1 0-1,-1 0 1,6 2 0,11 0-799,0 0 1,0-1-1,29 0 1,29-2-3281</inkml:trace>
  <inkml:trace contextRef="#ctx0" brushRef="#br0" timeOffset="3256.68">2725 537 7123,'0'0'12358,"-5"-3"-11326,-10-6-502,10 5 39,15 6 19,15 3-176,0-1 1,1-1 0,-1-1-1,49-4 1,-56 2-358,-8 0-116,-1-1 0,1 0 0,-1-1 0,1 1 0,-1-2 0,0 1 1,0-2-1,0 1 0,0-1 0,-1 0 0,0-1 0,1 0 0,-2 0 0,1-1 0,0 0 1,8-9-1,-15 13-309,1 0 0,-1 1 0,0-1 0,0 0 0,0 0 0,0 0 0,-1 0 0,1 0 0,0 0 0,-1 0 0,0 0 0,1 0 0,-1 0 0,0 0 0,0-3 0,0-10-5964</inkml:trace>
  <inkml:trace contextRef="#ctx0" brushRef="#br0" timeOffset="3569.49">2936 370 7267,'0'0'15690,"-2"-3"-15188,-4-8-291,18 37 330,155 150 702,-163-171-1240,0 0 0,0 0-1,-1 1 1,0-1-1,3 9 1,-5-13-17,0 0 1,-1 0-1,1 0 1,-1 1-1,1-1 1,-1 0-1,0 0 1,1 1-1,-1-1 0,0 0 1,0 0-1,0 1 1,0-1-1,0 0 1,0 1-1,0-1 0,0 0 1,-1 0-1,1 1 1,-1-1-1,1 0 1,0 0-1,-1 1 0,0-1 1,1 0-1,-1 0 1,0 0-1,0 0 1,1 0-1,-1 0 1,0 0-1,0 0 0,-2 1 1,-10 2-442,1-1 0,-1 0 0,0 0 1,-1-2-1,1 1 0,0-2 0,-23-1 0,14 1-1885,22 0 2238,-1 0-98,1 0 0,-1 0 0,1 0-1,-1 0 1,0 1 0,1-1-1,-1 0 1,1 0 0,-1 0 0,1-1-1,-1 1 1,1 0 0,-1 0-1,1 0 1,-1 0 0,1 0 0,-1-1-1,1 1 1,-1 0 0,1 0-1,-1-1 1,1 1 0,-1 0 0,1-1-1,0 1 1,-1 0 0,1-1-1,-1 1 1,1-1 0,0 1 0,0-1-1,-1 1 1,1-1 0,0 1-1,0-1 1,-1 1 0,1-1 0,0 1-1,0-2 1,-1-12-9132</inkml:trace>
  <inkml:trace contextRef="#ctx0" brushRef="#br0" timeOffset="3772.93">3487 548 8036,'0'0'7011,"-2"23"-13398</inkml:trace>
  <inkml:trace contextRef="#ctx0" brushRef="#br0" timeOffset="6199.26">3643 503 4306,'0'0'10407,"1"-6"-10009,3-9-327,1 1 1,0-1-1,1 1 1,14-24-1,16-37-25,-28 42-111,-1 1 1,-1-1 0,-2-1-1,-1 1 1,-3-58 0,0 90 68,0-2 18,1-2 190,-1 1 0,0-1 0,0 0 0,-1 0 0,1 1 0,-1-1 0,0 0 0,0 1 1,-1-1-1,1 1 0,-5-9 0,6 13-180,0 0 1,-1 0 0,1 0-1,0-1 1,0 1 0,0 0 0,0 0-1,0 0 1,-1 0 0,1 0-1,0 0 1,0 0 0,0-1-1,0 1 1,-1 0 0,1 0-1,0 0 1,0 0 0,0 0-1,-1 0 1,1 0 0,0 0-1,0 0 1,0 0 0,-1 0-1,1 0 1,0 0 0,0 0-1,0 0 1,-1 0 0,1 0-1,0 0 1,0 1 0,0-1 0,0 0-1,-1 0 1,1 0 0,0 0-1,0 0 1,0 0 0,0 0-1,0 1 1,-1-1 0,1 0-1,0 0 1,0 0 0,0 0-1,0 1 1,0-1 0,0 0-1,0 0 1,0 0 0,0 1-1,-1-1 1,1 0 0,0 0-1,0 0 1,0 1 0,0-1-1,-5 15-34,-1 30 344,1 0 0,3 0 0,4 66 0,-1-86-213,3 66 66,5 0 1,4-1 0,3 0 0,37 111 0,-53-200-193,4 13 19,0-1-1,1 0 0,0 0 0,1 0 1,0-1-1,1 0 0,14 18 0,-21-29-21,1 0 0,0 0-1,0 0 1,-1 0 0,1 0-1,0 0 1,0 0 0,0 0 0,0 0-1,0-1 1,0 1 0,1 0-1,-1-1 1,0 1 0,0-1-1,0 1 1,0-1 0,1 0 0,-1 0-1,0 1 1,1-1 0,-1 0-1,0 0 1,0 0 0,1 0-1,1-1 1,-1 0 21,0 0-1,-1 0 1,1 0 0,-1 0-1,0-1 1,1 1-1,-1-1 1,0 1 0,0-1-1,0 1 1,0-1-1,0 0 1,0 1 0,0-1-1,1-3 1,1-6 29,1-1 1,-2 0-1,1 0 0,0-16 1,-2 4-29,-1 1-1,-1-1 1,0 1 0,-2-1-1,-9-32 1,9 42-50,-2 1-1,0 0 1,0 0 0,-1 0-1,-1 1 1,0-1 0,-1 2-1,0-1 1,-1 1 0,-14-15-1,20 24 11,0-1-1,0 1 0,0-1 0,0 1 1,0 0-1,0 0 0,-1 0 0,1 1 1,-1-1-1,1 1 0,-1 0 0,0 0 0,1 0 1,-1 0-1,0 1 0,0-1 0,1 1 1,-1 0-1,0 0 0,0 1 0,0-1 1,-5 2-1,6-1 6,0 0 1,0 1 0,1-1-1,-1 0 1,1 1 0,-1 0-1,1 0 1,0-1 0,-1 1-1,1 1 1,0-1 0,0 0-1,1 0 1,-1 1 0,0-1-1,1 1 1,-1-1 0,1 1-1,0 0 1,0 0-1,0 0 1,0-1 0,1 1-1,-1 0 1,1 0 0,0 0-1,-1 0 1,2 4 0,-2-3-69,1 1 1,0-1 0,1 1 0,-1-1-1,1 0 1,0 1 0,0-1 0,0 0-1,4 8 1,-3-9-2,0-1 0,0 1 0,0-1-1,0 0 1,0 0 0,1 0 0,-1 0 0,1 0-1,0 0 1,-1 0 0,1-1 0,0 0 0,0 1-1,6 0 1,3 2-252,1 0 0,-1-1 0,1-1 0,0 0 0,0-1 0,-1 0-1,1-1 1,23-3 0,-30 2 293,0 0-1,0 0 0,-1 0 1,1-1-1,0 0 1,-1 0-1,0 0 1,1-1-1,-1 1 0,0-2 1,0 1-1,0 0 1,-1-1-1,1 0 0,-1 0 1,0 0-1,0 0 1,-1-1-1,1 0 0,-1 0 1,4-6-1,-3-1 349,0-1-1,-1 1 1,0-1 0,-1 0-1,0 1 1,-1-1-1,-1 0 1,0 0-1,0 0 1,-4-19 0,-3 17 775,7 15-1065,-1 0 0,1 0 0,0 0 0,0 0 0,-1 0 0,1-1 0,0 1-1,0 0 1,-1 0 0,1 0 0,0 1 0,-1-1 0,1 0 0,0 0 0,0 0 0,-1 0 0,1 0 0,0 0 0,0 0 0,-1 0 0,1 1-1,0-1 1,0 0 0,-1 0 0,1 0 0,0 0 0,0 1 0,0-1 0,-1 0 0,1 0 0,0 1 0,-12 27 69,9-17-76,2 0-1,-1 1 1,2 0 0,-1-1 0,2 1 0,-1-1 0,2 1 0,0-1 0,0 1-1,1-1 1,6 18 0,-7-24-78,1 0 1,-1 0-1,1 0 0,0 0 0,0-1 0,0 1 0,1-1 1,-1 0-1,1 0 0,0 0 0,1-1 0,-1 1 0,0-1 1,1 0-1,0 0 0,0 0 0,0-1 0,0 0 0,0 0 1,0 0-1,1-1 0,-1 1 0,0-1 0,1-1 0,-1 1 1,8-1-1,-11 0 78,0-1 0,-1 1 0,1-1 1,0 1-1,0-1 0,-1 0 0,1 0 0,-1 0 1,1 0-1,-1 0 0,1 0 0,-1 0 0,0 0 0,1-1 1,-1 1-1,0 0 0,0-1 0,0 1 0,0-1 1,0 0-1,0 1 0,-1-1 0,1 0 0,0 1 0,-1-1 1,1-2-1,10-50 418,-10 54-427,1-46 877,-3 37-600,1-1-1,1 1 1,0 0-1,0 0 0,1 0 1,0 0-1,5-16 1,-7 25-277,0 0 0,0-1 0,1 1 0,-1 0 0,0 0 0,0 0 0,0 0 0,0-1 0,0 1 0,0 0 0,1 0 0,-1 0 0,0 0 0,0 0 0,0 0 0,0 0 0,1-1 0,-1 1 0,0 0 0,0 0 0,0 0 0,0 0 0,1 0 0,-1 0 0,0 0 0,0 0 0,0 0 0,1 0 0,-1 0 0,0 0 0,0 0 0,0 0 0,1 0 0,-1 0 0,0 0 0,0 0 0,0 0 0,1 0 0,-1 1 0,0-1 0,9 8-72,6 14-123,-14-20 185,8 14-131,0 1 0,9 26-1,-11-24-178,18 31 0,-24-48 277,0-1 0,0 0 0,0 0 0,0 1 0,0-1 0,1 0-1,-1 0 1,1 0 0,-1 0 0,0-1 0,1 1 0,0 0 0,-1-1 0,1 1-1,-1-1 1,1 1 0,0-1 0,-1 0 0,1 1 0,0-1 0,-1 0-1,1 0 1,0-1 0,-1 1 0,1 0 0,0 0 0,-1-1 0,1 1 0,0-1-1,-1 1 1,1-1 0,-1 0 0,1 0 0,-1 1 0,0-1 0,1 0 0,-1 0-1,0-1 1,1 1 0,-1 0 0,0 0 0,0-1 0,0 1 0,0 0-1,0-1 1,0 1 0,0-3 0,12-25 378,-1-1 0,13-47 0,-7 16 1393,-14 65-1603,1 10-171,-1 0 0,-1 0 0,3 20 0,-4-16-222,1-1 0,8 25-1,-9-37-198,0 1-1,1-1 0,0 0 0,0 0 0,0 0 0,6 7 0,-7-10-125,-1 0 0,1 0 0,0-1 0,0 1 0,0-1 1,1 1-1,-1-1 0,0 0 0,0 0 0,1 0 0,-1 0 0,1 0 0,-1-1 1,1 1-1,-1-1 0,1 1 0,-1-1 0,1 0 0,5-1 0,14 1-5336</inkml:trace>
  <inkml:trace contextRef="#ctx0" brushRef="#br0" timeOffset="6648.83">4636 560 2465,'0'0'7905,"1"-19"-4912,2-59-599,-3 75-2164,0 0 0,1 1 1,-1-1-1,0 0 1,0 0-1,-1 0 0,1 1 1,-1-1-1,1 0 1,-1 0-1,0 1 1,0-1-1,0 1 0,0-1 1,0 1-1,-3-5 1,2 6-134,0 0 0,1 0 0,-1 1 0,0-1 0,0 0 1,0 1-1,0-1 0,1 1 0,-1 0 0,0-1 0,0 1 1,0 0-1,0 0 0,0 0 0,-2 1 0,-7-1-83,7 1 9,0 0 1,0 0 0,1 0 0,-1 0 0,1 0-1,-1 1 1,1-1 0,0 1 0,-1 0-1,1 0 1,0 0 0,0 1 0,0-1-1,1 1 1,-1 0 0,1 0 0,-1-1-1,1 2 1,0-1 0,0 0 0,-3 6-1,0 1-10,0 0 0,1 1 0,0-1 0,0 1 0,1 0 0,-2 14 0,3-16-24,1 0 0,0 0 0,1 0 0,0 0 0,0 0 0,1 0 0,3 14 0,-3-20-91,0 0 0,1 0 1,-1 0-1,0 0 0,1 0 1,0 0-1,0 0 0,0-1 1,0 1-1,0-1 0,1 1 0,-1-1 1,1 0-1,-1 0 0,1 0 1,0 0-1,0-1 0,-1 1 1,1-1-1,1 1 0,-1-1 1,0 0-1,5 1 0,-3-1-142,1 1 0,-1-1-1,1-1 1,-1 1 0,1-1-1,0 1 1,-1-2 0,1 1 0,-1-1-1,1 0 1,-1 0 0,1 0-1,6-3 1,-9 2 233,1 0 0,-1 0 0,0 0-1,1 0 1,-1-1 0,-1 0 0,1 1-1,0-1 1,-1 0 0,1-1 0,-1 1 0,0 0-1,0-1 1,0 1 0,0-1 0,-1 1-1,1-1 1,-1 0 0,1-5 0,3-22 606,-1 0 0,-1 0 1,-1 0-1,-2 0 0,-2 0 0,0 0 0,-3 0 1,-14-59-1,-20-33 1929,44 196-1940,0-48-560,16 70-9,14 183-1,-34-260-189,0 8-1995,-3 37-1,-3-51-2608,-8-8-2715</inkml:trace>
  <inkml:trace contextRef="#ctx0" brushRef="#br0" timeOffset="6821.27">4072 112 1857,'0'0'400</inkml:trace>
  <inkml:trace contextRef="#ctx0" brushRef="#br0" timeOffset="7318.92">5086 402 3810,'0'0'19651,"0"-13"-18861,0 4-658,2-29-195,-3 34-33,-1 26 32,-2 22 72,2 0 0,5 59 0,-3-98-9,1 0-1,0-1 0,0 1 1,0 0-1,1-1 0,0 1 1,-1-1-1,2 0 0,-1 1 1,0-1-1,1 0 0,0 0 1,0-1-1,0 1 1,0-1-1,1 1 0,-1-1 1,1 0-1,0 0 0,5 2 1,-6-3 2,0-1 0,0 0 1,0 0-1,0 0 0,0 0 1,1 0-1,-1-1 0,0 0 1,1 1-1,-1-1 0,0 0 1,0-1-1,1 1 0,-1 0 1,0-1-1,0 0 0,1 0 1,-1 0-1,0 0 0,0-1 1,0 1-1,0-1 0,-1 1 1,1-1-1,0 0 0,-1 0 1,1 0-1,-1-1 0,4-3 1,1-3 12,-1 0 1,1 0 0,-1 0-1,-1-1 1,0 0-1,0 0 1,-1-1-1,0 1 1,-1-1 0,0 0-1,1-12 1,-1 1-2,-1 0 0,-1 0 0,0 0 0,-6-38 0,5 59-31,0-1 1,0 1-1,0 0 1,0 0-1,-1-1 1,1 1-1,0 0 1,-1 0-1,1 0 1,-1 0 0,1-1-1,-1 1 1,0 0-1,1 0 1,-1 0-1,0 0 1,0 0-1,1 0 1,-1 1-1,0-1 1,0 0-1,0 0 1,0 1-1,0-1 1,0 0-1,-1 1 1,1-1-1,0 1 1,0 0-1,0-1 1,-2 1-1,1 0-35,1 0 0,0 0 0,0 0 0,0 1-1,0-1 1,0 1 0,-1-1 0,1 1-1,0-1 1,0 1 0,0 0 0,0-1 0,0 1-1,1 0 1,-1 0 0,0 0 0,0-1 0,0 1-1,1 0 1,-1 0 0,0 0 0,1 0-1,-1 0 1,1 1 0,-1-1 0,1 0 0,0 0-1,-1 0 1,1 0 0,0 0 0,0 3-1,-3 59-5343,3-45 2412,0 7-4045</inkml:trace>
  <inkml:trace contextRef="#ctx0" brushRef="#br0" timeOffset="7893.03">5135 264 416,'0'0'22589,"-1"2"-22447,-1 3-97,-1 1 0,1-1 0,1 1 0,-1 0 0,1 0 0,0 0 0,0 0 0,1 0 0,-1 0 0,2 7 0,-2 4 156,-1 302 511,2-313-711,0-1 1,0 0 1,0 1 0,1-1-1,-1 0 1,1 1-1,0-1 1,1 0 0,-1 0-1,1 0 1,0 0 0,3 6-1,-5-11 1,0 0 1,1 0-1,-1 1 0,0-1 0,0 0 1,1 0-1,-1 0 0,0 0 0,0 0 0,1 0 1,-1 0-1,0 1 0,0-1 0,1 0 1,-1 0-1,0 0 0,0 0 0,1 0 0,-1 0 1,0 0-1,0 0 0,1 0 0,-1 0 0,0-1 1,0 1-1,1 0 0,-1 0 0,0 0 1,0 0-1,1 0 0,-1 0 0,0-1 0,0 1 1,0 0-1,1 0 0,-1 0 0,0 0 0,0-1 1,0 1-1,0 0 0,1 0 0,-1 0 1,0-1-1,0 1 0,0 0 0,0 0 0,0-1 1,0 1-1,0 0 0,0-1 0,7-13 265,5-27-208,-2-1 0,-2 0-1,-2-1 1,2-65 0,-3 34 82,-2 31-93,-3 26 15,0 0 0,2 0 1,0 0-1,1 0 0,1 0 0,0 0 0,8-16 1,-12 33-63,0 0 0,0 0 0,1 0 0,-1 0 0,0-1 0,1 1 0,-1 0 0,0 0 0,0 0 0,1 0 0,-1 0 0,0 0 1,0 0-1,1 0 0,-1 0 0,0 0 0,1 1 0,-1-1 0,0 0 0,0 0 0,1 0 0,-1 0 0,0 0 0,0 0 0,1 1 1,-1-1-1,0 0 0,0 0 0,0 0 0,1 0 0,-1 1 0,0-1 0,0 0 0,0 0 0,1 1 0,10 17-21,0 1-1,-2 0 1,0 0-1,12 39 0,-14-40-2,31 110 106,-25-81-901,35 88 0,-48-134 629,0 0 0,0-1-1,1 1 1,-1 0 0,0-1 0,0 1-1,0 0 1,1-1 0,-1 1 0,0-1 0,1 1-1,-1 0 1,0-1 0,1 1 0,-1-1-1,1 1 1,-1-1 0,1 0 0,-1 1-1,1-1 1,-1 1 0,1-1 0,-1 0-1,1 1 1,0-1 0,-1 0 0,1 0-1,0 0 1,0 1 0,-1-2-325,1 0 1,-1 0 0,0-1-1,0 1 1,1 0-1,-1 0 1,0 0 0,0 0-1,0 0 1,0 0-1,-1 0 1,1-1-1,0 1 1,0 0 0,-1 0-1,1 0 1,-1-1-1,-10-20-9043</inkml:trace>
  <inkml:trace contextRef="#ctx0" brushRef="#br0" timeOffset="8420.04">5270 468 3826,'0'0'12149,"-4"-2"-12047,-10-2-92,17 12 18,1-5-16,-1 0 0,1 0 0,-1-1 0,1 1 0,0-1-1,0 0 1,7 3 0,6 0-169,0-2 0,-1 0 0,2-1 0,-1 0 0,0-2 0,24-1 0,-38 1 141,-1-1 0,0 1 0,0 0 0,0-1 0,1 0 0,-1 1 0,0-1 0,0 0-1,0 0 1,0 0 0,0 0 0,0-1 0,0 1 0,-1 0 0,1-1 0,0 1 0,1-3 0,0 0 41,0 0 0,0-1 0,-1 1 0,1-1 0,-1 1 0,0-1-1,2-6 1,0-4 1203,-1 1 1,-1-1-1,0 1 0,-1-22 0,-1 43 729,-5 92-113,5-86-1870,0 0 1,1-1-1,0 1 0,1 0 1,0-1-1,1 0 1,5 14-1,-5-22-19,-1 1-1,1-1 1,1 0 0,-1 0-1,1 0 1,-1 0 0,1-1-1,0 1 1,0-1-1,1 0 1,-1 0 0,9 4-1,-11-6 29,0 0 0,0 0-1,0 0 1,1-1-1,-1 1 1,0 0-1,0-1 1,0 0 0,1 1-1,-1-1 1,0 0-1,0 0 1,0-1-1,1 1 1,-1 0 0,0-1-1,0 1 1,0-1-1,1 0 1,-1 1-1,0-1 1,0 0 0,0 0-1,0-1 1,-1 1-1,1 0 1,0-1-1,0 1 1,-1-1 0,1 1-1,1-4 1,2-2 23,-1-1 0,0 0 0,0 0 0,0 0 0,-1-1 0,-1 1 0,0-1 0,0 1 0,0-1 0,0-10 0,-1-14 41,-2-45 0,0 50-36,1 24-29,0 1 0,0-1 0,0 0 1,-1 1-1,1-1 0,-1 1 1,0-1-1,0 0 0,0 1 0,0 0 1,-1-1-1,1 1 0,-5-6 0,5 10-125,1 0-1,-1 0 1,1 1-1,-1-1 1,1 0 0,-1 1-1,1-1 1,0 0-1,-1 1 1,1-1-1,0 0 1,0 1-1,0-1 1,0 0-1,0 1 1,1 2-1,-1-2-7,0 6-397,0 0 0,1 1 0,0-1 0,0 0 0,1 0 0,3 9 0,-2-11-338,-1 0 0,1 0-1,0-1 1,0 0 0,6 7-1,11 9-4947</inkml:trace>
  <inkml:trace contextRef="#ctx0" brushRef="#br0" timeOffset="9245.16">5810 411 2369,'0'0'16858,"0"-11"-15638,0-43-922,0 61-397,0-5 65,0-4 42,0 22 34,-1-9-324,0-1-1,1 0 1,1 0-1,2 14 1,-3-22 129,0 0 1,1-1 0,-1 1-1,1 0 1,-1-1 0,1 1-1,0-1 1,-1 1 0,1-1-1,0 1 1,0-1 0,0 1-1,0-1 1,0 0 0,1 0-1,-1 1 1,0-1 0,1 0-1,-1 0 1,0 0 0,1-1-1,-1 1 1,1 0 0,0 0-1,-1-1 1,1 1 0,-1-1-1,1 0 1,0 1 0,-1-1-1,1 0 1,2 0 0,-3 0 59,0 0 1,1 0 0,-1 0-1,0-1 1,1 1 0,-1 0-1,0-1 1,0 1 0,1-1 0,-1 1-1,0-1 1,0 0 0,0 0-1,0 1 1,0-1 0,0 0 0,0 0-1,0 0 1,0 0 0,1-2-1,0-1 15,0 0-1,0 1 0,0-1 0,-1 0 0,1 0 0,1-7 0,-1-4 243,0 0 0,0-27 0,-2 38 135,0-1 1,0 1-1,0-1 0,0 0 0,-1 1 0,0-1 0,0 1 0,0 0 0,0-1 1,-3-3-1,3 6-163,-1 0 0,1 1 0,-1 0-1,1-1 1,-1 1 0,0 0 0,0 0 0,1 0 0,-1 0 0,0 0 0,0 0 0,0 0 0,0 1 0,0-1-1,0 1 1,0-1 0,-1 1 0,1 0 0,0 0 0,0 0 0,0 0 0,0 0 0,0 1 0,-3-1 0,4 1-122,-1 0 1,0-1-1,0 1 0,1 0 1,-1 0-1,1 0 1,-1 0-1,0 0 1,1 1-1,0-1 1,-1 0-1,1 0 0,0 1 1,0-1-1,0 1 1,0 0-1,0-1 1,0 1-1,0 0 0,0-1 1,1 1-1,-1 0 1,1 0-1,-1 2 1,-9 49 85,7-24-60,1-1-1,1 1 1,1-1-1,6 41 1,-5-63-161,0 1 0,1-1 1,0 0-1,0 0 0,1 0 0,0 0 1,0-1-1,0 1 0,1-1 1,-1 0-1,1 0 0,0 0 1,6 5-1,-7-8 15,0 1-1,0-1 1,1 1 0,0-1 0,-1 0-1,1 0 1,0-1 0,0 1-1,0-1 1,0 0 0,0 0-1,0 0 1,0-1 0,1 1 0,-1-1-1,0 0 1,0 0 0,0 0-1,0-1 1,9-2 0,-9 2 160,0-1 0,0 0 0,0-1 0,0 1 0,-1-1 1,1 0-1,-1 0 0,1 0 0,-1 0 0,0 0 0,0-1 0,-1 0 0,1 1 1,-1-1-1,0 0 0,0 0 0,0 0 0,0-1 0,1-5 0,3-8 626,-1 0 0,0 0 0,2-25 0,-4 6 896,-2-39 0,-1 50-478,0 26-1101,0 0 0,0 0 1,-1 0-1,1 0 1,0 0-1,0 0 0,0 0 1,0 0-1,-1 0 1,1 0-1,0 0 0,0 0 1,0 0-1,-1 0 0,1 0 1,0 0-1,0 0 1,0 0-1,-1 0 0,1 0 1,0 0-1,0 0 1,0 0-1,0 0 0,-1 0 1,1 0-1,0 1 1,0-1-1,0 0 0,0 0 1,-1 0-1,1 0 1,0 0-1,0 0 0,0 1 1,0-1-1,0 0 1,0 0-1,0 0 0,0 0 1,-1 1-1,1-1 1,0 0-1,0 0 0,0 0 1,0 1-1,0-1 1,0 0-1,0 0 0,0 1 1,-7 10 73,4-4-100,1 1-1,1 0 1,-1 0-1,1 0 0,1 0 1,-1 0-1,2 0 1,-1 0-1,1 0 1,0 0-1,4 13 1,-4-18-86,0 1-1,0-1 1,0 0 0,1 0 0,0 0 0,-1 0 0,1 0-1,0 0 1,1-1 0,-1 1 0,0-1 0,1 1-1,-1-1 1,1 0 0,0 0 0,0 0 0,0 0 0,0 0-1,0-1 1,0 1 0,0-1 0,1 0 0,-1 0-1,0 0 1,1-1 0,-1 1 0,0-1 0,1 0 0,3 0-1,-4 0 85,0 1-1,1-2 0,-1 1 0,0 0 0,0-1 0,0 1 0,0-1 1,0 0-1,0 0 0,0 0 0,0 0 0,0-1 0,0 1 0,4-4 1,-4 2 51,0-1 1,0 1-1,0-1 1,-1 0-1,1 0 1,-1 0 0,0 0-1,-1 0 1,4-8-1,22-112 4106,-26 117-2761,0 199-2144,-1-186 538,1-1 0,0 1 0,0-1 0,0 1 0,1-1 0,0 1 0,0-1 0,0 0-1,5 8 1,-6-10-244,1-1-1,0 1 0,0-1 0,0 1 1,0-1-1,1 0 0,-1 0 0,1 0 1,-1 0-1,1-1 0,0 1 0,-1-1 0,1 1 1,0-1-1,0 0 0,0 0 0,0 0 1,5 0-1,15 0-5949</inkml:trace>
  <inkml:trace contextRef="#ctx0" brushRef="#br0" timeOffset="9697.17">6418 411 4066,'0'0'17173,"-9"-11"-16172,-28-33-447,36 43-541,1 0-1,-1 1 0,1-1 1,-1 0-1,0 0 0,0 1 1,0-1-1,1 0 0,-1 1 0,0-1 1,0 0-1,0 1 0,0-1 1,0 1-1,0 0 0,0-1 1,0 1-1,0 0 0,0 0 1,0-1-1,0 1 0,0 0 0,0 0 1,0 0-1,0 0 0,0 1 1,0-1-1,0 0 0,0 0 1,-1 1-1,1-1 0,1 0 1,-1 1-1,0-1 0,0 1 0,0-1 1,0 1-1,0 0 0,0-1 1,-1 2-1,-1 2-14,1 0 1,-1-1-1,1 1 0,0 0 1,0 0-1,-3 8 0,4-10 3,-2 9-7,-1 0 0,2 0 1,-1 0-1,1 0 0,1 0 0,0 0 0,1 1 1,0-1-1,3 18 0,-3-25-104,0 0 0,1 0 1,0-1-1,0 1 0,0-1 0,0 1 0,1-1 1,-1 1-1,1-1 0,0 0 0,0 1 0,0-1 0,0 0 1,1 0-1,-1-1 0,1 1 0,0 0 0,-1-1 0,1 0 1,0 0-1,1 0 0,-1 0 0,0 0 0,1 0 0,-1-1 1,1 0-1,-1 1 0,1-2 0,-1 1 0,1 0 1,6 0-1,-7-1 69,0 0 0,1 0 1,-1 0-1,0 0 0,0 0 1,1-1-1,-1 1 0,0-1 1,0 0-1,0 0 0,0 0 1,0-1-1,0 1 0,0-1 1,3-2-1,-2 1 70,-1-1-1,0 0 1,0 1-1,0-1 1,-1 0 0,1 0-1,-1 0 1,0-1-1,0 1 1,1-5 0,2-11 500,0-1 0,-2 1 0,0 0 0,-2-1 0,0 0 0,-2-22 0,1 15 298,-4 118-1024,1 41-1399,3-128 1353,0 0 1,0 0-1,1 0 1,-1 0-1,1 0 1,-1 0-1,1-1 1,0 1-1,0 0 1,1 0-1,-1-1 1,0 1-1,1-1 1,-1 1-1,1-1 1,0 1-1,0-1 1,0 0-1,0 0 1,0 0-1,1 0 1,-1-1-1,1 1 1,3 2-1,2-2-802,-1 1 0,0-1-1,1-1 1,-1 0-1,1 0 1,0 0 0,-1-1-1,11-1 1,12 0-2448</inkml:trace>
  <inkml:trace contextRef="#ctx0" brushRef="#br0" timeOffset="10743.04">6712 539 112,'0'0'7932,"1"-20"-3987,3-8-2618,-1 2 1106,0-46 0,-3 70-2279,0 0 1,0 0-1,0 0 0,0 0 1,0 0-1,0 0 1,-1 0-1,1 1 1,-1-1-1,1 0 1,-1 0-1,0 0 1,0 0-1,0 1 0,0-1 1,0 0-1,0 1 1,0-1-1,0 1 1,-1-1-1,1 1 1,-1 0-1,1 0 0,-1-1 1,1 1-1,-1 0 1,0 0-1,1 1 1,-1-1-1,0 0 1,0 0-1,0 1 1,0-1-1,0 1 0,-2-1 1,1 1-143,0 1 0,0-1 1,0 0-1,0 1 0,0-1 1,0 1-1,0 0 0,0 0 0,1 0 1,-1 0-1,0 1 0,0-1 1,1 1-1,-1-1 0,1 1 0,-1 0 1,1 0-1,0 0 0,0 0 0,0 1 1,0-1-1,-2 4 0,-2 5-118,0 0-1,1 1 1,1-1-1,0 1 1,0 0-1,1 0 1,1 0-1,0 0 1,1 1-1,0-1 1,1 1-1,0-1 1,3 21-1,-2-30-76,0 0-1,0-1 1,0 1 0,0-1-1,0 1 1,0-1 0,1 0 0,-1 1-1,1-1 1,0 0 0,-1 0-1,1 0 1,0 0 0,0 0-1,1-1 1,-1 1 0,0-1-1,0 1 1,1-1 0,-1 0 0,1 0-1,-1 0 1,1 0 0,0 0-1,-1 0 1,1-1 0,0 0-1,-1 1 1,4-1 0,-2 0 99,0 0 0,0 0 0,0 0 0,0 0 0,0-1 0,-1 1 0,1-1 0,0 0 0,0 0 0,-1-1 0,1 1 0,0-1 0,-1 1 0,0-1 0,1 0 0,-1-1 0,0 1 0,0-1 0,5-4 0,-3-1 377,0-1 0,0 1 0,-1-1 0,0 1 0,-1-1 0,0 0 0,0-1 0,-1 1 0,1-15 0,-1 3 1303,0 0 0,-2-1-1,-3-25 1,3 47-1585,0 0 0,0-1 0,0 1 0,0-1 0,0 1 0,0-1 0,0 1 0,0 0-1,0-1 1,0 1 0,0-1 0,0 1 0,0 0 0,-1-1 0,1 1 0,0-1 0,0 1 0,0 0-1,-1-1 1,1 1 0,0 0 0,0-1 0,-1 1 0,1 0 0,0 0 0,-1-1 0,1 1 0,0 0 0,-1 0-1,1 0 1,-1-1 0,1 1 0,0 0 0,-1 0 0,1 0 0,-1 0 0,1 0 0,0 0 0,-1 0-1,1 0 1,-1 0 0,1 0 0,0 0 0,-1 0 0,1 0 0,-1 0 0,1 0 0,0 0 0,-1 0-1,1 0 1,-1 1 0,1-1 0,0 0 0,-1 0 0,1 1 0,0-1 0,-1 0 0,1 0 0,0 1 0,-1-1-1,1 0 1,0 1 0,0-1 0,-1 0 0,1 1 0,0-1 0,0 0 0,0 1 0,-4 10-6,1 0 0,0 0 0,1 0 0,0 0 0,1 0 0,0 18 0,2-7 29,0 1-1,6 30 1,-2-32 13,1 0 0,0-1 0,2 1 0,16 31 1,52 73-18,6 13-520,-79-131 308,1 0 1,-1 1 0,-1-1 0,1 1 0,-1 0 0,-1 0 0,1 0-1,-1-1 1,0 11 0,-1-17 117,-1 0 0,1 0 0,0-1-1,0 1 1,0 0 0,0 0 0,-1 0 0,1-1-1,0 1 1,-1 0 0,1 0 0,-1-1 0,1 1-1,-1 0 1,1 0 0,-1-1 0,1 1 0,-1-1-1,0 1 1,1-1 0,-1 1 0,0-1 0,1 1-1,-1-1 1,-1 1 0,-29 5-1068,24-6 1003,0-1-1,0 1 0,-1-1 1,1 0-1,0-1 0,-10-3 1,11 2 163,0-1-1,-1 0 1,1 0 0,1 0 0,-1-1-1,1 0 1,-1 0 0,2-1 0,-1 1 0,0-1-1,1 0 1,0 0 0,1 0 0,-1-1 0,1 1-1,0-1 1,-2-8 0,1-1 196,0 1 0,1-1 1,0 1-1,2-1 0,0 0 0,2-31 0,0 39-183,0-1 0,1 1 0,0 0 0,1 0 0,-1 0 0,2 0-1,6-13 1,38-52-106,-1 0 272,-40 60-1,-1 0 1,-1-1 0,0 1-1,0-1 1,-2 0-1,0 0 1,0-1 0,-1 1-1,-1-24 1,-1 37-61,0 31-533,1-27 347,-1 0 0,1 0 0,0-1 0,-1 1 0,1 0 0,0-1 0,0 1 0,1-1 0,-1 1 0,1-1 0,-1 0 0,1 1 0,0-1 1,0 0-1,-1 0 0,2 0 0,-1 0 0,0-1 0,0 1 0,0-1 0,1 1 0,-1-1 0,1 0 0,-1 0 0,5 2 0,-2-1-6,-1-1 0,1 1 0,0-1-1,0 0 1,0 0 0,1-1-1,-1 1 1,0-1 0,0 0 0,0 0-1,0-1 1,0 0 0,9-2 0,-11 1 38,0 1 1,0-1 0,0-1-1,-1 1 1,1 0 0,-1-1-1,0 1 1,1-1 0,-1 0 0,0 0-1,-1 1 1,1-2 0,0 1-1,-1 0 1,0 0 0,0 0-1,0-1 1,0 1 0,0 0-1,0-7 1,1 0 21,-1 0 0,0-1 0,-1 1 0,0 0 0,-1-1 0,-1-9 0,0 17 48,1-1 0,0 1 0,-1 0 0,1 0 0,-1 0 0,0 0 0,0 0 0,0 1 0,-1-1 0,1 1 0,-1-1 0,1 1 1,-1 0-1,0 0 0,0 0 0,-5-3 0,6 4-37,1 0-1,-1 0 1,0 1 0,1-1 0,-1 0 0,0 1 0,0-1-1,0 1 1,1-1 0,-1 1 0,0 0 0,0 0-1,0 0 1,0 0 0,0 0 0,1 0 0,-1 0 0,0 1-1,0-1 1,0 1 0,1-1 0,-1 1 0,0 0 0,0 0-1,1 0 1,-1 0 0,1 0 0,-1 0 0,1 0-1,-1 0 1,1 0 0,-2 3 0,-3 5-21,1 0 0,1 0 1,0 1-1,0-1 0,1 1 0,0 0 0,1 0 1,0 0-1,-1 15 0,1 1 39,1 0-1,5 41 1,-3-60-41,0 0 1,0-1-1,1 1 0,0-1 1,0 1-1,1-1 0,0 0 1,0 0-1,1 0 0,-1 0 1,1-1-1,0 0 0,1 1 0,-1-1 1,1-1-1,0 1 0,0-1 1,1 0-1,-1 0 0,1 0 1,0-1-1,0 0 0,0 0 1,0 0-1,1-1 0,-1 0 1,1 0-1,-1-1 0,1 1 1,0-2-1,-1 1 0,1-1 1,13-1-1,-17 1-119,-1 0 1,0 0-1,1-1 1,-1 0-1,0 1 1,0-1 0,1 0-1,-1 0 1,0 0-1,0 0 1,0 0-1,0-1 1,0 1-1,3-4 1,19-28-6575,-23 31 6273,18-29-12804</inkml:trace>
  <inkml:trace contextRef="#ctx0" brushRef="#br0" timeOffset="10975.33">7440 334 10885,'0'0'16215,"0"-2"-15094,0 0-1121,-17-2-5507,-8-5-4625</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7:09.305"/>
    </inkml:context>
    <inkml:brush xml:id="br0">
      <inkml:brushProperty name="width" value="0.05" units="cm"/>
      <inkml:brushProperty name="height" value="0.05" units="cm"/>
      <inkml:brushProperty name="color" value="#F6630D"/>
    </inkml:brush>
  </inkml:definitions>
  <inkml:trace contextRef="#ctx0" brushRef="#br0">56 22 3890,'0'0'13094,"0"-4"-12313,0-10 119,0 11-332,-8 11-280,4 4-324,0 1 0,0-1 0,1 1-1,1 0 1,0 0 0,0 0 0,2 0 0,1 27 0,-1-20-162,0-18 131,0-1-1,0 0 1,0 0-1,1 1 1,-1-1-1,0 0 1,1 1-1,-1-1 1,1 0-1,0 0 1,-1 0-1,1 0 1,0 1-1,-1-1 1,1 0-1,0 0 1,0 0-1,0-1 1,0 1-1,0 0 1,0 0-1,0 0 1,0-1-1,1 1 1,-1 0-1,0-1 1,0 1-1,0-1 1,1 0-1,-1 1 1,0-1-1,1 0 1,-1 0 0,2 0-1,-1 0 28,0 1 0,0-1 0,-1 0 0,1-1 0,0 1 0,0 0 0,-1 0 0,1-1 0,0 1 0,-1-1 0,1 1 0,0-1 0,-1 0 0,1 0 0,-1 0 0,1 0 0,-1 0 0,0 0 0,1 0 0,-1 0 0,0 0 0,0-1 0,0 1 0,0 0 0,2-3 0,-2 0 70,0 0-1,0 0 0,0 0 0,0 0 0,0 0 0,-1 0 0,0-1 0,0 1 0,0 0 0,-1 0 0,1 0 0,-1 0 0,0 0 0,0 0 0,0 0 0,-1 0 0,1 0 0,-1 0 0,0 1 0,0-1 0,0 1 0,-1-1 0,1 1 0,-1 0 0,0 0 0,0 0 0,0 0 0,0 0 0,0 1 0,-1-1 0,1 1 0,-1 0 0,0 0 0,1 1 0,-1-1 1,0 1-1,0-1 0,0 1 0,0 0 0,0 1 0,-8-1 0,11 1-30,0 1 0,0 0 1,0 0-1,0 0 0,1 0 0,-1 0 1,0-1-1,0 1 0,1 1 0,-1-1 1,0 0-1,1 0 0,-1 0 1,1 0-1,-1 0 0,1 1 0,0-1 1,0 0-1,-1 0 0,1 0 0,0 1 1,0-1-1,0 0 0,1 2 1,0 36-182,0-39 178,-1 1 1,1-1-1,-1 1 1,1-1 0,0 1-1,-1-1 1,1 0 0,0 1-1,-1-1 1,1 0-1,0 1 1,-1-1 0,1 0-1,0 0 1,-1 0 0,1 0-1,0 0 1,0 0-1,-1 0 1,1 0 0,0 0-1,0 0 1,-1 0 0,1 0-1,0 0 1,-1-1-1,1 1 1,0 0 0,-1 0-1,1-1 1,0 1 0,-1-1-1,1 1 1,0 0-1,-1-1 1,1 1 0,-1-1-1,1 1 1,-1-1 0,1 0-1,-1 1 1,0-1-1,1 0 1,-1 1 0,0-1-1,1 0 1,-1 1 0,0-2-1,1-13-1518,0 0-1,-3-25 1,-3 23-2902</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7:22.766"/>
    </inkml:context>
    <inkml:brush xml:id="br0">
      <inkml:brushProperty name="width" value="0.05" units="cm"/>
      <inkml:brushProperty name="height" value="0.05" units="cm"/>
      <inkml:brushProperty name="color" value="#F6630D"/>
    </inkml:brush>
  </inkml:definitions>
  <inkml:trace contextRef="#ctx0" brushRef="#br0">51 345 7251,'0'0'14319,"-8"-12"-13684,1 2-577,6 8-46,-1-1-1,1 1 1,0 0-1,-1 0 1,0 0-1,1 0 1,-1 0-1,0 0 1,0 1-1,0-1 1,-4-2-1,6 4-9,0 0-1,-1 1 1,1-1-1,-1 0 0,1 0 1,0 0-1,-1 1 0,1-1 1,0 0-1,-1 0 1,1 1-1,0-1 0,0 0 1,-1 0-1,1 1 1,0-1-1,0 0 0,-1 1 1,1-1-1,0 0 0,0 1 1,0-1-1,0 1 1,-1-1-1,1 0 0,0 1 1,0-1-1,0 1 1,0-1-1,0 1 0,-3 34 43,6 19 393,18 99 0,-5-49-1145,-9 2-4346</inkml:trace>
  <inkml:trace contextRef="#ctx0" brushRef="#br0" timeOffset="170.8">1 314 6467,'0'0'9684,"7"38"-9684,19-12 80,8-1-288,10-4-544,-3-6-1921,2-10-2642</inkml:trace>
  <inkml:trace contextRef="#ctx0" brushRef="#br0" timeOffset="592.91">337 228 8964,'0'0'9943,"-10"13"-9617,4-6-300,-1 1 0,1-1-1,0 2 1,0-1 0,1 0-1,0 1 1,1 0 0,0 0-1,0 1 1,-4 17 0,-3 22-80,-9 53 303,15-34-3200,5-68 2910,0 0 1,1 0 0,-1 0-1,0 0 1,0 0-1,0 0 1,0 0 0,1 1-1,-1-1 1,0 0-1,0 0 1,0 0 0,1 0-1,-1 0 1,0 0 0,0 0-1,0 0 1,1 0-1,-1 0 1,0 0 0,0 0-1,0 0 1,1 0 0,-1 0-1,0-1 1,0 1-1,0 0 1,1 0 0,-1 0-1,0 0 1,0 0-1,0 0 1,0 0 0,0-1-1,1 1 1,-1 0 0,0 0-1,0 0 1,0 0-1,0 0 1,0-1 0,0 1-1,1 0 1,4-6 38,0 0 0,-1-1 0,1 1 0,-1-1 0,0 0 0,-1 0 1,1 0-1,3-15 0,15-66 219,7-141 3089,-27 212-2714,0 0 946,-1 38-1401,2 56-112,4-1 0,3 1-1,33 128 1,-42-202-87,2 11-175,1 0-1,1 0 1,8 16 0,-12-28-110,0 1-1,1 0 1,-1-1 0,1 1-1,0-1 1,-1 0-1,1 0 1,0 0-1,0 1 1,1-2 0,-1 1-1,0 0 1,1 0-1,-1-1 1,1 1-1,-1-1 1,1 0 0,0 0-1,0 0 1,-1 0-1,1 0 1,4 0-1,14-1-7215</inkml:trace>
  <inkml:trace contextRef="#ctx0" brushRef="#br0" timeOffset="827.02">680 392 9124,'0'0'13222,"-7"3"-13056,4-2-143,0 1 0,0 0 0,1 0 1,-1-1-1,1 1 0,-1 1 0,1-1 0,0 0 1,0 1-1,0-1 0,0 1 0,0-1 1,1 1-1,-1 0 0,-1 5 0,0 1 27,0 1-1,1-1 1,0 1-1,-1 19 1,2 157 190,8-141-250,-6-43-59,-1 0 0,1-1-1,-1 1 1,1 0 0,0-1 0,0 1-1,-1-1 1,1 1 0,0-1-1,0 1 1,1-1 0,-1 0-1,0 1 1,0-1 0,1 0-1,-1 0 1,1 0 0,-1 0 0,1 0-1,-1 0 1,1 0 0,2 0-1,-3-1-113,0 0 1,0 0-1,-1 0 0,1 0 0,0 0 0,0 0 0,-1 0 0,1 0 0,0-1 0,-1 1 1,1 0-1,0 0 0,-1-1 0,1 1 0,0 0 0,-1-1 0,1 1 0,-1-1 0,1 1 0,-1-1 1,1 1-1,-1-1 0,1 0 0,-1 1 0,1-1 0,-1 1 0,0-1 0,1 0 0,-1 1 1,0-1-1,0 0 0,1 0 0,-1 1 0,0-1 0,0 0 0,0 1 0,0-2 0,7-29-9496</inkml:trace>
  <inkml:trace contextRef="#ctx0" brushRef="#br0" timeOffset="982.92">599 175 6339,'0'0'6819</inkml:trace>
  <inkml:trace contextRef="#ctx0" brushRef="#br0" timeOffset="1712.7">847 484 7876,'0'0'12122,"5"1"-11735,-3 0-378,0 0 0,0 0 0,-1 0 0,1 0 0,0 0 0,-1 0 1,1 0-1,-1 0 0,1 1 0,-1-1 0,0 1 0,0-1 0,1 1 0,-1-1 0,0 1 0,1 2 0,0 2 25,1 0-1,-1 0 1,-1-1 0,1 2 0,0 6-1,1 15 127,-2 45 0,-1-51-139,-1 9-35,0-21-1,0 1 0,1-1 0,1 0 1,2 15-1,4-40 129,13-118 11,-15 88 115,1 1-1,18-60 0,-24 102-235,1 1 0,-1 0-1,0-1 1,1 1 0,0 0-1,-1-1 1,1 1 0,0 0-1,-1 0 1,1-1 0,0 1 0,0 0-1,0 0 1,0 0 0,0 0-1,0 0 1,1 0 0,-1 1-1,0-1 1,0 0 0,1 1-1,-1-1 1,0 0 0,3 0-1,-3 1-4,1 1 0,-1-1 0,0 0-1,1 0 1,-1 1 0,0-1-1,1 0 1,-1 1 0,0 0 0,0-1-1,1 1 1,-1 0 0,0-1-1,0 1 1,0 0 0,0 0 0,0 0-1,0 0 1,0 0 0,0 0-1,-1 0 1,1 0 0,0 0 0,-1 1-1,2 1 1,7 20-4,0-1 0,-2 1 0,0 1 0,-2 0 0,3 25 0,-3-17-271,2-1-1,11 36 1,-17-64 240,0-1 0,0 1 0,1 0 0,-1 0 0,1 0 0,-1-1 0,1 1 0,0-1 0,0 1 0,0-1 0,0 0 0,0 0-1,0 0 1,1 0 0,-1 0 0,1 0 0,-1-1 0,1 1 0,0-1 0,0 0 0,0 0 0,0 0 0,0 0 0,0 0 0,0 0 0,0-1 0,0 0 0,0 0 0,0 1 0,0-2 0,0 1 0,0 0 0,0-1 0,0 1 0,0-1 0,0 0-1,0 0 1,0 0 0,0 0 0,-1-1 0,1 1 0,0-1 0,-1 1 0,1-1 0,-1 0 0,0 0 0,1 0 0,-1-1 0,0 1 0,0 0 0,-1-1 0,4-5 0,2-4 127,-1 0 0,-1-1-1,0 0 1,-1 0 0,0 0 0,-1 0 0,3-24 0,-3-7 451,-2-46 0,-1 51-395,0 31 113,0-1-1,-1 1 1,0-1 0,0 1-1,-4-11 1,2 23-187,1 7-87,4 17 53,2 0-1,0-1 1,2 1 0,1-1 0,19 46-1,-11-31-583,10 47-1,-24-86 155,1 8-354,-2-3-3487</inkml:trace>
  <inkml:trace contextRef="#ctx0" brushRef="#br0" timeOffset="1902.58">1208 109 8468,'0'0'10613,"-1"19"-10645,1 8-16,3 5-1617,5-1-2241,-1 1-4146</inkml:trace>
  <inkml:trace contextRef="#ctx0" brushRef="#br0" timeOffset="3457.08">1406 467 6723,'0'0'15298,"6"-14"-14527,21-41-446,-27 54-321,0 1 1,0-1-1,1 1 0,-1-1 0,0 0 0,0 1 0,0-1 0,1 1 0,-1-1 1,0 1-1,1-1 0,-1 1 0,0-1 0,1 1 0,-1 0 0,1-1 1,-1 1-1,1 0 0,-1-1 0,1 1 0,-1 0 0,1-1 0,-1 1 0,1 0 1,-1 0-1,1-1 0,-1 1 0,1 0 0,0 0 0,-1 0 0,1 0 1,-1 0-1,1 0 0,-1 0 0,1 0 0,0 0 0,-1 0 0,1 0 1,-1 1-1,1-1 0,-1 0 0,1 0 0,-1 0 0,1 1 0,0-1 0,-1 0 1,0 1-1,1-1 0,-1 0 0,1 1 0,-1-1 0,1 1 0,-1-1 1,1 1-1,12 26 42,-13-25-50,7 16-6,-2 2 1,0-1-1,-1 0 1,-2 1-1,2 20 0,-4 104-92,-2-68-571,2-76 670,0 0 0,0 0 0,0 0 0,0 1 0,0-1 0,0 0 0,0 0 0,0 0 0,1 0 0,-1 0-1,0 0 1,0 0 0,0 0 0,0 0 0,0 1 0,0-1 0,0 0 0,1 0 0,-1 0 0,0 0 0,0 0 0,0 0 0,0 0-1,0 0 1,0 0 0,1 0 0,-1 0 0,0 0 0,0 0 0,0 0 0,0 0 0,0 0 0,1 0 0,-1 0 0,0 0 0,0 0-1,0 0 1,0 0 0,0 0 0,0 0 0,1-1 0,-1 1 0,0 0 0,0 0 0,0 0 0,0 0 0,0 0 0,0 0-1,0 0 1,0 0 0,0-1 0,0 1 0,1 0 0,-1 0 0,0 0 0,0 0 0,0 0 0,0 0 0,0-1 0,0 1 0,0 0-1,7-10 67,3-18 31,-2 0-1,-1 0 1,-1-1-1,3-43 1,-5 32 367,18-68 0,-22 107-460,0 0 1,0 1-1,0-1 0,0 1 0,0-1 1,0 0-1,0 1 0,0-1 0,1 1 0,-1-1 1,0 0-1,1 1 0,-1-1 0,0 1 1,1-1-1,-1 1 0,0-1 0,1 1 0,-1 0 1,1-1-1,-1 1 0,1-1 0,-1 1 0,1 0 1,-1-1-1,1 1 0,-1 0 0,1 0 1,0 0-1,-1-1 0,1 1 0,1 0 0,-1 1-2,0-1 0,0 1-1,0-1 1,0 1-1,1 0 1,-1 0 0,0 0-1,0 0 1,0 0 0,-1 0-1,1 0 1,0 0-1,0 0 1,0 1 0,21 43-64,-11-7-536,-2 1 0,-2 0 1,-1 1-1,1 48 0,-5-48 166,3-27-1301,4-15 1359,8-19 537,51-146 493,-31 70 780,-29 83-921,-8 14-508,0 0-1,0 0 0,0 0 0,0 0 0,0 0 1,0 0-1,0 0 0,0 0 0,0 0 1,0 0-1,0 0 0,0 0 0,0 1 0,0-1 1,0 0-1,0 0 0,0 0 0,0 0 1,0 0-1,0 0 0,0 0 0,0 0 1,0 0-1,0 0 0,0 0 0,1 0 0,-1 0 1,0 0-1,0 0 0,0 0 0,0 0 1,0 0-1,0 0 0,0 0 0,0 0 1,0 0-1,0 0 0,0 0 0,0 0 0,0 0 1,1 0-1,-1 0 0,0 0 0,0 0 1,0 0-1,0 0 0,0 0 0,0 0 0,0 0 1,0 0-1,0 0 0,0 0 0,0 0 1,0 0-1,0 0 0,0 0 0,0 0 1,1 0-1,-1 0 0,0 0 0,0 0 0,0 0 1,0 0-1,0 0 0,0-1 0,0 1 1,0 0-1,0 0 0,-1 26-13,0-6-2,0 10 99,1 34 23,0-59-134,1 0-1,0-1 0,0 1 0,0 0 0,0 0 0,1 0 0,0-1 1,0 1-1,5 8 0,-6-12-22,1 1 1,-1 0-1,1-1 1,-1 1-1,1-1 0,0 0 1,-1 1-1,1-1 1,0 0-1,0 0 0,0 0 1,0 0-1,0-1 1,0 1-1,0-1 0,0 1 1,1-1-1,-1 1 1,0-1-1,0 0 0,0 0 1,0 0-1,1-1 1,-1 1-1,0 0 0,0-1 1,0 1-1,0-1 1,3-1-1,1 0 15,-1-1 0,0 1-1,0-1 1,0 0 0,0 0-1,0-1 1,-1 1 0,1-1 0,5-7-1,-3 2 14,0-1 0,0-1 0,-1 1 0,-1-1 0,0 0 0,0 0 0,-1-1-1,-1 0 1,4-20 0,-2-1 450,-2 0 0,-1-42 0,-5 51 430,2 23-846,1 0 1,0 0-1,-1 1 0,1-1 0,-1 1 0,1-1 0,-1 0 0,1 1 0,-1-1 1,0 1-1,1-1 0,-1 1 0,0-1 0,1 1 0,-1 0 0,0-1 1,0 1-1,1 0 0,-1-1 0,0 1 0,0 0 0,0 0 0,1 0 1,-1 0-1,0 0 0,-1 0 0,2 0-14,-1 0 0,0 1 0,1-1-1,-1 0 1,1 1 0,-1-1 0,1 0 0,-1 1 0,1-1 0,-1 1-1,1-1 1,-1 1 0,1-1 0,0 1 0,-1-1 0,1 1 0,0-1-1,0 1 1,-1 0 0,1-1 0,0 1 0,0 0 0,0-1 0,0 1-1,0-1 1,0 1 0,0 1 0,-2 23-14,2-21 13,-1 29 59,1-1 1,5 34 0,-4-58-194,0 1 1,1-1-1,0 1 1,0-1 0,1 0-1,0 0 1,1 0-1,0 0 1,0-1 0,0 1-1,1-1 1,0 0-1,8 7 1,-11-11 41,0-1 0,1 0 0,0 0 0,-1 0 0,1 0 0,0 0 0,0-1 0,0 1 0,0-1 1,0 0-1,1 0 0,-1 0 0,0 0 0,0 0 0,1-1 0,-1 0 0,1 0 0,-1 0 0,0 0 0,1 0 0,-1 0 0,0-1 0,1 0 0,5-1 0,-5 0-25,1-1 0,0 1 0,-1-1 0,0 0 0,1 0 0,-1 0 0,0-1-1,-1 1 1,1-1 0,-1 0 0,1 0 0,-1 0 0,0 0 0,-1-1-1,3-4 1,7-17 909,-1-1-1,-2 0 0,0 0 0,-2-1 0,-1 0 1,3-40-1,-6 59 382,3 14-837,7 24-620,-8-18 441,51 123-704,-30-40-3121,-26-94 3651,0 0 0,0 1 1,0-1-1,0 0 1,0 1-1,0-1 1,1 0-1,-1 1 1,0-1-1,0 0 0,0 1 1,0-1-1,1 0 1,-1 0-1,0 1 1,0-1-1,1 0 1,-1 0-1,0 0 0,0 1 1,1-1-1,-1 0 1,0 0-1,1 0 1,-1 0-1,0 1 1,1-1-1,-1 0 0,0 0 1,0 0-1,1 0 1,-1 0-1,0 0 1,1 0-1,-1 0 1,0 0-1,1 0 0,-1 0 1,0 0-1,1 0 1,-1-1-1,0 1 1,1 0-1,-1 0 1,0 0-1,1 0 0,-1 0 1,0-1-1,0 1 1,1 0-1,-1 0 1,0 0-1,0-1 1,1 1-1,-1 0 0,0-1 1,0 1-1,0 0 1,1 0-1,-1-1 1,0 1-1,0 0 1,0-1-1,0 1 0,0 0 1,0-1-1,0 0 1,7-23 410,-1-1 1,5-44-1,-10 52 31,1-1 0,1 1 1,0 0-1,2 0 0,0 0 0,0 0 1,2 1-1,15-28 0,-22 43-400,1 0-1,-1 0 1,1 0 0,-1 0-1,1 0 1,0 0 0,-1 1-1,1-1 1,0 0-1,0 0 1,0 1 0,0-1-1,-1 0 1,1 1 0,0-1-1,0 1 1,0 0 0,0-1-1,0 1 1,0 0 0,0-1-1,0 1 1,0 0 0,0 0-1,2 0 1,-2 0-19,1 1 0,-1 0 0,0-1 1,0 1-1,1 0 0,-1 0 0,0 0 0,0 0 0,0 0 1,0 0-1,0 0 0,0 0 0,-1 0 0,1 0 0,0 0 1,0 3-1,5 7-54,-1 1 1,-1-1 0,4 18 0,-6-21 114,37 181-726,-39-189 640,0 1-1,0-1 1,0 1-1,0-1 1,0 0-1,0 1 0,0-1 1,1 1-1,-1-1 1,0 1-1,0-1 1,0 0-1,0 1 1,1-1-1,-1 1 0,0-1 1,0 0-1,1 1 1,-1-1-1,0 0 1,1 1-1,-1-1 1,0 0-1,1 0 0,-1 1 1,1-1-1,-1 0 1,0 0-1,1 0 1,-1 1-1,1-1 1,-1 0-1,1 0 0,10-10-70,5-23 240,-8 6-39,-2-1 1,5-44-1,-9 52 160,1-1 0,0 1 0,2 0 0,0 0-1,1 1 1,13-28 0,-19 46-243,1-1 0,-1 1 0,1 0-1,0 0 1,-1 0 0,1 0 0,0 0 0,0 0 0,-1 1-1,1-1 1,0 0 0,0 0 0,0 1 0,0-1 0,0 0-1,0 1 1,0-1 0,2 0 0,-2 1-22,0 0-1,0 0 1,0 0 0,-1 0-1,1 1 1,0-1 0,-1 0-1,1 0 1,0 1 0,0-1 0,-1 0-1,1 1 1,0-1 0,-1 1-1,1-1 1,-1 1 0,1-1-1,-1 1 1,1-1 0,-1 1 0,1 0-1,3 5 2,0 0 0,-1 0-1,0 1 1,3 11 0,-5-17 7,8 32 2,-1 1 1,7 56 0,3 21-5568,-12-91-87</inkml:trace>
  <inkml:trace contextRef="#ctx0" brushRef="#br0" timeOffset="4098.54">3269 162 304,'0'0'17208,"3"-12"-15570,12-34-469,-15 46-1151,0-1-1,0 1 1,0-1 0,0 1 0,0 0 0,0-1 0,1 1 0,-1 0 0,0-1-1,0 1 1,0 0 0,0-1 0,1 1 0,-1 0 0,0-1 0,0 1 0,1 0-1,-1-1 1,0 1 0,0 0 0,1 0 0,-1 0 0,0-1 0,1 1 0,-1 0-1,0 0 1,1 0 0,-1 0 0,1-1 0,-1 1 0,0 0 0,1 0 0,-1 0-1,0 0 1,1 0 0,-1 0 0,1 0 0,-1 0 0,0 0 0,1 0 0,-1 0 0,0 0-1,1 1 1,-1-1 0,1 0 0,-1 0 0,0 0 0,1 0 0,-1 1 0,0-1-1,1 0 1,-1 0 0,0 1 0,0-1 0,1 0 0,-1 1 0,0-1 0,0 0-1,1 0 1,-1 1 0,0-1 0,0 0 0,0 1 0,0-1 0,0 1 0,1-1-1,-1 1 1,11 23 356,-11-23-344,28 95 786,-19-59-668,1-1 0,19 41 0,-25-67-133,1 0 0,1-1 0,-1 0 0,1 0 0,1 0-1,-1-1 1,2 0 0,-1 0 0,1-1 0,0 0 0,1 0 0,10 6 0,-16-11-9,0 0-1,1 0 1,-1 0-1,0-1 1,1 0-1,-1 1 1,1-1-1,0 0 1,-1-1-1,1 1 1,0-1-1,-1 1 1,1-1-1,0 0 1,0-1-1,-1 1 1,1-1-1,0 1 1,-1-1-1,1 0 1,-1 0-1,1-1 1,-1 1-1,4-3 1,-2 1-9,-1-1 1,0 0-1,1 0 0,-2 0 1,1 0-1,0-1 1,-1 1-1,0-1 0,0 0 1,0 0-1,0 0 1,-1-1-1,0 1 0,2-11 1,2-10-3,-1 1 1,-2-1-1,0 0 1,-2 0 0,-1 0-1,-1 0 1,-1 0-1,-7-31 1,8 49-12,-1 0 0,-1 0 0,1 0 0,-1 0 0,0 0 0,-1 1 0,0-1 0,-6-8 0,10 16-31,0 0 1,-1-1 0,1 1 0,0 0-1,0-1 1,0 1 0,-1 0-1,1-1 1,0 1 0,0 0-1,-1 0 1,1 0 0,0-1 0,-1 1-1,1 0 1,0 0 0,0 0-1,-1-1 1,1 1 0,0 0 0,-1 0-1,1 0 1,0 0 0,-1 0-1,1 0 1,-1 0 0,1 0 0,0 0-1,-1 0 1,1 0 0,0 0-1,-1 0 1,1 0 0,0 0 0,-1 0-1,1 0 1,0 1 0,-1-1-1,1 0 1,0 0 0,-1 0 0,1 1-1,0-1 1,0 0 0,-1 0-1,1 1 1,0-1 0,0 0-1,-1 0 1,1 1 0,0-1 0,0 0-1,0 1 1,0-1 0,-1 0-1,1 1 1,0-1 0,0 0 0,0 1-1,0-1 1,0 0 0,0 1-1,0-1 1,0 0 0,0 1 0,0-1-1,0 1 1,-2 26-1896,2-26 1920,0 9-717,0-1 0,1 1-1,0-1 1,1 1 0,0-1 0,0 1-1,1-1 1,0 0 0,0 0 0,7 12-1,14 17-5849</inkml:trace>
  <inkml:trace contextRef="#ctx0" brushRef="#br0" timeOffset="5649.76">3865 243 4978,'0'0'12870,"-14"-3"-12654,6 1-153,3 0-29,0 1 0,0 0 0,0 0 0,-1 0 0,-6 0-1,10 1-26,0 0 0,0 1 0,0-1 0,1 0 0,-1 1 0,0-1 0,0 1-1,0-1 1,1 1 0,-1 0 0,0 0 0,1 0 0,-1 0 0,1 0-1,-1 0 1,1 0 0,-1 1 0,1-1 0,0 0 0,-1 1 0,1-1 0,-1 3-1,-5 10 35,0-1 0,2 2 0,-1-1 0,2 1 0,0-1 0,0 1 0,2 0 0,0 0 0,0 1 0,2 27 0,0-41-48,0 1-1,1-1 0,-1 0 1,1 1-1,0-1 0,-1 0 1,1 1-1,0-1 0,0 0 1,1 0-1,-1 0 0,0 0 1,1 0-1,-1 0 0,1 0 1,0 0-1,-1-1 0,1 1 1,0 0-1,0-1 0,0 0 1,0 1-1,0-1 0,1 0 0,-1 0 1,0 0-1,1-1 0,-1 1 1,0 0-1,1-1 0,-1 0 1,1 1-1,-1-1 0,4 0 1,-2 0 8,0 0 0,0 0 0,0 0 0,0 0 1,0-1-1,0 0 0,0 1 0,0-1 0,0-1 1,-1 1-1,1 0 0,0-1 0,-1 0 0,1 0 0,-1 0 1,0 0-1,0-1 0,0 1 0,0-1 0,0 0 0,3-4 1,1-9 660,-1-1 0,0 0 1,-2 0-1,0-1 1,-1 1-1,2-31 0,-6 77-511,0-16-345,1 0 0,0 0 0,1 0 0,0 0 0,6 24 0,-6-34 85,0 0-1,0-1 1,1 1 0,-1 0-1,1-1 1,-1 1 0,1-1 0,0 1-1,0-1 1,0 0 0,0 0-1,0 0 1,1 0 0,-1 0-1,1 0 1,-1-1 0,1 1-1,0-1 1,0 1 0,-1-1-1,1 0 1,0 0 0,0-1 0,0 1-1,0-1 1,0 1 0,0-1-1,0 0 1,0 0 0,6-1-1,-7 1 98,1-1 0,0 0 0,0 0-1,-1 0 1,1 0 0,-1 0 0,1 0 0,-1-1-1,1 1 1,-1-1 0,0 1 0,0-1-1,0 0 1,0 0 0,0 0 0,0 0 0,0-1-1,-1 1 1,1 0 0,-1-1 0,1 1-1,1-6 1,2-5 17,0-1 0,0 1 0,3-20 0,-1-3 360,-2 0-1,-2 0 1,-1-1 0,-1 1 0,-3-1-1,-5-38 1,-4 31 98,11 41-379,-1 1 0,0-1-1,0 1 1,0-1 0,-1 1-1,1 0 1,0 0 0,-1 0-1,0 0 1,1 0 0,-1 0-1,0 0 1,0 0 0,-4-2-1,6 4-69,-1 0 1,1 0-1,0 0 0,-1 0 1,1 0-1,0 0 0,-1 0 1,1 0-1,0 0 0,-1 0 0,1 0 1,0 1-1,-1-1 0,1 0 1,0 0-1,0 0 0,-1 0 1,1 1-1,0-1 0,-1 0 0,1 0 1,0 1-1,0-1 0,0 0 1,-1 0-1,1 1 0,0-1 0,0 0 1,0 1-1,0-1 0,0 0 1,-1 1-1,1-1 0,0 0 1,0 1-1,0-1 0,0 0 0,0 1 1,0-1-1,0 1 0,-2 18-156,1-16 181,-3 51-46,3 0-1,2 0 1,2 1-1,13 67 1,-14-110-18,-1-1 12,2 0-1,-1-1 0,8 19 0,-10-27-28,1 0-1,0 0 1,0 0-1,0 0 1,0 0-1,1-1 1,-1 1-1,0 0 1,1-1-1,-1 1 1,1-1-1,0 1 1,-1-1-1,1 0 1,0 1-1,0-1 1,0 0-1,0 0 1,0 0-1,0-1 1,0 1-1,0-1 1,0 1-1,4 0 1,-1-1 47,-1 0 1,1 0 0,0-1-1,0 0 1,-1 1-1,1-1 1,-1-1-1,1 1 1,-1-1-1,1 0 1,-1 0-1,0 0 1,0-1 0,0 1-1,7-7 1,-4 3 2,-1-1 0,0 0 1,0 0-1,0-1 1,-1 0-1,0 0 0,6-14 1,0-7 187,-2 1 1,0-2 0,-2 1-1,3-31 1,-4 29 406,-4 30-429,-1 7-67,-2 54-53,1-35-56,-1-6 75,1-7-187,0 0 0,0 0-1,1 1 1,4 17 0,-5-28 48,0 1-1,1-1 1,0 0-1,0 0 1,-1 0 0,1 0-1,0 0 1,1 0-1,-1 0 1,0 0-1,0-1 1,1 1-1,-1 0 1,1-1-1,0 1 1,-1-1-1,1 0 1,0 1-1,0-1 1,0 0-1,0 0 1,0 0 0,0 0-1,0-1 1,0 1-1,0 0 1,0-1-1,0 0 1,1 1-1,-1-1 1,2 0-1,0 0 54,-1 1 0,0-1 0,0 0 0,0-1-1,0 1 1,0 0 0,0-1 0,0 0 0,0 0 0,0 0-1,0 0 1,0 0 0,0 0 0,-1-1 0,1 1-1,0-1 1,-1 0 0,1 0 0,-1 0 0,0 0 0,0 0-1,0-1 1,0 1 0,0 0 0,0-1 0,0 0 0,-1 1-1,0-1 1,1 0 0,-1 0 0,1-5 0,10-26 1132,-2-1 1,10-69 0,-23 166-1175,1-39-3,1-1-1,1 1 1,1 0-1,7 37 1,-7-56-46,0 0 0,0 0 0,0 0 0,1-1 0,0 1 0,-1-1 0,2 1 0,-1-1 0,0 0 0,1 1 0,-1-1 0,1 0 0,0-1 0,0 1 0,0 0 0,5 2 0,-3-2-159,0 0 1,1-1 0,-1 0 0,1 0-1,-1-1 1,1 0 0,0 0 0,-1 0-1,1 0 1,9-1 0,-12 0 216,0-1 0,-1 1-1,1-1 1,0 0 0,0 0 0,-1 0 0,1 0 0,-1 0-1,1 0 1,-1-1 0,1 1 0,-1-1 0,0 0 0,0 0-1,0 0 1,0 0 0,0 0 0,0 0 0,0 0 0,-1-1-1,1 1 1,-1-1 0,1 1 0,-1-1 0,1-3 0,4-9 202,-1-1 1,0 0-1,2-19 1,-4 20 105,5-40 1142,-6 37-261,1 0 1,7-26-1,-11 51-1148,1 0 1,-1 0-1,1-1 0,2 12 1,0 8-104,-2-14-88,0-1-1,1 0 0,1 1 0,5 20 0,-7-30 60,1 1 0,-1-1-1,1 0 1,0 1 0,0-1 0,0 0-1,0 0 1,1 0 0,-1 0 0,1 0-1,-1 0 1,1 0 0,-1 0-1,1 0 1,0-1 0,0 1 0,0-1-1,0 1 1,0-1 0,0 0 0,1 0-1,-1 0 1,0 0 0,0 0-1,1-1 1,-1 1 0,1 0 0,3-1-1,-3 0 54,-1 0 0,1 0 0,0-1 0,-1 1 0,1-1 0,-1 0-1,1 1 1,-1-1 0,1 0 0,-1-1 0,1 1 0,-1 0 0,0-1-1,0 1 1,0-1 0,0 0 0,4-3 0,-3 0 37,1 0 1,0 0 0,-1 0-1,0-1 1,-1 1-1,1-1 1,2-9-1,0-4 279,-1 0 1,0-1-1,-2 1 0,1-22 0,-3 31 92,0 5 11,1-1 0,-1 1-1,0-1 1,-1 1 0,0 0-1,-1-8 1,1 11-269,1 1 1,-1 0-1,0-1 0,1 1 1,-1 0-1,0 0 0,0 0 1,0-1-1,0 1 0,0 0 1,0 0-1,-1 0 0,1 1 1,0-1-1,0 0 0,-1 0 1,1 1-1,0-1 0,-1 0 1,1 1-1,-1 0 0,1-1 1,-1 1-1,1 0 0,0 0 1,-1-1-1,-2 2 0,1-2-28,0 1-1,1 0 0,-1 0 0,0 0 0,1 0 0,-1 1 0,0-1 0,1 1 0,-1 0 0,0 0 0,1 0 0,-1 0 0,1 0 0,0 0 0,-1 0 0,1 1 1,-3 2-1,2-1-29,0 1 0,0 0 0,1 0 1,-1 0-1,1 1 0,0-1 0,0 0 1,0 1-1,-1 7 0,-2 9 24,1-1 0,1 1-1,1 1 1,1-1 0,1 0-1,0 0 1,5 25 0,-4-38-29,1-1 0,-1 1 0,1-1 0,1 0 0,0 1 1,0-1-1,0-1 0,1 1 0,0 0 0,0-1 0,1 0 1,0 0-1,0 0 0,0 0 0,0-1 0,1 0 0,0 0 1,0-1-1,1 1 0,-1-1 0,1-1 0,0 1 0,0-1 1,0 0-1,1-1 0,-1 0 0,0 0 0,1 0 0,0-1 1,-1 0-1,10-1 0,-6 1-87,28-3 176,-38 1-174,0 1 0,0 0 1,0 0-1,0-1 1,0 1-1,0 0 1,-1-1-1,1 1 1,0-1-1,0 1 1,0-1-1,0 0 1,-1 1-1,1-1 1,0 0-1,0 1 1,-1-1-1,1 0 1,-1 0-1,1 0 1,-1 0-1,1 0 0,-1 1 1,1-1-1,-1 0 1,0 0-1,0 0 1,1 0-1,-1 0 1,0 0-1,0-2 1,-2-1-3513,-9 1-2136</inkml:trace>
  <inkml:trace contextRef="#ctx0" brushRef="#br0" timeOffset="6412.41">3703 1063 9444,'0'0'9071,"6"-2"-8948,-4 1-121,-1 1-1,1-1 1,0 0 0,-1 1-1,1 0 1,0-1 0,0 1-1,0 0 1,-1 0 0,1 0-1,0 0 1,0 0 0,2 1-1,-2 0 9,1 0 0,-1 1 0,1-1 0,-1 1 0,1-1 0,-1 1 0,0 0 0,0 0 0,0 0 0,3 4 0,0 0 32,1-1-1,0 1 1,0-1 0,0-1-1,1 1 1,-1-1-1,1 0 1,0 0-1,1-1 1,-1 0 0,1 0-1,14 2 1,2-1 3,0-1-1,46-1 1,-59-3-2,-1 0 0,-1 0 0,1-1-1,0-1 1,0 0 0,-1 0 0,1-1-1,-1 0 1,0 0 0,0-1 0,-1 0-1,1-1 1,-1 0 0,14-13 0,-4 0 721,0 0-1,-1-1 1,-1 0 0,22-37 0,-38 57-758,0 0 0,1 0 0,-1 0 0,0 0 0,0 0 0,1 0-1,-1 0 1,0 0 0,1 0 0,-1 0 0,0 0 0,0 1 0,1-1 0,-1 0 0,0 0 0,0 0 0,0 0 0,1 1 0,-1-1-1,0 0 1,0 0 0,0 0 0,0 1 0,1-1 0,-1 0 0,0 0 0,0 1 0,0-1 0,0 0 0,0 0 0,0 1 0,0-1-1,0 0 1,1 1 0,-1-1 0,0 0 0,0 0 0,0 1 0,-1-1 0,6 15-72,-2-4 55,0 0 1,1 0-1,0-1 1,1 0 0,9 16-1,-12-23-18,0 0-1,0 0 0,0 0 1,1-1-1,-1 1 0,1-1 1,0 1-1,0-1 0,-1 0 1,1 0-1,1 0 0,-1 0 1,0-1-1,0 1 0,1-1 1,-1 0-1,1 0 0,-1 0 1,1 0-1,-1-1 0,6 1 1,-3-1 32,0-1 0,0 1 0,0-1 0,0 0 0,0 0 0,0-1 0,0 0 0,-1 0 1,1 0-1,0-1 0,-1 0 0,0 0 0,0 0 0,0-1 0,0 0 0,0 0 0,-1 0 0,7-7 0,9-9 231,-13 12-82,0 0 0,1 1 1,0-1-1,0 2 0,0-1 0,1 1 0,0 0 1,15-6-1,-22 12-148,-1-1 0,1 1-1,-1 0 1,0 0 0,1 0 0,-1 0 0,0 0 0,1 0 0,-1 0-1,1 0 1,-1 1 0,0-1 0,1 0 0,-1 1 0,0-1 0,0 1 0,1 0-1,-1-1 1,0 1 0,0 0 0,0 0 0,0 0 0,0-1 0,0 1 0,0 0-1,0 1 1,2 1 0,19 40-85,-12-20 78,-6-17-24,-1 0 0,0 0 0,1 0 0,0 0 0,1-1 0,-1 0 0,1 0 0,0 0 0,0 0 0,1-1 0,-1 0 0,1 0 1,0-1-1,0 1 0,0-1 0,1 0 0,-1-1 0,1 0 0,-1 0 0,1 0 0,0-1 0,0 0 0,0 0 0,-1-1 0,1 0 0,0 0 0,0 0 0,0-1 0,8-2 0,-12 2 24,0 1 0,0-2 0,-1 1 0,1 0 0,0 0 0,-1-1 0,1 0 0,-1 1-1,1-1 1,-1 0 0,0 0 0,0-1 0,0 1 0,0 0 0,0-1 0,-1 1 0,1-1 0,1-3-1,0 1-471,-1-1 0,0 1 0,0-1 0,-1 0 0,0 0 0,0 0-1,0 0 1,0-8 0,-1-8-5007</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7:21.828"/>
    </inkml:context>
    <inkml:brush xml:id="br0">
      <inkml:brushProperty name="width" value="0.05" units="cm"/>
      <inkml:brushProperty name="height" value="0.05" units="cm"/>
      <inkml:brushProperty name="color" value="#F6630D"/>
    </inkml:brush>
  </inkml:definitions>
  <inkml:trace contextRef="#ctx0" brushRef="#br0">169 133 5186,'0'0'8364,"-11"-3"-7611,11 3-753,-15-4 475,0 0 0,-1 1-1,1 1 1,-20-1 0,37 11-2038,8-2 176,1-1 0,-1 0 0,1 0 0,0-2 0,22 6 0,-11-5-2908</inkml:trace>
  <inkml:trace contextRef="#ctx0" brushRef="#br0" timeOffset="485.54">11 197 4274,'0'0'11669,"-10"0"-9452,75-1-621,106-15-1,-134 10-1708,-1-2 1,-1-1-1,1-2 1,48-23-1,-77 31-283,0-1 1,0 0-1,0 0 0,-1-1 1,0 0-1,8-7 0,-14 11 220,1 0-1,0 0 1,0 1-1,0-1 1,0 0-1,-1 0 0,1 0 1,0 0-1,-1 0 1,1 0-1,-1-1 1,1 1-1,-1 0 0,1 0 1,-1 0-1,0 0 1,0 0-1,0-1 1,1 1-1,-1 0 1,0 0-1,0 0 0,-1-1 1,1 1-1,0 0 1,0 0-1,-1 0 1,1-1-1,0 1 1,-1 0-1,1 0 0,-1 0 1,0 0-1,1 0 1,-1 0-1,0 0 1,1 0-1,-1 0 1,0 0-1,0 1 0,0-1 1,0 0-1,0 0 1,0 1-1,0-1 1,0 1-1,0-1 1,-2 0-1,-35-18-3136,12 13 12596,36 24-7327,8-1-1053,0-1-1,34 22 0,-36-28-862,-1 1 0,0 1 0,0 0-1,-2 1 1,21 24 0,-31-34-105,-1 0 0,0 0 0,0 0 0,-1 0 0,1 1 0,-1-1 0,0 0 1,1 1-1,-2-1 0,1 1 0,0-1 0,-1 1 0,1-1 0,-1 1 1,0-1-1,0 1 0,0-1 0,-1 1 0,1-1 0,-1 1 0,0-1 0,-2 7 0,0-4-484,0-1 0,-1 0 0,1 0-1,-1 0 1,0-1 0,0 1-1,0-1 1,-1 0 0,1 0-1,-1 0 1,0-1 0,-6 4-1,-7 3-5709</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7:19.455"/>
    </inkml:context>
    <inkml:brush xml:id="br0">
      <inkml:brushProperty name="width" value="0.05" units="cm"/>
      <inkml:brushProperty name="height" value="0.05" units="cm"/>
      <inkml:brushProperty name="color" value="#F6630D"/>
    </inkml:brush>
  </inkml:definitions>
  <inkml:trace contextRef="#ctx0" brushRef="#br0">32 218 3282,'0'0'8062,"-4"4"-7168,1 0-741,0 0 1,1 0-1,-1 0 1,1 0 0,0 1-1,0-1 1,0 1-1,1-1 1,-1 1 0,1 0-1,-1 8 1,-1 62 745,3-65-875,0-8-36,0 0 1,1 1-1,-1-1 0,1 0 0,0 1 0,-1-1 1,1 0-1,0 1 0,0-1 0,0 0 1,1 0-1,-1 0 0,1 0 0,-1 0 0,1 0 1,-1-1-1,1 1 0,0 0 0,0-1 0,0 1 1,0-1-1,0 0 0,0 0 0,0 0 1,0 0-1,4 1 0,-3 0-71,0-2 1,0 1-1,0 0 1,0 0-1,0-1 1,0 0-1,0 0 1,0 0-1,1 0 0,-1 0 1,0 0-1,0-1 1,0 0-1,0 1 1,0-1-1,0 0 1,-1 0-1,1-1 1,0 1-1,0-1 0,2-1 1,-2-1 74,-1 1 0,0 0-1,1-1 1,-1 1 0,-1-1 0,1 1 0,0-1 0,-1 0 0,0 0-1,0 0 1,0 1 0,0-1 0,-1 0 0,0 0 0,1-5 0,-1-4 146,0 1 0,-1-1-1,-3-20 1,3 28-34,-1 0 0,0 0 0,0 0-1,-1 0 1,1 1 0,-1-1-1,-4-4 1,7 8-87,-1-1 1,0 1-1,1 0 0,-1 0 0,0 0 1,0 0-1,0 1 0,0-1 0,0 0 0,0 0 1,0 0-1,0 1 0,0-1 0,0 0 1,0 1-1,0-1 0,0 1 0,-1-1 1,1 1-1,0 0 0,0 0 0,-1-1 0,1 1 1,0 0-1,0 0 0,-1 0 0,1 0 1,0 1-1,0-1 0,-1 0 0,1 0 1,0 1-1,0-1 0,-1 1 0,1-1 1,-1 2-1,1-1-157,-1 1 1,1 0-1,0 1 1,0-1-1,1 0 0,-1 0 1,0 0-1,1 0 1,-1 1-1,1-1 1,0 0-1,0 1 0,0-1 1,0 0-1,1 5 1,-1-1-682,0-1 1,1 1 0,0 0-1,0 0 1,4 8-1,11 9-5710</inkml:trace>
  <inkml:trace contextRef="#ctx0" brushRef="#br0" timeOffset="295.75">643 122 9989,'0'0'13163,"0"-4"-13094,-3 62 126,3 48-110,6-13-633,33 169 0,-39-261 477,0-1 0,0 0-1,0 0 1,0 0 0,1 1-641,-1-1 641,0 0 0,0 0-1,0 0 1,0 0 0,0 0 0,0 0 0,0 0-1,1 0 1,-1 0 0,0 0 0,0 0 0,0 0-1,0 0 1,0 0 0,0 0 0,0 0 0,0 0-1,1 0 1,-1 0 0,0 0 0,0-1 0,0 1-1,0 0 1,0 0 0,0 0 0,1-1-641,-1 1 641,0 0-1,0 0 1,0 0 0,0 0 0,0 0 0,0 0-1,0 0 1,0-1 0,0 1 0,0 0 0,0 0 0,0 0-1,0 0 1,0 0 0,0 0 0,5-18-4902</inkml:trace>
  <inkml:trace contextRef="#ctx0" brushRef="#br0" timeOffset="484.27">670 141 8948,'0'0'9845,"47"69"-9685,-23-27-128,1 1-32,1-9-1137,0-10-608,1-7-1824,1-15-1730</inkml:trace>
  <inkml:trace contextRef="#ctx0" brushRef="#br0" timeOffset="935.62">1025 129 5314,'0'0'14332,"-11"-1"-14142,9 0-180,0 1 0,-1-1 0,1 0 0,-1 1 1,1-1-1,-1 1 0,1 0 0,0 0 0,-1 0 0,1 0 0,-1 1 1,1-1-1,-1 0 0,1 1 0,0 0 0,-1 0 0,1-1 0,0 1 0,0 1 1,0-1-1,-1 0 0,1 0 0,0 1 0,1-1 0,-1 1 0,0 0 0,0 0 1,1-1-1,-1 1 0,1 0 0,-1 0 0,1 0 0,0 1 0,-2 2 1,-101 249 319,102-249-357,-6 26-1357,27-37-734,-9-2 1989,0 0-1,0-1 1,-1 0 0,0 0 0,-1-1 0,0 0 0,0-1 0,-1 0-1,0 0 1,-1 0 0,-1-1 0,6-14 0,-1-4 206,0 1 0,-2-2 0,-2 1 0,4-32 0,-8 14 533,-2 32 499,1 1 1,4-22-1,-6 55-521,1 1 0,0-1 0,7 34 0,-2-9-387,4 59 88,42 185 1,-50-283-372,0-1 0,0 1 1,0 0-1,1 0 0,0-1 0,-1 1 1,1-1-1,1 0 0,3 6 1,-4-7-378,0-1 1,0 1 0,0-1 0,0 1 0,0-1 0,1 0 0,-1 0 0,0 0 0,1-1 0,-1 1 0,0 0 0,1-1 0,-1 1 0,1-1 0,-1 0 0,5 0 0,9 0-6759</inkml:trace>
  <inkml:trace contextRef="#ctx0" brushRef="#br0" timeOffset="1154.9">1217 299 6451,'0'0'14372,"-2"-5"-13161,2 4-1201,0 1 1,0-1-1,0 1 0,0-1 1,0 1-1,0 0 0,0-1 1,0 1-1,0-1 0,0 1 1,0 0-1,0-1 0,-1 1 1,1-1-1,0 1 0,0 0 0,-1-1 1,1 1-1,0 0 0,0 0 1,-1-1-1,1 1 0,0 0 1,-1-1-1,1 1 0,0 0 1,-1 0-1,1 0 0,-1-1 1,1 1-1,0 0 0,-1 0 1,-2 16 94,3 51-168,1-35 123,-2-6-20,3 47 248,-2-67-373,1-1 0,0 0 0,0 1 0,0-1 1,1 0-1,-1 0 0,1 0 0,1 0 0,-1 0 0,6 7 0,-5-9-1654</inkml:trace>
  <inkml:trace contextRef="#ctx0" brushRef="#br0" timeOffset="1310.58">1170 93 4674,'0'0'9428,"12"74"-11797,-7-44-4338</inkml:trace>
  <inkml:trace contextRef="#ctx0" brushRef="#br0" timeOffset="1751.44">1405 346 7652,'0'0'12616,"0"-3"-12447,-1 11-101,0 36-32,2 1 0,2-1 0,12 61 0,-15-105-43,0 1-1,0-1 1,0 1-1,0-1 1,0 1-1,0-1 1,0 0-1,0 1 1,0-1-1,1 1 1,-1-1-1,0 1 0,0-1 1,0 0-1,0 1 1,1-1-1,-1 1 1,0-1-1,1 0 1,-1 1-1,0-1 1,1 0-1,-1 0 1,0 1-1,1-1 0,-1 0 1,0 0-1,1 1 1,-1-1-1,1 0 1,-1 0-1,0 0 1,1 0-1,-1 0 1,1 1-1,-1-1 1,1 0-1,-1 0 0,1 0 1,-1 0-1,0 0 1,1 0-1,-1-1 1,1 1-1,-1 0 1,1 0-1,-1 0 1,0 0-1,1 0 1,-1-1-1,1 1 0,-1 0 1,0 0-1,1-1 1,-1 1-1,1-1 1,17-20 15,-9-2 80,-1 0 0,-1 0 0,-1 0 0,-1-1 1,-1 0-1,1-33 0,-3 30 215,1 0 1,2 0-1,0 0 1,13-36-1,-18 62-294,1 1 0,-1-1 1,0 0-1,0 0 0,1 0 0,-1 1 0,0-1 0,1 0 0,-1 1 0,1-1 0,-1 0 0,1 1 1,-1-1-1,1 0 0,-1 1 0,1-1 0,0 1 0,-1-1 0,1 1 0,0-1 0,0 1 0,-1 0 1,1-1-1,0 1 0,0 0 0,-1 0 0,1 0 0,1-1 0,0 2-9,-1-1 0,0 1-1,1-1 1,-1 1 0,0-1-1,0 1 1,1 0 0,-1 0 0,0-1-1,0 1 1,0 0 0,0 0 0,0 0-1,1 3 1,4 4-18,0 1 0,-1 0-1,6 12 1,3 12-143,-2 0 1,-1 0-1,-1 1 1,8 56 0,-15-58-4679,1 36 1</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7:12.515"/>
    </inkml:context>
    <inkml:brush xml:id="br0">
      <inkml:brushProperty name="width" value="0.05" units="cm"/>
      <inkml:brushProperty name="height" value="0.05" units="cm"/>
      <inkml:brushProperty name="color" value="#F6630D"/>
    </inkml:brush>
  </inkml:definitions>
  <inkml:trace contextRef="#ctx0" brushRef="#br0">23 343 5491,'0'0'15092,"-1"-8"-13785,-7-23-403,3 67-679,3 21-93,3 0 0,2-1 1,3 1-1,19 81 0,-19-108-293,4 16-893,1-22-3056</inkml:trace>
  <inkml:trace contextRef="#ctx0" brushRef="#br0" timeOffset="201.23">10 411 6931,'0'0'9749,"-9"23"-9749,15-6 0,14-2 272,12-2-272,8-4-272,5-3-1441,6-6-2529,1 0-3730</inkml:trace>
  <inkml:trace contextRef="#ctx0" brushRef="#br0" timeOffset="605.13">358 341 4402,'0'0'13620,"-9"9"-13156,4-4-387,-2 1 20,0 1 1,0 0 0,1 0-1,0 0 1,1 1-1,-1 0 1,1 0-1,-5 13 1,-12 32-6,-37 84-1812,60-138 1603,1 0-1,-1 1 0,0-1 1,0 0-1,0 0 0,0 1 1,0-1-1,0 0 0,0 0 1,0 0-1,0-1 0,1-1 1,1 0-16,11-16 106,-1 0 0,-1-1-1,0 0 1,-2-1 0,0 0 0,11-42-1,28-141 1249,-47 194-1042,3 73 1827,-3 38-1184,5-1 0,23 116-1,-28-205-871,1 0 0,0-1-1,0 1 1,7 13 0,-8-22-244,-1 1 1,0 0-1,1-1 1,0 0-1,-1 1 1,1-1-1,0 0 0,0 0 1,0 0-1,0 0 1,1 0-1,-1-1 1,0 1-1,1-1 1,0 1-1,-1-1 0,1 0 1,-1 0-1,1 0 1,0 0-1,5 0 1,12 0-5513</inkml:trace>
  <inkml:trace contextRef="#ctx0" brushRef="#br0" timeOffset="1709.89">703 462 7828,'0'0'11407,"-18"-2"-10905,-1 0-382,-37 2 0,54 0-104,0 1 0,0-1-1,0 1 1,0 0 0,0-1 0,0 1-1,0 0 1,0 0 0,0 1 0,0-1-1,0 0 1,1 1 0,-1-1 0,0 1-1,1-1 1,-1 1 0,1 0 0,0-1-1,-1 1 1,-1 3 0,0 2 35,1 0 1,-1-1-1,1 1 1,-2 10-1,2-10-23,-1 5-2,1-1-1,0 0 0,0 1 0,1 0 0,1-1 0,0 1 1,0-1-1,3 14 0,-2-22-47,-1 0 0,1 1 0,0-1 0,0 0 1,1 1-1,-1-1 0,1 0 0,-1 0 0,1 0 0,0 0 1,0 0-1,0-1 0,1 1 0,-1 0 0,1-1 0,-1 0 0,1 0 1,0 1-1,0-2 0,0 1 0,0 0 0,0-1 0,0 1 0,1-1 1,-1 0-1,0 0 0,1 0 0,-1 0 0,1-1 0,4 1 1,-5-1 21,0 1 1,1-1-1,-1 0 1,1 0 0,-1 0-1,1 0 1,-1 0-1,0-1 1,1 0-1,-1 1 1,0-1 0,1-1-1,-1 1 1,0 0-1,0-1 1,0 0 0,0 1-1,0-1 1,0 0-1,-1-1 1,1 1 0,-1 0-1,1-1 1,-1 1-1,0-1 1,0 0 0,0 0-1,0 0 1,0 0-1,-1 0 1,0 0-1,1 0 1,-1-1 0,0 1-1,1-7 1,2-14 316,-1 0 0,-1 0 0,-1 0 0,-1-1 0,-4-29 0,-2 38 302,-2 24-509,-2 24-191,8-13 80,0 0-1,1 1 1,2-1-1,3 33 1,-3-44-162,1 0 0,0 0 0,0 0 0,1-1 0,0 1 0,0-1 0,0 0 0,1 0 0,1 0 0,-1 0 0,1 0 0,0-1 0,11 11 0,-15-16 76,0 0 0,1 1 0,-1-1 0,1 0 0,-1 0-1,1 0 1,-1 0 0,1 0 0,-1-1 0,1 1 0,0 0-1,0-1 1,-1 1 0,1-1 0,0 1 0,0-1 0,0 0-1,-1 0 1,1 0 0,0 0 0,0 0 0,0 0 0,-1 0 0,3-1-1,-1-1 63,-1 1 0,1-1 0,-1 1-1,0-1 1,0 0 0,0 0 0,0 0-1,0 0 1,0 0 0,0-1-1,-1 1 1,1 0 0,-1-1 0,2-2-1,2-8 149,0 1-1,-1-1 0,0-1 0,-1 1 0,2-16 1,-1-56 1305,-3 55-236,5-40 0,-6 70-1181,0 1 0,0-1 0,1 0 1,-1 1-1,0-1 0,0 0 0,0 0 0,1 1 0,-1-1 0,0 0 1,0 0-1,1 1 0,-1-1 0,0 0 0,0 0 0,1 0 0,-1 1 1,0-1-1,1 0 0,-1 0 0,0 0 0,1 0 0,-1 0 0,0 0 1,1 0-1,-1 0 0,0 0 0,1 0 0,-1 0 0,0 0 0,1 0 1,-1 0-1,0 0 0,1 0 0,-1 0 0,0 0 0,1 0 0,-1-1 1,0 1-1,1 0 0,-1 0 0,0 0 0,0-1 0,1 1 0,-1 0 1,0 0-1,0-1 0,1 1 0,-1 0 0,0 0 0,0-1 0,0 1 1,0 0-1,1-1 0,-1 1 0,0 0 0,0-1 0,0 1 0,0 0 1,0-1-1,0 1 0,0 0 0,0-1 0,0 1 0,0 0 0,0-1 1,14 24-105,-1 5 48,0 2 1,-2 0 0,13 57 0,-21-69-1072,-1 0 0,1 25 0,7-54 284,11-47 1017,-15 39 81,1-1-1,1 1 1,0 0 0,2 1 0,0 0 0,22-30 0,-31 48-248,-1-1 0,1 1 1,-1-1-1,0 0 0,1 1 0,-1-1 0,1 1 0,-1-1 0,1 1 0,0-1 0,-1 1 1,1 0-1,0-1 0,-1 1 0,1 0 0,0-1 0,-1 1 0,1 0 0,0 0 0,-1 0 1,1-1-1,0 1 0,0 0 0,-1 0 0,1 0 0,0 0 0,0 0 0,0 1-12,0 0 0,-1-1 0,1 1 0,0 0 0,-1 0 0,1 0 0,-1-1 0,1 1 0,-1 0 0,1 0 0,-1 0 0,1 0 0,-1 0 0,0 0 0,0 0 0,1 0 0,-1 1 0,2 51-80,-2-46 149,-1 19-109,0-11 56,1 0 0,0-1 0,1 1-1,5 23 1,-5-35-33,-1 0 0,1 0 0,0-1 0,0 1-1,0 0 1,0-1 0,1 1 0,-1-1 0,1 0-1,-1 1 1,1-1 0,0 0 0,0 0 0,0 0-1,0 0 1,0 0 0,0-1 0,1 1 0,-1-1-1,1 1 1,-1-1 0,1 0 0,-1 0 0,1 0 0,0 0-1,0 0 1,-1-1 0,1 1 0,0-1 0,3 0-1,-1 0-8,0 0 0,0 0-1,0-1 1,1 0-1,-1 0 1,0 0 0,0-1-1,0 1 1,-1-1-1,1 0 1,0-1-1,-1 1 1,6-5 0,-3 2 11,0-1 1,0 0 0,-1-1 0,0 0-1,0 0 1,0 0 0,5-10-1,-4 5 104,0-2 0,-1 1 0,0-1 0,-1 0 0,0 0 0,-1 0 0,-1-1 0,-1 1 0,2-20 0,-4-53 1647,-11 98-1443,7 2-284,1 0 0,0 0 0,1 1 0,1-1 0,0 0 0,1 1 0,2 24 0,-1-15-7,0-15-64,0 0 0,0-1 0,1 1 0,0 0 0,0 0 0,1-1 0,0 1 0,0-1 0,1 0 0,0 0 0,0 0 0,0-1 0,11 12 0,-14-18-91,0 1 1,0 0 0,0 0 0,0 0-1,0-1 1,0 1 0,0 0 0,1-1-1,-1 1 1,0-1 0,1 0 0,-1 1-1,0-1 1,0 0 0,1 0 0,-1 0 0,2 0-1,-2 0-60,0 0 0,-1 0 1,1 0-1,0-1 0,-1 1 0,1 0 0,-1 0 0,1-1 0,0 1 0,-1 0 0,1-1 0,-1 1 1,1-1-1,-1 1 0,1-1 0,-1 1 0,1-1 0,-1 1 0,0-1 0,1 1 0,-1-1 1,0 0-1,1 1 0,-1-1 0,0 0 0,5-27-7661</inkml:trace>
  <inkml:trace contextRef="#ctx0" brushRef="#br0" timeOffset="1881.99">1299 140 3314,'0'0'15287,"6"36"-15800,3-2-2112,1 3-2433</inkml:trace>
  <inkml:trace contextRef="#ctx0" brushRef="#br0" timeOffset="3668.37">1562 456 4706,'0'0'17299,"6"-10"-16534,18-30-402,-24 40-362,0 0 0,0-1-1,0 1 1,0 0 0,0 0 0,0-1-1,0 1 1,1 0 0,-1 0 0,0-1-1,0 1 1,0 0 0,1 0-1,-1 0 1,0-1 0,0 1 0,0 0-1,1 0 1,-1 0 0,0 0-1,1-1 1,-1 1 0,0 0 0,0 0-1,1 0 1,-1 0 0,0 0 0,1 0-1,-1 0 1,0 0 0,0 0-1,1 0 1,-1 0 0,0 0 0,1 0-1,-1 0 1,0 0 0,0 0 0,1 0-1,-1 0 1,0 1 0,1-1-1,-1 0 1,0 0 0,0 0 0,0 0-1,1 0 1,-1 1 0,0-1-1,0 0 1,1 0 0,-1 1 0,0-1-1,0 0 1,0 0 0,0 1 0,0-1-1,1 0 1,5 17-36,-6-15 35,9 33 43,7 72-1,-1-6-220,-4-74-851,-11-26 1008,0-1-1,0 1 1,0-1 0,1 0 0,-1 1 0,0-1-1,0 1 1,0-1 0,1 1 0,-1-1-1,0 0 1,1 1 0,-1-1 0,0 0 0,1 1-1,-1-1 1,1 0 0,-1 0 0,0 1 0,1-1-1,-1 0 1,1 0 0,-1 0 0,1 0-1,-1 1 1,1-1 0,-1 0 0,1 0 0,-1 0-1,1 0 1,-1 0 0,0 0 0,1 0-1,-1 0 1,1 0 0,-1 0 0,1-1 0,-1 1-1,1 0 1,-1 0 0,1 0 0,-1-1 0,0 1-1,1 0 1,-1 0 0,1-1 0,-1 1-1,0 0 1,1-1 0,-1 1 0,0 0 0,1-1-1,-1 1 1,0-1 0,0 1 0,1-1 0,4-8 25,0 0 0,-1-1 0,0 1 0,0-1 0,-1 0 1,3-19-1,6-69 352,-8 63-128,-2 3 27,-1 18 10,0 1 0,1-1 0,0 0 0,5-14 0,-7 28-263,0-1 0,0 1 0,0 0 0,0-1 0,0 1 0,0 0 0,0 0 0,0-1 1,0 1-1,1 0 0,-1 0 0,0-1 0,0 1 0,0 0 0,0 0 0,0 0 0,1-1 1,-1 1-1,0 0 0,0 0 0,0 0 0,1-1 0,-1 1 0,0 0 0,0 0 0,1 0 0,-1 0 1,0 0-1,0 0 0,1 0 0,-1-1 0,0 1 0,0 0 0,1 0 0,-1 0 0,0 0 1,1 0-1,-1 0 0,1 0 0,7 11 48,3 15-19,23 125-1264,-5-17-202,-29-133 1332,0-1 0,1 1 0,-1 0 0,0 0 0,0-1 1,0 1-1,1 0 0,-1-1 0,0 1 0,1 0 0,-1-1 0,0 1 0,1 0 0,-1-1 0,1 1 0,-1-1 0,1 1 0,-1-1 1,1 1-1,-1-1 0,1 1 0,0-1 0,0 1 0,0-1 82,0 0 1,-1-1-1,1 1 0,0 0 1,-1 0-1,1-1 0,-1 1 1,1 0-1,-1-1 0,1 1 1,0 0-1,-1-1 1,0 1-1,1-1 0,-1 1 1,1-1-1,-1 1 0,1-1 1,-1 1-1,1-2 0,15-34 287,-10 10 118,6-49 0,-10 56 348,1 0 0,0 0 0,1 0 0,2 1-1,10-29 1,-12 92-718,-2-6-34,-2-19-38,1 0 0,1-1 0,0 1-1,2 0 1,0-1 0,8 23 0,-10-40-14,-1 0 0,0 0 0,1 0 0,-1 0-1,1 0 1,0-1 0,-1 1 0,1 0 0,0-1 0,0 1 0,0-1 0,0 0 0,1 0 0,-1 0 0,0 0 0,0 0 0,1 0 0,-1 0 0,0-1 0,1 1 0,-1-1 0,1 0 0,-1 0 0,1 0 0,-1 0 0,0 0 0,1 0 0,-1-1-1,4 0 1,2-1-15,0 0 0,0 0-1,0 0 1,0-1 0,0-1-1,-1 1 1,11-8 0,-11 7 89,0-1 1,-1-1 0,1 0-1,-1 0 1,-1 0 0,1 0-1,-1-1 1,0 0 0,0 0-1,-1 0 1,0-1 0,0 1-1,-1-1 1,3-12 0,-1-1 530,-1 0 0,-1-1 0,-2 0 0,0-31 0,-1 53-524,0 0-1,-1-1 1,1 1 0,0-1 0,0 1-1,-1-1 1,1 1 0,0 0-1,-1-1 1,1 1 0,0 0 0,-1-1-1,1 1 1,-1 0 0,1 0 0,0-1-1,-1 1 1,1 0 0,-1 0-1,1 0 1,-1 0 0,1-1 0,-1 1-1,1 0 1,-1 0 0,1 0-1,0 0 1,-1 0 0,1 0 0,-1 0-1,1 0 1,-1 0 0,1 1 0,-1-1-1,1 0 1,-1 0 0,1 0-1,-1 0 1,1 1 0,0-1 0,-1 0-1,1 0 1,-1 1 0,1-1-1,0 0 1,-1 1 0,1-1 0,0 0-1,-1 1 1,1-1 0,0 1-1,-3 7-9,1 0 0,0-1 0,1 1 0,-1 0 0,2 0 0,-1 0 0,1 0 0,0 0 0,2 9 0,-1 9 22,-1-9-43,0-1-1,2 0 0,0 1 1,0-1-1,9 25 0,-10-36-115,0-1 0,1 0 0,0 0 1,0 0-1,0 0 0,0 0 0,0-1 0,1 1 0,0-1 0,0 1 0,0-1 0,0 0 0,0 0 0,1 0 1,-1-1-1,1 1 0,0-1 0,-1 0 0,1 0 0,0 0 0,1 0 0,-1-1 0,0 0 0,0 0 0,9 2 0,-10-3 40,0 0-1,0 0 0,0 0 0,0 0 1,0 0-1,0 0 0,0-1 0,0 1 1,0-1-1,0 0 0,0 0 0,-1 0 1,1 0-1,0-1 0,-1 1 0,1-1 1,-1 1-1,4-4 0,-2 1 40,-1-1-1,1 1 1,-1-1-1,0 0 1,-1 0 0,1 0-1,-1 0 1,0-1-1,1-5 1,3-8 221,-2-1 0,0 0 1,-1 0-1,0-22 0,-2-41 3374,-1 62-2040,0 21-1283,-7 33-296,6-21 89,1 1 0,0 0 0,1 0-1,0-1 1,1 1 0,0-1 0,1 1 0,0-1-1,8 18 1,-9-25-102,1 0-1,-1-1 0,1 1 1,0-1-1,0 0 0,0 0 1,1 0-1,0 0 1,-1 0-1,1-1 0,1 0 1,-1 1-1,0-2 0,1 1 1,-1 0-1,1-1 1,0 0-1,0 0 0,0 0 1,0-1-1,0 0 0,0 0 1,0 0-1,1 0 1,7-1-1,-11 0 102,1 0 1,-1-1-1,0 1 0,0-1 0,0 0 1,1 0-1,-1 0 0,0 0 1,0 0-1,0 0 0,0 0 1,-1 0-1,1-1 0,0 1 1,0-1-1,-1 0 0,1 1 0,-1-1 1,0 0-1,1 0 0,-1 0 1,0 0-1,0 0 0,0 0 1,0 0-1,-1 0 0,2-2 1,2-10 113,-1 1 1,0-1 0,2-17 0,-3 19 12,4-37 605,20-101 1557,-26 150-2282,0 1-1,0-1 1,1 0-1,-1 0 1,0 0-1,0 1 1,0-1-1,0 0 1,0 0-1,1 0 1,-1 0-1,0 1 1,0-1-1,0 0 1,1 0-1,-1 0 1,0 0-1,0 0 1,1 0-1,-1 0 1,0 1-1,0-1 1,1 0-1,-1 0 1,0 0-1,0 0 1,1 0-1,-1 0 1,0 0-1,0 0 1,0 0-1,1-1 1,-1 1-1,0 0 1,0 0-1,1 0 1,-1 0-1,0 0 1,0 0-1,0 0 1,1 0-1,-1-1 1,0 1-1,0 0 1,0 0-1,1 0 1,-1 0-1,0-1 1,0 1-1,0 0 1,0 0 0,0-1-1,0 1 1,1 0-1,-1 0 1,0 0-1,0-1 1,0 1-1,0 0 1,0 0-1,0-1 1,0 1-1,0 0 1,0-1-1,9 20-175,27 106 234,-25-80-861,26 63 0,-37-107 760,0-1 0,0 1 1,0 0-1,1 0 0,-1 0 1,0 0-1,1-1 1,-1 1-1,0 0 0,1 0 1,-1-1-1,1 1 1,-1 0-1,1 0 0,0-1 1,-1 1-1,1-1 0,0 1 1,-1-1-1,1 1 1,0-1-1,0 1 0,-1-1 1,1 0-1,0 1 1,0-1-1,0 0 0,1 1 1,-1-2 20,0 0 0,0 1 0,0-1 1,0 0-1,-1 0 0,1 0 0,0 1 0,0-1 1,0 0-1,-1 0 0,1 0 0,0 0 1,-1 0-1,1-1 0,-1 1 0,1 0 0,-1-1 1,16-58 346,-16 58-336,11-75 380,3-20 541,-12 86-762,1 0 0,1-1 0,0 2 0,0-1-1,1 0 1,7-10 0,-12 20-153,0 0 0,1 1-1,-1-1 1,0 0 0,1 1 0,-1-1-1,1 1 1,-1-1 0,1 0-1,-1 1 1,1-1 0,-1 1 0,1 0-1,0-1 1,-1 1 0,1-1-1,0 1 1,-1 0 0,1 0 0,0-1-1,-1 1 1,3 0 0,-3 0-7,1 0 1,0 1-1,-1-1 1,1 0 0,-1 1-1,1-1 1,-1 0-1,1 1 1,-1-1-1,1 1 1,-1-1 0,1 1-1,-1-1 1,1 1-1,-1 0 1,0-1-1,1 1 1,-1-1 0,1 2-1,10 43-116,-9-33 114,14 62 112,19 74-1151,-34-148 1024,-1 1 1,0-1-1,1 0 0,-1 1 0,1-1 0,-1 1 0,1-1 1,-1 0-1,0 0 0,1 1 0,-1-1 0,1 0 0,-1 0 1,1 0-1,0 1 0,-1-1 0,1 0 0,-1 0 0,1 0 1,-1 0-1,1 0 0,-1 0 0,1 0 0,-1 0 0,1 0 1,0 0-1,-1 0 0,1-1 0,-1 1 0,1 0 0,-1 0 1,1-1-1,-1 1 0,1 0 0,-1 0 0,0-1 0,1 1 1,-1 0-1,1-1 0,-1 1 0,1-2 0,4-7 26,-1 0 0,1 0-1,-2-1 1,1 0-1,-2 0 1,1 0 0,-1 0-1,1-19 1,0 8 25,2-15 104,-2 14 40,0-1 0,2 1 0,0 1 0,12-31-1,-16 50-153,0 0-1,-1 0 1,1 0-1,0 0 1,1 1-1,-1-1 1,0 0-1,0 0 1,1 1-1,-1-1 1,1 1-1,-1-1 1,1 1-1,0 0 0,0-1 1,-1 1-1,1 0 1,0 0-1,0 0 1,0 1-1,0-1 1,0 0-1,0 1 1,0-1-1,1 1 1,-1 0-1,0-1 0,0 1 1,3 1-1,-2-1-18,1 1-1,-1 0 1,1 0 0,-1 1-1,0-1 1,0 1-1,1 0 1,-1 0-1,0 0 1,0 0-1,-1 0 1,1 0-1,0 1 1,-1 0-1,5 5 1,5 10-107,-1 1 0,0 1 0,-2 0 0,0 0 0,-1 0 0,-1 1 0,-1 1 0,-1-1 0,-1 1 0,-1 0 0,0 0 0,-2 0 0,-2 36 1,1-57-80,0 1 0,-1 0 0,1 0 1,0-1-1,0 1 0,-1 0 0,1-1 1,-1 1-1,0-1 0,1 1 1,-1 0-1,0-1 0,0 1 0,0-1 1,0 0-1,0 1 0,0-1 1,0 0-1,-1 0 0,1 0 0,0 0 1,-3 2-1,-11 4-5406</inkml:trace>
  <inkml:trace contextRef="#ctx0" brushRef="#br0" timeOffset="4384.04">3647 170 3826,'0'0'16530,"-2"-7"-15538,-4-15-525,4 20-305,6 20-84,21 70 196,61 142-1,-84-226-274,3 9-90,2 1 1,-1-1-1,2-1 1,9 14-1,-16-23 74,1-1 0,-1 0 1,1 0-1,0 0 0,0-1 0,0 1 0,0 0 0,0-1 0,0 1 0,0-1 0,0 1 0,0-1 0,1 0 1,-1 0-1,1 0 0,-1 0 0,1-1 0,-1 1 0,1-1 0,-1 1 0,1-1 0,-1 0 0,1 0 1,0 0-1,-1 0 0,1-1 0,-1 1 0,1-1 0,-1 1 0,1-1 0,3-1 0,-3-1-8,1 0 0,0 0 0,0 0-1,-1 0 1,0-1 0,1 1 0,-1-1 0,0 0 0,-1 0-1,1 0 1,-1 0 0,0 0 0,0-1 0,0 1-1,1-6 1,3-11 63,0 1 1,2-23-1,-1-14-33,-3 0-1,-3-83 0,-2 135-4,2 3-10,-1 0 0,0-1 0,0 1 1,-1 0-1,1 0 0,0-1 0,-1 1 0,1 0 1,-1 0-1,0 0 0,0-1 0,-2-2 0,1 30-3127,2-13 2584,0 0-461,0 1 0,1-1 0,0 1 0,0 0-1,7 22 1,10 8-4220</inkml:trace>
  <inkml:trace contextRef="#ctx0" brushRef="#br0" timeOffset="5978.33">4191 330 4274,'0'0'10936,"-2"-16"-9394,-9-49-326,11 64-1188,0 0 1,-1 0-1,1 0 0,0 0 0,-1 0 0,1 0 0,0 1 0,-1-1 1,1 0-1,-1 0 0,1 0 0,-1 1 0,0-1 0,1 0 0,-1 1 1,0-1-1,1 0 0,-1 1 0,0-1 0,0 1 0,0 0 1,1-1-1,-1 1 0,0-1 0,0 1 0,0 0 0,0 0 0,0-1 1,0 1-1,0 0 0,0 0 0,0 0 0,1 0 0,-3 0 0,-21 9 409,17-4-353,1 0 0,0 0-1,0 0 1,1 1 0,-1 0-1,1 0 1,0 1 0,1-1 0,-6 12-1,2-2 21,0-1 1,2 1-1,-7 24 0,9-28-87,2-1-1,0 1 1,0 0 0,1 0-1,0 0 1,1 0-1,2 21 1,-1-30-37,-1 0 0,1 0 0,0 0 0,0 0 0,0 0 0,0 0 0,1 0 0,-1-1 0,1 1 0,0 0 0,-1-1 0,1 0 0,0 1 0,1-1 0,-1 0 0,0 0 0,1 0 0,-1 0 0,1 0 0,-1-1 0,1 1 0,0-1 0,0 1 0,0-1 0,0 0 0,0 0 0,0-1 0,0 1 0,0 0 0,0-1 0,0 0 0,0 0 0,4 0 0,-3 0 10,-1 0 0,0-1-1,0 1 1,1-1 0,-1 1 0,0-1-1,0 0 1,0 0 0,0 0-1,0-1 1,0 1 0,0-1 0,0 0-1,-1 0 1,1 0 0,-1 0 0,5-4-1,-3 1 12,0-1 0,-1 1 0,1 0 1,-1-1-1,0 0 0,-1 0 0,1 0 0,1-10 0,1-7 330,-1 0-1,-1-1 1,-1-43-1,-2 37 465,0 30-792,0 0 0,0 0 0,0 1 0,0-1 0,0 0 0,0 0 0,-1 0 0,1 0 0,0 0 0,0 0 0,0 0 0,0 0 0,0 0 0,0 1-1,0-1 1,0 0 0,0 0 0,-1 0 0,1 0 0,0 0 0,0 0 0,0 0 0,0 0 0,0 0 0,0 0 0,-1 0 0,1 0 0,0 0 0,0 0-1,0 0 1,0 0 0,0 0 0,0 0 0,-1 0 0,1 0 0,0 0 0,0 0 0,0 0 0,0 0 0,0 0 0,0-1 0,0 1 0,-1 0 0,1 0 0,0 0-1,0 0 1,0 0 0,0 0 0,0 0 0,0 0 0,0 0 0,0-1 0,0 1 0,0 0 0,0 0 0,0 0 0,0 0 0,0 0 0,0 0 0,-1 0-1,1-1 1,0 1 0,0 0 0,0 0 0,0 0 0,1 0 0,-8 7-80,5-2 78,-1 1 0,1-1 0,0 1 0,0-1 0,1 1 0,0 0 0,0 0 0,0 8 0,1 53-543,1-52 107,-1-12 151,1 0 0,-1 0 0,1 0 0,-1 0 0,1 0 1,0 0-1,1 0 0,-1-1 0,0 1 0,1 0 0,-1-1 0,1 1 0,0-1 0,0 0 0,0 1 0,0-1 1,0 0-1,0 0 0,1 0 0,-1-1 0,1 1 0,-1 0 0,1-1 0,0 0 0,0 0 0,-1 0 0,1 0 1,0 0-1,0 0 0,0-1 0,0 1 0,0-1 0,0 0 0,0 0 0,0 0 0,0 0 0,0-1 0,0 1 0,0-1 1,0 0-1,0 1 0,0-2 0,-1 1 0,1 0 0,0 0 0,-1-1 0,1 1 0,-1-1 0,1 0 0,-1 0 1,0 0-1,0 0 0,1 0 0,1-3 0,2-6 28,0 0 0,-1-1 0,0 1 0,0-1 0,-1 0 0,-1 0 0,0 0 0,2-24 0,1-103 3315,-6 121-2400,0-195 10711,-2 209-9609,-2 12-1607,-2 13-492,2 42 503,2 67-1,3-72-159,-1-27 102,9 59 0,-8-79-156,2 0-1,-1 0 1,2 0 0,-1-1-1,2 1 1,-1-1 0,1 0-1,11 16 1,-14-24-24,-1 0-1,1 1 1,0-1-1,-1 0 1,1 0-1,0 0 1,0-1-1,1 1 1,-1 0 0,0-1-1,1 0 1,-1 1-1,0-1 1,1 0-1,0 0 1,-1 0-1,1-1 1,-1 1-1,1-1 1,0 1-1,0-1 1,-1 0-1,1 0 1,0 0 0,0 0-1,-1-1 1,1 1-1,0-1 1,-1 1-1,5-3 1,-2 1 58,0-1 0,0 0 0,-1 0 1,1 0-1,-1-1 0,0 1 1,1-1-1,-2 0 0,1 0 0,0-1 1,-1 1-1,0-1 0,5-8 0,-1-2 138,-1-1 0,0 0 0,-1 0-1,-1 0 1,0 0 0,2-22 0,-1-102 3645,-5 139-3735,-12 36-57,8-10 5,0 0 1,2-1-1,0 1 0,2 0 1,5 41-1,-4-62-123,0 1-1,0-1 1,0 1-1,1-1 1,0 1-1,0-1 1,0 0-1,0 0 1,1 0-1,0 0 1,-1-1-1,1 1 1,1-1-1,-1 1 1,0-1-1,1 0 1,0-1-1,8 6 1,-10-7 58,1 1 0,-1-1 0,1 0 0,0 0 1,0 0-1,0-1 0,0 1 0,-1-1 0,1 1 0,0-1 1,0 0-1,0 0 0,0 0 0,0 0 0,0-1 0,0 1 1,0-1-1,0 0 0,0 0 0,-1 0 0,1 0 0,0 0 0,-1-1 1,1 1-1,-1-1 0,1 0 0,-1 1 0,0-1 0,0 0 1,3-3-1,5-7 470,-1-1 0,0-1 0,-1 0 0,0 0 0,-1-1 0,-1 1 0,8-28 0,-8 21 211,-1-1-1,0 0 1,-2 0 0,1-30 0,-4 66-566,0 4-126,0 0-1,1 0 0,1 0 0,0 0 0,6 18 0,-7-32-70,0 0-1,0 0 1,1 0-1,0-1 0,0 1 1,0 0-1,0 0 1,1-1-1,-1 0 1,1 1-1,0-1 0,0 0 1,0 0-1,1-1 1,-1 1-1,0-1 0,1 1 1,0-1-1,0 0 1,-1-1-1,1 1 1,0-1-1,0 1 0,1-1 1,-1 0-1,0-1 1,6 1-1,-7 0 90,0-1 0,0 0 0,0 0 0,0 0 0,0 0 0,1 0 0,-1-1 0,0 1-1,0-1 1,-1 0 0,1 0 0,0 0 0,0 0 0,0 0 0,0-1 0,-1 0 0,1 1 0,-1-1 0,1 0 0,1-2 0,2-3 120,-2 0 1,1-1 0,-1 1-1,0-1 1,-1 0 0,4-9-1,-6 14 3,6-12 665,-1 0 0,-1 0-1,0-1 1,-1 0-1,-1 1 1,0-2 0,0-22-1,-20 62-774,11-8-30,0 1 0,1 0 0,0 0 0,1 0 1,1 1-1,1-1 0,0 1 0,1 0 0,2 18 0,-1-34 76,1-1 0,-1 1-1,1-1 1,-1 1 0,1-1 0,0 0-1,-1 1 1,1-1 0,0 0 0,-1 1-1,1-1 1,0 0 0,-1 0 0,1 0 0,0 1-1,-1-1 1,1 0 0,0 0 0,0 0-1,-1 0 1,1 0 0,0 0 0,1-1 0,21-2 159,-16 0-133,-1-1 1,1-1-1,-1 1 1,0-1-1,0 0 0,0-1 1,-1 1-1,9-11 1,9-9 48,-4 8-71,-8 9 54,-2-1 0,1 0 0,9-11-1,-18 18-41,1 0-1,-1 0 0,0 0 1,1 0-1,-1 0 0,0 0 0,0 0 1,0 0-1,-1 0 0,1 0 1,0 0-1,-1-1 0,1 1 0,-1 0 1,0 0-1,0-1 0,0 1 1,0 0-1,0-1 0,0 1 0,-1 0 1,1 0-1,-2-5 0,1 6 3,-1-1 0,1 0 0,0 1 0,-1-1 0,1 1 0,-1 0 0,1-1-1,-1 1 1,0 0 0,0 0 0,1 0 0,-1 0 0,0 0 0,0 0 0,0 1 0,0-1-1,0 1 1,0-1 0,-3 1 0,-44-3 264,44 3-238,1 0-11,0 0 0,0 0-1,0 0 1,0 1-1,-1 0 1,1 0-1,0 0 1,1 0 0,-1 1-1,0-1 1,0 1-1,1 0 1,-1 0 0,1 1-1,-1-1 1,1 1-1,0-1 1,0 1 0,0 0-1,0 0 1,1 0-1,-1 1 1,1-1-1,0 1 1,0-1 0,0 1-1,0 0 1,1 0-1,-2 5 1,-1 3 8,1 0 1,0 1 0,0-1-1,1 0 1,1 1-1,0-1 1,1 1-1,1-1 1,3 25-1,-2-27-8,0-1 0,0 0-1,1 0 1,0 0 0,1 0-1,-1-1 1,2 0-1,-1 1 1,2-1 0,-1-1-1,1 1 1,0-1 0,12 12-1,-10-13-5,-1-1 1,1 0-1,0 0 0,0-1 1,1 0-1,-1 0 0,1-1 1,0 0-1,0 0 0,0-1 1,9 1-1,34 0-4507</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7:09.862"/>
    </inkml:context>
    <inkml:brush xml:id="br0">
      <inkml:brushProperty name="width" value="0.05" units="cm"/>
      <inkml:brushProperty name="height" value="0.05" units="cm"/>
      <inkml:brushProperty name="color" value="#F6630D"/>
    </inkml:brush>
  </inkml:definitions>
  <inkml:trace contextRef="#ctx0" brushRef="#br0">17 182 6947,'0'0'12995,"-2"-12"-12159,0 6-775,-5-25 37,3 24-88,3 20-1,6 311 1249,-1-160-1948,-2-1-5035</inkml:trace>
  <inkml:trace contextRef="#ctx0" brushRef="#br0" timeOffset="202.27">12 248 6979,'0'0'9461,"83"30"-9381,-48-12 32,5-1-112,1-2-208,3-3-1185,-3-7-2657,-2-5-3233</inkml:trace>
  <inkml:trace contextRef="#ctx0" brushRef="#br0" timeOffset="663.29">392 169 5298,'0'0'11264,"-16"18"-11037,-50 63 40,54-63-199,0 0 1,-13 26-1,-2 3 90,-12 12-286,64-83-387,-3 1 436,-1-2 0,-2-1-1,0 0 1,-2-1 0,-1-1 0,-1 0 0,-2-2 0,0 1 0,-2-1 0,8-37 0,-12 37 209,-5 19 721,0 1-1,1-1 1,8-18-1,-11 30-814,0-1-1,0 0 1,0 0-1,0 0 0,0 0 1,0 0-1,0 0 1,0 0-1,0 0 1,0 0-1,0 0 0,0 1 1,0-1-1,0 0 1,0 0-1,0 0 1,0 0-1,0 0 1,0 0-1,0 0 0,0 0 1,0 0-1,1 0 1,-1 0-1,0 0 1,0 1-1,0-1 1,0 0-1,0 0 0,0 0 1,0 0-1,0 0 1,0 0-1,0 0 1,0 0-1,0 0 0,0 0 1,1 0-1,-1 0 1,0 0-1,0 0 1,0 0-1,0 0 1,0 0-1,0 0 0,0 0 1,0 0-1,0 0 1,0 0-1,1 0 1,-1 0-1,0 0 0,0 12 91,36 647 1636,-30-584-1753,-6-69-172,1-1 0,0 1-1,0 0 1,0-1-1,4 10 1,-5-14 23,0 0 1,1 0-1,-1 0 1,1-1-1,-1 1 1,1 0-1,-1-1 1,1 1-1,0 0 1,-1-1-1,1 1 1,0-1-1,-1 1 1,1-1-1,0 1 0,0-1 1,0 1-1,-1-1 1,1 0-1,0 1 1,0-1-1,0 0 1,0 0-1,0 0 1,0 0-1,0 0 1,-1 0-1,1 0 1,0 0-1,0 0 0,0 0 1,0 0-1,0 0 1,0-1-1,0 1 1,-1 0-1,1-1 1,0 1-1,0-1 1,0 1-1,-1-1 1,1 1-1,0-1 0,1-1 1,18-18-5282</inkml:trace>
  <inkml:trace contextRef="#ctx0" brushRef="#br0" timeOffset="1114.48">714 422 7764,'0'0'13696,"-10"-5"-13162,-31-19-51,39 23-471,0 0 0,0 0-1,0 0 1,0 0 0,0 1 0,0-1 0,0 1-1,0-1 1,0 1 0,-1 0 0,1 0-1,0 0 1,0 0 0,0 0 0,0 1 0,0-1-1,0 1 1,0-1 0,0 1 0,0 0 0,0-1-1,0 1 1,0 0 0,0 0 0,0 1 0,0-1-1,1 0 1,-1 1 0,1-1 0,-1 1 0,1-1-1,-3 4 1,-1 3-21,0 0-1,0 1 1,1-1 0,0 1-1,-4 12 1,8-19 9,-6 16 4,1 1-1,0 0 0,2 1 1,1-1-1,0 1 0,1-1 1,2 23-1,-1-39-41,1-1 1,0 1-1,-1-1 1,1 1-1,0-1 0,0 1 1,0-1-1,1 1 0,-1-1 1,1 0-1,-1 1 0,1-1 1,0 0-1,-1 0 1,1-1-1,0 1 0,0 0 1,1 0-1,-1-1 0,0 1 1,0-1-1,1 0 0,-1 0 1,1 0-1,-1 0 0,1 0 1,0-1-1,-1 1 1,1-1-1,0 1 0,-1-1 1,4 0-1,-1 0 13,-1 1 0,0-1 0,0 0 1,1-1-1,-1 1 0,0-1 0,0 0 0,0 0 0,1 0 0,-1 0 0,0-1 1,0 0-1,-1 0 0,1 0 0,0 0 0,-1 0 0,1-1 0,-1 0 1,6-6-1,-4 2 47,-1-1 0,0-1 0,0 1 1,-1 0-1,0-1 0,-1 0 1,0 0-1,0 0 0,-1 0 0,1-10 1,-1-8 156,-2 1-1,-3-33 1,4 54-96,-1-1-1,0 0 0,0 0 0,0 1 0,-1-1 0,0 1 1,0-1-1,0 1 0,-5-9 0,6 32-61,2-10-35,0 0 0,0 0 0,1-1 0,0 1 0,0-1 0,1 1 0,0-1 0,7 12 0,39 59 124,-33-53-110,-1-1-256,21 30-447,-33-50 26,0 0 0,0-1 0,0 1 0,1-1 0,0 1 0,0-1 0,0 0 0,0 0 0,8 3 1,1-3-4265</inkml:trace>
  <inkml:trace contextRef="#ctx0" brushRef="#br0" timeOffset="1348.22">881 383 10485,'0'0'11861,"15"26"-11861,10 14 224,-1 5-176,-1 2-48,-1-2 0,-5-2-176,-2-7-832,-4-9-1841,-3-14-1554</inkml:trace>
  <inkml:trace contextRef="#ctx0" brushRef="#br0" timeOffset="1582.29">1056 391 4162,'0'0'16549,"-12"8"-15751,4-4-646,2 0-66,0 0 1,0 1-1,0-1 1,0 1 0,0 0-1,1 1 1,0-1-1,0 1 1,1 0 0,0 0-1,0 0 1,-4 9-1,-116 252 1027,122-263-1137,-7 24-1008,9-27 984,0-1-1,0 1 0,0 0 1,0-1-1,0 1 1,1 0-1,-1-1 1,0 1-1,0-1 1,1 1-1,-1 0 0,0-1 1,1 1-1,-1-1 1,0 1-1,1-1 1,-1 1-1,1-1 1,-1 0-1,1 1 0,-1-1 1,1 1-1,-1-1 1,1 0-1,-1 0 1,1 1-1,0-1 0,-1 0 1,1 0-1,-1 0 1,1 1-1,0-1 1,-1 0-1,1 0 1,0 0-1,-1 0 0,1 0 1,0 0-1,-1-1 1,2 1-1,32-2-3192,11-9-2156</inkml:trace>
  <inkml:trace contextRef="#ctx0" brushRef="#br0" timeOffset="1892.82">1572 458 11221,'0'0'11061,"-14"-4"-11045,14 3 192,21-1-128,11 0 64,13 2-128,6-4 0,4 2-16,-1-3-784,-5-3-1025,-9 0-2129,-16-1-1328,-11-2-4114</inkml:trace>
  <inkml:trace contextRef="#ctx0" brushRef="#br0" timeOffset="2124.52">1857 311 3666,'0'0'16877,"-7"-5"-15946,-19-13-686,26 18-242,0 0 1,0 0 0,0 0-1,0 0 1,0 0-1,0 0 1,0 0 0,0 0-1,0 0 1,0 1 0,0-1-1,0 0 1,0 0-1,0 0 1,0 0 0,0 0-1,0 0 1,0 0-1,0 0 1,0 0 0,0 0-1,0 1 1,0-1 0,0 0-1,0 0 1,0 0-1,0 0 1,0 0 0,0 0-1,0 0 1,-1 0-1,1 0 1,0 0 0,0 0-1,0 0 1,0 0 0,0 0-1,0 0 1,0 0-1,0 0 1,0 0 0,0 1-1,-1-1 1,1 0-1,0 0 1,0 0 0,0 0-1,0 0 1,0 0 0,0 0-1,0-1 1,0 1-1,0 0 1,0 0 0,-1 0-1,1 0 1,0 0-1,0 0 1,0 0 0,0 0-1,15 21 346,17 16-131,-14-17 68,31 45 0,-44-58-373,-1 0 1,-1 1-1,1 0 0,-1-1 1,0 1-1,-1 0 0,0 0 1,0 1-1,0-1 0,0 16 1,-3-23 35,1-1 1,0 1-1,-1 0 0,1 0 1,-1-1-1,1 1 0,-1 0 1,1-1-1,-1 1 1,0 0-1,1-1 0,-1 1 1,0-1-1,1 1 0,-1-1 1,0 1-1,0-1 1,0 0-1,1 1 0,-1-1 1,0 0-1,0 0 0,0 1 1,0-1-1,1 0 1,-1 0-1,0 0 0,0 0 1,-1 0-1,-34 1-1347,29-1 927,-48-1-5983,28-2-1251</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8:28.845"/>
    </inkml:context>
    <inkml:brush xml:id="br0">
      <inkml:brushProperty name="width" value="0.05" units="cm"/>
      <inkml:brushProperty name="height" value="0.05" units="cm"/>
      <inkml:brushProperty name="color" value="#F6630D"/>
    </inkml:brush>
  </inkml:definitions>
  <inkml:trace contextRef="#ctx0" brushRef="#br0">13 519 2385,'0'0'13308,"0"-9"-12444,-3-25-157,2 26 395,-6 29-1425,7-17 259,-1 1 1,1-1 0,0 1-1,0 0 1,0-1-1,1 1 1,0-1-1,2 9 1,-2-12 13,0 1 1,0-1-1,1 1 0,-1-1 1,1 1-1,-1-1 0,1 0 0,-1 0 1,1 0-1,-1 0 0,1 0 1,0 0-1,0 0 0,-1-1 1,1 1-1,0-1 0,0 1 1,0-1-1,0 0 0,0 1 1,0-1-1,-1 0 0,3 0 0,4 0-185,-1 1-1,1-1 1,-1 0-1,1 0 1,-1-1-1,13-3 1,-18 4 197,0-1 0,0 0 0,-1 0-1,1 0 1,0 0 0,0 0 0,-1-1 0,1 1 0,0 0 0,-1-1 0,0 1 0,1-1 0,-1 1 0,0-1-1,0 0 1,1 0 0,-1 0 0,-1 1 0,1-1 0,0 0 0,0 0 0,-1 0 0,1 0 0,-1 0 0,0 0-1,1-1 1,-1 1 0,0-2 0,0 1 43,0 0 0,0 1 1,0-1-1,0 1 0,0-1 0,0 0 0,-1 1 0,1-1 0,-1 0 0,0 1 1,1-1-1,-1 1 0,-1-1 0,1 1 0,0 0 0,0 0 0,-1-1 1,0 1-1,-2-2 0,2 2 24,-1 0 0,1 1 1,-1 0-1,0 0 0,0-1 0,0 2 1,0-1-1,1 0 0,-1 1 1,0-1-1,0 1 0,0 0 0,0 0 1,0 0-1,0 0 0,0 0 1,-5 2-1,6-1-27,1 0 1,-1 0 0,1 0-1,0 0 1,-1 0 0,1 0-1,0 0 1,0 1 0,-1-1-1,1 0 1,0 1 0,0-1-1,1 1 1,-1-1 0,0 1-1,0 0 1,1-1 0,-1 1-1,1 0 1,0-1 0,-1 1-1,1 0 1,0 0 0,0-1-1,0 4 1,0 4 0,-1 1 1,1-1-1,3 16 1,-3-23 0,1 0 0,0 0 0,0 0 0,0 0 0,0 0 0,0 0 0,0-1 1,0 1-1,1 0 0,-1-1 0,0 1 0,1-1 0,0 1 0,-1-1 1,1 0-1,0 1 0,0-1 0,0 0 0,-1 0 0,1-1 0,0 1 1,0 0-1,1 0 0,-1-1 0,0 0 0,0 1 0,0-1 0,4 0 1,-5 0-4,-1 0 0,1 0 0,0-1 1,-1 1-1,1 0 0,-1-1 0,1 1 1,-1 0-1,1-1 0,-1 1 0,1-1 1,-1 1-1,1-1 0,-1 1 0,0-1 1,1 1-1,-1-1 0,0 1 0,1-1 1,-1 0-1,0 1 0,0-1 0,0 1 1,1-1-1,-1 0 0,0 1 0,0-1 1,0 0-1,0 0 0,1-24-79,-1 22 33,0-5-31,0 2-438,0 0 0,0 0 1,0-1-1,-1 1 0,0 0 1,0 0-1,-5-12 0,-6-3-4787</inkml:trace>
  <inkml:trace contextRef="#ctx0" brushRef="#br0" timeOffset="2588.04">689 140 848,'0'0'12094,"-1"-18"-10523,-2-58-293,3 74-1114,0 0 1,0 0-1,0-1 0,-1 1 0,1 0 0,0 0 1,-1 0-1,0 0 0,1 0 0,-1 0 1,0 0-1,0 0 0,0 0 0,-1 0 0,1 0 1,0 0-1,-1 1 0,-2-4 0,3 4-97,-1 1 0,1-1 0,-1 0 0,1 1 0,-1-1 0,0 1 0,1 0-1,-1-1 1,0 1 0,1 0 0,-1 0 0,1 0 0,-1 0 0,0 0 0,1 1 0,-1-1 0,0 0 0,-2 2 0,-1 0-30,-1 0 0,0 1 0,1 0 0,0 0 0,-1 0 0,1 1 0,0 0 0,-7 7 0,2 2-1,1 0 0,1 1 0,0 0 0,1 0 0,0 1 0,1 0 0,1 0 0,0 1 0,-4 31 0,5-19-7,1 1 0,2-1 0,0 1 0,7 50-1,-2-60-10,0 0 1,1 0-1,1-1 0,0 0 0,2 0 0,17 31 0,-18-37-79,0-1-1,0 0 1,1-1-1,1 1 1,0-2-1,0 1 1,1-1-1,0-1 1,1 1-1,20 10 1,-30-17 50,1-1 1,0 0-1,-1 0 1,1 0 0,0-1-1,0 1 1,0 0-1,0-1 1,0 1-1,0-1 1,0 0 0,0 1-1,0-1 1,0 0-1,0 0 1,0 0-1,0-1 1,0 1 0,0 0-1,0-1 1,0 1-1,0-1 1,0 0-1,0 0 1,-1 0 0,1 0-1,0 0 1,0 0-1,-1 0 1,1 0-1,-1-1 1,1 1 0,-1-1-1,1 1 1,-1-1-1,0 1 1,0-1-1,2-3 1,1-6 45,1 0-1,-2 0 0,0 0 1,0-1-1,2-18 1,-2 10-27,0 2-7,0 0 0,1 0 0,1 0 0,0 1 0,2-1 0,0 1 0,1 1 0,0-1 0,13-16 0,-20 31-2,0 1 0,0 0 0,0-1 0,0 1 0,0 0 0,1 0 0,-1 0 0,0 0 0,1 0 0,-1 0 0,0 0 0,1 0 0,0 0 0,-1 1 0,1-1 0,-1 1 0,1-1 0,0 1 0,-1-1 0,1 1 0,0 0 0,2 0 0,-1 1-8,-1-1 1,0 1 0,0 0 0,0 0-1,0 0 1,0 0 0,0 0 0,0 1-1,0-1 1,0 1 0,0-1 0,-1 1-1,1-1 1,1 4 0,3 4-40,0 0 0,-1 0 0,0 0 0,0 0 0,-1 1 0,3 10 0,-3-2-380,-3-13 191,0-1 0,0 1 1,0-1-1,0 1 0,1-1 0,0 0 1,0 0-1,0 1 0,3 3 0,-4-7 131,-1-4 164,0 0 1,0 0 0,0 0 0,0 0-1,0 0 1,-1 0 0,1 0-1,-1 0 1,-1-5 0,1 7-19,0-4 57,0 0 0,-1 0 1,0 1-1,0-1 0,0 0 0,-1 1 1,1-1-1,-1 1 0,0 0 1,0 0-1,-1 0 0,1 0 1,-1 1-1,0-1 0,0 1 0,0 0 1,0 0-1,-1 0 0,1 1 1,-1-1-1,0 1 0,1 0 0,-1 1 1,0-1-1,0 1 0,0 0 1,0 0-1,-1 1 0,1-1 1,0 1-1,-7 1 0,10-1-94,0 0-1,0 1 0,0 0 1,0-1-1,0 1 1,0 0-1,0 0 0,0 0 1,0 0-1,0 0 1,0 0-1,1 0 1,-1 1-1,0-1 0,1 1 1,-1-1-1,1 1 1,0 0-1,0 0 0,-1-1 1,1 1-1,0 0 1,0 0-1,1 0 0,-1 0 1,0 0-1,0 4 1,-2 6 10,0 0 1,1 1 0,-1 17 0,1-13 6,1 0-1,1 0 1,1 0 0,0 0 0,1 0 0,5 20-1,-6-33-44,0 1-1,1-1 1,-1 0-1,1 0 1,0-1 0,0 1-1,1 0 1,-1-1-1,1 1 1,-1-1-1,1 0 1,0 0-1,0 0 1,1 0-1,-1 0 1,0-1-1,1 1 1,0-1-1,0 0 1,-1 0 0,1-1-1,0 1 1,0-1-1,1 0 1,-1 0-1,0 0 1,0 0-1,1-1 1,-1 1-1,5-2 1,-6 2 15,0-1 0,0 0 1,0 0-1,0 0 0,0 0 0,-1 0 1,1-1-1,0 1 0,0-1 0,0 0 1,-1 0-1,1 0 0,0 0 0,-1 0 1,1 0-1,-1-1 0,1 1 0,-1-1 1,0 0-1,0 0 0,0 0 0,0 0 1,0 0-1,0 0 0,0-1 0,-1 1 1,1 0-1,-1-1 0,1 0 0,-1 1 1,1-4-1,5-13 189,-2 1 1,0-1-1,-1 0 0,-1 0 1,0 0-1,-2-1 1,0 1-1,-3-26 0,2 15 973,-9 70-1101,8-24-77,0 1 0,2-1 0,-1 1 0,2-1 1,0 1-1,9 28 0,-10-41-71,1 1 1,-1-1-1,1 1 0,0-1 1,1 0-1,-1 0 0,1 0 1,0 0-1,0 0 1,0-1-1,0 1 0,1-1 1,-1 0-1,1 0 0,0 0 1,0 0-1,0-1 1,0 0-1,1 1 0,-1-2 1,1 1-1,-1 0 1,1-1-1,-1 0 0,1 0 1,0 0-1,8 0 0,-9-1 55,0 0-1,0 0 0,0 0 0,0 0 1,0-1-1,0 1 0,0-1 1,0 0-1,0 0 0,0-1 0,0 1 1,0-1-1,-1 0 0,6-3 0,-6 2 15,1-1-1,-1 0 0,1 0 0,-1 0 0,0-1 1,-1 1-1,1-1 0,-1 1 0,0-1 0,3-9 1,1-9 432,0 0 0,-2 0 0,-1-1 0,-1 1 0,0-1 0,-3-26 0,1 25-226,-1 25-164,1-1 0,0 1 0,0-1 0,0 1 0,0 0-1,-1-1 1,1 1 0,0-1 0,0 1 0,-1 0 0,1-1 0,0 1 0,0 0-1,-1 0 1,1-1 0,0 1 0,-1 0 0,1 0 0,-1-1 0,1 1-1,0 0 1,-1 0 0,1 0 0,-1 0 0,1 0 0,0-1 0,-1 1-1,1 0 1,-1 0 0,1 0 0,-1 0 0,1 0 0,0 0 0,-1 1 0,1-1-1,-1 0 1,1 0 0,0 0 0,-1 0 0,1 0 0,-1 0 0,1 1-1,0-1 1,-1 0 0,1 0 0,0 1 0,-1-1 0,1 0 0,0 1-1,-1-1 1,1 0 0,0 1 0,0-1 0,-1 0 0,1 1 0,-3 8-14,0 0 0,0 1 1,1-1-1,0 1 1,1-1-1,0 1 1,1 0-1,0-1 0,1 14 1,0-2 0,-2-17-60,1 1-1,0-1 1,0 1 0,1 0-1,0-1 1,-1 1-1,1-1 1,1 1 0,-1-1-1,1 0 1,0 0 0,0 1-1,0-1 1,0 0 0,1-1-1,-1 1 1,1 0 0,0-1-1,0 1 1,1-1-1,-1 0 1,1 0 0,-1 0-1,1-1 1,0 1 0,0-1-1,0 0 1,0 0 0,1 0-1,-1-1 1,0 0-1,1 0 1,-1 0 0,1 0-1,-1 0 1,1-1 0,-1 0-1,1 0 1,7-1 0,-10 0 44,0 1 0,1-1 0,-1 0 0,0 0 0,0-1 0,1 1 0,-1 0 0,0-1 1,0 1-1,0-1 0,-1 1 0,1-1 0,0 0 0,-1 0 0,1 0 0,-1 0 1,1 0-1,-1 0 0,0-1 0,0 1 0,0 0 0,0-1 0,-1 1 0,2-4 0,1-6-32,0-1 0,0 0 0,0-18 0,0-12 1181,-4-70 0,-1 102-361,-2 12-446,-1 19-322,5-10-121,0 1 1,0-1 0,1 0 0,0 1 0,1-1 0,0 0 0,1 1 0,0-1 0,0-1 0,1 1 0,0 0 0,1-1 0,0 0 0,1 0 0,0 0 0,0-1 0,1 0 0,0 0 0,0 0-1,1-1 1,-1-1 0,2 1 0,10 6 0,-12-9-105,-1-1-1,1 0 1,0-1-1,0 1 1,0-1-1,1-1 1,11 2-1,-17-2 175,1-1 0,-1 0 0,1 1 0,-1-1-1,1-1 1,-1 1 0,1 0 0,-1 0 0,0-1 0,1 0-1,-1 1 1,1-1 0,-1 0 0,0 0 0,0 0 0,0 0 0,1-1-1,-1 1 1,0-1 0,-1 1 0,1-1 0,0 0 0,0 1 0,-1-1-1,3-4 1,1-5 406,-1-1 0,-1 1-1,0-1 1,0 0 0,-1 0-1,-1 0 1,0-1 0,-1 1 0,-1-20-1,0 11 261,1 1-1,4-26 1,-4 46-609,0 1 1,0-1-1,0 0 0,1 0 1,-1 0-1,0 0 0,0 0 0,0 0 1,0 0-1,0 0 0,0 0 1,1 1-1,-1-1 0,0 0 1,0 0-1,0 0 0,0 0 0,0 0 1,1 0-1,-1 0 0,0 0 1,0 0-1,0 0 0,0 0 0,0 0 1,1 0-1,-1 0 0,0 0 1,0 0-1,0 0 0,0 0 1,0-1-1,1 1 0,-1 0 0,0 0 1,0 0-1,0 0 0,0 0 1,0 0-1,0 0 0,0 0 1,1 0-1,-1-1 0,0 1 0,0 0 1,0 0-1,0 0 0,0 0 1,0 0-1,0-1 0,0 1 0,0 0 1,0 0-1,0 0 0,0 0 1,0 0-1,0-1 0,0 1 1,0 0-1,0 0 0,0 0 0,0 0 1,0 0-1,0-1 0,0 1 1,0 0-1,9 18 69,7 29-167,-1 15-415,-9-37-841,1 1 0,11 27 1,-18-52 1249,0-1 0,0 1 1,0 0-1,1 0 0,-1-1 1,0 1-1,1 0 1,-1-1-1,1 1 0,-1 0 1,1-1-1,-1 1 0,1 0 1,-1-1-1,1 1 0,-1-1 1,1 1-1,0-1 0,-1 0 1,1 1-1,0-1 1,-1 0-1,1 1 0,0-1 1,1 0-1,-2 0 71,1 0 1,0 0-1,0-1 1,0 1-1,-1 0 0,1-1 1,0 1-1,0-1 1,-1 1-1,1-1 0,0 1 1,-1-1-1,1 0 1,0 1-1,-1-1 0,1 0 1,-1 0-1,1 0 1,17-38 447,1-33 1179,-9 34 561,25-65 1,-35 102-2138,0 1-1,0 0 0,0-1 0,0 1 0,0-1 1,1 1-1,-1-1 0,0 1 0,0 0 0,0-1 1,1 1-1,-1 0 0,0-1 0,1 1 0,-1 0 1,0-1-1,1 1 0,-1 0 0,0 0 0,1-1 1,-1 1-1,1 0 0,-1 0 0,0 0 0,2-1 1,4 9 57,0 19-242,-6-25 197,6 55-6,-6-45-112,0 0 0,1 0 0,1 0 0,0 0 1,0-1-1,1 1 0,1-1 0,9 21 0,-12-30 36,0-1 0,0 1 0,0-1 0,0 1 0,0-1 0,0 0 0,1 1 0,-1-1 0,0 0 0,1 0 0,-1 0-1,1 0 1,0 0 0,-1 0 0,1 0 0,0-1 0,0 1 0,-1-1 0,1 1 0,0-1 0,0 0 0,0 1 0,-1-1 0,1 0-1,0 0 1,0 0 0,0-1 0,0 1 0,0 0 0,-1-1 0,3 0 0,0 0 31,-1-1 0,1 1 0,-1-1 0,0 0 0,1 0 0,-1 0 0,0-1 0,0 1 0,-1-1 0,1 0 0,0 1 0,-1-1 0,4-7 0,4-8 29,-1-1 0,0-1 1,-2 1-1,0-2 0,-2 1 0,0 0 0,2-23 0,-3 6 184,-2 0-1,-2 0 1,-4-42-1,3 64-63,-2 0 0,0-1 0,-1 1-1,-6-16 1,8 24-9,-1 0 1,0 0-1,-1 0 1,0 1-1,0-1 1,0 1-1,-1 0 1,0 0-1,0 0 1,-8-6-1,13 12-124,0 0 0,-1-1 0,1 1 0,0 0-1,-1 0 1,1-1 0,0 1 0,-1 0-1,1 0 1,-1-1 0,1 1 0,-1 0 0,1 0-1,0 0 1,-1 0 0,1 0 0,-1 0-1,1-1 1,-1 1 0,1 0 0,-1 0 0,1 1-1,0-1 1,-1 0 0,1 0 0,-1 0-1,1 0 1,-1 0 0,1 0 0,0 0 0,-1 1-1,1-1 1,-1 0 0,1 0 0,0 1-1,-1-1 1,1 0 0,0 1 0,-1-1 0,1 0-1,0 1 1,0-1 0,-1 0 0,1 1-1,0-1 1,0 1 0,-1-1 0,1 0 0,0 1-1,0-1 1,0 1 0,0-1 0,0 1 0,-4 27 130,4-25-134,-1 25 39,2 1 1,0-1-1,2 1 0,1-1 0,2 0 1,0 0-1,2-1 0,14 35 0,-6-24-23,4 15-122,53 96 1,-70-143-453,16 22 293,-6-19-5126</inkml:trace>
  <inkml:trace contextRef="#ctx0" brushRef="#br0" timeOffset="2789.88">1985 353 6275,'0'0'10133,"94"19"-9941,-30-19-192,13 0-257,8 0-3088,-3-4-7092</inkml:trace>
  <inkml:trace contextRef="#ctx0" brushRef="#br0" timeOffset="3163.71">2862 289 2561,'0'0'13417,"-15"-3"-12254,-1-2-791,10 3-200,0 0 1,-1 0 0,1 0-1,-1 1 1,1 0 0,-1 1-1,-7-1 1,14 1-131,0 0 0,0 0 0,0 0-1,1 0 1,-1 0 0,0 0 0,0 0 0,0 1 0,0-1 0,0 0 0,0 0-1,1 0 1,-1 0 0,0 0 0,0 0 0,0 0 0,0 0 0,0 0 0,0 0-1,0 1 1,0-1 0,0 0 0,0 0 0,1 0 0,-1 0 0,0 0 0,0 0-1,0 0 1,0 1 0,0-1 0,0 0 0,0 0 0,0 0 0,0 0-1,0 0 1,0 0 0,0 1 0,0-1 0,0 0 0,0 0 0,0 0 0,0 0-1,0 0 1,0 0 0,0 1 0,-1-1 0,1 0 0,0 0 0,0 0 0,0 0-1,0 0 1,0 0 0,0 0 0,0 1 0,0-1 0,0 0 0,-1 0 0,1 0-1,28 3 868,0-2 0,36-2-1,-12 0-792,109-7 81,-138 5-1007,0-1 0,0-1 0,0 0 0,39-17 0,-42 10-2858,-9 1-1812</inkml:trace>
  <inkml:trace contextRef="#ctx0" brushRef="#br0" timeOffset="3440.16">3176 112 6515,'0'0'17299,"-3"-4"-16608,-4-8-428,4 7-139,5 5 89,26 28-176,-2 1-1,31 42 1,-50-61-58,0 1-1,-1-1 1,0 2-1,-1-1 1,0 0 0,-1 1-1,0 0 1,0 0-1,-2 0 1,1 1 0,0 20-1,-3-30-20,0 0-1,0 0 1,0 0-1,0 0 1,-1 0-1,1-1 1,-1 1 0,0 0-1,0 0 1,0-1-1,0 1 1,0 0-1,0-1 1,-1 1-1,-1 2 1,0-3-3,1 0 1,-1 0-1,0 0 1,0 0 0,1-1-1,-1 1 1,0-1-1,-1 0 1,1 0-1,0 0 1,0 0-1,0 0 1,-5 0-1,-36 1-3842,39-2 2052</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8:33.249"/>
    </inkml:context>
    <inkml:brush xml:id="br0">
      <inkml:brushProperty name="width" value="0.05" units="cm"/>
      <inkml:brushProperty name="height" value="0.05" units="cm"/>
      <inkml:brushProperty name="color" value="#F6630D"/>
    </inkml:brush>
  </inkml:definitions>
  <inkml:trace contextRef="#ctx0" brushRef="#br0">34 11 3089,'0'0'13751,"0"-1"-13686,0 1 1,0-1 0,0 1 0,0-1-1,0 1 1,-1-1 0,1 1 0,0-1-1,0 1 1,0 0 0,0-1 0,-1 1-1,1-1 1,0 1 0,0-1-1,-1 1 1,1 0 0,0-1 0,-1 1-1,1 0 1,-1-1 0,1 1 0,0 0-1,-1-1 1,-5 14-16,2-1-1,-1 1 1,2 0-1,0 0 1,0 0-1,1 1 0,1-1 1,0 1-1,1-1 1,3 22-1,-3-34-47,1 1-1,-1-1 0,1 0 1,0 0-1,-1 1 0,1-1 1,0 0-1,0 0 0,0 0 1,0 0-1,0 0 0,0 0 1,1 0-1,-1 0 0,0-1 1,0 1-1,1 0 0,-1-1 1,0 1-1,1-1 0,-1 1 1,0-1-1,1 0 0,-1 0 1,1 1-1,-1-1 0,0 0 1,3 0-1,-1 0-6,0 0 1,0 0-1,1 0 0,-1 0 1,0 0-1,0-1 1,1 0-1,-1 1 0,0-1 1,0 0-1,0 0 1,4-3-1,-4 2 0,-1 0-1,0-1 0,1 1 1,-1-1-1,0 0 1,0 1-1,-1-1 1,1 0-1,-1 0 1,1 0-1,-1 0 1,0 0-1,0-1 1,0 1-1,0 0 1,-1-4-1,2-60-87,-2 45 83,0 21-53,0 1 1,0-1 0,0 1 0,0-1 0,0 1-1,0-1 1,-1 1 0,1 0 0,0-1-1,0 1 1,0-1 0,-1 1 0,1-1 0,0 1-1,0 0 1,-1-1 0,1 1 0,0 0 0,-1-1-1,1 1 1,-1 0 0,1-1 0,0 1-1,-1 0 1,1 0 0,-1-1 0,1 1 0,-1 0-1,1 0 1,0 0 0,-1 0 0,1 0 0,-1 0-1,1 0 1,-1 0 0,1 0 0,-1 0-1,1 0 1,-1 0 0,1 0 0,-1 0 0,1 0-1,-1 0 1,0 1 0,-4-1-1015,-2 0-3514</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8:48.897"/>
    </inkml:context>
    <inkml:brush xml:id="br0">
      <inkml:brushProperty name="width" value="0.05" units="cm"/>
      <inkml:brushProperty name="height" value="0.05" units="cm"/>
      <inkml:brushProperty name="color" value="#F6630D"/>
    </inkml:brush>
  </inkml:definitions>
  <inkml:trace contextRef="#ctx0" brushRef="#br0">142 369 480,'0'0'8535,"-1"-5"-7327,0-23 955,-4-26 3681,5 51-5620,-1-1 1,0 1 0,0 0-1,0 0 1,0 0 0,-1 0-1,1 0 1,-1 0 0,0 0-1,0 0 1,0 1 0,0-1-1,-5-4 1,6 7-216,1-1-1,-1 1 0,1 0 1,-1-1-1,0 1 1,1 0-1,-1-1 1,0 1-1,1 0 1,-1 0-1,0 0 1,0-1-1,1 1 0,-1 0 1,0 0-1,1 0 1,-1 0-1,0 0 1,0 0-1,1 1 1,-1-1-1,0 0 0,1 0 1,-1 0-1,0 1 1,0-1-1,1 0 1,-1 1-1,1-1 1,-1 0-1,0 1 1,0 0-1,-15 19-1,6-2 20,0 0 1,2 1 0,0 0 0,1 0 0,0 1 0,2 0 0,1 0 0,-4 39 0,4 1 25,8 107 0,-3-154-75,0 1-1,1-1 1,1 0 0,0 0-1,1 0 1,1 0-1,0-1 1,11 20 0,-14-27 4,1 0 1,0-1-1,1 1 1,-1-1-1,1 1 1,0-1 0,0 0-1,0-1 1,1 1-1,-1-1 1,1 0-1,0 0 1,0 0-1,0 0 1,0-1-1,0 0 1,1 0-1,-1-1 1,1 1 0,-1-1-1,1 0 1,8 0-1,-11-2 28,-1 1 0,1-1 1,-1 1-1,1-1 0,-1 0 0,1 0 0,-1 0 0,1 0 0,-1-1 1,0 1-1,0 0 0,1-1 0,-1 0 0,0 0 0,-1 1 1,1-1-1,0 0 0,0 0 0,-1-1 0,1 1 0,-1 0 0,0 0 1,0-1-1,0 1 0,0-1 0,0 1 0,0-4 0,4-10 20,-1 0 0,0 0 0,1-19 1,-5 27-33,6-75 145,-6 60-180,1 0 0,1 0 0,2 0-1,7-30 1,-11 52 14,1 1 1,-1-1-1,1 0 0,0 1 0,-1-1 0,1 1 1,-1-1-1,1 1 0,0-1 0,-1 1 0,1-1 0,0 1 1,0 0-1,-1-1 0,1 1 0,0 0 0,0 0 0,0-1 1,-1 1-1,1 0 0,0 0 0,0 0 0,0 0 1,0 0-1,-1 0 0,1 0 0,0 0 0,0 1 0,0-1 1,0 1-1,2-1 38,-1 0 0,0 1 1,0 0-1,1 0 0,-1-1 0,0 1 1,0 0-1,0 1 0,3 1 0,0 2-243,0 0 0,-1 1-1,1-1 1,-1 1 0,0 0-1,-1 0 1,0 0-1,0 1 1,3 8 0,-6-15-15,0-11 358,-1 6-4,0 1 0,0 0 0,0 0 0,-1 0 0,1 1 1,-1-1-1,0 0 0,0 0 0,0 1 0,-5-6 0,6 6-50,-1 1-1,0 0 1,0 0 0,1 0-1,-1 1 1,-1-1-1,1 0 1,0 1-1,0-1 1,-1 1 0,1 0-1,0 0 1,-1 0-1,1 0 1,-1 0 0,0 0-1,-4 0 1,5 1-57,1 1 1,0-1 0,0 1-1,-1 0 1,1-1 0,0 1-1,0 0 1,0 0 0,-1 0-1,1-1 1,0 1 0,0 0-1,0 1 1,1-1 0,-1 0-1,0 0 1,0 0 0,1 0-1,-1 1 1,0-1 0,1 0-1,-1 1 1,1-1 0,0 0-1,-1 1 1,1 2 0,-7 42-94,7-46 89,-1 10-31,-1 17 2,1 0 0,2 28 1,-1-49 10,0 0 0,1 0 1,0 0-1,0 0 0,1 0 1,0-1-1,0 1 0,0 0 1,1-1-1,-1 1 0,1-1 1,1 0-1,-1 0 0,1 0 1,4 5-1,-6-9-4,0 1 0,-1 0 0,1-1 0,0 1 0,0-1 0,0 0 0,0 0 0,0 0 0,1 0 0,-1 0 0,0 0 0,0 0 0,1-1 0,-1 1 0,0-1 0,1 0 0,-1 0 0,1 0 0,-1 0 0,0 0 0,1 0 0,-1 0 0,0-1 0,1 1 0,2-2 0,-3 1 28,0-1 0,1 1 0,-1-1 0,0 0 0,0 1-1,0-1 1,-1 0 0,1 0 0,0 0 0,-1-1 0,1 1 0,-1 0-1,0 0 1,1-1 0,-1 1 0,-1-1 0,1 1 0,0-1-1,0 0 1,-1 1 0,1-5 0,1-123 1843,-2 103-937,-1 71-923,0-11-85,4 45 0,-2-75 33,-1 1-1,1-1 1,0 1-1,0-1 1,0 1-1,1-1 0,-1 0 1,1 1-1,0-1 1,0 0-1,0 0 0,0 0 1,0-1-1,1 1 1,-1-1-1,1 1 1,0-1-1,-1 0 0,1 1 1,0-2-1,1 1 1,-1 0-1,0-1 0,0 1 1,1-1-1,-1 0 1,1 0-1,-1 0 1,1-1-1,-1 1 0,1-1 1,-1 0-1,1 0 1,0 0-1,-1 0 0,1 0 1,-1-1-1,1 0 1,-1 0-1,1 0 1,-1 0-1,0 0 0,1-1 1,-1 0-1,0 1 1,0-1-1,0 0 0,0-1 1,0 1-1,-1 0 1,1-1-1,-1 0 1,4-5-1,0-1 96,-2 0-1,0 0 1,0-1 0,0 1 0,-1-1 0,-1 0-1,0 0 1,2-13 0,-2-11 829,-1-38 0,-2 38 212,1 33-1081,0 1-1,-1 0 1,1-1-1,0 1 1,-1 0-1,1 0 1,-1 0-1,1-1 1,0 1-1,-1 0 1,1 0-1,-1 0 1,1 0-1,0 0 1,-1 0-1,1 0 1,-1 0-1,1 0 1,-1 0-1,1 0 1,0 0-1,-1 0 1,1 0-1,-1 0 1,1 0-1,-1 0 1,1 1-1,0-1 1,-1 0-1,1 0 1,0 0-1,-1 1 1,1-1-1,0 0 1,-1 1-1,1-1 1,-1 1-1,-1 4 23,0 1 0,0-1-1,0 1 1,0 0-1,1 0 1,0-1-1,1 1 1,-1 0 0,1 10-1,4 60-83,-3-69 45,-1-1-87,1-1 0,0 1 1,0 0-1,1-1 0,0 1 1,0-1-1,0 1 0,0-1 1,1 0-1,0 0 1,0 0-1,7 8 0,-7-10-64,0 0-1,0 0 0,0-1 1,0 1-1,0-1 0,1 0 1,-1 0-1,1 0 0,-1 0 1,1-1-1,0 1 1,0-1-1,0 0 0,0 0 1,0-1-1,0 1 0,0-1 1,8 0-1,-10 0 163,0-1 0,0 0 0,0 1 1,0-1-1,0 0 0,0 0 0,0-1 0,0 1 0,-1 0 1,1 0-1,0-1 0,-1 1 0,1-1 0,-1 0 0,1 1 1,-1-1-1,0 0 0,0 0 0,0 0 0,0 0 0,0 0 1,0 0-1,0 0 0,-1 0 0,1 0 0,-1 0 0,1-3 1,2-8 126,-1-1 1,-1 1-1,1-14 1,-1-11 584,1 17 174,-1 0 0,-1 0 0,-1 0 0,-6-28 0,8 48-873,-1 1 1,0-1-1,0 1 1,0-1-1,0 1 1,-1-1-1,1 1 1,0-1-1,0 1 0,0-1 1,0 1-1,0-1 1,-1 1-1,1-1 1,0 1-1,0-1 1,-1 1-1,1 0 0,0-1 1,-1 1-1,1-1 1,-1 1-1,1 0 1,0-1-1,-1 1 1,1 0-1,-1-1 0,1 1 1,-1 0-1,1 0 1,-1 0-1,1-1 1,-1 1-1,1 0 1,-1 0-1,1 0 0,-1 0 1,1 0-1,-1 0 1,0 0-1,1 0 1,-1 0-1,1 0 1,-1 0-1,1 1 0,-1-1 1,0 0-1,0 1-1,0 0 0,0 0 0,0 0 0,0 0 0,0 0 0,0 0 0,0 0 0,0 0 0,0 0 0,1 1 0,-1-1-1,1 0 1,-1 0 0,1 1 0,-1-1 0,1 1 0,-1 1 0,0 7-57,0 1 0,1-1-1,0 1 1,0-1 0,1 1 0,1-1 0,0 1-1,0-1 1,1 0 0,0 0 0,9 19 0,-8-22-327,0 0 0,0-1 1,1 1-1,0-1 1,0 0-1,1 0 1,0-1-1,0 0 0,0 1 1,9 4-1,-13-8 301,0-1-1,1 1 1,-1-1-1,0 0 0,1 0 1,-1 0-1,0 0 1,1 0-1,-1-1 1,1 1-1,0-1 0,-1 1 1,1-1-1,-1 0 1,1 0-1,0 0 1,-1-1-1,1 1 0,-1 0 1,4-2-1,-3 0 113,-1 1-1,1-1 1,-1 1-1,0-1 1,0 0-1,1 0 1,-1 0-1,-1 0 1,1-1-1,0 1 0,-1 0 1,1-1-1,-1 1 1,1-1-1,-1 0 1,0 1-1,1-5 1,5-21 1368,-1-1-1,-1 1 1,-2-1 0,0-52 0,0 77-1467,3 11-93,4 11 103,10 58-192,-16-54-1197,1-1 0,12 30-1,-17-51 1416,0 0 0,0 1 0,0-1 0,0 0 0,0 1 0,0-1 0,1 0 0,-1 1 0,0-1 0,0 0 0,0 0-1,1 1 1,-1-1 0,0 0 0,0 0 0,1 1 0,-1-1 0,0 0 0,0 0 0,1 0 0,-1 0 0,0 1 0,1-1 0,-1 0-1,0 0 1,1 0 0,-1 0 0,0 0 0,1 0 0,-1 0 0,0 0 0,1 0 0,-1 0 0,0 0 0,1 0 0,11-10-17,4-16 433,-4 0 398,0-2 0,-2 1 0,-1-1 0,6-34 0,-15 58-634,10 120-593,-7-91 397,-2-15-170,0 1 0,1-1 0,1 0 0,0 0 0,0 0 0,5 9 0,-7-16 71,0-1 0,0 0 0,0 0-1,0 0 1,0-1 0,1 1 0,-1 0 0,1 0 0,-1-1 0,1 1 0,0-1 0,-1 1 0,1-1-1,0 0 1,0 1 0,0-1 0,0 0 0,0-1 0,0 1 0,1 0 0,-1 0 0,0-1 0,0 1-1,0-1 1,1 0 0,-1 0 0,0 0 0,1 0 0,-1 0 0,0 0 0,0-1 0,1 1 0,1-1-1,-1 0 137,-1-1-1,1 1 0,-1 0 0,0-1 0,0 1 1,1-1-1,-1 0 0,0 1 0,-1-1 0,1 0 1,0 0-1,0 0 0,1-5 0,18-34 172,-16 31-120,7-17 507,-1-1-1,-1 0 1,-1-1-1,-2 0 0,-1 0 1,-1 0-1,-2-1 1,0-38-1,-3 47-122,1-1 199,-1-1 1,-1 1 0,-1 0-1,0-1 1,-2 1 0,-10-31-1,14 53-616,0-1-1,0 1 0,0 0 1,0 0-1,0-1 0,0 1 1,0 0-1,0 0 0,0 0 1,0-1-1,0 1 0,0 0 1,0 0-1,0 0 0,-1-1 1,1 1-1,0 0 0,0 0 1,0 0-1,0 0 0,0 0 1,0-1-1,-1 1 0,1 0 1,0 0-1,0 0 0,0 0 1,0 0-1,-1 0 0,1-1 1,0 1-1,0 0 0,0 0 1,-1 0-1,1 0 0,0 0 1,0 0-1,-1 0 0,1 0 1,0 0-1,0 0 0,0 0 1,-1 0-1,1 0 0,-5 11 17,-1 14-60,4 13 71,2 0-1,1-1 1,2 1 0,2-1 0,1 1-1,14 45 1,-6-27-217,9 27-1224,-3-30-2660,-19-52 3488,3 7-585</inkml:trace>
  <inkml:trace contextRef="#ctx0" brushRef="#br0" timeOffset="432.03">1223 518 4066,'0'0'5808,"6"6"-5581,-3-2-399,1 0 0,0 0 1,0-1-1,0 1 1,0-1-1,0 0 0,1 0 1,0-1-1,-1 1 1,1-1-1,0 0 1,0 0-1,0-1 0,0 0 1,0 1-1,0-2 1,1 1-1,-1-1 0,0 1 1,1-1-1,5-1 1,-9 0 208,0 0 0,0 0 1,1 0-1,-1-1 0,0 1 1,0 0-1,0-1 0,0 1 1,-1-1-1,1 0 0,0 0 0,-1 0 1,1 0-1,-1 0 0,1 0 1,-1 0-1,0 0 0,0 0 1,0-1-1,0 1 0,0-5 1,3-3 819,-2 0 0,1 0 0,0-20 1,-2-70 10467,-1 99-10712,0 20-538,1-3-22,1-1 1,1 1-1,1-1 0,0 0 1,0 0-1,2 0 0,7 16 1,-7-19-160,0 0 1,-1 1-1,-1-1 1,0 1-1,0 0 1,-2 1-1,0-1 1,0 0-1,-1 1 1,-1 15-1,0-28 61,-1 0 0,0 0 0,1-1 0,-1 1-1,0 0 1,1 0 0,-1-1 0,0 1 0,0-1-1,0 1 1,0 0 0,1-1 0,-1 0-1,0 1 1,0-1 0,0 1 0,0-1 0,0 0-1,0 0 1,0 0 0,0 0 0,0 0 0,0 0-1,-2 0 1,-32 1-1688,29-1 813,-20 0-2831,2 0-3127</inkml:trace>
  <inkml:trace contextRef="#ctx0" brushRef="#br0" timeOffset="2282.48">1816 379 7299,'0'0'14314,"0"-2"-13170,2 15-1044,1 0 1,0 0-1,0-1 0,9 18 1,3 13-69,-6-13-2,1 1 107,-1 0 0,-1 1 0,-2-1 0,2 39 0,-8-337 12,0 266-159,0 0 0,0 0-1,0 0 1,0 0 0,0 0-1,0 0 1,0 1 0,0-1 0,1 0-1,-1 0 1,0 0 0,1 0-1,-1 0 1,0 0 0,1 1 0,-1-1-1,1 0 1,-1 0 0,1 0 0,-1 1-1,1-1 1,0 0 0,-1 1-1,1-1 1,0 1 0,0-1 0,-1 1-1,1-1 1,0 1 0,0-1-1,0 1 1,0 0 0,0-1 0,-1 1-1,1 0 1,0 0 0,0 0 0,0 0-1,0 0 1,0 0 0,0 0-1,0 0 1,1 0 0,1 1-19,0-1-1,0 1 1,-1 0 0,1 0 0,0 0-1,0 0 1,-1 1 0,1-1 0,-1 1-1,1-1 1,-1 1 0,4 4 0,4 6-117,-1 2 0,-1-1 1,0 1-1,0 0 0,-2 1 1,9 26-1,10 19-304,-25-58 432,1-1 0,0 1 1,0-1-1,-1 1 0,1-1 1,0 0-1,0 0 1,0 1-1,0-1 0,0 0 1,1 0-1,-1 0 0,0 0 1,1 0-1,-1 0 0,0-1 1,1 1-1,-1 0 1,1-1-1,-1 1 0,1-1 1,-1 1-1,1-1 0,-1 0 1,1 1-1,0-1 0,-1 0 1,1 0-1,-1 0 0,1-1 1,0 1-1,-1 0 1,1-1-1,-1 1 0,1 0 1,-1-1-1,1 0 0,-1 1 1,1-1-1,-1 0 0,0 0 1,3-1-1,1-2 64,0 0-1,0 0 0,0 0 1,0 0-1,-1-1 1,0 0-1,0 0 1,0 0-1,4-8 1,-2 1 95,-1-1 1,-1 0 0,0 1-1,0-2 1,-2 1 0,2-15-1,0-82 1021,-4 91-1125,0 19-42,-1 0 1,1 0-1,-1 0 1,1 0-1,0 0 1,-1-1 0,1 1-1,-1 0 1,1 0-1,0 0 1,-1 0-1,1 0 1,-1 0-1,1 0 1,-1 0-1,1 1 1,0-1-1,-1 0 1,1 0-1,0 0 1,-1 0-1,1 0 1,-1 1-1,1-1 1,0 0-1,-1 0 1,1 1-1,-3 6-20,1 0 0,0 0-1,0 1 1,0-1-1,1 0 1,1 1 0,-1-1-1,1 1 1,0-1 0,1 1-1,0-1 1,0 1-1,0-1 1,1 0 0,0 1-1,1-1 1,-1 0-1,2-1 1,-1 1 0,1 0-1,-1-1 1,2 0-1,-1 0 1,11 11 0,-11-14-60,1 1 1,0-1-1,0 1 1,0-1-1,0-1 1,1 1-1,-1-1 1,1 0-1,-1 0 1,1 0-1,0-1 1,0 0-1,0 0 1,-1-1-1,1 1 1,0-1-1,10-2 1,-14 2 87,1 0 0,-1 0 0,0-1 0,0 1 1,0-1-1,0 1 0,-1-1 0,1 0 0,0 0 0,0 0 1,0 0-1,-1 0 0,1 0 0,0 0 0,-1-1 0,1 1 1,-1-1-1,2-2 0,0 1 8,0-1 0,-1 0 0,0-1 0,0 1 0,0 0 0,-1-1 0,3-8 0,-1-5 127,-1 0 1,0 0-1,-2-22 0,0 35-63,1-5 73,-3-33 675,2 42-819,0 0 0,0 0 1,0 0-1,0 0 0,-1 1 0,1-1 0,0 0 0,0 0 0,-1 0 0,1 1 0,-1-1 0,1 0 1,-1 0-1,1 1 0,-1-1 0,1 0 0,-1 1 0,1-1 0,-1 1 0,0-1 0,1 1 0,-1-1 1,0 1-1,0-1 0,1 1 0,-1 0 0,0-1 0,0 1 0,0 0 0,1 0 0,-1-1 0,0 1 1,0 0-1,0 0 0,0 0 0,1 0 0,-1 0 0,0 0 0,0 0 0,-1 1 0,1-1 0,0 1 0,1 0-1,-1-1 1,0 1-1,0-1 1,1 1 0,-1 0-1,1 0 1,-1-1-1,0 1 1,1 0-1,-1 0 1,1 0 0,0 0-1,-1 0 1,1 0-1,0 0 1,-1-1 0,1 1-1,0 0 1,0 2-1,-3 26 54,3-24-86,-1 8-38,1 0 0,0 0 0,1 1-1,1-1 1,0 0 0,1 0 0,5 15 0,-6-22-157,0 0 0,1 0 1,-1-1-1,1 1 1,1-1-1,-1 0 1,1 0-1,0 0 0,0 0 1,0-1-1,1 1 1,-1-1-1,1 0 0,0-1 1,0 1-1,1-1 1,8 4-1,-11-5 118,0-1 0,0 0 0,0 0 0,0-1 0,0 1 0,1-1 0,-1 1 0,0-1 0,0 0 0,0 0 0,0 0 1,0-1-1,4 0 0,-6 1 149,1-1 1,-1 0-1,0 1 1,1-1-1,-1 0 0,0 0 1,1 1-1,-1-1 1,0 0-1,0-1 1,0 1-1,0 0 1,0 0-1,0 0 1,0-1-1,0 1 1,0 0-1,-1-1 1,1 1-1,-1 0 1,1-1-1,-1 1 1,1-1-1,-1 1 1,0-1-1,1-2 1,4-152 4541,-6 109-2984,9 49-2113,-1 11 427,0-1-1,-1 1 0,-1 0 1,0 0-1,0 0 1,4 27-1,-1-9-601,11 43-3709,-19-73 4370,0-1 1,0 0-1,0 1 1,0-1 0,0 0-1,0 1 1,0-1 0,0 0-1,0 1 1,1-1 0,-1 0-1,0 0 1,0 1 0,0-1-1,0 0 1,1 1 0,-1-1-1,0 0 1,0 0 0,0 1-1,1-1 1,-1 0 0,0 0-1,0 0 1,1 1 0,-1-1-1,0 0 1,1 0 0,-1 0-1,0 0 1,1 0 0,-1 1-1,0-1 1,1 0 0,-1 0-1,0 0 1,1 0 0,-1 0-1,0 0 1,1 0 0,-1 0-1,0 0 1,1-1 0,-1 1-1,0 0 1,1 0-1,-1 0 1,0 0 0,1 0-1,-1 0 1,0-1 0,0 1-1,1 0 1,-1 0 0,0 0-1,0-1 1,1 1 0,-1-1-1,11-17 612,-5-13 1342,5-52 0,2-14 680,-5 50-1583,-8 47-1034,0 0 1,1 0 0,-1 0 0,1 0 0,-1 0 0,0-1 0,1 1 0,-1 0 0,0 0 0,1 0 0,-1 0 0,1 0-1,-1 0 1,0 1 0,1-1 0,-1 0 0,1 0 0,-1 0 0,0 0 0,1 0 0,-1 0 0,0 1 0,1-1 0,-1 0 0,0 0-1,1 1 1,-1-1 0,0 0 0,0 0 0,1 1 0,-1-1 0,0 0 0,0 1 0,1-1 0,5 12-233,1 0 0,-1 0 0,-1 0 0,0 1 0,-1 0 0,-1-1 0,4 22 0,9 30-3546,-16-63 3715,0 0-1,1 0 0,-1 0 1,0-1-1,0 1 1,1 0-1,-1 0 0,0 0 1,1-1-1,-1 1 1,1 0-1,-1-1 1,1 1-1,-1 0 0,1-1 1,-1 1-1,1-1 1,0 1-1,-1-1 0,1 1 1,0-1-1,0 1 1,-1-1-1,1 0 1,0 1-1,0-1 0,-1 0 1,1 0-1,0 1 1,0-1-1,0 0 1,0 0-1,-1 0 0,3 0 1,-2-1 83,0 1-1,0-1 1,1 0 0,-1 1 0,0-1 0,0 0 0,0 0-1,0 0 1,0 1 0,0-1 0,0 0 0,0 0-1,0-1 1,-1 1 0,1 0 0,0 0 0,-1 0 0,1 0-1,-1-1 1,1-1 0,17-53 1348,37-96 3226,-55 151-4575,0 1-1,0 0 1,0 0-1,1-1 1,-1 1-1,0 0 1,0-1-1,0 1 1,0 0-1,0-1 1,0 1-1,0 0 1,1 0-1,-1-1 1,0 1 0,0 0-1,0 0 1,1-1-1,-1 1 1,0 0-1,0 0 1,1-1-1,-1 1 1,0 0-1,1 0 1,-1 0-1,0 0 1,0 0-1,1 0 1,-1-1-1,0 1 1,1 0 0,-1 0-1,0 0 1,1 0-1,-1 0 1,0 0-1,1 0 1,-1 0-1,0 0 1,1 0-1,-1 1 1,0-1-1,1 0 1,-1 0-1,0 0 1,0 0-1,1 0 1,-1 1-1,0-1 1,0 0 0,1 0-1,-1 1 1,13 23 19,5 35-298,-14-36-186,11 38-1228,-14-58 1210,0-1 0,0 1 0,0-1 0,0 1-1,1-1 1,-1 1 0,1-1 0,-1 0 0,1 0 0,0 0-1,0 0 1,0 0 0,0 0 0,0-1 0,1 1 0,-1 0-1,0-1 1,4 2 0,12 0-6781</inkml:trace>
  <inkml:trace contextRef="#ctx0" brushRef="#br0" timeOffset="3821.94">3095 320 5074,'0'0'13892,"-6"-4"-13727,2 2-167,3 0 9,-1 1 0,0 0 0,1 0 0,-1 0-1,0 0 1,0 0 0,0 0 0,0 1-1,0-1 1,-3 0 0,4 1-2,0 0 0,-1 1 0,1-1-1,0 0 1,0 1 0,0-1 0,0 1 0,0-1 0,1 1 0,-1 0-1,0-1 1,0 1 0,0 0 0,0 0 0,1 0 0,-1-1 0,0 1-1,1 0 1,-1 0 0,1 0 0,-1 0 0,1 0 0,-1 0 0,1 0-1,0 0 1,-1 1 0,1-1 0,0 1 0,-2 4-54,0-1 0,1 0 1,0 1-1,0-1 0,0 1 0,0-1 1,1 1-1,0 0 0,0-1 1,1 1-1,1 7 0,-1-11-139,0 0 0,0 0 0,0 0 0,0 0 0,0 0 0,0 0 0,1-1 0,-1 1 0,1 0 0,-1-1 0,1 1 0,0-1 0,0 0 0,-1 1 0,1-1 0,0 0 0,0 0 0,0 0 0,0 0 0,1-1 0,-1 1 1,0 0-1,0-1 0,0 0 0,0 1 0,1-1 0,-1 0 0,0 0 0,4-1 0,-4 1 75,0 0 0,-1-1 0,1 1 1,0 0-1,-1-1 0,1 0 0,0 1 1,-1-1-1,1 0 0,0 0 0,-1 0 1,0 0-1,1 0 0,-1 0 0,1 0 1,-1-1-1,0 1 0,0 0 0,0-1 1,0 1-1,0-1 0,0 1 0,0-1 1,0 0-1,-1 1 0,1-1 0,-1 0 0,1 1 1,-1-1-1,0 0 0,1-3 0,1-9 437,-1 0 0,-1 1 0,0-18 0,-1 14 705,1 10-289,-1 0-1,1 0 0,-1 0 0,-1 1 1,0-1-1,-4-12 0,5 18-626,1-1 0,0 1 0,-1 0 0,0-1 1,1 1-1,-1 0 0,0 0 0,0-1 0,0 1 0,0 0 0,0 0 0,0 0 0,0 0 1,0 0-1,0 0 0,0 0 0,0 1 0,-1-1 0,1 0 0,0 0 0,-1 1 0,1-1 0,-1 1 1,1 0-1,0-1 0,-1 1 0,1 0 0,-1 0 0,1 0 0,-1 0 0,1 0 0,-1 0 0,1 0 1,-1 0-1,1 1 0,0-1 0,-1 1 0,-2 0 0,2 1-110,1-1 0,-1 1 0,0-1 0,1 1-1,-1-1 1,1 1 0,-1 0 0,1 0 0,0 0 0,0 0 0,0 0-1,0 0 1,0 0 0,1 0 0,-1 0 0,0 1 0,1-1 0,-1 4 0,-3 44 11,4-47-19,-1 20 60,1 0 0,1 0 0,8 42 0,-8-59-291,0 0 0,1 0-1,0 0 1,0 0 0,1-1-1,-1 1 1,1 0 0,0-1 0,1 0-1,0 0 1,-1 0 0,1 0-1,1 0 1,-1-1 0,1 0-1,0 0 1,0 0 0,0-1-1,7 4 1,-9-5 18,1 0-1,-1-1 1,1 0-1,0 0 1,-1 0-1,1 0 1,0 0-1,0-1 1,0 0-1,0 1 1,-1-1-1,1-1 1,0 1-1,0-1 1,0 1-1,5-3 1,-6 2 213,1-1 1,-1 0 0,0 0-1,0 0 1,0 0 0,0 0-1,0 0 1,0-1-1,-1 1 1,1-1 0,-1 0-1,0 0 1,0 0 0,0 0-1,0 0 1,2-6 0,3-9 773,-1 0 0,-2-1 0,1 0 0,-2 0 0,-1-1 1,0 1-1,-1 0 0,-1-1 0,-3-21 0,2 40-730,1-1 0,0 1 0,0-1-1,-1 1 1,1-1 0,-1 1 0,1 0 0,-1-1 0,0 1-1,1 0 1,-1-1 0,0 1 0,0 0 0,0 0-1,0 0 1,0 0 0,0 0 0,0 0 0,0 0 0,-1 0-1,1 0 1,0 0 0,0 1 0,-1-1 0,1 0-1,-1 1 1,1-1 0,0 1 0,-1 0 0,1-1 0,-1 1-1,1 0 1,-1 0 0,1 0 0,-1 0 0,1 0-1,-1 0 1,1 1 0,-3 0 0,3 0-42,0-1 0,1 1 0,-1 0 0,0 0 0,0 1 0,1-1 0,-1 0 0,1 0 0,-1 0 0,1 0-1,-1 0 1,1 1 0,0-1 0,0 0 0,-1 0 0,1 1 0,0-1 0,0 2 0,1 32-145,0-22 98,-2-10-59,1 1 0,1 0 0,-1 0 1,1 0-1,-1 0 0,1-1 0,0 1 0,0 0 1,1-1-1,-1 1 0,1-1 0,0 1 0,0-1 0,0 0 1,0 1-1,0-1 0,1-1 0,0 1 0,3 3 1,-2-3-387,0-1 1,0 1 0,1-1 0,-1 0 0,1 0 0,-1 0 0,1-1-1,0 0 1,0 0 0,-1 0 0,1 0 0,0-1 0,0 1 0,9-2-1,-12 0 419,0 0-1,1 0 0,-1 0 0,0 0 0,1 0 0,-1-1 0,0 1 0,0-1 1,0 1-1,0-1 0,-1 0 0,1 0 0,0 0 0,-1 0 0,1 0 0,-1 0 1,0 0-1,0-1 0,1 1 0,-2 0 0,1-1 0,0 1 0,0-1 0,0-2 1,3-8 977,-1 0 0,-1-1 1,2-16-1,0-49 8322,-4 97-9189,-2 26-60,1-27-44,0 0-1,1 0 0,1 0 1,1 0-1,5 28 0,-6-41-112,1 0 0,-1-1-1,1 1 1,-1-1-1,1 1 1,0-1-1,0 0 1,1 0 0,-1 0-1,1 0 1,-1 0-1,1 0 1,0-1-1,0 1 1,0-1 0,0 0-1,1 0 1,-1 0-1,1 0 1,-1-1 0,1 1-1,0-1 1,-1 0-1,1 0 1,0 0-1,0-1 1,0 1 0,-1-1-1,1 0 1,6-1-1,-8 1 103,0 0 0,1 0-1,-1-1 1,0 1 0,0-1-1,1 0 1,-1 1 0,0-1-1,0 0 1,0 0 0,0-1-1,0 1 1,0 0 0,0-1 0,0 1-1,2-4 1,0 0 37,1 0 0,-2 0 1,1-1-1,-1 0 0,0 1 0,3-7 0,-1-2 236,0-1 1,0 1-1,-2-1 0,4-26 0,-7 35 25,2-14 798,-1 1 0,-2-22 0,1 37-832,0 1-1,0 0 1,0 0-1,-1-1 0,0 1 1,1 0-1,-1 0 1,0 0-1,-1 0 1,1 0-1,0 0 1,-1 0-1,0 0 1,1 1-1,-1-1 1,0 0-1,-1 1 0,1 0 1,0-1-1,-5-2 1,7 5-177,-1 0 1,1-1-1,-1 1 0,0 0 0,1 0 1,-1-1-1,0 1 0,1 0 1,-1 0-1,0 0 0,1 0 1,-1 0-1,1 0 0,-1 0 1,0 0-1,1 1 0,-1-1 1,0 0-1,1 0 0,-1 0 0,1 1 1,-1-1-1,0 0 0,1 1 1,-1-1-1,1 0 0,-1 1 1,1-1-1,-1 1 0,1-1 1,-1 1-1,1-1 0,0 1 1,-1-1-1,1 1 0,0-1 1,-1 1-1,1-1 0,0 1 0,0 0 1,-1-1-1,1 2 0,-5 27-46,4-28 49,0 19 11,0 1 1,1-1-1,1 0 1,1 0-1,6 29 1,-7-42-187,1 0 0,0 0 0,0 0 0,1 0 0,0 0 0,0-1 0,1 1 0,-1-1 0,2 0 0,-1 0 0,1 0 0,-1 0 0,1-1 0,1 0 0,-1 0 0,1-1 0,0 1 0,8 3 0,-11-6-63,1 0 0,-1-1 1,1 1-1,-1-1 0,1 0 0,0 0 0,0 0 0,-1-1 0,1 1 0,0-1 0,0 0 0,0 0 0,0 0 0,0-1 0,7-1 1,-8 1 184,-1 0 1,1 0-1,0-1 1,-1 1-1,1-1 1,-1 0-1,1 0 1,-1 0-1,0 0 1,0 0-1,0-1 1,0 1 0,0 0-1,0-1 1,-1 0-1,1 1 1,-1-1-1,0 0 1,0 0-1,1-3 1,7-29 1289,-2-2 0,-2 1 0,-1-1 0,-1 1 1,-4-45-1,1 71-463,6 40-1693,10 3 1,-15-32 771,0 1 1,0-1-1,0 0 0,0 0 1,1 0-1,-1 0 1,0 0-1,1 0 0,-1 0 1,0 0-1,1 0 0,-1-1 1,1 1-1,-1-1 1,1 1-1,-1-1 0,1 1 1,0-1-1,-1 0 0,3 0 1,-2-21 844,-2 20-630,1 0 0,-1 0 0,0 0 0,0 0 1,0 0-1,0 0 0,0 0 0,-1-1 0,1 1 0,0 0 0,0 0 0,-1 0 0,1 0 1,-1 0-1,1 0 0,0 1 0,-1-1 0,0 0 0,1 0 0,-1 0 0,-1-1 1,0 1-48,0 1 0,0-1-1,0 1 1,-1 0 0,1 0 0,0 0 0,0 0 0,0 0 0,0 0 0,0 1 0,0-1 0,-1 0 0,1 1 0,0 0 0,0 0 0,0 0 0,1-1 0,-1 2 0,0-1 0,-2 2 0,1-1-24,1 1 0,0-1-1,0 1 1,0 0 0,0 0 0,0 0-1,1 0 1,-1 0 0,1 0 0,0 0 0,-1 6-1,-1 7-33,1 0-1,0 0 0,1 0 0,2 20 0,-1-31 53,1 0 0,0 0 0,0-1 0,1 1-1,-1 0 1,1-1 0,0 1 0,0-1-1,0 0 1,1 1 0,0-1 0,-1 0-1,1 0 1,1-1 0,-1 1 0,1-1-1,-1 0 1,1 1 0,0-2 0,7 5 0,-3-2 5,0-1 0,0 0 0,0 0 0,1-1 0,-1 0 0,1-1 0,0 0 0,-1 0 0,1-1 0,13 1 1,-22-2-94,1 0 0,-1 0 0,1 0 1,-1 0-1,1 0 0,-1-1 1,1 1-1,-1 0 0,0 0 0,1 0 1,-1-1-1,1 1 0,-1 0 1,0 0-1,1-1 0,-1 1 0,0 0 1,1-1-1,-1 1 0,0 0 1,0-1-1,1 1 0,-1 0 0,0-1 1,0 1-1,0-1 0,1 1 1,-1-1-1,0 1 0,0 0 0,0-1 1,0 1-1,0-1 0,0 1 1,0-1-1,0 1 0,0-1 0,0 1 1,0-1-1,0 1 0,0 0 1,0-1-1,-1 1 0,1-1 0,0-5-1156,0-22-6445</inkml:trace>
  <inkml:trace contextRef="#ctx0" brushRef="#br0" timeOffset="4006.87">3349 1 8548,'0'0'14487,"44"37"-14616,-27-16-1343,7 0-2178,-1 1-2897</inkml:trace>
  <inkml:trace contextRef="#ctx0" brushRef="#br0" timeOffset="5378.64">4348 121 7155,'0'0'10952,"0"-8"-9824,1 0-767,0 5-184,-1-1 0,0 1-1,1 0 1,-1 0-1,-1 0 1,1 0 0,0-1-1,-2-3 1,1 6-107,0 1 1,1-1 0,-1 0 0,0 1 0,0-1-1,0 1 1,0-1 0,0 1 0,0-1-1,0 1 1,0 0 0,0 0 0,0-1 0,0 1-1,0 0 1,-1 0 0,1 0 0,0 0 0,0 0-1,-1 0 1,-25 3 566,25-2-623,-1 1 0,1-1 0,-1 1 0,1 0-1,0 0 1,0 0 0,0 0 0,0 0 0,0 0-1,0 1 1,1-1 0,-1 0 0,1 1 0,0-1-1,-1 1 1,1 0 0,0 0 0,1-1 0,-2 5-1,-1 7 32,0 0 0,-1 22 0,3-30-30,-1 23 23,0 0 0,4 35 0,-2-57-38,1 0 0,0 0 0,0 0 0,1 0 0,0 0 0,0 0 0,0 0 0,1-1 0,0 1 0,1-1 0,-1 0-1,1 0 1,0 0 0,9 8 0,-8-10-15,-1-1 0,1 1 0,0-1 0,0-1 0,0 1 0,1-1 0,-1 0-1,0 0 1,1 0 0,0-1 0,-1 0 0,1 0 0,0 0 0,-1-1 0,1 0 0,0 0 0,0 0 0,-1-1-1,1 0 1,0 0 0,-1 0 0,1-1 0,-1 0 0,1 0 0,-1 0 0,0-1 0,0 0 0,0 0-1,0 0 1,0 0 0,-1-1 0,1 0 0,-1 0 0,0 0 0,-1 0 0,1-1 0,4-7 0,-2-2 95,-2 0 1,1-1 0,-2 1-1,0-1 1,-1 0 0,0 0-1,-1 0 1,-1 0 0,-2-20-1,2 2 5,-1 33-89,0 0 0,1 0 0,-1 0 0,0 0-1,1 0 1,-1 0 0,0 0 0,1 0 0,-1 1 0,0-1 0,1 0 0,-1 0 0,1 1 0,-1-1 0,1 0 0,-1 1 0,0-1 0,1 1 0,-1-1 0,1 1 0,0-1 0,-1 1 0,1-1 0,-1 1-1,1-1 1,-1 2 0,-1 3-3,0 1 0,0 0-1,0-1 1,1 1 0,0 0 0,0 0-1,0 0 1,1 0 0,0 0-1,0 0 1,2 9 0,-2-13-73,0 1 1,1-1-1,-1 0 1,1 1-1,-1-1 1,1 0-1,0 1 0,0-1 1,0 0-1,0 0 1,1 0-1,-1 0 1,0 0-1,1 0 1,-1 0-1,1-1 0,0 1 1,0 0-1,0-1 1,0 0-1,0 1 1,0-1-1,0 0 1,0 0-1,0 0 0,0 0 1,1 0-1,-1-1 1,0 1-1,1-1 1,1 1-1,-1-1-115,0 1 0,0-1 0,-1 0 0,1 0-1,0 0 1,0-1 0,-1 1 0,1-1 0,0 1 0,0-1 0,-1 0 0,1 0-1,-1 0 1,1-1 0,-1 1 0,4-3 0,-3 1 124,-1 0 0,0 1 0,0-1 1,0-1-1,-1 1 0,1 0 0,-1 0 0,0 0 1,1-1-1,-2 1 0,1-1 0,0 1 0,0-5 0,1-1 444,-1-1-1,0 0 0,0-1 0,-1 1 0,-1 0 0,1 0 0,-4-14 0,3 22-251,1-1-1,-1 0 1,0 1-1,0-1 1,-1 1 0,1-1-1,0 1 1,-1 0-1,0-1 1,1 1-1,-1 0 1,0 0 0,0 0-1,0 0 1,0 0-1,0 1 1,-1-1 0,1 1-1,-1-1 1,1 1-1,-1 0 1,1 0-1,-1 0 1,1 0 0,-1 1-1,0-1 1,0 1-1,1-1 1,-1 1-1,0 0 1,-3 0 0,5 0-118,-1 1 0,1-1 0,0 1 0,0-1 0,-1 1 0,1-1 0,0 1 1,0 0-1,0 0 0,-1-1 0,1 1 0,0 0 0,0 0 0,0 0 0,1 0 1,-1 0-1,0 0 0,0 1 0,1-1 0,-1 0 0,0 0 0,1 0 0,-1 1 0,1-1 1,-1 0-1,1 1 0,0-1 0,0 2 0,-6 43-38,6-45 36,-2 22-11,1 0 0,1 0 0,2 0 0,0 0 0,6 23 0,-7-41-44,0-1 0,0 1-1,1 0 1,-1-1 0,1 0-1,0 1 1,1-1 0,-1 0-1,1 0 1,-1 0 0,1-1-1,1 1 1,-1-1 0,0 1-1,1-1 1,0 0 0,-1 0-1,1-1 1,0 1 0,1-1-1,-1 0 1,0 0 0,1 0-1,-1 0 1,1-1 0,-1 0-1,1 0 1,0 0 0,-1-1-1,1 1 1,5-1 0,-6 0 46,-1 0 1,1-1 0,-1 1 0,1 0 0,-1-1 0,1 0 0,-1 0 0,0 0 0,1 0 0,-1-1 0,0 1 0,0-1 0,0 0 0,0 0 0,0 0 0,5-5 0,-4 2 36,0 0 1,0 0-1,0-1 0,-1 1 1,0-1-1,0 0 0,-1 0 0,4-10 1,3-17 405,-2 0 1,-1 0-1,-2 0 1,-1-1-1,-1 0 1,-2 1-1,-5-36 1,5 67-383,0 1 1,0-1-1,-1 1 0,1 0 1,0-1-1,-1 1 1,1 0-1,-1-1 1,0 1-1,1 0 0,-1 0 1,0 0-1,0 0 1,0-1-1,1 1 0,-1 0 1,0 0-1,-2-1 1,2 2-41,1 0 1,-1 0 0,0 0 0,1-1-1,-1 1 1,1 0 0,-1 0-1,1 0 1,-1 0 0,0 0 0,1 0-1,-1 1 1,1-1 0,-1 0 0,1 0-1,-1 0 1,1 0 0,-1 1 0,1-1-1,-1 0 1,1 1 0,-1-1-1,1 0 1,-1 1 0,1-1 0,-1 0-1,1 1 1,0-1 0,-1 1 0,1-1-1,0 1 1,-1-1 0,1 1 0,0-1-1,0 1 1,-1-1 0,1 1-1,0 0 1,0-1 0,0 1 0,0-1-1,0 1 1,0-1 0,0 2 0,-6 22-48,2 2 1,0-1 0,2 0-1,1 1 1,1-1-1,1 0 1,7 42 0,-7-58-136,2 1 0,-1-1 1,1 1-1,1-1 0,0 0 0,0 0 1,1-1-1,10 17 0,-13-23 81,0 1-1,0 0 0,0-1 0,1 0 0,-1 1 1,1-1-1,-1 0 0,1 0 0,0-1 0,0 1 1,0-1-1,0 1 0,0-1 0,0 0 0,0 0 1,0 0-1,0 0 0,0-1 0,1 1 0,-1-1 1,0 0-1,0 0 0,1 0 0,-1 0 0,0-1 0,0 1 1,1-1-1,-1 0 0,0 0 0,5-2 1,-4 0 83,1 0 0,-1 0 0,0 0 0,0-1 0,0 0 0,-1 0 0,1 0 0,-1 0 0,0 0 0,0-1 1,0 1-1,-1-1 0,0 0 0,0 0 0,0 1 0,2-8 0,0-4 31,1-1-1,-2 0 1,3-32-1,-5-134 1864,-1 180-1740,-3-24 320,2 27-409,1-1 1,0 0-1,0 1 1,-1-1-1,1 0 1,0 1-1,-1-1 1,1 0-1,0 1 1,-1-1-1,1 1 1,-1-1-1,1 0 1,-1 1-1,1-1 1,-1 1-1,0 0 1,1-1-1,-1 1 1,1 0-1,-1-1 1,0 1 0,1 0-1,-1-1 1,0 1-1,0 0 1,1 0-1,-1 0 1,-1 0-1,-4 31 34,0 14-123,2 1 0,3-1 0,5 67 1,-2-96 69,0-1 0,0 0 1,2 0-1,6 19 0,-9-29-96,1-1-1,0 1 1,0-1 0,0 1-1,1-1 1,-1 0 0,1 0-1,0 0 1,0 0 0,0 0-1,1-1 1,0 0 0,-1 1-1,1-1 1,0-1 0,0 1-1,6 3 1,-2-5-1130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48:35.511"/>
    </inkml:context>
    <inkml:brush xml:id="br0">
      <inkml:brushProperty name="width" value="0.05" units="cm"/>
      <inkml:brushProperty name="height" value="0.05" units="cm"/>
      <inkml:brushProperty name="color" value="#F6630D"/>
    </inkml:brush>
  </inkml:definitions>
  <inkml:trace contextRef="#ctx0" brushRef="#br0">221 194 176,'0'0'14017,"-13"-17"-12072,-44-48-187,55 63-1659,0 0-1,-1 0 1,1 0 0,-1 0-1,1 1 1,-1-1 0,1 1-1,-1-1 1,0 1 0,0 0-1,0 0 1,1 1-1,-1-1 1,0 1 0,0-1-1,0 1 1,0 0 0,0 0-1,0 0 1,0 0 0,0 1-1,0-1 1,0 1-1,0 0 1,0-1 0,0 2-1,0-1 1,1 0 0,-1 0-1,1 1 1,-1-1 0,1 1-1,-1 0 1,-3 4-1,0 1-56,1 1 0,0 0 0,0 0 0,1 0 0,0 1 0,1-1-1,-1 1 1,2 0 0,-1 0 0,1 0 0,-1 11 0,0 16 42,1 55 0,2-66-58,0 1 4,2 1 0,1-1 0,0 0 0,2 0 0,16 49 0,-17-64-27,0 0-1,1 0 1,1-1-1,-1 1 1,1-1 0,1-1-1,0 1 1,0-1-1,1 0 1,0 0-1,1-1 1,0-1-1,0 1 1,1-1 0,15 9-1,-19-14-16,-1 1 0,0-1-1,1 0 1,-1 0 0,1-1 0,0 1-1,0-2 1,-1 1 0,1 0 0,0-1-1,0 0 1,0 0 0,0-1 0,0 0-1,6-1 1,-8 0 6,0 1-1,0-1 0,-1 0 1,1 0-1,0 0 1,-1-1-1,0 1 1,1-1-1,-1 0 1,0 0-1,-1 0 0,1 0 1,0 0-1,-1-1 1,0 1-1,1-1 1,-2 1-1,1-1 1,0 0-1,-1 0 1,2-6-1,2-13 22,-1 0 0,-2 0-1,0 0 1,-1 0 0,-4-30 0,2 27 6,0-1 1,2 1-1,6-41 1,-7 65-21,1 0 1,-1 0-1,1 0 1,-1 0-1,1 0 1,0 0 0,0 0-1,0 0 1,0 0-1,0 0 1,0 0-1,0 1 1,1-1-1,-1 0 1,1 1 0,-1-1-1,1 1 1,-1 0-1,1-1 1,0 1-1,0 0 1,0 0-1,0 0 1,0 0 0,0 0-1,0 1 1,0-1-1,0 0 1,3 1-1,-2 0-9,1 0 0,-1 0 0,0 0-1,1 1 1,-1 0 0,0-1 0,1 1 0,-1 1-1,0-1 1,0 0 0,0 1 0,0-1-1,0 1 1,0 0 0,0 0 0,-1 0 0,4 4-1,8 9-137,-2 0-1,1 1 0,-2 0 1,0 1-1,-2 0 0,15 33 1,-20-42-685,-5-14 651,-8-14 266,5 15-156,-5-9 434,-2 2 1,-16-18-1,25 28-298,0 0 0,0 0-1,0 0 1,0 0-1,0 0 1,-1 1 0,1-1-1,-1 1 1,1 0-1,-1 0 1,1 0 0,-1 0-1,0 0 1,0 0-1,1 1 1,-1-1 0,0 1-1,0 0 1,0 0-1,1 0 1,-1 0 0,-3 1-1,4-1-64,0 1 0,0 1 0,1-1-1,-1 0 1,1 0 0,-1 1 0,1-1-1,-1 0 1,1 1 0,0 0 0,0-1 0,0 1-1,0 0 1,0-1 0,0 1 0,0 0 0,1 0-1,-1 0 1,0 0 0,1 0 0,-1 3-1,-3 47-6,4-45 9,-1 9 27,1 0 0,1-1 0,0 1 0,1-1 1,1 1-1,5 15 0,-7-27-73,0 0 0,1 0 0,-1 0 0,1-1 0,0 1 0,0-1 0,0 0 0,1 1 0,-1-1 0,1 0 0,0 0 0,0 0 0,0-1 0,0 1 0,0-1 0,0 0 0,1 1 0,-1-2 0,1 1 0,0 0 0,-1-1 0,1 1 0,0-1 0,0 0 0,0 0 0,0-1 0,0 1 0,7-1 0,-9 0 39,-1-1 0,1 1 0,-1-1-1,1 1 1,-1-1 0,1 0 0,-1 0-1,1 1 1,-1-1 0,0 0 0,0 0-1,1 0 1,-1-1 0,0 1 0,0 0 0,0 0-1,0-1 1,0 1 0,0 0 0,-1-1-1,1 1 1,0-1 0,-1 1 0,1-1-1,-1 1 1,1-1 0,-1-2 0,9-53 92,-8 47-80,3-110 758,-4 90 152,0 30-761,0 24-219,-1 10 10,0-14 22,1 0-1,0-1 1,1 1-1,8 35 1,-9-52-56,1 1 0,0 0 0,1-1 0,-1 1-1,1-1 1,-1 1 0,1-1 0,0 0 0,0 0 0,1 0 0,-1 0 0,0 0-1,1 0 1,0 0 0,0-1 0,0 0 0,0 1 0,0-1 0,0 0 0,0-1-1,1 1 1,-1 0 0,1-1 0,-1 0 0,1 0 0,0 0 0,0 0 0,-1-1-1,1 1 1,0-1 0,4 0 0,-6 0 59,0 0-1,1 0 0,-1-1 1,1 1-1,-1-1 1,0 1-1,1-1 1,-1 0-1,0 0 1,0 0-1,0 0 1,0 0-1,0 0 1,0-1-1,0 1 1,0-1-1,0 0 0,0 1 1,1-4-1,1 1 20,-1-1 0,0 0 0,-1 0 0,1-1 0,-1 1 0,0 0 0,2-12 0,0-5 255,-1 0-1,-1-1 1,-1-25 0,-1 47-225,1-27 501,-1 12 149,0 0-1,-3-23 0,0 35-114,-2 11-535,-3 11-170,6-7 159,0 1 0,1-1 0,1 0 0,-1 1 0,2-1 1,0 1-1,0-1 0,1 0 0,0 1 0,6 16 0,-6-24-84,0 1-1,0-1 1,0 1 0,0-1-1,1 0 1,0 0-1,0 0 1,0-1-1,0 1 1,0-1-1,1 1 1,-1-1 0,1 0-1,0-1 1,0 1-1,0-1 1,1 1-1,-1-1 1,0 0-1,1-1 1,0 1 0,-1-1-1,1 0 1,0 0-1,-1 0 1,1-1-1,7 0 1,-11 0 48,1 0 1,0 0-1,0 0 0,-1-1 1,1 1-1,0 0 1,-1-1-1,1 0 0,0 1 1,-1-1-1,1 0 0,-1 0 1,1 0-1,-1 0 0,0 0 1,1 0-1,-1 0 1,0 0-1,2-3 0,-1 1 15,1-1-1,-1 0 0,0 1 1,0-1-1,-1 0 1,1 0-1,1-8 0,0-4 38,-1 0 0,-1 0 0,0-19 0,0 10 130,1 18 16,-2 0 1,1 0-1,-1 0 1,0 0-1,-1 0 1,1 0-1,-1 0 1,-1 0-1,1 0 1,-3-7-1,3 14-169,1 0 0,0-1-1,0 1 1,0 0-1,0-1 1,-1 1-1,1 0 1,0 0 0,0-1-1,-1 1 1,1 0-1,0 0 1,0-1 0,-1 1-1,1 0 1,0 0-1,-1-1 1,1 1 0,0 0-1,-1 0 1,1 0-1,0 0 1,-1 0 0,1 0-1,0 0 1,-1 0-1,1-1 1,0 1 0,-1 0-1,1 1 1,-1-1-1,1 0 1,0 0-1,-1 0 1,1 0 0,0 0-1,-1 0 1,1 0-1,0 0 1,-1 1 0,1-1-1,0 0 1,-1 0-1,1 0 1,0 1 0,0-1-1,-1 0 1,1 0-1,0 1 1,0-1 0,-1 0-1,1 1 1,0-1-1,0 0 1,0 1-1,0-1 1,-1 0 0,1 1-1,0-1 1,0 0-1,0 1 1,0-1 0,0 0-1,0 1 1,0-1-1,0 1 1,-5 26-42,4-19-13,2 0 1,-1 0-1,1 0 0,0 0 0,1 0 0,0 0 1,0 0-1,1 0 0,0 0 0,0-1 1,1 1-1,0-1 0,0 0 0,1 0 1,-1-1-1,2 1 0,-1-1 0,1 0 1,0-1-1,0 1 0,0-1 0,1 0 0,0-1 1,0 1-1,0-1 0,15 5 0,-19-8 27,-1 0 0,1 0-1,-1 0 1,1-1-1,-1 1 1,1-1 0,0 0-1,-1 0 1,1 0 0,-1 0-1,1 0 1,0 0-1,2-2 1,-3 2 24,-1-1 0,1 1-1,-1-1 1,0 0 0,0 0 0,1 0 0,-1 0-1,0 0 1,0 0 0,0 0 0,0 0 0,0 0-1,0 0 1,0 0 0,-1-1 0,1 1 0,1-2 0,0-6 94,0 1 1,0 0-1,-1-1 1,0 1-1,-1 0 1,0-15-1,0 15 14,0-147 2265,0 155-2355,0-1 0,0 1 0,0-1 0,0 1 0,0 0-1,0-1 1,0 1 0,0-1 0,0 1 0,1 0 0,-1-1 0,0 1-1,0-1 1,0 1 0,1 0 0,-1-1 0,0 1 0,0 0 0,1-1 0,-1 1-1,0 0 1,1 0 0,-1-1 0,0 1 0,1 0 0,-1 0 0,1 0-1,-1-1 1,0 1 0,1 0 0,-1 0 0,1 0 0,-1 0 0,0 0-1,1 0 1,-1 0 0,1 0 0,-1 0 0,1 0 0,-1 0 0,0 0-1,1 0 1,-1 0 0,1 0 0,-1 0 0,0 1 0,1-1 0,-1 0-1,1 0 1,-1 0 0,0 1 0,1-1 0,21 15-152,-13-3 31,-1 1 0,0 1 0,-1-1 0,0 1 0,-1 0 1,-1 1-1,0 0 0,4 21 0,11 30-1630,-20-66 1722,0 1 1,0-1-1,0 1 0,0-1 1,0 1-1,0-1 0,0 1 1,0-1-1,0 1 0,1-1 1,-1 1-1,0-1 1,0 0-1,0 1 0,1-1 1,-1 1-1,0-1 0,1 0 1,-1 1-1,0-1 0,1 0 1,-1 1-1,1-1 0,-1 0 1,0 1-1,1-1 0,-1 0 1,1 0-1,-1 0 0,1 1 1,-1-1-1,1 0 0,-1 0 1,1 0-1,-1 0 0,1 0 1,-1 0-1,1 0 0,-1 0 1,1 0-1,-1 0 0,0 0 1,1 0-1,-1 0 0,1 0 1,-1-1-1,1 1 0,-1 0 1,1 0-1,-1-1 1,1 1-1,-1 0 0,0 0 1,1-1-1,-1 1 0,0 0 1,1-1-1,-1 1 0,0-1 1,1 1-1,-1 0 0,0-1 1,0 1-1,1-1 0,-1 0 1,19-36 293,-17 32-349,27-68 501,-21 49 272,1 0 0,24-44 0,-33 68-698,0 0 1,0 0-1,0-1 0,0 1 0,1 0 0,-1 0 0,0-1 0,0 1 0,0 0 0,0 0 1,0-1-1,1 1 0,-1 0 0,0 0 0,0 0 0,0 0 0,1-1 0,-1 1 0,0 0 1,0 0-1,1 0 0,-1 0 0,0 0 0,0 0 0,1-1 0,-1 1 0,0 0 0,0 0 1,1 0-1,-1 0 0,0 0 0,0 0 0,1 0 0,-1 0 0,0 0 0,1 0 0,-1 0 1,0 1-1,1-1 0,5 12 22,1 23-113,-6-31 129,4 47-16,-5-37-197,1-1 0,1 1 0,0 0 0,9 25 0,-10-37 140,-1 0 0,1 0 0,0-1 0,1 1 0,-1 0 0,0-1 0,0 1 0,1-1 0,-1 0 0,1 1 0,-1-1 0,1 0 0,0 0 0,-1 0 0,1 0 0,0 0 0,0 0 0,0-1 0,0 1 0,0 0 0,0-1 0,0 0 0,0 1 0,0-1 0,0 0 0,0 0 0,0 0 0,0 0 0,0-1 0,0 1 0,-1 0 0,1-1 0,0 1 0,0-1 0,0 0 0,0 0 0,0 0 0,-1 0 0,1 0 0,0 0 0,-1 0 0,1 0 0,-1-1-1,1 1 1,-1 0 0,0-1 0,1 0 0,-1 1 0,0-1 0,0 0 0,1-2 0,6-15 63,-1 0-1,0 0 1,-1-1-1,-2 0 0,0 0 1,2-35-1,-5-124 594,-1 167-579,0-2 76,-1-1 0,0 0 0,-1 1 1,-1 0-1,0-1 0,-1 1 0,-1 0 0,0 1 0,-14-26 0,6 25 90,13 14-208,-1 1 1,1-1 0,0 0 0,-1 0-1,1 0 1,0 0 0,-1 0-1,1 1 1,0-1 0,0 0-1,-1 0 1,1 0 0,0 1-1,0-1 1,0 0 0,-1 0-1,1 1 1,0-1 0,0 0-1,0 0 1,0 1 0,-1-1 0,1 0-1,0 1 1,0-1 0,0 0-1,0 1 1,0-1 0,0 0-1,0 1 1,0 0 0,0 41 382,1-29-342,-1 21-20,2 0-1,2 0 1,1 0-1,1 0 1,2-1-1,17 45 1,-13-45-78,-6-13-106,1-1 0,1 1-1,1-1 1,1 0 0,20 30-1,-29-49 72,-1 0-1,0 1 0,0-1 0,0 1 0,0-1 0,1 0 0,-1 1 0,0-1 0,0 0 0,1 1 0,-1-1 0,0 0 1,0 1-1,1-1 0,-1 0 0,0 0 0,1 1 0,-1-1 0,1 0 0,-1 0 0,0 0 0,1 1 0,-1-1 1,0 0-1,1 0 0,-1 0 0,1 0 0,-1 0 0,1 0 0,-1 0 0,0 0 0,1 0 0,-1 0 0,1 0 1,-1 0-1,1 0 0,-1 0 0,3-18-5718,-3-8-2709</inkml:trace>
  <inkml:trace contextRef="#ctx0" brushRef="#br0" timeOffset="185.98">1393 329 7507,'0'0'13062,"40"-2"-12501,-6 2-241,-4 0-176,-4 0-112,-3-2-32,-8 0-272,0 2-1377,-8 0-2273</inkml:trace>
  <inkml:trace contextRef="#ctx0" brushRef="#br0" timeOffset="3048.99">1745 186 5939,'0'0'13521,"-7"-11"-12025,21 197 652,-2-66-1777,-5-19-179,4-128 683,-2-28-771,-4-1-1,-1 1 1,-6-79 0,0 34-12,2 14 1,0 85-91,0 1 0,0-1 1,0 1-1,0 0 0,0-1 0,0 1 0,0 0 0,0-1 0,0 1 0,0-1 1,0 1-1,0 0 0,0-1 0,1 1 0,-1 0 0,0-1 0,0 1 0,0 0 1,1-1-1,-1 1 0,0 0 0,0 0 0,1-1 0,-1 1 0,0 0 0,0 0 1,1-1-1,-1 1 0,0 0 0,1 0 0,-1 0 0,0 0 0,1-1 0,-1 1 1,1 0-1,-1 0 0,0 0 0,1 0 0,-1 0 0,0 0 0,1 0 0,0 0-4,1 1 0,-1-1-1,0 0 1,1 1 0,-1-1-1,0 1 1,0 0 0,1-1-1,-1 1 1,0 0 0,0 0-1,2 1 1,10 13-15,0 0 1,-1 0-1,0 1 1,-1 1-1,11 23 0,38 96 125,-47-103-173,-2 0 0,7 40 1,-14-51-948,-1 0 1,0 30 0,-3-75-6518,0 0 1945</inkml:trace>
  <inkml:trace contextRef="#ctx0" brushRef="#br0" timeOffset="3264.92">1877 414 880,'0'0'13831,"5"-4"-12839,20 2-592,7-2-272,4 1-112,1-1-32,3-2-64,1 2-1776,-3-1-3459</inkml:trace>
  <inkml:trace contextRef="#ctx0" brushRef="#br0" timeOffset="3642.28">2411 320 7395,'0'0'11243,"-12"-1"-10216,-3 0-726,-33-1 2674,51 0-2177,130-4-218,-98 6-891,0-1 0,0-2 1,-1-1-1,65-16 0,-95 18 51,1 1 0,0-1 0,-1 0 0,1 0 0,-1-1 0,0 1 0,6-6 0,-8 7-144,-1-1 0,0 1-1,1 0 1,-1-1 0,0 0 0,0 1-1,0-1 1,0 0 0,0 1-1,-1-1 1,1 0 0,0 0-1,-1 0 1,1 1 0,-1-1-1,0 0 1,0 0 0,1 0 0,-1 0-1,-1-4 1,-2-9-6381</inkml:trace>
  <inkml:trace contextRef="#ctx0" brushRef="#br0" timeOffset="3985.87">2654 164 1425,'0'0'19075,"-7"-4"-17311,-21-8-839,21 9-204,13 13-697,2 1 31,2-1 0,-1 0 0,1-1 0,1 0 0,0 0 0,0-1 0,0-1 0,22 11 1,36 25 133,-68-42-189,1 0 0,0 0 1,-1 0-1,0 0 0,1 1 0,-1-1 0,0 0 0,0 1 0,1-1 0,-1 1 0,0-1 1,-1 1-1,1-1 0,0 1 0,0 0 0,-1-1 0,1 1 0,-1 0 0,1 0 0,-1 0 0,0-1 1,1 1-1,-1 0 0,0 0 0,0 0 0,-1-1 0,1 1 0,0 0 0,-1 0 0,1 0 0,-1-1 1,1 1-1,-1 0 0,0-1 0,1 1 0,-1 0 0,0-1 0,0 1 0,0-1 0,-1 1 1,1-1-1,0 0 0,-1 0 0,1 1 0,0-1 0,-1 0 0,1 0 0,-1 0 0,0-1 0,-1 2 1,-12 6-119,1 0 0,-1-1 1,-1-1-1,1 0 0,-1-2 1,0 1-1,0-2 0,-24 3 0,38-6-719,23-9-8618,5-1 1080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50:52.495"/>
    </inkml:context>
    <inkml:brush xml:id="br0">
      <inkml:brushProperty name="width" value="0.05" units="cm"/>
      <inkml:brushProperty name="height" value="0.05" units="cm"/>
      <inkml:brushProperty name="color" value="#F6630D"/>
    </inkml:brush>
  </inkml:definitions>
  <inkml:trace contextRef="#ctx0" brushRef="#br0">125 97 1489,'0'0'15028,"-2"-12"-13491,-4-36-334,6 47-1158,0 0 0,0 0 1,0 0-1,0 0 0,-1 0 1,1 0-1,0 0 0,-1 0 1,1 0-1,0 0 0,-1 0 0,1 0 1,-1 0-1,0 0 0,1 0 1,-1 0-1,0 0 0,0 0 1,1 1-1,-1-1 0,0 0 1,0 0-1,0 1 0,0-1 0,0 1 1,0-1-1,0 1 0,0-1 1,0 1-1,0 0 0,0-1 1,0 1-1,0 0 0,0 0 0,-1 0 1,1 0-1,0 0 0,0 0 1,0 0-1,0 0 0,0 1 1,0-1-1,-2 1 0,0 0-30,0 0 0,0 0-1,0 1 1,0 0 0,0-1 0,1 1-1,-1 0 1,1 0 0,-1 1 0,-3 3-1,-1 5-1,1 0-1,1 0 0,0 0 0,0 1 0,2-1 0,-1 1 0,1 0 0,-2 22 0,1 8 26,3 52-1,1-57-58,1-15 6,1 0 0,0 0-1,2 0 1,0 0 0,1-1 0,11 27-1,-12-37-123,0 0 0,1 0 0,1-1-1,0 0 1,0 1 0,1-2-1,0 1 1,1-1 0,0 0-1,0-1 1,1 0 0,0 0 0,13 8-1,-19-14 63,0 0 1,1 0-1,-1-1 0,1 1 0,-1-1 0,1 1 0,0-1 0,-1 0 1,1-1-1,0 1 0,0-1 0,-1 1 0,1-1 0,0 0 0,0 0 1,0-1-1,-1 1 0,1-1 0,7-2 0,-7 1 78,-1 0-1,1-1 1,-1 1 0,1-1-1,-1 0 1,0 0 0,0 0-1,0 0 1,0-1 0,-1 1-1,1-1 1,-1 1 0,0-1-1,0 0 1,0 0 0,2-7-1,3-14 104,-1-1-1,-1 0 0,-1 0 1,0-33-1,6-37 1312,-10 96-1410,0-1-1,0 1 1,0 0 0,0-1 0,0 1-1,0 0 1,0-1 0,0 1 0,0-1-1,0 1 1,0 0 0,0-1 0,0 1-1,0-1 1,1 1 0,-1 0 0,0-1-1,0 1 1,0 0 0,1-1-1,-1 1 1,0 0 0,0-1 0,1 1-1,-1 0 1,0 0 0,1-1 0,-1 1-1,0 0 1,1 0 0,-1 0 0,0 0-1,1-1 1,-1 1 0,0 0 0,1 0-1,-1 0 1,1 0 0,-1 0 0,0 0-1,1 0 1,-1 0 0,1 0 0,-1 0-1,0 0 1,1 0 0,-1 0 0,1 0-1,-1 0 1,0 1 0,1-1 0,-1 0-1,0 0 1,1 0 0,-1 1 0,0-1-1,1 0 1,-1 0 0,0 1 0,1-1-1,-1 0 1,0 1 0,0-1 0,0 0-1,1 1 1,21 27-360,-18-21 447,7 7-218,-7-8-238,0 0 0,0 0 1,1-1-1,0 1 0,0-1 1,0-1-1,7 6 0,-11-10-17,0-19 501,-2 14-78,1 1 1,-1-1-1,0 1 1,0-1-1,-1 1 0,1 0 1,-1-1-1,0 1 0,0 0 1,-1 0-1,1 0 1,-1 1-1,-5-8 0,6 10 0,1-1 0,-1 0 0,0 0 0,1 1 0,-1-1 0,0 1 0,0-1 0,0 1 0,0 0 0,-1 0 0,1 0 0,0 0 0,0 0 0,-1 1-1,1-1 1,0 1 0,-1-1 0,1 1 0,0 0 0,-1 0 0,1 0 0,-1 0 0,1 0 0,0 1 0,-1-1 0,1 1 0,0-1 0,-1 1 0,-1 1-1,2 0-34,-1-1 0,2 1 0,-1 0 0,0 0-1,0 0 1,0 0 0,1 0 0,-1 0-1,1 1 1,0-1 0,0 0 0,0 1-1,0-1 1,0 1 0,0-1 0,1 1 0,-1 4-1,-6 49 56,7-52-61,-1 16-304,0 0 1,2 0 0,0 0 0,1 0 0,7 30 0,-8-46 229,0 0-1,0 1 1,1-1 0,0 0 0,0 0 0,0 0-1,0 0 1,1 0 0,-1 0 0,1-1 0,0 1-1,0-1 1,0 0 0,1 0 0,-1 0 0,1 0-1,0-1 1,-1 1 0,1-1 0,0 0 0,1 0-1,-1 0 1,0-1 0,0 1 0,1-1 0,-1 0-1,1-1 1,-1 1 0,1-1 0,6 0 0,-8 0 39,0 0 1,0 0-1,0-1 1,0 1 0,0-1-1,0 0 1,-1 0-1,1 0 1,0 0-1,0-1 1,-1 1 0,1-1-1,-1 1 1,1-1-1,-1 0 1,0 0-1,0 0 1,0 0 0,0-1-1,0 1 1,0 0-1,0-1 1,-1 1-1,1-1 1,-1 0 0,0 0-1,0 1 1,0-1-1,0 0 1,0 0-1,0-5 1,2-10 591,-1-1-1,0-1 1,-3-36-1,1 29 601,0 11-452,0 9-335,1 1 1,-1-1 0,-1 1-1,1-1 1,-1 0-1,0 1 1,-1-1-1,-4-11 1,1 36-332,2 10-150,0-4 129,1 0 1,3 48 0,0-66-158,-1-1 0,1 0-1,0 0 1,0 1 0,1-1 0,-1 0 0,1 0-1,0 0 1,1 0 0,-1 0 0,1-1 0,0 1 0,0-1-1,0 0 1,1 0 0,0 0 0,-1 0 0,1-1 0,6 5-1,-6-6 41,0 0 0,-1-1 0,1 1 0,0-1-1,0 0 1,0 0 0,0 0 0,0-1 0,0 1-1,0-1 1,0 0 0,0 0 0,1-1 0,-1 1-1,0-1 1,0 0 0,0 0 0,-1 0 0,1 0-1,0-1 1,0 0 0,-1 0 0,1 0 0,-1 0 0,1 0-1,-1-1 1,0 1 0,0-1 0,0 0 0,0 0-1,0 0 1,-1 0 0,0 0 0,1-1 0,2-7-1,0 1 275,-1-1 0,0 1 0,0-1 0,-1 0 0,-1-1 0,2-15 1,0-69 4430,-5 86-3905,-15 92-795,16-76 124,-1 6-69,0 1-1,1-1 1,0 1 0,1-1 0,4 22 0,-4-32-72,0 1-1,0 0 1,0 0-1,0-1 1,1 1-1,-1-1 1,1 0-1,-1 1 1,1-1-1,0 0 1,0 0-1,0 0 1,0 0-1,0 0 1,1 0-1,-1-1 1,0 1-1,1-1 1,-1 1-1,1-1 1,0 0-1,-1 0 1,1 0-1,0-1 1,0 1-1,0-1 1,-1 1-1,1-1 1,0 0-1,5 0 1,-6 0 59,1 0 1,-1-1 0,1 1-1,-1 0 1,0-1-1,1 1 1,-1-1 0,0 0-1,1 0 1,-1 0 0,0 0-1,0 0 1,0 0 0,0-1-1,0 1 1,0-1-1,4-3 1,-4 2 33,1-1-1,-1 1 1,0-1-1,1 0 1,-2 0-1,1 0 1,0 0-1,-1 0 1,2-7 0,0-10 515,-1 1 1,-1-1-1,-2-33 1,0 26 799,1 26-1246,-2-25 1116,1 26-1140,1 1 0,0-1 0,-1 0 0,1 0 0,0 1 0,-1-1 0,1 0 0,-1 0 0,1 1 0,-1-1 0,0 1 0,1-1 0,-1 1 0,0-1 0,1 1 0,-1-1 0,0 1 0,1-1 0,-1 1 0,0 0 0,0-1 0,0 1 0,1 0 0,-1 0 0,0 0 0,0-1 0,0 1 0,0 0 0,0 0 0,0 1-29,0-1 0,0 1 0,0-1 0,1 1 0,-1 0 0,0-1-1,0 1 1,1 0 0,-1-1 0,1 1 0,-1 0 0,0 0 0,1-1 0,0 1 0,-1 0 0,1 0 0,-1 0 0,1 0-1,0 0 1,0 0 0,0 0 0,-1-1 0,1 1 0,0 0 0,0 0 0,0 0 0,1 2 0,-2 34 38,1-31-33,0 7-88,0 0 1,1 1-1,1-1 1,0 0-1,1 0 1,0 0-1,9 20 1,-11-28-113,2-1 1,-1 0 0,0 0-1,1 0 1,0 0 0,0 0-1,0 0 1,0-1-1,1 1 1,-1-1 0,1 0-1,0 0 1,0 0 0,0-1-1,0 1 1,0-1 0,1 0-1,-1 0 1,1-1 0,-1 1-1,1-1 1,0 0-1,0 0 1,7 0 0,-10-2 201,1 1 1,0 0 0,-1-1-1,1 1 1,0-1 0,-1 0-1,1 0 1,-1 0 0,1 0-1,-1 0 1,1-1 0,-1 1-1,0-1 1,0 1 0,0-1-1,0 0 1,0 0 0,0 0-1,0 0 1,-1 0 0,1 0-1,-1-1 1,1 1 0,-1 0-1,0-1 1,0 1-1,0-1 1,1-3 0,3-10 674,0-1 1,-2 0 0,3-23-1,-4 27-52,0 2-232,-1 0 297,1 0 0,0 0-1,7-18 1,-9 29-687,0 0 0,0-1-1,1 1 1,-1 0 0,0 0-1,0-1 1,1 1 0,-1 0-1,0 0 1,0-1 0,1 1-1,-1 0 1,0 0 0,0 0-1,1 0 1,-1 0 0,0-1 0,1 1-1,-1 0 1,0 0 0,1 0-1,-1 0 1,0 0 0,1 0-1,-1 0 1,0 0 0,1 0-1,-1 0 1,0 0 0,1 0-1,-1 1 1,0-1 0,0 0 0,1 0-1,-1 0 1,0 0 0,1 0-1,-1 1 1,0-1 0,0 0-1,1 0 1,-1 0 0,0 1-1,0-1 1,0 0 0,1 0-1,-1 1 1,0-1 0,0 0 0,0 1-1,0-1 1,1 0 0,-1 1-1,0-1 1,0 1 0,10 15-192,1 10 146,9 38 1,-14-39-1007,2-1 0,13 27-1,-21-50 970,0 0-1,0-1 0,1 1 1,-1-1-1,0 1 0,1 0 1,-1-1-1,0 1 0,1-1 0,-1 1 1,1-1-1,-1 1 0,0-1 1,1 1-1,-1-1 0,1 1 1,0-1-1,-1 0 0,1 1 1,-1-1-1,1 0 0,0 0 0,-1 1 1,1-1-1,-1 0 0,1 0 1,0 0-1,0 0 0,0 0 49,0-1 1,0 1-1,0-1 0,0 1 0,0-1 0,0 0 0,0 1 0,0-1 1,-1 0-1,1 0 0,0 0 0,0 1 0,-1-1 0,1 0 1,0-2-1,18-45 836,-17 41-907,11-32 1135,-10 25-654,1 1 0,1 0 0,0 0 0,0 0 0,1 1 0,1 0 0,11-16 0,-18 28-375,1-1 0,-1 1 0,1-1 0,-1 1 0,0-1 0,1 1-1,-1-1 1,1 1 0,-1-1 0,1 1 0,0 0 0,-1-1 0,1 1 0,-1 0 0,1-1 0,0 1 0,-1 0-1,1 0 1,0 0 0,-1 0 0,1 0 0,0-1 0,-1 1 0,1 0 0,0 0 0,-1 1 0,1-1-1,1 0 1,-1 1-9,0 0 0,0-1-1,0 1 1,0 0 0,0 0-1,0 0 1,-1 0-1,1 0 1,0 0 0,0 0-1,-1 0 1,1 0 0,0 3-1,10 39-63,-8-20 195,-3-11-270,2 0 0,0 0 0,0 0 0,1-1 0,7 19 0,-9-28 81,0 0 0,1 0-1,-1 0 1,0 0-1,0 0 1,1 0-1,-1-1 1,1 1 0,0 0-1,-1-1 1,1 1-1,0-1 1,0 0 0,0 0-1,0 0 1,0 0-1,0 0 1,0 0 0,1 0-1,-1 0 1,0-1-1,0 1 1,1-1-1,-1 0 1,0 0 0,1 0-1,-1 0 1,0 0-1,1 0 1,-1-1 0,0 1-1,0-1 1,1 1-1,-1-1 1,3-1 0,-1 0 50,1-1 1,-1 1 0,0-1 0,0 1 0,-1-1 0,1-1 0,-1 1 0,1 0 0,-1-1 0,0 1 0,0-1 0,0 0 0,-1 0 0,3-5 0,3-6 8,-1-1 0,9-28 0,-10 23 20,-2 0 0,0-1 0,-1 0 0,0-24 0,-7-88 595,2 107-277,-2-1-1,-7-29 0,8 44 6,-1 0 1,-1 0-1,1 0 0,-2 1 0,0 0 0,-10-16 1,16 29-317,0-1 1,-1 0 0,1 0-1,0 0 1,0 1 0,0-1 0,0 0-1,0 0 1,0 0 0,0 0-1,0 1 1,0-1 0,0 0-1,-1 0 1,1 0 0,0 0 0,0 0-1,0 1 1,0-1 0,0 0-1,-1 0 1,1 0 0,0 0-1,0 0 1,0 0 0,-1 0 0,1 0-1,0 0 1,0 0 0,0 0-1,0 0 1,-1 0 0,1 0-1,0 0 1,0 0 0,0 0 0,-1 0-1,1 0 1,0 0 0,0 0-1,0 0 1,-1 0 0,1 0-1,0 0 1,0 0 0,0 0 0,0 0-1,-1-1 1,1 1 0,0 0-1,0 0 1,0 0 0,0 0-1,0 0 1,0-1 0,-1 1 0,1 0-1,0 0 1,0 0 0,0-1-1,0 24-335,0-15 414,3 50-43,3 0 0,2-1 0,26 95 0,-31-140-127,19 76-827,13 105 1,-35-183-210</inkml:trace>
  <inkml:trace contextRef="#ctx0" brushRef="#br0" timeOffset="483.38">1344 334 7347,'0'0'7964,"7"6"-7622,3 2-277,0-1 1,0 0 0,1 0 0,20 9 0,-24-13-143,-1 0 1,1-1 0,-1 0 0,1-1 0,0 1-1,0-1 1,0 0 0,0-1 0,0 1 0,0-2-1,0 1 1,8-2 0,-12 1 62,1-1 0,-1 0 0,0 0 0,0 0 0,0 0 0,0 0 0,0 0 0,-1-1 0,1 0 0,0 1 0,-1-1 0,0 0 0,0 0 0,0 0 0,0 0 0,0-1 0,-1 1 0,0-1 0,1 1 0,0-5 0,2-5 429,0-1 0,-1 1 0,3-27 0,-6-10 4929,-11 52-4341,8 1-991,0-1-1,1 1 1,-1 0 0,1 1 0,0-1 0,0 0 0,0 1 0,0-1 0,1 1-1,-1-1 1,1 1 0,0 0 0,0-1 0,1 1 0,-1 0 0,1 0-1,-1 0 1,1 4 0,0-3-6,0 0-1,0 0 1,0 0 0,1 0-1,-1 1 1,1-1 0,0 0-1,1-1 1,-1 1-1,1 0 1,0 0 0,0-1-1,5 8 1,6 1 83,0-2 1,21 16-1,-19-17-179,-1 1 0,0 1-1,-1 0 1,13 16 0,-23-25-15,-1 0 0,1 1 0,-1 0 0,0-1 0,0 1 0,0 0 0,-1 0 0,1 0 1,-1 0-1,0 0 0,0 0 0,0 0 0,-1 0 0,1 0 0,-1 1 0,0-1 0,0 0 0,-1 0 1,1 0-1,-1 1 0,0-1 0,-2 5 0,2-6 81,-1-1 0,0 1 0,0-1 1,0 1-1,0-1 0,0 1 0,0-1 0,-1 0 0,1 0 0,-1 0 0,1-1 1,-1 1-1,0-1 0,0 1 0,0-1 0,1 0 0,-6 2 0,-5 0 31,0 1-1,-22 2 0,16-4-22,0-1 0,-25-1 0,42 0-125,1-1 0,0 1 0,0 0-1,0-1 1,-1 1 0,1 0 0,0-1 0,0 0 0,0 1-1,0-1 1,0 0 0,0 1 0,0-1 0,0 0 0,0 0-1,0 0 1,1 0 0,-1 0 0,0 0 0,0 0 0,1 0-1,-1 0 1,1 0 0,-1 0 0,1 0 0,0-1 0,-1 1-1,1 0 1,0 0 0,0 0 0,-1-1 0,1 1 0,0 0-1,1-3 1,-2-16-4994</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50:56.943"/>
    </inkml:context>
    <inkml:brush xml:id="br0">
      <inkml:brushProperty name="width" value="0.05" units="cm"/>
      <inkml:brushProperty name="height" value="0.05" units="cm"/>
      <inkml:brushProperty name="color" value="#F6630D"/>
    </inkml:brush>
  </inkml:definitions>
  <inkml:trace contextRef="#ctx0" brushRef="#br0">162 1397 2961,'0'0'13908,"-11"-10"-13036,-31-27-98,41 35-707,-1 1-1,0-1 1,1 1-1,-1 0 1,0 0-1,0 0 1,0 0 0,1 0-1,-1 0 1,0 0-1,0 1 1,-1-1-1,1 1 1,0-1-1,0 1 1,0 0 0,0 0-1,0 0 1,0 0-1,0 0 1,0 0-1,-1 1 1,1-1-1,0 1 1,0 0 0,0-1-1,-2 2 1,1 0-49,1 0 1,-1 0 0,0 1 0,1-1 0,-1 0-1,1 1 1,0 0 0,0-1 0,0 1-1,0 0 1,1 0 0,-3 5 0,-1 5-6,1 0 0,1 0 1,0 1-1,1-1 0,0 1 1,1 15-1,5 83 65,-4-105-131,1-1 0,0 0 1,0 0-1,1 0 0,-1 1 1,1-2-1,1 1 0,-1 0 1,1 0-1,0-1 0,0 1 1,1-1-1,0 0 0,7 8 1,-7-10 2,0 1 0,0-1 0,0-1 0,1 1 0,-1-1 0,0 1 0,1-1 0,0 0 0,-1-1 0,1 1 0,0-1 0,0 0 0,0 0 0,0-1 0,0 1 0,0-1 0,0 0 0,10-2 0,-12 1 31,1 0-1,-1 0 1,1-1 0,-1 1 0,0-1-1,0 0 1,0 0 0,0 0-1,0 0 1,0-1 0,-1 1-1,1-1 1,-1 0 0,1 1 0,-1-1-1,0 0 1,0 0 0,0-1-1,-1 1 1,1 0 0,-1-1-1,0 1 1,2-6 0,1-5 84,0-1 0,-1 0 0,-1 0-1,1-21 1,-1 2 134,0-1 728,-1 0 0,-6-51 0,5 85-871,0-1 0,-1 1-1,1-1 1,0 1 0,0 0-1,-1-1 1,1 1 0,-1 0-1,1-1 1,-1 1 0,0 0-1,0 0 1,-1-2 0,2 3-49,0-1 1,-1 1 0,1 0 0,0 0-1,-1 0 1,1 0 0,0 0-1,-1 0 1,1 0 0,0 0-1,-1 0 1,1 0 0,0 0-1,-1 0 1,1 0 0,0 0 0,-1 1-1,1-1 1,0 0 0,0 0-1,-1 0 1,1 0 0,0 0-1,0 1 1,-1-1 0,1 0 0,0 0-1,0 1 1,-1-1 0,1 0-1,0 0 1,0 1 0,-1-1-1,-1 5-11,-1-1 0,1 0 0,0 0 0,0 1 0,-2 8 0,-2 9 19,2 0 0,0 1 0,2 0 0,0-1 0,4 40 1,-2-58-45,1-1 0,-1 1 0,1 0 0,0-1 0,1 1 1,-1-1-1,1 1 0,-1-1 0,1 1 0,0-1 0,0 0 1,0 0-1,1 0 0,-1 0 0,1-1 0,0 1 1,0 0-1,0-1 0,0 0 0,0 0 0,0 0 0,0 0 1,1 0-1,-1-1 0,1 0 0,-1 1 0,1-1 0,0 0 1,-1-1-1,6 1 0,-4 0-40,1 0 0,-1-1-1,0 0 1,1 0 0,-1 0 0,0 0-1,1-1 1,-1 0 0,0 0-1,0-1 1,0 1 0,0-1 0,0 0-1,0 0 1,0-1 0,-1 0 0,1 0-1,-1 0 1,0 0 0,0 0 0,6-7-1,-4 0 55,1 0 0,-2 0 0,0-1 0,0 0 0,-1 0 0,0 0 0,-1 0 0,0-1 0,-1 1 0,2-21 0,-2-13 309,-4-64 1,1 88-92,0 9 148,0 0-1,0 1 1,-2-1-1,1 1 1,-1 0-1,-1 0 1,-8-19-1,12 30-346,0 0 0,0 0 0,0 0 0,0 0 0,-1 0 0,1-1 0,0 1 0,0 0 0,0 0 0,0 0 0,0 0 0,0 0 0,0 0 0,0 0-1,0 0 1,0 0 0,0 0 0,-1 0 0,1-1 0,0 1 0,0 0 0,0 0 0,0 0 0,0 0 0,0 0 0,0 0 0,-1 0 0,1 0 0,0 0 0,0 0 0,0 0-1,0 0 1,0 0 0,0 0 0,0 0 0,-1 0 0,1 0 0,0 0 0,0 0 0,0 1 0,0-1 0,0 0 0,0 0 0,0 0 0,0 0 0,0 0 0,-1 0 0,1 0-1,0 0 1,0 0 0,0 0 0,0 0 0,0 1 0,0-1 0,0 0 0,0 0 0,0 0 0,0 0 0,0 0 0,0 0 0,0 0 0,0 0 0,0 1 0,-6 13 197,-1 16-20,3 4-187,1-1-1,2 64 1,1-86-6,1 0-1,1 0 1,0 0 0,0 0 0,1 0-1,0-1 1,1 1 0,0-1 0,1 0-1,0 0 1,0-1 0,13 17 0,-15-23-77,1 0 0,-1 0 0,1 0 0,-1 0 1,1-1-1,0 1 0,0-1 0,1 0 0,-1 0 1,0-1-1,1 1 0,-1-1 0,1 0 0,-1 0 0,1 0 1,-1-1-1,8 0 0,-9 0 36,1 0 0,-1 0 0,1-1 1,-1 1-1,1-1 0,-1 0 0,0 0 0,1 0 0,-1-1 0,0 1 0,0-1 1,0 0-1,0 1 0,0-2 0,0 1 0,0 0 0,-1 0 0,1-1 0,-1 1 1,0-1-1,0 0 0,4-6 0,-2 0 48,0-1 0,0 0 0,-1-1 0,-1 1 0,1 0 0,0-21 0,-2-67 251,-2 71-137,1 14 173,0-1 0,-1 1 0,-1 0 1,0 0-1,-1 0 0,0 0 0,-8-20 0,9 67-338,3-11 70,1 0-1,1-1 1,1 1 0,1 0-1,0-1 1,2 0 0,1 0-1,16 30 1,-20-42-279,24 41 74,-9-31-2443,-17-18 1960,0-1 0,0 0 0,0 1 0,0-1-1,0 0 1,1 0 0,-1-1 0,0 1 0,4 0 0,13 0-8883</inkml:trace>
  <inkml:trace contextRef="#ctx0" brushRef="#br0" timeOffset="451.41">978 1293 5330,'0'0'17534,"0"-5"-17118,0 4-413,-1-15 47,2 21-78,8 41 3,4 0 13,-9-27-35,1 0 0,1-1 0,1 1 0,1-1 1,11 20-1,-19-37 19,0-1 1,1 1-1,-1-1 1,0 1-1,0-1 1,1 1-1,-1-1 1,0 0-1,1 1 1,-1-1 0,1 0-1,-1 1 1,0-1-1,1 0 1,-1 1-1,1-1 1,-1 0-1,1 0 1,-1 0 0,1 1-1,-1-1 1,1 0-1,-1 0 1,1 0-1,-1 0 1,1 0-1,-1 0 1,1 0 0,-1 0-1,1 0 1,-1 0-1,1-1 1,13-13-118,3-26 314,-17 38-200,9-27 143,6-50-1,-11 52 290,2 0-1,11-38 1,-16 64-384,-1 0 1,0 1 0,0-1 0,1 0-1,-1 0 1,0 0 0,1 1-1,-1-1 1,1 0 0,-1 1-1,1-1 1,-1 0 0,1 1-1,0-1 1,-1 0 0,1 1-1,0-1 1,-1 1 0,1-1 0,1 0-1,-2 2-14,1-1 0,-1 0 0,1 0 0,-1 0 0,1 0 0,0 0 0,-1 0 0,1 1 0,-1-1 0,1 0 0,-1 0 0,1 1 0,-1-1 0,0 0 0,1 1 0,-1-1 0,1 0 0,-1 1 0,0-1 0,1 1 0,-1-1-1,1 1 1,15 35-190,-14-33 178,4 19 15,8 35 0,-11-40-636,0 0 1,2 0 0,13 32-1,-18-47 273,1 0-1,0 0 0,1 0 1,-1-1-1,0 1 0,0-1 1,1 1-1,-1-1 0,1 1 1,-1-1-1,1 0 0,0 1 1,-1-1-1,1 0 0,2 1 1,12 1-4544</inkml:trace>
  <inkml:trace contextRef="#ctx0" brushRef="#br0" timeOffset="1310.45">1388 1290 4770,'0'0'14682,"-6"-13"-13546,-19-39-485,24 51-630,1 0 0,-1 0 0,1 0 0,-1 1 0,0-1 0,1 0 0,-1 0 0,0 0-1,0 0 1,1 1 0,-1-1 0,0 0 0,0 1 0,0-1 0,0 1 0,0-1 0,-1 0 0,1 1-12,0 0-1,1 0 1,-1 0 0,1 0 0,-1 0-1,0 0 1,1 1 0,-1-1 0,1 0-1,-1 0 1,0 0 0,1 1 0,-1-1-1,1 0 1,-1 1 0,1-1 0,-1 0-1,1 1 1,-1-1 0,0 1 0,-13 23 97,9-8-84,1 0 0,0 1 1,1 0-1,1 0 0,1 0 0,0-1 1,1 1-1,4 28 0,-3-41-114,0 0 1,0-1-1,0 1 0,1-1 0,-1 1 1,1-1-1,0 0 0,0 0 0,0 0 0,0 0 1,1 0-1,-1 0 0,1-1 0,-1 1 1,1-1-1,3 3 0,-4-4 46,-1 0-1,0 0 0,1 0 1,0-1-1,-1 1 1,1 0-1,-1-1 1,1 1-1,0-1 0,-1 1 1,1-1-1,0 0 1,0 0-1,-1 1 1,1-1-1,0-1 1,0 1-1,-1 0 0,1 0 1,0-1-1,0 1 1,-1-1-1,1 1 1,0-1-1,-1 0 1,1 1-1,-1-1 0,1 0 1,-1 0-1,1 0 1,-1 0-1,0-1 1,0 1-1,1 0 1,1-3-1,0-2 46,1 0 1,0 0-1,-1 0 0,0-1 1,-1 0-1,1 1 0,-1-1 1,-1 0-1,1 0 0,0-14 1,0-9 516,-3-39 1,-1 22 978,-3 21-387,0 20-568,0 17-614,3 2 51,1 1 0,0-1 0,1 1 0,0-1 0,1 0 0,0 1 0,1-1 0,5 17 0,-6-25-85,1-1 1,-1 1-1,1-1 1,0 1-1,0-1 0,0 0 1,1 0-1,0 0 1,-1 0-1,1-1 0,1 1 1,-1-1-1,0 1 1,1-1-1,0 0 0,0-1 1,0 1-1,0-1 0,0 1 1,0-1-1,1-1 1,-1 1-1,1 0 0,-1-1 1,1 0-1,-1 0 1,6 0-1,-3 0-153,1-1-1,-1 1 1,0-2-1,0 1 1,13-3-1,-17 2 255,-1 0 0,1 0 0,-1 0 0,1 0-1,-1-1 1,0 1 0,1-1 0,-1 1 0,0-1 0,0 0-1,0 0 1,-1 0 0,1 0 0,0 0 0,-1-1 0,1 1 0,-1 0-1,2-4 1,2-8 455,0 0 0,0-1 1,-2 0-1,0 1 0,0-1 0,0-31 0,0 4 684,4 21-350,-7 20-768,0 1 0,1 0 0,-1 0 0,0 0-1,0 0 1,1 0 0,-1 0 0,0 0 0,0 0 0,1 0-1,-1 0 1,0 0 0,1 0 0,-1 0 0,0 0 0,0 1-1,1-1 1,-1 0 0,0 0 0,0 0 0,1 0 0,-1 0-1,0 1 1,0-1 0,1 0 0,-1 0 0,0 0-1,0 1 1,0-1 0,0 0 0,1 0 0,-1 1 0,0-1-1,0 0 1,0 0 0,0 1 0,0-1 0,16 39 22,-6-4-101,-3-7-365,2 0 0,15 32 0,-24-59 375,1 0 0,-1 0 0,1 0 1,-1 0-1,1 0 0,-1 0 0,1 0 0,0 0 0,-1 0 0,1-1 0,0 1 0,0 0 0,0 0 1,-1-1-1,1 1 0,0 0 0,0-1 0,0 1 0,0-1 0,2 1 0,-2-1 45,0 0 0,0 0 0,-1 0-1,1 0 1,0-1 0,0 1 0,-1 0 0,1-1 0,0 1-1,-1-1 1,1 1 0,0 0 0,-1-1 0,1 1 0,0-1-1,-1 0 1,1 1 0,-1-1 0,1 0 0,-1 1-1,1-2 1,2-4 49,0 0 1,0 0-1,-1 0 0,0 0 0,2-8 0,6-46 689,-8 43-412,0 1 0,1 0 1,1 0-1,0 0 0,13-28 1,-16 43-300,-1-1-1,1 1 1,0-1 0,0 1 0,0-1 0,0 1 0,0 0 0,0-1 0,0 1 0,0 0 0,1 0 0,-1 0 0,0 0 0,1 0 0,-1 0 0,1 0 0,-1 0 0,1 1 0,0-1-1,-1 0 1,1 1 0,-1 0 0,1-1 0,0 1 0,2 0 0,-2 0-20,0 1 0,1-1-1,-1 1 1,0 0 0,0 0-1,0 0 1,0 0 0,0 1 0,0-1-1,0 0 1,0 1 0,0-1-1,-1 1 1,1 0 0,-1-1 0,1 1-1,1 3 1,18 29-380,-2 0 0,20 48 0,-17-34-2902,-22-47 3038,7 11-2946</inkml:trace>
  <inkml:trace contextRef="#ctx0" brushRef="#br0" timeOffset="1543.01">2082 1205 8084,'0'0'12581,"61"39"-12276,-46-31-305,-2-8-48,-2 0-417,-1-13-3296,16-21-7493</inkml:trace>
  <inkml:trace contextRef="#ctx0" brushRef="#br0" timeOffset="3483.04">2803 1211 1745,'0'0'9746,"-8"-16"-8335,-37-67 747,45 102 1295,-2 8-3962,3-26 463,-1 0-1,0 0 0,1 0 0,-1 0 1,1 0-1,0 0 0,-1 0 1,1 0-1,0 0 0,-1-1 1,1 1-1,0 0 0,0 0 1,0-1-1,0 1 0,0-1 1,0 1-1,0-1 0,0 1 0,0-1 1,0 1-1,0-1 0,0 0 1,0 0-1,0 1 0,2-1 1,-1 1-43,0-1 1,1 1 0,-1-1 0,0 0-1,1 1 1,-1-1 0,1 0-1,-1 0 1,0-1 0,1 1 0,-1 0-1,1-1 1,-1 0 0,0 1 0,0-1-1,1 0 1,-1 0 0,0 0-1,0 0 1,0-1 0,0 1 0,3-3-1,-3 0 52,0 1 0,0-1 0,-1 1 0,1-1 0,-1 0 1,0 0-1,0 0 0,0 1 0,-1-1 0,1 0 0,-1 0 0,0 0 0,0-5 0,0 6 90,0-1 1,0 1-1,-1 0 1,1-1-1,-1 1 0,1 0 1,-1 0-1,0-1 1,0 1-1,0 0 1,-1 0-1,1 0 1,-1 0-1,0 0 0,-3-3 1,3 4 9,0 0 0,0 1 1,0 0-1,0-1 0,0 1 1,0 0-1,0 0 0,-1 0 0,1 1 1,0-1-1,-1 0 0,1 1 0,-1 0 1,1-1-1,0 1 0,-1 0 1,1 0-1,-1 1 0,1-1 0,-1 0 1,1 1-1,-3 0 0,3 0-51,0 0-1,0 1 0,0-1 1,0 0-1,0 1 1,1-1-1,-1 1 1,1-1-1,-1 1 0,1 0 1,0 0-1,-1-1 1,1 1-1,0 0 0,0 0 1,1 0-1,-1 0 1,0 1-1,0-1 1,1 0-1,-1 4 0,-6 50 112,6-36-94,-1 3 11,2 1 0,0-1 0,5 27 0,-5-45-43,1-1 0,0 1 0,0 0 0,0 0-1,1 0 1,0-1 0,-1 1 0,2-1 0,-1 1 0,1-1-1,-1 0 1,1 0 0,0 0 0,0 0 0,1-1 0,-1 1 0,1-1-1,0 0 1,0 0 0,0 0 0,5 2 0,-7-4-9,1 1 0,0-1 0,0 0 0,0 0 0,0-1 0,0 1 0,0 0 0,0-1 0,1 0 0,-1 0 0,0 0 0,0 0 0,0 0 0,0-1 0,0 1 0,0-1 0,0 0 0,0 0 0,0 0 0,0 0 0,0-1 0,0 1 0,-1-1 0,1 0 0,0 1 0,-1-1 0,0 0 0,1-1 0,-1 1 0,0 0 0,0-1 0,0 1 0,-1-1 0,1 1 0,0-1 0,-1 0 0,2-5 0,4-11 47,-1 0 0,-1 0 0,0 0 1,1-29-1,10-37 1171,-16 85-1177,0 0 0,0-1 0,0 1 1,0-1-1,0 1 0,0 0 0,0-1 1,0 1-1,0 0 0,0-1 1,1 1-1,-1-1 0,0 1 0,0 0 1,0-1-1,1 1 0,-1 0 0,0 0 1,0-1-1,1 1 0,-1 0 1,0-1-1,0 1 0,1 0 0,-1 0 1,0 0-1,1-1 0,-1 1 1,0 0-1,1 0 0,-1 0 0,1 0 1,-1 0-1,0 0 0,1-1 0,9 13 126,6 27-405,-15-36 335,21 72-42,-15-48-619,1-1-1,18 42 1,-26-68 562,0 1 0,0-1 0,0 1 1,1-1-1,-1 1 0,0-1 1,0 0-1,1 1 0,-1-1 0,0 1 1,1-1-1,-1 0 0,0 1 1,1-1-1,-1 1 0,0-1 0,1 0 1,-1 0-1,1 1 0,-1-1 1,1 0-1,-1 0 0,1 0 0,-1 1 1,1-1-1,-1 0 0,1 0 1,-1 0-1,1 0 0,-1 0 0,1 0 1,-1 0-1,1 0 0,-1 0 1,1 0-1,-1 0 0,1 0 0,-1 0 1,1-1-1,-1 1 0,1 0 1,-1 0-1,1-1 0,-1 1 0,0 0 1,1 0-1,-1-1 0,1 1 1,-1-1-1,0 1 0,1 0 0,-1-1 1,0 1-1,1-1 0,-1 1 1,0-1-1,16-28-528,-11 10 882,0-1 0,-2 1 0,0-1 0,0-26 0,-2 20 399,9-42 0,-10 67-712,0 1 0,0 0 1,0-1-1,0 1 0,0 0 1,0 0-1,0-1 0,0 1 1,0 0-1,0-1 0,0 1 1,0 0-1,0-1 0,0 1 1,1 0-1,-1 0 0,0-1 1,0 1-1,0 0 0,1 0 1,-1-1-1,0 1 0,0 0 1,0 0-1,1-1 0,-1 1 1,0 0-1,1 0 0,-1 0 1,0 0-1,0 0 0,1-1 0,-1 1 1,0 0-1,1 0 0,-1 0 1,0 0-1,1 0 0,-1 0 1,10 11 90,5 18-398,-9-9 324,0-1-1,2 24 1,-5-25-391,1 1 0,11 30 0,-14-48 270,0 1 0,0-1 1,0 0-1,0 0 0,0 0 0,0 1 0,0-1 0,0 0 0,0 0 0,1 0 1,-1-1-1,0 1 0,1 0 0,-1 0 0,0-1 0,1 1 0,-1-1 1,1 1-1,-1-1 0,1 0 0,0 1 0,-1-1 0,1 0 0,-1 0 0,1 0 1,-1 0-1,1 0 0,0-1 0,2 0 0,0 1 41,-1-1 0,1 0 0,0 0-1,-1 0 1,1-1 0,-1 1 0,0-1 0,1 0 0,-1 0 0,0 0-1,3-3 1,1-2-9,-2 0 0,1-1 0,-1 1 0,0-1 0,0 0-1,-1 0 1,0 0 0,-1-1 0,5-17 0,-4 7 841,-1 0-1,-1 0 1,0-32 0,-2 51-773,0 0-1,0 0 0,-1 1 1,1-1-1,0 0 1,0 0-1,0 1 0,0-1 1,0 0-1,-1 0 1,1 1-1,0-1 1,0 0-1,0 0 0,-1 0 1,1 1-1,0-1 1,0 0-1,0 0 0,-1 0 1,1 0-1,0 1 1,-1-1-1,1 0 1,0 0-1,0 0 0,-1 0 1,1 0-1,0 0 1,0 0-1,-1 0 0,1 0 1,0 0-1,-1 0 1,1 0-1,0 0 1,-1 0-1,1 0 0,0 0 1,0 0-1,-1-1 1,1 1-1,0 0 0,0 0 1,-1 0-1,1 0 1,0-1-1,0 1 1,0 0-1,-1 0 0,1 0 1,0-1-1,0 1 1,0 0-1,-1 0 0,1-1 1,0 1-1,0 0 1,0 0-1,0-1 1,0 1-1,0 0 0,0 0 1,0-1-1,0 1 1,0-1-1,-2 9-103,1-1 0,0 0 0,1 1 0,-1-1 0,2 1 0,-1-1 0,2 11 0,0-18 41,-1 0 0,0 1 0,0-1 0,0 0 0,0 0 0,1 0 0,-1 0 0,0 0 0,0 0 0,1 0 0,-1 0 0,0 0 0,0 0 0,0-1 0,1 1 0,-1-1 0,0 1-1,0-1 1,0 1 0,0-1 0,0 1 0,0-1 0,0 0 0,0 0 0,1-1 0,1-2 109,-1-1 0,0 0 0,0 0 0,-1 0-1,1 0 1,-1-1 0,0 1 0,-1 0 0,1-7 0,-1 5 1791,-1 40-1194,1-17-559,-1 27 195,2 0 0,2 0 0,13 64 0,0-45-186,37 93 1,-53-154-112,0-1 0,0 0 0,0 1 0,0-1 0,0 0 0,0 0 0,0 1 0,0-1 0,0 0 0,0 0 0,0 1 0,0-1 0,0 0 0,1 0 0,-1 1 0,0-1 0,0 0 0,0 0 0,0 1 0,1-1 0,-1 0 0,0 0 0,0 0 0,0 1 0,1-1 0,-1 0 0,0 0 0,0 0 0,0 0 0,1 0 0,-1 1 0,0-1 0,1 0 0,-1 0 0,0 0 0,0 0 0,1 0 0,-1 0 0,0 0 0,0 0 0,1 0 1,-1 0-1,0 0 0,1 0 0,-1 0 0,0 0 0,0 0 0,1-1 0,-1 1 0,0 0 0,0 0 0,1 0 0,-1 0 0,0 0 0,0-1 0,1 1 0,5-16 114,-5-8-74,-1-1 0,-1 1 0,-1-1 1,-1 1-1,-8-29 0,-41-117 67,25 90-47,11 34-57,9 29-7,1 0-1,0 0 1,2-1-1,0 0 0,-3-32 1,35 50-279,-23 1 264,1 1-1,-1 1 0,0-1 1,1 1-1,-1 0 0,0 0 1,-1 0-1,1 0 0,0 1 1,-1 0-1,0 0 0,0 0 1,0 1-1,-1-1 0,6 9 1,1 2-49,-1 0 0,-1 0 0,0 1 0,5 16 0,-10-20-129,0-1-1,-1 1 1,0 0 0,-1 0 0,-1 21-1,0-32 144,0 0-13,0 0 1,0 0-1,0-1 1,0 1-1,0 0 1,-1-1-1,1 1 1,0 0-1,0-1 1,0 1-1,-1 0 1,1-1-1,0 1 1,-1 0-1,1-1 1,-1 1-1,1-1 1,-1 1-1,1-1 1,-1 1-1,1-1 1,-1 1-1,1-1 1,-1 1-1,0-1 1,1 0-1,-1 1 1,0-1-1,1 0 1,-1 0-1,0 0 1,1 1-1,-2-1 1,-14 1-4134,13-22-6909</inkml:trace>
  <inkml:trace contextRef="#ctx0" brushRef="#br0" timeOffset="3733.27">3663 883 8772,'0'0'13977,"-1"-3"-13598,-2-1-356,0 11 15,1 26 59,5 47 36,2-46 5,1-1 1,2 0-1,14 38 1,6 22-5738</inkml:trace>
  <inkml:trace contextRef="#ctx0" brushRef="#br0" timeOffset="154473.09">2173 266 6563,'0'0'9463,"-17"-5"-8543,-54-16-247,68 19-621,0 2 1,-1-1 0,1 0-1,-1 1 1,1 0 0,-1-1-1,1 1 1,-1 1 0,1-1-1,-1 0 1,1 1 0,0 0-1,-1 0 1,1 0 0,0 0-1,-1 0 1,1 1 0,0-1-1,0 1 1,0 0 0,0 0-1,1 0 1,-1 0-1,0 1 1,1-1 0,0 1-1,-5 5 1,1 3 3,0-1 0,0 1 0,1 1 0,0-1 0,-5 21 0,8-26-15,-2 7-9,1 1 0,0-1 0,1 0 0,1 1 0,0-1 0,1 1 0,1 19 0,0-32-32,-1 1-1,0-1 0,1 1 1,-1-1-1,1 0 0,0 1 0,-1-1 1,1 0-1,0 1 0,0-1 1,0 0-1,0 0 0,0 0 0,0 1 1,0-1-1,0 0 0,1-1 1,-1 1-1,0 0 0,1 0 0,-1 0 1,0-1-1,1 1 0,-1-1 1,1 1-1,-1-1 0,3 1 0,5 0-67,0 0-1,0 0 1,15-2-1,-10 1-88,-8 0 101,-1 0-1,1-1 1,0 1-1,0-1 0,0-1 1,-1 1-1,1-1 0,-1 0 1,1 0-1,-1-1 1,0 1-1,0-1 0,0 0 1,0-1-1,0 1 0,-1-1 1,1 0-1,-1 0 1,0 0-1,0-1 0,-1 1 1,4-6-1,-2 0 42,0 0 0,0 0 0,-1-1 0,0 0 0,-1 1 0,0-1 0,-1 0 0,0 0 0,0-1 0,-1-19 0,-1 23 54,1-18 440,-2 0 0,0 0 0,-2 0 0,0 0 0,-13-43 0,17 73-439,0 0 0,-1-1 0,1 1 0,-1 0 0,0 0-1,-1 0 1,0 4 0,0 10-54,1 8 51,2 0 1,0-1-1,2 0 1,12 45-1,-12-55-575,2 0-1,0-1 1,0 0-1,2 0 1,-1 0-1,2-1 1,0 0 0,0-1-1,14 14 1,7-1-3688,2-10-2079</inkml:trace>
  <inkml:trace contextRef="#ctx0" brushRef="#br0" timeOffset="155158.57">2498 336 6883,'0'0'13521,"-10"-12"-12795,-35-31-521,45 43-204,-1-1-1,1 1 1,-1-1-1,1 1 1,-1 0-1,1-1 1,-1 1-1,1 0 1,-1 0 0,1-1-1,-1 1 1,0 0-1,1 0 1,-1 0-1,1-1 1,-1 1-1,0 0 1,1 0 0,-1 0-1,1 0 1,-1 0-1,0 0 1,1 0-1,-1 1 1,1-1-1,-1 0 1,0 0-1,1 0 1,-1 1 0,1-1-1,-1 0 1,1 1-1,-1-1 1,1 0-1,-1 1 1,-9 17 2,8-13 6,-4 7 18,1 1 0,0 0 0,0 0 0,1 0 0,1 1 0,1-1 0,-1 1 0,1 24 0,2-37-30,0 0 1,1 0 0,-1 0-1,1 0 1,-1 0-1,1 0 1,-1 0-1,1 0 1,0 0-1,-1 0 1,1 0-1,0 0 1,-1-1-1,1 1 1,0 0 0,0-1-1,0 1 1,0 0-1,0-1 1,0 1-1,0-1 1,0 0-1,0 1 1,0-1-1,0 0 1,0 0-1,0 1 1,0-1 0,0 0-1,1 0 1,-1 0-1,0 0 1,1-1-1,44-1-163,-43 2 146,1-1 7,-1 1-1,0-1 1,0 0-1,1 0 1,-1 0-1,0 0 0,0-1 1,0 1-1,0-1 1,0 0-1,-1 0 1,1 0-1,-1 0 1,1 0-1,-1 0 0,1-1 1,1-2-1,-1 0 24,0 0 0,0 0 0,0-1 0,-1 1 0,0 0 0,0-1 0,0 0 0,-1 1 0,2-9 0,-2 7 125,0 0-1,-1-1 0,1 1 0,-2 0 0,1 0 1,-1-1-1,0 1 0,0 0 0,-1 0 0,0 0 0,0 0 1,-1 0-1,0 1 0,0-1 0,0 1 0,-5-7 0,8 13-126,0-1-1,-1 1 0,1 0 0,0 0 0,0 0 1,0-1-1,0 1 0,0 0 0,-1 0 0,1 0 1,0 0-1,0 0 0,0-1 0,0 1 0,-1 0 1,1 0-1,0 0 0,0 0 0,-1 0 0,1 0 1,0 0-1,0 0 0,0 0 0,-1 0 0,1 0 1,0 0-1,0 0 0,-1 0 0,1 0 0,0 0 1,0 0-1,0 0 0,-1 0 0,1 0 0,0 0 1,0 0-1,-1 0 0,-3 10 298,2 17 115,2-24-405,-1 12-132,1 0 0,0 0 0,1 0 1,1 0-1,0-1 0,8 25 0,-9-35 79,1 0-1,0 0 1,-1 0 0,1-1-1,1 1 1,-1-1 0,1 1-1,-1-1 1,1 0 0,0 0 0,0 0-1,0 0 1,0 0 0,1-1-1,-1 0 1,1 0 0,0 0 0,-1 0-1,1 0 1,0-1 0,0 1-1,0-1 1,0 0 0,0 0-1,1-1 1,-1 1 0,0-1 0,6 0-1,-6 0-4,-1 0 0,0-1-1,1 1 1,-1-1 0,0 1 0,0-1-1,0 0 1,1-1 0,-1 1-1,0 0 1,0-1 0,0 0 0,-1 1-1,1-1 1,0 0 0,-1-1-1,1 1 1,-1 0 0,0-1 0,0 1-1,0-1 1,0 0 0,0 0-1,0 1 1,-1-1 0,1 0 0,-1-1-1,0 1 1,0 0 0,1-5-1,1-9 60,0-1 1,0 0-1,-2 0 0,-1-25 0,0 31-35,0-11 246,-2 1-1,0 0 1,-2-1 0,0 1 0,-2 1-1,0-1 1,-1 1 0,-1 0 0,-15-28-1,14 36 947,8 25-499,2-2-888,2 9 244,0 1 0,1-1-1,2 0 1,0 0 0,15 32 0,1 7 34,-5-6 5,6 18-381,-4-26-3148,-16-39 641</inkml:trace>
  <inkml:trace contextRef="#ctx0" brushRef="#br0" timeOffset="155798.37">2598 277 5955,'0'0'14137,"1"-7"-13556,-1 2-539,0 4-40,-1 0 1,1 0-1,0-1 1,0 1 0,0 0-1,0 0 1,0 0-1,1 0 1,-1-1-1,0 1 1,1 0 0,-1 0-1,0 0 1,1 0-1,-1 0 1,1 0-1,0 0 1,-1 0 0,1 0-1,0 0 1,-1 0-1,1 0 1,0 0-1,0 0 1,0 1 0,0-1-1,0 0 1,0 1-1,0-1 1,0 1-1,0-1 1,0 1 0,0-1-1,1 1 1,-1 0-1,0 0 1,0-1-1,0 1 1,0 0 0,3 0-1,95 5-1196,35-1-7459,-133-4 8618,0 0-1,1 0 1,-1 0-1,1 0 1,-1-1 0,0 1-1,0-1 1,1 1 0,-1-1-1,0 1 1,0-1-1,1 0 1,-1 0 0,0 1-1,0-1 1,0 0-1,0 0 1,0 0 0,0 0-1,0 0 1,-1 0 0,1-1-1,0 1 1,0 0-1,-1 0 1,1 0 0,-1-1-1,1 1 1,-1 0-1,1-2 1,0-5 1198,0 1 1,-1-1-1,1 1 0,-2-12 1,0 3 2888,1 16-4040,-1 1-1,0-1 1,1 1 0,-1 0 0,1-1-1,-1 1 1,1 0 0,-1 0-1,1-1 1,0 1 0,-1 0-1,1 0 1,0 0 0,0 0-1,0-1 1,-1 1 0,1 0 0,0 0-1,0 0 1,0 0 0,1 1-1,-2 25 2,1-25 16,-1 0-54,1 0 0,0 0 0,0 1-1,0-1 1,1 0 0,-1 0 0,0 1 0,1-1 0,0 0 0,-1 0 0,1 0 0,0 0 0,0 0-1,0 0 1,0 0 0,0 0 0,3 2 0,-2-2-94,0-1 0,1 0-1,-1 1 1,1-1 0,-1 0-1,1-1 1,0 1 0,-1 0 0,1-1-1,0 0 1,-1 1 0,1-1-1,0 0 1,3-1 0,-2 1 57,0-1 0,0 0 1,-1 0-1,1 0 0,0-1 1,-1 1-1,1-1 0,-1 0 1,1 0-1,-1 0 0,0 0 1,0 0-1,0-1 0,0 0 0,0 0 1,-1 1-1,1-1 0,-1-1 1,1 1-1,-1 0 0,0-1 1,1-3-1,4-7 99,0-1-1,0 0 1,7-31-1,-12 35 358,0 0 1,-1 0-1,0 0 0,-1-14 0,0 21-156,0 3-166,0 0 0,0 0 0,0 0 0,0 0 0,-1 0 0,1 0-1,0 0 1,-1 0 0,1 0 0,-1 0 0,1 0 0,-1 0 0,1 0 0,-1 1 0,0-1 0,1 0-1,-1 0 1,0 1 0,0-1 0,1 0 0,-1 1 0,0-1 0,0 1 0,-1-1 0,-1-1 22,-1 1 1,1 0 0,0 0 0,-1 0 0,1 0 0,-1 1 0,-5-1 0,4 1-31,0 0 0,0 0-1,-1 0 1,1 1 0,0-1 0,0 1-1,0 1 1,0-1 0,0 1-1,1 0 1,-6 2 0,5 0-10,1 0 1,-1 1-1,1-1 1,1 1 0,-1-1-1,1 1 1,-1 0-1,1 1 1,1-1 0,-1 0-1,1 1 1,0-1-1,0 1 1,-2 11-1,1 4 136,1 1 0,0 37-1,2-54-161,0 0 0,0 0-1,1-1 1,0 1 0,0 0 0,0 0 0,0-1-1,1 1 1,0 0 0,0-1 0,0 0-1,0 1 1,1-1 0,0 0 0,0 0 0,0 0-1,0-1 1,0 1 0,1-1 0,0 0 0,-1 0-1,1 0 1,1 0 0,-1-1 0,0 1-1,0-1 1,1 0 0,0-1 0,-1 1 0,7 1-1,13 2-549,1-1 0,0-1 0,-1-1 0,43-2-1,-43 0-1198</inkml:trace>
  <inkml:trace contextRef="#ctx0" brushRef="#br0" timeOffset="156699.09">2011 723 6611,'0'0'11216,"0"-3"-10381,0 3-818,0 0 0,0 0 1,0-1-1,0 1 0,0 0 1,0 0-1,-1 0 0,1-1 0,0 1 1,0 0-1,0 0 0,0 0 1,1 0-1,-1-1 0,0 1 1,0 0-1,0 0 0,0 0 0,0-1 1,0 1-1,0 0 0,0 0 1,0 0-1,0 0 0,0-1 0,1 1 1,-1 0-1,0 0 0,0 0 1,0 0-1,0 0 0,0-1 0,1 1 1,-1 0-1,0 0 0,0 0 1,0 0-1,1 0 0,-1 0 0,0 0 1,0 0-1,1 0 0,8 7 513,21 31 59,1 1-311,-26-35-258,0 0 0,1-1 0,-1 0 1,1 0-1,0 0 0,0-1 0,0 0 1,0 0-1,1-1 0,-1 1 0,0-1 1,1-1-1,-1 1 0,1-1 0,-1 0 1,1-1-1,-1 1 0,12-4 0,-2 0 59,0 0 1,0-1-1,-1-1 0,0 0 0,0-1 0,18-11 1,-3-3 391,-2-1 0,48-48 0,6-4 850,-82 74-1311,0-1-1,1 1 1,-1-1-1,1 1 1,-1 0-1,0-1 1,1 1-1,-1 0 1,1-1 0,-1 1-1,1 0 1,-1 0-1,1 0 1,-1-1-1,1 1 1,0 0-1,-1 0 1,1 0-1,-1 0 1,1 0-1,-1 0 1,1 0 0,-1 0-1,1 0 1,-1 0-1,1 1 1,-1-1-1,1 0 1,-1 0-1,1 0 1,-1 1-1,1-1 1,-1 0-1,1 0 1,-1 1-1,1-1 1,-1 0 0,1 1-1,-1-1 1,0 1-1,1-1 1,-1 1-1,0-1 1,1 0-1,-1 1 1,0 0-1,11 33-61,-4-12 88,-5-17-61,0-1 0,0 0-1,1 0 1,-1 0-1,1 0 1,0 0-1,1 0 1,-1-1 0,1 1-1,-1-1 1,1 0-1,0 0 1,0-1 0,0 1-1,1-1 1,-1 0-1,1 0 1,-1 0 0,1 0-1,-1-1 1,1 0-1,0 0 1,0 0-1,0-1 1,0 0 0,-1 0-1,1 0 1,0 0-1,0-1 1,0 1 0,0-1-1,-1-1 1,1 1-1,0-1 1,-1 1-1,1-1 1,5-4 0,9-7 145,0 0 0,-1-1 1,-1-1-1,0-1 0,-1 0 1,-1-1-1,0-1 0,16-26 1,-31 44-121,0 0 0,1-1 1,-1 1-1,0 0 0,1 0 0,-1 0 0,0 0 1,1 0-1,-1-1 0,0 1 0,1 0 1,-1 0-1,1 0 0,-1 0 0,0 0 1,1 0-1,-1 0 0,0 0 0,1 0 1,-1 0-1,0 0 0,1 1 0,-1-1 1,0 0-1,1 0 0,-1 0 0,0 0 0,1 0 1,-1 1-1,0-1 0,1 0 0,-1 0 1,0 1-1,0-1 0,1 0 0,-1 0 1,0 1-1,0-1 0,0 0 0,1 1 1,-1-1-1,0 0 0,0 1 0,0 0 1,16 22-33,-9-12 31,-2-5-29,1-1 0,-1 0 0,1-1 0,0 1 0,0-1-1,0 0 1,1-1 0,-1 0 0,1 0 0,0 0-1,0 0 1,0-1 0,0-1 0,0 1 0,1-1-1,-1 0 1,10 0 0,-6-1 29,-1 0-1,1-1 1,-1 0-1,1-1 1,-1 0 0,1-1-1,-1 1 1,0-2-1,0 0 1,-1 0 0,14-8-1,-5-1 250,-1 0-1,-1-1 1,-1 0-1,0-1 0,0-1 1,-2-1-1,17-25 1,-30 42-247,0 0-1,0 0 1,0 0 0,0 1 0,0-1 0,1 0 0,-1 0-1,0 0 1,0 0 0,0 1 0,0-1 0,0 0-1,0 0 1,0 0 0,0 0 0,1 0 0,-1 1 0,0-1-1,0 0 1,0 0 0,0 0 0,1 0 0,-1 0 0,0 0-1,0 0 1,0 0 0,0 0 0,1 0 0,-1 1-1,0-1 1,0 0 0,0 0 0,1 0 0,-1 0 0,0 0-1,0 0 1,0 0 0,0-1 0,1 1 0,-1 0-1,0 0 1,0 0 0,0 0 0,0 0 0,1 0 0,-1 0-1,0 0 1,0 0 0,0 0 0,0-1 0,1 1 0,-1 0-1,0 0 1,0 0 0,0 0 0,0 0 0,0-1-1,0 1 1,1 21-676,-2-17 493,1 7-849,0 0 0,-1-1-1,0 1 1,-4 13-1,-8 13-5595</inkml:trace>
  <inkml:trace contextRef="#ctx0" brushRef="#br0" timeOffset="157242.44">3569 1937 10901,'0'0'13702,"15"22"-12901,-15-20-337,0 2-224,0 0 64,0-2-304,-4-2-2785,-7 0-689,-2 0-3409</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53:30.437"/>
    </inkml:context>
    <inkml:brush xml:id="br0">
      <inkml:brushProperty name="width" value="0.05" units="cm"/>
      <inkml:brushProperty name="height" value="0.05" units="cm"/>
      <inkml:brushProperty name="color" value="#F6630D"/>
    </inkml:brush>
  </inkml:definitions>
  <inkml:trace contextRef="#ctx0" brushRef="#br0">94 12 5683,'0'0'13502,"8"-11"-10018,24 119-3220,16 44-128,-16-71-108,-17-45-3697</inkml:trace>
  <inkml:trace contextRef="#ctx0" brushRef="#br0" timeOffset="279.02">0 266 5010,'0'0'15746,"13"0"-14209,97-21-477,-19 2-2545,-28 14-6497</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53:41.057"/>
    </inkml:context>
    <inkml:brush xml:id="br0">
      <inkml:brushProperty name="width" value="0.05" units="cm"/>
      <inkml:brushProperty name="height" value="0.05" units="cm"/>
      <inkml:brushProperty name="color" value="#F6630D"/>
    </inkml:brush>
  </inkml:definitions>
  <inkml:trace contextRef="#ctx0" brushRef="#br0">111 225 3474,'0'0'11311,"-6"-16"-9590,-16-53-157,21 67-1341,0 0 1,1-1 0,-1 1-1,0 0 1,0 0 0,0 0-1,0 0 1,0 0 0,-1 0-1,1 0 1,0 0-1,-1 0 1,0 1 0,1-1-1,-1 1 1,0-1 0,-2 0-1,3 1-173,0 1 0,0 0-1,0 0 1,1 1 0,-1-1-1,0 0 1,0 0-1,0 0 1,0 1 0,0-1-1,0 0 1,1 1 0,-1-1-1,0 0 1,0 1-1,1-1 1,-1 1 0,0 0-1,0-1 1,1 1-1,-1 0 1,1-1 0,-1 1-1,1 0 1,-1 0 0,1-1-1,-1 2 1,-4 7-15,1-1 0,0 1 1,0 0-1,-3 17 0,2 3 2,1 0-1,1 1 0,2-1 0,1 1 0,5 38 0,-3-57-31,-1-1 1,1 1-1,1 0 1,0 0-1,1-1 1,0 0-1,0 0 0,1 0 1,1 0-1,9 13 1,-11-18-23,0 1 0,1-1 0,0-1 0,0 1 0,0 0 0,0-1 0,1 0 0,0-1 0,0 1 0,0-1 0,0 0 0,0 0 0,1-1 0,-1 0 0,1 0 0,0-1 0,12 2 0,-12-2-33,0-1 0,0 0 0,0 0 1,0-1-1,0 0 0,0 0 0,0 0 0,0-1 0,-1 0 0,1-1 0,10-4 0,-13 4 42,0 0 0,0 0 0,0 0 1,0-1-1,0 0 0,-1 1 0,1-1 0,-1-1 0,0 1 0,-1 0 0,1-1 0,-1 1 0,0-1 0,0 0 0,0 0 0,2-8 0,-1-2 26,0-1-1,-1 0 1,-1 0-1,-1 1 1,0-1-1,-1 0 1,0 0-1,-7-25 1,8 39-14,0 1 1,0-1 0,-1 1-1,1-1 1,-1 1-1,1-1 1,-1 1-1,1 0 1,-1-1-1,0 1 1,0 0 0,0-1-1,0 1 1,0 0-1,0 0 1,0 0-1,0 0 1,0 0-1,-1 0 1,1 0 0,0 1-1,-1-1 1,-1-1-1,1 3-2,1-1 0,0 1 0,0-1 0,0 1 0,0 0 1,0-1-1,0 1 0,0 0 0,1 0 0,-1 0 0,0 0 0,0 0 0,0 0 0,1 0 0,-1 0 0,1 0 0,-1 0 0,1 0 0,-1 0 0,1 0 0,0 0 0,-1 1 0,1-1 0,0 0 0,0 0 0,0 0 0,0 1 1,0-1-1,0 1 0,0 0-26,-1 0 0,1 0 0,-1 0-1,1 0 1,0 0 0,0-1 0,0 1 0,0 0 0,0 0 0,1 0 0,-1 0 0,0 0 0,1 0 0,0 0 0,-1-1 0,1 1 0,0 0 0,0-1 0,0 1 0,0 0 0,0-1 0,0 1 0,0-1 0,1 1 0,1 1 0,1-1-52,1-1 1,-1 1 0,0-1-1,1 0 1,-1 0-1,1-1 1,-1 1 0,1-1-1,-1 0 1,6 0 0,-8 0 52,0 0-1,-1 0 1,1 0 0,0-1 0,0 1 0,0 0 0,0-1 0,0 1 0,-1-1 0,1 0 0,0 1-1,0-1 1,-1 0 0,1 0 0,0 0 0,-1-1 0,1 1 0,-1 0 0,0 0 0,1-1-1,-1 1 1,0-1 0,0 1 0,0-1 0,0 1 0,0-1 0,0 0 0,0 0 0,-1 1 0,2-4-1,0-4 28,-1-1 0,0 1 0,0 0 0,-1-1 0,-1-9 0,1 1 24,0 16 14,0-1 0,0 1 0,-1 0-1,1 0 1,0-1 0,-1 1 0,0 0 0,1 0-1,-1 0 1,0 0 0,0 0 0,0 0 0,-1 0-1,1 0 1,0 0 0,-1 0 0,1 1 0,-1-1-1,0 0 1,1 1 0,-1-1 0,-4-1-1,3 1 43,-1 0-1,0 0 0,0 1 1,0 0-1,-1 0 0,1 0 1,0 0-1,0 0 0,0 1 1,-1 0-1,-6 0 0,10 1-74,-1-1 0,0 1 0,1-1 0,-1 1 0,1 0 0,-1 0 0,0 0 0,1 0 0,0 0-1,-1 0 1,1 0 0,0 0 0,-1 1 0,1-1 0,0 0 0,0 1 0,0-1 0,0 1 0,0-1 0,1 1 0,-1-1-1,0 1 1,1 0 0,-1-1 0,1 1 0,-1 2 0,-7 48 54,7-35-45,0 0 1,2 0-1,0 0 0,0 0 0,8 31 0,-7-42-13,0 0-1,0-1 1,1 1 0,0-1-1,0 0 1,0 0-1,0 0 1,1 0 0,0 0-1,0-1 1,0 0-1,0 0 1,1 0 0,0 0-1,0-1 1,0 1-1,0-1 1,0-1 0,1 1-1,7 2 1,-6-2-20,1-1 1,0 0-1,0 0 1,-1-1-1,1 0 1,0 0-1,0-1 1,0 0-1,0 0 1,0-1-1,10-2 1,-14 2 7,0 0 0,1-1 0,-1 0 0,0 1 0,0-1 0,0-1 0,0 1 0,0 0 0,-1-1 0,1 0 0,-1 0 0,0 0 0,0 0 0,0-1 0,0 1 0,0-1 0,-1 0 0,1 0 0,-1 0 0,0 0 0,1-4 0,4-17 35,-2 0 0,0 0 1,-2 0-1,-1-1 0,-1 1 1,-1-1-1,-6-44 0,4 52 146,-2 0-1,0 0 1,-1 0-1,0 0 0,-2 1 1,0 0-1,-1 0 1,0 1-1,-2 0 1,-14-20-1,24 36-159,0 0 0,0 0 0,-1 0 0,1 0 0,0 0 0,0-1 0,0 1 1,0 0-1,0 0 0,0 0 0,0 0 0,0 0 0,0 0 0,-1 0 0,1 0 0,0 0 0,0 0 0,0 0 0,0-1 0,0 1 0,0 0 1,-1 0-1,1 0 0,0 0 0,0 0 0,0 0 0,0 0 0,0 0 0,0 0 0,-1 0 0,1 0 0,0 0 0,0 0 0,0 0 0,0 1 1,0-1-1,0 0 0,-1 0 0,1 0 0,0 0 0,0 0 0,0 0 0,0 0 0,0 0 0,0 0 0,0 0 0,0 0 0,-1 1 0,1-1 1,0 0-1,0 0 0,0 0 0,-3 11 63,0 13-198,2 11 111,6 65 1,-3-87 11,0-1 0,1 1 1,1 0-1,0-1 1,0 0-1,2 0 0,-1 0 1,11 15-1,-10-17-13,1-1 1,0 0-1,0 0 0,1-1 0,0 0 1,1 0-1,16 12 0,-19-17-44,0 0 0,0 0 0,1 0 0,-1 0 0,0-1 0,1 0-1,0-1 1,-1 1 0,1-1 0,0-1 0,0 1 0,0-1 0,-1 0 0,11-2 0,-14 2 33,0-1 0,0 0 0,1 0 0,-1 0 0,0 0 0,0 0 0,0-1 0,-1 1 0,1-1 0,0 0 0,0 0 0,-1 0 0,0 0 0,1 0 0,-1-1 0,3-2 0,-1-1 7,-1 1 0,1-1 1,-1 0-1,-1 0 1,1-1-1,-1 1 1,3-10-1,-1-7 40,-1 0 1,-1-1-1,0-32 0,-2 44 3,1 1 109,-1-1 1,0 1 0,-1 0 0,0 0 0,-1 0 0,0 0 0,-1 0 0,0 0-1,-7-14 1,10 25-2,-1 2-145,0 0-1,0 0 1,0 1-1,0-1 1,0 1-1,1-1 1,-1 1-1,1-1 1,-1 1-1,1-1 1,0 1-1,0 0 1,1 4-1,-1-2-1,-1 20 29,1 0 0,2 0 1,0 0-1,8 30 0,-8-45-22,1 0 0,1 0 1,-1 0-1,2 0 0,-1-1 1,1 1-1,1-1 0,0 0 1,0-1-1,0 0 0,1 0 1,14 13-1,-18-19-30,-1 0-1,1 0 1,0 0-1,-1 0 1,1 0-1,0-1 1,0 1-1,0-1 1,0 0-1,0 0 1,1 0-1,-1 0 1,0 0-1,0-1 1,1 1-1,-1-1 1,0 0-1,1 0 1,-1-1-1,0 1 1,1 0-1,-1-1 1,0 0-1,6-2 1,-5 1 15,0-1 1,0 1 0,0-1 0,0 0 0,-1 0 0,1-1 0,-1 1 0,0-1-1,0 1 1,0-1 0,0 0 0,-1 0 0,1 0 0,-1-1 0,3-8-1,-1 0 35,0 0 1,-1 0-1,-1-1 0,0 1 0,-1-1 0,-1 1 0,0-1 0,0 0 0,-2 1 0,1-1 0,-2 1 0,0 0 0,-5-14 0,5 21 82,0 1 1,-1 0 0,1-1-1,-1 1 1,0 1-1,-7-7 1,8 8-48,2 2-48,1 16-186,0-12 186,-1 0-1,1 1 1,0-1-1,0 1 1,0-1-1,0 0 1,1 1-1,0-1 0,-1 0 1,1 1-1,0-1 1,1 0-1,-1 0 1,1 0-1,-1 0 1,1 0-1,0 0 0,2 3 1,19 17 65,2-2 1,32 24-1,-32-27-58,-2 1 0,41 42 0,-62-60-51,-1 0 1,0 0-1,0 0 1,0 0-1,0 0 1,0 1-1,0-1 1,0 0-1,-1 1 1,1-1-1,0 0 1,-1 1-1,1-1 1,-1 1-1,1-1 1,-1 1-1,0-1 1,0 1-1,0-1 1,0 1-1,0 0 1,0-1-1,0 1 1,0-1-1,0 1 1,-1-1-1,1 1 1,-1-1-1,1 1 1,-1-1-1,1 0 1,-1 1-1,0-1 1,0 0 0,0 1-1,0-1 1,0 0-1,0 0 1,0 0-1,0 0 1,0 0-1,-1 0 1,1 0-1,0 0 1,-1 0-1,1-1 1,0 1-1,-1 0 1,-2 0-1,-9 4-594,0 0 0,-1-1 1,0-1-1,-17 3 0,24-5 108,-90 10-7775,45-7 973</inkml:trace>
  <inkml:trace contextRef="#ctx0" brushRef="#br0" timeOffset="403.52">139 961 6835,'0'0'17718,"0"0"-17690,-1 0 0,1 0 0,0 0 0,0 0 0,-1 0 0,1 0 0,0 0 0,0 0 0,0 0 0,-1 0 0,1-1 0,0 1 0,0 0 0,-1 0 0,1 0 0,0 0 0,0 0 0,0-1 0,0 1 0,-1 0 0,1 0 0,0 0 0,0-1 0,0 1 0,0 0 0,0 0 0,0 0 0,-1-1 0,1 1 0,0 0 0,0 0 0,0-1 0,0 1 0,0 0 0,0 0 0,0-1 0,0 1 0,0 0 0,0 0 0,0-1 0,0 1 0,0 0 0,0 0 0,0 0 0,1-1 0,-1 1 0,0 0 0,0 0 0,0-1 0,0 1 0,0 0 0,0 0 0,1 0 0,-1-1 0,0 1 0,7-4 55,-1 1 0,1 0-1,0 0 1,0 0 0,0 1-1,14-3 1,-1 0 48,602-200 1603,-300 93-1504,-2-10-153,-306 115-267,-23 9-830,-24 11-654,23-8 811,-1-1 1,0-1-1,-15 3 0,-13-1-5429,13-5-3406</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53:38.227"/>
    </inkml:context>
    <inkml:brush xml:id="br0">
      <inkml:brushProperty name="width" value="0.05" units="cm"/>
      <inkml:brushProperty name="height" value="0.05" units="cm"/>
      <inkml:brushProperty name="color" value="#F6630D"/>
    </inkml:brush>
  </inkml:definitions>
  <inkml:trace contextRef="#ctx0" brushRef="#br0">0 1 2673,'0'0'14946,"0"0"-14883,1 0 1,-1 0-1,0 0 0,0-1 1,1 1-1,-1 0 0,0 0 1,0 0-1,0 0 1,1 0-1,-1 0 0,0 0 1,0 0-1,1 0 1,-1 0-1,0 1 0,0-1 1,1 0-1,-1 0 1,0 0-1,0 0 0,0 0 1,1 0-1,-1 0 1,0 0-1,0 1 0,0-1 1,0 0-1,1 0 0,-1 0 1,0 0-1,0 1 1,0-1-1,0 0 0,0 0 1,0 0-1,0 1 1,1-1-1,-1 0 0,0 0 1,0 1-1,0-1 1,0 0-1,0 0 0,0 1 1,0 16 132,2-1 0,0 1 0,1-1 0,0 1 0,2-1 0,0 0 0,12 26 0,6 5-156,34 49-1,-32-56 43,-9-7-680,-12-10-2772,-4-23 3230,0 1-1,0-1 1,0 0-1,0 0 1,0 0 0,0 1-1,0-1 1,0 0-1,0 0 1,0 1-1,0-1 1,0 0-1,0 0 1,0 0-1,0 1 1,0-1-1,0 0 1,0 0-1,0 1 1,0-1-1,-1 0 1,1 0-1,0 0 1,0 1-1,0-1 1,0 0 0,0 0-1,-1 0-140,1 0 141,0 1-1,0-1 1,0 0-1,-1 0 1,1 0-1,0 0 1,0 0-1,0 0 1,-1 0-1,1 0 1,0 1-1,0-1 1,0 0-1,-1 0 1,1 0-1,0 0 1,0 0 0,-1 0-1,1 0 1,0 0-1,0-1 1,0 1-1,-1 0 1,1 0-1,-12 0-5019</inkml:trace>
  <inkml:trace contextRef="#ctx0" brushRef="#br0" timeOffset="652.5">2 285 2817,'0'0'13553,"4"-3"-13217,-2 1-326,1 0-1,-1 0 1,1 1-1,0-1 1,0 1-1,0 0 1,0 0-1,0 0 1,0 0-1,0 1 1,0-1-1,0 1 1,5-1-1,50 4 88,-16 0-71,-41-3-26,15 0-181,-1 0 0,1-1-1,-1 0 1,25-6-1,-35 5 122,0 0-1,0 0 0,0-1 0,0 1 1,0-1-1,0 0 0,-1 0 0,0-1 1,1 1-1,-1-1 0,0 0 1,-1 0-1,1 0 0,-1-1 0,0 1 1,4-9-1,-3 4 224,0 0 0,-1-1 0,0 1 0,-1-1 0,0 1 0,-1-1 0,0 0 0,0 0 0,-2-19 0,1 18 2211,-1 23-1491,-2 8-862,0 1 0,1-1-1,2 0 1,0 1-1,2 20 1,-1-35-13,0-1 1,1 1 0,-1-1 0,1 1-1,0-1 1,0 0 0,1 0-1,-1 0 1,1 0 0,4 5 0,-4-7-8,-1 0 0,1-1 1,0 1-1,0-1 1,0 0-1,0 0 1,0 0-1,0 0 1,0-1-1,1 1 1,-1-1-1,1 0 1,-1 0-1,1 0 0,0 0 1,-1-1-1,5 1 1,-1 0-43,-1-1 0,0 0 0,0 0 1,0-1-1,0 0 0,0 0 0,0 0 1,0-1-1,0 1 0,-1-1 0,1-1 0,0 1 1,7-6-1,-7 4 25,-1-1 0,0 1 0,1-2 1,-1 1-1,-1 0 0,1-1 0,-1 0 1,0 0-1,-1 0 0,1-1 0,2-7 1,-2 1 383,0 0 1,-1-1 0,0 1 0,-1-1 0,0 1 0,-2-1 0,0-22 0,0 22 753,-1 6 656,-1 12-1042,-1 14-694,3-10-33,-1 11 67,1 1 0,1 0-1,1-1 1,1 1 0,0-1-1,11 33 1,65 114 360,-8-21-234,-53-90-103,-16-52-123,-2 1 1,1-1-1,0 1 0,-1 0 1,0-1-1,1 1 1,-1 0-1,-1 0 0,1-1 1,-1 1-1,1 0 0,-3 6 1,1-8-3,1-1 1,0 1 0,-1-1 0,1 0-1,-1 1 1,0-1 0,1 0 0,-1 0-1,0 0 1,0 0 0,0 0 0,0 0-1,0 0 1,0-1 0,0 1 0,0-1-1,0 0 1,0 1 0,-2-1 0,-47 1-673,38-1 399,-7 0-412,12 1 178,1 0 0,-1-1 0,1-1 1,0 1-1,-1-1 0,1-1 0,0 1 0,-9-4 0,-7-10-3749</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55:04.585"/>
    </inkml:context>
    <inkml:brush xml:id="br0">
      <inkml:brushProperty name="width" value="0.05" units="cm"/>
      <inkml:brushProperty name="height" value="0.05" units="cm"/>
      <inkml:brushProperty name="color" value="#F6630D"/>
    </inkml:brush>
  </inkml:definitions>
  <inkml:trace contextRef="#ctx0" brushRef="#br0">42 469 2369,'0'0'10938,"-4"-1"-10593,3 0-325,1 1 0,-1 0 1,0-1-1,1 1 1,-1 0-1,0 0 0,0 0 1,1-1-1,-1 1 1,0 0-1,0 0 0,1 0 1,-1 0-1,0 0 1,0 0-1,1 0 0,-1 1 1,0-1-1,1 0 1,-1 0-1,0 0 1,0 1-1,1-1 0,-1 0 1,0 1-1,1-1 1,-1 1-1,1-1 0,-1 1 1,1-1-1,-1 1 1,1-1-1,-1 1 0,1 0 1,-1-1-1,1 1 1,-1-1-1,1 1 0,-1 1 1,-7 38 288,8-39-306,-1 6 26,-1 27 30,2-33-56,0 0 0,0 0 0,0-1 0,0 1 0,0 0 0,0-1 0,0 1 0,0 0-1,1 0 1,-1-1 0,0 1 0,0 0 0,1-1 0,-1 1 0,0 0 0,1-1 0,-1 1 0,1-1 0,-1 1 0,1-1 0,-1 1 0,1-1 0,-1 1 0,1-1 0,-1 1 0,1-1 0,0 1 0,-1-1 0,1 0 0,0 0 0,-1 1 0,1-1 0,0 0 0,-1 0 0,2 0 0,1 1 9,1-1 0,-1 0-1,0 0 1,1-1 0,-1 1 0,0-1 0,0 1-1,1-1 1,-1 0 0,0 0 0,0-1 0,0 1 0,0 0-1,0-1 1,0 0 0,2-2 0,-3 1-15,0 1 0,0-1 0,0 0 0,-1 0 0,1 0 0,-1 0 0,0 0 0,0-1 0,0 1 0,0 0-1,-1-1 1,1 1 0,-1 0 0,0-1 0,0 1 0,0-4 0,0 4-27,0-1-1,0 0 1,0 1-1,-1-1 0,1 1 1,-1-1-1,0 1 1,0-1-1,0 1 1,-2-5-1,1 7 15,1-1 0,0 1 0,0 0 1,0 0-1,-1-1 0,1 1 0,-1 0 0,1 0 0,-1 0 0,1 0 0,-1 0 0,0 1 1,1-1-1,-1 0 0,0 1 0,0 0 0,0-1 0,1 1 0,-1 0 0,0 0 0,0 0 0,-3 0 1,5 0-48,-1 0 0,1 0 0,0 0 1,-1 1-1,1-1 0,0 0 0,-1 0 1,1 0-1,0 1 0,-1-1 0,1 0 1,0 0-1,-1 1 0,1-1 0,0 0 0,0 0 1,-1 1-1,1-1 0,0 0 0,0 1 1,0-1-1,-1 1 0,1-1 0,0 0 1,0 1-1,0-1 0,0 0 0,0 1 1,0-1-1,0 1 0,0-1 0,0 1 1,0 18-3451,0-11 1026,0 2-3369</inkml:trace>
  <inkml:trace contextRef="#ctx0" brushRef="#br0" timeOffset="851.83">420 238 2273,'0'0'18163,"-6"2"-17379,3 5-718,0-1 0,0 1 0,1 0 0,-1 0 0,2 0 0,-1 0 0,1 0 0,-1 10 0,1 64 296,2-51-277,-1 4-40,1 0 0,9 46 0,-8-67-36,1-1 1,1 1-1,0-1 0,0 0 1,1 0-1,1 0 1,0-1-1,1 0 1,11 16-1,-18-27-8,0 0-1,0 0 0,0 0 0,0 0 1,0 0-1,0 0 0,1 0 0,-1 1 1,0-1-1,0 0 0,0 0 0,0 0 1,0 0-1,0 0 0,0 0 0,0 0 1,0 0-1,0 0 0,0 0 0,1 0 1,-1 0-1,0 0 0,0 0 0,0 0 1,0 0-1,0 0 0,0 0 0,0 0 1,0 0-1,0 0 0,1 0 0,-1 0 1,0 0-1,0 0 0,0 0 0,0 0 1,0 0-1,0 0 0,0 0 1,0 0-1,0 0 0,1 0 0,-1 0 1,0 0-1,0 0 0,0 0 0,0 0 1,0-1-1,0 1 0,0 0 0,0 0 1,0 0-1,0 0 0,0 0 0,0 0 1,0 0-1,0 0 0,0 0 0,0 0 1,0-1-1,0 1 0,2-11 37,-2-18 30,0 27-64,-3-24-22,-1 2 0,-1-1 1,-1 0-1,-2 1 0,-16-37 0,3 4 20,-1-2-29,-25-80 54,44 124-15,-1 0-1,2-1 0,0 0 0,1 1 0,0-1 0,4-31 0,-2 43-6,0 0-1,1 0 1,-1 0-1,1 0 1,0 0-1,1 1 1,-1-1-1,1 1 1,-1-1-1,1 1 1,0 0-1,0 0 1,0 0-1,1 1 1,-1-1-1,1 1 1,-1 0-1,1 0 1,0 0-1,0 0 1,0 1-1,5-2 1,-1 0-9,1 0 0,-1 1 1,1 0-1,0 0 1,-1 1-1,1 1 1,0-1-1,0 1 1,16 2-1,-22 0-4,0-1 0,1 1 0,-1-1 0,0 1 0,0 0 0,0 0 1,0 0-1,-1 0 0,1 1 0,-1-1 0,1 1 0,-1 0 0,0-1 0,0 1 0,0 0 0,0 0 0,0 1 0,-1-1 0,1 0 0,-1 1 1,0-1-1,1 5 0,2 8-9,-1-1 0,0 0 0,0 29 0,-1-27-1,-2 0 1,-1 1 0,0-1 0,-1 0 0,0 0-1,-2 0 1,0 0 0,-1 0 0,0-1 0,-10 18-1,-20 30-192,-12 26-1245,45-97 1446,1-1 0,1 1 1,0-1-1,0 1 0,1-9 0,1 9 104,0 1 0,1-1-1,0 1 1,1-1 0,-1 1-1,1 0 1,0 0 0,6-6-1,-9 12-87,-1-1-1,1 1 1,-1-1-1,1 1 1,-1 0-1,1-1 0,-1 1 1,1 0-1,-1-1 1,1 1-1,-1 0 1,1 0-1,0 0 1,-1 0-1,1 0 0,-1 0 1,1-1-1,0 1 1,-1 1-1,1-1 1,0 0-1,-1 0 0,1 0 1,-1 0-1,1 0 1,0 0-1,-1 1 1,1-1-1,-1 0 1,1 0-1,-1 1 0,1-1 1,-1 1-1,1-1 1,-1 0-1,1 1 1,-1-1-1,1 1 1,13 19-51,-2 5 49,-1 1 0,11 40-1,-13-39-533,0-1 0,18 36 0,-24-56-272,1 0-1,-1-1 0,1 0 1,0 0-1,1 0 1,-1 0-1,1 0 0,0-1 1,0 0-1,0 0 1,12 6-1,12-3-6150</inkml:trace>
  <inkml:trace contextRef="#ctx0" brushRef="#br0" timeOffset="2718.76">883 419 4114,'0'0'13259,"-19"-9"-12314,-58-23-126,75 31-783,0 0 0,-1 0 0,1 0 1,0 1-1,0-1 0,0 1 0,-1 0 0,1-1 1,0 1-1,0 0 0,-1 0 0,1 1 0,0-1 1,-1 0-1,1 1 0,0-1 0,0 1 1,0 0-1,0 0 0,-1 0 0,1 0 0,0 0 1,0 0-1,-2 3 0,0-1-1,1 1 0,0 0-1,0 0 1,0 0 0,0 1 0,1-1 0,-3 9 0,2-7 8,-4 10-23,1 0 0,1 0 0,1 0 0,0 1 0,1-1 0,1 1 0,0 0 0,1 0 0,1 0 0,1 0 0,3 16 0,-4-29-26,1-1-1,0 0 1,0-1-1,0 1 0,0 0 1,1 0-1,-1 0 1,1-1-1,-1 1 1,1-1-1,0 1 1,0-1-1,0 1 1,0-1-1,1 0 1,-1 0-1,1 0 1,-1-1-1,1 1 1,0-1-1,-1 1 1,1-1-1,0 0 1,0 0-1,4 1 1,4 1-128,0-2 0,0 1 1,0-1-1,0 0 1,20-3-1,-28 2 82,0 0-1,0-1 1,1 1 0,-1-1 0,0 0 0,0 0-1,0-1 1,0 1 0,0 0 0,0-1-1,-1 0 1,1 0 0,0 0 0,-1 0-1,0 0 1,5-5 0,-3 2 31,0-1 0,0 0 0,-1 0 0,0 0 0,0 0 0,0-1 0,2-10 0,0-4 256,-1-1 0,-1 1 1,0-1-1,-2-24 0,0 25 208,-2-24 1256,1 45-1691,0 0 0,-1-1-1,1 1 1,0 0-1,0 0 1,0-1 0,0 1-1,0 0 1,0 0-1,0-1 1,-1 1 0,1 0-1,0 0 1,0 0 0,0-1-1,-1 1 1,1 0-1,0 0 1,0 0 0,0 0-1,-1 0 1,1-1-1,0 1 1,0 0 0,-1 0-1,1 0 1,0 0-1,0 0 1,-1 0 0,1 0-1,0 0 1,0 0 0,-1 0-1,1 0 1,0 0-1,-1 0 1,1 0 0,0 0-1,0 0 1,-1 0-1,1 1 1,0-1 0,0 0-1,0 0 1,-1 0-1,1 0 1,0 0 0,0 1-1,-1-1 1,1 0 0,0 0-1,0 0 1,0 0-1,0 1 1,-1-1 0,1 0-1,-11 14-64,7-2 52,1 0 0,0 1 1,1-1-1,0 0 1,1 1-1,1-1 1,1 22-1,-1-27-67,1 0-1,1 1 1,-1-1-1,1 0 1,0-1-1,0 1 1,1 0 0,0 0-1,0-1 1,1 0-1,0 0 1,0 0-1,0 0 1,10 10-1,-12-14-48,0-1 0,0 1 0,0 0-1,1 0 1,-1-1 0,0 0-1,1 1 1,0-1 0,-1 0 0,1 0-1,-1 0 1,1-1 0,0 1 0,0 0-1,-1-1 1,1 0 0,0 0 0,0 0-1,0 0 1,-1 0 0,1-1-1,0 1 1,0-1 0,-1 1 0,1-1-1,0 0 1,-1 0 0,1 0 0,-1-1-1,1 1 1,-1-1 0,0 1 0,1-1-1,-1 0 1,0 0 0,0 0-1,0 0 1,0 0 0,-1 0 0,1-1-1,-1 1 1,1 0 0,1-5 0,3-10 288,0-1 0,-1 0 1,-1-1-1,-1 1 1,2-32-1,-3-45 4034,-2 80-3148,0 14-612,-1 7-241,-2 29-275,-1-6 111,2 0-1,2 37 1,0-59-107,1-1 0,-1 0 1,1 1-1,1-1 0,-1 0 0,1 1 0,0-1 1,1 0-1,-1 0 0,1-1 0,0 1 1,1 0-1,0-1 0,-1 0 0,1 0 0,5 5 1,-6-8-39,-1 0 1,1 0-1,0 0 1,0 0-1,-1 0 1,1-1 0,0 1-1,0-1 1,1 0-1,-1 0 1,0 0 0,0 0-1,1 0 1,-1-1-1,0 1 1,1-1 0,-1 0-1,0 0 1,1 0-1,-1-1 1,0 1-1,1-1 1,-1 0 0,6-2-1,-4 1 55,-1-1 0,1 0 0,-1 0-1,0 0 1,0 0 0,0-1 0,0 1 0,-1-1-1,1 0 1,-1 0 0,0-1 0,0 1 0,0-1-1,-1 1 1,3-7 0,0-7 285,0 0-1,-1 0 1,-1 0-1,0-1 1,-1 0 0,-2 1-1,0-1 1,-3-30 0,2 48-183,1-1 1,0 1 0,0-1 0,-1 1 0,1 0 0,0-1 0,-1 1 0,1 0 0,-1-1 0,0 1 0,0 0 0,1 0 0,-1-1 0,0 1 0,0 0 0,0 0 0,0 0 0,0 0 0,0 0 0,0 0 0,-1 1 0,-1-2 0,0 1-3,1 0 1,-1 0-1,0 0 1,0 1-1,0-1 1,0 1-1,0 0 1,0 0 0,0 0-1,-4 1 1,6-1-47,1 1-1,-1-1 1,0 1 0,0-1 0,0 1 0,0-1 0,1 1 0,-1 0 0,0-1 0,1 1 0,-1 0 0,0-1 0,1 1 0,-1 0-1,1 0 1,0 0 0,-1 0 0,1 0 0,-1 0 0,1-1 0,0 1 0,0 0 0,0 0 0,-1 0 0,1 0 0,0 0 0,0 1-1,-1 35-43,2-28 43,-1 0-35,1 0 1,0 0 0,1 1 0,0-1-1,1-1 1,0 1 0,0 0 0,1-1-1,0 1 1,0-1 0,1 0 0,0-1-1,1 1 1,-1-1 0,1 0 0,1 0-1,-1-1 1,1 0 0,0 0 0,12 7-1,-11-8-225,0 0 1,0-1-1,1 0 0,-1 0 0,1-1 0,-1 0 0,1-1 0,0 0 0,0 0 0,0-1 0,0 0 0,1-1 0,10-1 0,-18 1 248,0 0 0,-1 0 1,1-1-1,0 1 1,0-1-1,0 0 0,-1 0 1,1 1-1,0-1 1,-1 0-1,1 0 0,-1 0 1,1-1-1,-1 1 1,0 0-1,1-1 0,-1 1 1,1-2-1,1-1 34,-1 0 1,0 0-1,0 0 0,0-1 0,0 1 0,-1 0 1,2-6-1,0-8 487,-1 0 1,-1-33-1,-1 48-395,0-119 4159,0 121-4027,2 2-251,-1-1 0,0 1 0,0-1 0,1 1 0,-1 0 1,0-1-1,0 1 0,0 0 0,0 0 0,0 0 0,0 0 0,0 0 0,0 0 0,0 0 0,0 0 0,-1 0 0,1 1 0,0-1 1,0 2-1,13 32 42,-11-27-37,17 50-395,16 74 0,-36-131 381,0-1-1,0 0 1,0 1 0,0-1 0,0 1-1,0-1 1,0 0 0,0 1-1,1-1 1,-1 1 0,0-1 0,0 0-1,0 1 1,0-1 0,1 0 0,-1 1-1,0-1 1,0 0 0,1 1-1,-1-1 1,0 0 0,0 1 0,1-1-1,-1 0 1,0 0 0,1 1 0,-1-1-1,1 0 1,-1 0 0,0 0-1,1 0 1,-1 1 0,1-1 0,9-10-71,6-23 184,4-39 119,1-7 328,-19 72-445,1 1 0,-1 0 0,1 0-1,1 1 1,-1-1 0,1 0 0,0 1 0,0 0 0,7-6 0,-11 10-100,1 0 0,0 1-1,0-1 1,0 0 0,0 1 0,1-1 0,-1 1-1,0-1 1,0 1 0,0 0 0,0 0 0,0-1 0,0 1-1,1 0 1,-1 0 0,0 0 0,0 0 0,0 0 0,0 0-1,1 1 1,-1-1 0,0 0 0,0 1 0,0-1-1,0 0 1,0 1 0,0-1 0,0 1 0,0 0 0,0-1-1,0 1 1,0 0 0,0 0 0,0-1 0,0 1 0,-1 0-1,1 0 1,0 0 0,-1 0 0,1 0 0,-1 0-1,2 2 1,2 5-8,1 0-1,-1 0 1,6 16-1,-10-24 11,51 133-1315,-50-131 1165,0 0 0,0-1 0,-1 1-1,1 0 1,1-1 0,-1 1 0,0-1 0,0 1 0,1-1-1,-1 1 1,0-1 0,1 0 0,-1 0 0,1 1-1,0-1 1,-1 0 0,1-1 0,0 1 0,0 0-1,0 0 1,0-1 0,-1 1 0,1-1 0,0 0 0,0 1-1,0-1 1,0 0 0,0 0 0,0 0 0,0-1-1,0 1 1,0 0 0,0-1 0,0 1 0,3-2-1,-1 0-170,1 0 0,0 0 0,-1-1 0,1 1-1,-1-1 1,0 0 0,0 0 0,0-1 0,0 1-1,-1-1 1,1 0 0,3-5 0,-2 0 364,0 1 1,-1-1-1,0 0 1,-1 0-1,0 0 0,0-1 1,2-10-1,-3 6 1039,-1 0-1,0 0 1,-1 1 0,-2-22-1,1 32-949,1 1 0,-1 0 1,0-1-1,0 1 0,0 0 0,0 0 0,0 0 0,0 0 0,-1 0 0,1 0 0,-1 0 1,1 0-1,-1 1 0,0-1 0,0 0 0,1 1 0,-1-1 0,0 1 0,0 0 0,-1 0 0,1 0 1,0 0-1,0 0 0,0 0 0,-1 1 0,1-1 0,0 1 0,-3-1 0,-5-1 38,0 1-1,0 0 0,0 1 1,-1 0-1,-14 3 0,22-3-163,0 1 0,0 0-1,0 0 1,0 1 0,0-1 0,0 1-1,0-1 1,1 1 0,-1 0 0,1 0-1,-1 0 1,1 1 0,0-1 0,-1 0-1,1 1 1,0-1 0,1 1 0,-1 0-1,0 0 1,1 0 0,0 0 0,-1 0 0,1 0-1,1 0 1,-2 4 0,-1 7-15,0 1-1,1-1 1,0 1 0,1 18 0,1-27-99,1 1 0,-1-1 1,1 0-1,0 1 0,0-1 1,1 0-1,0 1 0,0-1 1,0 0-1,1 0 0,0-1 1,0 1-1,1-1 0,-1 1 1,1-1-1,0 0 0,1 0 1,-1-1-1,1 1 1,0-1-1,0 0 0,0 0 1,0-1-1,1 1 0,0-1 1,0-1-1,0 1 0,0-1 1,0 0-1,0 0 0,0-1 1,1 1-1,-1-2 0,7 1 1,-10-1 73,-1 0-1,1-1 1,0 1 0,-1-1 0,1 0-1,-1 0 1,1 0 0,-1 0 0,1 0-1,-1-1 1,0 1 0,0-1 0,0 1-1,0-1 1,0 0 0,0 0 0,0 0 0,0 0-1,-1 0 1,1 0 0,-1 0 0,1-1-1,-1 1 1,0 0 0,0-1 0,0 1-1,1-5 1,2-5 88,-1-1 0,-1 0-1,0 1 1,1-19 0,0-10 567,-2 0 0,-2 0 0,-1 0 0,-3 1 0,-1-1 0,-2 1 0,-1 0 0,-21-54 0,23 87 141,2 16-649,0 15-249,2 3 145,2 0 1,0 0-1,2 0 1,1 0-1,1 0 1,2 0-1,0-1 1,2 1-1,12 29 1,-4-12-32,-11-29-207,1 0 1,0 0-1,1-1 0,1 0 1,0 0-1,1-1 0,0 0 1,16 19-1,-22-30-154,0 0 1,0-1-1,0 1 1,0-1-1,0 1 1,0-1-1,1 0 1,-1 0-1,1 0 1,-1 0-1,1 0 1,-1-1-1,1 1 1,-1-1-1,4 1 1,20-1-6458</inkml:trace>
  <inkml:trace contextRef="#ctx0" brushRef="#br0" timeOffset="3044.37">2512 388 10869,'0'0'12470,"-4"-1"-11833,-5-6-358,23 5-81,44 5 62,-29-1-114,8-1-154,-5 1-73,51-5 0,-76 3-290,0-1 0,0 0 1,-1 0-1,1-1 0,0 0 0,-1 0 0,1-1 0,-1 0 0,0 0 0,0 0 1,0-1-1,0 0 0,6-5 0,-11 7-145,1 0 1,-1 1 0,1-1-1,-1 0 1,0 0-1,0-1 1,0 1-1,0 0 1,0 0-1,-1 0 1,1 0-1,-1-1 1,1 1-1,-1 0 1,0-1 0,0 1-1,0 0 1,0-3-1,0-18-5569</inkml:trace>
  <inkml:trace contextRef="#ctx0" brushRef="#br0" timeOffset="3306.15">2792 227 1521,'0'0'17602,"-7"-2"-15518,-11-2-1593,11 4 1937,25 16-1076,29 19-603,22 18-277,-64-48-449,1 0 1,-1 0 0,0 1 0,0 0 0,0 0 0,-1 0 0,0 1 0,5 11 0,-8-16-19,0 1 0,0-1 0,0 1 0,0-1 0,0 1 0,-1 0 0,1-1 1,-1 1-1,1 0 0,-1 0 0,0-1 0,0 1 0,-1 0 0,1 0 0,0-1 0,-1 1 0,0 0 1,1-1-1,-1 1 0,0-1 0,-1 1 0,1-1 0,0 1 0,-1-1 0,1 0 0,-1 0 1,1 1-1,-1-1 0,0 0 0,0-1 0,0 1 0,0 0 0,-1 0 0,1-1 0,0 0 1,-1 1-1,1-1 0,-1 0 0,-3 1 0,-10 3-339,0-1 1,-1 0-1,0-1 0,0-1 1,-19 0-1,15-1-1051,3 1-2161</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55:26.270"/>
    </inkml:context>
    <inkml:brush xml:id="br0">
      <inkml:brushProperty name="width" value="0.05" units="cm"/>
      <inkml:brushProperty name="height" value="0.05" units="cm"/>
      <inkml:brushProperty name="color" value="#F6630D"/>
    </inkml:brush>
  </inkml:definitions>
  <inkml:trace contextRef="#ctx0" brushRef="#br0">1 1 15271,'0'0'6419</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55:19.007"/>
    </inkml:context>
    <inkml:brush xml:id="br0">
      <inkml:brushProperty name="width" value="0.05" units="cm"/>
      <inkml:brushProperty name="height" value="0.05" units="cm"/>
      <inkml:brushProperty name="color" value="#F6630D"/>
    </inkml:brush>
  </inkml:definitions>
  <inkml:trace contextRef="#ctx0" brushRef="#br0">13 512 3378,'0'0'14283,"-2"-8"-12727,-5-13-876,7 21-670,0 0 1,0 1-1,0-1 0,0 0 1,0 0-1,0 0 0,0 0 0,0 0 1,0 0-1,-1 0 0,1 0 0,0 0 1,0 0-1,0 0 0,0 0 1,0 0-1,0 0 0,0 1 0,0-1 1,0 0-1,0 0 0,0 0 0,0 0 1,0 0-1,-1 0 0,1 0 0,0 0 1,0 0-1,0 0 0,0 0 1,0 0-1,0 0 0,0 0 0,0 0 1,0 0-1,0 0 0,0 0 0,-1 0 1,1 0-1,0 0 0,0 0 1,0 0-1,0 0 0,0 0 0,0-1 1,0 1-1,0 0 0,0 0 0,0 0 1,0 0-1,0 0 0,0 0 1,0 0-1,-1 0 0,1 0 0,0 0 1,0 42 586,1-21-649,5 68 293,5 1 0,30 115 0,-40-196-234,2 3 6,0 0 1,0 0 0,9 21 0,-6-28-189,-3-14 162,-1-17 96,-2 24-88,1-46-39,-2 0 0,-2-1-1,-2 1 1,-15-62 0,5 54-38,-13-58 81,25 99 7,1 1 0,1-1-1,0 1 1,1-1 0,4-27 0,-3 40-30,-1 1 0,0-1 0,1 1 0,0 0 1,-1-1-1,1 1 0,0 0 0,0 0 0,-1-1 0,1 1 0,0 0 1,0 0-1,1 0 0,-1 0 0,0 0 0,0 0 0,0 1 0,1-1 1,-1 0-1,0 1 0,0-1 0,1 1 0,-1-1 0,1 1 0,-1-1 1,1 1-1,1 0 0,44-2-93,-34 2 227,-9 0-112,-1 1-1,1-1 1,-1 1 0,1-1 0,-1 1 0,1 0-1,-1 0 1,0 0 0,0 1 0,1-1 0,-1 1-1,0 0 1,0 0 0,-1 0 0,1 0 0,0 0-1,-1 1 1,1-1 0,-1 1 0,0 0 0,0 0 0,0 0-1,0 0 1,0 0 0,-1 0 0,1 0 0,-1 0-1,0 1 1,1 5 0,2 5-15,-2-1 0,0 1 0,0 0 0,-2 0 1,1 0-1,-3 18 0,0-23 23,0 0 1,0 0 0,-1 0-1,0 0 1,0-1 0,-1 1-1,0-1 1,-1 0 0,1 0-1,-2-1 1,-5 8-1,3-6-50,1 0 0,-1-1 0,-1 0 0,0-1 0,0 1 0,0-2 0,-1 1-1,-15 7 1,24-14 54,1 0-1,0 0 1,-1 0-1,1 0 0,-1 0 1,1 0-1,-1 0 1,1 0-1,-1 0 1,1 0-1,-1 0 0,1 0 1,-1 0-1,1-1 1,0 1-1,-1 0 1,1 0-1,-1 0 0,1-1 1,0 1-1,-1 0 1,1-1-1,0 1 0,-1 0 1,1-1-1,0 1 1,-1 0-1,1-1 1,0 1-1,0 0 0,-1-1 1,1 1-1,0-1 1,0 1-1,0-1 1,0 1-1,-1-1 0,1 1 1,0 0-1,0-1 1,0 1-1,0-1 1,0 1-1,0-1 0,0 1 1,0-1-1,1 1 1,-1-1-1,0 1 1,0 0-1,0-1 0,1 0 1,-1 0 19,0-1 1,0 1 0,0-1-1,0 1 1,0-1 0,1 1-1,-1 0 1,0-1 0,1 1-1,0 0 1,-1-1 0,1 1-1,-1 0 1,1 0-1,1-2 1,2 3-38,0 0 1,-1 0-1,1 1 0,0-1 1,0 1-1,-1 0 0,1 0 1,0 0-1,-1 0 1,1 1-1,-1 0 0,0-1 1,0 1-1,1 0 0,-1 1 1,0-1-1,-1 1 0,1-1 1,0 1-1,-1 0 0,1 0 1,-1 0-1,0 0 0,3 6 1,5 9-259,0 2 0,-2-1 0,9 28 0,-3-7-1608,-12-33 957,1-1 1,0 1-1,0-1 1,1 0 0,8 11-1,3-5-4131</inkml:trace>
  <inkml:trace contextRef="#ctx0" brushRef="#br0" timeOffset="1306.44">471 655 8404,'0'0'9217,"-19"-4"-8555,-58-7-264,74 12-384,1-1 0,-1 0 1,1 1-1,-1-1 1,0 1-1,1 0 1,-1 0-1,1 0 1,0 0-1,-1 0 1,1 0-1,0 1 1,0-1-1,0 1 0,0 0 1,0 0-1,0-1 1,0 1-1,0 0 1,1 1-1,-1-1 1,1 0-1,0 0 1,-1 1-1,1-1 0,0 0 1,0 1-1,1-1 1,-1 1-1,0 0 1,1 4-1,-2-3-4,-1 9-19,1 0 0,-1-1 0,2 2 0,0-1 0,1 0 0,2 24 0,-2-31 3,1-1 0,0 1 0,0 0-1,0 0 1,1-1 0,0 1 0,0-1 0,0 1 0,1-1 0,0 0-1,0 0 1,0 0 0,0 0 0,1-1 0,0 1 0,0-1 0,6 4-1,-7-5-26,0-1-1,0-1 1,0 1-1,0 0 0,1-1 1,-1 0-1,1 0 1,-1 0-1,1 0 0,-1 0 1,1-1-1,-1 1 1,1-1-1,-1 0 1,1 0-1,0-1 0,-1 1 1,1-1-1,-1 1 1,1-1-1,-1 0 0,1-1 1,-1 1-1,0-1 1,0 1-1,1-1 0,-1 0 1,0 0-1,-1 0 1,1 0-1,0-1 1,-1 1-1,1-1 0,-1 0 1,0 0-1,1 0 1,-1 0-1,1-4 0,2-2 30,-1-1 0,0 0 0,-1 0 0,-1 0 0,1 0 0,-1 0 0,0-21-1,-1-3 1089,-4-37 0,0 57-593,-1 16 107,-3 23 119,6-21-719,0 10-185,0 0 0,0 0 0,1 0 0,1 0 0,5 25 0,-6-36 135,1 0-1,1 0 0,-1 0 0,0 0 1,1 0-1,-1 0 0,1-1 0,0 1 1,0 0-1,0-1 0,0 0 0,0 1 1,1-1-1,-1 0 0,1 0 0,-1 0 0,1 0 1,0-1-1,0 1 0,0-1 0,0 0 1,0 0-1,0 0 0,0 0 0,0 0 1,0-1-1,0 1 0,1-1 0,-1 0 0,0 0 1,4 0-1,-3 0-42,0 1-1,0-1 1,0 0 0,-1-1-1,1 1 1,0-1-1,0 1 1,0-1 0,0 0-1,-1-1 1,1 1 0,0-1-1,-1 1 1,1-1 0,-1 0-1,0 0 1,0-1 0,0 1-1,0-1 1,0 1-1,0-1 1,0 0 0,-1 0-1,0 0 1,1-1 0,-1 1-1,0 0 1,-1-1 0,1 1-1,1-7 1,3-7 792,-2 1 1,0-1-1,0 0 1,-2 0-1,0-1 0,-1 1 1,-2-24-1,1 27-513,-15 38 13,12-8-193,1 0 0,0 0-1,1 0 1,0 1 0,2-1 0,3 25 0,-3-36-65,0-1 0,1 0 1,-1 0-1,1 0 0,1 0 1,-1 0-1,0 0 0,1-1 0,0 1 1,-1-1-1,2 1 0,-1-1 1,0 0-1,0-1 0,1 1 1,0 0-1,0-1 0,-1 0 1,1 0-1,0 0 0,1 0 1,6 1-1,-7-1-19,0-1 1,-1 0-1,1 0 0,0 0 0,0-1 1,0 1-1,1-1 0,-1 0 1,0 0-1,0-1 0,0 1 1,0-1-1,0 0 0,0 0 0,-1 0 1,1 0-1,0-1 0,0 0 1,-1 0-1,1 0 0,-1 0 1,0 0-1,1-1 0,4-4 0,-3 1 110,-1 0 0,-1 0 0,1 0 0,-1 0 0,0-1 0,0 1 0,-1-1 0,0 0 0,0 0-1,1-12 1,-1 3 536,-1 0 1,-1-1-1,-3-25 0,-2 20 305,5 21-793,-1 0 0,1 0 0,0 0 0,0 0 0,-1 1 0,1-1 0,-1 0-1,1 0 1,-1 0 0,1 1 0,-1-1 0,1 0 0,-1 1 0,1-1 0,-1 0 0,0 1-1,0-1 1,1 1 0,-1-1 0,0 1 0,-1-1 0,0 14-318,2-1 196,0 1 1,0 0 0,1-1-1,1 1 1,0-1 0,0 0-1,2 1 1,-1-1 0,9 18-1,-9-25-111,-1-1-1,0 0 1,1 0-1,0 1 1,0-2 0,0 1-1,1 0 1,-1-1-1,1 1 1,0-1-1,0 0 1,0 0-1,0-1 1,0 1-1,1-1 1,-1 0 0,1 0-1,-1-1 1,1 1-1,0-1 1,0 0-1,0 0 1,0 0-1,-1-1 1,1 0-1,0 0 1,8-1 0,-10 0 154,-1 1 1,0-1-1,0 0 1,1 0 0,-1 0-1,0-1 1,0 1 0,0-1-1,0 1 1,-1-1-1,1 1 1,0-1 0,-1 0-1,1 0 1,-1 0 0,1 0-1,-1 0 1,0 0 0,0 0-1,0 0 1,0 0-1,0-1 1,-1 1 0,1 0-1,0-4 1,3-10 316,-1-1 0,1-25 1,-3 29 112,1-19 565,-2 23-583,0-1 0,1 0 0,0 1 0,0-1 0,1 1 0,5-16 0,-7 25-416,1 0-1,-1 0 0,0 0 1,0 0-1,1-1 1,-1 1-1,0 0 0,1 0 1,-1 0-1,0 0 1,1 0-1,-1 0 0,0 0 1,1 0-1,-1 1 1,0-1-1,0 0 0,1 0 1,-1 0-1,0 0 0,1 0 1,-1 0-1,0 1 1,0-1-1,1 0 0,-1 0 1,0 0-1,0 1 1,1-1-1,-1 0 0,0 0 1,0 0-1,0 1 1,0-1-1,1 0 0,-1 1 1,0-1-1,0 0 1,0 0-1,0 1 0,0-1 1,0 1-1,8 12-54,10 27-1251,21 79-1,-39-119 1181,0 1-1,0 0 1,0 0-1,0 0 1,1-1-1,-1 1 0,0 0 1,1 0-1,-1-1 1,0 1-1,1 0 1,-1-1-1,1 1 1,-1 0-1,1-1 1,-1 1-1,1-1 1,-1 1-1,1-1 0,0 1 1,-1-1-1,2 1 1,-2-1 88,1 0 0,0 0-1,-1 0 1,1-1 0,-1 1 0,1 0 0,-1-1 0,1 1 0,-1 0-1,1-1 1,-1 1 0,1-1 0,-1 1 0,0 0 0,1-1 0,-1 1 0,1-1-1,-1 0 1,0 1 0,0-1 0,1 0 0,13-37 149,-8 13 261,21-62 1460,-23 78-1529,0 0 0,1 1 0,0-1 0,0 1 0,1 0 0,-1 0 0,10-8 0,-15 16-289,0-1 0,0 1 0,1 0 0,-1-1 1,0 1-1,0 0 0,1 0 0,-1-1 0,0 1 0,1 0 0,-1 0 0,0 0 1,1-1-1,-1 1 0,0 0 0,1 0 0,-1 0 0,0 0 0,1 0 1,-1 0-1,1 0 0,-1 0 0,0-1 0,1 2 0,-1-1 0,1 0 0,-1 0 1,0 0-1,1 0 0,-1 0 0,1 0 0,-1 0 0,0 0 0,1 1 1,-1-1-1,0 0 0,1 0 0,-1 0 0,0 1 0,1-1 0,-1 0 0,0 0 1,0 1-1,1-1 0,-1 0 0,0 1 0,0-1 0,0 0 0,1 1 1,-1 0-1,6 18-211,-5-17 269,6 34-103,-5-22-411,1 0-1,0-1 0,1 1 0,1-1 1,0 0-1,8 16 0,-11-27 31,0 0 0,0 0 1,0 0-1,0-1 0,0 1 0,1-1 0,-1 1 0,0-1 0,1 0 0,-1 0 0,1 0 1,-1 0-1,1 0 0,0-1 0,-1 1 0,1-1 0,-1 0 0,1 0 0,0 0 0,-1 0 1,1 0-1,3-1 0,-6 1 313,31 0-5253</inkml:trace>
  <inkml:trace contextRef="#ctx0" brushRef="#br0" timeOffset="2069.14">1530 589 4882,'0'0'12014,"-7"-17"-10339,-22-49-373,28 64-1263,1 1 0,-1-1-1,0 1 1,0 0 0,0-1-1,0 1 1,-1 0 0,1 0 0,0 0-1,0 0 1,-1 0 0,1 0 0,-1 0-1,1 0 1,-1 0 0,1 1-1,-1-1 1,1 1 0,-1-1 0,1 1-1,-1 0 1,0-1 0,1 1 0,-1 0-1,0 0 1,1 0 0,-1 0 0,0 0-1,1 1 1,-1-1 0,-2 1-1,-6 0 94,8-1-125,-1 1 0,1-1-1,-1 0 1,1 1-1,-1-1 1,1 1-1,-1 0 1,1 0-1,-1 0 1,1 0 0,0 0-1,0 0 1,0 1-1,-1-1 1,1 1-1,0-1 1,1 1 0,-3 2-1,0 1 3,1-1 0,0 1 0,0 0 0,0 0 0,1 0 1,0 0-1,-3 11 0,0 1-16,2 1 1,0 0 0,1 0-1,1 22 1,1-36-83,0 0 1,1 0-1,-1 0 1,1 0-1,0 0 1,0 0-1,1-1 1,-1 1-1,1 0 1,-1-1-1,1 1 1,0-1-1,1 0 1,-1 1-1,1-1 1,-1 0-1,1-1 1,0 1-1,0 0 1,0-1-1,6 5 1,-4-5-120,0 1-1,0-1 1,0 0 0,0 0-1,0 0 1,0-1 0,0 0 0,1 0-1,-1 0 1,0-1 0,1 1-1,-1-1 1,0-1 0,1 1 0,-1-1-1,6-1 1,-8 1 206,0-1 0,0 1 1,0-1-1,0 0 0,0 0 0,0 0 0,0-1 1,-1 1-1,1-1 0,-1 1 0,1-1 0,-1 0 1,0 0-1,0 0 0,0 0 0,-1 0 0,1 0 1,-1-1-1,0 1 0,0 0 0,0-1 0,1-5 1,2-9 304,-1 0 1,1-35 0,-3 12 570,-2 1 0,-1 0-1,-3 0 1,0 0 0,-3 1 0,-22-66 0,24 91 267,6 26-707,0 1-670,0 8 168,-1 9 82,2 1-1,1-1 1,7 39 0,2-21 96,-7-23-167,1 0 0,2 0 0,0 0 0,2-1 0,12 26 0,-19-48 12,-1 0 1,0 0-1,1 0 0,-1 1 1,1-1-1,0 0 0,0-1 1,0 1-1,0 0 1,0 0-1,0-1 0,0 0 1,0 1-1,0-1 0,1 0 1,-1 0-1,1 0 0,-1 0 1,1 0-1,-1-1 1,1 1-1,-1-1 0,1 0 1,0 0-1,-1 0 0,1 0 1,-1 0-1,1 0 0,0-1 1,-1 1-1,1-1 0,-1 0 1,1 1-1,3-3 1,0 0 67,1 0 0,-1-1 0,0 0 0,1 0 1,-2-1-1,1 0 0,0 0 0,-1 0 0,0 0 1,8-12-1,-8 8 2,1 0 0,-2 0 0,1-1 1,-1 0-1,-1 1 0,0-1 0,0-1 1,1-13-1,-1-6 897,-1-47-1,-2 53 50,0 23-797,0 7-572,0 0 411,1 0 0,0 1 1,0-1-1,1 0 0,-1 0 0,1 0 0,1 0 0,-1-1 0,1 1 1,0-1-1,0 1 0,7 7 0,6 7 65,34 32 1,-10-11-12,-28-28-106,-8-10-47,0 0 0,0 1 0,-1-1 0,0 1-1,1 0 1,-2 0 0,1 0 0,0 1 0,-1-1 0,0 1 0,0-1 0,2 6 0,-5-10 27,1 1 0,-1 0 1,1 0-1,-1-1 0,0 1 0,1 0 0,-1-1 1,0 1-1,1-1 0,-1 1 0,0-1 0,0 1 1,1-1-1,-1 1 0,0-1 0,0 0 0,0 0 1,0 1-1,0-1 0,0 0 0,1 0 1,-1 0-1,0 0 0,0 0 0,0 0 0,0 0 1,0 0-1,-1-1 0,-3 1-109,-107 4-3159,37-4-2540,75 0 5833,-55 0-9005</inkml:trace>
  <inkml:trace contextRef="#ctx0" brushRef="#br0" timeOffset="2691.41">2267 403 4994,'0'0'15743,"3"-3"-14691,-2 3-1031,-1-1 0,1 0 1,-1 1-1,1-1 1,-1 1-1,1-1 1,-1 1-1,1 0 0,-1-1 1,1 1-1,0 0 1,-1-1-1,1 1 1,0 0-1,-1-1 0,1 1 1,0 0-1,0 0 1,-1 0-1,1 0 1,0 0-1,0 0 0,-1 0 1,1 0-1,0 0 1,-1 0-1,1 0 0,0 0 1,0 1-1,1 1-13,0 0-1,0 0 0,0 0 0,-1 0 0,1 0 1,-1 0-1,1 1 0,-1-1 0,1 4 1,21 45 189,-14-30-127,0 0 0,2 0-1,0 0 1,1-2 0,19 24 0,-29-41-74,0 1 0,1 0-1,0-1 1,0 1 0,0-1 0,0 0 0,0 0 0,0 0 0,0-1-1,1 1 1,-1-1 0,1 0 0,-1 0 0,1 0 0,-1 0 0,1 0-1,0-1 1,-1 0 0,1 1 0,0-1 0,-1-1 0,1 1 0,0-1-1,-1 1 1,1-1 0,4-2 0,-2 1 17,0-1 1,0 0-1,0 0 0,-1-1 1,1 1-1,-1-1 0,0-1 1,0 1-1,0-1 0,-1 1 1,0-1-1,0-1 0,6-9 1,-4 4-14,0-1 1,-1 0 0,-1 0 0,0-1 0,0 1 0,-1-1-1,1-15 1,-1-12-197,-1-39 0,-2 58 104,-3 7-167,-5 12-1274,7 2 1412,0 1-1,0-1 1,0 1-1,1 0 1,-1 0-1,0-1 1,0 1-1,0 0 1,1 0-1,-1 0 1,1 0-1,-1 0 1,1 0-1,-1 0 1,1 0-1,-1 0 1,1 0-1,0 0 1,-1 0-1,1 1 1,-2 8-738,1 0 0,0 0 1,1 0-1,0 1 0,0-1 0,1 0 1,3 13-1,13 10-4322</inkml:trace>
  <inkml:trace contextRef="#ctx0" brushRef="#br0" timeOffset="4212.55">2905 401 8340,'0'0'12806,"-11"-9"-12342,2 3-422,0 0 0,0 0 0,-15-6 0,23 11-36,-1 1 0,0 0 0,0 0-1,1 0 1,-1 0 0,0 0 0,1 0 0,-1 0 0,0 0 0,0 1 0,1-1-1,-1 1 1,0-1 0,1 1 0,-1 0 0,1 0 0,-1 0 0,1-1 0,-1 1-1,1 1 1,0-1 0,-1 0 0,1 0 0,-2 3 0,-25 35 111,26-34-106,-5 5-15,2 2 1,-1-1-1,2 1 0,-1-1 1,2 1-1,-1 0 0,2 1 1,-1-1-1,2 0 1,0 1-1,0-1 0,1 1 1,3 22-1,-2-33-43,0 0-1,0 0 0,0 0 1,1-1-1,-1 1 1,0 0-1,1 0 1,-1-1-1,1 1 1,-1-1-1,1 1 1,0-1-1,0 1 1,0-1-1,0 0 1,0 0-1,0 0 1,0 0-1,0-1 0,0 1 1,0 0-1,0-1 1,1 0-1,-1 1 1,0-1-1,4 0 1,-1 0 34,0 1 0,0-1 0,0 0 0,0 0 0,0-1 0,0 0 1,0 0-1,-1 0 0,1 0 0,0-1 0,7-3 0,-7 1 44,0 0 0,-1 0-1,0 0 1,0 0 0,0-1 0,0 0 0,-1 0-1,0 0 1,0 0 0,0 0 0,0-1 0,-1 1-1,0-1 1,0 0 0,-1 1 0,2-12 0,1-9 622,-2 0 0,-2-42 0,0 37 546,-14 44-1482,11-5 244,1 0 0,0 0 0,0 1-1,1-1 1,0 0 0,1 1 0,0-1 0,1 13 0,0-17-141,-1 1 0,1 0 0,0 0-1,0-1 1,0 1 0,1 0 0,0-1 0,0 0 0,0 1 0,0-1 0,0 0 0,1 0 0,0 0 0,0 0 0,6 5-1,-7-7 2,0 0 0,-1-1-1,1 1 1,0-1-1,0 0 1,0 0-1,1 1 1,-1-1 0,0-1-1,0 1 1,0 0-1,1 0 1,-1-1-1,0 0 1,1 1 0,-1-1-1,1 0 1,-1 0-1,0 0 1,1 0-1,-1-1 1,1 1 0,-1-1-1,0 1 1,3-2-1,-2 0 170,-1 0 0,1 0 0,-1 0 0,1 0 1,-1-1-1,0 1 0,0-1 0,0 1 0,0-1 0,0 0 0,-1 0 0,1 0 0,-1 0 0,0 0 0,1 0 0,0-7 0,5-26 339,0 0 0,1-61 0,-7-69 3464,-1 113-654,-2 117-3260,1-11 158,5 59 0,-2-98-71,0 0 0,0 0 1,1 0-1,1-1 0,0 1 0,1-1 1,1 0-1,0-1 0,10 17 0,-15-27-19,1 1 0,0-1 0,-1 0 0,1 0-1,1 0 1,-1 0 0,0 0 0,0 0-1,1 0 1,-1-1 0,1 1 0,-1-1 0,1 0-1,0 1 1,-1-1 0,1-1 0,0 1 0,0 0-1,0-1 1,0 1 0,0-1 0,0 0 0,0 0-1,0 0 1,-1 0 0,1-1 0,0 1-1,5-2 1,-2 0 73,0-1 0,0 1 0,-1-1 0,1 0 0,-1 0 0,0-1 0,0 0 0,0 0 0,-1 0 0,1 0 0,-1-1 0,6-7 0,-3 2 54,-1 0 1,0-1-1,0 1 0,-1-1 0,-1-1 0,0 1 1,4-18-1,-4 7 415,-1-1 0,-1 0 0,-1-24 1,-1 47-490,0 0 0,0 0 0,0 0 1,0 0-1,-1 0 0,1 0 0,0 0 1,0-1-1,-1 1 0,1 0 0,0 0 1,0 0-1,0 0 0,-1 0 0,1 0 0,0 0 1,0 0-1,-1 0 0,1 0 0,0 1 1,0-1-1,0 0 0,-1 0 0,1 0 1,0 0-1,0 0 0,0 0 0,-1 0 1,1 0-1,0 1 0,0-1 0,0 0 1,0 0-1,0 0 0,-1 0 0,1 1 1,0-1-1,0 0 0,0 0 0,0 0 1,0 1-1,0-1 0,0 0 0,0 0 0,0 0 1,-1 1-1,-7 9-73,5-2 84,0 0-1,1-1 0,0 1 0,0 0 1,1 0-1,0 0 0,1 0 1,0 0-1,0 1 0,1-1 1,1 9-1,-1-12-65,0 1 0,0-1 0,1 0 0,-1 0 0,1 0 1,0 0-1,1 0 0,-1 0 0,1-1 0,0 1 0,0-1 0,1 1 0,-1-1 0,1 0 1,0-1-1,0 1 0,7 4 0,-8-6-54,1 0-1,0 0 1,-1 0-1,1 0 1,0-1 0,0 1-1,0-1 1,0 0 0,1-1-1,-1 1 1,0-1 0,0 1-1,0-1 1,1 0 0,-1-1-1,0 1 1,0-1 0,0 0-1,0 0 1,6-2 0,-4 0 107,-1 0 1,0 0-1,0-1 1,0 1 0,-1-1-1,1 0 1,-1-1-1,0 1 1,0-1 0,-1 1-1,1-1 1,-1 0 0,4-8-1,-2 1 392,-1 0-1,-1 0 0,1 0 1,-2 0-1,0-1 0,0 1 1,-1-1-1,0 1 0,-2-17 1,1 27-247,0 1 49,0 16-670,1-6 339,1 1-1,0-1 0,0 1 1,1-1-1,0 0 0,1 0 1,0 0-1,9 14 0,-11-20-44,0 1 1,1-1-1,-1 0 0,1 0 0,0 0 1,0 0-1,0 0 0,1-1 0,-1 1 0,6 2 1,-7-4 55,0 0 1,0-1-1,1 1 0,-1 0 1,0-1-1,1 0 1,-1 1-1,0-1 1,1 0-1,-1 0 1,1 0-1,-1-1 1,0 1-1,1 0 1,-1-1-1,0 0 0,0 1 1,1-1-1,2-2 1,-1 0 126,0 0 0,-1 0 1,1 0-1,-1 0 0,1 0 0,-1-1 0,0 0 1,4-6-1,22-40 564,-22 37-137,-6 10-269,2 0 192,-1-1 0,0 0 0,0 1 0,-1-1 0,1 0 0,-1 0-1,0 0 1,1-8 0,-2 11-255,3 22-676,-2-16 393,0-1 0,0 1 0,0-1 0,1 0 0,0 1 0,0-1 0,0 0 1,0 0-1,6 6 0,-7-8-101,1-1 1,-1 1-1,1 0 1,0-1-1,0 0 1,0 1-1,0-1 1,0 0-1,0 0 1,0 0-1,1 0 1,-1 0-1,0-1 1,0 1-1,1-1 1,-1 1-1,1-1 0,-1 0 1,0 0-1,4 0 1,-4-1 279,-1 1 1,0-1-1,0 1 0,0-1 0,0 1 1,1-1-1,-1 0 0,0 0 0,0 1 1,0-1-1,0 0 0,-1 0 1,1 0-1,0 0 0,0 0 0,0 0 1,-1 0-1,1 0 0,0-1 1,-1 1-1,1 0 0,-1 0 0,0 0 1,1-1-1,-1 1 0,0 0 0,0-1 1,0-1-1,3-43 524,-4 37-191,1 3 169,0 0 1,0 0-1,-1 0 0,0-1 1,-1 1-1,1 0 1,-4-9-1,4 14-420,1 0 1,-1-1-1,0 1 1,0 0-1,1 0 0,-1-1 1,0 1-1,0 0 1,0 0-1,0 0 0,-1 0 1,1 0-1,0 0 1,0 0-1,0 1 1,-1-1-1,1 0 0,0 1 1,-1-1-1,1 1 1,-1-1-1,1 1 0,-1-1 1,1 1-1,-1 0 1,1 0-1,-1 0 0,1 0 1,-1 0-1,1 0 1,-1 0-1,1 1 1,0-1-1,-1 1 0,1-1 1,-1 1-1,1-1 1,-2 2-1,1-1-68,1 0 0,-1 0 0,0 1 0,0-1 0,1 1 0,-1 0 0,1-1 1,-1 1-1,1 0 0,0 0 0,0 0 0,0 0 0,0 0 0,0 0 0,0 0 0,1 0 0,-1 0 0,0 0 0,1 1 0,0 1 0,-4 49 47,4-52-46,0 9 6,0-1-1,1 0 0,0 0 0,0 0 0,1 1 0,0-1 0,0-1 0,1 1 0,6 11 1,-7-16-176,1 0 1,-1 0 0,1-1-1,0 1 1,0-1 0,0 0-1,0 0 1,1 0 0,0 0-1,-1-1 1,1 1 0,0-1 0,0 0-1,0 0 1,0-1 0,1 1-1,-1-1 1,0 0 0,1 0-1,-1 0 1,8 0 0,22 0-3240,7-1-1340</inkml:trace>
  <inkml:trace contextRef="#ctx0" brushRef="#br0" timeOffset="4462.29">4248 23 9172,'0'0'14978,"1"1"-14437,40 90 229,-26-60-1026,-1 1 0,-1 0 0,-1 1 1,12 61-1,-23-65-5454</inkml:trace>
  <inkml:trace contextRef="#ctx0" brushRef="#br0" timeOffset="4976.02">4248 226 6067,'0'0'10458,"6"0"-9719,48 9-646,-28-4-864,-1-1 0,30 0 0,-49-3 632,0-2-1,0 1 0,0-1 1,0 0-1,0 0 1,-1 0-1,1-1 0,0 0 1,0 0-1,-1-1 1,1 1-1,-1-1 1,0 0-1,0-1 0,8-7 1,-8 7 429,-1-1-1,1-1 1,-1 1 0,-1 0 0,1-1-1,-1 0 1,0 0 0,0 0 0,2-8 0,-4 10 833,0-1 0,0 0 0,0 0 1,-1 0-1,0-8 0,0 10 171,-5 16-1022,-4 13-178,-11 39 0,18-56-150,0 0 1,1 1-1,0-1 1,1 0-1,-1 0 0,2 1 1,0-1-1,2 14 1,-2-21-44,1 1 1,-1-1 0,1 0 0,-1 0 0,1 0-1,0 0 1,0 0 0,0 0 0,0 0 0,0-1 0,0 1-1,0-1 1,1 0 0,-1 1 0,0-1 0,1 0-1,-1 0 1,1 0 0,0-1 0,-1 1 0,1-1 0,-1 1-1,1-1 1,0 0 0,-1 0 0,5-1 0,-3 2 64,0-1 1,1 0 0,-1 0 0,0-1-1,1 1 1,-1-1 0,0 0 0,0 0-1,0 0 1,0-1 0,0 0 0,0 1-1,0-1 1,0-1 0,6-4 0,-6 2 101,0-1-1,0 0 1,-1 0 0,0 0 0,0-1-1,0 1 1,-1-1 0,0 1 0,0-1-1,0 0 1,0-7 0,0-10 653,-2-44-1,0 65-697,0-1 0,-1 0 0,1 0 0,-1 1 0,0-1 1,0 1-1,-1-1 0,1 0 0,-1 1 0,1 0 0,-1-1 0,0 1 0,-3-4 0,3 6-37,1-1 1,0 1-1,-1 0 0,1 0 1,-1-1-1,0 1 0,1 0 0,-1 0 1,0 1-1,0-1 0,1 0 0,-1 0 1,0 1-1,0-1 0,0 1 0,0 0 1,0 0-1,0-1 0,0 1 1,0 0-1,0 1 0,0-1 0,0 0 1,0 1-1,1-1 0,-1 1 0,-3 1 1,3-2-90,1 1 1,0 0-1,0 0 0,-1 0 1,1 0-1,0 0 0,0 0 1,0 0-1,0 0 1,0 0-1,1 0 0,-1 0 1,0 1-1,0-1 1,1 0-1,-1 1 0,1-1 1,-1 0-1,1 1 1,0-1-1,0 1 0,-1 1 1,0 38-3683,1-29 1649,0 12-4355</inkml:trace>
  <inkml:trace contextRef="#ctx0" brushRef="#br0" timeOffset="7045.66">5114 145 10741,'0'0'12715,"-16"-9"-12445,-1-1-230,-34-13 0,50 22-37,-1 1 1,1 0 0,-1-1-1,1 1 1,-1 0 0,1 0-1,-1 0 1,0 0 0,1 0-1,-1 1 1,1-1 0,-1 0-1,1 1 1,-1-1 0,1 1 0,-1-1-1,1 1 1,-1 0 0,1 0-1,0 0 1,-1 0 0,1 0-1,0 0 1,0 0 0,0 0-1,0 0 1,-2 2 0,0 3-5,-1-1 1,1 1-1,0 0 1,-4 11-1,4-10-9,0 1-65,0 0 0,0 0 1,1 1-1,0-1 0,0 1 0,1-1 0,1 1 0,-1-1 0,1 1 0,1 0 0,0 8 0,0-15-8,-1 0-1,1 0 0,0-1 1,-1 1-1,1 0 1,0-1-1,0 1 0,0-1 1,0 1-1,1-1 0,-1 1 1,0-1-1,0 0 1,1 1-1,-1-1 0,1 0 1,-1 0-1,1 0 1,0 0-1,-1 0 0,1-1 1,0 1-1,-1 0 1,1-1-1,0 1 0,2-1 1,6 2-361,0-1 0,1 0 1,16-1-1,-14 0 74,-11 0 337,1-1 0,0 1 0,0 0 0,-1 0 0,1-1 0,0 0 0,-1 1 0,1-1-1,-1 0 1,1 0 0,-1-1 0,1 1 0,-1 0 0,0-1 0,0 0 0,0 1 0,0-1 0,3-3 0,-2 1 129,0-1 0,0 1 0,0-1 0,-1 1 0,0-1 0,0 1 0,-1-1 0,1 0 0,1-7 0,-1-7 747,0 1 0,-1-1 0,-1 1-1,-3-28 1,3 45-748,0 0-1,0 0 0,0-1 1,0 1-1,0 0 0,0 0 1,-1 0-1,1-1 0,0 1 1,-1 0-1,1 0 0,-1 0 1,1 0-1,-1 0 0,0 0 1,1 0-1,-1 0 0,0 0 0,0 0 1,0 0-1,0 0 0,-1-1 1,1 2-82,0 0 1,0 1 0,0-1-1,0 0 1,0 1 0,1-1-1,-1 0 1,0 1 0,0-1-1,1 1 1,-1 0 0,0-1-1,0 1 1,1-1 0,-1 1-1,1 0 1,-1 0 0,1-1-1,-1 1 1,1 0 0,-1 0-1,1 0 1,0-1 0,-1 1-1,1 0 1,0 0 0,0 0-1,0 0 1,0 0 0,-1 1-1,-2 13 18,0 0-1,1 1 0,0 0 0,2-1 0,-1 1 0,2 0 0,0-1 0,1 1 0,1-1 1,0 0-1,10 29 0,8 11 112,52 97 0,-36-80-150,-20-39-189,42 96-1055,-58-127 1169,0 0-1,0 0 0,-1-1 1,1 1-1,-1 0 0,0 0 1,1 0-1,-1 0 0,0-1 1,0 1-1,0 0 0,0 0 0,-1 0 1,0 3-1,1-4-13,-1 0 1,1-1-1,-1 1 0,1 0 0,-1 0 1,1 0-1,-1 0 0,0-1 0,0 1 0,1 0 1,-1-1-1,0 1 0,0-1 0,0 1 1,0-1-1,0 1 0,0-1 0,0 1 1,-1-1-1,-3 1-100,-1 0 1,1 0-1,-1-1 1,1 0-1,-1-1 1,1 1-1,-1-1 0,-7-2 1,5 1 206,1 0 0,-1-1 1,1-1-1,0 1 0,0-1 1,0 0-1,0-1 0,1 0 0,0 0 1,0 0-1,0-1 0,0 0 1,1 0-1,0 0 0,0 0 1,-4-10-1,2 4 45,0 0 1,1-1-1,1 0 1,0 1 0,1-2-1,0 1 1,1 0-1,-3-26 1,5 21-2,0 0 1,1-1-1,1 1 1,1 0 0,1 0-1,0 0 1,1 0-1,1 0 1,1 1-1,13-28 1,5-3 46,-11 25 140,-1 0 1,-1 0 0,11-39-1,-20 17 1524,-2 32-1203,0 13-561,0 0 0,0 0 0,0-1 0,-1 1 0,1 0 0,0 0 0,0 0 0,-1 0 0,1-1 0,0 1 0,0 0 0,0 0 0,-1 0 0,1 0 0,0 0 0,-1 0 0,1-1 0,0 1 0,0 0 0,-1 0 1,1 0-1,0 0 0,-1 0 0,1 0 0,0 0 0,0 0 0,-1 0 0,1 1 0,0-1 0,-1 0 0,1 0 0,0 0 0,0 0 0,-1 0 0,1 0 0,0 0 0,0 1 0,0-1 0,-1 0 0,1 0 0,0 0 0,0 1 0,0-1 1,-1 0-1,1 1 0,-2 6-17,1 0 1,-1 0 0,1 0 0,1 0 0,0 1 0,0-1-1,0 0 1,1 0 0,0 1 0,0-1 0,0 0 0,1 0-1,1 0 1,-1 0 0,6 9 0,-1-4-177,2 0 1,0 0-1,0-1 0,1 0 1,16 14-1,-23-22 83,1 0 0,0 0-1,0-1 1,0 1 0,0-1-1,0 0 1,0 0 0,1 0 0,-1 0-1,0-1 1,1 0 0,0 0 0,-1 0-1,1 0 1,0-1 0,-1 0 0,1 0-1,0 0 1,-1 0 0,1-1 0,5-1-1,-7 1 112,-1-1 1,1 0-1,-1 1 0,0-1 0,1 0 0,-1 0 0,0 0 0,0 0 1,0-1-1,-1 1 0,1-1 0,-1 1 0,1-1 0,-1 1 0,0-1 1,0 0-1,0 0 0,0 0 0,0 1 0,0-1 0,-1-4 0,3-10 220,-1 1 0,0-22 0,-1-47 1244,-1 50-536,0 29-447,0 11-1,0 13-476,-1-7-95,0-1 0,1 1 0,1 0 0,0 0 0,0-1 0,1 1 0,0 0 0,1-1 0,0 0 0,1 0 0,9 18 0,-9-22-185,0-1-1,0 1 0,0-1 0,1 0 1,0 0-1,0 0 0,0-1 0,1 0 1,7 4-1,-10-6 60,0 0 1,0 0-1,0-1 0,0 0 1,1 0-1,-1 0 0,1 0 1,-1 0-1,1-1 0,-1 1 1,1-1-1,-1 0 0,1 0 1,-1 0-1,1-1 0,-1 1 1,1-1-1,-1 0 0,7-2 1,-7 1 224,1 0 1,-1-1 0,0 1 0,0-1-1,-1 0 1,1 0 0,0 0 0,-1 0-1,0 0 1,0 0 0,0-1-1,0 1 1,0-1 0,-1 1 0,1-1-1,-1 0 1,1-5 0,1-5 545,0-1 0,-1 0 0,1-19 0,-3-65 4977,1 111-5882,0-3 228,0-1 1,0 0 0,1 0 0,1 0 0,-1 0-1,1-1 1,1 1 0,-1-1 0,1 1 0,1-1 0,9 12-1,-11-15-173,1 1-1,0-1 1,0 0-1,0 0 1,0-1-1,1 1 1,-1-1-1,1 0 1,0 0-1,0-1 1,0 0-1,0 1 1,0-2-1,1 1 1,-1 0-1,1-1 1,-1 0-1,8 0 1,-12-1 311,1-1 1,0 1 0,-1-1 0,1 0-1,0 1 1,-1-1 0,1 0 0,-1 0-1,1 0 1,-1 0 0,0 0 0,1 0-1,-1 0 1,0 0 0,0-1 0,0 1-1,0 0 1,0-1 0,0 1 0,0-1-1,0 1 1,-1-1 0,1 0 0,0-2-1,14-46 1504,-13 41-1111,5-16 616,-4 16-469,0 1 0,-1-1-1,0 1 1,1-13 0,-3 21-469,5 23-1451,-4-20 1164,0 0 1,1 0 0,-1 0 0,1 0 0,-1 0 0,1 0 0,0 0 0,1 0 0,-1-1 0,0 1 0,1-1 0,-1 0 0,1 1 0,0-1 0,0 0-1,-1-1 1,2 1 0,-1 0 0,0-1 0,0 0 0,0 0 0,1 0 0,-1 0 0,0 0 0,1 0 0,-1-1 0,1 0 0,5 0 0,-7 0 194,-1-1 1,0 1-1,0-1 1,0 0-1,0 1 1,1-1 0,-1 0-1,0 0 1,0 0-1,-1 1 1,1-1-1,0 0 1,0 0-1,0 0 1,0-1 0,-1 1-1,1 0 1,-1 0-1,1 0 1,-1 0-1,1-1 1,-1 1 0,0 0-1,1 0 1,-1-1-1,0 0 1,2-40 479,-2 34-155,1 5-166,-1 0-1,0-1 1,0 1 0,-1 0-1,1 0 1,0-1 0,-1 1-1,0 0 1,0 0 0,0 0-1,0 0 1,0 0-1,-1 0 1,0 0 0,1 0-1,-1 1 1,0-1 0,0 0-1,0 1 1,-1 0 0,1-1-1,0 1 1,-1 0 0,0 0-1,1 0 1,-1 1 0,0-1-1,0 1 1,0 0 0,0-1-1,0 1 1,0 0 0,-6 0-1,7 0-115,-1 0 0,0 0-1,0 1 1,1-1 0,-1 1 0,0 0-1,0 0 1,0 0 0,0 0-1,1 0 1,-1 1 0,0-1-1,0 1 1,0 0 0,1 0-1,-1 0 1,1 0 0,-1 0 0,1 1-1,-5 2 1,4-1-46,1 0 1,0 0-1,0 1 0,0-1 1,0 0-1,0 1 0,1 0 0,-1-1 1,1 1-1,0 0 0,0 0 1,1 0-1,-1-1 0,1 8 1,-2 5 9,1 0 0,1 0 0,0 0 0,2 0 0,0-1 0,0 1 0,6 17 0,-7-28-98,1 0 0,0 0 1,0 0-1,1 0 0,0 0 1,-1-1-1,1 1 0,1-1 1,-1 0-1,1 0 0,-1 0 1,1 0-1,0-1 0,1 1 1,-1-1-1,1 0 1,-1 0-1,1-1 0,0 0 1,0 1-1,0-2 0,0 1 1,0 0-1,9 0 0,-11-1 75,1 0 1,-1-1-1,0 0 0,1 1 0,-1-1 0,1 0 0,-1-1 1,0 1-1,1-1 0,-1 1 0,0-1 0,0 0 0,0 0 1,1-1-1,-1 1 0,0-1 0,0 1 0,-1-1 0,1 0 0,0 0 1,-1 0-1,3-3 0,1-2 213,-1-1 0,0 1-1,0-1 1,-1-1 0,0 1 0,-1 0-1,3-11 1,6-30 1116,-11 41-1001,0 0 0,1-1 0,0 1 0,0 0 0,1 0 0,0 1-1,8-14 1,-11 20-298,0 1 0,0 0 0,0-1 0,1 1-1,-1 0 1,0 0 0,0-1 0,0 1-1,1 0 1,-1 0 0,0-1 0,0 1 0,1 0-1,-1 0 1,0 0 0,1 0 0,-1-1-1,0 1 1,0 0 0,1 0 0,-1 0 0,0 0-1,1 0 1,-1 0 0,0 0 0,1 0-1,-1 0 1,0 0 0,1 0 0,-1 0 0,0 0-1,1 0 1,-1 0 0,0 0 0,1 0-1,-1 0 1,0 0 0,1 1 0,-1-1 0,0 0-1,1 0 1,-1 0 0,0 1 0,0-1-1,1 0 1,-1 0 0,0 1 0,0-1 0,1 1-1,7 14-294,-7-14 308,22 65 87,-17-46-308,1 0 0,1 0 0,0 0 0,12 18 0,-19-37 164,0 1 0,-1-1 0,1 0 0,0 1 0,0-1 0,0 0 1,0 0-1,0 0 0,0 0 0,0 0 0,0 0 0,0 0 0,1 0 0,-1-1 0,0 1 1,1 0-1,-1-1 0,0 1 0,1-1 0,-1 1 0,1-1 0,-1 0 0,3 1 0,-2-2 41,0 1-1,-1-1 1,1 0-1,-1 1 1,1-1-1,-1 0 1,1 0-1,-1 0 1,0 0-1,1 0 1,-1-1-1,0 1 1,0 0-1,0 0 1,0-1-1,0 1 1,1-2-1,4-8 174,-1-1 0,0 1 0,0-1 0,3-14 0,2-14 303,-8 27-251,1 0 1,0 1-1,1-1 1,0 1-1,1 0 0,10-16 1,-15 26-218,1 1 1,0 0-1,0-1 1,0 1-1,0 0 0,0 0 1,0 0-1,0 0 1,0 0-1,0 0 1,1 0-1,-1 0 0,0 0 1,1 0-1,-1 1 1,1-1-1,-1 0 1,1 1-1,-1 0 0,1-1 1,-1 1-1,1 0 1,-1 0-1,1-1 0,-1 1 1,1 1-1,-1-1 1,3 0-1,-2 1-21,1 0-1,-1 1 1,0-1-1,0 0 1,0 1-1,0-1 1,0 1-1,0 0 1,-1 0-1,1-1 1,0 1 0,-1 0-1,0 1 1,1-1-1,-1 0 1,0 0-1,1 3 1,7 17-321,0 0 0,-1 1 0,-2 1 0,0-1 1,-1 1-1,-2 0 0,1 28 0,-6-39-2482,-11-9-2532</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4:55:29.178"/>
    </inkml:context>
    <inkml:brush xml:id="br0">
      <inkml:brushProperty name="width" value="0.05" units="cm"/>
      <inkml:brushProperty name="height" value="0.05" units="cm"/>
      <inkml:brushProperty name="color" value="#F6630D"/>
    </inkml:brush>
  </inkml:definitions>
  <inkml:trace contextRef="#ctx0" brushRef="#br0">265 682 6643,'0'0'10037,"-16"-9"-8031,-54-27-403,66 34-1530,1 0-1,0 1 0,-1-1 1,1 1-1,-1 0 0,1 0 1,-1 0-1,1 0 0,-1 1 1,0 0-1,0-1 0,1 1 1,-1 1-1,0-1 0,1 0 1,-1 1-1,0 0 1,1 0-1,-1 0 0,1 0 1,-1 1-1,1-1 0,0 1 1,-1 0-1,1 0 0,0 0 1,0 0-1,1 0 0,-1 1 1,0 0-1,1-1 0,-1 1 1,-2 5-1,-3 5-75,0 1 0,2-1 0,-1 2-1,2-1 1,-8 29 0,13-42 19,-5 22-35,0 0-1,2 1 0,1-1 0,1 46 1,1-67 6,0 0 1,1 0-1,-1 0 1,0 0-1,1 0 1,-1-1-1,1 1 1,0 0-1,0 0 1,0 0-1,0 0 1,0-1 0,0 1-1,0 0 1,0-1-1,1 1 1,-1-1-1,0 0 1,1 1-1,2 1 1,0-1-37,-1 0-1,1 0 1,0-1 0,0 1 0,0-1 0,0 0 0,0 0 0,1 0-1,6 0 1,-4 0-76,1-1 0,-1 0 0,1-1 0,-1 0 0,1 0 0,-1 0 0,0-1 0,0 0 0,1 0-1,-1-1 1,9-5 0,-9 3 30,0-2 0,-1 1-1,1 0 1,-1-1-1,-1 0 1,1-1-1,-1 1 1,-1-1 0,1 0-1,-1 0 1,-1-1-1,0 1 1,0-1 0,0 0-1,-1 0 1,0 0-1,-1 0 1,1-11 0,-1 2 112,0 1 1,-2-1-1,0 0 1,0 0 0,-2 1-1,0-1 1,-1 1 0,-9-25-1,-1 10 819,-1 1 0,-2 0-1,-30-43 1,47 75-814,0-1 1,0 0-1,-1 0 1,1 0-1,0 0 0,-1 0 1,1 1-1,0-1 0,0 0 1,-1 0-1,1 0 0,0 1 1,0-1-1,0 0 1,-1 0-1,1 1 0,0-1 1,0 0-1,0 1 0,0-1 1,0 0-1,-1 1 0,1-1 1,0 0-1,0 0 0,0 1 1,0-1-1,0 0 1,0 1-1,0-1 0,0 0 1,0 1-1,0-1 0,0 0 1,1 1-1,-1-1 0,0 0 1,0 1-1,0-1 1,-1 22-254,1 8 242,1-1-1,1 0 0,1 0 0,11 45 0,-2-33 53,0 3-37,1-2 0,29 64 1,-40-103-89,0 1 0,-1-1 1,1 0-1,1 0 1,-1 0-1,0 0 1,1-1-1,-1 1 1,1-1-1,0 1 1,0-1-1,0 0 1,0 0-1,0 0 1,1-1-1,-1 1 1,0-1-1,1 0 1,5 2-1,-6-3-18,0 0 0,0 0 0,0 0 0,0 0 0,0 0 0,0-1 0,0 1 0,0-1 0,0 0 0,-1 0 0,1 0 0,0 0 0,0-1 0,-1 1 0,1-1 0,-1 0 0,1 1 0,-1-1 0,0 0 0,0 0 0,0-1 0,0 1 0,0 0 0,2-4 0,3-3-114,-1-2 1,0 1 0,-1 0 0,0-1 0,-1 0-1,0 0 1,4-17 0,-5 6 455,0 0-1,-1-1 1,-1-22 0,-13 79-556,11-31 225,1-1 0,0 1-1,-1 0 1,1-1-1,0 1 1,0 0 0,1 0-1,-1-1 1,0 1-1,1 0 1,0-1 0,0 1-1,0-1 1,0 1-1,0-1 1,2 4 0,-1-5-93,0 1 1,0-1-1,0 1 1,0-1-1,0 0 0,0 0 1,1 0-1,-1 0 1,1 0-1,-1 0 1,0-1-1,1 1 1,-1-1-1,1 0 1,-1 1-1,1-1 1,4-1-1,-2 1-113,0 0-36,0 0 0,0 0 1,0 0-1,0-1 0,0 1 0,10-4 0,-14 3 312,1 0 0,0 0 0,-1 0 0,1 0 0,-1 0-1,0-1 1,1 1 0,-1 0 0,0-1 0,0 1 0,1-1 0,-1 1 0,-1-1 0,1 0-1,0 1 1,0-1 0,0 0 0,-1 0 0,1 1 0,-1-1 0,0 0 0,1-3 0,0-2 344,0 0 0,0-1 1,-1 1-1,0 0 0,0-1 1,0 1-1,-1 0 0,0-1 1,-4-9-1,5 14-188,-1 1-1,-1-1 1,1 1-1,0 0 1,0-1 0,-1 1-1,0 0 1,1 0 0,-1 0-1,0 0 1,0 0 0,0 0-1,0 1 1,0-1-1,0 1 1,-1-1 0,1 1-1,-1 0 1,1 0 0,0 0-1,-1 0 1,0 0 0,1 1-1,-1-1 1,0 1-1,1 0 1,-1-1 0,-4 2-1,5-1-145,1 0 0,-1 1-1,0-1 1,0 1-1,0 0 1,1-1 0,-1 1-1,0 0 1,1 0 0,-1 0-1,0 0 1,1 0-1,0 1 1,-1-1 0,1 0-1,0 1 1,-1-1 0,1 1-1,0-1 1,0 1-1,0 0 1,0-1 0,1 1-1,-1 0 1,0 0-1,1 0 1,-1-1 0,1 1-1,-1 3 1,-1 8 25,0 0 0,1 0 0,0 13 1,1-22-36,-1 10-42,1 1 1,0-1-1,2 0 1,0 1-1,0-1 1,1 0 0,9 23-1,-10-32 15,0 0 0,1-1 0,-1 1 0,1-1 0,0 1 0,1-1 0,-1 0 0,1 0 0,0 0 0,0-1 0,0 1 0,0-1 0,1 0 0,-1 0 0,1-1 0,0 1 0,0-1 0,0 0 0,0 0 0,0-1 0,0 0 0,0 0 0,11 1 0,-10-1-119,-1 0-1,1-1 1,-1 0-1,1 0 0,0-1 1,-1 1-1,1-1 1,-1 0-1,8-3 0,-10 3 139,-1-1-1,1 1 0,-1-1 0,1 0 1,-1 0-1,1 0 0,-1 0 0,0 0 1,0-1-1,0 1 0,0-1 0,-1 1 1,1-1-1,-1 1 0,1-1 0,-1 0 1,0 0-1,1-4 0,3-15 269,-1 1-1,-1-1 1,-1 0-1,-1 1 0,-3-38 1,1 6 3056,5 70-4705,14 2-123,-17-19 1433,-1 1-1,1-1 1,0 1-1,-1 0 1,1-1-1,-1 1 1,1-1-1,0 0 1,-1 1-1,1-1 1,0 1-1,0-1 1,-1 0-1,1 0 1,0 1-1,0-1 1,-1 0-1,1 0 1,0 0-1,0 0 1,0 0-1,-1 0 1,1 0 0,0 0-1,0 0 1,0 0-1,-1-1 1,1 1-1,1-1 1,-2 0 148,1 0 1,-1 0 0,0-1 0,1 1-1,-1 0 1,0-1 0,0 1 0,0 0 0,0-1-1,0 1 1,-1 0 0,1-1 0,0 1 0,0 0-1,-1 0 1,1-1 0,-1 1 0,1 0-1,-1 0 1,0 0 0,1 0 0,-1-1 0,0 1-1,0 0 1,0 0 0,0 0 0,0 1 0,0-1-1,-1-1 1,0 1-9,0-1 0,0 1 1,-1 0-1,1 1 0,0-1 0,0 0 0,0 1 0,-1-1 1,1 1-1,0 0 0,0-1 0,-1 1 0,1 0 0,0 1 0,-1-1 1,1 0-1,-4 2 0,4-1-43,0-1 1,1 2 0,-1-1-1,1 0 1,-1 0-1,1 0 1,-1 1 0,1-1-1,0 1 1,0-1-1,0 1 1,0-1 0,0 1-1,0 0 1,0-1-1,-1 5 1,-1 5-47,1 1 0,0-1 0,1 1 0,0-1 0,1 17 0,0-22 36,0 0-7,0-1 0,1 1 0,0-1-1,0 1 1,0-1 0,1 0 0,0 0-1,0 1 1,0-1 0,1 0-1,-1-1 1,1 1 0,0 0 0,1-1-1,-1 0 1,1 1 0,0-1-1,0-1 1,7 7 0,-5-6-153,1 0 0,0 0 1,-1 0-1,1-1 0,1 0 1,-1 0-1,0-1 0,1 0 0,-1 0 1,1-1-1,-1 0 0,1 0 1,13-1-1,-19 0 134,0 0 0,0-1 1,0 1-1,0-1 0,0 1 1,0-1-1,0 0 0,-1 1 1,1-1-1,0 0 0,0 0 1,0 0-1,-1-1 0,1 1 0,-1 0 1,1-1-1,-1 1 0,3-4 1,-1 1 15,-1 0 1,1-1 0,-1 1 0,0-1 0,0 0-1,-1 0 1,3-7 0,-1-7 190,-1 0 0,0-39-1,-2 55-154,2-23 590,-1 20-397,-1-1 0,1 0 1,-1 1-1,0-1 1,-1 0-1,1 1 0,-1-1 1,-1 1-1,-3-13 0,5 18-224,0 1 0,-1-1-1,1 1 1,0-1 0,0 1-1,0 0 1,-1-1-1,1 1 1,0 0 0,-1-1-1,1 1 1,0 0 0,-1-1-1,1 1 1,0 0 0,-1 0-1,1-1 1,-1 1 0,1 0-1,0 0 1,-1 0 0,1-1-1,-1 1 1,1 0-1,-1 0 1,1 0 0,-1 0-1,1 0 1,0 0 0,-1 0-1,1 0 1,-1 0 0,1 0-1,-1 0 1,1 1 0,-1-1-1,1 0 1,0 0 0,-1 0-1,1 0 1,-1 1 0,1-1-1,0 0 1,-1 0-1,1 1 1,0-1 0,-1 0-1,1 1 1,0-1 0,-1 0-1,1 1 1,0-1 0,0 1-1,-1-1 1,1 0 0,0 1-1,0-1 1,0 1 0,0-1-1,-1 1 1,-8 27 75,8-20-118,1 0 1,-1 0 0,2 0-1,-1 0 1,1 0 0,0 0-1,0 0 1,1 0-1,0 0 1,1-1 0,0 1-1,0-1 1,1 0 0,-1 1-1,1-2 1,1 1 0,0 0-1,0-1 1,0 0 0,0 0-1,1 0 1,0-1-1,0 0 1,1 0 0,-1-1-1,1 1 1,0-2 0,9 5-1,-10-5-174,1-1-1,-1 0 1,1 0 0,0 0-1,-1-1 1,1 0-1,0 0 1,0 0-1,0-1 1,11-1 0,-16 0 223,0 1 0,-1-1 1,1 0-1,0 0 1,-1 0-1,1 0 1,0 0-1,-1 0 1,0 0-1,1 0 1,-1-1-1,0 1 1,1-1-1,-1 1 1,0-1-1,0 1 1,0-1-1,0 0 1,0 1-1,-1-1 1,1 0-1,-1 0 1,1 1-1,-1-1 1,1 0-1,-1 0 1,0-2-1,6-57 1025,-6 59-966,1-143 4510,-1 144-4449,2 1-136,1 1 0,0 0 0,0-1-1,-1 1 1,1 0 0,0 0 0,-1 1-1,1-1 1,-1 1 0,0-1 0,1 1-1,-1-1 1,0 1 0,0 0 0,0 0 0,0 0-1,2 4 1,28 43-31,-28-43 16,5 12-167,-1 1 0,9 25 1,9 22-2156,-25-65 2237,-1-1 0,0 1 0,0 0-1,1-1 1,-1 1 0,0 0 0,1-1-1,-1 1 1,0-1 0,1 1 0,-1-1-1,1 1 1,-1-1 0,1 1 0,-1-1 0,1 1-1,0-1 1,-1 1 0,1-1 0,-1 0-1,1 0 1,0 1 0,0-1 0,8-9-713,-2-25 930,-7-52 754,-2 62-135,2 0-1,1 0 0,4-31 1,-5 54-660,0-1-1,1 1 1,-1 0 0,0 0 0,0 0 0,1-1 0,-1 1-1,1 0 1,-1 0 0,1 0 0,0 0 0,-1 0 0,1 0-1,1-1 1,-2 2-61,1 0 0,-1-1 0,0 1 0,1 0 0,-1 0 0,0 0 0,1 0 0,-1 0 0,0 0 0,1 0 0,-1 0 0,0 0 0,1 0 0,-1 0 0,0 1 0,1-1-1,-1 0 1,0 0 0,1 0 0,-1 0 0,0 0 0,1 1 0,-1-1 0,0 0 0,0 0 0,1 0 0,-1 1 0,0-1 0,0 0 0,1 1 0,-1-1 0,19 34-240,-15-26 310,77 181-1861,-81-188 1726,0-1 1,0 1 0,0-1-1,0 1 1,0-1 0,0 1-1,0-1 1,1 1 0,-1-1 0,0 0-1,0 1 1,0-1 0,1 1-1,-1-1 1,0 1 0,1-1 0,-1 0-1,0 1 1,1-1 0,-1 0-1,0 1 1,1-1 0,-1 0-1,1 0 1,-1 1 0,1-1 0,-1 0-1,1 0 1,-1 0 0,0 1-1,1-1 1,-1 0 0,2 0 0,6-14-136,1-26 594,-4-42 263,-5 60 61,0 1-1,2 0 1,8-39-1,-10 60-714,0 0-1,0 0 1,0 0-1,0 1 0,0-1 1,1 0-1,-1 0 1,0 0-1,0 0 0,0 0 1,0 0-1,0 0 1,0 1-1,0-1 0,0 0 1,0 0-1,0 0 1,1 0-1,-1 0 0,0 0 1,0 0-1,0 0 1,0 0-1,0 0 0,0 0 1,1 0-1,-1 0 1,0 0-1,0 1 0,0-1 1,0 0-1,0 0 1,1 0-1,-1 0 0,0 0 1,0-1-1,0 1 1,0 0-1,0 0 0,0 0 1,1 0-1,-1 0 1,0 0-1,0 0 0,0 0 1,0 0-1,0 0 1,0 0-1,0 0 0,1 0 1,-1-1-1,0 1 1,0 0-1,0 0 0,0 0 1,0 0-1,4 13-98,-1 0 2,21 82 101,-20-84-366,-1 0-1,2-1 1,0 1 0,0-1 0,1 0-1,11 14 1,-15-22-46,0 0 0,0 1 0,0-1-1,1 0 1,-1 0 0,1 0 0,0-1 0,-1 1 0,6 2-1,18 1-5736,1-5-1076</inkml:trace>
  <inkml:trace contextRef="#ctx0" brushRef="#br0" timeOffset="681.95">1669 613 6195,'0'0'15220,"-9"-7"-14676,-29-20-210,37 27-332,0 0 0,0 0 0,-1-1 0,1 1 0,0 1 0,0-1 1,-1 0-1,1 0 0,0 0 0,0 1 0,-1-1 0,1 1 0,0-1 0,0 1 0,0-1 0,0 1 1,0-1-1,0 1 0,0 0 0,0 0 0,0 0 0,0 0 0,0-1 0,0 1 0,0 0 1,1 0-1,-1 1 0,0-1 0,1 0 0,-1 0 0,1 0 0,-1 0 0,1 0 0,-1 3 0,0-1 2,-5 11-30,1 0-1,1 0 1,0 1-1,1-1 1,0 1 0,1-1-1,1 1 1,0 0-1,1 0 1,1 0-1,3 16 1,-3-28-168,-1 0 0,2 0 0,-1-1 0,0 1 0,0 0 0,1 0 0,0-1 0,-1 1 0,1-1 0,0 1 0,0-1 1,1 0-1,-1 1 0,0-1 0,1-1 0,-1 1 0,1 0 0,0 0 0,-1-1 0,6 2 0,-6-2 101,0 0-1,0 0 1,0 0-1,1-1 1,-1 1-1,0-1 1,0 1-1,1-1 0,-1 0 1,0 0-1,1 0 1,-1 0-1,0 0 1,0 0-1,1-1 1,-1 1-1,0-1 1,0 0-1,0 0 1,1 0-1,-1 0 1,0 0-1,0 0 1,0 0-1,-1-1 1,1 1-1,0-1 1,2-2-1,0-2 170,0-1-1,0 1 1,-1-1-1,1 0 0,-2 0 1,1 0-1,-1-1 0,0 1 1,1-11-1,2-61 3800,-3 53 66,-7 55-3897,3-17-60,0-1 0,0 1-1,2-1 1,-1 1 0,1 0 0,1-1-1,3 18 1,-3-26-96,1 0 1,0-1-1,-1 1 0,1-1 0,1 1 0,-1-1 0,0 0 1,0 0-1,1 0 0,-1 0 0,1 0 0,0 0 1,0-1-1,0 1 0,-1-1 0,1 0 0,0 0 0,0 0 1,1 0-1,-1 0 0,0-1 0,0 0 0,0 1 0,0-1 1,1 0-1,-1-1 0,0 1 0,0 0 0,0-1 1,0 0-1,0 0 0,0 0 0,0 0 0,4-2 0,-1-2 134,-1-1-1,0 0 1,0 0-1,-1 0 0,0-1 1,0 1-1,0-1 0,4-12 1,20-61 148,-12 7 936,-2 0 0,-4 0 1,-3-1-1,-3-98 0,-3 171-1076,-1 1 0,0-1 0,0 1 0,0-1 0,0 1 0,0-1 0,0 1 0,0-1 0,0 0 0,0 1 0,0-1 0,0 1 0,0-1 0,-1 1 0,1-1 0,0 1 0,0-1 0,0 1 0,-1-1 0,1 1 0,0-1 0,-1 1 0,1 0 0,0-1 0,-1 1 0,1-1 0,-1 1 0,1 0 0,0-1 0,-1 1 0,1 0 0,-1 0-1,1-1 1,-1 1 0,1 0 0,-1 0 0,0-1 0,0 2-25,0-1 0,0 1 0,0-1 0,0 1-1,0-1 1,0 1 0,1-1 0,-1 1 0,0 0 0,0-1-1,0 1 1,1 0 0,-1 0 0,0-1 0,1 1-1,-1 0 1,1 0 0,-1 0 0,1 0 0,-1 2-1,-3 8 6,0 0-1,1 1 1,0-1 0,1 1-1,-2 19 1,2 65 69,2-68-72,1-7-15,1 1-1,1-2 0,0 1 0,1 0 1,2-1-1,0 1 0,15 31 0,-14-35-36,2-1 0,0-1 0,0 0 0,2 0 0,0-1 0,0 0 0,1-1 0,1 0 0,19 15 0,-9-17-983,-18-8-2679,-7-8-370</inkml:trace>
  <inkml:trace contextRef="#ctx0" brushRef="#br0" timeOffset="869.33">941 442 7043,'0'0'10901,"103"-42"-10549,-46 39-352,7-1-2257,1-4-5570</inkml:trace>
  <inkml:trace contextRef="#ctx0" brushRef="#br0" timeOffset="1651.85">2707 464 10069,'0'0'10674,"4"10"-10210,38 127 1156,35 203 0,-68-294-1541,-7-37-54,0 1 0,1 0 0,0-1 0,5 12 0,-5-78 453,-13 14-490,-1 0-1,-2 1 1,-26-56 0,10 25 50,22 56-15,-38-114 76,39 109-110,1 1 1,1-1-1,1 0 1,0-28 0,3 49 2,0 0 1,0 0 0,1 0 0,-1 0 0,1 0 0,-1 0 0,0 0-1,1 0 1,-1 1 0,1-1 0,0 0 0,-1 0 0,1 1 0,0-1-1,0 0 1,-1 1 0,1-1 0,0 1 0,0-1 0,0 1-1,0-1 1,-1 1 0,1-1 0,0 1 0,0 0 0,0 0 0,0-1-1,0 1 1,0 0 0,0 0 0,0 0 0,0 0 0,0 0 0,2 1-1,39 3-182,-32-1 180,0 1 0,0 0 0,0 1 0,0 0-1,-1 0 1,0 1 0,0 0 0,-1 0 0,1 1-1,-2 0 1,1 1 0,-1 0 0,0 0 0,9 13 0,-9-10-5,0 0-1,0 1 1,-1 0 0,-1 0 0,0 0 0,0 0 0,-1 1 0,-1 0 0,0-1 0,-1 1 0,1 21 0,-3-29 3,0 0 0,0 1 1,-1-1-1,0 0 0,0 1 0,0-1 0,0 0 1,-1 0-1,0 0 0,0 0 0,-1 0 0,1 0 1,-5 6-1,4-8-173,1 0 1,-1-1-1,0 1 0,0-1 1,0 1-1,-1-1 0,1 0 1,0 0-1,-1-1 1,0 1-1,1-1 0,-1 0 1,0 1-1,1-2 0,-1 1 1,0 0-1,0-1 0,0 0 1,-5 0-1,9 0 73,-1 0 1,1 1-1,0-1 0,-1 0 1,1 0-1,-1 0 0,1-1 1,0 1-1,-1 0 1,1 0-1,-1 0 0,1 0 1,0 0-1,-1 0 0,1 0 1,0-1-1,-1 1 0,1 0 1,0 0-1,-1 0 0,1-1 1,0 1-1,-1 0 0,1-1 1,0 1-1,0 0 0,-1-1 1,1 1-1,0 0 0,0-1 1,0 1-1,-1 0 0,1-1 1,0 1-1,0 0 0,0-1 1,0 1-1,0-1 1,0 1-1,0 0 0,0-1 1,0 1-1,0-1 0,0 1 1,0 0-1,0-1 0,0 1 1,0-1-1,1 0 0,-1 0-289,0-19-6359</inkml:trace>
  <inkml:trace contextRef="#ctx0" brushRef="#br0" timeOffset="3029.93">3268 485 7796,'0'0'13400,"-5"-12"-12658,-17-37-419,22 48-313,-1 0-1,0 0 1,1 0 0,-1 0-1,0 1 1,0-1 0,0 0-1,1 0 1,-1 1 0,0-1 0,0 1-1,0-1 1,0 1 0,0-1-1,0 1 1,0 0 0,0-1 0,-1 1-1,1 0 1,0 0 0,0 0-1,0-1 1,0 1 0,0 1-1,0-1 1,0 0 0,-1 0 0,1 0-1,0 1 1,0-1 0,0 0-1,0 1 1,0-1 0,0 1 0,0-1-1,-1 2 1,-27 21 170,22-14-171,1 0 1,0 0-1,0 0 1,1 0-1,0 1 1,1 0-1,0 0 1,0 0-1,1 1 1,1-1-1,0 1 1,0 0-1,1-1 1,0 1-1,1 0 1,0 0-1,3 16 1,-2-23-26,0 0 0,0-1 0,0 1 0,0-1 1,0 1-1,1-1 0,-1 1 0,1-1 0,0 0 1,0 0-1,1 0 0,-1 0 0,0 0 0,1-1 1,0 1-1,0-1 0,0 1 0,0-1 1,0 0-1,0 0 0,0 0 0,1-1 0,-1 1 1,0-1-1,1 0 0,0 0 0,-1 0 0,8 1 1,-6-1-2,0-1 1,0 1-1,0-1 1,-1 0 0,1 0-1,0 0 1,0-1-1,0 0 1,0 0-1,0 0 1,-1 0 0,1-1-1,-1 0 1,1 0-1,-1 0 1,1 0 0,-1-1-1,0 0 1,0 0-1,0 0 1,6-6-1,-6 2 46,0 0 0,0 0-1,0 0 1,-1 0-1,0-1 1,0 1 0,-1-1-1,0 1 1,0-1-1,1-14 1,-2-8 657,-2-47-1,0 26 1146,-10 112-1967,10-47 100,0 1 1,1-1-1,0 1 1,2-1-1,0 1 1,3 14-1,-4-26-32,0 1 0,1-1 0,-1 0 0,1 0 0,-1 0 0,1 0 0,0 0 1,0 0-1,0 0 0,1 0 0,-1-1 0,1 1 0,-1-1 0,1 0 0,0 0 0,0 0 0,0 0 0,0 0 0,0-1 0,0 1 0,1-1 0,-1 0 0,0 0 0,1 0 0,-1 0 0,1-1 0,-1 1 0,1-1 0,-1 0 0,5 0 0,-5 0 26,1 0-1,-1-1 1,1 1-1,-1-1 1,1 0 0,-1 0-1,0 0 1,1 0 0,-1-1-1,0 1 1,0-1 0,0 1-1,0-1 1,0 0-1,5-5 1,-4 2 17,1 0-1,-1-1 1,0 1 0,0-1-1,-1 0 1,0 1 0,5-13-1,-2-1 166,0 0-1,-2 0 0,0-1 1,2-36-1,-5-25 2123,-1 80-2246,-1 2-20,0-1-1,1 1 1,-1-1-1,0 1 1,1-1 0,-1 1-1,1 0 1,-1-1-1,1 1 1,-1 0-1,1 0 1,-1-1-1,1 1 1,0 0-1,-1 0 1,1-1 0,0 1-1,0 0 1,0 0-1,-1 0 1,1 0-1,0-1 1,0 2-1,-3 24-118,3-24 121,0 7-3,-1 0 1,2 0-1,-1 0 0,1-1 0,0 1 0,1 0 1,0-1-1,1 1 0,-1-1 0,2 1 0,6 13 1,-7-17-65,0-1 1,0 0 0,0 0-1,1 0 1,0 0 0,-1 0-1,1-1 1,1 0 0,-1 0-1,0 0 1,1 0 0,-1 0-1,1-1 1,0 0 0,0 0-1,0-1 1,0 1 0,0-1-1,0 0 1,0 0 0,8 0-1,-9-1 68,-1 1 0,0-1 0,0 0 0,1 0 0,-1 0-1,0-1 1,0 1 0,1-1 0,-1 0 0,0 0 0,0 0-1,0 0 1,0 0 0,0-1 0,0 1 0,0-1 0,-1 0-1,1 0 1,-1 0 0,1 0 0,-1 0 0,0-1 0,1 1-1,-1-1 1,0 1 0,-1-1 0,1 0 0,0 0 0,-1 0-1,0 0 1,2-6 0,5-12 204,-1 0 1,6-28-1,0-4 894,-13 53-1084,0 0 0,0-1 0,0 1 0,0-1 0,0 1-1,1-1 1,-1 1 0,0 0 0,0-1 0,0 1-1,0-1 1,0 1 0,1 0 0,-1-1 0,0 1 0,0 0-1,1-1 1,-1 1 0,0 0 0,0-1 0,1 1-1,-1 0 1,0 0 0,1-1 0,-1 1 0,0 0-1,1 0 1,-1 0 0,1 0 0,-1-1 0,0 1 0,1 0-1,-1 0 1,1 0 0,-1 0 0,1 0 0,10 12 13,4 27-147,-15-38 150,8 25-181,4 35 1,-7-35-850,10 34 0,-15-60 972,0 1 1,0-1 0,0 0-1,0 1 1,0-1-1,0 0 1,0 1 0,0-1-1,0 0 1,0 0 0,0 1-1,0-1 1,1 0 0,-1 0-1,0 1 1,0-1-1,0 0 1,1 0 0,-1 1-1,0-1 1,0 0 0,0 0-1,1 0 1,-1 0 0,0 1-1,1-1 1,-1 0-1,0 0 1,0 0 0,1 0-1,-1 0 1,0 0 0,1 0-1,-1 0 1,0 0 0,0 0-1,1 0 1,-1 0-1,0 0 1,1 0 0,9-11-181,4-19 361,8-56 275,-15 56 129,11-33 0,-15 54-381,0 0 1,1 1-1,1-1 0,-1 1 0,1 0 1,0 1-1,1-1 0,7-7 1,-3 57-160,-5 2-7,-5-33 3,0 1-1,1-1 1,1 0 0,0 0 0,0 0-1,1-1 1,0 1 0,1-1 0,0 1-1,10 15 1,-13-25-25,1 1 0,-1-1 0,1 1 0,-1-1 0,1 0 0,-1 0 1,1 0-1,0 0 0,0 0 0,0 0 0,0 0 0,0 0 0,0-1 0,0 1 0,0-1 0,0 0 0,0 1 0,0-1 0,0 0 0,0 0 0,0 0 0,0-1 0,0 1 0,0 0 0,0-1 0,0 1 0,3-2 0,1-1-8,0 1 0,0-1-1,-1 0 1,1 0 0,-1 0-1,0-1 1,8-7 0,-5 3 6,-1-1 0,0 0 1,0 0-1,-1-1 0,0 0 1,-1 0-1,0-1 0,-1 1 0,0-1 1,0 0-1,-1 0 0,2-12 1,-2-2 93,0 0 1,-1 0 0,-2 1 0,-3-40 0,0 49 32,0 0-1,-1 1 1,0-1 0,-1 1 0,-1 0 0,0 1 0,-1-1 0,-1 1 0,0 0-1,0 1 1,-1 0 0,-1 1 0,-14-14 0,23 24-79,0 0 1,0 0-1,0 0 1,0 0-1,0 0 0,0 1 1,0-1-1,0 0 1,-1 1-1,1-1 0,0 1 1,0-1-1,0 1 1,-1 0-1,1 0 1,-3-1-1,4 1-28,-1 1 0,0-1 0,1 0 0,-1 0 0,1 1 0,-1-1 0,1 0 0,-1 1 0,1-1 0,-1 1 0,1-1 0,-1 1 0,1-1 0,-1 1 0,1-1 0,0 1 0,-1-1 0,1 1 0,0-1 0,0 1-1,-1 0 1,1-1 0,0 2 0,-2 5-28,1 0 0,1 1 1,-1-1-1,2 13 0,-1-9 119,1 6-87,0 0-1,1 0 0,1 0 0,0 0 0,2-1 1,11 31-1,52 87-252,-5-12-4582,-57-105 592,-5-8-2191</inkml:trace>
  <inkml:trace contextRef="#ctx0" brushRef="#br0" timeOffset="3482.94">4163 346 7203,'0'0'13097,"5"-2"-12908,7-2-125,0 2 0,0 0-1,0 0 1,0 1-1,23 1 1,-32 0-46,0-1 1,1 1-1,-1 0 1,0-1-1,1 0 0,-1 1 1,0-1-1,0-1 1,0 1-1,0 0 1,0-1-1,0 1 0,0-1 1,-1 0-1,1 0 1,0 0-1,2-3 1,-2 0-42,1 1 0,0-1 0,-1 0 0,0-1 0,0 1 0,0 0 0,-1-1 0,3-10 1,-1-1 482,0-1 0,-2 1 0,0-1 0,-1 0 0,-1-26 1,-8 17 1033,8 26-1449,0 0 1,0 1 0,-1-1-1,1 0 1,0 1 0,0-1 0,-1 0-1,1 1 1,0-1 0,-1 1-1,1-1 1,-1 0 0,1 1 0,-1-1-1,1 1 1,-1-1 0,1 1-1,-1 0 1,1-1 0,-1 1 0,0-1-1,1 1 1,-1 0 0,0 0-1,1-1 1,-1 1 0,0 0 0,1 0-1,-1 0 1,0 0 0,1 0-1,-1 0 1,0 0 0,0 0 0,1 0-1,-2 0 1,1 3-52,1 0 0,-1 0 0,0 1 0,1-1 0,0 0 0,0 1 0,0-1 0,1 6 0,-1-4-33,0 3 48,0 1 1,1-1-1,0 1 1,1-1-1,0 1 1,0-1-1,1 0 1,0 0-1,0 0 1,1 0-1,0-1 1,0 1-1,9 10 1,143 189 425,-152-200-537,0 0 0,0-1 0,-1 1 0,5 15 1,-7-21 22,-1 0 0,1 0 0,-1 1 0,0-1 0,1 0 0,-1 0 0,0 1 0,0-1 0,0 0 1,0 0-1,0 1 0,0-1 0,0 0 0,0 0 0,0 1 0,-1-1 0,1 0 0,0 0 0,-1 0 0,1 1 0,-1-1 1,1 0-1,-1 0 0,0 0 0,0 0 0,1 0 0,-1 0 0,0 0 0,0 0 0,0 0 0,0-1 0,0 1 1,0 0-1,0 0 0,0-1 0,0 1 0,0-1 0,-1 1 0,0-1 0,-34 5-3450,-13-5-3216</inkml:trace>
  <inkml:trace contextRef="#ctx0" brushRef="#br0" timeOffset="3684.43">3200 284 1265,'0'0'21898,"62"-27"-21994,-47 27-1745,-1 0-3154</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05:15.752"/>
    </inkml:context>
    <inkml:brush xml:id="br0">
      <inkml:brushProperty name="width" value="0.05" units="cm"/>
      <inkml:brushProperty name="height" value="0.05" units="cm"/>
      <inkml:brushProperty name="color" value="#F6630D"/>
    </inkml:brush>
  </inkml:definitions>
  <inkml:trace contextRef="#ctx0" brushRef="#br0">72 335 1072,'19'-60'3266,"-23"60"-97</inkml:trace>
  <inkml:trace contextRef="#ctx0" brushRef="#br0" timeOffset="1101.93">51 47 2817,'0'0'9682,"0"-4"-8818,0-14-309,0 19-546,0-1 0,0 0-1,0 0 1,0 0 0,0 0-1,0 0 1,0 1-1,0-1 1,0 0 0,0 0-1,-1 0 1,1 0 0,0 0-1,0 1 1,0-1-1,0 0 1,0 0 0,0 0-1,0 0 1,-1 0 0,1 0-1,0 0 1,0 0 0,0 0-1,0 1 1,0-1-1,-1 0 1,1 0 0,0 0-1,0 0 1,0 0 0,0 0-1,-1 0 1,1 0 0,0 0-1,0 0 1,0 0-1,0 0 1,-1 0 0,1 0-1,0 0 1,0-1 0,0 1-1,0 0 1,0 0-1,-1 0 1,1 0 0,0 0-1,0 0 1,0 0 0,0 0-1,0-1 1,0 1 0,-1 0-1,1 0 1,0 0-1,0 0 1,0 0 0,0 0-1,0-1 1,0 1 0,0 0-1,0 0 1,0 0-1,0 0 1,0-1 0,-8 11 141,3-2-146,0 1 0,0 0 1,1 0-1,1 1 1,0-1-1,0 1 0,1-1 1,0 1-1,0 0 0,0 14 1,3-24-40,0 1-1,-1-1 1,1 1 0,0-1 0,-1 1 0,1-1 0,0 1 0,-1-1 0,1 0 0,0 1-1,0-1 1,0 0 0,-1 0 0,1 1 0,0-1 0,0 0 0,0 0 0,0 0-1,-1 0 1,1 0 0,0 0 0,1-1 0,23-1 56,-23 1-27,0 0 0,1 0 0,-1 0 0,0 0 0,1 0 0,-1 0 0,0-1 0,0 1 0,0-1 0,0 0 0,-1 1 0,1-1 0,0 0 0,-1 0 0,1 0 0,-1 0 0,0-1 0,1 1 0,-1 0 0,0 0 0,0-1 0,-1 1 0,2-5 0,0-4-66,0-1-1,-1 1 1,0-22 0,-1 29 22,0 4 61,0-1-1,0 0 1,0 0 0,0 1 0,0-1 0,1 0 0,-1 1-1,-1-1 1,1 0 0,0 1 0,0-1 0,0 0 0,0 0 0,0 1-1,-1-1 1,1 0 0,0 1 0,-1-1 0,1 1 0,0-1-1,-1 0 1,1 1 0,-1-1 0,1 1 0,-1-1 0,1 1-1,-1-1 1,1 1 0,-1 0 0,1-1 0,-1 1 0,0-1-1,1 1 1,-1 0 0,0 0 0,1-1 0,-1 1 0,0 0-1,1 0 1,-1 0 0,0 0 0,0 0 0,1 0 0,-1 0-1,-1 0 1,1 1 0,-1-1-1,1 1 0,-1-1 0,1 1 1,0 0-1,-1 0 0,1 0 1,0 0-1,-1 0 0,1 0 0,0 0 1,0 0-1,0 0 0,0 0 1,0 1-1,0-1 0,1 0 1,-1 1-1,-1 2 0,0 0-210,1 1-1,-1-1 1,1 1-1,0 0 0,0 0 1,0-1-1,1 1 1,0 0-1,0 0 1,0 0-1,2 8 1,-3-13 193,1 0 0,0-1 0,0 1 1,0 0-1,0 0 0,0-1 0,0 1 1,0 0-1,0-1 0,0 1 0,1 0 0,-1 0 1,0-1-1,0 1 0,0 0 0,0 0 1,0-1-1,0 1 0,0 0 0,1 0 0,-1-1 1,0 1-1,0 0 0,0 0 0,1-1 1,-1 1-1,0 0 0,0 0 0,1 0 1,-1 0-1,0 0 0,0-1 0,1 1 0,-1 0 1,0 0-1,1 0 0,-1 0 0,0 0 1,0 0-1,1 0 0,-1 0 0,0 0 0,1 0 1,-1 0-1,0 0 0,0 0 0,1 0 1,-1 0-1,0 0 0,1 0 0,-1 1 1,0-1-1,0 0 0,1 0 0,-1 0 0,0 0 1,0 0-1,0 1 0,1-1 0,-1 0 1,0 0-1,0 1 0,0-1 0,1 0 1,-1 0-1,0 1 0,0-1 0,0 0 0,0 1 1,4-24-329,-4 10-130,1 9 166,-1 1 0,0-1 1,0 0-1,0 1 0,0-1 1,0 0-1,-1 1 0,0-1 0,0 1 1,0-1-1,0 1 0,0 0 1,-3-5-1,-8-4-3391</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05:17.926"/>
    </inkml:context>
    <inkml:brush xml:id="br0">
      <inkml:brushProperty name="width" value="0.05" units="cm"/>
      <inkml:brushProperty name="height" value="0.05" units="cm"/>
      <inkml:brushProperty name="color" value="#F6630D"/>
    </inkml:brush>
  </inkml:definitions>
  <inkml:trace contextRef="#ctx0" brushRef="#br0">54 1772 2977,'0'0'11920,"-2"-14"-10276,-5-44-329,2 41 508,1 16-705,-2 14-839,2 16-270,1 1-1,1-1 1,3 58 0,0-64 36,1 5-59,2 1 0,1-1 1,1 0-1,2 0 0,0-1 0,2 0 0,1 0 0,24 41 0,-35-68 10,0 0-1,0 0 1,0 0 0,0 0 0,0 0 0,0 0-1,0 0 1,0 1 0,0-1 0,0 0-1,0 0 1,0 0 0,0 0 0,0 0-1,0 0 1,0 0 0,0 1 0,0-1-1,0 0 1,0 0 0,0 0 0,0 0-1,0 0 1,1 0 0,-1 0 0,0 0-1,0 0 1,0 0 0,0 0 0,0 0 0,0 1-1,0-1 1,0 0 0,1 0 0,-1 0-1,0 0 1,0 0 0,0 0 0,0 0-1,0 0 1,0 0 0,0 0 0,1 0-1,-1 0 1,0 0 0,0 0 0,0 0-1,0 0 1,0-1 0,0 1 0,0 0-1,1 0 1,-1 0 0,0 0 0,0 0 0,0 0-1,0 0 1,0 0 0,0 0 0,2-11-291,-3-14-50,-2 1 361,-2 0-1,-1 1 1,-15-41 0,-1 0 20,6 7 67,2 0-1,3-1 1,2-1 0,3 0 0,2-83-1,4 138-99,1 1 0,0 0 0,-1 0 0,1 0 0,1 0 0,-1 1 0,0-1 0,0 0 0,1 0 0,0 1 0,-1-1 0,1 1 0,0-1 0,1 1 0,-1 0 0,0 0 0,0 0 0,1 0 0,-1 0 0,1 0 0,0 1 0,0-1 0,-1 1 0,1 0 0,0 0 0,0 0 0,0 0 0,6 0 0,-5 0-4,0 0 0,1 0 0,-1 1 1,0-1-1,0 1 0,1 0 0,-1 0 0,0 1 0,0 0 1,1-1-1,-1 1 0,0 1 0,0-1 0,0 0 1,0 1-1,0 0 0,0 0 0,-1 0 0,1 1 0,4 3 1,-1 2-20,-1 0 1,-1 0-1,0 0 1,0 1-1,0-1 1,-1 1 0,-1 1-1,0-1 1,0 0-1,0 1 1,1 15 0,0 11-189,-1 65 1,-4-72 132,1-12-125,-1 0 0,0 0 1,-8 30-1,7-40 26,0-1 0,0 0 1,0 1-1,-1-1 0,0 0 1,0-1-1,0 1 0,-1 0 0,0-1 1,0 0-1,0 0 0,-1 0 1,-5 4-1,10-8 160,0-1 0,-1 0 1,1 0-1,0 1 0,0-1 1,-1 0-1,1 0 0,0 0 1,-1 1-1,1-1 0,0 0 1,-1 0-1,1 0 0,0 0 0,-1 0 1,1 0-1,0 0 0,-1 0 1,1 0-1,-1 0 0,1 0 1,0 0-1,-1 0 0,1 0 1,0 0-1,-1 0 0,1 0 1,0 0-1,-1 0 0,1-1 1,0 1-1,-1 0 0,1 0 0,0 0 1,-1-1-1,-5-14-7,5-27 376,1 36-372,0-2 257,1 0 1,-1 0-1,1 0 0,1 0 1,1-8-1,-2 15-211,-1-1-1,0 1 0,1 0 0,-1 0 0,0 0 1,1 0-1,-1 0 0,1 0 0,0 0 0,-1 0 0,1 0 1,0 0-1,0 0 0,-1 1 0,1-1 0,0 0 1,0 0-1,0 1 0,0-1 0,0 0 0,0 1 1,0-1-1,0 1 0,0 0 0,0-1 0,0 1 1,1 0-1,-1-1 0,0 1 0,0 0 0,0 0 1,0 0-1,1 0 0,-1 0 0,0 0 0,0 1 0,0-1 1,0 0-1,0 0 0,0 1 0,1-1 0,-1 1 1,0-1-1,0 1 0,0 0 0,0-1 0,1 2 1,4 4-40,1 0 1,-1 1 0,0-1-1,0 1 1,-1 1 0,0-1-1,0 1 1,-1 0 0,7 15-1,5 8-3,-13-26-9,43 66-1283,-42-65 666,1 0 1,0-1 0,0 0-1,0 0 1,0 0-1,1-1 1,0 0 0,0 0-1,11 6 1,10-3-3809</inkml:trace>
  <inkml:trace contextRef="#ctx0" brushRef="#br0" timeOffset="1801.16">545 1765 9220,'0'0'6531,"-18"-14"-4082,-57-44-1008,73 55-1376,-1 2 0,0-1 0,1 0 0,-1 1 0,0-1 0,0 1 0,0 0 0,0 0 0,-1 0 0,1 0 0,0 0 0,0 1 0,0 0 0,-1-1 0,1 1 0,-4 1 0,4-1-55,1 1 0,0 0 1,0 0-1,-1 0 0,1 0 0,0 0 1,0 0-1,0 1 0,0-1 0,1 1 0,-1-1 1,0 1-1,1 0 0,-1 0 0,1 0 1,-3 3-1,-1 4-33,1 1 0,0-1 0,1 1 0,0 0 0,0 0 0,-1 18 0,0 6 28,1 0-1,2 0 1,5 45 0,-3-74-27,-1 0 1,1 0-1,0 0 1,1 0 0,-1 0-1,1-1 1,0 1 0,0-1-1,0 1 1,1-1 0,0 0-1,-1 0 1,2 0 0,-1 0-1,0 0 1,1-1 0,-1 1-1,1-1 1,0 0 0,0 0-1,1-1 1,-1 1 0,0-1-1,1 0 1,0 0 0,-1 0-1,1-1 1,0 0 0,0 0-1,0 0 1,0 0 0,0-1-1,0 0 1,0 0 0,0 0-1,-1 0 1,1-1-1,9-2 1,-11 1 36,1 1 0,0-1 0,0-1 0,-1 1 0,1 0 0,-1-1 0,0 0-1,0 0 1,0 0 0,0 0 0,0 0 0,-1 0 0,1-1 0,-1 1 0,0-1 0,0 0 0,0 0 0,-1 0 0,1 1-1,-1-2 1,0 1 0,1-8 0,2-10 78,-2 0 0,0 0 0,-3-25 0,1 29 41,0 8 33,1 3-54,-1 1 0,0 0 1,0 0-1,0 0 0,-1-1 1,0 1-1,-1 0 0,1 0 1,-1 0-1,-5-10 0,6 17-95,0 1 0,0 0 0,1-1 0,-1 1 0,0 0 0,1-1 0,-1 1 0,1 0 0,0 0 0,-1-1 0,1 1-1,0 0 1,0 2 0,0 3-20,-2 17-190,1-1 1,4 48-1,-2-65 143,0 0 0,0 0-1,1 0 1,-1 0 0,1 0 0,1 0-1,-1-1 1,1 1 0,0-1 0,0 1 0,1-1-1,-1 0 1,1 0 0,0-1 0,1 1 0,7 6-1,-10-10-21,0 1 0,0 0 0,1-1 0,-1 0-1,0 1 1,0-1 0,1 0 0,-1 0 0,1-1 0,-1 1-1,1 0 1,-1-1 0,1 0 0,0 1 0,-1-1-1,1 0 1,-1 0 0,1 0 0,0-1 0,-1 1 0,1-1-1,-1 1 1,1-1 0,-1 0 0,1 0 0,-1 0 0,3-2-1,-2 1 67,0-1 1,0 0-1,0 0 0,0 0 0,0 0 0,-1 0 0,1 0 0,-1-1 1,0 1-1,0-1 0,0 0 0,-1 0 0,1 1 0,-1-1 0,0 0 1,1-5-1,1-22 494,0 0 1,-2-1-1,-5-42 1,4 69-344,0 1 0,0-1 0,-1 1 0,0-1-1,0 1 1,0-1 0,0 1 0,-1 0 0,0 0 0,0 0 0,0 0 0,-4-6 0,5 10-147,1 0 1,0 0-1,-1 0 1,1 0-1,0 0 0,-1 0 1,1 0-1,0 0 1,-1 0-1,1 0 1,-1 0-1,1 1 0,0-1 1,0 0-1,-1 0 1,1 0-1,0 1 1,-1-1-1,1 0 0,0 0 1,0 1-1,-1-1 1,1 0-1,0 0 1,0 1-1,0-1 1,-1 0-1,1 1 0,0-1 1,0 0-1,0 1 1,0-1-1,0 0 1,0 1-1,0-1 0,0 1 1,0-1-1,0 0 1,0 1-1,0-1 1,-5 18-44,2-3 38,1 0-1,0 0 0,1 0 1,1 0-1,1 0 1,0 0-1,4 23 1,-4-33-34,0-1 1,0 0-1,0 1 1,1-1 0,-1 0-1,1 0 1,0 0-1,0 0 1,0 0-1,1-1 1,0 1-1,-1-1 1,1 1-1,0-1 1,1 0 0,-1 0-1,0-1 1,1 1-1,0 0 1,-1-1-1,1 0 1,0 0-1,0 0 1,1-1 0,-1 1-1,0-1 1,0 0-1,1 0 1,-1-1-1,5 1 1,-6-1 29,-1 1 1,1-1-1,0 0 0,0 0 1,-1-1-1,1 1 0,-1-1 1,1 1-1,0-1 1,-1 0-1,1 0 0,-1 0 1,1 0-1,-1 0 1,0 0-1,1-1 0,-1 1 1,3-4-1,-2 1 6,-1 0 0,1 1-1,-1-2 1,0 1 0,0 0 0,0 0-1,0-1 1,-1 1 0,0-1 0,1-5-1,4-29 472,-2 0 0,-1 0 0,-4-48-1,1 35-180,0 51-150,-1 45-316,0-25 169,1 0 0,0 1 0,2-1 0,4 25 0,-4-37-75,0-1 1,0 1-1,1-1 0,0 0 1,0 0-1,0 0 0,1 0 1,0-1-1,0 1 0,1-1 1,-1 0-1,1 0 1,0-1-1,0 1 0,1-1 1,7 4-1,-7-5-200,-1 0 0,1-1-1,0 0 1,0 0 0,1 0 0,-1-1-1,0 0 1,0 0 0,1-1 0,-1 0 0,9-1-1,-10 1 96,-2 0 175,-1-1 0,0 1 0,0-1 0,1 0 0,-1 0-1,0 0 1,0 0 0,0 0 0,0 0 0,0-1 0,0 1-1,0-1 1,-1 0 0,1 1 0,0-1 0,-1 0 0,0 0-1,1 0 1,-1 0 0,0 0 0,0 0 0,0 0 0,0 0-1,0-1 1,-1 1 0,1 0 0,0-5 0,3-8 166,-2 0 0,3-29 0,-3 5 501,-2 19 34,0-1-1,2 1 1,1 0 0,0 0-1,11-31 1,-14 50-672,0 1-1,0 0 1,0 0-1,0 0 1,0 0-1,0-1 1,0 1-1,0 0 1,0 0-1,0 0 1,0 0 0,0 0-1,1 0 1,-1-1-1,0 1 1,0 0-1,0 0 1,0 0-1,0 0 1,0 0-1,0 0 1,1 0-1,-1 0 1,0 0-1,0-1 1,0 1-1,0 0 1,1 0 0,-1 0-1,0 0 1,0 0-1,0 0 1,0 0-1,0 0 1,1 0-1,-1 0 1,0 0-1,0 0 1,0 0-1,0 0 1,1 1-1,-1-1 1,0 0-1,0 0 1,0 0 0,0 0-1,0 0 1,1 0-1,7 10 55,5 16-226,-13-25 213,41 96-85,15 35-3448,-56-131 3442,0-1 1,0 0-1,0 1 1,1-1-1,-1 0 1,0 1-1,0-1 1,0 0 0,0 1-1,1-1 1,-1 0-1,0 1 1,0-1-1,0 0 1,1 0-1,-1 1 1,0-1 0,1 0-1,-1 0 1,0 1-1,1-1 1,-1 0-1,0 0 1,1 0-1,-1 0 1,0 0 0,1 1-1,-1-1 1,0 0-1,1 0 1,-1 0-1,0 0 1,1 0-1,-1 0 1,1 0 0,-1 0-1,1 0 1,8-13-49,1-22 533,0-33 582,-5 32-157,10-40-1,-13 67-760,1 1 0,0-1 0,0 1 0,1 0 0,0-1 0,0 2 0,1-1 0,0 1 0,11-13 0,-15 19-102,-1 0 0,1 0 1,0 0-1,0 0 0,-1 0 1,1 1-1,0-1 0,0 0 1,0 1-1,0-1 0,0 0 1,0 1-1,0-1 0,0 1 1,0 0-1,0-1 0,1 1 1,-1 0-1,0 0 0,0-1 1,0 1-1,0 0 0,0 0 1,1 0-1,-1 1 1,0-1-1,0 0 0,0 0 1,0 1-1,0-1 0,0 0 1,1 1-1,-1-1 0,0 1 1,0-1-1,0 1 0,0 0 1,-1 0-1,1-1 0,0 1 1,0 0-1,0 0 0,-1 0 1,1 0-1,0 0 0,0 1 0,4 6-21,-1 0 0,0 0 0,-1 0-1,5 16 1,-6-19 33,11 44-27,-11-36-162,1 0 0,0-1 0,1 0 0,1 0 0,0 0 0,10 18 0,-14-29 53,0 1 0,0 0 0,0-1 0,0 1-1,1-1 1,-1 0 0,1 1 0,-1-1 0,1 0 0,-1 0 0,1 0 0,0 0 0,-1 0 0,1 0 0,0 0 0,0-1 0,0 1 0,0-1 0,0 1-1,-1-1 1,5 0 0,-3 0-16,0-1 0,0 1-1,0-1 1,0 0-1,0 0 1,0 0 0,0-1-1,0 1 1,-1-1 0,1 1-1,0-1 1,3-3 0,3-4-79,1-1 1,-1 0 0,0-1 0,-1 0 0,7-13 0,-6 10 258,-2-1 0,0 1 0,-1-1 0,0 0 0,-1-1 0,3-18 0,-5 18 886,-2 0 0,1 0 1,-3-25-1,1 40-863,0-1 0,0 0 1,-1 1-1,1-1 0,-1 0 0,0 1 1,1-1-1,-1 1 0,0-1 0,0 1 0,0-1 1,0 1-1,0 0 0,0-1 0,-1 1 1,1 0-1,0 0 0,0 0 0,-1 0 1,1 0-1,-1 0 0,1 0 0,-1 1 1,1-1-1,-1 1 0,0-1 0,1 1 0,-1-1 1,0 1-1,1 0 0,-4 0 0,2-1-51,0 1 0,-1 0-1,1 0 1,0 0-1,0 0 1,0 1 0,-1-1-1,1 1 1,0 0-1,0 0 1,0 0-1,0 0 1,0 1 0,0-1-1,1 1 1,-5 2-1,0 4-15,1-1-1,0 1 1,0 0 0,1 0-1,0 0 1,1 1-1,0-1 1,0 1-1,1 0 1,0 1-1,-3 15 1,3-6-5,0-1 1,1 1-1,2 0 0,0 0 1,2 20-1,-1-35-88,0 1-1,1-1 1,-1 1 0,1-1-1,0 0 1,0 0 0,0 0-1,1 0 1,-1 0 0,1 0-1,0-1 1,0 1 0,0-1-1,1 0 1,-1 0 0,1 0-1,5 4 1,-6-6 38,-1 1 0,0-1 0,0 0 0,1 0 0,-1 0 0,1 0 0,-1 0 0,1 0 0,-1 0 0,1-1 0,0 0 0,-1 1 0,1-1 0,0 0 0,-1 0 0,1 0 0,0-1 0,-1 1 0,1-1 0,-1 1 0,1-1 0,-1 0 0,1 0 0,-1 0 0,1 0 0,-1 0 0,0-1 0,0 1 0,1-1 0,-1 0 0,3-3 0,1-3 86,0 1 0,-1-1 0,-1-1 0,1 1 0,-1-1 0,-1 1 0,1-1 0,-1 0 0,-1-1 0,0 1 0,1-15 0,1-16 349,-2-56 1,-2 71-265,1-42 543,-5-112 269,2 160-698,0 1-1,-2-1 1,0 1 0,-1 0-1,-1 0 1,-1 1 0,-12-25 0,19 42-227,0 0 0,0 0 0,0 0 0,-1 0 1,1 0-1,0 0 0,0 0 0,0 0 1,0 1-1,0-1 0,0 0 0,0 0 0,0 0 1,0 0-1,0 0 0,0 0 0,0 0 0,0 0 1,0 0-1,0 0 0,0 0 0,0 0 1,0 0-1,0 0 0,0 0 0,-1 0 0,1 0 1,0 0-1,0 0 0,0 0 0,0 0 0,0 0 1,0 0-1,0 0 0,0 0 0,0 0 1,0 0-1,0 0 0,0 0 0,-1 0 0,1 0 1,0 0-1,0 0 0,0 0 0,0 0 0,0 0 1,0 0-1,0 0 0,0 0 0,0 0 1,0 0-1,0 0 0,0 0 0,0 0 0,0 0 1,0 0-1,0 0 0,-1 0 0,1-1 0,0 1 1,0 0-1,0 0 0,0 0 0,0 0 1,0 0-1,0 0 0,0 0 0,-1 10 46,0 16-290,1-25 250,0 28-25,2 0 0,1 0 0,1 0 0,1 0 0,2-1 0,1 0 0,16 39 0,-24-66 10,50 107-233,-44-96-277,1 0 0,1 0 0,0-1 1,0-1-1,1 1 0,17 14 0,3-7-3366,-6-14-1633,11-4-6529</inkml:trace>
  <inkml:trace contextRef="#ctx0" brushRef="#br0" timeOffset="2811.25">2192 1411 9492,'0'0'14548,"-3"-11"-13774,-6-33-456,6 40-170,-1 10-129,-2 11-56,2 6 53,1 0-1,1 1 1,1 0-1,1-1 1,4 39 0,-3-56-122,1 0 0,-1 0 0,1 0 0,0 0 0,0-1 0,1 1 0,0 0 0,0-1 0,0 0 0,1 0 0,-1 0 0,1 0 0,0 0 0,7 5 0,-7-7 7,-1 0 0,1-1 1,0 1-1,0-1 0,1 0 0,-1 0 0,0 0 0,1-1 0,-1 1 0,1-1 1,-1 0-1,1-1 0,-1 1 0,1-1 0,0 0 0,-1 0 0,1 0 0,0 0 1,7-3-1,-9 2 49,0 0 0,1-1 1,-1 0-1,0 0 0,0 0 0,-1 0 1,1 0-1,0 0 0,-1-1 1,1 1-1,-1-1 0,0 0 1,0 0-1,0 0 0,0 0 1,0 0-1,-1 0 0,1 0 1,1-7-1,2-6 193,0 1 1,4-33 0,-4-52 1485,-5 58-240,0 34-612,0 11 33,0 11-819,0 1 1,1-1-1,1 0 1,0 1-1,8 22 1,-9-32-98,1 1 0,1-1 1,-1 0-1,1 0 0,0 0 1,0-1-1,0 1 0,1-1 1,0 1-1,0-1 0,0 0 1,0 0-1,1-1 0,-1 0 1,1 1-1,0-1 0,8 3 1,-10-4 1,0-1 0,0 1 1,0-1-1,1 0 0,-1 0 1,1 0-1,-1-1 1,1 1-1,-1-1 0,1 0 1,-1 0-1,1 0 0,-1 0 1,1 0-1,-1-1 0,0 0 1,1 0-1,-1 0 0,0 0 1,1 0-1,-1-1 1,0 1-1,0-1 0,0 0 1,0 0-1,0 0 0,-1 0 1,1-1-1,0 1 0,-1-1 1,0 1-1,0-1 1,0 0-1,0 0 0,0 0 1,0 0-1,-1 0 0,3-6 1,1-14 636,0 0 0,-2 1-1,-1-2 1,0 1 0,-2 0 0,0 0 0,-5-24 0,-2 19 551,7 27-983,0 0 0,0 0 0,-1 0 0,1 0 0,0 0 0,-1 0 0,1 0-1,-1 0 1,0 0 0,1 1 0,-1-1 0,1 0 0,-1 0 0,0 1 0,0-1 0,0 0-1,1 1 1,-1-1 0,0 0 0,0 1 0,0-1 0,0 1 0,-2-1 0,3 2-99,-1 0 0,1-1 1,-1 1-1,1 0 0,-1 0 1,1-1-1,-1 1 1,1 0-1,0 0 0,0 0 1,-1 0-1,1 0 0,0 0 1,0 0-1,0-1 0,0 1 1,0 0-1,0 0 1,0 0-1,0 1 0,0 2-1,-2 46 123,3 0 0,1-1 0,3 1-1,19 82 1,-14-86-121,28 109 177,-31-134-417,1 0-1,0-1 0,1 0 1,2 0-1,14 20 0,-25-40 224,0 1 0,0-1 0,0 1-1,0-1 1,1 1 0,-1-1 0,0 1 0,1-1 0,-1 1 0,0-1-1,1 0 1,-1 1 0,0-1 0,1 0 0,-1 1 0,1-1 0,-1 0-1,1 1 1,-1-1 0,1 0 0,-1 0 0,1 0 0,-1 0 0,1 1-1,-1-1 1,1 0 0,-1 0 0,1 0 0,-1 0 0,1 0 0,-1 0-1,1 0 1,-1 0 0,2-1 0,-2 0 11,1 0 0,0 0-1,0 0 1,-1 0 0,1 0 0,0 0 0,-1 0-1,1-1 1,-1 1 0,0 0 0,1 0-1,-1-1 1,0-1 0,3-49 105,-3 49-142,-2-37 63,-2-1-1,-2 0 1,-1 1-1,-2 1 1,-2-1-1,-20-45 1,4 14 8,-42-137 82,66 199-16,0-1 0,1 0-1,1-1 1,0 1 0,0 0 0,1 0 0,0 0 0,1-1 0,2-15-1,-1 24-93,-1 1-1,1-1 1,-1 0 0,1 0-1,0 0 1,-1 1-1,1-1 1,0 1-1,0 0 1,0-1-1,0 1 1,0 0-1,0 0 1,1 0 0,-1 0-1,0 1 1,0-1-1,1 1 1,-1-1-1,0 1 1,1 0-1,-1 0 1,1 0-1,3 0 1,1 1-15,-1-1 0,1 1 0,-1 0 0,1 0-1,-1 0 1,0 1 0,1 0 0,7 4 0,-4 0 17,-1 1-1,1 0 1,-1 1 0,-1 0-1,1 0 1,-2 1 0,1 0-1,-1 0 1,0 1 0,-1 0 0,6 11-1,-6-9-21,0 1-1,0 1 1,-2-1-1,0 1 1,0 0-1,-1 0 1,-1 0-1,2 25 1,-4-35 5,0 0 0,0 0 0,-1 0 0,1 0 0,-1-1 0,0 1 0,0 0 0,0 0 1,0-1-1,-1 1 0,0 0 0,1-1 0,-1 0 0,0 1 0,-3 2 0,0-1-65,0-1 0,0 1 0,-1-1 0,1-1 0,-1 1 0,0-1 1,1 0-1,-9 3 0,-34 12-1998,-69 16 0,7-2-7227,44-9-3080</inkml:trace>
  <inkml:trace contextRef="#ctx0" brushRef="#br0" timeOffset="4024.72">668 2343 2801,'0'0'13020,"-3"-6"-11305,-8-9-226,20 26 301,0 0-1528,0-2 0,0 1 0,1-1 0,14 10 0,-18-16-252,-1 0 1,1 0-1,0 0 1,0 0-1,0-1 1,0 0-1,0-1 0,1 1 1,-1-1-1,1 0 1,6 0-1,-1-1 16,0 0-1,1 0 0,-1-2 1,0 1-1,0-1 0,0-1 1,13-4-1,-17 3-16,0 0 0,0 0 1,-1 0-1,1-1 0,-1 0 0,0-1 0,-1 0 1,1 0-1,-1 0 0,10-13 0,1-5 18,-1-1-1,18-39 0,16-26 664,-49 89-687,-1 1 0,1-1 0,-1 0 1,1 0-1,0 1 0,0-1 0,-1 1 1,1-1-1,0 1 0,0-1 0,-1 1 0,1-1 1,0 1-1,0 0 0,0 0 0,0-1 1,0 1-1,0 0 0,-1 0 0,1 0 0,0 0 1,0 0-1,0 0 0,0 0 0,0 0 1,0 0-1,0 0 0,0 1 0,-1-1 1,1 0-1,0 1 0,0-1 0,0 0 0,0 1 1,-1-1-1,1 1 0,0 0 0,0-1 1,0 2-1,27 26 60,-27-27-63,8 10-65,0-2 0,0 1 1,1-1-1,0 0 0,1-1 1,0-1-1,23 13 0,-29-17 42,0-1 1,1 0-1,-1 0 0,0 0 0,1-1 0,0 0 1,-1 0-1,1 0 0,0 0 0,-1-1 0,1 0 1,0-1-1,-1 1 0,1-1 0,0 0 0,-1 0 1,1-1-1,-1 1 0,0-1 0,1-1 0,5-2 1,8-9 113,-1-1 0,0 0 1,0-1-1,-2-1 0,0-1 0,17-25 1,23-25 979,-55 67-1059,0 0 0,0-1 0,1 1 1,-1 0-1,1 0 0,-1 0 0,1 0 0,0 0 1,-1 0-1,1 0 0,0 1 0,0-1 0,-1 1 1,1-1-1,0 1 0,0 0 0,0-1 0,0 1 1,0 0-1,0 0 0,-1 0 0,1 1 1,0-1-1,0 0 0,0 1 0,0-1 0,-1 1 1,1 0-1,3 1 0,5 3-12,-1 1 1,0 1-1,0-1 0,10 11 1,14 9-174,-26-22 144,0-1 1,0-1-1,0 1 1,1-1 0,-1 0-1,1 0 1,-1-1-1,1 0 1,-1-1 0,1 1-1,0-2 1,-1 1-1,1-1 1,0 0 0,-1 0-1,1-1 1,-1 0 0,0-1-1,0 1 1,1-1-1,-2-1 1,1 1 0,0-1-1,10-9 1,10-12 124,-2-1 1,32-43-1,-28 34 252,-28 33-331,1 0-1,-1 0 0,1 0 1,0 0-1,0 0 0,0 1 1,0-1-1,0 1 0,0-1 1,0 1-1,1-1 0,-1 1 1,0 0-1,1 0 0,-1 1 0,1-1 1,-1 0-1,1 1 0,0-1 1,-1 1-1,4 0 0,-2 1-14,0 0-1,1 0 0,-1 0 0,0 1 0,0 0 1,0 0-1,-1 0 0,1 0 0,0 0 1,-1 1-1,6 5 0,-2-3-91,0 1 1,1-1-1,0-1 1,-1 1-1,2-1 0,-1-1 1,0 1-1,15 3 1,-18-6 66,0 0-1,0-1 1,0 1 0,0-1 0,0 0 0,0 0 0,0 0 0,0-1 0,0 0 0,0 0 0,0 0 0,0 0 0,-1-1-1,1 0 1,0 0 0,-1 0 0,6-4 0,5-6 31,0-1-1,19-21 1,-22 22 92,1-1-1,-1 2 1,27-19 0,-36 28-87,0 0 0,0 0 0,0 1 0,1-1 1,-1 1-1,0 0 0,1 0 0,-1 0 1,1 0-1,-1 1 0,1-1 0,-1 1 0,1 0 1,-1 0-1,1 0 0,-1 0 0,1 1 1,-1 0-1,6 1 0,-3 1-15,0 0-1,0 0 1,-1 1-1,1-1 1,0 1-1,-1 1 1,0-1 0,0 1-1,4 5 1,6 4 404,-6-8-1820,-5-31-11719</inkml:trace>
  <inkml:trace contextRef="#ctx0" brushRef="#br0" timeOffset="4960.49">3347 1159 2065,'0'0'10301,"-8"4"-9029,-14 6-980,-8 6 4784,38-17-715,17 3-3588,0-1-617,35-2 125,82-11 0,-113 7-258,0 0 0,-1-2 0,1-2 1,50-21-1,-73 27-68,0 0 1,0 0-1,-1-1 0,1 0 0,7-7 1,-12 10-62,0 0 1,1 0 0,-1 0 0,0-1-1,0 1 1,0-1 0,-1 1 0,1 0 0,0-1-1,0 0 1,-1 1 0,1-1 0,-1 1-1,1-1 1,-1 0 0,0 1 0,0-1 0,1 0-1,-1 1 1,0-1 0,-1 0 0,1 1-1,0-1 1,0 0 0,-1 1 0,1-1 0,-2-3-1,1 4-125,-1-1 0,1 1-1,0-1 1,-1 1 0,1 0 0,-1-1-1,1 1 1,-1 0 0,0 0-1,0 0 1,1 0 0,-1 1 0,0-1-1,0 0 1,0 1 0,0-1-1,0 1 1,-3-1 0,-43-3-929,35 3 1371,-7 1 3248,40 5 495,10 3-3268,-2 1-305,-16-6-319,-1 1 0,1 0-1,0 0 1,-1 2 0,0-1 0,0 1-1,-1 1 1,17 13 0,-25-19-64,-1 0 1,0 0-1,0 0 0,0 1 1,0-1-1,0 0 1,0 1-1,0-1 1,0 1-1,-1-1 1,1 1-1,0-1 0,-1 1 1,1-1-1,-1 1 1,0 0-1,1-1 1,-1 1-1,0 0 1,0-1-1,0 1 1,0 0-1,0-1 0,-1 1 1,0 2-1,0-2 0,0 0-1,-1 0 0,0 1 0,1-1 1,-1 0-1,0-1 0,0 1 0,0 0 1,0 0-1,0-1 0,-1 1 1,1-1-1,0 0 0,-4 1 0,-9 4-499,0 0 0,-1-2-1,-29 6 1,45-10 440,-4 0-567,-12 3-317,5-3-7676</inkml:trace>
  <inkml:trace contextRef="#ctx0" brushRef="#br0" timeOffset="5194.49">4261 1131 14343,'0'0'9860,"-22"13"-9844,18-13-1793,-2-6-1120,-9-7-5555</inkml:trace>
  <inkml:trace contextRef="#ctx0" brushRef="#br0" timeOffset="15194.01">4274 807 8852,'0'0'9471,"0"20"-8420,-1-11-914,0 9 87,1 0 0,1 0-1,0 0 1,1-1-1,1 1 1,8 26-1,12 26 309,90 258 390,-111-322-849,6 14-74,-5-17 124,-2-13 235,-2-5-292,0 0 1,-1 0 0,-1 1-1,-1-1 1,-4-15 0,-33-74 45,21 57-67,-3-11-7,-47-129 104,62 159-61,1-1-1,1 1 0,1-1 0,-1-51 1,6 78-87,-1 1 0,1-1 0,0 1 0,0 0 0,0-1 0,0 1 0,1-1 0,-1 1 0,0-1 0,1 1 1,-1-1-1,1 1 0,-1 0 0,1-1 0,0 1 0,-1 0 0,1 0 0,0-1 0,0 1 0,0 0 0,0 0 0,0 0 0,0 0 1,0 0-1,0 0 0,3-1 0,-1 1-20,1 1 1,-1-1 0,1 1 0,0-1 0,0 1-1,-1 0 1,1 0 0,0 1 0,-1-1-1,6 2 1,0 0 35,1 1-1,-1 1 0,1 0 0,-1 0 1,0 1-1,-1 0 0,1 0 1,-1 1-1,0 0 0,0 1 1,-1-1-1,13 16 0,-9-9-3,-1 0-1,0 0 0,-1 0 0,-1 1 0,0 1 1,-1 0-1,7 21 0,-11-27-19,0 1-1,-1-1 1,0 1-1,-1 0 1,0-1-1,0 1 1,-1 0-1,-1 0 1,0 0-1,0 0 1,-5 18-1,3-21 18,0 1 0,0-1-1,-1 0 1,0 0 0,0 0-1,-1 0 1,1-1 0,-2 0 0,1 0-1,-1 0 1,1-1 0,-2 1-1,1-1 1,-12 7 0,10-8 11,0 0 1,0 0 0,0-1 0,0 0 0,0 0-1,-1-1 1,1 0 0,-1 0 0,0-1 0,-14 1-1,22-3-2,-1 1 0,1-1 1,0 0-1,0 1 0,0-1 0,0 0 0,0 0 0,0 0 0,0 1 0,0-1 0,0 0 0,0 0 0,0-1 0,1 1 0,-1 0 0,0 0 0,1 0 1,-1 0-1,1-1 0,-1 1 0,1 0 0,0 0 0,-1-1 0,1 1 0,0 0 0,0-1 0,0 1 0,0 0 0,0-2 0,0 1-9,0 1-1,-1-1 0,1 0 0,0 1 1,0-1-1,0 0 0,0 1 0,1-1 1,-1 0-1,0 1 0,1-1 0,-1 0 0,1 1 1,0-1-1,-1 1 0,1-1 0,0 1 1,0-1-1,0 1 0,0 0 0,0-1 1,2-1-1,1 2-8,-1 0-1,1 0 1,-1 0 0,1 0 0,-1 1-1,1-1 1,-1 1 0,1 0 0,0 0 0,-1 1-1,1-1 1,0 1 0,-1-1 0,1 1-1,-1 0 1,0 1 0,1-1 0,-1 0-1,0 1 1,5 2 0,3 5 77,1 0 1,-1 1 0,19 21-1,-23-23-365,0 0-1,0-1 1,0 0-1,1 0 1,0-1 0,1 0-1,-1 0 1,13 5-1,-10-8-1323,1 0 0,0-1 0,0 0 0,-1-1 0,22-1 0,-1 0-3942</inkml:trace>
  <inkml:trace contextRef="#ctx0" brushRef="#br0" timeOffset="16672.03">4752 1069 5955,'0'0'7753,"-1"-17"-5008,-8-52-256,8 67-2349,1 0 0,-1-1-1,1 1 1,-1 0 0,0 0 0,0 0-1,0-1 1,0 1 0,0 0 0,-1 0-1,1 1 1,0-1 0,-1 0 0,0 0-1,1 1 1,-1-1 0,0 1 0,0-1 0,0 1-1,0 0 1,0 0 0,-3-2 0,0 2 38,0 0 1,0 0 0,-1 0 0,1 0 0,0 1 0,-10 0 0,7 0-63,5 1-109,1-1 0,-1 1 0,0-1 0,1 1 0,-1 0 0,1 0 0,-1 0 0,1 1 0,-1-1 0,1 1 0,0-1 0,0 1 0,0 0 0,0-1 0,0 1 0,0 0-1,0 0 1,1 1 0,-1-1 0,1 0 0,-1 1 0,1-1 0,0 0 0,0 1 0,0-1 0,0 1 0,1 0 0,-2 3 0,-1 8 6,0 0 0,1-1 0,1 1 0,-1 18 0,3-23-65,-1 0 1,1 0-1,1 0 0,0-1 0,0 1 0,0 0 1,1-1-1,1 0 0,-1 0 0,1 0 0,8 12 1,-8-15 8,-1 0-1,0-1 1,1 0 0,0 0 0,0 0 0,0 0 0,1-1 0,-1 0 0,1 1 0,0-2 0,0 1 0,0 0-1,0-1 1,0 0 0,1 0 0,-1-1 0,1 0 0,-1 1 0,10-1 0,-11 0 11,0-1-1,0 0 1,1 0-1,-1-1 1,0 1 0,0-1-1,0 0 1,0 0 0,8-3-1,-10 3 43,0-1 1,0 0-1,0 1 0,0-1 0,0 0 1,0 0-1,-1 0 0,1 0 0,-1-1 1,1 1-1,-1 0 0,0-1 0,0 1 1,0 0-1,0-1 0,1-5 0,1-5 150,0 0-1,-1 0 0,-1-1 0,0 1 0,-1-22 1,-1 27-22,1 0 1,-1 0-1,-1 0 1,0 0-1,0 0 0,0 1 1,-1-1-1,0 1 1,0-1-1,-7-10 1,9 17-130,1 1 1,-1-1-1,1 0 1,-1 0-1,1 1 1,-1-1-1,1 0 1,-1 1-1,1-1 1,-1 1-1,0-1 0,1 1 1,-1-1-1,0 1 1,0-1-1,1 1 1,-1 0-1,0-1 1,0 1-1,0 0 1,0 0-1,1-1 0,-3 1 1,3 1-11,-1-1 0,0 1 0,1-1 0,-1 1 0,1-1 0,-1 1 1,1-1-1,-1 1 0,1 0 0,-1-1 0,1 1 0,0 0 0,-1-1 0,1 1 0,0 0 0,0-1 1,-1 1-1,1 0 0,0 0 0,0 0 0,-3 48-110,3-45 155,0 5-64,0 0-1,1 0 0,0-1 1,1 1-1,0 0 1,0-1-1,1 0 0,0 1 1,0-1-1,5 8 0,-5-12-71,0 1-1,0-1 0,0 0 1,0-1-1,1 1 0,-1 0 1,1-1-1,0 0 0,0 0 0,0 0 1,1 0-1,-1-1 0,1 1 1,-1-1-1,1 0 0,0-1 0,0 1 1,0-1-1,5 1 0,-6-1 48,-1-1 0,1 1 1,0-1-1,0 1 0,0-1 0,0 0 0,0-1 0,0 1 0,-1-1 0,1 0 0,0 0 0,0 0 0,0 0 0,-1 0 0,1-1 0,4-2 0,-5 1 15,0 0 0,0-1 0,-1 1-1,1 0 1,-1-1 0,0 0 0,0 1 0,0-1 0,0 0 0,-1 0-1,1 0 1,-1 0 0,0 0 0,1-8 0,1-6 336,-1 1 0,0-1-1,-1 1 1,-3-32 0,2 44-235,0 0-1,-1 0 1,0 1-1,0-1 1,0 0-1,0 0 1,-1 1-1,0-1 1,0 1-1,0 0 1,0-1-1,-1 1 1,0 0-1,0 0 1,0 1-1,0-1 1,0 0-1,-1 1 1,0 0-1,1 0 1,-1 0-1,-5-2 1,9 5-68,-1 0 1,1 0 0,-1-1 0,1 1 0,-1 0-1,1 0 1,-1 0 0,1 0 0,-1 0 0,1 0-1,-1 1 1,1-1 0,0 0 0,-1 0 0,1 0 0,-1 0-1,1 1 1,-1-1 0,1 0 0,-1 0 0,1 1-1,0-1 1,-1 0 0,1 1 0,0-1 0,-1 0-1,1 1 1,0-1 0,-1 0 0,1 1 0,0-1-1,0 1 1,0-1 0,-1 1 0,1-1 0,0 1-1,0-1 1,0 1 0,0-1 0,0 0 0,0 1-1,0-1 1,0 1 0,0-1 0,0 1 0,0-1 0,0 2-1,0 33-127,1-25 138,0-2-72,0-1 1,0 1 0,1-1-1,0 1 1,1-1 0,-1 0-1,1 1 1,1-1 0,0-1 0,0 1-1,0 0 1,0-1 0,1 0-1,0 0 1,1-1 0,7 7-1,-9-7-138,1-1 0,0 0-1,0 0 1,1 0 0,-1-1-1,1 1 1,0-1 0,0-1-1,0 1 1,0-1 0,1 0-1,-1 0 1,0-1 0,1 0-1,-1 0 1,1-1 0,0 1-1,-1-1 1,11-2 0,-14 1 209,-1 0 0,1-1 0,-1 1 0,1-1 0,-1 0 0,0 1 0,0-1 0,0 0 0,0 0 0,0 0 0,0-1 0,0 1 0,-1 0 0,1-1 0,-1 1 0,0-1 0,0 1 0,0-1 0,0 0 0,0 1 0,0-1 0,0-4 0,1-6 420,1 0 1,-2-1-1,1-17 1,-2-75 3199,-1 115-3697,1 0 1,0 0-1,1 0 0,0 0 0,1 0 0,-1 0 0,2 0 1,-1-1-1,1 1 0,1-1 0,-1 0 0,1 0 0,8 12 1,-7-14-242,-1 1-1,1-1 1,0 0 0,9 8 0,-13-13 214,1 1 0,0-1 0,0 1 0,0-1 0,1 0 0,-1 0 0,0 0 0,0 0 0,1 0 0,-1-1 0,0 1 0,1-1 0,-1 1 0,1-1 0,-1 0 0,1 0 0,-1 0 0,4-1 0,-4 1 103,0-1-1,-1 0 1,1 0 0,-1 0 0,1 0-1,-1 0 1,0 0 0,1 0 0,-1 0-1,0-1 1,0 1 0,0-1 0,0 1-1,0-1 1,0 1 0,0-1 0,0 1-1,0-1 1,-1 0 0,2-3 0,8-38 440,-2-23 859,-7 45-880,2 0 1,0 1-1,1-1 1,8-20-1,-12 40-419,0 1-1,0-1 1,0 0 0,0 1-1,0-1 1,1 1-1,-1-1 1,0 0 0,1 1-1,-1-1 1,0 1 0,1-1-1,-1 1 1,0-1 0,1 1-1,-1-1 1,1 1-1,-1 0 1,1-1 0,-1 1-1,1 0 1,0-1 0,-1 1-1,1 0 1,-1 0 0,1-1-1,0 1 1,0 0 0,0 0-11,0 1 0,0-1 1,0 1-1,0-1 1,0 1-1,0-1 0,0 1 1,0-1-1,-1 1 1,1 0-1,0 0 1,0-1-1,-1 1 0,1 0 1,0 1-1,22 43-193,-20-38 221,2 4-153,0 1-261,1-1 1,0 0 0,11 16 0,-15-25 67,0 1 1,1 0-1,-1-1 0,1 0 1,-1 1-1,1-1 1,0 0-1,0 0 0,0 0 1,0-1-1,0 1 0,0-1 1,0 0-1,1 0 1,-1 0-1,0 0 0,6 0 1,-3 0-443,-1-1 1,0 0-1,0 0 0,0-1 1,0 1-1,0-1 1,0-1-1,0 1 0,0 0 1,0-1-1,0 0 0,-1 0 1,1-1-1,-1 1 1,7-6-1,19-24-2721,-5-9 3888,-21 29 1016,1 0 1,-2 0-1,0-1 1,0 1-1,-1-1 0,-1 0 1,0 0-1,0 1 1,-3-19-1,2 29-1185,0 0 1,-1-1-1,1 1 1,-1 0-1,1-1 1,-1 1-1,0 0 1,0 0-1,0 0 1,0 0-1,0 0 1,-1 0-1,1 0 1,-1 0-1,1 0 1,-1 0-1,0 1 1,1-1-1,-1 1 1,0-1-1,0 1 1,0 0-1,-3-2 0,2 2-185,1 0 0,-1 0 0,1 0 0,-1 0-1,0 0 1,0 1 0,1-1 0,-1 1-1,0 0 1,0 0 0,1 0 0,-1 0-1,0 0 1,0 1 0,0-1 0,1 1-1,-1 0 1,0 0 0,1 0 0,-1 0-1,1 0 1,-1 0 0,1 1 0,-1-1-1,1 1 1,0 0 0,0-1 0,0 1-1,0 0 1,-3 4 0,1 1-54,0 0-1,1 1 1,0 0-1,0-1 1,0 1-1,1 0 1,0 1-1,-1 14 1,1-2-24,2 0 1,2 28-1,-2-45-81,0 0-1,1 1 0,0-1 1,0 0-1,0 0 0,0 0 0,1 0 1,-1-1-1,1 1 0,0 0 1,0-1-1,1 1 0,-1-1 1,1 0-1,-1 1 0,1-1 1,0-1-1,0 1 0,7 4 0,-4-3-432,0-1-1,0 0 0,1-1 0,-1 1 0,1-1 0,0 0 1,0-1-1,-1 0 0,1 0 0,0-1 0,8 1 0,-13-1 449,0-1 0,1 1-1,-1 0 1,1-1-1,-1 1 1,0-1 0,0 0-1,1 0 1,-1 0-1,0 0 1,0 0-1,0 0 1,0 0 0,0-1-1,0 1 1,-1-1-1,1 0 1,0 1 0,-1-1-1,1 0 1,-1 0-1,1 0 1,-1 0 0,0 0-1,0 0 1,0 0-1,0-1 1,-1 1-1,1 0 1,0-4 0,2-8 390,-1 0 0,0 0 1,-1 0-1,-1-15 0,0 20 30,0-51 1998,-2 1 1,-15-92-1,-33-75 1025,51 236-3275,-1 1-1,1-1 0,-2 14 0,1 40-175,10-20-223,1 0 0,2-1-1,2 0 1,37 73 0,-48-107-399,1 0 0,0 0 0,0 0 0,12 13 0,-15-19-43,1 0 0,0-1 0,0 1-1,0-1 1,0 0 0,0 0 0,0 0 0,0 0-1,8 2 1,20 1-9375</inkml:trace>
  <inkml:trace contextRef="#ctx0" brushRef="#br0" timeOffset="17201.8">6050 593 3009,'0'0'21645,"-3"-9"-21149,-8-27-394,7 52-126,2 14-51,1-10-13,1-2 108,0 0 1,1 0-1,0 0 1,1 0 0,7 24-1,-7-38-179,-1 0 1,0 0-1,1-1 0,0 1 0,0 0 1,0-1-1,0 1 0,1-1 0,0 0 1,-1 0-1,1 0 0,0 0 0,0 0 0,1-1 1,-1 1-1,0-1 0,1 0 0,-1 0 1,1 0-1,0-1 0,0 1 0,0-1 1,0 0-1,0 0 0,0 0 0,0-1 1,0 1-1,0-1 0,7 0 0,-9 0 54,1-1-1,-1 1 0,1 0 1,0-1-1,-1 0 0,1 0 1,-1 1-1,0-2 1,1 1-1,-1 0 0,0 0 1,1-1-1,-1 1 0,0-1 1,0 0-1,0 1 0,-1-1 1,1 0-1,0 0 0,-1 0 1,1 0-1,-1-1 1,1 1-1,-1 0 0,0-1 1,0 1-1,0-1 0,-1 1 1,1-1-1,0 1 0,-1-4 1,3-11 879,-1 0 1,0-1 0,-2-29-1,0 28 295,0 10-529,-3-50 1545,2 55-1764,0 0 0,1 0 1,-1 0-1,-1 0 0,1 0 0,-1 0 1,1 1-1,-1-1 0,0 1 0,0-1 0,-1 1 1,-2-4-1,4 33-41,3 3-226,0 1 1,2-1-1,1-1 1,2 1-1,0-1 1,2 0-1,1 0 0,17 31 1,18 25-294,63 91 1,-76-126-285,-29-44 352,0-1-10,0-1 1,-1 1-1,0-1 0,0 1 1,0 0-1,-1 0 1,1 0-1,-1 0 0,0 0 1,1 7-1,-2-11 147,0 0 0,0 1 0,-1-1-1,1 0 1,0 0 0,0 1 0,-1-1 0,1 0-1,0 0 1,-1 0 0,1 1 0,-1-1 0,1 0 0,0 0-1,-1 0 1,1 0 0,0 0 0,-1 0 0,1 0-1,-1 0 1,1 0 0,0 0 0,-1 0 0,1 0 0,-1 0-1,1 0 1,0 0 0,-1 0 0,1 0 0,-1-1-1,-2 1-113,-6-1 63,1-1 1,-1 0-1,1 0 1,0-1-1,0 0 1,0-1-1,0 1 1,0-2-1,1 1 1,0-1-1,0 0 1,0 0-1,-8-9 1,8 7-278,-1 0 1,1-1 0,1 0-1,-1 0 1,2 0-1,-1-1 1,1 0-1,0 0 1,1 0 0,0-1-1,-4-13 1,3-24-3540,5-1-2995</inkml:trace>
  <inkml:trace contextRef="#ctx0" brushRef="#br0" timeOffset="18046.03">6515 553 8548,'0'0'15122,"-15"-16"-14341,-46-51-119,59 65-609,0 0 0,0 0 1,0 0-1,-1 1 0,1-1 0,0 1 0,-1-1 1,1 1-1,-1 0 0,-4-2 0,6 3-46,0 0 0,1 0 0,-1 0-1,0 0 1,0 0 0,0 0 0,0 0-1,0 0 1,0 0 0,0 0 0,0 0-1,0 1 1,0-1 0,0 0 0,0 1-1,0-1 1,0 1 0,0-1 0,0 2-1,-1-1-12,0 1-1,1 0 1,-1 0-1,1 0 1,0 0-1,-1 0 1,1 0-1,0 0 1,1 0-1,-1 1 1,0-1-1,0 0 1,0 5-1,0 8-26,0 1 0,1-1 0,0 1-1,1-1 1,1 0 0,0 1 0,1-1-1,8 21 1,-9-28-187,1-1-1,0 0 1,0 0-1,1 0 0,0 0 1,0 0-1,1-1 1,0 1-1,0-1 1,0-1-1,1 1 0,0-1 1,0 0-1,0 0 1,1 0-1,-1-1 1,1 0-1,10 4 0,-13-7-43,-1 0-1,0 1 0,1-1 0,-1-1 0,1 1 1,-1-1-1,1 1 0,-1-1 0,1 0 0,-1 0 0,1 0 1,-1-1-1,1 1 0,6-3 0,-8 2 232,0 0 0,0 0 0,0-1 0,0 1 0,0-1-1,0 1 1,0-1 0,-1 0 0,1 0 0,-1 0 0,1 0 0,-1 0 0,0 0 0,0 0-1,0 0 1,0 0 0,0-1 0,0 1 0,0 0 0,-1-1 0,1-3 0,2-23 1218,0 1 0,-4-48 1,0 28 580,1 40-1397,0 0 0,-1 0 0,0 0-1,0 1 1,-1-1 0,0 1 0,-3-8 0,2 15 83,1 10-399,1 11-115,1-6 6,0 0 0,1 0 0,1 0 0,1-1 0,5 20 0,-5-26-184,0 0 0,0-1 0,1 0 0,0 1-1,0-2 1,1 1 0,-1 0 0,2-1 0,-1 0 0,1 0-1,9 8 1,-12-12 105,-1-1-1,0 1 1,1-1-1,-1 1 1,1-1-1,-1 0 1,1 0-1,-1 0 1,1-1-1,0 1 1,-1 0-1,1-1 1,0 0-1,5 0 1,-7 0 83,1 0 0,-1 0-1,1-1 1,-1 1 0,0 0 0,1-1 0,-1 1 0,1-1 0,-1 0-1,0 1 1,1-1 0,-1 0 0,0 0 0,0 0 0,0 0 0,0 0-1,0 0 1,0 0 0,0 0 0,0-1 0,0 1 0,0 0 0,0-1-1,-1 1 1,1 0 0,-1-1 0,1-1 0,5-26 960,-2 0 0,-1 0-1,-1 0 1,-1-1 0,-5-35 0,4 55-787,-3-11 772,3 20-831,0 0-1,0 1 0,-1-1 0,1 1 0,0-1 0,0 0 1,0 1-1,-1-1 0,1 0 0,0 1 0,-1-1 0,1 1 1,0-1-1,-1 1 0,1-1 0,-1 1 0,1-1 1,-1 1-1,1-1 0,-1 1 0,1 0 0,-1-1 0,0 1 1,1 0-1,-1 0 0,1-1 0,-2 1 0,1 2-83,0 1 0,1-1 1,-1 0-1,1 1 0,-1-1 0,1 1 0,0-1 0,0 0 0,0 1 0,0-1 1,0 4-1,0-3 17,1 15 11,0 0-1,0 0 0,2-1 0,9 35 0,-11-46-79,2 1-1,-1-1 0,1 1 1,0-1-1,0 0 0,1 0 1,0 0-1,0 0 0,0-1 1,1 1-1,-1-1 1,1 0-1,1-1 0,-1 1 1,11 6-1,-15-10 71,0 0 0,1-1 0,-1 1 1,0 0-1,0 0 0,0-1 0,0 1 0,1-1 0,-1 1 1,0-1-1,0 0 0,1 1 0,-1-1 0,0 0 0,1 0 1,-1 0-1,0 0 0,1 0 0,-1 0 0,0 0 0,1-1 1,-1 1-1,0 0 0,1-1 0,-1 1 0,0-1 0,0 1 1,0-1-1,1 1 0,-1-1 0,0 0 0,0 0 0,0 0 1,0 0-1,0 0 0,0 0 0,0 0 0,-1 0 0,1 0 1,0 0-1,-1 0 0,1 0 0,0 0 0,-1-1 0,1 1 1,-1 0-1,1-2 0,1-8 78,0 1-1,-1-1 1,0 1 0,-2-21-1,1 18-41,0-136 1539,1 154-1604,1 0-1,-1-1 1,1 1-1,0-1 1,0 1-1,0-1 0,3 5 1,4 6 8,28 72 41,23 46-3500,-57-128 2523,3 5-1023</inkml:trace>
  <inkml:trace contextRef="#ctx0" brushRef="#br0" timeOffset="18354.18">7222 0 13430,'0'0'12470,"10"15"-11699,-5-8-673,10 15 117,-1 1 0,-1 0 0,12 31 0,25 91 476,-30-80-1159,54 114-1,-63-161-402,-4-10-729,-1-8-3436,-5-21-10662</inkml:trace>
  <inkml:trace contextRef="#ctx0" brushRef="#br0" timeOffset="18838.09">7256 350 4066,'0'0'14348,"0"0"-14341,0-1 1,0 1-1,0 0 1,0-1-1,0 1 1,0 0-1,0-1 1,0 1-1,0 0 1,0-1-1,0 1 1,1 0-1,-1-1 1,0 1-1,0 0 1,0-1-1,0 1 1,1 0-1,-1-1 1,0 1-1,0 0 1,1-1-1,-1 1 1,0 0-1,0 0 1,1 0-1,-1-1 1,0 1-1,1 0 1,-1 0 0,0 0-1,1 0 1,-1-1-1,0 1 1,1 0-1,-1 0 1,0 0-1,1 0 1,-1 0-1,0 0 1,1 0-1,0 0 1,36 12 172,-10-1-118,-2-5-705,0-2 0,1-1-1,-1-1 1,1-1-1,28-2 1,-49 1 498,-1 0 0,1 0 0,0-1 0,-1 0-1,1 0 1,-1 0 0,1 0 0,-1-1 0,1 0 0,-1 1 0,0-2 0,0 1 0,0 0 0,0-1 0,0 0-1,-1 0 1,1 0 0,-1 0 0,0-1 0,0 1 0,0-1 0,0 0 0,2-4 0,-2 2 401,1-1 0,-1 0 0,-1-1 0,1 1 1,1-11-1,2-42 5096,-6 4 712,-1 56-6035,1 0 0,0 0 1,-1-1-1,1 1 0,0 0 1,-1 0-1,1 0 0,0 0 0,-1 0 1,1 0-1,-1 0 0,1 0 0,0 0 1,-1 0-1,1 0 0,0 1 1,-1-1-1,1 0 0,0 0 0,0 0 1,-1 0-1,1 0 0,0 1 0,-1-1 1,1 0-1,0 0 0,0 1 1,-1-1-1,1 0 0,0 0 0,0 1 1,0-1-1,-1 0 0,1 1 0,0-1 1,-5 18-25,1 0 0,1 0 1,0 0-1,2 1 0,0-1 1,1 1-1,0-1 0,5 22 1,-4-33-56,0 1 0,1-1 0,0 0 0,0 0 0,1 0 0,0 0 0,0-1 0,1 1 0,-1-1 0,1 0 0,1 0 0,-1 0 0,1 0 0,7 6 1,-8-9-101,0 1 1,1-1 0,-1 0 0,1 0 0,0-1 0,0 1-1,0-1 1,0 0 0,0-1 0,0 1 0,0-1 0,1 0 0,-1 0-1,0 0 1,1-1 0,-1 0 0,1 0 0,-1 0 0,11-3-1,-13 2 133,0 0-1,0 0 1,0-1-1,0 1 1,0-1-1,-1 0 1,1 0-1,-1 1 1,1-2-1,-1 1 1,0 0-1,1-1 1,-1 1-1,0-1 1,-1 1-1,1-1 1,0 0-1,-1 0 1,1 0-1,-1 0 1,0 0-1,0 0 1,0 0-1,-1 0 1,1-4 0,2-10 84,-1-1 0,0 0 0,-2-23 1,0 29-13,0-1 69,-1 0 0,0-1 0,-1 1 1,-1 0-1,0 0 0,0 1 0,-8-17 1,9 23-102,0 1 0,-1 0 0,0 0 0,0 0 0,0 1 0,0-1 0,-1 1 0,0 0 0,0 0 0,0 0 0,0 0 0,0 1 0,-1-1 0,0 1 0,0 0 0,0 1 0,0-1 0,0 1 0,-10-3 0,4 3-194,0 1-1,0 0 1,0 0 0,0 1 0,0 1 0,0 0 0,1 0 0,-1 1 0,0 1-1,1-1 1,-1 2 0,1 0 0,-17 8 0,-52 28-5045</inkml:trace>
  <inkml:trace contextRef="#ctx0" brushRef="#br0" timeOffset="19645.34">4302 2019 7619,'0'0'14701,"-2"-12"-13624,-9-42 57,21 79-1037,19 34-1,1 3 34,89 231-226,-119-293 89,0-1 1,0 1-1,0 0 0,0 0 1,0 0-1,0-1 1,0 1-1,1 0 0,-1 0 1,0 0-1,0 0 0,0 0 1,0-1-1,1 1 0,-1 0 1,0 0-1,0 0 0,0 0 1,0 0-1,1 0 1,-1 0-1,0 0 0,0 0 1,1 0-1,-1 0 0,0 0 1,0 0-1,0 0 0,1 0 1,-1 0-1,0 0 0,0 0 1,0 0-1,1 0 1,-1 0-1,0 0 0,0 0 1,0 0-1,1 0 0,-1 0 1,0 1-1,0-1 0,0 0 1,0 0-1,1 0 0,-1 0 1,0 0-1,0 1 1,0-1-1,0 0 0,0 0 1,0 0-1,1 1 0,-1-1 1,0 0-1,0 0 0,3-21 102,-3 19-112,2-110 202,-4 85-136,2 0 0,1 0 0,1 0 1,1 0-1,9-33 0,-12 59-60,1 0 1,-1 0 0,0 0-1,0 0 1,1 1 0,-1-1-1,0 0 1,1 0-1,-1 0 1,1 1 0,-1-1-1,1 0 1,-1 1 0,1-1-1,-1 1 1,1-1-1,0 0 1,-1 1 0,1-1-1,0 1 1,0 0 0,-1-1-1,1 1 1,0-1-1,0 1 1,0 0 0,-1 0-1,1 0 1,0-1 0,0 1-1,0 0 1,0 0-1,0 0 1,-1 0 0,1 0-1,0 1 1,0-1 0,0 0-1,0 0 1,0 0-1,-1 1 1,1-1 0,0 0-1,0 1 1,-1-1 0,1 1-1,0-1 1,0 1-1,-1-1 1,1 1 0,-1 0-1,1-1 1,0 2 0,7 4-32,-1 1 0,-1 0 0,10 12 0,-13-16 68,20 29-106,26 49 0,-10-17-2508,-22-42-807,-3-10-1993,0-7-4243</inkml:trace>
  <inkml:trace contextRef="#ctx0" brushRef="#br0" timeOffset="20069.12">4792 1972 9300,'0'0'9941,"-3"7"-9634,1 0-283,0 1 0,0-1 0,0 0 1,1 0-1,0 1 0,0 12 0,1-17-19,1-1 0,-1 1 0,1 0 0,-1 0 0,1 0 0,0 0 0,0-1 0,0 1 0,0 0 0,1-1 0,-1 1 0,1-1 0,0 1-1,-1-1 1,1 0 0,0 0 0,0 0 0,1 0 0,-1 0 0,0 0 0,1-1 0,-1 1 0,3 1 0,0-1-43,0 1 1,0-1-1,1 0 0,-1-1 1,0 1-1,1-1 1,-1 0-1,0 0 1,1-1-1,-1 0 0,1 0 1,-1 0-1,1 0 1,6-2-1,-9 1 7,0 0-1,0 0 1,0 0 0,-1-1-1,1 1 1,0 0 0,0-1-1,-1 0 1,1 0-1,-1 0 1,1 0 0,-1 0-1,0 0 1,0-1 0,0 1-1,0-1 1,0 1-1,-1-1 1,1 0 0,-1 0-1,0 0 1,0 0 0,0 0-1,0 0 1,1-4-1,0-2 131,-1-1-1,0 0 1,0 1-1,-1-1 1,0 0-1,-1 1 0,0-1 1,0 0-1,-1 1 1,-4-13-1,4 18 13,1 1 0,-1-1 0,1 1 1,-1-1-1,0 1 0,-1 0 0,1-1 0,-1 1 0,1 0 0,-1 1 0,0-1 0,0 0 1,0 1-1,0 0 0,0 0 0,-1 0 0,1 0 0,-1 0 0,1 0 0,-1 1 1,0 0-1,0 0 0,1 0 0,-1 0 0,0 1 0,0-1 0,-7 1 0,9 0-105,0 1 0,0-1 0,0 1 0,1-1 0,-1 1 0,0 0 0,0-1 0,1 1 0,-1 0 0,0 0 0,1 0 0,-1 1 0,1-1-1,-1 0 1,1 1 0,0-1 0,0 0 0,0 1 0,-1-1 0,1 1 0,0 0 0,1-1 0,-1 1 0,0 0 0,0 0 0,1 0 0,-1-1 0,1 4-1,-3 6 12,1 1 0,0-1 0,0 18 0,1-14-47,1 1 0,0-1-1,2 1 1,-1-1-1,2 1 1,0-1-1,8 23 1,-7-30-36,0 1 0,0-1 0,1 0 0,0 0-1,0-1 1,1 1 0,0-1 0,0 0 0,1-1 0,0 0 0,0 0 0,1 0-1,-1-1 1,9 5 0,-6-6-717,-1 1-1,1-2 1,-1 1 0,1-2-1,0 1 1,0-1 0,0-1-1,0 0 1,0 0-1,17-1 1,12-2-5020</inkml:trace>
  <inkml:trace contextRef="#ctx0" brushRef="#br0" timeOffset="21925.43">5209 2011 4322,'0'0'12718,"-7"-17"-10144,-24-56-583,31 71-1941,-1 1 1,1-1 0,-1 1-1,0 0 1,1-1 0,-1 1-1,0 0 1,0-1 0,0 1-1,0 0 1,0 0 0,0 0 0,0 0-1,-1 0 1,1 0 0,0 0-1,0 0 1,-1 0 0,1 1-1,-1-1 1,1 0 0,0 1-1,-1-1 1,1 1 0,-1 0-1,0-1 1,1 1 0,-1 0 0,1 0-1,-1 0 1,1 0 0,-1 0-1,1 1 1,-1-1 0,1 0-1,-1 1 1,1-1 0,-1 1-1,1-1 1,-1 1 0,1 0 0,0 0-1,-1-1 1,1 1 0,0 0-1,0 0 1,0 0 0,-1 0-1,1 1 1,0-1 0,1 0-1,-1 0 1,0 1 0,0-1 0,0 0-1,0 4 1,-4 7-29,1 0 1,0 0-1,1 1 1,0 0-1,1 0 1,0 0-1,2 0 1,-1 0-1,2 16 0,0-20-46,0 1 0,0-1 0,1 0 0,0 0-1,1-1 1,-1 1 0,2 0 0,-1-1-1,1 1 1,1-1 0,-1 0 0,2-1-1,9 13 1,-14-18-11,1 0 0,0-1 0,0 1 1,0 0-1,0-1 0,0 1 0,0-1 0,0 0 0,0 1 0,1-1 0,-1 0 0,0 0 0,1-1 0,-1 1 1,1 0-1,-1-1 0,1 0 0,-1 1 0,1-1 0,-1 0 0,1 0 0,-1-1 0,1 1 0,-1 0 1,1-1-1,-1 0 0,1 1 0,-1-1 0,0 0 0,1 0 0,-1 0 0,0-1 0,0 1 0,0-1 0,0 1 1,0-1-1,0 1 0,0-1 0,0 0 0,-1 0 0,1 0 0,-1 0 0,1 0 0,-1 0 0,0-1 1,0 1-1,1-3 0,3-15 182,-1 1 1,-1-1 0,-1 0 0,0 0 0,-3-39-1,0 20 538,-5-4 554,2 37-443,3 27-803,1-10 18,1 1 1,0 0 0,1 0 0,0-1 0,1 1-1,0-1 1,6 12 0,-6-16-78,0-1-1,0 0 1,1 0-1,-1 1 1,2-2 0,-1 1-1,1-1 1,-1 1 0,1-1-1,1 0 1,-1-1-1,1 1 1,7 3 0,-10-6-6,-1 0-1,1-1 1,0 0 0,0 1 0,0-1 0,0 0 0,0 0 0,0-1-1,0 1 1,0-1 0,0 1 0,0-1 0,1 0 0,-1 0 0,0-1-1,0 1 1,0-1 0,0 1 0,6-3 0,-6 2 44,0-1 1,0-1-1,0 1 0,0 0 1,0-1-1,0 1 0,-1-1 1,1 0-1,-1 0 0,0 0 1,0 0-1,0 0 1,0 0-1,1-5 0,3-7 35,-1 0 0,-1 0 0,0 0 0,-2-1 0,1 1 0,-1-26 0,-1 34 7,-1-12 28,0 0-1,-1 0 1,-3-20 0,3 35-4,0-1 0,0 1 0,0-1 0,-1 1 0,1-1 0,-1 1 0,0 0 0,-1 0 0,1 0 0,0 0 1,-1 0-1,0 1 0,0-1 0,0 1 0,-1 0 0,1 0 0,-1 0 0,-5-4 0,9 7-38,0 0-1,-1 0 0,1 0 0,0-1 1,-1 1-1,1 0 0,0 0 0,-1 0 1,1 0-1,0 0 0,-1 0 1,1 0-1,0 0 0,-1 0 0,1 0 1,-1 0-1,1 0 0,0 0 0,-1 0 1,1 0-1,0 0 0,-1 0 1,1 0-1,-1 0 0,1 0 0,0 1 1,-1-1-1,1 0 0,0 0 0,0 1 1,-1-1-1,1 0 0,0 0 1,-1 1-1,1-1 0,0 0 0,0 0 1,0 1-1,-1 0 0,-4 21 2,8 25-47,-1-41 17,-1 0 1,1 0 0,1 0-1,-1 0 1,1-1 0,0 1-1,1-1 1,-1 0 0,1 0-1,0 0 1,0 0 0,1-1 0,-1 1-1,1-1 1,0 0 0,10 5-1,-7-4-378,0 0-1,0-1 1,1 0-1,0-1 0,0 0 1,0 0-1,0-1 0,0 0 1,0-1-1,15 1 1,-22-2 387,0-1 1,0 1-1,0 0 1,1-1-1,-1 1 1,0-1-1,0 0 1,-1 0 0,1 0-1,0 0 1,0 0-1,0 0 1,-1-1-1,1 1 1,0 0-1,-1-1 1,1 1-1,-1-1 1,0 0 0,1 1-1,-1-1 1,0 0-1,0 0 1,0 0-1,0 0 1,-1 0-1,1 0 1,-1 0-1,1 0 1,-1 0 0,1 0-1,-1-3 1,2-11 240,-1 0 0,0 0 1,-2-22-1,0 15 531,1 4-10,1 13-473,-1-1-1,0 1 1,0 0-1,0 0 1,-1-1-1,0 1 1,0 0-1,-1 0 1,0 0-1,0 0 1,-3-7-1,2 20 364,2 6-741,0 12 107,2 1 1,1 0-1,6 27 0,-7-45-177,1 0 0,1 0 0,0 0 0,0-1 0,0 1 0,1-1 0,0 0 0,0 0 0,0 0 0,1-1 0,0 0 0,1 0 0,0 0 0,8 7 0,-11-11-110,1 0 1,-1 0-1,1 0 0,-1 0 0,1 0 1,-1-1-1,1 0 0,0 0 0,0 0 0,0 0 1,-1 0-1,7-1 0,-8 0 259,0 0-1,0 0 1,0 0 0,-1 0-1,1-1 1,0 1 0,0 0-1,-1-1 1,1 0 0,0 1-1,-1-1 1,1 0 0,0 0-1,-1 0 1,0 0 0,1 0-1,-1 0 1,1-1 0,-1 1-1,0 0 1,0-1 0,0 1-1,0-1 1,0 1-1,0-1 1,0 1 0,0-1-1,0-3 1,4-16 825,-1 0 0,-1 0 0,-1 0 0,-1-1 0,-3-32 0,1 10 400,1 41-1045,-1-15 340,1 17-472,0 1-1,0-1 0,0 1 0,0-1 0,0 1 0,-1-1 1,1 1-1,0-1 0,0 1 0,0 0 0,-1-1 1,1 1-1,0-1 0,0 1 0,-1 0 0,1-1 1,0 1-1,-1 0 0,1-1 0,-1 1 0,1 0 1,0 0-1,-1-1 0,1 1 0,-1 0 0,1 0 0,0 0 1,-1 0-1,1-1 0,-1 1 0,0 0 0,0 2-25,0 0-1,0 0 0,0 0 0,1 0 0,-1 0 1,1 0-1,-1 0 0,1 0 0,0 1 0,-1-1 1,1 0-1,0 0 0,0 0 0,1 3 0,-1-2-3,0 11-45,0-4-98,-1 1-1,2-1 1,0 0 0,0 0 0,4 17-1,-4-25 27,0 0 0,0 0 0,0 1 0,0-1 0,0 0 0,1 0 0,-1 0 0,1 0 0,-1 0 0,1-1 0,0 1 0,0 0 0,-1-1-1,1 1 1,0-1 0,1 0 0,-1 0 0,0 1 0,0-1 0,0-1 0,1 1 0,-1 0 0,0 0 0,1-1 0,-1 0 0,1 1 0,-1-1 0,0 0-1,4 0 1,-4 0 100,-1 0-1,1-1 0,-1 1 1,1 0-1,-1 0 0,1-1 1,-1 1-1,1-1 0,-1 0 1,1 1-1,-1-1 0,0 0 1,1 0-1,-1 0 0,0 0 1,0 0-1,0 0 0,0 0 1,0 0-1,2-2 0,-1 0-7,0-1-1,0 0 0,0 1 0,-1-1 0,1 0 1,-1 0-1,2-7 0,-1-5-20,0-2-1,0-29 0,-2 42 45,0-2 82,0 0-1,-1 0 1,1 0 0,-1 1-1,-1-1 1,1 0 0,-1 0-1,-1 1 1,-3-10-1,4 13 67,0 1-1,1-1 0,-1 1 0,0-1 1,0 1-1,-1 0 0,1 0 0,0 0 0,-1 0 1,1 0-1,-1 1 0,0-1 0,1 1 1,-1-1-1,0 1 0,0 0 0,0 0 1,0 0-1,0 1 0,0-1 0,0 1 1,0 0-1,-6 0 0,7 0-83,-1 0-1,1 0 1,0 0-1,0 0 1,0 1-1,0-1 1,0 1-1,0 0 1,-1 0-1,2 0 1,-1 0-1,0 0 1,0 0-1,0 0 1,0 0 0,1 1-1,-1-1 1,0 1-1,-1 2 1,0-1-3,1 1 0,0 0 1,-1 1-1,1-1 1,0 0-1,1 1 0,-1-1 1,0 9-1,-1 8 22,0 0-1,2 0 1,2 26-1,0-35 12,-1-5-85,1 0 0,0 0 0,1-1-1,0 1 1,0-1 0,0 1 0,1-1-1,0 0 1,0 0 0,0 0 0,1 0-1,0-1 1,0 1 0,1-1 0,-1 0-1,1 0 1,0-1 0,1 1 0,-1-1-1,1 0 1,-1-1 0,1 1 0,0-1-1,1 0 1,-1-1 0,0 0 0,1 0-1,-1 0 1,1 0 0,0-1 0,0 0-1,12-1 1,-12 1-28,0-1 0,1 0 0,-1-1 1,0 0-1,0 0 0,0 0 0,0-1 0,0 0 0,12-5 0,-15 4 32,-1 1 1,1 0-1,-1-1 1,0 1-1,0-1 0,0 0 1,0 0-1,0-1 0,-1 1 1,0 0-1,1-1 0,-1 1 1,0-1-1,-1 0 0,1 0 1,-1 0-1,0 0 0,2-7 1,0-6 250,0 0 0,-2-1 0,0 1 1,0-1-1,-2 1 0,0-1 1,-1 1-1,-1 0 0,-1 0 1,-6-19-1,18 81 262,5-19-554,0-1 1,20 27-1,-18-30-877,-1 1 1,20 46-1,-33-68 868,-1 0 0,1 0 0,-1 0 0,0 0-1,1 0 1,-1 0 0,0 0 0,1 0 0,-1 0 0,0 0 0,0 0 0,0 0 0,0 0 0,0 0 0,0 0 0,-1 0 0,1 0 0,0 0 0,0 0 0,-1 0 0,1 0 0,0 0-1,-1 0 1,1 0 0,-2 1 0,1-1-80,0-1-1,0 1 0,0-1 1,0 1-1,0-1 1,0 1-1,-1-1 0,1 0 1,0 0-1,0 1 1,0-1-1,-1 0 0,1 0 1,0 0-1,0 0 1,-1 0-1,-1-1 0,-2 0-231,-1 0-1,1-1 1,0 0-1,0 0 1,-1 0-1,1 0 0,1-1 1,-6-3-1,-2-4 1384,1-1 0,1 0-1,0-1 1,-13-19 0,28 38-1036,0-1 0,0 0 0,0 0 0,1 0 0,0-1 0,0 1 0,1-2 0,-1 1 0,1-1-1,0 0 1,0 0 0,1 0 0,-1-1 0,1-1 0,-1 1 0,1-1 0,0 0 0,0-1 0,0 0 0,0 0 0,0-1 0,13-1 0,-17 0 14,0 0 0,0 0 0,0-1 0,0 0 0,0 0 0,0 0 0,0 0 0,-1 0 0,1-1 0,-1 0 0,1 0 0,-1 0 0,0 0 0,0 0 0,-1 0 0,1-1 0,2-5 0,4-5 45,-2 0 1,1 0 0,7-24 0,-7 7 65,0 0 0,-3-1-1,0 1 1,-2-1 0,-2 0-1,-1 0 1,-5-41 0,5 62 63,-1 1 1,-1 0-1,0-1 1,-1 1-1,0 0 1,0 0-1,-1 1 1,0-1-1,-1 1 1,0 0-1,0 0 1,-1 0-1,0 1 0,-1 0 1,0 0-1,-11-10 1,18 18-148,-1 0 0,1 0 0,0 0 0,0 0 1,-1 0-1,1 0 0,0 0 0,0 0 0,-1 0 0,1 0 0,0 0 0,0 0 1,-1 0-1,1 0 0,0 0 0,0 0 0,0 1 0,-1-1 0,1 0 1,0 0-1,0 0 0,-1 0 0,1 0 0,0 1 0,0-1 0,0 0 0,0 0 1,-1 0-1,1 1 0,0-1 0,0 0 0,0 0 0,0 0 0,0 1 1,0-1-1,0 0 0,0 0 0,0 1 0,0-1 0,0 0 0,-1 0 0,1 1 1,0-1-1,1 0 0,-1 0 0,0 1 0,0-1 0,0 0 0,0 0 1,0 1-1,0-1 0,0 1 0,0 20-234,0-16 324,1 17-46,1 0 0,1-1 1,1 1-1,0 0 0,9 22 1,46 105 540,-27-73-484,-26-59-271,-4-10-75,0 0-1,0-1 0,1 1 0,0-1 0,0 0 0,1 0 0,0 0 0,0 0 1,0 0-1,8 7 0,-8-31-7925,-4 16 6749,0-28-8853</inkml:trace>
  <inkml:trace contextRef="#ctx0" brushRef="#br0" timeOffset="22092.91">6242 1601 10501,'0'0'12181,"147"-39"-12053,-68 39-128,8 0-384,1 0-3842,0-17-5650</inkml:trace>
  <inkml:trace contextRef="#ctx0" brushRef="#br0" timeOffset="23375.16">7034 1530 4738,'0'0'13468,"3"-11"-12150,9-32-574,-12 44-735,0-1 0,0 0 0,0 0 0,0 1 0,0-1 0,0 0 1,1 0-1,-1 0 0,0 1 0,0-1 0,0 0 0,0 0 0,1 0 0,-1 0 0,0 1 0,0-1 0,0 0 0,1 0 1,-1 0-1,0 0 0,0 0 0,0 0 0,1 0 0,-1 0 0,0 1 0,0-1 0,1 0 0,-1 0 0,0 0 0,0 0 1,1 0-1,-1 0 0,0 0 0,0-1 0,1 1 0,-1 0 0,0 0 0,0 0 0,1 0 0,-1 0 0,0 0 0,0 0 1,0 0-1,1-1 0,-1 1 0,0 0 0,0 0 0,0 0 0,0 0 0,1-1 0,-1 1 0,0 0 0,0 0 0,0 0 1,0-1-1,0 1 0,0 0 0,0 0 0,1-1 0,-1 1 0,0 0 0,0 0 0,0-1 0,0 1 0,6 15 215,-6-15-211,1 4 16,0-1 1,0 0-1,0 0 0,1 1 0,-1-1 1,1 0-1,0 0 0,0 0 0,0-1 1,0 1-1,0 0 0,1-1 0,-1 1 1,1-1-1,0 0 0,-1 0 0,1 0 1,0 0-1,0 0 0,0-1 0,1 0 1,-1 1-1,0-1 0,0 0 1,1 0-1,-1-1 0,1 1 0,-1-1 1,1 0-1,2 0 0,-1 1-21,0-1-1,0 0 1,-1 0-1,1 0 1,0 0-1,0-1 1,-1 0 0,1 0-1,-1 0 1,1-1-1,-1 0 1,1 0-1,-1 0 1,0 0-1,0 0 1,0-1 0,0 0-1,0 0 1,-1 0-1,1 0 1,-1-1-1,0 1 1,5-8-1,-2 1-19,-1 0 0,0 0 0,-1 0 0,0 0 0,0-1 0,-1 0 0,-1 0 0,0 0 0,0 0 0,-1 0 0,-1 0 0,1 0 0,-2-1 0,0 1 0,0 0 0,-1 0 0,-4-12 0,5 20 37,0 0-1,0 0 1,-1 0-1,1 0 0,-1 0 1,1 1-1,-1-1 1,0 0-1,-1 1 0,1 0 1,0-1-1,0 1 0,-1 0 1,0 0-1,1 0 1,-1 1-1,0-1 0,0 1 1,0-1-1,0 1 1,0 0-1,0 0 0,0 1 1,0-1-1,0 0 1,0 1-1,-5 0 0,7 0-22,0 0 0,0 1 0,0-1-1,0 1 1,1-1 0,-1 1 0,0-1-1,1 1 1,-1-1 0,0 1 0,1 0-1,-1-1 1,1 1 0,-1 0 0,1 0-1,-1-1 1,1 1 0,-1 0 0,1 0-1,0 0 1,-1 0 0,1 0 0,0-1-1,0 1 1,0 0 0,0 0 0,0 0-1,0 0 1,0 0 0,0 1 0,0 37 21,0-30 3,1-3-44,-1-1 0,2 1-1,-1 0 1,0-1-1,1 1 1,0-1-1,1 0 1,-1 1-1,1-1 1,0 0-1,0-1 1,0 1 0,1 0-1,0-1 1,0 0-1,0 0 1,0 0-1,0 0 1,1-1-1,0 0 1,7 5-1,-2-3-171,0 1 0,1-1-1,-1-1 1,1 0-1,0 0 1,0-1-1,1 0 1,-1-1-1,22 1 1,-30-3 182,0 0 1,0 0-1,0 0 1,0 0-1,0 0 1,0-1-1,-1 1 0,1-1 1,0 0-1,0 0 1,0 0-1,-1 0 1,1 0-1,-1-1 0,1 1 1,3-3-1,-4 0 85,1 1 0,-1-1-1,0 0 1,0 1 0,-1-1-1,1 0 1,-1 0 0,0 0 0,0 0-1,1-8 1,3-18 891,-1-33 0,1-3 636,-5 67-1602,0-1 0,0 0 0,1 0 0,-1 0 0,0 0 0,0 1-1,0-1 1,0 0 0,0 0 0,0 0 0,0 1 0,0-1 0,1 0 0,-1 0 0,0 0-1,0 0 1,0 0 0,0 1 0,1-1 0,-1 0 0,0 0 0,0 0 0,0 0 0,0 0-1,1 0 1,-1 0 0,0 0 0,0 0 0,0 0 0,1 0 0,-1 0 0,0 0-1,0 0 1,1 0 0,-1 0 0,0 0 0,0 0 0,0 0 0,1 0 0,-1 0 0,0 0-1,0 0 1,0 0 0,0 0 0,1 0 0,-1-1 0,0 1 0,0 0 0,0 0 0,0 0-1,1 0 1,-1 0 0,0-1 0,0 1 0,0 0 0,0 0 0,0 0 0,0 0-1,0-1 1,1 1 0,-1 0 0,0 0 0,0 0 0,0-1 0,0 1 0,0 0 0,0-1-1,9 15-187,8 19-265,1-1 0,33 46 0,-50-77 387,0 0 0,0 1 0,-1-1 0,1 0-1,0 0 1,0 0 0,0 0 0,0 0 0,0-1 0,1 1 0,-1 0 0,0 0-1,0-1 1,0 1 0,1-1 0,-1 1 0,0-1 0,1 1 0,-1-1 0,0 0-1,1 0 1,-1 0 0,0 1 0,1-1 0,-1-1 0,1 1 0,-1 0 0,3-1-1,-2 0 52,-1 0 0,1 0-1,0 0 1,-1 0 0,1-1-1,-1 1 1,1 0 0,-1-1-1,0 0 1,0 1 0,0-1-1,0 0 1,0 1 0,0-1-1,0 0 1,0 0 0,-1 0-1,2-2 1,13-73 574,-11 55 467,0 0 1,14-40 0,-18 61-1019,0 1 1,1-1-1,-1 0 1,0 1-1,1-1 0,-1 0 1,1 1-1,-1-1 1,1 1-1,-1-1 0,1 0 1,-1 1-1,1-1 1,-1 1-1,1 0 0,0-1 1,-1 1-1,1-1 1,0 1-1,-1 0 0,1 0 1,0-1-1,-1 1 1,1 0-1,0 0 0,0 0 1,-1 0-1,1 0 1,0 0-1,0 0 0,-1 0 1,1 0-1,0 0 1,-1 0-1,1 0 0,0 1 1,0-1-1,-1 0 1,1 0-1,0 1 0,-1-1 1,1 0-1,0 1 1,-1-1-1,2 2 0,29 25-180,-27-22 230,2 1-161,0 0-1,1-1 0,0 0 0,0 0 1,0-1-1,0 0 0,15 6 1,-19-9 76,-1 0 0,1 0 0,-1 0 0,1-1 0,-1 1 1,1-1-1,0 0 0,-1 1 0,1-1 0,0-1 0,-1 1 1,1 0-1,0-1 0,-1 1 0,1-1 0,-1 1 0,1-1 0,-1 0 1,1 0-1,-1-1 0,0 1 0,1 0 0,-1-1 0,0 1 1,0-1-1,0 0 0,0 0 0,3-3 0,1-6 14,1 1 1,-1-2-1,-1 1 0,0 0 0,-1-1 0,0 0 1,-1 0-1,0 0 0,-1 0 0,1-19 0,-1 9 8,-2 1 0,0 0-1,-2-1 1,0 1 0,-7-28-1,3 29 282,-2 1 0,0 0 0,0 0 0,-2 1-1,-1 0 1,0 1 0,-23-28 0,34 45-257,0 0 0,0 0 0,0 0 0,-1 0 1,1-1-1,0 1 0,0 0 0,0 0 0,0 0 0,0 0 0,0 0 1,0 0-1,0 0 0,0 0 0,0 0 0,-1-1 0,1 1 0,0 0 1,0 0-1,0 0 0,0 0 0,0 0 0,0 0 0,0 0 0,-1 0 1,1 0-1,0 0 0,0 0 0,0 0 0,0 0 0,0 0 0,0 0 1,-1 0-1,1 0 0,0 0 0,0 0 0,0 0 0,0 0 0,0 0 1,0 0-1,0 0 0,-1 0 0,1 0 0,0 1 0,0-1 0,0 0 1,0 0-1,0 0 0,0 0 0,0 0 0,0 0 0,-1 0 0,1 0 1,0 0-1,0 1 0,-2 10 285,1 24-544,1-28 365,2 17-78,0 0 0,1 0 0,2-1 1,0 1-1,2-1 0,0-1 0,16 33 0,-1-9-65,3 0 0,43 59-1,-62-96-209,-5-6 25,1-1 0,-1 1 0,1 0-1,-1-1 1,1 1 0,0-1 0,0 0-1,1 0 1,-1 0 0,0 0-1,1 0 1,-1 0 0,1 0 0,-1-1-1,1 1 1,0-1 0,0 0 0,5 2-1,-8-3 69,1 0 0,-1 0 0,0 0 0,0 0 0,1 0 0,-1 0 0,0-1-1,1 1 1,-1 0 0,0 0 0,0 0 0,1 0 0,-1 0 0,0-1 0,0 1 0,1 0-1,-1 0 1,0 0 0,0-1 0,0 1 0,1 0 0,-1 0 0,0-1 0,0 1-1,0 0 1,0 0 0,0-1 0,0 1 0,1 0 0,-1-1 0,0 1 0,0 0 0,0 0-1,0-1 1,0 1 0,0 0 0,0-1 0,0 1 0,0 0 0,0-1 0,0 1-1,-1 0 1,1 0 0,0-1 0,0 1 0,0-4-1123,0-20-6758</inkml:trace>
  <inkml:trace contextRef="#ctx0" brushRef="#br0" timeOffset="23921.1">7903 1061 7059,'0'0'11104,"3"-2"-10736,-1 0-350,0 1 0,1 0 0,-1 0 0,0 0 1,0 0-1,1 1 0,-1-1 0,0 0 0,1 1 0,-1 0 0,1-1 0,-1 1 0,0 0 0,5 1 0,45 5 177,-5-1-461,-44-4 279,1-1 0,-1 0-1,1 0 1,-1 0 0,1-1-1,-1 1 1,0-1-1,1 0 1,-1 0 0,0 0-1,1 0 1,-1-1 0,0 1-1,0-1 1,0 0 0,0 0-1,0 0 1,-1 0 0,1 0-1,-1-1 1,1 1 0,-1-1-1,0 0 1,0 1 0,0-1-1,0 0 1,-1 0 0,1 0-1,-1-1 1,1 1 0,-1 0-1,0-1 1,-1 1-1,2-6 1,10 20 4047,-8-6-4374,-1-1 0,1 0 0,0 0 0,0 0 0,0-1 0,1 1 0,-1-1-1,1 0 1,0 0 0,0-1 0,7 4 0,-10-6 230,-1 0 1,1 1-1,-1-1 1,1 0 0,-1 0-1,1 0 1,-1 0-1,1 0 1,-1 0-1,0 0 1,1 0-1,-1-1 1,1 1-1,-1 0 1,1-1-1,-1 0 1,0 1-1,0-1 1,1 0-1,-1 1 1,0-1-1,0 0 1,0 0 0,1 0-1,-1 0 1,0 0-1,0 0 1,-1 0-1,3-3 1,-2-1 122,0 0 1,0 0-1,0 0 0,0 0 1,-1 0-1,0 0 1,0-7-1,0 0-35,-1 7 269,1 0 0,-1 1-1,0-1 1,0 0 0,0 0 0,-1 0 0,0 1 0,0-1-1,0 1 1,-3-6 0,4 9-194,1 0 0,-1 0 1,0-1-1,0 1 0,0 0 0,0 0 1,0 0-1,0 0 0,0 0 0,-1 0 0,1 0 1,0 0-1,0 0 0,-1 1 0,1-1 1,0 1-1,-1-1 0,1 1 0,-1-1 0,1 1 1,-1 0-1,1-1 0,-1 1 0,1 0 1,-1 0-1,1 0 0,-1 0 0,1 1 0,-1-1 1,1 0-1,-1 1 0,1-1 0,0 1 1,-1-1-1,1 1 0,-1-1 0,1 1 0,-2 1 1,0 1-76,1-1-1,-1 1 1,1 0 0,-1-1 0,1 1 0,0 0 0,0 0 0,0 1 0,1-1 0,-1 0-1,1 1 1,0-1 0,0 1 0,0-1 0,0 1 0,1-1 0,-1 5 0,-1 9-43,2 0 1,1 23-1,-1-36-51,1 0 1,-1 0-1,1 0 0,0 0 0,0-1 0,1 1 0,-1 0 0,1-1 1,0 1-1,0-1 0,0 1 0,0-1 0,1 0 0,-1 0 0,1 0 0,0 0 1,0 0-1,0-1 0,0 1 0,1-1 0,-1 0 0,0 0 0,8 3 0,0-1-942,-1 0 0,1-1 1,-1 0-1,1-1 0,0 0 0,0-1 0,19 1 0,7-2-4758</inkml:trace>
  <inkml:trace contextRef="#ctx0" brushRef="#br0" timeOffset="25315.94">8521 977 512,'0'0'21565,"-17"-16"-20237,-53-45-501,68 59-793,0 0 0,0 1 0,0-1-1,0 1 1,-1-1 0,1 1-1,-1 0 1,1 0 0,-1 0 0,1 0-1,-1 1 1,0-1 0,1 1-1,-1-1 1,0 1 0,-2 0-1,3 0-25,0 1 0,0-1 0,1 1 0,-1-1 0,0 1 0,1 0 0,-1 0 0,0 0-1,1 0 1,-1 0 0,1 0 0,-1 0 0,1 0 0,0 1 0,0-1 0,-1 1 0,0 1-1,-1 2-23,0 0-1,0 1 0,1-1 0,0 1 0,0-1 1,0 1-1,1 0 0,0 0 0,-1 10 0,2-7-122,-1-1-1,2 1 0,-1 0 0,1 0 0,0-1 1,1 1-1,4 14 0,-4-20-97,0 0 1,0 1-1,0-1 0,0 0 1,0 0-1,0 0 0,1-1 1,-1 1-1,1-1 0,0 1 1,0-1-1,0 0 1,0 0-1,0 0 0,1 0 1,-1-1-1,0 1 0,1-1 1,-1 0-1,8 1 0,-8-1 8,0 0-1,0 0 1,0 0-1,0-1 1,0 0-1,0 1 1,0-1-1,0 0 1,0 0-1,0-1 1,0 1-1,0-1 1,0 0-1,0 1 1,0-1 0,0 0-1,-1-1 1,1 1-1,5-3 1,-6 1 342,0 0 0,0 0 0,0 0 0,0 0 0,0 0 0,-1 0 0,1 0 0,-1 0 0,0-1 0,0 1 0,0-1 0,0 1 0,-1 0 0,0-1 0,1 0 0,-1-5 0,1-10 1471,-1 0 0,0 1 0,-1-1 0,-1 0 0,-1 1 0,-7-27 0,10 44-920,0 5-351,1 16-330,1-1 0,1 0 0,0 1 0,2-1 0,0-1 1,12 30-1,61 111 207,-50-103-180,89 154 25,-117-210-47,0 0 0,0 0 0,1 1 0,-1-1 0,0 0 0,0 1 0,1-1 0,-1 0 0,0 1 0,0-1 0,0 0 0,0 1 0,1-1 0,-1 0 0,0 1 0,0-1 0,0 0 0,0 1 0,0-1 1,0 1-1,0-1 0,0 0 0,0 1 0,0-1 0,0 0 0,0 1 0,0-1 0,-1 1 0,1-1 0,0 0 0,0 1 0,0-1 0,0 0 0,-1 1 0,1-1 0,0 0 0,0 0 0,-1 1 0,1-1 0,0 0 0,0 0 0,-1 1 0,1-1 0,0 0 0,-1 0 0,1 0 0,0 1 0,-1-1 0,1 0 0,0 0 0,-1 0 0,1 0 0,0 0 1,-1 0-1,1 0 0,-1 0 0,1 0 0,0 0 0,-1 0 0,1 0 0,0 0 0,-1 0 0,1 0 0,-1 0 0,0-1 0,-27-6-110,26 6 103,-4 0-67,0-1 0,0 0 0,0-1 0,1 0 0,-1 0 0,1 0 0,-1 0 0,1-1 0,0 0 0,1 0 0,-1 0 0,1 0 0,-1-1 0,1 0 0,1 0 0,-1 0 0,1 0 0,0-1 0,0 1 0,0-1 1,1 0-1,0 0 0,0 0 0,0 0 0,1 0 0,0 0 0,0 0 0,1-1 0,-1 1 0,1 0 0,1-1 0,-1 1 0,1 0 0,0 0 0,2-7 0,5-9-1059,0-1 0,1 2-1,1-1 1,13-20 0,15-30-3638,-30 55 3530,-1-1 0,-1 0 0,4-22 0,-5 7 2673,-3-1 3381,-4 28-3538,0 0 0,0 0 0,-1 0 0,0 0 0,0 1 0,0-1 0,-1 1 1,-8-10 727,12 20-2251,-1-1-1,1 1 1,0-1-1,0 0 1,0 1-1,1-1 1,0 5-1,0-7 87,1 0 1,-1 0-1,0 0 0,0-1 0,1 1 0,-1 0 0,1-1 0,-1 1 0,1-1 0,0 1 0,0-1 0,0 0 1,3 2-1,-4-2 93,0-1 1,0 1 0,0 0 0,0-1-1,0 0 1,0 1 0,0-1 0,0 0 0,1 1-1,-1-1 1,0 0 0,0 0 0,0 0-1,0 0 1,0 0 0,0 0 0,0 0-1,0 0 1,1-1 0,-1 1 0,0 0-1,0-1 1,0 1 0,0 0 0,0-1 0,0 1-1,0-1 1,0 0 0,-1 1 0,1-1-1,1-1 1,0-1 78,0-1-1,0 0 0,0 0 1,-1 0-1,1 0 1,-1 0-1,0 0 1,-1 0-1,1-1 0,0-5 1,-2-51 645,1 33 225,0 24-681,0 1 0,-1-1-1,1 0 1,0 0-1,-1 0 1,0 0-1,0 1 1,0-1-1,-1 0 1,1 1-1,-1-1 1,0 1-1,-3-7 1,3 8-102,-1 0 0,1 0-1,0 0 1,0 1 0,-1-1 0,1 0 0,-1 1 0,1 0-1,-1 0 1,0-1 0,1 2 0,-1-1 0,0 0 0,0 0-1,0 1 1,0 0 0,0-1 0,-5 1 0,6 1-77,1-1-1,-1 1 1,1-1 0,-1 1 0,1-1 0,0 1 0,-1 0 0,1 0 0,0 0 0,-1-1-1,1 1 1,0 1 0,0-1 0,0 0 0,0 0 0,0 0 0,0 0 0,0 1-1,0-1 1,0 1 0,0-1 0,1 0 0,-1 1 0,1-1 0,-1 1 0,1 2 0,-10 45-29,9-33 15,0 0 1,1 0 0,1 0-1,4 24 1,-4-33 3,1-1 0,0 1 1,1 0-1,-1-1 1,1 1-1,1-1 0,-1 0 1,1 0-1,0 0 1,1 0-1,-1-1 0,8 8 1,-5-7-104,0 0 1,1-1 0,-1 0 0,1 0-1,0 0 1,1-1 0,-1-1-1,1 1 1,0-1 0,-1 0-1,1-1 1,0 0 0,1-1-1,-1 0 1,0 0 0,0-1-1,1 0 1,-1-1 0,17-3-1,-22 3 112,-1-1-1,1 0 0,-1 0 0,0 0 1,0-1-1,0 1 0,0-1 0,0 1 0,0-1 1,-1 0-1,1 0 0,-1-1 0,0 1 0,0 0 1,0-1-1,-1 1 0,1-1 0,-1 1 1,1-1-1,-1 0 0,-1 0 0,2-4 0,1-11 222,-1-1 0,0-38 0,-2 57-211,1-28 470,0 17-217,-1 1 0,0-1 0,0 0 0,-1 1 0,-1-1 0,0 1 0,0 0 1,-1-1-1,-5-11 0,8 23-268,-1 0 0,1 0 0,0 0 0,0 0 0,0 0 0,-1 0 0,1 0 0,0 0 0,0 0 1,0 0-1,-1 0 0,1 0 0,0 0 0,0 0 0,-1 0 0,1 0 0,0 0 0,0 0 0,0 0 0,-1 0 1,1 0-1,0 0 0,0 0 0,0 0 0,-1 0 0,1 1 0,0-1 0,0 0 0,0 0 0,0 0 0,-1 0 0,1 0 1,0 1-1,0-1 0,0 0 0,0 0 0,0 0 0,0 1 0,0-1 0,0 0 0,-1 0 0,1 0 0,0 1 1,0-1-1,0 0 0,-2 7-116,1 0 0,-1-1 1,1 1-1,1 0 1,-1 0-1,1-1 0,0 1 1,0 0-1,1 0 0,0 0 1,0-1-1,1 1 0,0-1 1,0 1-1,1-1 0,-1 1 1,1-1-1,1 0 1,-1 0-1,1-1 0,0 1 1,0-1-1,1 0 0,-1 0 1,1 0-1,0 0 0,1-1 1,-1 0-1,1 0 1,0-1-1,0 1 0,0-1 1,0-1-1,0 1 0,1-1 1,-1 0-1,1 0 0,0-1 1,-1 0-1,1 0 1,12-1-1,-18 0 82,1 0 0,0 0 1,0 0-1,0 0 0,0-1 0,-1 1 1,1-1-1,0 1 0,0-1 1,-1 0-1,1 0 0,-1 0 0,1 0 1,0 0-1,-1 0 0,0 0 0,1 0 1,-1-1-1,2-1 0,-1 0 14,1-1-1,-1 0 1,0 0-1,0 1 1,-1-1-1,1 0 1,-1 0-1,1-6 1,1-9 122,-1 0 0,-1 0 1,-1-20-1,0 24 21,1-28 629,0 27-246,0 1 0,-1-1-1,0 0 1,-2 1 0,0-1-1,0 1 1,-7-18 0,8 87-39,0-7-436,2 0 0,2-1 0,2 0 0,15 60 1,22 19-2908,-42-124 2108,1 5 561</inkml:trace>
  <inkml:trace contextRef="#ctx0" brushRef="#br0" timeOffset="25706.29">6946 1159 7459,'0'0'16888,"0"-53"-16888,7 70-6723,3 6 944</inkml:trace>
  <inkml:trace contextRef="#ctx0" brushRef="#br0" timeOffset="26901.99">7247 1724 7603,'0'0'9658,"2"1"-8935,6 6-571,0 0 0,0-1 0,1-1 1,0 1-1,0-1 0,1 0 0,-1-1 0,1-1 0,0 1 0,0-1 0,0-1 0,1 0 0,-1 0 0,0-1 0,18 0 0,-23-1-117,1 0-1,0-1 1,0 1-1,-1-1 1,1 0-1,10-3 0,-13 2-13,0 1 1,0-1-1,0 0 0,0 0 0,0 0 0,0-1 0,-1 1 0,1-1 0,-1 0 0,0 1 0,0-1 0,3-4 0,4-9 352,0-1-1,11-29 0,-14 31 207,0-1-1,2 1 1,17-28-1,-22 42-572,0 1 1,0-1-1,1 0 0,-1 1 0,0 0 1,0-1-1,1 1 0,-1 1 0,0-1 0,1 0 1,3 2-1,37 16 83,-38-15-122,1 1 0,-1-1 0,1-1 0,0 1 0,13 2-1,-13-4 12,-1 0-1,1-1 1,-1 0 0,0 0-1,1-1 1,-1 1-1,0-2 1,1 1-1,-1 0 1,0-1-1,11-5 1,-2-1 54,-1-1 1,-1-1-1,18-14 1,-30 23-32,22-18 16,-3 2 83,39-26-1,-53 39-91,1 1 0,0-1 0,0 1 0,0 0 0,1 1 0,-1-1 0,1 1 0,0 1 0,-1 0 0,13-1 0,-7 2-25,1 0 0,-1 1-1,1 1 1,-1 0 0,0 1 0,24 8 0,-20-5-334,-1-1 0,1 0 0,0-1 1,34 3-1,-45-7 327,1 0 0,0 0-1,0 0 1,-1-1 0,1 0 0,0 0 0,-1-1 0,1 1 0,-1-2 0,0 1 0,1-1 0,-1 0-1,0 0 1,0 0 0,7-7 0,-2 0 300,-1-1 1,14-18-1,-19 21-115,0 1-1,1 0 1,0 0 0,1 0-1,-1 1 1,1-1 0,1 2 0,-1-1-1,12-5 1,-15 9-149,0 1 1,1-1-1,-1 1 1,1 0-1,-1 1 1,1-1-1,-1 1 1,1 0 0,-1 0-1,1 0 1,7 2-1,49 17 42,-51-14-40,1-1 1,0-1-1,0 0 1,-1-1-1,16 2 1,-18-3-6,0 0 0,0-1 0,-1 0 0,1-1 0,0 0 1,-1 0-1,1 0 0,0-1 0,-1 0 0,0-1 0,1 0 1,-1 0-1,7-4 0,14-14 139,-1 0 0,41-44 0,-9 8 1435,-56 54-1542,0 2-1,0-1 1,-1 0-1,1 0 1,0 1-1,0 0 1,1-1-1,-1 1 1,0 0-1,0 1 1,0-1-1,1 1 1,-1-1-1,0 1 1,1 0-1,-1 0 1,0 0-1,1 1 1,4 0-1,6 3-25,0 0-1,0 1 1,16 7-1,-6-2 60,-14-7-381,0 0-1,-1 0 0,1-1 1,1 0-1,-1-1 1,10 0-1,-20-8-4670,-6-8-1911</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1:14.882"/>
    </inkml:context>
    <inkml:brush xml:id="br0">
      <inkml:brushProperty name="width" value="0.05" units="cm"/>
      <inkml:brushProperty name="height" value="0.05" units="cm"/>
      <inkml:brushProperty name="color" value="#F6630D"/>
    </inkml:brush>
  </inkml:definitions>
  <inkml:trace contextRef="#ctx0" brushRef="#br0">46 745 3954,'0'0'11445,"-6"3"-11194,3-1-230,0 1 1,0-1-1,0 1 1,0-1-1,1 1 1,-1 0-1,1 0 0,-1 0 1,1 0-1,0 1 1,1-1-1,-1 0 1,1 1-1,-1-1 1,1 1-1,0 0 1,0-1-1,0 1 0,1 0 1,-1 0-1,1-1 1,0 1-1,1 5 1,-1-8-11,-1 1 0,1 0 0,0-1 0,1 1 0,-1-1 0,0 1 0,0 0 0,1-1 0,-1 1 0,1-1 0,-1 1 0,1-1 0,0 1 0,0-1 0,0 1 0,1 0 0,-1-1-3,0-1 0,0 1 1,0-1-1,0 1 0,0-1 0,0 0 0,0 0 1,0 1-1,0-1 0,0 0 0,0 0 0,0 0 0,0 0 1,0 0-1,1-1 0,-1 1 0,0 0 0,0 0 0,0-1 1,0 1-1,0-1 0,0 1 0,0-1 0,0 1 0,0-1 1,0 1-1,0-2 0,1 1 1,0 0 1,0-1-1,-1 1 1,1-1-1,0 1 1,-1-1-1,1 0 0,-1 0 1,0 1-1,0-1 1,1 0-1,-1 0 1,-1 0-1,1 0 0,0 0 1,0-1-1,-1 1 1,1-3-1,2-43 359,-3 36-179,0 11-133,0-1-1,-1 1 0,1-1 1,0 1-1,0-1 1,-1 1-1,1-1 0,-1 1 1,1 0-1,-1-1 0,0 1 1,1 0-1,-1 0 1,0-1-1,0 1 0,0 0 1,0 0-1,0 0 0,0 0 1,0 0-1,0 0 1,0 0-1,-1 1 0,1-1 1,0 0-1,-1 0 0,1 1 1,0-1-1,-1 1 1,1 0-1,-1-1 0,-1 1 1,3 1-149,-1-1 1,1 1-1,-1 0 0,1 0 1,-1-1-1,1 1 0,0 0 1,-1 0-1,1 0 1,0 0-1,0-1 0,0 1 1,0 0-1,0 0 1,0 0-1,0 0 0,0 0 1,0 0-1,0 0 0,0-1 1,0 1-1,1 1 1,5 12-4645,12-9-2803</inkml:trace>
  <inkml:trace contextRef="#ctx0" brushRef="#br0" timeOffset="885.87">535 673 6419,'0'0'13574,"-3"-4"-12549,-12-13-494,15 17-526,-1-1 0,1 1 0,0 0 0,0 0 0,-1 0 0,1 0 0,0 0 1,0 0-1,-1 0 0,1 0 0,0 0 0,0 0 0,-1 0 0,1 0 0,0 0 1,0 0-1,-1 0 0,1 0 0,0 0 0,0 0 0,-1 0 0,1 0 0,0 0 1,0 0-1,0 0 0,-1 1 0,1-1 0,0 0 0,0 0 0,-1 0 0,1 0 1,0 1-1,0-1 0,0 0 0,0 0 0,0 0 0,-1 1 0,1-1 0,0 0 1,0 0-1,0 0 0,0 1 0,0-1 0,0 0 0,0 0 0,0 1 0,0-1 1,0 1-1,-5 14 45,5-13-21,-4 19 12,0-1-1,2 1 1,1-1-1,0 1 0,1 0 1,2 0-1,0-1 0,5 22 1,3 0 63,2 0 0,30 72-1,-42-114-101,0 0-1,0 0 0,0 0 1,0 0-1,0 0 0,0 0 1,0 0-1,0 0 0,0-1 1,0 1-1,1 0 0,-1 0 1,0 0-1,0 0 0,0 0 1,0 0-1,0 0 0,0 0 1,0 0-1,0 0 0,0 0 1,0 0-1,0-1 0,0 1 1,0 0-1,0 0 0,1 0 1,-1 0-1,0 0 0,0 0 0,0 0 1,0 0-1,0 0 0,0 0 1,0 0-1,0 0 0,0 0 1,1 0-1,-1 0 0,0 0 1,0 0-1,0 0 0,0 0 1,0 0-1,0 0 0,0 0 1,0 0-1,0 0 0,1 0 1,-1 0-1,0 0 0,0 1 1,2-21 156,-1-26 107,-5-9-236,-1-1 1,-3 1-1,-26-90 0,23 93 1,1 0-1,3 0 0,-1-83 1,8 133-31,0 1 1,0-1 0,0 1 0,0-1 0,0 0-1,0 1 1,0-1 0,1 1 0,-1-1-1,1 1 1,-1-1 0,1 1 0,-1-1 0,1 1-1,0-1 1,0 1 0,0 0 0,0-1 0,0 1-1,0 0 1,0 0 0,0 0 0,0 0-1,1 0 1,1-1 0,-1 1-4,1 0-1,-1 1 1,1-1 0,-1 1-1,1 0 1,-1-1 0,1 1-1,0 0 1,-1 1 0,1-1-1,-1 0 1,1 1 0,-1 0-1,4 1 1,3 1-15,0 1 0,0 0 0,0 0 1,0 1-1,-1 1 0,0-1 0,8 8 0,-3 0 7,-1 1 0,-1 0 0,0 0 0,-1 1 0,0 0-1,-2 1 1,12 26 0,-15-29-74,0 0 0,-2 0-1,1 1 1,-2 0 0,1 0 0,-2 0-1,0 0 1,-1 0 0,0 0 0,-3 17-1,1-24 27,0-1 0,0 1 0,0-1 0,-1 0 0,0 0 0,0 0 0,-1 0-1,1 0 1,-1-1 0,-1 1 0,1-1 0,-1 0 0,0 0 0,0-1 0,0 0-1,0 0 1,-1 0 0,0 0 0,0-1 0,0 0 0,0 0 0,0-1 0,-1 1-1,1-2 1,-1 1 0,0-1 0,-12 2 0,17-3 66,1 0-1,0-1 1,0 1 0,0 0 0,-1-1-1,1 1 1,0 0 0,0-1 0,0 0-1,0 1 1,0-1 0,0 0 0,0 1 0,0-1-1,0 0 1,0 0 0,0 0 0,0 0-1,1 0 1,-1 0 0,0 0 0,1 0-1,-1 0 1,1 0 0,-1 0 0,1 0-1,-1 0 1,1 0 0,0-1 0,-1 0-1,-3-40 1223,5 41-1213,1 1 0,-1-1 0,0 1 0,1 0 0,-1 0 0,0-1 0,1 1-1,-1 0 1,1 0 0,-1 0 0,0 0 0,1 0 0,-1 0 0,0 1 0,1-1 0,-1 0 0,0 1 0,1-1 0,0 2 0,12 6-41,0 2 1,0 0 0,-1 1 0,-1 0-1,0 0 1,-1 2 0,11 14-1,14 13-652,-27-31-234,-1 0 0,1-1-1,1 1 1,0-2-1,0 1 1,0-2-1,15 8 1,5-3-4397</inkml:trace>
  <inkml:trace contextRef="#ctx0" brushRef="#br0" timeOffset="1954.94">1066 812 896,'0'0'13164,"-18"-17"-11137,-54-51-586,43 49-583,13 19-361,8 1-342,5-1-132,0 0 0,0 0 0,0 1 0,1-1 0,-1 1 0,0-1 0,0 1 0,1 0 0,-1 0 0,1 0 0,-1 1 0,1-1 0,-1 1 0,1-1 0,0 1 0,0 0 0,-3 2 1,2 1-7,-1-1 1,1 0 0,0 1 0,1 0 0,-1-1 0,1 1 0,0 0 0,-3 8 0,1 5-1,1-1 0,0 1 0,1 0 1,1 25-1,1-34-7,0 0 0,1 0 0,0 0 1,1 0-1,-1 0 0,2 0 0,-1-1 1,1 1-1,6 12 0,-6-17-59,-1 0-1,1 0 1,0-1-1,0 1 1,0 0 0,0-1-1,1 0 1,0 0-1,-1 0 1,1 0 0,0-1-1,0 1 1,1-1-1,-1 0 1,0 0 0,1 0-1,-1-1 1,1 0-1,8 2 1,-8-2-54,1-1 0,-1 1 0,0-1-1,1 1 1,-1-2 0,0 1 0,1 0 0,-1-1 0,0 0-1,0-1 1,1 1 0,-1-1 0,0 0 0,0 0 0,-1 0 0,8-5-1,-8 4 94,-1-1-1,1 1 0,-1-1 0,0 0 0,0 0 0,0 0 0,-1 0 0,0-1 0,1 1 0,-1-1 0,-1 1 0,1-1 0,-1 0 0,0 1 0,0-1 1,0 0-1,0-9 0,0 2 217,-1 0 1,0-1-1,-1 1 1,0 0-1,-1 0 1,0 0-1,-5-14 1,4 18 16,0 1 0,0 0 0,-1 0 0,0 0 0,0 0 0,0 1 0,-1-1 0,0 1 0,0 1 0,-1-1 0,0 1 0,-7-6 0,13 11-213,-1-1 0,1 1 1,0 0-1,0 0 0,-1-1 0,1 1 0,0 0 0,0 0 0,-1 0 1,1 0-1,0 0 0,-1-1 0,1 1 0,0 0 0,-1 0 1,1 0-1,0 0 0,0 0 0,-1 0 0,1 0 0,0 0 0,-1 0 1,1 0-1,0 0 0,-1 0 0,1 1 0,0-1 0,-1 0 0,1 0 1,0 0-1,0 0 0,-1 0 0,1 1 0,0-1 0,-1 0 1,1 0-1,0 0 0,0 1 0,0-1 0,-1 0 0,1 0 0,0 1 1,0-1-1,0 0 0,-1 1 0,-3 22 49,6 28-19,-1-42-53,1-1 0,0 0 1,0 1-1,1-1 0,0 0 0,0-1 1,1 1-1,0 0 0,1-1 1,-1 0-1,1 0 0,1 0 0,-1-1 1,1 0-1,0 0 0,0 0 1,1-1-1,0 0 0,0 0 0,0-1 1,1 1-1,-1-2 0,1 1 1,0-1-1,0 0 0,0-1 0,0 0 1,1 0-1,9 1 0,-14-3-6,-1 0 0,1 0-1,-1 0 1,0 0 0,1-1 0,-1 1-1,1-1 1,-1 0 0,0 0-1,0 0 1,1 0 0,-1-1 0,0 1-1,0-1 1,2-2 0,-2 2 26,0-1 0,0 0 1,-1-1-1,0 1 0,0 0 1,0-1-1,0 1 0,0-1 1,-1 0-1,1 1 0,-1-1 0,1-7 1,1-3 51,-1 1 0,0-1 0,-1 1 0,-2-25 1,1 31 21,-1 0 1,0-1-1,0 1 1,0 0-1,-1 0 1,-1 0-1,1 1 1,-1-1-1,0 0 1,-6-8-1,8 13-56,1 1-1,-1 0 0,0 0 0,0 0 1,0 0-1,1 0 0,-1 0 0,0 0 1,0 1-1,-1-1 0,1 0 0,0 0 1,0 1-1,0-1 0,0 1 0,-1-1 1,1 1-1,0-1 0,0 1 0,-3 0 1,3 0-21,0 0 1,0 0 0,0 1-1,0-1 1,0 1-1,1-1 1,-1 1 0,0-1-1,0 1 1,0-1 0,0 1-1,0 0 1,1-1-1,-1 1 1,0 0 0,1 0-1,-1 0 1,1 0 0,-2 1-1,-1 4-11,1-1 0,0 1 0,0 0-1,0 0 1,1 0 0,0 0 0,-1 8 0,1-8-22,1 1 0,0 0 0,0-1 0,1 1 0,-1 0 0,2-1 0,-1 1 0,1-1 0,0 1 0,0-1 0,0 0 0,1 1 0,0-1 0,0-1 0,1 1 0,0 0 0,0-1 0,0 0 0,1 0 0,-1 0 0,1-1 0,0 1 0,1-1 0,-1 0 0,1 0 0,-1-1 1,12 5-1,-11-5-92,0 0 1,1-1-1,0 0 1,-1 0-1,1 0 1,0-1-1,0 0 1,0-1-1,0 1 1,7-1-1,-11-1 86,0 1 1,-1 0-1,1-1 0,0 1 0,-1-1 0,1 0 1,0 0-1,-1 0 0,0 0 0,1 0 0,-1-1 1,0 1-1,1-1 0,-1 0 0,0 1 1,0-1-1,0 0 0,-1 0 0,1 0 0,0 0 1,-1-1-1,1 1 0,-1 0 0,0-1 0,0 1 1,0-1-1,0 1 0,1-4 0,0-4 212,1-1-1,-2 0 1,1 0 0,-2 0-1,1 0 1,-2 0-1,1 0 1,-2 0 0,1 0-1,-1 0 1,-1 1 0,0-1-1,0 1 1,-11-20-1,14 30-171,0 0-1,0 0 0,0 0 1,0 0-1,0 0 0,0 0 1,0 0-1,0 0 0,0 0 1,0 0-1,0 0 0,0 0 1,0 0-1,0 0 0,0 0 1,0 0-1,0 0 0,0 0 1,-1 0-1,1 0 0,0 0 1,0 0-1,0 0 0,0 0 1,0 0-1,0 0 0,0 0 1,0 0-1,0 0 0,0 0 1,0 0-1,0 0 1,0 0-1,0 0 0,-1 0 1,1 0-1,0 0 0,0 0 1,0 0-1,0 0 0,0 0 1,0 0-1,0 0 0,0 0 1,0 0-1,0 0 0,0 0 1,0 0-1,0 0 0,0 0 1,0 0-1,0 0 0,0 0 1,0 0-1,0-1 0,0 1 1,0 0-1,0 0 0,0 10 5,5 14-58,8-2-480,1-1 0,0 0 0,2-1-1,35 34 1,-50-52 410,1 0 0,0-1 0,0 1 0,0-1 0,0 0 0,0 1 0,0-1 0,0 0 0,1 0 0,-1 0 0,0-1-1,0 1 1,1-1 0,-1 1 0,5 0 0,-6-2 115,0 1-1,1 0 0,-1 0 1,0-1-1,1 1 0,-1-1 0,0 1 1,0-1-1,0 1 0,1-1 1,-1 0-1,0 1 0,0-1 0,0 0 1,0 0-1,0 0 0,0 0 1,0 0-1,-1 0 0,1 0 1,0 0-1,-1-1 0,1 1 0,0 0 1,-1 0-1,1 0 0,-1-1 1,1 0-1,3-18 513,0 1 1,-2-1-1,0 0 1,-1-31-1,-2 34-118,1 0 0,1 0 0,1 0 0,0 0 0,1 1 0,9-29 0,-12 44-385,0 0 0,0 1 0,0-1 0,1 1 0,-1-1 0,0 1 0,0-1 0,1 1 1,-1-1-1,0 1 0,1-1 0,-1 1 0,1-1 0,-1 1 0,1-1 0,-1 1 0,0 0 0,1-1 1,0 1-1,-1 0 0,1-1 0,-1 1 0,1 0 0,-1 0 0,1 0 0,-1 0 0,1-1 0,0 1 1,-1 0-1,1 0 0,-1 0 0,1 0 0,0 0 0,-1 0 0,1 0 0,-1 0 0,1 1 0,0-1 0,-1 0 1,1 0-1,-1 0 0,1 1 0,-1-1 0,1 0 0,-1 1 0,1-1 0,-1 0 0,1 1 0,-1-1 1,1 1-1,-1-1 0,0 0 0,1 1 0,0 0 0,22 30-131,-21-28 150,23 43-231,-16-28-407,1 1 1,15 18-1,-21-32-107,0 0 0,0-1 0,0 1-1,1-1 1,0 0 0,9 6 0,12 2-4311</inkml:trace>
  <inkml:trace contextRef="#ctx0" brushRef="#br0" timeOffset="2407.21">1984 647 2561,'0'0'15925,"-19"-17"-13601,-58-51-1065,74 66-1172,0-1 1,0 1-1,0 0 1,-1 0-1,1 1 1,0-1 0,-1 1-1,1-1 1,-7 0-1,8 1-68,1 1 0,-1 0 1,0 0-1,1 0 0,-1 0 0,0 0 0,0 1 0,1-1 0,-1 1 0,0-1 0,1 1 1,-1-1-1,1 1 0,-4 1 0,2 1-19,0 0-1,0 0 1,-1 0 0,2 0-1,-1 1 1,0-1 0,1 1 0,0 0-1,-4 8 1,4-9 23,-4 9-13,1 1 1,1 0-1,0 0 0,0 0 1,1 1-1,1-1 1,0 0-1,1 1 1,1 0-1,0-1 1,2 17-1,-1-26-81,0 0-1,-1 0 1,2-1-1,-1 1 1,0 0-1,1-1 1,0 1-1,-1-1 1,1 1 0,1-1-1,-1 0 1,0 0-1,1 0 1,0 0-1,0 0 1,0-1-1,0 1 1,0-1-1,0 0 1,0 0 0,1 0-1,-1 0 1,1 0-1,0-1 1,-1 0-1,1 0 1,0 0-1,0 0 1,8 0-1,-7 0-47,0-1 0,1 1 0,-1-1 0,1-1 0,-1 1 0,0-1-1,1 0 1,-1 0 0,0 0 0,1-1 0,-1 0 0,0 0 0,0 0-1,-1-1 1,1 0 0,0 0 0,-1 0 0,0 0 0,1 0-1,-1-1 1,4-6 0,-1 0 123,-1-1 1,-1 0-1,1 0 0,-2 0 0,0-1 0,0 0 0,-1 0 1,-1 0-1,1 0 0,-2 0 0,0-17 0,0 3 280,-2 1-1,-1 0 1,-1 0-1,-10-39 1,3 27 301,-2 0 1,-1 0 0,-1 2 0,-34-60 0,40 87 187,5 13-552,3 21-413,0-18 249,1 17-33,1 0 0,2 0 0,0 0 1,1 0-1,2-1 0,17 43 0,-3-19-828,2-2 0,38 58-1,-29-62-2431,3-10-2441</inkml:trace>
  <inkml:trace contextRef="#ctx0" brushRef="#br0" timeOffset="2910.78">2446 455 10757,'0'0'11032,"-15"-5"-10699,0 1-300,0 1 0,-21-3 0,34 6-27,0 0 0,1 0 0,-1 1 0,0-1 0,0 1 1,0-1-1,0 1 0,1 0 0,-1 0 0,0 0 0,1 0 0,-1 0 0,0 0 1,1 0-1,-1 0 0,1 1 0,0-1 0,0 0 0,-1 1 0,1-1 0,0 1 1,0 0-1,0-1 0,0 1 0,1 0 0,-1 0 0,0-1 0,1 1 0,-1 4 1,-2 1-2,-2 6-52,1 0 0,0 0 0,0 0 0,2 1 0,-1 0 0,2 0 0,0-1 0,0 1 0,2 0 0,2 22 0,-2-31 23,0-1-1,0 1 1,0 0-1,0-1 1,1 1-1,0-1 1,0 0-1,0 1 1,1-1-1,-1 0 1,1 0-1,0 0 1,0-1-1,0 1 1,1-1-1,-1 0 1,1 0-1,0 0 1,0 0-1,0 0 1,0-1-1,0 0 0,0 0 1,1 0-1,-1 0 1,1-1-1,-1 0 1,1 0-1,0 0 1,0 0-1,-1-1 1,10 0-1,-10 0-12,-1 0-1,0 0 0,1-1 1,-1 1-1,1-1 0,-1 0 0,0 0 1,1 0-1,-1-1 0,0 1 1,0-1-1,0 0 0,0 0 1,0 0-1,-1 0 0,1 0 1,0 0-1,-1-1 0,0 1 0,1-1 1,-1 0-1,0 0 0,-1 0 1,1 0-1,0 0 0,-1 0 1,1 0-1,-1 0 0,0-1 1,0-3-1,3-10 53,-1-1 1,0 1-1,-2-1 0,0-27 1,-1 45-19,-1-36 257,-2 0-1,-1 1 0,-12-48 0,-40-102 2507,52 172-2269,3 11 182,1 7-227,0 5-533,1 12 83,1-1 0,1 1 0,1-1-1,8 26 1,33 85-96,-40-119 26,10 26-820,27 51 0,-35-76-290,1-1-1,1-1 1,20 24 0,1-12-4675,4-12-4303</inkml:trace>
  <inkml:trace contextRef="#ctx0" brushRef="#br0" timeOffset="4357.42">2845 470 8260,'0'0'13625,"-18"-11"-13134,-55-33-326,72 43-163,0 0 0,-1 1 0,1-1 0,0 0 1,0 1-1,0-1 0,-1 1 0,1 0 0,0-1 0,0 1 0,-1 0 0,1 0 0,0 0 0,-1 0 1,1 0-1,0 0 0,-1 0 0,1 0 0,0 0 0,-1 1 0,1-1 0,-2 1 0,2 0-1,0 0 0,0 0 0,0 0 0,0 0 0,0 0 0,1 1 0,-1-1 0,0 0 0,1 0 0,-1 0 0,1 1 0,-2 1 0,1 2-1,-5 6-77,2 0 0,0 1 0,0-1-1,1 1 1,0 0 0,1-1 0,1 1 0,0 0-1,0 0 1,1 0 0,1 1 0,2 14 0,-3-22 28,1 0 1,0 0 0,1 1-1,-1-1 1,1 0 0,0 0 0,0-1-1,1 1 1,-1 0 0,1-1 0,0 1-1,0-1 1,1 0 0,-1 0 0,1 0-1,0-1 1,0 1 0,0-1 0,0 0-1,1 0 1,-1 0 0,1-1-1,0 0 1,0 0 0,0 0 0,0 0-1,0-1 1,0 1 0,10 0 0,-9-1-121,1-1 1,-1 0-1,1 0 1,-1 0 0,1 0-1,-1-1 1,1 0 0,-1-1-1,9-3 1,-11 4 158,-1-1 0,0 0-1,0 0 1,1-1 0,-1 1 0,-1 0-1,1-1 1,0 0 0,-1 0 0,1 0 0,-1 0-1,0 0 1,0 0 0,0-1 0,0 1-1,-1-1 1,2-5 0,2-10 437,-1 0 0,0-1 1,-2 0-1,0 0 0,-2 0 0,0 0 0,-1 1 0,-4-22 0,4 35-284,0 1-1,0-1 0,0 1 0,-1 0 1,0 0-1,0-1 0,0 1 0,-1 1 0,1-1 1,-1 0-1,0 1 0,-5-6 0,7 14-133,0 0 0,0 0 0,0 0-1,1 0 1,-1-1 0,1 9 0,0 9-20,1 0 0,1 1-1,8 37 1,-9-53-122,1 0-1,-1 0 0,1-1 1,0 1-1,1-1 0,0 0 0,-1 0 1,1 0-1,1 0 0,-1 0 1,1-1-1,0 1 0,0-1 0,0 0 1,1 0-1,-1 0 0,1-1 1,0 0-1,6 4 0,-7-6-81,-1 1 0,1-1 0,0 1-1,0-1 1,-1 0 0,1-1 0,0 1 0,0-1 0,0 1-1,0-1 1,0 0 0,0-1 0,0 1 0,0-1-1,-1 0 1,1 1 0,0-2 0,0 1 0,-1 0 0,1-1-1,-1 0 1,1 0 0,5-3 0,-6 2 194,0 0 0,-1 0 0,1 0 0,0 0 1,-1-1-1,0 1 0,0-1 0,0 1 0,0-1 0,-1 0 0,1 0 1,-1 0-1,0 0 0,1-7 0,1-15 1333,-1 1-1,-1-1 1,-1 0 0,-2 0-1,-6-39 1,4 107-960,4-27-322,-1 10 29,2 0 0,5 38-1,-4-55-127,0-1 0,0 1-1,0-1 1,1 0-1,0 1 1,0-1 0,1 0-1,0-1 1,0 1-1,1-1 1,-1 0-1,10 9 1,-12-13 22,0 0-1,0 0 1,1 0-1,-1 0 1,1 0 0,-1-1-1,1 0 1,-1 1-1,1-1 1,0 0-1,0 0 1,0 0 0,-1-1-1,1 1 1,0 0-1,0-1 1,0 0 0,0 0-1,0 0 1,0 0-1,0-1 1,0 1-1,0-1 1,5-1 0,-4 0 43,0 0 1,0 0-1,0 0 1,0-1-1,-1 0 1,1 1 0,-1-1-1,1-1 1,-1 1-1,0 0 1,0-1-1,-1 0 1,1 1-1,-1-1 1,3-5-1,6-22 403,-2 0-1,-1-1 0,-1 0 1,-1-1-1,-2 1 0,0-34 0,-4 83-398,1 1-1,1-1 1,1 1-1,0-1 1,10 30-1,-10-40-106,-1 0 0,1 0-1,1 0 1,-1 0 0,1 0 0,1-1 0,-1 1 0,1-1-1,0 0 1,0-1 0,1 1 0,0-1 0,0 0 0,0-1-1,12 8 1,-15-11 46,1 1 0,0 0 0,0-1-1,0 1 1,0-1 0,0-1 0,1 1 0,-1 0-1,0-1 1,0 0 0,0 0 0,1 0 0,-1 0-1,0-1 1,0 0 0,0 0 0,0 0 0,0 0-1,0-1 1,0 1 0,0-1 0,0 0 0,-1 0-1,1 0 1,-1-1 0,1 1 0,-1-1 0,0 0-1,0 0 1,0 0 0,0 0 0,-1-1 0,4-4-1,0-2 149,-1 0 0,0 1-1,0-2 1,-1 1-1,0 0 1,-1-1 0,0 0-1,0 0 1,-1 0 0,-1 0-1,0 0 1,-1 0-1,0 0 1,-2-21 0,1 28-66,0 1 1,0-1 0,0 0 0,-1 1 0,1 0 0,-1-1-1,0 1 1,0 0 0,0 0 0,0 0 0,0 0-1,-1 0 1,1 0 0,-1 1 0,0-1 0,0 1 0,0 0-1,0 0 1,0 0 0,-1 0 0,1 0 0,0 1-1,-1-1 1,0 1 0,1 0 0,-1 0 0,-7 0 0,11 1-24,-1 0 1,0 0 0,1 0 0,-1 0 0,1 0 0,-1 0 0,1 0 0,-1 1 0,1-1 0,-1 0 0,1 0 0,-1 1 0,1-1 0,-1 0-1,1 1 1,-1-1 0,1 0 0,0 1 0,-1-1 0,1 1 0,0-1 0,-1 1 0,1-1 0,0 1 0,0-1 0,-1 1 0,1-1 0,0 1-1,0 0 1,-2 22-9,3-17 7,0 0 0,0 1 1,1-1-1,-1-1 0,5 11 1,-1-9 6,-1 0 0,1-1 0,0 1 0,1-1 0,0 0 0,0-1 0,0 1 0,0-1 1,1 0-1,0-1 0,0 0 0,0 0 0,0 0 0,11 3 0,-2-2-2,0 0 1,0-1-1,0-1 0,0-1 1,1 0-1,18-1 0,-32-2 9,1 1 0,-1-1 0,0 0 0,0 0 0,0-1 0,0 1 0,0-1 0,0 1 0,0-1 0,-1 0 0,1 0 0,-1 0 0,1 0 0,-1-1 0,0 1 0,0-1 0,0 1 0,0-1 0,0 0 0,0 0 0,-1 1 0,2-7 1,6-10 233,-1-1 0,7-26 1,-11 33-59,-1-3 130,-3 14-256,1-1 0,-1 0 0,1 1 0,-1-1 0,1 0 0,0 1 0,0-1 0,0 1 0,0-1 0,0 1 0,1 0 0,2-5 0,-3 7-64,-1 0 1,1 1 0,-1-1-1,1 0 1,-1 0 0,1 0-1,-1 0 1,1 1 0,-1-1-1,1 0 1,-1 0 0,1 1-1,-1-1 1,0 0 0,1 1 0,-1-1-1,0 0 1,1 1 0,-1-1-1,0 1 1,1-1 0,-1 1-1,0-1 1,0 0 0,1 1-1,-1-1 1,0 1 0,0-1-1,0 1 1,0-1 0,0 1-1,1 0 1,-1-1 0,-1 1 0,8 26-120,-6-23 125,39 167-2298,-40-171 2286,0 1 1,0-1-1,0 0 1,0 0-1,0 0 0,0 1 1,0-1-1,0 0 0,0 0 1,0 0-1,0 1 1,0-1-1,0 0 0,0 0 1,1 0-1,-1 1 0,0-1 1,0 0-1,0 0 0,0 0 1,0 0-1,1 1 1,-1-1-1,0 0 0,0 0 1,0 0-1,0 0 0,1 0 1,-1 0-1,0 0 1,0 0-1,0 1 0,1-1 1,-1 0-1,0 0 0,0 0 1,0 0-1,1 0 0,-1 0 1,0 0-1,0 0 1,1 0-1,-1 0 0,0 0 1,0 0-1,0-1 0,1 1 1,-1 0-1,0 0 0,0 0 1,0 0-1,1 0 1,-1 0-1,0 0 0,0-1 1,0 1-1,0 0 0,0 0 1,1 0-1,-1 0 1,0-1-1,0 1 0,0 0 1,0 0-1,0 0 0,0-1 1,9-13 215,-1-11 168,-1-1 0,6-45-1,-11 53-93,0 1-1,2-1 0,0 1 1,1 0-1,0 0 0,2 1 1,0 0-1,15-26 0,-22 41-269,0 1 1,0 0-1,1-1 0,-1 1 0,0-1 0,0 1 0,0 0 1,1-1-1,-1 1 0,0 0 0,1-1 0,-1 1 0,0 0 1,1-1-1,-1 1 0,0 0 0,1 0 0,-1 0 0,0-1 0,1 1 1,-1 0-1,1 0 0,-1 0 0,1 0 0,-1 0 0,0 0 1,1-1-1,-1 1 0,1 0 0,-1 0 0,1 1 0,-1-1 1,0 0-1,1 0 0,-1 0 0,1 0 0,-1 0 0,1 0 1,-1 0-1,0 1 0,1-1 0,-1 0 0,0 0 0,1 1 0,-1-1 1,0 0-1,1 0 0,-1 1 0,1 0 0,10 21-69,-10-18 73,9 26-125,-1 0 1,4 32-1,11 37-2653,-24-98 2722,1 1-370,0 1 0,-1-1-1,1 1 1,0-1 0,0 0 0,0 1 0,1-1-1,-1 0 1,1 0 0,-1 1 0,1-1 0,3 3 0,6-2-5157</inkml:trace>
  <inkml:trace contextRef="#ctx0" brushRef="#br0" timeOffset="4638.55">4546 220 5026,'0'0'15768,"74"11"-15560,-37-9-128,5-2-16,3 0-64,2-10-401,0-10-975,-10-5-1281,-12-1 320,-8-4-1281,-13 2-976,-4 3 480</inkml:trace>
  <inkml:trace contextRef="#ctx0" brushRef="#br0" timeOffset="4839.79">4892 26 2097,'0'0'16327,"-12"-5"-14504,-35-14-628,34 17-575,13 8-605,1-4 75,-1 3 16,1 0-1,0 0 0,0 0 0,0 0 0,1 0 0,0 0 0,0 0 0,0-1 0,0 1 0,1-1 0,6 9 0,43 47 451,-29-35-500,-6-8-127,28 36 381,-43-50-400,0 0 0,0 0 0,0 0 1,-1 1-1,1-1 0,-1 0 0,0 1 1,0-1-1,0 1 0,0-1 0,-1 1 1,1 0-1,-1-1 0,0 1 0,0 5 0,-1-8 10,0 0 0,1 0 0,-1 0 0,0 0 0,0 0 0,0 0 0,0 0 0,0 0 0,0 0 0,0-1 0,0 1 0,0 0 0,0-1 0,0 1 0,-1-1 0,1 1 0,0-1 0,0 0 0,-1 1 1,1-1-1,0 0 0,-1 0 0,1 0 0,-2 0 0,-42 1-3485,35-2 1393,-22 1-5635</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1:21.056"/>
    </inkml:context>
    <inkml:brush xml:id="br0">
      <inkml:brushProperty name="width" value="0.05" units="cm"/>
      <inkml:brushProperty name="height" value="0.05" units="cm"/>
      <inkml:brushProperty name="color" value="#F6630D"/>
    </inkml:brush>
  </inkml:definitions>
  <inkml:trace contextRef="#ctx0" brushRef="#br0">27 259 3618,'0'0'18485,"0"-8"-16788,3 40-1690,1-1-1,1 0 0,2-1 1,2 1-1,14 36 0,-3-7 36,-1 5-8,-7-24-87,1 1 0,22 45 0,-33-117-153,-3 11 208,0-1 0,-2 0 0,0 0 0,-1 1 0,-8-21 0,-41-94 9,16 44 100,24 55-100,1 0-1,1-1 1,2 0 0,2 0-1,2-1 1,-3-53 0,8 88-9,1-1 1,-1 0-1,0 1 1,1-1-1,-1 1 1,1-1-1,0 0 1,-1 1-1,1 0 1,1-1 0,-1 1-1,0-1 1,1 1-1,-1 0 1,1 0-1,-1 0 1,1 0-1,0 0 1,3-2-1,-2 1-9,1 1 0,0 0-1,0-1 1,0 2 0,0-1-1,0 0 1,1 1-1,-1 0 1,0 0 0,1 0-1,4 0 1,-4 0 1,1 1-1,-1 0 1,1 0 0,-1 0 0,1 0-1,-1 1 1,0 0 0,1 0 0,-1 1-1,0 0 1,0 0 0,1 0 0,-2 0-1,1 1 1,0-1 0,0 1 0,-1 1-1,0-1 1,7 7 0,-5-1 5,-1 1 0,1 0 0,-2 0 0,1 0 0,-1 1 0,-1 0 0,0 0 0,-1-1 0,0 2 0,1 13 0,-1 6-5,-2-1-1,-5 49 1,3-65-12,-2 1 0,0-1-1,0 0 1,-1-1-1,-1 1 1,0-1-1,-1 0 1,0 0-1,-1-1 1,-1 0-1,0 0 1,-19 19-1,29-50 446,0 17-431,1 0 0,-1 1-1,1-1 1,-1 0 0,1 0 0,-1 1-1,1-1 1,0 1 0,0 0 0,0-1 0,0 1-1,0 0 1,0 0 0,0 0 0,0 0-1,1 1 1,-1-1 0,0 0 0,0 1-1,1 0 1,-1-1 0,0 1 0,1 0-1,-1 0 1,0 1 0,1-1 0,-1 0-1,0 1 1,5 1 0,1 0-18,1 0 1,-1 1 0,0 1-1,0-1 1,0 1-1,12 8 1,-2 3-186,30 29 0,-11-10-5150,-31-30 878</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1:26.698"/>
    </inkml:context>
    <inkml:brush xml:id="br0">
      <inkml:brushProperty name="width" value="0.05" units="cm"/>
      <inkml:brushProperty name="height" value="0.05" units="cm"/>
      <inkml:brushProperty name="color" value="#F6630D"/>
    </inkml:brush>
  </inkml:definitions>
  <inkml:trace contextRef="#ctx0" brushRef="#br0">252 475 1249,'0'0'13035,"1"-17"-11338,4-51-38,-5 66-1577,1 1-1,-1 0 1,0-1-1,0 1 1,0 0 0,0-1-1,0 1 1,0 0-1,0-1 1,0 1-1,-1 0 1,1-1 0,0 1-1,-1 0 1,1-1-1,-1 1 1,0 0 0,1 0-1,-1 0 1,0 0-1,1 0 1,-1 0-1,0 0 1,0 0 0,0 0-1,0 0 1,0 0-1,0 0 1,-1 0 0,1 1-1,0-1 1,0 1-1,0-1 1,-1 1-1,1-1 1,-2 1 0,1-1-56,-1 1 1,0 0 0,0 1 0,1-1 0,-1 0-1,0 1 1,0 0 0,1-1 0,-1 1 0,1 0-1,-1 0 1,-4 3 0,-1 2-24,1 1 0,0-1-1,0 1 1,0 0 0,1 1 0,0-1-1,1 1 1,0 1 0,0-1 0,0 1 0,-3 9-1,3-5 1,0 1 0,1 0 0,0 0 0,1 0 0,1 0-1,-2 28 1,4-40-10,0 0-1,0 0 0,1 1 0,-1-1 0,0 0 1,1 0-1,0 0 0,-1 0 0,1 1 1,0-1-1,0 0 0,0 0 0,0-1 0,0 1 1,1 0-1,-1 0 0,1 0 0,-1-1 1,4 3-1,-2-2-24,1 1 0,-1-1 1,1-1-1,0 1 0,-1 0 0,1-1 1,0 0-1,0 0 0,0 0 0,6 0 1,0 0-24,0-1 0,0 0 0,0 0 1,0-1-1,0-1 0,0 0 0,0 0 0,14-5 1,-13 2 47,0-1 0,-1 0 0,0-1 0,0 0 0,-1-1 0,0 1 0,0-2 0,0 1 0,-1-1 0,-1-1 0,0 1 0,0-1 0,-1-1 0,10-20 0,-10 19 40,-1-1 0,0 0 0,-1 0 0,-1 0-1,0 0 1,0-1 0,-2 1 0,0-1-1,0 1 1,-1-1 0,-1 0 0,0 1 0,-4-17-1,4 25-5,-1 1 1,1-1-1,-1 1 0,0-1 0,-1 1 0,1 0 0,-1 0 0,0 0 0,0 0 0,0 0 0,0 0 0,-1 1 0,1 0 0,-1-1 0,0 2 1,0-1-1,0 0 0,0 1 0,-1-1 0,1 1 0,-1 1 0,1-1 0,-1 0 0,0 1 0,0 0 0,1 0 0,-1 1 0,0-1 1,0 1-1,0 0 0,0 0 0,0 1 0,0 0 0,1-1 0,-1 1 0,0 1 0,0-1 0,1 1 0,-1 0 0,1 0 0,0 0 1,-1 1-1,1-1 0,0 1 0,0 0 0,-3 4 0,-4 4-32,0 0-1,1 1 1,1 0 0,0 1-1,1 0 1,0 0 0,1 1-1,0 0 1,1 1 0,1-1-1,0 1 1,1 0 0,1 0-1,0 0 1,1 1 0,0-1-1,2 0 1,0 1 0,0-1-1,4 22 1,-2-32 12,-1 0 0,1 1 0,0-1 0,0 0-1,1 0 1,0 0 0,-1 0 0,2 0 0,-1-1 0,0 1 0,1-1 0,0 0 0,0 0 0,0 0 0,1-1 0,-1 1-1,1-1 1,0 0 0,0-1 0,0 1 0,0-1 0,0 0 0,0 0 0,1 0 0,7 1 0,-6-2 0,1 0-1,-1 0 1,0 0 0,1-1 0,-1 0 0,0 0 0,1-1 0,-1 1 0,0-2 0,0 1-1,0-1 1,0 0 0,0-1 0,0 0 0,0 0 0,-1 0 0,1-1 0,-1 0-1,6-5 1,-5 3 3,-1-2-1,1 1 1,-1-1-1,-1 0 1,0 0-1,0 0 0,0-1 1,-1 1-1,-1-1 1,1 0-1,-1-1 1,2-13-1,-3 17 1,-1 0-1,-1 0 1,1 0 0,-1 0-1,0 0 1,0-1 0,-1 1-1,1 0 1,-1 0 0,-1 0-1,1 0 1,-1 0 0,0 1-1,-1-1 1,1 0 0,-1 1-1,0 0 1,0-1 0,-1 1-1,-5-6 1,2 5-12,0 0 0,-1 0 0,1 1 0,-1 0 0,0 0 1,-1 1-1,1 0 0,-1 1 0,0-1 0,0 2 0,0-1 0,0 1 0,0 1 0,-1 0 1,1 0-1,-1 0 0,1 2 0,0-1 0,-1 1 0,1 0 0,0 1 0,0 0 1,-1 0-1,1 1 0,1 1 0,-1-1 0,0 1 0,1 1 0,0-1 0,0 2 0,0-1 1,1 1-1,-9 9 0,4 0-6,1 0 1,0 1-1,2 0 0,0 1 1,1 0-1,0 1 0,2 0 1,0 0-1,1 0 0,0 0 1,2 1-1,0 0 0,1 0 1,2 32-1,0-47 12,0 1 0,0-1 0,0 0 0,1 1 0,0-1 0,0 1 0,0-1 0,1 0 0,-1 0 0,1 0 0,0 1 0,0-2 0,1 1 0,-1 0 0,1 0-1,0-1 1,0 0 0,0 1 0,0-1 0,0 0 0,1 0 0,-1-1 0,1 1 0,0-1 0,0 0 0,0 0 0,0 0 0,0 0 0,0-1 0,1 0 0,-1 0 0,1 0 0,-1 0 0,9 0 0,-7 0 7,0 0 0,0-1 0,-1 0 0,1 0 0,0 0 0,0 0 0,0-1 0,0 0 0,0 0 0,-1-1 1,1 0-1,0 0 0,-1 0 0,0-1 0,1 1 0,-1-1 0,0 0 0,0-1 0,-1 1 0,1-1 0,-1 0 0,0 0 0,0-1 0,0 1 0,0-1 0,-1 0 1,0 0-1,0 0 0,0 0 0,0-1 0,-1 1 0,0-1 0,2-9 0,-1 6 22,-1-1 1,0 1-1,0-1 0,-1 0 1,0 0-1,-1 1 0,0-1 1,0 0-1,-1 0 0,-1 0 1,0 1-1,0-1 0,0 1 1,-6-12-1,5 15-24,0 1 0,0-1 1,0 0-1,-1 1 0,0 0 0,0 0 1,-1 0-1,1 1 0,-1-1 0,0 1 1,0 0-1,0 0 0,-1 1 0,0 0 0,1 0 1,-1 0-1,0 1 0,0-1 0,0 1 1,-1 1-1,1-1 0,-9 0 0,9 1-16,-1 0 0,1 1 0,0 0 0,0 0-1,-1 0 1,1 1 0,0 0 0,0 0 0,-1 0 0,1 1-1,0 0 1,0 0 0,1 1 0,-10 5 0,10-5-2,1 0 1,0 1 0,1 0 0,-1 0-1,1 0 1,0 0 0,0 0 0,0 1-1,0 0 1,1-1 0,-1 1 0,1 0-1,1 0 1,-1 0 0,1 0 0,0 1-1,-1 9 1,0-6 4,1 0 1,1 1-1,0-1 0,0 0 1,1 0-1,0 1 0,0-1 0,1 0 1,3 9-1,-3-14 3,0 1 0,0-1 0,0 0 0,1 0 0,0 0-1,-1 0 1,1 0 0,1-1 0,-1 1 0,0-1 0,1 0 0,0 0 0,0 0 0,0-1 0,0 1 0,0-1 0,0 0 0,0 0 0,6 1 0,-2 0-2,0 0 1,1-1-1,-1-1 1,0 1-1,1-1 1,-1-1 0,1 0-1,-1 0 1,1 0-1,9-3 1,-14 3 1,0-1 1,0 0 0,-1-1-1,1 1 1,-1-1-1,1 0 1,-1 1-1,1-2 1,-1 1-1,0 0 1,0-1-1,0 1 1,0-1 0,0 0-1,-1 0 1,1 0-1,-1 0 1,0 0-1,0-1 1,0 1-1,0-1 1,-1 1 0,2-7-1,1-5 66,-1 0 1,-1-1-1,0 0 0,-1 0 0,-1 1 1,0-1-1,-1 0 0,-1 0 0,-1 1 0,0-1 1,-1 1-1,0 0 0,-2 0 0,1 0 1,-2 1-1,0-1 0,-1 2 0,0-1 1,-19-22-1,21 29-42,4 3-16,-1 0 0,0 0 0,0 1 0,-1-1 0,1 1 0,-1 0 0,1 0 0,-1 0 0,-8-4 0,12 7-12,0 0 1,-1 0-1,1 0 0,0 0 0,0 0 1,-1 0-1,1 0 0,0 0 0,0 0 1,-1 0-1,1 0 0,0 0 0,0 0 0,-1 0 1,1 1-1,0-1 0,0 0 0,0 0 1,-1 0-1,1 0 0,0 0 0,0 1 1,0-1-1,-1 0 0,1 0 0,0 0 1,0 1-1,0-1 0,0 0 0,0 0 0,-1 0 1,1 1-1,0-1 0,0 0 0,0 0 1,0 1-1,0-1 0,0 0 0,0 0 1,0 1-1,0-1 0,0 0 0,0 0 1,0 1-1,0-1 0,0 0 0,0 0 0,0 1 1,0-1-1,0 0 0,0 0 0,1 1 1,-1-1-1,0 0 0,0 1 0,-1 18-328,1 0 0,0 0 0,7 35 0,-5-44 13,1 0 0,0 0 0,0-1 1,1 1-1,1-1 0,0 0 0,0 0 1,0 0-1,10 10 0,21 19-3145,4-10-1479</inkml:trace>
  <inkml:trace contextRef="#ctx0" brushRef="#br0" timeOffset="1027.08">790 232 8644,'0'0'13913,"-1"-5"-13422,1 4-465,-5-16 68,2 15-35,1 12 31,-2 27 84,2-1-1,4 73 0,-1-100-158,0 1 0,1 0 0,0-1 0,0 0 0,1 1 0,0-1 0,1 0 0,-1 0 0,2-1 0,0 1 0,0-1-1,0 0 1,1 0 0,0-1 0,0 0 0,13 11 0,-15-15-14,0 0 0,1-1 1,0 0-1,0 1 0,-1-2 0,1 1 0,1 0 0,-1-1 0,0 0 1,0 0-1,0-1 0,0 1 0,1-1 0,-1 0 0,0 0 1,1-1-1,-1 0 0,0 0 0,0 0 0,0-1 0,0 1 1,0-1-1,0 0 0,0-1 0,-1 1 0,1-1 0,-1 0 1,0 0-1,0 0 0,0 0 0,0-1 0,0 0 0,-1 0 1,1 0-1,-1 0 0,0-1 0,0 1 0,3-10 0,-1 4 5,-1-1-1,0 0 1,-1 0-1,0 0 1,-1-1-1,1-16 0,-2-71 231,-2 53 27,-4 9 463,1 28-43,2 26-569,2-10-126,1 0 0,0 0 0,0 0 0,1 0 0,0 0 0,0 0 0,0 0 0,1-1 0,0 1 0,1-1-1,-1 0 1,1 0 0,0 0 0,1 0 0,-1-1 0,1 1 0,0-1 0,1-1 0,-1 1 0,1-1 0,0 0 0,0 0 0,0 0 0,0-1 0,1 0 0,0 0 0,-1-1 0,1 0 0,0 0 0,0 0 0,0-1 0,13 1-1,-14-2-77,-1 0 0,1 0 0,0 0 0,-1-1 0,1 0 0,-1 0-1,1 0 1,-1-1 0,1 0 0,-1 0 0,9-5 0,-10 5 54,-1-1 1,1 0-1,-1 0 1,0 0 0,0-1-1,0 1 1,0-1-1,-1 0 1,0 0-1,1 0 1,-1 0-1,0 0 1,-1 0 0,1 0-1,1-8 1,-1 2 161,1 0 0,-1-1 1,-1 0-1,0 1 0,0-1 1,-1 0-1,0 1 0,-1-1 1,-1 0-1,1 1 0,-2-1 1,1 1-1,-1 0 0,-1-1 1,0 2-1,-7-15 0,11 30-74,1 0 0,0 0 0,-1 0 0,0-1 0,-2 13 0,1 3-35,2 1-4,1 0 1,2 0-1,0 0 1,1 0-1,1-1 1,1 0 0,12 25-1,8 12 44,44 66-1,-66-116-59,2 5 28,1-1-1,0 0 1,1 0 0,20 20-1,-29-32-24,0 0 0,0 1 0,0-1-1,0 0 1,0 0 0,1 0 0,-1 1 0,0-1 0,0 0 0,0 0-1,1 0 1,-1 0 0,0 1 0,0-1 0,0 0 0,1 0 0,-1 0-1,0 0 1,0 0 0,1 0 0,-1 0 0,0 0 0,0 0 0,1 0-1,-1 0 1,0 0 0,1 0 0,-1 0 0,0 0 0,0 0 0,1 0-1,-1 0 1,0 0 0,0 0 0,1 0 0,-1 0 0,0 0 0,0-1-1,0 1 1,1 0 0,-1 0 0,0 0 0,0 0 0,0-1 0,1 1-1,-1 0 1,0 0 0,0 0 0,0-1 0,0 1 0,0 0 0,1 0-1,-1-1 1,0 1 0,0 0 0,0 0 0,0-1 0,0 1 0,0 0-1,0-1 1,1-17 68,-1 14-55,0-12-6,-1 0 0,0 0 1,-1 0-1,-1 0 0,0 0 0,-1 1 0,-1-1 1,-1 1-1,-12-25 0,-56-91 84,43 80-55,2-2 1,-27-67-1,54 113-18,-1-1-1,1 0 1,0 1-1,1-1 1,0 0-1,0 0 1,1 0-1,1-11 1,-1 17-19,1 1 1,0 0-1,-1 0 1,1 0-1,0 0 1,0 0-1,0 0 1,0 0-1,0 1 1,0-1-1,0 0 1,0 0-1,0 1 1,1-1-1,-1 1 1,0-1-1,0 1 1,1-1-1,-1 1 1,0 0-1,0 0 1,1-1-1,-1 1 1,0 0-1,1 0 1,-1 0-1,0 1 1,2-1-1,2 0-20,1 0 1,-1 1-1,0-1 0,0 1 0,0 0 0,8 3 1,-9-2 18,1 1 1,-1 0 0,0 0 0,0 0 0,0 1 0,0 0 0,-1-1 0,1 1 0,-1 0 0,0 1 0,0-1 0,0 0 0,-1 1 0,0 0 0,1 0 0,-2-1 0,1 1 0,1 10-1,1 5 3,-1 0 0,-1 1 0,-1 29 0,-2-43-72,0 0 0,0 0-1,-1 0 1,0 0-1,0 0 1,0-1-1,-1 1 1,0-1-1,0 1 1,-1-1-1,0 0 1,0-1-1,0 1 1,-7 6-1,4-3-214,-1 1-1,2 0 1,-1 0-1,-4 11 0,7-10-2714,4-4-2522</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1:30.148"/>
    </inkml:context>
    <inkml:brush xml:id="br0">
      <inkml:brushProperty name="width" value="0.05" units="cm"/>
      <inkml:brushProperty name="height" value="0.05" units="cm"/>
      <inkml:brushProperty name="color" value="#F6630D"/>
    </inkml:brush>
  </inkml:definitions>
  <inkml:trace contextRef="#ctx0" brushRef="#br0">351 1429 5827,'0'0'10594,"-17"-4"-9572,-52-12-206,67 15-760,0 0-1,-1 1 1,1-1-1,0 1 1,-1 0-1,1 0 1,0 0-1,0 0 1,-1 0 0,1 0-1,0 0 1,-1 1-1,1-1 1,0 1-1,0 0 1,-1 0-1,1 0 1,0 0-1,0 0 1,0 0 0,0 0-1,-2 3 1,1-1-37,1 1 1,-1 0-1,1-1 1,0 1-1,0 0 1,1 0-1,-1 0 1,-1 7-1,-2 5 97,-4 14-73,1 0 0,1 1 0,2 0 0,1 0 0,2 0 0,1 45 0,1-71-53,0-1 0,0 1-1,1 0 1,-1-1 0,1 1 0,0 0-1,1-1 1,-1 1 0,1-1-1,-1 0 1,4 6 0,-3-8 7,0 1 0,0-1 0,0 0 0,0 0 0,1 0 0,-1 0-1,0 0 1,1-1 0,0 1 0,-1-1 0,1 1 0,0-1 0,-1 0 0,1 0 0,0 0 0,0-1 0,0 1 0,5 0 0,-1 0 6,-1 0 1,1-1-1,0 0 1,0 0-1,0 0 1,-1-1 0,1 1-1,0-2 1,-1 1-1,1-1 1,-1 0-1,1 0 1,-1-1-1,0 0 1,0 0-1,0-1 1,0 1-1,-1-1 1,1 0-1,-1-1 1,0 1 0,-1-1-1,1 0 1,-1-1-1,0 1 1,0-1-1,0 1 1,-1-1-1,0 0 1,0 0-1,0-1 1,-1 1-1,0-1 1,0 1-1,-1-1 1,1-7 0,0-1 47,-1-1 1,-1 1 0,-2-23-1,2 35-26,0 0 1,-1-1-1,1 1 0,-1 0 0,0 0 0,0-1 0,0 1 0,0 0 0,-1 0 0,1 0 1,-1 0-1,0 0 0,1 1 0,-1-1 0,-1 0 0,1 1 0,0 0 0,-1-1 0,1 1 1,-1 0-1,0 0 0,-4-2 0,7 4-22,0 0-1,-1 0 1,1 0 0,0 0 0,-1 0 0,1 0-1,0 0 1,-1 0 0,1 0 0,0 0 0,0 0-1,-1 1 1,1-1 0,0 0 0,-1 0-1,1 0 1,0 0 0,0 1 0,-1-1 0,1 0-1,0 0 1,0 1 0,0-1 0,-1 0 0,1 0-1,0 1 1,0-1 0,0 0 0,0 0-1,-1 1 1,1-1 0,0 0 0,0 1 0,0-1-1,0 0 1,0 1 0,0-1 0,0 0 0,0 1-1,0-1 1,0 1 0,-1 18-97,1-16 108,-1 9-19,1 0 0,0 0 0,1 0 0,1-1 0,0 1-1,0 0 1,4 11 0,-4-19-15,0 1 0,0-1 1,0 0-1,0 0 0,1 0 0,0-1 0,0 1 0,0-1 1,0 1-1,0-1 0,0 0 0,1 0 0,0 0 0,-1-1 1,1 0-1,0 1 0,0-1 0,1 0 0,-1-1 0,0 1 1,9 1-1,-8-2-103,1 1 0,0-1 0,0-1 0,0 1 0,-1-1 1,1 0-1,0 0 0,0-1 0,0 1 0,0-1 0,-1-1 0,1 1 1,0-1-1,6-3 0,-8 3 117,0-1-1,0 0 1,-1 0-1,1 0 1,-1 0 0,0 0-1,1-1 1,-2 1 0,1-1-1,0 0 1,-1 0 0,0 0-1,1 0 1,-2 0 0,1 0-1,0-1 1,-1 1-1,1-7 1,2-12 283,-2-1 0,0 0 1,-4-45-1,1 52 180,-5-11 337,6 28-752,0-1 0,0 0 1,-1 0-1,1 0 0,0 1 1,0-1-1,-1 0 1,1 0-1,-1 1 0,1-1 1,-1 0-1,1 1 1,-1-1-1,1 1 0,-1-1 1,0 1-1,1-1 1,-1 1-1,0-1 0,1 1 1,-1-1-1,0 1 1,1 0-1,-1-1 0,0 1 1,0 0-1,0 0 1,1 0-1,-1 0 0,-2-1 1,3 2-44,-1 0 1,0-1 0,0 1-1,1 0 1,-1-1 0,1 1-1,-1 0 1,0 0 0,1 0-1,-1 0 1,1 0 0,0-1-1,-1 1 1,1 0 0,0 0-1,0 0 1,-1 0 0,1 0-1,0 0 1,0 2 0,-3 25-19,3-24 18,0 6-32,-1-1 1,2 1-1,-1 0 0,1 0 0,1-1 1,0 1-1,0 0 0,1-1 0,0 0 1,6 13-1,-7-18 4,1 1 1,0 0-1,0-1 1,1 0-1,-1 0 0,1 0 1,0 0-1,0 0 1,0-1-1,1 1 1,-1-1-1,1-1 0,0 1 1,0 0-1,0-1 1,0 0-1,0 0 0,0-1 1,1 0-1,6 2 1,-6-2-100,0 0 0,0-1 0,0 1 0,-1-1 0,1-1 0,0 1 0,0-1 0,6-1 0,-10 2 121,0-1 0,0 0 1,0 0-1,-1 0 0,1 0 1,0 0-1,0-1 0,-1 1 0,1 0 1,-1-1-1,1 1 0,-1-1 1,1 0-1,-1 1 0,0-1 1,0 0-1,0 0 0,0 0 1,0 0-1,0 0 0,-1 0 0,1 0 1,-1 0-1,1 0 0,-1-3 1,2-12 242,0-1 0,-2 0 0,0 0 0,-1 1 0,-1-1-1,-1 0 1,0 1 0,-7-21 0,5 23 614,11 36-819,4 8-382,2 0 0,1-1 0,1 0-1,34 48 1,-47-74 178,1 0-1,0 0 1,0 0-1,0 0 0,0 0 1,0-1-1,0 1 1,1 0-1,-1-1 1,1 0-1,3 2 0,-6-3 148,1 1-1,0-1 0,0 0 0,0 0 0,0 0 0,0 0 1,0 0-1,0 0 0,0 0 0,-1 0 0,1 0 0,0 0 1,0-1-1,0 1 0,0 0 0,0-1 0,-1 1 0,1 0 1,0-1-1,0 1 0,0-1 0,-1 0 0,1 1 0,0-1 1,-1 1-1,1-1 0,-1 0 0,1 1 0,0-1 0,-1 0 0,0 0 1,1 0-1,-1 1 0,1-1 0,-1 0 0,0 0 0,1-1 1,4-20 469,0 0 1,-1 0 0,-1 0 0,-1-1 0,-1 1 0,-2-24-1,5-64 1461,-3 108-1869,5-27 584,-6 29-619,0 0 0,0-1 1,0 1-1,0-1 0,1 1 1,-1-1-1,0 1 0,0 0 1,0-1-1,1 1 1,-1-1-1,0 1 0,1 0 1,-1-1-1,0 1 0,1 0 1,-1-1-1,0 1 0,1 0 1,-1 0-1,0-1 1,1 1-1,-1 0 0,1 0 1,-1 0-1,1 0 0,-1 0 1,0-1-1,1 1 0,-1 0 1,1 0-1,-1 0 0,1 0 1,-1 0-1,1 0 1,-1 0-1,1 0 0,-1 1 1,0-1-1,1 0 0,-1 0 1,1 0-1,-1 0 0,1 1 1,-1-1-1,0 0 1,1 0-1,-1 1 0,0-1 1,1 0-1,-1 1 0,0-1 1,1 0-1,-1 1 0,0-1 1,0 0-1,1 1 1,-1 0-1,5 6-18,0 0 1,-1 1 0,0 0-1,-1-1 1,1 1 0,-1 1-1,-1-1 1,0 0-1,2 10 1,13 41-1764,-16-55 1249,1 0 1,0-1-1,0 1 0,1 0 1,-1 0-1,1-1 0,-1 0 1,1 1-1,0-1 1,1 0-1,2 2 0,11 4-5356</inkml:trace>
  <inkml:trace contextRef="#ctx0" brushRef="#br0" timeOffset="465.29">1195 1374 5843,'0'0'8110,"-8"-17"-5394,-27-55-544,34 68-1917,-1 0 0,0 0 0,-1 1 0,1-1 0,-1 0 0,1 1 0,-1-1 0,0 1 0,-1 0 0,-5-5 1,6 7-160,1 0 0,-1 0 0,0 0 0,1 0 0,-1 1 0,0-1 0,0 1 0,0 0 0,1 0 1,-1 0-1,0 0 0,-3 1 0,4-1-86,0 1 0,0-1 0,0 1 0,0 0 0,1 0 0,-1 0 0,0 0 0,0 1 0,1-1 0,-1 0 1,1 1-1,-1-1 0,1 1 0,-1-1 0,1 1 0,0 0 0,0-1 0,0 1 0,0 0 0,0 0 0,-1 3 0,-14 46 164,13-36-370,0 0 0,1-1 1,1 1-1,0 0 0,1 0 1,1 0-1,4 26 0,-4-37 126,0 1 0,0-1 0,1 0-1,-1 0 1,1 0 0,0 0 0,0-1-1,0 1 1,1 0 0,-1-1 0,1 0-1,0 1 1,0-1 0,0 0 0,0-1-1,0 1 1,1 0 0,-1-1 0,1 0-1,0 0 1,0 0 0,-1 0 0,1-1-1,1 1 1,-1-1 0,0 0 0,0 0-1,0 0 1,1-1 0,7 0 0,-8 1-29,-1-1-1,1 0 1,0-1 0,-1 1 0,1 0 0,0-1 0,-1 0 0,1 0 0,0 0 0,-1-1-1,0 1 1,1-1 0,-1 1 0,0-1 0,6-5 0,-5 4 101,-1-1 0,0 0-1,1-1 1,-1 1 0,-1-1 0,1 1-1,-1-1 1,0 0 0,0 0 0,3-9 0,-2-1 178,0 1 0,0-1 1,-2 1-1,1-1 0,-2 0 1,0 1-1,-1-1 0,0 0 1,-7-28-1,2 22 239,-1 0 1,0 1-1,-2 0 0,0 0 1,-24-36-1,23 39-147,7 12-116,0-1-1,0 1 1,0 0 0,-1 0 0,0 0 0,0 0 0,-1 0-1,1 1 1,-9-6 0,13 10-148,-1 0-1,1 1 1,0-1-1,-1 1 1,1-1-1,-1 0 1,1 1 0,0-1-1,-1 1 1,1-1-1,0 1 1,-1-1-1,1 1 1,0-1-1,0 1 1,0-1 0,0 1-1,-1-1 1,1 1-1,0-1 1,0 1-1,0 0 1,0-1-1,0 1 1,0-1 0,0 1-1,0-1 1,1 2-1,-2 22-144,1-23 135,1 11 7,0 0 0,0 0 0,2 0 0,-1-1 0,1 1 0,1 0 0,0-1 0,1 0 0,8 14-1,8 11 14,35 44-1,-20-31-707,-34-46 547,30 40-2060,-8-21-2363,-12-16-698</inkml:trace>
  <inkml:trace contextRef="#ctx0" brushRef="#br0" timeOffset="1177.82">1739 1043 5939,'0'0'15732,"-2"-2"-14715,2 2-1004,0 0 0,0-1 0,0 1 0,0 0 0,0 0 0,0-1 0,0 1 0,0 0 0,-1 0 0,1-1 0,0 1 0,0 0 0,0 0 1,0 0-1,-1-1 0,1 1 0,0 0 0,0 0 0,0 0 0,-1 0 0,1-1 0,0 1 0,0 0 0,-1 0 0,1 0 0,0 0 0,0 0 0,-1 0 0,1 0 0,0 0 1,0 0-1,-1 0 0,1 0 0,0 0 0,-1 0 0,1 0 0,0 0 0,0 0 0,-1 0 0,1 0 0,-1 15 144,1-7-196,0 2 43,0-1 0,1 0 1,0 0-1,0 1 0,1-1 0,0 0 0,1 0 0,0-1 0,4 10 0,-4-14-3,0 1-1,0-1 1,0 1-1,0-1 1,1 0-1,0 0 1,0-1-1,0 1 1,0-1 0,0 1-1,1-1 1,-1-1-1,1 1 1,0-1-1,0 0 1,0 0-1,7 2 1,-9-3-64,1 0 0,0 0 0,0 0-1,0 0 1,0-1 0,0 1 0,1-1 0,-1 0-1,0 0 1,0-1 0,0 1 0,0-1 0,0 0 0,0 0-1,0 0 1,0-1 0,-1 1 0,1-1 0,0 0 0,-1 0-1,1 0 1,-1-1 0,0 1 0,0-1 0,0 0-1,4-4 1,-3 1 18,1-1-1,-1-1 1,0 1-1,0 0 1,-1-1-1,0 0 1,-1 0-1,0 0 1,0 0-1,0 0 1,-1-1-1,0-9 1,0-2 429,0 1 0,-4-28 0,2 39 33,-1 1-1,1 0 1,-1 0-1,-1 1 1,1-1-1,-1 0 1,0 1-1,-1-1 1,-7-9-1,11 41 713,5-6-1125,2-1 1,0 0 0,1 0 0,1-1 0,1 0-1,13 18 1,9 16 95,142 250-311,-172-297 41,0-1 0,0 1-1,0 0 1,0 0 0,-1 0 0,0 0-1,1 0 1,-1 0 0,-1 1 0,1 3-1,-2-7 96,0-1 0,0 1 0,0-1-1,0 1 1,0-1 0,0 0 0,0 1 0,0-1-1,0 0 1,0 0 0,0 0 0,-1 0-1,1 0 1,0 0 0,-2-1 0,0 1-69,-3 0 15,1 0 0,-1-1 1,0 0-1,1 0 0,-1 0 0,1-1 0,-1 1 1,1-2-1,0 1 0,0 0 0,0-1 0,0 0 1,0 0-1,0 0 0,1-1 0,0 0 0,-1 0 1,1 0-1,1 0 0,-1-1 0,-5-7 0,5 4-630,-1-1 0,1 1 0,0-1 0,1 0 0,0 0 0,1 0 0,0 0 0,0-1 0,1 1 0,0 0-1,0-1 1,2-15 0,5-21-6892</inkml:trace>
  <inkml:trace contextRef="#ctx0" brushRef="#br0" timeOffset="2069.13">2347 898 6995,'0'0'15541,"-17"-14"-14664,-53-42-124,41 40-258,15 17-309,7 0-88,5 0-95,0-1 0,0 1 1,1 0-1,-1 0 0,0 0 0,0 0 1,1 0-1,-1 0 0,1 0 1,-1 0-1,1 1 0,-1-1 0,1 0 1,0 1-1,0-1 0,0 1 1,0 0-1,0-1 0,0 1 0,0 0 1,0 0-1,1 0 0,-1-1 1,1 1-1,-1 0 0,1 0 0,0 3 1,-2 8-51,0 0 0,1 22 1,1-34 46,1 7-74,0 0 0,0 0 0,1 0 0,0 0-1,1 0 1,-1 0 0,2-1 0,-1 0 0,1 1 0,0-1 0,0 0 0,1-1 0,0 1 0,0-1 0,1 0 0,0 0 0,0-1 0,0 0 0,1 0 0,-1 0 0,1-1 0,0 1-1,1-2 1,-1 1 0,1-1 0,-1 0 0,1-1 0,0 0 0,0 0 0,0-1 0,0 0 0,10 0 0,-17-1 54,1 0 0,0 0 0,0 0 0,-1-1 0,1 1-1,0-1 1,0 1 0,-1-1 0,1 0 0,0 1 0,-1-1 0,1 0 0,-1 0 0,1 0 0,-1 0 0,0-1-1,1 1 1,-1 0 0,0 0 0,0-1 0,0 1 0,0-1 0,0 1 0,0-1 0,0 1 0,-1-1 0,1 0 0,0 1-1,-1-1 1,1 0 0,-1 0 0,0 1 0,1-3 0,0-8 120,0-1 0,-1 1 0,-2-24 0,1 21 18,-1 1 113,-1 1 1,0-1 0,-1 1 0,0 0 0,-1 0 0,0 1 0,-10-16 0,-2-7 911,17 35-1132,0 0 0,0 0 0,0 0 0,0 0-1,0 0 1,0 0 0,0 0 0,0 0 0,0 0 0,0 0-1,0 0 1,0 1 0,0-1 0,0 0 0,0 0 0,0 0-1,0 0 1,0 0 0,0 0 0,0 0 0,0 0 0,0 0 0,0 0-1,0 0 1,0 0 0,0 0 0,0 0 0,0 0 0,0 0-1,-1 0 1,1 0 0,0 0 0,0 0 0,0 0 0,0 0-1,0 0 1,0 0 0,0 0 0,0 0 0,0 0 0,0 0-1,0 0 1,0 0 0,0 0 0,0 0 0,0 0 0,-1 0-1,1 0 1,0 0 0,0 0 0,0 0 0,0 0 0,0 0-1,0 0 1,0 0 0,0 0 0,0 0 0,-2 12 33,1 14-175,2-15 116,1 0 0,0 0-1,1 0 1,0-1 0,0 1 0,1-1 0,1 1 0,0-1 0,0 0-1,7 9 1,-7-12-173,0 0 0,0 1-1,1-2 1,0 1-1,0-1 1,1 0 0,-1 0-1,1-1 1,1 1-1,-1-2 1,1 1 0,-1-1-1,11 4 1,-15-7 65,0 0 0,-1-1 1,1 1-1,0 0 0,0-1 0,0 0 1,-1 0-1,1 0 0,0 0 1,0 0-1,0 0 0,0-1 0,0 1 1,-1-1-1,4-1 0,-4 1 89,0 0 0,0-1 0,0 1 0,-1 0 1,1-1-1,-1 1 0,1-1 0,-1 1 0,1-1 0,-1 0 0,0 0 0,0 1 0,0-1 0,0 0 0,0 0 0,0-2 1,2-8 149,-1 0 1,0 0 0,-1 0-1,0 0 1,-2-23 0,0 11 29,2 11 246,-1-1 0,-1 1 0,0-1 0,-1 1 0,0-1 0,-1 1-1,-1 0 1,0 0 0,-1 0 0,0 0 0,-11-18 0,15 31-370,1 0-1,0 0 0,-1 1 1,1-1-1,0 0 0,0 0 1,-1 1-1,1-1 0,0 0 1,0 1-1,-1-1 0,1 1 1,0-1-1,0 0 0,0 1 1,-1-1-1,1 0 0,0 1 1,0-1-1,0 1 0,0-1 1,0 1-1,0-1 0,0 0 1,0 1-1,0-1 0,0 1 1,0-1-1,0 0 0,1 1 1,-1-1-1,0 1 0,-1 23-180,1-14 141,0 0 1,0 1-1,1-1 1,1 0-1,-1 0 1,2 0 0,-1 0-1,1 0 1,1-1-1,0 1 1,0-1 0,1 0-1,0 0 1,0 0-1,1-1 1,0 0 0,1 0-1,0 0 1,0-1-1,14 10 1,-19-14-62,1-1 1,0 0-1,0-1 1,0 1-1,0-1 1,1 1-1,-1-1 1,0 0-1,1 0 1,-1 0-1,0-1 1,1 1-1,-1-1 1,1 0-1,-1 0 1,1 0-1,-1 0 1,1 0-1,-1-1 1,1 0-1,-1 0 1,5-1-1,-5 0 51,0 0 0,1-1-1,-1 1 1,0-1 0,0 1-1,-1-1 1,1 0 0,-1 0 0,1 0-1,-1 0 1,0-1 0,0 1-1,0-1 1,-1 1 0,1-1-1,-1 1 1,0-1 0,0 0 0,1-4-1,2-21 404,-2 0-1,0 0 0,-2 0 1,-1 0-1,-7-41 1,8 82-294,0-1 0,1 0 0,0 1 0,6 18 0,-5-24-98,35 84-2601,-32-80 1993,1 1 0,-1-1 0,2 0-1,0-1 1,0 1 0,9 8 0,-2-9-5106,4-8-3553</inkml:trace>
  <inkml:trace contextRef="#ctx0" brushRef="#br0" timeOffset="2600.09">3190 441 10565,'0'0'12019,"-9"-9"-11678,2 2-290,0 0 0,0 1-1,-13-9 1,19 14-41,-1 1 0,1-1 0,-1 1 0,1 0 0,-1 0-1,1 0 1,-1 0 0,1 0 0,-1 0 0,0 0 0,1 0 0,-1 0 0,1 1 0,-1-1 0,1 1 0,-1-1 0,1 1-1,0 0 1,-1-1 0,1 1 0,-1 0 0,1 0 0,0 0 0,0 0 0,0 0 0,-2 2 0,-28 34 150,29-34-169,-6 9 15,1 1 0,0-1-1,1 1 1,0 1 0,1-1 0,0 1 0,1 0 0,1 0 0,0 1-1,1-1 1,1 0 0,0 1 0,0-1 0,3 17 0,-2-28-24,1 0-1,-1-1 1,1 1 0,0 0 0,0-1 0,0 1 0,0 0-1,0-1 1,0 1 0,1-1 0,0 0 0,-1 1-1,1-1 1,0 0 0,0 0 0,0 0 0,0 0-1,3 2 1,0-1-77,-1 0 0,1-1 0,0 1 0,1-1 0,-1 0 0,0 0 0,1-1 0,-1 0 0,7 1 0,-6-1 2,0 0-1,1 0 0,-1-1 1,1 0-1,-1-1 1,1 1-1,-1-1 0,1 0 1,-1-1-1,0 0 1,0 0-1,0 0 1,0 0-1,0-1 0,0 0 1,9-7-1,-9 4 89,-1-1 0,0 0 0,0 0 1,0 0-1,-1 0 0,0-1 0,-1 0 0,0 0 0,0 0 0,-1 0 0,0 0 0,0 0 0,1-17 0,-1-8 339,-1 0 0,-5-38-1,4 69-307,-4-22 343,0-1-1,-2 1 1,-1-1 0,0 2 0,-2-1-1,-1 1 1,-1 1 0,-20-32 0,31 54-361,0 0 0,0 0 0,0 1-1,0-1 1,0 0 0,0 0 0,0 0 0,0 1 0,0-1 0,-1 0 0,1 0 0,0 0 0,0 1-1,0-1 1,0 0 0,-1 0 0,1 0 0,0 0 0,0 0 0,0 1 0,0-1 0,-1 0 0,1 0 0,0 0-1,0 0 1,-1 0 0,1 0 0,0 0 0,0 0 0,-1 0 0,1 0 0,0 0 0,0 0 0,0 0 0,-1 0-1,1 0 1,0 0 0,0 0 0,-1 0 0,1 0 0,0 0 0,0 0 0,0 0 0,-1 0 0,1-1-1,0 1 1,0 0 0,0 0 0,-1 0 0,1 0 0,0-1 0,0 1 0,0 0 0,0 0 0,-1 0 0,1 29-346,0-22 353,1 12-24,1 0 0,1 0 0,0 0-1,1 0 1,1-1 0,1 0 0,12 25 0,-7-18-269,2-2-1,0 0 1,2 0 0,31 37-1,-41-54-143,0-1-1,1 1 1,0-1 0,0 0-1,0 0 1,1-1 0,-1 0-1,10 5 1,-10-7-571,-1 0-1,1-1 1,-1 1 0,1-1 0,0 0 0,0 0 0,7-1-1,17 0-7465</inkml:trace>
  <inkml:trace contextRef="#ctx0" brushRef="#br0" timeOffset="3889.1">3528 402 6243,'0'0'14116,"-16"-10"-13428,-49-30-283,64 39-399,0 1 0,0-1 0,1 0 0,-1 1-1,0-1 1,0 1 0,1-1 0,-1 1 0,0 0-1,0-1 1,0 1 0,0 0 0,0 0 0,0-1-1,0 1 1,0 0 0,1 0 0,-1 0 0,0 0-1,0 0 1,0 0 0,0 1 0,0-1-1,0 0 1,0 0 0,0 1 0,0-1 0,1 0-1,-1 1 1,0-1 0,0 1 0,0-1 0,1 1-1,-1-1 1,-1 2 0,1 0 3,1 0 0,-1 0-1,0 0 1,1 0 0,-1 0 0,1 0 0,0 0 0,-1 1-1,1 3 1,0-1-4,-2 11-217,1 0 0,0 1-1,1-1 1,1 1 0,1-1 0,0 0 0,6 19 0,-7-30 137,0 0 1,1-1-1,0 1 1,0-1 0,0 1-1,0-1 1,1 0-1,0 0 1,0 0 0,0 0-1,0-1 1,1 1-1,-1-1 1,1 0-1,0 1 1,0-2 0,0 1-1,0 0 1,0-1-1,1 0 1,-1 0 0,1 0-1,-1-1 1,1 0-1,0 0 1,0 0 0,-1 0-1,8 0 1,-10-1 10,1 0 1,-1 0-1,0 0 0,1 0 1,-1 0-1,0 0 0,1-1 1,-1 1-1,0-1 0,0 1 1,1-1-1,-1 0 1,0 0-1,0 0 0,0 0 1,0-1-1,0 1 0,0 0 1,0-1-1,-1 1 0,3-3 1,-2 0 79,0 0 1,0 1-1,0-1 0,-1 0 1,0 0-1,1-1 1,-1 1-1,-1 0 0,1 0 1,0-1-1,-1-4 1,1-7 542,0 0 1,-1 0-1,0 0 1,-1 1 0,-1-1-1,-1 0 1,0 1-1,-1 0 1,-1-1 0,0 1-1,-11-20 1,13 89 24,6-39-578,0-1 0,0 0 0,2 0 0,0 0 0,0 0 0,12 19 0,-12-24-168,0 0 0,1 0 0,0-1 0,0 1 0,1-2 0,0 1 0,0-1 0,1 0 0,0 0 0,10 5 1,-15-10-66,0 0 0,0 0 1,1-1-1,-1 0 0,1 0 1,-1 0-1,1 0 0,-1 0 1,1-1-1,0 1 0,-1-1 1,1 0-1,0 0 0,6-2 1,-7 2 128,0-1-1,-1 0 1,1 0 0,-1 0 0,0 0 0,1-1 0,-1 1-1,0-1 1,0 1 0,0-1 0,0 0 0,0 0 0,0 0 0,0 0-1,-1 0 1,1 0 0,-1 0 0,0-1 0,1 1 0,0-4-1,4-14 343,-1 0 0,-1 0 0,-1 0 0,-1-1-1,-1 1 1,0-1 0,-4-28 0,2-7 1829,1 45-1581,0 7-230,1-1 0,-1 1 0,0-1 0,-1 1 0,1-1 0,-1 1 0,0-1 0,0 1 0,0 0 0,-3-6 0,0 47 165,4-17-557,0-1-1,2 1 0,0-1 0,1 0 1,10 35-1,-12-50 106,1 0-1,-1 0 1,1 0 0,0 0 0,0 0 0,0 0-1,1-1 1,-1 1 0,1-1 0,0 0-1,0 1 1,0-1 0,0-1 0,1 1 0,-1 0-1,1-1 1,0 0 0,-1 0 0,1 0-1,0 0 1,0 0 0,0-1 0,1 0 0,-1 0-1,0 0 1,0 0 0,1-1 0,-1 0-1,0 0 1,1 0 0,-1 0 0,8-2 0,-8 1 29,-1 0 0,1-1 0,-1 0 0,1 0 0,-1 0 1,0 0-1,0 0 0,0 0 0,0-1 0,0 0 0,0 1 1,-1-1-1,0 0 0,1 0 0,-1-1 0,3-4 1,3-6 42,0-1 0,7-22 1,-10 25 47,-2-1 1,0 0-1,0 0 1,-1 0 0,-1 0-1,0 0 1,-1-1-1,0 1 1,-3-15-1,1 23-21,1 0 0,-2 0 1,1 1-1,0 0 0,-1-1 0,0 1 0,0 0 0,0 0 1,-1 0-1,1 1 0,-1-1 0,0 1 0,0 0 0,0 0 1,0 0-1,-1 0 0,1 1 0,-1 0 0,-9-4 0,14 6-69,-1 0-1,1 0 0,0 0 0,-1 0 0,1 0 0,0 0 0,-1 0 1,1 0-1,-1 0 0,1 1 0,0-1 0,-1 0 0,1 0 1,0 0-1,-1 0 0,1 0 0,0 1 0,0-1 0,-1 0 0,1 0 1,0 0-1,-1 1 0,1-1 0,0 0 0,0 0 0,0 1 1,-1-1-1,1 0 0,0 1 0,0-1 0,0 0 0,0 1 0,-1-1 1,1 0-1,0 1 0,0-1 0,0 0 0,0 1 0,0 16-32,0-11 33,0 2-10,0 1-1,1-1 1,-1 0 0,2 0-1,-1 1 1,1-1 0,1 0-1,-1 0 1,1-1 0,1 1-1,-1-1 1,1 1 0,1-1-1,-1 0 1,1 0 0,1-1-1,11 12 1,-13-13-130,1 1 0,0-1 1,0-1-1,0 1 0,1-1 0,0 0 0,0 0 0,0 0 0,0-1 1,0 0-1,1 0 0,-1-1 0,1 0 0,0 0 0,-1 0 1,1-1-1,0 0 0,0 0 0,0-1 0,0 0 0,9-1 0,-13 0 129,-1 0-1,1 0 1,-1 0-1,1 0 1,-1-1-1,0 1 1,0-1-1,1 1 1,-1-1-1,0 0 1,0 0-1,-1 0 1,1 0-1,0 0 1,-1 0-1,1 0 1,-1-1-1,0 1 1,0 0-1,0-1 1,0 0-1,0 1 1,1-5-1,1-7 24,0 0-1,-1 0 0,1-15 1,0-133 1809,-4 101 227,2 61-2054,-1-1 0,1 1 1,-1 0-1,1 0 0,-1 0 1,1 0-1,-1 0 0,1 0 0,0 0 1,-1 0-1,1 0 0,-1 0 1,1 0-1,-1 0 0,1 0 0,-1 0 1,1 0-1,-1 0 0,1 0 1,-1 1-1,1-1 0,-1 0 1,1 0-1,-1 1 0,1-1 0,-1 0 1,0 1-1,1-1 0,-1 0 1,1 1-1,-1-1 0,0 1 0,1 0 1,11 13 11,0 0 1,-1 1-1,-1 0 0,11 21 1,29 71-453,-42-87 133,-5-12-55,0 0 0,1 0-1,-1-1 1,9 13 0,-12-20 350,0 0 0,0 0 1,1 0-1,-1 0 0,0 1 0,0-1 1,0 0-1,1 0 0,-1 0 0,0 0 0,0 0 1,1 0-1,-1 0 0,0 0 0,0 0 0,0 1 1,1-1-1,-1 0 0,0 0 0,0 0 1,1 0-1,-1 0 0,0 0 0,0-1 0,1 1 1,-1 0-1,0 0 0,0 0 0,1 0 1,-1 0-1,0 0 0,0 0 0,0 0 0,1-1 1,-1 1-1,0 0 0,0 0 0,0 0 0,0 0 1,1-1-1,-1 1 0,0 0 0,0 0 1,0 0-1,0-1 0,0 1 0,0 0 0,1 0 1,-1 0-1,0-1 0,0 1 0,0 0 1,0 0-1,0-1 0,0 1 0,0 0 0,0 0 1,0-1-1,0 1 0,0 0 0,0 0 0,0-1 1,3-18 156,-3 17-190,3-36 414,-3-61 0,-2 71 84,2 1 0,1-1 0,1 0 0,9-48 0,-11 76-448,0-1 0,1 1 1,-1-1-1,0 0 0,0 1 0,0-1 1,0 1-1,0-1 0,1 1 0,-1-1 1,0 1-1,0-1 0,1 1 0,-1-1 0,0 1 1,1-1-1,-1 1 0,0 0 0,1-1 1,-1 1-1,1-1 0,-1 1 0,1 0 1,-1 0-1,1-1 0,-1 1 0,1 0 0,-1 0 1,1-1-1,-1 1 0,2 0 0,-1 0 3,0 1 0,0-1 1,0 1-1,0-1 0,0 1 0,0 0 0,0-1 0,0 1 0,0 0 0,-1 0 0,1-1 0,0 1 0,0 0 0,0 1 0,20 35 86,-9-8-506,-1-1 0,12 52 1,-20-66 68,0 0 0,-1-1 0,-1 2 0,0-1 0,-1 0 0,-1 0 1,0 0-1,-4 17 0,4-27-330,0 0 0,0-1-1,-1 1 1,0 0 0,0-1 0,0 1 0,0-1-1,0 0 1,-4 4 0,-33 29-14557</inkml:trace>
  <inkml:trace contextRef="#ctx0" brushRef="#br0" timeOffset="4478.79">85 2676 7988,'0'0'14793,"2"-5"-13974,6-9-664,1 15-59,13 29 43,-13-14-67,31 48-246,-3 1 1,-3 1-1,42 118 1,-69-155-2316,-6-16-4939</inkml:trace>
  <inkml:trace contextRef="#ctx0" brushRef="#br0" timeOffset="4994.26">1 2927 9620,'0'0'9093,"14"-2"-8843,126-4 73,19 0-1611,-134 4 667,-1-1-1,1-2 1,-1 0 0,29-12 0,-48 16 570,0-1-1,0 0 1,0-1 0,-1 1-1,1-1 1,-1 0 0,0 0-1,0 0 1,0-1 0,0 1-1,0-1 1,-1 0-1,1 0 1,3-6 0,-4 3 366,-1 1 0,1-1 0,-1 0 0,0 0 0,-1 0 0,1 0 0,-1 0 0,-1 0 0,0-13 0,0 13 398,0 0-1,-1 0 1,1-1 0,-5-12 0,5 18-588,-1 1 0,1-1 0,-1 0 0,0 1 0,1-1 0,-1 0 0,0 1 0,0-1 0,0 1 0,0 0 0,0-1 0,-1 1 0,1 0 0,0 0 0,0-1 0,-1 1 0,1 0 0,-1 0 0,1 1 0,-1-1 0,0 0 0,1 0 0,-1 1 0,0-1 0,-3 0 0,4 1-114,0 1-1,0-1 1,0 0 0,-1 1 0,1-1 0,0 1-1,0-1 1,0 1 0,0-1 0,0 1 0,0 0-1,0 0 1,0-1 0,0 1 0,0 0 0,1 0 0,-1 0-1,0 0 1,0 0 0,1 0 0,-1 0 0,1 0-1,-1 0 1,1 0 0,-1 1 0,1-1 0,0 0-1,-1 0 1,1 2 0,-8 41 149,8-42-159,-1 9-13,0 0-1,1 1 1,0-1 0,0 0-1,1 0 1,1 0 0,0 0-1,4 14 1,-4-20 0,1 0 0,-1 1 1,1-1-1,0 0 0,0 0 0,1-1 1,-1 1-1,1-1 0,0 1 0,0-1 1,1 0-1,-1-1 0,1 1 0,0-1 1,-1 0-1,2 0 0,7 3 0,-3-2-145,0-1-1,0 0 0,0 0 0,0-1 0,1 0 0,-1-1 0,1-1 0,-1 1 0,1-2 1,16-1-1,-24 1 146,-1 0 0,1 0 0,-1 0 0,0 0 1,0 0-1,0 0 0,1-1 0,-1 1 0,0-1 1,-1 1-1,1-1 0,0 0 0,0 0 1,-1 0-1,1 0 0,-1 0 0,0 0 0,1 0 1,-1 0-1,0-1 0,0 1 0,0 0 0,-1-1 1,1 1-1,0-5 0,1-6 70,0-1 0,-1 0 1,-1-20-1,0 23-70,0 4 17,-1-1 0,0 1-1,-1 0 1,1 0 0,-1 0-1,-1 0 1,1 0 0,-1 1 0,0-1-1,-1 1 1,0 0 0,0 0-1,0 0 1,-1 0 0,-7-8-1,8 11-111,0-1-1,0 0 1,0 1 0,-1 0-1,1 0 1,-1 0-1,0 0 1,0 1-1,1 0 1,-2 0-1,1 0 1,0 0-1,0 1 1,-1 0-1,1 0 1,0 1 0,-1-1-1,1 1 1,-1 0-1,1 1 1,-10 1-1,13-1-159,0 0 1,0 0-1,1 0 0,-1 1 0,0-1 0,0 0 1,1 1-1,-1-1 0,0 1 0,1 0 1,0 0-1,-1-1 0,1 1 0,0 0 0,0 0 1,0 0-1,0 0 0,0 0 0,1 1 0,-1-1 1,0 0-1,1 0 0,0 0 0,0 1 1,-1-1-1,1 0 0,1 0 0,-1 3 0,0 19-4514</inkml:trace>
  <inkml:trace contextRef="#ctx0" brushRef="#br0" timeOffset="5472.87">987 2609 7780,'0'0'14214,"5"-1"-14017,-2 2-167,-1-1-1,1 1 0,0 0 0,0 0 0,0 0 0,-1 0 0,1 1 0,0-1 0,-1 1 1,0-1-1,1 1 0,-1 0 0,0 0 0,0 0 0,0 0 0,0 1 0,0-1 0,0 0 1,2 5-1,39 67 182,-21-35-140,-3-8-79,-11-16-70,1 0 0,1-1 0,0 0 1,1 0-1,13 12 0,-23-26 72,-1 0-1,0 1 1,0-1-1,1 0 1,-1 0-1,0 1 1,1-1 0,-1 0-1,0 0 1,1 0-1,-1 0 1,0 1 0,1-1-1,-1 0 1,0 0-1,1 0 1,-1 0-1,1 0 1,-1 0 0,0 0-1,1 0 1,-1 0-1,0 0 1,1 0-1,-1 0 1,1 0 0,-1-1-1,0 1 1,1 0-1,-1 0 1,0 0 0,1 0-1,-1-1 1,0 1-1,1 0 1,-1 0-1,0-1 1,0 1 0,1 0-1,-1 0 1,0-1-1,0 1 1,0 0-1,1-1 1,-1 1 0,0 0-1,0-1 1,0 1-1,0-1 1,6-19 218,-5 17-210,5-39 89,-2-1 0,-2 0 0,-5-55 0,1 13 380,2 85-466,0 0 0,0-1 0,0 1-1,0 0 1,0 0 0,0 0 0,0-1-1,0 1 1,0 0 0,0 0-1,0-1 1,0 1 0,0 0 0,0 0-1,0-1 1,0 1 0,0 0 0,0 0-1,0 0 1,1-1 0,-1 1 0,0 0-1,0 0 1,0 0 0,0-1 0,0 1-1,1 0 1,-1 0 0,0 0 0,0 0-1,0 0 1,0-1 0,1 1 0,-1 0-1,0 0 1,0 0 0,0 0-1,1 0 1,-1 0 0,0 0 0,1 0-1,8 6-15,8 15-99,-3 3 128,22 49-1,-11-19-1367,5-3-3725,-30-51 4769,0 1 0,0-1-1,1 1 1,-1-1 0,0 1 0,1-1-1,-1 1 1,0-1 0,1 0 0,-1 1-1,1-1 1,-1 1 0,1-1 0,-1 0-1,1 0 1,-1 1 0,1-1 0,-1 0-1,1 0 1,-1 1 0,1-1 0,-1 0-1,2 0 1</inkml:trace>
  <inkml:trace contextRef="#ctx0" brushRef="#br0" timeOffset="5893.02">1463 2599 5234,'0'0'14412,"-2"-12"-13507,-3-35-593,6 53-376,-1-1 57,0 0 0,1 0-1,0-1 1,0 1 0,0 0 0,4 7 0,-5-10-143,1 0 0,0-1-1,0 1 1,0-1 0,1 1 0,-1-1-1,0 1 1,0-1 0,1 0-1,-1 0 1,1 0 0,-1 1 0,1-1-1,0-1 1,-1 1 0,1 0 0,0 0-1,0-1 1,-1 1 0,1-1 0,0 1-1,0-1 1,0 0 0,0 0 0,3 0-1,-3 0 52,0 0 0,0 0 0,0 0 0,-1 0 0,1-1 0,0 1-1,0-1 1,0 0 0,-1 1 0,1-1 0,0 0 0,-1 0 0,1 0-1,-1 0 1,1 0 0,-1 0 0,1 0 0,-1-1 0,0 1 0,0-1-1,2-1 1,-1-1 67,1 0-1,-1-1 0,0 1 1,-1-1-1,1 1 0,-1-1 1,0 0-1,1-5 1,0-11 817,-1 1 1,-3-41-1,2 59-733,-1-1 102,1 1 0,0-1 0,-1 0 0,0 0 0,1 0 0,-1 0 0,0 1 0,-1-1 0,1 0 0,0 1 0,-1-1 0,0 1 0,1-1 0,-1 1 0,0 0 0,0 0 0,0 0 0,-1 0 0,1 0 0,0 0 0,-1 1 0,1-1 0,-1 1 0,1 0 0,-1-1 0,0 1 0,0 0 0,1 1 0,-1-1 0,0 0 0,0 1 0,0 0 0,0-1 0,0 1 0,-4 1 0,6-1-148,0 0 0,0 1 1,0-1-1,0 1 1,0 0-1,0-1 0,0 1 1,0 0-1,0-1 1,1 1-1,-1 0 0,0 0 1,0 0-1,1-1 0,-1 1 1,0 0-1,1 0 1,-1 0-1,1 0 0,0 0 1,-1 0-1,1 1 1,0-1-1,-1 2 0,-3 31 3,4-29-4,-1 13 41,1-1 1,1 1-1,0 0 1,1 0-1,1 0 1,8 25-1,-9-37-168,0 0-1,1 0 0,0 0 1,0 0-1,0-1 0,1 1 1,0-1-1,0 0 0,6 6 1,-6-8-261,0 0 1,0 0 0,0 0-1,0-1 1,0 0 0,1 0 0,-1 0-1,1 0 1,0 0 0,-1-1-1,1 0 1,0 0 0,9 0-1,16-1-3560,3-3-1646</inkml:trace>
  <inkml:trace contextRef="#ctx0" brushRef="#br0" timeOffset="7820.67">1824 2424 3282,'0'0'15569,"-6"-13"-14107,-20-40-643,26 53-803,0-1 0,-1 0 0,1 0 0,0 1 0,-1-1 1,1 0-1,-1 0 0,1 1 0,-1-1 0,1 0 0,-1 1 0,1-1 0,-1 1 0,0-1 0,1 1 0,-1-1 0,0 1 0,0-1 0,1 1 0,-1 0 0,0-1 0,0 1 0,0 0 0,1 0 0,-1-1 0,0 1 0,0 0 0,0 0 0,0 0 0,1 0 0,-1 0 0,0 0 0,0 1 0,0-1 0,0 0 0,1 0 0,-2 1 0,-14 15 154,15-15-140,-3 6-16,0 0 0,0 0 0,1 0-1,0 1 1,1-1 0,-1 1 0,2 0 0,-1 0 0,0 10 0,0-5-26,2 0-1,0 1 1,0-1-1,5 24 1,-4-33-56,0-1-1,0 0 1,0 0 0,0 1-1,1-1 1,0 0-1,-1 0 1,1-1 0,0 1-1,0 0 1,0-1-1,1 1 1,-1-1 0,1 1-1,-1-1 1,1 0-1,0 0 1,6 3 0,-5-3-145,1 0 1,0 0 0,0-1 0,-1 1 0,1-1 0,0 0-1,1-1 1,-1 1 0,0-1 0,0 0 0,0 0-1,5-1 1,-7 0 224,-1 0 0,1 0 0,-1 0 0,0 0-1,0 0 1,0-1 0,0 1 0,0-1 0,0 1-1,0-1 1,0 0 0,0 0 0,-1 0 0,1 0 0,-1 0-1,1 0 1,-1 0 0,0-1 0,0 1 0,0 0 0,0-1-1,0-2 1,3-5 283,-2 0 0,1-1 1,-1 1-1,0-13 0,-1 5 297,1 5 15,-1-1 1,0 1-1,-2 0 1,1-1-1,-5-22 0,5 58 44,-1-14-670,1 0 1,0 1-1,2 15 1,0-18-26,0 1 0,1 0 1,-1-1-1,1 1 0,0-1 0,1 0 1,-1 0-1,1 0 0,1-1 1,-1 1-1,9 7 0,-10-10-73,1 0-1,0 0 1,0-1 0,0 1-1,1-1 1,-1 0-1,0 0 1,1 0-1,0-1 1,-1 1-1,1-1 1,0 0-1,0-1 1,-1 1-1,1-1 1,0 0 0,6-1-1,-8 1 101,0-1 0,-1 0 1,1-1-1,0 1 0,0 0 0,-1-1 0,1 0 1,-1 1-1,0-1 0,1 0 0,-1 0 0,0 0 1,0-1-1,0 1 0,0 0 0,-1-1 0,1 1 1,-1-1-1,1 0 0,-1 1 0,0-1 0,0 0 0,1-5 1,2-5 52,0 0 0,-2 0 1,1 0-1,-1-15 1,-1 19-7,1-18 331,-1 0-1,-5-46 1,4 72-332,0-1 1,0 1-1,-1 0 0,1-1 0,0 1 0,-1 0 1,1-1-1,-1 1 0,1 0 0,-1-1 1,0 1-1,0 0 0,1 0 0,-1 0 1,0 0-1,0 0 0,0 0 0,0 0 0,0 0 1,-1 0-1,1 0 0,-1 0 0,1 9-77,1-4 12,0 1-1,0-1 0,1 1 0,-1 0 1,1-1-1,0 1 0,0-1 0,1 1 1,-1-1-1,1 0 0,0 1 0,0-1 1,1 0-1,-1 0 0,1-1 0,0 1 1,0 0-1,0-1 0,0 0 0,1 0 0,-1 0 1,1 0-1,0 0 0,0-1 0,0 1 1,5 1-1,-2-1-305,0-1 0,0 1 0,0-1 0,0-1 0,0 0 0,14 1 0,-19-2 273,1 1 0,-1-1 0,1 0 1,0 0-1,-1-1 0,1 1 0,-1 0 0,1-1 0,-1 0 0,1 1 0,-1-1 0,0 0 0,1 0 0,-1-1 0,0 1 0,0 0 0,1-1 0,-1 1 0,0-1 0,-1 0 0,4-3 0,-2-2 207,0 0 1,0 0-1,-1 0 1,0 0-1,-1 0 1,0 0-1,0 0 1,0 0-1,-1-1 1,-1-7-1,5-37 2938,-3 63-2966,0-1 0,1 1 0,0 0 0,1 0 0,0-1 0,5 11 0,-2-4-82,-3-7-217,0-1 0,1 1-1,0-1 1,10 16 0,-12-23 6,-1 1-1,1-1 1,0 0-1,0 0 1,0 0 0,0 0-1,1 0 1,-1 0-1,0 0 1,1-1-1,-1 1 1,1-1 0,0 0-1,-1 0 1,1 0-1,0 0 1,0 0 0,0-1-1,-1 1 1,1-1-1,3 0 1,-4 1 118,0-1 1,0 0-1,0 0 1,0 0-1,1-1 1,-1 1-1,0 0 1,0-1-1,-1 1 1,1-1-1,0 0 1,0 0-1,0 0 1,0 0-1,0 0 1,-1 0-1,1 0 1,-1 0-1,1-1 1,-1 1-1,1-1 1,-1 1-1,0-1 1,1 1-1,-1-1 1,0 0-1,0 0 1,0 1-1,0-1 1,-1 0-1,1 0 1,0 0-1,0-4 1,5-17 590,-1 0-1,-1 0 1,0 0 0,-2-1-1,-1 1 1,-3-42 0,1 13 1903,-1 50-1920,-1 7-439,-3 9-155,4-3 20,1 0 0,0 0 0,1 0 0,1 22 0,0-31-45,-1 0 0,0 0 1,0 0-1,1 0 0,-1 0 0,1-1 1,0 1-1,0 0 0,-1 0 1,1 0-1,0 0 0,1-1 1,-1 1-1,0-1 0,0 1 0,1-1 1,-1 1-1,1-1 0,-1 1 1,1-1-1,-1 0 0,1 0 1,0 0-1,0 0 0,0 0 0,-1-1 1,1 1-1,0 0 0,0-1 1,0 1-1,0-1 0,0 0 1,4 0-1,-3 1 34,-1-1 1,1 0-1,0 0 0,-1 0 1,1-1-1,0 1 1,-1-1-1,1 1 0,-1-1 1,1 0-1,-1 0 0,1 0 1,-1 0-1,1-1 1,-1 1-1,0 0 0,0-1 1,0 0-1,0 1 1,0-1-1,0 0 0,0 0 1,0 0-1,-1-1 0,1 1 1,-1 0-1,0 0 1,1-1-1,-1 1 0,0-1 1,-1 1-1,1-1 1,0 0-1,0-4 0,2-11 451,0 0-1,-1 0 0,-2-37 1,0 33 544,0 21-865,0-1 0,0 0 0,0 1 0,0-1 0,-1 0-1,1 1 1,-1-1 0,1 1 0,-1-1 0,1 1 0,-1-1-1,0 1 1,0-1 0,0 1 0,0-1 0,0 1 0,0 0-1,0 0 1,0-1 0,0 1 0,-1 0 0,1 0-1,0 0 1,-1 1 0,1-1 0,-1 0 0,1 0 0,-1 1-1,1-1 1,-1 1 0,0-1 0,1 1 0,-1 0 0,0 0-1,1-1 1,-1 1 0,0 0 0,1 0 0,-1 1 0,0-1-1,1 0 1,-1 1 0,1-1 0,-1 1 0,0-1 0,1 1-1,-1 0 1,1-1 0,-1 1 0,1 0 0,0 0 0,-1 0-1,1 0 1,0 0 0,0 1 0,0-1 0,0 0 0,0 1-1,0-1 1,0 0 0,-1 3 0,-4 11-36,1 1-1,1-1 1,0 1 0,1 0-1,1 1 1,0-1-1,1 0 1,1 1 0,0-1-1,1 0 1,1 0 0,5 19-1,-6-30-116,1 0 1,0 0-1,0-1 0,0 1 0,0 0 0,1-1 0,0 1 0,0-1 1,0 0-1,1 0 0,-1 0 0,1 0 0,0-1 0,0 0 0,0 1 1,0-1-1,1-1 0,0 1 0,-1-1 0,1 0 0,0 0 0,0 0 0,0 0 1,0-1-1,0 0 0,0 0 0,0 0 0,1-1 0,-1 0 0,0 0 1,0 0-1,1-1 0,-1 1 0,9-4 0,-10 3 93,-1 0-1,1-1 1,-1 0-1,1 1 1,-1-1-1,1-1 1,-1 1-1,0 0 1,0-1-1,0 0 1,-1 0-1,1 1 1,-1-2-1,1 1 1,-1 0-1,0 0 1,0-1-1,-1 1 1,1-1 0,-1 1-1,1-1 1,-1 0-1,1-5 1,1-8 381,0-1 0,-1 1 0,0-33 0,-2 29 148,-1 0 0,0 1-1,-2-1 1,0 0 0,-1 1 0,-8-24 0,9 36-211,-1-4 196,3 11-197,1 4 52,1 3-373,1 0 1,-1 0-1,1 0 1,0-1-1,1 1 1,-1-1-1,1 1 0,0-1 1,5 7-1,40 47 5,-35-44-67,6 7-144,38 49-918,-51-63 657,0 0 0,-1 1-1,0 0 1,-1 0 0,0 0 0,4 15 0,-7-23 403,-1 1 0,1-1 0,-1 0 0,0 0 1,0 0-1,0 0 0,1 0 0,-1 0 1,0 0-1,0 0 0,0 0 0,-1 0 0,1 0 1,0 1-1,0-1 0,-1 0 0,1 0 1,0 0-1,-1 0 0,1 0 0,-1 0 0,1 0 1,-1 0-1,0-1 0,1 1 0,-1 0 1,0 0-1,0 0 0,0-1 0,1 1 0,-3 1 1,1-2 108,1 1 0,-1-1 0,0 0 0,0 0 0,0 0 0,0 0 0,0 0 0,1 0 0,-1 0 0,0-1 0,0 1 1,0-1-1,1 1 0,-1-1 0,0 1 0,1-1 0,-1 0 0,0 0 0,-2-2 0,-2-2 276,0 0-1,0-1 1,1 0-1,0 0 1,0 0-1,0 0 1,-6-13 0,-22-26 1609,33 45-1914,0 0 1,-1-1 0,1 1-1,0 0 1,0 0-1,0 0 1,-1-1 0,1 1-1,0 0 1,0 0 0,-1 0-1,1 0 1,0-1-1,-1 1 1,1 0 0,0 0-1,0 0 1,-1 0 0,1 0-1,0 0 1,-1 0-1,1 0 1,0 0 0,0 0-1,-1 0 1,1 0-1,0 0 1,-1 0 0,1 0-1,0 0 1,-1 0 0,1 1-1,0-1 1,0 0-1,-1 0 1,1 0 0,0 0-1,0 1 1,-1-1 0,1 0-1,0 0 1,0 0-1,0 1 1,-1-1 0,1 0-1,0 0 1,0 1-1,0-1 1,0 0 0,0 0-1,0 1 1,-1-1 0,1 0-1,0 1 1,0-1-1,0 0 1,0 0 0,0 1-1,0-1 1,0 0 0,0 1-1,0-1 1,0 0-1,1 1 1,-3 21-204,2-21 215,0 4-118,0 1 1,0-1-1,1 0 1,-1 1 0,1-1-1,0 0 1,1 0-1,-1 1 1,1-1 0,4 7-1,-4-9-13,0-1 1,0 0-1,0 0 0,0 1 1,0-1-1,0-1 0,1 1 0,-1 0 1,1 0-1,-1-1 0,1 0 1,0 1-1,0-1 0,0 0 1,-1 0-1,1-1 0,0 1 0,0 0 1,0-1-1,5 0 0,-5 1 40,1-1 0,0 0 0,0 0 0,0 0 0,-1 0 0,1-1 0,0 0 0,-1 0 0,1 0 0,0 0 0,-1 0 0,1-1 0,-1 1 0,1-1 0,-1 0 0,0 0 0,3-3 0,1-1 117,-1-1 1,0-1-1,0 1 0,-1-1 1,9-15-1,-4 4 108,0-1 1,-2 0-1,0 0 1,-1-1-1,-1 0 1,5-31-1,-5 3 500,-1-86 1,-5 121-479,-1 0 1,0 1 0,-1-1 0,-1 1 0,0 0 0,-1 0 0,0 0-1,-1 0 1,0 0 0,-1 1 0,0 0 0,-17-22 0,23 34-159,0 0 1,0 0 0,0 0 0,0-1 0,0 1 0,0 0-1,0 0 1,0 0 0,0 0 0,0 0 0,0 0-1,0-1 1,0 1 0,-1 0 0,1 0 0,0 0-1,0 0 1,0 0 0,0 0 0,0 0 0,0 0 0,0 0-1,-1-1 1,1 1 0,0 0 0,0 0 0,0 0-1,0 0 1,0 0 0,-1 0 0,1 0 0,0 0 0,0 0-1,0 0 1,0 0 0,0 0 0,-1 0 0,1 0-1,0 0 1,0 0 0,0 0 0,0 0 0,0 1 0,-1-1-1,1 0 1,0 0 0,0 0 0,0 0 0,0 0-1,-3 11 185,3 21-435,0-26 299,0 6-50,1-1 0,1 1 1,0 0-1,1-1 0,0 0 0,8 18 0,35 67 181,-26-57-165,-11-21-102,0 1-398,0-1 1,1 0-1,1 0 0,1-1 0,14 16 1</inkml:trace>
  <inkml:trace contextRef="#ctx0" brushRef="#br0" timeOffset="7979.39">2926 1971 3282,'0'0'13782,"57"-2"-13718,-27 2-64,13 0-1233,8 0-3121,5 0-3025</inkml:trace>
  <inkml:trace contextRef="#ctx0" brushRef="#br0" timeOffset="9079.51">3602 1781 8548,'0'0'12824,"-5"12"-12693,4-1-118,0 1 0,0-1 0,1 1 0,1-1 0,0 1 0,1-1-1,0 0 1,1 1 0,0-1 0,0 0 0,7 13 0,-9-23-52,-1 0 1,1 0-1,0 0 0,0 0 1,0 0-1,-1 0 0,1 0 1,0 0-1,0 0 1,0 0-1,1-1 0,-1 1 1,0 0-1,0-1 0,0 1 1,0-1-1,1 1 1,-1-1-1,0 0 0,1 1 1,-1-1-1,0 0 0,1 0 1,-1 0-1,0 0 0,0 0 1,1 0-1,-1 0 1,0-1-1,1 1 0,-1 0 1,0-1-1,0 1 0,1-1 1,-1 1-1,0-1 0,0 0 1,0 1-1,0-1 1,0 0-1,0 0 0,0 0 1,0 0-1,0 0 0,0 0 1,0 0-1,-1 0 1,1 0-1,0 0 0,-1 0 1,2-3-1,4-12 117,-1 0 0,-1-1 1,0 1-1,-1-1 0,1-24 0,-3-90 1433,-2 74-618,1 53-793,1 0-26,-1 1 1,0-1 0,0 1 0,0 0 0,-1-1 0,1 1 0,-1-1-1,0 1 1,0 0 0,0-1 0,0 1 0,-3-4 0,1 9 12,1 9-92,1 11-59,2-9-127,0-1-1,1 1 0,0-1 0,1 1 0,0-1 1,1 0-1,0-1 0,1 1 0,1-1 0,-1 1 0,2-2 1,0 1-1,0-1 0,1 0 0,0 0 0,0-1 1,1 0-1,0-1 0,12 9 0,-16-14-103,0-1 1,0 1-1,0-1 0,0-1 1,0 1-1,0 0 0,0-1 1,0 0-1,7 0 0,-11-1 265,1 0 0,0 1 0,-1-1 0,1 0 0,0 0 0,-1-1 0,1 1 0,-1 0 0,1 0 0,-1-1 0,1 1 0,0-1 0,-1 0 0,0 1 0,1-1 0,-1 0 0,1 0 0,-1 0 0,0 0 0,0 0 0,1 0 0,-1 0 0,0 0 0,0 0 0,0-1-1,0 1 1,0 0 0,-1-1 0,1 1 0,0-1 0,-1 1 0,2-2 0,0-16 784,0 0 0,0 0-1,-2 0 1,0 0 0,-2 0-1,0 0 1,-7-28 0,6 36-124,-2-19 1272,21 51-2049,29 63-164,-10-16-1777,-34-67 2040,-1 0 0,0 0 0,1 0-1,0 0 1,-1-1 0,1 1 0,-1 0-1,1 0 1,0-1 0,0 1 0,-1 0-1,1-1 1,0 1 0,0-1 0,0 1-1,0-1 1,-1 1 0,1-1 0,0 0-1,0 0 1,0 1 0,0-1 0,0 0-1,0 0 1,0 0 0,0 0 0,0 0-1,0 0 1,0 0 0,0 0 0,0 0-1,0-1 1,0 1 0,0 0 0,0-1-1,0 1 1,0 0 0,0-1-1,-1 1 1,1-1 0,0 0 0,0 1-1,0-1 1,-1 1 0,1-1 0,0 0-1,-1 0 1,1 0 0,-1 1 0,1-1-1,-1 0 1,1 0 0,-1 0 0,1 0-1,-1 0 1,0 0 0,1-1 0,2-13 247,0 1 0,-1-1 0,0-26 0,-3 31 185,1 1 0,1-1 0,0 0 0,0 0 0,1 0 0,0 1 0,1-1 0,0 1 1,0 0-1,9-16 0,-12 24-381,0 1 0,1 0 0,-1 0 0,0 0 1,0 0-1,1 0 0,-1 0 0,0 0 1,1 0-1,-1 0 0,0 0 0,1 0 0,-1 0 1,0 0-1,0 0 0,1 0 0,-1 1 0,0-1 1,1 0-1,-1 0 0,0 0 0,0 0 0,1 0 1,-1 1-1,0-1 0,0 0 0,0 0 0,1 0 1,-1 1-1,0-1 0,0 0 0,0 0 0,0 1 1,1-1-1,-1 0 0,0 0 0,0 1 0,0-1 1,0 0-1,0 1 0,0-1 0,0 0 0,0 1 1,0-1-1,0 1 0,8 17 61,-7-17-41,2 9-49,2-1 0,-1 1-1,1-1 1,1 0-1,0 0 1,12 13-1,-16-19-37,0-1 0,0 0 0,1 0 1,-1 0-1,1 0 0,-1 0 0,1 0 0,0-1 0,-1 1 0,1-1 0,0 0 0,0 0 1,0 0-1,0 0 0,0-1 0,1 1 0,-1-1 0,0 1 0,0-1 0,0 0 0,0-1 1,0 1-1,1 0 0,-1-1 0,0 0 0,0 0 0,4-1 0,-5 0 43,1 0-1,0 0 0,-1 0 1,0 0-1,1 0 1,-1 0-1,0-1 1,0 1-1,0-1 0,0 0 1,-1 0-1,1 0 1,-1 1-1,0-1 1,1 0-1,-1-1 0,-1 1 1,1 0-1,0-4 1,2-11-52,-1 0 1,1-19 0,-3 37 72,2-46-64,-3 0 1,-8-70-1,7 102 93,-1 0-1,0 0 1,-1 0 0,0 0-1,-1 1 1,-1 0 0,0 0-1,-1 0 1,-1 1-1,0 0 1,0 0 0,-14-14-1,3 12 825,19 14-835,0 0-1,0 0 1,0 0-1,-1 0 1,1 0-1,0 0 1,0 0-1,0 0 1,0 0-1,-1 0 0,1 0 1,0 0-1,0 0 1,0 0-1,0 0 1,-1 0-1,1 0 1,0 0-1,0 1 1,0-1-1,0 0 1,0 0-1,0 0 1,-1 0-1,1 0 1,0 1-1,0-1 1,0 0-1,0 0 1,0 0-1,0 0 0,0 1 1,0-1-1,0 0 1,0 0-1,0 0 1,0 1-1,0-1 1,0 0-1,0 0 1,0 0-1,0 0 1,0 1-1,0-1 1,0 0-1,0 0 1,0 0-1,0 0 1,0 1-1,0-1 1,15 41 345,45 86 186,41 99-439,-91-200-552,3 11-629,-1-15-3734</inkml:trace>
  <inkml:trace contextRef="#ctx0" brushRef="#br0" timeOffset="10204.57">4258 1369 6915,'0'0'12072,"-1"-4"-11506,1 4-564,0 0 0,0-1 1,0 1-1,0 0 0,0-1 0,0 1 1,0 0-1,0-1 0,0 1 1,0 0-1,0-1 0,0 1 0,0 0 1,0-1-1,0 1 0,0 0 0,0-1 1,0 1-1,0 0 0,0-1 0,1 1 1,-1 0-1,0-1 0,0 1 0,0 0 1,0 0-1,1-1 0,-1 1 0,0 0 1,0 0-1,1-1 0,14 0 93,32 14-37,2 0-574,-45-13 378,0 1 41,0-1 0,-1 0 0,1 0 0,0 0 0,-1 0 0,1-1 0,-1 1 0,5-2 0,-6 1 116,-1 0 1,0 1-1,0-1 1,0 0 0,-1 0-1,1 0 1,0 0-1,0 0 1,0 0 0,-1 0-1,1-1 1,0 1 0,-1 0-1,1 0 1,-1 0-1,0-1 1,1 1 0,-1 0-1,0 0 1,0-1-1,0 1 1,0 0 0,0-1-1,0 1 1,0-2 0,0-44 2917,0 46-2916,0 10-117,0-2 112,-1 0-127,1-1 0,1 1 0,-1-1-1,1 1 1,0-1 0,3 11 0,-3-15 14,0-1-1,0 1 1,0 0 0,0-1-1,0 1 1,0-1 0,1 1 0,-1-1-1,0 0 1,1 1 0,-1-1-1,1 0 1,0 0 0,-1 0-1,1 0 1,0 0 0,-1-1-1,1 1 1,0 0 0,0-1-1,0 1 1,0-1 0,0 0 0,0 0-1,-1 0 1,1 0 0,3 0-1,-3 0 67,0 0 0,0 0 0,0-1 0,-1 1 0,1 0 0,0-1 0,0 1-1,-1-1 1,1 0 0,0 0 0,-1 0 0,1 0 0,-1 0 0,1 0 0,-1 0-1,1 0 1,-1 0 0,0-1 0,0 1 0,2-3 0,0-1 25,0 1 0,-1-1 1,0 0-1,0 0 0,0 0 0,0 0 0,0-6 1,2-11 537,-2 0 0,0-36 0,-2 54-354,0 1-9,0-1 0,0 1 0,0 0 0,-1 0 0,1 0 0,-1 0 0,1 0-1,-1 0 1,0 0 0,-3-5 0,3 7-137,1 0-1,-1 0 1,0 0 0,0 1-1,0-1 1,-1 0 0,1 0 0,0 1-1,0-1 1,0 1 0,0-1-1,-1 1 1,1-1 0,0 1 0,-1 0-1,1-1 1,0 1 0,0 0-1,-1 0 1,1 0 0,0 0-1,-1 0 1,1 1 0,0-1 0,-1 0-1,1 0 1,-2 2 0,1-1-27,1-1 0,-1 1-1,1 0 1,-1 0 0,1 0 0,0 0 0,0 1 0,-1-1 0,1 0 0,0 0 0,0 1 0,0-1 0,0 1-1,0-1 1,1 1 0,-1-1 0,0 1 0,1 0 0,-1-1 0,1 1 0,0-1 0,-1 1 0,1 0 0,0 2-1,-2 49 35,2-43-11,0 5-4,0 0 0,1 0 0,1 0-1,0 0 1,9 28 0,-8-36-154,0-1 0,0 1 0,0-1 0,1 0 0,-1 0-1,2 0 1,-1-1 0,1 1 0,0-1 0,0 0 0,0 0 0,0-1 0,1 0-1,12 7 1,-12-7-328,-1-1-1,1-1 0,1 1 0,-1-1 1,0 0-1,0 0 0,1-1 1,-1 0-1,1 0 0,0 0 0,-1-1 1,1 0-1,-1-1 0,1 1 1,0-1-1,-1 0 0,9-3 0,-8 1 28,1 0 0,-1-1 0,1 0 0,-1 0 0,0 0 0,-1-1 0,1 0 0,-1-1 0,0 1 0,0-1 0,-1 0 0,1-1 0,5-9-1,-5 7 733,-1 0 0,0-1 1,-1 0-1,0 0 0,4-13 0,-7 17 526,1 1 1,-1-1 0,0 0 0,-1 0-1,1 0 1,-1 0 0,0 0 0,-1 0 0,1 0-1,-4-12 1,3 16-596,0 0 0,0 0 0,0 0-1,0 0 1,-1 0 0,1 0 0,0 0 0,-1 1 0,0-1-1,1 0 1,-1 1 0,0-1 0,0 1 0,0 0 0,0 0-1,0 0 1,0 0 0,0 0 0,-1 0 0,1 0 0,-2 0-1,-4-1 127,1 1-1,0 0 0,-1 0 0,1 1 0,-11 0 0,17 1-351,-1-1-1,0 1 1,0-1-1,1 1 0,-1 0 1,0 0-1,1 0 1,-1 0-1,1 0 0,-1 0 1,1 0-1,0 0 1,-1 0-1,1 1 0,0-1 1,0 0-1,0 1 1,0-1-1,0 1 0,0 0 1,0-1-1,0 1 1,1 0-1,-1-1 0,1 1 1,-1 0-1,1 0 1,0 0-1,-1 2 1,-1 9-19,1 0 1,0 25 0,1-28 14,0-8-24,0 1-1,0-1 1,0 1-1,1-1 0,-1 1 1,1-1-1,-1 1 1,1-1-1,0 1 0,0-1 1,0 0-1,0 0 1,0 1-1,0-1 0,1 0 1,-1 0-1,1 0 1,0 0-1,-1 0 0,1-1 1,0 1-1,0 0 0,0-1 1,0 1-1,0-1 1,1 0-1,-1 0 0,5 2 1,2-1-207,0 0 0,0 0 1,1-1-1,-1 0 0,0-1 0,15-1 0,-21 1 206,-1 0 0,1-1 0,0 1-1,-1-1 1,1 1 0,-1-1-1,1 0 1,-1 0 0,0 0-1,1-1 1,-1 1 0,0-1-1,0 1 1,0-1 0,0 1-1,0-1 1,0 0 0,0 0 0,0 0-1,-1 0 1,1-1 0,-1 1-1,0 0 1,0 0 0,0-1-1,0 1 1,0-1 0,0 1-1,0-4 1,2-8 321,-1 1 1,0-1-1,-1 0 1,-1-18-1,0 22 195,0 8-413,0 1 0,0 0 0,1-1 1,-1 1-1,0 0 0,0-1 0,-1 1 0,1-1 0,0 1 0,0 0 0,-1-1 0,1 1 0,-1 0 0,1 0 0,-1-1 0,1 1 0,-1 0 0,0 0 0,0 0 0,1 0 0,-1 0 0,0 0 0,0 0 0,0 0 0,0 0 0,0 0 0,-1 0 0,1 1 0,0-1 0,0 0 0,0 1 1,-1-1-1,1 1 0,0-1 0,-1 1 0,1 0 0,-2-1 0,2 2-80,0-1 0,1 0-1,-1 0 1,1 1 0,-1-1 0,1 0 0,-1 0 0,1 1 0,-1-1 0,1 1 0,-1-1 0,1 1 0,-1-1 0,1 1-1,-1-1 1,1 1 0,0-1 0,-1 1 0,1-1 0,0 1 0,0-1 0,0 1 0,-1 0 0,1-1 0,0 1 0,0-1-1,0 1 1,0 1 0,-2 21-124,2-20 107,0 17 29,1 0 0,1 0 1,0-1-1,2 1 0,0-1 0,2 1 1,7 19-1,66 128 127,-51-116-407,27 75 0,-40-73-296,-14-49 442,0 0 0,0-1 0,-1 1-1,1 0 1,-1 0 0,0 0 0,-1 0-1,1 0 1,0 0 0,-1 0 0,-1 5 0,0-8 36,1 0 0,-1 0 0,1 0 0,-1 0 1,1-1-1,-1 1 0,0 0 0,1-1 1,-1 1-1,0-1 0,1 1 0,-1-1 0,0 0 1,0 0-1,1 0 0,-1 0 0,0 0 0,-3 0 1,1 0-141,-1-1 0,1 1 0,-1-1 0,1 0 0,-1 0 0,-7-2-1,9 0 53,0 0 0,0 1 0,1-1 0,-1 0 0,0 0 0,1-1 0,0 1 0,-1 0 0,1-1-1,1 1 1,-1-1 0,1 0 0,-1 0 0,1 0 0,0 1 0,0-1 0,0-8 0,-2-9-1263,2-1 0,1-23 0,0 25-208,0-35-3448</inkml:trace>
  <inkml:trace contextRef="#ctx0" brushRef="#br0" timeOffset="11072.18">5058 1139 2609,'0'0'17720,"-6"-8"-16618,-17-26-638,23 34-457,0 0 1,0 1-1,0-1 0,0 0 0,0 0 0,0 1 0,0-1 0,0 0 0,0 0 1,0 0-1,0 1 0,-1-1 0,1 0 0,0 0 0,0 0 0,0 0 0,0 1 1,-1-1-1,1 0 0,0 0 0,0 0 0,0 0 0,-1 0 0,1 0 0,0 1 0,0-1 1,0 0-1,-1 0 0,1 0 0,0 0 0,0 0 0,-1 0 0,1 0 0,0 0 1,0 0-1,0 0 0,-1 0 0,1 0 0,0 0 0,0 0 0,-1 0 0,1 0 0,0-1 1,0 1-1,0 0 0,-1 0 0,1 0 0,0 0 0,0 0 0,0 0 0,-1-1 1,1 1-1,0 0 0,0 0 0,0 0 0,0 0 0,0-1 0,-1 1 0,1 0 0,0 0 1,0 0-1,0-1 0,-1 19 0,1-17 7,0 4-8,1 0 0,-1 0 0,1 0 0,0 0 0,0 0 0,0 0 0,1 0 0,-1 0 0,1-1 0,0 1 0,6 8 0,-6-11-150,0 1 0,0-1 0,0 0 0,0 0 0,0 1 0,1-1-1,-1-1 1,1 1 0,0 0 0,0-1 0,-1 1 0,1-1 0,0 0 0,0 0 0,0 0 0,0 0 0,0-1 0,0 1 0,1-1 0,4 1 0,-6-2 117,-1 1 0,0 0 0,0 0 0,0-1 0,0 1 0,0-1 0,0 1 0,0-1 0,0 1 1,0-1-1,0 1 0,0-1 0,0 0 0,0 0 0,0 0 0,0 1 0,0-1 0,-1 0 0,1 0 1,0 0-1,-1 0 0,1 0 0,-1 0 0,1 0 0,-1-1 0,1 1 0,-1 0 0,0 0 0,0 0 1,1 0-1,-1 0 0,0-3 0,0-46-11,0 34 19,0 9 179,-1 0 1,1 0-1,-1 0 0,0 0 1,-1 1-1,0-1 1,0 0-1,0 0 0,-1 1 1,-6-12-1,7 14-1,-1 1 1,1 0-1,0 1 0,-1-1 1,0 0-1,0 1 0,1-1 1,-2 1-1,1 0 0,0 0 1,0 0-1,-1 0 0,1 0 1,-1 1-1,1 0 0,-1 0 1,0 0-1,1 0 0,-1 0 1,0 1-1,-7 0 0,10 0-155,0 0-1,0 0 0,0 0 0,-1 1 1,1-1-1,0 0 0,0 1 1,0-1-1,0 1 0,0-1 1,0 1-1,0 0 0,0-1 1,1 1-1,-1 0 0,0 0 1,0-1-1,0 1 0,1 0 1,-1 0-1,1 0 0,-1 0 1,0 0-1,1 0 0,0 0 0,-1 0 1,1 0-1,0 0 0,-1 1 1,1-1-1,0 2 0,-2 43 26,2-36-28,0 13-1,0 1-1,2-1 1,1-1 0,7 27-1,-8-39-14,2 0 0,-1 0 0,1-1 0,1 1-1,0-1 1,0 0 0,1-1 0,0 1 0,0-1 0,1 0-1,13 12 1,-17-18-15,0 1-1,0-1 1,0 0 0,1 0-1,-1 0 1,0 0 0,1-1-1,-1 0 1,1 1 0,-1-1-1,1 0 1,-1-1 0,1 1-1,0-1 1,0 1 0,-1-1-1,1 0 1,0-1 0,0 1-1,-1-1 1,1 1 0,0-1-1,-1 0 1,1 0 0,-1-1-1,1 1 1,-1-1-1,0 0 1,1 0 0,-1 0-1,0 0 1,0 0 0,-1-1-1,1 1 1,0-1 0,-1 0-1,1 0 1,-1 0 0,2-3-1,1-6 115,-1-1 0,0 1 0,-1-1-1,0 0 1,-1 1 0,1-27 0,-5-81 801,1 106-817,1 9 80,0-1 1,-1 1 0,0-1 0,1 1 0,-2 0-1,1 0 1,-1-1 0,1 1 0,-2 0 0,1 0-1,0 0 1,-5-6 0,7 11-150,-1 0 1,1 0-1,0 0 1,0 0-1,-1-1 1,1 1-1,0 0 1,0 0-1,-1 0 1,1 0-1,0 0 1,0 0-1,-1 0 1,1 0-1,0 0 1,0 0-1,-1 0 1,1 0-1,0 0 1,0 0-1,-1 1 1,1-1-1,0 0 1,0 0-1,-1 0 1,1 0-1,0 0 1,0 0-1,0 1 1,-1-1-1,1 0 1,0 0-1,0 0 0,0 1 1,-1-1-1,1 0 1,0 0-1,0 1 1,0-1-1,0 0 1,0 0-1,0 0 1,0 1-1,0-1 1,0 0-1,-1 1 1,1-1-1,0 0 1,0 0-1,0 1 1,0-1-1,1 0 1,-5 15-107,3-7 74,0 0-1,1 0 1,0 0-1,0 0 1,1 0-1,0 0 0,3 14 1,-2-19-7,-1 1 0,1 0 0,0 0 0,1-1 0,-1 1 0,0-1 0,1 0 1,0 0-1,0 0 0,0 0 0,0 0 0,0-1 0,0 1 0,1-1 0,-1 0 0,8 3 0,-7-3-18,0 0 1,0 0-1,0 0 0,0-1 0,1 0 0,-1 0 0,1 0 0,-1 0 0,0-1 0,1 1 0,-1-1 0,1 0 0,-1-1 0,1 1 0,-1-1 1,5-1-1,-5 1 55,-1-1 0,1 0 0,-1 0 0,1 0 1,-1 0-1,0 0 0,0-1 0,0 1 0,0-1 1,0 0-1,-1 0 0,1 0 0,-1 0 1,0 0-1,0-1 0,0 1 0,0-1 0,1-4 1,3-11 169,0-1 1,-2 0-1,0-1 1,-1 1-1,-1-24 1,3-13 1060,-4 82-1162,1-1-1,1 1 1,1 0 0,13 43 0,-11-45-1,4 17-172,13 61-148,-17-33-3075,-9-58-1982,-13-8-5354</inkml:trace>
  <inkml:trace contextRef="#ctx0" brushRef="#br0" timeOffset="11348.87">3122 1316 9780,'0'0'11142,"0"-7"-11142,2 7-289,5 2-1279,10 11-1266,8 4-3681</inkml:trace>
  <inkml:trace contextRef="#ctx0" brushRef="#br0" timeOffset="12672.83">3654 2214 7027,'0'0'8927,"2"4"-8591,1 1-295,-1 0-1,1-1 1,0 1 0,0-1-1,0 0 1,0 0-1,1 0 1,0 0 0,0-1-1,0 0 1,0 1 0,0-1-1,1-1 1,-1 1-1,1-1 1,0 0 0,0 0-1,-1 0 1,2 0 0,7 1-1,-6-2-8,0 0-1,0 0 1,1-1-1,-1 0 1,0 0 0,0 0-1,1-1 1,-1 0-1,0-1 1,0 0-1,0 0 1,0 0-1,0-1 1,-1 0 0,10-5-1,-2-1 108,0-2 0,-1 0-1,0 0 1,-1-1 0,0 0-1,-1-2 1,17-24 0,-3-3 1072,28-64 1,-39 76-556,-14 27-617,1 0 0,0 0 0,0 0 0,0 0 0,1 0 0,-1 0 0,0 1 1,0-1-1,1 0 0,-1 1 0,1-1 0,0 1 0,-1 0 0,1-1 0,0 1 0,0 0 0,0 0 1,0 0-1,3-1 0,-3 2-36,0 0 0,0 0 1,1 0-1,-1 1 0,0-1 1,0 0-1,1 1 1,-1-1-1,0 1 0,0 0 1,0 0-1,0 0 0,0 0 1,0 0-1,0 0 0,0 1 1,-1-1-1,4 3 0,3 3-170,1 0-1,1 0 0,-1-1 0,1 0 0,0-1 1,0 0-1,1-1 0,14 5 0,-20-8 131,0 0-1,1 0 1,-1 0 0,1-1-1,-1 0 1,1 0 0,-1-1-1,1 1 1,-1-1 0,0 0-1,1 0 1,-1-1 0,0 0-1,0 0 1,0 0 0,0 0-1,0-1 1,0 0 0,4-4-1,11-9 377,0-1 1,-2-1-1,0-1 0,-2-1 0,0 0 0,-1-1 0,-1-1 0,21-41 0,-35 61-306,1 1 0,0-1 0,0 1-1,-1-1 1,1 1 0,0 0 0,0-1-1,1 1 1,-1 0 0,0 0 0,0 0-1,0 0 1,1 0 0,-1 0-1,1 0 1,-1 1 0,1-1 0,-1 0-1,1 1 1,-1-1 0,1 1 0,-1-1-1,1 1 1,0 0 0,-1 0 0,1 0-1,0 0 1,-1 0 0,1 0-1,0 0 1,-1 0 0,1 1 0,-1-1-1,3 1 1,5 3-49,1 0-1,-1 1 0,0 0 1,14 11-1,9 4-66,-24-17 42,0 0 1,0 0 0,0-1 0,1 0-1,-1 0 1,1-1 0,-1 0 0,1 0 0,-1-1-1,1 0 1,0-1 0,-1 1 0,14-5 0,-9 2 53,-1-1 1,0-1-1,-1 0 1,1 0 0,-1-1-1,0-1 1,-1 0 0,15-12-1,6-9 162,-1 0 0,-2-2 0,37-50-1,-61 75-132,0 1 0,0-1 0,0 1 0,0 0 0,1 0-1,0 1 1,0-1 0,0 1 0,0 0 0,0 1 0,0-1-1,8-2 1,-9 4-40,-1 0 0,1 0 0,0 1 0,0-1 1,-1 1-1,1 0 0,0 0 0,0 0 0,-1 0 0,1 1 0,0-1 0,0 1 0,-1 0 0,1 0 0,-1 0 0,1 1 0,-1-1 0,1 1 0,-1 0 0,3 2 0,18 15 47,-15-11-107,2 0 0,-1 0 0,1-1 0,0 0 0,15 6 0,-23-12 56,0 0 1,1 0 0,-1 0-1,1-1 1,-1 1 0,1-1-1,-1 1 1,1-1-1,-1-1 1,1 1 0,-1 0-1,1-1 1,-1 1 0,1-1-1,-1 0 1,0 0 0,1-1-1,-1 1 1,0-1 0,0 0-1,0 1 1,0-1-1,0 0 1,3-3 0,18-16 92,0 0 1,-2-2-1,0 0 1,-1-1-1,-2-2 1,28-45-1,-43 63-23,-3 4 39,1 1 0,0-1 0,0 1 1,-1 0-1,2 0 0,-1 0 0,0 0 0,4-3 1,-5 6-107,0-1 0,0 1 0,0-1 0,0 1 0,1 0 1,-1-1-1,0 1 0,0 0 0,0 0 0,0 0 0,0 0 1,1 0-1,-1 0 0,0 0 0,0 1 0,0-1 0,0 0 1,0 0-1,1 1 0,-1-1 0,0 1 0,0-1 0,1 2 1,22 17-6,-20-16 25,3 3-16,-1 0 0,1-1 0,0 0 0,1-1 0,-1 1 0,1-1 0,0-1 0,0 1 0,0-1 0,0-1 0,1 0 0,-1 0 0,1 0 0,-1-1 0,1 0 1,0-1-1,16-1 0,-22 0 11,-1 1 0,0-1 1,0 0-1,0 1 1,1-1-1,-1 0 0,0-1 1,0 1-1,0 0 0,-1 0 1,1-1-1,0 1 1,0-1-1,-1 0 0,1 1 1,-1-1-1,0 0 1,1 0-1,-1 0 0,0 0 1,0 0-1,0 0 0,0 0 1,-1-1-1,1 1 1,0 0-1,0-4 0,3-40-1523,-4 18-3431,0 14-163,0-1-6923</inkml:trace>
  <inkml:trace contextRef="#ctx0" brushRef="#br0" timeOffset="12874.47">6198 1196 976,'0'0'12022</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2:16.932"/>
    </inkml:context>
    <inkml:brush xml:id="br0">
      <inkml:brushProperty name="width" value="0.05" units="cm"/>
      <inkml:brushProperty name="height" value="0.05" units="cm"/>
      <inkml:brushProperty name="color" value="#F6630D"/>
    </inkml:brush>
  </inkml:definitions>
  <inkml:trace contextRef="#ctx0" brushRef="#br0">324 21 8708,'0'0'9012,"-4"-8"-8980,4 5-64,0-1-560,0-2-3010</inkml:trace>
  <inkml:trace contextRef="#ctx0" brushRef="#br0" timeOffset="911.18">164 90 5298,'0'0'9928,"-7"-2"-9224,-1-1-514,5 2-124,0-1 0,0 1 1,0 0-1,0 1 0,0-1 0,0 0 0,0 1 0,0-1 0,-4 1 0,6 1-54,0-1 1,0 0-1,0 1 0,0-1 1,0 1-1,1-1 0,-1 1 1,0-1-1,0 1 0,0 0 1,1-1-1,-1 1 0,0 0 1,1-1-1,-1 1 0,0 0 1,1 0-1,-1 0 0,1 0 1,-1 1-1,-9 23 22,8-21-20,-3 13-11,1-1 1,0 1-1,2 0 1,0 0 0,0 35-1,2-51-26,0 0 0,0 0 0,1 1 0,-1-1 0,0 0 0,1 0 0,-1 1 0,1-1 0,-1 0 0,1 0 0,-1 0 0,1 0 0,0 0 0,0 0 0,0 0 0,-1 0 0,1 0 0,0 0 0,0 0 0,0 0 1,0-1-1,0 1 0,1 0 0,-1-1 0,0 1 0,0-1 0,0 1 0,1-1 0,-1 0 0,0 1 0,0-1 0,1 0 0,-1 0 0,0 0 0,0 0 0,1 0 0,-1 0 0,2-1 0,-1 1 23,0 0 0,0 0 0,0 0-1,0-1 1,0 1 0,0-1 0,-1 1 0,1-1 0,0 0 0,0 0 0,-1 0 0,1 0-1,0 0 1,-1 0 0,1 0 0,-1 0 0,1-1 0,-1 1 0,0 0 0,1-1 0,-1 1 0,0-1-1,0 0 1,0 1 0,1-5 0,0-4 120,0 0 1,-1-1-1,-1 0 1,1 1-1,-3-20 0,1 26-17,1 0 0,-1-1 0,0 1 0,0 0 0,0 0 0,0 0 0,-1 0 0,0 1-1,0-1 1,0 0 0,0 1 0,0-1 0,-1 1 0,1 0 0,-1 0 0,0 0 0,-5-4 0,7 6-86,0 0 0,-1 0 1,1 1-1,0-1 1,0 1-1,-1-1 1,1 1-1,0-1 1,-1 1-1,1 0 0,0 0 1,-1 0-1,1-1 1,0 1-1,-1 0 1,1 1-1,0-1 0,-1 0 1,1 0-1,-1 1 1,1-1-1,0 0 1,0 1-1,-2 0 1,0 1-14,1 0 1,-1 0-1,1 0 1,-1 0-1,1 1 1,0-1-1,0 1 1,0-1-1,0 1 1,-1 3-1,-3 6-23,1-1 0,0 2 0,1-1-1,-4 14 1,6-16-5,0 0-1,0 1 0,1-1 1,0 0-1,1 1 1,1 11-1,-1-20 0,0 0 0,0 0 0,1 0 0,-1 0 1,1 0-1,-1 0 0,1 0 0,0 0 0,0 0 0,0 0 0,0 0 0,0-1 0,0 1 1,1 0-1,-1-1 0,0 1 0,1-1 0,0 1 0,-1-1 0,1 0 0,0 0 0,-1 1 1,1-1-1,0 0 0,0-1 0,0 1 0,0 0 0,0-1 0,0 1 0,0-1 1,0 1-1,0-1 0,0 0 0,4 0 0,-2 0 19,0 1 0,0-2 1,1 1-1,-1 0 0,0-1 0,0 0 0,0 0 0,-1 0 1,8-3-1,-9 3 21,-1 0 1,1-1-1,-1 1 1,1-1-1,-1 0 1,1 1-1,-1-1 0,0 0 1,0 0-1,0 0 1,0 0-1,0 0 1,0 0-1,0 0 1,-1 0-1,1 0 0,-1 0 1,1-1-1,-1-2 1,2-7 269,-1 0 0,0 0-1,-1 0 1,-1 0 0,1 0 0,-5-20 0,4 30-252,1 0 0,-1-1-1,1 1 1,-1-1 0,0 1 0,0 0 0,0-1-1,0 1 1,0 0 0,0 0 0,-1 0-1,1 0 1,-1 0 0,0 0 0,1 0 0,-1 1-1,0-1 1,0 1 0,0-1 0,0 1-1,0 0 1,0-1 0,-1 1 0,1 0 0,0 1-1,-1-1 1,1 0 0,0 1 0,-1-1-1,1 1 1,-1 0 0,1-1 0,-1 1 0,1 0-1,-1 1 1,1-1 0,-1 0 0,1 1 0,-3 0-1,1 1-33,1 0 0,0 0-1,0 0 1,0 0 0,0 0-1,0 0 1,0 1 0,1 0-1,-1-1 1,1 1 0,-1 0-1,1 0 1,0 1 0,0-1-1,1 0 1,-1 0 0,1 1-1,0-1 1,-1 1 0,1 4-1,-2 1-131,1 0 0,0 0 1,0 0-1,1 0 0,0 1 0,1-1 0,1 13 0,-1-21 30,0 0 0,1-1 0,-1 1 0,0 0 0,1 0 0,-1 0 1,1 0-1,-1 0 0,1-1 0,-1 1 0,1 0 0,0 0 0,-1-1 0,1 1 0,0 0 0,0-1 0,-1 1 0,1-1 0,0 1 0,0-1 0,0 1 0,0-1 0,0 0 0,0 0 1,0 1-1,-1-1 0,1 0 0,0 0 0,2 0 0,29 0-4484,-17-4-106</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2:22.604"/>
    </inkml:context>
    <inkml:brush xml:id="br0">
      <inkml:brushProperty name="width" value="0.05" units="cm"/>
      <inkml:brushProperty name="height" value="0.05" units="cm"/>
      <inkml:brushProperty name="color" value="#F6630D"/>
    </inkml:brush>
  </inkml:definitions>
  <inkml:trace contextRef="#ctx0" brushRef="#br0">8 1469 8628,'0'0'11098,"-7"-20"-10676,8-3-318,1-1 0,8-30 1,-6 30 636,0 0 1,1-34-1,-3 81-611,0 0 0,2-1-1,7 27 1,3 11-57,14 99 218,70 319 203,-96-471-461,4 16-28,-7-18 49,-6-11 112,-18-22-513,18 21-15,0 0-1,1-1 1,0 1-1,0-1 1,-4-9-1,8 13-541,0-1-1,1 1 1,-1 0-1,1-1 0,0 1 1,0-1-1,0 0 1,1-7-1,0-13-9134</inkml:trace>
  <inkml:trace contextRef="#ctx0" brushRef="#br0" timeOffset="747.49">317 1699 7716,'0'0'14574,"4"-6"-14264,-1 2-290,11-11 28,-13 15-48,-1 0 1,1 0-1,0 0 1,-1 0 0,1 0-1,0 0 1,0 0-1,-1 0 1,1 0-1,0 0 1,-1 1-1,1-1 1,0 0-1,0 0 1,-1 1-1,1-1 1,-1 0 0,1 1-1,0-1 1,-1 1-1,1-1 1,-1 1-1,1-1 1,-1 1-1,1-1 1,-1 1-1,1 0 1,-1-1-1,0 1 1,1-1 0,-1 2-1,14 21 45,-1 0-1,-1 0 1,-1 1 0,-1 1-1,-1 0 1,-1 0 0,8 51 0,-13-76 339,3-10-275,2-10-69,11-30 212,1 0 0,52-87-1,-68 130-197,-4 7-54,0 0 1,0-1 0,0 1-1,1 0 1,-1 0 0,0-1 0,0 1-1,0 0 1,1 0 0,-1-1-1,0 1 1,1 0 0,-1 0 0,0-1-1,0 1 1,1 0 0,-1 0 0,0 0-1,1 0 1,-1 0 0,1 0-1,-1 0 1,0-1 0,1 1 0,-1 0-1,0 0 1,1 0 0,-1 0 0,0 0-1,1 1 1,-1-1 0,0 0-1,1 0 1,-1 0 0,0 0 0,1 0-1,-1 0 1,0 1 0,1-1-1,-1 0 1,0 0 0,1 0 0,-1 1-1,0-1 1,0 0 0,1 0 0,-1 1-1,0-1 1,0 0 0,0 1-1,1-1 1,-1 0 0,0 1 0,0-1-1,0 0 1,0 1 0,0-1 0,0 0-1,0 1 1,0-1 0,0 1-1,11 25-127,-10-24 148,7 25-35,-1 1-1,4 38 1,2 10-98,-12-74 73,-1 0 0,0 0-1,1 0 1,0 0-1,-1 0 1,1 0 0,0 0-1,0 0 1,0-1-1,0 1 1,0 0-1,0 0 1,1-1 0,-1 1-1,0-1 1,1 1-1,-1-1 1,1 0 0,0 0-1,-1 0 1,1 0-1,0 0 1,0 0 0,0 0-1,0 0 1,0 0-1,0-1 1,0 1-1,0-1 1,0 0 0,0 0-1,0 1 1,0-1-1,0-1 1,0 1 0,4-1-1,-1 0 5,0 0-1,1-1 0,-1 0 0,-1 0 1,1 0-1,0-1 0,0 1 0,-1-1 1,1-1-1,-1 1 0,0 0 1,0-1-1,4-5 0,-1-1 29,0 1 0,-1-1 0,0-1 0,-1 1 0,0-1 0,0 0 0,-1 0 0,-1 0 0,0-1 0,2-13 0,-1-12 99,-1-69 0,-3 81-20,0 13 48,-1-1 0,-1 1 1,0 0-1,0-1 0,-1 1 0,0 0 1,-6-12-1,6 17 19,-1 0 1,1 0-1,-1 0 1,0 1-1,0 0 1,-1 0-1,0 0 0,0 0 1,-1 1-1,1 0 1,-1 0-1,-11-7 1,16 12-135,1-1 0,0 1 0,0 0 0,-1 0 0,1 0 0,0 0 0,0-1 0,-1 1 0,1 0 0,0 0 0,-1 0 0,1 0 0,0 0 0,-1 0 0,1 0 0,0 0 0,-1 0 0,1 0 0,0 0 0,-1 0 0,1 0 0,0 0 0,-1 0 0,1 0 0,0 0 0,0 1 0,-1-1 0,1 0 0,0 0 0,-1 0 0,1 0 0,0 1 0,0-1 0,-1 0 0,1 0 0,0 0 0,0 1 0,0-1 0,-1 0 0,1 1 0,0-1 0,0 0 0,0 0 0,0 1 0,0-1 0,-1 0 0,1 1 0,0-1 0,0 1 0,-1 18 208,1-15-196,0 28-53,2 0 1,1 0 0,2-1 0,1 0-1,1 0 1,2 0 0,1-1-1,2 0 1,0-1 0,2-1-1,1 0 1,34 47 0,-40-66-1559</inkml:trace>
  <inkml:trace contextRef="#ctx0" brushRef="#br0" timeOffset="935.07">793 1690 8004,'0'0'11909,"15"7"-11381,9 3 49,6-5-481,6-3-64,2-2-64,1 0-2241,1-2-2017,-1-17-8244</inkml:trace>
  <inkml:trace contextRef="#ctx0" brushRef="#br0" timeOffset="1275.83">1287 1513 10645,'0'0'11448,"-3"-2"-11149,-6-4 197,9 2 681,24-1-260,35-2-617,94-14 118,-126 16-784,0-2-1,-1 0 1,40-18 0,-62 23 102,1 0 0,0-1 0,-1 0 1,1 0-1,-1 0 0,7-6 0,-9 7-82,-1 1 1,0-1-1,0 1 0,0-1 1,0 1-1,0-1 1,0 1-1,-1-1 0,1 0 1,0 1-1,-1-1 0,1 0 1,-1 0-1,0 0 1,0 1-1,1-1 0,-1 0 1,0 0-1,-1 0 0,1 0 1,0 1-1,-1-4 1,-8-8-4855,-13 5 43</inkml:trace>
  <inkml:trace contextRef="#ctx0" brushRef="#br0" timeOffset="1569.8">1583 1328 3362,'0'0'16116,"-10"-2"-14104,-29-10-427,30 9 949,19 9-2366,50 25-96,-38-22-29,-1 2 0,0 1 0,0 1 1,-1 0-1,21 20 0,-39-31-49,1 0 0,-1 0 0,0 0 0,0 1 0,0-1 0,-1 0 0,1 1-1,-1-1 1,1 1 0,-1 0 0,0 0 0,0-1 0,0 1 0,0 0 0,0 0 0,-1 0 0,0 0 0,1 0 0,-1 0 0,0 0 0,0 0 0,-1 3 0,0-3-3,0 0 0,-1 0 0,1 0 1,-1-1-1,1 1 0,-1-1 0,0 1 1,0-1-1,0 0 0,0 1 0,-1-1 1,1 0-1,0 0 0,-1-1 1,0 1-1,1-1 0,-1 1 0,0-1 1,0 0-1,-4 1 0,-9 4-240,-1-1-1,-1-1 1,-22 2-1,-23-2-5334</inkml:trace>
  <inkml:trace contextRef="#ctx0" brushRef="#br0" timeOffset="1789.34">1944 1438 13638,'0'0'13494,"-2"-8"-13285,0 8-466,-5 0-4737</inkml:trace>
  <inkml:trace contextRef="#ctx0" brushRef="#br0" timeOffset="5562.42">2224 1082 7475,'0'0'13535,"-2"11"-13327,-2 17 111,1-1-1,1 1 1,2 0 0,0 0 0,2-1 0,1 1-1,13 49 1,26 46 151,-21-66-331,-3 1-1,13 64 1,-43-165 230,-1 1 1,-2 0 0,-34-66-1,21 48-364,-31-93 1,52 129-7,1 0 0,1-1 0,2 0 1,0 0-1,1 0 0,2-33 0,1 55 4,-1 0-1,1 0 0,-1 0 1,1 0-1,0 0 0,0 0 1,0 0-1,1 0 0,-1 0 1,1 0-1,0 1 0,-1-1 1,1 1-1,0-1 1,0 1-1,1 0 0,3-3 1,-2 1-4,1 1 1,0 0-1,0 1 1,1-1-1,-1 1 1,1 0-1,-1 0 1,1 1-1,6-1 1,-2 0-5,1 1 0,-1 0 1,1 1-1,-1 0 1,0 1-1,1 0 0,-1 1 1,0 0-1,0 1 1,17 6-1,-19-6-6,-1 2 0,1-1 0,-1 1 1,0 0-1,0 0 0,-1 1 0,1 0 0,-1 0 0,0 1 0,-1 0 1,0 0-1,0 0 0,-1 0 0,1 1 0,2 9 0,-1-3-5,-1 1 0,-1 0 0,-1 0 0,0 1 0,-1-1 0,0 1 0,-2 25 0,0-32 4,-1 0-1,-1 0 0,1-1 0,-1 1 1,-1-1-1,0 1 0,0-1 0,-1 0 1,0 0-1,0 0 0,-1-1 0,-8 12 1,6-10-36,-1-1 1,0 1 0,0-1 0,-1-1 0,0 0 0,0 0-1,-1-1 1,0 0 0,-14 7 0,23-13 40,-1 1 0,0 0 0,1-1 0,-1 1 0,0-1 0,1 1 0,-1-1 0,0 0 0,0 0 0,1 0 0,-1 0 0,0 0 0,0 0 0,1 0 0,-4-1 0,4 1 11,0-1-1,0 1 1,1-1 0,-1 0-1,0 1 1,0-1-1,0 0 1,0 0 0,0 1-1,1-1 1,-1 0 0,0 0-1,1 0 1,-1 0-1,1 0 1,-1 0 0,1 0-1,-1-1 1,0-4 15,0 0-1,0 1 1,1-1 0,-1 1-1,1-1 1,1 0 0,-1 1 0,2-7-1,-2 10-7,1 0 0,-1 0 0,1 1 0,0-1 0,-1 0 0,1 1 0,0-1 0,0 0 0,0 1 0,0-1 0,0 1 0,0-1 0,1 1 0,-1 0 0,0-1 0,1 1 0,-1 0 0,1 0 0,0 0 0,-1 0 0,1 0 0,0 1-1,-1-1 1,1 0 0,0 1 0,0-1 0,-1 1 0,4-1 0,-1 1-13,-1 0-1,0 0 0,0 0 0,1 0 1,-1 0-1,0 1 0,0-1 1,0 1-1,0 0 0,0 0 1,0 0-1,0 0 0,0 1 0,0-1 1,0 1-1,3 2 0,3 5-4,0 1-1,0 0 1,-1 1-1,0-1 1,-1 2-1,0-1 1,7 19-1,23 35-1663,-35-62 1433,-1-1 1,1 0-1,0 1 1,0-1 0,1 0-1,-1 0 1,0 0-1,1-1 1,-1 1-1,1 0 1,-1-1-1,1 0 1,0 0-1,5 2 1,1-1-1340,-1-1 1,1 0-1,16-1 1,-22 0 1162,34 0-6528</inkml:trace>
  <inkml:trace contextRef="#ctx0" brushRef="#br0" timeOffset="6829.87">2817 1310 7828,'0'0'10708,"-19"-10"-8880,-60-27-665,76 35-1104,0 1 0,0-1 0,0 1-1,-1 0 1,1 1 0,0-1 0,-1 0 0,1 1-1,-1 0 1,1 0 0,0 0 0,-1 0-1,1 1 1,-1-1 0,-5 2 0,7-1-37,-1 1 0,1-1 0,0 0 0,0 1 0,-1 0 0,1-1 1,0 1-1,0 0 0,0 0 0,1 0 0,-1 0 0,0 0 0,1 1 0,0-1 0,-2 4 0,-1 4 1,1-1-1,0 2 0,1-1 1,0 0-1,0 0 0,1 1 1,0 11-1,1-7 13,0-1-1,1 1 1,0 0 0,2-1-1,-1 0 1,10 29 0,-11-40-41,0 0 1,0 0-1,1 0 1,-1 0-1,1-1 1,0 1-1,0 0 1,0-1-1,0 1 1,0-1-1,0 1 1,1-1-1,-1 0 1,1 0-1,0 0 1,-1 0 0,1-1-1,0 1 1,0-1-1,0 0 1,0 0-1,0 0 1,0 0-1,1 0 1,-1-1-1,0 1 1,0-1-1,1 0 1,-1 0-1,0 0 1,0 0-1,1-1 1,-1 1-1,0-1 1,0 0 0,0 0-1,6-2 1,-5 1 3,1-1 0,-1 1 0,0-1 0,0 0 1,0 0-1,0 0 0,-1-1 0,1 1 1,-1-1-1,0 0 0,0 0 0,0 0 1,0 0-1,-1 0 0,1-1 0,-1 1 0,1-7 1,2-1-5,-1-1 1,0 0 0,-1-1-1,-1 1 1,1-17 0,-2-78 893,-1 108-881,0 0 1,0 0-1,0 0 0,0 0 1,-1 0-1,1 0 0,0 0 1,0 0-1,0 0 0,0 0 0,0 0 1,0 0-1,-1 0 0,1 0 1,0 0-1,0 0 0,0 0 1,0 0-1,0 0 0,0 0 1,0 0-1,-1 0 0,1 0 1,0 0-1,0 0 0,0 0 1,0 0-1,0 0 0,0 0 1,0 0-1,-1 0 0,1 0 1,0-1-1,0 1 0,0 0 1,0 0-1,0 0 0,0 0 0,0 0 1,0 0-1,0 0 0,0 0 1,0-1-1,0 1 0,0 0 1,0 0-1,0 0 0,0 0 1,0 0-1,0 0 0,0-1 1,0 1-1,0 0 0,0 0 1,0 0-1,0 0 0,0 0 1,0 0-1,0 0 0,0-1 1,0 1-1,0 0 0,0 0 1,0 0-1,0 0 0,0 0 0,-3 11-28,2 2-46,1 1 80,0 1 0,1-1 1,0 0-1,1 0 0,5 22 1,-5-32-66,-1-1 0,1 1 0,-1-1 0,1 1 0,0-1 0,0 0 0,0 0 0,1 0 0,-1 0 0,1 0 0,-1-1 1,1 1-1,0-1 0,0 0 0,0 1 0,1-1 0,-1-1 0,0 1 0,1 0 0,-1-1 0,1 0 0,-1 0 0,1 0 0,0 0 0,0 0 0,6-1 1,-7 1-13,1-1 1,-1 0 0,1 0 0,-1 0 0,0 0 0,1 0 0,-1-1 0,1 0-1,-1 0 1,0 0 0,0 0 0,1 0 0,-1 0 0,0-1 0,3-2 0,-3 2 6,0-2 0,0 1 0,0 0 0,0-1 1,0 1-1,-1-1 0,0 0 0,1 0 0,-1 0 1,-1 0-1,2-4 0,2-7 153,-1 0-1,0 0 0,-2 0 1,0-1-1,0 1 1,-2-1-1,0 1 1,-4-31-1,4 44-57,0 1 0,0 0-1,0 0 1,0 0 0,0-1 0,0 1-1,-1 0 1,1 0 0,0 0-1,-1 0 1,1-1 0,-1 1 0,0 0-1,1 0 1,-1 0 0,0 0 0,1 0-1,-1 1 1,0-1 0,0 0 0,0 0-1,0 0 1,0 1 0,0-1-1,0 0 1,0 1 0,0-1 0,0 1-1,0-1 1,0 1 0,-1 0 0,1-1-1,0 1 1,0 0 0,0 0 0,-1 0-1,1 0 1,-2 0 0,1 1-31,1-1 1,-1 1 0,0 0-1,1 0 1,-1 0-1,0 0 1,1 0 0,-1 0-1,1 0 1,-1 0 0,1 1-1,0-1 1,-1 0-1,1 1 1,0-1 0,0 1-1,0 0 1,0-1-1,0 1 1,1 0 0,-1 0-1,0-1 1,1 1 0,-1 2-1,-2 11-13,1 1 0,1-1 0,1 30-1,0-38 7,1 0 0,0 0 0,0 0 0,0-1 0,1 1-1,0 0 1,0 0 0,1-1 0,0 1 0,6 9 0,-5-12-56,-1 1 1,1-1 0,0-1 0,1 1 0,-1-1 0,1 1 0,-1-1 0,1-1 0,0 1 0,0-1 0,0 0 0,1 0 0,-1 0 0,0 0 0,8 0-1,-10-1 46,1-1 0,-1 0 0,0 0 0,0 0 0,1 0 0,-1 0-1,0 0 1,0-1 0,0 0 0,0 0 0,1 0 0,-1 0-1,0 0 1,0 0 0,-1-1 0,1 1 0,0-1 0,0 0 0,-1 0-1,1 0 1,-1 0 0,0-1 0,1 1 0,-1 0 0,0-1-1,3-5 1,-1-2 75,0 0 0,0 0 0,-1 0 0,0 0-1,-1 0 1,0-1 0,0-11 0,0-2 346,-2 1 1,-3-28-1,-4 41 1,7 10-413,0 0-1,0 0 1,0 0 0,-1 0 0,1 0 0,0 0 0,0 0 0,0-1 0,-1 1 0,1 0 0,0 0-1,0 0 1,-1 0 0,1 0 0,0 0 0,0 0 0,0 0 0,-1 0 0,1 0 0,0 0-1,0 0 1,-1 0 0,1 0 0,0 1 0,0-1 0,0 0 0,-1 0 0,1 0 0,0 0 0,0 0-1,0 0 1,0 0 0,-1 1 0,1-1 0,0 0 0,0 0 0,0 0 0,0 0 0,0 1 0,-1-1-1,1 0 1,0 0 0,0 0 0,0 1 0,0-1 0,0 0 0,0 0 0,0 1 0,0-1-1,0 0 1,0 0 0,0 0 0,0 1 0,0-1 0,0 0 0,0 0 0,0 1 0,0-1 0,0 0-1,0 0 1,-1 10-34,1 0 0,-1 0 0,2-1-1,-1 1 1,1 0 0,1-1 0,0 1-1,0-1 1,1 1 0,0-1 0,1 0 0,0 0-1,5 9 1,-6-14-131,-1 0-1,1 0 1,0 0 0,0 0-1,0-1 1,1 1 0,-1-1-1,1 0 1,0 0 0,0 0-1,0-1 1,0 1 0,0-1-1,1 0 1,-1 0 0,1 0-1,-1-1 1,1 1 0,0-1-1,-1 0 1,1-1 0,0 1-1,0-1 1,0 0 0,0 0-1,-1 0 1,1-1 0,7-2-1,-10 3 175,0-1 0,-1 0-1,1 0 1,0 0 0,-1 0 0,0 0-1,1 0 1,-1-1 0,0 1 0,1 0-1,-1-1 1,0 1 0,0-1 0,0 1-1,0-1 1,0 1 0,-1-1 0,1 0-1,0 0 1,-1 1 0,1-1 0,0-3-1,5-45 1168,-6 43-855,0-52 1434,-1 45-1223,1-1 0,0 0-1,1 1 1,3-21-1,-3 35-525,-1 0 0,0 0 0,0-1 0,0 1 0,1 0 0,-1-1 0,0 1 0,0 0-1,1 0 1,-1 0 0,0-1 0,1 1 0,-1 0 0,0 0 0,1 0 0,-1 0 0,0 0 0,1 0 0,-1-1-1,0 1 1,1 0 0,-1 0 0,0 0 0,1 0 0,-1 0 0,0 0 0,1 0 0,-1 0 0,0 1 0,1-1-1,-1 0 1,0 0 0,1 0 0,-1 0 0,0 0 0,1 0 0,-1 1 0,0-1 0,1 0 0,-1 0 0,0 1-1,0-1 1,1 0 0,-1 0 0,0 1 0,0-1 0,0 0 0,1 0 0,-1 1 0,0-1 0,0 0 0,0 1-1,14 15-176,12 37 180,-20-40-393,0 1-1,1-1 1,0-1 0,1 1 0,0-1-1,15 15 1,-22-26 321,0 0 1,-1 0-1,1 0 0,0-1 0,0 1 1,0-1-1,0 1 0,0 0 0,0-1 1,0 1-1,0-1 0,0 0 0,0 1 1,0-1-1,0 0 0,0 0 0,0 0 1,0 1-1,0-1 0,0 0 0,0 0 1,0-1-1,1 1 0,1 0 0,-2-1 44,1 0-1,-1 0 0,1 0 1,-1 0-1,0-1 0,1 1 1,-1 0-1,0-1 0,0 1 1,0 0-1,0-1 0,0 1 1,1-4-1,3-5 113,-1-1 0,0 0-1,3-19 1,-6 26-171,9-54 771,-8 40-116,2-1 0,0 0 0,0 1 0,15-35 0,-12 69-485,0 33-136,5 27-283,-11-71 92,0-1-1,1 0 1,-1 0-1,1 0 0,0 0 1,0 0-1,0 0 1,1 0-1,-1 0 1,1-1-1,0 0 1,0 1-1,5 3 0,-5-5-398,0 0-1,1-1 0,-1 0 0,0 0 1,1 0-1,-1 0 0,0 0 0,1-1 1,-1 0-1,1 0 0,-1 1 0,1-2 1,-1 1-1,1 0 0,-1-1 1,4-1-1,22-7-6359</inkml:trace>
  <inkml:trace contextRef="#ctx0" brushRef="#br0" timeOffset="7581.65">3857 1080 624,'0'0'17824,"-17"-14"-15903,-56-41-645,71 53-1215,-1 0 1,0 0 0,0 1 0,-1-1 0,1 1 0,0-1-1,-1 1 1,1 0 0,0 0 0,-1 1 0,1-1 0,-1 1-1,1 0 1,-7 0 0,7 0-40,1 1-1,-1 0 1,0 0 0,1 0-1,-1 0 1,1 0 0,-1 0-1,1 1 1,0-1 0,-1 1-1,1-1 1,0 1 0,0 0-1,-2 3 1,-1 2-17,0 0 0,0 0 1,1 1-1,0-1 0,1 1 0,0 0 0,0 0 1,-2 12-1,0 0 52,2 1 1,0-1-1,1 42 1,2-55-197,0 0 1,1 0-1,0 1 1,0-1 0,1 0-1,0 0 1,0 0-1,0-1 1,1 1 0,0 0-1,0-1 1,1 1-1,0-1 1,7 9 0,-9-13-123,1 1 1,-1-1-1,1 1 1,0-1-1,0 0 0,0 0 1,0 0-1,0-1 1,0 1-1,0-1 1,1 1-1,-1-1 1,0 0-1,1-1 1,-1 1-1,1 0 1,-1-1-1,1 0 1,0 0-1,-1 0 1,1 0-1,-1-1 0,7 0 1,-6-1 221,0 0 0,-1 0 0,1 0 0,0 0 1,-1 0-1,1-1 0,-1 1 0,0-1 0,0 0 0,0 0 0,0 0 1,0-1-1,-1 1 0,1-1 0,-1 1 0,0-1 0,0 0 0,-1 0 1,3-5-1,1-6 514,-1-1 0,-1 0 0,0 0 1,1-28-1,-5-68 2315,0 92-2332,0-7 203,-2 0 0,-1 0 1,-1 0-1,-1 0 0,-1 0 0,-2 1 1,-13-30-1,22 56-658,0 0-1,0 0 1,0 0 0,0 0-1,0 0 1,0 0-1,0 0 1,0 0 0,0 1-1,0-1 1,0 0-1,0 0 1,0 0 0,0 0-1,0 0 1,0 0-1,0 0 1,0 0 0,0 0-1,0 1 1,0-1-1,0 0 1,0 0 0,0 0-1,0 0 1,0 0-1,0 0 1,0 0 0,0 0-1,0 0 1,-1 0-1,1 0 1,0 1 0,0-1-1,0 0 1,0 0-1,0 0 1,0 0 0,0 0-1,0 0 1,0 0-1,0 0 1,0 0 0,0 0-1,-1 0 1,1 0-1,0 0 1,0 0 0,0 0-1,0 0 1,0 0-1,0 0 1,0 0 0,0 0-1,0 0 1,-1 0-1,1 0 1,0 0 0,0 0-1,0 0 1,0 0-1,0 0 1,0 0 0,0 0-1,0 0 1,0 0-1,-1-1 1,-1 17 95,0 18-47,2 12-35,3 0 0,2 0 0,1 0 0,3-1 0,1 0 0,28 72 0,-36-113-112,-1-1 0,1 1 0,0-1 0,0 1 0,1-1 0,-1 0 0,1 0 0,-1 0 0,1 0 0,0-1 0,0 1 0,0-1 0,0 1 0,1-1 0,-1 0 0,5 2 0,-5-3 84,-1-1-1,1 1 0,-1 0 1,1-1-1,-1 0 1,1 1-1,-1-1 1,1 0-1,0 0 0,-1 0 1,1-1-1,-1 1 1,1-1-1,-1 1 1,1-1-1,-1 0 1,1 0-1,-1 0 0,0 0 1,1-1-1,-1 1 1,0-1-1,0 1 1,0-1-1,2-2 0,3-3 21,-1 0 0,-1 0-1,1-1 1,-1 1 0,-1-1-1,1-1 1,-1 1-1,-1 0 1,0-1 0,0 0-1,0 0 1,-1 0-1,1-11 1,0-14 227,-1 1 1,-3-42-1,1 72-194,-7-34 571,7 35-580,0 1 1,-1 0-1,1 0 1,-1-1 0,1 1-1,-1 0 1,1 0 0,-1-1-1,0 1 1,1 0-1,-1 0 1,0 0 0,0 0-1,0 0 1,0 0-1,0 0 1,0 0 0,0 1-1,0-1 1,0 0-1,0 1 1,0-1 0,-1 0-1,1 1 1,-2-1-1,1 35-218,3-27 199,-1-1 1,1 0 0,1 1-1,-1-1 1,1 0 0,0 0-1,1 0 1,5 10 0,31 47-38,-24-42-19,82 108-1939,-95-126 1815,0 0 0,0 0 0,-1 0 0,1 0 0,-1 0 0,0 0 0,0 0 0,1 5 0,-2-7 113,0-1 1,1 1-1,-1 0 0,0 0 0,0 0 0,0-1 0,0 1 1,0 0-1,-1 0 0,1 0 0,0-1 0,0 1 0,0 0 1,-1 0-1,1-1 0,0 1 0,-1 0 0,1 0 0,-1-1 1,1 1-1,-1-1 0,1 1 0,-1 0 0,1-1 0,-1 1 1,0-1-1,1 1 0,-1-1 0,0 1 0,1-1 0,-1 0 1,0 1-1,0-1 0,1 0 0,-1 0 0,0 1 1,0-1-1,-1 0 0,-12 2-519,-1 0-1,1-1 1,-1-1 0,1 0 0,-1-1-1,0-1 1,-16-3 0,-2-10-3328</inkml:trace>
  <inkml:trace contextRef="#ctx0" brushRef="#br0" timeOffset="7884.88">4727 723 13798,'0'0'10773,"-23"73"-10437,23-35-288,0 5 129,4 4-97,13-2 32,0-4-128,5-1 16,-5-10-1441,-4-5-1184,-7-10-3058</inkml:trace>
  <inkml:trace contextRef="#ctx0" brushRef="#br0" timeOffset="8907.17">4501 975 1425,'0'0'19088,"1"-3"-18718,10 1-369,36 11 140,-31-5-142,0-1 0,22 2 1,-20-4-68,1-1 0,-1-1 0,1 0 0,-1-1 0,1-1 1,22-7-1,-31 6 42,0 0 1,0-1-1,0 0 1,0 0-1,-1-1 0,0-1 1,0 1-1,-1-1 1,1-1-1,-2 0 1,14-16-1,-14 14 31,0 1-1,-1-1 1,0 0-1,-1-1 1,0 1-1,0-1 1,-1 0 0,-1 0-1,4-22 1,-2-29 3914,-18 129-3522,12-42-373,0 0 0,2 0 0,1 0 0,0-1 0,2 1 0,1-1 0,13 38 0,-17-60-28,8 24-219,1-1 1,1-1 0,15 25 0,-21-92-133,-4 26 233,2 1-1,-1-1 1,2 1 0,0 0 0,12-29 0,0 9 141,26-45 1,-41 80-8,-1 0 1,1 0-1,0-1 1,-1 1-1,1 0 0,0 0 1,-1 0-1,1 1 0,0-1 1,0 0-1,0 0 1,0 0-1,0 0 0,0 1 1,0-1-1,0 1 0,0-1 1,0 1-1,0-1 1,1 1-1,1-1 0,-2 1-7,0 0-1,0 1 0,1-1 0,-1 0 0,0 1 1,0-1-1,0 1 0,0-1 0,0 1 0,0-1 1,0 1-1,-1 0 0,1 0 0,0-1 0,0 1 1,0 0-1,-1 0 0,2 1 0,3 6-29,-1 0-1,0 0 0,0 0 1,3 12-1,-1-1-82,-1 1-1,2 28 1,-5-31-421,1 0 0,0-1 0,2 1 1,5 15-1,-9-31 497,-1 0 0,1 0 1,-1 0-1,1 0 0,0 0 1,0 0-1,-1 0 0,1 0 1,0-1-1,0 1 0,0 0 0,0-1 1,0 1-1,0-1 0,0 1 1,0-1-1,0 1 0,0-1 0,0 0 1,1 1-1,-1-1 0,0 0 1,0 0-1,0 0 0,0 0 1,0 0-1,1 0 0,-1 0 0,0 0 1,0 0-1,0-1 0,0 1 1,0 0-1,2-1 0,0 0 38,0-1 0,0 1 0,1 0 0,-1-1 0,0 0 0,0 0 1,-1 0-1,1 0 0,0 0 0,2-3 0,3-7 254,0 0-1,0-1 1,-2 0 0,1 0 0,-2-1 0,0 1 0,0-1 0,-1 0 0,-1 0 0,0-1-1,-1 1 1,-1-1 0,0 1 0,-1-1 0,-1 0 0,-2-15 0,2 30-252,1-1 0,0 1-1,-1-1 1,1 1 0,0 0 0,-1-1 0,1 1 0,-1 0 0,1-1 0,-1 1-1,1 0 1,-1 0 0,1-1 0,-1 1 0,1 0 0,-1 0 0,1 0 0,-1 0-1,1 0 1,-1 0 0,1 0 0,-1 0 0,1 0 0,-1 0 0,1 0 0,-1 0-1,0 0 1,1 0 0,-1 0 0,1 1 0,-1-1 0,1 0 0,-1 0 0,1 1-1,0-1 1,-1 0 0,1 1 0,-1-1 0,1 0 0,0 1 0,-1 0 0,-2 3-16,1 1 0,0-1 0,0 1 0,1 0 1,-1-1-1,1 1 0,0 0 0,0 0 0,1 0 1,-1 0-1,1 0 0,0 0 0,1 0 1,-1 0-1,2 5 0,-2-7-58,0-1 0,1 1 1,0 0-1,-1-1 0,1 1 0,0-1 1,0 1-1,0-1 0,1 0 1,-1 1-1,0-1 0,1 0 0,0 0 1,-1 0-1,1 0 0,0 0 0,0 0 1,0-1-1,0 1 0,0-1 0,1 1 1,-1-1-1,0 0 0,1 0 0,-1 0 1,1 0-1,-1 0 0,1 0 0,4 0 1,-4-1-10,0 0 1,0 0-1,0 0 1,0 0-1,0-1 1,0 1-1,0-1 1,0 0-1,0 0 1,0 0-1,0 0 1,-1 0-1,1-1 1,-1 1-1,1-1 1,-1 0-1,5-3 1,-4 1 21,0 0 1,0 0 0,0 0 0,0-1 0,-1 1-1,1-1 1,-1 1 0,-1-1 0,4-9-1,-1-7 134,-1 0 0,-1-1 0,0-42-1,-2 54-15,0 7 51,0-1-1,0 0 1,-1 0-1,0 1 1,1-1-1,-1 0 1,0 0-1,-1 1 1,1-1-1,-1 1 0,1 0 1,-1-1-1,-4-5 1,4 7-40,0 0 0,1 1 1,-1-1-1,0 1 0,0 0 0,0-1 1,0 1-1,0 0 0,0 0 1,0 0-1,-1 0 0,1 1 0,0-1 1,-1 0-1,1 1 0,0 0 0,-1-1 1,1 1-1,0 0 0,-1 0 0,1 1 1,0-1-1,-4 1 0,4 0-72,0 0 0,0 0 0,0 1 0,0-1-1,0 0 1,1 1 0,-1-1 0,0 1 0,1 0 0,-1-1 0,1 1 0,0 0-1,0 0 1,-1 0 0,1 0 0,0 0 0,1 0 0,-1 0 0,0 1-1,1-1 1,-1 0 0,1 0 0,-1 3 0,-5 56 126,5-59-121,1 10 26,-1-1-1,2 0 1,-1 0 0,2 1-1,-1-1 1,2 0-1,-1 0 1,1 0 0,1-1-1,6 13 1,-7-17-147,0-1-1,1 1 1,0-1 0,1 0-1,-1 0 1,1 0 0,0-1 0,0 1-1,0-1 1,0 0 0,1-1-1,0 0 1,0 1 0,0-2 0,0 1-1,0-1 1,1 0 0,10 2-1,11 0-2744,-9-4-1926,-17 0 3836,17 0-10136</inkml:trace>
  <inkml:trace contextRef="#ctx0" brushRef="#br0" timeOffset="11368.71">6014 672 624,'0'0'17200,"-3"-3"-16090,3 3-1025,-1 0-1,1-1 1,-1 1 0,1 0-1,0-1 1,-1 1 0,1 0-1,0-1 1,-1 1 0,1-1 0,0 1-1,-1-1 1,1 1 0,0-1-1,0 1 1,-1-1 0,1 1-1,0-1 1,0 1 0,0-1-1,0 1 1,0-1 0,0 0-1,0 1 1,0-1 0,0 1-1,0-1 1,0 1 0,0-1 0,0 1-1,0-1 1,1 0 0,0 0-39,0 1 0,0 0 1,0-1-1,0 1 0,0 0 0,0-1 1,0 1-1,0 0 0,0 0 1,0 0-1,0 0 0,0 0 0,0 0 1,0 0-1,2 1 0,1-1-45,1 1 0,-1 0 0,0 0-1,1 1 1,-1-1 0,0 1 0,0 0-1,0 0 1,4 3 0,4 8 17,0 0 1,-1 0-1,-1 1 1,0 1-1,15 30 1,29 83 91,-48-98-118,-2-13 21,-3-29 222,-2-53-152,3-87 67,-1 144-114,0 1 0,1-1 0,0 0 0,0 1 0,1 0 0,5-11 0,-7 17-29,0-1 0,0 0 0,0 1-1,0-1 1,0 1 0,0-1 0,1 1 0,-1 0 0,1-1 0,-1 1 0,1 0-1,-1 0 1,1 0 0,2-1 0,-3 2-7,1-1-1,-1 1 1,0 0 0,0 0-1,1 0 1,-1 0 0,0 1-1,0-1 1,1 0 0,-1 0-1,0 1 1,0-1 0,1 1-1,-1-1 1,0 1 0,0-1-1,0 1 1,0 0 0,0-1-1,0 1 1,0 0-1,0 0 1,0 0 0,1 1-1,6 8-9,-1 0-1,0 1 1,0 0-1,-1 0 0,-1 0 1,0 0-1,0 1 0,-1 0 1,3 16-1,-3-14-78,0 1 0,0-2 1,2 1-1,0 0 0,0-1 0,15 21 0,-19-32 48,-1 0-1,1 0 1,0 0 0,-1 0-1,1 0 1,0 0-1,0-1 1,0 1 0,0-1-1,1 1 1,-1-1 0,0 0-1,1 0 1,-1 0-1,1 0 1,-1 0 0,1-1-1,-1 1 1,1-1 0,-1 0-1,1 0 1,-1 0-1,1 0 1,0 0 0,-1 0-1,1 0 1,-1-1 0,1 0-1,-1 1 1,1-1-1,-1 0 1,1 0 0,3-3-1,0 0 35,0 0 0,0-1 0,0 0 0,-1 0 1,0 0-1,0 0 0,0-1 0,-1 0 0,1 0 0,4-11 0,-3 5 6,-1 0 1,-1 0-1,0-1 0,-1 0 1,0 0-1,1-17 1,0-80 431,-4 94-253,-3-17 458,3 32-602,0 1 0,-1-1 0,1 0 0,0 0 0,0 0 1,-1 0-1,1 0 0,-1 0 0,1 0 0,-1 1 0,1-1 0,-1 0 1,1 0-1,-1 1 0,0-1 0,1 0 0,-1 1 0,0-1 0,1 0 0,-1 1 1,0-1-1,0 1 0,0-1 0,0 1 0,0 0 0,1-1 0,-1 1 1,0 0-1,-2 0 0,2 0-38,0 1 0,-1 0 0,1-1 1,0 1-1,0 0 0,0 0 0,0 0 0,0 0 1,0 0-1,0 0 0,0 1 0,1-1 0,-1 0 1,0 0-1,1 0 0,-1 1 0,1-1 1,-1 0-1,1 1 0,0-1 0,-1 1 0,1-1 1,0 0-1,0 1 0,0 1 0,-4 42 6,4-44-1,0 9 11,0 1 0,1-1-1,0 1 1,0-1 0,1 0 0,0 0 0,1 0 0,5 11 0,-6-16-20,0-1 0,0 0 0,1 0 0,-1 0 0,1 0 0,0 0 1,1 0-1,-1-1 0,1 1 0,-1-1 0,1 0 0,0 0 0,0 0 0,0-1 0,1 1 1,-1-1-1,0 0 0,1 0 0,0-1 0,4 2 0,0-1-128,0-1 0,-1 1 0,1-1 0,0-1 0,0 0 1,0 0-1,0 0 0,0-1 0,16-4 0,-22 3 111,1 1 1,-1 0-1,0-1 1,1 1-1,-1-1 1,0 0-1,0 0 0,0 0 1,0-1-1,-1 1 1,1-1-1,-1 1 1,1-1-1,-1 0 1,0 0-1,0 0 0,0 0 1,0 0-1,-1-1 1,1 1-1,-1 0 1,0-1-1,0 1 0,0-1 1,-1 1-1,1-6 1,0 5 151,1-15 675,-1-38 0,-1 52-683,0 0 1,-1 1-1,1-1 0,-1 0 1,0 1-1,0-1 0,-1 1 1,0-1-1,1 1 1,-1 0-1,-1 0 0,1 0 1,-1 0-1,-3-4 0,6 23-345,0-7 223,1 1 1,1 0 0,0-1 0,0 1 0,0-1 0,1 1 0,0-1 0,1 0-1,0 0 1,0-1 0,9 13 0,3 1-209,0-1 0,34 31 0,-46-47 57,0 0 0,1-1 0,0 1 0,0-1 0,0 0 0,9 3 1,-13-5 129,0 0 1,0-1-1,0 0 1,1 1 0,-1-1-1,0 1 1,0-1 0,1 0-1,-1 0 1,0 0 0,0 0-1,1 0 1,-1 0-1,0 0 1,0 0 0,1 0-1,-1-1 1,0 1 0,0 0-1,0-1 1,1 1 0,-1-1-1,0 0 1,0 1-1,0-1 1,0 0 0,0 1-1,0-1 1,0 0 0,0 0-1,0 0 1,-1 0 0,1 0-1,0 0 1,0-2-1,5-13 139,-1 1-1,-1-1 0,-1 0 0,0 0 0,-2 0 0,1-28 0,3-23 283,-4 54-147,-1 8-161,0 1-1,1 0 1,-1-1-1,1 1 1,0 0-1,0-1 1,0 1-1,0 0 0,1 0 1,0 0-1,-1 0 1,4-4-1,-4 7-87,0 1-1,-1 0 1,1 0-1,0 0 1,-1-1-1,1 1 1,0 0-1,0 0 0,-1 0 1,1 0-1,0 0 1,0 0-1,-1 0 1,1 0-1,0 1 1,0-1-1,-1 0 1,1 0-1,0 1 1,-1-1-1,1 0 0,0 1 1,-1-1-1,1 1 1,-1-1-1,1 0 1,0 1-1,0 1 1,15 16-89,-15-17 93,9 16-70,0 0-1,-1 0 1,-1 1 0,0 0-1,8 31 1,13 32-2939,-29-81 2964,0 0 0,0 1 0,0-1 0,0 0 1,0 1-1,0-1 0,0 0 0,0 1 0,1-1 1,-1 0-1,0 0 0,0 1 0,0-1 0,0 0 1,1 0-1,-1 1 0,0-1 0,0 0 0,0 0 1,1 1-1,-1-1 0,0 0 0,0 0 0,1 0 0,-1 0 1,0 1-1,1-1 0,-1 0 0,0 0 0,1 0 1,-1 0-1,0 0 0,0 0 0,1 0 0,-1 0 1,0 0-1,1 0 0,-1 0 0,0 0 0,1 0 1,-1 0-1,0 0 0,1 0 0,-1 0 0,0-1 0,0 1 1,1 0-1,-1 0 0,0 0 0,0 0 0,1-1 1,-1 1-1,0 0 0,0 0 0,1-1 0,-1 1 1,0 0-1,0 0 0,0-1 0,0 1 0,1 0 1,-1 0-1,0-1 0,0 1 0,0 0 0,0-1 0,8-19 56,2-59 403,-8 48 550,8-37 1,-8 60-732,0 0 1,1 0 0,-1 1 0,1-1 0,1 1 0,-1-1-1,1 1 1,1 0 0,7-9 0,-12 15-221,1 1-1,-1-1 1,1 0 0,-1 1-1,1-1 1,0 1 0,-1-1-1,1 1 1,0-1 0,-1 1-1,1-1 1,0 1 0,0 0-1,-1-1 1,1 1 0,0 0 0,0 0-1,-1 0 1,1 0 0,0-1-1,0 1 1,0 0 0,-1 0-1,1 0 1,0 1 0,0-1-1,1 0 1,-1 1-9,1 0 0,-1 0 1,1 0-1,-1 0 0,1 0 0,-1 0 0,0 1 1,0-1-1,1 0 0,-1 1 0,0-1 1,1 3-1,4 7-49,-1 0 0,9 25-1,-10-25 89,11 45-81,-13-46-294,0 0 0,1 1 0,0-1 0,1 0 0,0-1 0,9 16 1,-13-24 279,1 0 0,-1 0 0,1-1 0,0 1 0,-1-1 0,1 1 0,0 0 0,-1-1 1,1 1-1,0-1 0,0 1 0,0-1 0,-1 0 0,1 1 0,0-1 0,0 0 1,0 0-1,0 1 0,0-1 0,0 0 0,0 0 0,-1 0 0,1 0 0,0 0 0,0 0 1,0-1-1,0 1 0,0 0 0,0 0 0,0-1 0,-1 1 0,1 0 0,0-1 1,0 1-1,0-1 0,-1 1 0,1-1 0,0 1 0,0-1 0,-1 0 0,2 0 0,26-31 238,-26 29-264,11-12 87,0 0 0,2 0 0,0 2 0,0 0 0,24-15 0,3-4 268,-38 30-38,-1-1 0,0 1 1,1-1-1,-1 0 1,-1 0-1,1 0 1,0-1-1,-1 1 1,0-1-1,3-3 1,-5 6-83,0 21-375,0-11 88,0 1-1,0-1 0,2 1 1,-1-1-1,1 1 1,4 10-1,-6-18 23,1 0 0,0-1-1,-1 1 1,1 0 0,0-1 0,0 1-1,0 0 1,0-1 0,1 1-1,-1-1 1,0 1 0,1-1 0,-1 0-1,1 0 1,-1 0 0,1 0 0,0 0-1,-1 0 1,1 0 0,0 0 0,0 0-1,-1-1 1,1 1 0,0-1 0,0 0-1,0 1 1,0-1 0,0 0-1,0 0 1,0 0 0,-1 0 0,1 0-1,0-1 1,0 1 0,0-1 0,0 1-1,0-1 1,2-1 0,0 0 71,0 0 1,0-1-1,0 0 1,0 0-1,-1 0 1,0 0-1,1 0 1,-1-1 0,0 0-1,0 1 1,-1-1-1,4-7 1,26-55 82,-26 50 56,-1 0 1,0-1-1,-2 1 0,0-1 0,0 0 0,-2 0 0,0-1 0,-1 1 1,0 0-1,-2 0 0,-5-27 0,0 13 402,-2-1-1,-2 1 1,0 1 0,-2 0 0,-19-33-1,26 53-241,3 3-23,-1 0-1,1 1 1,-1-1-1,0 1 1,-1 0-1,0 0 1,0 0-1,0 1 1,0 0-1,-9-7 1,13 15-231,0-1 0,1 0 1,-1 1-1,1-1 0,-1 0 1,1 1-1,0-1 0,0 1 1,0-1-1,0 3 0,0-5-10,2 44 43,2-1 1,2 0-1,2 0 0,2-1 0,16 48 1,-4-20-19,-10-25 6,2 0 1,2-2-1,2 0 0,25 44 1,-43-87-35,0-1 0,0 1 0,0 0 0,0 0 0,0 0 0,0 0 1,0-1-1,0 1 0,0 0 0,0 0 0,0 0 0,0 0 1,0-1-1,0 1 0,0 0 0,0 0 0,0 0 0,1 0 0,-1 0 1,0 0-1,0-1 0,0 1 0,0 0 0,0 0 0,0 0 0,1 0 1,-1 0-1,0 0 0,0 0 0,0 0 0,0 0 0,1 0 0,-1 0 1,0 0-1,0-1 0,0 1 0,0 0 0,1 0 0,-1 0 0,0 0 1,0 1-1,0-1 0,0 0 0,1 0 0,-1 0 0,0 0 0,0 0 1,0 0-1,0 0 0,0 0 0,1 0 0,-1 0 0,0 0 1,0 0-1,0 1 0,0-1 0,0 0 0,1 0 0,0-17 39,-2 16-30,-2-340 436,3 339-426,0 0 0,0 0 0,0 0 0,0 0 0,0 0 0,1 0 0,-1 0 0,1 1 1,-1-1-1,1 0 0,0 0 0,0 1 0,0-1 0,0 0 0,0 1 0,1-3 0,-1 4-17,0-1 1,0 1 0,0-1-1,0 1 1,0-1-1,0 1 1,1 0-1,-1-1 1,0 1-1,0 0 1,0 0 0,0 0-1,0 0 1,0 0-1,0 0 1,1 0-1,-1 0 1,0 1-1,0-1 1,0 0 0,0 1-1,0-1 1,0 0-1,0 1 1,0-1-1,0 1 1,0 0-1,0-1 1,0 1 0,-1 0-1,2 1 1,7 5-26,-1 0-1,-1 1 1,1 0 0,-1 1 0,0-1 0,-1 1 0,0 1 0,-1-1-1,0 1 1,0 0 0,6 20 0,-5-10 5,-1 1 0,0 0 1,-2 0-1,0 0 0,-1 28 1,-2-45-40,1 0 0,-1 0 0,-1 0 0,1 1 0,-1-1 0,0 0 0,1 0 0,-2 0 0,1 0 0,-3 5 0,3-7-18,0-1 0,-1 1 0,0-1 0,1 1 0,-1-1 0,1 0 0,-1 0 0,0 0 0,0 0 0,0 0-1,0 0 1,0 0 0,0-1 0,0 1 0,0-1 0,0 1 0,0-1 0,0 0 0,0 0 0,0 0 0,0 0 0,-3 0-1,4 0-100,-1 0 0,1 0 0,-1 0 0,1 0 0,0 0 0,-1 0 0,1-1 0,-1 1 0,1 0 0,0-1 0,-1 1 0,1-1 0,0 0 0,0 1 0,-1-1 0,1 0 0,0 0 0,0 0 0,0 1 0,0-1 0,-2-3 0,2 3-296,1-1 0,-1 0 0,1 0 0,-1 1 0,1-1 0,-1 0 0,1 0 0,0 0 0,0 0 0,0 1 0,0-1 0,0 0 0,1 0 0,-1 0 0,1 0 0,-1 1 0,1-3 0,9-15-8364</inkml:trace>
  <inkml:trace contextRef="#ctx0" brushRef="#br0" timeOffset="12203.55">8181 384 6563,'0'0'15813,"-3"-10"-14989,-10-29-304,7 29-412,4 14-127,1-3 26,-1 4-7,0 0-1,0 1 1,1-1-1,0 0 1,-1 1-1,2-1 1,-1 1-1,1-1 0,0 0 1,0 1-1,0-1 1,1 1-1,1 5 1,-2-9-77,1 1 0,0-1 1,0 0-1,0 1 0,0-1 1,0 0-1,0 0 0,1 0 1,-1 0-1,1 0 0,-1 0 0,1 0 1,0-1-1,0 1 0,0 0 1,0-1-1,0 1 0,0-1 1,0 0-1,0 0 0,1 0 0,-1 0 1,0 0-1,1 0 0,-1-1 1,0 1-1,1-1 0,-1 0 1,1 0-1,3 0 0,-4 0-1,0 0 0,1 0 1,-1 0-1,0-1 0,0 1 0,0-1 0,0 1 0,0-1 0,0 0 1,0 0-1,0 0 0,0 0 0,-1 0 0,1 0 0,0 0 0,-1-1 1,1 1-1,2-4 0,-1 2 3,-1-1 1,1 0-1,-1-1 1,0 1-1,0 0 1,0-1-1,-1 1 1,2-6-1,0-8 42,0 1 1,-1-1-1,-1-26 0,-1 31-8,1-4 354,-2 0 0,0 0 0,0 1 1,-8-30-1,9 43-230,-1 0 0,0 0 0,0 0 0,0 1 0,0-1 0,0 0 0,-1 1 0,1-1 0,-1 1 0,0-1 0,0 1 0,0 0-1,0-1 1,0 1 0,0 0 0,-1 0 0,1 1 0,0-1 0,-1 1 0,0-1 0,1 1 0,-1 0 0,0 0 0,0 0 0,0 0 0,0 0 0,1 0 0,-1 1 0,0 0 0,0 0 0,0-1 0,0 2 0,-6 0 0,7-1-74,0 1 0,0 0 0,0 0 1,0 0-1,0 1 0,1-1 0,-1 0 0,0 1 0,1-1 0,-1 1 1,1-1-1,0 1 0,0 0 0,-1 0 0,1 0 0,0-1 0,0 1 1,1 0-1,-1 0 0,0 0 0,1 0 0,-1 1 0,1-1 0,-1 0 0,1 3 1,-6 60 76,6-63-74,0 22 41,0 1 1,2-1-1,1 0 0,8 35 0,-9-50-49,1 1-1,0-1 0,1 0 0,0 0 1,0-1-1,1 1 0,0-1 0,1 0 1,-1 0-1,2-1 0,-1 1 0,1-1 1,0-1-1,8 7 0,-11-10-28,0-1 0,-1 1 0,1-1 0,0 0 0,0 0 0,0-1 0,0 1 0,1-1 1,-1 0-1,0 0 0,1 0 0,-1-1 0,0 1 0,1-1 0,-1 0 0,1-1 0,-1 1 0,0-1 0,1 1 0,-1-1 0,0-1 0,1 1 0,-1-1 0,0 1 0,0-1 0,0 0 0,-1-1 0,1 1 1,0-1-1,-1 1 0,1-1 0,-1 0 0,0 0 0,0-1 0,0 1 0,3-6 0,2-4 98,-1-1 0,-1 1 1,0-1-1,0-1 0,-2 1 0,1-1 0,-2 0 1,2-17-1,-1-8 859,-3-75 1,-2 113-888,1-1 0,0 0 0,-1 1-1,1-1 1,-1 1 0,0-1 0,0 1 0,0 0 0,0-1 0,0 1 0,0 0 0,-1 0 0,1-1-1,-3-2 1,3 5-40,1 0 0,0-1-1,-1 1 1,1 0-1,-1-1 1,1 1 0,0 0-1,-1 0 1,1-1 0,-1 1-1,1 0 1,-1 0-1,1 0 1,-1 0 0,1 0-1,-1 0 1,1 0 0,-1 0-1,1 0 1,-1 0-1,1 0 1,-1 0 0,1 0-1,-1 0 1,1 0-1,-1 0 1,0 1-14,0 0-1,0 0 1,0 0 0,0 0-1,0 0 1,0-1-1,1 2 1,-1-1 0,0 0-1,1 0 1,-1 0 0,1 0-1,-1 0 1,1 0-1,-1 3 1,-1 3 16,1 0 0,-1 1 0,1-1 0,1 0 0,0 1 0,0-1 0,0 1 0,1-1 0,0 0 0,0 1 0,1-1 0,0 0 0,0 0 0,1 0 0,0 0 0,0-1 0,5 8 0,-6-10-61,1 0 0,0 0 0,0 0 0,0-1-1,0 1 1,1-1 0,0 0 0,-1 0-1,1 0 1,0-1 0,0 1 0,0-1 0,1 0-1,-1 0 1,0 0 0,1-1 0,0 0-1,-1 0 1,1 0 0,0 0 0,-1-1 0,1 1-1,0-1 1,-1 0 0,1-1 0,0 1 0,0-1-1,6-2 1,-7 1 47,0 0-1,0 0 1,0 0 0,0-1 0,0 1-1,0-1 1,-1 0 0,1 0-1,-1-1 1,0 1 0,0-1-1,0 0 1,-1 1 0,1-1-1,-1 0 1,0-1 0,0 1-1,0 0 1,2-9 0,2-5 45,-1 0 0,-1-1 0,2-28-1,1-68 3202,-6 147-3256,2 1 0,2-1 0,1 1 0,1-1 0,2-1 0,1 1 0,21 45 0,-21-50-1238,-8-7-3599</inkml:trace>
  <inkml:trace contextRef="#ctx0" brushRef="#br0" timeOffset="13284.72">3088 2327 5635,'0'0'14852,"-19"-11"-13590,-58-34-315,73 42-880,1 1 0,-1 0 1,0 1-1,0-1 0,0 1 1,-1-1-1,1 1 0,0 0 1,0 1-1,-1-1 0,1 1 1,0 0-1,-1 0 0,1 0 1,0 1-1,-1-1 0,1 1 1,0 0-1,0 0 0,0 1 1,0-1-1,-8 5 0,4 0-46,0 0-1,0 0 1,1 1-1,0 1 1,0-1-1,-11 17 1,13-18-8,-3 6 1,0 1 0,0 0 1,1 0-1,1 1 0,0 0 1,1 0-1,1 0 0,0 0 1,0 1-1,2 0 1,0 0-1,0 28 0,2-40-24,0 1-1,1 0 0,0 0 0,-1 0 1,1 0-1,1-1 0,-1 1 0,0 0 1,1-1-1,0 1 0,0-1 1,0 0-1,0 0 0,1 0 0,-1 0 1,1 0-1,-1 0 0,1 0 1,0-1-1,0 1 0,1-1 0,-1 0 1,0 0-1,1 0 0,-1-1 0,1 1 1,-1-1-1,1 0 0,6 2 1,-4-2-17,1 1 0,0-1 0,-1-1 0,1 1 0,0-1 0,-1 0 0,1 0 0,0-1 1,-1 0-1,1 0 0,0-1 0,-1 0 0,0 0 0,1 0 0,-1-1 0,0 0 0,6-3 1,-4-1 26,-1 0 1,1 0 0,-1 0 0,-1-1 0,1 0 0,-1 0-1,0-1 1,-1 0 0,0 0 0,-1 0 0,0 0 0,0-1-1,-1 1 1,0-1 0,2-11 0,1-14 64,-2 0-1,-1 0 1,-2-36 0,-1 48 179,-1 1 1,-1 0-1,-1 0 1,-1 1-1,0-1 1,-2 1-1,-1 0 0,0 0 1,-2 0-1,-21-36 1,31 79-150,-2-10-150,2 13 70,1-1 0,1 1 1,2-1-1,0 0 0,1 0 1,2-1-1,10 23 0,-4-14-12,2-1 1,1 0-1,2-1 0,30 38 1,-41-59-251,-1 0 0,2 0 1,-1-1-1,1 0 0,12 7 1,-16-11-343,1-1 0,-1 0 0,1-1 0,0 1 0,0-1 0,0-1 0,0 1 0,0-1 0,0 0 0,0 0 0,10 0 0,14-1-4755</inkml:trace>
  <inkml:trace contextRef="#ctx0" brushRef="#br0" timeOffset="14797.6">3372 2267 8228,'0'0'13843,"-14"-5"-13357,-43-15-233,56 20-247,-1 0 0,1 0-1,-1 1 1,1-1 0,0 0 0,-1 0-1,1 1 1,0-1 0,0 1-1,-1-1 1,1 1 0,0-1-1,0 1 1,0 0 0,0 0-1,-1 0 1,1-1 0,0 1-1,0 0 1,1 0 0,-1 0-1,0 1 1,0-1 0,0 0-1,1 0 1,-1 0 0,1 0-1,-2 3 1,-10 38 118,11-36-106,-2 8 1,0 0 0,1 0-1,1 0 1,1 0 0,-1 0-1,2 0 1,0 0 0,5 22-1,-5-32-45,0 1-1,0-1 1,1 0-1,0 0 1,-1 0 0,2 0-1,-1 0 1,0-1-1,1 1 1,-1-1-1,1 1 1,0-1-1,0 0 1,1 0-1,-1 0 1,0 0 0,1-1-1,0 1 1,0-1-1,-1 0 1,1 0-1,1-1 1,-1 1-1,0-1 1,0 0 0,0 0-1,1 0 1,-1-1-1,0 1 1,9-1-1,-9 0 7,-1 0 1,1 0-1,-1-1 0,1 1 0,-1-1 0,1 0 0,-1 0 1,0 0-1,1 0 0,-1 0 0,0-1 0,0 1 1,0-1-1,0 0 0,0 0 0,0 0 0,3-4 0,-3 2 28,1-1-1,-2 1 0,1 0 0,0-1 0,-1 0 0,0 1 0,0-1 0,-1 0 0,1 0 1,-1 0-1,1-9 0,0 0 217,0 1 1,-1-1-1,-1 0 1,0 0-1,-1 0 0,-1 0 1,0 1-1,0-1 1,-2 1-1,1-1 1,-7-12-1,7 31 341,1 15-505,2 24-79,2-34 24,1 0-1,0 0 1,0 0 0,1 0 0,0-1-1,0 1 1,1-1 0,12 16 0,-14-21-129,0 1 1,0-1-1,1 0 0,0-1 1,-1 1-1,1-1 1,1 1-1,-1-1 1,0 0-1,1-1 1,0 1-1,-1-1 1,1 0-1,0 0 1,0-1-1,0 1 0,0-1 1,0 0-1,7 0 1,-11-1 112,1 0 0,-1 0 0,0-1 1,1 1-1,-1-1 0,1 1 0,-1-1 1,0 1-1,1-1 0,-1 0 0,0 0 0,0 1 1,0-1-1,0 0 0,0 0 0,0 0 0,0-1 1,0 1-1,0 0 0,0 0 0,0 0 0,-1-1 1,1 1-1,0 0 0,-1-1 0,1 1 0,-1 0 1,0-1-1,1 1 0,-1-3 0,2-7-36,-1 1-1,0 0 0,-1-14 0,0 18 44,0-28 577,-1 0 0,-12-66 0,12 99-21,0 6-243,1 19-186,7 36-199,-4-48 59,2 1 0,-1 0 0,2-1 0,0 0-1,0 0 1,16 21 0,-18-29-87,-1 0-1,0 0 0,1 0 1,0-1-1,0 1 0,0-1 1,0 0-1,1 0 1,-1 0-1,1-1 0,-1 0 1,1 0-1,0 0 0,0 0 1,0-1-1,0 0 1,0 0-1,1 0 0,-1 0 1,7-1-1,-10-1 89,0 1-1,1-1 1,-1 0-1,0 0 1,0 0-1,-1 0 1,1 0 0,0-1-1,0 1 1,0 0-1,-1-1 1,1 0-1,-1 1 1,1-1 0,-1 0-1,0 0 1,0 0-1,1 1 1,-1-1-1,-1 0 1,1-1-1,0 1 1,1-3 0,1-5 31,0 0 1,-1 0-1,3-18 1,-3 2 544,0-1 0,-2 1 0,-4-34 0,0 46 388,2 18-554,-1 25-429,3-16 44,1 1 0,0-1 0,0 0-1,1 0 1,1 0 0,1-1 0,7 21 0,-9-28-73,0-1 0,0 0 0,1 0 0,-1 0 1,1 0-1,0 0 0,0-1 0,1 1 0,-1-1 0,0 0 1,1 0-1,0 0 0,0 0 0,0-1 0,0 1 1,0-1-1,1 0 0,-1 0 0,1-1 0,-1 1 0,1-1 1,0 0-1,-1-1 0,9 2 0,-9-2 40,-1 0 0,0 0 0,0 1 0,0-2 0,0 1 0,0 0-1,0-1 1,0 1 0,0-1 0,0 0 0,0 0 0,0 0 0,0 0 0,0-1 0,0 1 0,-1-1-1,1 0 1,-1 0 0,1 1 0,-1-2 0,0 1 0,1 0 0,-1 0 0,0-1 0,-1 1 0,1-1 0,0 0-1,-1 1 1,1-1 0,-1 0 0,1-3 0,9-18-36,-1-1 1,8-31-1,-15 45 145,-1-1 0,0 1 0,0 0-1,-1-1 1,-1 1 0,0-1 0,-3-20-1,2 29-47,0 1 1,0-1-1,0 1 0,-1-1 0,1 1 0,-1 0 0,1 0 1,-1-1-1,0 1 0,0 0 0,0 0 0,0 1 0,0-1 0,0 0 1,-1 1-1,1-1 0,0 1 0,-1 0 0,0 0 0,1 0 1,-1 0-1,1 0 0,-1 1 0,0-1 0,0 1 0,1-1 1,-1 1-1,-3 0 0,5 1-39,1 0 0,-1 0-1,0-1 1,1 1 0,-1 0 0,1 0 0,-1 0 0,1 0 0,-1 0 0,1 0 0,0 0 0,-1 0 0,1 0-1,0 0 1,0 0 0,0 0 0,0 0 0,0 0 0,0 0 0,0 0 0,0 0 0,0 0 0,0 0-1,1 1 1,-1 3-7,0 0 1,1 1 0,0-1 0,0 1 0,0-1 1,1 0-1,-1 0 0,1 1 0,0-1 0,1 0 1,0 0-1,-1-1 0,1 1 0,1-1 0,-1 1 0,1-1 1,0 0-1,0 0 0,0-1 0,8 6 0,-6-4-99,1-1 0,0 0 0,0 0 0,0-1 0,1 0 0,-1 0 0,1 0 0,-1-1 0,1-1 0,0 1 0,0-1 0,0-1 0,12 1 0,-19-2 107,1 1-1,0-1 1,-1 1-1,1-1 1,0 0 0,-1 0-1,1 0 1,-1 0-1,1 0 1,-1 0 0,0 0-1,0 0 1,1 0-1,-1-1 1,0 1 0,0 0-1,0-1 1,0 1-1,0-1 1,0 0 0,-1 1-1,1-1 1,-1 1-1,1-1 1,-1 0 0,1 0-1,-1 1 1,0-3-1,5-54 259,-5 54-220,0-120 2357,9 131-2456,6 16 70,21 51 0,-3-6-232,-28-57 4,-4-8 121,0 0-1,0 0 0,1 0 0,-1 0 1,1 0-1,-1-1 0,1 1 1,0-1-1,0 1 0,0-1 0,0 0 1,1 1-1,-1-1 0,4 2 1,-5-5 100,0-1 1,0 1-1,0 0 1,0-1-1,0 1 1,0-1 0,0 1-1,0-1 1,-1 0-1,1 1 1,0-1-1,-1 0 1,0 0 0,1 1-1,-1-1 1,0 0-1,0-2 1,0 2 2,2-21 157,-1-1 0,-3-33 1,0 36 185,2 1 0,0-1 0,5-35 0,-5 55-338,0 0 0,0 0 0,0 0 0,0-1 0,0 1 0,1 0 0,-1 0 0,0 0 0,1-1-1,-1 1 1,1 0 0,-1 0 0,1 0 0,-1 0 0,1 0 0,0 0 0,0 0 0,-1 0-1,1 0 1,0 1 0,0-1 0,0 0 0,0 0 0,0 1 0,0-1 0,0 0 0,0 1-1,0-1 1,1 1 0,-1 0 0,0-1 0,0 1 0,0 0 0,1 0 0,-1 0 0,0-1-1,0 1 1,0 1 0,1-1 0,-1 0 0,0 0 0,2 1 0,1 0-18,0 1 0,0 0 0,0 0 0,-1 1 0,1-1 0,-1 0 0,1 1-1,-1 0 1,0 0 0,4 5 0,4 8-12,0 0 0,-2 0 0,12 28 0,9 13-2317,-29-54 1958,7 9-1872,1-8-2933,6-3-4622</inkml:trace>
  <inkml:trace contextRef="#ctx0" brushRef="#br0" timeOffset="15076.91">4879 1765 14919,'0'0'10148,"1"9"-10094,9 33 121,2 0 1,2-1-1,1 0 0,24 44 1,13 36-1112,-41-96-1231,-5-14-4131</inkml:trace>
  <inkml:trace contextRef="#ctx0" brushRef="#br0" timeOffset="15609.18">4834 2015 3794,'0'0'15938,"0"0"-15930,0-1 1,0 1 0,-1 0 0,1-1 0,0 1-1,0 0 1,0-1 0,0 1 0,0 0 0,0-1-1,0 1 1,0 0 0,0-1 0,0 1-1,1 0 1,-1-1 0,0 1 0,0 0 0,0-1-1,0 1 1,0 0 0,1 0 0,-1-1 0,0 1-1,0 0 1,0-1 0,1 1 0,-1 0-1,0 0 1,0 0 0,1-1 0,-1 1 0,0 0-1,1 0 1,-1 0 0,0 0 0,1-1 0,-1 1-1,0 0 1,1 0 0,7-2 15,0 1-1,0 0 1,0 0 0,0 1-1,0 0 1,13 2 0,8-1-62,-12-1-279,1-1 1,0-1-1,0 0 1,-1-2-1,24-6 1,-35 8 241,0 0 1,0 0-1,0-1 0,-1 0 1,1 0-1,-1 0 1,1-1-1,-1 1 1,0-1-1,0-1 0,-1 1 1,1-1-1,-1 0 1,0 0-1,0 0 0,-1 0 1,0 0-1,5-10 1,-7 8 1130,1-1 0,-1 0 0,0 0 0,-1-13 0,0 12 2061,-1 36-3028,1-16-115,-1 10 74,2-1 0,0 1 1,1 0-1,6 21 0,-7-36-114,1-1-1,0 1 1,0-1-1,0 0 1,1 1-1,-1-1 1,1 0-1,1-1 1,-1 1-1,1 0 1,0-1-1,0 0 1,0 0-1,0 0 1,1-1-1,-1 1 1,1-1-1,0 0 1,9 4-1,-12-6 6,0 0 0,1 0-1,-1 0 1,0 0 0,1 0 0,-1-1 0,1 1-1,-1-1 1,0 0 0,1 0 0,-1 1-1,1-2 1,-1 1 0,1 0 0,-1 0 0,1-1-1,-1 1 1,0-1 0,1 0 0,-1 0 0,5-2-1,-5 1 42,1-1-1,-1 1 0,0-1 0,1 1 0,-1-1 1,0 0-1,0 0 0,-1 0 0,1 0 1,-1 0-1,1 0 0,-1 0 0,1-7 0,1-6 60,0 1 0,-2-1-1,0 1 1,-1-1 0,-3-28-1,2 38-4,0 1-1,0 0 0,-1 0 1,0 0-1,0 0 1,0 0-1,-1 0 1,1 0-1,-1 1 1,0-1-1,-1 1 0,1 0 1,-1 0-1,0 0 1,0 0-1,-8-5 1,8 6-38,0 1 1,0-1 0,0 1-1,0 0 1,0 1 0,0-1-1,0 1 1,-1-1 0,1 1 0,-1 0-1,1 1 1,-1-1 0,1 1-1,-1 0 1,1 0 0,-1 0-1,1 1 1,-1 0 0,1 0-1,-9 2 1,11-2-99,0 1 1,0-1-1,0 1 0,-1-1 0,2 1 1,-1 0-1,0 0 0,0 0 0,0 0 1,1 0-1,0 0 0,-1 0 0,1 1 1,0-1-1,0 0 0,0 1 0,0-1 1,0 1-1,0 4 0,0-2-719,0 0 0,0 0-1,1 0 1,0 0 0,0 0 0,0-1-1,1 1 1,-1 0 0,4 9 0,11 12-9115</inkml:trace>
  <inkml:trace contextRef="#ctx0" brushRef="#br0" timeOffset="16076.34">5780 1723 11957,'0'0'12966,"1"8"-12835,0 4-91,0 0 0,2 0-1,-1 0 1,2 0 0,8 23 0,35 60 165,-28-61-94,16 44 1,-34-197 323,-12 10-234,0-26 977,22 157-1309,-4-12 121,30 62 19,-19-36-1131,0-1 0,37 49 1,-34-64-2134,-2-14-3418,-6-6-2571</inkml:trace>
  <inkml:trace contextRef="#ctx0" brushRef="#br0" timeOffset="16557.16">6160 1656 9748,'0'0'13263,"-4"-2"-13130,4 1-130,-1 1 1,0 0-1,1-1 1,-1 1-1,0 0 1,0 0-1,1-1 1,-1 1-1,0 0 1,1 0-1,-1 0 1,0 0-1,0 0 1,1 0-1,-1 0 1,0 0-1,0 0 1,1 0-1,-1 1 1,0-1-1,0 0 1,1 0-1,-1 1 1,0-1-1,1 0 1,-1 1-1,1-1 1,-1 1-1,0-1 1,1 1-1,-1-1 1,1 1-1,-1-1 1,1 1-1,-1-1 1,1 1-1,0 0 1,-1-1-1,1 1 1,0 0-1,-1-1 1,1 2-1,-8 42 74,7-34-64,-1 68 168,2-77-185,0-1-1,1 1 0,-1 0 1,0-1-1,1 1 0,-1 0 1,1-1-1,-1 1 0,1 0 1,-1-1-1,1 1 1,-1-1-1,1 1 0,0-1 1,-1 1-1,1-1 0,-1 0 1,1 1-1,0-1 0,0 0 1,-1 1-1,1-1 0,0 0 1,0 0-1,-1 0 0,1 0 1,0 1-1,0-1 0,-1 0 1,1 0-1,0-1 0,0 1 1,0 0-1,-1 0 0,1 0 1,1-1-1,1 1-14,0 0 0,-1-1 1,1 0-1,0 1 0,0-1 0,-1 0 1,1 0-1,0 0 0,4-3 0,-3-1-2,1 0-1,-1 0 1,0 0 0,-1-1-1,1 1 1,-1-1-1,0 0 1,-1 0-1,0 0 1,1 0-1,-2 0 1,1-1 0,-1 1-1,1-7 1,0-6 107,-1 1 0,-1-1 1,-3-31-1,2 47-17,1 0-1,-1 0 0,1-1 1,-1 1-1,0 0 0,0 0 1,-1 0-1,1 0 0,0 0 1,-1 0-1,0 0 0,0 1 1,0-1-1,0 0 0,0 1 1,0 0-1,-1-1 0,1 1 1,-1 0-1,0 0 0,1 1 1,-1-1-1,0 0 0,0 1 1,0 0-1,0 0 0,0 0 1,-1 0-1,1 0 0,-7 0 1,9 1-68,0 0 0,0 0 0,0 1 0,0-1 0,-1 0 0,1 1 0,0-1 0,0 1 0,0-1 0,0 1 0,0-1 0,0 1 0,0 0 0,0 0 0,1-1 0,-1 1 0,0 0 0,0 0 0,0 0 0,1 0 0,-1 0 0,1 0 0,-1 0 0,1 0 0,-1 2 0,-9 31-5,10-31 6,-4 24 13,0 1 0,2 0 0,2 0 0,0-1 0,6 42 0,-4-62-60,0 0-1,0 1 0,0-1 1,1 0-1,0 0 0,0 0 1,1 0-1,0-1 0,0 1 1,1-1-1,-1 0 0,1-1 1,1 1-1,-1-1 0,1 0 1,0 0-1,12 7 0,-11-7-349,1-2-1,-1 1 0,1-1 0,0 0 0,1 0 0,-1-1 0,0 0 0,1-1 0,15 2 0,-18-3-163,0 1 0,0-1-1,0 0 1,0 0 0,0-1 0,0 0-1,-1 0 1,1 0 0,0-1-1,0 0 1,-1 0 0,1 0-1,-1-1 1,0 0 0,0 0-1,0 0 1,0 0 0,0-1-1,0 0 1,-1 0 0,0 0-1,4-6 1,17-23-3400</inkml:trace>
  <inkml:trace contextRef="#ctx0" brushRef="#br0" timeOffset="18474.88">6525 1676 3073,'0'0'10261,"0"-19"-6590,-2-60-848,1 76-2664,1 1 0,0-1 1,-1 1-1,0-1 0,0 1 0,1-1 1,-2 1-1,1-1 0,0 1 0,0 0 1,-1 0-1,1 0 0,-1 0 1,0 0-1,1 0 0,-1 0 0,0 0 1,0 1-1,0-1 0,0 1 0,-1-1 1,1 1-1,0 0 0,-1 0 1,1 0-1,-1 0 0,-3-1 0,3 1-103,0 1-1,0-1 0,0 1 0,0 0 1,0-1-1,0 2 0,0-1 0,-1 0 1,1 0-1,0 1 0,0 0 0,0 0 1,0-1-1,1 2 0,-1-1 0,0 0 0,0 1 1,-4 2-1,4 0-47,0-1 0,1 1 0,-1 0 0,1 0 1,-1 0-1,1 1 0,0-1 0,1 0 0,-1 1 0,1-1 0,0 1 1,0 0-1,0 7 0,-1 11 18,3 35 1,-1-36 19,1-12-109,0 0-1,1 0 1,0 0 0,1 0-1,0-1 1,0 1-1,1-1 1,0 1-1,10 14 1,-11-19-44,0-1 0,0-1 0,0 1-1,0 0 1,1-1 0,0 0 0,-1 0 0,1 0 0,0 0 0,6 3-1,-7-5 39,-1 0-1,1 0 0,0 0 1,0 0-1,0-1 0,0 1 0,1-1 1,-1 0-1,0 0 0,0 0 0,0 0 1,0 0-1,0-1 0,0 1 1,0-1-1,0 0 0,4-2 0,-3 1 66,-1 0 1,0-1-1,0 1 0,0-1 0,0 0 0,0 0 0,-1 0 0,1 0 1,-1-1-1,0 1 0,0-1 0,0 1 0,0-1 0,-1 0 0,1 1 0,-1-1 1,1-7-1,2-5 191,0-1-1,1-32 1,-4 34 70,1-14 742,-2 1 1,-3-38-1,-2 55-384,5 11-610,0 1 1,0-1 0,0 0-1,0 0 1,0 0 0,0 0 0,0 1-1,0-1 1,0 0 0,0 0-1,0 0 1,0 0 0,0 1 0,0-1-1,0 0 1,-1 0 0,1 0-1,0 0 1,0 0 0,0 0 0,0 1-1,0-1 1,0 0 0,0 0-1,0 0 1,-1 0 0,1 0 0,0 0-1,0 0 1,0 0 0,0 0-1,0 0 1,-1 1 0,1-1 0,0 0-1,0 0 1,0 0 0,0 0-1,-1 0 1,1 0 0,0 0 0,0 0-1,0 0 1,0 0 0,-1 0-1,1 0 1,0-1 0,0 1 0,0 0-1,0 0 1,0 0 0,-1 0-1,1 0 1,0 0 0,0 0 0,0 0-1,0 0 1,0 0 0,0-1-1,-1 1 1,1 0 0,0 0 0,0 0-1,0 0 1,0 0 0,0-1-1,0 1 1,-3 19-23,2-1 0,0 1 0,3 28-1,-1-16 58,-1-20-188,1-1 0,0 1 0,1 0 0,0-1-1,0 1 1,1-1 0,1 1 0,0-1 0,0 0 0,1-1 0,0 1 0,1-1 0,12 16 0,-16-23 83,-1 0 1,1-1 0,0 1-1,0-1 1,0 1-1,0-1 1,0 0 0,0 0-1,0 0 1,0 0-1,0 0 1,0 0 0,1-1-1,-1 1 1,0-1-1,1 1 1,-1-1 0,0 0-1,1 0 1,-1 0-1,0 0 1,1-1 0,-1 1-1,0-1 1,1 1-1,-1-1 1,4-1 0,-3 0 41,1 0 0,0-1 1,-1 1-1,0-1 1,1 1-1,-1-1 0,0 0 1,0 0-1,-1-1 1,1 1-1,-1 0 0,1-1 1,-1 0-1,2-4 1,1-7 30,0 0 1,0 0 0,-1-1 0,-1 1 0,1-27-1,-2 2 311,-4-43 1,1 78-170,0-1 1,0 1-1,-1-1 1,0 1 0,0 0-1,0 0 1,-6-10 0,7 13-118,0 1 0,1-1 1,-1 1-1,0-1 1,0 1-1,0-1 0,0 1 1,-1 0-1,1 0 0,0-1 1,-1 1-1,1 0 1,0 0-1,-1 0 0,0 0 1,1 0-1,-1 1 0,1-1 1,-1 0-1,0 1 0,1 0 1,-1-1-1,0 1 1,0 0-1,1-1 0,-1 1 1,0 0-1,0 1 0,-2-1 1,4 0-35,-1 1 1,0-1-1,1 1 0,-1 0 1,1-1-1,-1 1 1,0 0-1,1-1 0,0 1 1,-1 0-1,1-1 1,-1 1-1,1 0 1,0 0-1,-1 0 0,1-1 1,0 1-1,0 0 1,0 0-1,0 0 0,0 0 1,0 0-1,-1 25-30,1-20 20,0 0-83,0 0 1,0 0-1,1 0 1,0 0 0,0 0-1,0 0 1,1 0-1,0-1 1,0 1-1,0 0 1,1-1-1,0 0 1,0 1-1,0-1 1,1 0 0,-1-1-1,1 1 1,0-1-1,1 1 1,-1-1-1,1-1 1,0 1-1,0 0 1,0-1 0,0 0-1,0-1 1,1 1-1,0-1 1,-1 0-1,1 0 1,0-1-1,0 1 1,0-1-1,9 0 1,-13-1 42,1 0 0,0 0 0,0-1 0,-1 1 0,1-1 0,0 0 0,-1 1 0,1-1 0,-1 0 0,1-1 0,-1 1 0,1 0 0,-1-1 0,0 1 0,0-1 0,4-3 0,-2 1 28,-1-1 0,0 1 0,0 0 0,0-1 0,-1 0 0,1 0 0,-1 0 0,2-6 0,1-8 461,0-1-1,-2 0 1,2-31-1,-5 50-395,0-47 2061,-1 43-870,-1 31-1160,1 9-419,1 0-1,7 51 0,-5-76 242,0 0 0,0 0-1,1 0 1,0 0-1,0 0 1,1-1-1,1 1 1,0-1 0,0 0-1,0-1 1,1 1-1,1-1 1,7 8-1,-13-15 39,1 1 0,0-1 1,0 1-1,0-1 0,0 0 0,0 1 0,0-1 0,0 0 0,0 0 0,0-1 0,1 1 0,-1 0 0,0-1 0,1 0 0,-1 1 0,0-1 0,1 0 0,-1 0 0,0 0 0,1 0 0,-1-1 0,0 1 1,1-1-1,-1 1 0,0-1 0,0 0 0,1 0 0,-1 0 0,0 0 0,0 0 0,0-1 0,0 1 0,0 0 0,-1-1 0,1 0 0,0 1 0,-1-1 0,1 0 0,-1 0 0,1 0 0,0-2 0,5-12 141,-1 0-1,0 0 0,-1-1 0,-1 0 0,3-33 0,-2-88 2972,-5 107-1921,-17 32-924,15 2-226,0 0-1,0 1 1,1-1-1,-1 0 1,1 0-1,0 1 1,0-1-1,0 1 1,0-1-1,1 1 1,0-1-1,-1 1 1,2 5-1,3 48-1021,-4-55 995,1 0 0,-1-1 1,1 1-1,-1-1 1,1 1-1,0-1 0,0 1 1,0-1-1,0 1 0,0-1 1,0 0-1,0 0 1,1 1-1,-1-1 0,0 0 1,1 0-1,-1 0 1,1-1-1,-1 1 0,1 0 1,-1 0-1,1-1 0,-1 1 1,1-1-1,0 1 1,-1-1-1,1 0 0,0 0 1,2 0-1,-2 0 28,0 0 0,0 0 0,0 0 1,0 0-1,0 0 0,0-1 0,0 1 0,0-1 0,0 0 0,-1 1 0,1-1 0,0 0 0,0 0 1,-1 0-1,1 0 0,0-1 0,-1 1 0,1 0 0,-1-1 0,0 1 0,1-1 0,-1 1 0,0-1 1,1-2-1,2-4 28,-2-1 0,1 0-1,-1 0 1,-1 0 0,0 0 0,0 0 0,-1-16 0,0 19 122,0-1 1,-1 0-1,0 1 1,0-1-1,0 1 1,-1-1-1,0 1 1,0 0-1,-1 0 0,1 0 1,-6-7-1,5 9 32,0 1 0,0 0 0,-1 0-1,1 0 1,-1 0 0,0 0 0,-8-3-1,11 5-138,0 1-1,0-1 0,-1 0 0,1 1 0,0-1 0,-1 1 0,1 0 0,0-1 0,-1 1 0,1 0 0,0 0 0,-1 0 0,1 0 0,0 0 0,-1 0 0,1 0 0,0 0 0,-1 0 0,1 1 1,0-1-1,-1 1 0,1-1 0,0 1 0,0-1 0,-1 1 0,1 0 0,0-1 0,0 1 0,0 0 0,0 0 0,0 0 0,-1 1 0,-1 5-24,0-1 0,0 1-1,1-1 1,0 1 0,0 0 0,0 0 0,1 0-1,0 0 1,1 13 0,3 67 28,-1-74-43,1 0 0,0-1-1,1 0 1,0 1 0,1-1-1,1-1 1,-1 1-1,2-1 1,12 17 0,-15-22-89,0-1 1,1 0 0,-1-1 0,1 1 0,1-1-1,-1 0 1,0 0 0,1 0 0,7 3 0,-9-6 5,-1 1 0,1-1 0,0 0 0,0 0 0,0-1 1,0 1-1,0-1 0,0 1 0,0-1 0,0-1 0,0 1 1,0 0-1,0-1 0,0 0 0,-1 0 0,7-2 0,-8 1 89,1 1-1,0-1 0,-1 0 0,0 0 0,1-1 0,-1 1 0,0 0 0,0-1 0,0 1 1,0-1-1,-1 0 0,1 1 0,-1-1 0,1 0 0,-1 0 0,0 0 0,0 0 0,1-5 1,1-7 29,0 0 1,1-23-1,-4 38-11,3-106 1144,-3 95-778,-1 0 0,-1 0 0,1 0 0,-2 0 0,1 0 1,-2 0-1,-5-13 0,9 24-364,0 0 1,0 0-1,0 0 0,0 0 1,0 0-1,0 0 1,0 0-1,-1 0 0,1 0 1,0 0-1,0 0 1,0 0-1,0 0 0,0 0 1,0 0-1,0 0 1,0 0-1,0 0 0,0 0 1,0 0-1,0 0 1,0 0-1,0 0 0,0 0 1,0 0-1,0 0 1,-1 0-1,1 0 0,0 0 1,0 0-1,0 0 1,0 0-1,0 0 0,0 0 1,0 0-1,0 0 0,0 0 1,0 0-1,0 0 1,0 0-1,0 0 0,0 0 1,0 0-1,0 0 1,0 0-1,0 0 0,-1 0 1,1 0-1,0 0 1,0 0-1,0 0 0,0 0 1,0-1-1,0 12 264,4 15 41,9 1-405,0 0 1,2-1 0,23 30 0,22 40-418,-60-95 496,4 5-195,-1-1 0,0 1 0,-1 0 0,1 0 0,-1 0 0,0 0 0,0 0 0,-1 0 0,0 1 1,0-1-1,-1 0 0,0 10 0,0-15 184,-1 0 1,0 0 0,1-1-1,-1 1 1,0 0-1,0-1 1,0 1 0,0 0-1,0-1 1,0 0-1,0 1 1,0-1 0,0 1-1,0-1 1,0 0-1,0 0 1,0 0 0,0 1-1,0-1 1,0 0-1,0 0 1,0 0 0,-2-1-1,-33 0-142,30 1 123,3-1 49,-1 1 1,1-1 0,0 0-1,-1 0 1,1 0 0,0-1-1,0 1 1,0-1-1,0 1 1,0-1 0,0 0-1,1 0 1,-1-1 0,1 1-1,-1 0 1,1-1-1,-3-3 1,-5-8 275,1 0 0,-11-20-1,8 12 526,10 46-549,2-18-273,0-1 0,1 0 0,-1 0 0,1 0 0,0 0 0,1 0 0,-1 0 0,1 0 0,0 0 0,0-1 0,1 1 1,-1-1-1,1 1 0,0-1 0,5 5 0,-5-6 7,0 0 0,0-1 1,0 1-1,0-1 0,1 0 0,-1 0 1,1 0-1,-1 0 0,1-1 0,0 1 1,0-1-1,0 0 0,0 0 0,0 0 1,0-1-1,0 0 0,0 1 0,0-1 1,0-1-1,7 0 0,-7 0 18,0-1 0,0 0 0,0 0 0,-1 0-1,1 0 1,0 0 0,-1-1 0,0 1 0,1-1 0,-1 0 0,0 0 0,-1 0 0,1 0-1,0-1 1,-1 1 0,3-6 0,5-9 51,0 0 1,7-20-1,-10 19 54,-1-1 0,0 0 0,-1 0 0,3-39 0,-4-83 568,-4 126-614,0-13 127,-6-40 0,5 60-62,0 0 0,-1 0 1,-1 0-1,0 0 0,0 0 0,0 0 0,-1 1 1,-7-11-1,11 18-120,0 1 1,0 0 0,0-1-1,-1 1 1,1 0-1,0-1 1,0 1-1,0 0 1,0-1 0,0 1-1,-1 0 1,1 0-1,0-1 1,0 1-1,-1 0 1,1-1 0,0 1-1,-1 0 1,1 0-1,0 0 1,0-1-1,-1 1 1,1 0 0,0 0-1,-1 0 1,1 0-1,-1 0 1,1 0-1,0 0 1,-1 0 0,1-1-1,0 1 1,-1 0-1,1 1 1,0-1 0,-1 0-1,1 0 1,-1 0-1,1 0 1,0 0-1,-1 0 1,1 0 0,0 0-1,-1 1 1,1-1-1,0 0 1,0 0-1,-1 0 1,1 1 0,0-1-1,-1 0 1,1 0-1,0 1 1,0-1-1,0 0 1,-1 1 0,1 0-1,-6 21-71,4-4 60,2 1 0,0 0 0,1 0 0,1 0 0,0 0-1,2-1 1,0 1 0,1-1 0,1 0 0,0 0 0,18 31 0,2 7-193,2 3-1018,49 78 1,-76-156-9490,-5-14-1049</inkml:trace>
  <inkml:trace contextRef="#ctx0" brushRef="#br0" timeOffset="18629.14">7462 1389 7892,'0'0'15639,"49"-15"-15527,2 30-96,17 2-16,29-6-817,28-6-3408,14-5-7605</inkml:trace>
  <inkml:trace contextRef="#ctx0" brushRef="#br0" timeOffset="19967.08">7989 1483 2657,'0'0'13065,"3"-5"-11315,11-14-325,-10 14 210,4 13-1152,-6-4-471,0 2 12,1 0 0,0 0 0,0-1-1,0 1 1,7 8 0,-8-12-16,0-1 0,1 1-1,-1 0 1,0-1 0,1 1 0,-1-1 0,1 0 0,-1 1-1,1-1 1,0 0 0,-1-1 0,1 1 0,0 0 0,0-1-1,-1 0 1,6 0 0,-2 1 2,1-1-1,-1 0 1,1 0-1,0-1 1,-1 0-1,1 0 1,-1 0-1,0-1 1,0 0-1,1 0 1,-1-1-1,0 0 1,-1 0-1,1 0 1,0-1-1,-1 1 1,0-1-1,0-1 1,0 1-1,0-1 1,-1 0-1,0 0 1,0 0-1,3-6 1,-1 2-15,-1-1 1,0 1 0,-1-1 0,0 0-1,0-1 1,-1 1 0,-1-1 0,3-15-1,-3-3 60,-1-55 1,-2 80-5,1 0 0,-1 0 0,1 1 0,-1-1 1,0 0-1,-1 1 0,-1-5 0,3 8-37,0-1-1,-1 0 1,1 0-1,0 1 1,-1-1-1,1 0 1,-1 1-1,1-1 1,-1 0-1,1 1 1,-1-1-1,1 1 1,-1-1-1,0 1 1,1-1-1,-1 1 1,0 0-1,1-1 1,-1 1-1,0 0 1,0-1-1,1 1 1,-1 0-1,0 0 1,0 0-1,0 0 1,1 0-1,-1 0 1,0 0-1,0 0 1,0 0-1,1 0 1,-1 0-1,0 0 1,0 0-1,1 1 1,-1-1-1,0 0 1,0 1-1,0 0 1,-1 0-17,1 0 1,0 0 0,0 1 0,-1-1-1,1 0 1,0 1 0,0-1 0,0 1-1,1 0 1,-1-1 0,0 1 0,0-1-1,1 1 1,-1 0 0,1 0 0,0-1-1,0 1 1,-1 2 0,0 39-37,1-32 35,0-7 6,1 0-1,0 1 0,-1-1 1,1 0-1,1 1 0,-1-1 1,1 0-1,-1 0 1,1 0-1,0 0 0,1-1 1,-1 1-1,1 0 0,-1-1 1,1 0-1,0 1 0,0-1 1,1 0-1,-1-1 0,1 1 1,-1-1-1,1 1 1,0-1-1,0 0 0,0 0 1,0-1-1,0 1 0,6 0 1,2 2 2,0-1 1,0-1 0,1 0 0,-1 0 0,1-2 0,0 1-1,-1-2 1,24-2 0,-34 2 1,1 0 0,-1 1-1,0-1 1,0 0 0,0 0 0,-1 0 0,1-1 0,0 1-1,0 0 1,0-1 0,-1 1 0,1-1 0,-1 1 0,1-1-1,-1 0 1,0 0 0,0 0 0,0 0 0,0 0 0,0 0-1,0 0 1,0 0 0,0 0 0,-1 0 0,1 0-1,-1-4 1,2-7 96,-1 0 1,0-1-1,-2-17 0,1 14 170,0-47 1179,16 70-1526,-2 8-5,0 0 0,-1 2-1,0-1 1,-1 2-1,-1-1 1,12 25 0,2 1-1049,-24-41 1112,-1-1 0,0 1-1,0-1 1,0 1 0,1 0 0,-1-1 0,0 1-1,1-1 1,-1 1 0,0-1 0,1 1 0,-1-1 0,1 1-1,-1-1 1,1 0 0,-1 1 0,1-1 0,-1 1 0,1-1-1,-1 0 1,1 0 0,-1 1 0,1-1 0,0 0-1,-1 0 1,1 0 0,-1 0 0,1 1 0,0-1 0,-1 0-1,1 0 1,0 0 0,-1 0 0,1-1 0,-1 1-1,1 0 1,0 0 0,-1 0 0,1 0 0,-1-1 0,1 1-1,0 0 1,-1 0 0,1-1 0,-1 1 0,1-1-1,-1 1 1,1 0 0,-1-1 0,0 1 0,1-1 0,-1 1-1,1-1 1,-1 0 0,17-34 178,-16 31-199,6-17 346,6-39 0,-10 42 62,1 1 0,0-1 1,10-23-1,-14 41-361,0-1 0,0 1 1,0-1-1,0 1 0,0-1 0,0 1 0,1 0 0,-1-1 1,0 1-1,0-1 0,0 1 0,0 0 0,1-1 0,-1 1 0,0 0 1,0-1-1,1 1 0,-1 0 0,0-1 0,1 1 0,-1 0 1,0-1-1,1 1 0,-1 0 0,0 0 0,1 0 0,-1-1 0,1 1 1,-1 0-1,0 0 0,1 0 0,-1 0 0,1 0 0,-1 0 0,1 0 1,-1 0-1,0 0 0,1 0 0,-1 0 0,1 0 0,-1 0 1,1 0-1,-1 0 0,0 0 0,1 0 0,-1 1 0,1-1 0,-1 0 1,0 0-1,1 0 0,-1 1 0,0-1 0,1 0 0,-1 0 1,0 1-1,1-1 0,-1 0 0,0 1 0,0-1 0,1 1 0,-1-1 1,0 0-1,0 1 0,0-1 0,0 0 0,1 1 0,-1 0 0,13 34-214,-11-30 276,1 6 0,1 1-125,0 0 0,1-1 1,0 1-1,1-1 0,9 14 0,-14-23 35,1 1-1,0-1 1,0 0-1,0 0 1,0 0-1,1 0 1,-1 0-1,0-1 1,1 1 0,-1-1-1,1 1 1,0-1-1,-1 0 1,1 0-1,0 0 1,0-1-1,0 1 1,0-1 0,-1 1-1,1-1 1,0 0-1,0 0 1,0 0-1,0 0 1,0-1-1,0 1 1,0-1-1,4-2 1,-4 2 19,-1 0 0,0-1 0,1 1 0,-1-1 0,0 1 0,0-1 0,0 0 0,0 0 0,0 0 0,-1 0 0,1-1 0,-1 1 0,1 0 0,-1-1 0,0 1 0,0-1 0,0 1 0,0-1 0,1-5 0,1-4 0,0-1 0,1-23 0,-2 11 66,-2 1 0,0 0 0,-1 0 0,-2 0 0,0 0 0,-2 0 0,-1 1 0,0 0 0,-2 0 0,-14-30 0,16 38 58,5 11-47,-1 0 0,1 0 0,-1 0 0,0 0 0,0 0 0,0 0 0,-1 0 0,1 1 0,-1-1 0,0 1 0,-6-6 0,8 10-77,0 0 0,1-1-1,-1 1 1,1 0 0,-1 0 0,1 0-1,-1 0 1,1 0 0,0 0 0,-1-1-1,1 1 1,0 0 0,0 0 0,0 0-1,0 0 1,0 0 0,0 0 0,0 0-1,0 0 1,0 0 0,1 2-1,-1-1-12,0 15 10,1-1 0,1 1 0,0-1-1,1 0 1,1 0 0,1 0 0,0 0-1,13 25 1,11 26 50,-12-26-356,2-1 0,37 60 0,-56-100 224,0 0 0,0 0 0,0 0 0,0 1 0,0-1 1,0 0-1,1 0 0,-1 0 0,0 1 0,0-1 0,0 0 0,0 0 1,0 0-1,0 0 0,0 1 0,0-1 0,1 0 0,-1 0 0,0 0 1,0 0-1,0 1 0,0-1 0,1 0 0,-1 0 0,0 0 1,0 0-1,0 0 0,1 0 0,-1 0 0,0 0 0,0 0 0,0 0 1,1 0-1,-1 1 0,0-1 0,0 0 0,0 0 0,1 0 0,-1-1 1,0 1-1,0 0 0,0 0 0,1 0 0,-1 0 0,1-11-4121,-1-13-2589</inkml:trace>
  <inkml:trace contextRef="#ctx0" brushRef="#br0" timeOffset="21942.46">8869 1076 3570,'0'0'15727,"-2"-4"-15084,-5-11-527,8 15-113,-1 0 0,0 0 0,0-1-1,0 1 1,0 0 0,0 0 0,0-1 0,0 1 0,0 0 0,0 0-1,0 0 1,0-1 0,1 1 0,-1 0 0,0 0 0,0 0 0,0 0-1,0-1 1,1 1 0,-1 0 0,0 0 0,0 0 0,0 0 0,1 0-1,-1 0 1,0 0 0,0 0 0,0-1 0,1 1 0,-1 0-1,0 0 1,0 0 0,1 0 0,-1 0 0,0 0 0,34 8 124,-25-6-118,7 3 5,1-2 0,0 0 1,0-1-1,31-1 1,-47-1-16,1 0 0,-1-1 1,0 1-1,1-1 0,-1 1 1,0-1-1,1 1 0,-1-1 1,0 0-1,0 0 0,0 1 1,1-1-1,-1 0 1,0 0-1,0 0 0,0-1 1,-1 1-1,1 0 0,0 0 1,0 0-1,-1-1 0,1 1 1,0 0-1,-1-1 0,1 1 1,-1 0-1,0-1 0,1-1 1,5-43 4671,9 62-4967,-11-10 161,0 0-1,1 0 1,0 0 0,0-1-1,0 1 1,1-1-1,0 0 1,9 5-1,-14-9 102,1 1 0,-1-1-1,1 0 1,0 0-1,-1 0 1,1 0 0,0-1-1,0 1 1,-1 0-1,1-1 1,0 1-1,0-1 1,0 0 0,0 1-1,0-1 1,0 0-1,0 0 1,0-1 0,0 1-1,-1 0 1,1 0-1,0-1 1,0 1 0,0-1-1,0 0 1,0 0-1,-1 1 1,1-1 0,0 0-1,-1 0 1,1-1-1,-1 1 1,1 0-1,-1 0 1,0-1 0,1 1-1,1-3 1,0-3 26,1 0 0,-1 0 1,0 0-1,0 0 0,-1 0 0,0-1 1,0 1-1,0-12 0,1-64 240,-4 55 59,1 27-270,0 0-1,0-1 0,-1 1 0,1-1 0,0 1 0,-1-1 0,1 1 1,-1-1-1,0 1 0,1 0 0,-1 0 0,0-1 0,0 1 0,0 0 1,0 0-1,0 0 0,0 0 0,0 0 0,0 0 0,-1 0 1,1 0-1,0 0 0,-1 1 0,1-1 0,0 0 0,-1 1 0,1-1 1,-1 1-1,1 0 0,0-1 0,-1 1 0,1 0 0,-1 0 1,1 0-1,-1 0 0,1 0 0,-1 0 0,1 1 0,-1-1 0,1 0 1,-1 1-1,1-1 0,-1 1 0,1-1 0,0 1 0,-1 0 0,1 0 1,0-1-1,0 1 0,0 0 0,-1 0 0,1 0 0,0 0 1,0 1-1,-1 1 0,-2 4-24,1 0 0,0 1 0,0-1 0,0 1 0,1 0 0,0 0 0,1 0 0,-1 15 0,1-6 3,1-1-1,0 1 0,5 24 0,-4-34-97,1-1-1,1 0 1,-1 0-1,1 0 1,0 0-1,0 0 1,1-1-1,-1 1 1,1-1-1,0 0 1,1 0-1,-1 0 1,1-1-1,0 0 1,0 0-1,1 0 0,-1 0 1,1-1-1,0 0 1,7 3-1,-5-2-646,1-1-1,0 0 0,0 0 0,0-1 1,0 0-1,0 0 0,1-1 0,-1-1 1,1 0-1,-1 0 0,0 0 0,1-1 1,15-4-1,-20 3 185,-1 1 0,0-1 1,1 0-1,-1 0 0,0-1 0,0 0 1,0 1-1,0-1 0,-1 0 0,5-5 1,-3 3 289,-1-1 0,0 1 0,0-1 0,0 0 0,-1 0 0,5-11 0,-5 8 918,0 0 0,0 0 0,-1-1 1,1-13-1,-2 15 1199,0-1 0,-1 0 0,-1 0 0,-2-14-1,2 20-1444,0 0 0,-1-1 0,1 1 0,-1 0-1,0 0 1,0 0 0,0 1 0,-1-1-1,1 0 1,0 1 0,-1-1 0,0 1-1,0 0 1,0 0 0,0 0 0,0 0-1,0 1 1,0-1 0,-4 0 0,5 1-331,0 0 0,-1 0 0,1 0 0,0 0 0,-1 0 0,1 1 0,0-1 0,-1 1 0,1 0 0,-1 0 0,1 0 0,-1 0 0,1 0 0,0 0 0,-1 1 0,1-1 0,-1 1 0,1-1 0,0 1 0,0 0 0,-1 0 0,1 0 0,0 1 0,0-1 0,0 0 0,0 1 0,0-1 0,-2 3 0,-1 4-60,1 1 0,0 0 1,0 0-1,1 0 0,0 0 0,1 0 0,0 1 0,0-1 1,1 1-1,0-1 0,1 1 0,0-1 0,0 1 0,1 0 1,3 14-1,-3-21-54,0 0-1,0 0 1,1 0 0,-1 0-1,1 0 1,-1-1 0,1 1 0,0-1-1,0 1 1,0-1 0,0 0 0,0 1-1,1-1 1,-1 0 0,1-1 0,-1 1-1,1 0 1,0-1 0,0 1-1,0-1 1,0 0 0,3 1 0,3 0-246,1 1-1,-1-2 1,1 0 0,0 0 0,18-1 0,-25 0 268,-1 0 1,1-1-1,0 1 1,-1-1-1,1 1 0,-1-1 1,1 0-1,-1 0 1,1 0-1,-1 0 1,0-1-1,0 1 0,1 0 1,-1-1-1,0 0 1,0 0-1,3-3 0,-2 1 20,0 0-1,-1-1 0,1 1 0,-1-1 0,0 0 0,0 0 0,0 1 0,1-9 0,1-9 629,-1 1 0,-1-1 1,-2-31-1,0 39 280,0 28-730,0 0 1,1 0-1,1 0 1,0 0-1,1-1 0,1 1 1,8 22-1,7 0-117,2-1 0,2-1-1,26 33 1,89 89-38,-77-89-249,-56-61 171,-1-3-70,0 1-1,0 0 1,-1 0 0,0 0-1,0 0 1,0 1 0,0 0-1,-1-1 1,1 1-1,-1 0 1,0 0 0,2 10-1,-4-14 94,0-1-1,0 1 0,0-1 0,0 1 0,0-1 0,-1 1 1,1-1-1,0 1 0,0-1 0,0 1 0,-1 0 1,1-1-1,0 1 0,0-1 0,-1 0 0,1 1 1,0-1-1,-1 1 0,1-1 0,-1 1 0,1-1 0,0 0 1,-1 1-1,1-1 0,-1 0 0,1 0 0,-1 1 1,1-1-1,-1 0 0,1 0 0,-1 0 0,1 1 0,-1-1 1,-1 0-1,-22 1-226,16-2 243,-1 1 17,1-1-1,-1 0 0,1 0 1,-1-1-1,1 0 0,-1 0 0,1-1 1,0 0-1,0-1 0,1 0 1,-1 0-1,1-1 0,0 0 0,0 0 1,0 0-1,1-1 0,0 0 1,0 0-1,-9-13 0,7 8 21,0-2-1,1 1 0,0-1 1,1 0-1,1 0 1,0-1-1,0 0 0,2 0 1,0 0-1,0 0 1,0-18-1,1 14-10,1 1 0,1-1 0,1 1 1,0-1-1,1 1 0,1 0 0,1 0 0,0 0 0,2 0 0,0 0 0,9-18 0,12-9-76,-20 36 60,-2-1 0,1 1 1,-1-1-1,0 0 1,-1 0-1,0-1 0,0 1 1,-1-1-1,-1 0 0,1 0 1,1-19-1,-4 23 209,-1 0 0,1 0-1,-1-1 1,-3-10 0,4 16-154,0 0 0,-1-1 1,1 1-1,0 0 0,-1 0 1,0-1-1,1 1 0,-1 0 1,0 0-1,0 0 0,0 0 0,1 0 1,-1 0-1,0 0 0,-1 0 1,1 0-1,0 0 0,0 0 1,0 0-1,0 1 0,-1-1 0,1 1 1,0-1-1,0 1 0,-1-1 1,1 1-1,-1 0 0,1 0 1,-2-1-1,3 1-57,0 12-253,0-8 214,0-1 0,0 1 0,1-1 0,0 1-1,0-1 1,0 1 0,0-1 0,0 0 0,0 1 0,1-1 0,0 0 0,-1 0-1,1 0 1,1 0 0,-1 0 0,0-1 0,1 1 0,-1-1 0,1 1 0,0-1-1,-1 0 1,1 0 0,0 0 0,1-1 0,-1 1 0,0-1 0,0 1 0,1-1-1,-1 0 1,1 0 0,-1-1 0,5 1 0,-3 1-116,1-1 0,0 0 0,-1-1 0,1 1 0,0-1 0,-1-1 0,1 1 0,6-2 0,-10 2 147,-1-1-1,1 1 1,0-1-1,0 0 1,-1 0 0,1 0-1,0 0 1,-1 0 0,1 0-1,-1-1 1,1 1 0,-1 0-1,0-1 1,0 1-1,1-1 1,-1 1 0,0-1-1,0 0 1,0 1 0,-1-1-1,1 0 1,0 0-1,-1 1 1,1-1 0,-1 0-1,1-3 1,0-6 148,1 0 1,-2 0-1,1-1 0,-1 1 1,-1 0-1,-4-21 1,5 29-66,-1 0 1,1 0 0,-1 0 0,0 1 0,0-1 0,0 0 0,0 1 0,-1-1 0,1 0 0,-1 1 0,1-1-1,-1 1 1,0 0 0,0 0 0,0 0 0,0 0 0,-1 0 0,1 0 0,0 0 0,-1 1 0,1-1 0,-1 1 0,0 0-1,1-1 1,-1 1 0,0 1 0,0-1 0,0 0 0,0 1 0,1-1 0,-4 1 0,4 0-64,0 0 0,0 1 0,0-1 0,0 1 0,0 0 0,1 0 0,-1-1 0,0 1 1,0 0-1,1 0 0,-1 0 0,1 1 0,-1-1 0,1 0 0,-1 1 0,1-1 0,0 1 0,0-1 1,0 1-1,0-1 0,0 1 0,0 0 0,0 0 0,0-1 0,1 1 0,-1 0 0,1 0 0,-1 0 1,1 0-1,0 0 0,-1 2 0,-1 11-8,1 0 1,0 30-1,1-32 24,0-7-43,1 1 1,-1 0 0,1 0 0,0 0-1,1-1 1,-1 1 0,1-1 0,1 1-1,-1-1 1,1 0 0,0 1 0,1-1-1,-1-1 1,1 1 0,0-1-1,1 1 1,-1-1 0,1 0 0,0-1-1,1 1 1,-1-1 0,1 0 0,-1 0-1,1-1 1,0 0 0,1 0 0,-1 0-1,0-1 1,1 0 0,-1 0-1,1-1 1,0 1 0,9-1 0,-10 0-28,1 0 1,0-1 0,-1 0-1,1 0 1,0-1 0,-1 0-1,13-3 1,-16 3 58,0 0 0,0-1 0,1 0 0,-1 0 0,0 0 0,0 0 0,-1 0 0,1-1 0,0 1 0,-1-1 0,0 0 0,1 1 0,-1-1 0,0 0 0,3-6 0,1-5 39,0 0 0,0-1 0,-1 0 0,-1 0 1,-1 0-1,4-26 0,-3-95 2034,-4 108-1118,-2 70-1061,1-35 105,0 0 1,0 0 0,0 0 0,1 0 0,1 0-1,-1 0 1,1 0 0,0 0 0,1 0 0,-1 0-1,1-1 1,1 1 0,-1 0 0,7 10 0,-2-7 15,0-1 1,1 1-1,0-1 1,1-1-1,0 1 0,10 6 1,-16-13-29,0 1 0,0-1 0,0 0 0,0-1-1,0 1 1,1 0 0,-1-1 0,1 0 0,-1 0 0,1 0 0,-1 0 0,1 0 0,0-1 0,-1 0 0,1 0 0,0 0 0,-1 0 0,1 0-1,0-1 1,-1 1 0,1-1 0,-1 0 0,1 0 0,5-3 0,-6 1 0,0 0 0,1 0 0,-1 0 0,-1 0 0,1-1 0,0 1 0,-1-1 0,0 0 0,1 0 0,-2 0 0,1 0 0,0 0 0,-1 0 0,2-8 0,1-4-37,-1 0 0,2-28 0,-4 27-124,-1 22-211,1 24-208,15 59-1087,-2-30-3522,-12-51 4123,4 13-4833</inkml:trace>
  <inkml:trace contextRef="#ctx0" brushRef="#br0" timeOffset="22276.1">8040 1112 6131,'0'0'7571,"-4"0"-8675,17 0-3570</inkml:trace>
  <inkml:trace contextRef="#ctx0" brushRef="#br0" timeOffset="22769.91">10836 681 11493,'0'0'8484,"-2"23"-8484</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2:48.590"/>
    </inkml:context>
    <inkml:brush xml:id="br0">
      <inkml:brushProperty name="width" value="0.05" units="cm"/>
      <inkml:brushProperty name="height" value="0.05" units="cm"/>
      <inkml:brushProperty name="color" value="#F6630D"/>
    </inkml:brush>
  </inkml:definitions>
  <inkml:trace contextRef="#ctx0" brushRef="#br0">283 3647 8020,'0'0'8945,"-9"-4"-8027,-9-3-348,0-2 0,1 0 0,-1 0 0,2-2 0,-16-12 0,20 11-421,1 0 0,1 0 0,0-1 0,1 0-1,0-1 1,1 0 0,1-1 0,0 1 0,1-1 0,1-1 0,0 1-1,-5-30 1,1-15 100,3 0-1,2-70 0,2 31 39,-8-63-89,-4-175 4,14 323-189,-1-120 50,26-210 0,0 212-37,4 2 1,7 1 0,93-224-1,-91 276-27,66-99 0,30-61-5,-50 71 24,-67 137-21,2 1 0,1 0 0,33-35 0,112-92 35,-139 135-39,1 0-1,1 2 1,0 1-1,56-24 0,-23 19-27,-40 15 52,1-1 0,-1 0 0,0-2 0,-1 0 0,22-15 0,-20 15-583,-10 10-4738</inkml:trace>
  <inkml:trace contextRef="#ctx0" brushRef="#br0" timeOffset="655.07">1237 1 1793,'-6'1'11768,"-18"3"-10570,24-4-1147,0 0 1,-1 0-1,1 0 1,-1-1 0,1 1-1,0 0 1,-1 0-1,1 0 1,-1 0-1,1 0 1,-1 0-1,1 0 1,0 0 0,-1 0-1,1 1 1,-1-1-1,1 0 1,0 0-1,-1 0 1,1 0 0,-1 0-1,1 1 1,0-1-1,-1 0 1,1 0-1,0 1 1,-1-1-1,1 0 1,0 1 0,0-1-1,-1 0 1,1 1-1,0-1 1,0 0-1,0 1 1,-1-1-1,1 0 1,0 1 0,0-1-1,0 1 1,0-1-1,0 0 1,0 1-1,0-1 1,0 1-1,0-1 1,0 0 0,0 1-1,0-1 1,0 1-1,0-1 1,0 1-1,0-1 1,0 0 0,0 1-1,1-1 1,-1 0-1,0 1 1,0-1-1,0 1 1,1-1-1,-1 0 1,0 0 0,1 1-1,-1-1 1,1 1-1,1 1 95,0 1-1,0-1 1,1 0 0,-1 1-1,1-1 1,-1 0-1,1 0 1,3 1 0,26 10 120,1-1 1,0-2-1,0-1 0,1-2 1,0-1-1,0-2 1,43 1-1,-76-5-167,-1 3-25,-1 0 1,1 0-1,-1-1 1,0 1-1,0 0 1,0 0-1,0 0 1,0-1-1,-1 1 0,1 0 1,-1-1-1,-3 5 1,-29 28 343,18-18-259,-82 86 99,93-95-314,3-3-1483</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3:59.384"/>
    </inkml:context>
    <inkml:brush xml:id="br0">
      <inkml:brushProperty name="width" value="0.05" units="cm"/>
      <inkml:brushProperty name="height" value="0.05" units="cm"/>
      <inkml:brushProperty name="color" value="#F6630D"/>
    </inkml:brush>
  </inkml:definitions>
  <inkml:trace contextRef="#ctx0" brushRef="#br0">68 521 6163,'0'0'10309,"-5"-1"-10008,5 1-298,-1-1 0,0 1 0,0 0 1,0 0-1,0 0 0,0 0 0,0 0 0,0 0 0,0 0 1,0 0-1,0 0 0,0 0 0,0 0 0,0 1 0,0-1 0,0 0 1,0 1-1,0-1 0,1 1 0,-1-1 0,0 1 0,0-1 0,0 1 1,1 0-1,-1-1 0,0 1 0,1 0 0,-2 1 0,-1 2 16,0 0 1,1 0-1,-1 1 0,1-1 0,0 1 0,-2 6 0,-1 5 24,1 1 0,1-1 0,-3 24 1,6 21-418,1-60 377,-1-1 0,1 1 0,-1 0-1,1-1 1,0 1 0,-1 0 0,1-1 0,0 1 0,0-1-1,-1 1 1,1-1 0,0 1 0,0-1 0,0 0 0,0 1-1,0-1 1,-1 0 0,1 0 0,0 0 0,0 0-1,0 0 1,0 0 0,0 0 0,0 0 0,0 0 0,0 0-1,0 0 1,-1 0 0,1-1 0,0 1 0,0 0 0,1-1-1,31-11 519,-28 8-441,0-1 1,-1-1-1,0 1 1,0-1-1,0 1 1,0-1-1,-1 0 1,0-1-1,-1 1 1,1 0-1,-1-1 1,0 0-1,-1 1 1,0-1-1,0 0 1,0 0-1,-1 1 1,0-1 0,0 0-1,-1 0 1,-2-13-1,3 19-66,-1-1 1,1 1-1,-1-1 0,1 1 1,-1 0-1,1 0 0,-1-1 1,0 1-1,1 0 0,-1 0 0,0 0 1,0 0-1,0 0 0,0 0 1,0 0-1,0 0 0,0 0 1,-1 0-1,1 0 0,0 1 0,0-1 1,-1 1-1,1-1 0,0 1 1,-1-1-1,1 1 0,0-1 1,-1 1-1,1 0 0,-1 0 0,1 0 1,0 0-1,-1 0 0,1 0 1,-1 0-1,-1 1 0,1 0-54,0-1-1,0 1 1,0 0 0,0 0-1,0 0 1,0 0 0,1 0-1,-1 0 1,0 0 0,1 0-1,-1 1 1,1-1 0,-1 1-1,1-1 1,0 1-1,0-1 1,-1 1 0,1 0-1,0 0 1,1-1 0,-1 1-1,0 0 1,0 0 0,1 0-1,-1 3 1,0-2-402,0 24-1750,5-13-2746,8-7-2342</inkml:trace>
  <inkml:trace contextRef="#ctx0" brushRef="#br0" timeOffset="541.15">670 222 11205,'0'0'12099,"0"-5"-11665,0 5-437,0 0 1,0 0 0,0 0-1,0 0 1,0 0 0,0 0-1,0 0 1,0 0 0,0 1-1,0-1 1,0 0 0,0 0 0,0 0-1,0 0 1,1 0 0,-1 0-1,0 0 1,0 0 0,0 0-1,0 0 1,0 0 0,0 0-1,0 0 1,0 0 0,0 0-1,0 0 1,0 0 0,0 0 0,0 0-1,1 0 1,-1 0 0,0 0-1,0 0 1,0 0 0,0 0-1,0 0 1,0 0 0,0 0-1,0 0 1,0 0 0,15 51 85,-3 0-1,-2 0 1,3 56 0,-7-49 19,2 0 0,27 91 0,-31-141-99,1-12-3,0-13 0,0-10-15,-2 0 0,0 0 0,-2-1 0,-1 1 0,-7-53 0,-5 10-36,-22-72 0,23 105 78,2-1 0,2 0 1,2-1-1,-2-47 0,8 85-32,-1 0-1,0 0 1,0 0 0,1 1-1,-1-1 1,1 0 0,-1 0-1,1 0 1,-1 1 0,1-1-1,-1 0 1,1 1-1,0-1 1,-1 0 0,1 1-1,0-1 1,0 1 0,-1-1-1,1 1 1,0-1 0,0 1-1,0 0 1,0-1 0,-1 1-1,1 0 1,0 0-1,0-1 1,0 1 0,0 0-1,0 0 1,0 0 0,0 0-1,0 0 1,1 1 0,2-1-9,1 0 0,-1 0 1,1 1-1,-1 0 1,0 0-1,1 0 1,4 2-1,0 2 12,0 0 0,0 1 0,-1 0 0,0 1 0,0-1 0,0 2 0,9 10 0,46 62-14,-61-78 16,21 32-181,-1 1 0,-1 1 1,-2 1-1,-2 0 0,-1 2 0,-2 0 1,10 45-1,-20-54-1948,-4-11-5029</inkml:trace>
  <inkml:trace contextRef="#ctx0" brushRef="#br0" timeOffset="1603.05">822 456 5138,'0'0'9063,"-8"-1"-9159,3 1 20,-14-2-206,34 1 312,9 1 103,1-1 0,0-1 0,-1-1 0,1-1 0,34-11 0,-48 11-187,-1 0 0,1-1 1,-1 0-1,0 0 0,0-1 1,-1 0-1,0-1 0,0 0 0,0-1 1,-1 0-1,0 0 0,0 0 0,-1-1 1,8-13-1,-9 11 5,0-1 0,0-1 0,-1 1 0,-1-1 0,0 0 1,-1 0-1,4-23 0,-5 6 797,-1 0 1,-3-42-1,2 67-343,-1 1 1,0 0-1,0-1 0,0 1 0,0 0 1,-4-8-1,4 11-231,0-1 0,1 1-1,-1 0 1,0-1 0,0 1 0,1 0 0,-1 0 0,0 0-1,0 0 1,0 0 0,-1 0 0,1 0 0,0 0-1,0 0 1,0 0 0,-1 1 0,1-1 0,0 1 0,-1-1-1,1 1 1,-1-1 0,1 1 0,-2-1 0,2 3-168,0 0-1,1 0 1,-1-1 0,1 1 0,-1 0 0,1 0 0,0 0-1,0 0 1,-1 0 0,1 0 0,1 3 0,-1-2 1,0 20 39,1 1-1,1 0 1,1 0 0,9 35 0,37 87 358,-31-95-381,4 7 106,-6-18-130,-2 0 0,-2 2 1,13 74-1,-41-154-100,9 25 154,0-1 0,-7-23 0,9 9 90,1-1 0,2 1 0,1-42 0,1 55-146,0 8 21,1 1 0,-1 0 0,1 0 0,0 0 0,1-1 0,-1 1 0,1 1 0,0-1 0,1 0 0,0 0 0,4-6 0,-5 9-17,0 0 0,1 0 0,-1 0 0,1 0 0,-1 0 0,1 1-1,0 0 1,0-1 0,1 1 0,-1 0 0,0 0 0,0 1 0,1-1-1,-1 1 1,1 0 0,0 0 0,-1 0 0,1 0 0,0 0 0,4 1-1,-2-1 3,0 1 0,-1 0 0,1 1 0,-1-1-1,1 1 1,0 0 0,-1 1 0,1-1-1,-1 1 1,0 0 0,0 1 0,0-1-1,0 1 1,0 0 0,0 0 0,-1 0 0,1 1-1,-1 0 1,0-1 0,0 2 0,0-1-1,-1 0 1,1 1 0,-1 0 0,0-1-1,3 9 1,0 0-29,0 0 0,-1 0 1,0 1-1,-2 0 0,1 0 0,-2 0 0,0 0 0,0 0 0,-1 0 0,-1 1 1,0-1-1,-2 0 0,1 0 0,-1 0 0,-1 0 0,-1 0 0,0 0 0,-1 0 0,-11 22 1,9-25-94,5-8-5,0 0-1,1-1 1,-1 1 0,1 0 0,-1 0-1,1 0 1,0 0 0,0 0-1,0 0 1,0 6 0,1-9-357,2 0 463,1-1 0,0 0 0,0-1 0,-1 1 0,1 0 0,0-1 0,-1 1 0,0-1 0,1 0-1,-1 0 1,0 0 0,3-4 0,2 0 16,10-10 4,0-1 1,0-1-1,-2 0 0,0-1 1,-1-1-1,13-25 1,-19 29 17,-1 0 1,0 0-1,-1-1 1,-1 0-1,-1 0 0,0 0 1,-1-1-1,-1 1 1,0-21-1,-1 27 227,-2 1 0,1-1-1,-1 1 1,0-1-1,-1 1 1,-5-14-1,6 21-188,0 1 0,0 0-1,0-1 1,-1 1 0,1 0-1,-1 0 1,1 0 0,-1 0-1,0 0 1,0 0 0,0 0-1,0 1 1,0-1 0,-1 1-1,1-1 1,0 1 0,-1 0-1,1 0 1,-1 0 0,1 0-1,-1 1 1,1-1 0,-1 0-1,1 1 1,-1 0 0,0 0-1,1 0 1,-1 0 0,0 0-1,-3 1 1,4 0-52,1 0 1,0-1-1,0 1 0,0 0 1,0 0-1,0 0 0,0 0 1,0 0-1,0 0 1,1 1-1,-1-1 0,0 0 1,1 0-1,-1 0 0,1 1 1,-1-1-1,1 0 0,0 1 1,-1-1-1,1 0 0,0 1 1,0-1-1,0 1 1,0-1-1,0 0 0,1 3 1,2 41 112,-2-41-111,1 0 0,0 0 0,0 0 0,0 0 0,0 0 0,0 0 0,1-1 0,0 1 0,0-1 0,0 0 0,7 6 0,44 29 158,-39-28-111,61 34 24,-46-27-68,48 34 1,-74-48-27,-1 0 0,0 0 1,0 1-1,0-1 1,0 1-1,0 0 0,3 6 1,-6-9-5,1 0-1,0 0 1,-1 0 0,1 1 0,-1-1-1,0 0 1,1 0 0,-1 1-1,0-1 1,0 0 0,0 0 0,1 1-1,-1-1 1,-1 0 0,1 1 0,0-1-1,0 0 1,0 0 0,-1 1 0,1-1-1,-1 0 1,1 0 0,-1 0 0,1 1-1,-1-1 1,0 0 0,0 0 0,1 0-1,-1 0 1,0 0 0,0 0 0,-2 1-1,-4 2-4,0 0 0,0-1 0,0 0 0,-1 0 0,0 0-1,1-1 1,-1 0 0,0-1 0,-13 1 0,-80 1-56,76-3-15,17 0 53,-3 0-30,0 0 1,0 0-1,0-1 0,-13-3 1,23 3 24,0 1-1,0 0 1,0 0 0,-1 0 0,1-1-1,0 1 1,0-1 0,0 1-1,0-1 1,0 1 0,0-1 0,0 1-1,0-1 1,0 0 0,0 0 0,0 1-1,0-1 1,0 0 0,1 0-1,-1 0 1,0 0 0,1 0 0,-1 0-1,0 0 1,1 0 0,-1-1-1,1 1 1,0 0 0,-1 0 0,1 0-1,0 0 1,0-1 0,0 1 0,0 0-1,0 0 1,0 0 0,0-1-1,0 1 1,0 0 0,1 0 0,-1 0-1,0-1 1,1 1 0,-1 0 0,1 0-1,-1 0 1,1 0 0,0 0-1,0-1 1,3-3-678,0 1 0,0 0 0,1 0-1,-1 0 1,1 0 0,0 1 0,0 0-1,0 0 1,1 0 0,-1 0 0,8-1 0,41-16-10246</inkml:trace>
  <inkml:trace contextRef="#ctx0" brushRef="#br0" timeOffset="2349.69">2239 395 8260,'0'0'11808,"2"0"-11525,286 0 2134,-278 0-2396,0-1 0,0 0 1,0 0-1,0-1 0,14-5 0,-22 7-149,0-1-1,0 1 0,0-1 1,0 0-1,0 0 0,0 0 0,0 0 1,-1-1-1,1 1 0,0 0 1,-1-1-1,1 1 0,-1-1 0,1 1 1,-1-1-1,0 0 0,1 0 1,-1 1-1,0-1 0,0 0 0,-1 0 1,1 0-1,0 0 0,-1 0 1,1-1-1,-1 1 0,1 0 0,-1 0 1,0 0-1,0 0 0,0-3 1,-1 2-7,0 1 1,0-1-1,0 1 1,0 0-1,0 0 1,-1 0 0,1 0-1,-1 0 1,1 0-1,-1 0 1,0 0-1,0 0 1,0 1-1,0-1 1,0 1 0,0-1-1,-3 0 1,-47-25 1941,32 18 1794,29 16-2948,1 0 1,-1 0 0,-1 0-1,13 16 1,6 4-473,-9-12-118,-3-2 35,-1 0 0,24 29 0,-35-39-100,0 0 0,-1 1 0,1 0 0,-1 0 0,0 0 0,0 0 0,-1 0 0,1 0 0,-1 0 1,0 0-1,0 1 0,0-1 0,-1 0 0,1 1 0,-1-1 0,0 0 0,0 1 0,-2 5 0,1-7-8,0-1 0,0 0-1,-1 0 1,1 0-1,-1 0 1,0 0-1,0 0 1,0 0 0,0 0-1,0-1 1,0 1-1,0-1 1,0 0-1,0 1 1,-1-1 0,1 0-1,-1 0 1,1 0-1,0-1 1,-6 2 0,-54 9-368,59-11 334,-26 2-1237,1-1-1,-30-2 1,56 1 992,0 0 0,1 0 1,-1 0-1,0-1 1,1 1-1,-1 0 1,0-1-1,1 0 0,-1 1 1,0-1-1,-2-1 1,-9-18-5101</inkml:trace>
  <inkml:trace contextRef="#ctx0" brushRef="#br0" timeOffset="2565.49">2940 269 14535,'0'0'12341,"2"14"-11973,-2-13-1184,-3 3-2417,-12-4-2466</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4:06.495"/>
    </inkml:context>
    <inkml:brush xml:id="br0">
      <inkml:brushProperty name="width" value="0.05" units="cm"/>
      <inkml:brushProperty name="height" value="0.05" units="cm"/>
      <inkml:brushProperty name="color" value="#F6630D"/>
    </inkml:brush>
  </inkml:definitions>
  <inkml:trace contextRef="#ctx0" brushRef="#br0">1 372 9012,'0'0'9522,"3"21"-9183,27 138 546,-19-97-383,-2 0 0,-3 1-1,-1 68 1,-13-391 621,1-70-1105,7 322-12,0 0 0,1 0 0,1 0 0,3-13-1,-5 19-4,0 0-1,1 1 1,-1-1-1,1 1 0,0-1 1,0 1-1,-1-1 0,1 1 1,0-1-1,0 1 1,0 0-1,0-1 0,1 1 1,-1 0-1,0 0 1,1 0-1,-1 0 0,0 0 1,1 0-1,-1 0 0,1 1 1,-1-1-1,1 1 1,-1-1-1,1 1 0,0-1 1,-1 1-1,3 0 1,0 0-9,-1 0 0,1 0 0,0 1 0,-1-1 1,1 1-1,0 0 0,-1 0 0,1 1 1,-1-1-1,0 1 0,1 0 0,-1 0 1,0 0-1,0 0 0,0 0 0,5 5 0,-3-1 1,-1 0-1,0 0 1,1 0-1,-2 0 1,1 1-1,-1-1 1,0 1-1,2 8 1,0 3 3,0-1 1,-2 1-1,0-1 1,-1 1-1,-1 0 1,-2 27-1,-1-34-33,0 0-1,-1 0 0,-1 0 0,0-1 1,0 1-1,-1-1 0,0 0 1,-1 0-1,0-1 0,0 1 0,-1-1 1,-1-1-1,1 0 0,-1 0 0,-1 0 1,1-1-1,-1 0 0,-1 0 1,1-1-1,-15 6 0,23-11 36,0 0-1,0-1 1,-1 1-1,1-1 1,0 1-1,-1-1 1,1 0-1,0 1 1,-1-1-1,1 0 1,-1 0-1,1 0 1,0 0-1,-1 0 1,-1-1-1,3 1 4,-1 0 0,0-1 0,1 1 0,-1 0 0,0-1 0,1 1 0,-1-1 0,1 1 0,-1-1 0,1 0-1,-1 1 1,1-1 0,-1 1 0,1-1 0,-1 0 0,1 1 0,0-1 0,-1 0 0,1 1 0,0-2 0,-1-4 19,0 0 1,0 1 0,1-1 0,0 0-1,2-11 1,-1 0 32,-1 14-41,0 0 1,0 0-1,0 0 0,1 0 0,0-1 0,-1 1 0,1 0 0,0 0 0,1 1 0,-1-1 0,0 0 0,1 0 0,0 0 0,-1 1 0,4-4 0,-4 6-11,-1-1 0,1 0-1,0 1 1,0-1 0,0 1 0,-1-1-1,1 1 1,0-1 0,0 1 0,0 0-1,0-1 1,0 1 0,0 0 0,0 0-1,0 0 1,0-1 0,0 1 0,0 0-1,2 1 1,-1-1-7,0 1 0,0 0 0,0-1 1,-1 1-1,1 0 0,0 0 0,0 0 0,-1 1 0,1-1 0,-1 0 0,1 1 1,-1-1-1,3 4 0,7 10-7,-1 2 0,0-1 0,-1 1-1,-1 1 1,-1 0 0,8 29 0,-6-22-1566,0 0 0,21 41 0,-28-63 1086,0 0-1,0 0 1,-1 0-1,2 0 1,-1 0 0,0-1-1,0 1 1,1-1 0,0 0-1,-1 1 1,1-1 0,0 0-1,4 1 1,14 3-4862</inkml:trace>
  <inkml:trace contextRef="#ctx0" brushRef="#br0" timeOffset="655.08">416 632 5987,'0'0'12616,"0"-9"-12448,-1-27-162,1 36-6,0 0 0,0 0 0,0 0 0,0-1 0,0 1 0,0 0 0,0 0 0,0 0 0,0 0 0,0 0 0,0 0 1,0-1-1,0 1 0,0 0 0,0 0 0,0 0 0,0 0 0,0 0 0,0-1 0,0 1 0,0 0 0,0 0 0,-1 0 1,1 0-1,0 0 0,0 0 0,0 0 0,0 0 0,0-1 0,0 1 0,0 0 0,-1 0 0,1 0 0,0 0 0,0 0 1,0 0-1,0 0 0,0 0 0,-1 0 0,1 0 0,0 0 0,0 0 0,0 0 0,0 0 0,0 0 0,0 0 0,-1 0 1,1 0-1,0 0 0,0 0 0,-8 8 7,-3 10-16,10-12-153,-1 0-1,1 1 1,0-1 0,0 0-1,1 0 1,0 9-1,0-15 65,0 1 61,1 0 0,-1-1 0,0 1 0,1-1-1,-1 1 1,0-1 0,1 0 0,-1 1 0,1-1 0,-1 1 0,1-1 0,-1 0-1,1 1 1,-1-1 0,1 0 0,-1 0 0,1 1 0,-1-1 0,1 0 0,-1 0-1,1 0 1,0 0 0,-1 1 0,1-1 0,-1 0 0,1 0 0,-1 0 0,1 0-1,0 0 1,-1-1 0,1 1 0,-1 0 0,1 0 0,0 0 0,0-1 0,1 1 6,-1 0 0,1-1 0,0 1 0,0-1 1,0 1-1,-1-1 0,1 0 0,0 1 0,-1-1 1,1 0-1,-1 0 0,3-2 0,-2 0 20,0-1 0,0 0 0,0 0 1,0 0-1,-1 0 0,1-1 0,-1 1 0,0 0 0,0 0 0,0-10 0,-1-50 411,-1 34 454,0 27-734,1 0-1,-1 0 1,1 0-1,-1 0 1,0 0 0,0 0-1,0 0 1,0 0-1,0 1 1,-1-1-1,0 0 1,1 1 0,-1-1-1,0 1 1,0 0-1,0 0 1,0-1-1,-1 1 1,1 1 0,-1-1-1,-3-2 1,4 3-60,0 0 0,1 0 0,-1 0 0,0 1 0,0-1 0,0 0 0,0 1 0,0 0 0,0-1 0,0 1 0,0 0 0,0 0 0,0 0 1,0 0-1,0 0 0,0 1 0,1-1 0,-1 1 0,0-1 0,0 1 0,0 0 0,0-1 0,0 1 0,1 0 0,-1 0 0,0 0 0,1 1 0,-1-1 1,1 0-1,-1 1 0,1-1 0,0 1 0,0-1 0,-2 3 0,-2 4-56,1 0 0,0 1 1,0-1-1,1 1 0,0 0 0,1 0 0,-1 0 1,2 0-1,-2 13 0,2 4 22,0 0 0,4 30 0,-3-49-29,1-1 0,0 0 1,0 0-1,1 1 0,-1-1 0,1 0 1,1 0-1,-1 0 0,1-1 0,0 1 1,0-1-1,1 1 0,-1-1 0,1 0 0,1 0 1,-1-1-1,0 1 0,1-1 0,6 4 1,-4-3-29,1-2 0,-1 1 1,1-1-1,0 0 0,-1-1 1,1 1-1,0-2 1,1 1-1,-1-1 0,0 0 1,0-1-1,0 0 0,1 0 1,10-2-1,-13 1 48,1-1-1,-1 0 1,0 0-1,0 0 1,0-1-1,0 0 1,0 0 0,-1 0-1,1-1 1,-1 0-1,0 0 1,0 0-1,0-1 1,-1 0-1,1 0 1,-1 0 0,0 0-1,-1 0 1,1-1-1,2-7 1,2-4 21,0 1 1,-2-2-1,0 1 0,-1 0 1,-1-1-1,2-20 0,-1-5 299,-2 1-1,-2-1 0,-8-80 0,6 113-104,-1 0 1,0 0-1,-1 0 1,0 1-1,-1-1 1,-6-11-1,10 21-219,0 0-1,0 1 0,0-1 1,0 0-1,0 0 0,0 0 1,0 0-1,0 0 0,0 0 1,1 0-1,-1 0 0,0 0 1,0 1-1,0-1 0,0 0 1,0 0-1,0 0 0,-1 0 1,1 0-1,0 0 0,0 0 1,0 0-1,0 0 0,0 1 1,0-1-1,0 0 0,0 0 1,0 0-1,0 0 0,0 0 1,0 0-1,0 0 0,0 0 1,0 0-1,0 0 0,0 0 1,-1 0-1,1 0 0,0 0 1,0 1-1,0-1 0,0 0 1,0 0-1,0 0 0,0 0 1,0 0-1,0 0 0,0 0 1,-1 0-1,1 0 0,0 0 1,0 0-1,0 0 0,0 0 1,0 0-1,0 0 0,0 0 1,0 0-1,0 0 0,-1-1 0,1 1 1,0 0-1,0 0 0,0 0 1,0 0-1,0 0 0,0 0 1,0 0-1,0 0 0,-3 15 121,0 18-224,1 24 173,3-1 0,2 1 1,3-1-1,2 0 0,21 77 0,-25-116-249,-4-14-106,1 1 0,0-1 0,0 0 0,0 1 0,0-1 0,0 0 1,1 0-1,-1 1 0,1-1 0,3 4 0,-4-20-8224,-1-7 829</inkml:trace>
  <inkml:trace contextRef="#ctx0" brushRef="#br0" timeOffset="2330.52">608 557 3986,'0'0'16303,"-2"-7"-15897,1 4-372,-2-17-101,4 19 64,-1 1 1,1-1 0,-1 1-1,1-1 1,-1 1 0,1-1-1,0 1 1,-1 0 0,1-1-1,-1 1 1,1 0 0,0-1-1,0 1 1,-1 0 0,1 0-1,0 0 1,-1-1 0,1 1-1,0 0 1,0 0 0,-1 0-1,1 0 1,0 0 0,-1 1-1,1-1 1,0 0 0,-1 0-1,1 0 1,0 1 0,0-1-1,-1 0 1,1 1 0,-1-1-1,2 1 1,20 7-455,1-1-1,0-1 0,0-1 1,0-1-1,35 1 1,-57-5 469,1-1 0,0 1 1,0 0-1,0-1 0,-1 1 1,1-1-1,0 0 0,-1 1 1,1-1-1,-1 0 0,1 0 1,-1 0-1,1 0 0,-1 0 1,1-1-1,-1 1 0,0 0 1,0-1-1,0 1 0,1 0 1,-1-1-1,-1 0 0,1 1 1,0-1-1,0 1 0,-1-1 1,1 0-1,-1 0 0,1 1 0,-1-1 1,1-3-1,1-8 812,-1 1-1,0-1 0,-2-19 1,1 17 797,0 14-1085,0 3-445,0 17-231,-1 20 125,2-1 0,7 39 0,-6-66-93,0 1-1,1-1 1,1 0-1,-1 0 1,2 0 0,0-1-1,0 1 1,0-1-1,2 0 1,-1-1-1,10 12 1,-12-18-69,-1 0 0,1 0 1,0 0-1,0 0 0,0 0 1,0-1-1,0 0 0,0 0 1,7 2-1,-9-3 125,0 0 0,0-1 0,0 1 0,0-1 0,0 0 0,0 1 0,0-1 1,0 0-1,1 0 0,-1 0 0,0-1 0,0 1 0,0 0 0,0-1 0,0 1 0,0-1 0,0 0 0,0 0 0,0 0 0,-1 0 0,1 0 0,0 0 0,0 0 0,2-3 0,3-5 257,0 0-1,0-1 0,0 0 0,-1 0 0,-1-1 0,0 1 0,0-1 0,-1 0 0,-1-1 0,0 1 0,2-12 1,0-13 595,-1 0 0,-2-48 1,-11 163-1033,9-73 230,-1 7-27,1 0 0,1 0 1,0 0-1,1-1 1,5 19-1,-6-28-59,0 0-1,0-1 0,0 1 0,1 0 0,-1 0 1,1 0-1,0-1 0,0 1 0,0-1 0,0 1 0,0-1 1,1 0-1,-1 0 0,1 0 0,-1 0 0,1 0 1,0-1-1,-1 1 0,1-1 0,0 0 0,0 0 1,0 0-1,0 0 0,0 0 0,0-1 0,1 1 1,5-1-1,-6 1 36,0-1 0,0 0 0,0 0-1,0-1 1,0 1 0,0 0 0,0-1 0,0 0 0,0 0 0,0 0 0,0 0 0,0 0 0,-1 0 0,1-1 0,0 1 0,3-4 0,-3 2 53,1-1 1,-1 0-1,0-1 1,0 1 0,-1 0-1,1-1 1,-1 0-1,0 1 1,2-7-1,4-12 529,-1-1 0,-1 0 0,-1 0 0,-1-1 0,-1 1 0,0-32 0,-12 72-451,6-4-82,1-1 0,0 1 0,0 0 0,2 0 0,-1 0 0,2 0 0,2 23 0,-2-28-117,0-1 0,1 1 0,0-1 0,0 0 0,0 0 0,1 1 0,-1-1 1,2-1-1,-1 1 0,1 0 0,-1-1 0,2 0 0,-1 0 0,0 0 0,11 8 0,-13-11-40,1 0-1,0 0 1,-1-1-1,1 1 0,0-1 1,0 0-1,0 0 0,0 0 1,1 0-1,-1 0 1,0 0-1,0-1 0,0 0 1,1 0-1,-1 0 0,0 0 1,1 0-1,-1 0 1,0-1-1,0 0 0,4-1 1,-3 1 126,-1-1 0,0 0 0,1 0 0,-1-1 0,0 1 0,0 0 0,0-1-1,0 0 1,-1 0 0,1 0 0,-1 0 0,1 0 0,-1 0 0,0-1 0,-1 1 0,4-8 0,1-6 664,0-1 0,-2 0 0,0 0 0,0 0 0,-2 0 0,0-1 0,-2-21 0,0 40-620,0 0 0,0 0 0,-1 0 0,1-1-1,0 1 1,-1 0 0,1 0 0,0 0 0,0 0 0,-1-1 0,1 1 0,0 0 0,-1 0 0,1 0 0,0 0 0,-1 0 0,1 0 0,0 0-1,-1 0 1,1 0 0,0 0 0,-1 0 0,1 0 0,0 0 0,-1 0 0,1 1 0,0-1 0,0 0 0,-1 0 0,1 0 0,0 0-1,-1 1 1,1-1 0,0 0 0,0 0 0,-1 0 0,1 1 0,0-1 0,0 0 0,0 0 0,-1 1 0,1-1 0,0 0 0,0 1 0,0-1-1,0 0 1,0 0 0,0 1 0,0-1 0,-1 0 0,1 1 0,0-1 0,0 0 0,0 1 0,-2 12-23,0 0 0,0 0 0,1 1 0,1-1 1,0 0-1,1 0 0,0 1 0,1-1 0,1 0 1,4 14-1,-3-15-254,1 0 0,0 0-1,1-1 1,1 0 0,-1 0 0,14 16 0,-16-23 6,0 0 0,0 0 0,0 0 0,0 0 0,1 0 0,-1-1 0,1 0 0,0 0 0,0-1 0,0 1 0,1-1 0,-1 0 0,1 0 0,-1-1 0,1 0 0,-1 0 0,7 1 0,-10-2 285,0 0 1,1 1-1,-1-1 0,1 0 0,-1 0 0,0-1 0,1 1 0,-1 0 0,0-1 0,1 1 0,-1-1 0,0 0 1,0 0-1,1 0 0,-1 0 0,0 0 0,0 0 0,0-1 0,0 1 0,-1-1 0,1 1 0,0-1 1,-1 0-1,1 1 0,-1-1 0,1 0 0,-1 0 0,0 0 0,0 0 0,0 0 0,0-1 0,0 1 0,0 0 1,0-4-1,6-12 1061,-2-1 0,5-29 1,-8 36-690,0-1 0,1 1 1,0 0-1,0 0 0,2 0 1,-1 0-1,2 1 0,12-21 1,-18 31-372,0 1 1,1-1-1,-1 1 1,1-1-1,-1 1 1,1-1 0,-1 1-1,1-1 1,-1 1-1,1-1 1,-1 1-1,1-1 1,-1 1-1,1 0 1,0-1-1,-1 1 1,1 0-1,0 0 1,-1 0 0,1-1-1,0 1 1,-1 0-1,1 0 1,0 0-1,0 0 1,-1 0-1,1 0 1,0 0-1,-1 0 1,1 1-1,0-1 1,-1 0-1,1 0 1,1 1 0,-1 0-13,1 1 0,0-1 0,-1 1 0,1 0 0,-1 0 0,1 0 0,-1 0 0,0 0 0,0 0 0,2 4 0,2 8-40,0 1-1,4 19 1,-9-32 61,6 30-471,2 61 0,-4-33-1978,-4-59 2382,0-1 0,0 1 0,0-1 0,1 1 0,-1-1 0,0 1 0,0-1 0,1 1 0,-1-1 0,0 0 0,1 1 0,-1-1 0,0 0 0,1 1 0,-1-1 0,1 0 0,-1 1 0,0-1 0,1 0 0,-1 1 0,1-1 0,-1 0 0,1 0 0,-1 0 0,1 0 0,-1 0 0,1 0 0,-1 1 0,1-1 0,0 0 0,-1 0 0,1 0 0,-1-1 0,1 1 0,-1 0 0,1 0 0,-1 0 0,1 0 0,-1 0 0,1-1 0,-1 1 1,1 0-1,-1 0 0,0-1 0,1 1 0,-1 0 0,1-1 0,-1 1 0,0 0 0,1-1 0,-1 1 0,0-1 0,1 1 0,-1-1 0,0 1 0,1-2 0,9-11 284,-1-1 0,0-1 0,-1 0 1,7-21-1,19-32 953,-18 42-612,0 1 0,2 1 0,22-25 0,-39 49-591,-1 0 0,0 0 1,0 0-1,0 0 0,0 0 0,0 0 0,0 0 1,0 0-1,0 0 0,0 0 0,0 0 0,0 0 0,1 0 1,-1 0-1,0 0 0,0 0 0,0 0 0,0 0 1,0 0-1,0 0 0,0 0 0,0 0 0,0 0 1,0 0-1,1 0 0,-1 0 0,0 0 0,0 0 0,0 0 1,0 0-1,0 0 0,0 0 0,0 0 0,0 0 1,0 1-1,0-1 0,0 0 0,0 0 0,0 0 0,0 0 1,0 0-1,0 0 0,1 0 0,-1 0 0,0 0 1,0 0-1,0 0 0,0 1 0,0-1 0,0 0 1,0 0-1,0 0 0,0 0 0,0 0 0,0 0 0,0 0 1,-1 0-1,1 0 0,0 0 0,0 1 0,0-1 1,0 0-1,0 0 0,0 0 0,0 0 0,0 0 0,0 0 1,0 0-1,0 2-21,2 71-121,-2-46-76,0 1-1,9 48 0,-8-74 118,-1 0-1,0 0 0,1 0 0,0-1 0,-1 1 1,1 0-1,0 0 0,0 0 0,0-1 0,0 1 0,0-1 1,1 1-1,-1-1 0,0 1 0,1-1 0,-1 0 1,1 1-1,-1-1 0,1 0 0,0 0 0,-1 0 1,1 0-1,0 0 0,0-1 0,0 1 0,-1-1 1,1 1-1,0-1 0,0 0 0,3 1 0,-2-1 45,0 0 0,-1-1 0,1 1 0,0-1 0,-1 1 0,1-1 0,-1 0 0,1 0 0,-1 0 0,1 0 0,-1 0 0,1-1 0,-1 1 0,0-1 0,0 0 0,0 1 0,0-1 0,0 0 0,0 0 0,-1 0 0,3-4 0,2-6 117,0 0 1,-1-1-1,0 1 0,-1-1 0,0 0 0,-1 0 0,-1-1 1,1-15-1,-2-112 2315,-2 104-1621,1 27-465,0 7-108,1-1-1,-1 1 0,0-1 0,-1 1 0,1-1 1,0 1-1,-1-1 0,0 1 0,0-1 0,0 1 1,0 0-1,-1-1 0,-2-3 0,4 7 7,0 2-168,1 7-23,0-1 1,0 0-1,1 1 0,0-1 1,0 0-1,1 0 1,0 0-1,7 12 0,41 63-40,-29-50 41,-6-9-26,-6-9-83,0 1 0,0-1 0,-2 1 0,0 1-1,-1 0 1,8 25 0,-15-41 64,0-1-1,-1 1 1,1 0 0,0-1-1,-1 1 1,1-1 0,0 1-1,-1-1 1,1 1 0,-1-1-1,1 1 1,-1-1 0,1 1-1,-1-1 1,1 1 0,-1-1-1,0 0 1,1 1 0,-1-1-1,1 0 1,-1 0 0,0 1-1,1-1 1,-1 0-1,0 0 1,1 0 0,-1 0-1,0 0 1,1 0 0,-1 0-1,0 0 1,1 0 0,-2 0-1,-34-1 67,27 1-225,-15-1-982,1-1 1,-1-1-1,1-2 0,-25-7 0,-5-3-4285</inkml:trace>
  <inkml:trace contextRef="#ctx0" brushRef="#br0" timeOffset="3511.11">3060 564 6739,'0'0'11907,"0"-14"-10651,-1-44-236,1 56-975,0 1 1,0-1-1,0 1 1,0-1 0,0 0-1,0 1 1,-1-1-1,1 1 1,-1-1 0,1 1-1,-1-1 1,0 1-1,0 0 1,1-1 0,-1 1-1,0 0 1,0-1-1,0 1 1,0 0 0,-1 0-1,1 0 1,0 0-1,0 0 1,-1 0 0,1 1-1,-2-2 1,-2 0-15,1 1 0,0 0 0,0 0 0,-1 1 0,1-1 0,-8 1 0,6 0 17,-2-1-24,0 1 1,1 1-1,-1-1 0,0 1 0,0 0 0,0 1 1,1 0-1,-12 4 0,15-4-18,-1 1 0,1-1 0,0 1 0,0 0 0,0 0 0,0 0 0,1 1 1,-1 0-1,1-1 0,0 1 0,0 0 0,0 0 0,1 1 0,-1-1 0,-1 5 0,1-1-12,-1 1-1,2-1 1,-1 1-1,1-1 1,1 1 0,-1 0-1,1 0 1,1 0 0,0 0-1,0 0 1,1 0-1,0 0 1,3 13 0,-3-18 3,0 0 0,1 0 0,-1 0 1,1 0-1,0 0 0,0 0 1,0-1-1,1 1 0,-1 0 0,1-1 1,0 0-1,0 0 0,0 0 1,0 0-1,1 0 0,-1-1 1,1 1-1,-1-1 0,1 0 0,0 0 1,0 0-1,0-1 0,0 1 1,0-1-1,1 0 0,-1 0 0,0-1 1,9 1-1,-9 0 13,1-1-1,-1 0 1,1 0 0,-1 0-1,1-1 1,-1 1 0,1-1-1,-1 0 1,0-1 0,1 1-1,-1-1 1,0 1 0,0-1-1,0 0 1,0-1 0,0 1-1,-1-1 1,1 0 0,-1 0-1,1 0 1,-1 0 0,0 0-1,0-1 1,-1 0-1,1 1 1,-1-1 0,0 0-1,4-8 1,-2 0 29,0 0-1,0 0 0,-1-1 1,-1 0-1,0 1 1,0-1-1,-1 0 0,-2-24 1,1 23 21,-9 35-74,7-12-84,0 0 0,1 0 0,1 1 0,-1-1 0,1 0 0,1 0 0,0 0-1,0 1 1,1-1 0,5 16 0,-6-21 29,1 0 0,0 0 0,0 0 1,1 0-1,-1-1 0,1 1 0,0-1 0,-1 0 0,1 0 0,1 0 0,-1 0 0,0-1 0,1 1 0,-1-1 1,1 0-1,0 0 0,0 0 0,0 0 0,0-1 0,0 1 0,0-1 0,0 0 0,1 0 0,-1-1 1,7 1-1,-6-1-157,-1 0 0,1 0 0,0 0 1,-1-1-1,1 1 0,-1-1 0,1 0 0,-1-1 1,1 1-1,-1-1 0,1 0 0,-1 0 1,0 0-1,0 0 0,7-6 0,-6 3 37,0 0 1,0-1-1,0 0 0,-1 1 0,0-1 0,0-1 0,0 1 0,-1-1 0,4-8 0,0-8 47,0 1 1,-2-1-1,-1 0 0,0 0 0,-1-35 0,-1 34 186,-2-123 573,-1 131 31,-1 0 0,0 0 0,-1 0 0,-1 1 0,-1-1 0,-12-27 0,8 32 810,1 14-818,-2 21-547,4 3-61,2 0 0,0 1 0,1 36-1,8 87 113,-5-139-143,37 274 183,-37-283-231,7 28-119,-7-31 122,0 1 0,0 0 0,0-1 0,0 1 0,0-1 0,0 1 0,1-1 0,-1 1 0,0 0 0,0-1 0,0 1 0,1-1 0,-1 1 0,0-1 0,1 1 0,-1-1 0,0 1 0,1-1 1,-1 0-1,0 1 0,1-1 0,-1 0 0,1 1 0,-1-1 0,1 0 0,-1 1 0,1-1 0,-1 0 0,1 0 0,-1 1 0,1-1 0,0 0 0,-1 0 0,1 0 0,-1 0 0,1 0 0,-1 0 0,1 0 0,1 0 0,0-3 77,-1 0 0,1 0-1,0 0 1,-1-1 0,1 1 0,-1 0-1,0-1 1,0 1 0,-1-1-1,1 1 1,-1-1 0,1 0-1,-1-3 1,1-2 3,1-22 200,-2-61 1,-2 73-15,1 0 0,1 0 1,0 0-1,2 0 1,0-1-1,1 2 0,12-38 1,-15 55-217,1-1 0,0 1 1,-1-1-1,1 1 1,0 0-1,0-1 0,0 1 1,0 0-1,0 0 1,1 0-1,-1 0 0,0 0 1,0 0-1,1 0 1,-1 0-1,0 0 0,1 1 1,-1-1-1,1 1 1,-1-1-1,1 1 0,0-1 1,-1 1-1,1 0 0,-1 0 1,1 0-1,0 0 1,-1 0-1,4 0 0,-2 1-11,0-1 0,0 1-1,0 0 1,0 0 0,0 0 0,0 1-1,0-1 1,0 1 0,0 0-1,0-1 1,-1 1 0,1 0-1,3 4 1,3 5-8,-1 1-1,0-1 1,0 1-1,-1 1 1,-1-1-1,0 1 1,-1 0-1,0 1 1,-1-1-1,0 1 1,-2 0-1,1 0 1,-2 0-1,1 0 1,-2 0-1,0 0 1,-3 21-1,2-31-39,0-1 0,0 1-1,0-1 1,-1 1-1,0-1 1,1 0 0,-1 1-1,0-1 1,0 0 0,-1 0-1,1-1 1,-1 1 0,1 0-1,-1-1 1,0 1-1,0-1 1,0 0 0,0 0-1,0 0 1,-1 0 0,1-1-1,-7 3 1,2-2-204,0 0 1,0 0-1,0-1 0,0 0 1,0 0-1,0-1 0,0 0 1,-1 0-1,-9-2 1,17 1 60,0 1 0,0-1 1,0 1-1,0-1 1,0 1-1,0-1 1,0 0-1,0 1 0,0-1 1,0 0-1,0 0 1,0 0-1,0 0 1,1 0-1,-1 0 0,0 0 1,1 0-1,-1 0 1,1 0-1,-1 0 1,1 0-1,0-1 0,-1 1 1,1 0-1,0 0 1,0 0-1,0-1 1,0 1-1,0 0 0,0 0 1,0-1-1,0 1 1,0 0-1,0 0 1,1-2-1,4-16-6690</inkml:trace>
  <inkml:trace contextRef="#ctx0" brushRef="#br0" timeOffset="3881.75">3739 369 8996,'0'0'11568,"-12"-10"-11280,-38-26-34,50 36-253,-1-1 0,0 1 1,1-1-1,-1 1 1,0 0-1,1-1 0,-1 1 1,0 0-1,0 0 1,1 0-1,-1 0 0,0-1 1,0 1-1,0 0 1,1 0-1,-1 0 0,0 1 1,0-1-1,0 0 1,1 0-1,-1 0 0,0 0 1,0 1-1,1-1 1,-1 0-1,0 1 0,1-1 1,-1 1-1,0-1 0,1 1 1,-1-1-1,0 1 1,1-1-1,-1 1 0,1-1 1,-1 1-1,1 0 1,0-1-1,-1 1 0,1 0 1,0 0-1,-1-1 1,1 1-1,0 0 0,0 0 1,-1-1-1,1 1 1,0 0-1,0 0 0,0-1 1,0 1-1,0 1 1,-1 2-4,-2 7 19,1 1 1,0-1-1,1 1 0,0 0 1,0-1-1,2 1 1,-1 0-1,1 0 0,1-1 1,0 1-1,1 0 1,0-1-1,1 0 1,0 0-1,1 0 0,9 16 1,-3-12-63,0-1 0,2 0 0,0-1 0,1 0 0,18 14 0,6 4-835,-38-31 860,0 0 0,1 1-1,-1-1 1,1 0 0,-1 0 0,0 1 0,1-1 0,-1 0-1,1 0 1,-1 1 0,0-1 0,1 0 0,-1 1-1,0-1 1,0 0 0,1 1 0,-1-1 0,0 1 0,0-1-1,0 0 1,1 1 0,-1-1 0,0 1 0,0-1-1,0 1 1,0-1 0,0 1 0,0-1 0,0 0 0,0 1-1,0-1 1,0 1 0,0-1 0,0 1 0,0-1-1,0 1 1,0-1 0,-1 0 0,1 1 0,0-1 0,0 1-1,0-1 1,-1 0 0,1 1 0,0-1 0,-1 1-1,1-1 1,0 0 0,-1 0 0,1 1 0,0-1 0,-1 0-1,1 1 1,-1-1 0,1 0 0,0 0 0,-1 0-1,1 0 1,-1 1 0,1-1 0,-1 0 0,1 0 0,-1 0-1,-32 4-42,33-4 65,-18 1-11,-4 0-100,-37-3 0,54 2-67,0-1 0,-1 0 0,1 0-1,0 0 1,0-1 0,0 0-1,0 0 1,0 0 0,1-1 0,-1 1-1,1-1 1,-7-5 0,11 8-2,-1-1 0,0 1 0,1-1 0,-1 0 1,0 1-1,1-1 0,-1 0 0,1 0 0,-1 1 0,1-1 0,-1 0 1,1 0-1,0 0 0,-1 0 0,1 1 0,0-1 0,0 0 0,0 0 1,0 0-1,-1 0 0,1 0 0,0 0 0,1 0 0,-1 0 0,0 0 1,0-1-1,7-9-5326</inkml:trace>
  <inkml:trace contextRef="#ctx0" brushRef="#br0" timeOffset="5204.52">4010 495 9588,'0'0'11688,"-12"-9"-11183,-39-26-54,49 34-444,1 0 0,-1 0 1,1 0-1,-1 1 0,0-1 0,1 1 1,-1-1-1,0 1 0,1 0 1,-1-1-1,0 1 0,0 0 1,1 0-1,-1 0 0,0 1 1,0-1-1,1 0 0,-1 0 1,0 1-1,1-1 0,-1 1 1,0 0-1,1 0 0,-1-1 1,1 1-1,-1 0 0,1 0 1,0 0-1,-1 0 0,1 1 1,-2 0-1,-1 3 2,0 0 0,1 0-1,0 0 1,-1 0 0,2 1 0,-4 6 0,3-5 1,0 0 0,1 0 0,0 1 0,0-1 1,1 1-1,0-1 0,0 1 0,1-1 0,0 1 1,0 0-1,1-1 0,0 1 0,0-1 0,1 1 0,0-1 1,4 12-1,-3-14-61,-1 0 0,1-1 0,0 1 0,0-1 0,0 1 0,1-1 1,-1 0-1,1 0 0,0 0 0,0-1 0,0 1 0,1-1 0,-1 0 0,1-1 0,0 1 0,0-1 0,0 0 1,0 0-1,0 0 0,0-1 0,1 1 0,-1-1 0,9 0 0,-11 0 50,1-1 1,-1 0-1,0 1 0,0-1 0,1 0 0,-1-1 1,0 1-1,0-1 0,0 1 0,0-1 0,1 0 1,-1 0-1,0 0 0,-1-1 0,1 1 0,0-1 1,0 0-1,0 1 0,-1-1 0,1 0 1,-1-1-1,0 1 0,1 0 0,-1-1 0,0 1 1,-1-1-1,1 1 0,0-1 0,-1 0 0,1 0 1,-1 0-1,0 0 0,0 0 0,0 0 0,0 0 1,0-4-1,3-14 345,-2-1 1,0 0 0,-1 0-1,-1 0 1,-3-27-1,3 49-338,0-1 0,0 1 0,0-1 0,0 1-1,0-1 1,0 0 0,0 1 0,0-1 0,0 1 0,0-1-1,-1 1 1,1-1 0,0 1 0,0-1 0,0 1-1,-1-1 1,1 1 0,0 0 0,-1-1 0,1 1-1,0-1 1,-1 1 0,1 0 0,0-1 0,-1 1-1,1 0 1,-2-1 0,-8 8-105,-8 21 19,15-15-66,0 0 0,1 0 0,0 0 0,1 0 0,1 0 0,0 0-1,0 0 1,4 19 0,-3-30-5,-1 0 0,1-1-1,0 1 1,0 0 0,0 0-1,0-1 1,0 1 0,0 0-1,0-1 1,0 1 0,0-1-1,1 0 1,-1 1 0,1-1-1,-1 0 1,1 0 0,-1 0-1,1 0 1,0 0 0,0 0-1,-1 0 1,1-1 0,0 1-1,0-1 1,0 1 0,0-1-1,0 0 1,0 1 0,0-1-1,0 0 1,2-1 0,-1 1 17,0 0 1,0 0 0,0-1-1,0 1 1,-1-1-1,1 0 1,0 0 0,0 0-1,-1 0 1,1-1 0,0 1-1,-1-1 1,1 1-1,-1-1 1,0 0 0,0 0-1,0 0 1,0 0-1,3-4 1,5-13 236,-1-1-1,-1 0 1,0 0-1,-2 0 1,0-1-1,-2 0 1,3-30-1,0-153 3815,-7 158-2523,-4 19 105,-1 18-703,4 9-783,1 0 1,0 1-1,-1-1 0,1 0 1,-1 0-1,1 0 0,0 1 1,-1-1-1,1 0 0,0 0 1,-1 1-1,1-1 0,0 0 0,0 1 1,-1-1-1,1 0 0,0 1 1,0-1-1,-1 0 0,1 1 1,0-1-1,0 0 0,0 1 0,0-1 1,0 1-1,0-1 0,-1 1 1,-3 15-26,1 1 0,0 0 1,1-1-1,1 1 1,1 0-1,1 22 0,0-2 59,-1-9-63,1 1 1,2 0-1,0-1 0,2 1 1,2-1-1,0 0 0,20 45 1,-26-69-123,2 1 0,-1-1 0,0 0 0,1 0 0,0-1 0,0 1 0,0-1 0,0 1 0,1-1 0,-1 0 0,1 0 0,0 0 0,0-1-1,0 0 1,0 1 0,0-1 0,0 0 0,5 1 0,-6-3 120,0 1-1,0-1 1,0 0-1,0 1 0,0-2 1,0 1-1,0 0 1,0 0-1,-1-1 0,1 0 1,0 1-1,0-1 1,0 0-1,-1 0 0,1-1 1,0 1-1,-1-1 1,1 1-1,-1-1 0,0 0 1,0 0-1,1 1 1,-1-2-1,0 1 1,-1 0-1,1 0 0,0-1 1,-1 1-1,3-5 1,3-6 308,0-1 0,-1 0 1,-1-1-1,0 1 0,-1-1 0,3-23 1,-3 1 711,0-58 0,-16 149-1157,10-31 189,1 0 0,2 38 0,-1-55-176,1 1 0,0-1-1,0 0 1,1 0 0,0 1-1,0-1 1,0 0 0,1 0-1,0-1 1,0 1 0,0-1-1,1 1 1,0-1 0,5 6-1,-7-9-5,-1-1 0,0 0 0,1 1 0,-1-1 0,1 0 0,-1 0 0,1 0 0,0 0-1,-1 0 1,1 0 0,0 0 0,0-1 0,-1 1 0,1-1 0,0 1 0,0-1 0,0 0 0,0 0-1,0 0 1,0 0 0,0 0 0,3 0 0,-2-1 101,-1-1 0,0 1 1,1 0-1,-1-1 0,0 1 0,0-1 0,0 0 0,0 1 1,-1-1-1,1 0 0,0 0 0,-1 0 0,1-1 1,1-3-1,4-8 550,-1 0 1,-1-1 0,0 0 0,4-19-1,-9 34-500,9-48 1865,-1 9-436,-5 29-621,-2 11 134,-3 50-1001,1-29-97,0-1 0,1 1 1,1-1-1,8 40 1,-8-58 31,0 1 0,1-1 0,-1 0 0,1-1 0,0 1 1,0 0-1,0 0 0,0-1 0,0 1 0,0-1 0,1 0 1,-1 1-1,1-1 0,0 0 0,0-1 0,4 3 0,-5-3 87,0 0 0,-1 0-1,1 0 1,0-1-1,0 1 1,0-1 0,0 1-1,0-1 1,0 0-1,0 0 1,1 0 0,-1 0-1,0 0 1,0 0-1,0-1 1,0 1-1,0-1 1,0 1 0,0-1-1,0 0 1,-1 1-1,1-1 1,0 0 0,0 0-1,-1-1 1,1 1-1,0 0 1,1-3 0,3-3 41,-1-1 0,0 0 0,0 0 1,0 0-1,-1 0 0,-1-1 0,0 0 1,0 0-1,3-18 0,1-8 282,1-43 1,-7 69-228,5-151 727,-7 140-492,0 0-1,-1 0 1,-2 1-1,0-1 1,-13-37-1,15 55 284,0 8-511,0 14-174,3 77 137,17 118 0,-9-143-3,-3-16-1620,17 62 0,-15-100-1346,4-14-2370,-6-4 518</inkml:trace>
  <inkml:trace contextRef="#ctx0" brushRef="#br0" timeOffset="5767.46">4760 534 5442,'0'0'11691,"0"0"-11686,1-1 0,-1 1 0,0 0 0,0-1 0,0 1 0,0 0 0,0-1 0,0 1-1,1 0 1,-1-1 0,0 1 0,0 0 0,0-1 0,1 1 0,-1 0 0,0-1 0,0 1 0,1 0 0,-1 0 0,0-1-1,1 1 1,-1 0 0,0 0 0,1 0 0,-1 0 0,0-1 0,1 1 0,-1 0 0,0 0 0,1 0 0,0 0 0,1 1-19,1 1 0,-1-1 0,0 1 0,0 0 0,0-1 0,0 1 0,0 0 0,0 0 0,2 4 0,-1-2-247,0-1-1,0 1 0,0-1 0,1 0 1,-1 0-1,1 0 0,6 4 1,-8-6 90,0 0 1,1 0 0,-1-1-1,0 1 1,1 0 0,-1-1-1,1 1 1,-1-1 0,0 0-1,1 0 1,-1 0 0,1 0-1,-1 0 1,1 0 0,-1-1-1,1 1 1,-1-1 0,1 0 0,-1 0-1,3-1 1,-2 0 208,-1 0 0,1 0 0,-1 0-1,0-1 1,0 1 0,0 0 0,0-1 0,-1 0 0,1 1 0,-1-1 0,1 0 0,-1 0-1,0 0 1,1-3 0,2-12 1821,-1 1 0,-1-1-1,-1 0 1,0-27 0,-1 35-373,-8 14-1395,5 0-89,1 0 0,0 0 0,0 0 0,0 0 0,0 1 0,1-1 0,0 0 0,0 1 0,0-1 0,0 0 0,1 1 0,0 5 0,2 58-626,-2-66 511,0-1-1,1 1 1,-1 0 0,0 0-1,1-1 1,0 1 0,-1-1-1,1 1 1,0 0-1,0-1 1,0 1 0,0-1-1,0 0 1,0 1 0,0-1-1,1 0 1,-1 0-1,0 0 1,1 0 0,-1 0-1,1 0 1,-1 0 0,1 0-1,-1 0 1,1-1-1,0 1 1,-1-1 0,1 1-1,0-1 1,-1 0 0,4 1-1,-3-1 7,1 0 1,-1 0-1,0 0 0,0 0 1,1-1-1,-1 1 0,0-1 0,0 1 1,0-1-1,0 0 0,0 0 0,1 1 1,-2-2-1,1 1 0,0 0 1,0 0-1,0-1 0,0 1 0,-1-1 1,1 1-1,-1-1 0,1 0 0,-1 1 1,2-4-1,2-8 66,0 0 1,-1-1-1,0 1 1,-1-1-1,-1 1 1,0-1-1,-1 0 1,0 0-1,-1 0 1,-3-23-1,2 35 119,1 0-1,-1 0 1,0 0-1,0 0 0,0 0 1,0 0-1,0 0 0,0 0 1,0 0-1,-1 1 0,1-1 1,-1 1-1,1-1 0,-1 1 1,0-1-1,1 1 0,-1 0 1,0 0-1,0 0 0,0 0 1,0 0-1,-3-1 0,2 1 12,0 0 1,1 1-1,-1-1 0,0 0 0,1 1 0,-1 0 0,0 0 0,0 0 0,1 0 0,-1 0 1,0 0-1,0 1 0,1-1 0,-1 1 0,0-1 0,1 1 0,-6 3 0,5-1-40,0 0-1,-1 0 1,1 1-1,1-1 1,-1 1-1,0 0 1,1 0-1,0 0 1,0 0 0,0 0-1,0 0 1,1 0-1,-1 1 1,1-1-1,1 1 1,-2 4-1,-1 15 314,0 40 1,3-60-309,-1 9 26,1 0 0,1 0 1,0 0-1,1 0 0,0-1 1,1 1-1,1 0 0,5 13 1,-6-19-81,1-1 1,-1 0-1,2 1 1,-1-1-1,0-1 1,1 1-1,0-1 1,1 0-1,-1 0 1,1 0-1,0-1 0,0 0 1,0 0-1,1 0 1,-1-1-1,8 3 1,-5-3-478,0 0 1,1-1 0,-1 0-1,0 0 1,1-1-1,16 0 1,24-1-3032</inkml:trace>
  <inkml:trace contextRef="#ctx0" brushRef="#br0" timeOffset="6451.86">5551 331 6979,'0'0'14668,"2"-6"-13827,6-17-601,-8 23-239,0-1-1,1 1 1,-1 0 0,0 0 0,0 0 0,0 0 0,0-1 0,0 1-1,0 0 1,0 0 0,1 0 0,-1 0 0,0-1 0,0 1 0,0 0 0,0 0-1,0 0 1,1 0 0,-1 0 0,0 0 0,0 0 0,0 0 0,1 0-1,-1 0 1,0-1 0,0 1 0,0 0 0,1 0 0,-1 0 0,0 0-1,0 0 1,0 0 0,1 0 0,-1 1 0,0-1 0,0 0 0,0 0-1,1 0 1,-1 0 0,0 0 0,0 0 0,0 0 0,0 0 0,1 0-1,-1 0 1,0 1 0,0-1 0,0 0 0,0 0 0,0 0 0,1 0 0,-1 1-1,0-1 1,0 0 0,0 0 0,0 0 0,0 0 0,0 1 0,0-1-1,0 0 1,0 0 0,10 16 26,-1 1 0,-1 0 0,-1 0-1,0 0 1,-2 1 0,0 0 0,3 21 0,-4-21 12,0 0-1,0 0 1,2-1 0,0 1 0,1-1 0,1-1 0,17 27 0,-22-39-42,1 0 0,0 0 0,0 0 0,0-1 0,0 0 0,0 0 0,1 0 0,0 0 0,-1-1 0,1 0 0,0 0 0,0 0 0,0-1 0,0 1 0,1-1 0,-1 0 0,0-1 0,0 1 0,1-1 0,-1 0 0,0 0 0,1-1 0,-1 0 0,0 0 0,0 0 0,1 0 0,-1-1 0,0 0 0,0 0 0,-1 0 1,1-1-1,0 0 0,-1 0 0,8-6 0,-5 1-9,-1-1 0,0 0 0,0 0 1,-1 0-1,0-1 0,-1 0 0,0 0 1,0 0-1,-1 0 0,-1-1 0,0 1 0,2-15 1,-2-9-41,0-1-1,-6-50 1,4 79 62,0 1 1,-1-1-1,0 1 0,0 0 0,0-1 0,0 1 0,-1 0 1,0 0-1,0 0 0,-5-8 0,7 13-20,0 0-1,0 0 1,0 0-1,0 0 1,0 0 0,0 0-1,0 0 1,0 0-1,0-1 1,0 1-1,0 0 1,0 0 0,-1 0-1,1 0 1,0 0-1,0 0 1,0 0 0,0 0-1,0 0 1,0 0-1,0 0 1,0 0-1,0 0 1,-1 0 0,1 0-1,0 0 1,0 0-1,0 0 1,0 0-1,0 0 1,0 0 0,0 0-1,0 0 1,-1 0-1,1 0 1,0 0-1,0 0 1,0 0 0,0 1-1,0-1 1,0 0-1,0 0 1,0 0-1,0 0 1,0 0 0,0 0-1,0 0 1,-1 0-1,1 0 1,0 0-1,0 0 1,0 1 0,0-1-1,0 0 1,0 0-1,0 0 1,0 0-1,0 0 1,0 0 0,-2 12-484,1 11-406,1-16 595,-1 2-388,1 0 1,0 0-1,0 0 0,1 1 1,1-1-1,-1-1 1,1 1-1,1 0 0,0 0 1,5 11-1,16 15-6846</inkml:trace>
  <inkml:trace contextRef="#ctx0" brushRef="#br0" timeOffset="8032.96">6220 346 10069,'0'0'11034,"-14"-5"-10887,5 2-124,3 0-12,0 1 0,0-1 0,0 2 0,0-1 1,-7 0-1,11 1-7,0 1 1,0 0 0,0 0 0,0 0 0,0 0-1,-1 1 1,1-1 0,0 0 0,0 1 0,0 0-1,0-1 1,0 1 0,0 0 0,0 0-1,1 0 1,-1 0 0,0 1 0,0-1 0,1 0-1,-1 1 1,1-1 0,-3 3 0,-4 8-13,0-1 1,1 1 0,0 1-1,1-1 1,0 1 0,1 0-1,0 1 1,1-1-1,1 1 1,0 0 0,1-1-1,1 1 1,0 0 0,0 1-1,2-1 1,3 26-1,-3-36-105,1 0 0,0 0 0,0 0-1,0 0 1,1 0 0,-1 0 0,1-1-1,0 1 1,0-1 0,0 0 0,1 0-1,-1 0 1,1 0 0,-1-1 0,1 1-1,0-1 1,0 0 0,7 2 0,-9-2 79,1-1 0,0 0 0,0 0 0,0 0 0,0 0 0,0 0 0,0-1 0,0 1 0,0-1 0,0 0 0,1 0 0,-1 0 0,0 0 0,0-1 0,0 1 0,0-1 0,0 0 0,0 0 0,0 0 0,0 0 0,0 0 0,-1-1 0,1 1 1,0-1-1,-1 0 0,1 0 0,3-3 0,-1-2 148,-1 0 0,1-1 0,-1 1 0,-1-1 0,1 0 0,-1 0 0,-1 0 0,1-1 0,-1 1-1,1-15 1,0-12 1358,-2-46-1,-2 49-209,0 32-1258,0 0 1,0 0-1,0 0 0,1 1 0,-1-1 0,0 1 0,0-1 1,0 1-1,0-1 0,0 1 0,0-1 0,1 1 0,-1 0 1,0-1-1,-1 2 0,-3 7-60,1-1 1,0 1-1,1-1 1,0 1-1,0 0 1,1 0-1,0 1 1,0-1-1,1 0 1,0 1-1,1-1 1,0 0-1,0 1 1,4 15-1,-3-22-40,-1-1 0,1 1 0,0-1 0,1 1 0,-1-1 0,0 1 0,1-1 0,0 0 0,-1 0 0,1 0 0,0 0 0,0 0 0,0 0 0,0 0 0,0 0 0,1-1 0,-1 0 0,0 1 0,1-1 0,-1 0 0,1 0 0,-1 0 0,1 0 0,0 0 0,-1-1 0,1 0 0,4 1 0,-4-1 58,0 1 0,0-1-1,0 0 1,0 0 0,1 0 0,-1-1 0,0 1 0,0-1-1,0 0 1,0 0 0,0 0 0,0 0 0,0-1 0,0 1 0,0-1-1,-1 1 1,1-1 0,-1 0 0,1 0 0,-1 0 0,0 0-1,1-1 1,1-3 0,8-18 71,-1-2 0,-1 1 0,-1-1 1,-2-1-1,7-40 0,-6 31 46,2-11 447,-1-1 1,-3-1 0,-2 1-1,-2-64 1,-2 110-479,0 1 0,0-1 0,0 0 0,0 1 0,0-1 0,0 1 0,-1-1 0,1 0 0,0 1 1,-1-1-1,0 1 0,1-1 0,-1 1 0,0 0 0,0-1 0,1 1 0,-1 0 0,0-1 0,0 1 0,-1 0 0,1 0 0,0 0 0,0 0 1,0 0-1,-3-1 0,2 2-38,1 0 0,-1 0 0,1 0 0,-1 0-1,1 1 1,-1-1 0,1 1 0,-1-1 0,1 1 0,0 0 0,-1-1 0,1 1 0,0 0 0,-1 0 0,1 0 0,0 0 0,0 0 0,0 0 0,0 0 0,0 0 0,0 1 0,0-1 0,0 0 0,1 1 0,-1-1 0,0 0 0,0 2 0,-6 11-29,1 0 1,0 0 0,1 0 0,1 0-1,0 1 1,1 0 0,-2 20 0,1 109 83,4-140-62,1 16 9,0 0 0,2 0 0,0 0 0,10 31-1,-10-41-42,1 1 0,0-1 0,0 0 0,1-1 0,1 1 0,-1-1 0,1 0 0,1-1 0,0 1-1,9 8 1,-13-14-25,0 0-1,1-1 0,-1 0 1,0 1-1,1-1 0,0 0 1,-1-1-1,1 1 0,0-1 1,0 1-1,0-1 0,0 0 1,0-1-1,0 1 0,0-1 1,0 1-1,0-1 0,0-1 1,0 1-1,0 0 0,0-1 1,6-2-1,-4 1 47,0 0 0,-1-1 0,0 0 0,0 0 0,0 0 0,0 0 0,0-1 0,-1 0 0,1 0 0,-1 0 0,0-1 0,-1 0-1,1 1 1,4-9 0,-1 0 23,-1 0 0,0-1 0,-1 1 0,0-1 0,-1 0 0,-1 0 0,2-17 0,-1-10 1121,-1-50 0,-14 129-859,7-15-302,2 2 0,0 45 1,3-62-37,-1 0 0,1 1 1,0-1-1,1 0 1,0 0-1,0 0 1,1 0-1,0-1 0,0 1 1,1-1-1,0 1 1,5 6-1,-8-12 8,1-1-1,-1 1 0,1 0 1,-1-1-1,1 1 0,0-1 1,-1 1-1,1-1 0,0 0 1,0 0-1,0 0 1,0 0-1,0 0 0,0 0 1,0 0-1,0-1 0,0 1 1,1-1-1,-1 1 0,0-1 1,0 0-1,0 0 1,1 0-1,-1 0 0,0-1 1,0 1-1,0 0 0,1-1 1,-1 0-1,0 1 0,0-1 1,0 0-1,3-2 0,0-1 57,1 1 0,-1-1 0,-1-1-1,1 1 1,-1-1 0,1 0 0,-1 0-1,-1 0 1,1 0 0,3-7 0,1-6 324,-1-1 1,-1 1 0,-1-1 0,0 0-1,-1-1 1,-1 1 0,-1-1 0,-1 0-1,-2-26 1,1 46 40,0 7-452,-1 38-40,-1-18 37,2 0-1,4 43 1,-4-64-46,1 0 1,0-1 0,1 1-1,-1-1 1,1 1-1,0-1 1,0 1-1,1-1 1,-1 0-1,1 0 1,1 0-1,-1-1 1,1 1-1,-1-1 1,1 1 0,0-1-1,9 6 1,-10-8 49,0 0 1,1 0 0,-1-1-1,1 1 1,-1-1 0,1 0 0,0 0-1,-1 0 1,1 0 0,0-1-1,0 1 1,0-1 0,-1 0 0,1 0-1,0-1 1,0 1 0,0-1-1,-1 0 1,1 0 0,0 0 0,-1 0-1,1-1 1,-1 1 0,1-1-1,-1 0 1,0 0 0,0 0 0,0 0-1,0-1 1,0 1 0,0-1-1,-1 0 1,1 0 0,-1 0-1,0 0 1,3-4 0,3-9 433,0-1 1,-1 1-1,0-1 1,-1 0-1,-1-1 0,-1 0 1,3-29-1,1 2 1317,-8 55-1772,1 0 1,0 1 0,0-1 0,1 0-1,0 1 1,1-1 0,0-1 0,1 1-1,0 0 1,9 16 0,-12-24 63,0-1 0,-1 1 0,1-1 1,0 0-1,0 1 0,0-1 0,0 0 1,0 0-1,1 0 0,-1 0 0,0 0 1,0 0-1,1 0 0,-1 0 0,1 0 1,-1-1-1,0 1 0,1 0 0,-1-1 1,1 0-1,0 1 0,-1-1 0,1 0 1,-1 0-1,1 1 0,0-1 0,-1 0 1,1-1-1,-1 1 0,1 0 0,0 0 1,-1-1-1,1 1 0,1-2 0,0 1-23,-1-1-1,1 0 1,-1 0-1,0 0 1,0 0 0,0 0-1,0-1 1,0 1-1,0 0 1,-1-1-1,1 0 1,-1 1-1,0-1 1,1 0-1,-1 0 1,1-4-1,1-16 491,0 0 0,-1 0-1,-1 0 1,-3-29 0,2 49-357,-1 1 0,1-1 0,-1 1 1,0-1-1,0 1 0,1 0 0,-2-1 1,1 1-1,0 0 0,0 0 0,-1-1 0,1 1 1,-1 0-1,0 0 0,0 1 0,0-1 0,0 0 1,-3-1-1,4 2-55,0 0 1,-1 0 0,1 0-1,-1 0 1,1 1 0,-1-1-1,1 0 1,-1 1-1,0 0 1,1-1 0,-1 1-1,1 0 1,-1 0-1,0 0 1,1 0 0,-1 0-1,0 0 1,1 0 0,-1 1-1,0-1 1,1 1-1,-1-1 1,1 1 0,-1-1-1,1 1 1,-1 0-1,1 0 1,-1 0 0,1 0-1,-2 2 1,-1 1-17,0 1 1,1-1-1,0 1 1,0 0-1,1 0 1,-1 0-1,1 0 1,0 0-1,0 1 1,1-1-1,0 0 1,-1 1-1,1 8 1,-1 13 6,2 42 0,0-38-1,0-22 0,1-1 0,0 1 0,0 0 0,0-1 0,1 1 1,0-1-1,1 0 0,0 0 0,0 0 0,1 0 0,5 8 0,-6-11 2,0-1 0,0 0 0,1 0 0,0 0 0,0 0 0,0 0 0,0-1 0,0 0-1,1 0 1,0 0 0,-1 0 0,1-1 0,0 0 0,0 0 0,0 0 0,1-1 0,-1 1 0,10 0 0,-4 0 95,0-1 1,0-1 0,0 0-1,0 0 1,0-1 0,0 0-1,16-5 1,-25 5-149,1 0 1,0 0 0,-1 0-1,1 0 1,-1-1-1,1 1 1,-1-1 0,0 0-1,0 0 1,1 1-1,-1-1 1,-1-1 0,5-3-1,-5 2-271,1 1 0,-1 0 0,0 0 0,0 0 0,0-1 0,0 1 0,-1 0-1,1-1 1,-1 1 0,0-1 0,0 1 0,0-1 0,0 1 0,-2-5 0,-2-12-4603</inkml:trace>
  <inkml:trace contextRef="#ctx0" brushRef="#br0" timeOffset="8282.72">7616 288 5298,'0'0'14471,"-22"45"-14471,9-34-1745,-2-3-1872,0-5-5492</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4:28.500"/>
    </inkml:context>
    <inkml:brush xml:id="br0">
      <inkml:brushProperty name="width" value="0.05" units="cm"/>
      <inkml:brushProperty name="height" value="0.05" units="cm"/>
      <inkml:brushProperty name="color" value="#F6630D"/>
    </inkml:brush>
  </inkml:definitions>
  <inkml:trace contextRef="#ctx0" brushRef="#br0">11 456 7491,'0'0'15122,"1"-15"-14148,4-28-545,-2 28-201,-3 30 166,-3 24-349,-2 124 190,6-138-228,1-1 0,1 1 0,1-1 0,13 39 0,-8-32-33,11 27-879,-20-61 874,-1-1 1,1 1-1,-1-1 0,1 1 1,0-1-1,1 1 1,0-6-1,0-7 62,-3-24 17,-3 0 0,-15-64 0,4 20 0,5 13 4,-3-129 0,14 197-40,0 1-1,0-1 0,0 0 0,0 1 1,1-1-1,-1 1 0,1-1 0,-1 1 1,1-1-1,0 1 0,0-1 0,0 1 1,0 0-1,3-5 0,-2 6-5,0-1 1,0 1-1,0 0 0,0 0 0,0 0 0,0 0 0,0 0 1,0 0-1,0 0 0,1 1 0,-1-1 0,0 1 1,0 0-1,1 0 0,-1-1 0,0 2 0,3-1 1,1 0-16,1 1 0,-1 0 0,0 0 0,0 0 0,1 1 0,-1 0 0,-1 0 0,1 0 0,0 1 0,0 0 0,-1 0 0,0 1 0,1-1 0,-1 1 0,-1 0 0,1 1 0,0-1 0,-1 1 0,0 0 0,0 0 0,-1 0 0,1 0 0,-1 1 0,3 6 0,-1-2-11,-1 1 0,0 0 0,0 0 0,-1 1 0,-1-1-1,0 0 1,0 1 0,-1-1 0,-1 1 0,0 0 0,0-1 0,-4 21 0,2-25-52,0 0-1,-1-1 1,0 0-1,0 0 1,0 0-1,0 0 1,-1 0 0,0 0-1,-1-1 1,1 0-1,-1 0 1,0 0 0,0-1-1,0 1 1,-1-1-1,0 0 1,1-1-1,-1 1 1,-1-1 0,1-1-1,0 1 1,-1-1-1,1 0 1,-1 0 0,0-1-1,0 0 1,-9 0-1,15-1 75,0 0 0,0 0 0,0 0 0,0 0 0,0 0 0,0 0 0,0-1 0,0 1 0,0 0 0,0-1 0,0 1 0,0-1 0,0 1 0,0-1 0,1 1-1,-1-1 1,0 0 0,0 1 0,1-1 0,-1 0 0,0 0 0,1 1 0,-1-1 0,1 0 0,-1 0 0,1 0 0,-1 0 0,1 0 0,-1 0 0,1-2 0,-3-33 546,3 26-151,1 10-378,-1-1-1,0 1 0,1-1 1,-1 0-1,0 1 0,1-1 1,-1 1-1,1-1 0,-1 1 1,1-1-1,-1 1 0,1 0 1,0-1-1,-1 1 1,1-1-1,-1 1 0,1 0 1,0 0-1,-1-1 0,1 1 1,0 0-1,-1 0 0,1 0 1,0 0-1,-1 0 1,1 0-1,0 0 0,-1 0 1,1 0-1,0 0 0,-1 0 1,2 0-1,26 6 32,-21-1-46,0 1-1,-1-1 0,1 1 1,-1 0-1,0 1 0,-1 0 1,1 0-1,-2 0 0,1 0 0,-1 1 1,0 0-1,5 14 0,25 40-1382,-30-57 895,-1-1 1,1 1-1,-1-1 0,1 0 1,0 0-1,0-1 0,1 1 1,-1-1-1,1 0 1,7 3-1,-8-4-369,1-1 0,0 0 1,-1 0-1,1 0 0,0 0 0,0-1 0,0 0 0,4 0 1,20 0-5565</inkml:trace>
  <inkml:trace contextRef="#ctx0" brushRef="#br0" timeOffset="1682.98">434 567 4402,'0'0'12753,"-4"-12"-11569,-12-38-416,16 49-754,0 0-1,0 1 0,0-1 0,-1 0 0,1 1 0,0-1 0,0 0 0,0 1 0,-1-1 0,1 0 0,0 1 0,-1-1 1,1 1-1,-1-1 0,1 1 0,-1-1 0,1 1 0,-1-1 0,1 1 0,-1 0 0,1-1 0,-1 1 0,1 0 1,-1-1-1,0 1 0,1 0 0,-1 0 0,1-1 0,-1 1 0,0 0 0,1 0 0,-1 0 0,0 0 0,1 0 0,-1 0 1,0 0-1,1 0 0,-1 0 0,0 0 0,1 0 0,-1 1 0,0-1 0,1 0 0,-1 0 0,0 1 0,0-1 0,-14 18 2,13-12-24,0-1 0,1 1 1,0-1-1,0 1 0,1 0 0,-1 0 1,1-1-1,0 1 0,1 0 0,-1 0 0,4 10 1,-4-14-100,1 1-1,0-1 1,0 1 0,0-1 0,0 0 0,1 1-1,-1-1 1,1 0 0,-1 0 0,1 0 0,0 0-1,0 0 1,0 0 0,0-1 0,0 1 0,0 0-1,0-1 1,0 0 0,1 0 0,-1 1 0,0-1-1,1-1 1,-1 1 0,1 0 0,0 0 0,-1-1-1,6 1 1,-6-1 29,1 0 0,0 0 0,0 0 0,-1 0 0,1 0 0,0 0 0,-1-1 0,1 0 0,0 1-1,-1-1 1,1 0 0,-1 0 0,1 0 0,-1-1 0,0 1 0,1 0 0,-1-1 0,0 0 0,0 1 0,3-4-1,-3 1 86,1 0-1,-1 0 0,0 0 0,0 0 1,0 0-1,-1 0 0,0-1 0,0 1 1,0 0-1,0-1 0,0-8 0,0 3 387,0 0 0,-1 0-1,0 0 1,-1 0 0,-3-16-1,4 24-274,-1 0-1,1 0 1,-1 0-1,0 0 1,0 0-1,0 1 1,0-1-1,0 0 1,0 1-1,0-1 1,0 1-1,-1-1 1,1 1-1,-1 0 1,1-1-1,-1 1 1,1 0-1,-1 0 1,0 0-1,1 0 1,-1 0-1,0 1 1,0-1-1,0 0 1,0 1-1,0-1 1,1 1-1,-1 0 1,0 0-1,0 0 1,0 0 0,0 0-1,0 0 1,0 0-1,-4 2 1,4-2-109,1 1 1,-1 0 0,0 0 0,1 0 0,-1 0 0,1 1 0,-1-1 0,1 0-1,0 1 1,-1-1 0,1 1 0,0-1 0,0 1 0,0 0 0,0-1 0,0 1 0,0 0-1,1 0 1,-1 0 0,1-1 0,-1 1 0,1 0 0,-1 3 0,-5 49 28,6-46-16,0 1 0,0 0 0,1-1 0,0 1 0,1-1-1,0 0 1,0 1 0,1-1 0,4 10 0,-5-14-72,1 0 0,-1 0 0,1 0 0,0 0 1,0 0-1,0-1 0,1 0 0,-1 1 0,1-1 0,-1 0 0,1-1 1,0 1-1,0-1 0,1 0 0,-1 0 0,0 0 0,1 0 1,8 1-1,-9-2-26,0 0 0,0 0 0,0 0 0,0-1 0,0 0 0,1 1 0,-1-2 1,0 1-1,0 0 0,0-1 0,0 0 0,0 0 0,0 0 0,0 0 0,0-1 0,0 0 1,0 1-1,-1-1 0,1-1 0,0 1 0,-1 0 0,0-1 0,4-3 0,-2-1 142,1 0-1,-1-1 0,0 0 0,-1 0 0,0 0 1,0 0-1,-1 0 0,0-1 0,3-15 0,4-29 820,4-15 1687,-14 68-2551,0-1 0,1 1 0,-1 0 0,0 0 0,1 0 0,-1 0 0,0 0-1,1 0 1,-1 0 0,1 0 0,-1 0 0,0 0 0,1 0 0,-1 0 0,0 0 0,1 0-1,-1 1 1,0-1 0,1 0 0,-1 0 0,0 0 0,1 0 0,-1 1 0,0-1 0,1 0-1,-1 0 1,0 1 0,0-1 0,1 0 0,-1 1 0,0-1 0,1 1 0,5 11-20,1 1 1,-2 0-1,1 1 0,-2 0 1,5 19-1,-7-21-95,1 0 0,1 0 0,0 0 0,0 0 0,1-1-1,0 0 1,1 0 0,14 18 0,-20-28 74,0-1 0,1 1 1,-1 0-1,1-1 0,0 1 1,-1-1-1,1 1 0,0-1 0,-1 1 1,1-1-1,0 1 0,-1-1 0,1 0 1,0 1-1,0-1 0,-1 0 0,1 1 1,0-1-1,0 0 0,0 0 1,-1 0-1,1 0 0,0 0 0,0 0 1,0 0-1,1 0 0,-1-1 17,0 0 0,0 0 0,1 1 0,-1-1 0,0 0 0,0 0 0,0 0 0,0 0 0,0 0 0,-1 0 0,1-1-1,0 1 1,0 0 0,0-2 0,3-6 69,-1 0-1,0 0 1,3-14 0,-5 20-82,9-55 70,4-14 464,-12 66-459,0 0 1,0 0-1,1 0 1,0 0-1,0 1 1,1-1 0,-1 1-1,1 0 1,6-7-1,-9 12-55,0-1 0,-1 0-1,1 1 1,0-1-1,-1 0 1,1 1 0,0-1-1,0 1 1,0-1-1,0 1 1,-1-1 0,1 1-1,0 0 1,0-1 0,0 1-1,0 0 1,0 0-1,0 0 1,0-1 0,0 1-1,0 0 1,0 0-1,0 1 1,0-1 0,0 0-1,0 0 1,1 1 0,0 0-3,0 0 0,0 0 0,0 1 0,-1-1 0,1 1 0,-1-1 0,1 1 0,-1 0 1,1-1-1,-1 1 0,2 4 0,2 4-8,0 1 0,-1 0 0,5 15 0,1 20-1626,10 86 0,-20-133 1609,0 1 0,0 0 1,1 0-1,-1 0 0,0 0 1,0 0-1,0 0 0,0-1 1,0 1-1,1 0 0,-1 0 1,0 0-1,0 0 0,0 0 0,0 0 1,1 0-1,-1 0 0,0 0 1,0 0-1,0 0 0,1 0 1,-1 0-1,0 0 0,0 0 1,0 0-1,0 0 0,1 0 1,-1 0-1,0 0 0,0 0 0,0 0 1,1 0-1,-1 0 0,0 0 1,0 0-1,0 0 0,0 0 1,0 0-1,1 1 0,-1-1 1,0 0-1,0 0 0,0 0 0,0 0 1,0 0-1,0 1 0,1-1 1,-1 0-1,0 0 0,0 0 1,0 0-1,0 1 0,0-1 1,0 0-1,7-16 265,4-24 56,-3 6 617,24-60-1,-28 85-752,0 0 0,1 0 0,0 0 0,1 1-1,-1 0 1,1 0 0,1 1 0,0-1 0,0 1-1,0 1 1,10-7 0,-16 12-152,-1 1 0,1-1 1,0 1-1,0-1 0,0 1 0,-1-1 0,1 1 0,0-1 1,0 1-1,0 0 0,0 0 0,0 0 0,0-1 0,0 1 1,0 0-1,0 0 0,0 0 0,0 0 0,0 0 0,-1 1 0,1-1 1,0 0-1,0 0 0,0 1 0,0-1 0,0 0 0,0 1 1,0-1-1,-1 1 0,1-1 0,0 1 0,0-1 0,-1 1 1,1 0-1,0-1 0,-1 1 0,1 0 0,0 0 0,-1-1 0,1 1 1,-1 0-1,0 0 0,1 0 0,-1 0 0,0 0 0,1-1 1,-1 1-1,0 2 0,3 5-27,-1 1-1,0 0 1,1 17 0,-3-21 48,1 39-71,-2-34-104,1 1 0,0-1 1,1 0-1,0 0 0,0 0 0,1 0 0,5 14 1,-6-23 71,0 0 0,0 1 0,0-1 0,0 0 0,1 0 1,-1 0-1,0 0 0,1 0 0,-1 0 0,0 0 0,1 0 0,-1-1 1,1 1-1,0 0 0,-1-1 0,1 0 0,-1 1 0,1-1 0,0 0 1,-1 0-1,1 0 0,0 0 0,-1 0 0,3 0 0,0 0 14,-1 0 0,1-1-1,-1 1 1,1-1-1,-1 0 1,1 0 0,-1 0-1,0 0 1,1-1 0,3-2-1,0-2 31,0 0 0,-1-1 0,0 0-1,0 0 1,-1-1 0,0 1 0,0-1 0,6-17 0,-1 2 268,-1-1 0,6-25 0,-12 35 164,-2 1 0,1 0-1,-1 0 1,-2-14 0,1 13 124,0 14-513,-1-1 0,1 1 1,-1 0-1,1-1 1,-1 1-1,1 0 1,-1 0-1,1 0 0,-1-1 1,1 1-1,-1 0 1,1 0-1,-1 0 1,0 0-1,1 0 0,-1 0 1,1 0-1,-1 0 1,1 0-1,-1 0 1,0 0-1,1 1 0,-1-1 1,1 0-1,-1 0 1,1 0-1,-1 1 1,1-1-1,-1 0 0,0 1 1,-1 2-17,-1 0 0,1 0 0,0 0 0,0 0 0,0 1 0,0-1 0,1 1 0,-1-1 0,1 1 0,0 0 0,0-1 0,-1 8 0,-4 50-38,6-59 41,-1 14-257,0-1 1,1 1-1,1 0 1,0 0-1,5 20 0,-5-32 174,1 0-1,-1 0 1,1 0-1,0 0 1,0 0-1,0 0 1,1 0 0,-1-1-1,1 1 1,0-1-1,0 0 1,0 0-1,0 0 1,1 0-1,-1 0 1,1-1-1,0 1 1,0-1-1,-1 0 1,1 0-1,1-1 1,-1 1-1,7 1 1,-4-1-93,-1-1 0,1 0 0,0 0 1,-1 0-1,1-1 0,0 0 0,0 0 0,-1 0 1,10-3-1,-12 2 214,0 0 1,-1 0 0,1-1 0,-1 0-1,1 0 1,-1 0 0,0 0-1,1 0 1,-1 0 0,0-1-1,-1 0 1,1 1 0,0-1-1,-1 0 1,0 0 0,1 0-1,1-6 1,3-6 671,0 0 1,-2 0-1,1-1 1,4-27-1,10-30 1541,-20 72-2248,0 1 1,0 0-1,0 0 1,0-1-1,0 1 1,0 0-1,0 0 1,0-1-1,0 1 1,0 0-1,1 0 1,-1-1-1,0 1 1,0 0-1,0 0 1,0 0 0,0 0-1,1-1 1,-1 1-1,0 0 1,0 0-1,0 0 1,1 0-1,-1-1 1,0 1-1,0 0 1,1 0-1,-1 0 1,0 0-1,0 0 1,1 0-1,-1 0 1,0 0-1,0 0 1,0 0-1,1 0 1,-1 0-1,0 0 1,0 0 0,1 0-1,7 10 139,5 19 34,-12-27-171,12 36-355,-10-26 44,0 0 0,2 0 0,-1 0-1,1 0 1,1-1 0,0 0 0,1 0-1,15 19 1,-21-30 267,0 1 0,0 0 0,0 0 0,0-1 0,0 1 0,0 0 0,0-1 0,0 1 0,0-1 0,0 0 0,0 1 0,0-1 0,0 0 0,1 1 0,-1-1 0,0 0 0,0 0 0,0 0 0,0 0 0,1 0 0,-1-1 0,0 1 0,0 0 0,0 0 0,0-1 0,1 1 0,-1-1 0,0 1 0,0-1 0,0 1 0,0-1 0,0 0 0,0 1 0,0-1 0,-1 0 0,1 0 0,0 0 0,0 0 0,0 1 0,-1-1 0,1 0 0,0-2 0,4-4 68,-1-1 1,0 0-1,0 0 0,3-10 1,-7 18-31,6-14 38,1-9 461,2 0 1,0 1-1,2 0 1,0 1 0,1 0-1,30-38 1,-42 59-490,0-1 0,0 1 0,0 0 0,1-1 0,-1 1 0,0-1 0,1 1 0,-1 0 0,0-1 0,1 1 0,-1 0 0,0-1 0,1 1 0,-1 0 0,1 0 0,-1-1 0,0 1 1,1 0-1,-1 0 0,1 0 0,-1 0 0,1-1 0,-1 1 0,1 0 0,-1 0 0,1 0 0,-1 0 0,1 0 0,-1 0 0,1 0 0,-1 0 0,0 0 0,1 1 0,-1-1 0,1 0 0,-1 0 0,1 0 0,-1 0 1,1 1-1,-1-1 0,0 0 0,1 1 0,-1-1 0,1 0 0,-1 1 0,0-1 0,1 0 0,-1 1 0,0-1 0,0 0 0,1 1 0,-1-1 0,0 1 0,0-1 0,1 1 0,7 31-160,-7-26 180,5 52-134,-5-45-345,0-1-1,0 1 1,1-1 0,7 24 0,-8-35 253,-1 1 1,1-1-1,0 1 0,0-1 1,0 1-1,0-1 0,0 1 0,0-1 1,0 0-1,0 1 0,1-1 1,-1 0-1,0 0 0,1 0 0,-1 0 1,1 0-1,-1 0 0,1-1 1,0 1-1,2 0 0,35 3-5125,-33-4 4304,24 0-4206</inkml:trace>
  <inkml:trace contextRef="#ctx0" brushRef="#br0" timeOffset="2991.27">2210 379 4674,'0'0'13972,"-7"-17"-11931,-25-55-550,31 70-1434,-1 0 0,1 0 0,-1 0 0,1 0-1,-1 0 1,0 0 0,0 1 0,0-1 0,0 1 0,0-1-1,0 1 1,0 0 0,0 0 0,-1 0 0,1 0 0,-1 0 0,1 0-1,0 1 1,-1-1 0,1 1 0,-1-1 0,1 1 0,-1 0-1,1 0 1,-1 0 0,0 1 0,1-1 0,0 1 0,-1-1 0,1 1-1,-1 0 1,1 0 0,0 0 0,-1 0 0,1 0 0,0 0-1,0 1 1,-4 2 0,0 3-45,1 0 0,-1 1 0,2-1 0,-1 1-1,1 0 1,0 1 0,0-1 0,1 1 0,0-1 0,-3 18 0,3-9-36,1 0 0,0 0 0,2 1 0,2 32 0,-2-47-91,1-1 0,-1 1 0,1-1 1,0 0-1,0 1 0,0-1 0,0 0 0,1 0 1,-1 0-1,1 0 0,-1 0 0,1 0 0,-1 0 1,1 0-1,0 0 0,0-1 0,0 1 0,0-1 1,0 0-1,1 1 0,-1-1 0,0 0 0,0 0 1,1-1-1,-1 1 0,1 0 0,-1-1 0,1 1 1,3-1-1,-3 1-39,1-1-1,-1 0 1,1 0 0,0 0 0,-1 0 0,1 0 0,-1-1 0,1 0 0,-1 0 0,1 0 0,-1 0-1,0 0 1,1 0 0,-1-1 0,0 0 0,0 0 0,0 0 0,0 0 0,0 0 0,3-4-1,1-4 157,0-1 0,-1 0 0,0 0 0,-1 0-1,0-1 1,-1 1 0,0-1 0,-1-1-1,0 1 1,1-20 0,0-16 917,-4-70 0,-1 56 25,1-88 2545,-9 169-2792,4 29-671,1 1 0,7 94 1,-2-135-18,1 31-71,9 44 1,-9-70-246,1 1 1,1-1-1,0 0 1,0 0 0,2-1-1,12 24 1,-17-34 162,1 0 0,-1 1 0,1-1 1,0 0-1,0 0 0,0 0 0,0-1 0,0 1 0,0 0 1,0-1-1,0 1 0,1-1 0,-1 0 0,0 0 0,1 0 0,-1 0 1,1 0-1,0 0 0,-1-1 0,1 1 0,-1-1 0,1 0 1,0 0-1,-1 0 0,1 0 0,0 0 0,2-1 0,0 0 111,-1-1-1,0 1 1,0-1 0,0 0-1,0 0 1,0-1-1,0 1 1,0-1 0,-1 1-1,1-1 1,-1 0 0,0-1-1,0 1 1,0-1-1,2-3 1,4-7 96,-1 0-1,-1 0 1,0-1 0,-1 0 0,-1 0-1,0 0 1,3-17 0,-4 11 1415,-2 0 0,1-35-1,-18 122-1533,14-55 188,0-4-257,1 0 0,-1-1 0,1 1 0,0 0 0,1 0 0,1 8 0,-1-13 9,-1-1 1,1 1-1,0-1 0,-1 1 1,1-1-1,0 1 1,0-1-1,0 0 0,0 1 1,0-1-1,0 0 1,1 0-1,-1 0 0,0 0 1,1 0-1,-1 0 1,0 0-1,1-1 0,-1 1 1,1 0-1,0-1 1,-1 1-1,1-1 0,-1 0 1,1 1-1,0-1 1,-1 0-1,1 0 0,0 0 1,2 0-1,0-1 34,1 1-1,-1-1 1,0 0-1,1 0 1,-1 0-1,0 0 1,0-1-1,0 0 1,0 0-1,0 0 1,-1 0-1,1 0 1,-1-1-1,1 0 1,-1 1-1,0-2 1,0 1-1,0 0 1,0 0-1,-1-1 1,1 1-1,-1-1 1,0 0 0,0 0-1,0 0 1,0 0-1,1-7 1,1-3 679,0-1 1,-1 0-1,0 0 1,-1 0-1,-1 0 1,-1-27-1,0 39-514,-1 1 0,1 0 0,-1 0 0,0 0-1,0 0 1,0 0 0,0 0 0,0 1 0,0-1 0,-1 0 0,1 0 0,0 1 0,-1-1-1,1 1 1,-1-1 0,0 1 0,0 0 0,1 0 0,-1 0 0,0 0 0,0 0 0,0 0-1,0 0 1,0 0 0,0 1 0,0-1 0,-1 1 0,1 0 0,0 0 0,0-1 0,0 1-1,0 1 1,-1-1 0,1 0 0,0 0 0,0 1 0,0-1 0,0 1 0,0 0 0,0 0 0,0-1-1,-3 3 1,2 1-76,0 0 0,0 0-1,0 0 1,0 0 0,1 1-1,-1-1 1,1 1 0,0 0-1,0 0 1,1-1 0,0 1 0,0 0-1,-1 9 1,-1 10 57,2 38 0,1-51-22,-1 1-17,1-1-1,1 0 1,0 1-1,1-1 1,0 0-1,4 14 0,-4-22-50,-1 1-1,1-1 0,0 1 1,0-1-1,0 0 0,0 0 1,1 0-1,-1 0 0,1 0 1,0-1-1,0 1 0,0-1 0,0 0 1,0 0-1,1 0 0,-1 0 1,0 0-1,1-1 0,0 0 1,-1 1-1,1-1 0,5 0 1,-4 1-24,0-1 1,1 0 0,-1 0 0,1 0 0,-1-1 0,1 0 0,-1 0-1,1 0 1,-1-1 0,1 0 0,-1 0 0,1 0 0,-1 0 0,0-1-1,1 0 1,-1 0 0,0-1 0,0 1 0,-1-1 0,1 0 0,-1-1-1,1 1 1,-1-1 0,0 0 0,0 0 0,0 0 0,-1 0 0,0 0-1,1-1 1,2-6 0,8-13 187,0 1-1,11-29 0,-21 41 355,1-1-1,-1 0 1,-1 0-1,0-1 1,-1 1-1,1-23 1,-3 34-74,0 21-175,0 4-179,-1-9-233,0-1-1,2 1 0,0-1 1,5 25-1,-6-37 61,1 1 0,0 0 1,0 0-1,0 0 0,0-1 0,0 1 1,1-1-1,-1 1 0,1-1 0,0 1 1,-1-1-1,1 0 0,0 0 0,1 0 0,-1 0 1,0 0-1,0-1 0,1 1 0,-1 0 1,1-1-1,-1 0 0,1 0 0,0 0 1,0 0-1,-1 0 0,1 0 0,0-1 1,0 1-1,4-1 0,-4 1 24,0-1 0,1 0 0,-1 0 0,0 0 0,0-1 0,0 1 0,0-1 0,0 0 0,0 0 0,0 0 0,0 0 0,0 0 0,0-1 0,0 1 0,0-1 0,-1 1 0,1-1 0,-1 0 0,5-4 0,-3 0 138,0-1 1,0 1-1,-1 0 1,1-1-1,-1 0 1,-1 0-1,4-12 0,23-106 5961,-29 409-5626,0-223-5325,0-1-5321</inkml:trace>
  <inkml:trace contextRef="#ctx0" brushRef="#br0" timeOffset="3395.61">1237 259 10453,'0'0'11013,"0"-13"-11013</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4:25.083"/>
    </inkml:context>
    <inkml:brush xml:id="br0">
      <inkml:brushProperty name="width" value="0.05" units="cm"/>
      <inkml:brushProperty name="height" value="0.05" units="cm"/>
      <inkml:brushProperty name="color" value="#F6630D"/>
    </inkml:brush>
  </inkml:definitions>
  <inkml:trace contextRef="#ctx0" brushRef="#br0">46 196 7155,'0'0'13540,"-1"3"-13391,-1 3-67,0 0 1,1 1-1,0-1 0,0 1 0,1-1 1,-1 1-1,1-1 0,1 1 0,-1-1 0,1 0 1,1 1-1,2 10 0,2 16 180,-1 5 20,23 155 261,-26-185-504,0-11 33,1-26 124,-4-45 76,-5 40-260,-1 2 0,-1-1 0,-15-33 0,14 41 3,0-1 0,2-1 0,0 1 0,2-1 0,-3-46 1,8 72-17,0 0 0,0 0 1,0 0-1,0 0 1,1 0-1,-1 0 1,0 0-1,0 0 1,1 1-1,-1-1 1,1 0-1,-1 0 1,1 0-1,-1 0 1,1 1-1,-1-1 1,1 0-1,0 1 1,-1-1-1,1 0 1,0 1-1,0-1 1,1 0-1,0 0-7,0 0 0,1 0 0,-1 0 0,1 0 1,-1 1-1,1-1 0,-1 1 0,6 0 0,-1 0-8,-1 0-1,1 1 1,0-1 0,-1 2 0,1-1 0,-1 1-1,9 3 1,-8-1 13,1 0 1,-1 1-1,0-1 0,-1 2 0,1-1 1,-1 1-1,0 0 0,-1 0 0,1 0 1,-1 1-1,0 0 0,-1 0 0,0 0 1,0 1-1,4 10 0,-3-6-57,-1 1-1,-1 0 0,0 0 0,0 0 1,-1 0-1,-1 0 0,0 0 1,-1 1-1,-2 14 0,1-24 23,1 0 1,-1 0-1,0 0 0,-1 0 0,1 0 1,-1 0-1,0 0 0,0 0 0,0 0 1,0-1-1,-1 1 0,1-1 0,-1 1 1,0-1-1,0 0 0,0 0 0,-1-1 1,1 1-1,-6 3 0,2-3 2,0 1 1,0-1-1,0 0 1,0-1-1,-1 1 0,1-2 1,-1 1-1,1-1 0,-1 0 1,-9 0-1,16-1 40,0-1 1,0 1-1,0 0 0,1 0 1,-1-1-1,0 1 0,0-1 1,1 1-1,-1 0 0,0-1 1,1 1-1,-1-1 0,1 0 1,-1 1-1,0-1 0,1 1 1,-1-1-1,1 0 0,0 1 1,-1-1-1,1 0 0,0 0 1,-1 1-1,1-1 0,0 0 1,0 0-1,-1 0 0,1 1 1,0-1-1,0 0 0,0 0 1,0 0-1,0-1 0,0 1 6,0 0 1,0 0-1,0 0 0,0 0 0,0 0 0,0 0 0,1 0 0,-1 0 0,0 0 0,0 0 0,1 0 0,-1 1 1,1-1-1,-1 0 0,0 0 0,1 0 0,0 0 0,-1 1 0,1-1 0,0 0 0,-1 0 0,1 1 1,0-1-1,-1 0 0,1 1 0,0-1 0,0 1 0,2-1 0,1 0-5,1 0 0,0 1 0,0-1-1,0 1 1,0 0 0,0 1 0,-1-1 0,1 1 0,0 0-1,0 0 1,-1 0 0,1 1 0,0 0 0,-1 0 0,0 0-1,8 5 1,-1 2-4,-1 0 0,1 0 0,-1 1 1,11 15-1,29 29-3159,-45-50 2384,-1-1-1,1 1 0,0-1 0,0 0 1,1 0-1,-1-1 0,0 1 0,1-1 1,0 0-1,6 1 0,14-2-5857</inkml:trace>
  <inkml:trace contextRef="#ctx0" brushRef="#br0" timeOffset="695.19">449 365 7812,'0'0'13838,"-3"-13"-13166,-8-43-349,11 56-321,0-1 1,0 0-1,0 1 1,0-1-1,0 0 0,-1 1 1,1-1-1,0 1 1,-1-1-1,1 0 0,0 1 1,-1-1-1,1 1 1,0-1-1,-1 1 0,1-1 1,-1 1-1,1-1 1,-1 1-1,0-1 0,-8 5 6,-1 11-5,7-8 13,0-1-1,0 1 0,0 0 0,1 0 0,0 0 0,-1 11 0,2-17-20,1 1-1,0 0 1,-1 0 0,1-1-1,0 1 1,0 0-1,0 0 1,1-1 0,-1 1-1,0 0 1,1 0 0,-1-1-1,1 1 1,-1 0-1,1-1 1,0 1 0,0-1-1,0 1 1,0-1-1,0 1 1,0-1 0,0 0-1,0 1 1,0-1-1,1 0 1,-1 0 0,1 0-1,-1 0 1,1 0-1,-1 0 1,3 1 0,0-1-120,0 1 0,0-1 0,1 0 1,-1 0-1,0 0 0,1-1 0,-1 1 1,1-1-1,-1 0 0,0-1 0,1 1 1,-1-1-1,1 0 0,7-2 0,-10 2 110,1-1 0,0 1 0,-1-1 0,0 0 0,1 0 0,-1 0 0,0 0 0,0 0 0,0 0 0,0-1 0,0 1 0,-1-1 0,1 1 0,-1-1 0,0 0 0,1 1 0,-1-1 0,-1 0 0,1 0 0,0 0 0,-1 0 0,1-4 0,5-49 1013,-6 51-766,0 0-1,0 0 0,0 0 0,-1 0 0,1 0 0,-1 0 0,0 0 0,-4-9 0,4 13-188,0 0 0,0 0 0,0-1 0,0 1 0,0 0 0,-1 0 0,1 1 0,0-1 0,-1 0 0,1 0 0,-1 1-1,1-1 1,0 1 0,-1-1 0,1 1 0,-1-1 0,0 1 0,1 0 0,-1 0 0,1 0 0,-1 0 0,1 0 0,-4 1-1,2-1-36,1 0-1,-1 0 0,1 1 0,-1 0 0,0-1 0,1 1 0,-1 0 0,1 0 1,0 0-1,-1 1 0,1-1 0,0 1 0,-4 2 0,1 2 0,1 1 1,-1 0-1,1 0 0,1 0 0,-1 1 0,1-1 0,1 1 1,-1 0-1,1 0 0,1 0 0,0 0 0,0 0 0,0 0 0,1 10 1,0-10-7,0-1 0,1 1 1,-1-1-1,2 1 0,-1-1 1,1 1-1,0-1 0,1 0 1,-1 0-1,1 0 0,1 0 1,-1-1-1,1 1 0,1-1 1,6 9-1,-5-11-78,0 1 1,0 0-1,0-1 0,0 0 0,1-1 1,0 1-1,0-1 0,0-1 1,0 1-1,0-1 0,12 2 1,-15-4 42,1 1 0,-1 0 0,1-1 0,-1 0 0,1 0 0,0 0 0,-1-1 0,1 0 1,-1 0-1,1 0 0,-1 0 0,0-1 0,1 1 0,-1-1 0,0 0 0,0 0 1,0-1-1,0 1 0,5-6 0,-2 1 41,-1-1 1,0 0-1,0-1 0,-1 1 1,0-1-1,0 0 0,-1 0 1,0-1-1,-1 1 0,0-1 1,-1 0-1,3-18 0,-1-8 249,-3 0 0,-2-44 0,0 59-50,0 0 100,-1 1 0,-1-1 0,0 1 1,-2 0-1,0 0 0,-2 0 0,-14-32 0,21 52-294,0-1 0,0 1-1,0 0 1,0 0 0,-1-1 0,1 1-1,0 0 1,0-1 0,0 1 0,0 0-1,0 0 1,0-1 0,0 1 0,-1 0-1,1 0 1,0-1 0,0 1 0,0 0-1,0 0 1,-1 0 0,1-1 0,0 1-1,0 0 1,-1 0 0,1 0 0,0 0-1,0-1 1,-1 1 0,1 0-1,0 0 1,0 0 0,-1 0 0,1 0-1,0 0 1,-1 0 0,1 0 0,0 0-1,0 0 1,-1 0 0,1 0 0,0 0-1,-1 0 1,1 0 0,0 0 0,0 0-1,-1 0 1,1 1 0,0-1 0,-6 15 211,4 12-184,1-1 0,1 1 0,2 0 0,0-1 1,2 1-1,1-1 0,1 0 0,1-1 0,15 37 0,-2-8-35,43 96-850,-60-164-8164,-4-16 3044,-5 6 75</inkml:trace>
  <inkml:trace contextRef="#ctx0" brushRef="#br0" timeOffset="2423.94">716 373 1553,'0'0'16575,"-7"-7"-14867,-21-22-889,36 33-1235,-1 1 1,1-2-1,0 1 1,0-1-1,0 0 1,1-1-1,-1 0 1,0 0-1,1-1 1,0 0-1,-1 0 1,1-1-1,-1 0 0,1-1 1,14-2-1,-19 1 433,-1 0 0,0-1-1,0 1 1,0 0 0,0-1-1,0 0 1,0 0 0,-1 1-1,1-2 1,-1 1 0,0 0-1,0 0 1,0-1 0,0 1-1,-1-1 1,0 1 0,1-1-1,-1 0 1,0-4 0,3-6 2294,-2 0 0,1 0 0,-1-28 579,-2 62-2604,0-1-363,0 21 203,7 58 0,-5-84-294,1-1-1,0 0 1,1 0 0,0 0-1,1 0 1,0-1 0,1 0 0,10 15-1,-14-24-34,0-1 0,0 1 0,0 0-1,0-1 1,1 0 0,-1 1 0,1-1-1,0 0 1,-1 0 0,1-1 0,0 1-1,0-1 1,0 1 0,1-1 0,-1 0-1,0 0 1,0 0 0,6 0 0,-6-1 128,-1 1 0,1-2 0,-1 1 0,1 0 0,-1 0 1,1-1-1,-1 1 0,0-1 0,1 0 0,-1 0 0,1 0 0,-1 0 0,0 0 1,0 0-1,0-1 0,0 1 0,0-1 0,0 0 0,0 1 0,0-1 0,-1 0 1,1 0-1,0 0 0,0-3 0,5-7 312,-1-1-1,-1-1 1,-1 1-1,0-1 1,0 0-1,-1 0 1,-1 0-1,-1 0 1,0 0-1,0-1 1,-3-14 0,-5-9 1654,7 37-1806,0-1 0,-1 1 0,1 0 1,-1-1-1,1 1 0,-1 0 1,0 0-1,1 0 0,-1-1 0,0 1 1,0 0-1,0 0 0,0 0 1,0 0-1,0 0 0,0 0 1,0 1-1,0-1 0,0 0 0,-1 0 1,1 1-1,0-1 0,0 1 1,-1-1-1,-1 1 0,2 2-88,0 0 0,1 0 0,-1 0 0,1 0 0,-1 0 0,1 0 0,0 0 0,0 1 0,0-1 0,0 0 1,1 4-1,-1-1 19,0 5-11,1 0-1,0 0 0,1-1 0,0 1 1,0 0-1,1-1 0,1 1 0,-1-1 0,10 15 1,-10-17-297,1-1 1,1 0-1,-1 0 1,1 0-1,0 0 0,0-1 1,1 0-1,0 0 1,0 0-1,0-1 1,0 0-1,1 0 1,10 4-1,-14-6 43,0-1 0,0 0 0,0 0 0,1 0 1,-1-1-1,0 1 0,1-1 0,-1 0 0,0 0 0,1 0 0,-1 0 0,0 0 0,0-1 0,1 1 0,-1-1 0,4-1 0,-5 0 236,1 1-1,-1-1 1,0 1-1,0-1 1,1 0-1,-1 0 1,0 0 0,-1 0-1,1 0 1,0-1-1,-1 1 1,1 0-1,-1-1 1,0 1 0,0-1-1,0 1 1,0-1-1,1-4 1,4-21 1627,-2 0 0,-1 0-1,-2 0 1,-1-33 0,0 29-76,-10 120-1629,10-80-130,1-1 0,-1 1 0,1-1 0,0 1 0,1-1 0,0 0 0,0 0 0,1 0 0,4 10 0,-5-14-59,-1 0 0,1 0 0,1 0 0,-1 0 0,0-1 0,1 1 0,-1-1 0,1 1 0,0-1 0,0 0 0,0 0 0,0 0 1,0-1-1,0 1 0,0-1 0,0 1 0,1-1 0,-1 0 0,1-1 0,-1 1 0,1 0 0,4-1 0,-6 0 220,0 0-1,0 0 1,0 0 0,0 0-1,0 0 1,0-1 0,0 1 0,0-1-1,0 1 1,0-1 0,0 0-1,0 0 1,0 0 0,-1 0 0,1 0-1,0 0 1,-1 0 0,1-1-1,1-1 1,0 0 152,-1 0 0,0 0 0,0-1 0,0 1 0,0-1 0,-1 0 0,1 1 0,-1-1 0,2-6 0,0-9 1094,-1-1 0,-1 1 0,-2-29 1,1 25 106,0 21-1260,-3-20 1180,3 22-1200,0 0 0,0-1 0,0 1 0,0-1 0,0 1 0,-1 0 0,1-1 0,0 1 0,0 0 0,0-1 0,-1 1-1,1 0 1,0-1 0,-1 1 0,1 0 0,0 0 0,0-1 0,-1 1 0,1 0 0,-1 0 0,1 0 0,0-1 0,-1 1-1,1 0 1,0 0 0,-1 0 0,1 0 0,-1 0 0,1 0 0,0 0 0,-1 0 0,1 0 0,-1 0 0,1 0 0,0 0-1,-1 0 1,1 0 0,-1 0 0,1 0 0,0 0 0,-1 1 0,1-1 0,0 0 0,-1 0 0,1 0 0,-1 1 0,1-1-1,0 0 1,0 0 0,-1 1 0,1 0 0,-2 0-15,1 1-1,0-1 1,0 1-1,0-1 1,0 1 0,0 0-1,0-1 1,0 1-1,1 0 1,-1 0-1,1 0 1,-1 0 0,1-1-1,0 1 1,0 0-1,-1 3 1,2 39 71,0-28-65,-1-5-242,1 0 1,1-1-1,0 1 0,0 0 0,1-1 0,0 0 0,1 0 1,0 0-1,1 0 0,0 0 0,0-1 0,13 15 1,-14-17-314,1-2 1,0 1 0,0-1 0,1 1 0,0-1-1,-1-1 1,2 1 0,-1-1 0,0 0 0,1-1 0,0 1-1,0-1 1,0-1 0,0 1 0,0-1 0,1 0 0,-1-1-1,13 1 1,-18-2 629,0-1 0,0 1 0,0-1 0,0 1 0,0-1 0,0 0 0,0 0 0,-1 0 0,1 0 0,0 0 0,-1 0-1,1-1 1,-1 1 0,1 0 0,-1-1 0,1 1 0,-1-1 0,0 0 0,0 1 0,0-1 0,0 0 0,0 0 0,0 1 0,-1-1 0,1 0 0,0-4 0,3-8 1272,0 0 1,2-25-1,-4 26-688,3-35 1765,-4 33-1718,1 1 0,0-1 0,0 1 0,2 0 0,0 0 0,7-17 0,-11 31-694,0-1 1,0 1 0,0 0 0,0 0-1,0 0 1,0 0 0,0-1-1,1 1 1,-1 0 0,0 0-1,0 0 1,0 0 0,0 0-1,0-1 1,1 1 0,-1 0-1,0 0 1,0 0 0,0 0-1,0 0 1,1 0 0,-1 0 0,0 0-1,0 0 1,0 0 0,1 0-1,-1 0 1,0 0 0,0 0-1,0 0 1,1 0 0,-1 0-1,0 0 1,0 0 0,0 0-1,0 0 1,1 0 0,-1 0-1,0 0 1,0 0 0,0 0-1,0 0 1,1 1 0,-1-1-1,9 10 49,4 12-235,-2 7-70,0 0-1,7 31 1,8 24-5087,-26-84 5277,0 1-1,0-1 0,1 1 0,-1-1 0,0 1 0,1-1 1,-1 0-1,0 1 0,1-1 0,-1 1 0,0-1 1,1 0-1,-1 1 0,1-1 0,-1 0 0,1 0 0,-1 1 1,1-1-1,-1 0 0,1 0 0,-1 0 0,1 0 1,-1 1-1,1-1 0,-1 0 0,1 0 0,-1 0 0,1 0 1,-1 0-1,1 0 0,-1 0 0,1-1 0,0 1 1,-1 0-1,1 0 0,-1 0 0,1 0 0,-1-1 0,0 1 1,1 0-1,-1-1 0,1 1 0,-1 0 0,1-1 1,-1 1-1,0 0 0,1-2 0,19-17 263,0-13 797,19-41 1,-24 42 540,33-48 0,-12 28 875,-30 94-2176,-5-20-347,-1-11-120,0 0 0,1 0 0,0 0 1,1 0-1,0 0 0,1 0 0,1-1 0,0 1 1,6 13-1,-9-24 91,0 1 1,0-1-1,0 1 0,0-1 1,0 0-1,0 0 0,0 1 1,0-1-1,1 0 0,-1 0 1,0 0-1,1 0 0,-1-1 1,1 1-1,-1 0 0,1 0 1,-1-1-1,1 1 1,-1-1-1,1 0 0,0 1 1,-1-1-1,1 0 0,0 0 1,-1 0-1,1 0 0,0 0 1,-1 0-1,1-1 0,0 1 1,-1 0-1,1-1 0,-1 1 1,1-1-1,-1 0 1,1 1-1,-1-1 0,3-2 1,0 0 63,1 0 0,-1-1 0,0 0 1,0 0-1,0 0 0,-1-1 1,1 1-1,-1-1 0,0 1 0,2-6 1,1-4 162,-1 0 1,-1 0-1,0 0 1,-1 0-1,3-28 1,-3-74 2314,-4 84-1690,1 31-692,0 0 1,0 0-1,0 1 1,0-1-1,-1 0 1,1 0 0,0 0-1,-1 1 1,1-1-1,-1 0 1,1 0-1,-1 1 1,1-1-1,-1 0 1,1 1 0,-1-1-1,-1 0 1,2 1-30,0 0 0,0-1 1,0 1-1,-1 0 1,1 0-1,0 0 1,0 0-1,0 0 0,-1-1 1,1 1-1,0 0 1,0 0-1,-1 0 0,1 0 1,0 0-1,0 0 1,-1 0-1,1 0 0,0 0 1,0 0-1,-1 0 1,1 0-1,0 0 1,0 0-1,-1 0 0,1 0 1,0 0-1,0 0 1,-1 1-1,1-1 0,0 0 1,0 0-1,0 0 1,-1 0-1,1 0 0,0 1 1,0-1-1,0 0 1,0 0-1,-1 0 1,1 0-1,0 1 0,0-1 1,0 0-1,0 0 1,0 1-1,0-1 0,-1 0 1,1 0-1,0 1 1,0-1-1,0 0 0,0 0 1,0 1-1,0-1 1,0 5 29,0-1 0,0 0 0,0 1 0,0-1 0,1 0 0,-1 1 0,1-1 0,0 0 0,1 1 0,-1-1 0,1 0 0,0 0 0,0 0 0,0 0 0,0-1 0,0 1 0,7 6 0,5 6 159,1 0-1,27 20 1,-7-5-124,-23-20-179,21 21 177,-31-30-240,0 0 0,0 0 0,-1 1-1,1-1 1,-1 0 0,0 1 0,0-1-1,0 1 1,0-1 0,0 1 0,0-1 0,-1 1-1,1 3 1,-1-5 89,0 0 0,0-1 0,0 1 0,-1-1 1,1 1-1,0-1 0,0 1 0,-1-1 0,1 1 0,0-1 0,-1 1 0,1-1 0,0 1 0,-1-1 0,1 1 0,-1-1 0,1 0 1,-1 1-1,1-1 0,-1 0 0,1 1 0,-1-1 0,1 0 0,-1 0 0,0 1 0,1-1 0,-1 0 0,1 0 0,-1 0 1,-1 0-1,-23 2-750,19-2 497,-83 0-7019,35 0-959</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4:17.781"/>
    </inkml:context>
    <inkml:brush xml:id="br0">
      <inkml:brushProperty name="width" value="0.05" units="cm"/>
      <inkml:brushProperty name="height" value="0.05" units="cm"/>
      <inkml:brushProperty name="color" value="#F6630D"/>
    </inkml:brush>
  </inkml:definitions>
  <inkml:trace contextRef="#ctx0" brushRef="#br0">275 360 3826,'0'0'14684,"-5"-11"-13564,0-2-779,3 6-69,-1 1 0,1-1 1,-2 1-1,-6-12 0,9 18-237,1-1-1,-1 1 0,1 0 0,-1-1 0,0 1 0,1 0 1,-1-1-1,1 1 0,-1 0 0,0 0 0,1 0 1,-1-1-1,1 1 0,-1 0 0,0 0 0,1 0 0,-1 0 1,0 0-1,1 0 0,-1 0 0,1 1 0,-1-1 1,0 0-1,1 0 0,-1 0 0,0 0 0,0 1 0,-17 9-73,12-4 16,-1 1-1,2-1 1,-1 1-1,1 0 1,0 1-1,0-1 1,1 1-1,0 0 1,0 0-1,1 1 1,0-1-1,1 1 1,0-1-1,0 1 1,1 0-1,0 0 1,0 0-1,1 0 1,0 0-1,2 14 1,-1-22-23,0 0 0,-1 1 0,1-1 0,0 0 0,0 0 0,-1 1 0,1-1 1,0 0-1,0 0 0,0 0 0,0 0 0,1 0 0,-1 0 0,0-1 0,0 1 0,0 0 1,1-1-1,-1 1 0,0-1 0,1 1 0,-1-1 0,1 1 0,-1-1 0,1 0 0,-1 0 1,0 0-1,1 0 0,-1 0 0,3 0 0,-1 0 32,0 0 0,0 0 0,0-1 0,0 1 0,0-1 1,0 0-1,0 0 0,0 0 0,0 0 0,0 0 0,0-1 0,-1 1 0,5-4 0,-4 2 30,0-1 0,1 0 0,-1 0-1,-1 0 1,1-1 0,0 1 0,-1-1-1,0 1 1,0-1 0,-1 0 0,3-8 0,-2-1 92,0 0 1,0-29-1,-3 42-97,1 0-1,0 0 0,-1 0 1,1 0-1,-1 0 1,0 0-1,1 0 0,-1 0 1,0 0-1,1 0 1,-1 0-1,0 0 0,0 0 1,0 1-1,0-1 1,1 0-1,-1 1 1,0-1-1,-1 1 0,1-1 1,0 1-1,0-1 1,0 1-1,0 0 0,0-1 1,0 1-1,0 0 1,-1 0-1,1 0 0,0 0 1,0 0-1,0 0 1,0 0-1,-2 1 1,-1-1-16,0 0 1,0 0 0,1 1 0,-1-1 0,0 1 0,1 0 0,-1 0 0,1 0 0,-1 1 0,-5 2 0,5 0 0,0-1 0,0 1 0,1 0 0,-1 1 0,1-1 0,0 0 0,0 1 0,0 0-1,1 0 1,-1 0 0,1 0 0,-2 9 0,1-2 2,1 1 0,0 0 0,1-1-1,0 17 1,1-28 1,0 0-1,0-1 1,1 1-1,-1 0 1,0 0-1,1-1 1,-1 1-1,1-1 1,-1 1-1,0 0 1,1-1-1,-1 1 1,1-1-1,0 1 1,-1-1-1,1 1 1,-1-1-1,1 1 1,0-1-1,-1 0 1,1 1 0,0-1-1,0 0 1,-1 0-1,1 1 1,0-1-1,0 0 1,-1 0-1,1 0 1,0 0-1,0 0 1,-1 0-1,1 0 1,1-1-1,0 1 16,0 0-1,-1 0 1,1 0-1,0 0 1,-1-1 0,1 1-1,-1-1 1,1 1-1,0-1 1,-1 1-1,1-1 1,-1 0 0,1 0-1,-1 0 1,0 0-1,1 0 1,1-2-1,0-2 8,0-1 0,-1 1-1,1 0 1,-1-1 0,0 0-1,-1 0 1,1 1-1,-1-1 1,0 0 0,-1 0-1,1 0 1,-1 0 0,-1 0-1,1 0 1,-1 0 0,0 0-1,0 0 1,0 0 0,-5-9-1,4 10-4,1 0-1,-2 1 0,1-1 1,0 1-1,-1-1 0,0 1 1,0 0-1,0 0 1,-1 0-1,1 1 0,-1-1 1,0 1-1,0 0 0,0 0 1,-1 0-1,1 1 0,-1-1 1,1 1-1,-1 0 1,0 0-1,0 1 0,1-1 1,-9 0-1,8 1-280,1 1 0,-1-1 0,0 1 0,1 0 0,-1 1 0,1-1 0,-1 1 0,1 0-1,0 0 1,-1 0 0,-5 3 0,7-2-114,1 0 0,-1 0 0,0 0 0,1 0 0,0 0 1,-1 0-1,1 1 0,0-1 0,0 1 0,1 0 0,-1-1 0,0 1 0,1 0 0,0 0 0,-1 0 0,0 6 0,-3 12-7654</inkml:trace>
  <inkml:trace contextRef="#ctx0" brushRef="#br0" timeOffset="2479.62">851 192 4258,'0'0'15802,"-4"-9"-14866,-13-29-429,14 36-421,1 8-72,1 11-10,6 76 372,34 184 0,-23-185-493,-14-82-4,0-3-827,-2-2-3756,0-10 1217</inkml:trace>
  <inkml:trace contextRef="#ctx0" brushRef="#br0" timeOffset="2679.86">839 183 8724,'0'0'8884,"25"30"-8916,-5-11 32,1-4 0,7-4-368,2-5-1105,4-6-1360,2 0-2097</inkml:trace>
  <inkml:trace contextRef="#ctx0" brushRef="#br0" timeOffset="3134.88">1174 75 4386,'0'0'17661,"-6"-4"-17340,2 1-305,3 2-13,-1 0 1,1 0-1,-1 0 0,0 0 1,0 0-1,1 0 1,-1 0-1,0 0 0,0 1 1,-2-1-1,3 1-2,0 0 1,0 0-1,0 0 0,0 0 0,0 1 1,0-1-1,0 1 0,0-1 0,0 1 0,0-1 1,0 1-1,0-1 0,0 1 0,1 0 1,-1-1-1,0 1 0,0 0 0,1 0 1,-1 0-1,1-1 0,-1 1 0,1 0 0,-1 0 1,1 0-1,-1 0 0,1 0 0,-1 2 1,-74 203 406,63-171-333,8-19-74,8-14 8,13-21-44,0-8 0,-1-1 0,-2 0 0,0-1 0,-2 0 0,-1-1 0,-2 0 0,11-60 0,-21 107 248,0 1 0,1-1 0,3 25 0,11 70-115,-7-69-61,1 0 1,2-1-1,16 43 1,-25-83-58,0 1 1,0-1 0,0 1-1,0-1 1,1 1 0,-1-1-1,0 0 1,1 0 0,0 0-1,0 0 1,-1 0 0,1 0-1,0 0 1,0-1 0,1 1-1,3 2 1,-3-3-498,0 0-1,0-1 0,0 1 1,0 0-1,0-1 1,0 0-1,1 1 1,5-2-1,8 0-4255</inkml:trace>
  <inkml:trace contextRef="#ctx0" brushRef="#br0" timeOffset="3525.77">1400 243 10005,'0'0'13683,"-2"-5"-13499,-7-6-167,4 17 9,4 36 48,1-28-47,0 8-64,-1-4 89,1-1 1,1 1 0,0 0 0,7 27-1,-7-42-81,-1 1-1,1-1 1,1 0-1,-1 1 1,0-1-1,1 0 1,0 0-1,-1 0 1,1 0-1,1 0 1,-1-1-1,0 1 1,1 0-1,-1-1 1,1 0-1,0 1 1,-1-1-1,1 0 1,0-1-1,1 1 1,-1 0-1,0-1 1,0 0-1,1 0 1,-1 0-1,0 0 1,1 0-1,-1-1 1,5 1-1,-5-1-11,-1 0 0,1 0 0,-1 0 0,1 0 0,-1 0-1,0 0 1,1-1 0,-1 1 0,1-1 0,-1 0 0,0 0 0,1 0-1,-1 0 1,0 0 0,3-2 0,-3 1 34,0-1 0,1 0 0,-1 1 0,0-1 0,-1 0 0,1 0-1,-1 0 1,1 0 0,-1 0 0,2-7 0,0-4 14,0-1 0,-1 1 0,-1-1 0,0 0 0,-3-25 0,2 26-4,0 10-64,-1 0 0,1 0 0,-1 0 0,0 0-1,0 1 1,-1-1 0,1 0 0,-1 0-1,0 1 1,0-1 0,0 1 0,0-1 0,0 1-1,-1 0 1,0 0 0,1 0 0,-1 0 0,0 0-1,0 1 1,-1-1 0,1 1 0,-1 0-1,1 0 1,-1 0 0,0 1 0,1-1 0,-1 1-1,0 0 1,0 0 0,0 0 0,0 0 0,0 1-1,0 0 1,0 0 0,-6 0 0,9 0-62,1 0-1,-1 0 1,0 0 0,1 1 0,-1-1 0,0 0-1,1 0 1,-1 1 0,1-1 0,-1 0 0,1 1-1,-1-1 1,0 0 0,1 1 0,-1-1 0,1 1-1,0-1 1,-1 1 0,1-1 0,-1 1 0,1-1-1,0 1 1,-1 0 0,1-1 0,0 1 0,0-1-1,-1 1 1,1 0 0,0 0 0,-1 23-3089,1-18 1908,0 18-3984</inkml:trace>
  <inkml:trace contextRef="#ctx0" brushRef="#br0" timeOffset="4020.04">1731 288 3121,'0'0'18630,"-11"-10"-18011,-37-30-301,47 39-317,0 0 0,0 1 0,0-1 1,0 1-1,0-1 0,0 1 0,0 0 1,0-1-1,0 1 0,0 0 0,0 0 0,0 0 1,0-1-1,0 1 0,0 0 0,-1 1 1,1-1-1,0 0 0,0 0 0,0 0 0,0 1 1,0-1-1,0 0 0,0 1 0,0-1 1,0 1-1,0-1 0,0 1 0,0 0 0,0-1 1,1 1-1,-1 0 0,0 0 0,0 0 1,1-1-1,-1 1 0,0 0 0,1 0 0,-1 0 1,1 0-1,-1 2 0,-1 0 1,-4 8 17,0 0 0,1 1 0,1-1 0,0 1 1,0 0-1,1 0 0,1 0 0,0 0 0,1 1 0,0-1 0,1 0 0,1 14 0,-1-23-21,1-1 0,-1 1 0,1-1 0,0 0-1,0 1 1,0-1 0,0 0 0,0 1 0,0-1 0,1 0 0,-1 0-1,1 0 1,-1 0 0,1 0 0,0-1 0,0 1 0,0 0 0,0-1-1,0 0 1,0 1 0,0-1 0,0 0 0,1 0 0,-1 0 0,0 0-1,1 0 1,-1-1 0,1 1 0,-1-1 0,1 0 0,2 1 0,0-1-3,-1 1 0,1-1 0,-1 1 0,0-1 0,1 0 0,-1-1 0,0 1 0,1-1 0,-1 0 0,0 0 0,1 0 0,-1-1 0,0 0 0,0 1 1,0-1-1,-1-1 0,8-4 0,-6 2 13,-1-1 0,0-1 1,0 1-1,-1-1 0,1 1 0,-1-1 1,-1 0-1,1 0 0,-1 0 1,-1-1-1,1 1 0,0-15 0,0-9 115,-4-54 0,1 66-71,-4-19 383,0 0 0,-3 1 0,-15-48 0,15 69 245,7 16-671,1 0-1,0 0 1,0 0-1,-1 0 1,1 0-1,0 0 1,0 0-1,-1 0 0,1 0 1,0 0-1,0 0 1,-1 0-1,1 0 1,0 1-1,0-1 1,0 0-1,-1 0 1,1 0-1,0 0 1,0 1-1,0-1 1,0 0-1,-1 0 1,1 0-1,0 1 0,0-1 1,0 0-1,0 0 1,0 1-1,0-1 1,0 0-1,0 0 1,-1 1-1,1-1 1,0 0-1,-5 34 42,3-12-37,2-1-1,1 1 1,0 0 0,2-1-1,0 1 1,1-1 0,11 31-1,49 82 89,-54-115-727,1-2-1,1 0 1,0 0-1,1-1 1,18 16 0,-9-17-2837,3-9-2324</inkml:trace>
  <inkml:trace contextRef="#ctx0" brushRef="#br0" timeOffset="4347.17">2301 249 5042,'0'0'17587,"-10"-4"-16909,-30-10-369,30 11-231,12 3 10,27 1 8,53 11 0,-51-7-52,47 3 0,-52-7-190,-3 0-64,-1-1 1,24-3-1,-40 2-283,0 0 0,0 0 1,-1 0-1,1-1 1,0 0-1,-1 0 0,0 0 1,1-1-1,-1 0 0,0 0 1,0 0-1,8-8 0,-1-7-4133,-9-1-1499</inkml:trace>
  <inkml:trace contextRef="#ctx0" brushRef="#br0" timeOffset="4630.06">2613 102 2673,'0'0'17560,"-8"-5"-15831,-1 2-1373,6 2-261,0 0 0,0 0 0,0 0 1,0 0-1,0-1 0,1 1 0,-1-1 1,0 0-1,1 0 0,-3-3 385,4 8-431,1-1 1,0 0 0,0 0 0,1 0 0,-1 1 0,0-1 0,1 0 0,-1 0 0,1 0 0,0 0 0,0 0 0,0 0 0,1 3 0,9 13 196,1-1 1,21 25 0,-23-31-223,-1 0 0,0 0 0,-1 1 1,0 0-1,-1 0 0,0 1 0,-1 0 0,5 15 0,-10-24-28,0 0 0,0 0 0,-1-1 0,1 1 0,-1 0 0,0 0 0,0 0 0,0-1 0,0 1 0,-2 6 0,1-8-15,0 0-1,0-1 1,0 1-1,0-1 1,0 1 0,0-1-1,0 1 1,-1-1-1,1 0 1,0 0-1,-1 0 1,1 1 0,-1-1-1,1-1 1,-1 1-1,0 0 1,1 0 0,-1 0-1,0-1 1,0 1-1,1-1 1,-5 1-1,-9 1-826,0-1 0,-30 0 0,27-1-972,6-2-1643,7-6-1199</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4:34.896"/>
    </inkml:context>
    <inkml:brush xml:id="br0">
      <inkml:brushProperty name="width" value="0.05" units="cm"/>
      <inkml:brushProperty name="height" value="0.05" units="cm"/>
      <inkml:brushProperty name="color" value="#F6630D"/>
    </inkml:brush>
  </inkml:definitions>
  <inkml:trace contextRef="#ctx0" brushRef="#br0">175 58 5939,'0'0'13270,"-4"-7"-12534,-14-22-482,18 28-250,-1 1 0,1 0 0,0-1 0,-1 1 0,1 0 1,0-1-1,-1 1 0,1 0 0,-1-1 0,1 1 1,-1 0-1,1 0 0,-1-1 0,1 1 0,-1 0 0,1 0 1,-1 0-1,1 0 0,-1 0 0,1 0 0,-1 0 0,1 0 1,-1 0-1,1 0 0,-1 0 0,1 0 0,-1 0 1,1 0-1,-1 0 0,1 1 0,-1-1 0,1 0 0,-1 0 1,1 1-1,-1-1 0,1 0 0,-1 0 0,1 1 0,0-1 1,-1 1-1,1-1 0,0 0 0,-1 1 0,0 0 1,-13 20 55,13-18-39,-6 8 0,1 0 0,0 1 0,1 0 0,0 0 0,0 1 0,2-1 1,0 1-1,0 0 0,-1 20 0,25-33-27,-20 0 15,1 0-1,-1 0 0,0-1 0,1 1 0,-1 0 0,0-1 0,1 0 0,-1 1 0,0-1 0,1 0 0,-1 1 0,0-1 0,0 0 0,0 0 0,0 0 0,0 0 0,0 0 1,0 0-1,0 0 0,1-3 0,0 1 14,-1 0 1,1-1 0,-1 1-1,0-1 1,0 1 0,0-1 0,0 0-1,0-4 1,-1 3 17,0 0 0,0 0-1,0 0 1,0 0 0,-1 0 0,1 0 0,-1 0-1,-1 1 1,1-1 0,-1 0 0,0 1 0,-3-8 0,3 10-35,1 0 0,0 0 0,0 1 1,-1-1-1,1 0 0,-1 1 0,0-1 0,1 1 1,-1 0-1,0 0 0,0 0 0,0-1 1,0 2-1,0-1 0,0 0 0,0 0 1,0 1-1,0-1 0,0 1 0,0-1 1,0 1-1,-1 0 0,1 0 0,0 0 1,0 0-1,0 0 0,0 1 0,-1-1 1,-1 1-1,1 1-8,0 0 0,0 0 0,0 0 0,0 0 0,0 0 0,0 1 0,1-1 0,-1 1 0,1 0 0,0-1 0,0 1 0,0 0 0,0 0 0,0 1 0,1-1 0,-2 5 0,0 2-110,0-1 0,1 1 0,0 0-1,1 0 1,0 0 0,0 12 0,2-21 111,-1-1 0,0 1 0,1-1 0,-1 1 0,1-1 0,-1 1 0,1-1 0,0 0 0,-1 1 0,1-1 1,-1 0-1,1 1 0,0-1 0,-1 0 0,1 0 0,0 0 0,-1 0 0,1 0 0,0 1 0,-1-1 0,1 0 0,0 0 0,-1-1 0,1 1 0,0 0 0,0 0 0,21-3 34,-17 1 48,-1 0 1,0-1-1,1 0 1,-1 0 0,0 0-1,-1 0 1,1 0-1,-1-1 1,1 0-1,-1 1 1,0-1 0,0 0-1,3-8 1,0 2 175,-1-1 0,0 1 0,-1-1 0,5-21 1,-8 31-249,-1-1 1,0 1 0,1-1 0,-1 1-1,0-1 1,0 1 0,0-1-1,0 0 1,0 1 0,0-1 0,0 1-1,0-1 1,-1 0 0,1 1 0,-1-1-1,1 1 1,-1-1 0,0 1-1,1 0 1,-1-1 0,0 1 0,0 0-1,0-1 1,0 1 0,0 0 0,0 0-1,0 0 1,-1 0 0,1 0-1,0 0 1,-3-1 0,2 1-153,-1 0 0,0 1 0,1-1 0,-1 1 0,0 0 1,0-1-1,1 1 0,-1 0 0,0 1 0,0-1 0,1 0 0,-1 1 0,0 0 1,1 0-1,-1-1 0,0 1 0,1 1 0,-3 0 0,1 1-642,1 0-1,-1-1 1,1 1-1,0 1 1,0-1 0,0 0-1,0 1 1,-2 4-1,4-6 104,-11 16-7950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4:44.803"/>
    </inkml:context>
    <inkml:brush xml:id="br0">
      <inkml:brushProperty name="width" value="0.05" units="cm"/>
      <inkml:brushProperty name="height" value="0.05" units="cm"/>
      <inkml:brushProperty name="color" value="#F6630D"/>
    </inkml:brush>
  </inkml:definitions>
  <inkml:trace contextRef="#ctx0" brushRef="#br0">97 25 2561,'0'0'16077,"-5"-4"-14567,-16-12-398,20 15-1080,1 1 0,-1-1 0,0 1 0,1 0 0,-1-1 0,1 1-1,-1 0 1,0-1 0,0 1 0,1 0 0,-1 0 0,0-1-1,0 1 1,1 0 0,-1 0 0,0 0 0,0 0 0,1 0 0,-1 0-1,0 0 1,1 1 0,-1-1 0,0 0 0,0 0 0,1 0 0,-1 1-1,0-1 1,1 0 0,-1 1 0,0-1 0,0 2 0,-13 15-60,12-13 96,-2 2-74,0-1 0,0 2 0,1-1 0,0 0 1,0 1-1,1-1 0,0 1 0,0 0 0,0 0 0,1 0 1,0-1-1,1 1 0,-1 1 0,1-1 0,1 0 1,0 8-1,0-13-29,0 0 0,-1 0 0,1 0 0,0 0-1,0 0 1,0-1 0,0 1 0,1 0 0,-1-1 0,0 1 0,1-1 0,-1 1 0,1-1 0,-1 0 0,1 1 0,0-1 0,0 0 0,-1 0-1,1 0 1,0 0 0,0-1 0,0 1 0,0 0 0,0-1 0,3 1 0,6 1-530,0-1 0,0 0 0,15 0 0,-22-1 365,-3-1 194,0 1 1,0-1 0,1 1-1,-1-1 1,0 0 0,0 0-1,0 1 1,0-1-1,0 0 1,0 0 0,0 0-1,0 0 1,-1 0 0,1 0-1,0-1 1,-1 1 0,1 0-1,0 0 1,-1 0 0,1-1-1,-1 1 1,0 0 0,0-1-1,1 1 1,-1 0 0,0-1-1,0 1 1,0 0-1,0-1 1,-1-1 0,2-2 107,-1-1 0,0 1 0,-1 0 1,1-1-1,-1 1 0,-3-10 0,3 12 20,-1 0-1,0 1 1,1-1-1,-1 0 0,0 1 1,-1 0-1,1-1 1,0 1-1,-4-2 1,5 3-106,1 1 1,-1-1 0,0 1 0,1-1 0,-1 1 0,0-1 0,1 1-1,-1 0 1,0 0 0,1-1 0,-1 1 0,0 0 0,0 0-1,0 0 1,1-1 0,-1 1 0,0 0 0,0 0 0,1 0 0,-1 1-1,0-1 1,0 0 0,0 0 0,1 0 0,-1 0 0,0 1-1,1-1 1,-1 0 0,0 1 0,0-1 0,1 0 0,-1 1 0,1-1-1,-1 1 1,0-1 0,1 1 0,-1 0 0,1-1 0,-1 1-1,1-1 1,0 1 0,-1 0 0,0 0 0,-2 7-49,0-1 0,0 1 0,0 0 1,1 0-1,0 0 0,1 0 0,0 0 0,0 0 1,1 0-1,0 0 0,1 14 0,0-21 18,-1 0 0,1 0 0,0 0 0,0 0-1,-1 0 1,1 0 0,0-1 0,0 1 0,0 0-1,0 0 1,0-1 0,0 1 0,0 0 0,0-1-1,0 1 1,1-1 0,-1 0 0,0 1 0,0-1 0,0 0-1,0 0 1,1 0 0,-1 0 0,0 0 0,0 0-1,1 0 1,-1 0 0,2 0 0,-2 0 18,1 0 0,0 0 0,0-1 0,0 1 0,0 0 0,0-1 0,0 1 0,-1-1-1,1 1 1,0-1 0,0 0 0,-1 0 0,1 0 0,0 0 0,-1 0 0,1 0 0,-1 0 0,3-3 0,-1-6 78,-1 0 1,1-1-1,-2 1 0,1-1 1,-2 1-1,1-1 0,-1 0 1,-3-16-1,2-8 250,-1 48-5097,4 18-694,9-6-2536</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4:51.061"/>
    </inkml:context>
    <inkml:brush xml:id="br0">
      <inkml:brushProperty name="width" value="0.05" units="cm"/>
      <inkml:brushProperty name="height" value="0.05" units="cm"/>
      <inkml:brushProperty name="color" value="#F6630D"/>
    </inkml:brush>
  </inkml:definitions>
  <inkml:trace contextRef="#ctx0" brushRef="#br0">182 387 8644,'0'0'9962,"0"-16"-8879,4-49-341,-4 64-705,0-1 0,0 1 1,0 0-1,0 0 0,0-1 1,-1 1-1,1 0 0,0 0 1,0-1-1,-1 1 0,1 0 1,-1 0-1,1 0 0,-1 0 1,0-1-1,1 1 0,-1 0 0,0 0 1,0 0-1,0 1 0,0-1 1,0 0-1,1 0 0,-2 0 1,1 1-1,0-1 0,0 0 1,0 1-1,0-1 0,-2 0 1,-1 0 3,0 1 1,-1-1-1,1 1 1,0-1-1,0 1 1,-7 1-1,3 0 152,1-2-99,0 1-1,1 1 0,-1-1 1,0 1-1,1 1 0,-1-1 1,0 1-1,-9 4 0,13-4-75,0 0 0,0 0 0,0 0 0,0 0 0,0 1 0,0-1 0,1 1 0,0 0 0,-1 0 0,1 0 0,0 0 0,0 0 0,1 0 0,-1 1 0,1-1 0,-1 0 0,-1 7 0,2-4-15,-1 0 0,0-1 0,1 1 1,0 0-1,1 0 0,-1 0 0,1 0 0,0 0 1,1 0-1,-1-1 0,1 1 0,0 0 1,1 0-1,-1 0 0,1-1 0,0 1 0,1-1 1,-1 1-1,1-1 0,0 0 0,0 0 1,1 0-1,5 5 0,9 4 47,1-1 0,0-1-1,1-1 1,0 0 0,28 9 0,-29-12-83,0 0 0,-1 0 0,0 2 0,-1 0 0,0 2 0,-1-1 0,17 16 0,-31-25-25,1 1-1,-1-1 1,0 1 0,0 0 0,0-1 0,0 1 0,0 0 0,-1 0 0,1 0-1,-1 0 1,0 0 0,0 1 0,0-1 0,0 0 0,-1 1 0,1-1 0,-1 0 0,0 1-1,0-1 1,0 0 0,0 1 0,-1-1 0,1 1 0,-1-1 0,-1 5 0,0-4 37,0 0 0,-1-1 0,1 1 0,-1 0 0,1-1 0,-1 0 1,0 0-1,0 0 0,0 0 0,-1 0 0,1 0 0,-1-1 0,0 0 0,1 0 1,-1 0-1,0 0 0,0 0 0,-8 1 0,-2 1 26,-1-2-1,1 1 1,-1-2 0,0 0-1,1-1 1,-1 0 0,-17-3-1,30 2 8,-1 0 0,1 0-1,-1-1 1,1 1 0,-1 0-1,1-1 1,0 1 0,0-1-1,-1 0 1,1 0 0,1 0-1,-1 0 1,0 0-1,0 0 1,-2-5 0,3 6-73,0 0 0,1 0 0,-1 0 0,0 0 0,1-1 0,-1 1 0,1 0 1,0 0-1,-1-1 0,1 1 0,0-1 0,0 1 0,0 0 0,0-1 0,0 1 0,0 0 1,0-1-1,0 1 0,0 0 0,1-1 0,-1 1 0,1 0 0,-1-1 0,1 1 0,-1 0 1,1 0-1,0 0 0,-1-1 0,1 1 0,0 0 0,0 0 0,0 0 0,0 0 0,2-1 1,6-2-1410,-1 0 1,1 0-1,0 1 1,0 1 0,18-4-1,-25 6 1069,46-8-8088</inkml:trace>
  <inkml:trace contextRef="#ctx0" brushRef="#br0" timeOffset="888.63">622 634 1553,'0'0'14366,"-6"-17"-11999,-21-51-585,25 65-1688,0 0 1,0 0-1,0 0 0,0 0 1,-1 1-1,1-1 0,-1 1 1,1-1-1,-1 1 0,0 0 1,0 0-1,0 0 0,0 1 1,0-1-1,0 1 0,-1 0 1,1 0-1,0 0 0,-1 0 1,1 0-1,-1 1 0,1-1 1,-1 1-1,1 0 0,-1 0 1,1 0-1,-5 2 0,-1-2-75,5 0-12,-1 0-1,1 0 1,0 1 0,0 0 0,0 0 0,0 0 0,1 0 0,-1 0 0,0 1-1,0 0 1,1 0 0,-1 0 0,1 0 0,-1 0 0,1 1 0,0-1-1,0 1 1,0 0 0,0 0 0,1 0 0,-1 1 0,1-1 0,0 0-1,0 1 1,-2 4 0,0 1-22,1-1-1,0 1 1,1 0-1,0 1 1,0-1 0,1 0-1,0 0 1,1 1-1,1 17 1,-1-23-42,1 0 0,1 0 1,-1 0-1,1 0 0,-1-1 1,1 1-1,0-1 0,0 1 1,1-1-1,-1 0 0,1 1 1,0-1-1,0-1 0,0 1 1,0 0-1,0-1 0,0 1 1,1-1-1,-1 0 0,1 0 1,-1-1-1,1 1 0,0-1 0,4 2 1,0 0-145,1-1 0,0 0 0,0 0 1,-1 0-1,1-1 0,0-1 0,0 1 0,0-2 1,0 1-1,11-3 0,-17 2 217,0 0 0,-1 0-1,1 0 1,0-1 0,0 0 0,-1 1-1,1-1 1,-1 0 0,0 0 0,1-1-1,-1 1 1,0 0 0,0-1 0,0 1-1,-1-1 1,1 0 0,-1 1 0,1-1-1,-1 0 1,0 0 0,0 0 0,0 0-1,0 0 1,0-5 0,2-10 505,-1 1-1,-1-1 1,-1-19 0,0 25-5,0 1-42,0-10 249,0 16-116,0 7 329,-1 252-1032,9-182 157,-7-65-51,1 0-1,0 0 0,0-1 0,0 1 0,1-1 1,0 1-1,0-1 0,5 8 0,-7-13-13,0-1-1,0 1 1,-1 0-1,1 0 0,0-1 1,0 1-1,0-1 1,0 1-1,0-1 0,0 1 1,0-1-1,0 1 1,0-1-1,0 0 0,0 1 1,0-1-1,0 0 1,0 0-1,0 0 0,0 0 1,0 0-1,0 0 1,0 0-1,1-1 0,-1 1 1,0 0-1,0 0 1,0-1-1,0 1 0,0-1 1,0 1-1,-1-1 1,1 1-1,2-2 0,1-1 16,-1 1 0,1-1 0,-1 0 0,0 0-1,0-1 1,5-6 0,3-6 2,-2-1 1,0 0-1,-1-1 1,-1 0-1,-1 0 1,0 0-1,4-28 0,-4 3 171,-1 0 0,-2-53 0,-15 227-421,12-124 156,0-1 1,0 1 0,1 0 0,0 0 0,0 0 0,0 0 0,4 10 0,-4-15 21,1 0 1,-1 0-1,0 0 1,1 0-1,-1-1 1,1 1 0,0 0-1,0-1 1,0 1-1,0-1 1,0 1-1,0-1 1,0 0-1,0 0 1,0 0-1,0 0 1,1 0 0,-1-1-1,0 1 1,1-1-1,-1 1 1,0-1-1,1 0 1,4 0-1,-3 0 20,0 0 0,0 0 0,0 0 1,0 0-1,0-1 0,0 0 0,0 0 0,0 0 0,0 0 0,0 0 0,0-1 0,-1 0 0,1 0 0,5-4 0,-3 1 37,1-1 0,-2-1-1,1 1 1,-1-1 0,0 0-1,5-9 1,0-2 367,-1-1 1,0 0-1,-2-1 1,0 0-1,-2 0 1,0 0-1,4-34 1,-11 89-581,1-13 286,0 0 0,4 28 0,-3-45-198,1-1 0,-1 0 1,1 0-1,0 1 0,0-1 0,1 0 1,-1 0-1,1 0 0,0 0 0,0 0 1,0-1-1,1 1 0,-1 0 0,1-1 1,0 0-1,0 0 0,5 5 0,-2-6-738,-1 1 0,0-1 0,1-1 0,0 1 0,-1-1 0,1 0 0,0 0 1,0 0-1,0-1 0,0 0 0,-1 0 0,1-1 0,8-1 0,11-4-3996</inkml:trace>
  <inkml:trace contextRef="#ctx0" brushRef="#br0" timeOffset="2114.88">1246 630 400,'0'0'17632,"-9"-14"-16175,-31-42-382,40 55-1053,-1 0-1,1 0 1,-1 0 0,0 0 0,1 0-1,-1 0 1,0 0 0,1 1-1,-1-1 1,0 0 0,0 1-1,0-1 1,0 0 0,0 1-1,0-1 1,0 1 0,0 0-1,0-1 1,0 1 0,0 0 0,0-1-1,0 1 1,0 0 0,0 0-1,0 0 1,0 0 0,0 0-1,0 0 1,0 0 0,0 1-1,-1-1 1,0 1 0,0 0-2,0 0-1,1 1 1,-1-1 0,1 1 0,-1-1-1,1 1 1,0 0 0,0-1 0,-1 1 0,0 2-1,2-2 6,-6 9-6,2 0-1,0 1 1,0-1 0,1 1-1,0 0 1,1 0 0,1 0-1,-1 0 1,2 1 0,0-1-1,1 0 1,2 14 0,-3-24-110,1 1 0,0-1 1,0 0-1,0 0 1,1 0-1,-1 0 1,0 0-1,1 0 0,0 0 1,-1-1-1,1 1 1,0 0-1,0-1 0,0 0 1,0 1-1,0-1 1,0 0-1,0 0 0,0 0 1,0 0-1,1 0 1,-1-1-1,0 1 1,1-1-1,2 1 0,-2 0-50,0-1 0,0 1 0,0-1 0,0 0 0,0 0-1,0 0 1,0 0 0,0 0 0,0-1 0,0 1 0,0-1 0,0 0-1,0 0 1,0 0 0,-1 0 0,1-1 0,0 1 0,-1-1-1,4-2 1,-2-1 217,0 0-1,-1 0 1,1 0-1,-1 0 1,-1-1-1,1 1 1,-1-1-1,0 0 1,0 0-1,0 1 1,0-11 0,1-6 2525,-1-40 1,-2 51-1066,1 13-1548,-1 1 1,1 0-1,-1 0 0,0 0 0,0 0 0,0 0 0,0 0 0,-1 4 0,0 5 2,0 2-60,2 0 1,-1-1-1,2 1 1,0 0-1,0-1 0,8 22 1,-9-31-91,1 0-1,0 0 1,0-1 0,0 1-1,1-1 1,-1 1 0,1-1-1,0 0 1,0 0 0,0 0-1,0 0 1,0-1 0,1 1 0,-1-1-1,1 0 1,0 0 0,0 0-1,-1 0 1,1-1 0,0 0-1,0 0 1,1 0 0,-1 0-1,0 0 1,0-1 0,7 0-1,-7 1 93,0-1-1,0 0 0,0 0 1,0 0-1,1-1 0,-1 1 0,0-1 1,0 0-1,0 0 0,0 0 1,0-1-1,0 1 0,-1-1 0,1 0 1,0 0-1,-1-1 0,1 1 1,-1-1-1,0 1 0,0-1 0,0 0 1,0 0-1,-1-1 0,1 1 0,-1 0 1,1-1-1,-1 0 0,2-6 1,0 1 297,0-1 0,-1 1 0,0-1 0,0 0 1,-1 0-1,0 0 0,-1-1 0,-1 1 0,1 0 1,-3-20-1,2 27-161,-1 1 1,1-1-1,0 1 1,-1-1-1,0 1 1,1-1-1,-1 1 1,0 0-1,-1-1 1,1 1-1,0 0 0,0 0 1,-1 0-1,0 0 1,1 0-1,-1 0 1,0 0-1,0 0 1,0 1-1,0-1 1,0 1-1,0-1 1,0 1-1,-1 0 1,1 0-1,0 0 1,-1 0-1,1 0 1,-1 1-1,1-1 1,-1 1-1,-4-1 0,6 2-78,0 0-1,0 0 1,1 0-1,-1-1 0,0 1 1,1 0-1,-1 0 0,0 0 1,1 0-1,-1 1 0,1-1 1,0 0-1,-1 0 0,1 0 1,0 0-1,0 0 0,0 1 1,0-1-1,0 0 1,0 0-1,0 0 0,0 0 1,0 2-1,0 1-16,0 0 0,1 1 1,-1-1-1,1 0 0,0 0 0,1 7 1,1-8-199,0 1 1,0-1-1,0 1 1,0-1-1,1 0 1,-1 0-1,1-1 1,0 1 0,0-1-1,0 1 1,0-1-1,0-1 1,0 1-1,1 0 1,-1-1 0,1 0-1,-1 0 1,1 0-1,-1-1 1,1 0-1,6 0 1,-4 1-41,1-1 1,-1-1 0,1 1-1,-1-1 1,1-1 0,-1 1-1,0-1 1,0 0 0,0-1-1,0 0 1,0 0-1,10-7 1,-10 3 974,0 0 0,0-1 0,-1 0 0,0 0 0,0 0 0,-1-1 0,0 0 0,-1 0 0,0 0 0,0 0 1,-1-1-1,0 0 0,2-18 0,-12 198-617,7-168-182,0 0-1,0 1 1,0-1-1,1 1 1,-1-1-1,1 1 1,-1-1 0,1 0-1,0 1 1,0-1-1,0 0 1,1 0-1,-1 0 1,0 0-1,1 0 1,-1 0 0,1 0-1,0 0 1,-1 0-1,1-1 1,0 1-1,0-1 1,0 1 0,1-1-1,-1 0 1,0 0-1,0 0 1,1 0-1,-1 0 1,0-1 0,1 1-1,-1-1 1,1 1-1,-1-1 1,5 0-1,-1 0-91,-1 0 0,1 0 0,-1 0 0,1-1 0,-1 0 0,0 0-1,0-1 1,1 1 0,-1-1 0,0 0 0,0 0 0,-1-1 0,1 0 0,0 0-1,-1 0 1,5-4 0,-2 0 193,0-1-1,0-1 1,-1 1 0,0-1-1,-1 0 1,0-1 0,0 1-1,-1-1 1,0 0 0,-1 0-1,3-11 1,-4 7 665,1 1 1,-2-1-1,0 0 1,-2-23-1,1 35-622,0 1 1,-1 0-1,1 0 1,0 0-1,-1 0 0,0 0 1,1 0-1,-1 0 0,1 0 1,-1 0-1,0 0 1,0 0-1,0 0 0,1 0 1,-1 0-1,0 1 0,0-1 1,0 0-1,0 1 1,0-1-1,0 1 0,-1-1 1,1 1-1,0-1 0,0 1 1,0 0-1,-2-1 1,2 1-50,0 0 0,1 0-1,-1 0 1,0-1 0,0 1 0,0 0 0,0 0 0,0 0 0,0 1 0,0-1 0,0 0 0,0 0 0,0 0 0,0 1 0,0-1 0,0 0 0,0 1 0,0-1 0,0 1 0,1-1 0,-1 1 0,0-1-1,0 1 1,1 0 0,-1-1 0,0 1 0,1 0 0,-1 0 0,0 0 0,1-1 0,-1 1 0,1 0 0,-1 1 0,0 3-75,-1 0 1,1 0-1,0 0 0,1 0 1,-1 0-1,1 1 0,0-1 1,0 0-1,1 0 0,-1 0 1,1 0-1,2 6 0,-2-9-99,0 1-1,0-1 0,0 0 1,0 0-1,1 0 1,-1 0-1,1 0 1,-1 0-1,1-1 0,0 1 1,0-1-1,0 1 1,-1-1-1,1 1 1,1-1-1,-1 0 0,0 0 1,0 0-1,0 0 1,1 0-1,-1-1 1,0 1-1,1-1 0,-1 1 1,0-1-1,1 0 1,-1 0-1,3 0 1,-2 0 29,1-1 0,-1 1 0,0 0 0,0-1 0,0 1 1,0-1-1,0 0 0,0 0 0,-1 0 0,1-1 0,0 1 1,0-1-1,-1 1 0,1-1 0,-1 0 0,1 0 0,-1 0 1,0 0-1,0-1 0,0 1 0,0-1 0,0 1 0,0-1 0,-1 1 1,0-1-1,1 0 0,-1 0 0,0 0 0,0 0 0,1-4 1,1-9 953,0 0 0,-1-1 0,-1 1 0,-1-25 0,0 30 91,0 10-796,0-1-1,0 1 0,-1 0 1,1 0-1,0 0 0,-1 0 1,1 0-1,-1 0 0,1 0 1,-1 0-1,1 0 0,-1 0 1,0 0-1,0 0 0,1 0 1,-1 0-1,0 1 1,0-1-1,0 0 0,0 1 1,0-1-1,0 0 0,0 1 1,0-1-1,0 1 0,0 0 1,0-1-1,-3 1 0,3-1-56,-1 1-1,0-1 0,0 1 1,0 0-1,0 0 0,0 0 0,1 0 1,-1 0-1,0 0 0,0 1 1,0-1-1,0 1 0,0-1 0,1 1 1,-1-1-1,0 1 0,1 0 1,-3 2-1,1-1-28,0 2-1,0-1 1,1 0 0,0 1-1,-1-1 1,1 1 0,0-1 0,1 1-1,-1 0 1,1 0 0,0 0 0,0 0-1,0 0 1,-1 8 0,0 65 121,2-57-110,0-15-85,0 0-1,0 0 1,1 0-1,-1-1 1,1 1-1,0 0 1,0-1-1,1 1 1,0-1-1,-1 1 1,1-1-1,1 0 1,-1 1-1,1-1 1,0-1 0,0 1-1,0 0 1,0-1-1,0 1 1,1-1-1,0 0 1,-1 0-1,1 0 1,0-1-1,1 1 1,-1-1-1,0 0 1,1 0-1,-1-1 1,1 1 0,-1-1-1,1 0 1,0 0-1,0-1 1,6 1-1,24-1-2689,4 0-1635</inkml:trace>
  <inkml:trace contextRef="#ctx0" brushRef="#br0" timeOffset="2330.51">2377 487 9316,'0'0'8644,"121"25"-8980,-89-24-3073,-4-1-6292</inkml:trace>
  <inkml:trace contextRef="#ctx0" brushRef="#br0" timeOffset="2973.84">2716 547 8836,'0'0'9103,"0"13"-8932,0 40 18,0-52-178,0 1 0,0-1 0,0 1 0,0 0 0,0-1 0,0 1 0,1-1 0,-1 1 0,1-1 1,-1 1-1,1-1 0,0 1 0,0-1 0,-1 1 0,1-1 0,0 0 0,0 1 0,0-1 0,0 0 0,1 0 0,-1 0 0,0 0 0,0 0 0,1 0 0,-1 0 0,0 0 0,1 0 0,-1-1 0,1 1 0,-1-1 0,1 1 1,0-1-1,-1 0 0,1 1 0,1-1 0,3 0 9,-1 1 1,0-2-1,1 1 0,-1 0 1,0-1-1,0 0 1,1-1-1,7-2 1,-5 1-74,-1-1 1,1-1-1,-1 1 0,1-1 1,-2 0-1,1-1 1,0 0-1,-1 0 1,0 0-1,-1-1 0,1 0 1,-1 0-1,0 0 1,4-10-1,-3 5 79,-1 0 0,0 0 0,-1 0 0,0-1 0,-1 1 0,0-1 0,-1 0 0,1-25 0,-4 33 178,0 1 0,0-1 0,0 0 0,-1 1 1,0-1-1,0 1 0,0-1 0,0 1 0,0 0 1,-1 0-1,0 0 0,0 0 0,0 0 0,0 1 0,-1-1 1,0 1-1,1 0 0,-1 0 0,0 1 0,0-1 1,-1 1-1,1 0 0,0 0 0,-1 0 0,1 0 0,-1 1 1,0 0-1,1 0 0,-10-1 0,13 6-216,0 0 1,0 1-1,0-1 0,1 0 0,0 1 0,0-1 0,0 7 0,0-8 24,0 10 30,1-1 0,0 0 0,0 0 0,1 0 0,1 0 0,0 0 0,7 16 0,-9-24-80,1-1 0,0 1-1,0 0 1,0 0 0,1-1-1,-1 1 1,1-1 0,0 0-1,0 0 1,0 0-1,0 0 1,1-1 0,-1 1-1,1-1 1,0 0 0,-1 0-1,1 0 1,0 0-1,0-1 1,0 1 0,0-1-1,1 0 1,-1 0 0,0-1-1,5 1 1,-4-1-91,0 0 0,0 0-1,0 0 1,0-1 0,0 1 0,0-1 0,0 0 0,0-1 0,-1 1 0,1-1-1,0 0 1,-1 0 0,8-5 0,-7 3 92,0-1-1,-1 1 1,1-1-1,-1 0 1,0 0-1,-1 0 1,1 0-1,-1-1 1,0 0 0,3-9-1,-1 2 597,0 0 0,-1 0-1,0 0 1,-1 0 0,-1-1 0,2-24 362,-4 42-1004,-1 35-89,0-9 290,1-1-1,6 45 1,-5-67-244,0 0-1,0-1 1,1 1 0,0 0 0,0-1 0,1 0 0,0 1 0,0-1 0,0 0 0,1 0-1,0-1 1,0 1 0,0-1 0,1 0 0,-1 0 0,9 6 0,-8-8-534,0-1 1,-1 0 0,1 0-1,0 0 1,1-1-1,-1 0 1,0 0 0,0 0-1,0-1 1,1 1-1,-1-1 1,6-1 0,-6 1-294,24 0-7714</inkml:trace>
  <inkml:trace contextRef="#ctx0" brushRef="#br0" timeOffset="3329.43">3444 414 8628,'0'0'15367,"-8"-7"-14887,-26-19-173,33 25-305,-1 1 0,1 0 0,0 0 0,-1 0 1,1 0-1,0 0 0,-1 0 0,1 0 0,0 0 0,-1 0 0,1 0 0,0 1 1,-1-1-1,1 1 0,0-1 0,0 1 0,-1-1 0,1 1 0,0 0 0,0-1 1,0 1-1,0 0 0,0 0 0,0 0 0,0 0 0,0 0 0,0 0 0,0 0 0,1 0 1,-1 0-1,0 1 0,0 1 0,-2 1-3,-5 7 2,1 1-1,0 0 0,1 1 0,0-1 0,1 1 1,1 0-1,0 1 0,0-1 0,2 1 0,-1 0 0,2-1 1,0 1-1,1 16 0,0-27-14,0-1 1,1 0-1,-1 0 0,1 1 0,-1-1 1,1 0-1,0 0 0,0 0 1,0 0-1,0 0 0,0 0 0,1 0 1,-1 0-1,0 0 0,1 0 1,0-1-1,-1 1 0,1-1 1,0 1-1,0-1 0,0 0 0,0 1 1,0-1-1,0 0 0,0 0 1,0 0-1,0-1 0,0 1 0,1-1 1,-1 1-1,0-1 0,1 0 1,-1 1-1,5-2 0,-1 2-20,0-1-1,1 0 1,-1-1-1,0 1 1,0-1-1,0-1 1,1 1-1,-1-1 1,0 0-1,-1 0 1,1-1-1,7-3 1,-8 2 27,-1 1 1,0-1 0,0 1 0,0-1 0,0 0-1,-1-1 1,0 1 0,1-1 0,-2 1-1,1-1 1,0 0 0,-1 0 0,0 0-1,2-7 1,-1-2 7,-1 0-1,0-1 1,-1 1-1,-1-18 1,0 26-99,-1 1 0,0-1 0,0 0 0,0 1 1,-1-1-1,0 1 0,0 0 0,0-1 0,-1 1 0,0 0 0,-4-6 0,5 8 1,1 1 0,-1 0-1,0 0 1,0-1-1,0 1 1,0 1 0,0-1-1,0 0 1,0 0-1,-1 1 1,1-1 0,-1 1-1,1 0 1,-1-1-1,0 1 1,1 1-1,-1-1 1,0 0 0,1 1-1,-1-1 1,0 1-1,0 0 1,0 0 0,-5 0-1,8 1-88,-1-1 1,0 0-1,0 1 0,1-1 0,-1 1 0,0-1 0,1 1 1,-1-1-1,0 1 0,1-1 0,-1 1 0,1 0 0,-1-1 1,1 1-1,-1 0 0,1-1 0,0 1 0,-1 0 0,1 0 1,0 0-1,-1-1 0,1 1 0,0 0 0,0 0 1,0 1-1,-2 24-3558,3-22 2336,-1 19-4928</inkml:trace>
  <inkml:trace contextRef="#ctx0" brushRef="#br0" timeOffset="4047.84">3698 442 11397,'0'0'12465,"-11"-12"-12127,-34-35-194,44 46-142,0 1 0,1-1-1,-1 0 1,0 1-1,0-1 1,0 0 0,0 1-1,0-1 1,1 1-1,-1 0 1,0-1-1,0 1 1,0 0 0,0 0-1,0-1 1,0 1-1,0 0 1,0 0-1,0 0 1,0 0 0,0 0-1,0 0 1,0 1-1,0-1 1,0 0 0,0 0-1,0 1 1,0-1-1,0 1 1,0-1-1,0 1 1,0-1 0,0 1-1,0-1 1,1 1-1,-1 0 1,0-1-1,0 1 1,1 0 0,-1 0-1,1 0 1,-1-1-1,1 1 1,-1 0-1,1 0 1,-1 0 0,0 2-1,-2 1-4,-3 7-22,-1-1 1,1 1-1,1 0 1,0 0-1,0 1 1,1-1-1,1 1 1,0 0-1,0 0 1,1 0-1,1 1 1,0-1-1,1 0 1,0 1-1,0-1 1,4 14-1,-3-24-40,0 1 0,0-1 0,0 0 0,1 0 1,-1 0-1,1 0 0,0 0 0,-1 0 0,1 0 0,0-1 0,0 1 0,0-1 0,0 1 0,0-1 0,1 0 0,-1 0 0,0 0 0,1 0 0,-1 0 0,0 0 0,1-1 0,-1 1 0,1-1 0,-1 1 0,1-1 0,-1 0 0,1 0 0,2-1 0,0 1 21,-1 0-1,0 0 1,0 0-1,0 0 1,1-1-1,-1 0 1,0 0-1,0 0 0,0-1 1,0 1-1,0-1 1,-1 0-1,1 0 1,0 0-1,-1 0 1,5-4-1,-1-5 363,-1 0 0,0 0 0,0 0 0,-1-1-1,0 0 1,-1 0 0,-1 0 0,0-1 0,0 1 0,-1-1 0,-1 1-1,0-1 1,-1-16 0,-4 71-472,3-32 94,0-1-1,0 1 1,1-1 0,0 1 0,0-1 0,4 15 0,-3-21-1,0-1 1,0 1 0,0-1 0,0 1 0,0-1 0,1 1 0,0-1-1,-1 0 1,1 0 0,0 0 0,0 0 0,0 0 0,0 0 0,0-1-1,1 1 1,-1 0 0,0-1 0,1 0 0,-1 0 0,1 0 0,0 0-1,-1 0 1,1 0 0,0-1 0,-1 1 0,1-1 0,4 1-1,-2-1-9,0 1 0,0-1 0,0 0-1,0 0 1,0 0 0,0 0-1,0-1 1,0 0 0,0 0-1,0-1 1,0 1 0,0-1 0,-1 0-1,1 0 1,-1-1 0,8-5-1,-5 3 64,-2-1-1,1-1 0,-1 1 0,0-1 1,0 0-1,0 0 0,-1 0 0,0-1 1,4-13-1,4-11 226,-2 0 0,-1-2 1,-2 1-1,6-62 0,-7-140 2507,-6 193-1851,-1 52-764,0 0 0,-1 1 0,0-1 1,-6 18-1,-2 7-47,0 21 77,2 1 0,3-1 1,2 1-1,7 88 0,-3-136-117,1 1-1,-1-1 1,1 0 0,1 0-1,0 0 1,0 0 0,1-1-1,4 9 1,-6-14-145,0 0 1,0 0 0,0 0-1,1 0 1,-1-1 0,1 1-1,-1-1 1,1 0 0,0 0-1,5 3 1,-6-4-165,1 0-1,-1 0 1,0 0-1,1-1 1,-1 1 0,1-1-1,-1 1 1,1-1-1,-1 0 1,1 0 0,-1 0-1,1-1 1,-1 1-1,1 0 1,-1-1 0,4-1-1,11-10-6220,-2-14-5938</inkml:trace>
  <inkml:trace contextRef="#ctx0" brushRef="#br0" timeOffset="4248.46">3854 273 1201,'0'0'19769,"122"9"-19497,-71-1-224,0-3-48,-2-1-16,2-4-2161,11 0-1601,17 0-6723</inkml:trace>
  <inkml:trace contextRef="#ctx0" brushRef="#br0" timeOffset="4467.42">4830 241 15687,'0'0'13270,"-1"-6"-12533,1 2-433,0-1-112,0-5-192,1-3-1265,7-10-2064,-4-7-2306</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4:48.909"/>
    </inkml:context>
    <inkml:brush xml:id="br0">
      <inkml:brushProperty name="width" value="0.05" units="cm"/>
      <inkml:brushProperty name="height" value="0.05" units="cm"/>
      <inkml:brushProperty name="color" value="#F6630D"/>
    </inkml:brush>
  </inkml:definitions>
  <inkml:trace contextRef="#ctx0" brushRef="#br0">3 241 8388,'0'0'13142,"-2"-5"-12606,2 15-512,0-1 1,1 0-1,-1 0 0,2 0 1,4 17-1,19 56-1,-14-49 16,25 62 52,-36-93 2,0-10-42,0 0 0,0 0 0,0 0 0,-1 0 0,-1 0 0,1 0-1,-1 0 1,-1 0 0,1 1 0,-1-1 0,-1 1 0,1 0 0,-7-10 0,4 7 102,1 1 0,1-1 0,0-1 0,0 1 1,1 0-1,0-1 0,1 0 0,0 0 0,1 0 0,0 1 1,1-23-1,0 33-84,-6 8-341,3 14 310,0 1 1,2 0-1,0-1 1,5 43-1,0-38 7,1 0-1,1 0 1,1 0-1,2-1 1,0-1 0,21 40-1,-29-102 52,0 19-56,-3-17-13,-2 1 0,-1-1 0,-18-59 0,14 60 83,1 0-1,1 0 1,-3-63 0,10 90-90,0 3 3,0 0-1,0 0 1,0 0 0,0-1-1,1 1 1,0 0 0,0 0 0,2-6-1,-2 9-19,0-1-1,0 1 1,0 0-1,1 0 1,-1-1-1,0 1 0,1 0 1,-1 0-1,1 0 1,-1 1-1,1-1 1,-1 0-1,1 0 1,0 1-1,-1-1 0,1 1 1,0 0-1,0-1 1,-1 1-1,1 0 1,0 0-1,0 0 1,2 0-1,6 0-9,0 0 1,0 1-1,0 0 0,0 1 0,0 0 1,0 0-1,0 1 0,-1 0 0,1 1 1,10 5-1,-16-7-172,0 1-1,0 0 1,0 0 0,0 0-1,-1 0 1,1 0 0,-1 1-1,0 0 1,0-1-1,3 6 1,-4-5-298,-1 0 1,1 0-1,-1-1 0,1 1 0,-1 0 1,0 0-1,-1 0 0,1 1 0,-1-1 1,0 0-1,0 0 0,0 0 0,-1 6 1,-6 7-5394,-10-1-3910</inkml:trace>
  <inkml:trace contextRef="#ctx0" brushRef="#br0" timeOffset="205.99">127 463 8660,'0'0'6979,"107"-69"-6979,-80 63-240,5 2-1585,-2-1-1296,-2-1-1938</inkml:trace>
  <inkml:trace contextRef="#ctx0" brushRef="#br0" timeOffset="422.91">426 368 7523,'0'0'17360,"0"-5"-16287,0 7-1084,-3 64-76,1-43 118,1-1 0,1 1 0,0-1-1,6 34 1,4-32-334,-10-24 95,0 1 0,1-1 1,-1 1-1,1-1 0,-1 1 0,1-1 1,-1 1-1,1-1 0,-1 1 0,1-1 0,-1 0 1,1 1-1,0-1 0,-1 0 0,1 0 1,-1 1-1,1-1 0,0 0 0,-1 0 1,2 0-1,1-20-13679</inkml:trace>
  <inkml:trace contextRef="#ctx0" brushRef="#br0" timeOffset="593.72">381 226 9444,'0'0'11990,"8"6"-14167,7 13-1361,3 2-3745</inkml:trace>
  <inkml:trace contextRef="#ctx0" brushRef="#br0" timeOffset="1045.76">597 345 8868,'0'0'11061,"1"6"-10786,5 19-243,17 46 0,4 16 101,-27-86-133,0-1-1,0 1 0,0 0 1,0-1-1,1 1 0,-1 0 0,0-1 1,0 1-1,0 0 0,1-1 1,-1 1-1,0-1 0,1 1 0,-1 0 1,0-1-1,1 1 0,-1-1 1,1 1-1,-1-1 0,1 1 0,-1-1 1,1 0-1,-1 1 0,1-1 1,1 1-1,-1-1 9,-1 0 0,1-1-1,0 1 1,0 0 0,-1 0 0,1-1 0,0 1 0,-1 0 0,1-1-1,0 1 1,-1-1 0,1 1 0,-1-1 0,1 1 0,-1-1-1,1 0 1,-1 1 0,1-2 0,18-32 176,5-40 510,-20 56-278,2 1-1,-1-1 0,2 2 0,1-1 0,9-16 1,-16 31-397,-1 1 0,1 0 0,0 0 0,-1 0 0,1 0 1,0 0-1,0 0 0,0 0 0,-1 0 0,1 0 1,0 1-1,1-1 0,-1 0 0,0 1 0,0-1 0,0 0 1,0 1-1,0-1 0,1 1 0,-1 0 0,0-1 0,0 1 1,1 0-1,-1 0 0,0 0 0,3 0 0,-2 1-18,0-1 0,0 1 0,0 0 0,0 1 0,-1-1 0,1 0 0,0 0 0,0 1-1,-1-1 1,1 1 0,-1-1 0,1 1 0,-1 0 0,2 2 0,3 7-8,0 0 1,-1 0-1,0 0 1,5 16 0,-4-2-274,-4-14-8,1 0 1,0-1-1,6 17 0,-8-26 8,0 1-1,0 0 1,0 0-1,0 0 1,0-1-1,0 1 1,1-1 0,-1 1-1,0-1 1,1 1-1,-1-1 1,1 0-1,0 0 1,-1 0 0,1 0-1,0 0 1,0 0-1,0 0 1,-1 0-1,1-1 1,0 1 0,0-1-1,0 1 1,4-1-1,14 0-3659,4 0-1644</inkml:trace>
  <inkml:trace contextRef="#ctx0" brushRef="#br0" timeOffset="1482.16">1126 373 4402,'0'0'16277,"-7"-12"-15157,-25-39-503,30 50-584,0-1 0,0 1 0,0-1 1,0 1-1,0 0 0,0 0 0,0 0 1,-1 0-1,1 0 0,0 0 0,-1 0 1,1 1-1,-1-1 0,1 1 0,-1 0 1,1 0-1,-1 0 0,1 0 0,-1 0 0,1 0 1,-1 1-1,1-1 0,0 1 0,-1 0 1,-2 1-1,1 0-24,-1 0-1,1 0 1,-1 1 0,1 0-1,0-1 1,0 2 0,0-1-1,1 0 1,-1 1-1,1 0 1,-1-1 0,1 1-1,1 1 1,-1-1 0,0 0-1,1 1 1,-2 5 0,0-2-14,1-1 1,1 1-1,0-1 1,0 1-1,0 0 1,1 0 0,0 0-1,1 0 1,0 0-1,1 10 1,-1-16-38,1 0 0,0 0 1,-1 0-1,1-1 0,0 1 0,0 0 1,0 0-1,1-1 0,-1 1 1,0 0-1,1-1 0,-1 1 0,1-1 1,-1 0-1,1 1 0,0-1 1,-1 0-1,1 0 0,0 0 1,0 0-1,0-1 0,0 1 0,0 0 1,0-1-1,0 1 0,3-1 1,7 2-528,0 0 1,1-1-1,13-1 1,-20 0 235,-2 0 254,1 0 0,-1-1 0,0 1-1,0-1 1,0 0 0,0 0 0,0 0 0,0 0-1,0-1 1,0 0 0,0 0 0,-1 0-1,1 0 1,-1 0 0,6-6 0,-4 4 62,-1-1 1,0 0-1,0-1 0,0 1 1,-1-1-1,1 0 1,-1 0-1,-1 0 1,3-7-1,1-7 308,-2-1-1,0 1 0,-1-1 1,-1 0-1,0-28 1,-2 14 493,-1 1 1,-1-1-1,-2 1 0,-1-1 1,-15-51-1,20 86-769,0 0-1,0 0 1,0 0 0,0 0-1,0 0 1,0 0 0,0 0-1,0 0 1,0-1 0,0 1-1,0 0 1,0 0 0,0 0-1,0 0 1,0 0 0,0 0-1,0 0 1,0 0 0,0-1-1,0 1 1,0 0 0,0 0-1,0 0 1,0 0 0,0 0-1,0 0 1,0 0 0,0 0-1,-1-1 1,1 1 0,0 0-1,0 0 1,0 0 0,0 0-1,0 0 1,0 0 0,0 0-1,0 0 1,0 0 0,0 0-1,-1 0 1,1 0 0,0 0-1,0 0 1,0 0 0,0 0-1,0 0 1,0 0 0,0 0-1,0 0 1,-1 0 0,1 0-1,0 0 1,0 0 0,0 0-1,0 0 1,0 0 0,0 0-1,0 0 1,0 0 0,-1 0-1,1 0 1,0 0 0,0 0-1,0 0 1,0 0 0,0 0-1,-3 12 122,1 16-287,1 28 186,3 0 0,2-1 1,18 86-1,-11-89-89,8 38-889,1-35-2977,-7-32-1461</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4:45.624"/>
    </inkml:context>
    <inkml:brush xml:id="br0">
      <inkml:brushProperty name="width" value="0.05" units="cm"/>
      <inkml:brushProperty name="height" value="0.05" units="cm"/>
      <inkml:brushProperty name="color" value="#F6630D"/>
    </inkml:brush>
  </inkml:definitions>
  <inkml:trace contextRef="#ctx0" brushRef="#br0">177 33 5314,'0'0'11638,"-4"-6"-10937,2 4-663,1 0 0,-1 0 0,0 0 0,0 0 0,0 0 0,0 1 0,0-1 0,0 1 0,0-1 0,0 1 0,-1 0 0,1 0 0,-1 0 0,1 0 0,-1 0 0,1 0 0,-1 1 0,1-1 0,-1 1 0,0 0 0,1-1 0,-1 2 0,0-1 0,1 0 0,-1 0 0,1 1 0,-1-1 0,0 1 0,1 0 0,-1 0 0,1 0 0,-4 2 0,-1 0 75,0 1-1,1 0 1,-1 0 0,1 1-1,0 0 1,0 0-1,1 1 1,-1-1-1,1 1 1,-6 9 0,9-11-92,-1 0 0,1 0 0,0 0 0,0 1 0,0-1 0,0 1 0,1 0 0,0 0 0,0-1 0,0 1 0,1 0 0,-1 0 0,1 0 0,0 0 0,1 0 0,-1-1 0,3 9 0,-2-10-10,0 0-1,1 0 1,-1-1 0,1 1 0,-1 0-1,1-1 1,0 0 0,0 1-1,0-1 1,1 0 0,-1 0 0,0 0-1,1 0 1,2 1 0,45 23 115,-27-15-103,-6-2 46,2 0-70,-1 1 0,0 1-1,28 22 1,-42-29-59,1 0 0,-1 0 0,0 0 0,-1 1 0,1-1 0,-1 1-1,0 0 1,0 0 0,0 0 0,-1 1 0,0-1 0,0 0 0,0 1-1,-1 0 1,0-1 0,0 1 0,0 0 0,0 6 0,-1-10 57,0 0 0,0 0 0,-1-1 0,1 1 0,0 0 1,-1 0-1,1-1 0,-1 1 0,0 0 0,0-1 0,1 1 0,-1-1 1,0 1-1,0-1 0,0 1 0,0-1 0,-1 0 0,1 1 0,-3 1 1,1-1 0,-1 0 1,0 0 0,0 0-1,1 0 1,-2 0 0,1-1 0,-8 2-1,-6 0 20,0 0-1,-37-2 0,48-1-9,6 0-11,-1 1 1,1-1 0,-1 0-1,1-1 1,-1 1 0,1 0 0,0 0-1,-1 0 1,1-1 0,-1 1-1,1-1 1,0 1 0,-1-1-1,1 0 1,0 1 0,0-1-1,-1 0 1,1 0 0,0 0-1,0 0 1,0 0 0,0 0 0,0 0-1,0 0 1,0 0 0,1-1-1,-1 1 1,0 0 0,1 0-1,-1-1 1,0-1 0,1 1-93,0 0 0,0 1 0,0-1 0,0 0 0,0 1 0,1-1 1,-1 0-1,1 1 0,-1-1 0,1 0 0,0 1 0,-1-1 0,1 1 0,0-1 0,0 1 1,0 0-1,0-1 0,0 1 0,1 0 0,-1 0 0,0-1 0,0 1 0,1 0 0,-1 0 1,1 1-1,2-2 0,16-8-3612,40-11-1,-56 20 3189,47-15-7362</inkml:trace>
  <inkml:trace contextRef="#ctx0" brushRef="#br0" timeOffset="469.65">548 198 10501,'0'0'9137,"-18"-15"-7520,-57-46-734,72 59-839,1 0 0,-1 0 0,1 0 0,-1 0-1,0 1 1,0-1 0,0 1 0,0 0 0,0-1 0,0 1-1,0 1 1,-1-1 0,1 0 0,0 1 0,0 0 0,-1-1 0,1 1-1,0 1 1,0-1 0,-1 0 0,1 1 0,0 0 0,0-1-1,0 1 1,0 0 0,0 1 0,0-1 0,-4 3 0,1 0-41,1 1 0,0 0 1,-1 0-1,2 0 1,-1 1-1,1 0 0,-1 0 1,-5 12-1,2-2 5,0 1 1,1 0-1,1 0 1,0 1-1,2 0 1,0 0-1,1 0 0,0 0 1,2 0-1,0 1 1,1-1-1,3 26 0,-2-41-10,0 0 0,0 0 0,0 0-1,0 0 1,0 0 0,0-1 0,1 1-1,0 0 1,-1 0 0,1-1 0,0 1-1,0-1 1,0 0 0,1 0 0,-1 0-1,1 0 1,-1 0 0,1 0 0,-1 0-1,1-1 1,0 1 0,0-1 0,0 0-1,0 0 1,4 1 0,7 1-21,0-1 0,-1 0 0,1-1 0,19-1 0,-27 0 4,-1 0 1,1-1-1,-1 1 1,1-2-1,-1 1 1,1 0-1,-1-1 1,0 0-1,0 0 1,0-1-1,0 0 0,0 1 1,0-2-1,-1 1 1,1 0-1,-1-1 1,0 0-1,0 0 1,-1 0-1,1 0 1,-1-1-1,0 1 0,0-1 1,0 0-1,-1 0 1,1 0-1,-1 0 1,-1-1-1,3-8 1,-2 5 20,0 0 1,0 0 0,-1 0 0,-1 0-1,1 0 1,-2 0 0,1 0 0,-1-1-1,0 1 1,-1 0 0,0 1 0,-1-1-1,0 0 1,0 1 0,0-1 0,-1 1-1,-9-13 1,-24-22 248,35 41-221,-1-1 0,1 1 0,-1 0 0,0 1 0,0-1 0,0 0 0,0 1 0,0 0 0,0-1 0,0 1 0,0 0 1,0 1-1,0-1 0,-6 0 0,7 1-31,1 1 1,0-1-1,0 1 1,0-1-1,0 1 1,-1 0-1,1 0 1,0-1-1,0 1 1,1 0-1,-1 0 1,0 0-1,0 0 1,0 0-1,1 0 1,-1 0-1,0 0 1,1 0-1,-1 1 1,1-1-1,-1 0 1,1 0-1,0 1 1,-1-1-1,1 0 1,0 0-1,0 1 1,0-1-1,0 2 1,-2 49-26,2-44 37,1 2 1,0 0-1,0 0 0,1 0 0,1 0 0,0 0 0,0 0 0,1-1 0,0 1 0,1-1 0,0 0 1,11 15-1,-6-10-122,1 0 1,1-1-1,0-1 1,0 0-1,2 0 1,17 11-1,-27-20-514,0-1 0,0 1 0,1-1-1,-1 0 1,1 0 0,-1-1 0,1 1 0,7 0 0,9-1-5045</inkml:trace>
  <inkml:trace contextRef="#ctx0" brushRef="#br0" timeOffset="1090.33">770 209 14070,'0'0'9221,"-2"19"-9059,0 16-24,1 1-1,1 0 1,11 69-1,-2-55-82,-4-20-105,-3-23-66,-2-9-90,-12-190 339,0-4 1462,12 195-1578,0 0-1,0 0 0,0 0 1,0 0-1,0 0 1,0 0-1,1 0 0,-1 0 1,0 0-1,1 0 0,-1 0 1,1 0-1,-1 0 1,1 0-1,-1 0 0,1 0 1,0 0-1,-1 0 0,1 1 1,0-1-1,0 0 1,0 1-1,0-1 0,-1 0 1,1 1-1,0-1 0,0 1 1,0 0-1,0-1 1,0 1-1,0 0 0,0-1 1,0 1-1,0 0 0,1 0 1,-1 0-1,0 0 1,0 0-1,0 0 0,0 0 1,0 0-1,0 0 0,1 1 1,2 0-23,0 0-1,0 0 1,0 0 0,0 0-1,0 1 1,0-1 0,0 1-1,0 0 1,-1 0 0,4 4-1,0 0-35,0 1 0,-1 0 0,0 0 0,0 1 0,-1 0 0,0 0 0,-1 0 0,0 1 0,0-1 0,0 1 0,-1 0 0,-1 0 0,1 0 0,-1 0-1,-1 1 1,0-1 0,0 0 0,-1 1 0,0-1 0,-3 15 0,2-21-3,0 0 0,0 1 0,-1-1-1,1 0 1,-1 0 0,0 0 0,0 0 0,0 0 0,0 0-1,-1 0 1,1-1 0,-1 1 0,0-1 0,1 0-1,-1 0 1,-4 3 0,2-2-12,0-1 0,0 0 0,0 0 0,0 0 0,0 0 0,-1-1 0,1 1 0,0-1 0,-1-1 0,-5 1 0,10-4 78,0 1 0,0-1-1,0 1 1,1-1 0,-1 0 0,1 0 0,0 1-1,0-1 1,-1 0 0,2 1 0,-1-1 0,0 0-1,1 0 1,0-4 0,5 6-4,0-1 1,0 1-1,0 0 0,0 0 1,0 1-1,0 0 0,0 0 1,0 0-1,0 1 0,0 0 1,7 2-1,2 3-28,-1 0 1,0 1-1,-1 1 0,0 0 1,14 11-1,19 12-707,-39-27 319,17 8-2497,-7-9-2092,-7-3-1706</inkml:trace>
  <inkml:trace contextRef="#ctx0" brushRef="#br0" timeOffset="1559.71">1101 132 11717,'0'0'9327,"-9"-3"-9209,46 3 183,118 8-412,-87-7-4297,-68-1 4294,1 0 1,-1 0 0,1 0-1,-1 1 1,0-1-1,1 0 1,-1 0-1,1 0 1,-1 0 0,0 0-1,1 0 1,-1-1-1,1 1 1,-1 0 0,1 0-1,-1 0 1,0 0-1,1 0 1,-1 0-1,1-1 1,-1 1 0,0 0-1,1 0 1,-1-1-1,0 1 1,1 0 0,-1-1-1,0 1 1,0 0-1,1-1 1,-1 1-1,0 0 1,0-1 0,0 1-1,1 0 1,-1-1-1,0 1 1,0-1 0,0 1-1,0-1 1,0 1-1,0 0 1,0-1-1,0 1 1,0-1 0,0 1-1,0-1 1,0 1-1,0 0 1,0-1 0,0 1-1,0-1 1,0 1-1,-1 0 1,1-1 0,0 1-1,0 0 1,0-1-1,-1 0 1,-17-18-723,-14 2 5405,30 16-3994,0 0 0,0 0 0,0 0 0,0 1 0,0-1 0,0 1 0,-1 0 1,1 0-1,0-1 0,0 1 0,0 1 0,0-1 0,-1 0 0,-2 1 0,4 1-469,0 0 0,0 0-1,0 0 1,0 0 0,0 0 0,1 0-1,-1 0 1,1 0 0,-1 0 0,1 0-1,0 0 1,0 0 0,0 1 0,0-1-1,0 2 1,0 1 94,0 13-43,0-1 1,2 1-1,0-1 0,0 0 1,2 1-1,0-1 1,1 0-1,14 31 0,7 34-396,-18-53-1426,-8-29 1411,0 1-1,0 0 1,0-1 0,0 1 0,0 0 0,1-1 0,-1 1 0,0 0 0,1-1 0,-1 1 0,0 0-1,1-1 1,-1 1 0,1-1 0,-1 1 0,1-1 0,-1 1 0,1-1 0,-1 1 0,1-1 0,0 1 0,-1-1-1,1 0 1,0 1 0,-1-1 0,1 0 0,0 0 0,0 1 0,10-1-8708</inkml:trace>
  <inkml:trace contextRef="#ctx0" brushRef="#br0" timeOffset="2104.47">1831 255 10341,'0'0'12045,"3"-1"-11754,10-2-76,0 1 1,0 0-1,1 1 0,-1 0 1,26 3-1,27-1-26,-36-4-304,-1-1 1,46-13 0,-60 13-920,0-1 0,0-1-1,23-13 1,-37 19 786,0-1-1,1 1 1,-1-1-1,0 1 1,0-1-1,0 0 0,0 1 1,0-1-1,0 0 1,0 0-1,0 0 1,0 0-1,-1 0 1,1 0-1,0 0 0,0 0 1,-1 0-1,1 0 1,-1-1-1,1 1 1,-1 0-1,0 0 0,1-1 1,-1-1-1,-7-8-1747,-10 2 3547,-48-16 8531,65 27-9913,0 0 0,0-1 0,0 1 0,0 0 0,0 0 0,0 0 0,0 0 0,1 0 0,-1 0 0,1 0 0,0 2 0,7 9-42,0 0 1,1 0 0,15 17-1,-12-15-50,20 30 0,-29-40-157,0 1-1,-1-1 0,1 1 0,-1 0 1,0 0-1,-1 0 0,1 0 0,-1 0 0,-1 0 1,1 7-1,-1-13 35,-1 1 1,1 0-1,-1-1 1,0 1-1,1-1 1,-1 1-1,1-1 0,-1 1 1,0-1-1,1 1 1,-1-1-1,0 0 1,0 1-1,1-1 1,-1 0-1,0 1 1,0-1-1,0 0 0,1 0 1,-1 0-1,0 0 1,0 0-1,0 0 1,1 0-1,-3 0 1,-31 0-1714,24-1 422,-20-1-2913,0-13-3161</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4:40.538"/>
    </inkml:context>
    <inkml:brush xml:id="br0">
      <inkml:brushProperty name="width" value="0.05" units="cm"/>
      <inkml:brushProperty name="height" value="0.05" units="cm"/>
      <inkml:brushProperty name="color" value="#F6630D"/>
    </inkml:brush>
  </inkml:definitions>
  <inkml:trace contextRef="#ctx0" brushRef="#br0">119 172 6243,'0'0'11664,"-8"-18"-9962,-23-51-331,19 49 554,2 19-1299,9 2-638,0 0 1,0 0-1,0 0 1,0 1-1,0-1 1,0 0-1,0 1 1,0-1-1,1 1 0,-1-1 1,0 3-1,-1 0 175,-6 14-33,1 0-1,0 1 1,2 0 0,0 0 0,1 1 0,-2 29-1,4 123 561,3-158-652,1 0 0,0 0 0,2 0 0,-1 0 0,2 0 0,0-1 0,0 0 0,1 0 0,1 0 0,0-1 0,1 0 0,0 0 0,1-1 0,15 16 0,-18-20-130,1 0 0,0-1 1,0 0-1,1 0 0,-1-1 0,1 0 0,0-1 0,1 1 0,-1-1 0,1-1 0,0 0 0,-1 0 0,2-1 1,-1 0-1,0 0 0,0-1 0,0 0 0,1-1 0,-1 0 0,0 0 0,1-1 0,-1 0 0,14-5 0,-16 4-439,-1-1-1,0 0 1,0 0-1,-1 0 0,1-1 1,6-5-1,18-17-5210,9-11-8248</inkml:trace>
  <inkml:trace contextRef="#ctx0" brushRef="#br0" timeOffset="497.34">638 335 6643,'0'0'17603,"-3"-1"-17371,3 0-229,0 1 0,-1 0 0,1 0 0,0 0 0,-1-1 0,1 1 1,0 0-1,0 0 0,-1 0 0,1 0 0,0 0 0,-1 0 0,1 0 0,0 0 0,-1 0 0,1 0 0,0 0 1,-1 0-1,1 0 0,0 0 0,-1 0 0,1 0 0,0 0 0,-1 0 0,1 0 0,0 0 0,-1 0 0,1 1 1,0-1-1,0 0 0,-1 0 0,1 0 0,0 1 0,-1-1 0,-6 16 156,0 36 209,3-19-155,-1-11-109,-1 0 0,0 0 0,-2-1 0,0 0 0,-20 36 1,27-110 329,9 23-402,1 1-1,1 0 1,21-40-1,-7 14 17,-19 43-14,-4 8-15,0 0 0,0 0 0,1 0-1,-1 0 1,1 1 0,0-1-1,0 0 1,1 1 0,-1 0-1,1-1 1,5-4 0,-8 8-16,1-1 0,0 1 0,-1 0 0,1 0 0,0 0 0,-1 0 0,1 0 1,0 0-1,-1 0 0,1 0 0,0 0 0,-1 0 0,1 0 0,0 0 0,-1 0 0,1 1 1,0-1-1,-1 0 0,1 1 0,-1-1 0,1 0 0,-1 1 0,1-1 0,0 0 0,-1 1 1,1-1-1,-1 1 0,0-1 0,2 2 0,11 18 45,-11-16-45,44 89 88,-33-65-37,0 0 0,29 42 0,-42-69-105,1 0-1,0-1 1,-1 1-1,1 0 0,0 0 1,-1 0-1,1 0 1,0 0-1,0-1 1,0 1-1,0 0 1,0-1-1,0 1 1,0-1-1,0 1 0,0-1 1,0 1-1,0-1 1,0 0-1,0 0 1,0 1-1,2-1 1,-2 0-297,0-1-1,0 1 1,-1-1 0,1 0 0,0 1 0,0-1 0,0 0 0,0 1 0,-1-1-1,1 0 1,0 0 0,-1 1 0,1-1 0,-1 0 0,1 0 0,-1 0 0,1 0-1,-1 0 1,1 0 0,-1 0 0,0 0 0,0 0 0,1-1 0,6-22-9195</inkml:trace>
  <inkml:trace contextRef="#ctx0" brushRef="#br0" timeOffset="934.79">945 2 8628,'0'0'15842,"-1"0"-15822,1 0 0,0 0 0,0 0 0,0 0 0,-1 0 0,1-1 0,0 1 1,0 0-1,0 0 0,-1 0 0,1 0 0,0 0 0,0 0 0,-1 0 0,1 0 0,0 0 0,0 0 0,-1 0 0,1 0 0,0 0 1,0 0-1,0 0 0,-1 0 0,1 0 0,0 0 0,0 0 0,-1 0 0,1 0 0,0 0 0,0 1 0,0-1 0,-1 0 1,1 0-1,0 0 0,0 0 0,0 1 0,-1-1 0,1 0 0,0 0 0,0 0 0,0 1 0,0-1 0,0 0 0,0 0 1,0 0-1,-1 1 0,1-1 0,0 0 0,0 0 0,0 1 0,0-1 0,0 0 0,0 0 0,0 1 0,1 4 31,-1 0 0,1 0 0,0 0 1,1 0-1,-1 0 0,1 0 0,0 0 0,0 0 0,1 0 0,-1-1 0,1 0 0,4 6 0,49 52 555,-37-43-379,41 43 28,76 84 155,-111-116-365,-2 0 0,-1 1 1,20 41-1,-35-59-35,-1 1 0,-1-1 0,0 2 0,-1-1 0,-1 0 1,0 1-1,-1-1 0,0 1 0,-1 21 0,-1-31-12,0 1-1,-1 0 1,0 0-1,0-1 0,0 1 1,-1-1-1,1 1 1,-1-1-1,-1 1 1,1-1-1,-1 0 1,0 0-1,0 0 1,0-1-1,-1 1 1,0-1-1,0 0 1,0 0-1,0 0 0,0 0 1,-1-1-1,0 1 1,0-1-1,-7 3 1,-1 0-126,0-1 1,-1 0-1,0-1 1,0 0-1,0-1 1,0-1-1,0 0 0,-25-1 1,37 0-63,-1-1 1,1 0-1,0 0 0,-1 0 0,1-1 1,0 1-1,0 0 0,-1-1 1,1 0-1,0 1 0,0-1 1,0 0-1,0 0 0,0 0 0,0-1 1,0 1-1,0 0 0,0-1 1,0 1-1,1-1 0,-1 1 1,1-1-1,-1 0 0,1 0 1,-1 0-1,1 0 0,0 0 0,-2-4 1,-2-16-5958</inkml:trace>
  <inkml:trace contextRef="#ctx0" brushRef="#br0" timeOffset="1922.8">738 902 1809,'0'0'10719,"-15"-2"-9233,-60-4 291,7 4 5336,70 2-6553,74-15 27,-39 9-528,0-2-1,60-20 1,-157 28-536,-27 13 557,60-8-34,0-1 0,-33 1 0,58-5 584,7 0-70,20-1-26,44-9 1,-43 6-496,50-3 0,24 10-252,-199 0 641,39-1-1919,21-1-3361</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14:37.490"/>
    </inkml:context>
    <inkml:brush xml:id="br0">
      <inkml:brushProperty name="width" value="0.05" units="cm"/>
      <inkml:brushProperty name="height" value="0.05" units="cm"/>
      <inkml:brushProperty name="color" value="#F6630D"/>
    </inkml:brush>
  </inkml:definitions>
  <inkml:trace contextRef="#ctx0" brushRef="#br0">28 177 9973,'0'0'10708,"0"4"-10507,3 27 32,0-1 1,15 54-1,-4-15-178,-4-10 17,-7-30-50,2 0 1,1-1 0,13 39-1,-20-128 37,-9 19-28,-1 0 1,-18-43-1,17 53 7,1 0 0,1-1 1,2 0-1,-6-55 0,13 79-30,0-3-14,1 0 0,0 0 0,0 0 0,5-23-1,-5 32-2,1 0 0,0 0 0,0 0 0,1 0 0,-1 1 0,1-1 0,-1 0 0,1 0 0,0 1 0,0-1 0,0 1 0,0 0 0,1-1 0,-1 1 0,0 0 0,1 0 0,0 1 0,-1-1 0,1 0 0,0 1 0,0 0-1,0 0 1,4-2 0,2 1 11,0-1-1,1 1 0,0 0 0,-1 1 1,1 0-1,0 1 0,-1 0 0,1 0 1,0 1-1,-1 0 0,15 4 1,-20-3-8,0-1 1,0 1 0,0 0-1,-1 0 1,1 0 0,0 0-1,-1 1 1,1-1 0,-1 1-1,0 0 1,0 0 0,0 0 0,-1 1-1,1-1 1,-1 0 0,1 1-1,-1 0 1,0 0 0,-1-1-1,1 1 1,-1 0 0,1 1 0,-1-1-1,0 0 1,-1 0 0,1 0-1,-1 8 1,0-5 0,0 0 0,0 0-1,-1 0 1,0 0 0,0 0 0,-1-1 0,0 1-1,0 0 1,0-1 0,-1 1 0,0-1 0,-1 0-1,1 0 1,-1 0 0,0 0 0,-1-1 0,-6 7-1,-7 5-27,-1 0 0,-1-2 0,-33 20-1,1 0-694,52-35 654,0 0-1,-1 0 1,1 0 0,0 0 0,0 0 0,0 0 0,-1 0-1,1 0 1,0 0 0,0 0 0,0 1 0,0-1-1,-1 0 1,1 0 0,0 0 0,0 0 0,0 0-1,0 0 1,-1 0 0,1 0 0,0 0 0,0 1 0,0-1-1,0 0 1,0 0 0,0 0 0,-1 0 0,1 0-1,0 1 1,0-1 0,0 0 0,0 0 0,0 0-1,0 0 1,0 1 0,0-1 0,0 0 0,0 0 0,0 0-1,0 0 1,0 1 0,0-1 0,0 0 0,0 0-1,0 0 1,0 1 0,0-1 0,0 0 0,0 0-1,0 0 1,0 0 0,0 1 0,0-1 0,0 0 0,1 0-1,-1 0 1,0 0 0,0 0 0,0 1 0,0-1-1,0 0 1,1 0 0,13 1-5745,-8-1 4744,34 0-6475</inkml:trace>
  <inkml:trace contextRef="#ctx0" brushRef="#br0" timeOffset="1040.42">519 352 8676,'0'0'13660,"-11"-12"-13023,-37-33-421,47 44-212,0 0 0,0 0 0,0 0 0,-1 1 0,1-1-1,0 0 1,0 1 0,-1-1 0,1 0 0,0 1 0,-1-1-1,1 1 1,-1 0 0,1 0 0,-1-1 0,1 1 0,-1 0 0,1 0-1,0 0 1,-1 0 0,1 1 0,-1-1 0,1 0 0,-1 1-1,1-1 1,0 1 0,-3 0 0,1 2 3,0-1 0,0 0 1,0 1-1,1-1 0,-1 1 0,1 0 1,-4 4-1,3-2-10,-4 4 9,1 1 0,0 0-1,1 0 1,0 1 0,0-1 0,1 1-1,1 0 1,0 0 0,-2 13 0,3-6-18,0 0-1,0 0 1,2 0 0,0 1-1,3 17 1,-2-33-30,-1 0-1,1 0 0,0 0 1,-1 0-1,1 0 1,0 0-1,1-1 1,-1 1-1,1 0 1,-1-1-1,1 1 1,0-1-1,-1 1 1,1-1-1,1 0 1,-1 0-1,0 0 1,0 0-1,1 0 1,5 2-1,-3-1-101,1-1 1,1 0-1,-1 0 0,0 0 0,0-1 0,1 0 0,-1 0 0,13-1 0,-17 0 137,0 0-1,0 0 0,1-1 0,-1 1 1,0-1-1,0 1 0,0-1 0,0 0 1,0 0-1,0 1 0,-1-2 1,1 1-1,0 0 0,0 0 0,-1 0 1,1-1-1,-1 1 0,1-1 0,1-1 1,0-2 18,0 0 1,0 1 0,0-1-1,-1 0 1,0 0-1,0-1 1,2-6 0,0-7 273,-1-1-1,0 1 1,-1-26 0,-1 15 156,1 18-247,-1 0 0,-1-1 0,0 1 0,-1 0 0,0 0 0,-1 0 0,-5-17 0,7 29-173,0-1 0,0 1 0,0-1 1,0 1-1,0-1 0,-1 1 0,1-1 0,0 1 0,0-1 0,-1 1 0,1-1 1,0 1-1,-1 0 0,1-1 0,0 1 0,-1-1 0,1 1 0,0 0 0,-1 0 1,1-1-1,-1 1 0,1 0 0,-1 0 0,1-1 0,-1 1 0,0 0 0,-5 9 63,-1 22-220,5-13 111,0 0 1,1-1 0,1 1 0,1 0 0,0 0-1,8 32 1,-8-45-163,0-1-1,0 1 1,1 0 0,-1-1-1,1 0 1,0 1-1,1-1 1,-1 0 0,1 0-1,0 0 1,0-1-1,0 1 1,0-1 0,1 1-1,-1-1 1,1 0-1,0 0 1,0-1 0,0 1-1,0-1 1,0 0-1,1 0 1,-1 0 0,1-1-1,-1 1 1,1-1-1,-1 0 1,1-1 0,0 1-1,7-1 1,-10 1 128,1-1 1,-1 0-1,1 0 0,-1 0 1,1 0-1,-1 0 1,1-1-1,-1 1 0,1-1 1,-1 1-1,0-1 1,1 0-1,-1 0 0,0 0 1,0 0-1,0-1 0,1 1 1,-1-1-1,-1 1 1,1-1-1,0 0 0,0 1 1,0-1-1,-1 0 1,1 0-1,-1 0 0,0 0 1,0-1-1,1 1 0,-1 0 1,-1 0-1,1-1 1,1-2-1,3-14 973,0-1 1,-1-1-1,-1 1 1,-1-1-1,-1 1 1,-2-39-1,1 21-194,-3 36 26,-1 10-679,-4 13-256,4-4 182,1 0 0,1 1 0,0 0-1,2-1 1,0 1 0,1 0 0,0-1 0,6 21 0,-6-34-131,1 0 1,0 0-1,0 0 0,0 0 1,1 0-1,0-1 1,-1 1-1,1-1 0,0 0 1,1 0-1,-1 0 1,0 0-1,1 0 0,0-1 1,-1 1-1,1-1 0,0 0 1,0 0-1,1-1 1,-1 1-1,0-1 0,0 0 1,1 0-1,-1 0 1,1-1-1,-1 1 0,1-1 1,-1 0-1,1-1 1,4 0-1,-7 0 136,1 1 0,-1-1 0,1 0 0,-1 0 0,1-1 0,-1 1 0,0 0-1,0-1 1,0 1 0,0-1 0,0 0 0,0 0 0,0 0 0,0 0 0,-1 0 0,1 0 0,-1 0 0,1 0 0,-1-1 0,0 1 0,2-5 0,2-6 269,-1-1 0,5-22 0,-9 35-247,4-24 1038,-1 0 0,-2-49 0,-1 50 16,0 24-1040,0 11-138,0-1 44,-1 10-5,2 0 0,0 0 0,1 0-1,8 32 1,-9-46-234,1-1 0,0 1-1,1-1 1,-1 1 0,1-1-1,0 0 1,0 0-1,1-1 1,-1 1 0,1-1-1,0 0 1,1 1 0,-1-2-1,1 1 1,-1 0 0,1-1-1,0 0 1,0 0 0,1-1-1,10 4 1,-13-4 6,1-1-1,-1 0 1,1 0 0,0 0 0,0-1-1,-1 1 1,1-1 0,0 0 0,0 0-1,0-1 1,-1 1 0,6-2 0,-7 1 278,1 1 1,-1-1 0,0 0 0,0 0 0,-1-1-1,1 1 1,0 0 0,0-1 0,-1 1 0,1-1-1,-1 1 1,1-1 0,-1 0 0,1 0 0,-1 0-1,0 0 1,0 1 0,0-2 0,0 1 0,0 0-1,0-3 1,5-23 946,-2 0 0,-1-1-1,-1 1 1,-3-52-1,1 74-776,0-3 47,-1 1 0,0-1 0,-1 1 0,0-1 1,-3-7-1,4 13-167,0 0 1,0 0-1,0 0 1,0 1 0,-1-1-1,1 1 1,-1-1-1,0 1 1,1 0 0,-1-1-1,0 1 1,-1 0-1,1 0 1,0 0 0,0 1-1,-1-1 1,1 0-1,-4-1 1,5 3-60,1 0-1,-1 0 1,1 0-1,-1 0 1,1-1-1,-1 1 1,1 0-1,-1 0 1,1 0 0,-1 0-1,1 0 1,-1 0-1,1 1 1,-1-1-1,1 0 1,-1 0-1,1 0 1,-1 0 0,1 0-1,-1 1 1,1-1-1,0 0 1,-1 0-1,1 1 1,-1-1-1,1 0 1,0 1 0,-1-1-1,1 1 1,0-1-1,-1 1 1,-4 19-1333,6 27-2541,-1-44 3404,5 25-4202</inkml:trace>
  <inkml:trace contextRef="#ctx0" brushRef="#br0" timeOffset="1304.08">1197 393 6435,'0'0'15319,"0"-56"-15319,0 61-80,0 14-48,0 4 128,0 1-736,0 1-769,3-5-368,13 1-80,-1-8-1120,2-7-705,-2-6 256,-2 0-63</inkml:trace>
  <inkml:trace contextRef="#ctx0" brushRef="#br0" timeOffset="1910.71">1197 393 1024,'16'1'1311,"0"-1"0,29-4 0,-44 4-1122,0-1 0,0 0-1,0 1 1,0-1 0,0 0 0,1 0-1,-1 1 1,0-1 0,-1 0 0,1 0 0,0 0-1,0-1 1,0 1 0,-1 0 0,1 0-1,0 0 1,-1 0 0,1-1 0,-1 1 0,0 0-1,1-1 1,-1 1 0,0 0 0,0-1 0,0 1-1,0 0 1,0-1 0,0 1 0,0 0-1,0-1 1,0 1 0,-1 0 0,0-3 0,0 0 338,1 0 0,-2 0-1,1 1 1,0-1 0,-1 0 0,1 1 0,-1-1 0,0 1 0,-5-6 0,6 7-350,-1 0 0,1 0 0,-1 0 0,0 1 0,0-1 0,0 1 0,0 0 0,0-1 0,0 1 0,0 0 0,-1 0 0,1 1 0,0-1 0,0 0 0,-1 1 0,1-1 0,-1 1 0,1 0 0,0-1 0,-1 1 0,1 1 0,-1-1 0,1 0 0,-4 1 0,4 0-160,0 1 0,0-1 0,0 1 0,1-1 0,-1 1 0,0 0 0,0 0 0,1 0 0,-1 0 0,1 0 0,0 0 0,0 0 0,0 0 0,0 1 1,0-1-1,0 0 0,0 1 0,1-1 0,-1 1 0,1-1 0,-1 0 0,1 1 0,0 2 0,-1 13 13,0 0 0,2 0 0,0 0 0,0 0 0,2-1 0,0 1 0,9 25 0,-11-38-178,1 1 0,0-1 0,1 0 1,-1 1-1,1-1 0,0 0 0,1-1 0,-1 1 0,1 0 0,0-1 0,0 0 0,0 0 0,0 0 0,1 0 0,0-1 1,-1 0-1,1 0 0,0 0 0,1-1 0,-1 1 0,0-1 0,1 0 0,0-1 0,-1 1 0,1-1 0,11 0 0,-14 0 126,0-1-1,0 0 1,0 0-1,0 0 1,-1 0-1,1 0 1,0-1-1,0 1 1,0-1-1,0 0 1,-1 1-1,1-1 1,0-1-1,-1 1 1,1 0-1,-1-1 1,1 1-1,-1-1 1,0 0-1,1 0 1,-1 0-1,0 0 0,0 0 1,0 0-1,-1-1 1,1 1-1,-1-1 1,1 1-1,-1-1 1,0 1-1,0-1 1,0 0-1,1-3 1,6-18 501,-1 0 0,8-44 1,-11 34 2024,0-52-1,-4 86-2182,-3 10-455,0-1 46,1 1 1,0-1-1,0 1 0,1 0 1,0 0-1,1 0 0,0 0 0,0 0 1,1-1-1,3 14 0,-3-19-191,1 1-1,-1-1 0,1 0 0,-1 0 1,2 0-1,-1 0 0,0 0 1,1 0-1,-1 0 0,7 5 1,-6-6-147,-1-1 0,1 0 1,0 0-1,1 0 0,-1 0 1,0 0-1,1-1 0,-1 1 1,1-1-1,-1 0 1,1 0-1,-1-1 0,1 1 1,6 0-1,-7-1 113,0 0 1,-1 0-1,1 0 1,-1-1-1,1 1 0,-1-1 1,1 1-1,-1-1 0,1 0 1,-1 0-1,0 0 1,1 0-1,-1 0 0,0-1 1,0 1-1,2-2 0,-1 0 314,0 0 0,0 0 0,-1 0 0,0 0 0,1-1 0,-1 1 0,-1-1 0,1 1 0,2-7 0,1-8 1798,-1 0 0,-1 0 1,2-34-1,-1 16 663,-1 6-1164,2 0 2009,0 63-1469,11 91-2212,-13-106 216,1-1 0,1 0 1,0 0-1,2-1 0,8 18 0,-13-31-128,0 0-1,0 0 0,0 0 1,0 0-1,0 0 0,1-1 1,-1 1-1,1-1 0,0 0 1,3 3-1,-4-4-304,1 0 0,-1 1 1,1-1-1,0 0 0,-1-1 0,1 1 0,0 0 1,3-1-1,17 1-6538</inkml:trace>
  <inkml:trace contextRef="#ctx0" brushRef="#br0" timeOffset="2187.03">2038 335 4914,'0'0'13815,"71"-4"-13431,-31 4-368,1 0 128,4 0-144,-1 0-1265,-1 0-576,-7-4-2401,-4-9-2497</inkml:trace>
  <inkml:trace contextRef="#ctx0" brushRef="#br0" timeOffset="2427.06">2286 149 7059,'0'0'11947,"8"5"-11435,12 8-182,8 4-17,-2 1 0,35 31-1,-55-44-340,0 0 0,-1 1 0,0 0 0,0 0 0,0 0 0,-1 0-1,0 0 1,0 1 0,-1 0 0,0 0 0,0 0 0,0 0 0,-1 1-1,0-1 1,-1 0 0,2 13 0,-3-18-75,-1 0 0,1 0 1,-1 0-1,1 0 0,-1-1 0,0 1 0,0 0 1,0 0-1,0 0 0,0-1 0,0 1 0,0 0 1,-1-1-1,1 1 0,-1-1 0,1 0 0,-1 1 1,1-1-1,-1 0 0,0 0 0,0 0 0,1 0 1,-1 0-1,0 0 0,0-1 0,0 1 0,0-1 1,-2 1-1,-9 2-1026,1 0 1,0-1-1,-15 0 1,27-2 1076,-39 1-5346</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48:13.289"/>
    </inkml:context>
    <inkml:brush xml:id="br0">
      <inkml:brushProperty name="width" value="0.05" units="cm"/>
      <inkml:brushProperty name="height" value="0.05" units="cm"/>
      <inkml:brushProperty name="color" value="#E71224"/>
    </inkml:brush>
  </inkml:definitions>
  <inkml:trace contextRef="#ctx0" brushRef="#br0">0 23 18280,'0'0'9253,"47"-22"-10934,-24 22-2545,5 0-9428</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47:47.184"/>
    </inkml:context>
    <inkml:brush xml:id="br0">
      <inkml:brushProperty name="width" value="0.05" units="cm"/>
      <inkml:brushProperty name="height" value="0.05" units="cm"/>
      <inkml:brushProperty name="color" value="#E71224"/>
    </inkml:brush>
  </inkml:definitions>
  <inkml:trace contextRef="#ctx0" brushRef="#br0">445 757 5250,'0'0'12294,"-5"0"-12166,5 21-128,0 7 160,0 4-160,11-2 192,-2 2-112,-3-2-64,0-2-32,-6-5-912,0-8-2001</inkml:trace>
  <inkml:trace contextRef="#ctx0" brushRef="#br0" timeOffset="453.24">347 569 7235,'0'0'8311,"-19"-6"-6788,-62-18-570,77 23-924,1 0 1,-1 1 0,1-1 0,-1 1-1,1 0 1,-1-1 0,1 2 0,-1-1 0,0 0-1,1 1 1,-1 0 0,1-1 0,0 1-1,-1 1 1,1-1 0,0 0 0,-1 1 0,1 0-1,0 0 1,0 0 0,0 0 0,1 0-1,-4 3 1,0 3-30,-1 0 0,2 0-1,-1 0 1,1 1 0,-8 17-1,11-22 4,-6 17-40,0 0 1,1 0 0,1 0-1,2 1 1,-5 33-1,2 115-99,7-128 155,1 0-1,3 0 1,1-1 0,2 1 0,23 77 0,-23-100-65,1 0 0,0 0 0,2 0 1,0-1-1,1-1 0,0 0 0,2 0 1,0-1-1,0-1 0,2 0 0,0-1 0,1-1 1,0 0-1,20 12 0,-18-15-228,0-1 0,0-1 0,0 0 0,1-1 0,1-1 0,-1-1 0,1-1 0,-1-1 0,1 0 0,0-2 0,0 0 0,22-2 0,-22-1 227,1-1 0,-1 0 0,1-2 0,-1 0 0,0-2 1,-1 0-1,0-1 0,0-1 0,-1-1 0,0 0 0,0-1 0,-1-1 1,-1-1-1,0 0 0,-1-2 0,0 1 0,-1-2 0,13-18 0,-14 14-47,-1-1 0,-1 0 0,0-1 0,-2 0 0,-1 0 0,0-1 0,-2-1 0,-1 1 0,0-1 0,-2 0 0,0-43 0,-3 36 197,-1 1 0,-2-1 0,-2 1 0,0-1 1,-2 1-1,-1 1 0,-2 0 0,-23-51 0,8 32 534,-53-77-1,67 109-505,-2 0 1,0 0-1,-1 1 1,0 1-1,-2 1 0,1 0 1,-34-21-1,47 33-153,0-1-1,-1 1 1,1 0 0,0-1-1,-1 1 1,1 0 0,-1 0-1,0 1 1,1-1-1,-1 1 1,0-1 0,0 1-1,1 0 1,-1 0 0,0 0-1,1 0 1,-1 0-1,0 1 1,0-1 0,1 1-1,-1 0 1,1-1 0,-4 3-1,4-1-179,-1 0 0,1 1 0,0-1-1,0 1 1,0 0 0,0-1-1,0 1 1,0 0 0,1 0 0,-1 0-1,1 1 1,0-1 0,0 0 0,0 0-1,0 1 1,0 5 0,-2 27-3586</inkml:trace>
  <inkml:trace contextRef="#ctx0" brushRef="#br0" timeOffset="1124.8">1320 631 10037,'0'0'8801,"-2"6"-8606,-1 1-188,0 1 1,1 0-1,1 0 1,-1 0 0,1 0-1,1 0 1,-1 0-1,1 0 1,1 0 0,-1 0-1,3 10 1,5 16 68,15 46 0,-6-23 30,59 236-423,-65-257-1396,-11-34 1001,0-6 423,-3-25 303,-1 0-1,-1 0 1,-1 1-1,-2-1 0,-18-42 1,5 11-20,-9-28 20,5 18 60,2-2 1,-24-143 0,46 206-98,-3-48 243,4 56-209,-1-1 1,1 0-1,0 1 1,0-1-1,1 1 1,-1-1-1,0 0 1,0 1-1,1-1 0,-1 1 1,1-1-1,-1 1 1,1-1-1,0 1 1,-1 0-1,1-1 1,0 1-1,0 0 1,0 0-1,0-1 1,0 1-1,0 0 1,0 0-1,1 0 1,-1 0-1,2-1 1,1 1-12,1 0 0,-1 1 0,1-1 0,-1 1 0,0 0 0,1 0 0,-1 1 0,0-1 0,1 1 0,-1 0 0,0 0 0,0 0 0,1 1 0,6 3 0,-3-1 8,-2 1-1,1 0 1,0 0-1,-1 0 1,0 1-1,0 0 1,8 10-1,-4-2-58,-1 0-1,0 1 0,0 0 1,-2 0-1,0 1 1,-1 0-1,6 20 0,-8-15-335,0-1 0,-1 1 0,-1-1 0,-1 1 0,-1 0-1,-3 21 1,2-32 167,0 1 0,-1-1-1,-1 1 1,0-1 0,0 0-1,-1 0 1,0 0 0,-1-1-1,0 1 1,-1-1 0,1 0-1,-2-1 1,-9 11 0,12-14 37,1-1 25,-1-1-1,1 1 0,0-1 0,-1 1 1,0-1-1,0 0 0,0-1 0,0 1 0,0-1 1,0 0-1,-1 0 0,1 0 0,-1 0 1,-8 1-1,12-7 588,0-1-1,0 0 1,1 1 0,0-1-1,-1 1 1,2-10 0,-1 11 54,0 3-424,0-1 0,0 0 0,0 1 0,0-1 0,0 1 0,1-1 0,-1 0 0,0 1 0,0-1-1,0 1 1,0-1 0,1 0 0,-1 1 0,0-1 0,1 1 0,-1-1 0,0 1 0,1-1 0,-1 1 0,1 0 0,-1-1 0,1 1 0,-1-1 0,1 1 0,-1 0-1,1-1 1,-1 1 0,1 0 0,-1 0 0,2-1 0,21 2 353,-17 1-422,0-1 0,0 2 0,0-1 1,-1 1-1,9 4 0,5 9-79,-1 1 0,-1 0 1,24 31-1,-22-24-2963,35 32 0,-30-36-1524</inkml:trace>
  <inkml:trace contextRef="#ctx0" brushRef="#br0" timeOffset="1775.63">1772 898 4322,'0'0'7550,"-1"0"-7535,1-1 0,-1 1 0,1 0 1,0 0-1,-1-1 0,1 1 0,-1 0 0,1 0 0,-1 0 0,1 0 0,-1-1 1,1 1-1,0 0 0,-1 0 0,1 0 0,-1 0 0,1 0 0,-1 0 0,1 0 0,-1 0 1,1 1-1,-1-1 0,1 0 0,-1 0 0,1 0 0,-1 1 0,0 1-117,0 1-1,1 0 1,-1 0-1,1-1 0,-1 1 1,1 0-1,0 0 1,0 0-1,0 0 0,0 0 1,1-1-1,-1 1 1,1 0-1,0 0 0,0-1 1,0 1-1,0 0 1,0-1-1,1 1 0,-1-1 1,2 3-1,-1-3-154,1-1 1,-1 0-1,0 0 0,0 0 0,1 0 1,-1 0-1,0 0 0,1-1 0,-1 1 0,1-1 1,-1 1-1,0-1 0,1 0 0,-1 0 1,6-1-1,-7 1 193,0 0 1,0 0 0,1-1-1,-1 1 1,0 0-1,1-1 1,-1 1 0,0-1-1,0 1 1,0-1-1,0 0 1,0 0-1,1 1 1,-1-1 0,0 0-1,-1 0 1,1 0-1,0 0 1,0 0 0,0 0-1,-1 0 1,1 0-1,0-1 1,-1 1 0,1 0-1,-1 0 1,1-1-1,-1 1 1,1-3 0,0-2 508,-1-1 0,0 0 1,0 0-1,0 0 1,-1 0-1,0 1 1,0-1-1,0 0 0,-1 1 1,0-1-1,-1 1 1,1-1-1,-1 1 1,0 0-1,-1 0 1,0 1-1,1-1 0,-2 1 1,1-1-1,-1 1 1,0 1-1,0-1 1,0 1-1,0 0 0,-1 0 1,-7-4-1,12 7-409,-1 0-1,1 0 0,0 1 0,0-1 1,-1 0-1,1 1 0,0-1 0,-1 1 1,1 0-1,-1-1 0,1 1 0,0 0 1,-1 0-1,1 0 0,-1 0 0,1 0 1,-1 0-1,1 0 0,-1 1 1,1-1-1,0 0 0,-1 1 0,1-1 1,0 1-1,-1 0 0,1-1 0,0 1 1,0 0-1,-1 0 0,1 0 0,0 0 1,0 0-1,0 0 0,0 0 0,0 0 1,0 0-1,1 0 0,-1 0 0,0 1 1,1-1-1,-1 0 0,0 1 0,1-1 1,0 0-1,-1 3 0,-2 8-65,2-1 0,-1 0 0,2 1 0,0 19 0,0-17 130,0 7-65,1 1 0,1-1-1,1 0 1,11 41 0,-12-54-154,0-1-1,1 0 0,0 0 1,0-1-1,0 1 0,1-1 1,0 0-1,1 1 0,-1-2 0,1 1 1,0 0-1,0-1 0,1 0 1,0-1-1,0 1 0,0-1 1,13 7-1,-16-9 2,1-1 1,-1 0-1,0 0 0,1 0 0,-1 0 1,1 0-1,-1-1 0,1 0 0,0 0 1,-1 0-1,1 0 0,-1 0 0,1 0 1,-1-1-1,1 0 0,-1 0 0,7-2 1,-6 0 62,1 0 1,-1 1 0,1-2-1,-1 1 1,0 0 0,0-1-1,-1 0 1,1 0 0,-1 0-1,6-9 1,0-4 87,0-1-1,-1 0 1,-1 0 0,-1-1-1,6-25 1,-4-1 609,-2 0 0,-2 0 0,-2 0 0,-5-66-1,2 102-405,1 0-1,-1 0 1,-1 1-1,0-1 0,0 1 1,0-1-1,-1 1 1,0 0-1,-1 0 0,0 0 1,0 0-1,-8-10 1,11 17-211,1 1 0,0 0 0,0-1 0,0 1 0,-1 0 0,1-1 0,0 1 0,-1 0 0,1-1 0,0 1 0,-1 0 0,1 0 0,0-1 0,-1 1 0,1 0 0,-1 0 0,1 0 0,0-1 0,-1 1 0,1 0 0,-1 0 0,1 0 0,-1 0 0,1 0 0,0 0 0,-1 0 1,1 0-1,-1 0 0,1 0 0,-1 0 0,1 0 0,-1 0 0,1 0 0,0 1 0,-1-1 0,1 0 0,-1 0 0,1 0 0,0 1 0,-1-1 0,1 0 0,0 1 0,-1-1 0,1 0 0,0 0 0,-1 1 0,1-1 0,0 1 0,0-1 0,-1 0 0,1 1 0,0 0 0,-8 23-173,8-24 159,-5 25 16,2 1 0,0-1 0,2 1 0,1-1 0,1 1 0,1-1 0,9 42 0,-3-29-127,3-2 0,1 1 1,2-2-1,26 52 1,-32-73-541,0-1 0,1 1 0,0-1 0,15 15 0,-19-22-155,1-1-1,0 0 0,0 0 0,0 0 1,1-1-1,10 5 0,24 5-6239</inkml:trace>
  <inkml:trace contextRef="#ctx0" brushRef="#br0" timeOffset="3523.56">2392 924 7299,'0'0'10939,"-18"-12"-10470,-58-38-250,75 49-214,-1-1 0,1 1 1,-1 0-1,1 0 0,-1 1 0,0-1 1,1 0-1,-1 0 0,0 1 0,1-1 0,-1 1 1,0 0-1,0-1 0,0 1 0,1 0 0,-1 0 1,0 0-1,0 0 0,0 0 0,1 1 1,-1-1-1,0 1 0,0-1 0,1 1 0,-1-1 1,0 1-1,1 0 0,-1 0 0,1 0 1,-1 0-1,1 0 0,-1 0 0,1 0 0,0 0 1,-1 1-1,1-1 0,0 1 0,0-1 1,-1 2-1,-1 4 2,0-1 1,0 1-1,1 0 1,0-1-1,0 1 1,-1 12-1,3-18-7,-2 14-111,0 0-1,1-1 0,1 1 0,1 0 1,0 0-1,4 20 0,-5-31 82,1-1 0,0 1 1,0-1-1,0 1 0,0-1 0,0 0 0,1 1 0,0-1 1,0 0-1,0 0 0,0 0 0,0 0 0,0 0 1,1-1-1,-1 1 0,1-1 0,0 1 0,0-1 0,0 0 1,0 0-1,0 0 0,0-1 0,0 1 0,1-1 0,-1 0 1,0 0-1,1 0 0,0 0 0,-1 0 0,1-1 0,4 0 1,-6 0 23,0 0-1,0 0 1,0 0 0,0-1 0,-1 1 0,1-1 0,0 1-1,0-1 1,0 0 0,-1 0 0,1 1 0,0-1 0,-1 0 0,1-1-1,-1 1 1,1 0 0,-1 0 0,2-2 0,0-1 16,-1 0 0,1 0-1,-1 0 1,0 0 0,0-1 0,0 1 0,2-6-1,0-5 90,-1 0-1,0 0 0,0-24 0,-2-50 3477,-4 138-3555,1-30-91,1 1 0,3 32 0,-2-47-131,1-1-1,0 1 0,0 0 1,0 0-1,1-1 0,-1 1 0,1-1 1,0 1-1,0-1 0,1 0 1,0 0-1,-1 0 0,1 0 1,0 0-1,6 5 0,-7-7 12,0-1-1,0 1 1,0-1-1,0 0 1,0 1 0,0-1-1,1 0 1,-1 0-1,0 0 1,0-1-1,1 1 1,-1 0-1,1-1 1,-1 0-1,1 0 1,-1 1 0,0-1-1,1-1 1,-1 1-1,1 0 1,-1 0-1,1-1 1,-1 0-1,3 0 1,-2-1 27,1 0 0,-1 0 0,0 0 0,0 0 0,0 0 0,0-1 0,-1 1 0,1-1 0,0 0 0,-1 1 0,0-1 0,0-1 0,0 1 0,3-6 0,10-26 500,-2 0 0,-1 0-1,13-73 1,-17 53 1332,-2 0 0,-2-56 0,-3 106-1390,-1-1-1,0 1 1,0-1-1,0 1 0,-1-1 1,0 1-1,0 0 1,0-1-1,-1 1 1,1 0-1,-1 0 1,-1 0-1,1 0 1,-5-7-1,6 11-262,1 1 0,0 0 0,-1 0 0,1-1 0,0 1-1,-1 0 1,1 0 0,-1-1 0,1 1 0,-1 0 0,1 0 0,0 0 0,-1 0 0,1 0 0,-1 0 0,1 0-1,-1-1 1,1 1 0,-1 1 0,1-1 0,-1 0 0,1 0 0,-1 0 0,1 0 0,0 0 0,-1 0 0,1 0-1,-1 1 1,1-1 0,-1 0 0,1 0 0,0 1 0,-1-1 0,1 0 0,0 1 0,-1-1 0,1 0 0,0 1-1,-1-1 1,1 0 0,0 1 0,0-1 0,-1 1 0,1-1 0,0 0 0,0 1 0,0-1 0,0 1 0,-1-1-1,1 2 1,-8 22-159,8-23 160,-6 33 6,2 1 0,1-1 0,2 1-1,1 0 1,7 51 0,-3-58 33,1-1-1,13 38 1,-14-54-277,0 0 0,0 0 0,1-1-1,1 1 1,-1-1 0,2 0 0,-1-1 0,12 13 0,-16-20 127,1 0 1,-1 1-1,1-1 1,0 0-1,0 0 1,-1 0-1,1-1 1,1 1-1,-1-1 0,0 1 1,0-1-1,0 0 1,1 0-1,-1-1 1,1 1-1,-1-1 1,0 0-1,1 0 1,-1 0-1,1 0 1,-1 0-1,1-1 1,3 0-1,-2-1 83,-1 0 0,1 0-1,0-1 1,-1 1-1,1-1 1,-1 0-1,0 0 1,0 0 0,0-1-1,-1 0 1,1 1-1,-1-1 1,0-1 0,4-5-1,0-2 132,-1 0 1,0 0-1,0-1 0,-2 0 1,1 0-1,-2-1 0,4-24 1,-3-3 1954,-1-54 1,-12 140-2249,7-18 176,2 1 0,3 39-1,-2-57-312,0-1 0,1 0 0,1 1 0,-1-1 0,1 0-1,1 0 1,0 0 0,0 0 0,1-1 0,8 12 0,-11-18 89,0 1 1,0-1-1,0 1 0,0-1 1,1 0-1,-1 0 0,1 0 1,-1 0-1,1-1 0,0 1 1,0-1-1,0 1 0,0-1 1,0 0-1,0 0 1,0 0-1,0-1 0,0 1 1,0-1-1,0 1 0,1-1 1,-1 0-1,0-1 0,0 1 1,0 0-1,1-1 0,3-1 1,-1 0 118,-1 0 1,0-1-1,0 1 0,0-1 1,0 0-1,-1-1 1,1 1-1,-1-1 0,0 0 1,0 0-1,0 0 1,0 0-1,-1-1 0,4-5 1,3-12 1133,0 1 0,-2-1-1,-1-1 1,0 1 0,-2-1 0,-1-1 0,2-23-1,-5 19 1347,-1 27-2184,-1 3-338,-3 9 101,0-1-1,1 1 1,1 0-1,0 0 0,0 0 1,1 0-1,1 0 1,0 1-1,0-1 0,1 0 1,0 0-1,5 18 0,-4-23-288,0 0-1,0 0 0,1 0 1,-1-1-1,1 1 0,0-1 1,1 0-1,-1 0 0,1 0 1,8 7-1,-9-9-202,1 0 0,0 0-1,0 0 1,0-1 0,0 0 0,1 0 0,-1 0-1,1 0 1,-1-1 0,1 1 0,-1-1-1,1-1 1,0 1 0,0 0 0,6-1 0,-8 0 84,1 0 0,-1 0 1,0 0-1,1-1 0,-1 1 1,1-1-1,-1 0 0,0 0 1,1 0-1,-1 0 0,6-4 1,-6 2 413,0 1 1,0-1-1,0 0 1,-1 0-1,1 0 1,-1-1-1,0 1 1,0 0 0,0-1-1,2-3 1,6-16 2391,-1 0 0,-1-1 1,-2 0-1,0 0 1,-1 0-1,-1-1 0,1-48 1,-5 72-2014,0 28-570,0-15-356,0-1 1,1 1-1,1 0 1,0 0-1,6 22 0,-6-30 359,-1 0 1,1 0-1,0 0 0,0 0 0,0 0 0,1-1 0,-1 1 0,1-1 0,0 0 0,0 0 0,0 0 0,0 0 0,1 0 1,-1 0-1,1-1 0,0 0 0,-1 0 0,1 0 0,0 0 0,5 1 0,-6-2-136,1 0 0,-1 0-1,1 0 1,0 0 0,-1-1 0,1 0-1,0 1 1,-1-1 0,1-1 0,0 1 0,-1 0-1,1-1 1,0 0 0,-1 0 0,1 0-1,3-2 1,-2 0 573,-1 0 0,0 0 0,0 0 0,0-1 0,-1 1 0,1-1 1,-1 0-1,1 0 0,-1 0 0,4-9 0,61-104 10474,-67 116-10357,-2 9-564,1-1 1,1 1 0,0-1-1,0 1 1,0 0 0,1-1 0,0 0-1,4 10 1,-5-14 6,1-1-1,-1 1 1,1-1-1,0 0 1,0 0 0,-1 0-1,1 0 1,1 0 0,-1 0-1,0 0 1,0-1 0,1 1-1,-1-1 1,1 1 0,-1-1-1,1 0 1,0 0 0,-1 0-1,1-1 1,0 1 0,0-1-1,0 1 1,-1-1-1,1 0 1,4 0 0,-4 0 26,-1 0 0,1 0 0,0 0 1,0-1-1,0 1 0,-1-1 0,1 1 1,0-1-1,-1 0 0,1 0 0,0 0 0,-1-1 1,0 1-1,1 0 0,-1-1 0,0 0 1,1 1-1,2-5 0,-2 2 151,-1 1-1,0-1 1,0 0 0,0 1-1,-1-1 1,1 0 0,-1 0 0,0 0-1,0 0 1,0 0 0,-1-1-1,1-5 1,0-9 400,1 0 1251,-1 0 0,-3-30 1,2 45-1266,-1 0 1,1 0-1,-1 0 1,0 0-1,0 0 1,0 1-1,0-1 1,-1 0-1,0 1 1,0-1-1,0 1 1,0 0-1,0 0 1,0 0-1,-1 0 1,0 0-1,1 0 1,-6-4-1,5 6-265,1 0 0,-1-1 0,0 1-1,1 0 1,-1 0 0,0 1 0,0-1-1,0 0 1,0 1 0,0 0 0,0 0-1,0 0 1,1 0 0,-1 0 0,0 0-1,0 1 1,0-1 0,0 1 0,0 0-1,1 0 1,-1 0 0,0 0 0,1 1-1,-1-1 1,1 1 0,-1-1 0,1 1-1,0 0 1,-1 0 0,1 0 0,0 0-1,0 0 1,1 1 0,-3 3 0,-2 4-66,1 0 1,1 0 0,0 1-1,0 0 1,1 0-1,1 0 1,-2 12 0,1 10 17,2 37 0,1-65-23,0 1 7,0-1 0,1 1 0,-1-1 0,1 1-1,1-1 1,-1 0 0,1 0 0,0 1 0,0-1 0,0 0 0,1 0-1,0-1 1,0 1 0,0-1 0,1 1 0,-1-1 0,1 0 0,0 0 0,0-1-1,0 1 1,1-1 0,-1 0 0,8 4 0,-2-2-100,0 0 0,1-1 1,-1-1-1,1 1 0,0-2 0,0 0 0,0 0 1,0-1-1,0 0 0,21-1 0,-30 0-91,0 0 0,0 0 0,0-1 0,1 1-1,-1-1 1,0 1 0,0-1 0,0 1 0,0-1 0,0 0-1,0 0 1,0 0 0,0 0 0,0-1 0,-1 1 0,1 0-1,0-1 1,-1 1 0,1-1 0,-1 0 0,1 1 0,1-4-1,5-22-4492</inkml:trace>
  <inkml:trace contextRef="#ctx0" brushRef="#br0" timeOffset="3752.6">2737 366 3810,'0'0'2609</inkml:trace>
  <inkml:trace contextRef="#ctx0" brushRef="#br0" timeOffset="8654.34">300 2081 7331,'0'0'8735,"19"-8"-8487,59-26-109,-74 32-126,-1 1 0,1 0 0,0-1 0,0 2-1,0-1 1,0 0 0,0 1 0,0-1 0,0 1 0,0 0 0,0 1 0,0-1 0,5 1 0,-7 0-12,-1 0 1,1 0-1,0-1 0,-1 1 1,1 0-1,0 0 1,-1 1-1,1-1 0,-1 0 1,0 0-1,1 1 1,-1-1-1,0 1 0,0-1 1,0 1-1,0-1 1,0 1-1,0 0 1,1 3-1,-1 2-6,0 0 1,0 0-1,0 0 1,-1 0-1,0 0 1,0 0-1,-1 0 1,0 0-1,0 0 1,-1-1-1,-3 11 1,-2 0 10,-1-1 1,-1 1 0,0-1 0,-1-1 0,-1 0 0,-1-1 0,-19 20-1,16-17 68,0 0 0,1 0 0,1 1 0,-16 30 0,29-48-76,-1 0 0,1 0 0,0 1-1,0-1 1,-1 0 0,1 1 0,0-1 0,0 0 0,-1 1 0,1-1 0,0 0 0,0 1 0,0-1 0,0 0-1,0 1 1,0-1 0,-1 0 0,1 1 0,0-1 0,0 1 0,0-1 0,0 0 0,0 1 0,0-1 0,1 1 0,-1-1-1,0 0 1,0 1 0,0-1 0,0 0 0,0 1 0,0-1 0,1 0 0,-1 1 0,0-1 0,0 0 0,1 1-1,-1-1 1,0 0 0,0 0 0,1 1 0,-1-1 0,0 0 0,1 0 0,-1 0 0,0 1 0,1-1 0,-1 0-1,0 0 1,1 0 0,-1 0 0,0 0 0,1 0 0,-1 0 0,1 1 0,-1-1 0,0 0 0,1 0 0,-1-1 0,0 1-1,1 0 1,-1 0 0,1 0 0,-1 0 0,30-9 17,-28 8 4,44-19-70,-2-2-1,0-2 0,-2-2 0,41-33 1,-61 43-1165,0 0 0,-2-2 0,0 0 0,-1-2 1,-1 0-1,26-36 0,-16 0-4080</inkml:trace>
  <inkml:trace contextRef="#ctx0" brushRef="#br0" timeOffset="9015.54">678 1829 3298,'-17'-6'3142,"11"3"-2872,-17-6 1087,0 1 0,0 1 0,-1 1 0,0 1 0,-37-3 0,50 7-1087,0 1-1,0 1 1,0-1-1,1 2 0,-1-1 1,0 2-1,1-1 1,-1 1-1,1 1 1,0 0-1,0 0 1,0 1-1,1 1 1,-1-1-1,1 1 0,1 1 1,-10 8-1,1 2-135,1 0 0,0 1 0,1 1 0,1 0 0,1 1 0,1 0 0,1 1 0,1 1 0,0 0 0,-10 38 0,11-25-151,1 0-1,2 1 1,2 0 0,1 0 0,2 0-1,4 49 1,-2-67-170,1 0 0,1 0 0,1 0 1,1 0-1,0 0 0,2-1 0,-1 0 0,2 0 0,0-1 0,2 0 1,-1 0-1,2-1 0,0-1 0,1 1 0,0-2 0,1 0 0,0 0 1,1-1-1,1-1 0,0 0 0,0-1 0,1-1 0,0 0 0,1-2 1,31 12-1,-22-13-54,1-1 1,-1 0 0,1-2-1,0-1 1,0-2-1,0 0 1,0-2-1,0-1 1,0-1 0,-1-1-1,0-1 1,0-2-1,0 0 1,-1-2 0,0-1-1,38-23 1,-44 23 339,0-2 1,0 0 0,-1-2-1,-1 0 1,0 0 0,-2-2-1,1 0 1,-2-1-1,0 0 1,-2-1 0,0 0-1,-1-1 1,-1-1 0,0 0-1,-2 0 1,0 0 0,-2-1-1,0 0 1,4-46-1,-7 46 103,-2 0-1,-1-1 0,0 1 0,-2 0 0,0-1 0,-2 1 0,0 0 0,-1 1 0,-2-1 0,-14-34 0,11 36-76,-1 1 0,-1 0 0,0 1 0,-2 0 0,0 1 0,-29-28 0,37 40-94,-1 0 0,0 0 0,0 0 0,0 1 0,-1 0 0,1 0 0,-1 1 0,0 0 0,-10-2 0,12 4-27,0 0 1,0 0-1,0 1 0,0 0 0,0 0 0,-1 1 0,1-1 0,0 1 0,0 1 0,1-1 0,-1 1 0,0 0 0,0 0 0,-6 4 0,4-1-93,-1 1 0,1 0 1,0 0-1,1 1 0,-1 0 0,1 0 0,-10 15 1,-1 3-2432,-19 35 1,4 2-6971</inkml:trace>
  <inkml:trace contextRef="#ctx0" brushRef="#br0" timeOffset="4766.62">4744 495 4034,'0'0'13857,"0"9"-13665,-2 22-9,3 0 0,0 0 1,2 0-1,11 48 0,43 127 38,-8-31-224,-41-139-765,-7-25-243,-3-21-905,-7-21 1967,-1 0 1,-21-42-1,-2-5-8,-26-102 97,51 149 87,1 0 1,2-1 0,-2-60 0,6 70-25,1 13-33,-1-1 0,2 0 1,-1 0-1,2 0 1,1-11-1,-2 19-131,0-1 0,0 0 0,0 1-1,1-1 1,-1 1 0,0 0 0,1-1 0,0 1 0,-1 0 0,1 0-1,0 0 1,0 0 0,0 0 0,1 0 0,-1 1 0,0-1 0,1 1-1,-1-1 1,1 1 0,-1 0 0,1 0 0,4-1 0,0 0-25,0 1 1,1-1-1,-1 1 1,0 1-1,0-1 1,1 2-1,-1-1 1,0 1-1,1 0 1,-1 0-1,0 1 1,0-1-1,0 2 1,0-1-1,0 1 1,-1 0-1,1 1 1,-1-1-1,0 1 1,0 1-1,0-1 1,0 1-1,-1 0 1,9 10-1,-5-4-18,-1-1-1,0 1 0,-1 1 1,-1-1-1,0 1 0,0 0 0,-1 1 1,-1 0-1,0-1 0,0 1 1,-1 0-1,2 27 0,-5-28 2,0 0 0,0 1 0,-1-1 0,0 0 0,-1 1 0,-1-1 0,0 0 0,-1 0-1,-8 20 1,8-25-65,0 1 0,-1-1 0,0 0 0,0 0 0,-1-1 0,0 1 0,0-1 0,0-1-1,-1 1 1,1-1 0,-1 0 0,-1-1 0,1 1 0,-1-2 0,-8 5 0,14-8 35,0 1 1,0 0-1,0 0 1,0-1-1,0 1 1,0-1-1,0 0 1,0 0-1,0 1 1,-3-2-1,5 1 52,-1 0 0,0 0 0,1 0 0,-1-1 0,1 1 1,-1 0-1,1-1 0,-1 1 0,1 0 0,-1-1 0,1 1 0,-1-1 0,1 1 0,0-1 0,-1 1 0,1-1 0,0 1 1,-1-1-1,1 1 0,0-1 0,0 1 0,-1-1 0,1 1 0,0-1 0,0 0 0,0 1 0,0-1 0,0 0 0,0 1 1,0-1-1,0 1 0,0-2 0,2 1-4,0 0 1,1 0 0,-1 1-1,0-1 1,0 0-1,1 1 1,-1 0 0,0 0-1,1 0 1,-1 0-1,0 0 1,1 0 0,2 1-1,0-1 2,6 1-116,0 1 0,0 0 0,0 1 1,-1 0-1,0 0 0,1 1 1,-1 1-1,-1 0 0,1 0 1,-1 1-1,13 10 0,-4-4-4346,34 16 1,-28-20-3547</inkml:trace>
  <inkml:trace contextRef="#ctx0" brushRef="#br0" timeOffset="5201.96">5250 842 5603,'0'0'9711,"-1"-6"-9367,-6-11-384,2 30 139,1 43-260,5-55 138,-1 0-1,0 0 0,1 0 1,-1 0-1,1 0 0,-1 0 1,1 0-1,0 0 0,-1 0 1,1 0-1,0-1 0,0 1 1,-1 0-1,1 0 0,0-1 1,0 1-1,0-1 0,0 1 1,0-1-1,0 1 0,0-1 1,0 0-1,0 1 0,0-1 1,0 0-1,0 0 0,0 0 1,0 1-1,0-1 0,0 0 1,0-1-1,0 1 1,0 0-1,1 0 0,-1 0 1,0-1-1,0 1 0,0 0 1,0-1-1,0 1 0,0-1 1,-1 1-1,1-1 0,0 0 1,0 1-1,0-1 0,0 0 1,-1 0-1,1 1 0,0-1 1,-1 0-1,1 0 0,0-2 1,2-7 172,-1-1 0,-1 0 1,0 0-1,-1 0 1,0 0-1,0 0 0,-2 0 1,1 0-1,-1 0 1,-1 0-1,1 1 0,-2-1 1,-5-11-1,9 21-33,-1-1 0,0 0 1,0 0-1,0 1 0,0-1 0,0 1 0,-1-1 0,1 1 1,0 0-1,-1-1 0,1 1 0,-1 0 0,0 0 0,1 0 0,-1 0 1,0 0-1,1 0 0,-1 0 0,0 1 0,0-1 0,-2 0 0,2 1-94,0 1-1,0-1 0,1 0 0,-1 1 0,0-1 0,1 1 0,-1 0 1,0-1-1,1 1 0,-1 0 0,1 0 0,-1 0 0,1 0 0,0 0 0,-1 1 1,1-1-1,0 0 0,0 0 0,0 1 0,0-1 0,0 1 0,-1 2 1,-6 10-19,2 1 0,0-1 0,1 1 0,0 0 0,1 0 0,1 1 1,0-1-1,1 1 0,1 0 0,0 22 0,1-34-109,0 1-1,1 0 1,-1 0 0,1-1-1,0 1 1,0 0-1,1-1 1,-1 1 0,1-1-1,0 0 1,0 1-1,0-1 1,1 0 0,-1 0-1,1 0 1,0-1-1,0 1 1,1-1-1,-1 1 1,1-1 0,7 5-1,-4-4-434,1 0 1,0 0-1,0-1 0,1 0 0,-1 0 0,0-1 1,1 0-1,0-1 0,-1 0 0,1 0 0,9-1 1,-13 0 91,-1 0 0,1 0 0,-1 0 0,0-1 0,1 0 0,-1 0 0,5-1 1,-2-2-493,-1 1 0,0-1 0,1-1 1,6-6-1</inkml:trace>
  <inkml:trace contextRef="#ctx0" brushRef="#br0" timeOffset="6040.99">5551 505 2225,'0'0'3580,"-4"-19"-162,-17-58-374,9 51-353,12 26-2633,0-1-1,0 1 0,-1 0 1,1 0-1,0-1 1,0 1-1,-1 0 0,1 0 1,0 0-1,0 0 0,-1-1 1,1 1-1,0 0 1,-1 0-1,1 0 0,0 0 1,-1 0-1,1 0 0,0 0 1,0 0-1,-1 0 1,1 0-1,0 0 0,-1 0 1,1 0-1,0 0 1,-1 0-1,1 0 0,0 0 1,-1 0-1,1 0 0,0 0 1,0 0-1,-1 1 1,1-1-1,-2 2 32,1-1 0,-1 1 1,1 0-1,0 0 0,0 0 0,0 0 1,0 0-1,0 0 0,1 0 0,-2 4 1,-7 52 785,2 0 1,2 1 0,6 94 0,0-61-452,2-25-126,2 0 0,3 0 0,3-1 0,3 0 0,3-1 1,3-1-1,37 84 0,-44-121-257,28 48 1,-35-66-39,-1-1-1,1-1 1,1 1-1,-1-1 1,1 0 0,0 0-1,1-1 1,0 0 0,12 7-1,-18-11-16,1-1-1,-1 0 0,0 0 1,1 0-1,-1 0 0,1 0 1,-1 0-1,1-1 1,-1 1-1,1-1 0,0 0 1,-1 0-1,1 0 1,0 0-1,-1 0 0,1-1 1,0 1-1,-1-1 0,1 1 1,3-3-1,-3 2 7,-1-1 0,1 0 0,-1 0-1,1-1 1,-1 1 0,0 0 0,0-1-1,0 1 1,0-1 0,0 0 0,0 0-1,-1 0 1,1 0 0,0-4 0,3-9-15,-1 0 0,0-1 0,-1 0 0,-1 0 0,-1-18 0,1 5-27,-1-1-1,-2 0 1,-2 0 0,0 0 0,-12-44-1,2 30-3,-2 0-1,-33-63 1,38 88 33,-1 1 0,0 1 1,-2 0-1,0 1 1,-1 0-1,-1 1 1,-28-24-1,40 37 2,-13-7 22,16 9-11,0 1-1,-1 0 1,1 0-1,0 0 1,0 0-1,-1 0 1,1 0 0,0 0-1,0 0 1,-1 0-1,1 0 1,0 0-1,0 0 1,-1 0-1,1 0 1,0 0-1,-1 0 1,1 0-1,0 0 1,0 0-1,-1 0 1,1 0-1,0 1 1,0-1-1,0 0 1,-1 0-1,1 0 1,0 0-1,0 1 1,0-1-1,-1 0 1,1 0 0,0 0-1,0 1 1,0-1-1,0 0 1,-1 0-1,1 1 1,0-1-1,0 0 1,0 0-1,0 1 1,0-1-1,0 0 1,0 0-1,0 1 1,0-1-1,0 0 1,0 0-1,0 1 1,0-1-1,0 0 1,0 1-1,0-1 1,0 1-1,0 2-43,0 0 0,0 1 0,0-1 0,0 0 0,0 1 0,1-1 0,0 0-1,-1 0 1,1 1 0,1-1 0,-1 0 0,0 0 0,1 0 0,-1 0 0,1 0-1,0 0 1,0-1 0,0 1 0,0-1 0,0 1 0,1-1 0,-1 0-1,1 1 1,0-2 0,5 5 0,2-1-336,0 0-1,0-1 0,0 0 1,0-1-1,1 0 0,-1 0 1,1-1-1,0-1 1,0 1-1,0-2 0,0 0 1,0 0-1,0-1 0,11-2 1,-17 1 334,-1 1 1,1-2-1,-1 1 1,0 0-1,1-1 0,-1 0 1,0 0-1,0 0 1,-1 0-1,1-1 1,-1 0-1,0 1 0,0-1 1,0 0-1,0-1 1,-1 1-1,1 0 1,-1-1-1,0 1 1,0-1-1,-1 0 0,2-5 1,1-8 356,0 0 0,0 0 0,-2-1 0,0-30 0,0 25 322,-2 18-353,1 0 0,-1-1 0,0 1 0,0 0 0,0-1 0,-1 1 0,0 0 0,-2-8 0,3 14-252,0 0 0,0 0-1,0-1 1,-1 1 0,1 0 0,0-1 0,0 1 0,0 0-1,0 0 1,0-1 0,-1 1 0,1 0 0,0 0-1,0-1 1,0 1 0,-1 0 0,1 0 0,0 0 0,0-1-1,-1 1 1,1 0 0,0 0 0,-1 0 0,1 0-1,0 0 1,0 0 0,-1 0 0,1 0 0,0-1 0,-1 1-1,1 0 1,0 0 0,-1 0 0,1 0 0,0 1-1,-1-1 1,1 0 0,0 0 0,0 0 0,-1 0 0,1 0-1,0 0 1,-1 0 0,1 0 0,0 1 0,0-1 0,-1 0-1,1 0 1,0 0 0,0 1 0,0-1 0,-1 0-1,1 0 1,0 1 0,0-1 0,0 0 0,-1 0 0,1 1-1,0-1 1,0 0 0,0 1 0,0-1 0,0 0-1,0 0 1,0 1 0,-7 19-234,5-10 188,1 0 0,1 0 0,0 0-1,0 0 1,1 0 0,0 0 0,1 0 0,0 0 0,1-1 0,0 1 0,0-1 0,1 0 0,9 17 0,-10-21-181,1 0 0,-1-1 0,1 1 0,0-1 0,0 0 0,1 0 1,-1 0-1,1-1 0,0 1 0,9 4 0,-9-6-245,1 0 0,-1 0 0,1 0 0,-1-1 0,1 0 0,-1 0 1,1-1-1,0 1 0,0-1 0,-1 0 0,1-1 0,9-1 0,-13 1 410,1 0 1,-1 0 0,1 0-1,-1-1 1,1 1-1,-1-1 1,0 1-1,0-1 1,1 0-1,-1 0 1,-1 0-1,1 0 1,0 0-1,0 0 1,-1-1 0,1 1-1,-1-1 1,0 1-1,0-1 1,0 1-1,0-1 1,0 1-1,0-5 1,3-9 796,-1-1 0,2-27 0,-4 33 91,3-30 1362,-1 6 599,-2 72-2049,0-16-730,0 1 1,1-1-1,1 1 1,2-1-1,7 26 1,-8-37-377,0-1 0,0 1 1,1-1-1,0 0 0,10 14 0,-11-18-204,-1-1 0,1 0 0,0 0 0,1 0 0,-1-1 0,1 1 0,-1-1 0,1 0 0,0 0 0,0-1 0,7 3 0,12 0-4010</inkml:trace>
  <inkml:trace contextRef="#ctx0" brushRef="#br0" timeOffset="7708.79">6351 881 4114,'0'0'5808,"0"-19"-3458,2-115 2316,-2 134-4656,0 0-1,0 0 0,0 0 1,0 0-1,-1 0 0,1 0 1,0 0-1,0 0 0,0 0 1,0 0-1,0 1 0,0-1 1,0 0-1,0 0 0,0 0 0,0 0 1,0 0-1,0 0 0,0 0 1,-1 0-1,1 0 0,0 0 1,0 0-1,0 0 0,0 0 1,0 0-1,0 0 0,0 0 1,0 0-1,0 0 0,0 0 1,0 0-1,-1 0 0,1 0 0,0 0 1,0 0-1,0 0 0,0-1 1,0 1-1,0 0 0,0 0 1,0 0-1,0 0 0,0 0 1,0 0-1,0 0 0,0 0 1,0 0-1,0 0 0,-1 0 1,1 0-1,0 0 0,0 0 0,0-1 1,0 1-1,0 0 0,0 0 1,0 0-1,0 0 0,0 0 1,0 0-1,0 0 0,0 0 1,0 0-1,-4 6-52,3-2-14,0-1 0,0 1 0,0 0 0,1 0 0,0-1 0,-1 1 0,1 0 0,0 0 0,1 0-1,-1 0 1,1-1 0,0 1 0,0 0 0,0 0 0,0-1 0,1 1 0,-1-1 0,3 5 0,-2-5-219,1 0 0,-1-1 1,0 1-1,1-1 0,-1 0 0,1 0 1,0 0-1,0 0 0,-1 0 1,1 0-1,1-1 0,-1 1 1,0-1-1,0 0 0,0 0 1,1 0-1,-1 0 0,0-1 0,1 0 1,-1 1-1,5-1 0,-6 0 163,-1 0-1,1 1 0,0-1 0,-1 0 0,1 0 0,0 0 0,-1 0 0,1-1 1,-1 1-1,1 0 0,0-1 0,-1 1 0,1-1 0,-1 1 0,1-1 0,-1 0 1,1 0-1,-1 0 0,0 1 0,1-1 0,-1 0 0,0-1 0,0 1 0,1 0 1,-1 0-1,0-1 0,0 1 0,0 0 0,-1-1 0,1 1 0,0-1 0,-1 1 1,1-1-1,0 1 0,-1-1 0,0 0 0,1 1 0,-1-1 0,0 1 0,0-3 1,2-8 658,0 0 1,-1 1 0,0-1-1,-1 0 1,0 0 0,-4-20-1,4 29-316,-1 0 1,1 1-1,-1-1 0,0 0 0,0 0 1,0 1-1,0-1 0,-1 0 0,1 1 0,-1-1 1,0 1-1,1 0 0,-1-1 0,0 1 1,0 0-1,-1 0 0,1 0 0,0 1 0,-1-1 1,1 0-1,-1 1 0,1 0 0,-1 0 1,0-1-1,1 1 0,-1 1 0,0-1 0,0 0 1,0 1-1,0-1 0,0 1 0,-4 0 0,5 1-203,0-1 0,0 0-1,0 1 1,0 0 0,0-1-1,0 1 1,1 0 0,-1 0-1,0 0 1,0 0-1,0 0 1,1 1 0,-1-1-1,1 1 1,-1-1 0,1 1-1,0-1 1,-1 1 0,1 0-1,0-1 1,0 1-1,0 0 1,0 0 0,1 0-1,-1 0 1,0 0 0,1 0-1,-1 0 1,1 0 0,-1 4-1,-1 10 39,0 0 0,2 31 0,0-35-7,0-4-47,0 1 1,1 0 0,0 0-1,1-1 1,0 1 0,0 0-1,1-1 1,0 0 0,0 0-1,1 0 1,7 11 0,-7-13-24,0-1 1,0 0 0,1 0-1,-1 0 1,1-1-1,0 1 1,1-1 0,-1 0-1,1-1 1,-1 0-1,1 1 1,0-2 0,0 1-1,1-1 1,-1 0-1,8 2 1,-9-3-43,1 0-1,0 0 1,0 0 0,0-1-1,0 1 1,0-2 0,-1 1-1,1 0 1,0-1 0,0 0-1,5-2 1,-7 1 64,-1 0 0,1 0 1,-1 0-1,0 0 0,0-1 1,0 1-1,0-1 0,0 1 1,0-1-1,-1 0 0,1 0 1,-1-1-1,0 1 0,0 0 1,0-1-1,-1 1 0,3-7 1,7-20 468,7-38 1,6-17 1136,-7 36 409,-17 49-2019,0 0-1,1 0 1,-1 0-1,0 0 0,0 0 1,1 0-1,-1 0 0,0 0 1,1 0-1,-1 0 0,0 0 1,0 0-1,1 0 0,-1 0 1,0 0-1,0 0 0,1 1 1,-1-1-1,0 0 0,0 0 1,1 0-1,-1 0 0,0 1 1,0-1-1,1 0 0,-1 0 1,0 0-1,0 1 0,0-1 1,0 0-1,0 0 1,1 1-1,-1-1 0,0 1 1,8 15-31,-1 0 1,-1 1 0,0 0 0,4 24 0,8 24-1623,-15-55 630,1 0 1,1 0-1,-1-1 0,7 10 1,-10-18 929,-1 0 1,0 0-1,1-1 1,-1 1 0,1 0-1,-1-1 1,1 1-1,-1 0 1,1-1-1,0 1 1,-1-1 0,1 1-1,0-1 1,-1 1-1,1-1 1,0 0-1,-1 1 1,1-1-1,0 0 1,0 1 0,0-1-1,-1 0 1,1 0-1,0 0 1,0 0-1,0 0 1,-1 0 0,1 0-1,0 0 1,0 0-1,0 0 1,-1 0-1,1 0 1,0-1 0,0 1-1,0 0 1,-1-1-1,1 1 1,0 0-1,-1-1 1,1 1 0,0-1-1,-1 1 1,1-1-1,0 0 1,-1 1-1,1-1 1,-1 1 0,1-1-1,-1 0 1,0 1-1,1-3 1,4-4 313,-1 0 0,0 0 1,6-15-1,-9 19-307,13-33 1212,18-42 1924,-28 71-2644,0-1-1,0 1 1,1 0-1,-1 0 1,2 1-1,-1-1 1,10-7-1,-15 13-375,1 1 0,0-1 0,-1 1 0,1-1 0,0 1 0,-1-1 0,1 1 0,0-1 0,0 1 0,-1 0 0,1 0 0,0-1 0,0 1 0,-1 0 0,1 0 0,0 0 0,0 0 0,0 0 0,0 0 0,-1 0 0,1 0-1,0 0 1,0 0 0,0 0 0,1 1 0,-1 0-18,1 0-1,-1 0 0,0 0 0,0 0 0,0 0 1,1 1-1,-1-1 0,0 0 0,0 1 0,-1-1 1,1 1-1,1 1 0,2 8-73,0-1 0,-1 1 0,3 13 0,-4-13 158,3 8-7,-2-5-375,1 0 0,0-1 0,1 0 0,8 18 0,-11-28 34,0 0 0,-1 0 1,1 0-1,0-1 0,1 1 0,-1-1 1,0 1-1,1-1 0,-1 0 0,1 0 1,0 0-1,0 0 0,0-1 0,0 1 1,0-1-1,0 0 0,0 1 0,0-1 1,1-1-1,-1 1 0,0 0 0,0-1 1,6 0-1,-6 0 200,0-1-1,-1 1 1,1-1 0,-1 0-1,1 0 1,-1 0 0,1 0 0,-1-1-1,0 1 1,1-1 0,-1 1 0,0-1-1,0 0 1,0 0 0,0 0-1,-1 0 1,1 0 0,0 0 0,-1-1-1,2-2 1,29-59 447,-24 47-109,30-59 1688,-20 41-182,-1 0 0,22-67-1,-35 119-609,-3-8-1297,0 1-1,1-1 1,1 0 0,5 16-1,-7-23 18,0-1-1,-1 1 1,1-1 0,0 0-1,0 1 1,0-1-1,0 0 1,0 0 0,1 0-1,-1 0 1,0 0-1,1 0 1,-1 0 0,0 0-1,1 0 1,-1 0-1,1-1 1,2 2 0,-3-3 88,0 1 1,0 0-1,0-1 1,0 0-1,-1 1 1,1-1-1,0 1 1,0-1-1,-1 0 1,1 1-1,0-1 1,-1 0-1,1 0 1,0 0-1,-1 0 1,1 1-1,-1-1 1,0 0-1,1 0 1,-1 0-1,0 0 1,1 0-1,-1 0 1,0 0-1,0 0 1,0 0-1,0 0 1,0 0-1,0 0 1,0 0-1,-1-2 1,2-6 8,0 5 52,-1 0-1,0-1 0,0 1 0,0-1 0,0 1 0,-2-6 0,2 9-54,-1 0-1,1 1 1,0-1-1,-1 0 0,1 0 1,-1 1-1,1-1 1,-1 0-1,1 1 0,-1-1 1,1 0-1,-1 1 0,0-1 1,1 1-1,-1-1 1,0 1-1,0 0 0,1-1 1,-1 1-1,0 0 0,0-1 1,1 1-1,-1 0 1,0 0-1,0-1 0,0 1 1,0 0-1,1 0 1,-1 0-1,0 0 0,0 0 1,0 1-1,0-1 0,1 0 1,-1 0-1,0 0 1,0 1-1,-1 0 0,0 0 0,0 0-1,0 1 0,0-1 1,0 1-1,0-1 1,0 1-1,0 0 0,0 0 1,1 0-1,-1 0 0,1 0 1,0 0-1,-1 0 0,1 0 1,0 1-1,0-1 0,0 0 1,1 1-1,-1-1 1,1 1-1,-1 3 0,-6 57 21,5-43-68,2-1 0,0 1 0,1-1 1,1 0-1,9 37 0,-10-51-121,1-1 1,0 1-1,0 0 1,0 0-1,1-1 0,-1 1 1,1-1-1,0 0 1,1 0-1,-1 0 0,0 0 1,1 0-1,0-1 1,0 0-1,0 0 0,1 0 1,-1 0-1,1 0 1,-1-1-1,1 0 0,0 0 1,0 0-1,0-1 1,0 0-1,0 0 0,0 0 1,7 0-1,-6 0 133,-1 0 1,1-1-1,-1 0 1,1 0-1,0 0 0,-1-1 1,1 0-1,-1 0 1,1 0-1,-1-1 0,0 1 1,1-1-1,-1-1 1,0 1-1,0-1 0,-1 0 1,1 0-1,0 0 1,-1 0-1,0-1 0,0 0 1,0 0-1,0 0 1,-1-1-1,1 1 0,-1-1 1,0 0-1,4-8 1,3-6 787,-1 0 0,-1-1 1,0-1-1,-2 1 0,0-1 1,-1 0-1,-1 0 0,-1-1 1,0-34-1,-17 77-960,12-15 183,1 0-1,0-1 1,0 1 0,0 0-1,1 0 1,0 0 0,1 10-1,-1 1-411,1-15 366,-1 0 0,0-1 0,1 1 1,-1-1-1,1 1 0,0 0 0,-1-1 0,1 1 1,0-1-1,0 0 0,0 1 0,0-1 1,0 0-1,0 0 0,0 1 0,1-1 0,-1 0 1,0 0-1,1 0 0,-1 0 0,1-1 1,-1 1-1,1 0 0,-1-1 0,1 1 0,-1-1 1,1 1-1,0-1 0,-1 0 0,1 1 1,-1-1-1,1 0 0,0 0 0,-1 0 0,4-1 1,-1 1-61,-1 0 0,0 0 1,1 0-1,-1-1 0,1 1 0,-1-1 1,1 0-1,-1 0 0,0 0 0,0 0 1,0-1-1,1 0 0,-1 1 1,-1-1-1,1 0 0,5-4 0,-4-1 111,0 1-1,0-1 0,-1 0 1,0 0-1,0 0 0,-1-1 1,0 1-1,0 0 0,1-14 1,-1-4 610,-2-40 0,-1 62-494,1-1 65,-1 0-1,1 0 0,-1 1 0,0-1 1,-1 1-1,1-1 0,-1 1 0,1-1 0,-1 1 1,0 0-1,0 0 0,0 0 0,-1 0 1,1 0-1,-1 1 0,0-1 0,0 1 1,1-1-1,-5-1 0,6 3-105,-1 0-1,0 0 1,0-1 0,0 2-1,0-1 1,0 0 0,0 0-1,0 1 1,0-1-1,0 1 1,0-1 0,-1 1-1,1 0 1,0 0 0,0 0-1,0 0 1,0 1 0,-1-1-1,1 0 1,0 1-1,0 0 1,0-1 0,0 1-1,0 0 1,0 0 0,0 0-1,0 0 1,1 0 0,-1 1-1,0-1 1,1 0-1,-1 1 1,1 0 0,-3 2-1,-1 3 5,1 0 0,0 0 0,0 1 0,0 0 0,1 0 0,0 0 0,0 0 0,1 1-1,0-1 1,-1 13 0,1 12 268,1 47-1,2-61-255,-1-10-53,0-1 0,1 1 0,0-1 1,1 1-1,0-1 0,0 0 0,1 1 1,0-1-1,1 0 0,-1-1 0,1 1 1,1-1-1,0 1 0,9 11 0,-8-14-3,-1 0-1,1 0 1,0-1-1,0 1 0,0-1 1,1 0-1,0-1 1,-1 1-1,1-2 1,0 1-1,0-1 1,1 0-1,-1 0 0,0-1 1,1 0-1,-1 0 1,10 0-1,-14-1-79,3 0 107,0 0 0,0 0 0,0-1 0,0 0 0,-1 0 0,8-2 0,-11 2-158,-1 1 0,0-1 0,0 1 0,0-1 0,0 0 0,0 1 0,0-1 0,0 0 1,0 0-1,0 0 0,0 0 0,0 0 0,0 0 0,0-2 0,0 2-275,0-1 1,-1 1 0,0-1-1,1 0 1,-1 1-1,0-1 1,1 0-1,-1 1 1,0-1-1,0 0 1,-1 1 0,1-1-1,-1-3 1,-5-13-9316</inkml:trace>
  <inkml:trace contextRef="#ctx0" brushRef="#br0" timeOffset="10071.93">1719 2155 6339,'0'0'11931,"-2"-3"-11542,2 3-388,0-1 0,0 1-1,-1 0 1,1 0 0,0 0 0,0 0-1,0-1 1,0 1 0,0 0 0,0 0-1,0 0 1,0 0 0,-1 0-1,1 0 1,0-1 0,0 1 0,0 0-1,0 0 1,0 0 0,-1 0 0,1 0-1,0 0 1,0 0 0,0 0-1,0 0 1,-1 0 0,1 0 0,0 0-1,0 0 1,0 0 0,0 0 0,-1 0-1,1 0 1,0 0 0,0 0 0,0 0-1,0 0 1,-1 0 0,1 0-1,0 0 1,0 0 0,0 0 0,0 0-1,0 1 1,-1-1 0,1 0 0,0 0-1,0 0 1,0 0 0,0 0-1,0 0 1,0 1 0,0-1 0,-1 0-1,1 0 1,0 0 0,0 0 0,0 0-1,0 1 1,0-1 0,0 0-1,0 0 1,0 0 0,0 0 0,0 1-1,0-1 1,0 0 0,0 0 0,0 1-1,-3 25 22,2 53 14,2-55 2,6 206 341,-1-380-923,-8-402 466,2 551 79,0 1 0,0 0 0,0 0 0,0-1 0,-1 1 0,1 0 0,0 0 0,0-1 0,0 1 0,0 0 0,0 0 0,0-1 0,0 1 0,0 0 0,0 0 0,0-1 0,1 1 0,-1 0 0,0 0 1,0 0-1,0-1 0,0 1 0,0 0 0,0 0 0,0-1 0,1 1 0,-1 0 0,0 0 0,0 0 0,0 0 0,0-1 0,1 1 0,-1 0 0,0 0 0,0 0 0,0 0 0,1 0 0,-1 0 0,0-1 0,0 1 0,1 0 0,-1 0 0,0 0 0,0 0 0,1 0 0,-1 0 0,0 0 0,0 0 0,1 0 0,-1 0 0,0 0 0,0 0 0,1 0 0,-1 0 0,0 1 0,0-1 0,1 0 0,-1 0 0,0 0 0,0 0 0,0 0 0,1 0 0,-1 1 0,0-1 0,0 0 0,0 0 0,0 0 0,1 0 0,-1 1 0,16 16 49,-16-17-48,24 31 79,-2 0 1,-2 2-1,23 46 1,43 114 82,-71-155-129,4 6-286,18 47 585,-17-29-4402</inkml:trace>
  <inkml:trace contextRef="#ctx0" brushRef="#br0" timeOffset="10742.32">1741 2198 4162,'0'0'5429,"2"1"-5189,6 2-119,0 0 0,0 0 0,1-1 0,-1-1 0,0 1 0,1-1 0,-1-1 0,1 0 0,-1 0 0,14-2 0,8 1-59,-14 1-400,0 0-1,1-2 1,-1 0 0,0 0-1,1-2 1,-2 0 0,25-10-1,-34 12 296,0-1-1,-1 0 0,1 0 0,-1 0 1,0-1-1,0 0 0,-1 0 0,1 0 1,-1-1-1,0 1 0,0-1 0,0 0 1,0 0-1,-1-1 0,0 1 0,0-1 1,-1 1-1,1-1 0,-1 0 0,-1 0 1,1 0-1,-1 0 0,1-10 0,0-3 762,-1-1 0,-1 1 0,-1-1 0,-4-21 0,4 33-248,-1 0 0,0 0 0,0 1 0,-1-1-1,0 1 1,0 0 0,0 0 0,-1 0 0,0 0 0,-1 0-1,0 1 1,0 0 0,-7-7 0,12 13-414,0-1 0,-1 1 0,1-1 0,0 1 0,-1 0 1,1-1-1,-1 1 0,1 0 0,-1-1 0,1 1 0,-1 0 0,1-1 1,-1 1-1,0 0 0,1 0 0,-1 0 0,1 0 0,-1 0 0,1-1 1,-1 1-1,0 0 0,1 0 0,-1 0 0,1 0 0,-1 1 0,0-1 1,1 0-1,-1 0 0,0 0 0,0 1-33,1 0 1,-1 0-1,0 0 1,1 0-1,-1-1 0,0 1 1,1 0-1,-1 0 1,1 0-1,0 0 0,-1 0 1,1 0-1,0 0 1,-1 2-1,-1 45-438,2-42 556,1 20-58,1 0 1,1 0-1,2-1 1,10 38 0,43 98 377,-37-105-444,-13-35-31,-2-3-33,0-1 1,2 0-1,0-1 0,18 30 0,-22-67 138,-5-1-30,-1 0 1,-2 1-1,-11-43 1,-2-11 270,15 55-151,0-38 0,2 51-174,0 6-10,0 1 0,1-1 0,-1 1 0,0-1 0,1 1 0,-1-1-1,1 1 1,-1-1 0,1 1 0,-1-1 0,1 1 0,-1 0 0,1-1 0,-1 1 0,1 0 0,-1 0 0,1-1 0,0 1 0,-1 0 0,1 0 0,0 0 0,-1 0 0,1 0 0,-1 0 0,1 0 0,0 0 0,-1 0 0,1 0 0,0 0 0,-1 0 0,2 0 0,24 6-90,-20-3 98,0 1 0,0-1 0,-1 1 0,0 0 0,0 1 0,0-1 0,0 1 0,0 0 0,-1 0 0,0 1 0,0-1 0,-1 1 0,0 0 0,0 0 0,3 7 0,-2-1-31,1 1 0,-2-1-1,0 1 1,0 0 0,-1 0 0,0 24-1,-2-33-82,-1 0 0,1 0 0,-1-1 0,0 1 0,0 0 0,0-1 0,0 1 0,-1-1 0,1 1 0,-1-1 0,0 0-1,0 0 1,0 1 0,-1-2 0,1 1 0,-1 0 0,1 0 0,-1-1 0,0 1 0,0-1 0,0 0 0,-1 0 0,1 0 0,0 0 0,-1-1 0,1 1 0,-1-1-1,1 0 1,-1 0 0,0 0 0,1-1 0,-7 1 0,10-2-308,0 0 0,0-1 0,0 1 1,-1 0-1,1-1 0,0 1 0,1 0 0,-1 0 0,0-1 0,0 1 0,0 0 0,1 0 0,-1-1 1,2-1-1,15-15-3876</inkml:trace>
  <inkml:trace contextRef="#ctx0" brushRef="#br0" timeOffset="11099.56">2626 2055 9396,'0'0'9965,"-16"-11"-9061,-51-33-378,65 43-504,0 0 0,0-1 0,0 1 0,0 0 0,0 1 0,0-1 0,-1 0 0,1 0 0,0 1 0,-1 0 0,1-1 0,0 1 0,-1 0 0,-4 0 0,6 1-28,0-1 1,-1 1 0,1-1-1,0 1 1,-1-1 0,1 1-1,0 0 1,0 0-1,0-1 1,0 1 0,0 0-1,0 0 1,0 0 0,0 0-1,0 1 1,0-1 0,-1 2-1,0 2-45,0 0-1,0-1 0,0 1 0,1 0 1,0 1-1,0-1 0,0 0 0,1 7 1,-1-4 51,1 0 1,0 0 0,0 0-1,1 0 1,0-1-1,1 1 1,-1 0-1,1-1 1,1 1 0,-1-1-1,2 0 1,-1 0-1,1 0 1,0 0 0,0-1-1,0 1 1,7 6-1,19 20-635,2-1-1,58 45 0,-89-76 600,-1-1 0,1 0 0,-1 0 0,1 1 0,-1-1 0,0 0-1,1 0 1,-1 1 0,1-1 0,-1 0 0,0 1 0,1-1 0,-1 1 0,0-1 0,0 0 0,1 1 0,-1-1 0,0 1 0,0-1 0,0 1 0,1-1 0,-1 1 0,0-1-1,0 1 1,0-1 0,0 1 0,0-1 0,0 1 0,0-1 0,0 1 0,0-1 0,0 1 0,-17 5-359,-39-6 598,42 0-232,12 0-8,-42-2-23,42 1-81,-1 1 0,0-1 1,1 1-1,-1-1 0,1 0 0,-1 1 0,1-1 1,0-1-1,-1 1 0,1 0 0,0-1 1,0 1-1,-4-4 0,4-1-2196,2 1-1225</inkml:trace>
  <inkml:trace contextRef="#ctx0" brushRef="#br0" timeOffset="12427.12">2955 2106 6019,'0'0'12920,"-19"-9"-12514,-58-22-297,76 30-108,-1 1-1,0-1 1,1 1-1,-1 0 1,0-1-1,1 1 1,-1 0-1,0 0 1,0 0-1,1 0 1,-1 1-1,0-1 1,1 0-1,-1 1 1,0-1-1,1 1 1,-1 0-1,1-1 0,-1 1 1,1 0-1,-1 0 1,1 0-1,-1 0 1,1 0-1,-2 2 1,0 1-3,1-1 1,-1 1-1,1 0 1,0-1-1,0 1 0,-2 8 1,2-6-6,-2 3-26,1 0 0,1 0 0,-1 0 0,2 0 0,-1 1 0,1-1 0,1 1 0,0-1 0,0 1 0,0-1 0,2 1 0,2 13 0,-3-19-43,0 0-1,1 0 0,-1 0 0,1 0 0,0 0 0,0 0 0,1 0 0,-1-1 0,1 1 0,-1-1 0,1 0 0,0 0 0,0 0 0,1 0 0,-1 0 0,1-1 0,-1 1 0,1-1 0,0 0 1,0 0-1,0-1 0,0 1 0,0-1 0,0 1 0,0-2 0,1 1 0,-1 0 0,8 0 0,-9-1 86,0 0 0,0 0-1,-1 0 1,1 0 0,0 0 0,0-1-1,0 1 1,0-1 0,0 0 0,-1 0 0,1 0-1,0 0 1,-1 0 0,1-1 0,-1 1-1,1-1 1,-1 0 0,4-2 0,-3 0 18,0 0 1,-1-1 0,1 1 0,-1 0 0,0-1-1,0 0 1,0 1 0,-1-1 0,0 0-1,2-6 1,0-11 499,-1-1 0,0 0 1,-3-27-1,1 19 907,-11 66-1362,10-25-136,0 0 0,0 0-1,1 0 1,0 0 0,1 0 0,0 0-1,3 11 1,-3-17-58,1-1 0,-1 1-1,1-1 1,-1 1 0,1-1-1,0 0 1,0 0 0,1 0 0,-1 0-1,1 0 1,-1-1 0,1 1-1,0-1 1,0 1 0,0-1-1,0 0 1,0 0 0,1-1 0,-1 1-1,1-1 1,-1 1 0,5 0-1,-4-1-242,1 1 0,-1-1 0,0 0 0,1-1 0,-1 1 0,1-1 0,-1 0 0,1 0 0,-1 0 0,0-1 0,1 1 0,-1-1 0,8-2 0,-10 1 241,1 1 0,0-1-1,0 0 1,-1 0 0,1 0 0,-1 0-1,0 0 1,1 0 0,-1-1 0,0 1-1,-1-1 1,1 1 0,0-1-1,-1 0 1,1 0 0,-1 0 0,0 0-1,0 0 1,1-4 0,4-23 543,-2 1-1,-1-1 1,-1 0 0,-4-54-1,0 16 1243,2 48-1032,-2-63 1305,1 75-1527,0 0 0,-1 0 0,0 0 0,0 0 0,0 1 0,-1-1 0,0 1 0,-5-8 0,8 15-394,0 0-1,0-1 0,0 1 1,-1 0-1,1-1 0,0 1 0,0 0 1,0 0-1,-1-1 0,1 1 0,0 0 1,0 0-1,0 0 0,-1-1 0,1 1 1,0 0-1,-1 0 0,1 0 0,0 0 1,0 0-1,-1 0 0,1-1 1,0 1-1,-1 0 0,1 0 0,0 0 1,-1 0-1,1 0 0,0 0 0,-1 0 1,1 0-1,0 0 0,0 0 0,-1 0 1,1 1-1,0-1 0,-1 0 0,1 0 1,0 0-1,0 0 0,-1 0 1,1 1-1,0-1 0,-1 0 0,1 0 1,0 0-1,0 1 0,0-1 0,-1 0 1,1 0-1,0 1 0,0-1 0,0 0 1,0 0-1,-1 1 0,1-1 0,0 0 1,0 1-1,0-1 0,0 0 1,0 1-1,0-1 0,0 0 0,0 0 1,0 1-1,-6 22-123,2 8 142,2 1 1,1-1-1,1 1 0,2 0 0,1-1 0,2 1 0,1-1 0,1 0 0,2-1 0,16 39 0,-20-56-259,1 0 0,0 0 0,0-1 0,2 0 0,9 13 0,-13-20 131,-1-1 1,1-1-1,0 1 0,0 0 0,0-1 1,0 0-1,1 0 0,-1 0 1,1-1-1,0 1 0,0-1 0,0 0 1,0 0-1,0-1 0,0 0 1,9 2-1,-8-3 27,-1 1 0,0-1 0,1 0 0,-1 0 0,1-1 0,-1 1 0,0-1 0,1-1 0,-1 1 0,0-1 0,0 1 0,5-4 0,-6 2 70,0 1 0,0-1 0,-1 0 0,1 0-1,-1-1 1,0 1 0,0-1 0,0 0 0,-1 0-1,1 0 1,-1 0 0,0 0 0,0 0 0,2-7-1,1-8 267,-1 0 0,-1 0 0,0-1 0,-2 1 0,0-1 0,-3-31 0,1 3 1578,-8 50-1897,6 2 46,1 0 0,0 0 0,1 0 0,-1 0 0,1 1 0,-1-1 0,1 0 0,1 1 0,-1-1 0,0 6 0,1 51 35,1-37-35,-2-13-210,1 0 0,1 0 1,0 0-1,1-1 0,0 1 1,5 15-1,-6-23 52,0 0 0,1 0 1,-1 0-1,1 0 0,0 0 0,0-1 1,0 1-1,0-1 0,0 1 1,1-1-1,-1 0 0,1 0 0,-1 0 1,1 0-1,0-1 0,0 1 0,0 0 1,0-1-1,0 0 0,0 0 0,0 0 1,1 0-1,-1-1 0,0 1 1,6-1-1,-3 1-153,0-1 1,0 1 0,-1-1-1,1-1 1,0 1 0,-1-1-1,1 0 1,0-1 0,-1 1-1,1-1 1,-1 0-1,0 0 1,6-4 0,-7 3 332,0-1 0,0 1 0,0-1 0,0 0 1,-1 0-1,0 0 0,0 0 0,0-1 0,0 1 1,-1-1-1,0 0 0,0 0 0,0 0 0,2-8 1,1-19 2234,-1 1 1,-2 0 0,-2-47-1,-1 65-18,0 52-2468,0-11 328,1 1 1,5 33 0,-5-55-232,1-1 0,0 0 0,1 0 0,-1 0 0,1 0 1,1 0-1,-1 0 0,1 0 0,0-1 0,0 1 0,1-1 1,-1 0-1,1 0 0,0 0 0,9 7 0,-10-10 19,0 0-1,0 0 1,0 0-1,1 0 0,-1 0 1,1-1-1,-1 1 1,1-1-1,0 0 1,0 0-1,-1-1 0,1 1 1,0-1-1,0 0 1,0 0-1,0 0 0,-1 0 1,1-1-1,0 1 1,7-3-1,-6 1 88,-1 0-1,1 0 0,0-1 1,-1 1-1,0-1 1,0 0-1,1 0 0,-2-1 1,1 1-1,0-1 1,-1 0-1,1 0 0,-1 0 1,4-8-1,1-4 59,0-1 1,-1 0-1,-2 0 0,1-1 0,-2 1 0,0-1 0,1-24 0,-2 4 498,-2 0-1,-6-56 1,3 79-112,0 0-1,-1 1 1,0 0 0,-1-1-1,-1 1 1,0 1-1,-1-1 1,0 1 0,-1 0-1,-10-13 1,17 26-398,0 0-1,0 0 1,0-1 0,0 1 0,0 0-1,-1-1 1,1 1 0,0 0-1,0 0 1,0-1 0,-1 1 0,1 0-1,0 0 1,0 0 0,-1-1 0,1 1-1,0 0 1,0 0 0,-1 0 0,1 0-1,0 0 1,-1 0 0,1-1-1,0 1 1,-1 0 0,1 0 0,0 0-1,0 0 1,-1 0 0,1 0 0,0 0-1,-1 0 1,1 0 0,0 1 0,-1-1-1,1 0 1,0 0 0,-1 0 0,1 0-1,0 0 1,0 0 0,-1 1-1,1-1 1,0 0 0,0 0 0,-1 0-1,1 1 1,0-1 0,0 0 0,0 0-1,-1 1 1,1-1 0,0 0 0,0 0-1,0 1 1,0-1 0,0 0 0,0 1-1,-1-1 1,1 0 0,0 1-1,0-1 1,0 0 0,0 1 0,-4 22-73,1 9 62,2 0 0,2 0 0,0 0 0,2 0 0,10 41 0,0-22-54,2 0 0,31 71 0,-44-117-105,26 51-1686,-26-52 1364,-1-1 1,1 0-1,1 1 0,-1-1 0,0-1 1,1 1-1,0 0 0,-1 0 0,1-1 0,0 0 1,1 1-1,-1-1 0,4 2 0,5-3-5638</inkml:trace>
  <inkml:trace contextRef="#ctx0" brushRef="#br0" timeOffset="13021.44">3841 2095 7700,'0'0'7603,"-2"3"-7891,1-2 285,1 1 0,-1-1-1,0 0 1,1 0 0,0 0 0,-1 1 0,1-1-1,0 0 1,-1 0 0,1 1 0,0-1 0,0 0 0,0 0-1,0 1 1,0-1 0,0 0 0,1 1 0,-1-1 0,0 0-1,1 0 1,-1 1 0,1-1 0,0 2 0,1-1-35,0 1 1,0-1-1,0 0 1,0 1-1,0-1 1,1 0-1,-1 0 1,1-1 0,-1 1-1,4 1 1,2 1-398,-1-1 1,1 0 0,0 0 0,0-1-1,0 0 1,0 0 0,0-1-1,10 1 1,-12-2 108,1 0 0,-1 0 0,1-1 1,-1 0-1,1 0 0,8-3 0,-12 3 305,0-1 1,-1 1 0,1-1-1,0 0 1,0 0-1,-1 0 1,1 0-1,-1-1 1,0 1 0,0-1-1,0 1 1,0-1-1,0 0 1,2-4-1,1-3 637,0 1 0,-1-1-1,0 0 1,-1 0-1,5-21 1,-3-28 6581,-13 82-6925,8-17-337,0 1 0,0-1 1,0 0-1,1 0 0,0 0 0,0 0 1,0 0-1,1 0 0,0 0 0,0 0 1,1-1-1,3 7 0,-4-9-93,0-1-1,0 1 0,0-1 0,0 0 1,0 0-1,0 0 0,1 0 1,-1-1-1,1 1 0,0-1 1,-1 1-1,1-1 0,0 0 0,0 0 1,0 0-1,0 0 0,0-1 1,0 1-1,0-1 0,0 0 1,0 1-1,0-2 0,0 1 0,0 0 1,0 0-1,0-1 0,4-1 1,-5 1 108,1 0 0,0-1 1,0 0-1,-1 1 1,1-1-1,-1 0 0,1 0 1,-1 0-1,0-1 0,0 1 1,0-1-1,0 1 0,0-1 1,0 0-1,-1 1 1,0-1-1,1 0 0,-1 0 1,0 0-1,0 0 0,0 0 1,0-5-1,2-8 491,0-1 0,1-30 0,-3 41-19,-1 1 0,0-1 0,0 1 0,-1-1 0,1 1 0,-1-1 0,0 1 0,-3-7 1,3 10-299,0 1 0,0-1 1,0 1-1,-1-1 0,1 1 1,0-1-1,-1 1 1,1 0-1,-1 0 0,0 0 1,1 0-1,-1 0 1,0 0-1,0 0 0,0 0 1,1 1-1,-1-1 1,0 1-1,0-1 0,0 1 1,0 0-1,0 0 0,0 0 1,0 0-1,-4 0 1,5 1-101,-1-1-1,0 1 1,0-1 0,1 1 0,-1 0 0,0 0 0,1-1-1,-1 1 1,1 0 0,-1 1 0,1-1 0,-1 0 0,1 0-1,0 1 1,0-1 0,-1 1 0,1-1 0,0 1 0,0-1-1,1 1 1,-1-1 0,0 1 0,0 0 0,1 0 0,-1-1-1,1 1 1,0 0 0,-1 0 0,1 2 0,-2 9 17,0 1 0,0 23-1,1-16 12,1 0 0,5 31 0,-3-43-35,0 1 1,1-1-1,0 0 0,0 0 0,1 0 0,0 0 1,10 14-1,-7-13-74,0 0 0,1 0-1,0-1 1,0 0 0,1 0 0,0-1 0,1 0 0,0-1 0,15 10-1,-15-13-650,-1 0-1,0 0 1,1-1-1,0 0 0,0 0 1,0-1-1,15 1 1,39-2-6917</inkml:trace>
  <inkml:trace contextRef="#ctx0" brushRef="#br0" timeOffset="13442.65">5309 1905 10101,'0'0'13715,"3"75"-13165,-4-58-455,2 27 64,-1-43-194,0 1 0,1-1 0,-1 0-1,0 0 1,1 1 0,-1-1 0,1 0 0,-1 0 0,1 0 0,0 0 0,-1 1 0,1-1 0,0 0 0,0 0 0,0 0-1,0-1 1,0 1 0,0 0 0,0 0 0,0 0 0,0-1 0,0 1 0,0-1 0,0 1 0,1-1 0,-1 1 0,2 0-1,1 0-215,1 0 0,-1-1 0,1 1 0,-1-1 0,1 0-1,-1 0 1,1 0 0,-1-1 0,1 1 0,-1-1-1,0 0 1,1-1 0,-1 1 0,0-1 0,0 0-1,0 0 1,0 0 0,0 0 0,0-1 0,-1 1 0,6-5-1,-4 0 101,0 1 0,0-1 0,0-1-1,-1 1 1,0-1 0,0 1 0,-1-1-1,0 0 1,0 0 0,2-13 0,6-42 2250,-9 20 3312,-2 42-4342,2 20-796,5 19-222,1-1 0,19 56 0,5 14-615,-28-79-1768,-3-8-2649</inkml:trace>
  <inkml:trace contextRef="#ctx0" brushRef="#br0" timeOffset="14453.14">528 3462 4498,'0'0'10853,"5"-9"-10202,16-30-187,-19 37-441,1 0-1,-1-1 1,1 1-1,0 0 0,0 0 1,0 1-1,0-1 1,0 0-1,0 1 1,0 0-1,0 0 1,1 0-1,-1 0 0,0 0 1,1 1-1,-1 0 1,1-1-1,-1 1 1,0 0-1,1 1 1,3 0-1,2-1 12,-8 0-34,0 0 0,-1 0 0,1 0-1,0 0 1,0 0 0,0 1 0,-1-1-1,1 0 1,0 1 0,0-1-1,-1 0 1,1 1 0,0-1 0,-1 1-1,1-1 1,0 1 0,-1-1-1,1 1 1,-1 0 0,1-1 0,-1 1-1,1 0 1,-1-1 0,0 1 0,1 0-1,-1-1 1,0 1 0,1 1-1,0 2-6,0-1-1,-1 1 0,1 0 0,-1-1 0,0 1 0,0 0 1,0 3-1,-1 1 10,0 0 0,-1 0 0,1 0 0,-2 0 0,1 0 0,-4 8 0,-38 44 779,9-14-73,34-45-564,2-3 25,-1 1-1,1-1 1,0 1-1,0-1 1,-1 1 0,1-1-1,0 1 1,1 0-1,-1-1 1,0 1-1,0 0 1,1 0 0,-1 0-1,3-2 1,22-14-270,-21 15 97,0 0 0,0 0 0,0 0 0,0 1 1,0-1-1,0 1 0,0 0 0,0 1 0,0-1 0,0 1 0,1 0 0,-1 1 1,0-1-1,0 1 0,0 0 0,0 0 0,0 0 0,0 1 0,0 0 0,0 0 1,0 0-1,-1 1 0,1-1 0,-1 1 0,0 0 0,0 0 0,0 1 0,0-1 1,0 1-1,-1 0 0,1 0 0,-1 0 0,0 0 0,-1 1 0,1-1 0,-1 1 1,0 0-1,0 0 0,0-1 0,0 1 0,1 8 0,-3-8-21,1 0 1,0 0-1,-1 0 0,0 0 0,0 0 1,-1 0-1,1 0 0,-1 0 0,0 0 0,-1 0 1,1 0-1,-1 0 0,0-1 0,0 1 1,0-1-1,-1 1 0,1-1 0,-1 0 0,0 0 1,0 0-1,-4 3 0,1-2 34,0 0 1,0-1-1,0 0 1,-1 0-1,0 0 0,1-1 1,-1 0-1,-1-1 1,1 1-1,0-1 0,0-1 1,-1 1-1,-11 0 1,13-2 0,-1 1 1,1-1 0,0 0-1,-1-1 1,1 1 0,0-1-1,-8-3 1,12 4-63,-1-1 0,1 0-1,0-1 1,0 1 0,0 0 0,0-1 0,0 1 0,0-1 0,0 1 0,0-1-1,1 0 1,-1 0 0,1 0 0,-1 0 0,1 0 0,0 0 0,-1 0-1,1 0 1,0-1 0,1 1 0,-2-4 0,0-1-464,1-1 0,0 0 0,1 0 0,0 0-1,0 0 1,1 1 0,0-1 0,2-9 0,14-34-4916</inkml:trace>
  <inkml:trace contextRef="#ctx0" brushRef="#br0" timeOffset="14857.3">646 3109 8356,'-16'-7'4004,"0"1"-3041,2-1-188,-1 1 0,0 1 0,-1 1 0,1 0 0,-31-3 1,36 5-527,-1 1 0,0 1 1,0 0-1,0 0 0,0 1 1,0 0-1,0 1 0,0 0 1,1 1-1,-1 0 1,1 1-1,0 0 0,0 1 1,-12 6-1,-2 7-67,0 1 1,1 1-1,0 1 1,2 1-1,1 1 1,1 0 0,0 2-1,2 0 1,1 1-1,1 1 1,2 0-1,-13 35 1,12-24-191,2 0 1,2 1 0,2 1 0,1-1 0,2 1-1,2 0 1,1 0 0,7 75 0,-2-92-14,2-1 1,0 1 0,1-2 0,1 1-1,1-1 1,1 0 0,1 0 0,0-1-1,2 0 1,0-1 0,2-1 0,0 0-1,25 25 1,-17-22-17,1-1 1,2-1-1,-1-2 0,2 0 0,1-1 1,0-2-1,0-1 0,2-1 0,47 14 1,-32-14-59,0-2 0,1-2 0,0-3 0,1-1-1,-1-2 1,1-2 0,83-11 0,-112 8 91,0-2-1,0 0 1,0-1 0,-1 0-1,0-1 1,0-1-1,-1-1 1,0 0-1,-1-1 1,0-1-1,0 0 1,-1-1 0,-1 0-1,0-1 1,15-19-1,-14 12 28,0 0 0,-1-1-1,-1-1 1,-1 0 0,0 0 0,-2-1-1,-1 0 1,-1 0 0,-1-1-1,4-39 1,-6 29-28,-2 1 0,-1-1 1,-2 0-1,-1 1 0,-1-1 0,-2 1 0,-1 1 1,-2-1-1,-18-43 0,6 27 40,-3 1 1,-1 0-1,-3 2 0,-1 1 1,-3 1-1,-1 2 1,-62-60-1,86 93-41,0 1 1,0 0-1,-1 1 0,0 0 1,0 0-1,-1 1 1,0 0-1,0 1 0,-15-5 1,24 9-13,-1 1 0,1-1 0,0 1 0,-1 0 0,1 0 0,0 0 0,-1 0 1,1 0-1,0 0 0,-1 1 0,1-1 0,0 1 0,-1 0 0,1-1 0,0 1 0,0 0 0,0 0 0,0 0 0,0 1 1,0-1-1,0 0 0,0 1 0,0 0 0,1-1 0,-1 1 0,0 0 0,1 0 0,0-1 0,-1 1 0,1 0 0,0 1 0,0-1 1,0 0-1,0 0 0,1 0 0,-2 5 0,-2 8-299,1 0 0,1 0 1,0 0-1,1 23 0,1-32 91,-1 12-786,1-1-1,1 1 1,1-1 0,0 0 0,1 1 0,1-1 0,8 22 0,-2-17-2746,20 32 0</inkml:trace>
  <inkml:trace contextRef="#ctx0" brushRef="#br0" timeOffset="15151.63">1928 3195 14423,'0'0'7411,"-8"106"-7315,8-44-48,11 7 16,3 1 48,-3-2 64,-4-8-160,-5-11 32,-2-10-48,0-12-144,0-14-976,-11-11-3490,-4-16 464</inkml:trace>
  <inkml:trace contextRef="#ctx0" brushRef="#br0" timeOffset="15337.1">1783 3317 10101,'0'0'6835,"90"78"-6771,-47-61-64,3-6-1777,1-7-3105</inkml:trace>
  <inkml:trace contextRef="#ctx0" brushRef="#br0" timeOffset="15789.79">2234 3118 11685,'0'0'10528,"-14"9"-10309,5-5-195,2 0-10,0 0 0,0 0 1,0 0-1,1 1 0,0 0 0,0 0 1,0 0-1,1 1 0,-1 0 1,1 0-1,1 0 0,-1 1 0,-4 9 1,-70 151 268,77-163-378,1 0 0,-1 0 0,1 0 1,0 0-1,0 0 0,-1 7 1,3-10 25,-1 0 1,0 0-1,0-1 1,0 1-1,0 0 1,0-1-1,1 1 1,-1 0-1,0-1 1,1 1-1,-1 0 1,0-1 0,1 1-1,-1 0 1,1-1-1,-1 1 1,1-1-1,-1 1 1,1-1-1,0 1 1,-1-1-1,1 0 1,0 1-1,-1-1 1,1 0-1,0 1 1,-1-1 0,1 0-1,0 0 1,-1 1-1,1-1 1,0 0-1,0 0 1,-1 0-1,1 0 1,0 0-1,0 0 1,-1 0-1,2-1 1,4 1-72,1-2-1,0 1 1,-1 0 0,0-1 0,1 0-1,-1-1 1,0 0 0,0 0 0,0 0-1,-1 0 1,1-1 0,-1 0 0,0 0-1,0 0 1,7-8 0,-1 0-22,1-1 0,-2-1 0,0 1 1,-1-1-1,9-18 0,-6 4 511,-1-1 0,-1 0 0,-2 0 0,0-1 0,5-52 0,-16 116 476,3 0-1,1-1 0,1 1 0,8 35 0,35 143-292,-38-181-409,-1-6-137,21 79 164,-23-90-183,1 0 0,1 0 0,0-1 0,1 0 0,10 13 1,-16-24-175,1 0 0,-1 0 0,1 0 0,0 0 0,-1-1 0,1 1 0,0-1 0,0 1 0,0-1 1,1 0-1,-1 1 0,3 0 0,-4-2-318,1 1 1,0-1 0,0 0 0,0 1-1,0-1 1,0 0 0,0 0-1,0 0 1,0 0 0,2-1-1,17-5-8449</inkml:trace>
  <inkml:trace contextRef="#ctx0" brushRef="#br0" timeOffset="16022.05">2581 3306 11077,'0'0'11077,"-10"66"-10741,10-28-208,0 3 80,8-1 1,3-7-129,0-2 32,2-7-112,-5-9-337,-1-6-1423</inkml:trace>
  <inkml:trace contextRef="#ctx0" brushRef="#br0" timeOffset="16193.84">2481 3148 10261,'0'0'7411,"22"36"-14054,-5-15-1889</inkml:trace>
  <inkml:trace contextRef="#ctx0" brushRef="#br0" timeOffset="17045.59">2795 3349 4898,'0'0'15397,"2"-3"-14293,-2 2-1100,0 1 0,0-1-1,1 1 1,-1 0 0,0-1 0,0 1-1,0 0 1,0-1 0,1 1-1,-1 0 1,0-1 0,0 1 0,1 0-1,-1-1 1,0 1 0,0 0 0,1-1-1,-1 1 1,0 0 0,1 0 0,-1 0-1,0-1 1,1 1 0,-1 0-1,1 0 1,-1 0 0,0 0 0,1 0-1,-1 0 1,1-1 0,-1 1 0,0 0-1,1 0 1,-1 0 0,1 1-1,-1-1 1,0 0 0,1 0 0,-1 0-1,1 0 1,-1 0 0,0 0 0,1 0-1,-1 1 1,0-1 0,1 0 0,-1 0-1,0 1 1,1-1 0,-1 0-1,0 0 1,1 1 0,-1-1 0,0 0-1,0 1 1,1-1 0,-1 0 0,0 1-1,0-1 1,0 0 0,0 1 0,1-1-1,-1 1 1,0-1 0,0 1 0,14 41 50,-8-18-19,10 34 32,-14-44-144,2 0 1,-1 0-1,2 0 1,0 0 0,13 24-1,-18-38 41,1 1-1,-1 0 1,0-1-1,0 1 0,1-1 1,-1 1-1,1-1 1,-1 1-1,0-1 1,1 1-1,-1-1 1,1 0-1,-1 1 1,1-1-1,-1 1 1,1-1-1,0 0 0,-1 0 1,1 1-1,-1-1 1,1 0-1,0 0 1,-1 0-1,1 1 1,-1-1-1,1 0 1,0 0-1,-1 0 1,1 0-1,0 0 1,-1 0-1,1-1 0,0 1 1,-1 0-1,1 0 1,-1 0-1,1-1 1,0 1-1,-1 0 1,1 0-1,-1-1 1,1 1-1,-1-1 1,1 1-1,-1 0 1,1-1-1,-1 1 0,1-1 1,-1 0-1,18-29 135,17-70 90,-24 66-67,15-36 0,-26 69-123,0 1 0,0-1 0,0 1 0,1 0 0,-1-1 0,0 1 1,0-1-1,0 1 0,0 0 0,1-1 0,-1 1 0,0 0 0,0-1 0,1 1 0,-1 0 0,0-1 1,1 1-1,-1 0 0,0-1 0,1 1 0,-1 0 0,0 0 0,1 0 0,-1-1 0,1 1 0,-1 0 1,0 0-1,1 0 0,-1 0 0,1 0 0,-1 0 0,1 0 0,7 12-110,2 29-8,-9-35 156,5 28-56,7 33-168,-12-63-25,0 0 0,1 0-1,-1 0 1,1-1 0,0 1 0,0 0 0,0-1-1,1 1 1,-1-1 0,1 0 0,0 1-1,5 4 1,-6-7 47,0 0 0,-1 0 0,1 0 0,0 0-1,0 0 1,0 0 0,0-1 0,-1 1 0,1-1 0,0 1 0,0-1 0,0 0-1,0 1 1,0-1 0,0 0 0,0 0 0,0-1 0,0 1 0,0 0 0,0-1-1,0 1 1,0-1 0,3-1 0,-2 1 89,0-1 0,-1 0 0,1 0 0,-1 0 0,1 0 0,-1 0 1,0 0-1,0-1 0,0 1 0,0-1 0,0 1 0,-1-1 0,1 0 0,1-3 0,2-7 345,-1-1 0,0 0 1,0 0-1,-1 0 0,1-29 0,-2-34 6084,-2 77-6189,0 23-473,0-20 341,0 4-149,0 0 1,0 0-1,0 0 0,1 0 1,1 0-1,1 8 1,-2-13-37,0 0 1,0-1-1,0 1 1,0 0-1,0-1 1,0 1-1,0-1 0,1 1 1,-1-1-1,0 0 1,1 0-1,-1 1 1,1-1-1,0 0 1,-1 0-1,1 0 1,0-1-1,0 1 1,-1 0-1,1-1 0,0 1 1,0-1-1,0 1 1,0-1-1,0 0 1,0 0-1,-1 0 1,4 0-1,-4 0 25,1 0 0,0 0 0,0-1 0,-1 1-1,1 0 1,0-1 0,0 1 0,-1-1 0,1 1 0,0-1 0,-1 0-1,1 0 1,-1 0 0,1 0 0,-1 0 0,0 0 0,1 0-1,-1 0 1,2-3 0,-1 1 29,0 0-1,0 0 0,0-1 1,-1 1-1,1-1 1,-1 1-1,0-1 1,0 1-1,0-5 1,1-10 617,-1 1 1,-1-1 0,-2-22 0,1 27 330,0 8-435,0 0 0,0 0 0,0 0 0,-1 0 1,0 1-1,0-1 0,0 0 0,-1 1 0,1-1 1,-1 1-1,-4-4 0,6 6-327,0 0 0,0 1 0,0-1 0,-1 1-1,1-1 1,-1 1 0,1 0 0,-1 0 0,1 0 0,-1 0 0,0 0 0,0 0 0,1 0-1,-1 0 1,0 1 0,0-1 0,0 1 0,0-1 0,0 1 0,0 0 0,0-1 0,0 1 0,0 0-1,0 1 1,0-1 0,0 0 0,0 0 0,1 1 0,-1-1 0,0 1 0,0 0 0,-2 1-1,1 0-78,0 0-1,0 1 0,1 0 0,-1 0 0,1-1 0,0 1 1,0 1-1,0-1 0,0 0 0,0 0 0,1 1 0,-1-1 0,1 1 1,0-1-1,0 1 0,0 6 0,-7 63-80,8-72 75,-1 14 26,1 0-1,1 1 0,0-1 0,1 0 0,1 0 1,5 18-1,-5-24-133,0-1 1,1 1 0,0-1 0,1 0 0,0 0-1,0-1 1,0 1 0,1-1 0,0 0 0,1-1-1,11 10 1,-8-9-551,-1 0-1,1-1 1,0 0-1,0-1 1,1 0 0,11 3-1,-11-4-833,1-1 1,0-1-1,14 2 0,26-3-6192</inkml:trace>
  <inkml:trace contextRef="#ctx0" brushRef="#br0" timeOffset="17481.3">3717 3404 6195,'0'0'4871,"-4"-16"-565,-12-53-1451,15 65-2658,1 1-1,-2-1 1,1 1 0,0-1-1,-1 1 1,1 0-1,-1-1 1,0 1 0,0 0-1,0 0 1,-1 1 0,1-1-1,-1 0 1,1 1 0,-1-1-1,0 1 1,0 0-1,0 0 1,0 0 0,0 0-1,-1 1 1,1-1 0,0 1-1,-1 0 1,1 0-1,-7-1 1,6 2-172,0 0-1,0 0 1,0 0-1,0 1 1,-1 0-1,1 0 1,0 0-1,0 0 1,0 0 0,1 1-1,-1 0 1,0 0-1,0 0 1,1 0-1,-1 0 1,1 1-1,0 0 1,0 0-1,-5 5 1,1 2-32,0-1 1,1 1-1,0 0 0,1 0 1,0 0-1,-6 22 1,9-25-42,0 0 0,0 1 0,1-1 0,0 1 0,0-1 0,1 1 0,0-1 0,0 1 0,1-1 0,0 1 0,3 12 0,-2-17-58,0 1 0,0 0 0,0-1 0,1 1 0,-1-1 0,1 0 0,0 0-1,0 0 1,0 0 0,0-1 0,0 1 0,1-1 0,-1 0 0,1 0 0,0 0 0,-1 0-1,1 0 1,0-1 0,0 0 0,7 2 0,-6-2-33,-1 0 0,1 0 0,-1-1 0,1 1 0,0-1 0,-1 0 0,1-1 0,-1 1 0,1-1 0,0 1 0,-1-1 0,1-1 0,-1 1 0,0-1 0,1 1 0,-1-1 0,0-1 0,7-3 0,-4-2 112,-1 1 0,0 0 0,0-1 0,-1 0 0,0-1 0,0 1 0,-1-1 0,0 0 0,0 0 0,-1 0 0,0-1 0,2-17-1,1-8 80,-3 0 0,0-42-1,-2 38 228,-2 1 0,-2 0 0,-1 0 0,-2 0 0,-2 1 0,-17-52 0,21 79-142,-3-12 519,-1 0-1,-1 0 1,-1 1-1,-15-23 1,25 44-647,0 1 1,0-1-1,0 0 1,0 0-1,0 0 1,0 0-1,0 0 1,0 0-1,0 0 1,0 0-1,0 0 1,0 0-1,0 0 1,0 0-1,0 1 1,0-1-1,-1 0 1,1 0 0,0 0-1,0 0 1,0 0-1,0 0 1,0 0-1,0 0 1,0 0-1,0 0 1,0 0-1,0 0 1,0 0-1,0 0 1,0 0-1,0 0 1,0 0-1,-1 0 1,1 0-1,0 0 1,0 0-1,0 0 1,0 0-1,0 0 1,0 0-1,0 0 1,0 0-1,0 0 1,0 0-1,0 0 1,-1 0-1,1 0 1,0 0-1,0 0 1,0 0-1,0 0 1,0 0-1,0 0 1,0 0-1,0 0 1,0 0-1,0 0 1,0 0-1,0 0 1,0 0-1,0 0 1,0 0-1,0 0 1,-1 0-1,1 0 1,0-1-1,0 1 1,-1 10-29,0 42 57,2 0-1,2 0 1,2 0-1,3-1 0,25 90 1,-11-63-46,-3-10-532,30 68-1,-22-84-3021,6-11-2270</inkml:trace>
  <inkml:trace contextRef="#ctx0" brushRef="#br0" timeOffset="18274.48">4981 3161 7796,'0'0'13318,"-4"-14"-12291,-1-1-910,-8-20-134,13 35 15,-1 0 0,1 1 0,0-1 0,0 0 0,-1 0 0,1 0 0,0 0 0,0 0 0,0 0 0,-1 0 0,1 1 0,0-1 0,0 0 0,0 0 0,-1 0 0,1 0 0,0 1 0,0-1 0,0 0 0,0 0 0,0 1 0,0-1 0,-1 0 0,1 0 0,0 0 0,0 1 0,0-1 0,0 0 0,0 0 0,0 1 0,0-1 0,0 0 0,0 0 0,0 1 0,0-1 0,0 0 0,0 0 0,0 1 0,0-1 0,0 0 0,1 1 0,-3 37-30,3 4 81,1 0 0,12 62 0,-9-80-21,1 0-1,2-1 1,0 0-1,1 0 1,21 37-1,-14-38-115,-16-22 86,1 0 1,-1 0-1,0 0 0,0 0 0,0 0 1,0 0-1,0 0 0,0 0 1,0 0-1,0 0 0,0 0 1,0 0-1,1 0 0,-1 0 1,0 0-1,0 0 0,0 0 1,0 0-1,0 0 0,0 0 1,0 0-1,0 0 0,0 0 0,1 0 1,-1 0-1,0 0 0,0 0 1,0 0-1,0 0 0,0 0 1,0 0-1,0 0 0,0 0 1,0 0-1,0 0 0,1 0 1,-1 0-1,0 0 0,0 0 1,0-1-1,0 1 0,0 0 1,0 0-1,0 0 0,0 0 0,0 0 1,0 0-1,0 0 0,0 0 1,0 0-1,0 0 0,0-1 1,0 1-1,0 0 0,0 0 1,0 0-1,0 0 0,0 0 1,0 0-1,0 0 0,0 0 1,0-1-1,0 1 0,0 0 1,2-16 9,-1 0 0,-1 1 0,0-1 0,-1 0 0,0 0 0,-5-19 0,-30-98-82,3 14 233,22 59-141,3 0-1,0-102 1,8 158-23,0 0 0,0 0-1,0 0 1,1 0 0,0-1-1,0 1 1,0 0 0,0 0-1,0 1 1,1-1 0,0 0-1,0 0 1,0 1 0,0-1-1,0 1 1,5-5 0,-4 6-22,-1 0 1,1 0 0,0 0-1,0 0 1,0 1 0,0-1 0,0 1-1,0 0 1,1 0 0,-1 0-1,0 0 1,1 1 0,-1-1-1,1 1 1,-1 0 0,0 0 0,1 0-1,-1 0 1,1 1 0,5 1-1,-2 0 27,-1 0 0,0 1-1,0 0 1,-1 0-1,1 1 1,0-1 0,-1 1-1,0 1 1,0-1 0,0 1-1,-1-1 1,1 1-1,-1 0 1,0 1 0,-1-1-1,1 1 1,4 11 0,1 1 3,-1 1 1,-1 0-1,0 1 1,5 31-1,-7-20-102,-2 0 1,-1 1-1,-1-1 0,-4 34 0,2-55-63,-1-1-1,0 1 0,-1 0 0,0-1 0,0 0 0,-1 1 0,0-1 0,-7 10 0,8-13 54,0-1 0,-1 1 1,0-1-1,0 0 0,-1 0 0,1-1 0,-1 1 0,0-1 0,-1 0 0,1 0 0,0-1 1,-1 0-1,-8 4 0,13-7 109,1 1 1,-1-1 0,1 0 0,-1 1-1,1-1 1,-1 0 0,1 0 0,-1 0-1,1 1 1,-1-1 0,0 0-1,1 0 1,-1 0 0,1 0 0,-1 0-1,0 0 1,1 0 0,-1 0-1,1 0 1,-1 0 0,0 0 0,1-1-1,-1 1 1,1 0 0,-1 0 0,1-1-1,-1 1 1,1 0 0,-1-1-1,1 1 1,-1 0 0,1-1 0,-1 1-1,1-1 1,0 1 0,-1 0-1,1-1 1,0 1 0,-1-1 0,1 1-1,0-1 1,-1 0 0,1 1 0,0-1-1,0 1 1,0-1 0,0 1-1,0-1 1,-1 0 0,1 1 0,0-1-1,0 1 1,1-1 0,-1 0-1,0 0-5,0-1 0,0 1 0,0 0 0,1 0-1,-1 0 1,0-1 0,1 1 0,-1 0 0,1 0-1,-1 0 1,1 0 0,0 0 0,0 0-1,-1 0 1,1 0 0,0 0 0,0 0 0,0 1-1,0-1 1,0 0 0,0 0 0,0 1-1,0-1 1,2 0 0,3 0-19,1 0 0,-1 0-1,0 1 1,0 0 0,0 1 0,1-1 0,-1 1-1,0 0 1,0 1 0,0-1 0,8 5 0,3 1-662,0 2 0,22 16 0,-26-16-1168,1-1 1,0 0-1,0-1 1,21 8-1,-9-8-3204</inkml:trace>
  <inkml:trace contextRef="#ctx0" brushRef="#br0" timeOffset="21157.37">5493 3312 1008,'0'0'14874,"0"-16"-13668,0-45-363,-1 65-833,0-1 1,0 1-1,0 0 0,1 0 1,-1 0-1,1-1 0,0 1 1,0 0-1,0 0 0,1 0 1,-1 0-1,1-1 0,0 1 1,0 0-1,2 4 0,0-5-137,1 0 0,-1 0-1,1 0 1,0 0-1,-1-1 1,1 1 0,0-1-1,0 0 1,1 0-1,-1-1 1,0 1 0,1-1-1,-1 0 1,1 0-1,-1 0 1,1-1 0,-1 0-1,1 0 1,7 0-1,-11-1 130,0 1-1,0-1 0,0 1 1,0-1-1,1 0 0,-1 1 1,0-1-1,0 0 0,0 0 1,0 0-1,-1 0 0,1 0 0,0 0 1,0 0-1,0 0 0,-1 0 1,1 0-1,-1 0 0,1 0 1,-1 0-1,1-1 0,-1 1 1,1 0-1,-1 0 0,0-1 0,0 1 1,0 0-1,0 0 0,0-1 1,0-1-1,1-51 423,-1 43-128,0 2 11,0 0 1,-1 0-1,0 0 1,0 0-1,-1 0 1,-4-12-1,5 19-241,0-1 1,0 1-1,0 0 0,0 0 0,-1-1 1,1 1-1,-1 0 0,1 0 0,-1 0 1,0 1-1,0-1 0,1 0 0,-1 1 1,0-1-1,-1 1 0,1 0 0,0-1 0,0 1 1,0 0-1,-1 0 0,1 1 0,-1-1 1,1 0-1,-1 1 0,1-1 0,-1 1 1,-3 0-1,5 0-66,-1 1-1,1-1 1,-1 1 0,1-1-1,-1 1 1,1 0 0,0-1 0,-1 1-1,1 0 1,0 0 0,0 0-1,0 0 1,-1 0 0,1 0 0,0 0-1,0 1 1,1-1 0,-1 0-1,0 1 1,0-1 0,1 0-1,-1 1 1,1-1 0,-1 1 0,1-1-1,-1 1 1,1-1 0,0 3-1,-7 50-51,7-52 57,-1 11 6,1 0 0,0 0 1,1 0-1,0 0 0,1 0 0,0 0 0,5 13 1,-5-22-96,-1 0 1,1 1-1,0-1 1,1 0-1,-1 0 1,1-1 0,0 1-1,-1-1 1,2 1-1,-1-1 1,0 0-1,1 0 1,-1 0-1,1 0 1,0-1 0,0 0-1,0 1 1,0-2-1,0 1 1,0 0-1,1-1 1,-1 0 0,9 2-1,-8-2-16,-1-1-1,1 1 1,0-1-1,-1 0 1,1 0-1,-1-1 1,1 1 0,-1-1-1,1 0 1,-1 0-1,1 0 1,-1-1-1,0 0 1,1 0 0,-1 0-1,0 0 1,0 0-1,5-5 1,-3 0 45,1 0-1,-1 0 1,0 0-1,0-1 1,-1 1 0,0-1-1,-1-1 1,4-9 0,4-9 135,-3-1 1,0-1 0,-1 0 0,-2 0 0,-1 0-1,1-40 1,-8-178 2875,1 233-2353,0 0-1,0 0 1,-2 0-1,0 0 1,-6-18-1,9 32-579,0 0-1,0 0 0,0 1 1,0-1-1,0 0 1,0 0-1,0 0 0,0 0 1,0 0-1,0 0 1,0 0-1,0 0 0,0 0 1,0 0-1,0 0 1,0 1-1,0-1 0,0 0 1,0 0-1,0 0 1,-1 0-1,1 0 0,0 0 1,0 0-1,0 0 1,0 0-1,0 0 0,0 0 1,0 0-1,0 0 1,0 0-1,0 0 0,0 0 1,-1 0-1,1 0 1,0 0-1,0 0 0,0 0 1,0 0-1,0 0 1,0 0-1,0 0 0,0 0 1,0 0-1,0 0 1,-1 0-1,1 0 0,0 0 1,0 0-1,0 0 1,0 0-1,0 0 0,0 0 1,0 0-1,0 0 1,0-1-1,-3 18 154,0 21-356,6 163 412,47 321 0,-50-515-228,6 35 9,1-1 0,24 80 0,-29-115-31,1 0-1,-1-1 1,1 0 0,0 0 0,1 0 0,-1 0 0,1 0 0,0-1-1,0 1 1,0-1 0,1 0 0,-1 0 0,1-1 0,10 6 0,-13-7 18,1-1 1,0 0 0,0 0 0,0-1-1,-1 1 1,1 0 0,0-1 0,0 0-1,0 0 1,0 0 0,0 0 0,0 0-1,0 0 1,0-1 0,0 0 0,0 1-1,0-1 1,-1 0 0,1 0 0,0-1-1,0 1 1,-1 0 0,1-1 0,-1 0-1,0 0 1,1 1 0,-1-1 0,0-1-1,0 1 1,0 0 0,1-3 0,5-5 19,-1 0 1,0-1-1,-1 0 1,0 0-1,-1-1 1,0 0 0,-1 0-1,0 0 1,3-21-1,-2-2-49,-1-1-1,-3-43 1,-2 59 12,-1-1 1,-1 0-1,-1 1 1,-1-1-1,0 1 0,-2 1 1,0-1-1,-2 1 1,0 0-1,0 1 0,-2 0 1,-1 1-1,0 0 1,-1 0-1,0 2 0,-2-1 1,-21-17-1,36 33 7,0 0-1,-1 0 1,1-1-1,0 1 1,0 0-1,0 0 1,-1 0-1,1 0 1,0 0 0,0-1-1,-1 1 1,1 0-1,0 0 1,0 0-1,-1 0 1,1 0-1,0 0 1,-1 0-1,1 0 1,0 0-1,0 0 1,-1 0-1,1 0 1,0 0 0,0 0-1,-1 0 1,1 0-1,0 1 1,-1-1-1,1 0 1,0 0-1,0 0 1,0 0-1,-1 0 1,1 1-1,0-1 1,0 0 0,-1 0-1,1 0 1,0 1-1,0-1 1,0 0-1,0 0 1,0 1-1,-1-1 1,1 0-1,0 0 1,0 1-1,0-1 1,0 0-1,0 0 1,0 1 0,0-1-1,0 0 1,0 1-1,0-1 1,0 0-1,0 0 1,0 1-1,0-1 1,0 0-1,0 0 1,0 1-1,0-1 1,1 0 0,-1 0-1,0 1 1,3 23-349,-1-19 216,0 1-1,0-1 1,1 1-1,-1-1 1,1 0-1,1 0 1,-1 0-1,1-1 1,-1 1-1,1-1 1,1 0-1,-1 0 1,0 0-1,1-1 1,0 1-1,0-1 1,9 4-1,-6-3-626,2 0 1,-1 0-1,0-1 0,1 0 0,-1-1 0,1 0 0,0 0 0,0-1 0,17 0 0,-25-2 658,0 1-1,0-1 0,0 1 1,0-1-1,0 0 0,0 0 1,0 0-1,0 0 0,-1-1 1,1 1-1,0 0 0,-1-1 1,1 1-1,-1-1 0,1 0 1,-1 1-1,0-1 0,0 0 1,0 0-1,0 0 0,0 0 1,0 0-1,0 0 0,0-2 1,4-10 370,-2 1 0,5-22 1,-7 29-101,14-129 9902,-15 161-10109,-1 2 62,2 1-1,5 39 1,-5-61-220,1 0 0,-1 0 1,1 0-1,0 0 0,1-1 0,0 1 0,0-1 1,0 1-1,1-1 0,0 0 0,0 0 0,1-1 1,-1 1-1,11 9 0,-12-13 13,0 0 0,-1 0 0,1 0-1,0-1 1,0 1 0,0-1 0,0 1 0,1-1 0,-1 0 0,0 0 0,0-1-1,1 1 1,-1-1 0,0 1 0,1-1 0,-1 0 0,0 0 0,1-1-1,-1 1 1,0-1 0,7-1 0,-6 0 130,0 0 0,0 0-1,0 0 1,0-1 0,-1 0 0,1 1 0,-1-1-1,1 0 1,-1-1 0,0 1 0,0-1-1,-1 1 1,1-1 0,-1 0 0,3-4 0,11-31 1412,-1 0 0,-2 0 0,9-46 0,-11 41 63,-4 24 494,-7 40-959,-1 2-1185,1-14 243,0 20-27,1 0 1,1 0-1,8 43 1,-8-64-298,-1 0 0,1 0 0,0-1 0,1 1 0,0-1 0,0 1 0,0-1 0,1 0 0,0 0 0,0-1 0,1 1 0,-1-1 0,1 0 0,0 0 0,1 0 0,-1-1 0,1 0 0,0 0 0,12 6 0,-15-8-162,0-1-1,1 1 1,-1-1 0,1 0 0,0 0 0,-1 0-1,1 0 1,0-1 0,-1 0 0,1 1-1,0-1 1,-1-1 0,1 1 0,0 0 0,0-1-1,-1 0 1,1 0 0,-1 0 0,1 0-1,-1-1 1,1 1 0,-1-1 0,5-3 0,-5 2 389,1 0 0,-1 0 1,0-1-1,-1 1 1,1-1-1,-1 0 1,1 1-1,-1-1 1,0 0-1,0-1 0,-1 1 1,2-6-1,3-17 2728,-2-1 0,2-53 0,-6-19 5209,0 97-6993,0 10-984,1 1 0,0-1-1,0 0 1,1 0 0,-1 0 0,2 0 0,-1 0 0,1 0-1,0-1 1,0 1 0,7 9 0,-7-12-250,1 0 1,-1 0-1,1 0 1,-1 0-1,1-1 1,0 1-1,6 3 1,-6-5-227,-1-1 0,1 1 0,-1 0 0,1-1 0,0 0 0,-1 0 0,1 0 0,0 0 0,0-1 0,6 1 0,-8-1 458,-1-1 1,1 1 0,0 0 0,-1-1-1,1 1 1,-1-1 0,0 0-1,1 1 1,-1-1 0,1 0-1,-1 0 1,0 0 0,0 0-1,1 0 1,-1 0 0,0 0-1,0-1 1,0 1 0,0 0-1,0 0 1,-1-1 0,1 1 0,0-1-1,-1 1 1,1-1 0,-1 1-1,1-1 1,-1 1 0,0-1-1,1 0 1,-1 1 0,0-3-1,1-10 1158,0-1-1,-2-25 1,0 19 699,0 13-1032,0 0 0,0 0 0,0 0 0,-1 0 0,-1 0 0,1 0 0,-1 1 0,0-1 0,-1 1 0,0 0 0,-9-13 0,10 16-467,0 0 0,0-1 0,-1 2 0,1-1 0,-1 0 0,0 1 0,0-1 0,-1 1 0,1 0 1,0 1-1,-1-1 0,0 1 0,0 0 0,0 0 0,0 0 0,0 1 0,0 0 0,0 0 1,-7-1-1,11 2-212,0 1 1,-1-1 0,1 0 0,-1 1-1,1-1 1,0 1 0,-1 0 0,1-1-1,0 1 1,-1 0 0,1 0 0,0 0-1,0 0 1,0 0 0,0 0 0,0 0 0,0 0-1,0 0 1,0 1 0,1-1 0,-1 0-1,0 1 1,1-1 0,-1 0 0,1 1-1,-1-1 1,1 1 0,0-1 0,-1 0-1,1 3 1,-4 51-299,4-50 308,0 13 18,1 0 1,1-1-1,1 1 1,0-1-1,1 0 0,12 32 1,-12-39-42,1 0 0,0-1 0,0 1 0,1-1 0,0 0 0,1 0 0,0-1 0,0 0 0,1 0 1,0-1-1,0 0 0,15 9 0,-20-13 11,0-1 1,0 0-1,1-1 1,-1 1-1,1 0 1,-1-1-1,1 0 1,-1 0-1,1 0 1,-1 0 0,1 0-1,0-1 1,0 0-1,-1 0 1,1 0-1,0 0 1,0 0-1,-1-1 1,1 0-1,0 1 1,-1-1-1,1-1 1,-1 1-1,1 0 1,-1-1-1,0 0 1,1 0 0,-1 0-1,0 0 1,0 0-1,0-1 1,-1 1-1,1-1 1,-1 0-1,1 0 1,-1 0-1,0 0 1,0 0-1,3-6 1,8-19 464,0-2-1,-2 1 1,-1-1 0,7-36-1,5-16 696,-18 65-900,-3 14-143,-1-1 1,1 0-1,0 1 0,0-1 0,1 1 1,-1 0-1,1-1 0,-1 1 1,5-6-1,-5 9-115,0 1 0,0-1 0,-1 1 0,1-1 1,0 1-1,-1 0 0,1-1 0,-1 1 0,1-1 0,-1 1 0,1 0 1,-1 0-1,1-1 0,-1 1 0,0 0 0,1 0 0,-1-1 1,0 1-1,0 0 0,1 0 0,-1 1 0,0-1 2,7 26 17,-1-1 0,4 46-1,-8-50-495,0-1-1,2 1 1,1 0-1,0-1 0,12 28 1,-17-48 414,1 0-1,-1 0 1,1 1 0,-1-1 0,1 0 0,0 0-1,-1 0 1,1 0 0,0 0 0,0 0 0,0 0 0,0 0-1,0 0 1,0-1 0,0 1 0,0 0 0,0-1-1,0 1 1,0 0 0,0-1 0,0 1 0,0-1-1,1 0 1,-1 1 0,0-1 0,0 0 0,1 0 0,-1 0-1,0 0 1,0 0 0,1 0 0,-1 0 0,0 0-1,0 0 1,1-1 0,-1 1 0,0 0 0,0-1 0,0 1-1,1-1 1,-1 0 0,0 1 0,0-1 0,0 0-1,0 1 1,0-1 0,0 0 0,1-2 0,4-2 87,0-1 1,-1 0-1,1-1 1,-2 1-1,1-1 1,4-7 0,17-40 571,20-63-1,-6 15 2444,-40 102-3025,0 0 0,0 0 0,0 0 0,0 0 0,0 0 0,0-1 0,0 1 0,0 0 0,0 0 0,1 0 0,-1 0 0,0 0 0,0 0 0,0 0 0,0-1 0,0 1 0,0 0 0,0 0 0,1 0 0,-1 0 0,0 0 0,0 0 0,0 0 0,0 0 0,0 0 0,0 0 0,1 0 0,-1 0 0,0 0 0,0 0 0,0 0 0,0 0 0,0 0 0,1 0 0,-1 0 0,0 0 0,0 0 0,0 0 0,0 0 0,0 0 0,1 0 0,-1 0 0,0 0 0,0 0 0,0 0 0,0 0 0,0 1 0,0-1 0,0 0 0,1 0 0,-1 0 0,0 0 0,0 0 0,0 0 0,0 0 0,0 1 0,0-1 0,0 0 0,0 0 0,0 0 0,0 0 0,0 0 0,0 0 0,0 1 0,0-1 0,0 0 0,0 0 0,0 0 0,0 1 0,4 10-202,8 41 115,-7-24 91,15 42 1,-18-64-219,0 0 1,1 0 0,0 0 0,0 0 0,0 0 0,1 0 0,0-1 0,0 0 0,0 0 0,1 0-1,-1 0 1,7 4 0,-8-8 144,0 1 0,1-1 0,-1 0-1,0 1 1,1-1 0,-1-1 0,0 1 0,1-1 0,-1 1-1,1-1 1,-1 0 0,1 0 0,-1 0 0,1-1-1,-1 1 1,1-1 0,-1 0 0,1 0 0,-1 0 0,0 0-1,0-1 1,1 1 0,-1-1 0,0 0 0,0 0-1,-1 0 1,1 0 0,0-1 0,-1 1 0,1-1-1,-1 1 1,0-1 0,2-3 0,8-14 115,0 0 1,-2-1-1,0 0 1,10-35-1,16-92 2164,-15 56 578,-21 89-2570,1 12-347,0-1 0,1 0 0,0 0 0,0 0 1,0 0-1,1 0 0,0-1 0,1 1 0,0-1 0,0 0 0,1 0 1,9 12-1,-9-19 26,-3-10 133,-1-10 33,-1 19-89,1-11-41,-2-12-70,1 24 122,0-1 0,0 1 0,0-1 0,0 1 0,0-1 0,-1 1 0,1-1 0,0 1 0,0-1 0,-1 1 0,1-1 0,0 1 0,-1-1 0,1 1 0,0-1 0,-1 1 0,1 0 0,-1-1 0,1 1 0,-1 0 0,1-1 0,-1 1 0,1 0 0,-1 0 0,1 0 0,-1-1 0,1 1 0,-1 0 0,1 0 0,-1 0 0,0 0 0,1 0 0,-1 0 0,0 0 7,0 0 1,0 1-1,0-1 0,0 1 0,0-1 0,0 1 1,0-1-1,0 1 0,0-1 0,1 1 0,-1 0 1,0-1-1,0 1 0,1 0 0,-1 0 0,1 0 1,-1-1-1,0 1 0,1 0 0,0 0 1,-1 0-1,1 0 0,-1 2 0,-8 27 50,7-24-45,-2 11 7,1 1 0,0-1 0,1 1 0,1-1 0,0 1 0,2 0 0,0 0 0,1-1 0,0 1 0,7 22 0,-7-34 0,0 1-1,0-1 1,1 0 0,0 0-1,0-1 1,0 1 0,0 0-1,1-1 1,0 0 0,0 0-1,1 0 1,-1-1 0,1 1-1,0-1 1,0 0 0,0 0-1,1-1 1,0 0 0,-1 1-1,1-2 1,0 1 0,0-1-1,1 0 1,-1 0 0,0-1-1,1 0 1,-1 0 0,1 0 0,-1-1-1,14-1 1,-15 1 7,0-1 0,0 0 0,0 0 0,0-1 0,0 1 0,0-1 0,0 0 0,0 0 0,0-1 0,-1 1 0,0-1 0,1 0 0,4-4 0,-2 0 17,-1 0 1,1 0-1,-1 0 0,0-1 0,-1 0 1,9-16-1,-7 9 61,-1 0 0,0-1 0,-1 0 1,-1 0-1,0 0 0,-1 0 0,-1-1 0,1-18 0,-3-18 279,-1 73-624,0-15 229,1 0 0,0 0-1,0 0 1,0 0 0,1 0-1,-1 0 1,3 8 0,-2-11 3,0 0 0,0 0 0,0-1 1,1 1-1,-1 0 0,0-1 0,1 1 1,-1-1-1,1 1 0,0-1 0,-1 0 1,1 1-1,0-1 0,0 0 0,0 0 1,0 0-1,0-1 0,0 1 0,0 0 1,0-1-1,0 1 0,0-1 0,3 0 1,-1 1-10,0 0 0,-1-1 0,1 0 0,0 1 1,-1-2-1,1 1 0,0 0 0,0-1 0,-1 1 1,1-1-1,-1 0 0,1-1 0,-1 1 0,1 0 1,-1-1-1,0 0 0,1 0 0,-1 0 0,0 0 1,0 0-1,-1-1 0,6-4 0,-5 2-50,1-1 1,-1 1-1,0-1 0,0 1 0,-1-1 0,0 0 0,0 0 0,0 0 1,0 0-1,-1 0 0,0-1 0,0-11 0,0 1-60,-1 8 62,1 0 0,-1 0 0,0-1 0,-1 1 0,-2-10 0,3 18 72,0-1 0,-1 1 0,1-1-1,-1 1 1,0-1 0,1 1-1,-1 0 1,0-1 0,0 1 0,0 0-1,0-1 1,0 1 0,0 0-1,0 0 1,0 0 0,0 0-1,-1 0 1,1 0 0,0 0 0,-1 1-1,1-1 1,0 0 0,-1 1-1,1-1 1,-1 1 0,1-1 0,-1 1-1,0 0 1,1 0 0,-1-1-1,1 1 1,-1 0 0,1 1 0,-1-1-1,-2 0 1,2 1 17,0 0 1,-1 0-1,1 1 0,0-1 1,-1 0-1,1 1 1,0 0-1,0-1 0,0 1 1,0 0-1,1 0 0,-1 0 1,0 0-1,1 0 0,0 1 1,-1-1-1,1 0 0,0 1 1,0-1-1,0 1 0,0 3 1,-17 58 174,18-62-176,-4 24 86,0 0 0,3 0 0,0 0 1,1 1-1,4 25 0,-2-45-73,-1-1 1,1 0-1,0 0 0,0 1 0,1-1 0,0-1 0,0 1 1,0 0-1,1-1 0,0 1 0,0-1 0,0 0 0,7 6 1,-8-9-113,-1 1 0,1-1 1,0 0-1,0 0 0,0 0 0,0 0 1,0 0-1,0-1 0,0 1 1,0-1-1,1 0 0,-1 0 0,1 0 1,-1-1-1,1 1 0,-1-1 1,1 0-1,-1 0 0,1 0 0,-1 0 1,1-1-1,-1 1 0,0-1 1,1 0-1,-1 0 0,1 0 0,2-2 1,20-19-4310</inkml:trace>
  <inkml:trace contextRef="#ctx0" brushRef="#br0" timeOffset="21374.55">8490 2738 18056,'0'0'9685,"0"-47"-9685,-6 30-1649,-16-7-2001,-14-6-11813</inkml:trace>
  <inkml:trace contextRef="#ctx0" brushRef="#br0" timeOffset="22493.27">8364 292 5394,'0'0'10819,"-7"-10"-9528,0-2-949,5 7-87,-1 0 1,0 0 0,0 1 0,-1-1-1,1 1 1,-7-6 0,7 8-31,-1 1 1,1 0-1,-1 0 1,0 0-1,0 0 1,1 1-1,-1 0 0,0-1 1,0 1-1,1 0 1,-8 2-1,-2-2-44,4 2-178,0 0-1,0 0 1,0 0-1,0 1 1,1 1-1,-1-1 1,1 1-1,0 1 1,0 0-1,0 0 1,1 0-1,0 1 1,0 0-1,0 0 1,-11 15-1,17-19-2,-1 0-1,1 0 1,0 1-1,0-1 1,0 0-1,1 1 1,-1-1-1,0 1 1,1-1-1,0 1 1,-1-1-1,1 1 0,0-1 1,0 1-1,1 0 1,-1-1-1,0 1 1,2 4-1,19 48 969,-11-31-845,13 41 115,-3 2 0,-3 0 0,-2 1 0,9 127 0,-24-192-237,0 11 2,1 1 0,0-1 1,1 0-1,1 0 1,4 15-1,-6-28-5,-1 0 0,1 0 1,0 0-1,0 0 0,-1 0 0,1 1 0,0-1 0,0-1 1,0 1-1,0 0 0,0 0 0,0 0 0,1 0 0,-1-1 1,0 1-1,0-1 0,0 1 0,1-1 0,-1 1 0,0-1 1,1 0-1,-1 1 0,0-1 0,1 0 0,-1 0 0,0 0 1,3 0-1,1-1-7,0 1 0,0-1 0,0 0-1,0 0 1,0 0 0,9-5 0,-1-1-200,1 0-1,-1-2 0,14-11 0,35-34-4092,-16 6-2298</inkml:trace>
  <inkml:trace contextRef="#ctx0" brushRef="#br0" timeOffset="23008.04">8667 463 13190,'0'0'10637,"0"5"-10536,0 33 55,1 0 0,3 0 1,1 0-1,12 45 0,6 45 42,-21-115-231,-1-6-305,-2-11-39,-6-16 416,-11-32 20,-36-117 142,46 138-120,1-1 1,2 0 0,-2-48 0,6 65 7,0 7-61,1 0 1,0 0-1,0 0 0,3-10 0,-3 16-31,0 1-1,1-1 1,-1 1-1,1-1 1,-1 1-1,1-1 1,0 1-1,0-1 1,-1 1-1,1 0 1,0-1-1,0 1 1,0 0-1,1 0 1,-1 0-1,0 0 1,0 0-1,0 0 1,1 0-1,-1 0 1,1 0-1,-1 1 1,1-1-1,-1 1 1,1-1-1,1 0 1,2 1 7,1-1 0,-1 1 1,1 0-1,-1 1 0,0-1 1,1 1-1,-1 0 0,0 1 1,0-1-1,0 1 0,0 0 1,0 0-1,0 0 0,0 1 1,-1 0-1,1 0 0,-1 0 1,0 0-1,0 1 0,0 0 0,0 0 1,5 7-1,4 5 22,-1 0-1,-1 1 1,-1 1-1,16 32 1,-19-33-160,-1 0 1,-1 0 0,0 1 0,-1-1 0,-1 1 0,2 31 0,-5-42 66,0 0 0,0 0 0,0 0 0,-1 0 0,1 0-1,-2 0 1,1-1 0,-1 1 0,0 0 0,-1-1 0,1 1 0,-1-1 0,0 0 0,-1 0 0,0 0 0,0-1 0,0 1 0,0-1 0,-1 0 0,-6 5 0,4-5-417,-1 0 1,0 0-1,0-1 1,0 0 0,-1-1-1,1 0 1,-1 0-1,0-1 1,-16 2-1,-21-1-7439</inkml:trace>
  <inkml:trace contextRef="#ctx0" brushRef="#br0" timeOffset="23833.26">8904 640 1217,'0'0'19462,"1"-14"-18158,1-42-738,-2 62-579,0 0 1,1 1-1,-1-1 1,1 0-1,1 0 1,-1 0-1,5 11 1,-5-15-98,0 1 1,0-1-1,0 1 1,1-1-1,-1 0 1,1 0-1,0 0 1,-1 0-1,1 0 1,0 0-1,0 0 0,0 0 1,0-1-1,1 1 1,-1-1-1,0 1 1,1-1-1,-1 0 1,1 0-1,-1 0 1,1-1-1,0 1 1,-1 0-1,1-1 1,0 0-1,3 0 1,-4 1 64,1-1 0,-1 0 0,0 0 0,0 0 0,0 0 0,0 0 0,0 0 0,1-1 0,-1 1 0,0-1 1,0 0-1,0 1 0,0-1 0,0 0 0,0 0 0,-1 0 0,1-1 0,0 1 0,0 0 0,-1-1 0,1 1 1,-1-1-1,1 1 0,-1-1 0,0 0 0,1 1 0,-1-1 0,0 0 0,0 0 0,0 0 0,-1 0 1,1 0-1,0 0 0,-1 0 0,1-3 0,3-9 267,-1 0 0,-1 0 0,0-1 0,-1 1 0,-1-1 0,0 1 1,-3-21-1,2 32-130,0 0 0,0 1 0,0-1 0,0 1 1,-1 0-1,1-1 0,0 1 0,-1 0 0,0 0 1,0 0-1,0 0 0,0 0 0,0 0 0,0 0 1,0 1-1,0-1 0,-1 1 0,1-1 0,-5-1 1,5 2-78,1 1 0,-1-1 1,0 0-1,0 1 1,1-1-1,-1 1 0,0 0 1,0-1-1,1 1 0,-1 0 1,0 0-1,0 0 1,0 1-1,0-1 0,1 0 1,-1 1-1,0-1 1,0 1-1,1-1 0,-1 1 1,0 0-1,1 0 1,-1 0-1,1-1 0,-1 2 1,1-1-1,-1 0 1,1 0-1,0 0 0,-2 3 1,-1 3-37,1 1 0,0 0 0,0 0 0,0 0 0,1 0 0,1 0 0,-1 1 0,1-1 0,1 0 0,-1 1 0,2-1 0,-1 1 0,1-1 0,0 0 0,1 1 0,0-1 0,0 0 0,1 0 0,0 0 0,7 14 1,-6-17-238,1 0 0,-1 0 0,1 0 0,0 0 1,1-1-1,-1 0 0,1 0 0,0-1 1,-1 1-1,2-1 0,-1 0 0,0-1 1,0 0-1,10 3 0,-12-5 119,0 1 0,0-1-1,0 0 1,0 0 0,0 0 0,0 0 0,0-1-1,-1 1 1,1-1 0,0 0 0,0 0 0,0-1-1,-1 1 1,1-1 0,-1 0 0,1 0-1,-1 0 1,0 0 0,1 0 0,-1-1 0,0 1-1,-1-1 1,1 0 0,0 0 0,3-6-1,4-6 253,-1-2 0,-1 1-1,0-1 1,-1 0-1,-1-1 1,-1 0 0,0 0-1,4-33 1,-4-11 1807,-2-79 1,-3 107-1242,0 27-505,1-1 227,-1 0 0,0-1 0,-1 1 0,0-1 0,0 1 0,-1 0 0,-5-15 1,7 23-387,0 0 1,0 0 0,0 0 0,0-1 0,0 1-1,0 0 1,0 0 0,0 0 0,0-1 0,0 1 0,0 0-1,0 0 1,0 0 0,0 0 0,0-1 0,0 1 0,0 0-1,0 0 1,-1 0 0,1 0 0,0-1 0,0 1 0,0 0-1,0 0 1,0 0 0,0 0 0,-1 0 0,1 0 0,0-1-1,0 1 1,0 0 0,0 0 0,-1 0 0,1 0-1,0 0 1,0 0 0,0 0 0,-1 0 0,1 0 0,0 0-1,0 0 1,0 0 0,-1 0 0,1 0 0,0 0 0,0 0-1,0 0 1,-1 0 0,1 0 0,0 0 0,0 0 0,0 0-1,0 1 1,-1-1 0,1 0 0,0 0 0,0 0 0,0 0-1,0 0 1,0 0 0,-1 1 0,1-1 0,0 0-1,0 0 1,0 0 0,0 0 0,0 1 0,0-1 0,-6 16-28,-1 31 134,1 1 0,2 1 1,6 86-1,-1-66 43,1 15-111,3-1 0,4 0 1,4-1-1,39 138 1,-47-202-210,2 0 0,0-1 0,15 27 0,-20-41 130,0 1 0,0-1 0,0 0-1,0 1 1,1-1 0,0 0-1,0 0 1,0-1 0,0 1 0,0-1-1,0 1 1,1-1 0,-1 0 0,1 0-1,-1 0 1,1-1 0,0 1 0,0-1-1,0 0 1,0 0 0,-1 0-1,9 0 1,-9-2 38,-1 0 0,1 0 0,-1 0 0,1 0 0,-1 0 0,0 0 0,0-1 0,1 1 0,-1-1 0,0 0 0,0 1 0,-1-1 0,1 0 0,0 0 0,-1 0 0,1 0 0,-1-1 0,1 1 0,-1 0 0,0-1 0,0 1 0,0 0 0,0-1 0,-1 1 0,2-5 0,2-10 12,0 0 1,2-27-1,-4 21-33,0 1 0,-1-1 0,-2 0 1,0 1-1,-2-1 0,0 1 0,-1-1 0,-2 1 1,0 1-1,-1-1 0,-1 1 0,-12-22 0,-36-49 14,49 81-93,-2 0 1,1 1 0,-1 1 0,0-1 0,-1 1 0,-12-8 0,22 16-3,-1 1-1,1 0 1,0-1 0,-1 1 0,1 0-1,0-1 1,-1 1 0,1 0 0,0 0 0,-1-1-1,1 1 1,0 0 0,-1 0 0,1-1-1,-1 1 1,1 0 0,0 0 0,-1 0 0,1 0-1,-1 0 1,1 0 0,-1 0 0,1 0-1,-1 0 1,1 0 0,0 0 0,-1 0 0,1 0-1,-1 0 1,1 0 0,-1 0 0,1 1-1,0-1 1,-1 0 0,1 0 0,-1 0 0,1 1-1,0-1 1,-1 0 0,1 1 0,0-1 0,-1 0-1,1 1 1,0-1 0,0 0 0,-1 1-1,1 0 1,0 0-206,-1 1 1,1 0-1,0 0 0,0-1 0,0 1 0,0 0 0,1-1 0,-1 1 0,0 0 1,1-1-1,-1 1 0,2 2 0,16 18-4534,10-1-4653</inkml:trace>
  <inkml:trace contextRef="#ctx0" brushRef="#br0" timeOffset="25232.3">9574 543 10101,'0'0'9857,"-16"-12"-9566,-51-31-192,66 43-102,0-1-1,0 0 1,0 1 0,0 0 0,0-1-1,0 1 1,0-1 0,0 1 0,-1 0-1,1 0 1,0 0 0,0 0-1,0 0 1,0 0 0,0 0 0,0 0-1,-1 0 1,1 0 0,0 0 0,0 1-1,0-1 1,0 1 0,0-1-1,0 1 1,0-1 0,0 1 0,0-1-1,0 1 1,0 0 0,0-1 0,1 1-1,-1 0 1,0 0 0,0 0-1,1 0 1,-1 0 0,0 0 0,1 0-1,-1 0 1,1 0 0,0 0 0,-1 0-1,1 0 1,0 0 0,-1 0 0,1 2-1,-2 3-42,-2 8 48,0 1 0,1 0 0,0-1 1,1 1-1,1 0 0,1 1 0,0-1 0,0 0 1,2 0-1,5 25 0,-5-35-26,-1 0-1,1 0 1,0 0 0,0-1-1,1 1 1,0-1-1,0 1 1,0-1 0,0 0-1,0 0 1,1 0 0,0-1-1,-1 1 1,1-1 0,1 0-1,-1 0 1,0-1 0,6 3-1,-7-3 20,-1-1 0,1 0 0,0-1-1,0 1 1,-1 0 0,1-1 0,0 0 0,0 1-1,0-1 1,0 0 0,0-1 0,-1 1-1,1 0 1,0-1 0,0 1 0,0-1-1,-1 0 1,1 0 0,0 0 0,-1-1 0,1 1-1,-1-1 1,1 1 0,-1-1 0,0 0-1,0 1 1,0-1 0,0-1 0,0 1 0,0 0-1,0 0 1,-1-1 0,3-3 0,5-10 211,-1-2 1,0 1-1,-2-1 1,0 0-1,-1 0 1,0-1-1,-2 0 1,0 0-1,-1 0 1,-1 0 0,-2-20-1,-6 155-457,7-109 151,0-1 0,0 1-1,1 0 1,0-1 0,1 1 0,-1-1-1,1 1 1,4 8 0,-5-13-14,0 0 1,0 0 0,1 0 0,-1 0-1,1 0 1,0 0 0,-1 0 0,1 0-1,0 0 1,0-1 0,0 1 0,0-1-1,0 1 1,0-1 0,1 0 0,-1 0-1,0 0 1,1 0 0,-1 0 0,0-1-1,1 1 1,-1-1 0,1 0 0,-1 1-1,4-1 1,-2 0 88,-1 0 1,1 0-1,0 0 0,0-1 1,0 1-1,0-1 0,0 0 0,-1 0 1,1 0-1,0-1 0,-1 1 0,1-1 1,-1 0-1,1 0 0,-1 0 1,0-1-1,0 1 0,0-1 0,0 1 1,-1-1-1,1 0 0,-1 0 0,1 0 1,-1-1-1,3-4 0,6-10 556,-1 0 0,0 0-1,-2-1 1,0 0 0,-1-1-1,0 0 1,-2 0 0,-1 0 0,0-1-1,-1 0 1,-2 1 0,0-32-1,-1 51-525,0 1 0,0 0-1,0 0 1,0 0-1,0 0 1,0 0 0,0 0-1,0-1 1,0 1-1,-1 0 1,1 0 0,0 0-1,0 0 1,0 0-1,0 0 1,0 0-1,0-1 1,0 1 0,0 0-1,0 0 1,0 0-1,-1 0 1,1 0 0,0 0-1,0 0 1,0 0-1,0 0 1,0 0 0,0 0-1,0 0 1,-1 0-1,1 0 1,0 0 0,0 0-1,0 0 1,0 0-1,0 0 1,0 0 0,-1 0-1,1 0 1,0 0-1,0 0 1,0 0 0,0 0-1,0 0 1,0 0-1,-1 0 1,1 0-1,0 0 1,0 0 0,0 0-1,0 0 1,0 0-1,0 0 1,0 1 0,0-1-1,-1 0 1,1 0-1,0 0 1,0 0 0,0 0-1,0 0 1,0 0-1,0 0 1,0 1 0,0-1-1,0 0 1,-8 10-72,5-1 65,1 0 0,0 0 1,0 0-1,1 0 0,0 0 1,1 0-1,0 1 0,0-1 1,1 0-1,0 0 0,1 0 0,0 0 1,0 0-1,1 0 0,0 0 1,1-1-1,0 0 0,0 1 1,1-1-1,0-1 0,8 12 0,-9-16-64,0 1-1,1 0 0,-1-1 0,1 0 0,0 0 0,-1 0 1,1-1-1,1 0 0,-1 0 0,0 0 0,0 0 0,1-1 1,-1 0-1,1 0 0,-1 0 0,1-1 0,-1 0 0,12-1 1,-15 1 38,0 0 0,1 0 1,-1-1-1,0 1 0,0 0 1,0-1-1,0 0 0,0 0 1,0 1-1,0-1 1,0 0-1,0-1 0,0 1 1,0 0-1,-1 0 0,1-1 1,0 1-1,1-3 0,0 0 9,0 0 0,0 0-1,-1-1 1,1 1-1,-1-1 1,0 0 0,2-7-1,0-4 199,0 0 0,-2 0-1,2-33 1,-3-78 2951,-1 126-2877,-2 25-562,2-14 267,-2 12-29,2 1 0,0-1 1,2 0-1,5 30 1,-6-47-59,0-1-1,0 0 1,0 1 0,1-1 0,-1 0 0,1 0 0,0 0-1,0 0 1,1 0 0,-1-1 0,1 1 0,-1-1 0,1 1-1,0-1 1,1 0 0,-1 0 0,1 0 0,-1-1 0,1 1 0,0-1-1,-1 0 1,1 0 0,1 0 0,-1-1 0,0 1 0,0-1-1,0 0 1,10 1 0,-10-2 12,0 1 1,0-1-1,1 0 1,-1-1-1,0 1 0,0-1 1,0 1-1,1-1 0,-1-1 1,0 1-1,0-1 0,0 1 1,-1-1-1,1 0 0,0 0 1,-1-1-1,7-4 0,-5 1 150,0 0 0,0 0-1,-1 0 1,0-1-1,0 1 1,0-1-1,-1 0 1,0 0-1,3-9 1,0-9 528,-1 0 1,-1-1-1,-1 1 0,-1-1 1,-1 0-1,-4-33 1,2 35-226,2 19-203,-2-1 1,1 0 0,-1 0-1,0 0 1,0 0-1,0 1 1,-1-1 0,0 0-1,0 1 1,0 0-1,-1-1 1,0 1 0,-6-8-1,5 32-186,1 17-11,2-1-1,1 1 1,8 52 0,-7-77 11,2 0 0,-1 1 0,1-1 0,0-1 0,1 1 0,1 0 0,0-1 0,0 0 0,1 0 0,0-1 0,0 1 0,1-1 0,1-1 0,0 1 0,10 9 0,-14-16 25,-1 1 1,1-1-1,0 0 0,-1 0 0,1 0 1,0 0-1,0-1 0,0 1 0,0-1 1,0 0-1,0-1 0,1 1 0,-1-1 0,0 1 1,0-1-1,1 0 0,-1-1 0,0 1 1,0-1-1,1 0 0,-1 0 0,0 0 0,0-1 1,0 1-1,0-1 0,-1 0 0,1 0 1,0 0-1,-1-1 0,1 1 0,-1-1 1,0 0-1,0 0 0,0 0 0,0 0 0,-1 0 1,1-1-1,2-4 0,3-8 70,-1 0 0,0-1 0,-1 0 0,-1 0 0,0-1 0,-1 1 0,1-22-1,1-127 441,-6 140-403,1 13 15,-1-1 0,0 1-1,-1 0 1,-1-1 0,0 1-1,-1 0 1,0 0-1,-1 0 1,0 1 0,-10-19-1,11 30 358,0 8-401,0 13-185,2 11 118,0 0-1,2 0 1,2 0 0,0 0 0,2-1 0,13 43 0,-5-33-374,1 0 0,2-1 0,23 39 0,-34-72-781</inkml:trace>
  <inkml:trace contextRef="#ctx0" brushRef="#br0" timeOffset="25403.8">10482 281 4834,'0'0'12102,"89"-8"-11830,-59 8-144,2 4-128,6-4-1361,7 0-6258</inkml:trace>
  <inkml:trace contextRef="#ctx0" brushRef="#br0" timeOffset="25903.26">10951 3 9716,'0'0'12390,"5"-1"-12262,5 0-50,1 1-1,-1 0 0,0 1 1,1 0-1,-1 0 1,0 2-1,18 5 0,-13-4 2,0 0 0,1-1-1,29 2 1,-44-5 55,0-1 0,1 1 0,-1 0 0,0 0 0,1 0 0,-1 0 0,0 1 0,1-1 0,-1 0 0,0 0 0,0 1 0,1-1 0,-1 1 0,0-1 0,0 1 0,0 0 0,1-1 0,0 2-1,-2 0 77,1-1 0,0 1-1,-1 0 1,1 0 0,-1 0-1,0-1 1,0 1-1,0 0 1,0 0 0,0 0-1,0 2 1,0 7-1016,0 73 1058,5-1 0,3 0 0,3 0 0,34 120-1,-37-177-265,-4-15-28,-1 0 1,0 0-1,-1 1 0,0-1 1,1 14-1,-16-25-1265,-10-5 913,0-1-1,1-1 1,0-1-1,1-1 1,0 0-1,-23-15 1,38 21 71,4 2-7,-1 0 0,0-1-1,1 1 1,-1-1 0,1 1-1,-1-1 1,1 0 0,0 0 0,-1 0-1,1 0 1,0 0 0,1-1-1,-1 1 1,-3-5 0,4-10-4224</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55:52.448"/>
    </inkml:context>
    <inkml:brush xml:id="br0">
      <inkml:brushProperty name="width" value="0.05" units="cm"/>
      <inkml:brushProperty name="height" value="0.05" units="cm"/>
      <inkml:brushProperty name="color" value="#E71224"/>
    </inkml:brush>
  </inkml:definitions>
  <inkml:trace contextRef="#ctx0" brushRef="#br0">99 1392 5587,'0'0'11880,"-6"-6"-10720,-17-18-317,22 24-806,1-1-1,-1 0 1,0 1-1,1-1 0,-1 1 1,0-1-1,1 1 1,-1-1-1,0 1 1,1 0-1,-1-1 1,0 1-1,0 0 1,0 0-1,1-1 0,-1 1 1,0 0-1,0 0 1,0 0-1,1 0 1,-1 0-1,0 0 1,0 0-1,0 0 0,1 1 1,-1-1-1,0 0 1,0 0-1,0 1 1,1-1-1,-1 0 1,0 1-1,1-1 0,-1 1 1,0-1-1,1 1 1,-2 0-1,-13 20 354,15-20-329,-5 9-15,1 0-1,1 0 1,0 0 0,0 0 0,1 1 0,-2 17-1,2 67 259,3-60-312,-1-13 55,2 1-1,1 0 1,0-1-1,2 1 1,0-1-1,12 29 1,-13-40-60,1 0 1,0 0 0,1 0-1,0-1 1,0 1-1,1-1 1,1-1 0,0 0-1,0 0 1,0 0-1,1-1 1,1 0 0,17 11-1,-22-16 12,-1-1 0,1 0 0,-1 0 0,1 0 0,-1-1 0,1 0 0,0 1 0,0-2 0,0 1 0,0 0 0,0-1 1,0 0-1,0 0 0,-1-1 0,1 1 0,0-1 0,0 0 0,7-3 0,-6 2-2,-1-1 1,0 0-1,0 0 1,-1-1-1,1 1 1,-1-1-1,0 0 1,1 0-1,-2 0 1,1-1-1,0 1 0,-1-1 1,0 0-1,0 0 1,3-9-1,1-2 31,-2 0-1,0 0 1,0 0-1,-2-1 1,3-26-1,-2-87 111,-5 99-102,1 27-24,1 2-12,-1 1 0,0-1 0,0 0 0,0 0 1,0 1-1,0-1 0,0 0 0,0 0 0,-1 1 0,1-1 0,-1 0 0,1 1 0,-1-1 0,0 0 0,1 1 0,-1-1 0,0 1 0,0-1 0,0 1 0,0 0 0,-1-1 0,1 1 1,-3-2-1,2 27-217,2-18 235,0 1 0,1-1 0,-1 0 0,1 0 0,0 0 0,1 0 0,-1 0 0,1 0 0,0 0 0,4 6 0,-5-9-127,1-1 1,0 0-1,0 1 0,0-1 1,1 0-1,-1 0 1,0 0-1,1 0 0,-1 0 1,1-1-1,0 1 1,0-1-1,-1 0 0,1 0 1,0 0-1,0 0 1,0 0-1,0 0 0,0-1 1,0 0-1,0 1 1,1-1-1,2-1 0,-4 1 81,-1 1 0,1-1 0,0 0-1,-1-1 1,1 1 0,-1 0 0,1 0-1,0-1 1,-1 1 0,1-1 0,-1 1-1,1-1 1,-1 0 0,1 0 0,-1 1 0,1-1-1,-1 0 1,0 0 0,1 0 0,-1-1-1,0 1 1,0 0 0,0 0 0,0-1-1,0 1 1,0 0 0,0-1 0,-1 1-1,1-1 1,0 1 0,-1-1 0,0 0-1,1 1 1,-1-1 0,0 1 0,1-1-1,-1 0 1,0 1 0,0-1 0,-1-2 0,2-6 92,-1 0 1,0 0 0,-1 0 0,0 0 0,-1 1 0,0-1 0,-4-11 0,5 17 54,-1 0 1,0 0 0,0 0 0,0 0 0,0 0 0,-1 1-1,0-1 1,1 1 0,-1-1 0,0 1 0,-1 0 0,1 0-1,-1 1 1,1-1 0,-1 1 0,0-1 0,0 1 0,-7-2-1,10 3-84,0 0-1,-1 1 0,1 0 1,0-1-1,-1 1 0,1 0 0,-1-1 1,1 1-1,0 0 0,-1 0 1,1 0-1,-1 0 0,1 0 0,-1 1 1,1-1-1,0 0 0,-1 1 1,1-1-1,0 1 0,-1-1 0,1 1 1,0-1-1,0 1 0,-1 0 1,0 1-1,0 0-19,1 0 1,-1 0 0,1 1-1,-1-1 1,1 1-1,0-1 1,0 0-1,0 1 1,1 0-1,-1-1 1,0 1 0,1 4-1,-1 8 3,0 0 0,2 0 0,3 27 0,-2-33-14,0 1 0,0 0 0,1-1 0,1 0 0,-1 0 0,2 0 0,-1 0-1,12 16 1,-14-21-59,1 0 0,0-1 0,1 1-1,-1 0 1,1-1 0,-1 0 0,1 0-1,0 0 1,0 0 0,0-1 0,1 1-1,-1-1 1,0 0 0,1 0 0,0-1-1,-1 1 1,1-1 0,0 0 0,7 0 0,-8-1 27,0 0 0,0 0 1,0-1-1,0 0 0,0 0 1,0 0-1,0 0 1,0-1-1,0 1 0,-1-1 1,1 0-1,-1 0 1,1 0-1,-1 0 0,0-1 1,4-3-1,-2 0 19,0 0 0,0 0 0,-1 0 1,1-1-1,-2 0 0,1 1 0,-1-1 0,3-9 0,0-4 116,0-1-1,-2 0 1,0 0 0,-2 0 0,1-33-1,-2 23 223,0 22-167,-1 0-1,0 0 1,0 0-1,0 0 1,-1 0-1,-1 0 1,1 1 0,-1-1-1,-1 0 1,0 1-1,-6-13 1,9 20-162,-1 1 0,1-1 0,-1 1 0,0-1 0,1 1 0,-1 0-1,0 0 1,0-1 0,1 1 0,-1 0 0,0 0 0,1 0 0,-1 0 0,0-1 0,0 1 0,1 0 0,-1 1 0,0-1 0,0 0 0,1 0 0,-2 0 0,-6 1 460,8-1-151,-1-3-270,1 0-1,-1 0 1,0 1-1,0-1 0,0 0 1,0 1-1,0-1 1,0 1-1,-1-1 0,1 1 1,-1 0-1,0-1 1,1 1-1,-5-4 1,5 7-48,0 0 1,1 0 0,-1-1 0,1 1-1,-1 0 1,1 0 0,0 0 0,-1 0-1,1 0 1,0-1 0,0 1 0,-1 0-1,1 0 1,0 0 0,0 0 0,0 0-1,0 0 1,0 0 0,0 0 0,1 0-1,-1 1 1,0 1-3,0 14 13,-1-5 1,1 1 0,1 0 0,-1-1 0,2 1 0,0-1 0,0 1 1,1-1-1,8 19 0,1-5-5,-2-1-15,2 0 0,1-1 1,1-1-1,30 40 0,-42-60-23,0 0 0,1-1 0,-1 0 0,1 1 0,0-1 0,-1 0-1,1 0 1,0 0 0,0-1 0,0 1 0,1-1 0,-1 0 0,0 0-1,0 0 1,1 0 0,-1 0 0,1-1 0,-1 1 0,0-1 0,1 0 0,-1 0-1,6-1 1,-6 0 32,1 0-1,-1-1 0,0 1 1,0-1-1,0 1 1,0-1-1,0 0 1,0 0-1,-1-1 0,1 1 1,-1 0-1,1-1 1,-1 1-1,0-1 1,0 0-1,0 0 0,0 0 1,-1 0-1,1 0 1,-1 0-1,0 0 0,1-4 1,3-10 54,-2 1 0,0-1 0,-1 0 1,0-27-1,-6-68 219,4 109-260,-3-29 146,-1 0-1,-15-57 0,15 74-69,-1 0 1,0 0-1,-1 1 1,-1-1-1,-1 1 0,0 1 1,-17-22-1,9 22 237,16 13-312,0 0-1,-1 0 0,1 0 0,0 0 0,-1 0 1,1 0-1,0 0 0,-1 0 0,1 1 0,0-1 1,-1 0-1,1 0 0,0 0 0,0 0 0,-1 0 0,1 1 1,0-1-1,0 0 0,-1 0 0,1 1 0,0-1 1,0 0-1,0 0 0,-1 1 0,1-1 0,0 0 1,0 0-1,0 1 0,0-1 0,0 0 0,0 1 0,-1 0 1,0 37 99,1-25-83,1 10 10,1-1 1,1 0 0,1 1-1,1-1 1,1-1 0,14 35-1,5 1 49,39 63-1,-57-107-22,1 0-1,1-1 1,10 13-1,-16-22-218,-1 0-1,1 0 0,0 0 1,0-1-1,0 1 1,1-1-1,-1 0 0,0 0 1,1 0-1,-1-1 1,1 1-1,0-1 1,-1 0-1,1 0 0,0 0 1,0 0-1,5 0 1,-9-1-41,1-1 0,0 1 1,-1-1-1,1 1 0,-1-1 1,0 1-1,1-1 1,-1 1-1,1-1 0,-1 1 1,0-1-1,1 0 0,-1 1 1,0-1-1,0 1 1,0-1-1,1 0 0,-1 1 1,0-1-1,0 0 0,0 1 1,0-1-1,0 0 1,0 1-1,0-2 0,0 0-636,0-20-5666</inkml:trace>
  <inkml:trace contextRef="#ctx0" brushRef="#br0" timeOffset="590.91">1177 1281 8708,'0'0'13171,"-3"-3"-12594,2 2-568,1 1-1,-1-1 1,1 1 0,-1-1 0,1 0 0,-1 1 0,1-1 0,0 0 0,-1 1-1,1-1 1,0 0 0,-1 1 0,1-1 0,0 0 0,0 0 0,-1 1 0,1-1 0,0 0-1,0 0 1,0 0 0,0 1 0,0-1 0,0 0 0,1 0 0,-1 0 0,0 1 0,0-1-1,0 0 1,1 1 0,-1-1 0,0 0 0,1 0 0,0 0 0,31-21 820,-9 9-659,1-2 1,30-26 0,-46 35-281,0-1 1,0 0 0,-1-1 0,-1 1 0,1-1 0,-1-1 0,0 1 0,-1-1 0,8-19 0,-11 25-198,-1-1 1,0 1-1,0-1 0,0 0 1,-1 1-1,1-1 0,-1 0 1,0 1-1,0-1 1,0 0-1,-2-6 0,2 9 249,-1-1-1,0 1 0,1 0 0,-1-1 1,0 1-1,0 0 0,0 0 0,0 0 0,0 0 1,0-1-1,0 2 0,0-1 0,-1 0 1,1 0-1,0 0 0,0 0 0,-1 1 1,1-1-1,0 1 0,-1-1 0,1 1 1,-1-1-1,1 1 0,-1 0 0,1 0 0,-1 0 1,1 0-1,-1 0 0,-1 0 0,-15 2 2310,18-2-2217,0 0-1,0 1 1,0-1-1,0 0 1,0 0-1,0 0 1,0 0-1,-1 0 1,1 0-1,0 0 1,0 0-1,0 1 1,0-1-1,0 0 1,0 0-1,0 0 1,0 0-1,0 0 1,0 1-1,0-1 1,0 0-1,0 0 1,0 0 0,0 0-1,0 0 1,0 0-1,0 1 1,0-1-1,0 0 1,0 0-1,0 0 1,0 0-1,0 0 1,0 0-1,0 1 1,0-1-1,0 0 1,1 0-1,-1 0 1,0 0-1,0 0 1,0 0-1,0 0 1,0 0-1,0 1 1,0-1-1,0 0 1,1 0-1,-1 0 1,0 0-1,29 16 1663,-15-9-1757,0 0 169,-1 1 0,1 0 0,20 19-1,-30-24-92,-1 0-1,0 1 1,0-1-1,0 1 1,0-1-1,-1 1 0,1 0 1,-1 0-1,0 0 1,0 0-1,0 1 0,-1-1 1,0 1-1,1-1 1,-2 1-1,1-1 0,0 6 1,-1-7-271,1 1 1,-1 0-1,-1-1 0,1 1 1,0 0-1,-1-1 0,0 1 1,0-1-1,0 1 0,0-1 1,0 1-1,-1-1 0,0 0 1,1 0-1,-1 0 0,0 0 1,-1 0-1,1 0 0,0 0 1,-1-1-1,0 1 0,1-1 1,-1 0-1,0 0 0,0 0 1,-1 0-1,1 0 0,-5 1 1,-8 2-5345</inkml:trace>
  <inkml:trace contextRef="#ctx0" brushRef="#br0" timeOffset="3346.04">1796 656 5619,'0'0'12845,"-7"-5"-11980,-22-15-41,29 20-813,0-1-1,-1 1 0,1 0 0,-1-1 1,1 1-1,-1 0 0,1 0 1,-1-1-1,1 1 0,-1 0 1,1 0-1,-1 0 0,1 0 0,-1-1 1,1 1-1,-1 0 0,1 0 1,-1 0-1,1 0 0,-1 0 1,1 0-1,-1 0 0,0 1 1,1-1-1,-1 0 0,1 0 0,-1 0 1,1 0-1,-1 1 0,1-1 1,-1 0-1,1 1 0,0-1 1,-1 0-1,1 1 0,-1-1 0,1 0 1,0 1-1,-1-1 0,1 1 1,0-1-1,-1 1 0,1-1 1,0 1-1,0-1 0,-1 1 1,1-1-1,0 1 0,0-1 0,0 1 1,0-1-1,0 1 0,0-1 1,0 1-1,0-1 0,0 1 1,0 0-1,0-1 0,0 1 0,0 0 1,0 4 67,-5 22 26,1 0 0,2 1 0,0 0 0,2 0 0,6 45 1,-5-63-97,0 0 1,1 0-1,1 0 1,0 0 0,0 0-1,1-1 1,0 1 0,0-1-1,10 14 1,-11-18-2,1-1 1,-1 0-1,1 0 1,0 0-1,0 0 1,1-1-1,-1 1 0,1-1 1,0 0-1,-1 0 1,1-1-1,1 0 0,-1 0 1,0 0-1,0 0 1,1-1-1,-1 0 0,1 0 1,6 0-1,-5 0 18,1-1 0,-1 0-1,0 0 1,0-1-1,0 0 1,0 0 0,-1-1-1,1 0 1,0 0 0,0-1-1,-1 0 1,12-6 0,-14 6-12,0-1 0,0 1 0,0-1 0,-1 0 0,1 0 1,-1 0-1,0 0 0,0 0 0,0-1 0,-1 1 1,0-1-1,0 0 0,0 0 0,0 0 0,-1 0 1,1 0-1,-2 0 0,2-8 0,1-27 187,-2 1 0,-4-43 0,-4 31 139,7 51-261,4 1-115,0 1 1,0 0 0,-1 0 0,1 1 0,0-1 0,-1 1-1,0 0 1,1 0 0,-1 0 0,3 4 0,-4-5 33,8 9 30,-9-9-119,1 0 0,-1 0-1,1 1 1,0-1-1,0 0 1,0-1 0,0 1-1,1 0 1,-1-1 0,0 1-1,1-1 1,3 2 0,-6-3 172,-5-11 136,2 8-200,0 0 1,0 0 0,0 1-1,0-1 1,-1 1 0,0 0-1,1 0 1,-1 0 0,0 0-1,0 1 1,0-1 0,0 1 0,0 0-1,0 1 1,0-1 0,0 0-1,0 1 1,0 0 0,-8 1-1,10-1-16,1 1-1,-1-1 1,0 1 0,1 0-1,-1 0 1,1-1-1,-1 1 1,1 0-1,-1 0 1,1 0 0,-1 1-1,1-1 1,0 0-1,0 0 1,0 1-1,0-1 1,0 1 0,0-1-1,0 1 1,0-1-1,0 1 1,1 0 0,-1-1-1,1 1 1,-1 0-1,1 0 1,0-1-1,-1 1 1,1 2 0,-2 8-11,1 1 0,-1 22 0,2-14-13,-1-12 26,1 0 0,0 0 1,1 0-1,0 0 1,3 15-1,-3-22-1,0 1-1,0-1 0,0 1 0,0-1 1,1 0-1,-1 1 0,1-1 1,-1 0-1,1 0 0,0 0 0,0-1 1,0 1-1,0 0 0,0-1 0,0 1 1,0-1-1,1 1 0,-1-1 1,1 0-1,-1 0 0,0 0 0,1-1 1,0 1-1,3 0 0,0 0 7,-1 1 1,1-2-1,0 1 0,-1-1 1,1 0-1,0 0 0,-1 0 0,1-1 1,0 0-1,-1 0 0,8-3 0,-10 3 8,1-1 0,-1 0 0,0 0 0,0 0 0,0-1 0,0 1 0,-1-1 0,1 1 0,-1-1 0,1 0 0,-1 0 0,0 0-1,0 0 1,0-1 0,-1 1 0,1 0 0,-1-1 0,2-4 0,-1 0 134,0 0 0,0 0 0,-1 0 0,0 0 0,0 0 0,-1-11-1,0 15-28,-1 0-1,1 0 0,-1 0 0,1 0 1,-1 0-1,-1 0 0,1 0 0,0 0 0,-1 1 1,0-1-1,0 1 0,0-1 0,0 1 0,-4-4 1,6 6-19,-1 1-99,1 1 0,-1 0-1,0-1 1,1 1 0,-1-1 0,1 1-1,-1 0 1,1-1 0,0 1 0,-1 0-1,1-1 1,-1 1 0,1 0 0,0 0-1,0-1 1,0 1 0,-1 0 0,1 0 0,0 0-1,0 1 1,-3 22-41,3-21 36,-1 5-47,0-1 1,1 1-1,0-1 1,0 1-1,1 0 1,0-1-1,0 1 1,4 11-1,-4-17 30,1 1-1,-1-1 1,0 0-1,1 0 1,-1 1-1,1-1 1,0 0-1,0 0 1,-1-1-1,1 1 1,0 0-1,1-1 1,-1 1-1,0-1 1,0 0-1,1 1 1,-1-1-1,1 0 1,-1-1-1,1 1 1,-1 0 0,1-1-1,-1 1 1,1-1-1,0 0 1,-1 0-1,5 0 1,-4 0-26,0 0 0,0 0 0,0 0 0,0 0 0,0-1 0,0 1 0,0-1 0,0 0 0,0 0 0,0 0 0,0 0 0,-1 0 0,1-1 0,0 1 0,4-4 0,-4 1 33,-1 1 0,1-1 1,-1 0-1,1 0 0,-1 0 1,0 0-1,0 0 1,-1 0-1,1-1 0,0-5 1,3-14 105,-1 0 0,-1 0 0,-1-1 0,-1 1 0,-1-1-1,-5-32 1,3 46 61,-1 1-1,0 0 0,-1 0 0,0 1 1,-1-1-1,0 1 0,0 0 0,-1 0 0,0 1 1,-1-1-1,1 2 0,-2-1 0,-13-11 0,13 1 93,7 16-392,1 15-35,0-9 161,0 6 28,2 1 1,-1 0-1,1-1 0,1 1 0,0-1 0,0 0 1,1 0-1,0 0 0,1-1 0,0 1 0,6 8 1,12 15 47,44 47 0,-40-49-21,-19-21-36,-6-7-6,0 0 1,0 0-1,1 0 0,-1 0 1,1 0-1,0-1 0,0 1 0,0-1 1,0 0-1,0 1 0,0-2 0,0 1 1,1 0-1,-1 0 0,1-1 1,3 1-1,-6-2 28,-1 0 0,1 0 1,-1 0-1,0 0 0,1-1 0,-1 1 1,0 0-1,1 0 0,-1 0 0,0-1 1,1 1-1,-1 0 0,0 0 0,0-1 1,1 1-1,-1 0 0,0-1 0,0 1 1,1 0-1,-1-1 0,0 1 0,0 0 1,0-1-1,0 1 0,0 0 0,0-1 1,1 1-1,-1-1 0,2-5-1008</inkml:trace>
  <inkml:trace contextRef="#ctx0" brushRef="#br0" timeOffset="3594.39">2742 621 2161,'0'0'21178,"-10"-10"-21226,22 33 224,-1 1-176,-2 3 0,3-5 160,-7-1-368,1-4 192,-4-2-1825,-2-6-1489</inkml:trace>
  <inkml:trace contextRef="#ctx0" brushRef="#br0" timeOffset="4293.78">2906 280 10901,'0'0'12787,"-1"11"-11877,4 11-796,1-1 0,1 0 0,2 0 0,16 38 1,-4-9 80,-14-34-196,-1-3 26,1 0 0,0 0 0,0 0 0,1-1 0,1 0 0,0 0 1,10 13-1,-17-25-21,1 0 0,-1 0 0,0-1 0,0 1 0,1 0 0,-1 0 0,0 0 0,0 0 0,1 0 0,-1 0 0,0-1 0,0 1 0,0 0 0,1 0 0,-1 0 0,0-1 0,0 1 0,0 0 0,0 0 0,0 0 0,1-1 0,-1 1 0,0 0 0,0 0 0,0-1 0,0 1 0,0 0 0,0 0 0,0-1 0,0 1 0,0 0 0,0-1 0,0 1 1,0 0-1,0 0 0,0-1 0,0 1 0,0 0 0,0 0 0,0-1 0,0 1 0,-1 0 0,1 0 0,1-21 28,-1 18-7,-1-10-15,0 0 0,-1 0 0,0 0-1,-1 0 1,-1 1 0,0-1-1,-6-14 1,-48-83-71,23 47 125,21 36-64,-4-6 42,2-1-1,-20-58 1,35 89-53,0 0-1,0 0 1,0 0 0,0 0 0,1-1-1,-1 1 1,1 0 0,0 0 0,0 0-1,0 0 1,1-1 0,-1 1 0,2-4-1,-1 5 4,0 1 1,0 0-1,1-1 0,-1 1 0,0 0 0,1 0 0,-1 0 0,1 0 0,-1 0 0,1 0 1,-1 1-1,1-1 0,0 0 0,-1 1 0,1-1 0,0 1 0,-1 0 0,1 0 0,0-1 1,0 1-1,-1 0 0,1 0 0,0 1 0,1-1 0,5 0 3,-1 1 0,0 0 0,1 0 0,-1 0 0,0 1 0,0 0 0,0 1 0,0-1 0,0 1 0,-1 1 0,1-1 0,-1 1 0,0 0 0,0 1 0,0-1-1,-1 1 1,0 0 0,0 1 0,0-1 0,0 1 0,4 8 0,-2-3-8,0 1-1,-2 0 0,1 0 1,-1 0-1,-1 1 0,0-1 1,-1 1-1,-1 0 0,0 0 1,0 1-1,-1 14 0,-1-19-64,0 1 0,-1-1 0,0 1 1,-1-1-1,-4 18 0,4-24 27,1 1 0,-1 0 0,0 0 0,0-1 1,0 1-1,0-1 0,-1 0 0,1 0 0,-1 1 1,0-2-1,0 1 0,0 0 0,0-1 0,-1 1 1,1-1-1,-5 2 0,8-3 398,2-2-297,1 0 0,0 0 0,0 0 0,0 1 0,0 0 0,0-1 0,0 1 0,0 0 0,3 1 0,-4-1-6,9 1-2,-1 0 0,1 1 0,-1 1 1,0 0-1,0 0 0,0 1 0,0 0 0,0 1 0,-1 0 0,0 0 0,10 9 0,42 20-965,-54-31 255,0 0 0,1 0 0,-1-1 1,1 0-1,0-1 0,15 2 0,-2-3-3665,-1 0-3059</inkml:trace>
  <inkml:trace contextRef="#ctx0" brushRef="#br0" timeOffset="5300.32">3385 276 4066,'0'0'16688,"-11"-9"-15971,-38-26-370,49 34-333,-1 1 0,0-1 0,1 1 0,-1-1-1,0 1 1,0 0 0,1-1 0,-1 1 0,0 0 0,0 0 0,0 0 0,0 0-1,1-1 1,-1 1 0,0 0 0,0 0 0,0 0 0,0 1 0,1-1 0,-1 0 0,0 0-1,0 0 1,0 1 0,1-1 0,-1 0 0,0 1 0,0-1 0,1 1 0,-1-1-1,0 1 1,1-1 0,-1 1 0,0-1 0,1 1 0,-1-1 0,0 2 0,-11 24 131,11-21-54,-3 8-68,1 0 1,0 0 0,1 0-1,1 0 1,0 1 0,0-1-1,3 23 1,-1-33-31,-1 0 1,1 1-1,0-1 0,1 1 1,-1-1-1,0 0 1,1 0-1,0 0 0,-1 0 1,1 0-1,1 0 0,-1 0 1,0-1-1,1 1 0,-1-1 1,1 0-1,0 1 0,-1-1 1,1 0-1,0-1 0,0 1 1,1 0-1,4 1 1,-2-1-141,-1 0 0,1 0 0,0-1 0,0 1 0,0-1 0,0 0 0,0-1 0,0 0 0,0 0 0,0 0 0,0-1 0,0 0 0,8-1 0,-12 1 147,0-1 0,0 1 0,-1 0 0,1-1 0,0 1 0,0-1 0,-1 1 0,1-1 0,-1 0 0,0 0-1,1 0 1,-1 0 0,0 0 0,0 0 0,0 0 0,0 0 0,0 0 0,-1 0 0,1 0 0,-1-1 0,1 1 0,-1 0 0,0 0 0,0-4 0,1-6 271,-1 0 1,-1 0 0,-2-15 0,2 20-71,-1 1 0,0 0 0,-1 0 1,1 0-1,-1 0 0,-5-8 0,6 11-46,0 0-1,-1-1 0,1 1 1,-1 0-1,1 0 0,-1 0 0,0 1 1,0-1-1,0 1 0,0-1 1,-7-2-1,10 5-152,0 0 1,-1 0-1,1 0 0,0 0 0,-1 0 1,1 0-1,0 0 0,-1 0 0,1 0 1,0 0-1,-1 0 0,1 0 1,0 0-1,-1 0 0,1 1 0,0-1 1,0 0-1,-1 0 0,1 0 0,0 1 1,0-1-1,-1 0 0,1 0 0,0 1 1,0-1-1,0 0 0,-1 0 1,1 1-1,0-1 0,0 0 0,0 1 1,0-1-1,0 0 0,0 0 0,0 1 1,0-1-1,0 0 0,0 1 0,0-1 1,0 0-1,0 1 0,0-1 0,0 1 1,0 19-134,0-15 165,1 1-49,0 0-1,0 1 1,0-1 0,1 1 0,0-1-1,0 0 1,1 0 0,0 0 0,0 0-1,0-1 1,1 1 0,0-1 0,0 0-1,0 0 1,0 0 0,1-1 0,0 1-1,8 5 1,-8-6-396,0-1-1,1 0 1,-1 0-1,1 0 0,-1 0 1,1-1-1,0 0 1,0 0-1,0-1 1,0 1-1,0-1 0,8 0 1,-13-1 392,0 0 0,0-1 0,0 1 1,0 0-1,0 0 0,0-1 0,0 1 0,0-1 0,0 1 1,0-1-1,0 1 0,0-1 0,0 1 0,0-1 1,-1 0-1,1 0 0,0 1 0,0-1 0,-1 0 0,1 0 1,0 0-1,0-1 0,10-30-38,-4-33 1353,-6 37-222,-1-76 3934,5 127-5092,2 1 0,0-1 0,1 0-1,2 0 1,0-1 0,21 33 0,-30-53-3,1 0 0,0 0 0,-1 0 0,1 0 0,0 0 0,0 0 0,0-1 0,0 1 1,0-1-1,1 1 0,-1-1 0,0 0 0,1 0 0,-1 0 0,0 0 0,1 0 0,0-1 0,-1 1 0,1-1 1,3 1-1,-4-1 53,0 0 0,0-1 0,0 1 0,0 0 0,-1-1 1,1 0-1,0 1 0,0-1 0,-1 0 0,1 0 0,0 0 0,-1 0 1,1 0-1,-1 0 0,1 0 0,-1 0 0,0-1 0,1 1 1,-1 0-1,0-1 0,0 1 0,0-1 0,0 0 0,0 1 0,0-1 1,-1 0-1,1 1 0,0-3 0,4-19 234,-2 1-1,0-1 1,-1 0-1,-1 0 1,-4-32 0,2-1 1022,0 40-353,0 17-282,0 28-453,1-20-143,2 0 1,0 0-1,0 0 1,0 0 0,1 0-1,0 0 1,1-1-1,0 1 1,1-1-1,6 10 1,-8-13-104,0-1-1,1 1 1,-1-1 0,1 0 0,0 0 0,0 0-1,1 0 1,-1-1 0,1 1 0,-1-1 0,1 0-1,0-1 1,0 1 0,1-1 0,-1 0 0,0 0-1,1-1 1,5 1 0,-7-1 15,0-1 0,1 0 1,-1 0-1,0 0 0,0 0 0,0-1 1,1 0-1,-1 0 0,0 0 0,0 0 0,0-1 1,0 1-1,-1-1 0,1 0 0,4-3 1,-4 1 72,0 0 0,0 0 0,0 0 0,-1-1 0,1 1 0,-1-1 0,0 0 0,-1 0 0,1 0 0,3-11 0,-2 3 110,0-1-1,-1 0 0,-1 0 0,0 0 0,0 0 0,-2 0 0,-1-25 1,1 32-25,-1 1 0,0-1 1,0 1-1,0-1 0,-1 1 0,0-1 1,0 1-1,-1 0 0,1 0 1,-1 0-1,-1 1 0,1-1 1,-1 1-1,0-1 0,0 1 1,-1 0-1,1 1 0,-10-8 1,12 11-105,0-1 0,0 1 0,-1 0 0,1 0 1,-1 0-1,1 0 0,-1 0 0,1 0 0,-1 1 1,0-1-1,1 1 0,-1 0 0,0 0 0,1 0 1,-1 0-1,1 0 0,-1 1 0,0-1 0,1 1 1,-4 1-1,1 0-347,1 0 0,0 0 0,0 1 0,0-1 0,1 1 0,-1 0 0,0 0 0,1 1 0,0-1 0,-5 7 0,-17 23-4079</inkml:trace>
  <inkml:trace contextRef="#ctx0" brushRef="#br0" timeOffset="5984.31">1972 1328 6163,'0'0'11578,"-13"-6"-8795,13 5-2671,1-1 0,-1 1 0,0 0 0,1-1 0,-1 1-1,1 0 1,0-1 0,-1 1 0,1 0 0,0 0 0,-1 0 0,1-1 0,0 1 0,0 0 0,0 0 0,0 0-1,0 1 1,1-1 0,0-1 0,29-16 275,-19 12-77,133-69 507,89-53-458,-230 125-362,30-21 116,-32 23-130,0-1 0,-1 1 1,0 0-1,1-1 1,-1 0-1,0 1 0,0-1 1,1 1-1,-1-1 0,0 0 1,-1 0-1,1 0 0,0 0 1,-1 1-1,1-1 1,0-4-1,-22 9-4145,9 5 406,4 0-2639</inkml:trace>
  <inkml:trace contextRef="#ctx0" brushRef="#br0" timeOffset="6606.54">3254 871 2321,'0'0'13606,"-12"-1"-11877,-33-4-315,44 6-1286,0-1 0,1 0 0,-1 0 0,0 0 0,1 0 0,-1-1 0,1 1 0,-1 0 0,0 0-1,1 0 1,-1 0 0,1-1 0,-1 1 0,0 0 0,1-1 0,-1 1 0,1 0 0,-1-1 0,1 1 0,-1 0 0,1-1 0,0 1 0,-1-1 0,1 1 0,-1-1-1,1 1 1,0-1 0,0 0 0,-1 1 0,1-1 0,0 1 0,0-1 0,-1-1 0,7-10 735,-2 8-791,0 1 0,0 0 0,1 0 0,0 1-1,-1-1 1,11-3 0,2-1-25,227-93 324,-41 19-144,-153 58 50,89-56 0,-136 77-204,0 1 22,-1-1 1,1 0-1,-1 1 0,1-1 0,-1 0 0,0-1 0,0 1 0,0 0 1,2-3-1,-4 4 236,-8 2-625,0 1 32,0 0 1,0 0-1,0 1 0,1 0 1,-1 0-1,1 0 0,0 1 1,-12 8-1,-30 14-5752,21-17-995</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56:04.056"/>
    </inkml:context>
    <inkml:brush xml:id="br0">
      <inkml:brushProperty name="width" value="0.05" units="cm"/>
      <inkml:brushProperty name="height" value="0.05" units="cm"/>
      <inkml:brushProperty name="color" value="#E71224"/>
    </inkml:brush>
  </inkml:definitions>
  <inkml:trace contextRef="#ctx0" brushRef="#br0">1382 2175 3121,'0'0'1361,"-36"30"-2898,40-26 977,4-2-432,3-2-113,-4 0 817</inkml:trace>
  <inkml:trace contextRef="#ctx0" brushRef="#br0" timeOffset="234.2">1382 2175 3394</inkml:trace>
  <inkml:trace contextRef="#ctx0" brushRef="#br0" timeOffset="514.02">1382 2175 3394,'64'-19'3591,"-63"19"-3339,0 0 1,0-1 0,0 1-1,0 0 1,-1-1 0,1 1-1,0-1 1,0 1 0,-1-1-1,1 0 1,0 1 0,-1-1-1,1 0 1,-1 1 0,1-1-1,-1 0 1,1 0 0,-1 1-1,1-1 1,-1 0 0,0 0-1,1 0 1,-1 0 0,0 1-1,0-1 1,0 0 0,1 0-1,-1 0 1,0 0 0,0 0-1,-1 0 1,1 0 0,0 0-1,0 0 1,0 1 0,-2-8 6116,2 25-5862,1 1-408,1-1 1,0 0-1,1 0 0,1 0 0,1 0 1,0-1-1,1 0 0,13 25 0,10 12 409,41 55-1,-13-21-206,-44-65-253,-2-3 6,1 0 0,1-1 0,23 27 0,-36-45-14,-4-1-265,0 1 1,1-1-1,-1 0 0,0-1 0,1 1 0,-1-1 0,1 1 0,-1-1 0,1 0 1,0 0-1,-5-5 0,-33-29-3997,13 3-2248,5-6-4201</inkml:trace>
  <inkml:trace contextRef="#ctx0" brushRef="#br0" timeOffset="967.71">1463 2194 6771,'0'0'10381,"-6"-4"-9218,-18-14-251,18 14 502,-8 5-394,3 6-909,0-1 0,1 2 0,-1-1 0,2 2 0,-1-1 0,1 1 1,-14 19-1,6-9-48,8-11 51,9-12 243,13-17 298,27-31-382,2 3 0,52-48 0,-92 96-267,-1 0-1,1 0 1,-1-1 0,1 1 0,0 0-1,-1 0 1,1 1 0,0-1-1,0 0 1,0 0 0,0 1 0,0-1-1,0 1 1,0 0 0,0 0 0,0 0-1,0 0 1,0 0 0,0 0 0,0 0-1,0 0 1,-1 1 0,1-1-1,0 1 1,0-1 0,0 1 0,0 0-1,0 0 1,-1 0 0,1 0 0,0 0-1,2 2 1,5 5-18,1 1 1,-1 0-1,0 0 0,9 13 1,1 1 85,-11-15-192,0 1 0,1-2 0,0 1 0,1-1 1,11 6-1,-16-10-441,0-1 1,1 1-1,-1-1 1,1 0-1,-1-1 1,1 0-1,8 1 1,22-1-4431</inkml:trace>
  <inkml:trace contextRef="#ctx0" brushRef="#br0" timeOffset="1672.61">2974 1630 3762,'0'0'16172,"0"-7"-14632,3-21-398,-3 21 165,1 8-1295,0-1 0,0 1 0,-1 0 0,1-1 0,0 1 0,-1 0 0,1-1 0,-1 1 0,1 0 0,-1 0 0,0 0 0,1-1 0,-1 1 0,0 0 0,1 0 0,-1 0 0,0 2 0,2 1 52,24 49 527,58 88 0,7 13-330,-88-148-413,8 15 494,-10-20-433,-1 0 1,0-1-1,1 1 0,-1 0 1,0 0-1,0-1 1,1 1-1,-1 0 0,0 0 1,0 0-1,0-1 1,0 1-1,0 0 0,0 0 1,0-1-1,0 1 1,-1 0-1,1 0 0,0-1 1,0 1-1,-1 0 1,1 0-1,-1 0 1,0-1-184,0 0 1,1 0 0,-1 0 0,0 0 0,0 0 0,0 0 0,0 0-1,0-1 1,1 1 0,-1 0 0,0-1 0,0 1 0,0 0 0,1-1-1,-1 1 1,0-1 0,0 1 0,1-1 0,-1 1 0,1-1 0,-1 0 0,0 1-1,1-1 1,-1 0 0,1 0 0,-1 1 0,1-1 0,-1-1 0,-10-19-5816</inkml:trace>
  <inkml:trace contextRef="#ctx0" brushRef="#br0" timeOffset="2119.43">2966 1633 6067,'0'0'13067,"-5"-3"-12256,3 1-780,1 1-18,1 1 1,-1-1-1,0 0 0,0 1 1,0-1-1,0 0 1,0 1-1,0-1 1,0 1-1,0 0 1,0-1-1,0 1 1,0 0-1,-2-1 1,2 2 9,0-1 0,0 1 1,0 0-1,0 0 1,0-1-1,1 1 0,-1 0 1,0 0-1,0 0 0,1 0 1,-1-1-1,1 1 1,-1 0-1,1 0 0,-1 0 1,1 0-1,0 1 1,-1-1-1,1 0 0,0 0 1,0 2-1,-8 18 478,0 1 0,-22 38 1,3-5-258,21-49 89,4-17 7,1-14-72,2 14-234,1 1-1,0-1 1,0 1-1,1-1 1,0 1-1,1 0 1,0 0-1,8-12 1,-1 4 61,0 1 1,1 0-1,19-22 0,-29 37-89,0 1 0,0-1 0,-1 1 0,1 0-1,0 0 1,0 0 0,0 0 0,0 0 0,0 0-1,1 0 1,-1 1 0,0-1 0,0 1-1,0-1 1,1 1 0,-1 0 0,0 0 0,0 0-1,1 0 1,-1 0 0,0 1 0,0-1 0,1 1-1,-1-1 1,0 1 0,0 0 0,0 0 0,0 0-1,0 0 1,0 0 0,2 2 0,6 3 10,-2 1 0,1-1 1,-1 2-1,15 15 0,-19-18-66,33 30-3281,-35-33 2896,1-1 0,-1 1 0,1-1 0,0 0-1,0 0 1,-1 0 0,1 0 0,0 0 0,0 0 0,0-1-1,0 1 1,0-1 0,0 0 0,4 0 0,6-2-9570</inkml:trace>
  <inkml:trace contextRef="#ctx0" brushRef="#br0" timeOffset="2333.5">3425 1391 15383,'0'0'9316,"0"-8"-9364,0 18 48,-7 7-832,-10-4-1601,-6-4-3090</inkml:trace>
  <inkml:trace contextRef="#ctx0" brushRef="#br0" timeOffset="-32002.29">784 1663 4722,'0'0'11480,"1"-4"-10629,3-15-61,-3 4 4847,-2 15-5663,0-1-1,1 1 1,-1-1 0,1 1 0,-1 0 0,0-1 0,1 1 0,-1 0 0,0 0 0,1-1 0,-1 1 0,0 0 0,1 0 0,-1 0 0,0 0 0,1 0 0,-1 0 0,0 0 0,1 0 0,-1 0 0,0 0 0,0 1 0,-8-1 382,-3 1-352,0 0 0,1 0-1,-1 1 1,1 0 0,-1 1-1,1 1 1,0 0 0,0 0-1,1 1 1,-1 0 0,1 1 0,0 1-1,1-1 1,-1 1 0,1 1-1,1 0 1,-1 0 0,1 0-1,1 1 1,-10 14 0,15-20-7,1-1 0,-1 1 0,1 0 1,-1-1-1,1 1 0,0 0 0,0 0 1,0 0-1,0 0 0,1 0 0,-1 0 1,1 0-1,0 1 0,0-1 0,0 0 0,0 0 1,0 0-1,1 0 0,-1 0 0,2 4 1,0-4-1,0 0 0,0 1 0,0-1 0,0 0 0,0 0 0,1-1 1,-1 1-1,1 0 0,0-1 0,0 0 0,0 1 0,0-1 0,0 0 0,1-1 0,6 4 1,116 38 71,-99-36-43,0 2 0,0 0 0,-1 2 0,0 0 0,-1 2-1,33 22 1,-55-33-30,-1 0 0,0 0 0,1 0-1,-1 0 1,0 1 0,0-1 0,0 0-1,0 1 1,0 0 0,-1-1 0,1 1-1,-1 0 1,0 0 0,0 0 0,0 0 0,0 0-1,0 0 1,0 0 0,-1 0 0,0 0-1,0 0 1,0 0 0,0 0 0,0 1-1,0-1 1,-1 0 0,1 0 0,-1 0-1,0 0 1,0 0 0,0 0 0,-1 0-1,1-1 1,-1 1 0,1 0 0,-1-1-1,0 1 1,0-1 0,0 1 0,0-1-1,0 0 1,-1 0 0,-4 3 0,-11 6 24,0-1 1,-1-1 0,-1 0-1,0-1 1,0-2 0,0 0-1,-1-1 1,-28 3 0,-22-1-535,-86-3 1,174-8-5332,-7-2 797</inkml:trace>
  <inkml:trace contextRef="#ctx0" brushRef="#br0" timeOffset="-31332.39">498 1472 4834,'0'0'12539,"4"-3"-11877,-3 2-635,16-7 422,-16 9-413,0-1 0,0 1 0,0-1 0,0 1 0,0-1 0,-1 1 0,1-1 0,0 1 0,0 0 0,-1-1 0,1 1 0,0 0 0,-1 0 0,1-1 0,-1 1 0,1 0 0,-1 0 0,1 0 0,-1 0-1,0 0 1,1 0 0,-1 0 0,0 0 0,0 0 0,0 1 0,29 119 2739,14 44-1222,150 277 321,-130-311-1201,-54-116-373,-8-24 691,-11-27-1607,7 31-229,1 0 0,0 0-1,1 0 1,-1 0-1,1 0 1,0-1-1,0 1 1,1-11 0,0-13-5513</inkml:trace>
  <inkml:trace contextRef="#ctx0" brushRef="#br0" timeOffset="-30570.44">1011 1500 4562,'0'0'14321,"0"-4"-13093,1 5-847,38 193 1823,-37-187-2172,9 28 171,29 60 0,-36-87-175,0 1 0,1-1 0,0 0 0,0-1 0,1 1 0,0-1 0,1 0 0,-1-1 0,1 0 1,1 0-1,-1 0 0,14 7 0,-15-10-13,0-1 0,1 0 0,-1 0 0,1 0 0,0-1 0,-1 0 1,1-1-1,0 1 0,0-1 0,0 0 0,-1-1 0,1 0 0,0 0 0,-1 0 1,1-1-1,-1 0 0,1 0 0,-1-1 0,0 0 0,0 0 0,0 0 0,0-1 0,0 0 1,-1 0-1,0 0 0,0-1 0,0 1 0,0-1 0,-1-1 0,0 1 0,0 0 1,0-1-1,-1 0 0,1 0 0,3-11 0,-2 0 39,0 1-1,-2-1 1,0 0 0,0 0 0,-1-21-1,-6-84 335,3 102-361,-2 1 0,0 1 1,-7-22-1,8 33-20,0 0 1,-1 1 0,0-1-1,0 0 1,0 1-1,-1 0 1,0 0-1,0 0 1,0 0 0,-1 1-1,-7-7 1,5 9-939</inkml:trace>
  <inkml:trace contextRef="#ctx0" brushRef="#br0" timeOffset="-29438.54">2024 1011 1105,'0'0'15289,"0"-6"-14115,0-17-203,-1 23-925,1-1-1,0 1 0,-1-1 1,1 1-1,-1-1 0,1 1 1,-1 0-1,1-1 1,-1 1-1,1-1 0,-1 1 1,1 0-1,-1 0 0,0-1 1,1 1-1,-1 0 1,1 0-1,-1 0 0,0-1 1,1 1-1,-1 0 0,1 0 1,-1 0-1,0 0 0,1 0 1,-1 0-1,0 1 1,1-1-1,-1 0 0,0 0 1,0 1-1,-1-1 155,-6 1-67,0 0 0,0 0 1,0 1-1,0 1 0,0-1 0,1 1 1,-1 1-1,1-1 0,0 1 1,0 0-1,0 1 0,0 0 1,1 0-1,0 0 0,0 1 1,-9 10-1,7-7-86,0 1-1,1-1 1,0 1 0,1 0-1,0 1 1,1 0 0,0-1-1,1 2 1,0-1 0,-5 23 0,8-27-53,0 0 1,1 0-1,-1 0 1,2 12-1,0-17 12,-1-1-1,0 1 0,1 0 0,0 0 1,-1 0-1,1-1 0,0 1 0,0 0 0,0-1 1,0 1-1,0-1 0,0 1 0,0-1 1,0 0-1,1 1 0,-1-1 0,1 0 1,-1 0-1,1 0 0,-1 0 0,3 1 1,19 7 101,0-1 1,1-1-1,0-1 1,26 3-1,38 10 105,-36-6-174,-1 2-1,-1 3 0,78 38 1,-122-52-40,-1-1 0,1 1 0,-1 0 1,0 1-1,0-1 0,0 1 0,-1 0 0,0 0 1,0 1-1,0-1 0,5 10 0,-8-12 0,0 0 0,1 0 0,-1 0 0,-1 1 0,1-1 0,0 0 0,-1 0 0,1 0 0,-1 1 0,0-1 0,0 0 0,-1 0 0,1 0 0,-1 1 0,1-1-1,-1 0 1,0 0 0,0 0 0,0 0 0,-1 0 0,1 0 0,-1 0 0,1 0 0,-1-1 0,-3 5 0,-3 1 11,-1 0 0,1-1 1,-1 0-1,0 0 0,-1-1 0,0 0 1,0-1-1,0 0 0,-1 0 0,1-1 1,-1-1-1,-13 3 0,-4 0 5,-1-1 0,0-2 0,-45 0 0,70-3-117,-1-1 1,1 1-1,-1-1 0,1-1 1,0 1-1,0 0 1,0-1-1,0 0 0,0 0 1,0 0-1,0-1 0,0 1 1,1-1-1,-1 0 1,1 0-1,0 0 0,0 0 1,0-1-1,0 1 0,-3-7 1,-20-38-3645,8 2-3776,7 11-2951</inkml:trace>
  <inkml:trace contextRef="#ctx0" brushRef="#br0" timeOffset="-29051.61">1914 881 9476,'0'0'15351,"0"-4"-14966,0 4-384,0-4 68,1 6 72,4 104 1438,17 3-520,50 154 1,65 97 156,-52-192-833,-34-71-129,-85-140-4936,28 30 3476,0 1 0,1-1 0,1 0 1,-5-22-1,-2-24-5387</inkml:trace>
  <inkml:trace contextRef="#ctx0" brushRef="#br0" timeOffset="-28272.47">2453 762 7059,'0'0'11072,"-8"-4"-9925,-22-12-448,28 15-566,1-1 0,0 1 1,0 0-1,0 0 0,1-1 0,-1 1 0,0 0 0,0-1 1,1 1-1,-1-1 0,0 1 0,1-1 0,0 1 0,-1-1 1,1 1-1,0-1 0,0 1 0,0-1 0,0 0 0,0 1 1,0-1-1,0 1 0,1-1 0,0-2 0,0-3 4,-2 5-122,1-1 1,0 1 0,1-1 0,-1 1 0,0-1-1,1 1 1,0-1 0,-1 1 0,1-1-1,0 1 1,0 0 0,0 0 0,1-1-1,-1 1 1,0 0 0,1 0 0,0 0 0,-1 0-1,1 1 1,0-1 0,0 0 0,0 1-1,0-1 1,0 1 0,0 0 0,0-1-1,1 1 1,-1 0 0,0 0 0,1 1-1,-1-1 1,5 0 0,0-1-10,-1 0 0,0 1 0,1 0 0,-1 0 0,1 0 0,-1 1 0,1 0 0,-1 1-1,1-1 1,10 3 0,-13-2-2,0 1 0,0-1 1,0 1-1,-1 0 0,1 0 0,-1 0 0,1 1 0,-1-1 0,0 1 0,0-1 0,0 1 0,0 0 0,0 0 0,-1 1 0,1-1 1,-1 1-1,3 6 0,1 3-12,-1 0 1,-1 0-1,0 1 1,0 0 0,-2-1-1,2 23 1,-2-10 4,-2-1 1,-5 44 0,4-59 21,-1 0 0,0 0 0,0 0 0,-1-1 0,0 1 0,-1-1-1,0 0 1,-1 0 0,1 0 0,-9 10 1510,12-20-1494,1 1-1,0-1 1,0 0-1,0 0 1,0 1 0,0-1-1,0 0 1,0 0-1,0 1 1,0-1-1,1 0 1,-1 0 0,0 1-1,0-1 1,1 0-1,-1 0 1,0 1 0,1-1-1,-1 1 1,1-1-1,-1 0 1,1 1-1,-1-1 1,1 1 0,-1-1-1,1 1 1,0-1-1,-1 1 1,1-1-1,0 1 1,-1 0 0,1-1-1,0 1 1,0 0-1,0-1 1,28-8 22,-15 8-56,0 0 0,0 1 0,0 1 0,0 0 1,-1 1-1,1 1 0,0 0 0,-1 0 0,0 2 0,0 0 0,0 0 0,0 1 0,-1 0 0,0 1 0,0 1 1,-1 0-1,0 0 0,-1 1 0,1 1 0,-2 0 0,17 21 0,-23-27-4,0 1 0,0-1-1,-1 1 1,1 0 0,-1 0 0,0 0 0,-1 0-1,1 0 1,-1 0 0,0 1 0,0-1 0,-1 11-1,0-13 1,0 0-1,0 0 0,0 0 0,-1-1 1,0 1-1,1 0 0,-1 0 0,0 0 0,0-1 1,-1 1-1,1 0 0,-1-1 0,1 0 1,-1 1-1,0-1 0,0 0 0,0 1 0,0-1 1,0 0-1,0-1 0,0 1 0,-1 0 1,1-1-1,-5 3 0,-8 2 24,0-1 1,0 0-1,0-1 1,-1-1-1,-28 2 1,-83-2 139,82-3-104,44 0-403,11 0-3823,8 0-1803,3 1-4712</inkml:trace>
  <inkml:trace contextRef="#ctx0" brushRef="#br0" timeOffset="-26361.49">528 2644 4802,'0'0'10650,"-8"-3"-9529,-6 0 85,0 0 1,0 1 0,-21-1 898,46-2-1499,47-24-193,92-31 0,-90 39-258,101-53 0,-142 60-133,-32 15-71,-36 14-49,-58 24 24,46-19 6,1 4 0,1 1-1,-73 45 1,88-40-15,58-30-10,94-48 566,-30 11-258,286-101 284,-515 199-183,44-16-218,57-22-63,11-5-77,69-37 94,-5 5-258,43-15 1,-32 15-2556,-20 5-1521,-1-5-2433</inkml:trace>
  <inkml:trace contextRef="#ctx0" brushRef="#br0" timeOffset="9415.99">481 4516 11013,'0'0'12118,"-7"-12"-11457,5 8-615,-19-28 28,13 27-69,5 20 14,7 13 69,2 0-1,0 0 0,11 28 0,-7-26 53,-1 2 0,4 34 0,-10-36-129,3 12 264,-5-41-188,0-6-3,1-26 51,0-338 80,-4 187 106,2 181-317,0 1-1,0-1 1,0 1 0,0-1-1,0 1 1,0-1-1,0 1 1,0-1 0,0 1-1,0-1 1,0 1-1,0 0 1,0-1 0,0 1-1,1-1 1,-1 1-1,0-1 1,0 1 0,0-1-1,1 1 1,-1-1-1,0 1 1,1 0 0,-1-1-1,0 1 1,1 0-1,-1-1 1,0 1 0,1 0-1,-1-1 1,1 1-1,-1 0 1,0 0 0,1 0-1,-1-1 1,1 1-1,-1 0 1,1 0 0,-1 0-1,1 0 1,-1 0 0,1 0-1,-1 0 1,1 0-1,-1 0 1,1 0 0,-1 0-1,1 0 1,-1 0-1,1 0 1,-1 0 0,1 1-1,-1-1 1,0 0-1,1 0 1,-1 1 0,1-1-1,-1 0 1,0 0-1,1 1 1,-1-1 0,1 1-1,26 24 13,0 17-118,-2 1 0,-2 2 0,-1 0 0,-3 2 0,-1 0 0,-3 1 0,-2 0 0,9 64 0,-21-108-882,0 4 990</inkml:trace>
  <inkml:trace contextRef="#ctx0" brushRef="#br0" timeOffset="10098.34">558 4576 6515,'0'0'13862,"-12"-7"-12813,-37-21-630,49 25-226,9 1-125,18-2-71,-19 4 38,10-3-32,-1 0 0,1-1 1,-1-1-1,1-1 0,-1 0 0,18-11 0,-28 14-87,-1 0-1,0-1 0,0 0 1,0 0-1,0 0 0,-1-1 0,1 0 1,-1 0-1,0 0 0,-1-1 0,0 1 1,0-1-1,0 0 0,0-1 1,-1 1-1,0 0 0,0-1 0,2-11 1,-2 6-13,-2-1 1,0 1-1,0-1 1,-1 1-1,0-1 1,-2 1-1,1 0 1,-5-16-1,5 22 277,-1 0 0,0 1 0,0-1-1,-1 1 1,1-1 0,-1 1 0,0 0-1,-1 0 1,1 1 0,-1-1 0,0 1-1,0-1 1,-1 1 0,1 0 0,-1 1-1,0-1 1,0 1 0,0 0 0,-9-4-1,14 7-158,0 0 0,-1 0 0,1 0 0,0 0 0,0 0 0,-1 0 0,1 0 0,0 0 0,0 0 0,0 0 0,-1 0 0,1 0 0,0 0 0,0 1 0,-1-1 0,1 0 0,0 0 0,0 0 0,0 0 0,0 0 0,-1 1 0,1-1 0,0 0 0,0 0 0,0 0 0,0 0 0,0 1 0,0-1 0,-1 0 0,1 0 0,0 0 0,0 1 0,0-1 0,0 0 0,0 0 0,0 1 0,0-1 0,0 0 0,0 0 0,0 0 0,0 1 0,0-1 0,0 1 0,0 14-128,0-12 184,1 18 35,1-1 0,1 1-1,1-1 1,0 0 0,2 0 0,11 26-1,59 115 165,-61-131-269,50 87 65,-64-113-88,-12-186 258,9 147-246,1 22 11,1-1 0,0 1-1,1 0 1,2-14 0,-3 26-8,0 0 0,1 0 0,-1 0 0,0 0 1,1 0-1,-1 0 0,1 0 0,-1 1 0,1-1 1,0 0-1,-1 0 0,1 1 0,0-1 0,0 0 0,-1 1 1,1-1-1,0 0 0,0 1 0,0-1 0,0 1 1,0 0-1,0-1 0,-1 1 0,1 0 0,0-1 0,0 1 1,0 0-1,0 0 0,0 0 0,0 0 0,0 0 1,0 0-1,0 0 0,2 1 0,-1-1 1,1 0 0,0 1 0,-1 0 0,1-1 0,-1 1 0,1 0 0,-1 1 0,0-1 0,1 0 0,-1 1-1,0-1 1,3 3 0,2 4-4,1 1-1,-1 0 0,-1 1 0,0-1 0,0 1 1,-1 0-1,0 1 0,-1-1 0,0 1 0,0 0 1,-1 0-1,-1 0 0,2 22 0,-3-24-20,-1 0-1,0 1 1,0-1-1,-1 0 1,0 1-1,-1-1 1,0 0-1,0 0 1,-1 0 0,0 0-1,-1-1 1,1 1-1,-2-1 1,1 0-1,-1 0 1,-1 0-1,-8 9 1,8-10-134,4-4 37,-1 0 0,1 0 0,-1 0 0,0 0 0,0 0-1,0-1 1,0 1 0,0-1 0,-1 0 0,-5 3 0,8-7-32,0 0 1,1 0 0,-1 0 0,1 0-1,0 0 1,0 0 0,0-1 0,0 1-1,0-3 1,0 2-152,0-1-97,1-1 1,-1 0-1,1 0 1,-1 1-1,1-1 0,1 1 1,-1-1-1,1 1 1,-1-1-1,1 1 1,0 0-1,1 0 1,-1-1-1,1 2 1,0-1-1,0 0 1,4-3-1,23-26-5283</inkml:trace>
  <inkml:trace contextRef="#ctx0" brushRef="#br0" timeOffset="10502.46">1164 4198 8548,'0'0'14276,"-7"-12"-13350,-22-32-452,29 43-470,-1 1 0,1 0 0,0-1 0,0 1 0,-1-1 0,1 1-1,0 0 1,0-1 0,-1 1 0,1 0 0,-1-1 0,1 1-1,0 0 1,-1-1 0,1 1 0,-1 0 0,1 0 0,0-1 0,-1 1-1,1 0 1,-1 0 0,1 0 0,-1 0 0,1 0 0,-1 0 0,1 0-1,-1 0 1,1 0 0,-1 0 0,1 0 0,0 0 0,-1 0-1,1 0 1,-1 0 0,1 0 0,-1 1 0,1-1 0,-1 0 0,1 0-1,0 0 1,-1 1 0,0-1 0,-8 16 87,8-14-54,-5 12 9,1 0 0,1 1 0,0-1 1,0 1-1,2 0 0,0 0 0,0 0 0,2 0 0,1 23 0,-1-36-39,0 1-1,1-1 1,-1 1-1,1 0 1,0-1-1,-1 1 1,1-1-1,0 0 1,1 1-1,-1-1 1,0 0-1,1 1 1,-1-1-1,1 0 1,0 0-1,0 0 1,0-1-1,0 1 1,0 0-1,0-1 1,0 1-1,0-1 1,1 0-1,-1 0 1,0 0-1,1 0 1,-1 0-1,1 0 1,3 0-1,10 3 0,1-1-1,-1 0 1,27 0-1,-22-2-21,11 1-129,-21-3-83,0 2 0,0 0 0,0 0 1,0 1-1,0 0 0,14 6 0,-24-8 216,0 1-1,0-1 1,0 1 0,0-1-1,0 1 1,0 0 0,0-1-1,-1 1 1,1 0 0,0 0 0,-1-1-1,1 1 1,0 0 0,-1 0-1,1 0 1,-1 0 0,0 0-1,1 0 1,-1 0 0,0 0-1,1 0 1,-1 0 0,0 0-1,0 0 1,0 0 0,0 0-1,0 0 1,0 0 0,0 0-1,0 0 1,0 0 0,0 0-1,-1 1 1,0 2-7,0-1-1,-1 0 1,1 0-1,-1 0 1,1 0-1,-1 0 1,0-1-1,0 1 1,-5 4-1,-9 9 32,-1-2 0,-1 0 0,0-1 0,-1-1 0,0-1 0,-1 0 0,-31 11 1,52-23-1083,-1 1 1017,0 0-1,0 0 1,0 0-1,0-1 1,0 1-1,0 0 1,0 0 0,5-10-3580,15-8 665,13-7-3197</inkml:trace>
  <inkml:trace contextRef="#ctx0" brushRef="#br0" timeOffset="7858.29">579 1225 3025,'0'0'9183,"-12"-3"-7718,-10-2-909,0 0-1,0 2 1,-29-2-1,41 5-486,-1 0-1,1 0 0,-1 1 0,1 0 1,0 1-1,-1 0 0,1 1 0,0 0 1,0 0-1,1 1 0,-1 0 0,1 1 1,-1 0-1,2 1 0,-1 0 1,-9 8-1,-10 11 439,0 2 0,2 1 1,1 0-1,2 2 0,-35 58 1,45-66-314,2 0 0,0 0 0,2 1 0,0 1 0,2 0 0,0 0-1,2 0 1,0 1 0,-1 45 0,3 51 946,5 112-417,1-213-689,1 0 0,1-1 1,1 1-1,10 20 1,-3-6-2,-3-8-9,2-1-1,0 0 1,2-1 0,0-1-1,2 0 1,33 37-1,-16-18 11,-24-29-24,1-1-1,0 0 1,1 0-1,0-1 1,14 10-1,-21-18-3,0-1 0,0 0-1,0 0 1,1 0 0,-1 0 0,1-1 0,-1 0-1,1 0 1,0 0 0,6 0 0,52-2 64,-29 0-54,-26 1-13,0-1 0,0 0 1,0 0-1,0-1 1,0 0-1,0-1 0,-1 1 1,1-1-1,-1-1 0,11-6 1,5-5 30,37-33 0,-39 30-17,33-22-1,-16 14 8,-2-1-1,-1-2 1,-1-1-1,34-39 1,-51 47 24,-1 0 1,-2 0 0,0-1 0,-1-1 0,-1 0-1,13-42 1,-18 38 32,-2 0 0,0 0 0,-2 0 0,-1 0 0,-2-1 0,-3-35 0,1-8 19,3 54-81,-1-1 1,0 0-1,-2 0 1,0 1-1,-1-1 0,-1 1 1,-12-35-1,4 27-6,-1 1 0,0 0 0,-2 1 0,-1 0 0,-1 1 0,-1 1 1,-1 1-1,0 0 0,-2 2 0,-40-31 0,-49-32-12,-36-25-15,144 106-73,1 0 0,0 0 0,0 0 0,-1 0 0,1 0 0,0 1 1,-1-1-1,1 0 0,-1 1 0,1-1 0,-1 1 0,1 0 0,-1 0 1,1-1-1,-1 1 0,1 0 0,-1 0 0,1 0 0,-1 0 0,1 1 1,-1-1-1,1 0 0,-1 1 0,1-1 0,-1 1 0,1-1 0,-1 1 0,1 0 1,0-1-1,-1 1 0,1 0 0,0 0 0,0 0 0,-1 0 0,0 2 1,-3 3-1005,1 1 0,0 0 1,1-1-1,-1 1 0,-4 14 1,3-8-391,-11 31-6675</inkml:trace>
  <inkml:trace contextRef="#ctx0" brushRef="#br0" timeOffset="8511.72">673 2747 6323,'0'0'14292,"-2"-4"-12937,-4-10-702,9 20-57,20 38 23,40 71-85,-6 1 1,67 196-1,-121-302-754,20 62 696,-22-65-1056,1 0-1,-1 1 1,0-1 0,-1 0 0,0 1-1,0-1 1,-2 14 0,-3-15-3230,-8-5-1590</inkml:trace>
  <inkml:trace contextRef="#ctx0" brushRef="#br0" timeOffset="8807.78">750 3413 8884,'0'0'11539,"3"8"-11435,3 7-56,1 0 0,1-1 0,0 0 1,1-1-1,0 0 0,13 13 0,-17-20-41,1 0 0,-1 0 0,2 0 0,-1-1 0,1 0 0,-1 0 0,1-1 0,0 0 0,1 0 0,-1-1 0,1 0 1,0 0-1,0-1 0,14 3 0,-17-4 4,0-1 0,0 1 0,0-2 0,0 1 0,0 0 0,0-1 0,0 0 0,0 0 0,-1 0 0,1-1 0,0 0 0,-1 0 0,1 0 0,-1 0 0,7-5 0,-6 2 54,1 0 0,-1-1 0,0 1 0,0-1 0,-1 0 0,0-1 1,0 1-1,0-1 0,4-11 0,-2 2 233,-1-1 1,0 0-1,-1 0 1,-1 0-1,-1 0 0,0 0 1,-1-29-1,-1 45-317,0 0-1,0 0 1,1 0-1,-1 1 0,0-1 1,0 0-1,0 0 1,0 0-1,0 0 0,0 0 1,-1 1-1,1-1 1,0 0-1,0 0 1,-1 0-1,1 0 0,0 1 1,-1-1-1,1 0 1,-1 0-1,1 1 0,-1-1 1,1 0-1,-1 1 1,0-1-1,1 0 0,-1 1 1,0-1-1,1 1 1,-1-1-1,0 1 0,0 0 1,1-1-1,-1 1 1,0 0-1,0-1 1,0 1-1,0 0 0,0 0 1,1 0-1,-1 0 1,0 0-1,0 0 0,0 0 1,0 0-1,0 0 1,0 0-1,-3 1-397,1 0 1,0 1-1,0-1 0,0 1 0,0-1 1,1 1-1,-1 0 0,0 0 0,1 0 1,-1 0-1,-3 5 0,-19 28-5148</inkml:trace>
  <inkml:trace contextRef="#ctx0" brushRef="#br0" timeOffset="11864.54">1518 4254 6835,'0'0'13665,"-13"-10"-12528,-39-28-454,50 37-657,1 0 0,-1 0 0,1 1 0,-1-1 0,0 1 0,0-1 0,1 1 0,-1-1 0,0 1 0,0 0 0,1 0 0,-1 0 0,0 0 0,0 0 0,1 1 0,-1-1 0,0 0 0,0 1 0,1-1 0,-1 1 0,0 0 0,1-1 0,-1 1 1,1 0-1,-1 0 0,1 0 0,-1 0 0,1 0 0,0 1 0,-2 1 0,-3 2 64,1 1 1,1 0-1,-1 1 1,-5 11-1,9-17-66,-3 6-5,1-1 1,0 1-1,1 0 0,-1 0 1,1 0-1,1 0 1,-1 0-1,1 1 1,0-1-1,1 0 0,0 1 1,0-1-1,1 0 1,0 1-1,0-1 0,0 0 1,4 8-1,-4-10-46,1-1 0,0 0 0,0 1 0,0-1-1,1-1 1,0 1 0,0 0 0,0 0 0,0-1 0,0 0 0,0 0-1,1 0 1,0 0 0,0 0 0,0-1 0,0 1 0,0-1-1,0 0 1,0 0 0,1-1 0,-1 1 0,1-1 0,-1 0 0,1 0-1,-1-1 1,1 1 0,7-1 0,-9 0 7,1 0-1,-1 0 1,0 0 0,0 0-1,1-1 1,-1 1 0,0-1-1,0 0 1,0 0 0,0 0-1,0 0 1,0-1 0,0 1-1,3-3 1,-4 1 21,1 1 1,-1-1 0,0 0-1,0 0 1,0 0-1,-1 0 1,1-1 0,-1 1-1,1 0 1,-1-1-1,0 1 1,0-1 0,0-3-1,2-17 371,0-43 0,-4 29 259,0 30-250,0 11 43,1 4-425,-1 1-84,0-1 1,0 1-1,1-1 0,0 1 1,1-1-1,1 11 0,-1-15-27,0-1-1,0 0 0,0-1 0,0 1 0,0 0 1,0 0-1,0 0 0,0-1 0,1 1 1,-1 0-1,1-1 0,-1 1 0,1-1 1,0 0-1,-1 0 0,1 1 0,0-1 0,0 0 1,0 0-1,0-1 0,0 1 0,0 0 1,0-1-1,0 1 0,0-1 0,0 0 1,5 1-1,-4-1-43,0 0 1,0 0-1,0 0 0,0 0 1,0 0-1,-1 0 0,1-1 1,0 1-1,0-1 1,0 0-1,0 0 0,0 0 1,-1-1-1,1 1 0,-1 0 1,1-1-1,-1 0 1,1 1-1,-1-1 0,3-3 1,-1 0 108,0 0-1,-1-1 1,1 0 0,-1 1 0,0-1 0,-1 0 0,1 0 0,1-10-1,3-14 257,-3 0-1,0-1 1,-2 1-1,-3-62 0,-1 30 807,2 48-537,0 1 0,-2-1 0,-5-23 0,7 33-314,-1 0-1,0 1 1,-1-1-1,1 0 0,-1 1 1,1-1-1,-1 1 0,0-1 1,0 1-1,-1 0 1,1 0-1,-1 0 0,0 0 1,1 0-1,-1 0 0,-1 1 1,-2-3-1,6 5-149,-1 0-1,1 0 0,0 0 1,-1 0-1,1 0 0,0 0 1,-1 0-1,1 0 1,0 0-1,-1 0 0,1 0 1,0 0-1,0 0 0,-1 0 1,1 1-1,0-1 1,-1 0-1,1 0 0,0 0 1,0 0-1,-1 1 0,1-1 1,0 0-1,0 0 1,-1 1-1,1-1 0,0 0 1,0 0-1,0 1 0,0-1 1,-1 0-1,1 0 0,0 1 1,0-1-1,0 0 1,0 1-1,0-1 0,0 0 1,0 1-1,0-1 0,0 0 1,0 1-1,0-1 1,0 0-1,0 1 0,-1 19-111,1-17 147,-1 29-35,2 0-1,1 0 1,1 0 0,2 0 0,14 49 0,-13-62 136,-2-1-305,2-1 0,0 1 0,1-1-1,13 23 1,-18-37 101,0 0 1,-1-1-1,1 1 0,0 0 1,1-1-1,-1 1 0,0-1 0,1 0 1,-1 0-1,1 0 0,-1 0 0,1 0 1,0 0-1,0-1 0,0 1 0,0-1 1,0 0-1,0 0 0,1 0 0,-1 0 1,0-1-1,0 1 0,1-1 0,-1 0 1,0 0-1,1 0 0,-1-1 0,0 1 1,0-1-1,1 1 0,3-2 0,-4 0 55,1 0 0,-1 0 0,0 0 0,0-1 0,0 1 0,0-1 0,0 1 0,-1-1 0,1 0-1,-1 0 1,0 0 0,0-1 0,0 1 0,0 0 0,-1-1 0,3-4 0,18-65 67,-20 66-63,6-33 830,-3-1 1,2-54 0,-10 149-830,1-37-28,1 0 1,1-1 0,0 1-1,1 0 1,1 0 0,4 18-1,-5-32-22,0-1-1,0 1 1,0-1-1,0 1 1,0-1-1,1 1 1,-1-1-1,1 1 1,0-1-1,-1 0 1,1 0-1,0 0 1,0 0 0,0 0-1,1-1 1,-1 1-1,0-1 1,1 1-1,-1-1 1,1 0-1,-1 0 1,1 0-1,0 0 1,-1 0-1,1-1 1,0 1-1,-1-1 1,1 0-1,0 1 1,0-1-1,0-1 1,-1 1-1,1 0 1,0-1-1,0 1 1,-1-1-1,1 0 1,0 0-1,-1 0 1,1 0 0,-1 0-1,1-1 1,-1 1-1,0-1 1,0 1-1,1-1 1,-1 0-1,0 0 1,-1 0-1,1 0 1,2-4-1,4-10 160,-1-1 1,0 0-1,-2 0 0,0 0 0,-1-1 1,0 0-1,1-33 0,5-23 1506,-11 91-1574,0-1 0,1 1 0,0-1 1,1 0-1,1 1 0,8 30 1,-8-43-172,0 1 1,0-1-1,0 1 1,0-1 0,1 0-1,-1 0 1,1 0-1,1 0 1,-1 0 0,0-1-1,1 1 1,0-1-1,-1 0 1,1 0 0,1 0-1,6 3 1,-9-5 65,0 0 1,0 0-1,1 0 0,-1-1 1,1 1-1,-1 0 1,1-1-1,-1 0 1,1 0-1,-1 0 0,1 0 1,-1 0-1,1 0 1,-1 0-1,1-1 1,-1 1-1,0-1 0,1 0 1,-1 0-1,0 0 1,1 0-1,-1 0 1,0 0-1,0-1 0,0 1 1,0-1-1,0 1 1,0-1-1,0 0 1,-1 0-1,1 0 0,-1 0 1,3-3-1,8-17 165,-1-1 0,-1 0-1,-1 0 1,-1-1 0,-2 0 0,0-1-1,-1 1 1,3-48 0,-7 55 85,-1 1 0,-1-1 0,0 0 0,-2 1 0,1-1 0,-9-24 0,8 32-30,0 0 0,-1 0-1,0 0 1,-1 1 0,0-1 0,0 1-1,-1 0 1,0 1 0,0-1-1,-1 1 1,0 0 0,-12-9 0,18 16-152,1 0 1,0 0 0,0 0-1,0-1 1,0 1 0,0 0-1,-1 0 1,1 0 0,0 0-1,0 0 1,0 0-1,0 0 1,-1 0 0,1 0-1,0 0 1,0 0 0,0 0-1,-1 0 1,1 0 0,0 0-1,0 0 1,0 0 0,0 0-1,-1 0 1,1 0 0,0 0-1,0 0 1,0 0-1,0 1 1,-1-1 0,1 0-1,0 0 1,0 0 0,0 0-1,0 0 1,0 0 0,-1 1-1,1-1 1,0 0 0,0 0-1,0 0 1,0 0 0,0 0-1,0 1 1,0-1-1,0 0 1,0 0 0,0 0-1,0 1 1,0-1 0,0 0-1,0 0 1,0 0 0,0 0-1,0 1 1,0-1 0,0 0-1,-1 16-106,1-12 148,0 19-39,1 0 0,0 1 0,2-1 0,1 0 0,1 0 0,14 41 0,-3-20-23,-7-18-166,1 1 0,1-1-1,2-1 1,0 0 0,20 27 0,-31-50-41,-1 0 0,1 0 1,0 0-1,0 0 0,0-1 1,0 1-1,0-1 0,0 1 1,0-1-1,0 0 0,1 0 1,2 1-1,-4-1 43,-1-1 0,1 0 1,0 0-1,-1-1 0,1 1 1,0 0-1,-1 0 0,1 0 1,0 0-1,-1 0 0,1-1 1,0 1-1,-1 0 0,1-1 1,-1 1-1,1 0 0,0-1 1,-1 1-1,1-1 0,-1 1 1,1-1-1,-1 1 0,1-1 1,-1 1-1,0-1 0,1 0 1,-1 1-1,0-1 0,1 0 1,-1 1-1,0-1 0,0 0 1,0 1-1,1-1 0,-1 0 1,0 1-1,0-1 0,0 0 1,0 1-1,0-1 0,0 0 1,-1-1-1,2-23-6477</inkml:trace>
  <inkml:trace contextRef="#ctx0" brushRef="#br0" timeOffset="12465.95">2272 3910 6307,'0'0'13259,"0"-1"-13256,0 1 0,0 0-1,0-1 1,0 1 0,0 0-1,0-1 1,0 1 0,1 0-1,-1-1 1,0 1 0,0 0-1,0-1 1,0 1 0,1 0-1,-1 0 1,0-1 0,0 1-1,0 0 1,1 0 0,-1-1-1,0 1 1,1 0 0,-1 0-1,0 0 1,0-1 0,1 1-1,-1 0 1,0 0 0,1 0-1,-1 0 1,0 0 0,1 0-1,-1 0 1,1 0 0,5 0 16,0 0-1,0 0 1,0 1 0,0 0 0,7 2 0,31 4-220,-39-7 175,1 0-1,0 0 1,-1-1 0,1 0 0,-1 1 0,1-2 0,-1 1 0,7-3 0,-9 2 35,0 0 1,0 0-1,-1 0 1,1 0 0,0 0-1,-1-1 1,1 0 0,-1 1-1,0-1 1,0 0-1,0 0 1,0 0 0,0 0-1,1-5 1,10-32 693,-12 34-369,1 0 0,-1 0 0,1 0 0,1 0 1,-1 0-1,1 0 0,0 1 0,0-1 0,5-5 0,-8 10-99,6 17-208,-4-9-59,0 0 1,0 0 0,1 0-1,0-1 1,0 1 0,0-1-1,7 10 1,-9-15-30,1 1 0,-1 0-1,1 0 1,-1-1 0,1 1 0,0-1 0,-1 1 0,1-1 0,0 0 0,0 0 0,0 0 0,0 0 0,0 0 0,0 0-1,0 0 1,0-1 0,1 1 0,-1-1 0,0 0 0,0 1 0,0-1 0,1 0 0,-1 0 0,0 0 0,0-1 0,1 1 0,-1 0-1,0-1 1,2 0 0,-2-1 53,0 1 1,0 0-1,0 0 0,-1-1 0,1 1 0,0-1 1,-1 1-1,1-1 0,-1 0 0,1 1 0,-1-1 0,0 0 1,0 0-1,0 0 0,0 0 0,0 0 0,0 0 1,-1 0-1,1-1 0,-1 1 0,1-4 0,3-53 6,-4 52 27,0-14 77,1 10 119,-1-1 1,0 1 0,-1-1 0,0 1 0,-5-17 0,5 25-161,1 1-1,-1 0 1,0-1-1,0 1 0,-1 0 1,1 0-1,0 0 1,-1 0-1,1 0 1,-1 0-1,1 0 0,-1 1 1,0-1-1,0 1 1,0-1-1,0 1 0,0 0 1,0-1-1,0 1 1,-1 0-1,1 0 1,0 1-1,-1-1 0,1 0 1,0 1-1,-1-1 1,1 1-1,-1 0 0,1 0 1,-1 0-1,-3 1 1,4-1-51,0 1-1,-1-1 1,1 1 0,0 0 0,0 0-1,0 0 1,0 0 0,0 0 0,0 0 0,0 1-1,1-1 1,-1 1 0,0-1 0,1 1-1,-1 0 1,1-1 0,0 1 0,-1 0-1,1 0 1,0 0 0,0 0 0,0 0 0,0 0-1,0 3 1,-3 6 8,1 0-1,0 0 1,-2 18 0,3-15 28,0 1 1,1-1 0,1 1 0,0-1-1,1 1 1,1-1 0,6 29 0,-6-38-38,-1-1 0,1 1 1,1 0-1,-1 0 0,0-1 1,1 0-1,0 1 0,0-1 0,1 0 1,-1 0-1,1-1 0,0 1 1,0-1-1,0 0 0,0 0 1,0 0-1,1 0 0,-1-1 1,1 0-1,0 0 0,0 0 1,0 0-1,-1-1 0,2 0 1,7 1-1,-4 0 69,-1-1 1,1-1-1,-1 0 0,1 0 1,-1 0-1,1-1 1,8-2-1,-15 2-187,1 0 0,-1 0 0,0 0-1,1 0 1,-1 0 0,0 0 0,0 0 0,0-1 0,0 1 0,0-1-1,3-3 1,-4 3-353,0 0-1,1 0 0,-1 0 1,0 0-1,0 0 0,0 0 1,-1 0-1,1-1 1,0 1-1,-1 0 0,1 0 1,-1-1-1,0 1 0,0-4 1,0-1-6067</inkml:trace>
  <inkml:trace contextRef="#ctx0" brushRef="#br0" timeOffset="15233.71">895 2328 544,'0'0'5203,"-44"-66"-5363,39 79 112,1 4-497,0-2-335,2 2-1633</inkml:trace>
  <inkml:trace contextRef="#ctx0" brushRef="#br0" timeOffset="16571.57">1519 2155 1088,'1'-8'21864,"5"17"-21529,0 0 0,0 0 0,0-1 0,1 1-1,1-2 1,11 11 0,20 23 183,-27-24-434,0 1-1,-1 0 0,0 0 1,13 36-1,20 85 210,7 15-3,-44-137-237,2 0 0,0 0-1,0 0 1,2-1 0,0-1-1,19 21 1,-24-31-9,0 0 0,0 0 0,1 0 0,9 4 0,9-2 114,-25-7-152,1 0 0,-1 0-1,1 0 1,0 0 0,-1 0 0,1-1-1,-1 1 1,1 0 0,0 0 0,-1-1 0,1 1-1,-1 0 1,1-1 0,-1 1 0,1-1 0,-1 1-1,1-1 1,-1 1 0,0-1 0,1 1-1,-1-1 1,1 1 0,-1-1 0,0 1 0,0-1-1,1 1 1,-1-1 0,0 0 0,0 1 0,0-1-1,0 0 1,1-3-130,0 0 1,-1 1-1,0-1 0,0 0 1,0 1-1,0-1 0,-1 0 1,1 1-1,-1-1 0,0 0 1,0 1-1,0-1 0,-1 1 1,1 0-1,-1-1 0,0 1 0,0 0 1,0 0-1,0 0 0,0 0 1,-5-4-1,1 2-916,-1-1 0,0 1-1,0-1 1,-1 2 0,0-1 0,1 1 0,-2 1-1,-8-4 1,-20-5-7452</inkml:trace>
  <inkml:trace contextRef="#ctx0" brushRef="#br0" timeOffset="17586.84">1591 2273 6611,'0'0'13190,"0"-11"-11210,0-44 2683,1 63-4076,1 6-563,1 1 0,1-1-1,0 0 1,12 26 0,34 55 202,-28-55-112,148 292 283,-161-318-292,-5-13 123,-8-27 74,-1 11-253,0 1-1,-1-1 0,-1 1 0,-12-18 0,-6-11 0,-77-167 27,-29-55 76,125 253-147,0 1 0,-1-1 0,0 2 0,-1-1 0,-16-15 0,24 42-188,1-2 181,0-1 0,1 0 0,0 0 0,1 0 0,1-1 0,0 1 0,1-1 0,6 13 0,59 96 25,-37-68-17,18 35 11,-3 2 0,63 170 0,-110-285 994,-3-46 0,-6 32-948,-2 2 1,-1-1-1,-23-49 1,-57-102 44,71 150-49,-35-50 1,48 78-51,-1 1 1,0 1 0,0 0-1,-1 0 1,0 0-1,-1 1 1,0 0 0,0 1-1,-19-10 1,29 17-17,-1 0 0,1-1 0,0 1 0,-1 0 0,1 0 0,-1-1 0,1 1 0,-1 0 0,1 0 0,-1 0 0,1 0 0,-1 0 0,1 0 0,0 0 0,-1 0 0,1 0 0,-1 0 0,1 0 0,-1 0 0,1 0 0,-1 0 0,1 0 0,-1 0 0,1 1 0,-1-1 0,1 0 0,0 0 0,-1 1 0,1-1 0,-1 0 0,1 0 0,0 1 0,-1-1 0,1 0 0,0 1 0,-1-1 0,1 1 0,0-1 0,0 0 0,-1 1 0,1-1 0,0 1 0,0-1 0,0 1 0,-1-1 0,1 1 0,0-1 0,0 1 0,0 30-155,0-19 152,0 4 4,0 0 0,1 1-1,0-1 1,2 0 0,0 1-1,0-1 1,12 29 0,122 216 57,-104-203-412,-32-57 142,-1 0 0,1 0 0,0 0 0,0 0 0,-1 0 0,1 1 0,-1-1 0,1 0 0,-1 0 0,1 1 0,-1-1 0,0 0 0,0 1 1,0-1-1,0 2 0,-1-3-40,0 1 0,0-1 1,0 1-1,0-1 1,0 0-1,0 1 1,0-1-1,0 0 0,0 0 1,-1 0-1,1 0 1,0 0-1,0 0 1,0 0-1,-2 0 0,-1 0 345,1 0-548,1 0 0,-1 0 0,0-1 0,0 1 0,0-1 0,0 1 0,0-1 0,1 0 0,-1 0 0,0 0 0,1 0 0,-1-1 0,1 1 0,-1-1-1,-1-1 1,-18-20-6177</inkml:trace>
  <inkml:trace contextRef="#ctx0" brushRef="#br0" timeOffset="18238.97">1450 2128 960,'0'0'15560,"-3"-5"-14024,-11-16-210,12 19-1139,0 1-1,0 0 1,0 1-1,0-1 1,0 0-1,0 1 1,-1-1-1,1 1 0,0 0 1,-1-1-1,1 1 1,0 0-1,-1 0 1,1 1-1,0-1 1,0 0-1,-1 1 1,-3 1-1,2 0-124,1 1 0,-1-1 0,1 1 0,-1 0 0,1 0 0,0 0 0,0 1-1,0-1 1,1 1 0,-1-1 0,1 1 0,-3 7 0,-22 53 535,24-55-462,-55 125 759,54-127-55,7-23-334,12-28-203,-3 17-195,4-8-66,0 1-1,26-37 0,-37 63-34,0 0 0,1 0 0,1 0 0,-1 1 0,1 0 0,1 1 0,-1 0 0,1 0 0,0 0 0,0 1 0,1 0 0,-1 0 0,17-5 0,-20 9-4,-1 0-1,1 0 1,0 1 0,-1-1 0,1 1-1,0 0 1,0 0 0,-1 1 0,1 0-1,0-1 1,-1 1 0,1 1 0,-1-1-1,1 1 1,-1 0 0,6 3 0,5 4 11,-1 0 1,0 2-1,15 13 1,9 8 89,-28-24-14,0-1 1,1 0-1,0 0 0,1-1 1,-1 0-1,1-1 1,1 0-1,-1-1 1,0-1-1,1 0 1,0 0-1,20 1 1,-31-11-1668</inkml:trace>
  <inkml:trace contextRef="#ctx0" brushRef="#br0" timeOffset="22113.44">2961 104 4866,'0'0'12777,"8"-6"-11798,74-29-622,-54 24 314,0-1-1,47-27 1,-74 38-167,0 2-447,0-1 0,0 0 0,0 1 0,0-1 0,0 1 0,0-1 0,0 1-1,0 0 1,0-1 0,0 1 0,0 0 0,0 0 0,0-1 0,0 1 0,0 0 0,-1 0 0,2 2 0,151 237 2863,144 201-1564,-257-390-1115,49 65 518,-75-94-675,-1-1-1,-1 2 1,16 38-1,-24-52-53,-2-4-19,0 0-1,0 1 1,-1-1-1,1 1 1,0 6 0,-10-12 93,-18 0-168,0-1 1,0-1 0,0-2 0,0 0-1,1-2 1,-32-11 0,55 17-72,1-1 1,-1 1 0,0-1 0,0 0-1,1 0 1,-1 0 0,1 1-1,-1-1 1,1-1 0,-1 1 0,1 0-1,-1 0 1,1-1 0,0 1-1,0 0 1,0-1 0,0 1 0,0-1-1,0 0 1,0 1 0,0-1-1,0 0 1,1 1 0,-1-1 0,1 0-1,-1-3 1,1 2-361,1 1 1,-1-1-1,1 1 0,0-1 0,-1 1 1,1-1-1,0 1 0,1 0 0,-1-1 1,0 1-1,1 0 0,-1 0 0,1 0 1,-1 0-1,1 0 0,0 0 0,3-2 1,22-19-7465</inkml:trace>
  <inkml:trace contextRef="#ctx0" brushRef="#br0" timeOffset="22777.84">3683 463 6611,'0'0'13532,"-3"-2"-12329,2 2-1145,1 0 1,0 0 0,-1 0 0,1-1-1,-1 1 1,1 0 0,0 0-1,-1 0 1,1-1 0,0 1-1,-1 0 1,1 0 0,0-1-1,-1 1 1,1 0 0,0 0 0,-1-1-1,1 1 1,0-1 0,0 1-1,0 0 1,-1-1 0,1 1-1,0 0 1,0-1 0,0 1 0,0-1-1,0 1 1,0-1 0,-1 1-1,1 0 1,0-1 0,0 1-1,0-1 1,1 1 0,-1-1-1,0 1 1,0 0 0,0-1 0,0 0-1,23-10 1550,-18 9-1858,42-17 508,-1-2-1,47-30 1,-73 38-302,0 0 1,-1-1 0,-1-1 0,0-1-1,-1-1 1,25-32 0,-39 46-125,0 0 0,-1-1 0,1 1 1,-1-1-1,0 0 0,0 0 0,-1 0 0,1 0 1,-1 0-1,0 0 0,0 0 0,0 0 1,-1-1-1,1 1 0,-1 0 0,0-1 0,-1-7 1,0 11 18,0 0 1,0 0-1,0-1 1,0 1-1,0 0 1,0 0 0,0 0-1,0 0 1,0 0-1,-1 1 1,1-1-1,0 0 1,0 1-1,-1-1 1,1 0 0,-1 1-1,1 0 1,-1-1-1,1 1 1,-1 0-1,1 0 1,-4 0-1,-39-2-3507,35 2 3379,9 0 294,0 0 0,0 0 0,-1 0 0,1 0 0,0 0 0,0 0 0,0 0 0,-1 0 1,1 0-1,0-1 0,0 1 0,-1 0 0,1 0 0,0 0 0,0 0 0,-1 0 0,1 1 0,0-1 0,0 0 0,-1 0 0,1 0 0,0 0 0,0 0 0,0 0 0,-1 0 0,1 0 0,0 0 0,0 1 0,-1-1 0,1 0 0,0 0 0,0 0 0,0 0 0,0 1 0,-1-1 0,1 0 0,0 0 0,0 0 0,0 1 0,0-1 0,0 0 0,10 7 1587,22 6 1018,5-2-2065,48 18 553,-77-25-947,-1-1 0,1 1 0,-1 0 0,0 1 0,0 0 1,-1 0-1,0 0 0,8 9 0,-12-13-144,-1 1 0,0 0 0,1-1 0,-1 1 0,0 0 0,0 0-1,0 0 1,0 0 0,0 0 0,-1 0 0,1 0 0,-1 0 0,1 0 0,-1 0 0,0 0 0,0 0 0,1 0 0,-2 1 0,1-1-1,0 0 1,-1 3 0,0-2 36,0 0-1,-1 0 0,1 0 1,-1 0-1,0 0 0,0 0 0,0 0 1,0 0-1,-1-1 0,1 1 1,-6 3-1,-40 24-1254,4-11-3937,5-6-4302</inkml:trace>
  <inkml:trace contextRef="#ctx0" brushRef="#br0" timeOffset="24493.15">1354 2013 544,'0'0'7935,"-7"2"-7140,2-1-572,2-1-3,-1 1 0,0 0 1,0 0-1,0 0 0,1 0 1,-1 1-1,1-1 0,-1 1 0,1 0 1,-5 4-1,-41 22 4102,64-37 943,17-2-5297,-13 5 322,41-15-133,75-31 24,-119 44-144,0 0-1,-1-1 1,1-1-1,-2 0 1,27-24-1,-42 34-19,1-1 0,-1 1 0,1 0 1,0-1-1,-1 1 0,1 0 0,-1 0 0,1-1 0,-1 1 0,1 0 0,-1 0 0,1 0 0,-1 0 0,1 0 0,-1 0 0,1-1 0,-1 1 1,1 1-1,-1-1 0,1 0 0,-1 0 0,1 0 0,-1 0 0,1 0 0,-1 0 0,1 0 0,-2 1 0,-22 2-65,-220 92-289,219-84 327,-74 34 26,98-45 288,22-4 226,-1-1 0,0 0 0,30-13 0,30-9-513,-72 25-44,2-1-28,0 1 1,0 0-1,1 0 1,-1 1 0,0 0-1,20 2 1,-29 0-146,-1 0-1,0 0 1,0 0 0,1 0 0,-1 0 0,0 0-1,0 0 1,0 0 0,0 1 0,-1-1-1,1 0 1,0 0 0,0 0 0,0 0 0,-1 0-1,1 0 1,-1 0 0,1 0 0,-1 0 0,0 1-1,-2 2-450,0-1 0,0 1 0,-1-1 0,1 0 0,-1 0 0,-5 3 1,-38 24-7247</inkml:trace>
  <inkml:trace contextRef="#ctx0" brushRef="#br0" timeOffset="25377.7">569 2544 6883,'0'0'11528,"0"-5"-10813,-1 4-672,1-1 0,0 1 0,0 0-1,0 0 1,0 0 0,0-1 0,0 1 0,1 0 0,-1 0-1,0-1 1,0 1 0,1 0 0,-1 0 0,1 0-1,-1 0 1,1 0 0,0 0 0,-1 0 0,1 0 0,0 0-1,0 0 1,0 0 0,0-1 0,33-15 866,-25 14-778,142-61 1021,212-121 1,-437 209-1794,-57 19 45,-13 6 391,124-40 219,-1 0-1,1 1 1,1 1-1,-29 22 1,48-33-8,0 0 1,-1 1 0,1-1-1,0 0 1,0 0 0,0 0-1,0 0 1,0 0 0,0 0-1,0 0 1,0 0 0,0 0-1,0 0 1,-1 0 0,1 0-1,0 0 1,0 0 0,0 1-1,0-1 1,0 0 0,0 0-1,0 0 1,0 0 0,0 0-1,0 0 1,0 0 0,0 0-1,0 0 1,0 1-1,0-1 1,0 0 0,0 0-1,0 0 1,0 0 0,0 0-1,0 0 1,0 0 0,0 0-1,0 1 1,0-1 0,0 0-1,0 0 1,0 0 0,0 0-1,0 0 1,1 0 0,-1 0-1,0 0 1,0 0 0,0 0-1,0 0 1,0 0 0,0 1-1,0-1 1,0 0 0,0 0-1,0 0 1,0 0 0,1 0-1,-1 0 1,0 0-1,0 0 1,0 0 0,12 1 367,15-2 341,-4-4-395,0-1 1,0-1-1,-1-1 0,0-1 1,33-18-1,-6 2-73,48-23 179,34-16-6,-116 57-355,-15 7-64,0 0 0,0 0 0,0 0 0,0 0 0,0 0 0,0 0 0,0 0 0,0 0 0,-1 0 0,1 0 0,0 0 0,0 0 0,0 0 0,0 0 1,0 0-1,0 0 0,0-1 0,0 1 0,0 0 0,0 0 0,0 0 0,0 0 0,0 0 0,0 0 0,0 0 0,0 0 0,0 0 0,0 0 0,0 0 0,0 0 0,0 0 1,0 0-1,0 0 0,0 0 0,0 0 0,0-1 0,0 1 0,0 0 0,0 0 0,0 0 0,0 0 0,0 0 0,0 0 0,0 0 0,0 0 0,0 0 0,0 0 0,0 0 1,0 0-1,0 0 0,0 0 0,0 0 0,1 0 0,-1 0 0,-27 3-266,4 0-695,-3-2-2139,17-1-712,1 0-1418</inkml:trace>
  <inkml:trace contextRef="#ctx0" brushRef="#br0" timeOffset="28303.33">2778 1502 3025,'0'0'11670,"-6"4"-10494,-16 12-274,30-19 5166,20-9-5725,-7 1-176,69-40 68,-1-4 0,95-77 0,-174 119-197,-21 12-112,-23 12 20,-21 10 71,6-3 11,0 2 0,2 2-1,-68 42 1,113-63-23,0 0 0,0 1 0,0-1 0,0 0 0,0 1 0,1 0 0,-1-1 0,0 1 0,1 0 0,-1 0 0,1 0 0,0 0 0,0 0 0,0 0 0,-2 5 0,14-7 499,-2-1-360,0 0 1,1 0-1,-1-1 1,0 0-1,0-1 1,14-6-1,57-30 184,-54 25-272,-24 13-51,253-134 836,-248 130-795,-12 5-273,-14 6-278,-106 68-3639,64-36-22,0-1-1415</inkml:trace>
  <inkml:trace contextRef="#ctx0" brushRef="#br0" timeOffset="29563.78">2184 1996 6131,'0'0'14396,"6"-1"-12430,13-10-1468,-1-1 1,29-24-1,-5 2-150,-28 24-245,48-35 209,116-65-1,-175 108-316,-15 12-107,1 0 0,-1-1 1,-1 0-1,0-1 0,-17 8 1,-76 29 85,39-17-57,43-18 88,-7 3-1,-55 33 0,85-45 172,14-3 459,121-58 439,-11 4-819,-15 13-130,-158 46 174,1 12-261,0 1 0,1 2 0,1 3-1,-87 52 1,114-59-56,1 0 0,0 1 0,-23 26 0,69-51 696,223-131 717,-134 84-1600,-115 57-289,-49 0-13763,28 0 4074</inkml:trace>
  <inkml:trace contextRef="#ctx0" brushRef="#br0" timeOffset="32138.1">2144 2044 1809,'0'0'10231,"-3"2"-8908,-13 4 4896,16-6-6147,0 0 0,0 0 0,0 0 0,0 0 0,0 0 0,0 0 0,0 0 0,-1 0 0,1 0 0,0 0 215,0 0-215,13-15 3869,4 2-5450,46-23 1639,2 3-1,134-48 0,-137 58-127,-56 20-34,-43 24-251,12-6 280,-143 55-16,109-49 2,-69 37 0,124-54 393,14-7-148,18-7-106,154-68 191,-6 3-93,-170 72-197,-4 3 28,0-1 0,0 0 0,0 0 0,0 0 0,0 0 0,0 0 0,0-1 0,0 1 0,-1 0 0,1-1 0,-1 0 0,3-2 0,-4 4 490,-21 1-462,0 1-1,-1 1 1,2 0 0,-1 2-1,0 1 1,-23 9-1,-114 58-22,146-67-61,3-2 18,0 1 0,1-1 0,-1 1 0,1 1 0,0 0 0,0 0 0,-11 12 0,19-18-16,0 1 0,1-1 0,-1 0 1,0 1-1,1-1 0,-1 0 0,0 0 0,1 1 1,-1-1-1,1 0 0,-1 0 0,0 0 0,1 1 1,-1-1-1,1 0 0,-1 0 0,1 0 0,-1 0 1,0 0-1,1 0 0,-1 0 0,1 0 0,-1 0 1,1 0-1,-1 0 0,0 0 0,1-1 1,-1 1-1,1 0 0,0 0 0,0 0-1,9-2 18,1 1 1,-1-1-1,0-1 1,1 0-1,-1 0 1,0-1-1,9-5 1,73-43 112,-58 31-71,-9 7 66,9-5 253,59-45 0,-162 120-861,6-1-5468,54-47 1082</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56:39.342"/>
    </inkml:context>
    <inkml:brush xml:id="br0">
      <inkml:brushProperty name="width" value="0.05" units="cm"/>
      <inkml:brushProperty name="height" value="0.05" units="cm"/>
      <inkml:brushProperty name="color" value="#E71224"/>
    </inkml:brush>
  </inkml:definitions>
  <inkml:trace contextRef="#ctx0" brushRef="#br0">403 562 5298,'0'0'14962,"-7"-2"-14082,-4-1-691,1 1-1,-1 0 0,0 1 0,1 0 1,-1 1-1,0 0 0,0 1 0,1 0 0,-1 0 1,0 1-1,1 1 0,0 0 0,-1 0 1,1 1-1,0 0 0,1 1 0,-11 6 1,-1 4-14,2 0 0,0 1 0,0 1 0,2 0 0,-23 29 0,33-36-138,0 1 0,0-1 0,1 1 0,0 0 0,1 0 0,0 1 0,1-1 0,0 1 0,1 0 0,0 1 0,1-1 0,-1 21 0,3-29-30,0-1 0,0 0 0,0 1 0,1-1 1,-1 1-1,1-1 0,0 0 0,0 0 0,0 1 0,0-1 1,1 0-1,-1 0 0,1 0 0,0 0 0,0 0 0,0-1 0,0 1 1,4 3-1,-1-2 13,1-1 0,-1 1 1,0-2-1,1 1 0,-1 0 1,1-1-1,0 0 0,0-1 0,10 3 1,14 0 82,57 0 0,-52-4-18,45 7 0,-71-6-80,1 1 1,-1 0-1,1 1 0,-1 0 1,0 1-1,0-1 0,0 2 1,-1-1-1,11 8 0,-17-11-11,1 1 0,-1 0 0,0-1 0,0 1 0,0 0 0,0 0 0,0 0 0,0 1 0,-1-1 0,1 0 0,-1 1 0,1-1 0,-1 1 0,0-1 0,0 1 0,0 0 0,0-1 0,0 1 0,-1 0 0,1 0 0,-1-1 0,0 1 1,0 0-1,0 0 0,0 0 0,-1 0 0,1-1 0,-1 1 0,1 0 0,-1 0 0,0-1 0,-1 3 0,-1 1-14,-1 0 1,1-1 0,-1 1 0,0-1-1,-1 0 1,1 0 0,-1-1-1,0 1 1,0-1 0,0 0 0,-1-1-1,-8 6 1,2-3-335,-1 0 0,0-1 0,0 0 0,0-1 0,-1 0-1,1-1 1,-1-1 0,0 0 0,0-1 0,-21 0 0,33-1 197,1 0 0,-1-1 1,1 1-1,0 0 0,-1-1 0,1 1 0,-1-1 0,1 1 1,0-1-1,-1 1 0,1-1 0,0 0 0,0 0 1,-1 0-1,1 0 0,0 0 0,0 0 0,0 0 0,0 0 1,0 0-1,0 0 0,1-1 0,-2-1 0,0-1-600,1-1-1,0 1 0,0-1 0,0 1 0,0-1 1,0-7-1,1-25-6288</inkml:trace>
  <inkml:trace contextRef="#ctx0" brushRef="#br0" timeOffset="338.29">181 690 10837,'0'0'15559,"-6"-12"-14657,-21-32-561,20 36-242,4 12-14,1 10 19,0-1-1,1 1 0,0 0 0,1-1 0,0 1 0,1 0 0,1-1 0,0 1 0,1-1 1,1 1-1,8 21 0,7 7 158,1-1 1,32 46 0,10 18-62,-38-57-99,-1 1 1,27 92-1,-47-132-2767,-3-32-2118,-2 1 749,2-20-5530</inkml:trace>
  <inkml:trace contextRef="#ctx0" brushRef="#br0" timeOffset="790.24">560 558 12870,'0'0'13446,"-2"-6"-12776,-3-14-525,3 32-87,5 47 214,2-19 1,3-1 0,14 47 0,-15-66-202,0 1 0,1-2 0,1 1 0,1-1 0,24 33 0,-30-47-59,0 0 0,1-1 0,-1 1 0,1-1 0,0 0 0,1-1 0,-1 1 0,0-1 0,1 0 0,0 0 0,0-1 0,0 0 0,0 0 0,10 2 0,-12-3-2,1-1 1,-1 1-1,0-1 0,0 0 1,1 0-1,-1 0 1,0-1-1,1 0 0,-1 1 1,0-2-1,0 1 1,0 0-1,0-1 0,0 0 1,0 1-1,0-2 1,-1 1-1,1 0 0,0-1 1,-1 0-1,6-5 1,-4 1-6,0 0 0,0 0 0,-1-1 0,1 0 0,-2 0 1,1 0-1,-1 0 0,0-1 0,-1 1 0,0-1 0,1-12 1,0-10 35,-2-59 1,-2 62-3,1 14-32,-1 0 1,-1 0 0,-1 0-1,1 1 1,-2-1-1,0 1 1,-9-19 0,9 23-62,0 1 0,0 0 0,-1 1 1,0-1-1,-1 1 0,0 0 1,0 0-1,0 1 0,-1-1 0,0 1 1,0 1-1,-13-8 0,20 13-49,-1-1 0,1 1 0,0 0 0,-1-1 0,1 1 0,-1 0 1,1 0-1,-1-1 0,1 1 0,-1 0 0,1 0 0,-1 0 0,1 0 0,-1-1 0,1 1 0,-1 0 0,1 0 0,-1 0 0,1 0 0,-1 0 0,1 0 0,-1 0 0,1 1 1,-1-1-1,1 0 0,-1 0 0,1 0 0,-1 0 0,1 1 0,-1-1 0,1 0 0,0 1 0,-1-1 0,1 0 0,-1 1 0,1-1 0,0 0 0,-1 1 0,1-1 1,0 0-1,-1 1 0,1-1 0,0 1 0,0-1 0,0 1 0,-1-1 0,1 1 0,0-1 0,0 1 0,0 0 0,0 1-403,-1-1 0,1 1 0,0-1 0,1 1 0,-1-1 0,0 1 0,0-1 0,1 1 0,-1-1 0,0 1 0,1-1 0,0 0 0,-1 1 0,1-1 0,0 0 0,-1 1 0,3 0 0,14 10-8995</inkml:trace>
  <inkml:trace contextRef="#ctx0" brushRef="#br0" timeOffset="1290.08">1150 268 9764,'0'0'14148,"-7"-3"-13553,-23-12-293,29 14-273,-1 1 1,0 0-1,0 0 1,1-1-1,-1 1 1,0 1-1,0-1 1,1 0-1,-1 0 1,0 1-1,1-1 1,-1 1-1,0-1 1,1 1-1,-1 0 1,1 0-1,-1-1 1,1 1-1,-1 0 1,1 0-1,0 1 1,-1-1 0,1 0-1,0 0 1,0 1-1,0-1 1,0 1-1,0-1 1,0 1-1,0-1 1,-1 3-1,-3 6 73,0 1 0,1-1 0,-4 13 0,8-23-102,-4 13 74,1 0 0,0 0-1,1 0 1,1 0 0,0 0 0,1 1-1,3 24 1,-3-36-67,1 0 0,0 0 0,-1 0 0,1 0 0,0 0 0,0 0 0,1-1 0,-1 1 0,0 0 0,0-1 0,1 1 0,-1-1 0,1 1 0,-1-1 0,1 0 0,0 1 0,0-1 0,-1 0 0,1 0 0,0 0 0,0-1 0,0 1 0,2 0 0,51 11 182,-46-11-181,13 1-4,-1 2 0,-1 0-1,1 1 1,25 11-1,-40-14-2,-1 1-1,0-1 0,1 1 1,-2 1-1,1-1 0,0 1 0,0 0 1,-1 0-1,0 0 0,0 0 1,0 1-1,-1 0 0,1-1 0,-1 1 1,0 1-1,0-1 0,-1 0 1,0 1-1,0-1 0,2 9 0,-2-4-7,0 0-1,0-1 0,-1 1 0,-1 0 1,1-1-1,-2 1 0,1 0 0,-4 13 1,3-18 13,0-1 0,-1 1 0,1-1 0,-1 0 0,0 0 0,-1 0 0,1 0 0,-1 0 0,1 0 0,-1-1 0,0 1 0,0-1 0,-1 0 0,1 0 0,-1 0 0,1 0 0,-1-1 0,0 0 0,-6 4 0,1-3-92,1 0 0,-1 0 0,0-1 0,0 0 0,0-1 0,0 0-1,0 0 1,0-1 0,0 0 0,-14-2 0,21 1-84,-1 1 0,1-1 0,-1-1 0,1 1 0,0 0 0,-1 0 0,1-1 0,0 0 0,0 1 0,0-1 0,0 0 0,0 0 0,1 0 0,-1 0 0,0 0 0,1 0 0,0-1 0,-1 1 0,1 0 0,0-1 0,-1-4 0,-2-5-1530,0 0 0,1 0-1,-2-16 1,2-18-6800</inkml:trace>
  <inkml:trace contextRef="#ctx0" brushRef="#br0" timeOffset="1645.96">1105 218 10917,'0'0'16450,"-3"-6"-15834,-8-10-380,10 16-232,1 1 0,0-1 0,-1 0 0,1 0 0,0 1 0,0-1 0,-1 0 0,1 1 0,0-1 0,0 0 0,-1 1 0,1-1 0,0 0 0,0 1 0,0-1 0,0 0 0,0 1 0,-1-1 0,1 1 0,0-1 0,0 0 0,0 1 0,0-1 0,0 1 0,0-1 0,0 0 0,0 1 0,1 0 0,4 56 501,8 10 234,32 93 1,-9-36-389,-23-71-264,-7-23 8,2-1 1,0 1 0,2-2 0,27 56 0,-28-76-1903,-3-15 665,-2-28-696,-2 18 211,8-38-4482,-1-11-6473</inkml:trace>
  <inkml:trace contextRef="#ctx0" brushRef="#br0" timeOffset="2286.71">1459 103 9044,'0'0'15268,"-5"-5"-14310,-15-16-235,19 20-682,0-1 0,0 1 0,1-1 0,-1 1-1,0-1 1,1 1 0,-1-1 0,1 0 0,0 1 0,-1-1-1,1 0 1,0 1 0,0-1 0,0 0 0,0 1 0,1-1-1,-1 1 1,0-1 0,1 0 0,-1 1 0,1-1 0,-1 1 0,1-1-1,0 1 1,-1-1 0,1 1 0,0-1 0,0 1 0,0 0-1,0 0 1,1-1 0,-1 1 0,0 0 0,0 0 0,1 0-1,-1 0 1,1 0 0,1 0 0,7-3-35,0 0 0,1 1-1,-1 0 1,1 1 0,0 0 0,-1 0-1,1 2 1,0-1 0,15 2 0,-18-1-35,-6 0 22,1 0 0,-1 1 0,0-1-1,0 1 1,0-1 0,0 1 0,0-1 0,0 1-1,0 0 1,0 0 0,0 0 0,0 0 0,0 1-1,0-1 1,-1 0 0,1 1 0,-1-1 0,1 1-1,-1 0 1,1-1 0,-1 1 0,0 0 0,0 0-1,0 0 1,0 0 0,0 0 0,0 0 0,-1 0-1,1 0 1,0 0 0,-1 4 0,3 8 0,-2 1-1,0-1 1,-1 28 0,-1-20 16,0-10 15,0 0 0,-1 0 0,-1 0 1,0 0-1,-1-1 0,0 1 0,0-1 1,-1 0-1,-9 15 0,14-26 307,12-1 203,25-9-340,-28 7-182,1 0-1,-1 1 0,1 0 0,13-1 1,-15 3-34,-1-1 1,0 2-1,1-1 1,-1 1-1,0 0 1,0 1-1,1-1 1,-1 1-1,0 1 1,-1-1-1,9 6 1,-11-6-17,-1 0 0,1 1 0,-1 0 0,0 0 0,0 0 0,0 0 0,-1 0 0,1 1-1,-1-1 1,0 1 0,0 0 0,0 0 0,0 0 0,-1 0 0,1 0 0,-1 0 0,0 0 0,0 0 0,-1 0 0,1 8 0,0-8 24,-1 1 0,0-1 0,-1 0 1,1 0-1,-1 1 0,1-1 0,-1 0 0,0 0 0,-1 0 1,1 0-1,-1 0 0,0 0 0,0 0 0,0-1 0,0 1 1,-3 3-1,0-2 8,0-1 1,1 1-1,-2-1 0,1 0 1,0 0-1,-1 0 1,0-1-1,0 0 1,-9 3-1,-3 0 14,-1 0 0,0-2 0,0 0 0,-1-2 0,1 0 0,-23 0 0,6-3-386,19 0-1081,0 0 0,1 2 0,-22 2 1,11 7-3993</inkml:trace>
  <inkml:trace contextRef="#ctx0" brushRef="#br0" timeOffset="3640.29">240 1480 5795,'0'0'12088,"-4"-5"-11024,4 5-1057,0 0 0,0 0-1,0 0 1,0 0 0,0 0-1,0 0 1,-1 1-1,1-1 1,0 0 0,0 0-1,0 0 1,0 0 0,0 0-1,0 0 1,0 0 0,0 0-1,0 0 1,0 0 0,0 0-1,0 0 1,0 0 0,-1 0-1,1 0 1,0 0-1,0 0 1,0 0 0,0 0-1,0 0 1,0 0 0,0 0-1,0 0 1,0 0 0,0 0-1,0 0 1,0 0 0,0 0-1,-1 0 1,1 0-1,0-1 1,0 1 0,0 0-1,0 0 1,0 0 0,0 0-1,0 0 1,0 0 0,0 0-1,0 0 1,0 0 0,0 0-1,0 0 1,0 0 0,4 11 433,1 0 1,0-1 0,1 1 0,0-1-1,1 0 1,10 12 0,7 11 179,5 16 214,35 82 0,-64-130-792,0-1 0,0 0 0,1 1 0,-1-1 0,0 1 0,1-1 0,-1 1 0,0-1 0,1 0 0,-1 1 0,0-1 0,1 0 0,-1 1 0,1-1 0,-1 0 0,1 0 0,-1 1 0,1-1 0,-1 0 0,1 0 0,-1 0 0,1 0 0,-1 1 0,1-1 0,-1 0 0,1 0 0,-1 0 0,1 0 0,-1 0 0,1 0 0,-1-1 0,1 1 0,-1 0 0,1 0 0,-1 0 0,1 0 0,-1-1 0,1 1 0,-1 0 0,1 0 0,-1-1 0,0 1 0,1 0 0,-1-1 0,1 1 0,-1 0 0,0-1 0,1 1 0,-1-2 0,25-26 424,-18 19-466,9-8 44,1 1 1,1 1-1,1 0 0,0 2 0,41-23 0,116-43 52,-83 40-51,27-16-36,-2-5 1,166-115 0,-86 49-38,22-16-8,-97 60 85,194-96 1,-265 154 21,-36 18-22,0-2 1,0 1-1,0-2 0,14-11 0,-29 20-31,-1-1-1,0 1 1,1 0-1,-1-1 1,0 1 0,0-1-1,1 1 1,-1 0-1,0-1 1,0 1-1,0-1 1,0 1-1,1-1 1,-1 1 0,0-1-1,0 1 1,0-1-1,0 1 1,0-1-1,0 1 1,0 0 0,0-1-1,-1 1 1,1-1-1,0 1 1,0-1-1,0 1 1,0-1-1,-1 1 1,1-1 0,0 1-1,0 0 1,-1-1-1,1 1 1,0 0-1,-1-1 1,1 1 0,-17-16-33,13 13 50,-21-25 49,1-1-1,2 0 0,0-2 1,2 0-1,-27-59 0,20 36 36,-36-49-1,53 94-843,-7 7-6655,12 2 5414,-7 0-4656</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56:50.776"/>
    </inkml:context>
    <inkml:brush xml:id="br0">
      <inkml:brushProperty name="width" value="0.05" units="cm"/>
      <inkml:brushProperty name="height" value="0.05" units="cm"/>
      <inkml:brushProperty name="color" value="#E71224"/>
    </inkml:brush>
  </inkml:definitions>
  <inkml:trace contextRef="#ctx0" brushRef="#br0">473 36 8836,'0'0'13265,"-4"-7"-11854,-7-14-772,6 14-232,8 13 543,21 44-609,149 327 945,-167-362-1261,17 41-99,42 73 0,-56-116-729,-4-13-3576,-2-20-6393,-3 9 2099</inkml:trace>
  <inkml:trace contextRef="#ctx0" brushRef="#br0" timeOffset="294.67">683 550 5491,'0'0'14617,"-16"-12"-12656,-52-34-715,46 36-182,22 10-1052,-1 0 0,1 0 0,-1 0 0,1 0 0,0 0 0,-1 0 0,1 0 0,-1 0 0,1 1 0,-1-1 0,1 0 0,0 0-1,-1 0 1,1 0 0,0 1 0,-1-1 0,1 0 0,0 0 0,-1 1 0,1-1 0,0 0 0,-1 1 0,1-1 0,0 0-1,0 1 1,-1 0 0,1 1-21,-1 0-1,1 0 1,-1 0-1,1 1 1,0-1 0,0 0-1,0 0 1,0 0-1,1 4 1,0-2 125,-2 12-73,2 0-1,0-1 0,1 1 0,7 29 0,-7-39-30,0 0-1,1 0 0,-1 0 1,1 0-1,1-1 1,-1 1-1,1-1 0,0 0 1,0 0-1,0 0 0,1-1 1,0 1-1,0-1 0,9 6 1,-10-7-5,-1-1 1,1 0 0,-1-1-1,1 1 1,0-1-1,0 1 1,0-1-1,-1 0 1,1-1-1,0 1 1,0-1 0,0 1-1,0-1 1,0 0-1,0-1 1,0 1-1,0-1 1,4 0-1,-2-2 34,0 1-1,0-1 0,0 0 1,-1 0-1,1 0 0,-1-1 1,0 0-1,0 0 0,0 0 1,5-7-1,4-7 150,0 0 1,-1-1-1,-2 0 0,0-1 0,10-23 1,-17 33-96,0 1 1,0-1 0,-1 0-1,0 1 1,-1-1 0,0-1 0,1-17-1,-3 28-158,-1 0 0,1 0-1,-1 0 1,1 0 0,-1 0 0,1 0-1,-1 0 1,1 0 0,-1 0-1,1 0 1,0 0 0,-1 0 0,1 0-1,-1 1 1,1-1 0,-1 0-1,1 0 1,0 0 0,-1 1 0,1-1-1,-1 0 1,1 0 0,0 1 0,-1 0-1,-7 7-1903,1 1 1,1-1-1,0 2 0,-10 17 0,-5 17-12327</inkml:trace>
  <inkml:trace contextRef="#ctx0" brushRef="#br0" timeOffset="2640.96">183 1406 6835,'0'0'3727,"-12"-17"-1745,-40-50-327,50 64-1334,0 0 0,0 0 1,0 1-1,0-1 0,-1 0 1,1 1-1,-1 0 0,1 0 1,-1 0-1,0 0 0,0 0 1,0 0-1,0 1 0,-1-1 1,1 1-1,0 0 0,-6-1 1,7 2-219,0 0 0,0 1 0,0-1 1,1 1-1,-1-1 0,0 1 0,0 0 1,1 0-1,-1-1 0,1 1 0,-1 1 1,1-1-1,-1 0 0,1 0 0,-1 0 1,1 1-1,0-1 0,0 1 0,0-1 1,0 1-1,0-1 0,-1 4 0,-3 6 21,0 1 0,1 0 0,1 0 0,0 0-1,0 1 1,-1 19 0,2 5 72,1-1 0,2 1 1,9 63-1,-7-83-180,1-1 0,0 0 0,1-1 0,1 1 0,1-1 0,0 0 0,1 0 0,0-1 0,1 0-1,18 21 1,-24-31-10,1 0-1,0 0 1,0-1-1,0 1 1,1-1-1,-1 0 1,1 0-1,0 0 0,0-1 1,0 0-1,0 0 1,0 0-1,0 0 1,1-1-1,-1 0 1,10 1-1,-11-2 1,0 0 0,1-1 0,-1 1 0,0-1 1,0 0-1,1 0 0,-1-1 0,0 1 0,0-1 0,0 0 0,-1 0 0,1 0 0,0 0 0,-1-1 1,1 1-1,-1-1 0,0 0 0,0 0 0,0 0 0,0-1 0,3-4 0,2-4 9,-1-1-1,-1 0 1,1 0 0,-2-1-1,0 1 1,-1-1 0,0 0-1,-1 0 1,0-1-1,-2 1 1,1-18 0,-2-15-14,-3 0 1,-9-50 0,9 69 7,-1-5 33,1-38 1,23 72-94,-9 5 45,-1-1-1,1 1 1,-1 1-1,-1 0 1,19 16-1,-19-15-4,1 0 1,0 0-1,1 0 0,0-2 0,15 8 0,-26-14 8,1-1-1,-1 0 1,0 0 0,0 0-1,0 0 1,0 0 0,0 0-1,0 0 1,0 0 0,0 0-1,0 0 1,0 0-1,0 0 1,-1 0 0,1 0-1,0 0 1,-1 1 0,0-3-1,-1 0 9,0 0 0,-1 0 0,1 1 0,-1-1 0,1 1 0,-1-1 0,0 1 0,0 0 0,0 0 0,0 0-1,0 0 1,-1 1 0,1-1 0,-5 0 0,0-1 3,0 1 0,0 0-1,0 1 1,0 0 0,-11 0-1,17 2-8,1-1-1,-1 0 1,0 1 0,1 0-1,-1-1 1,1 1 0,-1 0-1,1 0 1,-1 0-1,1 0 1,0 0 0,-1 0-1,1 1 1,0-1 0,0 0-1,0 1 1,0-1-1,0 0 1,0 1 0,0-1-1,1 1 1,-1 0-1,0-1 1,1 1 0,-1 0-1,1 1 1,-3 6-12,1 0-1,0 0 1,-1 16 0,2-8 15,0 0 0,1-1 0,1 1 0,1 0 0,6 29 0,-7-42-9,1 1 0,-1 0 0,1-1 0,1 0 0,-1 1 0,1-1 0,-1 0 0,1 0 0,0 0 0,1 0 0,-1-1 0,1 0 0,-1 1 0,1-1 0,0 0 0,0-1 0,1 1 0,-1-1 0,0 0 0,1 0 0,0 0 0,-1 0 0,1-1 0,5 1 0,-5-1-38,0 1 0,0-2 0,0 1 0,0 0 1,0-1-1,0 0 0,0 0 0,0-1 0,0 1 0,0-1 1,7-2-1,-9 2 38,-1-1 1,1 1-1,-1-1 1,0 1 0,0-1-1,0 0 1,0 1-1,0-1 1,0 0 0,0-1-1,-1 1 1,1 0-1,-1 0 1,0-1 0,1 1-1,-1 0 1,0-1-1,0 0 1,-1 1-1,1-1 1,0 1 0,-1-5-1,3-9 14,-1-1-1,0 0 1,-2-21 0,0 33 59,0 0 1,-1-1 0,0 1 0,0-1 0,0 1 0,0 0 0,-1 0 0,0 0 0,0 0 0,0 0 0,-1 0-1,1 0 1,-8-8 0,7 43-11,3-23-136,1-1 0,-1 1 0,1-1 0,0 0 0,1 1 0,0-1-1,0 0 1,0 0 0,1 0 0,-1 0 0,1 0 0,1-1 0,-1 1 0,6 6-1,-6-9 12,1 1 0,-1-1 0,1 0-1,0 0 1,0 0 0,0 0-1,0-1 1,1 1 0,-1-1-1,1 0 1,-1-1 0,1 1 0,0-1-1,-1 0 1,1 0 0,0 0-1,0 0 1,0-1 0,8 0-1,-12-1 64,1 0-1,0 1 1,0-1-1,0 0 0,-1 0 1,1 0-1,0 0 0,-1 0 1,1 0-1,-1-1 1,0 1-1,1 0 0,-1-1 1,0 1-1,0-1 0,1 1 1,-1-1-1,0 0 1,-1 0-1,1 1 0,0-1 1,-1 0-1,1 0 0,0 0 1,-1 0-1,0-2 1,9-53 78,-9 56-72,2-12 128,-1 0 1,-1 0 0,0 0-1,0 0 1,-1 0-1,-1 1 1,0-1-1,-1 0 1,-8-23 0,7 66-313,4-27 126,0 1 0,0-1 0,0 1 0,1-1 0,-1 1 0,1-1 0,0 0 0,0 1 0,1-1 0,-1 0 0,0 0 0,1 0 0,0 0 0,0 0 0,0 0 0,0 0 0,0-1 0,1 1 0,-1-1 0,1 0 0,4 4 0,-2-3-67,0 0-1,1-1 0,-1 0 0,0 0 0,1 0 1,0-1-1,-1 0 0,1 0 0,0 0 0,-1-1 0,1 1 1,9-2-1,-13 0 132,0 1 0,0-1 0,-1 1-1,1-1 1,0 0 0,-1 0 0,1 0 0,0 0 0,-1 0 0,1 0 0,-1 0 0,0-1 0,1 1-1,-1-1 1,0 1 0,0-1 0,0 1 0,0-1 0,0 1 0,0-1 0,0 0 0,-1 0 0,1 1-1,-1-1 1,1 0 0,-1 0 0,0 0 0,1-3 0,1-8 420,-1 0 1,0-25-1,-1 32-142,0-99 2245,14 112-2481,-1 8-177,-1 0 0,20 31 0,-20-27-1321,27 33 0,-38-51 1384,0 0-1,0 0 1,0 0 0,0 0-1,0 0 1,0 0-1,0 0 1,1-1-1,-1 1 1,0 0-1,0-1 1,1 1 0,-1-1-1,0 1 1,1-1-1,-1 0 1,1 1-1,-1-1 1,0 0-1,1 0 1,-1 0 0,1 0-1,-1 0 1,0 0-1,1-1 1,-1 1-1,1 0 1,-1-1-1,0 1 1,1-1 0,1 0-1,0-1-53,-1 0-1,1 0 1,-1 0-1,1 0 1,-1-1-1,0 1 1,0-1-1,0 1 1,0-1-1,0 0 1,-1 1-1,3-5 1,5-21 557,-1 0 0,-1-1-1,-2 0 1,-1 0 0,1-36 0,-3 45-299,-2 16 913,0 9-411,-1 15-914,1 0-1,2 22 0,-1-41 204,-1 0 0,1 0 1,0 0-1,-1 0 1,1 0-1,0 0 0,-1 0 1,1 0-1,0 0 1,0-1-1,0 1 0,0 0 1,0-1-1,0 1 1,0 0-1,0-1 0,0 1 1,0-1-1,1 0 1,-1 1-1,0-1 0,0 0 1,0 0-1,0 0 1,1 0-1,-1 0 0,0 0 1,0 0-1,2 0 1,0-1 12,-1 1 1,1 0-1,-1 0 1,0-1-1,1 0 1,-1 1-1,0-1 1,0 0-1,1 0 1,-1 0-1,0 0 1,0 0 0,0-1-1,3-2 1,0-3 62,0-1 0,0 0 1,-1 0-1,0 0 1,-1 0-1,1-1 0,-2 1 1,1-1-1,-1 0 1,1-11-1,1-13 796,-2-48 1,-2 78-676,0 1-1,0-1 1,0 0 0,0 0 0,0 0 0,-1 0 0,0 0 0,1 0 0,-1 0 0,0 1-1,0-1 1,-1 0 0,1 1 0,-1-1 0,1 1 0,-1-1 0,0 1 0,0 0 0,0 0-1,0 0 1,0 0 0,0 0 0,0 0 0,-1 0 0,1 1 0,-1-1 0,0 1-1,1 0 1,-1 0 0,0 0 0,0 0 0,1 0 0,-1 0 0,0 1 0,0-1 0,0 1-1,-3 0 1,6 0-123,-1 0 0,0 0-1,1 0 1,-1 0 0,1 0-1,-1 1 1,1-1 0,-1 0-1,1 0 1,-1 0 0,1 1-1,0-1 1,-1 0 0,1 0-1,-1 1 1,1-1 0,-1 0-1,1 1 1,0-1 0,-1 0-1,1 1 1,0-1 0,-1 1-1,1-1 1,0 1 0,0-1-1,-1 1 1,1-1 0,0 1-1,-1 21 22,2-18-24,0-1 1,0 1 0,0-1-1,0 1 1,0-1-1,1 1 1,-1-1-1,1 0 1,3 5 0,14 7 19,0 0 1,1-2 0,34 19-1,16 9 2,-53-30-19,30 23 9,-45-33-41,0 1-1,0 0 1,0 0 0,0 1 0,-1-1-1,1 0 1,-1 0 0,1 1-1,-1-1 1,0 1 0,0 0-1,0-1 1,0 1 0,0 0-1,-1-1 1,1 6 0,-1-6 6,0-1 1,-1 1 0,1-1-1,-1 1 1,0-1 0,1 0-1,-1 1 1,0-1 0,0 0-1,0 0 1,0 1 0,0-1-1,0 0 1,0 0-1,0 0 1,0 0 0,0 0-1,-1-1 1,1 1 0,0 0-1,-1-1 1,1 1 0,0 0-1,-4 0 1,-41 11-672,37-10 431,-14 2 46,0-1-1,-47-1 0,69-2 903,22 1-500,19 5-214,-28-4-144,0 0 0,1-1 0,-1 0 0,15-1 0,-23 0 132,0-1 0,0 0 0,0 0 0,-1 0 0,1 0 0,0 0 0,-1-1-1,1 0 1,-1 0 0,1 0 0,-1 0 0,0 0 0,0-1 0,0 1 0,0-1 0,0 0 0,3-4 0,5-9 81,-1 0 0,-1 0-1,-1-1 1,0 0 0,-1 0 0,0-1 0,-2 0 0,0 0 0,-1 0 0,-1-1-1,-1 0 1,0 1 0,-3-36 0,0 30 207,-2 0-1,0 0 1,-2 0-1,0 1 1,-2 0 0,-1 0-1,0 0 1,-2 1-1,0 0 1,-18-25 0,28 46-227,0 1 1,0 0-1,0-1 1,0 1 0,0 0-1,0 0 1,0-1-1,0 1 1,0 0-1,0-1 1,-1 1 0,1 0-1,0 0 1,0-1-1,0 1 1,0 0 0,-1 0-1,1-1 1,0 1-1,0 0 1,-1 0 0,1 0-1,0 0 1,0-1-1,-1 1 1,1 0-1,0 0 1,0 0 0,-1 0-1,1 0 1,0 0-1,-1 0 1,1 0 0,0-1-1,-1 1 1,1 0-1,0 0 1,0 1 0,-1-1-1,1 0 1,0 0-1,-1 0 1,1 0-1,0 0 1,0 0 0,-1 0-1,1 0 1,0 0-1,-1 1 1,1-1 0,0 0-1,0 0 1,0 0-1,-1 1 1,1-1 0,0 0-1,0 0 1,0 1-1,-1-1 1,1 0-1,0 1 1,-6 29 159,7 43-281,1-55 130,1 1 1,1-2 0,0 1-1,1 0 1,1-1-1,1 0 1,1 0 0,11 18-1,0-3-219,2-1 0,1 0 0,27 27 0,-43-52-351</inkml:trace>
  <inkml:trace contextRef="#ctx0" brushRef="#br0" timeOffset="3495.44">1379 986 8900,'0'0'9548,"15"-3"-9513,20-3-580,0 1 0,36 0 0,-28 3-297,-35 1-481,-1 0-1,1-1 0,-1 1 1,0-2-1,1 1 0,7-4 0,-12 4 996,0 0-1,0 0 0,-1 1 0,1-2 0,0 1 0,-1 0 0,1 0 0,-1-1 0,0 0 1,1 1-1,-1-1 0,-1 0 0,1 0 0,2-5 0,-3 4 1091,1 0 1,-1 0-1,0 0 0,-1 0 1,1-1-1,-1 1 0,0 0 1,0-7-1,-1 8-251,0 0 1,0 0-1,0 1 0,0-1 1,0 0-1,-1 1 0,1-1 1,-1 1-1,0 0 0,0-1 1,0 1-1,0 0 1,0 0-1,0 0 0,0 0 1,-1 1-1,1-1 0,-1 1 1,1-1-1,-5-1 0,5 2-437,1 0 0,-1 1 0,0-1 0,1 0 0,-1 1 0,0-1 0,1 1 0,-1-1 0,0 1 0,0 0 0,1-1 0,-1 1 0,0 0 1,0 0-1,0 1 0,1-1 0,-1 0 0,0 1 0,0-1 0,1 1 0,-1-1 0,0 1 0,1 0 0,-1 0 0,1-1 0,-1 1 0,1 0 0,-1 0 0,1 1 0,0-1 0,-1 0 0,1 0 0,0 1 0,-1 1 0,-1 5-59,0 1-1,0 0 1,1 0 0,1 0 0,-1 0-1,1 0 1,1 0 0,0 0 0,1 11 0,-1 2-3,1-17-32,-1 0 0,1 0 1,-1 0-1,2 0 0,-1 0 0,0 0 1,1-1-1,0 1 0,0 0 0,0-1 1,1 0-1,-1 1 0,1-1 0,0 0 1,4 4-1,-4-6-66,-1 1 0,1-1 0,0 1-1,-1-1 1,1 0 0,0 0 0,1-1 0,-1 1 0,0-1 0,0 1-1,1-1 1,-1 0 0,0 0 0,1-1 0,-1 1 0,1-1 0,0 1-1,-1-1 1,1 0 0,-1-1 0,1 1 0,4-1 0,-6 0 99,1-1-1,-1 1 1,0 0 0,0-1 0,0 1-1,0-1 1,0 0 0,0 1 0,-1-1-1,1 0 1,0 0 0,-1 0 0,0 0-1,1 0 1,-1-1 0,0 1 0,0 0-1,0-1 1,-1 1 0,1-1 0,0 1-1,0-4 1,7-59 1406,-8 63-1314,1-71 2096,-1 43-1076,0 25-626,0 8-69,-1 6-539,1-1 0,1 1 0,0-1 1,0 0-1,0 1 0,1-1 0,0 0 0,1 0 1,0 0-1,0 0 0,1 0 0,0-1 0,0 0 1,1 0-1,-1 0 0,2 0 0,-1 0 0,1-1 1,0 0-1,0-1 0,1 1 0,11 7 0,-15-11-64,0 0 0,1 0-1,-1-1 1,0 1-1,0-1 1,1 0-1,-1 0 1,1 0 0,-1 0-1,1-1 1,0 1-1,-1-1 1,1 0 0,0 0-1,-1 0 1,1 0-1,-1-1 1,1 0-1,5-1 1,-6 0 162,0 1-1,0-1 1,-1 0 0,1 0-1,0 0 1,-1 0 0,1-1 0,-1 1-1,1-1 1,-1 0 0,0 1-1,0-1 1,-1 0 0,1 0-1,0 0 1,-1 0 0,0-1 0,0 1-1,0 0 1,1-4 0,3-26 863,-1 1-1,-2-1 1,-1 0 0,-4-34 0,2 15-328,-1 27-358,0-1 0,-2 1 0,-1 0 1,-1 0-1,-1 0 0,-1 1 0,-1 0 0,-1 1 0,-1-1 0,-1 2 0,-26-38 0,37 59-160,0 0 0,0 0 0,0-1-1,1 1 1,-1 0 0,0 0 0,-1 0 0,1 0-1,0 0 1,0 0 0,0 0 0,0 0 0,-1 1-1,1-1 1,0 0 0,-1 1 0,1-1 0,-1 1-1,-1-1 1,2 1-10,0 0-1,0 1 1,0-1 0,0 0-1,0 1 1,1-1 0,-1 0-1,0 1 1,0-1-1,1 1 1,-1 0 0,0-1-1,0 1 1,1 0 0,-1-1-1,1 1 1,-1 0-1,1 0 1,-1-1 0,1 1-1,-1 0 1,0 1 0,-1 4-18,0 0 1,0 1 0,0-1-1,1 1 1,0-1 0,0 1 0,1 6-1,-1-2 27,1 0-1,1 0 1,0 0-1,0-1 1,1 1-1,1 0 1,-1-1-1,2 0 0,0 0 1,0 0-1,0 0 1,1 0-1,1-1 1,11 16-1,-10-16-6,0 0 0,1 0 1,0 0-1,1-1 0,0 0 0,0-1 1,0 0-1,1 0 0,0-1 0,0 0 0,1-1 1,0 0-1,0-1 0,16 5 0,-11-6-921,-1 0 0,1-1 0,23 0 0,-34-4-2775</inkml:trace>
  <inkml:trace contextRef="#ctx0" brushRef="#br0" timeOffset="3663.96">1863 706 11381,'0'0'8292,"120"-62"-8084,-76 56-112,3-1-96,3-1-672,1 1-1649,-7 1-7620</inkml:trace>
  <inkml:trace contextRef="#ctx0" brushRef="#br0" timeOffset="4115.69">188 2339 11957,'0'0'10149,"8"-18"-8652,-6 11-1403,2-2-10,-1 0-1,1 0 0,0 0 1,1 1-1,0-1 0,1 1 1,-1 0-1,2 1 0,-1-1 1,1 1-1,0 1 0,0-1 1,1 1-1,10-7 0,454-215 1409,-230 119-1327,357-197 127,-35-54 6,-334 173-346,-220 173-80,-10 13 104,0 1 0,0 0-1,0 0 1,-1-1 0,1 1 0,0 0 0,0 0 0,0-1 0,0 1 0,0 0-1,0 0 1,-1-1 0,1 1 0,0 0 0,0 0 0,0 0 0,0-1-1,-1 1 1,1 0 0,0 0 0,0 0 0,-1 0 0,1-1 0,0 1-1,0 0 1,-1 0 0,1 0 0,0 0 0,0 0 0,-1 0 0,1 0-1,0 0 1,-1 0 0,-33 2-2309,-22 11-2031,-15 11-1754</inkml:trace>
  <inkml:trace contextRef="#ctx0" brushRef="#br0" timeOffset="4381.46">589 2017 14439,'0'0'9652,"134"-68"-8051,-36 25-689,26-13-288,24-8-191,24-10-305,5-3 112,-4-2-48,-2 0-160,-17 6-32,-22 5-96,-27 10-688,-30 11-641,-26 7-1040,-15 3-3474</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5:56:46.709"/>
    </inkml:context>
    <inkml:brush xml:id="br0">
      <inkml:brushProperty name="width" value="0.05" units="cm"/>
      <inkml:brushProperty name="height" value="0.05" units="cm"/>
      <inkml:brushProperty name="color" value="#E71224"/>
    </inkml:brush>
  </inkml:definitions>
  <inkml:trace contextRef="#ctx0" brushRef="#br0">976 504 656,'0'0'6926,"-13"-18"1280,8 12-8787,-14 6-3183,3 0-1404</inkml:trace>
  <inkml:trace contextRef="#ctx0" brushRef="#br0" timeOffset="1234.83">74 642 1761,'-2'-2'17959,"-6"-12"-15311,5-5-2361,2 0 0,0 0 0,3-30 0,0 0-144,-2 47-142,1 0-1,-1 0 1,1 1 0,0-1-1,-1 1 1,1-1 0,0 1 0,0-1-1,0 1 1,0-1 0,0 1-1,0 0 1,0-1 0,1 1-1,-1 0 1,0 0 0,1 0 0,-1 0-1,3-1 1,37-19 20,-28 16-19,26-14 78,65-21-1,-89 35-62,0 2-1,-1-1 1,1 2 0,0 0 0,1 1-1,-1 0 1,0 1 0,18 3 0,-26-1-15,0 0-1,-1 1 1,0-1 0,1 2 0,-1-1 0,0 1 0,0 0 0,5 4 0,14 10 45,19 7 51,-12-8 41,57 42 0,-85-55-123,0 1 1,-1 0-1,0 0 0,1 0 1,-2 0-1,1 0 1,0 1-1,-1-1 0,0 1 1,0 0-1,-1-1 0,0 1 1,0 0-1,0 7 1,10 33 110,-8-37-381,1 3 1142</inkml:trace>
  <inkml:trace contextRef="#ctx0" brushRef="#br0" timeOffset="2514.79">1137 422 5282,'0'0'11718,"0"0"-11502,-1 0-1,1 0 1,-1 0 0,1 0 0,-1 0 0,1 0 0,-1 0 0,1 0-1,-1 0 1,1 0 0,-1 0 0,1 0 0,-1 0 0,1 0 0,-1-1-1,1 1 1,-1 0 0,1 0 0,-1-1 0,1 1 0,-1-1 0,-2-4-100,1-1 0,0 0 0,1 0 0,-1 0 1,1 0-1,0 0 0,1 0 0,-1 0 0,1 0 0,0 0 1,1 0-1,-1 0 0,1 0 0,2-7 0,0 5-52,1-1-1,-1 1 1,1 0-1,0 0 1,1 1-1,0 0 1,0-1-1,12-10 0,3-1-9,1 1 0,1 1-1,0 1 1,1 1 0,30-14-1,0 0 40,83-39 159,-120 62-233,1 0-1,0 1 1,0 1 0,0 0-1,1 2 1,30-2-1,-10 4 9,0 2 0,46 7-1,-38-3 25,-45-6-120,-5 1-26,1 0 99,-1-1 0,0 1 0,1-1 0,-1 0 0,0 0 0,1 0 0,-6-2 0,-6 1 72,12 1-61,-120 4 278,105-2-287,1 1-1,-1 1 0,0 0 0,-30 13 0,-28 14 224,28-14-96,2 3 0,-85 50 0,118-62-130,1 1 0,0 0 0,1 0 0,0 2 0,0-1 0,1 1 1,1 1-1,0 0 0,0 0 0,1 1 0,1 0 0,0 0 0,1 1 0,-7 21 1,12-29-5,-1 1 0,1-1 0,0 1 0,0 0 0,1 11 0,0-18-98</inkml:trace>
  <inkml:trace contextRef="#ctx0" brushRef="#br0" timeOffset="3336.8">686 613 2593,'0'0'12219,"3"-3"-11053,8-9-275,-8 9-259,-3-2 2204,0-17-1755,-1 15-977,0 1 1,0-1-1,0 0 1,-1 0-1,0 1 1,-1-1-1,1 1 1,-1-1-1,0 1 1,-1 0-1,0 0 1,0 0-1,0 1 0,0 0 1,-1-1-1,0 2 1,0-1-1,0 0 1,-1 1-1,0 0 1,1 0-1,-1 1 1,-1 0-1,1 0 1,0 0-1,-1 1 1,0 0-1,1 0 1,-1 0-1,-10 0 1,-190-7 245,-1 1 271,202 8-618,-1 1 1,1 0-1,0 0 1,-1 0 0,1 1-1,0 0 1,0 0-1,0 1 1,0-1 0,1 1-1,-1 1 1,1-1-1,-1 1 1,1 0 0,1 0-1,-1 0 1,0 1-1,1 0 1,0 0-1,0 0 1,0 0 0,1 1-1,0-1 1,0 1-1,0 0 1,1 0 0,0 0-1,0 0 1,0 0-1,1 0 1,-1 8-1,2-8-156,0 0-1,0 0 1,1 0-1,0-1 1,0 1-1,0 0 1,1 0-1,0-1 1,0 1-1,0-1 1,6 9-1,27 28-5516,-7-16-1339</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03:11.327"/>
    </inkml:context>
    <inkml:brush xml:id="br0">
      <inkml:brushProperty name="width" value="0.05" units="cm"/>
      <inkml:brushProperty name="height" value="0.05" units="cm"/>
      <inkml:brushProperty name="color" value="#E71224"/>
    </inkml:brush>
  </inkml:definitions>
  <inkml:trace contextRef="#ctx0" brushRef="#br0">2672 225 7043,'0'0'9252,"64"-15"-10500,-36 21-609,2-3-704,4 1-1873,4-2-1761</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03:13.153"/>
    </inkml:context>
    <inkml:brush xml:id="br0">
      <inkml:brushProperty name="width" value="0.05" units="cm"/>
      <inkml:brushProperty name="height" value="0.05" units="cm"/>
      <inkml:brushProperty name="color" value="#E71224"/>
    </inkml:brush>
  </inkml:definitions>
  <inkml:trace contextRef="#ctx0" brushRef="#br0">2 10 2001,'0'0'5570,"-2"-9"-5810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03:15.118"/>
    </inkml:context>
    <inkml:brush xml:id="br0">
      <inkml:brushProperty name="width" value="0.05" units="cm"/>
      <inkml:brushProperty name="height" value="0.05" units="cm"/>
      <inkml:brushProperty name="color" value="#E71224"/>
    </inkml:brush>
  </inkml:definitions>
  <inkml:trace contextRef="#ctx0" brushRef="#br0">1 0 3602,'0'0'5762</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03:26.198"/>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04:13.469"/>
    </inkml:context>
    <inkml:brush xml:id="br0">
      <inkml:brushProperty name="width" value="0.05" units="cm"/>
      <inkml:brushProperty name="height" value="0.05" units="cm"/>
      <inkml:brushProperty name="color" value="#E71224"/>
    </inkml:brush>
  </inkml:definitions>
  <inkml:trace contextRef="#ctx0" brushRef="#br0">346 1648 7555,'0'0'8420,"0"-8"-8340,9 19-5858,-9 1 1264</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19.971"/>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19.974"/>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19.978"/>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19.981"/>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19.984"/>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19.986"/>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19.988"/>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19.991"/>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19.993"/>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04"/>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05"/>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06"/>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07"/>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08"/>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09"/>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10"/>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11"/>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12"/>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13"/>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14"/>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15"/>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16"/>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17"/>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18"/>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19"/>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20"/>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21"/>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22"/>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23"/>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24"/>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25"/>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26"/>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27"/>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28"/>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29"/>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30"/>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31"/>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32"/>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33"/>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34"/>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35"/>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36"/>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37"/>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38"/>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39"/>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40"/>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41"/>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42"/>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43"/>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44"/>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45"/>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46"/>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47"/>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48"/>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49"/>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50"/>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51"/>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52"/>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53"/>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54"/>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55"/>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56"/>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57"/>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58"/>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59"/>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60"/>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61"/>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62"/>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63"/>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64"/>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65"/>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66"/>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67"/>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68"/>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69"/>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70"/>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71"/>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72"/>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73"/>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74"/>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75"/>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76"/>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77"/>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78"/>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79"/>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80"/>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81"/>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82"/>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83"/>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84"/>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85"/>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86"/>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87"/>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88"/>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89"/>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90"/>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91"/>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92"/>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1T16:10:23.293"/>
    </inkml:context>
    <inkml:brush xml:id="br0">
      <inkml:brushProperty name="width" value="0.05" units="cm"/>
      <inkml:brushProperty name="height" value="0.05" units="cm"/>
      <inkml:brushProperty name="color" value="#E71224"/>
    </inkml:brush>
  </inkml:definitions>
  <inkml:trace contextRef="#ctx0" brushRef="#br0">0 12 5442,'0'0'11366,"0"-12"-9445,2 12-1921,0 0-112,2 0-1041,3 0-928,5 12-3025,-3 6-4499</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5:37.310"/>
    </inkml:context>
    <inkml:brush xml:id="br0">
      <inkml:brushProperty name="width" value="0.035" units="cm"/>
      <inkml:brushProperty name="height" value="0.035" units="cm"/>
    </inkml:brush>
  </inkml:definitions>
  <inkml:trace contextRef="#ctx0" brushRef="#br0">81 387 2769,'0'0'13553,"1"-13"-11909,0-7-1120,0-7 95,-1 12 2773,-12 253-3663,3-74 771,-3-455-482,0-3-36,12 287 26,0 1-1,1 0 0,0 0 0,0 0 0,0-1 1,1 1-1,0 0 0,0 0 0,0 1 0,1-1 0,0 0 1,0 1-1,0 0 0,8-10 0,-8 12-12,0 0 1,0 1-1,1-1 0,-1 1 0,0-1 0,1 1 0,-1 0 1,1 1-1,0-1 0,0 0 0,0 1 0,-1 0 0,1 0 1,0 0-1,1 1 0,-1-1 0,0 1 0,0 0 1,0 0-1,0 0 0,0 1 0,0-1 0,7 3 0,-7-2-8,-1 1-1,1 0 1,0-1-1,-1 1 0,0 0 1,1 1-1,-1-1 0,0 1 1,0-1-1,0 1 1,-1 0-1,1 0 0,-1 0 1,1 1-1,-1-1 0,0 0 1,0 1-1,-1 0 1,1-1-1,-1 1 0,1 0 1,-1 0-1,1 6 0,1 6-17,-1 1-1,0 0 0,-1 0 1,-2 18-1,0-25-20,0 0 0,-1 0 0,0-1 0,-1 1 1,0 0-1,0-1 0,-1 0 0,0 0 0,-1 0 0,0-1 0,-1 1 1,1-1-1,-13 12 0,-7 8-1648,-3-3 0,-38 31 1,33-30-1275,7-3-1788</inkml:trace>
  <inkml:trace contextRef="#ctx0" brushRef="#br0" timeOffset="631.68">91 633 5394,'0'0'10624,"-2"-4"-10389,-8-5-213,12 19 31,0-6-42,-1 0-1,1-1 1,0 0-1,0 1 1,1-1 0,-1 0-1,1 0 1,0 0 0,4 3-1,-4-3 11,1-1 0,0 0 0,-1 0 0,1 0 0,0 0 0,0-1 0,1 1 0,-1-1 0,0 0 1,0 0-1,1-1 0,-1 1 0,0-1 0,1 0 0,-1 0 0,0 0 0,1-1 0,-1 0 0,0 1 0,0-2 0,1 1 0,6-3 0,-5 0 7,1 1 0,-1-2 1,0 1-1,0-1 0,0 0 0,0 0 1,-1 0-1,0-1 0,0 0 0,0 0 1,-1 0-1,4-8 0,2-5 55,-2-1-1,0 1 1,-1-2-1,-1 1 0,0-1 1,-2 0-1,-1 0 1,0 0-1,-2-41 1,-2 63-114,0-1 0,0 1-1,-1 0 1,1-1 0,0 1 0,0 0 0,0 0 0,0 0 0,0 0 0,0 0 0,0 0 0,0 0 0,-1 3 0,-3 10 21,0 0-1,1 0 1,1 1 0,0-1 0,1 1 0,1 0 0,0 0 0,1-1 0,2 17-1,-2-28-1,0 1-1,0-1 0,1 1 0,-1-1 0,1 0 1,0 0-1,0 1 0,0-1 0,0 0 1,1 0-1,-1 0 0,1 0 0,0 0 0,0 0 1,0-1-1,0 1 0,0-1 0,1 1 0,-1-1 1,1 0-1,2 2 0,1-1-52,-1 0-1,0-1 1,1 1-1,-1-1 1,1-1-1,-1 1 1,1-1-1,0 0 1,0 0-1,0-1 1,7 0-1,-11 0 65,1 0-1,-1 0 0,0-1 1,1 1-1,-1-1 0,0 0 1,0 0-1,1 0 0,-1 0 1,0 0-1,0 0 0,0 0 1,0-1-1,0 1 0,0-1 1,1-1-1,2-2 40,-1 0-1,0 0 1,0 0 0,-1-1-1,6-10 1,-3 1 230,0 0 1,-1-1-1,-1 1 0,3-18 1,-1-17 1403,-6 37-539,-4 34-1257,2-13 63,-2 17 29,1 0-1,0 1 1,2 32-1,2-50-340,0 0 0,0 0-1,1 0 1,0 0 0,6 15-1,-6-18-232,1 0-1,0 0 0,0-1 1,0 1-1,0-1 0,1 1 1,0-1-1,-1-1 0,10 8 1,17 7-6085</inkml:trace>
  <inkml:trace contextRef="#ctx0" brushRef="#br0" timeOffset="1311.55">793 481 5811,'0'0'8718,"-14"-2"-8507,-48-4-62,59 7-133,-1 0-1,0 0 0,1 0 0,-1 0 1,1 1-1,0 0 0,-1-1 0,1 1 0,0 0 1,0 0-1,0 1 0,0-1 0,1 1 0,-1-1 1,1 1-1,-1 0 0,1 0 0,0 0 0,-2 5 1,-3 0 8,4-3-17,0 0 0,0 0 0,0 0 1,1 0-1,0 0 0,0 1 0,0-1 1,1 1-1,-1-1 0,1 1 0,0 0 1,1-1-1,0 9 0,0-12-3,0 0 0,1 0 0,-1-1 0,1 1 0,0 0 0,0-1 0,0 1 0,-1-1 0,1 1 0,1-1 0,-1 1 0,0-1 0,0 0-1,0 1 1,1-1 0,-1 0 0,1 0 0,-1 0 0,1 0 0,-1 0 0,1 0 0,0 0 0,-1-1 0,1 1 0,0-1 0,-1 1 0,1-1 0,0 0 0,0 1 0,2-1 0,10 2 63,0-1-1,23 0 1,-33-1-54,-1 0 68,-1 0 0,0-1-1,0 1 1,1-1 0,-1 0 0,0 0-1,0 0 1,0 0 0,0 0-1,0-1 1,0 1 0,0 0 0,0-1-1,-1 0 1,1 1 0,0-1 0,-1 0-1,0 0 1,1 0 0,-1 0-1,0 0 1,0 0 0,0 0 0,0 0-1,0 0 1,-1-1 0,1 1 0,-1 0-1,1 0 1,-1-4 0,3-6 601,-2-1 0,0 1 0,0-20 0,-1 28-332,-1 30-314,0-15-113,1 0 1,0 0-1,1 0 1,0 0-1,0-1 1,4 12-1,-4-19 17,0 0 0,0-1 0,0 1-1,1-1 1,-1 0 0,1 1 0,-1-1 0,1 0 0,0 0 0,0 0-1,0 0 1,0 0 0,0-1 0,0 1 0,1-1 0,-1 1-1,0-1 1,1 0 0,-1 0 0,1 0 0,0 0 0,-1 0-1,1-1 1,0 1 0,-1-1 0,1 1 0,0-1 0,0 0-1,3-1 1,-3 1 46,-1 0-1,1-1 1,-1 1 0,1-1-1,-1 0 1,1 0-1,-1 0 1,0 0 0,1 0-1,-1-1 1,0 1-1,0-1 1,0 1 0,0-1-1,0 0 1,0 0-1,-1 0 1,1 0-1,1-2 1,27-49 103,-26 45-90,6-13 38,-2 0 0,0 0-1,-2-1 1,0 0 0,-2 0-1,3-24 1,0-136 2016,-7 174-1895,0 3 49,0 0 0,0-1-1,0 1 1,-1 0 0,0 0 0,0 0-1,0 0 1,-1 0 0,-2-7 0,-2 8 673,1 12-799,-1 14-356,6-21 298,-9 72-4,3 2 0,7 146-1,0-192-347,2 0-1,1 0 1,15 55-1,-18-84 195,4 14-999,-4-13 942,-1-1 1,0 0-1,0 1 0,0-1 1,0 0-1,1 0 0,-1 1 1,0-1-1,0 0 0,1 1 1,-1-1-1,0 0 0,0 0 1,1 0-1,-1 1 0,0-1 1,1 0-1,-1 0 0,0 0 1,1 0-1,-1 0 1,0 1-1,1-1 0,-1 0 1,0 0-1,1 0 0,-1 0 1,0 0-1,1 0 0,-1 0 1,0 0-1,1 0 0,-1 0 1,0-1-1,1 1 0,4-4-5037</inkml:trace>
  <inkml:trace contextRef="#ctx0" brushRef="#br0" timeOffset="2484.17">894 439 5010,'0'0'8530,"9"10"-8210,1 1-213,0 0 0,1-1 0,23 16 0,-27-22-109,0 1 0,0-1 0,1 0 0,0-1 0,0 0 0,0 0 0,0-1 0,0 0-1,1 0 1,8 0 0,-12-1-96,1-1-1,-1 1 0,0-1 1,1-1-1,-1 1 1,0-1-1,1 0 0,-1 0 1,10-4-1,-13 3 126,0 1 0,1-1 0,-1 0 0,0 0 0,0 0 0,0 0-1,0 0 1,0-1 0,0 1 0,-1-1 0,1 1 0,-1-1 0,0 1 0,0-1 0,0 0-1,0 0 1,0 0 0,0 1 0,0-5 0,3-41 3083,-3 40-1498,-1 31-1676,-1-10-149,2 0 0,-1 0-1,2 0 1,0 0 0,6 21 0,-8-31 90,1 0 1,1 0-1,-1 0 0,0-1 0,1 1 1,0 0-1,-1-1 0,1 0 1,0 1-1,0-1 0,0 0 1,1 0-1,-1 0 0,0 0 1,1 0-1,-1-1 0,1 1 1,0-1-1,-1 0 0,1 1 1,0-1-1,0 0 0,0-1 1,0 1-1,0 0 0,0-1 1,0 0-1,0 0 0,0 0 0,3 0 1,-4 0 85,0-1 0,0 1 0,-1 0 0,1-1 1,0 1-1,0-1 0,-1 1 0,1-1 0,-1 0 0,1 0 1,0 1-1,-1-1 0,0 0 0,1-1 0,-1 1 0,1 0 0,-1 0 1,2-3-1,-1 0 33,1 0 0,-1 1-1,0-1 1,-1 0 0,1 0 0,-1 0 0,2-7 0,0-5 324,-1 0 0,-1 0 0,0-18 0,-1 34-304,0-14 327,1 7-18,-1 1 1,0-1-1,-1 0 0,0 0 0,0 0 1,0 1-1,-3-9 0,3 13-275,0 1-1,0-1 1,0 0 0,0 0 0,-1 1-1,1-1 1,-1 0 0,1 1 0,-1-1-1,0 1 1,0 0 0,1 0 0,-1 0-1,0 0 1,0 0 0,0 0 0,0 0-1,0 0 1,0 1 0,-1-1 0,1 1-1,0 0 1,0-1 0,0 1-1,0 0 1,-1 0 0,-1 1 0,1-1-54,0 1 1,1 0 0,-1 0 0,0-1-1,1 2 1,-1-1 0,1 0 0,0 0-1,-1 1 1,1-1 0,0 1 0,0 0-1,-1 0 1,2 0 0,-1 0 0,0 0-1,0 0 1,1 0 0,-1 1 0,1-1-1,-1 1 1,1-1 0,0 1 0,0-1-1,0 4 1,-4 7-19,1 0 0,0 1-1,-2 24 1,4-26-47,1-1-1,0 1 1,1 0-1,0-1 1,1 1 0,0-1-1,6 22 1,-6-28 28,1 0 0,1 0 0,-1 0 0,1 0 1,0 0-1,0-1 0,0 1 0,1-1 0,0 0 0,0 0 1,0 0-1,0 0 0,0-1 0,1 1 0,0-1 1,-1-1-1,1 1 0,7 2 0,-4-1 12,-1-1 0,1 0 0,1-1 1,-1 0-1,0 0 0,0-1 0,1 0 0,-1 0 0,1-1 1,-1 0-1,1 0 0,-1-1 0,13-3 0,-14 2 105,0 0 1,0-1-1,0 0 0,-1 0 1,1-1-1,-1 0 0,0 0 0,0 0 1,0-1-1,-1 0 0,0 0 0,0 0 1,0-1-1,0 0 0,5-10 0,8-14 715,-2-1-1,-1-1 0,-2-1 0,12-43 1,-24 83-942,0 0 0,1-1 1,0 1-1,1-1 1,-1 0-1,7 11 1,-8-16-80,-1-22 492,-1 18-223,0 1 1,1-1 0,-1 0-1,0 1 1,0-1 0,-1 0-1,1 1 1,-1-1 0,1 1-1,-1 0 1,0-1 0,1 1-1,-1 0 1,0 0 0,-1 0-1,1 0 1,0 1 0,-4-3-1,5 3-32,0 0 0,0 0-1,-1 0 1,1 1 0,0-1-1,-1 0 1,1 1 0,0-1-1,-1 1 1,1-1-1,-1 1 1,1 0 0,-1 0-1,1-1 1,0 1 0,-1 0-1,1 0 1,-1 1-1,1-1 1,-1 0 0,1 0-1,-1 1 1,1-1 0,-1 1-1,1-1 1,0 1 0,-1-1-1,1 1 1,0 0-1,0 0 1,-1 0 0,1 0-1,0 0 1,0 0 0,0 0-1,0 0 1,-1 2 0,-2 5-28,0 0 1,1 0-1,0 1 1,1-1 0,0 1-1,0-1 1,1 1 0,-1 14-1,2-3 34,0 1 0,4 33 0,-3-48-33,1 0-1,-1-1 0,1 1 0,0 0 0,0-1 0,1 1 0,0-1 0,0 0 0,0 0 1,0 0-1,1 0 0,0-1 0,0 1 0,0-1 0,0 0 0,1 0 0,0-1 1,0 1-1,0-1 0,6 3 0,-7-4 18,0 0 0,0-1 0,0 0 1,-1 0-1,1 0 0,0 0 0,0-1 0,0 1 1,0-1-1,0 0 0,0 0 0,1-1 0,-1 1 1,0-1-1,-1 0 0,1 0 0,0 0 0,0-1 1,0 1-1,-1-1 0,1 0 0,-1 0 0,1 0 1,-1 0-1,0-1 0,0 1 0,0-1 0,0 0 0,0 0 1,3-4-1,4-9 143,1 0 0,-2 0 0,0-1 0,-2 0 0,1 0 0,-2-1 0,0 0 0,-2-1-1,0 1 1,2-21 0,1-30 760,-3-93 0,-4 137-758,0-33 870,-2 55-626,-2 12-416,-3 14-209,-2 38 240,3 0 1,3 0-1,7 93 0,-4-143-8,1 0-1,0 0 1,0 0-1,2 0 1,-1 0-1,1-1 0,1 1 1,0-1-1,1 1 1,-1-1-1,8 10 1,-11-19-91,0 0 0,0 0 0,0 0 0,1 0 1,-1 0-1,0 0 0,1 0 0,-1 0 1,0-1-1,1 1 0,-1 0 0,1-1 0,-1 0 1,1 1-1,-1-1 0,2 1 0,-2-1-110,1 0 0,-1 0 0,0 0 0,0 0-1,0-1 1,0 1 0,0 0 0,0 0 0,0-1-1,0 1 1,0-1 0,0 1 0,0-1 0,0 1-1,0-1 1,0 0 0,0 1 0,-1-1 0,1 0-1,0 0 1,0 1 0,-1-1 0,1 0 0,0-1-1,9-21-6826</inkml:trace>
  <inkml:trace contextRef="#ctx0" brushRef="#br0" timeOffset="2626.1">1674 423 3217,'0'0'14727,"115"0"-14199,-12 0-528,30-14-5314</inkml:trace>
  <inkml:trace contextRef="#ctx0" brushRef="#br0" timeOffset="4950.49">2557 312 6275,'0'0'11186,"-1"-16"-10030,-7-49-423,7 63-703,1-1-1,-1 1 1,0-1-1,0 1 1,0 0-1,0 0 1,0-1 0,0 1-1,-1 0 1,1 0-1,-1 0 1,1 0-1,-1 1 1,0-1-1,0 0 1,1 1-1,-1-1 1,0 1 0,-1 0-1,1-1 1,0 1-1,0 0 1,-4-1-1,-1 0-27,0 1 0,0 0 0,-1 0 0,1 1 0,-12 0 0,10 0-2,3 0-9,0 0 1,0 0 0,0 1 0,0 0 0,1 0 0,-1 1 0,0-1 0,1 1 0,-1 0 0,1 1 0,0-1 0,-1 1 0,1 0-1,0 1 1,1-1 0,-1 1 0,1 0 0,0 0 0,0 0 0,0 1 0,0-1 0,1 1 0,-1 0 0,1 0 0,0 0-1,1 1 1,0-1 0,-1 1 0,2-1 0,-1 1 0,1 0 0,0-1 0,0 1 0,0 0 0,1 9 0,-1-9 11,1-1 1,0 1-1,1 0 1,-1-1-1,1 1 1,0-1-1,1 1 1,-1-1-1,1 0 1,0 1-1,0-1 0,1 0 1,-1 0-1,1 0 1,0-1-1,1 1 1,-1-1-1,1 0 1,0 0-1,0 0 1,0 0-1,7 4 1,68 48 75,-59-44-130,-1 1 1,-1 1-1,0 1 1,21 21-1,-38-35-10,1 0 0,-1 1 0,0-1 0,0 1 0,1-1 0,-1 1 0,0-1 0,0 1 0,0 0 0,0 0 0,-1-1 0,1 1 0,-1 0 0,1 0 0,-1 0 0,1 0 0,-1 0 0,0 0 0,0 0 0,0-1 0,0 1 0,0 0 0,-1 3 0,0-4 9,0 1 0,0-1 0,0 1 0,-1-1 0,1 0 0,0 0 0,-1 0 0,1 0 1,-1 0-1,0 0 0,1 0 0,-1 0 0,0-1 0,1 1 0,-1 0 0,0-1 0,0 0 0,1 1 0,-1-1 0,0 0 1,0 0-1,0 0 0,-2 0 0,-6 0 120,-1 0 0,0 0 0,0-1 1,1 0-1,-1-1 0,1 0 0,-1-1 1,1 0-1,0-1 0,0 0 0,0 0 0,1-1 1,-12-8-1,6 7 665,17 13-822,1-4 31,-1-1 0,1 1 0,-1 0 0,1-1 1,0 0-1,0 1 0,3 1 0,11 2-202,0-1 0,0-1-1,0-1 1,1 0 0,-1-1 0,0-1-1,1-1 1,29-2 0,-40 1 245,0 1 1,-1-1-1,1-1 0,-1 1 1,1-1-1,-1 0 0,0 0 1,0-1-1,0 0 0,0 0 1,0-1-1,-1 1 1,1-1-1,-1 0 0,6-6 1,-4 2 69,-1 0 0,0 0 0,0 0 0,-1-1 0,0 0 0,-1 0 0,0 0 0,0-1 0,2-9 0,2-16 491,-1 0-1,-2 0 1,-2-1-1,-2-51 1,0 73-224,-1-13 524,-1 21-506,-2 12-197,-3 21-158,1 0-1,0 1 0,3-1 1,0 1-1,1 0 0,2 0 0,1 0 1,8 43-1,-7-60 4,1 1 1,0-1-1,0 0 1,1 0-1,10 15 1,-13-22-5,0-1 1,0 0 0,0 0 0,1 0-1,0-1 1,-1 1 0,1 0-1,0-1 1,0 0 0,0 0 0,1 0-1,-1 0 1,0 0 0,1-1-1,-1 1 1,1-1 0,0 0 0,-1 0-1,1 0 1,0-1 0,4 1-1,-6-1 34,0-1 0,0 0 0,0 0 0,0 1 0,0-1 0,-1-1-1,1 1 1,0 0 0,-1 0 0,1 0 0,-1-1 0,0 1-1,1-1 1,-1 1 0,0-1 0,0 0 0,0 1 0,0-1 0,0 0-1,1-3 1,21-48 479,-16 35-232,-2 7-116,1-6 142,2 1 0,15-26 0,-21 39-278,0 0 0,0 1 0,0-1 0,0 0 0,0 0 0,1 1 0,-1 0 0,1-1 0,0 1 0,-1 0 1,1 0-1,0 1 0,0-1 0,1 0 0,-1 1 0,0 0 0,0 0 0,1 0 0,-1 0 0,5 0 1,-6 1-25,0 1 0,-1 0 0,1-1 0,-1 1 1,1 0-1,-1 0 0,1 0 0,-1 0 0,0 0 1,1 0-1,-1 1 0,0-1 0,0 0 0,0 1 1,0-1-1,0 1 0,0-1 0,0 1 0,-1-1 1,1 1-1,-1-1 0,1 1 0,0 2 0,12 46-331,-12-46 239,-1-3 109,1 8-346,1-1-1,0 0 0,1 0 1,0 0-1,6 12 1,-8-18 280,0-1 0,0 1 1,0-1-1,0 0 0,0 1 0,0-1 0,1 0 1,-1 0-1,0 1 0,1-1 0,-1 0 0,1-1 1,-1 1-1,1 0 0,-1 0 0,1-1 1,0 1-1,-1-1 0,1 1 0,0-1 0,-1 0 1,1 1-1,0-1 0,0 0 0,-1 0 0,1 0 1,0-1-1,0 1 0,-1 0 0,1-1 1,0 1-1,-1-1 0,1 1 0,2-2 0,1-1 66,0 0 0,-1 0 0,1 0 0,-1-1 0,0 0 0,1 0 0,-2 0 0,1 0 0,0 0 0,2-6 0,32-51 430,-34 54-319,-2 1 266,1-1 0,-1 0-1,0 0 1,-1 0 0,0 0-1,1-9 1,-3 19-443,1 0-1,-1 0 1,1 0-1,0 0 1,0 0 0,0 0-1,1 0 1,-1 0 0,1 0-1,-1 0 1,1-1 0,0 1-1,0 0 1,0 0 0,1-1-1,1 4 1,-1-4-5,1 0 1,-1-1-1,0 1 0,1-1 0,-1 1 1,1-1-1,-1 0 0,1 0 1,0-1-1,0 1 0,-1 0 1,1-1-1,0 1 0,0-1 1,0 0-1,-1 0 0,5-1 1,-6 1 64,0 0 0,1 0 0,-1 0 0,0-1 0,0 1 0,0 0 0,1-1 0,-1 1 1,0-1-1,0 1 0,0-1 0,0 0 0,0 1 0,0-1 0,0 0 0,0 0 1,0 0-1,0 1 0,0-1 0,-1 0 0,1 0 0,0-2 0,1 0 21,0-1 0,0 1 0,-1-1 0,1 0 0,-1 0 0,0 0 0,0-4-1,0-2 264,0 0 0,0 0 0,-1 0 0,-1 0 0,-1-11-1,2 19-265,-1 1 1,1 0-1,0 0 0,-1 0 0,1-1 0,-1 1 0,1 0 0,-1 0 0,0 0 0,1 0 0,-1 0 0,0 0 0,0 0 0,0 0 0,1 0 0,-1 1 1,0-1-1,0 0 0,-1 0 0,1 1 0,0-1 0,0 1 0,0-1 0,0 1 0,0-1 0,-1 1 0,1 0 0,0 0 0,0 0 0,-1-1 0,1 1 0,0 0 1,-3 1-1,3-1-25,-1 0 1,0 0 0,0 1 0,0-1-1,0 1 1,0 0 0,0-1 0,0 1-1,0 0 1,1 0 0,-1 0 0,0 0-1,1 0 1,-1 1 0,1-1 0,-1 0-1,1 1 1,0-1 0,-1 1 0,0 1-1,-2 10-4,0 0 0,0 0 1,1 1-1,1-1 0,1 1 0,0-1 0,0 1 0,1-1 0,1 1 0,0-1 0,5 21 1,-3-25-182,0-1 0,1 0 1,0 0-1,0-1 0,1 1 0,-1-1 1,2 0-1,-1 0 0,1 0 1,0-1-1,0 0 0,1 0 1,0-1-1,0 0 0,0 0 1,0 0-1,1-1 0,0 0 1,0-1-1,0 1 0,0-2 1,1 1-1,-1-1 0,1 0 1,14 0-1,-20-2 245,-1 0 1,1-1-1,0 1 0,-1-1 0,1 0 1,-1 0-1,1 0 0,-1 0 1,1-1-1,-1 1 0,0-1 1,1 1-1,-1-1 0,0 0 1,0 0-1,0 0 0,-1 0 1,1 0-1,0 0 0,-1 0 0,1 0 1,-1-1-1,0 1 0,0-1 1,0 1-1,1-6 0,4-9 690,-2 0 0,0 0 0,2-20 0,-3 13-58,1-19 272,-17 64-1301,12-19 247,1 1 0,-1 0 0,1 0 0,-1-1-1,1 1 1,0 0 0,0 0 0,0 0 0,0 0 0,1-1-1,-1 1 1,1 0 0,0 0 0,0-1 0,0 1 0,0 0 0,2 3-1,-2-4 41,1-1 0,-1 1 0,1-1-1,0 0 1,-1 1 0,1-1 0,0 0-1,0 0 1,0 0 0,0 0 0,0 0-1,0-1 1,0 1 0,0-1 0,0 1 0,0-1-1,1 0 1,-1 1 0,0-1 0,0 0-1,0-1 1,4 1 0,-5-1 62,1 0 0,-1 1 0,0-1 1,1 0-1,-1 0 0,0 0 0,1 0 1,-1 0-1,0 0 0,0 0 0,0 0 0,0 0 1,0-1-1,0 1 0,0 0 0,-1-1 1,1 1-1,0 0 0,-1-1 0,1 1 0,-1-1 1,0 1-1,1-4 0,6-36 729,-6 35-494,0-1 0,-1 1 0,0 0 0,0 0-1,0 0 1,-1 0 0,-2-7 0,3 11-223,-1 1 1,0-1-1,0 1 0,0-1 1,0 1-1,0-1 0,0 1 1,0 0-1,0 0 0,0-1 1,-1 1-1,1 0 0,-1 0 0,1 0 1,0 0-1,-1 1 0,0-1 1,1 0-1,-1 1 0,1-1 1,-1 1-1,0-1 0,0 1 0,1 0 1,-1 0-1,0 0 0,1 0 1,-1 0-1,-2 0 0,2 0-24,0 0-1,0 1 0,0-1 0,0 1 0,0-1 1,0 1-1,0 0 0,1 0 0,-1 0 1,0-1-1,0 2 0,1-1 0,-1 0 0,1 0 1,-1 1-1,1-1 0,-1 0 0,1 1 0,0 0 1,0-1-1,0 1 0,0 0 0,0-1 1,0 1-1,0 0 0,1 0 0,-1 0 0,0 0 1,1 0-1,-1 3 0,-1 8-12,0 1 0,1-1 0,1 20 0,0-24 16,0-2-75,0 0 0,1 0 0,-1 0 0,2 0 0,-1-1 0,1 1 0,0 0 0,0-1 0,1 1 0,0-1 0,0 0 0,0 0 0,1 0 0,0 0 0,0-1 0,0 1 0,1-1 0,0 0 0,0-1 0,0 1 0,1-1 0,-1 0 0,1 0 0,0-1 0,0 1 0,0-1 0,1-1 0,-1 1 0,1-1 0,0 0 0,-1-1 0,1 0 0,0 0 0,0 0 0,0-1 0,0 0 0,8-1 0,-11 0 108,1 0 0,0 0 0,0-1 0,-1 0 0,1 0 0,-1 0 0,1 0 0,-1-1 0,0 0 0,0 0 0,0 0 0,-1 0 0,1-1 0,-1 1 0,0-1 0,1 0 0,-2 0 0,5-7 0,3-6 309,0-2 0,-1 1 0,7-21 0,-7 12-91,-2 0 1,0-1-1,-2 0 1,-1 0-1,-1-1 1,-1 1-1,-2-1 1,-3-30-1,2 50-114,0 0 0,-1 0 0,0 0 0,-1 1 0,0-1 0,0 1 0,0 0 0,-1 0 0,-1 0 0,0 0 0,0 1 0,-11-14 0,16 21-122,-1-1 0,1 0 1,0 1-1,-1-1 0,1 1 0,-1-1 0,1 0 1,-1 1-1,1-1 0,-1 1 0,0 0 0,1-1 0,-1 1 1,0-1-1,1 1 0,-1 0 0,0 0 0,1-1 1,-1 1-1,0 0 0,1 0 0,-1 0 0,0 0 0,0 0 1,1 0-1,-1 0 0,0 0 0,0 0 0,1 0 0,-1 0 1,0 0-1,1 0 0,-1 1 0,0-1 0,0 0 1,1 1-1,-1-1 0,0 0 0,1 1 0,-1-1 0,1 1 1,-1-1-1,1 1 0,-1-1 0,1 1 0,-1-1 0,1 1 1,-1 0-1,1-1 0,0 1 0,-1 0 0,1-1 1,0 1-1,-1 0 0,1-1 0,0 2 0,-3 6-40,1 0 0,0 0-1,-2 15 1,3-21 48,-3 31-88,2 1-1,2-1 1,0 0 0,2 1-1,2-1 1,1 0 0,2 0-1,0-1 1,3 0-1,1 0 1,26 53 0,-36-82-124,12 16-1567,-12-18 1446,-1-1-1,1 0 1,0 1-1,0-1 1,-1 0-1,1 0 0,0 1 1,0-1-1,0 0 1,-1 0-1,1 0 1,0 0-1,0 0 1,0 0-1,-1 0 1,1 0-1,1-1 1,11-3-4449</inkml:trace>
  <inkml:trace contextRef="#ctx0" brushRef="#br0" timeOffset="5120.96">3780 448 7347,'0'0'11189,"44"-3"-10692,28 3-497,29 0-2305,20-11-3874</inkml:trace>
  <inkml:trace contextRef="#ctx0" brushRef="#br0" timeOffset="5821.33">4422 537 2817,'0'0'13884,"-2"-5"-12454,-5-15-510,7 19-865,1 1 0,-1 0 0,0-1 0,0 1-1,1-1 1,-1 1 0,1 0 0,-1 0-1,0-1 1,1 1 0,-1 0 0,1 0 0,-1-1-1,0 1 1,1 0 0,-1 0 0,1 0-1,-1 0 1,1 0 0,-1-1 0,1 1 0,-1 0-1,1 0 1,-1 0 0,1 0 0,-1 0-1,1 1 1,0-1 0,23 0-108,-19 0 236,379-1 459,-374 1-898,47-3-817,-55 3 836,0-1 0,0 1 0,0-1 1,1 1-1,-1-1 0,0 0 0,0 1 1,0-1-1,0 0 0,0 0 0,-1-1 1,1 1-1,0 0 0,0-1 0,-1 1 1,1-1-1,-1 1 0,1-1 0,-1 0 1,2-2-1,-3 3 29,1 0 0,-1 0 0,0 0-1,0 0 1,0 0 0,0 1 0,0-1 0,0 0 0,0 0 0,0 0 0,0 0-1,-1 0 1,1 0 0,0 0 0,-1 0 0,1 0 0,0 0 0,-1 1 0,1-1-1,-1 0 1,1 0 0,-1 0 0,0 1 0,1-1 0,-1 0 0,0 1 0,0-1 0,1 1-1,-1-1 1,-1 0 0,-30-16-492,23 13 622,-20-12-238,-6-2 8279,35 18-7908,0 0 0,0 0 0,1 0-1,-1 0 1,0 1 0,0-1 0,0 0-1,0 0 1,0 0 0,0 0-1,0 0 1,0 0 0,0 0 0,0 0-1,0 0 1,0 0 0,0 0 0,0 1-1,0-1 1,0 0 0,0 0 0,0 0-1,0 0 1,0 0 0,0 0 0,0 0-1,0 0 1,0 0 0,0 1 0,0-1-1,0 0 1,0 0 0,0 0 0,0 0-1,0 0 1,0 0 0,0 0-1,0 0 1,0 0 0,0 0 0,0 1-1,0-1 1,-1 0 0,1 0 0,0 0-1,0 0 1,0 0 0,0 0 0,0 0-1,0 0 1,0 0 0,0 0 0,0 0-1,0 0 1,-1 0 0,1 0 0,0 0-1,0 0 1,0 0 0,0 0 0,17 19 272,20 17-203,-9-10 16,-2 2-1,42 54 0,-66-80-191,0 0 0,-1 0 0,1 1 0,-1-1 0,0 1-1,0-1 1,0 1 0,0-1 0,0 1 0,0 0 0,-1 0 0,1-1 0,-1 1 0,0 0 0,0 0-1,0 0 1,0 4 0,-1-5-22,0 0 0,0 0-1,-1 0 1,1 0 0,0 0 0,-1 0-1,1-1 1,-1 1 0,1-1 0,-1 1-1,0-1 1,1 1 0,-1-1-1,0 0 1,0 0 0,0 0 0,0 0-1,0 0 1,0 0 0,-1-1-1,-1 1 1,-32 9-2601,12-6-3299</inkml:trace>
  <inkml:trace contextRef="#ctx0" brushRef="#br0" timeOffset="6879.86">5458 599 10501,'0'0'9463,"-8"-7"-9274,-26-20-189,33 26-1,1 1-1,0 0 0,0 0 1,-1 0-1,1-1 1,0 1-1,0 0 0,-1 0 1,1 0-1,0 0 1,-1-1-1,1 1 0,0 0 1,-1 0-1,1 0 0,0 0 1,-1 0-1,1 0 1,0 0-1,-1 0 0,1 0 1,0 0-1,-1 0 1,1 0-1,0 0 0,-1 0 1,1 1-1,0-1 1,-1 0-1,1 0 0,0 0 1,0 0-1,-1 0 1,1 1-1,0-1 0,0 0 1,-1 0-1,1 1 0,0-1 1,0 0-1,-1 0 1,1 1-1,0-1 0,0 0 1,0 1-1,0-1 1,0 0-1,-1 0 0,1 1 1,0-1-1,0 0 1,0 1-1,0-1 0,0 0 1,0 1-1,0-1 0,0 0 1,0 1-1,0-1 1,0 0-1,1 1 0,1 19 33,-1-19-47,0 0 1,0 0 0,0-1-1,0 1 1,0 0 0,1 0-1,-1-1 1,0 1 0,1-1-1,-1 1 1,0-1-1,1 1 1,-1-1 0,0 0-1,1 0 1,2 0 0,28 0-266,-20 0 255,-5 0-50,0-1 1,0 1-1,1-1 0,-1 0 1,0-1-1,0 0 1,0 0-1,0 0 1,-1-1-1,1 0 1,-1-1-1,1 1 0,-1-1 1,0 0-1,-1-1 1,1 1-1,-1-1 1,1 0-1,7-11 1,-7 6 50,1 0 1,-2 0 0,0 0 0,0-1 0,-1 0 0,0 0 0,0 0-1,-2 0 1,1 0 0,-1-1 0,0-21 0,-2 33 25,1-19 372,-1 0-1,-3-25 1,2 39-163,0-1-1,0 0 1,-1 1-1,0-1 1,0 1-1,0 0 1,0 0-1,-1 0 1,0 0-1,0 0 1,-8-8-1,11 12-193,-1 0-1,1 1 0,-1-1 0,1 0 0,-1 1 0,0-1 1,1 1-1,-1-1 0,0 1 0,1-1 0,-1 1 0,0-1 1,0 1-1,0 0 0,1-1 0,-1 1 0,0 0 0,0 0 1,0 0-1,0-1 0,0 1 0,0 0 0,1 0 0,-1 0 0,0 0 1,0 1-1,-1-1 0,0 1 16,1 0 0,0 0 0,-1 0 0,1 0 0,0 0 0,0 0 0,0 0 0,0 0 0,0 1 0,0-1 0,0 0 0,0 1 0,-1 2 1,-1 5 86,-1 1 1,1-1 0,-3 17-1,-2 51-1,2 0 0,9 138 0,-3-203-113,0-10-3,14 203 100,-10-172-78,1 0 0,2 0 0,2-1-1,13 35 1,-4-35-1,-18-31-19,0-1 1,1 1-1,-1 0 0,0-1 1,1 1-1,-1-1 0,1 1 0,-1-1 1,1 1-1,-1-1 0,1 1 1,-1-1-1,1 0 0,-1 1 1,1-1-1,0 0 0,-1 1 1,1-1-1,0 0 0,-1 0 1,1 1-1,0-1 0,-1 0 1,1 0-1,0 0 0,-1 0 1,1 0-1,0 0 0,0 0 1,-1 0-1,1 0 0,0-1 1,-1 1-1,1 0 0,0 0 1,-1-1-1,1 1 0,-1 0 1,1-1-1,0 1 0,-1 0 1,1-1-1,-1 1 0,1-1 1,-1 1-1,1-1 0,0 0 1,3-6 20,0 0 0,0 0 0,-1-1 0,0 1 1,0-1-1,-1 0 0,0 0 0,1-9 0,7-69-15,-9 61-37,-1-1 0,-1 1 0,-1 0 0,-8-36 0,6 45 17,-1 0 1,0 1 0,-1-1-1,-1 2 1,-1-1-1,0 1 1,-18-26-1,17 33-238,6 13-964,8 17 165,-3-19 971,0-1 0,0 0 0,1 0 0,-1 1 0,1-2 0,0 1 0,-1 0 0,1 0 0,1-1 0,-1 0 0,0 0 0,1 0 0,-1 0 0,1 0 0,-1 0 0,1-1 0,6 2 0,2 0-51,0-1 1,-1 0 0,1 0 0,18-1 0,-27-1 126,-1 0 1,0-1 0,0 1 0,0 0 0,0-1-1,0 1 1,0-1 0,0 0 0,0 0 0,0 0-1,-1 0 1,1 0 0,0 0 0,0 0-1,-1 0 1,1-1 0,2-2 0,-1 0 67,0 0-1,-1 1 1,1-2 0,-1 1 0,0 0-1,0 0 1,2-8 0,0-1 293,-1-1-1,-1 1 1,0-1 0,0-21 0,-4 9 25,-1 22-475,1 16-120,2-10 160,0-1-1,0 1 1,0-1 0,0 1 0,0-1-1,0 1 1,0-1 0,1 0-1,-1 1 1,0-1 0,1 0-1,0 1 1,-1-1 0,1 0 0,-1 1-1,1-1 1,0 0 0,0 0-1,0 0 1,0 0 0,0 0-1,0 0 1,0 0 0,0 0 0,0 0-1,0 0 1,1 0 0,-1-1-1,2 2 1,0-1 9,1 0-1,-1-1 1,0 1 0,0 0-1,1-1 1,-1 0 0,0 0-1,1 0 1,-1 0 0,1 0-1,-1-1 1,4 0 0,-6 0 44,0 0-1,0 1 1,0-1 0,0 0 0,0 0 0,0 0 0,0 0-1,0 1 1,0-1 0,0 0 0,-1-1 0,1 1-1,0 0 1,-1 0 0,1 0 0,-1 0 0,1 0 0,-1-1-1,1 1 1,-1 0 0,0-1 0,0 1 0,0 0-1,0-2 1,2-36 529,-2 31-240,0 6-250,0 0 0,0 0 0,0-1 0,0 1 0,0 0 0,0 0 0,-1 0 1,1 0-1,-1 0 0,0 0 0,1 0 0,-1 0 0,0 0 0,0 0 0,0 0 0,0 0 1,-1 0-1,1 1 0,0-1 0,-1 0 0,1 1 0,-1-1 0,0 1 0,1 0 1,-1-1-1,0 1 0,0 0 0,0 0 0,0 0 0,0 1 0,0-1 0,0 0 0,0 1 1,0-1-1,0 1 0,0 0 0,0-1 0,-1 1 0,1 0 0,0 0 0,0 1 1,0-1-1,0 0 0,0 1 0,-1-1 0,-2 2 0,3-1-44,0 0 0,0 0-1,0 0 1,0 1 0,0-1 0,1 1-1,-1-1 1,0 1 0,1-1 0,-1 1-1,1 0 1,0 0 0,-1 0 0,1 0 0,0 0-1,0 0 1,0 0 0,0 0 0,1 0-1,-1 0 1,0 1 0,0 3 0,-5 53-16,5-47 1,1-1 1,1 1-1,0-1 0,1 0 1,0 1-1,0-1 1,1 0-1,1 0 0,6 14 1,-6-18-192,0 0 0,0 0 0,1 0 0,-1-1 0,2 0 1,-1 0-1,1 0 0,-1-1 0,2 0 0,-1 0 0,0 0 0,1-1 0,0 0 0,10 5 1,-5-5-541,0 0 0,0-1 0,0 0 0,1 0 1,-1-2-1,17 1 0,-17-1-861,1-2-1,-1 0 1,19-3 0,9-12-3655</inkml:trace>
  <inkml:trace contextRef="#ctx0" brushRef="#br0" timeOffset="8780.15">6187 712 2161,'0'0'7566,"1"-15"-4367,-1-47-814,-1 59-2246,1 0 1,0 1-1,-1-1 1,0 0-1,0 1 1,0-1-1,0 0 1,0 1-1,0-1 1,-1 1-1,1 0 0,-1-1 1,0 1-1,1 0 1,-1 0-1,0 0 1,0 0-1,-1 1 1,1-1-1,0 0 0,-1 1 1,1 0-1,0-1 1,-6-1-1,3 1 105,-1 1-1,0-1 0,1 1 1,-1 0-1,0 1 1,0-1-1,1 1 0,-1 1 1,-7 0-1,12-1-246,-1 1 1,1 0-1,-1 0 0,1 0 1,0 0-1,0 0 0,-1 0 1,1 0-1,0 0 0,0 0 1,0 0-1,0 1 0,0-1 1,0 0-1,1 1 0,-1-1 1,0 1-1,1-1 0,-1 1 1,1-1-1,-1 1 0,1-1 1,0 1-1,0 0 0,0-1 1,0 3-1,-1 3-40,1 0 0,0 0-1,0 0 1,3 13 0,-2-17-36,0 0 0,0 0 0,0 0 0,1 0 0,0 0 0,0-1 0,-1 1 0,1 0 0,1-1 0,-1 0 0,0 1 0,1-1 0,-1 0 0,1 0 0,-1-1 0,1 1 0,0 0 0,0-1 1,0 0-1,4 2 0,-2-1-53,1 0 1,0-1-1,0 1 1,0-1 0,1 0-1,-1-1 1,0 1 0,0-1-1,10-2 1,-15 2 150,0 0 0,0-1 0,0 1 0,-1-1 0,1 1 0,0-1 0,0 1 1,-1-1-1,1 0 0,0 1 0,-1-1 0,1 0 0,-1 0 0,1 1 0,-1-1 0,1 0 0,-1 0 0,0 0 0,1 0 1,-1 0-1,0 1 0,0-1 0,1 0 0,-1 0 0,0-1 0,2-28 876,-2 24-621,1-72 2249,-13 95-2923,10-12 288,0 0 0,0 0 0,0 0 0,1 0 0,0 0 0,0 1 0,0-1 0,1 0 0,0 1 0,0-1 0,0 1 0,1-1 0,-1 0 0,3 7 0,-2-9 25,0-1 0,0 1 0,0-1 0,0 1 0,1-1 0,-1 0 0,1 1 0,0-1 0,-1 0 0,1 0 0,0 0 0,0-1 0,0 1 0,1 0 0,-1-1 0,0 1 0,1-1 0,-1 0 0,1 0 0,-1 0 0,1 0 0,-1 0 0,1-1 0,0 1 0,-1-1 0,1 1 0,0-1 0,-1 0 0,4 0 0,-2-1 81,0 0 0,0 0 0,0 0 0,0 0 0,0-1 0,0 1 0,0-1 0,-1 0 0,1-1 0,-1 1 0,1 0 0,-1-1 0,0 0 0,0 0 0,0 0 0,0 0 0,4-6 0,1-2 31,0-1 0,0 0 0,-1-1-1,5-13 1,-5 4 330,-1 0-1,-1 0 1,-1-1-1,-1 0 1,-1 0-1,0 0 1,-5-42-1,2 54-81,0-1 0,0 1 0,-5-14 0,5 21-182,0 1-1,0-1 1,0 1-1,0 0 1,-1-1-1,0 1 1,1 0-1,-1 0 1,0 0-1,-1 0 1,1 1-1,0-1 0,-1 1 1,-3-4-1,5 6-92,1 0-1,0 0 1,0 0-1,-1 0 1,1-1-1,0 1 0,0 0 1,-1 0-1,1 0 1,0 0-1,-1 0 1,1 0-1,0 0 1,0 0-1,-1 0 0,1 0 1,0 0-1,0 1 1,-1-1-1,1 0 1,0 0-1,0 0 0,-1 0 1,1 0-1,0 0 1,0 1-1,-1-1 1,1 0-1,0 0 0,0 0 1,0 1-1,-1-1 1,1 0-1,0 0 1,0 0-1,0 1 0,-7 15-106,2 15 23,2 1 35,2 1 1,1-1 0,2 1 0,1-1-1,2 0 1,1 0 0,1 0 0,2-1-1,1 0 1,1-1 0,17 31 0,-25-55-54,1 1 1,0-1-1,1 0 1,-1-1-1,1 1 1,7 6-1,-11-11 108,1 1 0,-1-1 1,0 0-1,0 0 0,1-1 0,-1 1 0,0 0 0,1 0 1,-1-1-1,1 1 0,-1-1 0,1 1 0,-1-1 0,1 1 0,0-1 1,-1 0-1,1 0 0,-1 0 0,1 0 0,-1 0 0,1 0 0,0 0 1,-1-1-1,1 1 0,-1-1 0,1 1 0,-1-1 0,1 1 1,-1-1-1,1 0 0,-1 0 0,0 1 0,0-1 0,1 0 0,-1 0 1,1-2-1,4-4 33,0-1-1,-1 1 1,0-1 0,0-1-1,-1 1 1,0-1 0,-1 0 0,1 0-1,-2 0 1,1 0 0,0-10 0,2-9 251,-2-1 1,0-38 0,-4 93-436,-1-4 15,2 1 0,3 33 0,-2-51-34,-1 0 0,1 1 0,0-1 0,1 0 0,-1 0-1,1 0 1,0 0 0,0 0 0,1 0 0,-1 0 0,1-1 0,0 1 0,1-1-1,-1 0 1,1 0 0,7 7 0,-9-10 126,-1 0-1,1 0 1,-1 0 0,1 0-1,0 0 1,0 0 0,-1 0-1,1-1 1,0 1-1,0-1 1,0 1 0,0-1-1,0 0 1,0 0 0,-1 0-1,1 0 1,0 0-1,0 0 1,0-1 0,0 1-1,0 0 1,2-2 0,-1 1 56,0-1 1,0 0 0,-1 0 0,1 0-1,-1 0 1,1 0 0,-1-1 0,0 1-1,0-1 1,0 1 0,3-7 0,2-4 462,0-1 1,-2 1-1,0-2 1,5-22-1,1-26 1080,-4 22-657,-5 33-551,-1 14-87,-2 7-310,1 0-1,0 1 1,1-1-1,1 0 0,0 0 1,1 0-1,0-1 1,1 1-1,0 0 1,9 16-1,-8-19-164,1 0 0,0-1 1,1 0-1,13 15 0,-18-23 195,-1 1-1,0 0 1,1-1 0,0 1 0,-1-1 0,1 0-1,0 1 1,0-1 0,0 0 0,0 0-1,0 0 1,0 0 0,0-1 0,0 1-1,0-1 1,0 1 0,0-1 0,0 0-1,1 1 1,-1-1 0,0 0 0,0 0-1,0-1 1,1 1 0,-1 0 0,0-1-1,0 1 1,0-1 0,0 0 0,0 0-1,0 0 1,3-1 0,-2-2 26,1 1-1,-1-1 1,0 0 0,0 1-1,0-2 1,-1 1 0,1 0-1,-1 0 1,0-1 0,0 1 0,-1-1-1,1 0 1,-1 1 0,0-1-1,0-7 1,2-10 218,0-43 0,-3 52-53,0 0-1,-1 0 1,-5-26-1,5 35-145,0 1 1,0-1-1,-1 0 0,1 1 0,-1-1 0,0 1 0,0 0 0,0 0 0,0 0 0,-1 0 0,1 0 1,-1 0-1,0 0 0,0 1 0,0-1 0,0 1 0,0 0 0,-4-2 0,6 41-424,2-32 342,1 1-1,-1-1 1,1 0-1,1 0 1,-1 0-1,1 0 1,0 0-1,0 0 1,0-1 0,1 1-1,0-1 1,0 0-1,0 0 1,0 0-1,1-1 1,9 7-1,-8-6-80,1 0 0,0-1-1,0 1 1,0-1 0,0 0-1,1-1 1,-1 0 0,1 0-1,0-1 1,-1 0 0,16 1-1,-21-3 160,0 0-1,0 1 1,0-1 0,0 0-1,0 0 1,0-1 0,0 1-1,-1 0 1,1 0 0,0-1-1,-1 1 1,1-1 0,-1 0-1,0 1 1,0-1 0,1 0-1,-1 0 1,0 0-1,0 0 1,0 0 0,-1 0-1,2-3 1,12-49 1150,-7 0 378,-7 53-1390,0 9-449,-1 28 184,0-16-38,1 0-1,0-1 0,2 1 0,3 19 0,-4-34 45,0 0-1,1 0 1,-1-1 0,1 1-1,0 0 1,0-1-1,1 1 1,-1-1 0,1 0-1,0 0 1,0 0-1,1 0 1,-1 0 0,1-1-1,0 0 1,0 1-1,0-1 1,0-1 0,0 1-1,9 3 1,-11-4 52,1-1 0,-1 0-1,1 0 1,-1-1 0,1 1 0,0 0 0,-1-1 0,1 0 0,-1 1 0,1-1 0,0 0 0,-1-1 0,1 1 0,0 0-1,-1-1 1,1 1 0,0-1 0,-1 0 0,1 0 0,-1 0 0,4-2 0,-3 0 48,0 1 1,0-1-1,0 0 0,0 0 1,0-1-1,-1 1 0,0 0 0,0-1 1,0 0-1,0 1 0,0-1 1,1-6-1,2-8 312,-1 1 1,0-1-1,-2 0 0,0-1 1,-1-20-1,0 16 79,0 16-232,0 1 0,-1-1-1,0 0 1,-1 1 0,1-1 0,-3-7-1,0 11-270,0 12 21,0 11 26,3-17 26,0 0 0,0 0 0,0 0 0,0 0 0,1 0 0,0 0 0,-1 0 0,1 0 0,0 0 0,0-1 0,1 1 0,-1 0 0,0-1 0,1 1-1,0-1 1,-1 1 0,1-1 0,0 0 0,0 0 0,4 3 0,-2-3-31,0 0 0,0 1 0,0-1 0,1-1 0,-1 1 0,1-1-1,-1 0 1,1 0 0,-1 0 0,1 0 0,0-1 0,6 0 0,-7 0 29,-1 0 1,1 0-1,-1 0 0,0-1 1,1 1-1,-1-1 1,1 0-1,-1 0 1,0 0-1,0 0 0,0 0 1,5-3-1,-6 2 33,0 0 0,-1 0 0,1 0 0,0 0 0,-1 0 0,1 0-1,-1 0 1,0-1 0,0 1 0,0 0 0,0-1 0,0 1 0,0-1 0,-1 1-1,1-1 1,-1 1 0,1-5 0,-1 3 39,1-1-1,-1 0 0,0 0 1,-1 1-1,1-1 1,-1 0-1,0 0 1,0 1-1,0-1 1,0 0-1,-1 1 1,0 0-1,0-1 1,0 1-1,-1 0 1,1 0-1,-1 0 1,0 0-1,0 1 1,0-1-1,-1 1 0,1-1 1,-1 1-1,0 1 1,0-1-1,0 0 1,0 1-1,0 0 1,-1 0-1,1 0 1,-1 0-1,1 1 1,-1 0-1,0 0 1,1 0-1,-1 0 1,-9 1-1,13 0-31,0 0 0,-1 0 0,1 0-1,-1 1 1,1-1 0,-1 1 0,1-1 0,0 1 0,-1-1-1,1 1 1,0 0 0,0 0 0,-1-1 0,1 1 0,0 0-1,0 0 1,0 0 0,0 0 0,0 0 0,0 1 0,0-1-1,1 0 1,-1 0 0,0 1 0,1-1 0,-1 0 0,1 1-1,-1-1 1,1 0 0,0 1 0,-1-1 0,1 1 0,0 2-1,-1 8 13,0-1-1,0 1 1,2 14-1,0-17 8,0 1 3,0 0 1,1 0-1,1 0 1,0 0-1,0-1 0,0 1 1,1-1-1,1 0 0,0 0 1,0 0-1,7 8 1,-1-2 5,1-1 1,0 0-1,1-1 1,1-1-1,19 15 1,-29-24-31,0-1 1,0 1 0,1-1 0,-1 0-1,1 0 1,-1 0 0,1 0-1,0-1 1,0 0 0,6 1 0,-10-2-97,-1 0 0,1 0 0,0 0 1,0 0-1,0 0 0,0 0 0,0-1 0,0 1 1,0 0-1,0 0 0,-1-1 0,1 1 1,0-1-1,0 1 0,0 0 0,-1-1 0,1 0 1,0 1-1,0-1 0,-1 1 0,1-1 1,0-1-1,0 0-314,0 1-1,-1-1 1,1 0 0,-1 0 0,0 0 0,1 1-1,-1-1 1,0 0 0,0 0 0,0 0 0,0 0-1,-1 0 1,1 1 0,0-1 0,-2-3 0,-12-32-12061</inkml:trace>
  <inkml:trace contextRef="#ctx0" brushRef="#br0" timeOffset="8953.04">6317 369 8580,'0'0'4658,"127"0"-4658,-21 0-4466</inkml:trace>
  <inkml:trace contextRef="#ctx0" brushRef="#br0" timeOffset="9530.5">8225 387 4626,'0'0'14385,"-4"-3"-13491,-9-4-679,7 12-105,5 30-12,1-13-11,10 199-1568,-10-195-3651,0-20 2015</inkml:trace>
  <inkml:trace contextRef="#ctx0" brushRef="#br0" timeOffset="10077.61">7875 518 7860,'0'0'8174,"2"-2"-7736,-1 1-430,-1 0 0,1 0 0,0 0 1,0 1-1,0-1 0,0 1 0,0-1 1,0 0-1,0 1 0,0 0 1,0-1-1,0 1 0,1 0 0,-1-1 1,0 1-1,0 0 0,0 0 0,0 0 1,1 0-1,-1 0 0,0 0 0,0 0 1,0 0-1,0 1 0,0-1 1,2 1-1,43 12 34,-22-5-22,15 0-263,1-2-1,-1-1 1,66 0-1,-98-5 167,-1 0-1,1-1 1,0 0-1,-1 0 1,1 0-1,-1 0 1,0-1-1,1-1 1,-1 1-1,0-1 0,0 0 1,8-5-1,-10 5 70,0-1-1,0 1 1,-1-1-1,1 0 1,-1 0-1,0 0 1,0-1-1,0 1 1,0-1-1,-1 0 1,0 0-1,0 0 1,0 0-1,-1 0 1,1 0-1,0-5 1,0-6 346,0 0 1,0-26-1,-2 38-32,0 0-1,0 0 1,0 1 0,-1-1-1,1 0 1,-1 1 0,0-1-1,0 0 1,0 1 0,-1-1 0,1 1-1,-1-1 1,0 1 0,0 0-1,0 0 1,0 0 0,-3-3-1,4 6-289,1 0 0,0 0 0,0-1 0,0 1-1,-1 0 1,1 0 0,0 1 0,0-1 0,-1 0-1,1 0 1,0 0 0,0 0 0,0 0 0,-1 0-1,1 0 1,0 0 0,0 0 0,0 0 0,0 0-1,-1 1 1,1-1 0,0 0 0,0 0 0,0 0-1,0 0 1,0 0 0,-1 1 0,1-1-1,0 0 1,0 0 0,0 0 0,0 1 0,0-1-1,0 0 1,0 0 0,0 0 0,0 1 0,0-1-1,0 0 1,0 0 0,0 0 0,0 1 0,0-1-1,0 0 1,0 0 0,-3 14-201,3-12 228,-4 31-35,2-1 1,1 1-1,5 46 1,-2-62-56,1 0 0,0 0 0,1 0 1,1 0-1,1-1 0,0 1 0,1-1 1,11 17-1,-15-28-65,0 0 0,1-1 1,0 1-1,-1-1 0,2 0 1,-1 0-1,0-1 0,10 7 1,-12-9 106,-1 0 0,1-1 1,-1 1-1,1 0 0,-1-1 1,1 1-1,0-1 0,-1 1 1,1-1-1,0 0 0,-1 1 1,1-1-1,0 0 0,-1 0 1,1 0-1,0-1 0,-1 1 1,1 0-1,0-1 0,-1 1 1,1-1-1,-1 1 0,1-1 1,0 0-1,-1 1 0,0-1 1,1 0-1,-1 0 0,1 0 1,-1-1-1,0 1 0,0 0 1,0 0-1,2-3 0,6-10 251,0-1 0,-2-1 0,0 1 0,0-1 0,6-28 0,-7 26-62,0 0 0,0 1 0,2-1 0,14-24 0,-20 47-335,0-1 0,0 0 0,0 1 0,0 0 0,-1-1 0,0 1 0,1 5-1,-1-4-26,2 9-746,0 0-1,1 0 1,6 14-1,-8-25 390,0 0 0,0 0-1,0 0 1,0 0 0,1 0 0,0 0 0,0-1 0,0 0-1,0 1 1,1-1 0,-1 0 0,1-1 0,0 1 0,5 3-1,13 2-3914</inkml:trace>
  <inkml:trace contextRef="#ctx0" brushRef="#br0" timeOffset="10712.65">8747 628 2545,'0'0'7081,"2"-15"-4291,1 1-1965,6-42 923,-12 13 2432,3 42-4114,-1 1 0,1-1-1,-1 0 1,0 0 0,0 1 0,1-1 0,-1 1 0,0-1 0,0 0 0,0 1-1,0-1 1,0 1 0,0 0 0,0-1 0,0 1 0,0 0 0,0 0 0,0-1-1,0 1 1,0 0 0,0 0 0,0 0 0,-1 1 0,-32-1-69,27 1 50,4-1-52,1 1 1,-1 0-1,0 0 1,1 0-1,-1 0 1,1 1-1,-1-1 1,1 1-1,-1-1 1,1 1-1,0 0 1,0 0-1,0 0 1,0 0 0,0 0-1,0 0 1,1 1-1,-1-1 1,1 0-1,-1 1 1,1 0-1,0-1 1,0 1-1,0 0 1,1-1-1,-1 1 1,0 5-1,0-4-24,0 0 0,0 0-1,1 0 1,-1 1 0,1-1-1,0 0 1,0 0 0,1 0-1,-1 0 1,1 0-1,0 1 1,0-1 0,0 0-1,1-1 1,0 1 0,-1 0-1,1 0 1,5 6 0,-3-6-97,0-1 1,1 1 0,0-1 0,0 0 0,0 0-1,0-1 1,0 1 0,0-1 0,1 0 0,8 2-1,-11-4 148,-1 1-1,1-1 0,-1 1 1,1-1-1,-1 0 0,1 0 0,-1 0 1,1 0-1,0-1 0,-1 1 0,0 0 1,1-1-1,-1 0 0,1 0 0,-1 0 1,0 0-1,1 0 0,-1 0 0,0 0 1,0-1-1,0 1 0,0-1 0,0 0 1,0 1-1,-1-1 0,3-3 1,2-5 467,-1-1 1,-1 0 0,1 0 0,-2-1-1,1 1 1,-2-1 0,0 0 0,0 1 0,-1-1-1,0 0 1,-2-14 0,1 25-482,2 29-619,-1-22 487,2 1 0,-1 0 0,1-1 0,0 0 0,0 0 0,1 0 0,-1 0 0,1 0 0,1-1 0,-1 1 0,1-1 0,0 0 0,8 6 0,-9-8 71,-1-1 0,0 1 1,0-1-1,1 1 0,-1-1 0,1 0 0,0 0 0,0-1 0,0 1 1,0-1-1,0 0 0,0 0 0,0 0 0,0-1 0,0 1 0,0-1 0,0 0 1,0 0-1,1-1 0,-1 1 0,0-1 0,0 0 0,0 0 0,4-2 1,-5 1 45,1 0 0,-1-1 0,-1 0 0,1 0 0,0 0 1,-1 0-1,1 0 0,-1 0 0,0 0 0,0-1 0,0 1 1,-1-1-1,1 0 0,-1 0 0,0 1 0,2-9 0,0-6-18,0 0 0,1-23-1,-3-69 922,-2 98-754,-1 0 1,0 0 0,0 1 0,-1-1 0,0 0 0,-1 1 0,-6-11 0,3 14 803,3 18-809,1 23-390,3-30 335,-1 26-83,1 1-1,2-1 1,0 0-1,2 1 0,2-1 1,16 53-1,-17-67-361,13 30-1142,0-21-3323,-12-21-292,1-2-3030</inkml:trace>
  <inkml:trace contextRef="#ctx0" brushRef="#br0" timeOffset="10883.27">8974 508 5507,'0'0'7891,"133"32"-8931,-32-28-4963</inkml:trace>
  <inkml:trace contextRef="#ctx0" brushRef="#br0" timeOffset="12147.57">9945 607 6307,'0'0'7550,"-17"-7"-6803,-53-22-187,64 26-481,0 1 0,0 0 0,-1 1-1,1-1 1,0 1 0,0 0 0,-1 1-1,1 0 1,-12 1 0,-2-1 46,17 1-119,0-1 1,0 0-1,0 1 1,0 0-1,0 0 1,0 0 0,0 0-1,1 0 1,-1 0-1,0 1 1,1-1-1,-1 1 1,1 0-1,-1 0 1,1 0 0,0 0-1,0 0 1,0 0-1,0 1 1,0-1-1,1 1 1,-1-1-1,1 1 1,-1 0 0,1 0-1,0-1 1,0 1-1,0 0 1,0 4-1,-2 3-3,1-1-1,1 1 0,0 0 0,0-1 0,1 1 0,0 0 0,1 0 1,2 10-1,-2-16-10,0 0 0,0-1-1,1 1 1,-1-1 0,1 0 0,0 1 0,0-1 0,0 0 0,0 0 0,0 0 0,1-1-1,-1 1 1,1 0 0,0-1 0,0 0 0,0 1 0,0-1 0,0 0 0,0-1-1,1 1 1,5 2 0,-1-2-9,0 0-1,0 0 1,0 0-1,0-1 1,0 0-1,0 0 1,0-1-1,16-2 1,-20 2 51,0-2 0,0 1 0,-1 0 0,1-1 1,0 0-1,-1 0 0,1 0 0,-1 0 0,1 0 1,-1-1-1,0 0 0,0 1 0,0-1 0,-1 0 1,1 0-1,-1-1 0,0 1 0,1-1 0,-1 1 1,-1-1-1,1 1 0,0-1 0,-1 0 0,2-7 1,1-4 432,-1-1 1,0 1 0,-1-1-1,0-30 1,0 20 95,-1 19-297,-1 0 0,1-1-1,-1 1 1,-1 0 0,-2-15 0,3 22-266,0 0 0,0 0 0,0 0 0,0 0-1,-1 0 1,1 0 0,0 0 0,0 0 0,0-1-1,0 1 1,0 0 0,-1 0 0,1 0 0,0 0-1,0 0 1,0 0 0,0 0 0,0 0 0,-1 0-1,1 0 1,0 0 0,0 0 0,0 0 0,0 0-1,-1 0 1,1 0 0,0 1 0,0-1 0,0 0-1,0 0 1,0 0 0,-1 0 0,1 0 0,0 0-1,0 0 1,0 0 0,0 0 0,0 1 0,0-1-1,0 0 1,0 0 0,-1 0 0,1 0 0,0 0-1,0 0 1,0 1 0,0-1 0,0 0 0,0 0-1,0 0 1,0 0 0,0 1 0,-2 9-114,0-1 1,1 1-1,0 0 0,1 0 1,0 0-1,0 0 0,1 0 1,1 0-1,0 0 1,0 0-1,0-1 0,2 1 1,-1-1-1,1 0 0,0 0 1,9 13-1,-7-14-185,1-1 0,1 0 0,-1 0 0,1 0 0,0-1 0,1-1 0,10 6 1,-16-9 226,1 0 1,-1-1 0,1 1-1,0-1 1,0 0 0,-1 0-1,1-1 1,0 1 0,7-1-1,-9 0 75,0 0-1,-1 0 0,1-1 1,0 1-1,0-1 1,0 1-1,0-1 0,0 0 1,-1 0-1,1 0 0,0 0 1,0 0-1,-1 0 1,1 0-1,-1-1 0,0 1 1,1-1-1,-1 1 0,3-4 1,2-6 127,0 0 1,0-1-1,-1 0 1,-1 0 0,0 0-1,0-1 1,2-14-1,8-96 2668,-12 99-1937,3 11-502,4 17-727,11 27-1095,-14-21 1121,-6-8 1249,0-3-880,0 0 0,0 1 0,-1-1 0,1 0 0,0 1 0,-1-1 0,1 0-1,-1 1 1,1-1 0,-1 1 0,1-1 0,-1 1 0,1-1 0,-1 1 0,1-1 0,-1 1 0,0 0 0,1-1 0,-1 1-1,0 0 1,1 0 0,-2-1 0,0 1-29,0-1 1,0 1-1,0 0 0,0 0 0,0 0 0,0 0 1,0 0-1,0 1 0,0-1 0,0 0 0,0 1 1,1 0-1,-1-1 0,0 1 0,0 0 0,0 0 1,1 0-1,-1 0 0,0 0 0,1 0 0,-1 1 1,1-1-1,0 1 0,-1-1 0,1 1 0,0-1 1,0 1-1,0-1 0,0 1 0,0 0 0,0 0 1,0 0-1,1 0 0,-1-1 0,1 1 0,-1 0 1,1 0-1,0 0 0,0 2 0,-3 9 6,1-1-1,1 1 1,1 0 0,-1-1-1,2 1 1,0 0 0,0-1-1,1 1 1,1-1 0,0 0-1,1 1 1,8 18 0,-9-25-40,0 0 1,0 0-1,0 0 1,1 0 0,0-1-1,0 1 1,1-1-1,-1 0 1,1 0 0,0-1-1,1 1 1,-1-1-1,1-1 1,0 1-1,-1-1 1,2 1 0,-1-2-1,0 1 1,0-1-1,1 0 1,0 0 0,-1-1-1,1 0 1,13 1-1,-16-3 38,0 1-1,0-1 0,0 0 0,-1 0 1,1-1-1,0 1 0,-1-1 0,1 0 1,-1 0-1,1 0 0,-1 0 0,0 0 1,0-1-1,0 1 0,0-1 0,0 0 1,-1 0-1,1 0 0,-1-1 0,0 1 1,0 0-1,2-5 0,4-7 86,-1-1 0,-1 1 0,9-33 0,-8 11 289,-2 0 0,-1 0 0,-3 0 0,-2-37 0,1 26 163,0 47-504,-1-23 317,1 23-329,0 0-1,0 1 1,0-1-1,-1 1 1,1-1 0,0 0-1,0 1 1,0-1 0,0 0-1,-1 1 1,1-1 0,0 1-1,0-1 1,-1 0 0,1 1-1,-1-1 1,1 1-1,0-1 1,-1 1 0,1 0-1,-1-1 1,1 1 0,-1-1-1,1 1 1,-1 0 0,0-1-1,1 1 1,-2-1 0,1 2-42,0-1 1,1 1 0,-1-1 0,0 1 0,0 0 0,1-1 0,-1 1 0,0 0 0,1 0 0,-1-1 0,1 1 0,-1 0 0,1 0 0,-1 0 0,1 0 0,0 0 0,-1-1 0,1 1 0,0 0 0,0 0 0,0 2 0,-6 25-22,5-23 34,-2 13-24,1 0 1,0 0-1,1 0 0,2 0 1,-1 1-1,2-1 1,1 0-1,0 0 1,1-1-1,12 35 1,-8-35-1875,0-1 0,0 0 1,18 25-1,-20-33-2850</inkml:trace>
  <inkml:trace contextRef="#ctx0" brushRef="#br0" timeOffset="12706.61">10382 673 7235,'0'0'8380,"3"2"-7662,4 2-744,-1 0 1,2 0-1,-1-1 1,0 0-1,1 0 1,-1-1-1,1 0 1,0 0-1,14 0 1,-19-2 17,1 1 1,0-2 0,0 1-1,0 0 1,0-1-1,-1 0 1,1 0-1,0 0 1,-1 0-1,1-1 1,0 1-1,-1-1 1,0 0-1,1 0 1,-1 0-1,0 0 1,0-1-1,0 1 1,0-1-1,-1 0 1,1 0-1,3-5 1,0-2 79,-1 0 1,0 0-1,0 0 1,-1-1-1,-1 1 0,0-1 1,0 0-1,1-13 1,1-53 5000,-18 176-4979,12-85-82,0 1 2,1 0 0,1 0 0,2 18 0,-2-30-15,0 1-1,0 0 0,0-1 0,0 1 1,0-1-1,1 1 0,-1-1 0,1 0 1,0 1-1,0-1 0,0 0 0,1 0 1,-1-1-1,1 1 0,0 0 0,-1-1 1,8 5-1,-9-6-6,1 0 1,0 0-1,0 0 1,0 0-1,0 0 1,1 0-1,-1-1 1,0 1-1,0-1 1,0 1-1,0-1 0,1 0 1,-1 0-1,0 0 1,0 0-1,1 0 1,-1-1-1,0 1 1,0-1-1,4-1 0,-3 1 11,0-1 0,0 0 0,0 0 0,-1 0 0,1 0 0,0-1 0,-1 1 0,0-1 0,1 0 0,-1 1 0,3-7 0,1-3 158,0 0-1,-1-1 1,-1 1-1,0-1 1,4-21-1,-3-27 1101,-3 43-492,0 52-830,-1-18-115,1 0-1,0-1 1,1 1-1,1 0 1,0-1-1,8 17 1,-10-26-240,1-1 0,0 1 0,0-1 0,1 0 0,0 0 0,-1 0 0,2-1 0,4 6 0,-6-8-226,1 1 0,-1-1-1,0 0 1,1 0 0,0 0 0,-1-1 0,1 1 0,0-1 0,0 0 0,0 0 0,0 0-1,0 0 1,6 0 0,14-1-5494</inkml:trace>
  <inkml:trace contextRef="#ctx0" brushRef="#br0" timeOffset="14116.38">10998 572 4738,'0'0'14225,"-13"-10"-13139,-44-29-384,56 38-675,-1 0 1,1 0-1,-1 0 1,0 0-1,0 0 1,0 0-1,1 1 0,-1-1 1,0 1-1,0-1 1,0 1-1,0 0 1,0-1-1,0 1 1,0 0-1,0 0 0,-3 1 1,3 0-21,1-1-1,0 1 1,0 0 0,0-1 0,0 1 0,-1 0-1,1 0 1,0 0 0,0 0 0,1 0-1,-1 0 1,0 0 0,0 0 0,0 0 0,1 0-1,-1 1 1,1-1 0,-1 0 0,0 2-1,-1 5 1,1 1-1,-1-1 0,1 1 0,1-1 0,0 16 0,0-17 70,0-2-146,0-1 1,0 1 0,0-1 0,1 1 0,0-1 0,-1 0 0,2 1 0,-1-1 0,0 0 0,1 1 0,0-1 0,0 0 0,0 0 0,0 0-1,1-1 1,0 1 0,-1-1 0,1 1 0,1-1 0,-1 0 0,0 0 0,1 0 0,-1 0 0,1-1 0,0 0 0,0 1 0,0-1 0,0-1 0,1 1-1,-1-1 1,0 1 0,1-1 0,-1 0 0,0-1 0,8 1 0,-10-1 68,-1 0 0,1 0 0,-1-1 0,0 1 1,1 0-1,-1-1 0,1 1 0,-1-1 0,0 0 0,0 1 0,1-1 0,-1 0 0,0 0 0,0 1 0,0-1 1,0 0-1,0 0 0,0 0 0,2-2 0,-1-1 58,1 0 0,-1 0-1,0 0 1,0 0 0,0-1 0,1-4 0,1-7 525,-1-1 0,3-22 0,-4-36 2142,-15 129-3201,12-45 318,1-1 1,0 0 0,0 1-1,0-1 1,1 0 0,1 1 0,-1-1-1,6 14 1,-6-19 34,0 0 0,1 0 0,-1-1-1,1 1 1,-1 0 0,1-1 0,0 1 0,0-1 0,0 0-1,1 0 1,-1 0 0,0 0 0,1 0 0,-1 0 0,1 0 0,0-1-1,-1 0 1,1 1 0,0-1 0,0 0 0,0 0 0,0-1 0,0 1-1,0-1 1,0 1 0,0-1 0,4 0 0,-5 0 111,0 0 0,0 0 1,0-1-1,0 1 0,0-1 0,-1 1 1,1-1-1,0 1 0,0-1 1,0 0-1,-1 0 0,1 0 0,-1 0 1,1 0-1,-1 0 0,1-1 1,-1 1-1,3-3 0,-1 0 29,0 0 0,-1 0 0,1-1 0,-1 1 0,0-1 0,0 0 0,1-5 0,2-9 293,-1-1-1,2-35 1,-6 49-190,4-245 2462,-4 246-2537,0-3 126,0-1 0,-1 1 0,0-1 0,0 0-1,-1 1 1,0-1 0,0 1 0,-1 0 0,0 0 0,0 0 0,-6-9-1,9 17-164,0-1 0,-1 1 0,1 0-1,0 0 1,0 0 0,0 0 0,-1-1 0,1 1-1,0 0 1,0 0 0,-1 0 0,1 0-1,0 0 1,0 0 0,-1 0 0,1 0 0,0 0-1,-1 0 1,1 0 0,0 0 0,0 0-1,-1 0 1,1 0 0,0 0 0,0 0 0,-1 0-1,1 0 1,0 0 0,0 0 0,-1 0 0,1 0-1,0 1 1,0-1 0,0 0 0,-1 0-1,1 0 1,0 0 0,0 1 0,0-1 0,-1 0-1,1 0 1,0 1 0,0-1 0,0 0-1,0 0 1,0 1 0,0-1 0,-1 0 0,1 0-1,0 1 1,0-1 0,0 0 0,0 0-1,0 1 1,0-1 0,0 0 0,0 0 0,0 1-1,0-1 1,0 1 0,-4 18-169,4-18 172,-3 26-78,2 1-1,0 0 0,2 0 0,1 0 0,1 0 0,2-1 0,1 0 0,0 0 0,2 0 1,2-1-1,0 0 0,1 0 0,22 34 0,-30-56-173,-1 0 0,1 0 1,0-1-1,1 1 0,-1 0 0,1-1 1,-1 0-1,1 0 0,0 0 0,0-1 1,7 4-1,-10-5 116,1-1 0,0 1-1,-1 0 1,1-1 0,0 0 0,-1 1 0,1-1-1,0 0 1,0 0 0,0 0 0,-1 0 0,1 0-1,0-1 1,0 1 0,-1 0 0,1-1 0,0 1 0,-1-1-1,1 0 1,0 0 0,-1 1 0,1-1 0,-1 0-1,1 0 1,-1 0 0,0-1 0,1 1 0,-1 0-1,0 0 1,0-1 0,0 1 0,2-4 0,1-2-122,0-2 1,0 1 0,0 0-1,-1-1 1,-1 1-1,0-1 1,0 0 0,0 0-1,0-15 1,-1-11 1244,-4-38 0,2 65-734,0-5 721,-2-1 0,0 1 0,0 0 1,-1-1-1,-1 2 0,-11-25 0,14 63-1051,1 18 7,6 126-191,-2-143-782,1-1 0,9 32-1,-12-55 699,0 1-1,0-1 0,1 0 1,-1 0-1,1 0 0,0 0 0,0 0 1,0 0-1,0 0 0,0 0 0,1-1 1,-1 1-1,1-1 0,0 0 1,0 0-1,-1 0 0,1 0 0,6 2 1,-6-3 207,-1 0 0,1 0 0,0 0 0,-1-1 0,1 0 0,0 1 0,-1-1 1,1 0-1,0 0 0,-1 0 0,1-1 0,0 1 0,-1-1 0,1 1 0,-1-1 0,1 0 1,-1 0-1,1 0 0,-1 0 0,0-1 0,1 1 0,-1-1 0,0 1 0,0-1 1,2-2-1,4-4 851,0-2 1,-1 1 0,0-1-1,-1 0 1,0 0 0,0-1-1,6-16 1,-2-1 3372,12-52 0,-23 89-4061,0 0 1,1 0 0,0 0-1,0-1 1,1 1 0,3 12-1,-3-14-327,1 1 0,0-1 0,0 0-1,0 0 1,1 0 0,0-1-1,1 1 1,0-1 0,0 1 0,8 8-1,-8-10-209,2 0 0,-1-1-1,0 0 1,1 0 0,0 0-1,0-1 1,0 1 0,8 2-1,-12-5 466,0-1 0,-1 1 0,1-1-1,0 1 1,0-1 0,0 1 0,0-1 0,0 0-1,-1 0 1,1 0 0,0 0 0,0 0-1,0 0 1,0-1 0,0 1 0,-1-1-1,1 1 1,0-1 0,0 0 0,-1 0 0,1 1-1,0-1 1,-1 0 0,1 0 0,-1-1-1,1 1 1,-1 0 0,1 0 0,-1-1-1,0 1 1,0-1 0,0 1 0,0-1 0,1-2-1,4-10 1054,-2-1-1,0 1 1,0-1-1,-1 0 1,-1 0-1,-1 0 1,0 0-1,-2-20 1,1 32-833,0 0 0,-1 0 1,1 0-1,-1 0 0,0 0 1,0 0-1,0 0 0,0 0 1,-1 1-1,-1-5 0,2 6-122,1 1 0,-1-1 0,0 0 0,1 0 0,-1 0 0,0 0-1,0 0 1,1 1 0,-1-1 0,0 0 0,0 1 0,0-1 0,0 0 0,0 1 0,0-1 0,0 1-1,0 0 1,0-1 0,0 1 0,-1 0 0,1 0 0,0-1 0,0 1 0,0 0 0,0 0-1,0 0 1,0 0 0,0 1 0,-1-1 0,1 0 0,-2 1 0,2 0-58,0 0 0,0 0 0,0 0 0,0 0 1,0 0-1,0 0 0,0 0 0,0 0 0,1 0 0,-1 0 1,0 1-1,1-1 0,-1 0 0,1 1 0,-1-1 0,1 0 0,0 1 1,-1-1-1,1 1 0,0-1 0,0 2 0,-1 37-19,1-30 19,0 23 33,1 0 0,1-1 0,12 58 0,69 167-23,-2-9-1473,-78-235 1270,0 1 1,0-1-1,-1 1 0,0 13 1,-3-26 173,1 0 0,0-1 1,-1 1-1,1 0 0,-1-1 1,1 1-1,-1-1 0,1 1 0,-1-1 1,1 1-1,-1-1 0,1 1 0,-1-1 1,1 0-1,-1 1 0,0-1 1,1 0-1,-1 1 0,0-1 0,1 0 1,-1 0-1,0 0 0,1 1 1,-1-1-1,0 0 0,0 0 0,1 0 1,-1 0-1,0 0 0,0-1 0,1 1 1,-1 0-1,0 0 0,1 0 1,-1-1-1,0 1 0,0-1 0,-32-9-293,20 2-383,0-1 0,1 0 0,0 0 0,1-2 0,0 1 0,-16-21 0,-4-11-4938</inkml:trace>
  <inkml:trace contextRef="#ctx0" brushRef="#br0" timeOffset="15599.61">12534 552 720,'0'0'8647,"0"-6"-6518,0-18 263,0 22-1972,0 1-1,0-1 1,0 1-1,0 0 1,0-1-1,0 1 1,0 0-1,0-1 1,-1 1 0,1 0-1,-1-1 1,1 1-1,-1 0 1,1 0-1,-1-1 1,1 1-1,-1 0 1,0 0-1,0 0 1,-1-2-1,1 3-401,1 1 0,-1-1 0,1 0-1,-1 1 1,1-1 0,-1 0 0,1 1-1,-1-1 1,1 1 0,-1-1 0,1 1-1,0-1 1,-1 1 0,1-1 0,0 1-1,-1-1 1,1 1 0,0-1-1,-1 1 1,1-1 0,0 1 0,0 0-1,0-1 1,0 1 0,0 0 0,-4 22-194,4-18 195,-5 65 63,2 0 1,4 0 0,12 81 0,1 76-1772,-16-210 1228,-2-24-142,-3-29-145,-1-29 935,2-1 0,7-115-1,0 135-143,-1 35-28,1-34 55,1 0 0,2 1 1,12-55-1,-14 94-22,-1 0 0,0 1 0,1 0 1,0-1-1,0 1 0,0 0 0,0 0 0,1 0 0,0 0 0,-1 1 0,1-1 0,1 1 0,-1-1 1,0 1-1,1 0 0,0 0 0,0 1 0,4-3 0,-3 3-26,0 0 0,1 0 0,-1 1 0,1-1 0,-1 1 0,1 1 0,-1-1 0,1 1 0,0 0 0,-1 0 0,1 1 0,0-1-1,-1 1 1,10 3 0,-8-1-26,1 0-1,-1 1 0,0-1 0,0 2 0,0-1 0,-1 1 0,1 0 1,-1 0-1,0 1 0,0-1 0,-1 1 0,0 1 0,0-1 1,0 1-1,-1 0 0,0 0 0,4 11 0,-5-13 2,-1 0 0,0 0 1,0 0-1,-1 0 0,1 0 0,-1 0 0,0 1 0,0-1 0,-1 0 0,0 1 0,0-1 1,0 0-1,0 1 0,-1-1 0,0 0 0,0 0 0,-1 1 0,1-1 0,-1 0 0,0 0 1,0 0-1,-1-1 0,0 1 0,0-1 0,0 1 0,0-1 0,-5 5 0,0-2-30,-2 0 0,1 0 1,-1-1-1,0 0 0,0-1 0,-13 5 0,-36 9-4990,54-18 1155</inkml:trace>
  <inkml:trace contextRef="#ctx0" brushRef="#br0" timeOffset="15939.46">12854 611 3249,'0'0'17310,"3"-6"-16721,6-10-500,-8 16-88,-1 0-1,0 0 1,0 0-1,0 0 1,1 0-1,-1 0 1,0 0-1,0 0 1,0 0-1,0 0 1,1 0 0,-1 0-1,0 0 1,0 0-1,0 0 1,1 0-1,-1 0 1,0 0-1,0 0 1,0 0-1,1 0 1,-1 0 0,0 0-1,0 0 1,0 0-1,0 0 1,1 0-1,-1 1 1,0-1-1,0 0 1,0 0-1,0 0 1,0 0 0,1 0-1,-1 0 1,0 1-1,0-1 1,0 0-1,0 0 1,0 0-1,0 1 1,0-1-1,10 40 10,-7-28 12,-3-9-63,5 21-706,-1 1 1,1 27-1,-5-52 735,0 0 0,0 0-1,0 0 1,0 0 0,0 1-1,0-1 1,0 0 0,0 0-1,0 0 1,0 0 0,0 0-1,0 0 1,0 0 0,0 0-1,0 0 1,0 1 0,0-1-1,0 0 1,0 0 0,0 0-1,0 0 1,1 0 0,-1 0-1,0 0 1,0 0 0,0 0-1,0 0 1,0 0 0,0 0-1,0 0 1,0 0 0,0 0-1,1 0 1,-1 0 0,0 0-1,0 0 1,0 0 0,0 0-1,0 0 1,0 0 0,0 0-1,0 0 1,0 0 0,1 0-1,-1 0 1,0 0 0,0 0-1,0 0 1,0 0-1,0 0 1,0 0 0,0 0-1,0 0 1,0 0 0,1 0-1,-1 0 1,0 0 0,0 0-1,0 0 1,0-1 0,0 1-1,0 0 1,0 0 0,0 0-1,0 0 1,0 0 0,6-8 190,1-9 344,-1-1-1,7-30 1,-10 32-245,1 1 0,0 0 0,2 0 1,13-29-1,-19 44-319,0-1 0,1 1 0,-1-1 0,0 1 0,0 0 0,1-1 0,-1 1 0,0 0 0,0-1 0,1 1 0,-1 0 1,1-1-1,-1 1 0,0 0 0,1-1 0,-1 1 0,1 0 0,-1 0 0,0 0 0,1 0 0,-1-1 0,1 1 0,-1 0 0,1 0 0,-1 0 0,1 0 0,-1 0 1,1 0-1,-1 0 0,0 0 0,1 0 0,-1 0 0,1 0 0,-1 0 0,1 1 0,-1-1 0,1 0 0,-1 0 0,0 0 0,1 1 0,-1-1 0,1 0 1,-1 0-1,0 1 0,1-1 0,-1 0 0,0 1 0,1-1 0,-1 1 0,1 0 0,13 22-4727,-13-21 4217,9 17-5330</inkml:trace>
  <inkml:trace contextRef="#ctx0" brushRef="#br0" timeOffset="16623.39">13179 611 7139,'0'0'12102,"-2"-11"-11168,-8-34-457,8 44-468,1-1 0,0 1 0,0 0-1,-1 0 1,1 0 0,0 0 0,-1 0 0,1 0-1,-1 0 1,1 1 0,-1-1 0,0 0 0,1 1-1,-1-1 1,0 1 0,1 0 0,-1 0 0,0-1-1,1 1 1,-1 0 0,0 0 0,0 1 0,1-1-1,-3 1 1,-1-1-2,0 1 0,0 0 0,0 0 0,1 0 0,-1 1 1,-9 3-1,11-2-9,0-1 0,0 1 1,0 0-1,1 0 1,-1 0-1,0 0 1,1 1-1,0-1 0,0 1 1,0-1-1,0 1 1,1 0-1,-1-1 0,1 1 1,0 0-1,0 0 1,1 0-1,-1 7 1,0-7-27,1 0 1,0 0 0,0-1 0,0 1 0,1 0 0,-1 0-1,1-1 1,0 1 0,0 0 0,0-1 0,1 1 0,-1-1 0,1 1-1,0-1 1,0 0 0,0 0 0,0 0 0,1 0 0,-1 0-1,4 3 1,0-2-59,0 0 0,0-1 1,1 0-1,0 0 0,0 0 0,0-1 0,0 0 0,0 0 0,0-1 0,0 1 0,0-2 0,1 1 1,-1-1-1,13-1 0,-18 0 105,0 1 0,0-1 1,0 0-1,-1 0 0,1 1 1,0-1-1,0-1 0,0 1 0,-1 0 1,1 0-1,0-1 0,-1 1 1,1-1-1,-1 1 0,0-1 1,1 0-1,-1 1 0,0-1 0,0 0 1,0 0-1,0 0 0,-1 0 1,1 0-1,0 0 0,-1 0 1,1 0-1,-1-3 0,2-6 360,0 0-1,0-1 1,-1-17-1,0 12 163,0 12-356,-1 1-1,1-1 0,-1 1 0,0-1 0,-1 1 0,1 0 0,-2-8 0,-2 21-449,1 7 173,3-16 91,0 11-206,0 0 0,1 0 1,0 0-1,0 0 0,5 15 0,-5-22 88,0-2 0,1 1 1,-1 0-1,0 0 0,1 0 0,0 0 0,0-1 0,0 1 1,0-1-1,0 0 0,0 1 0,1-1 0,-1 0 0,1 0 1,0-1-1,-1 1 0,1 0 0,0-1 0,0 0 0,0 0 1,0 0-1,0 0 0,0 0 0,4 0 0,-3 0 51,0-1-1,0 0 1,0 0-1,0 0 1,0 0-1,0-1 1,-1 1-1,1-1 1,0 0 0,0 0-1,-1-1 1,1 1-1,0-1 1,-1 0-1,0 0 1,1 0-1,-1 0 1,0 0-1,0-1 1,0 1 0,0-1-1,-1 0 1,1 0-1,-1 0 1,1 0-1,1-5 1,6-9 58,-2 0-1,0 0 1,-1 0 0,6-23 0,-3 4 516,-2 0 0,-2 0 0,-1-1 0,-2 1 0,-2-1 0,-6-73 1,4 100-201,0-1 0,-1 1 0,-1 0 0,1 0 0,-1 0 0,-1 0 0,0 0 0,0 1 0,-12-18 0,16 27-299,0 0 1,0 0-1,0 0 1,0 0-1,0 0 0,0 0 1,0 0-1,0-1 1,-1 1-1,1 0 1,0 0-1,0 0 1,0 0-1,0 0 1,0 0-1,0 0 1,-1 0-1,1 0 1,0 0-1,0 0 0,0 0 1,0 0-1,0 0 1,-1 0-1,1 0 1,0 0-1,0 0 1,0 0-1,0 0 1,0 0-1,-1 0 1,1 0-1,0 0 1,0 0-1,0 0 1,0 0-1,0 0 0,0 0 1,-1 0-1,1 0 1,0 0-1,0 1 1,0-1-1,0 0 1,0 0-1,0 0 1,0 0-1,0 0 1,-1 0-1,1 1 1,0-1-1,0 0 0,0 0 1,0 0-1,0 0 1,0 0-1,0 0 1,0 1-1,-5 15 34,1 19-157,2 15 87,1 0 0,3 0 0,2 0 0,3 0 0,1 0 0,3-1 0,2 0 0,25 62 0,-32-96-375,6 14-3474,-11-43-10841</inkml:trace>
  <inkml:trace contextRef="#ctx0" brushRef="#br0" timeOffset="17773.99">13389 488 3522,'0'0'11424,"8"2"-11259,48 17-65,-42-13-147,-1 0-1,1-2 1,0 1-1,0-2 1,1 0-1,16 1 1,-28-3 77,0-1-1,0 0 1,0 0 0,-1 0-1,1-1 1,0 1 0,0-1-1,0 1 1,0-1 0,-1 0 0,1 0-1,0 0 1,-1 0 0,1-1-1,-1 1 1,1-1 0,-1 0 0,0 1-1,1-1 1,-1 0 0,0 0-1,0-1 1,-1 1 0,1 0-1,0-1 1,-1 1 0,1-1 0,-1 1-1,0-1 1,0 1 0,0-1-1,0 0 1,0 0 0,-1 0 0,1 1-1,-1-5 1,1-34 2981,-2 39-1913,0 24-1288,1-17 22,0-1 1,0 1-1,0-1 0,1 1 1,-1-1-1,1 0 0,0 1 1,3 6-1,-3-9 105,0-1 1,0 0-1,1 1 0,-1-1 0,0 0 0,0 0 1,1 0-1,-1 0 0,0 0 0,1 0 1,-1 0-1,1 0 0,-1-1 0,1 1 0,0-1 1,-1 1-1,1-1 0,0 0 0,-1 1 0,1-1 1,0 0-1,-1 0 0,1 0 0,0 0 1,-1 0-1,3-1 0,-2 1 58,-1-1 0,0 1 1,0 0-1,1-1 0,-1 1 0,0 0 0,0-1 1,1 0-1,-1 1 0,0-1 0,0 0 1,0 0-1,0 1 0,0-1 0,0 0 0,0 0 1,0 0-1,0 0 0,-1 0 0,2-2 0,0-1-2,0 1 1,-1-1-1,1 0 0,-1 0 0,0 0 0,1-7 0,0 0 197,-1 0 1,-1 1-1,0-1 1,-2-14-1,2 23-134,-1 0 1,1 0-1,-1 1 1,1-1-1,-1 0 1,0 1-1,0-1 0,1 0 1,-1 1-1,0-1 1,-1 1-1,1-1 0,0 1 1,0 0-1,-1 0 1,1-1-1,0 1 1,-1 0-1,1 0 0,-1 0 1,0 0-1,1 1 1,-1-1-1,0 0 0,1 1 1,-1-1-1,0 1 1,0 0-1,1-1 0,-1 1 1,0 0-1,-2 0 1,1 0-50,0 0 1,0 0-1,1 1 0,-1-1 1,0 0-1,1 1 0,-1 0 1,1 0-1,-1 0 1,0 0-1,1 0 0,0 0 1,-1 1-1,1-1 1,0 1-1,0-1 0,0 1 1,0 0-1,0 0 1,-3 4-1,-1 5-5,2 0-1,-1 0 1,1 0-1,1 0 1,0 1 0,0-1-1,1 1 1,1 0-1,0 0 1,1 0 0,0 0-1,0-1 1,2 1-1,-1 0 1,5 15-1,-4-21-88,-1 1-1,1-1 1,0 0-1,1 0 0,0-1 1,0 1-1,0 0 0,0-1 1,1 0-1,0 0 0,0 0 1,0 0-1,1-1 0,-1 1 1,1-1-1,0 0 0,1-1 1,-1 1-1,1-1 1,-1 0-1,1 0 0,0-1 1,0 0-1,0 0 0,0 0 1,0-1-1,1 0 0,-1 0 1,11 0-1,-14-1 87,0 0-1,0 0 0,0 0 1,0-1-1,0 1 1,0-1-1,0 0 1,0 0-1,0 0 0,-1 0 1,1 0-1,0 0 1,-1-1-1,1 0 1,-1 1-1,1-1 1,-1 0-1,0 0 0,3-3 1,-1-1 111,0 0 0,-1 0 1,0 0-1,0 0 0,0-1 1,-1 1-1,3-12 0,8-56 1021,-12 56-918,2 0 0,1 0 0,7-23-1,-10 48-695,0 0-1,1-1 1,-1 1-1,1 0 1,1 0-1,-1-1 0,5 7 1,-7-13 487,0 0 1,0 0-1,1 0 1,-1 1-1,0-1 1,0 0-1,1 0 1,-1 0-1,0 0 1,1 0-1,-1 0 1,0 0-1,1 0 1,-1 0-1,0 0 1,0 0-1,1 0 1,-1 0-1,0 0 1,1-1-1,-1 1 1,0 0-1,0 0 1,1 0-1,-1 0 1,0 0-1,0-1 1,1 1-1,-1 0 1,0 0-1,0 0 1,0-1-1,1 1 1,-1 0-1,0 0 1,0-1-1,0 1 1,0 0-1,0 0 1,1-1-1,-1 1 1,0 0-1,0-1 1,0 1-1,0 0 1,0 0-1,0-1 1,0 0-1,6-18 506,-6 17-328,2-4 265,0-1 0,-1 0 0,0 0-1,0 0 1,-1 0 0,0 0-1,0 0 1,-2-13 0,0 19-428,-1 0 0,1 1-1,-1-1 1,1 0 0,-1 1 0,1 0 0,-1-1 0,1 1 0,-1 0-1,1 0 1,-1 0 0,1 1 0,-1-1 0,-4 2 0,4 0-24,0-1 1,0 1 0,0 0 0,0 0-1,1 1 1,-1-1 0,1 1 0,-1-1 0,1 1-1,0 0 1,0 0 0,0 0 0,0 0-1,0 0 1,1 0 0,0 0 0,-1 1-1,1-1 1,0 1 0,1-1 0,-1 1 0,0 3-1,-2 12 12,1 1 0,1 29-1,1-45-15,0 0-1,0 0 0,1 0 1,-1 1-1,1-1 1,0 0-1,1 0 0,-1 0 1,1-1-1,-1 1 1,1 0-1,0 0 0,1-1 1,-1 0-1,0 1 1,1-1-1,0 0 0,0 0 1,0 0-1,0-1 1,0 1-1,1-1 0,-1 1 1,1-1-1,0 0 1,-1-1-1,1 1 0,0-1 1,0 1-1,0-1 1,0 0-1,0-1 0,5 1 1,-1 0-46,0 0 0,-1 0 1,1-1-1,0-1 1,0 1-1,0-1 0,-1-1 1,1 1-1,0-1 0,-1-1 1,0 1-1,1-1 1,-1-1-1,0 1 0,-1-1 1,1 0-1,6-6 0,-1 0 119,-1-1 0,-1 0-1,0 0 1,-1-1-1,0 0 1,0-1-1,-2 0 1,1 0 0,-2-1-1,0 0 1,0 0-1,-2 0 1,1-1 0,-2 0-1,0 0 1,-1 0-1,1-21 1,-3 31 3,2-16 374,-2 0 0,0 0 0,-1 0 0,-1 0 0,-1 0-1,-11-40 1,9 119-161,16 150 65,7-104-1333,-10-74-1394,15 40 0,-22-69 1611,0 2-187</inkml:trace>
  <inkml:trace contextRef="#ctx0" brushRef="#br0" timeOffset="18211.29">14143 468 2817,'0'0'10704,"-1"-3"-10445,1 3-255,0-1 0,0 1 0,0 0 0,0 0 0,0-1 0,0 1 0,1 0 0,-1-1 0,0 1 0,0 0 0,0 0 0,0-1 0,1 1 0,-1 0 0,0 0 0,0 0 1,0-1-1,1 1 0,-1 0 0,0 0 0,0 0 0,1 0 0,-1-1 0,0 1 0,1 0 0,-1 0 0,0 0 0,0 0 0,1 0 0,-1 0 0,0 0 0,1 0 0,-1 0 0,0 0 0,0 0 1,1 0-1,-1 0 0,0 0 0,1 0 0,-1 0 0,0 0 0,0 0 0,1 1 0,-1-1 0,0 0 0,0 0 0,1 0 0,-1 0 0,0 1 0,1-1 0,32 9-12,-22-5-144,0-1-1,0 0 1,14 2 0,-21-5 132,-1 0 0,1 0 0,0 0 1,0 0-1,-1-1 0,1 1 0,0-1 1,-1 0-1,1 0 0,0-1 0,-1 1 1,0-1-1,6-2 0,-7 2 72,1-1 0,-1 1-1,0 0 1,0-1 0,0 0 0,0 1-1,-1-1 1,1 0 0,-1 0 0,1 0-1,-1 0 1,0 0 0,0 0-1,0 0 1,-1 0 0,1-4 0,4-51 2713,-5 55-2471,0 0 1,0 0-1,0 0 1,0 0-1,0 0 1,-1 0-1,1 0 1,-1 0-1,0 0 1,0 1-1,0-1 1,0 0-1,-1 1 1,1-1-1,-1 0 1,-3-3-1,5 7-259,-1-1-1,1 1 1,0-1-1,-1 1 1,1 0-1,0-1 1,-1 1-1,1 0 1,0-1-1,-1 1 1,1 0-1,0-1 1,0 1-1,0 0 1,0 0-1,0-1 1,0 1-1,0 0 1,0-1-1,0 1 1,0 1-1,0-2-6,1 16 3,0 0-1,1 0 1,1 0 0,0 0-1,1-1 1,7 18-1,5 7 50,24 40 0,-30-61-66,26 57-311,-36-76 281,0 0-1,0 1 1,1-1-1,-1 0 1,0 1-1,0-1 1,0 0-1,0 0 1,0 1-1,0-1 1,0 0-1,0 1 1,0-1-1,0 0 1,0 1-1,0-1 1,0 0-1,0 0 1,0 1-1,0-1 1,0 0-1,0 1 1,0-1-1,-1 0 1,1 0-1,0 1 1,0-1-1,0 0 1,-1 0 0,1 1-1,0-1 1,0 0-1,0 0 1,-1 0-1,1 1 1,0-1-1,0 0 1,-1 0-1,1 0 1,0 0-1,-1 0 1,1 1-1,0-1 1,0 0-1,-1 0 1,1 0-1,0 0 1,-1 0-1,1 0 1,-1 0-1,-17-3-128,16 3 93,-11-4-728,0 0-1,1 0 1,0-2 0,0 1-1,-22-15 1,2-4-2963</inkml:trace>
  <inkml:trace contextRef="#ctx0" brushRef="#br0" timeOffset="19052.32">15068 453 8100,'0'0'10823,"-1"-8"-9998,-7-25-228,8 34-594,0-1 0,0 0 0,0 0 0,0 0 0,0 1 0,0-1 0,0 0 0,-1 0 0,1 0 0,0 1-1,0-1 1,0 0 0,-1 0 0,1 0 0,0 0 0,0 1 0,0-1 0,-1 0 0,1 0 0,0 0 0,0 0 0,0 0-1,-1 0 1,1 0 0,0 0 0,0 0 0,-1 0 0,1 0 0,0 0 0,0 0 0,-1 0 0,1 0 0,0 0 0,0 0 0,-1 0-1,1 0 1,0 0 0,0 0 0,-1 0 0,1 0 0,0-1 0,0 1 0,0 0 0,-1 0 0,1 0 0,0 0 0,0 0-1,0-1 1,0 1 0,-1 0 0,1 0 0,0 0 0,0-1 0,0 1 0,0 0 0,0 0 0,0-1 0,0 1 0,-1 0 0,1 0-1,0-1 1,0 1 0,0 0 0,0-1 0,-7 17-54,3 0 53,0-1-1,2 1 1,-1 0-1,2 0 1,0-1-1,1 1 1,0 0-1,4 20 1,-3-29-52,1 0 1,0-1-1,0 1 0,0-1 1,1 0-1,-1 0 1,1 0-1,1 0 0,7 10 1,-8-13-28,0 0-1,0 0 1,1 0 0,-1 0 0,1-1-1,-1 1 1,1-1 0,0 0 0,0 0-1,0 0 1,0-1 0,0 1 0,0-1-1,1 0 1,-1-1 0,7 2 0,-5-2 66,-1 1-1,1-1 1,0 0 0,0-1 0,0 1 0,-1-1 0,1-1 0,0 1 0,-1-1 0,1 1 0,-1-2 0,0 1 0,6-3 0,-5 0 26,0 1-1,0-1 0,-1 0 1,0-1-1,0 1 0,0-1 1,-1 0-1,1 0 1,5-12-1,-4 5 274,-1 0 0,-1 0-1,0-1 1,0 1 0,-2-1 0,1 1 0,-2-1 0,0 0 0,-1-25 0,-2 22 369,2 16-618,0 1 1,0-1 0,0 1 0,0-1 0,0 1 0,0-1 0,-1 1 0,1-1 0,0 1 0,0-1-1,0 1 1,-1 0 0,1-1 0,0 1 0,-1-1 0,1 1 0,0 0 0,-1-1 0,1 1 0,0 0-1,-1-1 1,1 1 0,-1 0 0,1-1 0,-1 1 0,1 0 0,-1 0 0,0-1 0,1 2-49,-1 0 0,0 0 0,1 0 1,-1 0-1,1 0 0,0 0 1,-1 0-1,1 0 0,0 0 0,-1 0 1,1 0-1,0 0 0,0 0 0,0 1 1,0-1-1,0 0 0,0 1 0,0 3-28,-3 35 48,2 1 0,1-1 0,2 0 0,2 1 0,1-1 0,21 71 0,0-33 5,67 139 0,-88-208-39,-3-4-16,1-1-1,-1 0 1,0 1-1,-1-1 1,1 1-1,-1-1 1,0 1-1,1 9 0,-3-14 22,-1 0 0,0 0-1,1 0 1,-1-1-1,0 1 1,0 0-1,1-1 1,-1 1-1,0-1 1,1 1 0,-3-2-1,-9-6 33,1-1 0,-1 0 0,1 0 0,1-2-1,0 1 1,-16-21 0,11 10 9,0-1-1,1-1 0,-12-24 1,22 36-5,0 0 0,1-1 0,0 1 1,1-1-1,0 0 0,-2-16 0,4 24-81,1 0-1,0 0 1,0 0-1,0-1 1,0 1-1,1 0 1,-1 0-1,1 0 1,0 0-1,0 0 1,1 0-1,-1 0 1,1 0-1,0 1 1,0-1-1,0 1 1,0-1-1,1 1 0,0 0 1,-1-1-1,6-3 1,7-2-1142,0 0 0,0 2 0,1-1 0,0 2 1,0 0-1,32-6 0,-42 10 725,55-14-5581</inkml:trace>
  <inkml:trace contextRef="#ctx0" brushRef="#br0" timeOffset="20233.77">15676 520 5218,'0'0'10779,"-15"-13"-9702,-52-40-249,67 52-810,-1 0 1,0 0 0,0 0-1,0 1 1,0-1 0,0 0 0,-1 0-1,1 1 1,0-1 0,0 0 0,0 1-1,-1 0 1,1-1 0,0 1-1,-1-1 1,1 1 0,0 0 0,-1 0-1,1 0 1,0 0 0,-1 0 0,1 0-1,0 0 1,-1 1 0,1-1 0,0 0-1,0 1 1,-1-1 0,1 1-1,0-1 1,0 1 0,0-1 0,-1 1-1,1 0 1,-1 1 0,0 1-20,0 0 0,0 1 0,0-1 0,0 0 0,1 1 0,0-1 0,-1 1 0,0 5 0,0-2 37,-3 14-42,1 0 1,1 0-1,1 0 0,1 1 1,0-1-1,4 32 0,-2-50-50,-1 0 0,1 0 0,-1-1 0,1 1-1,0 0 1,0 0 0,0 0 0,1-1 0,-1 1 0,1-1 0,-1 1-1,1-1 1,0 0 0,0 1 0,0-1 0,0 0 0,0 0 0,0 0-1,1-1 1,-1 1 0,1 0 0,-1-1 0,1 0 0,-1 1 0,1-1 0,0 0-1,3 0 1,-2 0 43,-1 0-1,1 0 1,-1-1-1,1 0 0,0 0 1,-1 0-1,1 0 1,-1 0-1,1-1 1,-1 1-1,1-1 1,-1 0-1,1 0 0,-1 0 1,0-1-1,1 1 1,-1-1-1,0 0 1,0 0-1,0 0 1,5-5-1,-2 0 32,0 0 1,0-1-1,-1 1 1,0-1-1,-1-1 1,0 1-1,0-1 1,0 1-1,-1-1 1,3-15-1,-2 1 734,-1-1-1,-1 1 1,-1-25-1,-11 56-772,6 2 11,2 1 0,-1 0 0,1 0 0,1 0 0,0 0 0,1 0 0,0 0 0,0 0 0,1 0 0,0 0 0,5 15 0,-5-22-79,1 0-1,-1 0 1,1 0 0,0 0-1,0 0 1,0 0 0,1 0-1,-1-1 1,1 1 0,0-1-1,0 0 1,0 1 0,1-2-1,-1 1 1,1 0 0,-1-1-1,1 1 1,0-1 0,0 0-1,0 0 1,0-1 0,0 1-1,0-1 1,1 0 0,-1 0-1,0 0 1,1-1 0,-1 0-1,1 1 1,4-2 0,-6 0 111,-1 1-1,0-1 1,1 0 0,-1 0 0,0 0 0,0-1-1,0 1 1,0 0 0,0-1 0,0 1 0,0-1-1,0 0 1,-1 0 0,1 0 0,-1 0 0,1 0-1,-1 0 1,0 0 0,0 0 0,0 0-1,2-5 1,2-8 411,0 1-1,4-21 1,-6 23-36,13-112 3624,-16 119-3506,0 29-449,0 0-183,0 0-1,1 0 0,8 37 1,-8-55 6,0 0 0,1-1 1,0 1-1,0-1 0,0 1 0,1-1 1,-1 0-1,1 0 0,1 0 0,-1 0 1,1-1-1,-1 1 0,1-1 0,1 0 1,-1 0-1,1 0 0,-1-1 0,1 0 1,0 0-1,7 4 0,-9-6 68,0 0-1,0 0 1,0 0-1,0 0 1,0 0-1,0 0 1,0-1-1,1 0 1,-1 0-1,0 0 1,0 0-1,0 0 1,0 0-1,1-1 1,-1 0-1,0 1 1,0-1-1,0 0 1,3-2-1,-2 0 28,0 1 1,0-1-1,0 0 0,-1-1 0,1 1 0,-1-1 1,0 1-1,0-1 0,0 0 0,-1 0 0,4-7 1,1-3 91,-1-2 1,-1 1 0,0-1-1,-1 1 1,-1-1 0,3-25-1,-6 34-3,2-6 186,-2 0-1,1 1 1,-4-25 0,3 36-243,0-1 0,0 1 0,0-1 0,0 1 0,0-1 0,-1 1 0,1-1 0,-1 1 0,1 0 0,-1-1 0,1 1 0,-1 0 0,0-1 0,0 1 0,0 0 0,1 0 0,-1 0 0,0-1 0,-1 1 0,1 0 0,0 0 0,0 1 0,0-1 0,-1 0 0,1 0 0,0 1 0,-1-1 0,1 0 0,0 1 0,-1-1 0,1 1 0,-1 0 0,1 0 0,-1-1 0,1 1 0,-1 0 0,1 0 0,-1 0 0,1 1 0,0-1 0,-1 0 0,-1 1 0,1 0-22,1-1 0,0 1 0,0 0 0,1-1 0,-1 1 0,0 0 1,0 0-1,0 0 0,0 0 0,1 0 0,-1 0 0,0 0 0,1 0 0,-1 0 0,1 0 0,-1 0 0,1 0 1,0 1-1,0-1 0,-1 0 0,1 0 0,0 0 0,0 2 0,-1 35 14,1-30-18,1-2-62,0-1 0,0 1 0,0-1 1,1 0-1,0 0 0,0 0 0,0 0 1,0 0-1,1 0 0,0 0 0,0-1 1,0 0-1,1 1 0,-1-1 0,1 0 1,0-1-1,7 6 0,-7-5-142,0-1-1,0 0 1,1 0 0,-1-1-1,1 1 1,-1-1 0,1 0-1,0 0 1,0-1 0,0 1-1,0-1 1,0 0 0,0 0-1,0-1 1,0 0 0,0 1-1,0-2 1,1 1 0,5-2-1,-8 1 205,-1 0 0,0 0 0,0-1 0,0 1 0,-1-1 0,1 1 0,0-1 0,0 0 0,-1 1 0,1-1 0,-1 0 0,0 0 0,1 0 0,-1 0 0,0-1 0,0 1 0,0 0 0,0-3 0,13-49 768,-12 45-373,1-12 1450,0 1 1,-1-36-1,-2 55-1533,6 30-598,-2-19 115,0-1 0,1 0 0,0 0 1,1-1-1,10 14 0,-13-19 119,0 0-1,-1 0 1,1 0 0,0 0-1,0-1 1,1 1-1,-1-1 1,0 0 0,1 0-1,0 0 1,-1 0-1,1-1 1,0 1 0,0-1-1,0 0 1,8 1 0,-11-2 85,0-1 1,0 1 0,0-1 0,0 1 0,0-1 0,0 1 0,0-1 0,0 0-1,0 0 1,0 1 0,0-1 0,0 0 0,-1 0 0,1 0 0,0 0 0,-1 0 0,1 0-1,0 0 1,-1 0 0,1 0 0,-1 0 0,0 0 0,1-1 0,-1 1 0,0 0-1,0-2 1,2-1 201,-2 3-67,1 3-202,1 0 1,-1 0-1,0 0 1,0 1-1,0-1 1,-1 0-1,1 0 1,0 1-1,-1-1 1,0 0-1,1 1 1,-1 3-1,0 0-25,13 48-2248,1-21-2073,-4-20-725</inkml:trace>
  <inkml:trace contextRef="#ctx0" brushRef="#br0" timeOffset="22206.44">17014 406 8580,'0'0'14142,"-11"-7"-14003,-35-20-126,44 26-16,0 0 0,0 0 0,0 0 0,0 0 0,0 1 0,-1-1 0,1 0 0,0 1-1,0 0 1,-1-1 0,1 1 0,0 0 0,0 0 0,-1 0 0,1 1 0,0-1 0,0 1-1,0-1 1,-1 1 0,1-1 0,0 1 0,0 0 0,0 0 0,0 0 0,0 0 0,0 1-1,1-1 1,-1 0 0,0 1 0,0-1 0,1 1 0,-1 0 0,1 0 0,0-1 0,-1 1-1,1 0 1,0 0 0,0 0 0,0 0 0,0 0 0,0 4 0,-3 4-20,2 0-1,-1 0 1,1 0 0,0 1 0,1-1-1,0 19 1,2-24-1,-1-1 1,1 0-1,0 0 1,0 0-1,1 0 1,-1 0-1,1 0 1,0 0-1,0-1 0,0 1 1,0-1-1,1 1 1,3 4-1,47 41-397,-15-15-338,-29-24 255,0 0 0,-1 0 0,0 1 0,8 15 1,-14-22 235,0 0 1,0 0 0,-1 0 0,1 0 0,-1 1-1,0-1 1,0 0 0,0 1 0,-1-1-1,0 1 1,0-1 0,0 1 0,0-1 0,0 0-1,-1 1 1,-2 6 0,2-9 144,-1 0 0,1 1-1,-1-1 1,0 0 0,0 0-1,0-1 1,0 1 0,0 0 0,0-1-1,0 1 1,0-1 0,-1 1 0,1-1-1,-1 0 1,1 0 0,-1 0-1,1-1 1,-1 1 0,0-1 0,1 1-1,-1-1 1,0 0 0,-3 0 0,-10 1-215,0-1 1,-24-3 0,34 2 358,0 0 0,1 0-1,-1-1 1,0 0 0,1 0-1,0-1 1,-1 0 0,1 1-1,0-2 1,0 1-1,-6-6 1,7 6 268,1 0 0,0 0-1,1 0 1,-1 0 0,0 0 0,1 0-1,0-1 1,0 0 0,0 1 0,0-1-1,0 0 1,1 0 0,-1 0-1,1 0 1,0 0 0,1 0 0,-1-5-1,1 9-281,0 0-1,0 0 1,0-1-1,0 1 1,0 0-1,0-1 1,1 1-1,-1 0 1,0 0-1,0-1 1,0 1-1,1 0 1,-1 0-1,0 0 1,0-1-1,1 1 1,-1 0-1,0 0 1,0 0-1,1 0 1,-1 0-1,0 0 1,1-1-1,-1 1 1,0 0-1,1 0 1,-1 0-1,0 0 1,0 0-1,1 0 1,-1 0-1,0 0 1,1 0-1,-1 0 1,0 0-1,1 1 1,-1-1-1,0 0 1,0 0-1,1 0 1,-1 0-1,0 0 1,2 1-12,9 1-497,1 2-1,-1-1 0,13 7 1,34 9-1850,-46-16 1775,0-1 0,0-1 0,0 0-1,0 0 1,0-2 0,1 1 0,-1-1-1,0-1 1,0 0 0,0-1 0,19-7 0,-23 6 571,0 0 0,-1 0 1,0 0-1,1-1 0,-1 0 1,-1-1-1,8-7 0,-7 6 479,-1-1 0,0 1 0,0-1 1,-1-1-1,0 1 0,7-18 0,-5 2 934,-1 1 1,-1-2 0,0 1-1,-2 0 1,-1-1-1,-3-47 1,1 55-574,0 15-687,1 1-1,-1 0 0,-1-1 0,1 1 1,0 0-1,0 0 0,0-1 0,-1 1 1,1 0-1,0-1 0,-1 1 0,0 0 0,1 0 1,-1 0-1,0 0 0,1 0 0,-1-1 1,0 1-1,0 0 0,-1-1 0,1 2-131,0 0 0,1 0 0,-1 0 0,0 0 0,1 0 0,-1 0 0,0 0 0,0 0 0,1 0 0,-1 0 0,0 1 0,1-1 0,-1 0 0,0 0 0,1 1 0,-1-1 0,0 0 0,1 1 0,-1-1 0,1 1 0,-1-1 0,1 1 0,-1-1 0,1 1 0,-1-1 0,1 1 0,-1-1 0,1 1 0,0 0 0,-1-1 0,1 1 0,0 0 0,0-1 0,-1 1 0,1 0 0,0-1 0,0 1-1,0 1 1,-4 10-6,0 0-1,1 0 1,0 1-1,1 0 0,0 0 1,1-1-1,1 1 1,0 0-1,1 0 1,0 0-1,4 18 0,0-9 4,1 0 0,1-1-1,1 1 1,1-1 0,19 33-1,-23-46-57,0 1 0,1-1 0,1 0 0,-1-1 0,1 1 0,12 9 0,-17-16 49,-1 1-1,1-1 1,0 0 0,0 1 0,0-1-1,-1 0 1,1 0 0,0 0 0,0-1-1,1 1 1,-1 0 0,0-1-1,0 1 1,0-1 0,0 0 0,0 1-1,1-1 1,-1 0 0,0-1-1,0 1 1,0 0 0,0 0 0,0-1-1,1 0 1,-1 1 0,0-1 0,0 0-1,0 0 1,0 0 0,-1 0-1,1 0 1,0 0 0,0-1 0,-1 1-1,4-4 1,3-6 90,-1 0 1,0 0-1,0-1 0,-1 0 1,-1 0-1,0-1 0,0 0 1,2-14-1,-3 11 41,1 1-1,1-1 0,0 1 1,14-24-1,-19 38-132,-1 0-1,1 1 0,-1-1 0,1 0 0,-1 0 0,1 0 0,-1 1 0,1-1 0,0 0 0,-1 1 0,1-1 0,0 0 0,-1 1 0,1-1 1,0 1-1,0-1 0,0 1 0,0 0 0,0-1 0,-1 1 0,1 0 0,0 0 0,0-1 0,0 1 0,0 0 0,0 0 0,1 0 1,-1 1-6,1-1 1,-1 1-1,0 0 1,0 0-1,1 0 1,-1 0-1,0 0 1,0 0-1,0 0 1,0 0-1,-1 0 1,1 0-1,0 1 1,0-1-1,0 2 1,5 10-72,-2-1 0,0 0 1,3 14-1,-6-20 16,4 16-370,-4-15 131,0 0 0,0 0 0,1 0 0,0 0 0,0 0 0,1 0 0,0-1 0,0 0 0,0 1 0,1-1 0,7 9 0,-10-14 264,0 0 0,0 0-1,0-1 1,0 1-1,0-1 1,0 1 0,0-1-1,0 1 1,0-1-1,0 1 1,0-1 0,0 0-1,0 0 1,1 0-1,-1 0 1,0 1 0,0-1-1,0-1 1,0 1-1,1 0 1,-1 0 0,0 0-1,0-1 1,0 1 0,0 0-1,0-1 1,0 1-1,0-1 1,0 0 0,0 1-1,0-1 1,0 0-1,0 1 1,0-1 0,0 0-1,-1 0 1,1 0-1,0 0 1,0 0 0,-1 0-1,1 0 1,-1 0-1,1-1 1,4-7 257,-1 1-1,0-1 1,6-19-1,-8 22-139,4-13 741,-1 0 0,-1-1 0,0 1 0,-2-1 0,1-26 0,-3 46-799,0 32-1214,0-30 1084,1 1-1,-1-1 1,1 1-1,-1-1 1,1 0 0,0 1-1,0-1 1,0 0-1,0 0 1,1 1-1,-1-1 1,1 0 0,-1 0-1,1 0 1,-1-1-1,1 1 1,0 0-1,0-1 1,0 1 0,0-1-1,0 1 1,0-1-1,1 0 1,-1 0-1,0 0 1,1 0-1,-1-1 1,0 1 0,1 0-1,-1-1 1,1 0-1,-1 1 1,1-1-1,-1 0 1,1-1 0,-1 1-1,4-1 1,-5 1 102,0-1 0,0 1-1,0-1 1,0 0 0,0 1 0,0-1 0,0 0 0,0 0 0,0 1 0,-1-1 0,1 0 0,0 0 0,-1 0 0,1 0 0,0 0-1,-1 0 1,1 0 0,-1 0 0,0-1 0,1 1 0,-1 0 0,0 0 0,0 0 0,1 0 0,-1 0 0,0-2 0,1-37 322,-2 31-59,2 5-91,-1 0 0,-1 0 0,1 0 1,0 0-1,-1 0 0,0 1 0,0-1 0,0 0 1,-1 0-1,1 0 0,-1 1 0,-2-5 1,2 6-112,1 0 0,-1 1 0,0-1 0,0 0 0,0 1 0,0-1 0,0 1 0,0 0 0,0-1 0,-1 1 0,1 0 0,0 1 1,-1-1-1,1 0 0,-1 0 0,1 1 0,-1 0 0,1-1 0,-1 1 0,-4 1 0,5-1-61,0 0 1,0 0-1,0 1 0,0-1 1,0 1-1,0-1 0,0 1 0,0 0 1,0 0-1,0 0 0,0 0 1,0 0-1,0 1 0,1-1 0,-1 0 1,0 1-1,1-1 0,-1 1 1,1 0-1,0-1 0,-1 1 1,1 0-1,0 0 0,0 0 0,0 0 1,1 0-1,-1 0 0,0 0 1,1 0-1,-1 0 0,1 0 0,0 4 1,-2 8 11,1-1 0,0 1 0,3 26 0,-2-35-3,1 2-84,0 0 0,1 0 0,-1 0 0,2 0 0,-1 0 0,1 0 0,0-1 0,0 1 0,0-1 0,1 0 0,0 0 0,1 0 0,-1-1 0,1 1 0,0-1 0,0 0 1,1 0-1,0-1 0,0 0 0,0 0 0,0 0 0,0-1 0,1 1 0,-1-2 0,1 1 0,0-1 0,0 0 0,0 0 0,0-1 0,0 0 0,10 0 0,-14 0 117,0-1-1,1 0 0,-1 0 1,1 0-1,-1-1 0,0 1 1,1-1-1,-1 0 0,0 0 1,0 0-1,1 0 0,-1-1 1,0 1-1,0-1 0,0 0 1,-1 0-1,1 0 1,0 0-1,-1 0 0,1-1 1,-1 1-1,0-1 0,0 1 1,0-1-1,0 0 0,0 0 1,-1 0-1,1 0 0,-1 0 1,0 0-1,0 0 0,1-5 1,2-6 339,-1 0 0,0-1 0,-1 1 0,-1-1 1,-1 1-1,0-1 0,-2-21 0,2 36-377,0 0 1,0-1-1,0 1 0,0 0 1,0 0-1,0-1 0,0 1 1,0 0-1,0 0 0,0-1 0,0 1 1,0 0-1,0 0 0,0-1 1,0 1-1,0 0 0,0-1 0,0 1 1,0 0-1,0 0 0,0-1 1,0 1-1,0 0 0,0 0 0,-1 0 1,1-1-1,0 1 0,0 0 1,0 0-1,-1 0 0,1-1 1,0 1-1,0 0 0,0 0 0,-1 0 1,1 0-1,0 0 0,0-1 1,-1 1-1,1 0 0,0 0 0,0 0 1,-1 0-1,1 0 0,0 0 1,0 0-1,-1 0 0,1 0 0,0 0 1,0 0-1,-1 0 0,1 0 1,0 0-1,0 0 0,-1 0 0,1 0 1,0 1-1,-1-1-23,0 1-1,1 0 1,-1-1 0,1 1-1,-1 0 1,1-1 0,-1 1 0,1 0-1,-1 0 1,1 0 0,0-1-1,0 1 1,-1 0 0,1 0-1,0 0 1,0 0 0,0 1-1,0 1-75,0 0 1,0 0-1,0 0 0,0 0 0,1 0 0,-1 0 0,1 0 0,0-1 0,0 1 1,0 0-1,0 0 0,1 0 0,-1-1 0,1 1 0,0-1 0,-1 1 0,1-1 1,0 0-1,0 1 0,1-1 0,-1 0 0,0 0 0,1-1 0,-1 1 0,1 0 1,0-1-1,-1 0 0,1 1 0,0-1 0,0 0 0,0-1 0,0 1 0,0 0 0,0-1 1,0 0-1,0 1 0,0-1 0,0 0 0,0-1 0,0 1 0,0 0 0,0-1 1,0 0-1,0 0 0,0 0 0,-1 0 0,5-2 0,-3 1-2,1-1 0,-1 0-1,0 0 1,0-1 0,0 1 0,0-1 0,-1 0-1,1 0 1,-1 0 0,0 0 0,3-6-1,-4 7 144,0 0-1,-1 0 0,1 0 0,-1 0 0,0-1 0,0 1 0,0 0 0,0 0 1,-1-1-1,0 1 0,1 0 0,-1-1 0,0 1 0,0 0 0,-1-1 0,1 1 1,-1 0-1,0-1 0,-1-3 0,0 5 36,1 0-1,-1 0 1,0 0-1,0 0 1,0 0-1,0 1 1,-1-1-1,1 1 1,0-1-1,-1 1 1,1 0-1,-1 0 1,1 0-1,-1 0 1,0 0-1,1 0 1,-6 0 0,5 1-51,1-1 0,-1 1 0,0-1 0,1 1 0,-1 0 0,0 0 0,0 0 0,1 0 0,-1 1 0,0-1 0,1 1 0,-1 0 0,0 0 1,1-1-1,-1 2 0,1-1 0,-1 0 0,-3 3 0,2 2-21,0-1 0,1 1 0,0 0 0,0 0 0,0 0 0,1 0 0,0 1 0,0-1 0,0 1 0,1-1 0,0 1 0,0 7 0,-1 4 7,2 0-1,0 1 1,4 23 0,-4-39-33,1 1 0,0 0 0,1 0 1,-1-1-1,0 1 0,1-1 0,0 1 1,0-1-1,0 0 0,0 0 0,1 1 0,-1-2 1,1 1-1,0 0 0,-1 0 0,1-1 0,0 0 1,1 1-1,-1-1 0,0 0 0,1-1 0,-1 1 1,1-1-1,0 1 0,-1-1 0,1 0 0,0 0 1,7 0-1,-4 0-3,0 0 0,1-1 0,-1 0 0,0 0 0,1-1 0,-1 0 0,0 0 0,0-1 0,0 0 0,0 0 0,0 0 0,0-1 0,0 0 0,9-7 0,-6 3 45,0-1 1,0 0 0,-1-1-1,-1 0 1,1 0 0,-1-1-1,-1 0 1,0-1 0,0 1-1,8-21 1,-9 15 175,0 0 0,-1 0 0,-1-1 0,-1 1 0,-1-1 0,0 0 0,0-24 0,-1 5 316,-2-42 588,1 73-956,-1-1 0,0 1 0,0 0 1,0-1-1,-1 1 0,0 0 0,0 0 0,0 0 1,-1 0-1,1 1 0,-6-7 0,8 11-140,0 0 0,0 1 0,0-1-1,0 0 1,0 0 0,0 0 0,0 0 0,0 1 0,0-1-1,0 0 1,0 0 0,0 0 0,0 1 0,0-1 0,0 0-1,0 0 1,0 0 0,0 0 0,0 0 0,0 1-1,0-1 1,0 0 0,-1 0 0,1 0 0,0 0 0,0 0-1,0 0 1,0 1 0,0-1 0,-1 0 0,1 0 0,0 0-1,0 0 1,0 0 0,0 0 0,-1 0 0,1 0 0,0 0-1,0 0 1,0 0 0,0 0 0,-1 0 0,1 0-1,0 0 1,0 0 0,0 0 0,0 0 0,-1 0 0,1 0-1,0 0 1,0 0 0,0 0 0,0 0 0,-1 0 0,1 0-1,0 0 1,0-1 0,0 1 0,0 0 0,0 0 0,-1 0-1,1 0 1,0 0 0,0 0 0,0-1 0,0 1-1,0 0 1,-6 31-39,2 0 0,2 0 0,0 0-1,2 1 1,6 45 0,3-32-124,1-1-1,3 0 1,1-1 0,2-1-1,30 56 1,-46-96-280,1-14-9406</inkml:trace>
  <inkml:trace contextRef="#ctx0" brushRef="#br0" timeOffset="22364.4">18149 495 4386,'0'0'15031,"140"2"-14375,-51 18-448,23 2-208,23-11-3105,16-9-9333</inkml:trace>
  <inkml:trace contextRef="#ctx0" brushRef="#br0" timeOffset="23194.7">19090 670 4306,'0'0'15802,"6"-5"-14564,6-5-899,-1 0-1,0 0 1,13-17 0,-17 19-949,-1-1 1,0 0-1,9-18 1,0-10-853,-2 0 1,-1-1 0,14-78 0,-16 38 2924,-3-1 4130,-17 160-5397,-3 27 197,3 545 645,10-651-1056,-1 0 0,1-1-1,1 1 1,-1 0 0,0 0 0,0 0-1,1 0 1,-1 0 0,1-1-1,-1 1 1,1 0 0,0 0 0,0-1-1,0 1 1,0 0 0,0-1 0,0 1-1,0-1 1,0 1 0,1-1-1,2 2 1,-3-2 17,1-1 0,-1 1 0,1-1-1,-1 0 1,0 0 0,1 0 0,-1 1 0,1-2 0,-1 1-1,1 0 1,-1 0 0,1 0 0,-1-1 0,1 1-1,-1 0 1,0-1 0,1 0 0,-1 1 0,0-1 0,1 0-1,-1 1 1,0-1 0,0 0 0,0 0 0,0 0-1,0 0 1,0 0 0,0-1 0,1 0 0,7-9 22,0 0 0,0-1 0,-1 0 0,-1 0 0,0-1 0,-1 0 0,0 0 0,-1 0 0,5-24 0,-5 18-14,-2-1-1,0 1 1,-1-1-1,-1 0 1,-1 1-1,-3-33 1,1 44-52,0 0 0,0 0 0,-1 0 0,0 0 1,0 1-1,-1-1 0,0 1 0,-1 0 0,1 0 0,-1 0 0,0 0 1,-1 1-1,0 0 0,0 0 0,0 1 0,-1-1 0,-6-3 0,6 4-461,0 1 0,0 1 0,0-1 0,0 1 0,0 0 0,-1 1 0,1 0 0,-1 0 0,0 1 0,0-1-1,-10 1 1,18 1 383,0 0-1,-1 0 0,1 0 0,-1 0 0,1 0 1,-1 0-1,1 0 0,-1 0 0,1 1 0,0-1 0,-1 0 1,1 0-1,-1 0 0,1 0 0,0 1 0,-1-1 1,1 0-1,0 1 0,-1-1 0,1 0 0,0 0 1,-1 1-1,1-1 0,0 0 0,0 1 0,0-1 1,-1 1-1,1-1 0,0 0 0,0 1 0,0-1 1,0 1-1,-1-1 0,1 0 0,0 1 0,0-1 0,0 1 1,0-1-1,0 1 0,0-1 0,0 1 0,0-1 1,1 0-1,-1 1 0,0-1 0,0 1 0,0-1 1,0 0-1,1 1 0,-1 1-321,4 16-4173</inkml:trace>
  <inkml:trace contextRef="#ctx0" brushRef="#br0" timeOffset="23566.03">19483 589 6067,'0'0'11384,"2"-16"-9050,0-3-1699,-1 9-195,0 0 0,1 0-1,0 0 1,6-17-1,-8 27-398,0 0-1,0-1 1,0 1-1,0 0 0,0 0 1,0-1-1,0 1 1,1 0-1,-1 0 0,0 0 1,0-1-1,0 1 1,0 0-1,1 0 0,-1 0 1,0 0-1,0-1 1,0 1-1,1 0 0,-1 0 1,0 0-1,0 0 1,0 0-1,1 0 0,-1 0 1,0-1-1,0 1 1,1 0-1,-1 0 0,0 0 1,0 0-1,1 0 1,-1 0-1,0 0 0,0 0 1,1 0-1,-1 0 1,0 1-1,12 6 131,6 14-384,-3 2-638,0 0 0,23 49 0,-39-89 988,1 0 0,1 0-1,1 0 1,1 0 0,0 0-1,1 1 1,1-1-1,8-18 1,-13 34-177,0 0 0,1 0 0,0 0-1,-1 0 1,1 1 0,0-1 0,-1 0 0,1 0 0,0 1-1,0-1 1,-1 1 0,1-1 0,0 0 0,0 1 0,0 0-1,0-1 1,0 1 0,0-1 0,0 1 0,0 0 0,0 0-1,0 0 1,0-1 0,0 1 0,0 0 0,0 0 0,0 0-1,0 1 1,0-1 0,0 0 0,0 0 0,0 0 0,0 1-1,0-1 1,0 1 0,0-1 0,-1 1 0,1-1 0,0 1-1,0-1 1,0 1 0,0 0 0,-1-1 0,1 1 0,0 0-1,0 1 1,5 4-1140,0 0-1,0 0 1,-1 1-1,5 7 1,8 14-4703</inkml:trace>
  <inkml:trace contextRef="#ctx0" brushRef="#br0" timeOffset="24635.8">19898 587 5523,'0'0'13774,"-1"-13"-12686,-5-43-418,6 55-657,-1 0 0,1 0-1,0 0 1,-1 0 0,1 0 0,-1 1 0,1-1-1,-1 0 1,0 0 0,1 0 0,-1 1 0,0-1-1,1 0 1,-1 0 0,0 1 0,0-1 0,0 1-1,0-1 1,1 1 0,-1-1 0,0 1 0,0 0-1,0-1 1,0 1 0,0 0 0,-1-1 0,-26 2 99,19 0-74,6-2-39,0 1 0,0 0-1,0 0 1,1 0 0,-1 1-1,0-1 1,0 1 0,0-1 0,0 1-1,0 0 1,0 0 0,1 0-1,-1 1 1,1-1 0,-1 1-1,1-1 1,-1 1 0,1 0 0,0 0-1,-1 0 1,1 0 0,0 0-1,1 1 1,-1-1 0,0 0-1,1 1 1,-1 0 0,1-1 0,0 1-1,0 0 1,0-1 0,0 1-1,0 0 1,0 6 0,0-3-43,0 0-1,0 0 1,0 1 0,1-1-1,0 0 1,1 0 0,-1 1-1,1-1 1,0 0 0,1 0-1,-1 0 1,1 0 0,1 0-1,-1 0 1,1 0 0,6 10-1,-5-12-68,0 0 0,0 0 0,0 0 0,0 0 0,1 0 0,-1-1 0,1 0 0,0 0 0,0-1 0,0 1 0,0-1 0,0 0 0,1 0 0,-1-1-1,1 1 1,-1-1 0,1 0 0,0-1 0,6 0 0,-7 1 93,-1-1 0,1 0 0,-1 0 0,1 0 0,-1-1 0,1 0 0,-1 0 0,1 0 0,-1 0 0,0-1 0,1 0 0,-1 0 0,5-3 0,-6 3 87,-1-1-1,1 1 1,-1-1-1,0 0 1,0 0-1,0 0 1,0 0-1,0 0 1,-1 0 0,1 0-1,-1-1 1,0 1-1,0-1 1,0 1-1,-1-1 1,1 1-1,-1-7 1,2-5 325,-2 0 1,1 0-1,-4-25 0,2 35-307,0-1 0,-1 0-1,1 1 1,-1-1 0,0 1 0,0-1-1,-1 1 1,1 0 0,-1 0-1,0 0 1,-1 1 0,-6-8-1,10 12-93,0 0 0,0 0 0,0 0 0,0-1 0,-1 1 0,1 0 0,0 0-1,0 0 1,-1 0 0,1 0 0,0 0 0,0 0 0,0 0 0,-1 0-1,1 0 1,0 0 0,0 0 0,-1 0 0,1 0 0,0 0 0,0 0 0,0 0-1,-1 0 1,1 0 0,0 1 0,0-1 0,-1 0 0,1 0 0,0 0 0,0 0-1,0 0 1,0 0 0,-1 1 0,1-1 0,0 0 0,0 0 0,0 0-1,0 1 1,0-1 0,0 0 0,-1 0 0,1 0 0,0 1 0,0-1 0,0 0-1,0 0 1,0 0 0,0 1 0,0-1 0,0 0 0,0 0 0,0 1 0,0-1-1,0 0 1,0 0 0,0 0 0,0 1 0,0-1 0,0 0 0,1 0-1,-1 1 1,-1 17-288,1-17 272,0 6-131,1 1-1,0-1 1,1 0-1,0 1 1,0-1-1,1 0 1,-1 0-1,1 0 1,1 0-1,0-1 1,-1 1-1,2-1 1,-1 0-1,1 0 1,0 0-1,0-1 1,1 0-1,0 0 1,-1 0-1,2-1 1,-1 0-1,0 0 1,1 0-1,0-1 1,0 0-1,0 0 1,0-1-1,0 0 1,1 0-1,-1-1 1,8 1-1,-12-2 231,-1-1 0,1 0 0,-1 1 0,1-1 0,-1 0 0,0 0 0,1 0 0,-1-1 0,0 1 0,0 0 0,0-1 0,0 0 0,0 1 0,0-1 0,0 0-1,0 0 1,-1 0 0,1 0 0,-1 0 0,2-4 0,26-52 2488,-23 43-2016,8-25 753,-13 33-979,1 0 0,-1 1 0,2-1 1,-1 1-1,1-1 0,0 1 0,0 0 1,8-10-1,-10 15-319,-1 1 0,1 0 0,-1 0 1,1 0-1,0 0 0,-1 0 0,1 0 0,-1 0 1,1 0-1,0 0 0,-1 0 0,1 0 0,-1 0 1,1 0-1,0 0 0,-1 1 0,1-1 0,-1 0 1,1 0-1,-1 1 0,1-1 0,-1 0 0,1 1 1,-1-1-1,1 1 0,-1-1 0,0 0 0,1 1 1,-1-1-1,1 1 0,-1-1 0,0 1 0,0 0 1,1-1-1,-1 1 0,0-1 0,0 1 1,1 0-1,12 25-154,-13-25 168,14 34-380,-3 1-1,10 46 1,-18-71 167,-3-10 178,0 0 1,0-1-1,0 1 0,0 0 0,0 0 0,0 0 0,1 0 1,-1 0-1,0-1 0,1 1 0,-1 0 0,0 0 1,1-1-1,-1 1 0,1 0 0,-1-1 0,1 1 1,0 0-1,-1-1 0,1 1 0,0-1 0,-1 1 0,1-1 1,0 1-1,0-1 0,1 1 0,-1-1 28,0 0-1,0-1 1,0 1-1,0 0 1,0-1-1,0 1 1,-1-1 0,1 1-1,0-1 1,0 0-1,0 1 1,0-1-1,-1 0 1,1 0-1,0 1 1,0-1-1,0-2 1,26-45 541,-26 46-565,13-29 341,29-60 440,-38 83-688,1 0 0,-1 0 0,1 1 0,0-1-1,1 1 1,0 0 0,0 1 0,9-7 0,-15 13-80,0-1 0,-1 1-1,1 0 1,0 0 0,0-1 0,0 1 0,0 0 0,0 0 0,0 0 0,0 0 0,0 0 0,0 0 0,0 0 0,0 0 0,0 0-1,0 0 1,0 1 0,0-1 0,0 0 0,-1 1 0,1-1 0,0 1 0,0-1 0,0 1 0,0-1 0,-1 1 0,1-1 0,0 1-1,-1 0 1,1 0 0,0-1 0,-1 1 0,1 0 0,0 1 0,20 34-93,-18-30 81,7 16-170,-1 0 1,11 45-1,-12-38-504,-8-29 687,0 0 1,0 1-1,0-1 1,0 0-1,0 0 1,0 0-1,0 1 1,0-1-1,0 0 1,0 0-1,0 0 1,0 0-1,1 1 1,-1-1-1,0 0 1,0 0-1,0 0 1,0 0-1,0 0 1,1 1-1,-1-1 1,0 0-1,0 0 1,0 0 0,0 0-1,1 0 1,-1 0-1,0 0 1,0 0-1,0 0 1,1 0-1,-1 0 1,0 0-1,0 0 1,0 0-1,1 0 1,-1 0-1,0 0 1,0 0-1,0 0 1,1 0-1,-1 0 1,0 0-1,0 0 1,0 0-1,1 0 1,10-10 127,5-12 159,-2-3 202,13-34-1,-21 44-295,0-1-1,1 2 1,1-1-1,0 1 1,1 0-1,0 0 1,19-19-1,-27 32-173,-1 1 0,1-1 0,0 0 0,-1 1 0,1-1-1,0 1 1,-1 0 0,1-1 0,0 1 0,0-1 0,0 1 0,-1 0-1,1 0 1,0-1 0,0 1 0,0 0 0,0 0 0,0 0 0,-1 0-1,1 0 1,0 0 0,0 0 0,0 0 0,0 1 0,0-1 0,-1 0-1,1 0 1,0 1 0,0-1 0,0 0 0,-1 1 0,1-1 0,0 1-1,-1-1 1,1 1 0,0-1 0,0 2 0,21 30-216,-17-23 256,7 11-337,5 7 518,12 29 0,-26-50-573,0 0 1,-1 1-1,1-1 1,-1 1-1,-1-1 1,1 1-1,-1 0 1,-1 0-1,1-1 0,-2 14 1,1-19 167,0-1 0,0 1 0,0-1 0,0 1 0,0-1 0,0 1 0,0-1 0,-1 0 0,1 1 0,0-1 0,0 1 0,-1-1 0,1 0 0,0 1 0,0-1 0,-1 1 0,1-1 0,0 0 0,-1 0 0,1 1 1,-1-1-1,1 0 0,0 0 0,-1 1 0,1-1 0,-1 0 0,1 0 0,-1 1 0,-25 0-10438</inkml:trace>
  <inkml:trace contextRef="#ctx0" brushRef="#br0" timeOffset="26396.78">5186 1637 672,'0'0'13417,"2"-10"-12115,0 5-1229,1-6 733,-1 0 0,0 0 0,-1 0 0,0 0 0,0 0 0,-2-15 0,1 26-787,0 1 1,0-1-1,0 0 1,0 0 0,0 0-1,-1 0 1,1 1-1,0-1 1,0 0 0,0 0-1,0 0 1,0 0-1,-1 0 1,1 1 0,0-1-1,0 0 1,0 0-1,0 0 1,-1 0 0,1 0-1,0 0 1,0 0-1,0 0 1,-1 0 0,1 0-1,0 0 1,0 0-1,0 0 1,-1 0 0,1 0-1,0 0 1,0 0-1,-1 0 1,1 0 0,0 0-1,0 0 1,0 0-1,0 0 1,-1 0 0,1 0-1,0-1 1,0 1-1,0 0 1,0 0 0,-1 0-1,1 0 1,0 0-1,0-1 1,0 1 0,0 0-1,0 0 1,0 0-1,-1 0 1,1-1 0,0 1-1,0 0 1,0 0-1,0 0 1,0-1 0,0 1-1,-8 17-161,4 5 142,1-1 0,1 1 0,0-1-1,2 1 1,3 28 0,-2-45-5,0 0 0,0 1 1,0-1-1,1 0 1,0 0-1,0 0 1,0 0-1,1-1 0,-1 1 1,1 0-1,6 6 1,-6-9-35,0 1 0,0 0 1,1-1-1,-1 0 0,1 1 1,-1-2-1,1 1 1,0 0-1,-1-1 0,1 1 1,0-1-1,0 0 0,0 0 1,0-1-1,0 1 0,1-1 1,4 0-1,-6 0 30,1 0-1,-1-1 1,1 1 0,-1-1-1,1 1 1,-1-1 0,0 0-1,1 0 1,-1-1 0,0 1-1,0-1 1,1 1 0,-2-1-1,1 0 1,0 0 0,0 0-1,2-3 1,-1 0 11,0 1 1,-1-1-1,0 0 1,0 0-1,0 0 0,-1-1 1,1 1-1,-1 0 0,2-10 1,0-9 78,0 0 1,-2-1-1,0-47 0,-2 55-27,0 7 7,0 7-27,0 1-1,1-1 1,-1 1-1,0-1 1,0 1-1,-1-1 0,1 1 1,0-1-1,-1 1 1,0-1-1,0 1 0,1 0 1,-1-1-1,0 1 1,-1 0-1,-1-3 1,2 7-55,0 0 1,0 1-1,0-1 1,0 1 0,1-1-1,-1 1 1,1-1 0,-1 1-1,1-1 1,0 4-1,0-5 19,-1 16-39,1-1 1,4 31-1,-3-41 30,0-1-1,1 1 0,0 0 1,0 0-1,0-1 0,1 0 1,0 1-1,0-1 0,0 0 1,0 0-1,6 5 0,-4-4-114,0-1-1,0-1 1,0 1-1,1-1 0,-1 0 1,1 0-1,0 0 1,0-1-1,1 0 0,-1 0 1,1 0-1,-1-1 1,1 0-1,0-1 0,0 1 1,0-1-1,0-1 1,0 1-1,11-2 0,-16 1 135,-1-1 0,1 1 0,0-1 0,-1 0 0,1 1-1,-1-1 1,0 0 0,1 0 0,-1 0 0,0 0-1,1 0 1,-1-1 0,0 1 0,0 0 0,0 0 0,0-1-1,0 1 1,0-1 0,-1 1 0,1-1 0,0 1-1,-1-1 1,1-2 0,12-45 790,-12 41-511,5-28 686,5-27 267,-10 58-1077,0 0 0,1 0 0,0 1-1,0-1 1,0 0 0,1 1 0,-1 0 0,1-1 0,6-6 0,-8 11-158,-1 0 1,1 0-1,0-1 1,0 1 0,-1 0-1,1 0 1,0 0-1,0 0 1,-1 0-1,1 0 1,0 0-1,-1 0 1,1 0-1,0 0 1,0 0-1,-1 0 1,1 1 0,0-1-1,-1 0 1,1 0-1,0 1 1,-1-1-1,1 1 1,0-1-1,-1 0 1,1 1-1,-1-1 1,1 1 0,-1-1-1,1 1 1,-1 0-1,1-1 1,-1 1-1,0 0 1,1 1-1,17 24-220,-17-24 207,13 23-394,-1 1-1,-2 1 1,15 49 0,-26-75 396,0-1-1,0 0 1,0 1 0,0-1-1,0 0 1,0 0 0,1 1 0,-1-1-1,0 0 1,0 0 0,0 1-1,0-1 1,1 0 0,-1 0-1,0 0 1,0 1 0,1-1-1,-1 0 1,0 0 0,0 0-1,1 0 1,-1 0 0,0 1-1,1-1 1,-1 0 0,0 0 0,0 0-1,1 0 1,-1 0 0,0 0-1,1 0 1,-1 0 0,0 0-1,0 0 1,1 0 0,-1 0-1,0 0 1,1-1 0,-1 1-1,0 0 1,0 0 0,1 0-1,-1 0 1,0 0 0,0-1 0,1 1-1,-1 0 1,0 0 0,0 0-1,1-1 1,-1 1 0,0 0-1,0 0 1,0 0 0,0-1-1,1 1 1,-1 0 0,0-1-1,0 1 1,0 0 0,0-1-1,12-15 194,12-34 73,-14 27-87,1 2-1,1-1 1,0 1-1,18-20 1,-30 40-166,1 1 0,-1-1 0,0 1 0,0 0 0,1 0 0,-1-1 0,0 1 0,1 0 0,-1-1 0,1 1 0,-1 0 0,0 0 0,1 0 0,-1 0 0,1-1 0,-1 1 0,1 0 0,-1 0 0,0 0 0,1 0 0,-1 0 0,1 0 0,-1 0 0,1 0 0,-1 0 0,1 0 0,-1 0 0,0 0 0,1 0 0,-1 1 0,1-1 0,-1 0 0,0 0 0,1 0 0,-1 1 0,1-1 0,-1 0 0,0 0 0,1 1 0,-1-1 0,0 0 0,1 1 1,11 17-143,-12-17 131,8 17-134,0 0 0,-2 1 0,0 0 0,6 38 0,-3-12-1563,1-20-1396,4-16-2308,-3-8-1481</inkml:trace>
  <inkml:trace contextRef="#ctx0" brushRef="#br0" timeOffset="27136.1">6152 1515 5715,'0'0'13931,"-14"-11"-13186,-43-29-404,56 39-337,1 0-1,-1 0 0,0 1 1,0-1-1,-1 0 1,1 1-1,0-1 1,0 0-1,0 1 0,0-1 1,0 1-1,-1 0 1,1-1-1,0 1 0,0 0 1,-1 0-1,1 0 1,0 0-1,-1 0 1,1 0-1,0 0 0,0 0 1,-1 0-1,1 1 1,0-1-1,0 0 1,-1 1-1,1-1 0,0 1 1,0 0-1,0-1 1,0 1-1,0 0 1,0 0-1,0-1 0,-1 2 1,0 2-12,0-1 0,0 0 0,1 0 1,0 1-1,-1-1 0,1 1 0,1-1 1,-2 5-1,2-6 5,-2 7-4,1 1 0,0-1 1,1 1-1,0 0 1,0 0-1,1-1 1,1 1-1,-1-1 0,1 1 1,1-1-1,0 0 1,5 11-1,-6-15-55,0-1 0,1 1 0,0-1 0,-1 0 0,2 0-1,-1 0 1,0 0 0,1-1 0,0 1 0,-1-1 0,1 0 0,1 0 0,-1 0 0,0-1-1,1 0 1,-1 1 0,1-1 0,0-1 0,0 1 0,-1-1 0,1 0 0,0 0 0,0 0 0,10-1-1,-12 1 57,0-1 0,0 0 0,0-1 0,0 1 0,0 0-1,0-1 1,-1 0 0,1 1 0,0-1 0,0 0 0,-1 0-1,1-1 1,-1 1 0,1-1 0,-1 1 0,4-3 0,-4 1 41,0 0 0,0 0 1,0 0-1,0 0 0,0-1 1,-1 1-1,1-1 1,-1 1-1,0-1 0,0 1 1,0-1-1,0-4 0,2-19 878,-2 1 0,-1-34-1,-1 20 21,-5 74-1226,5-16 249,1-1 1,1 1-1,1-1 0,7 33 1,-7-42-210,1 0 0,-1-1 1,2 1-1,-1-1 0,1 0 1,0 0-1,0 0 0,1 0 1,0-1-1,0 1 0,1-1 1,11 9-1,-15-13 151,-1-1-1,1 1 1,0-1 0,0 0-1,0 1 1,0-1 0,0 0-1,0 0 1,0-1 0,0 1-1,1 0 1,-1-1 0,0 1-1,0-1 1,1 0 0,-1 1-1,0-1 1,1 0 0,-1-1-1,0 1 1,0 0 0,1-1-1,-1 1 1,0-1 0,3-1-1,-3 1 130,1-1 0,0 0 0,-1 0 0,1 0 0,-1-1 0,0 1 0,0 0-1,0-1 1,0 0 0,0 1 0,0-1 0,-1 0 0,1 0 0,-1 0-1,0 0 1,1-6 0,6-24 1260,-2-1-1,-2 0 1,-1-1-1,-1-48 0,-2 83-1163,-1 25-1206,0-21 574,0-1 0,0 0 0,-1 0 0,1 0 0,-1-1 0,0 1 0,0 0 0,0-1 0,0 1 0,0-1 0,-1 0 0,1 1 0,-1-1 0,1 0 0,-1 0 0,0-1 0,-3 3 1,-16 6-7998</inkml:trace>
  <inkml:trace contextRef="#ctx0" brushRef="#br0" timeOffset="28366.38">6145 1390 7475,'0'0'9688,"-15"-5"-8920,8 3-683,-8-3 57,-1 1 1,0 0 0,0 1 0,0 0 0,-20 1 0,34 2-133,0 0 1,0 1 0,0-1-1,0 1 1,0-1 0,0 1-1,0 0 1,0 0 0,0 0-1,0 0 1,1 0 0,-1 0-1,0 0 1,1 1-1,-1-1 1,1 0 0,0 1-1,-1 0 1,1-1 0,0 1-1,0 0 1,0-1 0,0 1-1,0 0 1,0 0 0,0 0-1,1 0 1,-1 0 0,1 0-1,0 0 1,-1 0 0,1 3-1,-2 10-7,1 0 0,0 1-1,3 20 1,-2-19 67,1-7-60,1 1 0,0-1 0,0 0 1,1 0-1,0 0 0,1 0 0,0 0 0,0-1 0,1 0 1,0 0-1,1 0 0,8 10 0,-11-14 5,1-1-1,-1 0 1,1 0-1,-1-1 1,1 1-1,0-1 1,0 1 0,1-1-1,-1-1 1,1 1-1,-1-1 1,1 1-1,0-1 1,0-1 0,0 1-1,0-1 1,0 0-1,1 0 1,-1 0-1,0-1 1,0 1 0,1-1-1,-1-1 1,0 1-1,0-1 1,7-1-1,-9 0 12,1 0 0,0 0 0,-1 0 0,1-1 0,-1 1 0,0-1-1,0 0 1,0 0 0,0 0 0,0 0 0,-1 0 0,1-1 0,-1 1-1,0-1 1,0 0 0,2-7 0,3-5 303,-2 0 0,6-29 1,-5 9 634,-2 1 0,-2-61 0,-2 95-780,0 3-24,-6 40-489,1-12 347,-1 45-1,6-73-19,0 22 19,1-1 0,4 28 1,-3-43-53,0-1 0,0 1 0,0-1 0,1 1 1,0-1-1,0 0 0,1 0 0,0 0 1,0-1-1,8 10 0,-11-15 20,1 1 0,-1-1 0,1 1 0,-1-1 0,1 0 1,-1 0-1,1 0 0,0 0 0,0 0 0,-1 0 0,1 0 0,0 0 0,0-1 0,0 1 0,0-1 0,0 1 1,0-1-1,0 0 0,0 0 0,0 0 0,0 0 0,0 0 0,0 0 0,0 0 0,0-1 0,0 1 0,2-2 1,-1 1 22,0 0 0,0-1 0,-1 1 0,1-1 0,0 0 0,-1 0 0,1 0 0,-1 0 0,0 0 0,0 0 0,0-1 0,0 1 1,0-1-1,0 1 0,-1-1 0,3-4 0,3-15 239,-1 1 1,-1-1-1,-1 0 0,0 0 1,-2 0-1,-1-43 0,-1 65-52,0 10-134,-1 25-270,0-11 174,1-1-1,1 1 1,4 25-1,-4-44-33,0 1-1,0-1 0,1 0 1,-1 0-1,1 0 0,0 0 1,1 0-1,-1 0 0,1 0 0,0-1 1,0 1-1,0-1 0,1 0 1,0 0-1,-1 0 0,1-1 1,1 1-1,-1-1 0,6 3 1,-8-4 57,1-1 0,0 1 1,-1-1-1,1 0 0,0 0 1,0-1-1,0 1 1,0 0-1,0-1 0,0 0 1,0 1-1,0-1 0,0-1 1,0 1-1,0 0 1,0-1-1,0 1 0,0-1 1,-1 0-1,1 0 0,0 0 1,0 0-1,-1-1 1,1 1-1,0-1 0,-1 0 1,0 1-1,1-1 0,-1 0 1,0 0-1,0-1 1,0 1-1,0 0 0,0-1 1,-1 1-1,1-1 0,-1 1 1,0-1-1,1 0 1,-1 0-1,1-3 0,5-24 552,0 0-1,-2 0 1,-1 0-1,0-59 1,-4 106-600,1 0 0,1 0 1,1 0-1,8 32 0,-8-41-23,0 1-1,0 0 0,1-1 1,0 0-1,1 0 0,0 0 1,0 0-1,1-1 1,-1 0-1,2 0 0,7 7 1,-12-12 38,0-1 0,1 1 1,-1 0-1,0-1 0,1 1 0,-1-1 1,0 0-1,1 0 0,0 0 1,-1 0-1,1 0 0,0-1 1,-1 1-1,1-1 0,0 0 0,0 0 1,-1 0-1,1 0 0,0 0 1,0 0-1,-1-1 0,1 1 1,3-2-1,-2 0 39,0 0 0,-1 0 0,1 0 0,-1-1 1,0 1-1,1-1 0,-1 0 0,0 0 0,-1 0 0,1 0 1,-1 0-1,1-1 0,-1 1 0,3-7 0,3-8 16,0-2-1,-2 1 0,0 0 1,-1-1-1,-1 0 1,1-24-1,-2 1 40,-5-81-1,0 107 66,-1-1 0,-7-24-1,-3-17 987,16 130-368,-3-51-763,1 1 0,0-1 0,6 22 0,25 82 222,10 44-3402</inkml:trace>
  <inkml:trace contextRef="#ctx0" brushRef="#br0" timeOffset="28912.26">6706 1434 7139,'0'0'6801,"18"15"-6647,56 45-23,-71-57-121,0-1 1,1 1-1,-1-1 0,1 0 0,0 0 0,-1 0 1,1-1-1,0 1 0,0-1 0,0 0 0,0 0 1,1 0-1,-1-1 0,0 1 0,0-1 0,0 0 1,1 0-1,-1-1 0,6 0 0,4-1 8,-9 1-25,0 0 1,0-1 0,0 1 0,0-1 0,-1 0 0,1 0 0,0-1 0,-1 1-1,1-1 1,-1 0 0,0 0 0,0 0 0,0-1 0,-1 0 0,1 0-1,-1 1 1,0-2 0,0 1 0,0 0 0,-1-1 0,1 1 0,-1-1 0,0 0-1,2-6 1,-2 3 241,1 0-1,-1 0 0,0 0 1,0-1-1,-1 1 0,0-1 1,-1 1-1,0-1 0,0 1 1,-1-1-1,0 1 0,-1 0 1,1-1-1,-4-8 0,4 14 30,-11-21 1170,12 23-1266,0 0 1,-1 0-1,0 0 1,1 0-1,-1 0 1,1 0-1,-1 0 0,0 0 1,0 0-1,0 1 1,1-1-1,-1 0 1,0 0-1,0 1 1,0-1-1,0 1 0,0-1 1,-2 0-1,2 2-144,1-1-1,-1 1 0,0 0 1,1 0-1,-1-1 0,0 1 1,1 0-1,-1 0 0,1 0 1,-1 0-1,1 0 0,0 0 0,-1 0 1,1 0-1,0 0 0,0 0 1,0 0-1,0 0 0,0 0 1,0 0-1,0 0 0,0 1 1,-1 34-272,1-28 240,0 41 29,3 0 1,1 0 0,3 0-1,2-1 1,2 0 0,21 59 0,-31-106-49,-1 0 0,0 1 1,1-1-1,-1 0 1,0 0-1,1 0 1,-1 0-1,1 0 1,0 0-1,-1 0 0,1 0 1,0 0-1,0 0 1,0 0-1,-1 0 1,1 0-1,0 0 1,0-1-1,2 2 0,-2-2 24,-1 0 0,1 0 0,-1-1 0,1 1 0,0 0-1,-1-1 1,1 1 0,-1 0 0,1-1 0,-1 1 0,1 0-1,-1-1 1,1 1 0,-1-1 0,1 1 0,-1-1-1,1 1 1,-1-1 0,0 1 0,1-1 0,-1 0 0,0 1-1,0-1 1,1-1 0,13-48 312,-3-21-103,-7 42 9,1 1 0,16-53 0,-21 80-210,0-1-1,1 1 1,-1 0 0,0 0-1,1-1 1,-1 1-1,1 0 1,0 0 0,-1 0-1,1 0 1,0 0-1,0 0 1,0 0 0,0 0-1,0 0 1,0 0-1,0 0 1,0 0 0,0 1-1,0-1 1,0 0 0,0 1-1,1-1 1,-1 1-1,0 0 1,0-1 0,1 1-1,-1 0 1,0 0-1,1-1 1,1 1 0,-1 1-22,-1 0 0,1-1 0,0 1 0,0 0 0,-1 0 0,1 0 0,-1 0 0,1 0 0,-1 0 0,1 1 0,-1-1 0,0 0 1,1 1-1,-1-1 0,0 1 0,0-1 0,0 1 0,0 0 0,-1-1 0,2 4 0,4 13-793,0 1-1,-2 0 1,0 0 0,2 35-1,-1-11-3437,-1-26-66,3-4-1878</inkml:trace>
  <inkml:trace contextRef="#ctx0" brushRef="#br0" timeOffset="29957.57">7326 1511 6435,'0'0'10439,"-4"0"-10337,3 0-102,0 0 1,0 0 0,0 0-1,0 0 1,0 0 0,0 0 0,0 0-1,0 0 1,0 0 0,0 1-1,0-1 1,0 0 0,0 1-1,0-1 1,0 1 0,1-1-1,-1 1 1,0-1 0,0 1-1,1-1 1,-1 1 0,0 0-1,1 0 1,-1-1 0,0 1-1,1 0 1,-1 0 0,1 0 0,-1-1-1,1 1 1,0 0 0,-1 1-1,-3 40 23,5-35-23,-1-5-24,0 0 0,0-1-1,0 1 1,1 0 0,-1-1 0,0 1-1,1-1 1,0 1 0,-1 0 0,1-1-1,0 0 1,0 1 0,0-1 0,0 1-1,0-1 1,0 0 0,0 0 0,0 0-1,1 1 1,-1-1 0,0 0-1,1-1 1,-1 1 0,1 0 0,-1 0-1,1-1 1,-1 1 0,1 0 0,-1-1-1,1 0 1,2 1 0,-2-1-12,0 1 0,1-1 1,-1 0-1,0 0 0,0 0 0,0 0 0,1 0 1,-1-1-1,0 1 0,0-1 0,0 1 0,0-1 1,1 0-1,-1 0 0,0 0 0,0 0 0,-1 0 1,1 0-1,0-1 0,0 1 0,-1 0 0,1-1 1,2-2-1,0-3 96,0 0 0,-1 0 0,0 0 1,0 0-1,0-1 0,-1 1 0,0-1 0,-1 0 1,0 1-1,0-1 0,0 0 0,-1 0 1,-1-14-1,0 19 39,0 1-1,1-1 1,-1 1 0,0-1 0,0 1 0,0 0 0,-1 0-1,1-1 1,-1 1 0,1 0 0,-1 0 0,1 0 0,-1 0 0,0 1-1,0-1 1,0 0 0,0 1 0,0 0 0,-1-1 0,1 1-1,0 0 1,-4-1 0,1-1 160,0 2 0,-1-1 0,1 0 0,0 1 0,0 0 0,-1 0 0,1 1 0,-1 0 0,-10 0 0,15 0-238,0 1-1,0-1 1,0 1-1,0-1 1,0 1-1,0 0 0,0-1 1,1 1-1,-1 0 1,0 0-1,0-1 1,0 1-1,1 0 1,-1 0-1,0 0 1,1 0-1,-1 0 0,1 0 1,-1 0-1,1 0 1,-1 0-1,1 0 1,0 0-1,0 1 1,-1 1-1,-2 32-126,3-30 126,-1 17-12,1 0 0,0 0-1,2-1 1,1 1 0,6 22 0,-7-36-32,1 0 0,-1 0-1,2 1 1,-1-2 0,1 1 0,1 0 0,-1-1 0,1 0 0,0 0 0,1 0 0,0-1-1,0 0 1,0 0 0,1 0 0,12 8 0,-15-12-7,0 1 0,0-1 0,1 0 0,-1 0 1,0 0-1,1-1 0,0 0 0,-1 0 0,1 0 0,-1 0 0,1-1 0,0 0 0,0 1 0,-1-2 0,1 1 1,0-1-1,-1 1 0,1-1 0,0-1 0,-1 1 0,1-1 0,-1 1 0,0-1 0,1 0 0,-1-1 1,0 1-1,0-1 0,-1 0 0,1 0 0,0 0 0,-1 0 0,0-1 0,0 1 0,0-1 0,5-8 1,-1-1 160,0 0 1,-1-1 0,0 0 0,-1-1-1,0 1 1,4-26 0,-5 7 809,-1 0 0,-1-33 0,-12 70-807,7 1-159,1 0 1,0 1-1,0-1 0,1 1 1,0-1-1,0 1 0,0 0 1,0-1-1,1 7 0,0 3 2,0 0 1,4 22-1,-3-31-35,1 1 1,0-1 0,1 0-1,0 0 1,0 0 0,0 0-1,0-1 1,1 1 0,0-1-1,0 0 1,1 0-1,-1 0 1,1-1 0,10 8-1,-11-9-9,-1 0-1,1-1 1,-1 0-1,1 0 0,0 0 1,0 0-1,0-1 1,0 1-1,0-1 0,0 0 1,0 0-1,1-1 1,-1 1-1,0-1 0,1 0 1,-1 0-1,0 0 1,0-1-1,1 1 0,-1-1 1,0 0-1,0 0 0,0-1 1,5-1-1,-5 0 86,0 0 0,0-1 0,0 1 0,0-1 0,0 0 0,0 0 0,-1 0 0,0 0 0,0-1 0,0 1 0,-1-1-1,1 0 1,-1 0 0,0 0 0,0 0 0,-1 0 0,1-5 0,2-9 895,-1 1 1,-1 0-1,0-29 0,-15 101-1064,11-38 131,0 0 0,2-1 0,0 1 0,1-1 0,0 1 0,1 0 0,6 20 0,-7-31-19,1-1 0,-1 0 0,1 1 0,0-1 0,0 0 0,1 0 0,-1 0 0,1-1 0,0 1 0,0-1 0,0 1 0,0-1 0,1 0 0,-1 0 0,1-1 0,0 1 0,0-1 0,0 1 0,0-1 0,0 0 0,1-1 0,-1 1 0,0-1 0,1 0 0,-1 0-1,1 0 1,-1-1 0,1 1 0,6-2 0,-7 1 47,-1-1-1,0 1 0,0-1 0,1 0 0,-1 0 1,0-1-1,0 1 0,0-1 0,0 1 1,-1-1-1,1 0 0,0 0 0,-1 0 0,1 0 1,-1-1-1,0 1 0,1-1 0,-1 0 0,-1 1 1,1-1-1,0 0 0,-1 0 0,1 0 1,-1 0-1,0 0 0,1-5 0,3-5 46,-2 0-1,1 0 1,-2-1 0,0 1-1,0-18 1,0 7 237,-1 13-27,-1 0 0,0-1-1,0 1 1,-4-20 0,1 26 258,-1 11-465,1 12-222,2 7 64,4 39-1,-2-55 64,1 0-1,0-1 1,0 0-1,1 1 1,0-1 0,0 0-1,1 0 1,5 9-1,7 5-1264</inkml:trace>
  <inkml:trace contextRef="#ctx0" brushRef="#br0" timeOffset="30113.16">7995 1323 4882,'0'0'11814,"23"42"-16521,-8-7-2288</inkml:trace>
  <inkml:trace contextRef="#ctx0" brushRef="#br0" timeOffset="31125.3">8186 1555 8004,'0'0'15972,"0"-9"-15083,-1-25-332,1 33-532,0 0 0,0 0 1,1 0-1,-1 0 0,0 0 0,1 0 0,-1 0 0,1 0 0,-1 0 0,1 0 0,0 0 0,-1 1 0,1-1 0,0 0 1,-1 0-1,1 1 0,0-1 0,0 0 0,0 1 0,0-1 0,0 1 0,0-1 0,0 1 0,0-1 0,0 1 0,0 0 1,0 0-1,0-1 0,0 1 0,0 0 0,0 0 0,0 0 0,2 0 0,0 0-34,0 0 0,1 0 0,-1 0 0,1 0 0,-1 0 0,0 1-1,1-1 1,3 2 0,-6-1 3,1 1-1,-1-1 1,0 0-1,1 1 1,-1-1-1,0 0 0,0 1 1,0-1-1,0 1 1,0 0-1,0-1 1,0 1-1,-1 0 1,1-1-1,-1 1 0,1 0 1,-1 0-1,1 3 1,0 37-153,-1-32 88,0 4-113,0 1 1,-1-1 0,-4 17-1,4-25 132,-1-1 0,0 1 0,0-1 0,0 1 0,0-1 0,-1 0 0,0 0 0,0 0 0,0-1 0,-1 1 0,-5 4 0,9-9 140,0-1-40,1 0 0,-1 0 0,0 0 0,1 0 0,-1 1 0,0-1 0,1 0 0,-1 0 1,1 0-1,0 0 0,-1 0 0,1 0 0,0 1 0,-1-1 0,1 0 0,0 1 0,0-1 1,0 0-1,-1 1 0,1-1 0,0 1 0,0-1 0,0 1 0,0 0 0,0-1 0,0 1 1,0 0-1,0 0 0,0 0 0,2 0 0,31-2-109,-31 3 51,0 1 1,1-1 0,-1 0 0,0 1 0,1-1 0,-1 1 0,0 0-1,0 0 1,0 1 0,-1-1 0,1 0 0,-1 1 0,1 0 0,-1-1-1,3 5 1,29 48-54,-32-51 62,9 16-166,-1 1 0,0 0 1,-2 1-1,-1 0 0,0 0 0,-2 1 1,0 0-1,-2-1 0,1 31 0,-4-50 145,0-1 0,-1 1 0,1-1 0,-1 1 0,0-1 0,0 1-1,0-1 1,0 0 0,0 1 0,0-1 0,-1 0 0,1 0 0,-1 0 0,0 0-1,1 0 1,-1 0 0,0 0 0,0-1 0,0 1 0,-1-1 0,1 1 0,0-1-1,0 0 1,-1 0 0,1 0 0,0 0 0,-1 0 0,1-1 0,-1 1-1,0-1 1,-3 1 0,0 0 14,1-1 0,0 1 0,-1-1 0,1 0 0,0 0 0,-1-1 0,1 0-1,0 0 1,0 0 0,0 0 0,-1-1 0,1 0 0,0 0 0,1 0 0,-6-3 0,6 1 5,0-1-1,0 1 1,0-1 0,1 0 0,-1 0 0,1 0 0,1 0 0,-1-1 0,1 1-1,0-1 1,0 1 0,0-1 0,1 0 0,0 0 0,0 0 0,0-11 0,0 5 14,1 0 0,0 0 0,1 0 1,1 0-1,0 0 0,0 1 1,7-19-1,3 3-351,2 0 0,1 1 1,20-26-1,-17 26-817,-1-1 1,19-42-1,-20 16 1545,-14 31 4069,-2 36-4484,0-10 9,0-1 0,0 1 0,0-1 0,0 1 0,1-1 0,-1 0-1,1 1 1,0-1 0,0 0 0,0 1 0,0-1 0,1 0 0,0 0-1,2 4 1,-2-5-48,1 0-1,-1 0 1,1 0-1,-1-1 1,1 1-1,0-1 0,0 0 1,0 0-1,-1 0 1,1 0-1,0 0 1,0-1-1,0 1 1,0-1-1,0 0 0,0 0 1,5 0-1,-6 0 39,0-1-1,0 1 1,0-1-1,0 1 1,0-1 0,0 1-1,-1-1 1,1 0-1,0 0 1,0 0-1,-1 0 1,1 0-1,-1-1 1,1 1-1,-1 0 1,1-1-1,-1 1 1,0-1-1,0 1 1,1-1-1,-1 1 1,0-1-1,-1 0 1,1 0 0,0 0-1,0 1 1,-1-1-1,1 0 1,-1 0-1,1-4 1,1-7 42,0-1 1,-1 1-1,-1-19 0,0 23 16,0 6 17,-1 0-1,1 0 0,-1 1 0,0-1 0,0 0 1,0 1-1,0-1 0,0 1 0,0-1 1,-1 1-1,1 0 0,-1-1 0,0 1 0,0 0 1,0 0-1,0 0 0,0 0 0,0 1 1,0-1-1,-1 0 0,1 1 0,0 0 0,-1-1 1,0 1-1,1 0 0,-1 0 0,1 1 0,-1-1 1,0 0-1,0 1 0,1 0 0,-1 0 1,0-1-1,0 2 0,0-1 0,1 0 0,-1 0 1,0 1-1,-2 1 0,3-2-42,1 1-1,0 0 0,0 0 1,0 0-1,0 0 1,0 0-1,0 1 1,0-1-1,0 0 0,1 0 1,-1 0-1,0 1 1,1-1-1,-1 0 1,1 1-1,-1-1 0,1 1 1,0-1-1,-1 3 1,1 34-90,0-26 47,1-1 35,0 1-1,0-1 1,2 1-1,-1-1 1,2 0 0,-1 0-1,1 0 1,1 0-1,0-1 1,1 0 0,0 0-1,0 0 1,1 0-1,0-1 1,1-1 0,14 14-1,-12-13-470,0 0 0,1 0-1,1-1 1,-1-1 0,1 0 0,0-1-1,1 0 1,-1-1 0,1 0 0,0-1-1,0 0 1,1-2 0,26 4 0,-28-6-220,1 1-907,-1-1-1,1 0 1,20-3-1,0-10-3399</inkml:trace>
  <inkml:trace contextRef="#ctx0" brushRef="#br0" timeOffset="31543.72">8907 1711 1393,'0'0'4978,"1"-15"-400,3-52-843,-5 62-3381,1-1-1,-1 0 1,1 1 0,-1 0 0,-1-1-1,1 1 1,-1 0 0,0-1-1,0 1 1,-1 0 0,0 1-1,1-1 1,-2 0 0,1 1-1,0-1 1,-1 1 0,0 0-1,0 0 1,0 1 0,0-1 0,-1 1-1,1 0 1,-11-5 0,7 4-226,-1 0 0,1 1 0,-1-1 0,0 2 0,0-1 0,0 1 0,0 1 0,-1 0 1,1 0-1,0 1 0,-1 0 0,-12 1 0,20 0-129,1-1 0,-1 1-1,1-1 1,-1 1 0,1-1 0,-1 1 0,1 0-1,-1 0 1,1-1 0,0 1 0,0 0 0,-1 0-1,1 0 1,0 1 0,0-1 0,0 0-1,0 0 1,0 1 0,0-1 0,-1 3 0,1-1-7,0 1 1,-1-1-1,2 1 1,-1 0 0,0 0-1,1-1 1,-1 1-1,1 7 1,0-6 11,1 1 0,-1 0 0,1 0 1,1-1-1,-1 1 0,1-1 0,-1 1 0,2-1 0,-1 0 0,0 0 0,7 9 0,-3-8-15,0 0 0,1 0 0,-1-1-1,1 0 1,0 0 0,1-1 0,-1 0-1,1 0 1,0-1 0,11 4 0,-16-6 3,1 0 1,-1 0 0,0-1 0,0 1 0,1-1 0,-1 1-1,0-1 1,1 0 0,-1 0 0,0-1 0,1 1 0,-1-1-1,0 0 1,0 0 0,1 0 0,-1 0 0,0 0 0,0-1-1,0 1 1,-1-1 0,1 0 0,0 0 0,0 0 0,-1 0-1,1 0 1,-1-1 0,0 1 0,0-1 0,2-2 0,2-6 11,-1 1 0,0-1 1,0 0-1,-2 0 0,1-1 1,-1 1-1,-1-1 1,2-17-1,-2-13 105,-2-44 0,-1 35 100,1 16 112,-1 1 0,-1 0 0,-13-55 0,15 89-310,0 0 1,0-1-1,0 1 0,0 0 1,0 0-1,0 0 1,0 0-1,0 0 1,0 0-1,-1 0 1,1 0-1,0 0 1,0 0-1,0-1 0,0 1 1,0 0-1,0 0 1,0 0-1,-1 0 1,1 0-1,0 0 1,0 0-1,0 0 0,0 0 1,0 0-1,0 0 1,-1 0-1,1 0 1,0 0-1,0 0 1,0 0-1,0 0 1,0 0-1,0 0 0,-1 0 1,1 1-1,0-1 1,0 0-1,0 0 1,0 0-1,0 0 1,0 0-1,0 0 1,0 0-1,-1 0 0,1 0 1,0 0-1,0 1 1,0-1-1,0 0 1,0 0-1,0 0 1,0 0-1,0 0 0,0 0 1,0 0-1,0 1 1,0-1-1,0 0 1,0 0-1,0 0 1,0 0-1,0 0 1,0 0-1,0 1 0,0-1 1,0 0-1,0 0 1,0 0-1,-5 14-23,-2 36-2,2 1 1,3 0-1,2 1 0,7 58 0,-3-73 72,1 0 0,15 50-1,-15-70-199,1 0 0,0-1 0,1 1 0,1-1 0,0-1 0,1 0 0,13 17 0,-19-28-135,0-1 1,0 0 0,0 1-1,1-1 1,0 0-1,-1-1 1,1 1-1,0 0 1,0-1-1,1 0 1,-1 0-1,0-1 1,1 1-1,-1-1 1,6 1 0,28 0-5322</inkml:trace>
  <inkml:trace contextRef="#ctx0" brushRef="#br0" timeOffset="33411.37">9926 1609 2993,'0'0'10688,"-1"2"-10336,1-1-324,-1 0-1,1 0 1,-1 0-1,1 0 1,-1 0-1,1 0 1,0 0-1,0 0 1,-1 0-1,1 0 1,0 0-1,0 0 1,0 0-1,0 0 1,0 0-1,0 0 1,0 0-1,1 0 1,-1 0-1,0 0 1,0 0-1,1 0 1,-1 0-1,1 0 1,-1 0-1,1 0 1,-1 0-1,1 0 1,0 0-1,-1-1 1,2 2-1,1 0 46,0-1 1,0 0-1,0 0 0,0 0 0,0-1 1,0 1-1,0-1 0,1 1 1,-1-1-1,5 0 0,-5 0-44,-1 0 1,1 0-1,-1 0 0,1 0 0,-1 0 0,0-1 1,1 1-1,-1-1 0,1 1 0,-1-1 0,0 0 1,0 0-1,1 0 0,-1 0 0,0 0 0,0 0 1,2-2-1,-3 0-9,1 1 0,-1-1 0,0 0-1,0 1 1,0-1 0,0 0 0,0 0 0,0 0 0,-1 1 0,0-1 0,1 0 0,-1 0 0,0 0 0,-1-4 0,1 4-14,0-1 1,0 0 0,-1 0 0,0 0-1,1 1 1,-1-1 0,-1 0-1,1 1 1,0-1 0,-1 1 0,0-1-1,0 1 1,0 0 0,0-1 0,0 1-1,-1 0 1,1 1 0,-1-1 0,0 0-1,-5-3 1,2 3-10,1-1-1,-1 1 1,0 1 0,0-1-1,0 1 1,0 0 0,0 1-1,0-1 1,0 1 0,-1 0-1,-12 0 1,18 1 3,0 0 1,0 1-1,0-1 0,-1 0 1,1 0-1,0 1 0,0-1 0,0 0 1,0 1-1,0-1 0,0 1 1,0 0-1,0-1 0,0 1 1,0 0-1,0-1 0,0 1 1,1 0-1,-1 0 0,0 0 0,-1 1 1,1 1 3,-1 1 1,0-1 0,1 0-1,0 0 1,0 1 0,0-1-1,-1 5 1,0 9 18,0-1 1,2 24-1,0-30-22,0-2 6,1-1 1,0 1-1,1 0 1,0-1-1,0 1 1,0 0-1,1-1 1,0 0-1,0 0 1,1 0-1,0 0 1,0-1-1,1 1 1,0-1-1,0 0 1,0 0-1,1-1 1,0 0-1,0 0 1,0 0-1,12 6 1,-9-5-117,1-1 0,0 0 1,-1-1-1,2 0 0,-1-1 1,0 0-1,1 0 0,-1-1 1,1-1-1,0 0 0,0 0 0,-1-1 1,1 0-1,0-1 0,17-3 1,-25 2 103,1 1 0,-1-1 0,1 1 0,-1-1 0,0 0 0,0 0 1,0-1-1,0 1 0,0-1 0,-1 1 0,1-1 0,-1 0 0,1 0 0,-1 0 1,0 0-1,0 0 0,0-1 0,1-3 0,4-9 204,-1 0-1,6-27 0,-10 36-100,45-176 3984,-47 182-4078,0 1 1,0 0-1,0 0 1,0 0-1,0 0 1,0 0-1,0-1 1,0 1-1,0 0 1,0 0-1,0 0 1,0 0 0,0 0-1,0-1 1,0 1-1,0 0 1,0 0-1,0 0 1,0 0-1,1 0 1,-1 0-1,0 0 1,0 0-1,0-1 1,0 1-1,0 0 1,0 0-1,1 0 1,-1 0-1,0 0 1,0 0-1,0 0 1,0 0-1,0 0 1,0 0-1,1 0 1,-1 0 0,0 0-1,0 0 1,0 0-1,0 0 1,0 0-1,1 0 1,-1 0-1,0 0 1,0 0-1,7 8 188,5 13 34,-11-19-219,1 4-129,11 20-1025,-12-25 1100,-1 0 1,1 0 0,0 0 0,-1 0 0,1 0 0,0 0 0,-1 0 0,1 0 0,0-1 0,0 1-1,0 0 1,0 0 0,0-1 0,0 1 0,0 0 0,0-1 0,2 1 0,-5-36 497,1 33-433,0 0-1,0 0 1,-1 0 0,1 0 0,-1 1 0,1-1 0,-1 1 0,1-1 0,-1 1 0,0-1 0,0 1 0,0 0 0,0 0 0,0 0 0,0 0 0,0 0-1,-1 0 1,1 1 0,0-1 0,0 1 0,-1-1 0,1 1 0,0 0 0,-4 0 0,2-1-9,0 1-1,-1 0 1,1 0-1,-1 1 1,1-1 0,0 1-1,-1 0 1,1 0-1,0 0 1,0 0 0,0 1-1,-5 2 1,4 0-7,1-1-1,1 1 1,-1 0 0,1 0 0,-1 1 0,1-1-1,0 1 1,1-1 0,-1 1 0,1 0-1,0 0 1,0 0 0,-1 8 0,0 0-22,0 1 1,1 0-1,0 27 1,2-38 10,0 0 0,1 0 1,-1-1-1,1 1 0,-1-1 1,1 1-1,0 0 0,0-1 1,0 1-1,0-1 0,0 0 1,1 1-1,-1-1 1,1 0-1,0 0 0,0 0 1,-1 0-1,1 0 0,0 0 1,1-1-1,-1 1 0,0-1 1,0 1-1,1-1 0,-1 0 1,1 0-1,-1 0 1,1 0-1,3 1 0,6 0-253,-1 1 1,1-1-1,0-1 0,0 0 0,16-1 0,-23 0 142,-1-1 0,1 1 0,-1-1 0,1 0 0,-1 0 0,0 0 0,0 0 0,1-1 0,-1 0 0,0 1 0,0-2 0,-1 1 0,1 0 0,0-1 0,4-4 0,-3 2 42,-1 0 1,0 0 0,0 0-1,-1-1 1,0 1 0,0-1 0,0 0-1,0 0 1,2-10 0,0-9 211,-1 1 0,0-1 0,-2 0 0,-2-34 0,0 56-98,1-18 445,-1-1 0,-1 1 0,-1 0 1,-1 0-1,-1 0 0,-1 0 0,-15-38 1,20 58-397,0 1 1,0-1 0,0 0-1,-1 1 1,1-1 0,0 1 0,0-1-1,-1 0 1,1 1 0,0-1-1,-1 1 1,1-1 0,-1 1 0,1-1-1,-1 1 1,1 0 0,-1-1-1,1 1 1,-1 0 0,1-1 0,-1 1-1,0 0 1,0-1 0,-6 11 483,0 24-696,4 0 145,0 0-1,3 1 0,1-1 0,1 0 0,2 0 1,2 0-1,0 0 0,15 38 0,-19-66-49,0 0 1,1-1-1,-1 1 1,1-1-1,1 0 0,-1 0 1,1 0-1,0 0 1,0-1-1,8 8 0,-9-10-24,1 0 0,-1 0 0,1 0 0,-1 0 0,1-1 0,-1 1-1,1-1 1,0 0 0,0 0 0,0-1 0,-1 1 0,1-1 0,0 1 0,0-1 0,0-1-1,0 1 1,6-2 0,-7 1 68,1 0 0,-1-1 0,0 0 0,0 1 0,0-1 0,0 0 0,0-1 0,-1 1 0,1 0 0,0-1 0,-1 0 1,0 1-1,0-1 0,0 0 0,0 0 0,0 0 0,-1-1 0,1 1 0,-1 0 0,0 0 0,0-1 0,1-5 0,3-10 354,-1 0 1,3-32 0,-3 16 580,-4 35-736,0 34-451,0-20 225,-1 2-35,2 0 0,0 0 0,0 1 0,5 15 0,-6-29-24,1-1 1,-1 1 0,1 0-1,0 0 1,0 0-1,0-1 1,1 1-1,-1-1 1,0 1 0,1-1-1,0 1 1,0-1-1,0 0 1,0 0-1,0 0 1,0 0-1,0 0 1,1 0 0,-1-1-1,0 1 1,1-1-1,0 1 1,-1-1-1,1 0 1,0 0-1,0 0 1,-1-1 0,1 1-1,4 0 1,-3-1-7,-1 0 0,1 0 0,-1 0 0,1 0 0,-1-1 0,1 1 0,-1-1 0,0 0 0,1 0 1,-1 0-1,0-1 0,0 1 0,1-1 0,3-3 0,-2 1 80,0-1 1,-1 1-1,1-1 1,-1 0-1,-1-1 1,1 1-1,3-7 1,-1 0 47,-1-1 1,0 0-1,0 1 1,-2-1 0,1-1-1,-2 1 1,1 0 0,-1-18-1,-4-110 1376,2 141-1421,-2-18 263,-1 0-1,0 1 1,-1-1-1,-1 1 1,-1 0-1,0 0 1,-1 1-1,-1 0 0,-14-22 1,22 38-254,0 0 1,0 0-1,0 0 1,0 0-1,0-1 1,0 1-1,0 0 1,0 0-1,0 0 1,0 0-1,0 0 1,0 0-1,0 0 1,0 0-1,0 0 1,0-1-1,0 1 1,0 0-1,0 0 1,0 0-1,0 0 0,-1 0 1,1 0-1,0 0 1,0 0-1,0 0 1,0 0-1,0 0 1,0 0-1,0 0 1,0 0-1,0 0 1,0 0-1,-1 0 1,1-1-1,0 1 1,0 0-1,0 0 1,0 0-1,0 0 1,0 0-1,0 0 1,0 0-1,0 1 1,-1-1-1,1 0 0,0 0 1,0 0-1,0 0 1,0 0-1,0 0 1,0 0-1,0 0 1,0 0-1,0 0 1,0 0-1,-1 0 1,1 0-1,0 0 1,0 0-1,0 0 1,0 0-1,0 1 1,-1 8 106,0 36-155,3 0 0,1 0 0,3 0 1,20 81-1,-7-42 224,9 33-1214,-28-116 934,0-1 1,0 0-1,0 0 0,0 1 0,0-1 0,0 0 0,0 0 1,0 1-1,0-1 0,0 0 0,0 0 0,0 1 1,0-1-1,0 0 0,0 0 0,0 1 0,0-1 0,0 0 1,0 0-1,0 1 0,1-1 0,-1 0 0,0 0 1,0 0-1,0 1 0,0-1 0,1 0 0,-1 0 0,0 0 1,0 1-1,0-1 0,1 0 0,-1 0 0,0 0 1,0 0-1,1 0 0,-1 0 0,0 0 0,0 0 0,1 0 1,-1 0-1,0 1 0,0-1 0,1 0 0,-1 0 1,1-1-1,3-12-5058,-1-6-1205</inkml:trace>
  <inkml:trace contextRef="#ctx0" brushRef="#br0" timeOffset="34692.68">10726 1538 6099,'0'0'8641,"10"8"-8075,4 3-684,1-1 1,31 17 0,-39-24-420,-1 0 1,1-1-1,-1 1 0,1-1 1,0 0-1,0-1 0,0 0 0,0 0 1,0-1-1,0 1 0,0-1 1,13-2-1,-17 1 475,0 0 1,0-1-1,-1 1 0,1 0 1,-1-1-1,1 0 0,-1 1 1,1-1-1,-1 0 0,0 0 0,0 0 1,0 0-1,0-1 0,-1 1 1,1-1-1,0 1 0,-1-1 1,0 1-1,1-1 0,-1 0 1,0 0-1,-1 1 0,1-1 1,1-6-1,0-7 1251,0-1 1,-1 1 0,-1-20-1,0 24 101,0 8-809,0-14 2191,0 18-2617,-1 0-1,1 0 1,0-1-1,0 1 0,0 0 1,0 0-1,0-1 1,0 1-1,0 0 0,0 0 1,0-1-1,-1 1 1,1 0-1,0 0 0,0-1 1,0 1-1,-1 0 1,1 0-1,0 0 0,0 0 1,0-1-1,-1 1 1,1 0-1,0 0 1,0 0-1,-1 0 0,1 0 1,0 0-1,0 0 1,-1 0-1,1 0 0,0 0 1,0 0-1,-1 0 1,1 0-1,0 0 0,-1 0 1,1 0-1,0 0 1,0 0-1,-1 0 1,1 0-1,0 0 0,0 0 1,-1 0-1,1 0 1,0 1-1,0-1 0,0 0 1,-1 0-1,1 0 1,0 0-1,0 1 0,0-1 1,-1 0-1,-1 3-45,0 1-1,0-1 0,0 1 0,1-1 1,0 1-1,-1-1 0,1 1 1,0 0-1,0-1 0,1 1 1,-1 0-1,1 0 0,0 0 0,1 5 1,-2-3 5,1 9-30,0 0-1,1 1 1,0-1 0,1 0 0,1 1 0,1-1-1,0 0 1,12 26 0,-14-35 9,1 0 1,-1-1 0,2 0-1,-1 1 1,1-1 0,-1-1-1,1 1 1,0 0-1,1-1 1,-1 0 0,1 0-1,0 0 1,0-1-1,0 0 1,1 0 0,-1 0-1,1 0 1,-1-1 0,1 0-1,0 0 1,0-1-1,0 1 1,0-1 0,0-1-1,7 1 1,-10-1 53,0-1 0,0 0 1,0 0-1,0 1 0,0-2 1,0 1-1,-1 0 0,1 0 0,0-1 1,-1 0-1,1 1 0,-1-1 1,0 0-1,1 0 0,-1-1 0,0 1 1,0 0-1,-1-1 0,1 1 1,0-1-1,-1 1 0,0-1 0,2-3 1,5-12 534,-1 1 0,8-30 0,-10 29-328,11-29 670,-7 22 32,11-48 0,-20 73-949,0 0 0,0 0 0,0 1 0,0-1 0,0 0 0,0 0 0,0 0 0,0 0 1,0 0-1,0 1 0,0-1 0,1 0 0,-1 0 0,0 0 0,0 0 0,0 0 1,0 0-1,0 0 0,0 1 0,0-1 0,1 0 0,-1 0 0,0 0 0,0 0 0,0 0 1,0 0-1,0 0 0,1 0 0,-1 0 0,0 0 0,0 0 0,0 0 0,0 0 1,1 0-1,-1 0 0,0 0 0,0 0 0,0 0 0,0 0 0,0 0 0,1 0 0,-1 0 1,0 0-1,0 0 0,0 0 0,0-1 0,0 1 0,0 0 0,1 0 0,-1 0 1,0 0-1,0 0 0,0 0 0,0 0 0,0-1 0,0 1 0,0 0 0,0 0 0,0 0 1,1 0-1,-1 0 0,0 0 0,0-1 0,0 1 0,0 0 0,7 13-250,14 43-304,18 81-1,-30-101-352,-9-35 809,0 1 1,0-1-1,0 1 0,1 0 1,-1-1-1,1 1 1,-1-1-1,1 1 0,-1-1 1,1 1-1,0-1 1,0 0-1,0 1 0,0-1 1,0 0-1,0 0 1,0 1-1,0-1 0,0 0 1,1 0-1,-1 0 1,0-1-1,1 1 1,-1 0-1,1 0 0,-1-1 1,1 1-1,-1-1 1,4 1-1,-3-1 77,0-1-1,0 0 1,0 1-1,0-1 1,1 0 0,-1 0-1,0-1 1,-1 1-1,1 0 1,0-1 0,0 1-1,-1-1 1,1 0-1,0 1 1,-1-1 0,0 0-1,1 0 1,-1 0-1,0 0 1,1-2 0,114-193 2655,-107 184-2062,-4 13-139,-4 20-60,-2 3-624,4 7 109,9 48-1,-10-70-153,0 0-1,0-1 0,1 1 0,0-1 0,0 0 1,0 0-1,1 0 0,0 0 0,1-1 0,0 1 1,9 9-1,-12-14 135,-1-1 0,1 0 0,-1 1 0,1-1 0,0 0 0,0 0 0,-1 0 0,1 0 0,0-1 0,0 1 0,0 0 0,0-1 0,0 1 0,0-1 0,0 0 0,0 0 0,0 1 0,0-1 0,0-1 0,0 1 0,1 0 0,2-1 0,-2-1 85,1 1 0,0-1 0,-1 0 1,0 0-1,0 0 0,1-1 0,-1 1 1,0-1-1,-1 0 0,1 1 0,2-5 1,4-5 109,-1 0 0,-1 0 0,0-1 0,-1 0 0,7-19 0,-12 29 70,0-1 1,0 1 0,0-1-1,0 1 1,-1-1 0,0 1-1,1-1 1,-1 1-1,0-1 1,-1 1 0,1-1-1,-1 1 1,0-1 0,1 1-1,-1-1 1,-1 1-1,1 0 1,0-1 0,-1 1-1,0 0 1,0 0 0,0 0-1,0 0 1,-4-3-1,3 3 53,0 1-1,0-1 0,-1 1 1,1 0-1,0 0 0,-1 1 1,0-1-1,1 1 0,-1 0 1,0 0-1,0 0 0,1 0 1,-1 0-1,0 1 0,0 0 1,0 0-1,0 0 0,0 0 1,0 1-1,0-1 0,0 1 0,-5 2 1,7-2-155,0 0 0,0 1 1,0-1-1,0 0 0,0 1 0,0 0 0,0-1 1,0 1-1,1 0 0,-1 0 0,1 0 1,-1 0-1,1 0 0,0 0 0,0 1 1,0-1-1,0 0 0,0 1 0,0-1 1,1 0-1,-1 1 0,1-1 0,-1 5 1,0 4-29,0 1-1,1-1 1,2 21 0,-1-27-63,0-1 0,0 1-1,0-1 1,1 0 0,-1 1-1,1-1 1,0 0 0,0 0 0,1 0-1,-1 0 1,1-1 0,0 1-1,0-1 1,0 1 0,0-1 0,1 0-1,-1 0 1,1-1 0,4 3-1,-2-1-320,1 0 0,0-1-1,0 0 1,0 0-1,1-1 1,-1 0-1,1 0 1,-1-1-1,1 0 1,11 0-1,-16-1 390,-1 0 1,0-1-1,0 1 0,1 0 0,-1-1 0,0 0 0,0 0 0,0 1 0,0-1 0,0 0 1,0-1-1,0 1 0,0 0 0,0-1 0,0 1 0,0-1 0,1-1 0,1-2 169,0 0 1,-1 0-1,0 0 0,0 0 0,0 0 0,3-10 0,-1 1 644,-1-1 0,0 0 0,-1 0-1,2-23 1,-5 36-680,0-7 452,1 0 1,-2 0-1,-1-14 1,2 22-536,0 0 0,0 1-1,0-1 1,0 0 0,0 0 0,0 0 0,0 1 0,0-1 0,-1 0 0,1 0 0,0 0 0,-1 1 0,1-1 0,0 0 0,-1 1 0,1-1 0,-1 0 0,1 1 0,-1-1 0,1 0 0,-1 1 0,0-1 0,1 1 0,-1-1-1,0 1 1,1 0 0,-1-1 0,0 1 0,0-1 0,1 1 0,-1 0 0,0 0 0,0 0 0,1-1 0,-1 1 0,0 0 0,0 0 0,0 0 0,0 0 0,1 0 0,-1 0 0,0 1 0,0-1 0,0 0 0,1 0 0,-1 0-1,0 1 1,0-1 0,1 0 0,-1 1 0,0-1 0,1 1 0,-2 0 0,0 1-17,1 0 1,-1 0-1,1 0 0,-1 0 0,1 0 0,0 0 0,0 0 1,0 1-1,0-1 0,0 0 0,1 1 0,-1-1 0,1 1 1,-1-1-1,1 1 0,0-1 0,0 4 0,-1 1-3,-3 46 217,3 0 1,1 1 0,10 64-1,36 159 350,3 21-352,-47-257-278,-2-41 26,0 0 0,0 1 0,0-1 0,-1 0-1,1 0 1,0 1 0,0-1 0,0 0 0,-1 0 0,1 0 0,0 1 0,0-1 0,-1 0 0,1 0 0,0 0 0,-1 0 0,1 0 0,0 1 0,-1-1 0,1 0-1,0 0 1,0 0 0,-1 0 0,1 0 0,0 0 0,-1 0 0,1 0 0,0 0 0,-1 0 0,1 0 0,0 0 0,-1-1 0,1 1 0,0 0 0,-1 0 0,1 0-1,0 0 1,0 0 0,-1-1 0,1 1 0,0 0 0,0 0 0,-1 0 0,1-1 0,0 1 0,0 0 0,0 0 0,-1-1 0,1 1 0,0 0 0,0-1 0,-15-12-730,0 0 0,1-1 0,0 0 0,2-2 1,0 1-1,-12-20 0,15 21-279,-42-61-5300</inkml:trace>
  <inkml:trace contextRef="#ctx0" brushRef="#br0" timeOffset="34927.47">11195 1059 13302,'0'0'11173,"-24"-22"-11365,7 31-2833,-6 6-5859</inkml:trace>
  <inkml:trace contextRef="#ctx0" brushRef="#br0" timeOffset="35127.41">10168 1385 11749,'0'0'9765,"59"24"-20938</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7:09.153"/>
    </inkml:context>
    <inkml:brush xml:id="br0">
      <inkml:brushProperty name="width" value="0.05" units="cm"/>
      <inkml:brushProperty name="height" value="0.05" units="cm"/>
      <inkml:brushProperty name="color" value="#E71224"/>
    </inkml:brush>
  </inkml:definitions>
  <inkml:trace contextRef="#ctx0" brushRef="#br0">36 118 2993,'0'0'10875,"-7"-4"-9840,-21-12-3,28 13 565,7 2-1357,11-1-351,89 4 533,134-5-846,-239 3 290,59-8-2160,-58 8 1953,-1-1 1,0 1-1,0-1 1,0 1-1,1-1 0,-1 0 1,0 0-1,0 0 1,0 0-1,0 0 0,-1 0 1,1-1-1,0 1 1,0-1-1,-1 1 0,1-1 1,-1 0-1,1 1 1,-1-1-1,0 0 0,1 0 1,-1 0-1,1-2 1,-2-8-3419</inkml:trace>
  <inkml:trace contextRef="#ctx0" brushRef="#br0" timeOffset="258.52">379 5 272,'0'0'12427,"-4"-1"-10858,-8-2-259,25 5 177,30 12-314,-29-5-1098,-1 0 0,-1 1 0,23 23 0,-32-30-86,0 1 0,0-1-1,0 1 1,0 0 0,0 0-1,-1 0 1,0 0 0,0 0-1,0 0 1,0 1 0,-1-1-1,0 1 1,0-1 0,0 1-1,0-1 1,-1 1 0,0 0-1,0 5 1,-1-8 15,0 0 0,0 0-1,0-1 1,0 1 0,0 0-1,0 0 1,-1-1 0,1 1 0,-1-1-1,1 1 1,-1-1 0,0 1 0,0-1-1,0 0 1,1 0 0,-1 0-1,0 0 1,0 0 0,-3 0 0,0 1-836,0 0 0,-1 0 0,1 0 0,-1-1 0,-11 1 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7:18.076"/>
    </inkml:context>
    <inkml:brush xml:id="br0">
      <inkml:brushProperty name="width" value="0.05" units="cm"/>
      <inkml:brushProperty name="height" value="0.05" units="cm"/>
      <inkml:brushProperty name="color" value="#E71224"/>
    </inkml:brush>
  </inkml:definitions>
  <inkml:trace contextRef="#ctx0" brushRef="#br0">11 614 4578,'0'0'12937,"-2"-8"-11841,-2-15-472,1 15-248,2 20-311,1 6-66,1 0 1,0-1 0,1 1 0,1-1 0,1 0 0,1 0-1,0 0 1,1-1 0,1 1 0,0-1 0,1-1-1,1 1 1,17 22 0,-23-35-131,1 1 0,0-1 1,0 0-1,0 0 0,0 0 0,0-1 1,1 1-1,-1-1 0,1 0 0,-1 0 0,7 1 1,-9-2 103,0-1 1,0 1 0,0-1 0,0 1-1,0-1 1,0 0 0,0 0-1,0 0 1,0 0 0,0 0-1,0-1 1,0 1 0,0 0 0,0-1-1,0 0 1,0 1 0,0-1-1,0 0 1,0 0 0,-1 0 0,1 0-1,0 0 1,-1-1 0,1 1-1,-1 0 1,1-1 0,-1 1 0,3-4-1,0-4 29,0 1-1,-1-1 0,0 0 0,0 0 1,-1 0-1,0 0 0,1-18 0,-2-70 76,-2 53 116,-1 25 3,-3 26 127,-4 29 111,8-25-457,0 1 0,1 0 0,0 0 0,0-1 0,2 1 0,-1-1 0,4 13 0,-3-20 2,-1 1 0,1-1 0,0 0 0,1 0 0,-1 1 0,1-2 0,-1 1-1,1 0 1,0 0 0,0-1 0,1 0 0,-1 0 0,1 0 0,0 0 0,0 0-1,0-1 1,0 1 0,0-1 0,0 0 0,6 1 0,-3 0-78,-1-1 1,1 0 0,0-1-1,0 1 1,-1-1-1,1-1 1,0 1 0,0-1-1,0-1 1,9 0-1,-13 0 93,1 0 0,-1 0 1,0 0-1,1 0 0,-1-1 0,0 1 0,0-1 0,0 0 0,0 0 0,0 0 0,-1 0 0,1 0 0,-1-1 0,1 1 0,-1-1 0,0 0 0,0 0 0,0 1 0,0-1 0,0-1 0,2-5 0,1-9 204,0-1 0,-2-1 0,0 1 0,-1-1 0,0 1 0,-2-1 0,-1 1 0,-3-25 0,4 43-181,1 1 0,-1-1 1,0 0-1,0 1 0,0-1 0,0 1 0,0-1 0,0 0 0,-1 1 1,1-1-1,0 0 0,0 1 0,0-1 0,-1 1 0,1-1 0,0 0 1,0 1-1,-1-1 0,1 1 0,-1-1 0,1 1 0,0-1 1,-1 1-1,1-1 0,-1 1 0,1 0 0,-1-1 0,1 1 0,-1-1 1,0 1-1,1 0 0,-1 0 0,0-1 0,0 2 0,0-1 1,0 1-1,1 0 1,-1-1-1,0 1 0,1 0 1,-1-1-1,0 1 1,1 0-1,-1 0 0,1 0 1,-1 0-1,1-1 1,-1 1-1,1 0 1,0 0-1,0 0 0,-1 0 1,1 0-1,0 0 1,0 2-1,-1 4-49,0 1-1,0 0 1,1 0-1,0 0 1,0-1 0,1 1-1,0 0 1,0 0-1,1-1 1,0 1 0,1-1-1,-1 1 1,1-1-1,1 0 1,6 12 0,-6-14-9,1 0 0,-1 0 0,1 0 0,0 0 0,0-1 0,0 0 0,0 0 0,1 0 0,0-1 0,0 0 1,0 0-1,0 0 0,0-1 0,0 0 0,1 0 0,-1 0 0,1-1 0,0 0 0,6 0 0,-10-1 16,1 1-1,-1-1 0,0 0 0,1 0 0,-1 0 1,1 0-1,-1 0 0,0-1 0,0 0 0,1 0 1,-1 0-1,0 0 0,0 0 0,0 0 0,0-1 1,0 0-1,0 1 0,0-1 0,-1 0 1,1 0-1,-1-1 0,1 1 0,-1 0 0,0-1 1,0 0-1,0 1 0,0-1 0,0 0 0,-1 0 1,1 0-1,-1 0 0,0 0 0,0 0 0,0-1 1,1-3-1,1-10 176,-1 0 0,0 0 0,-1 0 0,-3-29 1,2 9 1227,0 37-1366,-1 0 0,1 0 1,0 0-1,0 0 0,0 0 1,0 0-1,0 0 0,0 0 1,0 0-1,0 0 0,0 0 1,0 0-1,0 0 0,0 0 1,0 0-1,0 0 0,0 0 0,-2 11 169,0 17-15,1-8-236,1-1 0,2 0-1,0 1 1,8 35 0,-8-50 47,-1-1 0,1 1 0,0 0 0,0-1 0,0 0 0,1 1 0,-1-1 0,1 0 0,0 0 1,1-1-1,-1 1 0,0-1 0,1 1 0,0-1 0,0 0 0,0 0 0,0-1 0,0 1 0,1-1 0,-1 0 1,1 0-1,-1-1 0,1 1 0,0-1 0,5 1 0,-6-1-16,0-1 0,0 1 0,0-1 0,0 0 0,0 0-1,0 0 1,0 0 0,0-1 0,-1 0 0,1 1 0,0-1 0,0-1 0,0 1 0,-1-1 0,1 1 0,-1-1-1,7-4 1,-6 2 45,0-1-1,0 1 1,0-1-1,0 0 1,-1 0-1,0 0 1,0-1 0,0 1-1,0-1 1,2-10-1,3-12 55,-2-1 0,-1 0 0,-1-1 0,-2 1 0,-1-1 0,-1 1 0,-8-54 0,5 61 171,-1-1 0,-1 1 0,0 0-1,-2 0 1,-1 1 0,-1 0 0,-14-24-1,19 41 431,3 14-567,2 30-104,1 0 0,3 0 0,1 0 0,12 40 0,3-4-175,12 46 389,-17-42-4585,-16-78 2350</inkml:trace>
  <inkml:trace contextRef="#ctx0" brushRef="#br0" timeOffset="573.6">777 562 3121,'0'0'8914,"-7"-3"-8882,-10-3-24,9 4 29,22 6 78,0 0-88,0 0-1,1-1 1,0-1-1,-1 0 1,1-1-1,24-1 1,-32-1-85,0 1 0,-1-1 0,1-1 0,-1 1 0,1-1 0,-1 0 0,0 0 0,0-1-1,0 0 1,0 0 0,0 0 0,-1-1 0,1 0 0,-1 0 0,0 0 0,0-1 0,4-5 0,-1-1 39,-1-1 0,0 0 0,-1-1-1,-1 1 1,0-1 0,0 0 0,-1 0 0,-1-1 0,3-21 0,-2-21 5730,-3 86-5299,2 0-1,1 0 1,12 47 0,35 91 195,-25-87-588,-21-66-11,-3-6 0,0 0 0,1-1 0,1 1 0,-1-1 0,1 0 0,6 9 0,-10-16 1,1-1 1,-1 0 0,0 1 0,0-1-1,1 0 1,-1 1 0,0-1-1,1 0 1,-1 1 0,0-1-1,1 0 1,-1 0 0,0 0-1,1 1 1,-1-1 0,0 0-1,1 0 1,-1 0 0,1 0 0,-1 0-1,1 0 1,-1 0 0,0 0-1,1 0 1,-1 0 0,1 0-1,-1 0 1,0 0 0,1 0-1,-1 0 1,1 0 0,10-12 192,0-18-39,-4-3-64,5-68 1,0-5 613,-11 103-651,-1 1 0,1-1 0,-1 1 0,1 0 0,0-1 0,0 1 0,0-1 0,0 1 0,1 0 0,-1 0 0,0 0 0,1 0 0,0 0 0,2-3 0,-2 4-37,-1 0-1,1 0 1,-1 1-1,1-1 1,-1 0-1,1 1 1,0-1-1,-1 1 1,1-1-1,0 1 1,-1 0-1,1 0 1,0 0-1,-1 0 1,1 0-1,3 0 1,0 2-25,0-1 1,0 1-1,0 0 1,0 0-1,0 0 1,-1 1-1,1 0 1,-1 0-1,0 0 1,0 0-1,8 9 1,0 0-4,-1 2 1,0 0-1,17 30 1,-24-36-27,0 0 1,0 1-1,-1 0 0,0-1 1,0 1-1,-1 0 1,0 0-1,-1 1 0,0 10 1,0-19-86,-1 1 0,0-1 0,-1 1 0,1 0 0,0-1 0,0 1 0,-1-1 1,1 1-1,-1-1 0,1 0 0,-1 1 0,1-1 0,-1 1 0,0-1 0,0 0 0,0 0 1,0 1-1,0-1 0,0 0 0,0 0 0,-2 2 0,0-2-396,0 1-1,0-1 1,0 0 0,0 0-1,0 0 1,-1 0 0,1 0-1,0-1 1,-5 1 0,-31 0-7539</inkml:trace>
  <inkml:trace contextRef="#ctx0" brushRef="#br0" timeOffset="762.81">668 259 9060,'0'0'4178,"112"29"-9396</inkml:trace>
  <inkml:trace contextRef="#ctx0" brushRef="#br0" timeOffset="1366.14">1955 466 6355,'0'0'15346,"-6"-8"-15125,-21-21-170,26 29-51,1 0 0,-1-1 0,1 1 0,-1 0 1,1 0-1,-1-1 0,1 1 0,-1 0 0,1 0 1,-1 0-1,0 0 0,1 0 0,-1-1 0,1 1 0,-1 0 1,1 0-1,-1 0 0,0 1 0,1-1 0,-1 0 1,1 0-1,-1 0 0,1 0 0,-1 0 0,1 1 0,-1-1 1,1 0-1,-1 1 0,1-1 0,-1 0 0,1 1 0,-1-1 1,1 0-1,0 1 0,-1-1 0,0 1 0,-10 19-1,10-17 1,-3 6 2,1-1-1,0 1 1,0 0 0,1 0 0,0 0-1,0 0 1,1 0 0,1 1-1,-1-1 1,2 0 0,-1 0 0,1 1-1,1-1 1,-1 0 0,4 10-1,-3-13-6,1 0-1,-1 1 0,1-1 0,1 0 1,-1 0-1,1-1 0,0 1 0,0-1 1,0 0-1,1 0 0,0 0 0,0-1 1,0 1-1,1-1 0,-1 0 0,1-1 1,0 1-1,0-1 0,0-1 0,13 5 1,-12-5-53,-1 0 1,1-1 0,0 1 0,0-2-1,-1 1 1,1-1 0,0 0-1,0 0 1,0-1 0,11-2 0,-15 2 63,1 0 1,-1-1-1,0 1 1,1-1-1,-1 0 1,0 0-1,0 0 1,0 0-1,-1-1 1,1 1-1,0-1 1,-1 1-1,0-1 1,1 0-1,-1 0 1,0 0-1,-1 0 1,1-1-1,0 1 1,1-6-1,1-6 127,0 0-1,-1-1 1,0 1 0,-2 0-1,0-1 1,0 0 0,-2 1-1,0-1 1,0 1-1,-2-1 1,0 1 0,0 0-1,-10-25 1,13 40-124,-1 0 0,1 0 0,0 0-1,0 0 1,0 0 0,0 1 0,0-1 0,0 0 0,0 0 0,0 0-1,0 0 1,-1 0 0,1 0 0,0 0 0,0 0 0,0 0 0,0 0 0,0 0-1,0 0 1,0 0 0,-1 0 0,1 0 0,0 0 0,0 0 0,0 0-1,0 0 1,0 0 0,0 0 0,-1 0 0,1 0 0,0 0 0,0 0-1,0 0 1,0 0 0,0 0 0,0 0 0,0 0 0,-1 0 0,1 0-1,0 0 1,0 0 0,0-1 0,0 1 0,0 0 0,0 0 0,0 0 0,0 0-1,0 0 1,0 0 0,0 0 0,0 0 0,-1-1 0,1 1 0,0 0-1,0 0 1,0 0 0,0 0 0,0 0 0,0 0 0,0-1 0,0 1-1,0 0 1,0 0 0,0 0 0,0 0 0,0 0 0,0 0 0,1-1 0,-3 16 34,3 25-132,1-18 112,2-1 1,0 0 0,2 0 0,8 23 0,41 82 34,-11-24-41,-32-73 15,-4-10-28,0 1 0,-1 0-1,-1 0 1,-1 0 0,0 0 0,2 33 0,-8-52-5,1 0 0,-1-1 1,0 1-1,1 0 0,-1-1 0,1 1 1,-1-1-1,0 1 0,0-1 0,1 1 1,-1-1-1,0 0 0,0 1 0,1-1 1,-1 0-1,0 0 0,0 0 0,0 0 0,0 1 1,0-1-1,1 0 0,-1 0 0,0 0 1,0-1-1,0 1 0,0 0 0,1 0 1,-1 0-1,-1-1 0,-5 1 3,1-1-64,-1 0-1,1 0 1,-1-1 0,1 0 0,0 0 0,0 0 0,0-1 0,0 1-1,0-2 1,0 1 0,1-1 0,-1 1 0,1-1 0,0-1 0,0 1 0,1-1-1,-1 0 1,1 0 0,0 0 0,1-1 0,-1 1 0,1-1 0,0 0-1,0 0 1,1 0 0,0 0 0,0-1 0,0 1 0,1 0 0,0-1 0,0 1-1,1-1 1,-1 0 0,2 1 0,-1-1 0,1 1 0,2-13 0,-1 15-231,0-1 0,1 0 0,-1 1 0,1 0 0,0-1 0,0 1 0,0 0 1,1 0-1,0 1 0,-1-1 0,1 1 0,0 0 0,6-3 0,9-6-2581,34-15 0,-44 23 1851,31-15-4364</inkml:trace>
  <inkml:trace contextRef="#ctx0" brushRef="#br0" timeOffset="2450.85">2423 667 912,'0'0'9237,"5"-16"-6644,16-54-336,-20 64-1989,-1 0 1,1 0-1,-1 0 1,0 0-1,0 0 0,0 0 1,-1-1-1,0 1 1,0 1-1,-1-1 1,0 0-1,0 0 0,0 0 1,-1 1-1,1 0 1,-1-1-1,-1 1 0,1 0 1,-1 0-1,0 1 1,0-1-1,0 1 1,0 0-1,-1 0 0,0 0 1,0 0-1,0 1 1,0 0-1,-1 0 1,-10-4-1,15 6-251,-1 1 1,1-1-1,-1 0 0,0 1 1,0-1-1,1 1 0,-1 0 0,0-1 1,0 1-1,1 0 0,-1 0 1,0 0-1,0 0 0,0 1 1,-2 0-1,3-1-17,-1 1 0,1-1 0,0 1 0,0 0 0,0-1 0,1 1 0,-1 0-1,0 0 1,0 0 0,0-1 0,1 1 0,-1 0 0,0 0 0,1 0 0,-1 1 0,1-1 0,-2 2 0,0 5-35,1-1 0,0 1 0,0 0 0,1-1 1,0 15-1,0-8 53,1-3-94,-1 1 0,2-1 0,-1 1 0,2-1 0,-1 0 0,2 0 0,-1 0 0,2-1 0,-1 1-1,1-1 1,1 0 0,0 0 0,0 0 0,1-1 0,0 0 0,1-1 0,0 1 0,0-1 0,1-1 0,-1 0-1,2 0 1,10 6 0,-18-12 64,-1 0-1,1 0 0,0 0 1,0 0-1,0 0 1,0 0-1,0 0 1,0-1-1,0 1 0,0-1 1,1 1-1,-1-1 1,0 0-1,0 0 0,0 0 1,0 0-1,1 0 1,-1-1-1,0 1 0,0-1 1,0 1-1,0-1 1,0 0-1,0 0 1,0 0-1,3-1 0,-3-1 31,0 0 0,0 1 0,0-1 0,0 0 0,-1 0 0,1 0 0,-1 0 0,0 0 0,0 0 0,0-1 0,0 1 0,-1 0 0,1-1 0,-1 1 0,0 0 0,0-5 0,1-17 40,0 14 77,0 0 1,0 0-1,-2-1 0,1 1 0,-1 0 1,-1 1-1,0-1 0,-1 0 1,-5-15-1,8 26-129,0-1 0,-1 1 0,1 0 0,0 0 0,0-1 0,0 1 0,-1 0-1,1 0 1,0 0 0,0 0 0,-1-1 0,1 1 0,0 0 0,-1 0 0,1 0 0,0 0 0,0 0 0,-1 0 0,1 0 0,0 0 0,-1 0 0,1 0 0,0 0 0,-1 0 0,1 0 0,0 0-1,0 0 1,-1 0 0,1 0 0,0 0 0,-1 0 0,1 0 0,0 0 0,0 1 0,-1-1 0,1 0 0,0 0 0,0 0 0,-1 1 0,1-1 0,0 0 0,0 0 0,0 0 0,-1 1-1,1-1 1,0 0 0,0 0 0,0 1 0,0-1 0,-1 1 0,-8 12-69,6-7 37,1 0 0,0 0 0,0 0 0,0 0 0,1 0 0,-1 0-1,2 0 1,-1 0 0,1 1 0,0-1 0,0 0 0,0 1 0,1-1 0,0 0 0,0 0 0,1 0 0,2 8 0,-1-9-93,-1-1 0,0 1 0,1-1 0,0 0 0,0 0 0,0 0 0,1 0 0,0 0 0,-1-1 0,1 1 0,0-1 0,1 0 0,-1 0 0,0-1 0,1 1 0,0-1 0,-1 0 0,1 0 0,0-1 0,0 1 0,7 0 0,-8-1 41,0 0-1,0 0 0,0-1 1,1 0-1,-1 1 0,0-1 1,0-1-1,0 1 0,0-1 1,0 0-1,0 1 1,0-2-1,0 1 0,0 0 1,0-1-1,0 0 0,-1 0 1,1 0-1,-1 0 0,4-3 1,-2 0 117,-1 0 1,0-1-1,-1 1 0,1-1 1,-1 0-1,0 1 1,0-1-1,-1 0 0,0-1 1,0 1-1,0 0 1,1-8-1,1-20 2083,0-39 1,-3 98-2142,1-1 1,0 1 0,13 45 0,-11-56-22,0 0 1,1-1-1,0 1 0,1-1 1,1 0-1,0-1 0,1 0 1,10 14-1,-15-23 5,0 0-1,0 0 1,0-1 0,0 1-1,0-1 1,0 1-1,1-1 1,-1 0 0,1 0-1,-1-1 1,1 1 0,0-1-1,-1 0 1,1 0-1,0 0 1,0 0 0,0-1-1,0 1 1,0-1 0,0 0-1,0 0 1,5-1-1,-7 0 43,0 0 0,0 0 0,-1 0-1,1 0 1,0 0 0,-1 0 0,1 0-1,-1-1 1,1 1 0,-1 0 0,0-1-1,0 1 1,1-1 0,-1 1 0,0-1-1,0 0 1,0 0 0,-1 1 0,1-1-1,0 0 1,0-2 0,10-44 8,-10 46-10,3-30 179,-1 0 0,-1-1 0,-5-58 0,3 89-171,-1 0 0,0 0 1,1 0-1,-1 0 0,0 0 0,0 0 1,0 0-1,0 0 0,0 0 0,0 1 1,-1-1-1,1 0 0,-1 1 0,1-1 1,-4-2-1,4 4-16,1-1 1,-1 1-1,1-1 1,-1 1-1,1 0 0,-1 0 1,1-1-1,-1 1 1,0 0-1,1 0 0,-1-1 1,1 1-1,-1 0 1,0 0-1,1 0 0,-1 0 1,1 0-1,-1 0 1,0 0-1,1 0 0,-1 0 1,0 1-1,1-1 1,-1 0-1,1 0 1,-1 0-1,1 1 0,-1-1 1,0 0-1,1 1 1,-1-1-1,1 0 0,-1 1 1,1-1-1,0 1 1,-1-1-1,1 1 0,-1-1 1,1 1-1,0-1 1,-1 1-1,1-1 0,0 1 1,0-1-1,-1 1 1,1-1-1,0 1 0,0 0 1,0-1-1,0 1 1,0 0-1,0-1 0,0 1 1,0 0-1,-1 5-10,0 0-1,0 0 1,1 0-1,-1 0 1,1-1 0,1 1-1,-1 0 1,1 0-1,0 0 1,1-1-1,-1 1 1,1-1-1,0 1 1,1-1-1,-1 1 1,4 5 0,-3-8-106,0 1 0,0-1 0,1 1 0,-1-1 0,1 0 1,-1 0-1,1 0 0,0-1 0,0 0 0,0 1 1,1-1-1,-1 0 0,0-1 0,1 1 0,-1-1 0,1 0 1,0 0-1,-1-1 0,1 1 0,8-1 0,-10 0 86,1 1-1,-1-1 1,0 0-1,0 0 1,0-1-1,0 1 1,1 0-1,-1-1 1,0 0-1,0 0 1,0 0-1,0 0 1,0 0-1,-1-1 1,1 1-1,0-1 1,0 0-1,-1 0 1,1 0-1,-1 0 1,0 0-1,0-1 1,0 1-1,0-1 1,0 1-1,0-1 1,-1 0-1,1 1 1,-1-1-1,1 0 1,-1 0-1,0 0 1,0-3-1,3-11 497,-1 1-1,-1-1 1,0 1-1,-2-34 1,0 35 740,-10 28-1205,6 3-11,1-1 0,1 1 0,0 0 0,1-1 0,1 1-1,0 0 1,1 0 0,5 23 0,-5-34-484,1 1-1,-1 0 1,1-1-1,1 1 1,-1-1-1,1 0 0,0 0 1,0 0-1,6 7 1,6-3-4356</inkml:trace>
  <inkml:trace contextRef="#ctx0" brushRef="#br0" timeOffset="4426.92">3645 439 960,'0'0'20871,"5"-13"-20278,13-40-417,-18 52-174,-1 1 0,1-1 1,0 0-1,0 0 0,-1 0 0,1 1 1,0-1-1,-1 0 0,1 1 1,-1-1-1,1 0 0,-1 1 1,1-1-1,-1 0 0,0 1 0,1-1 1,-1 1-1,0-1 0,1 1 1,-1 0-1,0-1 0,0 1 0,1 0 1,-1-1-1,0 1 0,0 0 1,0 0-1,1 0 0,-1 0 1,0 0-1,0 0 0,0 0 0,0 0 1,1 0-1,-1 0 0,0 0 1,-1 0-1,-33 3 47,32-2-48,0 0 0,1 0 0,-1 0 0,0 0 1,0 1-1,1-1 0,-1 1 0,1 0 0,-1-1 1,1 1-1,0 0 0,0 0 0,0 1 0,0-1 0,0 0 1,0 1-1,1-1 0,-1 1 0,1-1 0,-1 1 0,1 0 1,0 0-1,0-1 0,1 1 0,-1 0 0,0 0 0,1 4 1,-1-2-1,0 0 0,1 0 0,0 1 1,0-1-1,0 0 0,1 0 1,0 0-1,0 0 0,0 0 0,0 0 1,1 0-1,0-1 0,0 1 1,0 0-1,4 5 0,6 3-59,1-1 0,0 0 1,0-1-1,1 0 0,1-1 0,0-1 0,23 12 0,-21-13-620,-1 1 1,0 1-1,-1 0 0,1 2 0,-2-1 0,16 17 0,-29-27 575,0 1-1,0-1 0,1 0 0,-1 1 0,0 0 0,0-1 1,0 1-1,-1 0 0,1-1 0,0 1 0,-1 0 0,1 0 1,-1-1-1,1 1 0,-1 0 0,0 0 0,0 0 1,0 0-1,0-1 0,0 4 0,-1-3 75,0-1 0,1 0-1,-1 1 1,0-1 0,0 0 0,0 0 0,0 0-1,0 0 1,0 1 0,0-1 0,0 0-1,0-1 1,0 1 0,-1 0 0,1 0 0,0 0-1,-1-1 1,1 1 0,0-1 0,-1 1 0,1-1-1,-1 0 1,1 1 0,-3-1 0,-11 3 17,0-2 1,-29 1 0,39-2 65,0-1 0,0 1 0,1-1 1,-1 0-1,0 0 0,1 0 1,-1-1-1,1 0 0,-1 0 0,1 0 1,0 0-1,0-1 0,-5-3 0,2 0 195,5 3-92,0 1 1,0 0-1,0 0 0,0 0 0,-1 0 0,1 1 0,0-1 0,-1 1 0,1-1 0,-1 1 1,-4-2-1,9 15-363,0-10 200,0 0 0,0 0 0,0-1 0,1 1 0,-1-1 0,0 1 0,1-1 0,-1 0 0,0 0 0,1 0 0,0 0 0,-1 0 0,1-1 0,-1 1 0,1-1 0,3 1 0,49 1-284,-48-2 223,10 0-14,-1-1 0,1 0-1,-1-1 1,30-8-1,-37 7 98,0 0 0,0-1-1,0 0 1,-1-1-1,1 0 1,-1 0 0,-1-1-1,1 0 1,12-13 0,-13 11 104,-1 0 0,0 0 0,0 0 0,-1-1 0,0 0 0,0 0 0,-1 0 0,-1-1 0,0 0 0,0 1 0,0-1 0,0-11 0,0-9 571,-1-1 0,-3-51 0,0 74-543,1 0-1,-2-1 0,1 1 1,-1 0-1,0 0 1,-1 0-1,0 0 0,-6-10 1,8 15-85,-1 1 1,1-1 0,-1 0-1,0 1 1,0-1-1,0 1 1,0 0 0,-1 0-1,1 0 1,0 0-1,-1 0 1,0 0 0,1 1-1,-1-1 1,0 1-1,0 0 1,0-1 0,0 1-1,0 1 1,0-1-1,0 0 1,0 1-1,0 0 1,0-1 0,-5 2-1,7-1-61,0 0 0,0 1 0,1-1 0,-1 1 0,0-1 0,0 1 0,0-1 0,0 1 1,1 0-1,-1-1 0,0 1 0,1 0 0,-1 0 0,1-1 0,-1 1 0,0 0 0,1 0 0,0 0 0,-1 0 0,1 0 0,-1 0 0,1 0 0,0 0 0,0 0 0,0 1 0,-4 31 34,3-30-29,1 19 21,0-1 0,1 1 0,1-1 0,1 0 0,1 1 0,0-1 0,14 34 0,-13-42-22,0 0 0,1 0 0,1-1 0,0 0 0,1 0 0,0-1 0,0 0 0,1 0 0,1-1 0,0 0 0,0-1 0,24 16 0,-32-24-9,0 1-1,0-1 1,0 1 0,0-1 0,0 0-1,1 0 1,-1 0 0,1 0-1,-1 0 1,0-1 0,1 1 0,-1-1-1,1 0 1,0 1 0,-1-1 0,1 0-1,-1-1 1,1 1 0,-1 0 0,1-1-1,-1 1 1,1-1 0,-1 0 0,0 0-1,1 0 1,-1 0 0,0 0 0,1-1-1,-1 1 1,0 0 0,0-1 0,0 0-1,-1 1 1,1-1 0,0 0-1,-1 0 1,1 0 0,-1 0 0,1-1-1,-1 1 1,0 0 0,0 0 0,0-1-1,1-2 1,4-15 25,0-1-1,4-30 0,-7 33 15,0 0 0,2 0 0,12-33 0,-17 50-36,0 1-1,0-1 1,0 1 0,1-1-1,-1 1 1,0-1-1,0 1 1,0 0 0,0-1-1,1 1 1,-1-1-1,0 1 1,0 0-1,1-1 1,-1 1 0,0 0-1,0-1 1,1 1-1,-1 0 1,0-1 0,1 1-1,-1 0 1,1 0-1,-1 0 1,0-1 0,1 1-1,-1 0 1,1 0-1,-1 0 1,1 0 0,-1 0-1,0-1 1,1 1-1,-1 0 1,1 0 0,-1 0-1,1 0 1,-1 1-1,1-1 1,-1 0 0,0 0-1,1 0 1,-1 0-1,1 0 1,-1 0-1,1 1 1,-1-1 0,0 0-1,1 0 1,-1 1-1,0-1 1,1 0 0,-1 1-1,0-1 1,1 0-1,-1 1 1,0-1 0,0 0-1,1 1 1,-1-1-1,0 1 1,0-1 0,0 0-1,0 1 1,1-1-1,-1 2 1,16 39-69,-10-26 56,-3-7-504,1 1 0,0-2 0,1 1 0,0-1 0,0 1 0,1-1 0,11 10 1,-15-14 317,1-1 0,0 1 0,0-1 0,0 0 0,1 0 0,-1-1 0,0 1 1,1-1-1,-1 1 0,1-1 0,-1 0 0,1 0 0,0-1 0,-1 1 0,1-1 1,0 1-1,0-1 0,-1-1 0,1 1 0,0 0 0,3-2 0,-5 1 195,0 0 1,0 0-1,-1 0 0,1 0 1,0 0-1,-1 0 0,1-1 0,-1 1 1,0 0-1,1-1 0,-1 0 0,0 1 1,0-1-1,0 0 0,0 1 0,0-1 1,0 0-1,-1 0 0,1 0 1,-1 0-1,1 0 0,-1-3 0,6-47 1471,-6 48-1223,1-42 2184,-1 28-1001,1 43-1278,-2-23-171,1 0 0,1-1 0,-1 1 0,0 0 0,0 0 0,1-1 0,-1 1 0,1 0 0,-1 0 0,1-1 0,0 1 0,0-1 0,0 1 0,-1-1 0,2 1 0,-1-1 0,0 1 0,0-1 0,0 0 0,1 0 0,-1 1 0,0-1 0,1 0 0,-1 0 0,1 0 0,2 1 0,1-1-174,1 1-1,-1-1 1,1 1-1,-1-2 1,1 1-1,-1 0 1,8-1-1,-12-1 182,0 1 1,0 0-1,0-1 0,0 1 0,0-1 1,0 1-1,0-1 0,0 0 0,0 1 0,0-1 1,-1 0-1,1 0 0,0 0 0,0 1 1,-1-1-1,1 0 0,-1 0 0,1 0 0,-1 0 1,1 0-1,-1 0 0,1 0 0,-1 0 1,0 0-1,0 0 0,0 0 0,1-1 0,-1 1 1,0 0-1,0 0 0,-1-1 0,1-48 331,0 35-167,0 13-97,0-1 1,0 0-1,0 0 0,0 0 0,-1 1 0,1-1 1,-1 0-1,0 0 0,0 1 0,1-1 1,-2 1-1,1-1 0,0 1 0,0-1 0,-1 1 1,0 0-1,1-1 0,-1 1 0,0 0 1,0 0-1,0 0 0,0 1 0,0-1 1,-1 0-1,1 1 0,0-1 0,-1 1 0,1 0 1,-1 0-1,0 0 0,1 0 0,-1 0 1,0 1-1,1-1 0,-1 1 0,0 0 0,0 0 1,0 0-1,-2 0 0,3 1-49,0-1 0,0 1 1,0 0-1,1-1 0,-1 1 0,0 0 0,1 0 0,-1 0 1,1 1-1,-1-1 0,1 0 0,-1 0 0,1 1 1,0-1-1,0 1 0,-1-1 0,1 1 0,0 0 0,1-1 1,-1 1-1,0 0 0,0 0 0,1 0 0,-1 0 0,1-1 1,-1 1-1,1 0 0,0 3 0,-2 9 4,0 0-1,1 23 1,1-32-15,1 7 7,1 1-1,-1-1 0,2 0 1,0 0-1,0 0 1,1 0-1,1 0 0,0-1 1,0 0-1,1 0 1,1 0-1,0-1 0,9 11 1,-11-15-47,0 0 1,0 0-1,1 0 1,0-1-1,0 1 1,0-2-1,0 1 1,1-1-1,0 0 1,0 0-1,0 0 1,1-1-1,-1-1 1,1 1-1,-1-1 1,1 0-1,0-1 1,0 0-1,0 0 1,0 0 0,11-2-1,-16 0 60,-1 1 0,1-1-1,-1 0 1,1 0 0,-1-1 0,0 1 0,1 0-1,-1-1 1,0 0 0,0 1 0,0-1 0,0 0 0,0 0-1,0 0 1,-1 0 0,1 0 0,-1-1 0,1 1-1,-1 0 1,0-1 0,0 1 0,0-1 0,0 1-1,0-1 1,-1 0 0,1 1 0,-1-4 0,3-11 152,-1 0 1,-1 1 0,-1-21 0,0 24-125,0-21-11,-1 34-52,1 0-1,0 0 0,0-1 1,0 1-1,0 0 1,-1 0-1,1 0 0,0 0 1,0 0-1,0 0 1,-1 0-1,1 0 0,0 0 1,0-1-1,-1 1 1,1 0-1,0 0 0,0 0 1,0 0-1,-1 1 1,1-1-1,0 0 0,0 0 1,-1 0-1,1 0 1,0 0-1,0 0 0,0 0 1,-1 0-1,1 0 1,0 0-1,0 1 0,0-1 1,-1 0-1,1 0 1,0 0-1,0 0 0,0 0 1,0 1-1,0-1 1,0 0-1,-1 0 0,1 0 1,0 1-1,-9 8-480,8-7 388,1-1 1,0 1-1,-1 0 0,1-1 0,0 1 1,0-1-1,0 1 0,0 0 0,0-1 1,1 1-1,-1 0 0,0-1 0,1 1 1,-1-1-1,1 1 0,-1-1 0,1 1 1,0-1-1,1 2 0,-1-2 97,0 0 0,0 0 0,-1-1 0,1 1 0,0-1 0,0 1 0,0-1 0,0 1 0,0-1 0,1 0 0,-1 1 0,0-1 0,0 0 0,0 0 0,0 0-1,0 0 1,0 0 0,0 0 0,0 0 0,1 0 0,-1 0 0,0 0 0,0-1 0,0 1 0,0 0 0,0-1 0,0 1 0,0-1 0,0 1 0,1-2 0,0 1 35,-1 0-1,1-1 1,-1 0 0,1 1 0,-1-1 0,1 0 0,-1 0 0,0 0-1,0 0 1,0 0 0,0 0 0,0 0 0,0 0 0,-1 0 0,1 0-1,-1 0 1,1-1 0,-1 1 0,0 0 0,0-3 0,-1-48 1243,0 49-1109,0 0 0,0-1 0,0 1 0,-1 0 0,1 0-1,-1 0 1,0 0 0,0 0 0,-1 0 0,1 0 0,-1 1-1,0-1 1,0 1 0,0 0 0,0 0 0,-1 0 0,1 0-1,-1 1 1,0-1 0,1 1 0,-1 0 0,0 0 0,-1 0-1,1 1 1,0 0 0,0-1 0,-1 1 0,1 1 0,0-1-1,-6 0 1,8 1-122,1 1 0,0-1 1,0 0-1,-1 1 0,1-1 0,0 1 0,0-1 0,0 1 0,0-1 0,0 1 0,-1 0 0,1-1 1,0 1-1,1 0 0,-1 0 0,0 0 0,0 0 0,0 0 0,0 0 0,1 0 0,-1 0 1,0 0-1,1 0 0,-1 0 0,1 1 0,-1-1 0,1 0 0,0 0 0,0 1 0,-1-1 0,1 2 0,-3 48 377,4-41-207,-1 1-140,1 0-1,0 0 0,1-1 1,1 1-1,-1-1 0,2 1 1,-1-1-1,1 0 0,1 0 0,0-1 1,0 0-1,1 1 0,0-2 1,1 1-1,0-1 0,0 0 1,1 0-1,0-1 0,0 0 1,1 0-1,0-1 0,0 0 1,0-1-1,1 0 0,-1 0 1,1-1-1,0-1 0,1 1 1,-1-1-1,1-1 0,-1 0 1,17 0-1,-19-1-40,0-1 1,0 0 0,0-1-1,0 0 1,0 0-1,0-1 1,0 0 0,0 0-1,-1-1 1,14-6-1,-12 3-4,-1 1 0,0-1 0,-1 0 0,1-1 0,-1 0 0,-1 0 0,1-1-1,8-13 1,-1-1-6,-2-1 0,0 0 0,-1-1 0,-2 0 0,0-1 0,-2 1 0,-1-2 0,5-38 0,-2-25 40,-2-98-1,-7 137-7,1 5 7,-1 29 236,0 14 37,0 7 163,-1 64-525,4 166 105,1-171 35,20 107 0,-21-157-30,1 1 1,0 0-1,11 23 0,-14-36-199,0 1-1,0 0 0,1-1 0,-1 1 1,1 0-1,0-1 0,0 0 0,0 1 1,0-1-1,0 0 0,0 0 0,1 0 1,-1-1-1,0 1 0,1 0 0,0-1 1,-1 0-1,1 1 0,0-1 0,0 0 1,0 0-1,0-1 0,0 1 0,5 0 1,-7-1-97,0 0 0,0-1 0,0 1 1,0 0-1,0 0 0,0-1 0,0 1 1,0-1-1,0 1 0,0-1 0,0 1 1,0-1-1,-1 1 0,1-1 0,0 0 1,0 0-1,0 1 0,-1-1 0,1 0 1,-1 0-1,1 0 0,0 0 0,-1 0 1,1 0-1,-1 0 0,0 0 1,1 0-1,-1 0 0,0 0 0,0 0 1,1 0-1,-1 0 0,0-1 0,0 0-176,7-32-8057</inkml:trace>
  <inkml:trace contextRef="#ctx0" brushRef="#br0" timeOffset="4613.81">5051 340 6851,'0'0'15431,"8"-14"-14903,32 18-223,11 4-161,4-1-112,9-2-64,12 0-1217,4-3-1552,13-2-4803</inkml:trace>
  <inkml:trace contextRef="#ctx0" brushRef="#br0" timeOffset="4833.34">6079 389 15911,'0'0'11590,"-73"23"-11094,80-23-1649,12 0-2881,1-13-7315</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7:14.271"/>
    </inkml:context>
    <inkml:brush xml:id="br0">
      <inkml:brushProperty name="width" value="0.05" units="cm"/>
      <inkml:brushProperty name="height" value="0.05" units="cm"/>
      <inkml:brushProperty name="color" value="#E71224"/>
    </inkml:brush>
  </inkml:definitions>
  <inkml:trace contextRef="#ctx0" brushRef="#br0">0 696 8708,'0'0'7153,"2"0"-7129,-1 0 0,0 0 1,1 0-1,-1 1 1,0-1-1,1 0 1,-1 0-1,0 1 0,1-1 1,-1 1-1,0-1 1,2 2-1,-2 1-2,1 0-1,-1 1 1,1-1-1,-1 0 0,1 0 1,0 0-1,0 0 1,1-1-1,-1 1 1,1 0-1,-1-1 1,1 0-1,0 0 1,0 1-1,0-2 1,5 4-1,-2-3 4,1 0-1,-1 0 0,1 0 1,0-1-1,-1 0 1,1 0-1,12-1 0,-16 0-23,-1 0-1,1 0 0,0-1 0,-1 1 1,1-1-1,-1 1 0,1-1 0,-1 0 1,1 0-1,-1 0 0,0 0 1,0-1-1,1 1 0,-1-1 0,0 1 1,0-1-1,2-2 0,-1 0-4,0 0-1,0 0 1,0 0-1,0-1 1,-1 1 0,0-1-1,0 0 1,2-5-1,0-7 10,0 1-1,-2 0 0,1-1 1,-1-22-1,-2 17 61,0-52-45,-1 70-8,1-1 0,-1 1 0,0 0 0,0-1-1,0 1 1,0 0 0,-1-1 0,0 1 0,0 0 0,0 0-1,0 1 1,-1-1 0,-3-4 0,1 8-123,2 10 22,2 13 18,1-22 75,1 9-7,0-1 1,1 1-1,0-1 1,0 0-1,1 1 0,0-1 1,1 0-1,0-1 1,0 1-1,1-1 0,0 0 1,0 0-1,1 0 1,0-1-1,8 8 0,-6-6-1,2 0 0,-1-1-1,1 0 1,1-1 0,-1 0-1,1 0 1,0-1 0,1 0 0,0-1-1,-1-1 1,14 4 0,-23-7 12,-1-1 1,0 1 0,0-1-1,0 0 1,1 0 0,-1 1-1,0-1 1,1 0 0,-1 0-1,0 0 1,0 0 0,1 0-1,-1-1 1,0 1 0,0 0 0,1-1-1,-1 1 1,0-1 0,0 1-1,0-1 1,0 1 0,0-1-1,1 0 1,-1 1 0,0-1-1,-1 0 1,1 0 0,0 0-1,1-1 1,0-1 80,-1-1-1,0 1 0,0-1 1,0 0-1,-1 1 1,1-1-1,-1 0 1,0-6-1,-1-30 986,0 30-772,1 1-1,-1-1 0,2 1 0,-1-1 1,1 1-1,1-1 0,3-11 0,-5 20-301,0 1 0,0 0-1,1-1 1,-1 1 0,1 0-1,-1 0 1,0-1 0,1 1-1,-1 0 1,1 0-1,-1-1 1,0 1 0,1 0-1,-1 0 1,1 0 0,-1 0-1,1 0 1,-1 0 0,1 0-1,-1 0 1,1 0 0,-1 0-1,0 0 1,1 0-1,-1 0 1,1 0 0,-1 0-1,1 0 1,-1 0 0,1 0-1,-1 1 1,0-1 0,1 0-1,-1 0 1,1 1 0,-1-1-1,0 0 1,1 1-1,-1-1 1,0 0 0,1 1-1,-1-1 1,0 0 0,1 1-1,14 14-143,-2 4-152,0 1-1,13 27 0,11 19-542,-36-66 808,-1 1 0,0-1 0,1 1 0,-1-1 0,0 1 0,1-1 0,-1 0 0,1 1 0,-1-1 0,1 0 0,-1 1 0,1-1 0,-1 0 0,1 0 0,-1 1 0,1-1 0,-1 0 0,1 0 0,0 0 0,-1 0 0,1 0 0,-1 0 0,1 0 0,0 0 0,-1 0 0,1 0 0,-1 0 0,1 0 0,-1 0 0,1 0 0,0 0 0,-1-1 0,1 1 0,-1 0 0,1 0 0,-1-1 0,1 1 0,-1 0 0,1-1 0,-1 1 0,0-1 0,1 1 0,-1 0 0,1-1 0,0 0 0,17-25 400,-16 24-443,23-42 226,25-35 1012,-42 72-422,-8 18-729,-1 0-104,1 4 2,0 0 0,1 1 0,0-1 0,1 0-1,7 25 1,-8-37-30,1 1 0,-1-1 0,1 1 0,0-1-1,0 0 1,0 0 0,0 0 0,0 0 0,1 0-1,-1 0 1,1-1 0,0 1 0,0-1 0,0 0-1,0 0 1,0 0 0,1 0 0,-1 0 0,0-1-1,1 1 1,-1-1 0,1 0 0,0 0 0,-1-1-1,1 1 1,0-1 0,0 1 0,6-2 0,-7 1 105,0 0 0,-1 0 0,1-1 0,-1 1 0,1-1 0,-1 1 0,1-1 0,-1 0 0,0 0 0,1 0 0,-1-1 0,0 1 0,0 0 0,0-1 0,0 1 0,0-1 0,3-3 0,-1 0 17,0 0 1,-1 0-1,0 0 0,0 0 0,-1 0 1,1-1-1,2-8 0,0-5 160,-1 0 0,-1-1 0,2-35 1,-4 32 92,0-1 1,-2 0 0,-1 1 0,0-1-1,-2 0 1,-1 1 0,-1 0-1,0 0 1,-2 1 0,-1 0 0,0 0-1,-17-26 1,21 38 40,-5-3 511,6 34-680,4 3-96,2-1 1,1 0 0,0 1 0,2-1 0,0-1-1,14 35 1,74 171 124,-51-133-3040,-41-91-388</inkml:trace>
  <inkml:trace contextRef="#ctx0" brushRef="#br0" timeOffset="967.93">827 473 2001,'0'0'6299,"16"8"-6110,-2 0-162,6 3-20,1-1 1,0-1-1,41 13 0,-57-21-48,-1 0-1,1 0 1,-1 0 0,1 0-1,0-1 1,-1 0-1,1 0 1,0 0-1,-1-1 1,8-1-1,-10 1 161,0 0-1,-1 0 0,1 0 0,-1 0 0,1 0 0,-1 0 0,1-1 0,-1 1 0,0 0 1,0-1-1,0 1 0,0-1 0,0 0 0,0 1 0,0-1 0,0 0 0,0 1 0,-1-1 1,1 0-1,-1 0 0,1 0 0,-1 0 0,0 1 0,0-1 0,0 0 0,0 0 0,0 0 0,0-2 1,0-1 365,-2-30 2990,2 35-3453,0-1-1,0 1 1,0-1 0,0 1 0,0-1 0,0 1-1,0 0 1,0-1 0,0 1 0,0-1 0,-1 1-1,1-1 1,0 1 0,0 0 0,-1-1 0,1 1-1,0 0 1,0-1 0,-1 1 0,1 0 0,0-1-1,-1 1 1,1 0 0,-1 0 0,1-1 0,0 1-1,-1 0 1,1 0 0,-1 0 0,1-1 0,0 1-1,-1 0 1,1 0 0,-1 0 0,1 0 0,-1 0-1,1 0 1,-1 0 0,1 0 0,-1 0 0,1 0-1,0 0 1,-1 0 0,1 1 0,-1-1 0,1 0-1,-1 0 1,1 0 0,0 0 0,-1 1 0,1-1-1,0 0 1,-1 1 0,1-1 0,0 0 0,-1 0-1,1 1 1,0-1 0,-1 1 0,1-1 0,0 1-1,-2 1-27,1 0-1,-1 1 0,1-1 0,0 1 0,0-1 0,0 0 0,0 1 1,0 0-1,1-1 0,-1 1 0,1-1 0,0 1 0,0 4 1,1 36-121,0-40 58,0-1-1,0 0 1,0 1-1,0-1 1,0 0 0,1 0-1,-1 0 1,1 0-1,-1 0 1,1 0 0,0 0-1,0 0 1,-1-1-1,1 1 1,1-1 0,-1 1-1,0-1 1,0 0-1,0 0 1,1 0 0,-1 0-1,0 0 1,1 0 0,-1-1-1,4 1 1,-3 0-63,-1-1 0,1 1 1,0-1-1,0 1 0,-1-1 1,1 0-1,0 0 0,0-1 0,-1 1 1,1 0-1,0-1 0,-1 0 1,1 1-1,0-1 0,-1 0 1,1 0-1,-1-1 0,1 1 0,-1-1 1,0 1-1,0-1 0,5-3 1,-4-1 84,0 1 0,0-1 1,0 0-1,0 0 1,-1 0-1,0 0 0,-1 0 1,1-1-1,-1 1 0,0-8 1,0-66 1633,-1 72-1162,0 6-346,-1 0 0,1 0 0,0 1 0,-1-1 0,1 0 0,-1 1-1,1-1 1,-1 1 0,0-1 0,1 1 0,-1-1 0,0 1 0,0-1 0,0 1 0,-1 0 0,1 0 0,0-1 0,0 1 0,-1 0 0,1 0 0,0 0 0,-1 0 0,1 0 0,-1 1 0,1-1 0,-1 0 0,0 1 0,1-1 0,-1 1 0,0 0 0,1-1 0,-1 1 0,0 0 0,1 0 0,-1 0 0,-2 0 0,1 0-49,0 1 1,0-1 0,0 0 0,0 1 0,0-1-1,0 1 1,0 0 0,0 0 0,0 0 0,1 1 0,-1-1-1,0 0 1,1 1 0,-1 0 0,1 0 0,-1 0-1,1 0 1,0 0 0,0 0 0,-2 3 0,0 5-7,0-1 1,0 1 0,1-1 0,1 1 0,0 0 0,0 0-1,1 0 1,0 0 0,1 0 0,0 0 0,0 1-1,1-1 1,1 0 0,0 0 0,0 0 0,1-1-1,0 1 1,0-1 0,1 1 0,1-1 0,0 0 0,0 0-1,0-1 1,1 0 0,0 0 0,8 8 0,-6-10-14,0 1-1,0-1 1,1-1 0,-1 1 0,1-2 0,0 1 0,0-1 0,1-1 0,-1 1 0,1-2 0,0 1 0,0-1 0,0-1 0,0 0 0,0 0-1,0-1 1,13-1 0,-20 1 5,1-1-1,-1 1 1,0-1-1,0 0 0,0 0 1,0 0-1,1 0 0,-2 0 1,1-1-1,0 0 1,0 1-1,0-1 0,-1 0 1,1 0-1,4-5 1,-3 2 10,0 0 0,0-1 0,0 0 0,-1 0 0,0 0 0,0 0 0,3-8 0,-1-5 237,0 1 0,-1-1-1,-1 0 1,2-29 0,-4 30 43,0-37 472,-1 51-650,-1 0 1,1 0 0,-1 0-1,0 0 1,0 0 0,0 1-1,0-1 1,-1 0 0,1 1 0,-5-7-1,6 10-127,-1-1 0,1 1-1,0 0 1,0 0 0,-1 0-1,1 0 1,0-1 0,0 1-1,-1 0 1,1 0 0,0 0-1,-1 0 1,1 0 0,0 0-1,-1 0 1,1 0 0,0 0-1,-1 0 1,1 0 0,0 0-1,-1 0 1,1 0 0,0 0-1,-1 0 1,1 0 0,0 0-1,0 0 1,-1 1 0,1-1-1,0 0 1,-1 0 0,1 0-1,0 1 1,0-1 0,-1 0-1,1 0 1,0 0 0,0 1-1,0-1 1,-1 0 0,1 1-1,0-1 1,0 0 0,0 0-1,0 1 1,0-1 0,0 0-1,-1 1 1,1-1 0,0 0-1,0 1 1,0-1 0,0 0-1,0 1 1,0-1 0,1 1-1,-7 19-73,5-12 75,1 0-1,0 1 1,0-1 0,0 0 0,1 0 0,1 0-1,-1 0 1,1 0 0,1 0 0,-1 0-1,1-1 1,1 1 0,6 11 0,-7-14-81,1 0 1,0 0-1,0 0 1,0-1-1,1 1 1,-1-1-1,1 0 1,0 0-1,0-1 1,1 0-1,-1 1 1,1-2-1,-1 1 1,1-1-1,0 0 1,0 0 0,0 0-1,10 1 1,-13-3 24,0 1 1,0-1 0,0 0-1,0 0 1,0 0 0,0 0-1,0 0 1,0 0 0,0-1 0,0 0-1,0 1 1,0-1 0,-1 0-1,1-1 1,0 1 0,0 0-1,2-3 1,-2 1 67,-1 1 1,1-1-1,-1 0 0,0-1 0,0 1 0,0 0 1,0-1-1,-1 1 0,0-1 0,1 1 1,-1-1-1,0 0 0,0-4 0,3-21 765,-2 1-1,-1-35 0,-1 54 10,-2 69-974,1-32 172,0 0 1,2 1-1,6 40 0,-6-63-238,1 0 0,0 0 0,0 0-1,0 0 1,0-1 0,1 1-1,0-1 1,1 0 0,-1 0-1,6 7 1,-6-9-353,0-1 1,0 1-1,0 0 1,1-1-1,-1 0 1,1 0-1,-1 0 1,1 0-1,0 0 1,5 1-1,22 3-7144</inkml:trace>
  <inkml:trace contextRef="#ctx0" brushRef="#br0" timeOffset="1375.31">1851 476 5859,'0'0'12064,"-13"-5"-11242,-40-13-206,52 18-597,0 0 1,0 0-1,1 0 1,-1 0-1,0 0 1,0 0 0,0 0-1,0 0 1,0 0-1,0 0 1,0 1-1,0-1 1,0 0-1,0 1 1,0-1-1,1 1 1,-1-1-1,0 1 1,0-1-1,0 1 1,1-1-1,-1 1 1,0 0-1,1-1 1,-1 1-1,1 0 1,-1 0-1,1 0 1,-1-1-1,1 1 1,-1 0 0,1 0-1,-1 1 1,-5 29 257,6-27-242,-1 7-2,0-1 0,1 1 0,0 0 0,1 0 0,0-1-1,0 1 1,1-1 0,1 1 0,6 17 0,-7-24-73,0-1 0,0 1 0,0-1 0,1 1 0,-1-1 0,1 0 0,0 1 0,0-2 0,0 1-1,0 0 1,0 0 0,1-1 0,-1 0 0,1 0 0,0 0 0,-1 0 0,1 0 0,0-1 0,0 0 0,0 0 0,0 0 0,1 0 0,-1 0 0,0-1 0,0 0 0,0 0 0,7-1 0,-9 1 34,1-1 0,-1 0 1,0 0-1,0 0 0,0 0 0,1-1 0,-1 1 1,0 0-1,-1-1 0,1 0 0,0 1 0,0-1 1,-1 0-1,1 0 0,-1 0 0,1 0 0,-1 0 1,0 0-1,0 0 0,0-1 0,0 1 0,0-3 1,17-53 122,-15 39 171,-1 0 1,-1-36-1,-1 39 304,0 15-315,0 16-384,-2 13 122,1 64-940,1-83 216,1 1 0,1-1 0,0 1 0,0-1 1,1 0-1,0 0 0,6 14 0,11 8-4326</inkml:trace>
  <inkml:trace contextRef="#ctx0" brushRef="#br0" timeOffset="1844.75">2244 550 6403,'0'0'8150,"-4"-15"-5522,-14-48-688,18 60-1781,-1 1 0,0 0-1,0 0 1,0 0 0,0 0 0,0 0 0,0 0 0,0 0 0,0 0 0,-1 0 0,1 1 0,-1-1-1,1 0 1,-1 1 0,-2-2 0,3 2-127,0 1 0,0-1 0,-1 1 0,1 0 0,0 0 0,0-1 0,0 1 0,0 0 0,0 0 0,0 0 0,0 0 0,0 0 0,0 0 0,-1 1 0,1-1 0,0 0 0,0 1 0,0-1 0,0 0 0,0 1 0,-1 0 0,-1 1-31,0 0-1,1 0 1,-1 0-1,1 0 1,-1 1 0,1-1-1,0 1 1,0 0-1,0-1 1,0 1-1,0 0 1,1 0-1,0 0 1,-2 4 0,0 6 18,1 0 0,1 1 0,0-1 0,1 1 0,0-1 0,1 1 0,1-1 0,0 1 0,5 18-1,-5-25-63,0 0-1,1 0 1,-1 0-1,1 0 0,1 0 1,-1-1-1,1 0 0,0 0 1,1 0-1,-1 0 0,1 0 1,0-1-1,1 0 0,-1 0 1,1 0-1,0-1 0,0 0 1,12 6-1,-14-9-1,-1 1-1,1-1 1,-1 0 0,1 0 0,0 0-1,-1-1 1,1 1 0,0-1 0,0 0-1,-1 0 1,1 0 0,0 0-1,0-1 1,-1 0 0,1 0 0,0 0-1,5-2 1,-4 0 33,-1 1 0,0-1-1,0 0 1,0-1 0,0 1 0,-1 0 0,1-1-1,-1 0 1,0 0 0,0 0 0,4-8-1,2-7 42,-1 0 1,-1-1-1,-1 0 0,-1 0 0,4-24 0,8-77 113,-16 109-44,0 0 0,-1 0 1,-1 0-1,0 0 0,-1 0 0,0 0 0,-6-21 1,5 28-7,0 0 0,0 1 0,0-1 0,0 1 0,-1 0 0,-5-5 0,8 8-65,0 0-1,0 0 1,-1 0-1,1 0 0,0 0 1,-1 1-1,1-1 1,-1 0-1,1 1 0,0-1 1,-1 1-1,-1-1 1,2 1-23,1 0 1,-1 0-1,0 0 1,1 0 0,-1 0-1,0 1 1,1-1 0,-1 0-1,0 0 1,1 1 0,-1-1-1,1 0 1,-1 1 0,1-1-1,-1 0 1,1 1-1,-1-1 1,1 1 0,-1-1-1,1 1 1,-1-1 0,1 1-1,0-1 1,-1 1 0,1 0-1,0-1 1,0 1-1,-1-1 1,1 2 0,-2 6-4,0-1 0,1 1 0,0-1 0,0 1 0,0 0 0,1 0 0,2 14 0,0-3 15,1 0 0,7 22 0,-3-18-37,58 175-418,-64-196 320,16 30-1822,-17-31 1602,1 0 1,0 0-1,0 0 0,0 0 0,0 0 0,0 0 1,1 0-1,-1 0 0,0-1 0,0 1 0,1 0 1,-1-1-1,2 1 0,6 0-4381</inkml:trace>
  <inkml:trace contextRef="#ctx0" brushRef="#br0" timeOffset="2046.66">2335 421 8788,'0'0'11877,"126"-14"-11764,-70 14-33,1 5-80,-4-3-96,-9-2-2498,-20 0-2064</inkml:trace>
  <inkml:trace contextRef="#ctx0" brushRef="#br0" timeOffset="2246.73">81 85 9845,'0'0'10036,"-49"-56"-13958,84 28-11013</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7:11.812"/>
    </inkml:context>
    <inkml:brush xml:id="br0">
      <inkml:brushProperty name="width" value="0.05" units="cm"/>
      <inkml:brushProperty name="height" value="0.05" units="cm"/>
      <inkml:brushProperty name="color" value="#E71224"/>
    </inkml:brush>
  </inkml:definitions>
  <inkml:trace contextRef="#ctx0" brushRef="#br0">0 172 4194,'0'0'12200,"0"-4"-11776,1 207-482,-1-194 37,1 0 1,1 0 0,0 0 0,0 0-1,0-1 1,1 1 0,5 11-1,-7-18-17,0 0 0,0-1 0,0 1 0,0 0-1,0 0 1,0 0 0,1-1 0,-1 1 0,1 0-1,-1-1 1,1 0 0,-1 1 0,1-1-1,0 0 1,0 0 0,0 0 0,0 0 0,-1 0-1,1 0 1,0 0 0,0-1 0,1 1 0,-1-1-1,0 1 1,0-1 0,0 0 0,0 0 0,0 0-1,0 0 1,1 0 0,-1 0 0,0-1 0,0 1-1,0-1 1,0 0 0,0 1 0,2-2 0,0-1 17,0 0 0,0 0 1,0-1-1,0 1 1,-1-1-1,1 0 0,-1 0 1,0 0-1,0-1 0,-1 1 1,1-1-1,-1 1 1,2-6-1,2-4 72,-1-1 1,0 1-1,3-19 1,-4 9 252,-5 35 313,-5 43 351,6-52-984,0-1 1,0 1-1,0 0 0,0 0 1,1 0-1,-1 0 1,0 0-1,1-1 0,0 1 1,-1 0-1,1 0 0,0-1 1,0 1-1,0 0 1,0-1-1,0 1 0,0-1 1,0 1-1,0-1 1,1 0-1,-1 0 0,1 1 1,-1-1-1,3 1 1,0 0-50,1 0 1,-1-1 0,1 0 0,-1 0-1,1 0 1,-1 0 0,1-1 0,0 0 0,4 0-1,-3 1-56,0-1 0,0-1 0,0 1 0,0-1-1,0 0 1,-1 0 0,1 0 0,7-4 0,-11 4 112,1-1 0,0 0-1,0 0 1,-1 0 0,1-1 0,-1 1 0,0-1 0,1 1 0,-1-1 0,0 0 0,-1 1 0,1-1 0,0 0 0,-1 0 0,2-5 0,1-6 110,-1 0 0,0 0 0,0 0 0,-2 0-1,0 0 1,0-1 0,-3-18 0,2-1 1528,-1 34-1613,1-1 0,0 1 0,0 0 1,-1-1-1,1 1 0,0-1 0,-1 1 0,1 0 1,0-1-1,-1 1 0,1 0 0,0 0 0,-1-1 1,1 1-1,-1 0 0,1 0 0,0 0 0,-1-1 1,1 1-1,-1 0 0,1 0 0,-1 0 0,1 0 1,-1 0-1,1 0 0,-1 0 0,1 0 0,-1 0 0,1 0 1,0 0-1,-1 0 0,1 1 0,-1-1 0,1 0 1,-1 0-1,1 0 0,0 0 0,-1 1 0,0-1 1,-19 10-204,17-7 177,0 1 0,1 0-1,-1 0 1,1 0 0,0 0-1,0 0 1,0 1-1,1-1 1,0 1 0,0-1-1,0 1 1,0-1 0,0 1-1,1 0 1,0-1-1,0 1 1,1 6 0,-1-10-3,0 0 1,0 0 0,0 0 0,1 0 0,-1 0 0,0 0-1,1 0 1,-1 0 0,0 0 0,1 0 0,-1 0 0,1 0-1,-1 0 1,1 0 0,0 0 0,-1-1 0,1 1 0,0 0-1,0 0 1,0-1 0,-1 1 0,1-1 0,1 2 0,1-1-43,1 1 1,-1-1 0,0 0 0,1 0 0,-1 0-1,0-1 1,5 1 0,7 0-139,-1-1 0,22-2 0,-30 2 188,-1-1 0,0 0-1,0 0 1,0-1 0,0 0 0,0 1 0,0-1-1,0-1 1,-1 1 0,1-1 0,-1 0 0,1 0-1,-1 0 1,5-6 0,-4 3 4,0 0 0,0-1 1,0 0-1,-1 1 0,0-2 0,0 1 0,-1 0 1,4-12-1,-1-6 224,-1 1 1,-1-1-1,-1 0 1,0-48 0,-3 70-10,0-1 0,0 1 0,0 0 0,0 0 0,0-1 0,-1 1 0,1 0 1,-1 0-1,0 0 0,0-1 0,-1 1 0,1 0 0,0 0 0,-4-5 1,4 8-205,1 0 0,0 0 0,0 0 1,0 0-1,0 0 0,0 0 1,0-1-1,0 1 0,-1 0 0,1 0 1,0 0-1,0 0 0,0 0 0,0 0 1,0 0-1,-1 0 0,1 0 1,0 0-1,0 0 0,0 0 0,0 0 1,-1 0-1,1 0 0,0 0 0,0 0 1,0 0-1,0 1 0,0-1 1,0 0-1,-1 0 0,1 0 0,0 0 1,0 0-1,0 0 0,0 0 0,0 0 1,0 0-1,0 1 0,-1-1 0,1 0 1,0 0-1,0 0 0,0 0 1,0 0-1,0 0 0,0 1 0,-5 10 62,0 12-109,2 18 65,1-1-1,1 1 1,3 0-1,1-1 1,2 0 0,2 0-1,2 0 1,14 42-1,-11-60 2,-12-22-25,0 0 0,1 0 0,-1 0 0,0 0 0,0 0 0,1 0 0,-1 0 1,0 0-1,0 0 0,1 0 0,-1 0 0,0 0 0,0 0 0,1 0 0,-1 0 0,0 0 0,0 0 1,1 0-1,-1-1 0,0 1 0,0 0 0,0 0 0,1 0 0,-1 0 0,0-1 0,0 1 1,0 0-1,1 0 0,-1 0 0,0-1 0,0 1 0,0 0 0,0 0 0,0-1 0,0 1 0,0 0 1,1 0-1,-1-1 0,0 1 0,0 0 0,0-1 0,8-45 272,-7 33-339,4-44 143,-5 43-80,0 1 0,2-1 0,-1 1 0,2-1 0,0 1 0,8-25 0,-10 37-15,-1 1 0,0-1 0,0 0-1,0 1 1,1-1 0,-1 0 0,0 1 0,1-1 0,-1 1 0,1-1 0,-1 0-1,1 1 1,-1-1 0,1 1 0,-1-1 0,1 1 0,-1 0 0,1-1 0,0 1-1,-1-1 1,1 1 0,0 0 0,-1 0 0,1-1 0,0 1 0,-1 0 0,1 0-1,1 0 1,-1 0-2,-1 1 0,1-1 1,0 1-1,0-1 0,0 1 0,0 0 0,-1-1 0,1 1 0,0 0 0,-1 0 0,1 0 0,0-1 0,-1 1 0,1 0 0,-1 0 1,1 2-1,13 41-124,-11 12-51,-1-6-1485,-1-45 1034,-1-1-1,1 1 1,0-1-1,0 1 1,1-1-1,0 1 1,3 6-1,7 1-3459,4-6-1294</inkml:trace>
  <inkml:trace contextRef="#ctx0" brushRef="#br0" timeOffset="360.39">862 319 6547,'0'0'12355,"-5"-12"-11688,-19-40-342,24 51-322,-1 0 0,1 1-1,-1-1 1,1 0 0,-1 0-1,1 1 1,-1-1 0,1 0 0,-1 1-1,1-1 1,-1 1 0,0-1-1,1 1 1,-1-1 0,0 1-1,0-1 1,1 1 0,-1-1-1,0 1 1,0 0 0,0 0-1,0-1 1,1 1 0,-1 0-1,0 0 1,0 0 0,0 0-1,0 0 1,0 0 0,0 0-1,1 0 1,-1 1 0,0-1-1,0 0 1,0 0 0,0 1-1,1-1 1,-1 0 0,0 1-1,-1 0 1,-18 20-65,15-14 56,1 0 0,0 1 0,0 0-1,0 0 1,1 0 0,1 0-1,-1 0 1,1 1 0,1-1 0,-1 12-1,1-16-2,1 1 0,0-1 0,0 1 0,0 0 0,0-1 0,1 1 0,0-1 0,0 1 0,0-1 0,0 0 0,1 1 0,0-1 0,0 0 0,0 0 0,0 0 0,1 0 0,0 0 0,-1-1 0,1 1 0,6 4 0,-4-4-3,0-1 0,0 1-1,1-1 1,-1-1 0,1 1 0,-1-1 0,1 0 0,0 0 0,0-1 0,0 1 0,0-2 0,0 1 0,0 0 0,0-1 0,0 0-1,0-1 1,0 1 0,7-3 0,-11 3 28,-1-1-1,1-1 1,-1 1-1,1 0 1,-1 0-1,0 0 1,1-1-1,-1 1 1,0-1-1,0 1 1,0-1-1,0 1 1,0-1-1,0 0 1,-1 0-1,1 1 1,-1-1-1,1 0 1,-1 0-1,1-3 1,2-42 77,-3 39-56,0-5 54,-1 1 0,0-1-1,0 0 1,-1 1 0,-1-1 0,-7-22-1,8 31-251,0 0-1,0 0 0,0 1 1,0-1-1,-1 1 0,1-1 1,-1 1-1,0 0 0,0 0 1,-4-3-1,4 3-478,-1 1 1,1 0 0,0 1-1,-1-1 1,1 1-1,-1-1 1,0 1 0,1 0-1,-1 1 1,0-1-1,0 0 1,0 1 0,-4 0-1</inkml:trace>
  <inkml:trace contextRef="#ctx0" brushRef="#br0" timeOffset="638.91">1568 101 3586,'0'0'17688,"-5"42"-17688,6-5 352,9 5-32,2 5-112,0 0-192,0 0 80,-2-7-80,1-6-16,-1-9-192,-3-8-1297,0-9-1744</inkml:trace>
  <inkml:trace contextRef="#ctx0" brushRef="#br0" timeOffset="1150.01">1403 205 944,'0'0'13505,"18"6"-12728,5 1-629,101 30 205,-89-29-560,0-2-1,0-1 1,0-2-1,59-1 0,-91-3 214,0 1 0,0-1 0,0 0 0,0 1-1,-1-1 1,1 0 0,0-1 0,-1 1-1,1 0 1,-1-1 0,0 1 0,1-1 0,-1 0-1,0 0 1,0 0 0,0 0 0,0 0-1,0-1 1,0 1 0,-1 0 0,1-1 0,-1 1-1,0-1 1,0 0 0,1-2 0,0-1 450,0 1 0,-1-1 1,1 0-1,-2 1 0,1-1 1,0 0-1,-1 1 1,0-1-1,-1 0 0,1 0 1,-3-9-1,3 14-410,0 1 0,-1-1 0,1 0 0,-1 1 0,1-1 0,0 0 0,-1 1 0,1-1 0,-1 1 0,1-1 0,-1 1 0,1-1 0,-1 1 0,0 0 0,1-1 0,-1 1 0,0-1 0,1 1 0,-1 0 0,0 0-1,1-1 1,-1 1 0,0 0 0,1 0 0,-1 0 0,0 0 0,0 0 0,1 0 0,-1 0 0,0 0 0,1 0 0,-1 0 0,0 0 0,0 1 0,0-1 0,-1 0-47,1 1 1,-1-1-1,1 1 0,-1-1 0,1 1 1,-1 0-1,1 0 0,-1-1 1,1 1-1,0 0 0,-1 0 0,1 1 1,0-1-1,0 0 0,-2 2 0,0 5 2,-1-1 0,2 1 0,-1 0 0,1 1 0,0-1 0,1 0 0,0 0 0,0 1 0,0-1 0,2 1 0,1 15 0,-1-14 3,1 0 0,0 0 0,0 0 0,1 0 1,1 0-1,-1-1 0,2 1 0,-1-1 1,9 12-1,-9-15-5,1 0 0,0 0 0,0 0 1,0-1-1,1 0 0,0 0 0,0 0 1,0-1-1,0 0 0,1 0 0,0 0 0,0-1 1,0 0-1,0-1 0,0 0 0,0 0 1,1 0-1,-1-1 0,1 0 0,-1 0 0,1-1 1,0 0-1,12-1 0,-18 0 4,0 1 1,0-1-1,0 0 1,0 0-1,0 0 0,-1 0 1,1 0-1,0 0 1,0 0-1,-1-1 0,1 1 1,-1-1-1,1 1 1,-1-1-1,1 0 0,-1 1 1,0-1-1,0 0 0,0 0 1,0 0-1,0 0 1,0 0-1,-1 0 0,1 0 1,-1 0-1,1 0 1,-1-2-1,2-9 25,0 0 0,-2 0 0,0-18 0,0 16 19,0 7-41,-1 0 1,0 0 0,0 0 0,0 0 0,-1 0 0,0 1 0,-1-1 0,0 0 0,0 1 0,0 0-1,-1 0 1,-8-12 0,8 14-42,1 1 0,-1 0 1,0 0-1,0 0 0,-1 0 0,1 1 0,-1 0 0,0 0 0,0 0 0,0 0 0,0 1 0,0 0 0,-1 0 1,1 0-1,-1 1 0,1-1 0,-1 2 0,-10-2 0,-29 2-5223,33 3-881</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8:15.351"/>
    </inkml:context>
    <inkml:brush xml:id="br0">
      <inkml:brushProperty name="width" value="0.05" units="cm"/>
      <inkml:brushProperty name="height" value="0.05" units="cm"/>
      <inkml:brushProperty name="color" value="#E71224"/>
    </inkml:brush>
  </inkml:definitions>
  <inkml:trace contextRef="#ctx0" brushRef="#br0">117 144 16,'0'0'7958,"-16"0"-6154,-40 0-445,12 0 5755,46 0-6909,36 0-191,140-5-1375,-90-6-2063,-64 6 74,37-13 0,-25 3-3635</inkml:trace>
  <inkml:trace contextRef="#ctx0" brushRef="#br0" timeOffset="266.27">307 1 3906,'0'0'9031,"13"3"-8810,11 3-166,44 16-1,-59-18-57,-1 0 0,1 0 0,-1 1 0,0 0-1,0 0 1,0 1 0,-1 0 0,1 0 0,10 13-1,-17-18-12,0 0 0,0 0 0,-1-1 0,1 1 0,0 0 0,-1 0 0,1 0 0,-1 0 0,1 0 0,-1 0 0,0 0 0,1 0 0,-1 0 0,0 0 0,0 0 0,0 0 0,0 0 0,0 0-1,0 1 1,0-1 0,0 0 0,0 0 0,0 0 0,0 0 0,-1 0 0,1 0 0,-1 2 0,-1-2 32,1 0-1,0 0 1,-1 1 0,1-1-1,-1 0 1,1 0 0,-1 0-1,0 0 1,1-1 0,-1 1-1,0 0 1,0-1 0,0 1-1,-2 0 1,-4 0 0,-1 0 0,1 0 0,-1-1 1,1 0-1,-16-2 0,24 2-62,-1 0 0,1 0 1,0 0-1,0 0 0,-1 0 0,1 0 0,0-1 1,0 1-1,-1 0 0,1 0 0,0 0 0,0 0 1,0-1-1,-1 1 0,1 0 0,0 0 0,0-1 1,0 1-1,0 0 0,0 0 0,-1 0 0,1-1 1,0 1-1,0 0 0,0-1 0,0 1 0,0 0 1,0 0-1,0-1 0,0 1 0,0 0 0,0 0 1,0-1-1,0 1 0,0-1 0,0-27-4092</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8:16.538"/>
    </inkml:context>
    <inkml:brush xml:id="br0">
      <inkml:brushProperty name="width" value="0.05" units="cm"/>
      <inkml:brushProperty name="height" value="0.05" units="cm"/>
      <inkml:brushProperty name="color" value="#E71224"/>
    </inkml:brush>
  </inkml:definitions>
  <inkml:trace contextRef="#ctx0" brushRef="#br0">27 371 2769,'0'0'12814,"-4"-7"-11528,-9-25-315,9 24-45,3 9-906,1 0 0,0 0 0,-1 0 0,1 0 0,-1-1 0,1 1 0,0 0 0,0 0 0,0 0 0,0 0 0,-1 0 0,1 0 0,0 0 0,0 0 0,1 0 0,-1 0 0,0 0 0,0 1 4,1 20-29,2-1 0,0 0 0,1 1 1,1-2-1,11 31 0,46 98 26,-57-137-47,1 1-56,0 0 1,0-1 0,2 1 0,9 13 0,-16-27 46,0-1 0,-1 1 0,1-1 0,-1 1 1,1-1-1,-1 0 0,0 1 0,1-1 0,-1 1 0,0-1 0,0 1 0,0-1 1,-1-2-1,1-8 46,-1 0 1,-1 0 0,0 0 0,-1 0-1,-8-22 1,-30-59 0,5 12 34,25 51-36,1-2 0,1 1 1,2-1-1,1 0 0,1-1 1,2 1-1,2-64 0,1 92-8,1 0-1,0 0 1,0 0-1,0 1 1,0-1-1,1 0 1,0 0-1,-1 1 1,1-1-1,0 1 1,1 0-1,-1 0 1,1 0-1,-1 0 1,1 0-1,0 0 1,0 1-1,0-1 1,0 1-1,1 0 0,-1 0 1,1 0-1,-1 0 1,1 1-1,0-1 1,0 1-1,-1 0 1,1 0-1,8 0 1,-8 0-5,1 0 0,-1 1-1,1 0 1,-1 0 0,1 0 0,-1 1 0,1-1 0,-1 1 0,0 0 0,1 0-1,-1 1 1,0-1 0,0 1 0,0 0 0,0 0 0,0 1 0,0-1 0,-1 1-1,1-1 1,-1 1 0,1 0 0,-1 1 0,0-1 0,0 0 0,-1 1 0,4 5-1,-2-1 0,-1 1-1,0 0 1,-1-1-1,0 1 1,0 0-1,-1 0 1,0 0-1,0 0 1,-1 1-1,-1-1 1,1 0-1,-1 0 1,-5 16-1,-1 2-23,-1-1 0,-2 0 0,-15 30-1,-2 3-951,23-48-111,0 0 0,1 0 0,-3 17 1,5 2-3523</inkml:trace>
  <inkml:trace contextRef="#ctx0" brushRef="#br0" timeOffset="2455.43">302 659 6371,'0'0'9740,"-4"-2"-9273,4 2-465,-1 0 0,0 0 0,1-1 0,-1 1 0,0 0 0,1 0 0,-1 0 0,0 0 0,0 0 0,1 0 0,-1 0 0,0 0 0,1 0 0,-1 1 0,0-1 0,1 0 0,-1 0 0,0 0 0,1 1 0,-1-1 0,1 0 0,-1 1 0,0-1 0,1 1 0,-1-1 0,1 1 0,-1-1 0,1 1 0,-1-1 0,1 1 0,-1 0 0,1 1 0,-1-1-1,1 1 1,-1-1-1,1 1 1,0-1-1,-1 1 1,1-1-1,0 1 1,0 0-1,0-1 1,1 1-1,-1-1 0,0 1 1,0-1-1,1 1 1,-1-1-1,1 1 1,0-1-1,1 3 1,-1-2 0,1 0 0,0-1 1,-1 1-1,1 0 1,0-1-1,0 0 0,0 1 1,0-1-1,0 0 1,1 0-1,-1 0 0,0 0 1,0-1-1,1 1 1,-1-1-1,1 1 0,-1-1 1,0 0-1,1 0 1,2 0-1,4 1-41,0-1 0,1-1 0,-1 1 0,10-3 1,-15 2 24,-1-1 0,1 1 1,-1-1-1,1 0 1,-1 0-1,0 0 1,0 0-1,0 0 0,0-1 1,0 1-1,-1-1 1,1 0-1,-1 0 0,0 0 1,1 0-1,-1 0 1,-1 0-1,1-1 1,0 1-1,-1-1 0,0 1 1,0-1-1,0 0 1,0 1-1,0-8 0,2-10 52,-1 0 0,-2 0 0,-2-29 0,2 38-21,-10-44 523,9 53-460,1 0 0,-1 0 0,0 0-1,-1 0 1,1 0 0,-1 0 0,1 0 0,-1 1 0,0-1-1,0 0 1,0 1 0,0 0 0,0-1 0,-1 1 0,-3-3-1,6 5-84,0 0-1,-1 0 1,1 0 0,0-1-1,0 1 1,-1 0-1,1 0 1,0 0-1,0 0 1,0 0 0,-1 0-1,1 0 1,0 0-1,0 0 1,-1 0-1,1 0 1,0 0 0,0 0-1,-1 0 1,1 0-1,0 1 1,0-1-1,0 0 1,-1 0 0,1 0-1,0 0 1,0 0-1,0 0 1,-1 1-1,1-1 1,0 0 0,0 0-1,0 0 1,0 0-1,0 1 1,-1-1-1,1 0 1,-3 14-100,2 18 79,1-26 38,0 0-55,1-1 0,0 1 1,0 0-1,0-1 0,1 1 1,-1-1-1,1 1 0,1-1 1,-1 0-1,1 1 0,0-1 1,0 0-1,0-1 0,1 1 1,-1-1-1,1 0 0,0 1 1,1-2-1,-1 1 0,1 0 0,0-1 1,-1 0-1,7 3 0,-4-2-35,0-1-1,1 0 0,-1 0 0,1-1 0,0 0 1,0 0-1,-1-1 0,1 1 0,0-2 1,0 1-1,0-1 0,0-1 0,0 1 0,0-1 1,0-1-1,12-3 0,-17 4 88,0 0-1,-1-1 1,1 1-1,0-1 1,-1 1 0,1-1-1,-1 0 1,0 0-1,0 0 1,1-1 0,-1 1-1,-1 0 1,1-1-1,0 1 1,0-1 0,-1 0-1,0 1 1,1-1-1,-1 0 1,1-4 0,0-4 400,0 1 1,0 0-1,-1-1 0,0-11 1,0 4 1516,-5 43-1955,1 1 0,2 1 1,0-1-1,5 42 0,-2-64-28,-1 0 0,0-1 0,1 1 0,0-1 0,0 0-1,0 1 1,0-1 0,1 0 0,-1 0 0,1-1 0,0 1 0,0 0 0,0-1 0,0 0 0,0 1 0,0-1 0,1-1-1,-1 1 1,1 0 0,-1-1 0,1 0 0,0 0 0,7 2 0,-7-2 5,-1 0 0,1-1 0,0 1 0,0-1 0,0 1-1,-1-1 1,1 0 0,0-1 0,0 1 0,0-1 0,-1 1 0,1-1 0,0 0 0,-1-1 0,1 1 0,-1 0 0,1-1 0,-1 0-1,0 0 1,0 0 0,0 0 0,0-1 0,6-4 0,-5-1 160,0 0 0,-1 0 0,0 0 0,0 0 0,-1 0 0,0-1 0,0 1 0,-1-1 0,0 1 0,0-1 0,-1 0 0,-1-15 0,0 6 27,1 14-63,0 0-1,-1 0 0,0 0 1,0 0-1,0 1 0,0-1 1,0 0-1,-1 1 0,-2-5 0,3 7-67,1-1-1,-1 1 0,0 0 1,0 0-1,1 0 0,-1 0 0,0 0 1,0 0-1,0 0 0,0 0 0,0 0 1,-1 0-1,1 0 0,0 1 0,0-1 1,0 0-1,-1 1 0,1-1 1,0 1-1,-1 0 0,1-1 0,0 1 1,-1 0-1,1 0 0,-1 0 0,1 0 1,0 0-1,-1 0 0,-2 0 0,3 2-12,0-1 0,0 0 0,0 1-1,0-1 1,0 0 0,0 1 0,0-1-1,0 1 1,0 0 0,0-1-1,1 1 1,-1 0 0,1-1 0,0 1-1,-1 0 1,1-1 0,0 1 0,0 0-1,0 0 1,0 2 0,1 38-181,0-40 126,0 1-1,0-1 0,0 0 0,0 0 1,0 0-1,0 0 0,0-1 0,0 1 1,1 0-1,-1 0 0,1-1 0,0 1 1,-1-1-1,1 1 0,0-1 0,0 0 1,0 0-1,0 0 0,0 0 0,0 0 1,0 0-1,4 1 0,0-1-107,0 1 0,0-1 0,0 0 0,0 0 0,0-1 0,0 0 0,9-1 0,-14 1 168,1-1-1,-1 1 1,0-1 0,0 1-1,0-1 1,0 0-1,0 1 1,0-1 0,0 0-1,0 0 1,0 0 0,0 0-1,0 0 1,-1 0-1,1 0 1,0 0 0,-1 0-1,1 0 1,-1-1 0,1 1-1,-1 0 1,1 0 0,-1 0-1,0-1 1,0 1-1,0 0 1,1-1 0,-1 0-1,0-46 189,0 36-60,0 5 74,0 1-1,-1 0 1,1 0-1,-1-1 1,-1 1-1,1 0 0,-1 0 1,0 0-1,-3-6 1,4 10-145,0 0 0,0 1 1,0-1-1,-1 0 0,1 1 0,-1-1 1,1 1-1,-1-1 0,1 1 0,-1 0 1,0-1-1,0 1 0,0 0 0,1 0 1,-1 0-1,0 1 0,0-1 1,0 0-1,-1 1 0,1-1 0,0 1 1,0 0-1,0 0 0,0-1 0,0 2 1,0-1-1,-1 0 0,1 0 0,-4 2 1,5-2-57,0 1 1,-1 0 0,1-1 0,0 1-1,0 0 1,-1 0 0,1 0 0,0 0-1,0 0 1,0 0 0,0 0 0,0 1-1,0-1 1,1 0 0,-1 0 0,0 1-1,1-1 1,-1 1 0,1-1 0,-1 0-1,1 1 1,-1-1 0,1 1 0,0 2-1,-3 42-26,3-42 27,0 8 8,1-1 1,0 0 0,1 0 0,0 0 0,0 0 0,1 0 0,1-1-1,0 1 1,6 10 0,-7-14-48,1-1 0,0 0-1,0 0 1,1 0 0,0 0 0,0-1 0,0 1-1,1-2 1,0 1 0,-1 0 0,2-1 0,-1 0-1,0-1 1,13 6 0,-14-7 15,0 0 0,-1-1-1,1 1 1,0-1 0,0 0 0,0 0-1,0-1 1,0 0 0,-1 0 0,1 0 0,0 0-1,0-1 1,0 0 0,0 0 0,0 0-1,9-4 1,-11 3 56,1 0-1,-1 0 1,0-1-1,0 0 1,0 0-1,0 0 1,0 0-1,0 0 1,-1 0-1,0-1 1,1 1-1,-1-1 1,-1 1-1,1-1 1,0 0-1,-1 0 1,0 0-1,0 0 1,0 0-1,0-5 0,4-25 768,-2 0-1,-2-1 1,-4-62-1,0 124-896,2 24 40,2-43-46,0-1 1,1 1-1,0 0 1,0-1-1,0 0 1,1 1-1,1-1 1,-1 0-1,1-1 1,0 1-1,0-1 1,1 1-1,0-1 1,0-1-1,1 1 1,-1-1-1,1 0 1,0 0-1,1 0 1,-1-1-1,1 0 1,0 0-1,0-1 1,0 0-1,0 0 1,1-1-1,-1 0 1,1 0-1,-1-1 1,1 1-1,0-2 1,11 1-1,-18-2 110,0 1-1,1 0 0,-1-1 0,0 1 1,0-1-1,1 0 0,-1 1 1,0-1-1,0 0 0,0 0 1,0 0-1,0 0 0,0 0 1,0 0-1,0 0 0,0 0 0,-1 0 1,1 0-1,0 0 0,-1-1 1,1 1-1,-1 0 0,1 0 1,-1-1-1,0 1 0,1 0 1,-1-1-1,0 1 0,0-3 0,2-47 411,-2 40-190,0-58 1247,0 41-796,0 22-514,0 9-179,0 3-118,0 0 1,1 0 0,0 0 0,0-1-1,0 1 1,1 0 0,0-1 0,0 1-1,1-1 1,-1 1 0,1-1 0,0 0-1,0 0 1,1 0 0,0-1 0,0 1-1,0-1 1,0 0 0,0 0 0,1 0-1,0-1 1,0 0 0,0 0 0,0 0-1,0 0 1,1-1 0,-1 0 0,1 0-1,0 0 1,-1-1 0,1 1 0,7-1-1,-11-1 151,-1 0-1,0-1 1,0 1-1,1-1 1,-1 1 0,0-1-1,0 1 1,1-1-1,-1 0 1,0 0-1,0 1 1,0-1-1,0 0 1,0 0 0,0 0-1,0 0 1,-1 0-1,1-1 1,0 1-1,0 0 1,-1 0-1,1 0 1,-1-1 0,1 1-1,-1 0 1,0 0-1,1-1 1,-1-2-1,7-48 1081,-6 34-392,6-36 940,-6 53-1664,-1 1 1,0 0-1,0 0 0,1 0 0,-1 0 0,0 0 0,0 0 0,1 0 0,-1 0 0,0 0 0,0 0 0,1 0 0,-1 0 1,0 0-1,0 0 0,1 0 0,-1 0 0,0 0 0,0 0 0,1 1 0,-1-1 0,0 0 0,0 0 0,1 0 1,-1 0-1,0 0 0,0 1 0,0-1 0,1 0 0,-1 0 0,0 0 0,0 1 0,0-1 0,0 0 0,0 0 0,1 1 1,-1-1-1,0 0 0,0 0 0,0 1 0,0-1 0,0 1 0,8 11-271,-8-12 245,3 4-162,-1-1-1,1 0 0,0 1 1,0-1-1,0 0 0,0-1 0,0 1 1,1-1-1,-1 1 0,1-1 0,0 0 1,-1 0-1,1 0 0,0-1 1,0 0-1,0 1 0,0-1 0,1-1 1,-1 1-1,0 0 0,6-1 0,-7 0 39,0 0 0,0-1-1,0 1 1,1-1 0,-1 1-1,0-1 1,0 0-1,0 0 1,0 0 0,0-1-1,0 1 1,-1-1 0,1 0-1,0 0 1,-1 0 0,1 0-1,-1 0 1,0 0-1,0 0 1,0-1 0,0 1-1,0-1 1,0 0 0,0 0-1,-1 1 1,0-1 0,3-6-1,-2 0 105,-1 0 0,0 1 0,0-1-1,0 0 1,-2-11 0,1 5 550,0 14-372,0 0 1,0 0-1,-1-1 0,1 1 0,-1 0 0,1 0 1,-1-1-1,1 1 0,-1 0 0,1 0 0,-1 0 0,0 0 1,0 0-1,0 0 0,1 0 0,-1 0 0,0 0 1,0 0-1,0 1 0,-1-1 0,1 0 0,0 1 1,0-1-1,0 1 0,0-1 0,-1 1 0,1-1 0,0 1 1,0 0-1,-1 0 0,1-1 0,0 1 0,0 0 1,-3 1-1,1-2-42,0 1 0,0 0-1,0 0 1,0 1 0,0-1 0,0 1 0,0 0 0,0-1 0,0 1 0,0 0 0,0 1-1,0-1 1,1 0 0,-4 3 0,2 1-55,-1 0 0,2 0 1,-1 0-1,1 0 0,0 1 0,0 0 0,0-1 0,1 1 0,-1 0 1,2 0-1,-1 0 0,1 1 0,0-1 0,-1 10 0,1-9-4,1 1-1,0-1 1,0 0-1,1 1 1,0-1-1,0 0 1,0 0 0,1 0-1,0 0 1,1 0-1,-1 0 1,6 9-1,-2-9-136,0 0 0,0 1 0,0-2 0,1 1 0,0-1 0,0 0 0,1-1 0,-1 1 0,1-2 0,0 1 0,1-1 0,-1 0 0,1-1 0,0 0 0,0 0 0,0-1 0,0 0 0,0 0 0,1-1 0,-1-1 0,0 1 0,14-3 0,-20 2 155,0 0-1,0 0 1,-1-1-1,1 0 1,0 1 0,-1-1-1,1 0 1,-1 0 0,1 0-1,-1-1 1,1 1-1,-1-1 1,0 1 0,0-1-1,1 0 1,-1 0 0,-1 0-1,1 0 1,0 0 0,0 0-1,-1 0 1,1-1-1,-1 1 1,0 0 0,0-1-1,2-3 1,1-9 854,0 1 1,0-1 0,2-29-1,4-14 2744,-10 57-3618,0 1-1,0 0 0,0 0 1,0-1-1,1 1 1,-1 0-1,0-1 1,0 1-1,0 0 0,0 0 1,1-1-1,-1 1 1,0 0-1,0 0 1,0 0-1,1-1 0,-1 1 1,0 0-1,0 0 1,1 0-1,-1 0 0,0 0 1,1 0-1,-1-1 1,0 1-1,0 0 1,1 0-1,-1 0 0,0 0 1,1 0-1,-1 0 1,0 0-1,1 0 1,-1 0-1,0 0 0,0 0 1,1 1-1,-1-1 1,0 0-1,1 0 0,-1 0 1,0 0-1,0 0 1,1 0-1,-1 1 1,0-1-1,0 0 0,1 0 1,-1 0-1,0 1 1,0-1-1,0 0 0,12 13-216,12 39 169,-19-39-135,1 1 0,1-2-1,0 1 1,0-1 0,1 0-1,13 15 1,-20-26 171,0 0 0,-1 0 0,1 0 0,0 0 0,0 0 0,1 0 0,-1-1 0,0 1 0,0 0 0,0 0 0,0-1 0,1 1 0,-1-1 0,0 1 0,1-1 0,-1 0 0,0 1 0,1-1 0,-1 0 0,1 0 0,-1 0 0,0 0 0,1 0 0,-1 0 0,1 0 0,-1-1 0,0 1 0,1 0 0,-1-1 0,0 1 0,0-1 0,1 1 0,-1-1 0,0 0 0,0 0 0,2-1 0,2-3 96,0 0 0,0-1 1,-1 0-1,1 0 1,5-11-1,2-2 86,-3 6-45,1 0 0,0 0 0,1 1-1,0 0 1,1 1 0,0 0-1,23-15 1,-34 26-131,-1 0 0,0 0 0,1 0 0,-1 1-1,1-1 1,-1 0 0,1 0 0,-1 0 0,0 1 0,1-1 0,-1 0-1,0 1 1,1-1 0,-1 0 0,0 1 0,1-1 0,-1 0 0,0 1-1,0-1 1,1 1 0,-1-1 0,0 0 0,0 1 0,0-1 0,0 1-1,1-1 1,-1 1 0,0-1 0,0 1 0,0-1 0,0 0 0,0 1-1,0-1 1,0 1 0,0-1 0,0 1 0,-1 0 0,4 28-46,-3-22 60,0-1-52,1 0 0,0 0 0,0 0 0,0-1 0,1 1 1,0 0-1,0-1 0,0 1 0,1-1 0,0 1 0,6 7 0,-8-11-6,1 0 0,0 0 0,1 0 0,-1 0 0,0 0-1,1 0 1,-1-1 0,1 1 0,-1-1 0,1 0 0,0 0 0,-1 0 0,1 0-1,0 0 1,0-1 0,0 1 0,0-1 0,-1 0 0,1 1 0,0-1-1,0-1 1,0 1 0,0 0 0,0-1 0,5-1 0,-4 0 37,-1 1 1,0-1-1,1 0 1,-1 0-1,0-1 1,0 1-1,0-1 1,0 1-1,0-1 1,-1 0-1,1 0 0,-1 0 1,0 0-1,0-1 1,4-6-1,0-4 37,0 0-1,8-26 0,-7 13-40,-1-1-1,-2 1 1,-1-1-1,0-49 0,-4 57 140,0 0 0,-1 0 0,-2 0-1,0 0 1,-1 0 0,0 0-1,-11-23 1,14 41-22,-8-18 467,9 19-522,1 0 0,0 1 0,-1-1 0,1 0 0,-1 1 0,1-1 1,-1 1-1,1-1 0,-1 1 0,0-1 0,1 1 0,-1-1 1,0 1-1,1-1 0,-1 1 0,0 0 0,1-1 0,-1 1 0,0 0 1,0 0-1,1-1 0,-1 1 0,-1 0 0,1 1-49,0 0 0,0 0 0,1-1 0,-1 1-1,0 0 1,1 0 0,-1 0 0,1 0 0,-1 0 0,1 0 0,-1 1-1,1-1 1,0 0 0,0 0 0,-1 0 0,1 0 0,0 0 0,0 0-1,0 3 1,-1 30 24,1-28-7,0 15 35,0 0 1,1-1 0,0 1 0,2 0 0,1-1 0,0 0-1,2 0 1,0 0 0,13 26 0,20 29-104,-7-31-2726,-21-34-954,-3-7-1932</inkml:trace>
  <inkml:trace contextRef="#ctx0" brushRef="#br0" timeOffset="2609.37">2320 385 4594,'0'0'15287,"90"-5"-14967,-4 5-320,20-9-3201,15-12-8517</inkml:trace>
  <inkml:trace contextRef="#ctx0" brushRef="#br0" timeOffset="4329.19">3455 437 9588,'0'0'9346,"-11"-10"-8946,-37-33-184,44 41-211,1-1 0,-1 1-1,1 0 1,-1 0 0,0 1 0,0-1-1,0 1 1,1 0 0,-1 0-1,-1 0 1,1 0 0,0 1 0,0 0-1,0 0 1,0 0 0,0 0-1,0 0 1,0 1 0,0 0 0,0 0-1,0 0 1,0 0 0,0 1-1,0-1 1,1 1 0,-1 0 0,1 0-1,-1 1 1,-5 4 0,4-1-17,0 0 1,1 0-1,0 0 0,0 1 1,1 0-1,-1-1 1,2 1-1,-1 0 1,1 0-1,0 1 0,0-1 1,1 0-1,0 1 1,0-1-1,1 1 1,0-1-1,1 14 0,0-16 9,0 1-1,0-1 0,1 0 1,0 1-1,0-1 0,0 0 0,0 0 1,1 0-1,0-1 0,0 1 0,0 0 1,0-1-1,1 0 0,-1 0 1,1 0-1,1 0 0,-1-1 0,0 0 1,1 1-1,-1-2 0,1 1 0,0 0 1,0-1-1,7 2 0,-3-1 7,0 0 0,1-1-1,-1 0 1,0-1 0,1 0 0,-1-1-1,1 0 1,-1 0 0,1-1 0,16-3-1,-22 3 15,0-1-1,1 1 1,-1-1-1,0 0 0,0 0 1,0 0-1,0-1 1,-1 1-1,1-1 0,0 0 1,-1 0-1,0 0 1,0-1-1,0 1 0,0-1 1,-1 1-1,1-1 1,-1 0-1,0 0 0,0 0 1,0 0-1,-1-1 1,1 1-1,0-5 0,1-7 72,0 0 0,-1 1 1,-1-1-1,-1 0 0,0 0 0,-1 0 0,0 0 0,-7-26 0,5 34-89,1 9-27,1 17-68,7 33 39,4-22-2,23 50-1,-29-69-181,2 0 0,-1-1 0,1 0 0,1 0 0,-1 0-1,1-1 1,1 0 0,13 11 0,-18-16 215,-1-1-1,1 0 0,0-1 1,0 1-1,0 0 1,1-1-1,-1 1 0,0-1 1,1 0-1,-1 0 1,0-1-1,1 1 0,-1-1 1,1 1-1,-1-1 0,1 0 1,-1 0-1,1-1 1,-1 1-1,1-1 0,-1 0 1,1 0-1,-1 0 1,0 0-1,0 0 0,1-1 1,-1 1-1,0-1 0,0 0 1,0 0-1,-1 0 1,1-1-1,0 1 0,-1 0 1,0-1-1,1 0 1,-1 0-1,0 1 0,0-1 1,2-6-1,2-8 150,-1-1 1,-1 1-1,0-1 0,-2 0 0,0-1 0,-1 1 1,0 0-1,-3-19 0,1 8-5,2 1-1,4-33 1,-5 61-118,0-1-1,0 1 0,1 0 1,-1 0-1,0-1 0,0 1 1,0 0-1,0 0 1,1 0-1,-1-1 0,0 1 1,0 0-1,1 0 1,-1 0-1,0 0 0,0-1 1,1 1-1,-1 0 1,0 0-1,0 0 0,1 0 1,-1 0-1,0 0 1,0 0-1,1 0 0,-1 0 1,0 0-1,1 0 0,-1 0 1,0 0-1,0 0 1,1 0-1,-1 0 0,0 0 1,1 0-1,-1 0 1,0 1-1,0-1 0,1 0 1,-1 0-1,0 0 1,0 0-1,0 1 0,1-1 1,-1 0-1,0 0 1,0 0-1,0 1 0,1-1 1,-1 0-1,0 0 0,0 1 1,0-1-1,12 12-105,2 5 82,14 20-205,-28-36 216,0 0 138,0-2-121,-1-1 0,1 1 0,0 0 0,-1 0 0,1 0 0,0 0-1,-1 0 1,0 0 0,1 1 0,-1-1 0,1 0 0,-1 0 0,0 0 0,0 0 0,1 1 0,-2-2 0,-1 0-17,0 1 1,0-1 0,0 1 0,0 0-1,0 0 1,0 0 0,0 0-1,0 0 1,0 0 0,0 1 0,-1 0-1,1 0 1,0 0 0,0 0-1,-5 1 1,7-1 4,-1 0 0,0 1 0,0-1 0,0 1 0,1-1 0,-1 1 0,0 0 0,1 0 0,-1 0 0,0 0 0,1 0 0,-1 0 0,1 0 0,0 1 0,-1-1 0,1 0 0,0 1 0,0-1-1,0 1 1,0-1 0,0 1 0,0 0 0,0-1 0,1 1 0,-1 0 0,0 3 0,-1 6-12,0 1 1,1-1-1,0 1 0,1-1 0,0 1 1,1-1-1,1 1 0,0-1 0,0 0 1,1 1-1,5 12 0,-5-18-100,-1 0 1,1 0-1,0-1 0,1 1 0,-1-1 1,1 0-1,0 0 0,1 0 1,-1 0-1,1-1 0,0 0 1,0 0-1,0 0 0,0-1 0,1 1 1,0-1-1,-1-1 0,1 1 1,0-1-1,0 0 0,10 2 1,-8-2 35,-1-1 1,1 0 0,0 0 0,0-1 0,-1 0-1,1-1 1,9-1 0,-13 2 86,-1-2 1,1 1-1,-1 0 1,1-1-1,-1 1 0,1-1 1,-1 0-1,0 0 0,0-1 1,0 1-1,0-1 0,0 1 1,0-1-1,-1 0 1,0 0-1,3-4 0,2-5 242,0-1 0,-1 0 0,0 0 0,-1 0-1,-1-1 1,0 0 0,0 0 0,0-15 0,1-13 1714,-1-60 1,-4 101-1912,8 31-475,-4-22 368,9 11-602,-9-20 395,-3-14 286,-1 14-24,-1-1 0,1 1 0,0 0-1,-1-1 1,0 1 0,1 0 0,-1-1-1,0 1 1,1 0 0,-1 0-1,0 0 1,0 0 0,0 0 0,0 0-1,0 0 1,0 0 0,-1 0 0,1 0-1,0 0 1,0 1 0,0-1-1,-1 1 1,1-1 0,-1 1 0,1-1-1,0 1 1,-1 0 0,1-1 0,-1 1-1,1 0 1,-3 0 0,2 0-4,-1-1 1,0 1 0,0 0 0,0 0-1,0 1 1,0-1 0,0 0-1,1 1 1,-1 0 0,0-1-1,0 1 1,0 0 0,1 1 0,-1-1-1,-3 3 1,2 0-1,1 0 0,1 1 0,-1-1 0,0 1 0,1 0 0,0-1 0,0 1 0,1 0 0,-1 0 0,1 1 0,0-1 1,1 0-1,-1 7 0,0 1-12,1 0 0,0 0 0,1 0 0,3 18 0,-2-23-4,0 0-1,1 0 0,0-1 0,1 1 1,0-1-1,0 1 0,0-1 1,1 0-1,0-1 0,1 1 1,-1-1-1,1 0 0,0-1 0,1 1 1,-1-1-1,1 0 0,0-1 1,1 0-1,-1 0 0,1 0 0,-1-1 1,1 0-1,0 0 0,0-1 1,0 0-1,14 1 0,-14-3 30,-1 0 0,0 0 0,0-1 0,1 0 0,-1 0 0,0 0 0,0-1 0,0 0 0,-1-1 0,12-5 0,-13 6 30,-1-2 0,0 1 0,0 0 0,0-1 0,0 0 0,0 0 0,-1 0 0,0 0-1,1 0 1,-2-1 0,1 1 0,0-1 0,-1 0 0,0 0 0,2-7 0,1-8 269,-1-1 0,-1 0 0,-1 0 0,-1 0 1,-1 0-1,-4-40 0,3 55-198,0 0 1,0 0-1,-1-1 1,1 1-1,-1 0 1,-4-8-1,5 13-59,0-1-1,0 0 1,0 0-1,0 1 1,0-1-1,0 0 1,-1 1 0,1-1-1,-1 1 1,1 0-1,-1-1 1,1 1-1,-1 0 1,1 0-1,-1 0 1,0 0-1,0 0 1,0 1-1,1-1 1,-1 0-1,0 1 1,0 0 0,-4-1-1,5 1-45,1 0 0,-1 1-1,0-1 1,0 1 0,0-1 0,1 1-1,-1-1 1,0 1 0,0-1 0,1 1-1,-1-1 1,0 1 0,1 0 0,-1 0 0,1-1-1,-1 1 1,1 0 0,-1 0 0,1 0-1,0-1 1,-1 1 0,1 0 0,0 0-1,0 0 1,-1 0 0,1 0 0,0 0 0,0-1-1,0 1 1,0 1 0,-1 36 78,2-31-30,0 5-23,0 0 0,1 0 1,1 0-1,0 0 0,1-1 0,0 0 0,1 1 0,0-2 0,1 1 1,0 0-1,0-1 0,1 0 0,1-1 0,0 0 0,0 0 0,0 0 1,1-1-1,1 0 0,19 12 0,-28-20-172,15 7-37,-7-8-3599,-9-6-1236</inkml:trace>
  <inkml:trace contextRef="#ctx0" brushRef="#br0" timeOffset="4511.91">4329 51 9588,'0'0'13062,"0"-51"-13062</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8:21.795"/>
    </inkml:context>
    <inkml:brush xml:id="br0">
      <inkml:brushProperty name="width" value="0.05" units="cm"/>
      <inkml:brushProperty name="height" value="0.05" units="cm"/>
      <inkml:brushProperty name="color" value="#E71224"/>
    </inkml:brush>
  </inkml:definitions>
  <inkml:trace contextRef="#ctx0" brushRef="#br0">309 483 2961,'0'0'9303,"-8"-15"-7267,-29-47-403,33 56-1397,1 1 0,-1 0 0,0 0 0,-1 1 0,1-1 1,-1 1-1,0 0 0,0 0 0,0 1 0,-1-1 0,1 1 1,-1 0-1,0 1 0,1-1 0,-1 1 0,-1 0 0,1 1 1,0 0-1,0 0 0,0 0 0,-1 0 0,1 1 0,-1 0 0,-7 1 1,9 0-211,1 0 0,-1 0 1,1 1-1,-1-1 1,1 1-1,-1 0 1,1 0-1,0 0 0,0 1 1,0 0-1,0-1 1,1 1-1,-1 1 0,1-1 1,0 0-1,0 1 1,0 0-1,0-1 0,0 1 1,1 0-1,-3 8 1,-1-1-18,1 0 1,0 1 0,1 0 0,0 0-1,1 0 1,0 1 0,-1 13 0,3-20-13,0 0 1,1 0 0,0 1 0,0-1 0,1 0 0,-1 0 0,1 0-1,0 0 1,1 0 0,0 0 0,0 0 0,0 0 0,0 0-1,1-1 1,0 1 0,1-1 0,-1 0 0,1 0 0,0 0 0,0 0-1,0-1 1,1 0 0,-1 0 0,1 0 0,0 0 0,0-1 0,1 1-1,-1-1 1,1-1 0,10 5 0,-5-3-23,0-1 1,-1 1-1,1-2 1,0 1 0,0-2-1,1 0 1,-1 0-1,0-1 1,12 0-1,-18-1 16,0 0 0,0 0 0,0 0 0,0 0 0,0-1-1,0 1 1,-1-1 0,1-1 0,-1 1 0,1-1 0,-1 1 0,0-1 0,0-1-1,0 1 1,0 0 0,0-1 0,-1 0 0,0 0 0,0 0 0,0 0 0,4-8-1,-2 1 15,0 0 0,-1-1 0,-1 0 0,0 0 1,0 0-1,0-17 0,0-77 45,-4 70-45,1-1 12,-1 1 0,-2 0-1,-2 0 1,-1 0 0,-1 1 0,-22-60-1,29 94 1,-1 0 0,1 0 0,-1 0-1,1-1 1,-1 1 0,1 0 0,-1 0-1,0 0 1,1 0 0,-1 0-1,0 0 1,0 0 0,0 1 0,0-1-1,-1-1 1,2 2-14,-1 0-1,1 0 1,0 0-1,-1 0 1,1 0 0,0 0-1,-1 0 1,1 1 0,0-1-1,-1 0 1,1 0-1,0 0 1,-1 0 0,1 1-1,0-1 1,0 0 0,-1 0-1,1 0 1,0 1-1,-1-1 1,1 0 0,0 0-1,0 1 1,0-1-1,-1 0 1,1 1 0,0-1-1,0 0 1,0 1 0,0-1-1,0 1 1,-9 38-50,8 3 46,1 0-1,3-1 1,1 1 0,16 72 0,-11-77 8,12 51 12,-18-78-30,1-1-1,0 1 0,0-1 0,1 0 1,0-1-1,10 14 0,-12-19-69,0 0 1,0 0-1,1-1 0,-1 1 0,1-1 0,-1 0 0,1 0 1,0 0-1,0-1 0,0 0 0,0 1 0,0-1 0,0 0 1,8 0-1,-8-1-215,0 0 0,0 0 0,0 0 0,1 0 0,-1-1 0,-1 1 0,5-2-1,-6 1-192,1 0 0,-1 0 0,0 0 0,0 0 0,0 0 0,-1 0 0,1 0 0,0 0 0,0-1 0,-1 1 0,1-1 0,2-3 0,9-17-9654</inkml:trace>
  <inkml:trace contextRef="#ctx0" brushRef="#br0" timeOffset="1387.23">69 595 5907,'0'0'6493,"-1"8"-6442,0 0-31,0-1-6,0-1-1,1 1 1,0-1-1,0 0 0,2 12 1,-2-16-19,1 0 1,-1 0 0,1 0 0,0 0-1,0 0 1,0 0 0,0 0 0,0 0-1,0 0 1,1 0 0,-1 0 0,1-1-1,-1 1 1,1-1 0,0 1 0,-1-1-1,1 1 1,0-1 0,0 0-1,0 0 1,0 0 0,4 1 0,15 3-196,0 0 1,1-2-1,-1 0 1,1-2 0,-1 0-1,1-1 1,32-6-1,-48 6 197,-1-1-1,0 0 1,0 0-1,1 0 1,-1-1-1,0 0 1,0 0-1,0 0 0,-1-1 1,1 1-1,0-1 1,7-7-1,-10 8 52,0-1-1,0 1 1,0-1-1,0 0 1,0 0-1,-1 1 1,0-1-1,1 0 1,-1 0-1,0 0 1,0-1-1,-1 1 1,1 0-1,-1 0 1,1 0-1,-1 0 1,0-1-1,0 1 1,-1 0-1,1 0 1,-1-1-1,1 1 1,-2-3-1,0 1 68,0 0 0,-1 1 0,1-1 0,-1 1 0,0-1 0,0 1 0,0 0 0,0 0 0,-1 1 0,0-1-1,0 1 1,0-1 0,0 1 0,0 0 0,-1 1 0,1-1 0,-1 1 0,-6-2 0,-1-1 88,-1 0-1,0 1 1,-1 0-1,1 1 1,-26-2-1,26 4-62,-1 1 0,1 0 0,0 0 0,0 2 0,-15 2 0,24-3-107,0 0 0,1 0 0,-1 1 0,1-1 0,-1 1 1,1 0-1,0 0 0,0 0 0,0 0 0,0 1 0,0-1 0,0 1 0,1 0 0,-1 0 0,1-1 0,0 2 0,0-1 0,0 0 0,0 0 1,0 1-1,1-1 0,-2 6 0,1-4-23,0 1 1,1-1 0,0 1 0,0-1-1,0 1 1,1 0 0,-1 0-1,1-1 1,1 1 0,-1 0-1,1 0 1,0-1 0,1 1-1,-1-1 1,1 1 0,0-1 0,5 10-1,-4-10-4,0-1-1,1 0 0,-1 0 1,1 0-1,0-1 0,0 1 0,0-1 1,0 0-1,1 0 0,-1 0 1,1-1-1,0 1 0,-1-1 1,1 0-1,1-1 0,-1 1 1,0-1-1,0 0 0,8 0 1,0 1 35,0-1 0,0-1 0,0-1 0,1 1 1,-1-2-1,0 0 0,0-1 0,-1 0 0,1-1 1,-1 0-1,1-1 0,11-6 0,-17 7 25,0 0 1,-1-1-1,1 0 0,-1 0 0,0-1 0,0 0 1,0 0-1,-1 0 0,0 0 0,0-1 1,-1 0-1,0 0 0,0 0 0,0-1 0,-1 1 1,0-1-1,-1 0 0,0 0 0,0 0 1,1-12-1,-1 10 9,-1-1 1,-1 1 0,0-1-1,0 1 1,-1-1 0,0 1-1,-1-1 1,0 1-1,-1-1 1,0 1 0,0 0-1,-1 0 1,-1 1-1,1-1 1,-2 1 0,1 0-1,-1 0 1,0 1 0,-1 0-1,0 0 1,-1 0-1,1 1 1,-1 0 0,-1 1-1,1 0 1,-1 0 0,0 0-1,-15-6 1,17 10-68,-1-1 1,1 1 0,0 0-1,0 0 1,-1 1-1,1 0 1,-1 0-1,0 1 1,1 0 0,-1 0-1,1 1 1,-1 0-1,1 0 1,-1 1-1,-10 3 1,12-2 0,0 0-1,0 0 1,1 0-1,0 1 1,-1 0-1,1 0 1,1 0-1,-1 1 1,0-1-1,1 1 1,0 0-1,0 1 1,1-1-1,-1 1 1,1-1-1,1 1 1,-1 0-1,-2 8 1,2-5-10,1 0 0,0 0 1,0 0-1,0 0 0,1 0 0,1 1 1,0-1-1,0 0 0,2 10 1,-1-14 2,-1-1 0,1 0 0,1 0 1,-1 0-1,1 0 0,0 0 0,0 0 1,0 0-1,0 0 0,0 0 0,1-1 1,0 0-1,0 1 0,0-1 0,0 0 0,0 0 1,1-1-1,-1 1 0,1-1 0,6 4 1,0-1 17,0-1 1,0-1-1,1 0 1,-1 0 0,1-1-1,0 0 1,-1-1-1,1 0 1,0-1 0,0 0-1,-1 0 1,1-1-1,18-5 1,-22 5 13,0-2 1,0 1-1,0-1 1,0 0-1,0 0 1,0-1-1,-1 0 0,0 0 1,0-1-1,0 1 1,0-1-1,-1-1 0,0 1 1,0-1-1,0 0 1,-1 0-1,1 0 0,-1-1 1,-1 1-1,4-9 1,-3 1-6,0 1 1,-1-1 0,-1 0 0,0-1 0,-1 1-1,-1 0 1,0-1 0,0 1 0,-2 0-1,0 0 1,0 0 0,-2 0 0,1 0-1,-2 0 1,0 1 0,0 0 0,-1 0-1,-1 0 1,0 1 0,-1 0 0,0 0-1,-1 1 1,-1 0 0,1 1 0,-22-18-1,27 25-38,-1 0-1,0 0 0,0 1 1,1 0-1,-1 0 0,-1 0 0,1 0 1,-9-1-1,12 3 5,0 0 0,0-1 1,0 1-1,1 0 0,-1 0 0,0 0 0,0 0 1,0 1-1,1-1 0,-1 1 0,0-1 0,0 1 1,1-1-1,-1 1 0,0 0 0,1 0 0,-1 0 1,1 0-1,-1 0 0,1 0 0,-1 0 0,1 0 0,0 0 1,0 1-1,0-1 0,-1 1 0,1-1 0,-1 4 1,-1 3-12,0 1-1,0 0 1,1 1 0,1-1 0,-1 0 0,1 1 0,1-1 0,1 16 0,0-11-149,0 1 0,1-1 0,1 0 0,1 0 1,5 16-1,-3-18-302,0 1 0,0-2 0,1 1 0,1-1 0,0 0 0,15 16 0,-13-17-849,1 0 0,0 0 1,16 9-1,31 13-7211</inkml:trace>
  <inkml:trace contextRef="#ctx0" brushRef="#br0" timeOffset="2744.68">1198 580 9732,'0'0'9848,"-1"-4"-9155,1 4-667,0-1 0,1 0 0,-2 0 0,1 0 0,0 0 0,0 0 0,0 0 0,0 0 0,0 0 0,-1 0 0,1 1 0,0-1 0,-1 0 0,1 0 0,-1 0 0,1 0 0,-1 1 0,1-1 0,-2-1 1,2 2-27,-1 1 1,1-1 0,0 0 0,0 0 0,0 0 0,-1 0 0,1 1 0,0-1 0,0 0 0,0 0 0,0 1 0,-1-1 0,1 0 0,0 0 0,0 1 0,0-1 0,0 0 0,0 0 0,0 1 0,0-1 0,0 0 0,0 0-1,0 1 1,0-1 0,0 0 0,0 1 0,0-1 0,0 0 0,0 0 0,0 1 0,0-1 0,0 0 0,0 0 0,0 1 0,1-1 0,-1 0 0,0 0 0,0 1 0,0-1 0,0 0 0,1 0 0,-1 0 0,0 1 0,0-1-1,0 0 1,1 0 0,-1 0 0,0 0 0,0 1 0,1-1 0,-1 0 0,0 0 0,0 0 0,1 0 0,-1 0 0,0 0 0,0 0 0,1 0 0,-1 0 0,0 0 0,1 0 0,-1 0 0,0 0 0,0 0 0,1 0 0,-1 0 0,4 0 9,0 1 1,0-1 0,0 0 0,0-1 0,0 1-1,0-1 1,0 1 0,0-1 0,0 0 0,0-1 0,0 1-1,-1 0 1,1-1 0,-1 0 0,1 0 0,-1 0-1,5-4 1,-6 3-6,1 0 0,-1-1 0,1 1 0,-1-1 0,0 0-1,0 0 1,0 1 0,-1-1 0,0 0 0,1-1 0,-1 1 0,-1 0 0,1 0-1,0 0 1,-1 0 0,0-8 0,0 9 0,-1 0 0,1-1-1,-1 1 1,1 0 0,-1 0 0,0 0-1,0 0 1,0 0 0,-1 0 0,1 0 0,-1 1-1,1-1 1,-1 0 0,0 1 0,0-1-1,0 1 1,-1 0 0,1 0 0,0 0-1,-1 0 1,1 0 0,-1 0 0,0 1 0,0-1-1,1 1 1,-7-2 0,-1-1 49,-1 1-1,1 0 1,-1 1-1,0 0 1,0 1 0,-17 0-1,26 1-44,-1 0 0,1 1 0,0-1 1,0 1-1,-1 0 0,1 0 0,0-1 0,0 1 0,0 0 0,0 1 0,0-1 0,0 0 0,0 1 0,0-1 0,1 1 0,-1-1 1,1 1-1,-1 0 0,1 0 0,-1 0 0,1 0 0,0 0 0,0 0 0,0 0 0,0 0 0,0 0 0,1 0 0,-1 1 1,1-1-1,-1 3 0,-2 10 13,1-1-1,1 0 1,0 23 0,1-34-15,0 5-7,0 1 1,1-1-1,0 0 0,0 0 0,1 1 0,0-1 0,1 0 0,0-1 0,0 1 0,0 0 0,1-1 0,0 0 0,1 0 0,0 0 0,0 0 0,0-1 1,1 0-1,0 0 0,13 10 0,-8-9-284,0 0 0,0 0 1,1-2-1,0 1 0,0-1 0,1-1 1,-1 0-1,1-1 0,0-1 1,0 0-1,0 0 0,15-1 0,-17-1-302,-1 0 1,1-1-1,0 0 0,0 0 0,-1-1 0,1-1 0,-1 0 0,0 0 0,0-1 0,0-1 0,0 1 0,0-1 0,-1-1 1,0 0-1,0 0 0,-1-1 0,0 0 0,0-1 0,0 1 0,8-13 0,-8 10 542,-1 0 0,-1 0 0,1-1 0,-2 1 0,1-2-1,6-21 1,-9 23 854,-1 1 0,0-1 0,0 0-1,-1 0 1,0 0 0,-1 0 0,0 0 0,-3-19-1,2 26-584,0 0 0,0 0-1,-1 0 1,1 0-1,-1 0 1,1 1 0,-1-1-1,0 0 1,0 1-1,0 0 1,0-1 0,-1 1-1,1 0 1,-1 0-1,1 0 1,-1 0 0,0 1-1,0-1 1,1 1-1,-1 0 1,0-1 0,0 1-1,-4 0 1,-2-2 185,0 1 0,-1 0-1,1 1 1,0 0 0,0 1 0,-18 1 0,23-1-380,0 1-1,0 0 1,0 0 0,1 1-1,-1-1 1,0 1 0,1 0-1,-1 0 1,1 0-1,0 0 1,0 0 0,0 1-1,0 0 1,0-1 0,0 1-1,1 0 1,-1 1 0,1-1-1,0 0 1,0 1 0,0-1-1,-2 5 1,1 0-23,0-1 0,1 1 0,0-1-1,0 1 1,1 0 0,0 0 0,0 0 0,0 0 0,1-1 0,2 12 0,-2-16-13,1 1 0,1-1 0,-1 0 0,1 1 0,-1-1 0,1 0 0,0 0 0,0 0 0,0 0 1,0 0-1,1-1 0,-1 1 0,1-1 0,0 0 0,0 1 0,0-1 0,0 0 0,0 0 0,0-1 0,0 1 0,0-1 1,1 0-1,-1 0 0,7 2 0,5 0-107,0 1 1,0-2 0,0 0-1,23-1 1,-34-1 96,-1 0-1,1 0 1,0 0 0,0-1 0,-1 1-1,1-1 1,0 0 0,-1 0-1,1-1 1,-1 1 0,1-1 0,-1 0-1,0 1 1,0-1 0,0-1-1,0 1 1,0 0 0,4-5-1,-3 2 24,0-1 0,-1 0 0,0 1-1,0-1 1,0 0 0,-1-1-1,0 1 1,0 0 0,2-12-1,-1-2 46,-1 0 1,0-1-1,-1 1 0,-2 0 0,0 0 0,-1 0 0,-8-34 1,1 19 104,-2 1 0,-2 0 0,-22-44 0,32 73-89,-8-11 312,7 39-422,4-18 36,0 25 10,0-1 0,2 1 0,12 57 0,-7-58 15,26 82 3,-29-100-31,1 0-1,0 0 0,0-1 0,1 0 0,0 0 1,1 0-1,12 13 0,-16-21-46,0 1 1,0-1 0,0 1-1,0-1 1,1 0-1,-1 0 1,1-1-1,0 1 1,-1-1-1,1 1 1,0-1-1,0-1 1,-1 1-1,1 0 1,0-1-1,0 0 1,0 0-1,0 0 1,0 0-1,0-1 1,0 1 0,0-1-1,-1 0 1,1 0-1,4-2 1,-4 1 17,0 0 1,0 0 0,0 0 0,0 0-1,0-1 1,0 1 0,0-1-1,-1 0 1,0 0 0,1-1 0,-1 1-1,-1-1 1,1 0 0,0 1 0,-1-1-1,0 0 1,0 0 0,0-1-1,0 1 1,2-9 0,0-49 1470,-4 69-1300,-1 9-155,1-1 31,0 0 1,1 0 0,0-1-1,7 29 1,-7-40-23,-1 0 1,1 0-1,1 0 1,-1 0-1,0 0 1,1 0-1,-1-1 1,1 1-1,0-1 1,0 1-1,0-1 0,0 0 1,0 1-1,1-1 1,-1 0-1,1-1 1,-1 1-1,1 0 1,0-1-1,-1 1 1,1-1-1,0 0 1,0 0-1,0 0 0,0 0 1,0-1-1,0 1 1,0-1-1,0 0 1,4 0-1,-4 0 10,1 0-1,-1 0 1,0-1-1,1 0 1,-1 0-1,0 1 1,0-2-1,0 1 1,0 0-1,0-1 0,0 1 1,0-1-1,0 0 1,0 0-1,-1 0 1,5-4-1,-2 0 5,0 0-1,-1-1 1,1 1-1,-1-1 1,0 0-1,5-14 1,0-3 12,-2-1-1,-1 0 1,5-39 0,-5 23 12,-3 0 1,-1-59-1,-3 87 40,0 0 0,0 0-1,-1 0 1,-1 0 0,0 0 0,-1 0 0,-1 1-1,0 0 1,0 0 0,-1 0 0,-13-19 0,15 27 4,1 1 0,0-1-1,-1 1 1,1 0 0,-1 0 0,-6-3 0,9 5-64,0 1 0,1 0 0,-1-1 0,1 1 0,-1-1 0,0 1 0,1 0 0,-1-1 0,0 1 0,0 0 0,1 0-1,-1 0 1,0 0 0,0 0 0,1 0 0,-1-1 0,0 2 0,0-1 0,1 0 0,-1 0 0,0 0 0,1 0 0,-1 0-1,0 1 1,0-1 0,1 0 0,-1 0 0,0 1 0,1-1 0,-1 1 0,1-1 0,-1 1 0,0-1 0,1 1 0,-1-1-1,1 1 1,-1-1 0,1 1 0,0 0 0,-1-1 0,1 1 0,-1-1 0,1 1 0,0 0 0,0 0 0,-1-1 0,1 1-1,0 0 1,0-1 0,0 2 0,-3 15 18,2 1-1,0-1 1,0 1-1,2-1 1,0 1-1,1-1 0,1 1 1,10 32-1,6 9-80,35 68 0,-15-36-898,-32-76 142,1 2-1076,-5-5-4957</inkml:trace>
  <inkml:trace contextRef="#ctx0" brushRef="#br0" timeOffset="3131.97">2023 457 560,'0'0'13348,"-6"-4"-13188,3 1-148,-10-11 30,14 9 9,11 3 44,16 3 251,-7 1-369,0-1 0,0-1 0,0-1 0,0-1 0,22-5 0,-39 6 121,0 0 1,0 0 0,1-1-1,-2 1 1,1-1 0,0 0-1,0 0 1,0-1 0,-1 1-1,1-1 1,-1 1-1,0-1 1,0 0 0,0 0-1,0-1 1,-1 1 0,1-1-1,-1 1 1,0-1-1,0 0 1,0 0 0,0 1-1,-1-2 1,1 1 0,-1 0-1,0 0 1,0 0 0,-1 0-1,1-1 1,-1 1-1,0-5 1,0 3 354,0 0 0,-1 0-1,1 0 1,-1 1 0,0-1-1,-3-8 1,4 13-403,-1 0-1,1 0 0,-1 0 1,1-1-1,-1 1 1,0 0-1,0 0 0,0 0 1,0 0-1,0 1 1,1-1-1,-2 0 0,1 0 1,0 0-1,0 1 1,0-1-1,0 0 0,0 1 1,0-1-1,-1 1 1,1 0-1,0-1 0,-1 1 1,1 0-1,0 0 1,0 0-1,-1 0 0,1 0 1,0 0-1,-1 0 1,1 0-1,0 0 0,0 1 1,-1-1-1,1 1 1,-2 0-1,2 0-42,0 0 0,0 1 0,0-1 0,0 0 0,1 1 0,-1-1 0,0 1 0,1-1 1,-1 1-1,1-1 0,-1 1 0,1-1 0,0 1 0,-1 0 0,1-1 0,0 1 0,0-1 0,0 1 0,1 3 0,2 35 111,1-27-96,0-1 1,1 0 0,0 0-1,1 0 1,1 0 0,0-1-1,0-1 1,1 1 0,10 10-1,-3-4 9,20 36 0,-34-52-62,0 0 0,0 0 0,0 0-1,-1 0 1,1 0 0,0 1 0,-1-1 0,1 0 0,-1 0 0,1 0 0,-1 1-1,0-1 1,0 0 0,1 1 0,-1-1 0,0 0 0,0 0 0,0 1 0,0-1-1,-1 0 1,1 1 0,0-1 0,0 0 0,-1 0 0,1 1 0,-1-1-1,1 0 1,-1 0 0,0 0 0,1 0 0,-1 1 0,0-1 0,0 0 0,0 0-1,-1 1 1,-3 0-399,1 0 0,-1 0 0,0 0 0,1-1 0,-1 0 0,0 0 0,0 0-1,-8 0 1,-37 1-4612</inkml:trace>
  <inkml:trace contextRef="#ctx0" brushRef="#br0" timeOffset="3288.06">1512 189 4722,'0'0'2449</inkml:trace>
  <inkml:trace contextRef="#ctx0" brushRef="#br0" timeOffset="3521.67">2721 533 20121,'0'0'5155</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8:36.883"/>
    </inkml:context>
    <inkml:brush xml:id="br0">
      <inkml:brushProperty name="width" value="0.05" units="cm"/>
      <inkml:brushProperty name="height" value="0.05" units="cm"/>
      <inkml:brushProperty name="color" value="#E71224"/>
    </inkml:brush>
  </inkml:definitions>
  <inkml:trace contextRef="#ctx0" brushRef="#br0">150 202 1153,'0'0'7029,"-7"-1"-6788,-33-5 884,20-4 1454,18 9-2604,0-1 0,0 1 0,0 0 1,0-1-1,0 1 0,0 0 0,0 0 1,-1 0-1,1 1 0,0-1 0,-4 0 0,-7 1-1524,-15-1 3986,16 0 683,29 1-2187,193-4 175,-161 0-761,0-1 1,62-16 0,-101 18-771,0 0 0,-1 0 0,0-1 0,1-1 0,-1 1 0,10-8 0,-17 11 323,-1 0 0,1 0 1,0-1-1,-1 1 0,1 0 0,-1 0 0,1-1 0,-1 1 1,0-1-1,1 1 0,-1-1 0,0 0 0,0 1 0,0-1 1,0 0-1,-1 0 0,1 0 0,0 0 0,-1 0 1,1 0-1,-1 0 0,0 0 0,0 0 0,1 0 0,-1 0 1,-1 0-1,1 0 0,0 0 0,0 0 0,-1 0 0,1 0 1,-1 0-1,0 1 0,1-1 0,-1 0 0,0 0 0,0 0 1,-2-2-1,0 1-88,1 1 1,-1-1-1,1 1 0,-1 0 1,0 0-1,0 0 1,0 0-1,0 1 0,0-1 1,0 1-1,0 0 1,-1 0-1,1 0 0,-5-1 1,-51-2 701,59 6-261,0 0-1,1 1 1,-1-1-1,1 1 0,0-1 1,0 0-1,0 0 1,0 1-1,0-1 1,1 0-1,-1 0 1,0 0-1,1 0 1,0-1-1,-1 1 1,1 0-1,0-1 1,0 1-1,2 1 1,52 29 81,-15-9 7,-37-19-335,0-1 0,0 1-1,0 0 1,0 0-1,-1 0 1,1 1-1,-1-1 1,4 10-1,-6-13-47,0 0 0,-1 0 0,1 1 0,-1-1 0,1 0 0,-1 1 0,0-1 0,1 1 0,-1-1 0,0 0 0,0 1 0,0-1 0,0 1 0,0-1 0,-1 0 0,1 1 0,0-1 0,0 1 0,-1-1 0,1 0 0,-1 1 0,0-1 0,1 0 0,-1 0 0,0 1 0,0-1 0,1 0 0,-1 0 0,0 0 0,0 0 0,0 0 0,0 0 0,-1 0 0,1-1 0,0 1 0,-3 1 0,-3 2-618,0-1 1,-1 0 0,1 0-1,-1-1 1,0 0 0,-8 1-1,-5-2-2485</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8:45.892"/>
    </inkml:context>
    <inkml:brush xml:id="br0">
      <inkml:brushProperty name="width" value="0.05" units="cm"/>
      <inkml:brushProperty name="height" value="0.05" units="cm"/>
      <inkml:brushProperty name="color" value="#E71224"/>
    </inkml:brush>
  </inkml:definitions>
  <inkml:trace contextRef="#ctx0" brushRef="#br0">1 0 9204,'0'0'3074</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8:40.019"/>
    </inkml:context>
    <inkml:brush xml:id="br0">
      <inkml:brushProperty name="width" value="0.05" units="cm"/>
      <inkml:brushProperty name="height" value="0.05" units="cm"/>
      <inkml:brushProperty name="color" value="#E71224"/>
    </inkml:brush>
  </inkml:definitions>
  <inkml:trace contextRef="#ctx0" brushRef="#br0">34 627 10117,'0'0'5768,"-4"4"-5248,-18 25-283,21-27-254,0 0 1,0 0 0,0 0 0,1 0-1,-1-1 1,0 1 0,1 1 0,0-1-1,-1 0 1,1 0 0,0 0 0,0 0 0,0 0-1,0 0 1,0 0 0,1 0 0,-1 0-1,0 0 1,2 2 0,0-3 55,-1-1-1,1 1 1,0-1 0,0 1 0,0-1-1,0 0 1,0 0 0,-1 0 0,1 0 0,0 0-1,0 0 1,0-1 0,0 1 0,2-1-1,-1-1 22,1 0 0,-1 0 0,1 0 0,-1 0 0,0 0 0,0-1-1,0 0 1,0 0 0,0 0 0,-1 0 0,1 0 0,-1 0 0,3-6 0,24-50 243,-21 31-246,-1-1-1,-1 0 0,-2 0 1,-1 0-1,-1-1 0,-1 0 1,-6-50-1,5 73 233,-1-1-1,-1 0 1,0 1-1,0-1 0,0 1 1,-1 0-1,-7-8 2384,5 32-2654,1 12 148,2 0 1,1 1-1,1-1 0,2 1 1,11 57-1,48 142 303,-32-133-413,-21-76-48,-6-16-3,-1-1 0,1 1 0,-1 0 0,0 0 0,0 0 0,1 6 0,-2-17 140,-7-156 233,4 134-416,1 0 0,1 0 0,5-50 0,-3 75 13,0 0 1,0-1 0,1 1-1,-1 0 1,1 0 0,0 0-1,0 0 1,0 0 0,1 0-1,-1 1 1,1-1 0,0 1-1,0 0 1,0-1-1,0 1 1,8-5 0,-9 7 9,0 0 1,1-1 0,-1 1 0,0 0-1,1 0 1,-1 1 0,1-1-1,-1 0 1,1 1 0,0-1-1,-1 1 1,1 0 0,-1 0 0,1 0-1,0 0 1,-1 0 0,1 1-1,-1-1 1,1 1 0,-1 0-1,1 0 1,-1-1 0,1 2 0,-1-1-1,0 0 1,0 0 0,1 1-1,-1-1 1,3 4 0,4 6 15,0-1 0,-1 1 0,0 1 0,0-1 0,-2 1 0,1 1 0,-2-1 0,7 19 0,-4-9-3,18 31 0,-24-50 2,0 0 0,-1 0 0,1 0 0,0-1 0,1 1 0,-1-1 0,0 1 0,1-1 0,-1 0-1,1 0 1,0 0 0,0 0 0,-1 0 0,1-1 0,0 0 0,1 1 0,-1-1 0,0 0 0,0 0 0,0-1 0,1 1 0,-1-1 0,0 1 0,1-1-1,-1 0 1,0 0 0,1-1 0,-1 1 0,4-2 0,-2 1 1,1-1-1,-1 0 1,0 0-1,0-1 1,0 1 0,0-1-1,-1 0 1,1-1-1,-1 1 1,0-1 0,0 0-1,0 0 1,0 0-1,-1 0 1,0-1 0,5-8-1,-4 6-12,0-1 0,-1 0 1,0 0-1,0 0 0,-1-1 0,0 1 0,-1-1 1,0 1-1,0-1 0,0 1 0,-1-1 0,-1 0 1,-1-12-1,1 20-5,1-1 1,-1 0 0,1 1-1,-1-1 1,0 0-1,0 1 1,0-1 0,0 1-1,0-1 1,0 1-1,0 0 1,0-1 0,0 1-1,-1 0 1,1 0 0,-1 0-1,1 0 1,-1 0-1,1 0 1,-2 0 0,2 4-9,0 0 1,0 0 0,1 0-1,-1 1 1,1-1 0,0 0-1,0 0 1,0 5 0,0-6 0,0 4 15,0 0 1,0 0-1,0 0 1,1 0-1,0 0 1,0 0 0,1 0-1,-1-1 1,1 1-1,1 0 1,-1-1-1,1 0 1,0 1-1,0-1 1,0 0-1,1-1 1,-1 1-1,1 0 1,0-1-1,1 0 1,-1 0 0,10 6-1,-7-5-60,1-1-1,0 0 1,0 0-1,1 0 1,-1-1-1,1-1 1,14 4 0,-20-6 66,0 1 0,0-1 1,0 1-1,0-1 0,0 0 1,0 0-1,0 0 0,0-1 1,1 1-1,-1-1 0,0 0 1,0 1-1,-1-1 1,1-1-1,0 1 0,0 0 1,0-1-1,-1 1 0,1-1 1,-1 0-1,1 0 0,-1 0 1,0 0-1,0 0 0,3-4 1,2-7 39,-1 1 1,-1-1 0,0 0-1,6-25 1,-8 27 3,0-1 0,1 1 0,0 0 1,0 1-1,1-1 0,0 1 0,12-17 0,-16 26-54,0 1 0,-1-1-1,1 1 1,0-1 0,-1 1-1,1 0 1,0-1 0,-1 1-1,1 0 1,0-1 0,0 1-1,0 0 1,-1 0 0,1 0-1,0 0 1,0-1 0,0 1-1,-1 0 1,1 1 0,0-1-1,0 0 1,0 0 0,-1 0-1,1 0 1,0 1 0,0-1-1,0 0 1,-1 1 0,1-1-1,0 0 1,-1 1 0,1-1-1,0 1 1,-1-1 0,1 1-1,0 0 1,-1-1 0,1 1-1,-1-1 1,0 1 0,2 1-1,19 28 50,-21-29-43,23 32 76,-21-31-51,-1-1 1,1 1-1,-1-1 1,1 1 0,-1-1-1,1 0 1,0 1-1,0-1 1,0 0-1,0 0 1,0 0 0,0 0-1,0-1 1,0 1-1,0-1 1,3 1 0,-4-26 98,-1 23-131,0 0 1,0-1-1,0 1 0,0 0 0,-1 0 1,1-1-1,-1 1 0,1 0 1,-1 0-1,0 0 0,0 0 0,0 0 1,0 0-1,0 0 0,0 0 1,-1 0-1,1 0 0,-2-1 0,0 1 13,1 0-1,-1 0 1,0 1-1,0-1 1,0 1-1,0 0 1,0 0-1,0 0 1,-1 0-1,1 1 1,0-1-1,-5 1 1,5-1 4,0 1 1,0 0-1,0 0 0,0 0 1,0 0-1,0 1 1,0-1-1,0 1 0,0-1 1,0 1-1,0 0 1,0 1-1,1-1 0,-1 0 1,0 1-1,1-1 1,-1 1-1,1 0 0,0 0 1,-1 0-1,-2 4 1,1-1-11,1 0 1,0 0 0,0 1 0,1 0 0,-1-1 0,1 1 0,0 0-1,1 0 1,-2 12 0,1-9-14,1 1 0,0-1 0,0 1 0,1-1 0,1 0 0,-1 1 0,5 16 0,-5-23 1,2 0-1,-1 0 1,0 0 0,0 0-1,1-1 1,0 1 0,-1 0-1,1-1 1,0 1 0,0-1-1,0 0 1,1 0 0,-1 0-1,0 0 1,1 0 0,0 0-1,-1-1 1,1 1 0,0-1-1,0 1 1,0-1 0,0 0-1,0 0 1,0-1 0,0 1-1,0-1 1,4 1 0,-1 0-20,1 0 1,0-1 0,-1 0 0,1 0 0,-1 0 0,1-1 0,-1 0 0,11-3 0,-14 2 44,0 1 0,0-1 0,0 1 0,0-1 0,0 0 1,-1 0-1,1-1 0,-1 1 0,1 0 0,-1-1 0,0 0 0,0 1 0,0-1 0,0 0 0,-1 0 0,1 0 1,-1 0-1,2-5 0,1-12 278,0 0 1,-1 0 0,-1-1 0,-1 1-1,-3-26 1,2 32 835,1 38-1120,2 1 0,0 0 1,2-1-1,0 0 0,11 29 1,53 117 138,-39-113-93,11 23-36,-38-72-15,1 1 1,-1 0-1,-1 0 1,0 0-1,0 0 1,1 19-1,-4-27-15,1 1-1,0-1 1,-1 1-1,1-1 1,-1 1-1,1 0 1,-1-1-1,0 0 1,0 1-1,0-1 1,0 1 0,0-1-1,0 0 1,0 0-1,0 0 1,0 1-1,0-1 1,-1 0-1,1-1 1,0 1-1,-1 0 1,1 0-1,-1 0 1,1-1 0,-1 1-1,1-1 1,-1 1-1,0-1 1,1 0-1,-1 0 1,0 1-1,1-1 1,-1 0-1,-1-1 1,-10 2-149,0-1 1,0-1 0,-14-2-1,24 3 140,-2-1 13,1 1 0,-1-1 1,0-1-1,1 1 0,-1-1 1,1 1-1,-1-1 0,1 0 0,0-1 1,0 1-1,0-1 0,0 0 1,0 0-1,1 0 0,-1 0 0,-3-5 1,3 2 21,0 0 0,1 0 0,0 0 0,0 0 0,0 0 0,1-1 0,0 1 0,0-1 0,1 1 0,-2-11 0,2 3-36,0 1 0,1-1 0,1 0-1,0 1 1,1-1 0,1 1 0,0-1 0,0 1-1,1 0 1,1 0 0,7-12 0,61-92-944,1-1 607,-65 101 372,-1 0 0,-1 0 1,-1-1-1,0 0 0,4-28 0,-4 11 41,0-45 0,-5 69 36,-2 0 0,1 1 0,-1-1 0,-1 1 0,0-1 0,0 1 0,-1 0 0,-7-17 0,3 18 357,1 16-393,3 16-166,3-1 125,1 0 1,1-1-1,0 1 0,2 0 1,13 41-1,-1-20 50,38 75 0,-40-89-51,-11-21 4,1 1-1,0-1 1,1 0 0,-1 0 0,13 14-1,-17-21-2,0-1-1,0 0 0,1 0 1,-1 0-1,0 1 0,0-1 1,0 0-1,1 0 0,-1 0 1,0 0-1,0 1 0,1-1 1,-1 0-1,0 0 0,1 0 1,-1 0-1,0 0 1,0 0-1,1 0 0,-1 0 1,0 0-1,1 0 0,-1 0 1,0 0-1,0 0 0,1 0 1,-1 0-1,0 0 0,1 0 1,-1 0-1,0 0 0,0-1 1,1 1-1,-1 0 0,0 0 1,0 0-1,1 0 1,-1-1-1,0 1 0,0 0 1,0 0-1,1 0 0,-1-1 1,0 1-1,0 0 0,0 0 1,0-1-1,1 1 0,-1 0 1,0-1-1,0 1 0,0 0 1,0 0-1,0-1 0,5-17 237,-5 16-273,8-80 213,-8 64-69,1 0 1,1 0-1,1 0 0,1 1 0,7-23 0,-11 39-110,0-1 0,1 1 0,-1 0 1,0 0-1,1 0 0,0 0 0,-1 0 0,1 0 0,-1 0 0,1 0 0,0 0 0,0 0 0,0 0 0,0 0 0,-1 1 1,1-1-1,0 0 0,0 0 0,0 1 0,1-1 0,-1 1 0,1-1 0,-1 1-17,0 0 1,0 0-1,0 0 0,0 1 0,0-1 0,0 0 0,0 1 0,0-1 1,0 1-1,0-1 0,0 1 0,0-1 0,0 1 0,-1-1 1,1 1-1,0 0 0,0 0 0,-1-1 0,2 3 0,4 4-17,-1 1 0,-1 0-1,1 0 1,3 10-1,-6-13-35,8 16-316,-1 0-1,-1 1 0,0 0 0,-2 0 0,6 43 0,-13-52-3825</inkml:trace>
  <inkml:trace contextRef="#ctx0" brushRef="#br0" timeOffset="186.68">319 61 13238,'0'0'5122,"108"-60"-12325</inkml:trace>
  <inkml:trace contextRef="#ctx0" brushRef="#br0" timeOffset="2224.63">2093 236 4434,'0'0'12371,"0"-6"-11330,-1-18-660,1 25-380,0-1 0,0 0 0,0 0 0,0 0 0,0 0 0,0 0 0,0 0 0,0 1 1,0-1-1,0 0 0,0 0 0,0 0 0,0 0 0,0 0 0,-1 0 0,1 0 0,0 1 0,0-1 0,0 0 0,0 0 0,0 0 0,0 0 0,0 0 0,0 0 0,-1 0 0,1 0 0,0 0 1,0 0-1,0 0 0,0 0 0,0 0 0,0 0 0,-1 0 0,1 0 0,0 0 0,0 0 0,0 0 0,0 0 0,0 0 0,0 0 0,-1 0 0,1 0 0,0 0 0,0 0 0,0 0 1,0 0-1,0 0 0,0 0 0,-1 0 0,1 0 0,0 0 0,0 0 0,0 0 0,0 0 0,0-1 0,0 1 0,0 0 0,0 0 0,-6 13 73,-4 29 288,2 1 0,2 0 0,2 1 0,2 83 0,2-115-342,0 3-22,1 0 0,0-1 0,1 1 0,1-1-1,0 0 1,1 1 0,0-1 0,10 19 0,-12-28-46,1 0 0,0 0 0,0 0 1,0-1-1,0 1 0,1-1 0,0 0 0,0 0 1,0 0-1,0 0 0,0-1 0,1 0 1,0 0-1,0 0 0,0 0 0,0-1 1,0 0-1,0 0 0,1 0 0,-1 0 0,1-1 1,-1 0-1,1-1 0,8 1 0,-12-1 46,0 0 0,-1-1 0,1 1 0,0-1 0,-1 1 0,1-1-1,-1 0 1,1 1 0,-1-1 0,1 0 0,-1 0 0,1 0 0,-1 0-1,0 0 1,0-1 0,1 1 0,-1 0 0,0-1 0,0 1 0,0 0 0,-1-1-1,1 1 1,0-1 0,0 0 0,-1 1 0,1-1 0,-1 0 0,1 1 0,-1-1-1,0-1 1,2-9-24,0-1-1,-1 1 0,0-13 1,-1 17 6,0-148 215,-3 178-2464,2-18 2055,1 0 1,-1 0-1,0 0 1,1-1-1,0 1 1,0 0-1,1 5 1,-1-7 173,1-1 1,-1 0-1,1 0 0,-1 0 1,1 0-1,-1 0 0,1 0 1,0 0-1,-1 0 1,1-1-1,0 1 0,0 0 1,0 0-1,0-1 1,0 1-1,0 0 0,0-1 1,0 1-1,0-1 1,0 1-1,0-1 0,0 0 1,0 1-1,0-1 1,1 0-1,-1 0 0,0 0 1,0 0-1,0 0 1,2 0-1,-3 0 38,4 1-23,1-1 0,-1 0 0,0 0 0,1 0 0,-1 0 0,0-1 0,0 0 0,5-1 0,-8 1 40,0 0 1,1 0 0,-1 0-1,0 0 1,0 0-1,0 0 1,0 0 0,0 0-1,0-1 1,0 1 0,0 0-1,-1-1 1,1 1-1,0 0 1,-1-1 0,1 1-1,-1-1 1,1 1-1,-1-1 1,0 1 0,0-1-1,0 0 1,1 1 0,-2-1-1,1-1 1,1-8-84,0 1 360,-1 0 0,0 0 0,0 0 0,-1 0 0,-3-15 0,3 23-212,0 0 0,1 0 0,-1-1 0,0 1 1,0 0-1,0 1 0,-1-1 0,1 0 0,0 0 0,-1 0 0,1 1 0,-1-1 0,1 1 0,-1-1 0,0 1 1,0-1-1,0 1 0,1 0 0,-1 0 0,-1 0 0,1 0 0,0 0 0,0 1 0,0-1 0,0 1 0,0-1 1,-1 1-1,1 0 0,0 0 0,-4 0 0,4 0-79,0 0-1,0 1 1,0-1-1,0 1 1,1 0-1,-1-1 1,0 1 0,0 0-1,1 0 1,-1 0-1,0 0 1,1 0 0,-1 0-1,1 1 1,-1-1-1,1 0 1,0 1-1,0-1 1,-1 1 0,1 0-1,0-1 1,0 1-1,1 0 1,-1 0-1,0-1 1,1 1 0,-1 0-1,1 0 1,-1 2-1,-2 8-5,1 0 0,0 1 0,1 15 0,1-24 5,-1 7-39,1 0-1,0 0 0,1 0 1,0 0-1,1 0 0,0 0 1,1 0-1,0 0 0,5 11 0,-5-17 14,0 0 0,0 1 0,0-1 0,1-1 0,0 1 0,0-1-1,0 1 1,0-1 0,1 0 0,-1 0 0,1-1 0,0 0-1,0 0 1,0 0 0,1 0 0,-1-1 0,1 0 0,10 3 0,-8-3 22,-1 0 1,1-1 0,0 0 0,-1 0 0,1-1 0,0 0 0,-1 0-1,13-2 1,-17 1 22,0 0-1,1 0 1,-1 0-1,0-1 1,0 1-1,1-1 1,-1 1-1,0-1 1,-1 0-1,1 0 1,0 0-1,-1-1 1,1 1-1,-1-1 1,1 1-1,-1-1 1,0 0-1,0 0 1,-1 0-1,3-4 1,4-15 401,-2 1 1,0-1-1,-1 0 1,-2-1-1,0 1 1,-1 0-1,-2-42 1,-12 133-712,11-60 182,2 0 1,-1 1-1,1-1 0,0 0 1,1 1-1,0-1 1,6 14-1,-6-18-68,1 0 0,0 0 0,0-1 1,0 1-1,1-1 0,0 0 0,-1 0 0,1 0 0,1 0 1,-1-1-1,0 0 0,1 0 0,0 0 0,7 3 1,-5-3-33,1 0 1,0 0 0,0 0 0,0-1 0,1-1 0,-1 0 0,0 0 0,1 0 0,-1-1 0,13-1-1,-18 0 214,-1 1 0,0-1 0,0 0 0,0 1 0,0-1 0,0 0 0,0-1 0,0 1 0,0 0 0,0 0 0,0-1 0,-1 1 0,1-1 0,-1 0 0,1 1 0,-1-1 0,1 0 0,-1 0 0,0 0 0,0 0 0,0 0 0,0 0 0,0 0 0,-1 0 0,1 0 0,0-1 0,-1-1 0,3-10 260,0 0 0,-2-1 0,1-15 0,-1 17 195,0-69 2550,-1 72-2129,0 17-263,0 7-508,0-3-256,0 1 0,0 0 0,1 0 0,1 0 0,3 14 0,-4-23 30,0 0 1,0-1 0,0 1 0,1 0 0,-1-1 0,1 1 0,-1-1 0,1 1 0,0-1 0,0 0-1,0 0 1,0 0 0,1 0 0,-1 0 0,0 0 0,1-1 0,-1 1 0,1-1 0,0 1 0,-1-1-1,1 0 1,0 0 0,0 0 0,0-1 0,-1 1 0,7 0 0,-7-1 88,1 0 1,-1 1-1,1-1 1,-1 0 0,1 0-1,-1 0 1,1-1-1,-1 1 1,1-1-1,-1 1 1,1-1-1,-1 0 1,0 0-1,0 0 1,1 0 0,-1 0-1,0-1 1,0 1-1,0-1 1,2-1-1,-1-1 55,0 0-1,-1 0 1,0 0-1,1 0 1,-1-1 0,-1 1-1,1-1 1,-1 1-1,2-10 1,0-3 761,0-1 0,-2 1 0,-1-21 0,0 37-787,0 2-13,-1-1 0,0 0 0,1 0 0,-1 1 0,1-1 0,-1 0 0,0 1 0,1-1 0,-1 1 0,1-1-1,-1 1 1,1-1 0,-1 1 0,1-1 0,0 1 0,-1 0 0,1-1 0,0 1 0,-1 0 0,1-1 0,0 1-1,0 0 1,-1-1 0,1 1 0,0 0 0,0-1 0,0 1 0,0 0 0,0-1 0,0 2 0,0 26-348,0-24-11,0-2 329,0-1 0,1 1-1,-1-1 1,1 1 0,0-1 0,-1 0-1,1 1 1,0-1 0,0 0 0,0 0 0,0 0-1,0 0 1,0 1 0,0-1 0,0-1-1,0 1 1,1 0 0,-1 0 0,0 0-1,0-1 1,1 1 0,-1 0 0,1-1 0,-1 1-1,1-1 1,-1 0 0,1 0 0,-1 1-1,1-1 1,2 0 0,4 1-92,1 0 0,0-1 0,0 0 1,9-2-1,-15 2 106,0-1 0,0 0 1,0 0-1,0 0 1,0 0-1,0-1 0,0 1 1,0-1-1,0 0 0,-1 0 1,1 0-1,-1 0 0,1 0 1,-1-1-1,0 1 0,0-1 1,0 1-1,0-1 0,0 0 1,-1 0-1,1 0 1,1-4-1,-1 2 134,0-1 0,0 0 0,0-1 0,-1 1 1,0 0-1,0 0 0,-1-1 0,0 1 0,0 0 0,-1-12 0,0 16-27,0-1-1,-1 1 1,1 0-1,0 0 1,-1 0-1,1 0 1,-1 0-1,0 0 1,1 0-1,-1 0 1,0 1-1,0-1 1,0 0-1,-1 1 1,1 0-1,0 0 1,0 0-1,-1 0 1,1 0-1,-1 0 1,1 0 0,-1 1-1,-3-1 1,4 0-49,0 0 0,0 1 0,-1-1 0,1 1 0,0 0 0,-1 0 0,1 0 0,0 0 0,-1 0 0,1 0 0,0 1 0,-1-1 0,1 1 0,0-1 1,0 1-1,-1 0 0,1 0 0,0 0 0,0 0 0,0 0 0,0 1 0,0-1 0,0 1 0,1-1 0,-3 3 0,0 5-22,2 0 0,-1 0-1,1 0 1,0 0 0,1 0-1,0 0 1,0 0 0,1 0-1,2 16 1,-2-14-8,1-6 5,-1 0 0,1-1 0,0 1 0,0 0-1,1-1 1,-1 1 0,1-1 0,0 1 0,0-1-1,0 0 1,1 0 0,0 0 0,-1 0 0,2-1-1,-1 1 1,0-1 0,1 1 0,-1-1-1,1 0 1,0 0 0,0-1 0,0 1 0,0-1-1,0 0 1,9 3 0,-1-1 18,-1-1 0,1 1 0,0-2 0,0 0-1,0 0 1,0-1 0,0-1 0,1 0 0,13-2 0,-19 1 1,-1-1 1,1-1-1,-1 1 1,0-1 0,0 0-1,0 0 1,0-1-1,-1 1 1,0-1-1,1-1 1,-1 1 0,-1-1-1,1 0 1,-1 0-1,1 0 1,-1 0-1,4-9 1,3-4-40,-1 0 0,-1 0 0,-1-1-1,9-29 1,-12 23-33,0 0 1,-2 0-1,0-1 0,-2 0 0,-1 1 0,-4-38 0,-9-1 583,12 60-399,-1-1 0,1 1 0,-1-1 0,0 1-1,0 0 1,-1-1 0,1 1 0,-1 0 0,0 1-1,-7-8 1,10 11-133,0-1-1,-1 1 1,1 0 0,0 0-1,-1-1 1,1 1-1,0 0 1,-1 0 0,1 0-1,-1-1 1,1 1-1,0 0 1,-1 0-1,1 0 1,-1 0 0,1 0-1,-1 0 1,1 0-1,0 0 1,-1 0 0,1 0-1,-1 0 1,1 0-1,0 0 1,-1 0 0,1 0-1,-1 1 1,1-1-1,0 0 1,-1 0 0,1 0-1,0 1 1,-1-1-1,-7 15-22,1 19-52,6-10 85,1 0 0,1 0-1,1 0 1,2 0 0,0 0-1,1-1 1,14 40 0,2-12-113,1 0 0,38 60 0,-56-103-316,12 17-907,0-16-3263,2-8-858</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8:37.443"/>
    </inkml:context>
    <inkml:brush xml:id="br0">
      <inkml:brushProperty name="width" value="0.05" units="cm"/>
      <inkml:brushProperty name="height" value="0.05" units="cm"/>
      <inkml:brushProperty name="color" value="#E71224"/>
    </inkml:brush>
  </inkml:definitions>
  <inkml:trace contextRef="#ctx0" brushRef="#br0">0 87 7267,'0'0'13535,"2"-13"-12933,7-39-556,-9 52-51,0 0 0,0-1 0,1 1 0,-1 0 0,0-1 0,0 1 0,0 0 0,1 0 0,-1-1 0,0 1 0,0 0 0,1 0 0,-1-1 1,0 1-1,0 0 0,1 0 0,-1 0 0,0 0 0,1-1 0,-1 1 0,0 0 0,1 0 0,-1 0 0,0 0 0,1 0 0,-1 0 0,0 0 0,1 0 0,-1 0 0,0 0 0,1 0 0,-1 0 0,0 0 0,1 0 1,-1 0-1,0 1 0,1-1 0,-1 0 0,0 0 0,1 0 0,-1 0 0,0 1 0,0-1 0,1 0 0,-1 0 0,0 0 0,0 1 0,1-1 0,-1 0 0,0 1 0,0-1 0,0 0 0,1 0 0,-1 1 1,0 0-1,18 22-28,-15-18 39,57 73 231,101 146-138,-156-213-541,2 1-1274</inkml:trace>
  <inkml:trace contextRef="#ctx0" brushRef="#br0" timeOffset="251.16">269 0 9188,'0'0'12008,"-10"1"-11765,7 0-228,-1-1 16,0 0 0,0 0-1,0 1 1,0 0 0,1 0-1,-1 0 1,0 0 0,0 1-1,1-1 1,-1 1 0,1 0-1,-1 0 1,1 0-1,0 1 1,0-1 0,0 1-1,0 0 1,-4 4 0,-154 234-495,161-240 349,-1 0-304,0 1 0,0-1 0,0 1 0,0 0 0,0-1 0,1 1 0,-1 0-1,1 0 1,-1-1 0,1 1 0,-1 2 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8:42.926"/>
    </inkml:context>
    <inkml:brush xml:id="br0">
      <inkml:brushProperty name="width" value="0.05" units="cm"/>
      <inkml:brushProperty name="height" value="0.05" units="cm"/>
      <inkml:brushProperty name="color" value="#E71224"/>
    </inkml:brush>
  </inkml:definitions>
  <inkml:trace contextRef="#ctx0" brushRef="#br0">5258 195 2401,'0'0'13049,"-3"-15"-12174,-15-49 131,17 61-955,0 1 1,-1 1 0,1-1-1,0 0 1,-1 0 0,0 0-1,1 1 1,-1-1 0,0 1-1,0-1 1,0 1 0,0 0-1,0 0 1,0 0 0,0 0 0,0 0-1,0 0 1,0 0 0,-1 1-1,1-1 1,0 1 0,-1 0-1,-3-1 1,-3 0 143,-2-1-109,0 0 1,-1 0 0,1 1-1,0 1 1,-1 0-1,1 0 1,-1 1 0,1 1-1,-18 4 1,23-4-59,0 0 1,1 1-1,0-1 1,0 1-1,-1 0 1,2 0-1,-1 1 0,0 0 1,1 0-1,-1 0 1,1 0-1,0 0 1,1 1-1,-1 0 1,1 0-1,0 0 1,0 0-1,0 0 1,-3 11-1,3-8-35,1-1 0,0 0 0,0 1 0,0-1 0,1 1 0,1-1 0,-1 1 0,1 0 0,0-1 0,1 1-1,0-1 1,0 1 0,0-1 0,4 9 0,-2-8 2,1 0 0,0 0 0,1 0 0,0-1-1,0 1 1,1-1 0,-1-1 0,2 1 0,-1-1 0,1 0-1,11 9 1,63 39 240,-50-35-174,-1 2 1,49 44-1,-77-63-84,0 0 1,0-1-1,0 1 0,-1 0 0,1 0 1,0 0-1,-1 0 0,1 1 0,-1-1 1,0 0-1,0 1 0,0-1 1,0 1-1,0-1 0,-1 1 0,1-1 1,-1 1-1,0-1 0,1 1 1,-1 4-1,-1-5 4,0 0 0,0 0 1,0 0-1,0-1 0,0 1 1,-1 0-1,1-1 0,0 1 1,-1-1-1,0 1 0,1-1 1,-1 1-1,0-1 0,1 0 0,-1 0 1,0 0-1,0 0 0,0 0 1,0-1-1,0 1 0,0-1 1,0 1-1,0-1 0,-3 1 1,-66 8 260,64-9-269,-1 0-1,1 0 1,-1 0 0,1-1 0,-1 0-1,1-1 1,-11-3 0,0-11-832,17 16 718,1-1 0,0 1-1,-1-1 1,1 1 0,0-1 0,-1 1-1,1-1 1,0 1 0,-1-1 0,1 0 0,0 1-1,0-1 1,0 1 0,0-1 0,0 0-1,-1 1 1,1-1 0,0 1 0,0-1 0,1 0-1,-1 1 1,0-1 0,0 1 0,0-1 0,0 0-1,0 1 1,1-1 0,-1 1 0,0-1-1,1 1 1,-1-1 0,0 1 0,1-1 0,-1 1-1,0-1 1,1 1 0,-1-1 0,1 1-1,-1 0 1,1-1 0,0 0 0,22-7-5446</inkml:trace>
  <inkml:trace contextRef="#ctx0" brushRef="#br0" timeOffset="2201.62">5468 427 6131,'0'0'10511,"-9"-5"-9940,-29-17-251,37 22-313,0-1 0,1 1 0,-1 0 0,0 0-1,0-1 1,1 1 0,-1 0 0,0 0 0,0 0-1,0 0 1,1 0 0,-1 0 0,0 0 0,0 0-1,1 0 1,-1 0 0,0 1 0,0-1 0,1 0-1,-1 0 1,0 1 0,1-1 0,-1 0 0,0 1-1,1-1 1,-1 1 0,0-1 0,1 1 0,-1-1-1,1 1 1,-1 0 0,1-1 0,-1 1 0,1-1 0,0 1-1,-1 0 1,1-1 0,0 1 0,-1 0 0,1 0-1,0 0 1,-5 28 65,4-28-74,1 1 0,0 0-1,0 0 1,0 0 0,0 0 0,0-1 0,0 1 0,1 0-1,-1 0 1,1 0 0,-1-1 0,1 1 0,0 0 0,-1-1-1,1 1 1,0 0 0,0-1 0,0 1 0,1-1 0,-1 0-1,0 1 1,0-1 0,1 0 0,-1 0 0,3 2 0,0-1-48,1 0 0,0-1 0,-1 1 1,1-1-1,0 0 0,0-1 0,0 1 0,8-1 1,-9 0-20,0 1 1,1-1-1,-1 0 1,0-1-1,1 1 1,-1-1-1,0 0 1,0 0-1,1 0 1,5-3-1,-8 2 72,0 1 0,0-1 0,0 0 1,-1 0-1,1 0 0,0 0 0,-1 0 0,1 0 0,-1 0 0,0 0 0,1 0 1,-1-1-1,0 1 0,0-1 0,-1 1 0,1-1 0,0 1 0,-1-1 1,0-2-1,3-9 57,-1 0 1,-1 0 0,-1-24-1,-1 34-5,1-1 0,-1 1 0,1 0 0,-1 0 0,0 0 0,-1 0 0,1 0 0,-1 0 0,0 0 0,0 0 0,0 0-1,0 1 1,-1-1 0,1 1 0,-1 0 0,-4-5 0,6 7-44,0 0 0,0 0-1,0 1 1,0-1 0,0 0 0,0 0-1,-1 1 1,1-1 0,0 1 0,0-1 0,0 1-1,-1-1 1,1 1 0,0 0 0,0-1-1,-1 1 1,1 0 0,0 0 0,-1 0-1,1 0 1,0 0 0,-1 0 0,1 1-1,0-1 1,0 0 0,-1 1 0,1-1-1,0 1 1,0-1 0,0 1 0,0 0-1,-1-1 1,1 1 0,0 0 0,0 0-1,0 0 1,0-1 0,1 1 0,-1 0-1,0 0 1,0 1 0,-1 1 0,0 1-33,-1 1 1,1 0-1,0 0 1,0 0-1,0 0 1,0 1 0,1-1-1,-1 10 1,1 0-57,0-1 0,1 1 0,1 0 0,0 0 0,1-1 1,1 1-1,0-1 0,8 22 0,-10-31 4,2 0-1,-1-1 0,0 1 1,1-1-1,0 1 1,0-1-1,0 0 1,1 0-1,-1 0 1,1 0-1,0-1 0,0 1 1,0-1-1,0 0 1,1-1-1,0 1 1,-1-1-1,1 0 1,0 0-1,0 0 1,0 0-1,0-1 0,0 0 1,0 0-1,0 0 1,1-1-1,4 0 1,-6 0 118,0-1-1,0 1 1,0-1 0,0 0 0,-1 0 0,1-1 0,0 1 0,-1-1-1,1 0 1,-1 1 0,0-2 0,1 1 0,-1 0 0,0-1-1,0 1 1,0-1 0,-1 0 0,1 0 0,-1 0 0,1 0 0,-1 0-1,0-1 1,0 1 0,-1-1 0,3-4 0,4-13 440,-1-1 0,-1 1 0,6-32 0,-4 15-36,3-6 603,-9 44-1091,-1 0-1,1 0 1,-1 0 0,1 0-1,-1 0 1,1 1-1,-1-1 1,0 1 0,1-1-1,-1 1 1,1-1-1,-1 1 1,2 1 0,-1 0 34,1 0 1,-1-1 0,0 1-1,1-1 1,-1 0 0,1 1-1,0-1 1,-1 0 0,1-1-1,0 1 1,5 0 0,-8-2 17,0 0 1,0 0 0,0 0-1,0 0 1,0 0 0,-1 0 0,1 0-1,0 0 1,0 1 0,-1-1 0,1 0-1,0 0 1,-1 0 0,1 0 0,-1 0-1,1 0 1,-1 0 0,0 1-1,1-1 1,-1 0 0,-1-1 0,1 2-11,0-1-1,0 0 1,-1 1 0,1-1 0,0 1 0,0 0 0,0-1 0,-1 1 0,1 0 0,0 0 0,0 0 0,-1 0 0,1 0 0,0 0 0,0 0 0,-1 0 0,1 0-1,0 1 1,0-1 0,-1 1 0,1-1 0,0 0 0,0 1 0,0 0 0,0-1 0,0 1 0,0 0 0,0 0 0,0-1 0,0 1 0,0 0 0,0 0-1,0 0 1,1 0 0,-1 0 0,0 0 0,1 0 0,-1 1 0,1-1 0,-1 0 0,1 0 0,-1 2 0,-1 6 3,1 0 0,0 0 0,1 0 0,-1 0 0,3 10 0,-2-1-4,0-12-7,0 0-1,1 1 0,0-1 0,0 0 1,0 1-1,1-1 0,0 0 0,0 0 1,1 0-1,-1 0 0,1-1 0,0 1 1,1-1-1,0 0 0,-1 1 1,2-2-1,-1 1 0,0 0 0,1-1 1,0 0-1,0 0 0,0 0 0,1-1 1,-1 0-1,1 0 0,0 0 0,0-1 1,0 1-1,0-2 0,0 1 0,0-1 1,0 1-1,1-2 0,-1 1 0,1-1 1,-1 0-1,9-1 0,-12 0 29,1 0 0,-1-1 0,1 1-1,-1-1 1,1 0 0,-1 0 0,0 0 0,0 0-1,0-1 1,0 1 0,-1-1 0,1 0 0,-1 0-1,0 0 1,1 0 0,-1 0 0,0 0 0,-1-1-1,1 1 1,-1-1 0,1 1 0,0-7 0,5-10 246,-2 0 1,5-33-1,-5 13 725,0-51-1,-12 96-1138,5 2 132,0 0 0,0 1 0,0-1-1,1 0 1,0 0 0,1 16 0,3 46 62,-3-64-53,0-1-1,1 1 1,0 0-1,0 0 1,0-1 0,0 1-1,1-1 1,0 1-1,0-1 1,0 0-1,0 1 1,1-1 0,0-1-1,0 1 1,0 0-1,0 0 1,0-1 0,1 0-1,-1 0 1,1 0-1,0 0 1,0 0 0,0-1-1,0 0 1,1 0-1,-1 0 1,1 0 0,-1-1-1,1 1 1,-1-1-1,1 0 1,0-1 0,0 1-1,-1-1 1,1 0-1,7-1 1,-9 0 18,-1 0 0,0 0 1,1 0-1,-1-1 0,0 1 0,0-1 1,1 0-1,-1 1 0,0-1 0,-1 0 1,1 0-1,0 0 0,-1 0 0,1-1 1,-1 1-1,1 0 0,-1-1 0,0 1 1,1-3-1,17-52 82,-19 55-90,5-20 149,-1 1 0,-2-1-1,0 0 1,-1-23 0,-1 44 187,-1 31-586,0-18 226,1 1 0,0 0 0,1-1 0,1 1 0,0-1 0,1 1 1,4 14-1,-5-23-21,-1-1 1,1 1-1,0 0 1,0-1-1,0 1 1,0-1-1,1 0 1,0 0 0,-1 0-1,1 0 1,0 0-1,0 0 1,0-1-1,1 0 1,-1 1-1,1-1 1,-1 0-1,1-1 1,0 1-1,0-1 1,0 0 0,-1 0-1,1 0 1,0 0-1,1 0 1,5-1-1,-7 1 42,0-1 1,0 0-1,1 1 0,-1-1 0,0-1 0,0 1 0,0 0 1,1-1-1,-1 0 0,0 1 0,0-1 0,0 0 0,0-1 1,0 1-1,0-1 0,-1 1 0,1-1 0,0 0 0,-1 0 1,1 0-1,-1 0 0,0 0 0,1-1 0,-1 1 0,0-1 1,-1 1-1,1-1 0,0 0 0,-1 0 0,1 1 0,0-5 1,4-8 14,-1 0 0,0-1 0,-1 0 0,-1 1 1,0-1-1,-1 0 0,-1 0 0,-1-25 0,0 37-5,-1 0 1,0 0-1,1 0 0,-1 1 0,0-1 0,-1 1 0,-2-7 0,3 9-11,1 0-1,0-1 0,-1 1 1,0 0-1,1 0 1,-1 0-1,1 1 0,-1-1 1,0 0-1,0 0 1,0 0-1,1 0 0,-1 1 1,0-1-1,0 0 1,0 1-1,0-1 0,0 1 1,0-1-1,0 1 1,0-1-1,-1 1 0,1 0 1,0 0-1,0 0 1,0-1-1,0 1 1,0 0-1,0 0 0,-2 1 1,2-1-12,0 1 0,1-1 0,-1 1 0,0 0 0,0 0 1,1-1-1,-1 1 0,1 0 0,-1 0 0,1 0 0,-1 0 1,1 0-1,-1 0 0,1 0 0,0-1 0,-1 1 0,1 0 1,0 0-1,0 0 0,0 1 0,0-1 0,0 2 0,0 30-14,0-24 17,0-5-13,1 1 1,-1-1-1,1 0 0,0 0 0,0 0 1,1 0-1,-1 0 0,1 0 1,0 0-1,0-1 0,0 1 0,0-1 1,0 1-1,1-1 0,0 0 1,0 0-1,0 0 0,0 0 1,0 0-1,0-1 0,1 1 0,-1-1 1,1 0-1,0 0 0,7 2 1,-3-1-54,0 0 1,0-1-1,0 0 1,0 0-1,0-1 1,0 0-1,1 0 0,-1-1 1,0 0-1,1-1 1,-1 0-1,13-3 1,-16 3 102,-1-1-1,1-1 1,0 1 0,-1-1 0,1 0 0,-1 0-1,0 0 1,0 0 0,0-1 0,0 1 0,-1-1-1,1 0 1,-1 0 0,0-1 0,-1 1 0,1-1-1,-1 1 1,1-1 0,-1 0 0,-1 0 0,1 0-1,-1 0 1,0 0 0,0 0 0,0 0 0,-1 0-1,1-1 1,-2-5 0,1 10-11,-1 0 0,1 0 0,-1 1 0,1-1 0,-1 0 0,1 0-1,-1 1 1,0-1 0,1 0 0,-1 1 0,0-1 0,1 1 0,-1-1 0,0 1 0,0 0 0,0-1 0,0 1 0,1 0 0,-1-1 0,0 1 0,0 0-1,0 0 1,0 0 0,0 0 0,0 0 0,0 0 0,0 0 0,0 0 0,0 0 0,1 0 0,-1 0 0,0 1 0,0-1 0,0 0 0,0 1-1,0-1 1,1 0 0,-1 1 0,0-1 0,0 1 0,1 0 0,-2 0 0,-1 5-17,0 0 1,1 0-1,0 1 0,0-1 0,0 0 1,1 1-1,0-1 0,0 1 0,1 12 1,4 62 30,-3-77-82,0 0-1,0 0 0,0 0 0,0 0 1,1 0-1,0 0 0,0 0 0,0 0 0,0-1 1,1 1-1,-1-1 0,1 1 0,0-1 1,0 0-1,0 0 0,0-1 0,1 1 1,-1-1-1,1 1 0,-1-1 0,1 0 1,0 0-1,0-1 0,0 1 0,0-1 1,0 0-1,0 0 0,0 0 0,1-1 0,-1 1 1,0-1-1,0 0 0,1 0 0,-1 0 1,0-1-1,6-1 0,-8 1 55,1 0-1,-1 0 0,0-1 1,0 1-1,1-1 1,-1 1-1,0-1 1,-1 0-1,1 1 1,0-1-1,0 0 1,-1 0-1,1 0 0,-1-1 1,0 1-1,1 0 1,-1-1-1,0 1 1,0 0-1,0-4 1,14-55 73,-13 51-40,0-1 26,6-45 741,-8 56-529,0 7-291,-1 22 35,0-14-23,1 0 0,0-1 0,1 1 0,1 0 0,6 25-1,-7-37-33,0 1-1,1-1 0,-1 1 1,1-1-1,0 0 0,0 0 0,0 0 1,1 0-1,-1 0 0,1-1 0,-1 1 1,1 0-1,0-1 0,0 0 0,0 0 1,0 0-1,0 0 0,1-1 1,-1 1-1,0-1 0,1 1 0,-1-1 1,1-1-1,0 1 0,-1 0 0,1-1 1,0 0-1,5 0 0,-4 1 39,0-1-1,0 0 1,1 0-1,-1-1 1,0 0-1,0 0 1,0 0-1,0 0 1,0-1-1,0 0 1,0 0-1,0 0 1,-1 0-1,1-1 1,-1 0-1,0 0 0,0 0 1,0-1-1,0 1 1,0-1-1,-1 0 1,1 0-1,-1 0 1,0 0-1,4-10 1,0 3 41,-1-1 0,0-1 1,-1 1-1,-1-1 0,0 0 0,0 0 0,-1 0 1,1-16-1,0-15 307,-3-51 1,-2 90-326,1-17 150,-2 0 0,-7-36 0,7 48 36,-1-1-1,0 1 1,-1 0 0,0 0-1,0 0 1,-1 0-1,-9-12 1,14 22-197,0 0 0,0-1 0,0 1 0,0 0 0,0 0 0,0 0 0,0 0 0,0 0 0,-1 0 0,1-1 0,0 1 0,0 0 0,0 0 0,0 0 0,0 0 0,0 0 0,0 0 0,0 0 0,0 0 1,0 0-1,-1-1 0,1 1 0,0 0 0,0 0 0,0 0 0,0 0 0,0 0 0,0 0 0,0 0 0,-1 0 0,1 0 0,0 0 0,0 0 0,0 0 0,0 0 0,0 0 0,0 0 0,-1 0 0,1 0 0,0 0 0,0 0 0,0 0 0,0 0 0,0 0 1,0 0-1,-1 0 0,1 0 0,0 0 0,0 1 0,0-1 0,0 0 0,0 0 0,0 0 0,0 0 0,0 0 0,0 0 0,-1 0 0,1 1 0,-2 8-63,2-9 61,-3 38 19,2-1 0,1 0 0,2 1 0,2-1 0,1 0 0,2-1 0,16 51 0,-8-39 5,-5-17-880,6 35-1,-15-60 458</inkml:trace>
  <inkml:trace contextRef="#ctx0" brushRef="#br0" timeOffset="2809.36">6926 315 2177,'0'0'6867,"-1"2"-6773,1-1-81,0-1 1,0 1-1,0-1 1,-1 1-1,1-1 1,0 1-1,0-1 1,0 1 0,0-1-1,0 1 1,0-1-1,0 1 1,0-1-1,1 1 1,-1-1-1,0 1 1,0-1 0,0 1-1,0-1 1,1 1-1,-1-1 1,0 1-1,1-1 1,-1 0 0,0 1-1,1-1 1,-1 1-1,0-1 1,1 0-1,-1 1 1,0-1-1,1 0 1,-1 0 0,1 1-1,-1-1 1,2 0-1,27 7 318,37-8-40,-61 0-276,-1 0 1,1 0-1,-1-1 1,0 1-1,0-1 0,0 0 1,0-1-1,0 1 1,0-1-1,-1 1 1,1-1-1,-1 0 1,1 0-1,-1-1 0,0 1 1,-1-1-1,6-7 1,14-33 1825,-21 39-903,1 0 1,-1-1-1,1 1 1,-2-1-1,2-9 2311,-7 28-2902,2-5-289,1 0 0,0 0 0,1 1 1,0-1-1,0 0 0,1 0 0,0 1 0,0-1 0,1 0 0,0 0 0,3 13 0,-2-16-49,0-1-1,0 1 1,0-1 0,0 0-1,1 0 1,-1 0-1,1 0 1,0 0-1,0-1 1,1 1 0,-1-1-1,1 0 1,-1 0-1,1 0 1,0-1-1,0 1 1,0-1 0,1 0-1,-1 0 1,0 0-1,9 1 1,-5 0-29,1-1 1,0-1 0,0 0-1,0 0 1,0-1-1,0 0 1,0 0 0,0-1-1,0 0 1,0-1-1,0 0 1,0-1-1,14-5 1,-18 6-5,0-1-1,1 0 1,-1 0 0,0 0-1,0-1 1,-1 0-1,1 0 1,-1 0 0,0 0-1,0-1 1,0 1-1,-1-1 1,1 0 0,-1 0-1,0-1 1,-1 1-1,1 0 1,-1-1 0,0 0-1,-1 0 1,2-8 0,0 0 169,-2 0 1,0-25 0,-1 35-61,0 1 0,-1 0 0,1 0-1,-1 0 1,0-1 0,0 1 0,0 0 0,-2-4-1,2 6-32,1 0-1,-1 0 1,1 1 0,-1-1-1,0 0 1,1 0 0,-1 1-1,0-1 1,0 0-1,0 1 1,1-1 0,-1 1-1,0-1 1,0 1-1,0-1 1,0 1 0,0 0-1,0 0 1,0-1-1,0 1 1,0 0 0,0 0-1,0 0 1,0 0-1,-2 0 1,2 1-29,0-1 1,0 1-1,0-1 0,0 1 1,0 0-1,0-1 0,1 1 1,-1 0-1,0 0 0,0 0 1,1 0-1,-1 0 1,0 0-1,1 0 0,-1 0 1,1 0-1,-1 0 0,1 0 1,0 0-1,-1 0 0,1 0 1,0 0-1,0 0 0,0 2 1,-4 34 200,4-32-146,-1 48 155,2 0 0,2 0 1,3 0-1,2-1 0,3 0 0,1 0 1,3-1-1,43 97 0,-20-78-2095,-60-76-2623,-9-19-954</inkml:trace>
  <inkml:trace contextRef="#ctx0" brushRef="#br0" timeOffset="5476.54">0 951 8852,'0'0'7505,"0"6"-7438,0-2-34,0 1 0,1 0 0,0 0 1,0 0-1,0 0 0,0-1 0,1 1 1,-1 0-1,1-1 0,0 0 1,4 6-1,0 0 25,1-1-1,-1-1 1,1 1 0,17 14-1,-15-15-40,1 0 0,0 0 0,0-2 1,1 1-1,-1-1 0,1 0 0,1-1 0,-1-1 0,1 0 0,15 4 0,-14-7 210,1 1 0,-1-2 1,0 1-1,1-2 1,-1 0-1,0-1 1,1 0-1,-1-1 0,19-6 1,-15 2 38,0-1 1,-1 0 0,0-1-1,0-1 1,0-1 0,16-15-1,-30 25-275,-1-1 0,1 0 0,-1 1 0,1 0 0,0-1 0,-1 1 0,1 0 0,0 0 0,0 0-1,0 0 1,0 0 0,0 0 0,0 1 0,0-1 0,0 1 0,0-1 0,0 1 0,0 0 0,0 0 0,1 0 0,-1 0 0,0 0 0,0 0-1,0 1 1,0-1 0,0 1 0,0-1 0,0 1 0,0 0 0,0 0 0,0 0 0,0 0 0,0 0 0,-1 0 0,1 0 0,0 1 0,-1-1-1,1 1 1,1 1 0,25 24-118,-10-8 148,1-1 0,25 18 0,-37-31 8,0-1 0,0 0 0,1 0 0,0 0 1,-1-1-1,1 0 0,0 0 0,1-1 0,-1 0 0,16 1 0,-11-2 11,0-1-1,-1 0 1,1-1-1,13-2 0,-19 1-9,0 1 0,-1-2-1,1 1 1,-1-1 0,0 0-1,0 0 1,0-1 0,0 1-1,6-7 1,2-1 37,1 0 0,0 0 0,23-11 0,-29 18-83,0 1 0,0 0 0,0 0 1,1 1-1,-1 0 0,0 1 0,1 0 0,13 0 0,-11 1 1,0 1 0,-1 0 0,1 1 0,-1 0 0,1 1 0,-1 0 0,0 1-1,20 10 1,-12-8-14,-1-1 1,1 0-1,1-1 0,-1-2 0,1 0 0,-1 0 0,1-2 0,23-2 1,-23 1-9,-9 1 40,1-1 1,-1-1-1,0 0 0,1-1 0,-1 0 0,17-7 0,59-35 105,-22 10-70,-58 32-34,0 0 0,0 0 1,0 1-1,1 0 0,-1 0 0,9 0 0,-13 2-24,0-1 1,0 1 0,1 0-1,-1 0 1,0 1 0,0-1-1,0 1 1,0-1-1,0 1 1,0 0 0,0 0-1,-1 0 1,1 0 0,0 1-1,0-1 1,-1 1-1,4 2 1,10 11-80,1 0 1,0-1-1,1-1 0,24 14 0,-31-21 78,1-1-1,0 0 1,0-1-1,0 0 0,1-1 1,-1-1-1,1 1 0,23-1 1,-20 0 39,-1-2 1,0 0-1,0-1 1,0-1-1,0 0 0,0-1 1,0 0-1,-1-1 1,1-1-1,20-10 1,62-38 370,-96 53-396,-1 0 1,1 0-1,0-1 1,0 1-1,0 0 0,-1 0 1,1 0-1,0 0 0,0 0 1,0 0-1,0 0 1,-1 0-1,1 1 0,0-1 1,0 0-1,-1 0 0,1 1 1,0-1-1,0 1 1,-1-1-1,1 0 0,0 1 1,-1-1-1,1 1 0,0-1 1,-1 1-1,2 1 1,13 20-293,-9-13 177,4 7 172,2 0-1,0-1 0,17 16 0,-23-26-36,0 0 0,0 0 0,0-1 0,1 0 0,0 0 0,0-1 0,0 0 0,0 0 0,0-1 0,0 0 0,11 2 0,6 0 37,0-1 1,0-1-1,1-1 1,-1-1-1,47-6 1,-53 2 124,0 0 0,0-1 1,-1 0-1,0-2 0,0 0 1,-1-1-1,1 0 0,22-18 0,-4 1 353,-15 9-364,0 1 0,1 1 0,1 1-1,32-14 1,-48 24-169,1 1 0,-1 0 1,0 0-1,1 1 0,-1 0 0,1 0 0,0 1 0,-1-1 0,1 1 0,0 1 0,-1-1 0,1 1 0,-1 1 0,1-1 0,-1 1 0,0 0 0,1 0 0,-1 1 0,0 0 0,0 0 0,9 6 0,15 13-104,-10-7 130,33 19 0,-45-30-9,1 0 1,-1-1-1,1 0 0,0 0 1,0-1-1,0 0 1,16 1-1,-6-2 31,-1 0 0,1-2-1,-1 0 1,0-2 0,1 1 0,-1-2-1,28-10 1,-30 9-22,124-39 35,-121 39-81,0 1 1,1 2 0,-1 0-1,1 0 1,27 3 0,-37 1 7,0 1 0,-1-1 0,0 2 0,0 0 0,0 0 0,0 0 0,13 10 0,24 10 11,-16-12 38,0-2-1,2-2 0,-1-1 1,1-1-1,0-1 1,0-2-1,0-1 0,56-5 1,-73 1-16,-1-1 0,0-1 0,0 0 0,-1-1 0,1 0 0,22-13 0,-22 10-12,1 1 0,0 1 0,1 0 0,0 1 0,16-3 0,-20 6-19,0 1 1,0 0 0,1 0-1,-1 1 1,0 1-1,0 0 1,0 1-1,0 0 1,0 1-1,0 0 1,0 1-1,-1 0 1,16 9-1,-1-1 49,0 0 0,0-2 1,1-1-1,1-1 0,30 4 0,-7-5 2,99 0 1,-105-9-34,-1-2 0,0-2 0,-1-2 0,77-25 1,-95 26-23,-5 0 20,1 1 0,-1 1 0,1 1 0,0 0 0,43 0-1,-58 5-15,0 0-1,0 1 1,-1 0 0,1 0-1,0 0 1,-1 0-1,11 7 1,16 7-22,7-3 62,1-1-1,1-2 1,0-2-1,69 5 1,171-7 105,-274-6-129,24-2-3,1 0 0,-1-2 0,1-1 0,-1-2 0,-1-1 0,1-2 0,-2 0 0,1-2 0,-1-1 0,-1-2 0,32-21 0,-41 23 14,28-18 144,-43 29-128,-1 0 0,1 0 0,0 1 0,0-1 0,-1 1 0,1 0 0,0 0 0,0 1 0,0-1 0,0 1 0,4 0 0,-4 1-38,-1 1 1,0-1 0,0 1-1,0 0 1,0 0-1,0 0 1,0 0-1,-1 1 1,1-1-1,-1 1 1,3 3 0,14 12 31,-10-12-10,-1-1 0,1 0-1,1-1 1,-1 0-1,0 0 1,1-1 0,0 0-1,18 2 1,3-2 97,48-1-1,-63-2-30,-8 0 19,1-1-1,-1 0 0,1-1 0,-1 1 0,0-2 0,1 1 1,-1-1-1,0 0 0,0-1 0,8-5 0,-12 6-213,0 1-1,0 0 1,-1-1 0,1 0-1,-1 0 1,0 0-1,0 0 1,0-1-1,0 1 1,-1-1-1,1 0 1,-1 1-1,0-1 1,0 0 0,0 0-1,-1-1 1,1 1-1,-1 0 1,0 0-1,0-1 1,0-6-1,-3 4-4470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8:51.660"/>
    </inkml:context>
    <inkml:brush xml:id="br0">
      <inkml:brushProperty name="width" value="0.05" units="cm"/>
      <inkml:brushProperty name="height" value="0.05" units="cm"/>
      <inkml:brushProperty name="color" value="#F6630D"/>
    </inkml:brush>
  </inkml:definitions>
  <inkml:trace contextRef="#ctx0" brushRef="#br0">0 533 1969,'0'0'13086,"0"-1"-12991,0 1 0,0 0 0,0 0 1,0 0-1,0 0 0,0-1 0,0 1 0,0 0 0,0 0 1,0 0-1,0 0 0,0-1 0,0 1 0,1 0 1,-1 0-1,0 0 0,0 0 0,0-1 0,0 1 0,0 0 1,0 0-1,0 0 0,1 0 0,-1 0 0,0 0 0,0 0 1,0-1-1,0 1 0,0 0 0,1 0 0,-1 0 0,0 0 1,0 0-1,0 0 0,0 0 0,1 0 0,-1 0 1,0 0-1,0 0 0,0 0 0,0 0 0,1 0 0,-1 0 1,0 0-1,0 0 0,6 11 118,-1 1 1,0-1-1,-1 1 1,0 0-1,-1 1 0,2 14 1,-2-11-23,0-1-1,1 1 1,8 17 0,-11-32-179,-1 0 0,1 0 1,-1-1-1,1 1 0,0-1 0,-1 1 0,1 0 1,0-1-1,0 1 0,0-1 0,-1 0 0,1 1 1,0-1-1,0 0 0,0 1 0,0-1 0,-1 0 1,1 0-1,0 0 0,0 0 0,0 0 0,0 0 1,1 0-1,24-3 663,-17 0-515,0 0-1,0-1 1,0 0-1,0 0 1,-1-1 0,0 0-1,14-12 1,54-51 415,-50 43-348,329-273 504,-350 294-742,-4 4 15,0-1-1,-1 1 1,1 0-1,0-1 1,-1 1-1,1-1 1,0 1-1,-1-1 1,1 1 0,-1-1-1,1 1 1,-1-1-1,1 1 1,-1-1-1,1 0 1,-1 1-1,0-1 1,1 0 0,-1 0-1,0 1 1,0-1-1,1 0 1,-1-1-1,-9 0-56,-54 0-1283,0-4-4040,27 3-1652</inkml:trace>
  <inkml:trace contextRef="#ctx0" brushRef="#br0" timeOffset="869.32">1314 311 2849,'0'0'7940,"-3"-14"-5998,-5-15-1187,-2-11 568,2 6 3253,11 61-181,3 28-4724,16 33 572,4 0 1,60 134 0,-83-216-236,0-1 0,0 0-1,0 0 1,1 0 0,0 0 0,0 0 0,8 7 0,-10-11 0,-1 0 1,1 0-1,-1 0 0,1 0 1,-1 0-1,1 0 0,-1 0 1,1-1-1,0 1 0,-1 0 1,1-1-1,0 0 1,0 1-1,0-1 0,-1 0 1,1 0-1,0 0 0,0 0 1,0 0-1,-1 0 0,1-1 1,0 1-1,0-1 0,-1 1 1,1-1-1,0 0 0,-1 1 1,1-1-1,-1 0 0,1 0 1,-1 0-1,3-2 1,2-3 7,-1 0 0,1-1 1,-1 0-1,0 0 0,0-1 1,-1 1-1,0-1 0,-1 0 1,1 0-1,-2 0 0,4-15 1,0-3-1,-1-1 1,2-40-1,-5-126-365,-2 139-3072,0 58 2917,0 9-1463,0 0-1,1-1 1,0 1 0,5 17 0,6 4-5920</inkml:trace>
  <inkml:trace contextRef="#ctx0" brushRef="#br0" timeOffset="1131.08">1786 464 3490,'0'0'16338,"0"-12"-14810,0-35-548,-2 42-151,-2 12-638,-3 11-115,4 6 9,2 1 1,0-1-1,2 0 1,0 1-1,2-1 0,0 0 1,2 0-1,10 30 0,-8-41-784,-7-13 607,0 0 0,1 0-1,-1 0 1,0 0 0,0 0 0,1 1-1,-1-1 1,0 0 0,0 0-1,1 0 1,-1 0 0,0 0 0,0 0-1,1 0 1,-1 0 0,0 0-1,1 0 1,-1 0 0,0 0 0,0 0-1,1 0 1,-1 0 0,0 0-1,0 0 1,1 0 0,-1-1 0,0 1-1,0 0 1,1 0 0,-1 0-1,0 0 1,0 0 0,0-1-1,1 1 1,-1 0 0,0 0 0,0 0-1,0-1 1,0 1 0,1 0-1,-1 0 1,0-1 0,0 1 0,0 0-1,0 0 1,0-1 0,0 1-1,0 0 1,0 0 0,0-1 0,0 1-1,0 0 1,0-1 0,0 1-1,0 0 1,0 0 0,0-1 0,0 1-1,5-22-5909</inkml:trace>
  <inkml:trace contextRef="#ctx0" brushRef="#br0" timeOffset="1320.02">1794 222 4162,'0'0'10501,"-3"2"-10501,3 14-448,8 3-2546,2 4-2833</inkml:trace>
  <inkml:trace contextRef="#ctx0" brushRef="#br0" timeOffset="2359.32">2014 506 4514,'0'0'12651,"0"-4"-11821,-1 0-674,1 3-132,1 1 1,-1-1-1,0 0 1,0 1-1,0-1 1,0 1-1,0-1 1,-1 0-1,1 1 1,0-1-1,0 1 0,0-1 1,0 0-1,-1 1 1,1-1-1,0 1 1,0-1-1,-1 1 1,1-1-1,-1 1 1,1-1-1,0 1 0,-1-1 1,1 1-1,-1 0 1,1-1-1,-1 1 1,1-1-1,-1 1 1,1 0-1,-1 0 1,0-1-1,1 1 0,-1 0 1,1 0-1,-1 0 1,0 0-1,0 0 1,0 1-6,1 0 1,0 0 0,0 0 0,0 0-1,0 0 1,0 0 0,0 0-1,0 0 1,1 0 0,-1 0 0,0 0-1,1 0 1,-1 0 0,0 0-1,1 0 1,-1 0 0,2 1 0,-1-1-2,1 0 0,-1 0-1,1 0 1,-1 0 0,1 0 0,0-1 0,-1 1 0,1 0 0,0-1 0,0 1 0,-1-1 0,1 0 0,0 0 0,0 0 0,0 0 0,-1 0 0,1 0 0,0 0 0,0 0 0,0-1 0,-1 1 0,1-1 0,0 1 0,-1-1 0,1 0 0,0 0 0,-1 1 0,1-1 0,-1 0 0,1-1-1,-1 1 1,0 0 0,1 0 0,-1-1 0,0 1 0,0 0 0,0-1 0,0 1 0,0-1 0,0 1 0,0-1 0,-1 0 0,1 1 0,0-5 0,1-2 167,-2-1-1,1 0 1,-1 1 0,0-1-1,-1 0 1,0 1 0,-1-1-1,-4-13 1,6 19-158,-1 1 0,0-1 0,0 1 0,0-1 0,-1 1 1,1 0-1,-1 0 0,1 0 0,-1 0 0,0 0 0,1 0 0,-1 0 0,0 0 0,0 1 0,0-1 0,-1 1 0,1-1 1,0 1-1,-1 0 0,1 0 0,0 0 0,-1 0 0,1 0 0,-1 1 0,0-1 0,1 1 0,-1 0 0,1-1 0,-1 1 1,0 0-1,1 1 0,-5 0 0,5-1-28,1 1 0,-1 0 0,1-1 0,0 1 0,-1 0 0,1 0 0,0 0 0,-1 0 0,1 0 0,0 0 0,0 0 0,0 1 0,0-1 0,0 0 0,1 0 0,-1 1 0,0-1 0,0 1 0,1-1 0,-1 1 0,1-1 0,-1 1 1,1-1-1,0 4 0,-5 40-26,4-37 32,1-1-1,0 0 1,0 1 0,1-1-1,0 0 1,0 1 0,0-1-1,1 0 1,0 0 0,1 0-1,-1 0 1,1 0 0,1-1-1,-1 1 1,1-1 0,0 0-1,1 0 1,0 0 0,8 8-1,-1-3-118,1 0-1,0 0 0,0-2 1,1 1-1,25 11 0,-31-17 32,0 0-1,0-1 0,0 0 0,1-1 1,-1 0-1,1 0 0,-1-1 0,1 0 1,0 0-1,0-1 0,-1 0 0,15-2 1,-21 1 87,-1 1 1,0-1-1,1 0 1,-1 0-1,0 0 1,0 0-1,0 1 1,0-1-1,0-1 1,0 1-1,0 0 1,0 0-1,0 0 0,0 0 1,-1-1-1,1 1 1,0 0-1,-1-1 1,1 1-1,-1-1 1,0 1-1,1 0 1,-1-1-1,0 1 1,0-3-1,2-43 174,-2 37-72,0-19 324,1 16-74,0 1 1,-2-1-1,0 0 1,0 0-1,-6-24 1,8 44-370,0 0 1,0 0-1,-1 0 1,1 1-1,-2-1 1,0 9-1,0-8-76,0 1-1,1-1 0,0 1 1,1-1-1,-1 1 1,5 14-1,-3-18 37,0 0 0,0-1 0,1 0 0,0 1-1,-1-1 1,1 0 0,1 0 0,-1-1 0,1 1 0,-1-1 0,1 0 0,0 0 0,0 0 0,1 0-1,-1 0 1,0-1 0,1 0 0,0 0 0,-1 0 0,1-1 0,0 0 0,0 0 0,0 0-1,0 0 1,0-1 0,0 1 0,0-1 0,0-1 0,0 1 0,0-1 0,8-1 0,-11 0 59,1 1 1,0 0-1,-1-1 1,1 1-1,-1-1 1,1 0 0,-1 0-1,0 0 1,0 0-1,0 0 1,0 0-1,0-1 1,0 1-1,-1-1 1,1 1 0,-1-1-1,1 0 1,-1 1-1,0-1 1,0 0-1,-1 0 1,1 0 0,0-4-1,1-9 193,0 0 1,-1 0-1,-2-19 1,1 15 104,1 12-143,-1-1 1,0 1-1,-1 0 1,1 0-1,-1-1 1,-1 1-1,0 0 1,0 0-1,0 0 1,-1 0-1,-1 0 1,-5-10-1,9 18-160,0 0-1,0 0 0,0 0 0,0 0 1,0 0-1,0-1 0,0 1 0,0 0 0,0 0 1,0 0-1,-1 0 0,1 0 0,0 0 1,0 0-1,0 0 0,0 0 0,0 0 0,0 0 1,0 0-1,0-1 0,0 1 0,-1 0 1,1 0-1,0 0 0,0 0 0,0 0 0,0 0 1,0 0-1,0 0 0,0 0 0,-1 0 1,1 0-1,0 0 0,0 0 0,0 0 0,0 0 1,0 0-1,0 0 0,0 0 0,0 0 1,-1 1-1,1-1 0,0 0 0,0 0 0,0 0 1,0 0-1,0 0 0,0 0 0,0 0 1,0 0-1,0 0 0,0 0 0,-1 0 0,1 0 1,0 1-1,0-1 0,0 0 0,-2 10-25,0 13 16,2-12 27,1-1-1,0 1 1,0-1-1,1 1 1,0-1-1,1 1 1,6 15-1,-6-19-15,1-1 0,0 1 0,0-1 0,0 0 0,1 0 0,-1 0 0,2 0 0,-1-1 0,0 0 0,1 0 0,0-1 0,7 5 0,-7-6-49,1 0 0,-1 0 1,0 0-1,1-1 0,0 1 1,0-2-1,-1 1 0,1-1 1,0 0-1,0 0 1,0-1-1,11-1 0,-14 1 42,0 0-1,-1-1 1,1 0-1,0 0 1,-1 0-1,1 0 1,-1 0-1,1-1 1,-1 0-1,0 1 1,0-1-1,0 0 0,0-1 1,0 1-1,0 0 1,0-1-1,-1 0 1,1 0-1,-1 1 1,0-1-1,0-1 1,0 1-1,0 0 1,2-5-1,-1-3-1,1-1 1,-2 1-1,0-1 0,0 0 0,-1 1 0,0-1 1,-1 0-1,-1 0 0,1 1 0,-5-18 0,4 27-66,1 0 0,-1 0-1,0 0 1,0 0-1,0 0 1,0 0-1,-1 1 1,1-1-1,0 0 1,-1 1 0,1-1-1,-1 1 1,0-1-1,0 1 1,1 0-1,-1 0 1,0 0-1,0 0 1,-3-1 0,2 1-367,0 0 0,1 0 0,-1 0 0,0 1 0,0-1 0,0 1 0,0 0 0,0 0 0,0 0 0,0 0 0,0 1 1,0-1-1,0 1 0,-3 1 0,-19 12-4600</inkml:trace>
  <inkml:trace contextRef="#ctx0" brushRef="#br0" timeOffset="3183.81">262 1453 3730,'0'0'12936,"0"-5"-11519,1-13-813,3 26 294,5 39 902,-6-28-1375,-2-13-298,1 4 105,0 1 0,0-1 1,8 19-1,-9-27-188,0 0 0,0 1 0,1-1 0,-1 0 0,1 1 0,-1-1 0,1 0 0,0 0 0,0 0 0,0 0 0,0-1 0,0 1 0,0 0 0,1-1 0,-1 0 0,0 1 0,1-1 0,-1 0 0,1 0 0,4 1 0,3-1 76,0 0 0,0-1 1,0 0-1,0-1 0,0 0 1,0 0-1,0-1 0,0 0 1,0-1-1,-1 0 1,1-1-1,-1 0 0,0 0 1,12-8-1,12-9 168,-2-1 0,40-36 0,-63 51-220,19-17 155,-1-1 0,-2-1 0,0-1 0,-2-1 0,-1-2 0,34-62 0,-55 92-262,1 0 0,-1 0 0,0-1 1,1 1-1,-1-1 0,0 1 0,0 0 1,1-1-1,-1 1 0,0-1 1,0 1-1,0 0 0,0-1 0,0 1 1,1-1-1,-1 1 0,0-1 1,0 1-1,0-1 0,0 1 0,0-1 1,0 1-1,-1 0 0,1-1 1,0 1-1,0-1 0,0 1 0,0-1 1,0 1-1,-1 0 0,1-1 0,0 1 1,0-1-1,-1 1 0,1 0 1,0-1-1,-1 1 0,1 0 0,0-1 1,-1 1-1,1 0 0,0 0 1,-1-1-1,1 1 0,-1 0 0,-23-1-6874,14 2 1142</inkml:trace>
  <inkml:trace contextRef="#ctx0" brushRef="#br0" timeOffset="3836.73">1525 1364 6627,'0'0'13705,"-3"-4"-13094,2 3-606,1 0 1,-1 1-1,1-1 1,-1 0-1,1 1 1,-1-1-1,0 1 1,1-1-1,-1 1 0,0-1 1,1 1-1,-1-1 1,0 1-1,0 0 1,1-1-1,-1 1 1,0 0-1,0-1 0,-1 1 1,2 0 6,-1 1 1,1-1-1,0 0 0,-1 1 0,1-1 1,0 0-1,-1 1 0,1-1 1,0 0-1,0 1 0,-1-1 1,1 0-1,0 1 0,0-1 1,0 1-1,-1-1 0,1 1 0,0-1 1,0 0-1,0 1 0,0-1 1,0 1-1,0-1 0,0 1 1,0 0-1,0 6 133,1 0-1,-1 0 1,2 0-1,-1 0 1,3 8 0,81 194 798,-69-175-782,-16-34-155,0 0-1,0 0 0,0 0 1,0-1-1,0 1 1,0 0-1,0 0 1,0 0-1,0 0 1,0 0-1,0 0 1,0 0-1,0 0 1,0 0-1,0 0 1,0 0-1,0-1 1,0 1-1,0 0 1,0 0-1,0 0 1,0 0-1,0 0 1,0 0-1,0 0 1,0 0-1,0 0 1,0 0-1,0 0 1,1 0-1,-1 0 1,0 0-1,0 0 0,0 0 1,0 0-1,0 0 1,0 0-1,0 0 1,0-1-1,0 1 1,0 0-1,0 0 1,0 0-1,1 0 1,-1 0-1,0 0 1,0 1-1,0-1 1,0 0-1,0 0 1,0 0-1,0 0 1,0 0-1,0 0 1,0 0-1,1 0 1,0-16 201,-1-20-57,-4 12-71,-1 0 0,0 0 0,-15-35 0,12 39 37,2 0-1,0 0 0,1 0 1,1-1-1,-2-35 0,5 53-99,1 1 1,0 0-1,0-1 0,0 1 1,0 0-1,0-1 0,1 1 1,-1 0-1,1 0 0,-1-1 1,1 1-1,0 0 0,0 0 0,0 0 1,0 0-1,1 0 0,1-3 1,0 3-9,0 1 1,0 0 0,-1 0 0,1 0 0,0 0-1,0 0 1,0 0 0,0 1 0,0 0-1,1-1 1,-1 1 0,0 0 0,3 1-1,2 0-14,0 0 0,0 0 0,0 1 0,-1 1 0,1-1 0,-1 1 0,1 0 0,-1 1 0,0-1 0,0 2 0,-1-1 0,1 1 0,-1 0 0,0 0 0,0 0 0,6 8 0,0 0-7,-1 1 0,0 0 0,-1 0 1,-1 1-1,0 1 0,9 22 0,-15-31 9,0 0 0,-1 1 1,0-1-1,0 1 0,-1-1 0,1 1 0,-2 0 0,1-1 0,-1 1 0,-1 0 1,1-1-1,-3 13 0,2-16-8,-1 0-1,1-1 1,-1 1 0,0 0 0,0 0 0,0-1 0,-1 1-1,1-1 1,-1 0 0,0 0 0,0 0 0,0 0-1,0 0 1,0-1 0,0 1 0,-1-1 0,0 0 0,1 0-1,-1 0 1,0 0 0,0-1 0,0 0 0,0 1 0,-4-1-1,3 0 162,-6 2-2521,39-5-7261,6 2 3529</inkml:trace>
  <inkml:trace contextRef="#ctx0" brushRef="#br0" timeOffset="4538.22">2071 1504 6915,'0'0'11347,"-3"-13"-10189,-14-35-211,16 46-897,0 1 1,0-1 0,-1 1 0,1 0 0,0-1-1,-1 1 1,1 0 0,-1 0 0,1 0 0,-1 0-1,0 0 1,1 1 0,-1-1 0,0 0-1,0 1 1,0-1 0,1 1 0,-1 0 0,0 0-1,0-1 1,0 1 0,0 0 0,0 0 0,1 1-1,-1-1 1,0 0 0,0 1 0,0-1 0,-1 2-1,-4-2 59,4 1-102,0 0 0,1 1-1,-1-1 1,0 0 0,0 1-1,0-1 1,1 1-1,-1 0 1,1 0 0,-1 0-1,1 0 1,0 0 0,0 1-1,0-1 1,0 1-1,0-1 1,1 1 0,-1 0-1,1 0 1,0 0 0,-1-1-1,1 1 1,1 0-1,-1 1 1,0-1 0,1 0-1,-1 0 1,1 0 0,0 4-1,0-3-1,-1-1 0,1 1 0,0 0-1,0-1 1,0 1 0,0-1 0,1 1-1,-1 0 1,1-1 0,0 1 0,0-1-1,1 0 1,-1 1 0,1-1 0,-1 0 0,1 0-1,0 0 1,0 0 0,0 0 0,1 0-1,-1-1 1,1 1 0,-1-1 0,1 1-1,5 2 1,-4-3 4,1 0-1,0-1 0,0 0 0,0 1 1,0-2-1,1 1 0,-1 0 1,0-1-1,0 0 0,0-1 0,1 1 1,-1-1-1,0 0 0,0 0 1,0 0-1,6-3 0,-8 3 30,1-1 0,-1 0 0,0 0 0,1-1 0,-1 1-1,0 0 1,0-1 0,-1 0 0,1 0 0,0 0 0,-1 0-1,0 0 1,0 0 0,0-1 0,0 1 0,0-1 0,-1 1 0,1-1-1,-1 0 1,0 0 0,1-5 0,0-44 995,-2 38-615,1 18 71,0 4-477,0-1 1,0 1-1,1-1 1,0 1-1,0-1 1,1 0-1,0 0 1,0 0-1,0-1 1,1 1-1,0-1 1,9 10-1,-10-11-47,1 0 0,0-1-1,0 0 1,0 0 0,0 0 0,0 0-1,1-1 1,-1 0 0,1 0 0,-1 0-1,1 0 1,0-1 0,0 1-1,0-1 1,0-1 0,0 1 0,8 0-1,-11-2 20,0 0 0,1 1-1,-1-1 1,0 0 0,0 0 0,0 0-1,1 0 1,-1-1 0,0 1 0,-1 0-1,1-1 1,0 1 0,0-1-1,-1 0 1,1 0 0,-1 0 0,1 0-1,-1 0 1,0 0 0,0 0-1,0 0 1,2-4 0,2-7-53,0-1 0,4-21-1,-8 34 68,6-43 12,-1-1 0,-2 1-1,-4-75 1,0 66 114,0 51-103,-2-29 391,1 30-385,1 1 0,0-1 0,0 0-1,0 0 1,0 0 0,-1 0 0,1 1 0,0-1-1,-1 0 1,1 0 0,-1 1 0,1-1 0,-1 0 0,1 1-1,-1-1 1,1 0 0,-1 1 0,0-1 0,1 1-1,-1-1 1,0 1 0,1-1 0,-1 1 0,0 0-1,0-1 1,1 1 0,-1 0 0,0-1 0,0 1 0,-1 0-1,1 0-31,0 1 0,1-1 0,-1 0 0,0 1-1,0-1 1,1 1 0,-1-1 0,1 1 0,-1-1-1,0 1 1,1 0 0,-1-1 0,1 1 0,-1 0-1,1 0 1,0-1 0,-1 1 0,1 0 0,0 0-1,-1-1 1,1 1 0,0 0 0,0 0 0,0 0-1,0 1 1,-4 23-9,4-25 14,-1 21 30,0 0 0,2 0 1,0 0-1,1 0 0,2 0 0,8 31 0,-1-20-362,1 0 0,1-1-1,24 38 1,-26-43-1621,-10-12-1136,-1-14 2845,0 1 1,0-1-1,0 0 1,0 1 0,0-1-1,-1 0 1,1 1-1,0-1 1,0 0 0,-1 0-1,0 2-1459,0-2 1459,1 0 1,0 1-1,-1-1 1,1 0 0,0 0-1,-1 0 1,1 0-1,-1 0 1,1 0 0,0 0-1,-1 0 1,-14 1-5605</inkml:trace>
  <inkml:trace contextRef="#ctx0" brushRef="#br0" timeOffset="5114.05">2233 1443 5314,'0'0'11966,"-2"-3"-11323,2 3-634,0 0-1,-1 0 1,1-1 0,0 1 0,0 0-1,0 0 1,0-1 0,0 1 0,0 0-1,0-1 1,-1 1 0,1 0 0,0 0-1,0-1 1,0 1 0,0 0 0,0-1-1,0 1 1,0 0 0,1 0-1,-1-1 1,0 1 0,0 0 0,0 0-1,0-1 1,0 1 0,0 0 0,0 0-1,1-1 1,-1 1 0,0 0 0,0 0-1,0-1 1,0 1 0,1 0 0,-1 0-1,0 0 1,0 0 0,1-1 0,-1 1-1,19-4 144,36 4-260,-33 0-38,204 0-8813,-218-1 8602,-1 1 0,1-1 0,-1-1 0,1 1 0,-1-1 0,0 0 0,14-7 0,-18 8 480,0-1 1,-1 0-1,1 0 0,0 0 0,-1 0 0,0 0 0,1-1 0,-1 1 0,2-3 1,-2 2 489,-1 1 0,0-1 0,1 1 0,-1-1 0,0 0 1,-1 1-1,1-1 0,0 0 0,-1 0 0,1 1 0,-1-7 1,0 8-411,0-1 0,0 0 0,-1 1 1,1-1-1,0 0 0,-1 1 1,1-1-1,-1 0 0,0 1 1,1-1-1,-1 1 0,0-1 1,0 1-1,0 0 0,0-1 1,0 1-1,0 0 0,-1 0 1,1 0-1,0 0 0,-1 0 1,1 0-1,0 0 0,-1 0 1,1 0-1,-1 0 0,0 1 1,1-1-1,-1 1 0,1-1 1,-1 1-1,0 0 0,-2 0 1,-5-1-50,0 0 1,-1 1-1,1 0 1,-18 2 0,24-1-150,1-1 0,0 1 1,0-1-1,0 1 1,-1 0-1,1 0 0,0 0 1,0 0-1,0 0 0,0 1 1,0-1-1,1 0 1,-1 1-1,0 0 0,1-1 1,-1 1-1,1 0 0,-3 3 1,2 0-3,-1-1 0,1 1 1,1-1-1,-1 1 0,1 0 0,0-1 1,0 1-1,-1 9 0,1-8 7,1 0-1,0 1 1,0-1-1,1 0 1,0 0-1,0 0 1,0 0 0,0 0-1,1 0 1,0-1-1,1 1 1,-1 0-1,1-1 1,6 10-1,-4-11-102,-1 0-1,1 0 1,0-1-1,0 0 0,0 0 1,0 0-1,0 0 0,1-1 1,0 0-1,-1 0 0,1 0 1,0-1-1,0 0 0,0 0 1,0 0-1,0-1 1,0 0-1,0 0 0,8-2 1,-13 2 90,0 0 0,0-1 0,0 1 0,0-1 1,0 1-1,0-1 0,0 0 0,0 1 0,0-1 1,0 0-1,0 1 0,-1-1 0,1 0 0,0 0 1,-1 0-1,1 0 0,-1 0 0,1 0 0,-1 0 1,1 0-1,-1 0 0,1 0 0,-1 0 0,0 0 0,0 0 1,0 0-1,1 0 0,-2-3 0,1-37 82,0 31 17,-1 3-16,0 0 0,0 0 1,-1 0-1,0 0 0,-3-7 0,4 11 9,0 0-1,-1-1 0,1 1 1,-1 1-1,1-1 0,-1 0 1,0 0-1,0 1 0,0-1 1,-1 1-1,1-1 0,-1 1 1,-2-2-1,4 3-83,1 1-1,0 0 0,0 0 1,-1 0-1,1 0 1,0 0-1,0 0 1,0 0-1,-1 0 1,1 0-1,0 0 1,0 0-1,-1 0 0,1 0 1,0 0-1,0 0 1,0 0-1,-1 0 1,1 1-1,0-1 1,0 0-1,0 0 0,-1 0 1,1 0-1,0 0 1,0 0-1,0 1 1,-1-1-1,1 0 1,0 0-1,0 0 1,0 1-1,0-1 0,0 0 1,0 0-1,-1 0 1,1 1-1,0-1 1,0 0-1,0 0 1,0 0-1,0 1 0,0-1 1,0 0-1,0 0 1,0 1-1,-1 12-20,1-11 34,2 104 834,0-66-3075,-1-1-5634</inkml:trace>
  <inkml:trace contextRef="#ctx0" brushRef="#br0" timeOffset="6564.92">3056 7 3714,'0'0'9615,"65"0"-5995,-39 2-3307,3 1-198,0-1-1,1-2 1,55-6-1,-70-2-142,-15 8 99,0 1 0,0-1-1,0 0 1,0 0-1,0 0 1,0 0 0,0 1-1,0-1 1,0 0-1,0 0 1,0 0-1,0 1 1,0-1 0,0 0-1,0 0 1,1 0-1,-1 0 1,0 1-1,0-1 1,0 0 0,0 0-1,0 0 1,1 0-1,-1 0 1,0 0 0,0 1-1,0-1 1,0 0-1,1 0 1,-1 0-1,0 0 1,0 0 0,0 0-1,0 0 1,1 0-1,-1 0 1,0 0 0,0 0-1,0 0 1,1 0-1,-1 0 1,0 0-1,0 0 1,0 0 0,1 0-1,-1 0 1,0 0-1,0 0 1,0 0 0,0 0-1,1-1 1,-1 1-1,0 0 1,0 0-1,0 0 1,0 0 0,1 0-1,-1 0 1,0-1-1,1 39 570,2 0 1,13 60-1,27 76 372,-14-64-834,27 205 30,-27 3 386,-11-111 213,-8-135-504,4 1 0,3-2 1,2 0-1,4-1 0,60 125 0,-81-190-285,0-1-6,-1 0 0,1 0 0,0 0 0,0 0 1,0-1-1,1 1 0,-1-1 0,1 1 1,0-1-1,0 0 0,0 0 0,5 4 0,-12-10 50,-1 0-1,1 0 0,0 0 0,-1 0 0,-4-7 1,-12-8 131,-7-2-590,-45-22 1,63 37 267,-1 0 1,1 1-1,-1 0 0,0 1 1,0 0-1,0 1 1,-1 0-1,-14-1 0,27-7-4046,24-42-8580,-18 27 2945</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9:14.894"/>
    </inkml:context>
    <inkml:brush xml:id="br0">
      <inkml:brushProperty name="width" value="0.05" units="cm"/>
      <inkml:brushProperty name="height" value="0.05" units="cm"/>
      <inkml:brushProperty name="color" value="#F6630D"/>
    </inkml:brush>
  </inkml:definitions>
  <inkml:trace contextRef="#ctx0" brushRef="#br0">387 191 5298,'0'0'12838,"0"-3"-11845,0 2-939,0 1 0,0-1 1,0 0-1,0 1 0,0-1 0,0 1 1,0-1-1,0 0 0,0 1 0,0-1 1,0 1-1,-1-1 0,1 0 0,0 1 1,-1-1-1,1 1 0,0-1 0,-1 1 1,1-1-1,0 1 0,-1-1 0,1 1 1,-1 0-1,1-1 0,-1 1 0,1 0 1,-1-1-1,0 1 0,-24-8 537,-37 4-530,52 4 37,-191-1 1893,201 14-1922,-3 41 216,-2-1 0,-3 0-1,-18 71 1,10-41-134,5 0 0,3 1-1,4 100 1,4-179-136,1 0 0,0 1 0,0-1 0,0 0-1,0 0 1,1 0 0,0 0 0,0 0 0,0 0 0,1 0-1,-1-1 1,1 1 0,0-1 0,1 0 0,-1 0-1,1 0 1,7 7 0,-9-10-89,0 1-1,1-1 1,-1 0-1,0 1 1,0-1 0,1 0-1,-1 0 1,0-1-1,1 1 1,-1 0 0,1-1-1,-1 0 1,1 1-1,-1-1 1,1 0 0,2-1-1,-2 1-192,0-1 0,0 0 0,-1 0 0,1 0 0,-1 0 0,1-1 0,-1 1 0,1-1 0,-1 1 0,0-1-1,0 0 1,0 0 0,0 0 0,0 0 0,0 0 0,0-1 0,1-2 0,15-26-5416</inkml:trace>
  <inkml:trace contextRef="#ctx0" brushRef="#br0" timeOffset="247.45">32 624 4194,'0'0'12246,"-20"0"-10806,27 0-367,13 0 95,8 0-688,9 0-400,0 0-80,-3 0-16,-1 0-2209,-6 0-1808,-5-2-4467</inkml:trace>
  <inkml:trace contextRef="#ctx0" brushRef="#br0" timeOffset="495.97">321 584 6835,'0'0'14596,"8"-5"-13763,27-14-377,-33 18-445,-1 1 1,1-1 0,-1 1 0,1-1-1,-1 1 1,1 0 0,-1 0-1,1 0 1,0 0 0,-1 0 0,1 0-1,-1 0 1,1 0 0,-1 0-1,1 1 1,-1-1 0,1 1 0,-1-1-1,1 1 1,-1 0 0,0-1-1,1 1 1,-1 0 0,0 0 0,2 1-1,21 29-3,-20-26 16,17 32-44,-2 1-1,29 78 1,-22-51-1813,-26-63 1634,1-1-279,-1 1 1,1-1-1,0 1 0,-1-1 1,1 1-1,0-1 0,0 0 1,0 1-1,0-1 1,0 0-1,0 0 0,0 1 1,0-1-1,3 1 0</inkml:trace>
  <inkml:trace contextRef="#ctx0" brushRef="#br0" timeOffset="730.59">583 631 2785,'0'0'18582,"-3"-8"-17760,-10-22-515,12 30-307,1 0 0,0 0 0,0-1 0,0 1 0,0 0 0,0 0 0,0 0 0,0-1 0,0 1 0,-1 0 0,1 0 0,0 0 1,0-1-1,0 1 0,0 0 0,-1 0 0,1 0 0,0 0 0,0 0 0,0 0 0,-1-1 0,1 1 0,0 0 0,0 0 0,0 0 0,-1 0 0,1 0 1,0 0-1,0 0 0,-1 0 0,1 0 0,0 0 0,0 0 0,0 0 0,-1 0 0,1 0 0,0 0 0,0 0 0,-1 1 0,1-1 0,0 0 1,0 0-1,0 0 0,-1 0 0,1 0 0,0 0 0,0 0 0,0 1 0,0-1 0,-1 0 0,1 0 0,0 0 0,0 1 0,0-1 0,0 0 0,0 0 1,-1 1-1,-6 13-59,6-11 50,-14 30-83,-31 78 364,42-98-383,0 0-1,2 0 0,-1 0 1,1 0-1,1 0 1,1 1-1,0 13 0,0-26-41,0 0 0,0 0 1,0 1-1,1-1 0,-1 0 0,0 0 0,0 0 0,1 0 0,-1 0 0,1 0 0,-1 0 0,1 0 1,-1 0-1,1 0 0,0-1 0,-1 1 0,1 0 0,0 0 0,0 0 0,-1-1 0,1 1 0,0 0 0,0-1 1,0 1-1,0-1 0,0 1 0,0-1 0,0 0 0,0 1 0,0-1 0,2 1 0,20 3-4395</inkml:trace>
  <inkml:trace contextRef="#ctx0" brushRef="#br0" timeOffset="1914.66">780 632 9044,'0'0'13118,"0"-5"-12526,-2-16-369,2 21-223,0 0 0,0-1 0,0 1 0,0 0 1,0 0-1,0 0 0,0 0 0,0 0 0,0 0 1,0 0-1,0 0 0,0 0 0,0 0 1,0-1-1,0 1 0,-1 0 0,1 0 0,0 0 1,0 0-1,0 0 0,0 0 0,0 0 0,0 0 1,0 0-1,0 0 0,0 0 0,0 0 0,0 0 1,0 0-1,0 0 0,-1 0 0,1 0 1,0-1-1,0 1 0,0 0 0,0 0 0,0 0 1,0 0-1,0 0 0,0 0 0,0 0 0,0 0 1,-1 0-1,1 0 0,0 1 0,0-1 0,0 0 1,0 0-1,0 0 0,0 0 0,0 0 1,0 0-1,0 0 0,0 0 0,0 0 0,-1 0 1,1 0-1,0 0 0,0 0 0,0 0 0,0 0 1,0 0-1,0 0 0,0 1 0,0-1 1,-5 11-67,0 1 73,1 0-1,0 0 1,0 1 0,1-1-1,1 1 1,0 0 0,1-1-1,0 1 1,1 0 0,1 0-1,0 0 1,0 0 0,5 15-1,-5-22-42,1 0 0,0-1 0,0 1 0,0 0 0,1-1 0,0 0 0,0 0 1,0 0-1,1 0 0,-1 0 0,1-1 0,1 1 0,-1-1 0,0 0 0,1 0 0,0-1 0,0 1 0,0-1 0,0 0 0,1-1 0,-1 1 0,1-1 0,-1 0 0,1 0 0,0-1 0,0 0 0,0 0 0,0 0 0,0-1 0,7 0 0,-11 0 33,0 0 0,1 0 0,-1 0 0,0-1-1,0 1 1,0-1 0,0 1 0,1-1-1,-1 0 1,0 0 0,0 0 0,-1 0 0,1 0-1,0 0 1,0-1 0,0 1 0,-1 0-1,1-1 1,-1 0 0,1 1 0,-1-1 0,2-2-1,0-1 21,-1 0 0,0 0 0,0 0 0,0-1 0,0 1 0,-1 0 0,0-1 0,1-7 0,-1-3-36,-1 0 1,-1 1-1,-2-24 1,3 39-35,-1 5-134,0 1-1,0 0 0,1-1 1,0 1-1,1 0 1,-1 0-1,1-1 0,2 10 1,-2-13 123,0 0 1,0-1-1,0 1 1,0 0-1,1-1 1,-1 1-1,0-1 1,1 1 0,-1-1-1,1 0 1,-1 0-1,1 0 1,0 0-1,0 0 1,-1 0-1,1 0 1,0 0-1,0 0 1,0-1-1,0 1 1,0-1 0,0 0-1,0 1 1,0-1-1,0 0 1,0 0-1,3-1 1,-4 1 64,0 0 0,0 0-1,1 0 1,-1 0 0,0-1 0,0 1 0,0 0 0,0-1 0,0 1 0,-1-1 0,1 1-1,0-1 1,0 1 0,0-1 0,0 0 0,0 1 0,-1-1 0,1 0 0,0 0 0,-1 1 0,2-3-1,8-26 273,-6-35 978,-4 57-975,0-2-43,1 6-124,-1-1-1,0 0 1,0 1 0,-1-1 0,1 1-1,-1-1 1,-1-4 0,2 7-108,-1 1 0,1-1 0,-1 0 0,1 1 0,-1-1 0,1 0 1,-1 1-1,0-1 0,1 1 0,-1-1 0,0 1 0,0 0 0,1-1 0,-1 1 0,0 0 1,0-1-1,1 1 0,-1 0 0,0 0 0,0 0 0,0 0 0,1-1 0,-1 1 0,0 0 0,0 1 1,0-1-1,0 0 0,1 0 0,-1 0 0,0 0 0,0 1 0,0-1 0,1 0 0,-1 1 0,0-1 1,0 0-1,0 2 0,-2-1-9,0 1 1,1 0-1,-1 0 0,1 0 1,0 1-1,0-1 1,-1 0-1,2 1 0,-1-1 1,0 1-1,0 0 0,1 0 1,-1-1-1,0 6 1,-14 43-29,12-31 38,2 0 0,0 0-1,1 1 1,3 24-1,-2-43 1,0 0 0,0 0-1,0-1 1,1 1 0,-1 0-1,1-1 1,0 1 0,-1 0-1,1-1 1,0 1 0,0-1 0,0 1-1,0-1 1,0 1 0,0-1-1,1 0 1,-1 0 0,0 1-1,1-1 1,-1 0 0,2 1-1,1 0 10,0-1 0,-1 1-1,1-1 1,0 0-1,0 0 1,0 0 0,0 0-1,0-1 1,6 1 0,-4-1 13,1 0 0,0-1 1,-1 0-1,1 0 0,-1 0 0,1-1 1,-1 1-1,1-2 0,-1 1 1,0-1-1,10-6 0,5-7 8,-1-2 0,-1 0 1,-1-2-1,-1 0 0,17-24 0,-25 31-8,-1-1 0,0-1 1,-1 1-1,0-1 0,-1-1 0,-1 1 0,-1-1 1,0 0-1,3-23 0,-4 9 215,-1 1-1,-2-1 0,-1 1 1,-1-1-1,-1 1 1,-2 0-1,-15-50 1,15 59-51,4 15-80,1 0 0,-2 1 1,1-1-1,0 1 0,-1 0 1,0-1-1,0 1 1,-5-8-1,7 12-103,-1 0 0,1 0 0,0-1 0,-1 1 0,1 0 0,-1 0 0,1-1 0,0 1 1,-1 0-1,1 0 0,-1 0 0,1 0 0,-1 0 0,1 0 0,0 0 0,-1 0 0,1 0 0,-1 0 0,1 0 0,-1 0 0,1 0 1,-1 0-1,1 0 0,-1 0 0,1 0 0,0 1 0,-1-1 0,1 0 0,-1 0 0,1 0 0,0 1 0,-1-1 0,1 0 1,0 1-1,-1-1 0,1 0 0,0 1 0,-1-1 0,1 0 0,0 1 0,0-1 0,-1 1 0,1-1 0,0 1 0,-10 22-101,9-20 105,-5 19 14,1 0-1,0 1 0,2-1 1,-1 40-1,9 94 117,-2-125-136,1 0 1,9 36-1,-9-52 26,0-1-1,1 0 1,1 0 0,0 0-1,1-1 1,15 22 0,-22-33-23,1 0 1,0 0 0,1-1-1,-1 1 1,0-1 0,0 1-1,1-1 1,-1 0 0,1 1-1,-1-1 1,1 0 0,0 0-1,-1 0 1,1 0 0,0 0-1,0 0 1,0-1 0,-1 1-1,1-1 1,0 1 0,0-1-1,0 0 1,0 1 0,0-1-1,0 0 1,0 0 0,0-1 0,0 1-1,0 0 1,0-1 0,0 1-1,0-1 1,0 1 0,-1-1-1,1 0 1,0 0 0,0 0-1,-1 0 1,1 0 0,2-2-1,1-2 0,0 0 0,0-1-1,-1 1 1,1-1 0,-1 0-1,-1 0 1,1 0 0,-1-1 0,0 1-1,2-8 1,1-9-111,0 0-1,-2-1 1,-1 1 0,1-26 0,-4-91 112,-1 88 130,10 312 23,-1-97-71,-8-124-1904</inkml:trace>
  <inkml:trace contextRef="#ctx0" brushRef="#br0" timeOffset="3301.95">2330 325 6531,'0'0'10007,"-2"10"-9900,-12 49 54,4 0 0,2 1 0,2 1 1,5 105-1,1-157-154,1 0 0,0 0 0,0 0 0,1 0 0,0 0 0,0 0 0,1 0 0,1-1 0,-1 1 0,1-1 0,1 0 0,-1 0 0,7 7 0,-10-14-8,-1-1 0,0 1 0,1-1-1,-1 1 1,1-1 0,-1 1 0,1-1 0,-1 1-1,1-1 1,-1 1 0,1-1 0,-1 0-1,1 1 1,0-1 0,-1 0 0,1 1 0,0-1-1,-1 0 1,1 0 0,0 0 0,-1 0 0,2 1-1,5-11-61,-5-26-42,-2 34 104,0-60-23,-13-101 0,-2 28 35,1-211-1,14 336-13,0-1 0,1 1-1,0 0 1,1-1 0,4-14 0,-6 23-1,1-1 0,0 1-1,0-1 1,1 1 0,-1 0 0,0-1 0,1 1 0,-1 0 0,1 0 0,0 0 0,0 0 0,0 0 0,0 0 0,0 1 0,0-1 0,0 1-1,1-1 1,-1 1 0,0 0 0,1 0 0,-1 0 0,1 0 0,0 0 0,-1 1 0,5-1 0,-4 0-1,0 1-1,-1 0 1,1 0-1,0 0 1,0 0 0,0 0-1,0 1 1,0-1 0,0 1-1,0 0 1,-1 0 0,1 0-1,0 0 1,0 1 0,-1-1-1,1 1 1,3 3-1,-2-2 1,-1 1 0,0-1 0,0 1 0,0 0 0,-1 0 0,1 0 0,-1 0 0,0 0 0,0 1 0,1 5 0,1 8 32,0 0 1,-1 0-1,-1 0 0,0 33 0,-2-32-5,-1 0-1,0 0 1,-2-1-1,0 1 1,0-1 0,-2 0-1,-1 0 1,-11 27 0,-8 2-1112,17-32-130,0-1 1,1 1-1,-8 24 1,14-26-3869</inkml:trace>
  <inkml:trace contextRef="#ctx0" brushRef="#br0" timeOffset="3642.36">2631 550 7411,'0'0'9231,"0"0"-9216,0 0 0,1-1 0,-1 1 0,1 0 0,-1 0 0,0 0 0,1 0 0,-1 0 0,1 0 0,-1 0 0,0 0 0,1 0 0,-1 0 0,1 0 0,-1 0 0,1 0 0,-1 0 0,0 0 0,1 0 0,-1 0 0,1 0 0,-1 1 0,0-1 0,1 0 0,-1 0 0,0 0 0,1 1 0,-1-1 0,0 0 0,1 1-1,1 2-8,0 0 0,0 0 0,0 0 0,0 1 0,0-1 0,-1 1 0,0-1 0,0 1 0,0-1 0,0 1 0,0 0 0,0 6 0,1 50-8,-2-53-1,3-37 100,6-36 0,-1 17 55,-7 46-250,0-11 201,2 1-1,-1-1 1,2 1 0,6-19-1,-9 30-208,0 0 0,-1 1-1,1-1 1,0 0-1,0 1 1,-1-1 0,1 0-1,1 1 1,-1-1 0,0 1-1,0-1 1,1 1-1,-1 0 1,0 0 0,1-1-1,-1 1 1,1 0 0,0 0-1,-1 0 1,1 1-1,0-1 1,0 0 0,-1 1-1,1-1 1,0 1 0,0-1-1,0 1 1,0 0-1,-1 0 1,1 0 0,0 0-1,0 0 1,0 0 0,0 1-1,0-1 1,0 1-1,-1-1 1,1 1 0,0 0-1,0-1 1,-1 1-1,4 2 1,13 16-3658,1 9-1308</inkml:trace>
  <inkml:trace contextRef="#ctx0" brushRef="#br0" timeOffset="4333.37">2992 590 4882,'0'0'6809,"-2"-14"-5153,-9-45-428,11 58-1178,0-1 1,-1 1 0,1-1 0,-1 1 0,0-1-1,1 1 1,-1 0 0,0-1 0,0 1 0,0 0-1,0 0 1,0 0 0,0-1 0,0 1-1,0 0 1,0 0 0,-1 1 0,1-1 0,0 0-1,-1 0 1,1 0 0,-1 1 0,1-1 0,-1 1-1,1-1 1,-1 1 0,1 0 0,-1 0-1,1-1 1,-3 1 0,1 0-40,-1 0 0,1 1 0,-1-1 0,1 1-1,0-1 1,-1 1 0,1 0 0,0 0 0,0 0 0,-4 2 0,3 1-6,-1 0 0,1-1 0,0 1 0,0 1 0,0-1 0,0 1 0,1-1 0,0 1 0,0 0 0,0 0 0,1 0 0,-1 1 0,1-1 0,-1 7 0,0-3 4,1 0 0,0 1-1,0-1 1,1 0 0,1 1 0,0-1 0,0 1 0,2 9 0,-2-17-7,1 1 0,0-1 1,0 0-1,0 0 1,0 0-1,0 1 1,0-1-1,1 0 1,-1 0-1,1-1 1,-1 1-1,1 0 1,0 0-1,0-1 0,0 1 1,0-1-1,0 0 1,0 1-1,0-1 1,0 0-1,0 0 1,1 0-1,-1-1 1,0 1-1,3 0 1,4 1 23,-1 0 0,0-1 0,1 0 1,0-1-1,15-1 0,-22 1-19,0-1 0,0 1-1,1-1 1,-1 0 0,0 1 0,0-1 0,0 0-1,0 0 1,-1 0 0,1-1 0,0 1 0,0 0-1,-1-1 1,1 1 0,-1-1 0,1 1 0,1-4-1,1-1 58,-1 1-1,0-1 1,0 1-1,0-1 1,2-9-1,4-25 352,-9 27-189,-2 20-237,-1 2-3,0 0 0,1 0 1,0 0-1,-2 19 0,4-26-30,0 0 0,0 0 0,0 0 0,1 0-1,-1 0 1,0 0 0,1 0 0,-1 0 0,1 0 0,0 0 0,0 0-1,0 0 1,0 0 0,0-1 0,0 1 0,0 0 0,0-1 0,1 1-1,-1-1 1,1 1 0,-1-1 0,1 0 0,0 1 0,-1-1-1,1 0 1,0 0 0,0 0 0,3 1 0,0 0 7,0-1-1,0 1 1,0-1 0,0 0-1,0 0 1,1 0 0,-1-1 0,0 0-1,0 0 1,0 0 0,0-1 0,1 0-1,-1 0 1,0 0 0,0 0-1,0-1 1,0 0 0,-1 0 0,1 0-1,0 0 1,-1-1 0,0 0-1,1 0 1,-1 0 0,0-1 0,-1 1-1,1-1 1,-1 0 0,1 0 0,3-7-1,2-3 61,-1-1-1,-1 1 0,0-2 0,-1 1 1,0-1-1,-1 0 0,-1 0 0,2-24 1,1-18 911,-3 0 1,-6-99 0,-4 134 969,0 19-530,0 15-936,-2 30-414,2 0 1,2 0-1,2 1 1,3 54-1,0-29 25,-2-27-246,2 1 0,2-1 0,1 1 0,18 73 0,-22-114-8,0 1 0,1 0 0,-1-1 0,0 1 0,0 0 0,1-1 0,-1 1-1,0-1 1,1 1 0,-1 0 0,1-1 0,-1 1 0,1-1 0,-1 1 0,1-1-1,-1 1 1,1-1 0,-1 0 0,1 1 0,-1-1 0,1 0 0,0 1 0,-1-1 0,1 0-1,1 1 1</inkml:trace>
  <inkml:trace contextRef="#ctx0" brushRef="#br0" timeOffset="6729.26">3170 542 2689,'0'0'6024,"3"2"-5938,6 4-251,1 0 1,-1 0-1,1-1 1,1 0-1,-1-1 1,1 0-1,-1 0 1,1-1-1,0-1 0,0 0 1,1 0-1,-1-1 1,0-1-1,21-1 1,-30 0 241,-1 1 1,1-1 0,0 0-1,-1 0 1,0 0-1,1 0 1,-1 0-1,0-1 1,1 1 0,-1 0-1,0-1 1,0 1-1,0-1 1,0 1-1,0-1 1,0 1-1,-1-1 1,2-3 0,7-31 5419,-15 58-5561,4-18-6,1-1 0,0 1 0,0 0-1,1 0 1,-1 0 0,1 0 0,0 1 0,0 5 0,0-9 23,0 0 1,0 0 0,0 0 0,1 0-1,-1 0 1,0 0 0,0 0 0,1 0-1,-1 0 1,1 0 0,-1 0-1,1 0 1,-1 0 0,1 0 0,0 0-1,-1 0 1,1-1 0,0 1 0,0 0-1,0 0 1,-1-1 0,1 1-1,0-1 1,0 1 0,0-1 0,0 1-1,0-1 1,0 1 0,0-1 0,0 0-1,0 0 1,2 1 0,-1-1 40,-1 0 0,1 0-1,0 0 1,-1 0 0,1-1 0,-1 1 0,1 0 0,0-1 0,-1 1 0,1-1 0,-1 1 0,1-1-1,-1 0 1,0 0 0,1 1 0,-1-1 0,0 0 0,1 0 0,-1-1 0,1 0 0,0-1 38,0 1 0,0-1 0,0 0 1,-1 0-1,0 0 0,1-1 0,-1 1 1,0 0-1,1-5 0,0-9 609,0 0 1,-2 0-1,0-21 0,-1 18 754,1 19-1361,0 1 0,0-1 0,0 0 0,0 1 1,0-1-1,0 0 0,0 1 0,0-1 0,0 0 1,0 1-1,-1-1 0,1 0 0,0 1 0,-1-1 1,1 1-1,0-1 0,-1 0 0,1 1 0,0-1 1,-1 1-1,1-1 0,-1 1 0,1 0 0,-1-1 1,1 1-1,-1-1 0,0 1 0,1 0 0,-1-1 1,0 1-1,1 0 0,-1 0 0,1-1 0,-1 1 1,0 0-1,1 0 0,-1 0 0,0 0 0,0 0 1,1 0-1,-1 0 0,0 0 0,1 0 1,-1 0-1,0 1 0,1-1 0,-2 0 0,0 1-32,0 0 0,0-1 0,0 1 0,0 0 0,0 0 0,0 0 1,0 1-1,0-1 0,0 0 0,0 1 0,1-1 0,-1 1 0,-2 2 0,-1 6 2,1-1 1,0 1 0,0 0-1,1 0 1,0 0-1,0 1 1,1-1 0,0 12-1,0 3-14,1 2 0,4 28-1,-3-51-16,0-1-1,1 1 0,-1-1 0,1 1 0,0-1 0,0 0 0,0 1 1,1-1-1,-1 0 0,1 0 0,0 0 0,0 0 0,0 0 0,0 0 1,0-1-1,1 1 0,-1-1 0,1 0 0,-1 1 0,1-1 0,0 0 1,0 0-1,0-1 0,4 3 0,1-1-84,1-1 1,0 1 0,-1-1-1,1-1 1,0 0-1,0 0 1,0 0-1,11-2 1,-17 1 128,-1-1 0,1 1 0,-1-1 1,1 0-1,-1 0 0,1 0 0,-1 0 0,0 0 0,0-1 1,1 1-1,-1-1 0,0 1 0,0-1 0,-1 0 0,1 1 1,0-1-1,0 0 0,-1-1 0,1 1 0,-1 0 0,0 0 1,0 0-1,0-1 0,1-2 0,4-9 228,-1-1-1,6-29 0,-7 23-51,2-4 32,-3 10-97,1 0 1,1 0-1,0 0 1,0 0-1,13-21 0,-15 65-2625,-3-16 1092,0-28 1708,-1 14-274,1 0-1,0 1 0,-1-1 0,1 1 0,-1-1 0,1 1 0,-1-1 0,1 1 1,-1-1-1,1 1 0,-1-1 0,1 1 0,-1 0 0,0-1 0,1 1 0,-1 0 1,1 0-1,-1-1 0,0 1 0,1 0 0,-1 0 0,0 0 0,0 0 0,1 0 1,-1 0-1,0 0 0,1 0 0,-1 0 0,0 0 0,1 0 0,-2 1 0,0-1-7,-1 0 0,1 0 0,-1 1 0,1-1 0,0 1 0,0-1 0,-1 1 0,1 0 0,-3 2 0,1 1-8,0 1-1,0-1 1,0 1 0,1 1-1,0-1 1,0 0-1,0 1 1,1-1 0,0 1-1,0 0 1,-1 8-1,-1 1 15,1 0-1,1 0 0,0 23 0,1-28-23,1 0 0,1-1 0,0 1 0,0-1 0,1 1 0,0-1 0,4 12 0,-4-18-3,-1 0 1,1 0-1,0 0 0,0 0 0,0 0 1,0-1-1,1 1 0,-1-1 0,1 1 1,-1-1-1,1 0 0,0 0 0,0 0 0,0 0 1,0-1-1,0 1 0,1-1 0,-1 0 1,0 0-1,1 0 0,-1 0 0,0 0 0,6 0 1,-1 0 23,1-1 0,-1 1 1,0-1-1,0 0 1,0-1-1,0 0 0,0-1 1,0 1-1,0-1 1,0-1-1,-1 1 0,1-2 1,7-3-1,-7 2 64,-1-1 1,1 1-1,-1-2 0,0 1 0,0-1 1,-1 0-1,0-1 0,0 1 1,-1-1-1,0 0 0,4-10 0,2-6 236,0 0 1,-2-2-1,-2 1 0,0-1 0,-1 0 0,3-39 0,0-161 803,-9 225-1121,0-1 12,-5-41 544,5 42-558,0 1 1,0-1-1,0 0 1,0 0-1,0 1 0,-1-1 1,1 0-1,0 1 1,-1-1-1,1 0 0,0 1 1,-1-1-1,1 1 0,-1-1 1,1 0-1,-1 1 1,1-1-1,-1 1 0,0-1 1,1 1-1,-1 0 1,1-1-1,-1 1 0,0 0 1,1-1-1,-1 1 1,0 0-1,0 0 0,1-1 1,-1 1-1,0 0 0,0 0 1,1 0-1,-1 0 1,0 0-1,1 0 0,-1 0 1,0 0-1,0 1 1,1-1-1,-1 0 0,0 0 1,0 1-1,1-1 1,-1 0-1,0 1 0,1-1 1,-1 0-1,1 1 0,-1-1 1,0 1-1,-1 2-13,-1-1 0,1 0 0,0 1 0,0-1 0,0 1 0,0 0 0,1-1 0,-1 1 0,1 0 0,0 0 0,0 0 0,0 0 0,0 0 0,0 1 0,1-1 0,-1 5 0,-3 58 47,4-58-24,7 192 168,-4-173-173,1 0 0,2 0 0,0-1 1,2 1-1,14 32 0,-21-55-35,1 0 0,-1-1 0,1 1 0,0-1 0,0 1-1,0-1 1,0 0 0,1 0 0,-1 0 0,1 0 0,0-1 0,0 1-1,0-1 1,0 1 0,1-1 0,-1 0 0,0 0 0,1-1 0,-1 1-1,1-1 1,0 1 0,0-1 0,-1 0 0,1-1 0,0 1 0,0-1-1,0 1 1,0-1 0,6-1 0,-7 0 10,0 0 0,-1 0 0,1 0 0,-1 0 0,1 0 0,-1-1 0,0 1 0,1-1 0,-1 1 1,0-1-1,0 0 0,0 0 0,0 0 0,0 0 0,-1 0 0,1-1 0,-1 1 0,1 0 0,-1-1 0,0 1 0,0-1 0,0 1 0,1-5 0,3-9-72,0-1 0,3-24 0,-7 35 84,11-113 0,-6 42 27,-8 118-162,3 47 0,1-15 113,-2-53 156,-1-13-371,1 1 1,0-1 0,1 1 0,-1 0 0,5 14 0,-5-20 146,1 0 1,0 0-1,0 0 0,0 0 1,1 0-1,-1 0 1,0 0-1,1-1 1,-1 1-1,1 0 1,0-1-1,-1 1 0,1-1 1,0 0-1,0 1 1,0-1-1,0 0 1,0 0-1,0 0 1,0-1-1,1 1 1,-1 0-1,0-1 0,3 1 1,-1 0 48,-1 0-1,0 0 1,1-1-1,-1 1 1,0-1 0,1 0-1,-1 1 1,1-2 0,-1 1-1,0 0 1,1-1 0,-1 1-1,1-1 1,-1 0 0,0 0-1,0-1 1,0 1-1,0 0 1,0-1 0,0 0-1,0 0 1,0 0 0,0 0-1,-1 0 1,1-1 0,-1 1-1,0-1 1,0 1 0,0-1-1,0 0 1,3-5 0,14-29 379,20-50 1,-23 48 708,24-42 0,-40 81-1051,0-1 0,1 1 0,-1-1 0,0 0 0,1 1 0,-1-1 0,0 1 0,1-1 0,-1 1-1,0-1 1,1 1 0,-1-1 0,1 1 0,-1 0 0,1-1 0,-1 1 0,1-1 0,0 1-1,-1 0 1,1 0 0,-1-1 0,1 1 0,0 0 0,-1 0 0,1 0 0,0 0 0,-1 0 0,1 0-1,0 0 1,-1 0 0,1 0 0,-1 0 0,1 0 0,0 0 0,-1 0 0,1 0 0,0 1-1,-1-1 1,1 0 0,-1 1 0,1-1 0,-1 0 0,1 1 0,-1-1 0,1 0 0,-1 1 0,1-1-1,-1 1 1,1-1 0,0 2 0,18 28-143,-17-26 123,3 5-156,22 34-614,-26-41 703,0 0-1,0-1 0,1 1 0,-1 0 1,1-1-1,0 1 0,-1-1 0,1 0 1,0 1-1,0-1 0,0 0 0,-1 0 1,1 0-1,0 0 0,1 0 0,-1-1 1,4 2-1,-5-5 20,-1 0 1,1 0-1,-1 0 1,0 0-1,0 0 0,0 0 1,0 0-1,-1-5 1,0 3 42,-1 0 1,1 0-1,-1 0 0,-1 0 1,1 0-1,-1 1 1,1-1-1,-1 1 1,0 0-1,-1 0 1,1 0-1,-1 0 1,-4-3-1,5 4 81,0 1 1,0-1-1,0 1 1,0 0-1,-1 0 0,1 0 1,-1 1-1,1-1 1,-1 1-1,0 0 1,1 0-1,-1 0 0,0 0 1,0 1-1,0 0 1,1-1-1,-1 1 0,-4 1 1,6 0-44,0-1-1,1 1 1,-1 0-1,1 0 1,-1 0 0,1 0-1,-1 0 1,1 0 0,-1 1-1,1-1 1,0 0 0,0 1-1,0-1 1,0 1 0,0-1-1,0 1 1,0-1 0,1 1-1,-1 0 1,0-1 0,0 3-1,-10 44 13,9-38-8,-2 12 14,1 1 0,1-1 0,1 0 0,1 0 1,5 41-1,-4-60-42,-1 0 1,1-1 0,0 1-1,0 0 1,0 0-1,1 0 1,-1-1 0,0 1-1,1-1 1,0 1 0,-1-1-1,1 0 1,0 1-1,0-1 1,1 0 0,-1 0-1,0-1 1,1 1 0,-1 0-1,1-1 1,-1 1-1,1-1 1,4 2 0,2-1 11,0 0-1,0 0 1,0-1 0,0 0 0,0-1 0,13 0 0,-19 0 24,0-1 0,0 1 1,0-1-1,0 1 0,-1-1 1,1 0-1,0 0 0,0 0 1,0 0-1,-1-1 0,1 1 1,-1-1-1,1 1 1,-1-1-1,1 0 0,3-4 1,-3 2 67,1-1 1,-1 0 0,0 0 0,0 0-1,-1 0 1,1 0 0,-1 0 0,2-8-1,0-5 237,0 0 0,-2-1 0,0 1 0,0-27 0,-2 26-91,1 6-3,-1 1-1,-2-24 0,2 34-200,0 0-1,-1-1 1,1 1-1,-1 0 1,0 0-1,1-1 1,-1 1-1,0 0 1,0 0-1,0 0 1,-1 0-1,1 0 1,0 0-1,-1 1 1,1-1-1,-1 0 1,0 1-1,0-1 1,1 1-1,-1-1 1,-3-1-1,4 3-32,1 0 0,-1 0-1,1-1 1,-1 1-1,1 0 1,-1 0 0,1 0-1,-1 0 1,0 0-1,1 0 1,-1 0 0,1 0-1,-1 0 1,1 0-1,-1 0 1,1 0 0,-1 0-1,1 1 1,-1-1-1,0 0 1,1 0-1,-1 1 1,1-1 0,0 0-1,-1 0 1,1 1-1,-1-1 1,1 1 0,-1-1-1,1 0 1,0 1-1,-1-1 1,1 1 0,0-1-1,0 1 1,-1-1-1,1 1 1,0-1 0,0 1-1,-1-1 1,1 1-1,0-1 1,0 1 0,0 0-1,0-1 1,0 2-1,-1 32-51,1-27 9,0 4-40,1-1 1,-1 0-1,2 0 0,0 0 1,0 0-1,1 0 0,0 0 0,0 0 1,1-1-1,1 1 0,0-1 1,0-1-1,0 1 0,1-1 1,1 1-1,-1-2 0,1 1 0,1-1 1,8 8-1,-12-13 104,-1 0 0,0 0 1,1-1-1,-1 1 0,1-1 0,0 1 0,-1-1 0,1 0 1,0-1-1,0 1 0,0-1 0,0 1 0,-1-1 1,1 0-1,0-1 0,0 1 0,0-1 0,0 0 1,-1 1-1,1-2 0,0 1 0,-1 0 0,1-1 0,-1 0 1,1 1-1,-1-1 0,0-1 0,1 1 0,-1 0 1,-1-1-1,1 0 0,0 1 0,0-1 0,-1 0 1,0 0-1,0-1 0,0 1 0,3-6 0,42-119 3734,-47 128-3745,0 0 1,0-1-1,0 1 0,0 0 1,0 0-1,0 0 1,0 0-1,1-1 1,-1 1-1,0 0 1,0 0-1,0 0 1,0 0-1,0 0 1,0-1-1,0 1 0,0 0 1,1 0-1,-1 0 1,0 0-1,0 0 1,0 0-1,0 0 1,1 0-1,-1-1 1,0 1-1,0 0 1,0 0-1,0 0 0,0 0 1,1 0-1,-1 0 1,0 0-1,0 0 1,0 0-1,1 0 1,-1 0-1,0 0 1,0 0-1,0 0 0,0 0 1,1 0-1,-1 1 1,0-1-1,0 0 1,0 0-1,0 0 1,0 0-1,1 0 1,-1 0-1,0 0 1,0 0-1,0 1 0,0-1 1,0 0-1,0 0 1,0 0-1,1 0 1,-1 0-1,0 1 1,0-1-1,0 0 1,0 0-1,0 0 0,0 0 1,0 1-1,5 11-242,-5-11 274,5 18-27,-2-6 1,0-1-1,2 1 0,-1-1 1,1 0-1,8 13 1,-11-23 0,0 1 1,0 0-1,0-1 1,0 1 0,0-1-1,1 0 1,-1 0-1,1 0 1,-1 0 0,1 0-1,0 0 1,0-1-1,0 1 1,0-1 0,0 0-1,0 0 1,0 0-1,1 0 1,-1-1 0,0 1-1,1-1 1,-1 0-1,0 0 1,0 0 0,5-1-1,-5 1-1,-1-1-1,1 0 0,-1 0 1,1 0-1,-1 0 0,0 0 1,1-1-1,-1 1 1,0-1-1,0 1 0,0-1 1,0 0-1,0 0 0,0 0 1,-1 0-1,4-4 1,23-45 77,-17 29-24,4 2 73,-15 20-129,0-1 0,0 1 0,0 0 0,0 0-1,1 0 1,-1 0 0,0 0 0,0-1 0,0 1 0,0 0 0,1 0-1,-1 0 1,0 0 0,0 0 0,0 0 0,1 0 0,-1 0-1,0 0 1,0 0 0,0 0 0,1 0 0,-1 0 0,0 0-1,0 0 1,0 0 0,1 0 0,-1 0 0,0 0 0,0 0-1,0 0 1,1 0 0,-1 0 0,0 0 0,0 0 0,0 0 0,1 0-1,-1 1 1,0-1 0,0 0 0,0 0 0,0 0 0,0 0-1,1 0 1,-1 1 0,1 3 49,1 1 0,-1 0-1,-1 0 1,1-1 0,-1 1 0,1 6-1,-1-10-53,3 143-3080,-5-137 168,-8-5-1824</inkml:trace>
  <inkml:trace contextRef="#ctx0" brushRef="#br0" timeOffset="6898.2">4304 187 496,'0'0'0</inkml:trace>
  <inkml:trace contextRef="#ctx0" brushRef="#br0" timeOffset="9155.84">138 1209 1217,'0'0'10276,"-1"-1"-10141,1 1 0,-1 0 0,1 0 0,-1 0 0,1 0 0,-1 0 0,1 0 0,-1 0 0,1 0 0,-1 1 0,1-1 0,-1 0 0,1 0 0,-1 0 0,1 0 0,-1 1 0,1-1 0,-1 0 0,1 1 0,-1-1 0,0 1 0,1 6-59,0 0 1,0 0 0,1 0-1,0 0 1,0 0-1,1 0 1,0 0 0,0 0-1,3 6 1,-2-8-38,0-1 1,0 0-1,0 0 1,1 0-1,-1 0 0,1 0 1,0-1-1,0 0 1,0 1-1,1-2 0,-1 1 1,1 0-1,7 2 1,-2 0 73,0-2 0,1 1-1,0-2 1,-1 1 0,1-1 0,0-1 0,0 0 0,0 0 0,0-2 0,0 1 0,0-1 0,0 0 0,0-1 0,0-1 0,-1 0 0,1 0 0,-1-1 0,0 0 0,0-1 0,0 0 0,0 0 0,16-14 0,-3-2 145,-9 7-173,1 1 0,27-19-1,-37 29-118,-1 1-1,1-1 0,-1 1 0,1 0 1,0 0-1,0 0 0,0 1 1,0 0-1,1 0 0,-1 0 1,0 0-1,0 1 0,1 0 1,8 1-1,-9 1-25,-1-1 0,1 1 0,-1 0 0,0 1 0,0-1 1,0 1-1,-1-1 0,1 1 0,0 1 0,-1-1 0,4 5 0,26 19-152,-22-21 220,0-1-1,0 0 1,1-1-1,0 0 1,0-1-1,0-1 1,0 1-1,0-2 1,0 0-1,1 0 1,-1-1 0,0-1-1,0 0 1,1-1-1,-1 0 1,14-5-1,16-6 74,-1-2 0,-1-1-1,45-26 1,-69 33-84,-1 1 1,1 1 0,0 1-1,1 0 1,0 1-1,0 1 1,0 1 0,0 0-1,28 0 1,-35 2-11,0 1 0,-1 0 0,1 1 0,-1 0 0,1 0 0,-1 1 0,1 0 0,-1 1 0,0 0 0,0 0 0,0 1 0,-1 0 0,12 8 0,-11-7 26,0 0-1,0-1 0,1 0 0,-1-1 0,1 0 0,0 0 0,0-1 1,0 0-1,0-1 0,0 0 0,0-1 0,0 0 0,0 0 0,0-1 1,0 0-1,0-1 0,0 0 0,0-1 0,15-6 0,7-6 74,60-18 0,-77 29-65,1 0 1,-1 2-1,0 0 0,1 0 0,-1 1 0,25 3 0,-36-1-23,-1 0-1,-1 1 1,1-1-1,0 1 1,0 0-1,-1 0 1,1 0-1,-1 0 1,1 0-1,-1 0 1,0 1-1,0-1 1,0 1-1,0 0 1,0 0-1,-1-1 1,1 1-1,-1 0 1,1 4-1,0-3 3,1 1 0,-1-1 1,1 0-1,-1 0 0,2 1 0,-1-2 1,0 1-1,1 0 0,4 3 0,0-3 30,0-1 0,0-1 0,0 0 0,1 0 0,-1 0 0,0-1 0,1 0 0,-1-1 0,1 0 0,14-2 0,5 1 102,-22 1-49,0-1 1,0 0-1,0 0 1,0 0-1,0-1 1,0 0-1,0 0 0,10-6 1,45-30 435,-20 11-290,-29 19-217,0 1 0,0 0 1,1 1-1,-1 0 0,1 1 0,1 1 0,-1 0 0,0 0 0,1 2 0,21-3 1,-33 6-22,1-1 1,-1 0-1,0 1 0,0 0 1,1-1-1,-1 1 1,0 0-1,0 0 1,0 0-1,0 0 0,0 1 1,0-1-1,0 1 1,3 2-1,25 31-69,-4-5 106,-17-23-15,0-1-1,0 0 1,1 0 0,-1-1 0,1 0 0,0-1-1,1 0 1,-1-1 0,1 0 0,18 3 0,8-2 15,66 0 0,-88-5-7,0-1-1,-1-1 1,1 0-1,-1-1 1,0 0-1,0-1 1,22-12-1,-23 11-5,1 0-1,-1 0 0,1 1 0,1 1 0,-1 0 0,0 1 1,25-1-1,-29 4-22,0 1-1,0 1 1,0 0 0,-1 0 0,1 1-1,0 0 1,-1 0 0,0 1 0,0 1 0,0-1-1,14 11 1,-11-7 5,5 1 6,-1-1 0,1-1-1,1 0 1,0-1 0,0-1-1,0-1 1,0-1 0,1 0-1,-1-1 1,1-1 0,0-1-1,-1 0 1,28-5 0,-31 1 71,0 0 1,0-2 0,-1 1-1,0-2 1,0 0-1,0-1 1,-1 0 0,0-1-1,12-11 1,4-1 67,-27 20-131,-1 1-1,1-1 1,-1 0 0,1 1-1,-1-1 1,1 1-1,0-1 1,-1 1 0,1 0-1,0-1 1,-1 1 0,1 0-1,0 0 1,-1 1-1,1-1 1,0 0 0,-1 0-1,1 1 1,0-1-1,-1 1 1,1-1 0,-1 1-1,1 0 1,-1 0 0,3 1-1,5 4-29,-1 0 1,0 1-1,10 9 0,4 4 48,-13-14-21,0 0 1,1 0 0,0-1-1,0 0 1,0-1 0,0 0-1,1-1 1,0 0 0,15 2-1,-18-4 3,0 0 0,0-1 0,1 0 0,-1-1 0,0 1 0,0-2 0,0 1 0,0-1 0,0 0 0,0-1 0,-1 1 0,1-2 0,9-5 0,14-11 40,37-33 0,-47 35 26,1 1-1,0 1 0,40-22 1,-60 37-81,1 0 0,-1 0 0,1 0 0,-1 1 0,1-1 0,-1 0 0,1 1 0,0 0 0,-1-1 0,1 1 0,0 0 0,-1 0 0,1 1 0,-1-1 1,1 0-1,0 1 0,-1 0 0,1 0 0,2 1 0,1 1-15,0 1 0,1 0 0,-1 1 0,0-1 0,6 8 0,-7-7 14,1 0-1,0 0 1,0 0 0,0-1 0,1 0 0,6 4-1,-5-5 15,1 0 0,-1-1-1,1 0 1,-1 0-1,1-1 1,-1 0-1,1 0 1,0-1 0,0 0-1,0 0 1,16-4-1,-12 1 40,0-1-1,-1-1 1,1 0-1,-1-1 0,0 0 1,22-15-1,-24 14-9,-2 1 59,0 0 0,0 0 1,1 1-1,0 0 1,0 1-1,0-1 0,1 2 1,-1-1-1,1 2 0,0-1 1,16-1-1,-25 4-103,0 0-1,0 0 1,0 0-1,-1 1 1,1-1-1,0 0 0,0 1 1,0-1-1,-1 1 1,1-1-1,0 1 1,-1-1-1,1 1 1,0-1-1,-1 1 1,1 0-1,-1-1 1,1 1-1,-1 0 1,1 0-1,-1-1 1,1 1-1,-1 0 1,0 0-1,1-1 0,-1 1 1,0 1-1,6 28-34,-5-22 41,2 18-678,-1 41 0,-2-61 121,0-5 310,0 0 94,0-1 0,0 0 1,0 0-1,0 1 1,0-1-1,0 0 0,0 0 1,0 1-1,0-1 1,0 0-1,0 0 0,0 1 1,0-1-1,0 0 1,0 0-1,0 1 0,0-1 1,0 0-1,0 0 1,0 1-1,-1-1 0,1 0 1,0 0-1,0 0 1,0 1-1,0-1 0,-1 0 1,1 0-1,0 0 1,0 0-1,0 1 0,-1-1 1,1 0-1,0 0 1,0 0-1,-1 0 0,1 0 1,0 0-1,0 0 1,-1 0-1,1 0 0,0 0 1,0 0-1,-1 0 0,1 0 1,-12 1-9618</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9:30.319"/>
    </inkml:context>
    <inkml:brush xml:id="br0">
      <inkml:brushProperty name="width" value="0.05" units="cm"/>
      <inkml:brushProperty name="height" value="0.05" units="cm"/>
      <inkml:brushProperty name="color" value="#F6630D"/>
    </inkml:brush>
  </inkml:definitions>
  <inkml:trace contextRef="#ctx0" brushRef="#br0">193 17 880,'0'-2'14823,"4"-6"-15463,1 6 2058,3-2-5293,-28 10-6282</inkml:trace>
  <inkml:trace contextRef="#ctx0" brushRef="#br0" timeOffset="405.68">24 112 2481,'0'0'3538,"-24"9"4676,86-12-8322,-1-3 0,0-2 0,0-3 0,-1-2 0,87-33 0,-144 45-516,2 0-308</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9:40.021"/>
    </inkml:context>
    <inkml:brush xml:id="br0">
      <inkml:brushProperty name="width" value="0.05" units="cm"/>
      <inkml:brushProperty name="height" value="0.05" units="cm"/>
      <inkml:brushProperty name="color" value="#F6630D"/>
    </inkml:brush>
  </inkml:definitions>
  <inkml:trace contextRef="#ctx0" brushRef="#br0">47 382 800,'0'0'7284,"5"-16"-5881,14-45-48,-18 59-1050,-1 0 0,1 0-1,0 0 1,-1 0 0,0-1 0,1 1-1,-1 0 1,0 0 0,0 0 0,-1-4-1,1 6-271,0-1-1,0 1 0,-1 0 0,1 0 0,0 0 0,0 0 1,-1 0-1,1-1 0,0 1 0,0 0 0,-1 0 1,1 0-1,0 0 0,0 0 0,-1 0 0,1 0 1,0 0-1,-1 0 0,1 0 0,0 0 0,0 0 0,-1 0 1,1 0-1,0 0 0,0 1 0,-1-1 0,1 0 1,0 0-1,0 0 0,-1 0 0,1 0 0,0 1 1,0-1-1,-1 0 0,1 0 0,0 0 0,0 1 0,0-1 1,0 0-1,-1 1 0,-21 23 501,16-14-488,1 1-1,0 0 1,0 0-1,1 0 1,1 0-1,0 1 1,0-1-1,-2 22 1,3 8 40,2 49-1,1-52-32,-1-26-56,1 0 1,1-1-1,0 1 1,0-1-1,1 0 1,1 1-1,0-1 0,0 0 1,1-1-1,1 1 1,-1-1-1,2 0 1,-1-1-1,10 11 0,-10-13 22,1 0 0,0-1-1,0 0 1,0 0 0,1 0-1,0-1 1,1 0 0,-1 0-1,1-1 1,0 0 0,-1-1-1,2 0 1,-1 0 0,0-1-1,1 0 1,-1-1-1,17 1 1,-24-3 0,0 1-1,-1 0 1,1 0 0,0-1-1,0 1 1,0-1 0,0 1-1,-1-1 1,1 0 0,0 1-1,0-1 1,-1 0-1,1 0 1,-1-1 0,1 1-1,-1 0 1,1 0 0,1-3-1,-1 1-11,1-1-1,0 0 0,-1-1 1,1 1-1,-1 0 0,-1-1 1,3-5-1,1-9-77,-1 0 0,2-35 0,-4 43 59,-4-27-575,2 33-1259,4 21-23,-3-14 1778,0-1 1,-1 0-1,1-1 1,0 1 0,0 0-1,0 0 1,0 0 0,0 0-1,0-1 1,0 1 0,0-1-1,1 1 1,-1-1 0,0 1-1,0-1 1,0 1 0,1-1-1,-1 0 1,0 0 0,0 0-1,1 0 1,-1 0 0,2 0-1,32-2-237,-33 2 323,-1-1 0,1 0 0,-1 1-1,1-1 1,-1 0 0,1 0 0,-1 0 0,0 0-1,1-1 1,-1 1 0,0 0 0,0 0-1,0-1 1,0 1 0,0-1 0,0 1 0,0-1-1,-1 1 1,1-1 0,0 0 0,-1 1-1,1-1 1,-1 0 0,0 1 0,1-3 0,1-48-296,-2 40 176,0 8 129,0 0 0,0-1 0,-1 1 0,1 0 0,-1-1 0,0 1-1,0 0 1,0 0 0,-1 0 0,1 0 0,-1 0 0,0 0 0,0 0 0,-1 1 0,-3-5 0,3 5 132,0 1-1,0-1 1,0 1-1,0 0 0,0 0 1,-1 0-1,1 0 1,-1 1-1,1-1 1,-1 1-1,0 0 1,0 0-1,1 1 1,-1-1-1,0 1 1,0 0-1,-5 0 1,7 0-76,-1 0 1,0 0 0,0 0 0,0 1 0,1 0 0,-1-1 0,0 1 0,1 0 0,-1 0 0,1 1 0,-1-1 0,1 0-1,-1 1 1,1-1 0,0 1 0,0 0 0,-4 4 0,3-2-35,-1 0 0,1 1 0,0 0 1,1 0-1,-1 0 0,1 0 0,0 0 0,-2 9 0,0 0-28,2 0 0,0 0 0,1 0 0,0 0 0,1 0 0,3 24 0,-2-32 6,0-1 1,1 1 0,-1-1-1,1 0 1,1 1 0,-1-1-1,1 0 1,0 0-1,0-1 1,0 1 0,1 0-1,-1-1 1,1 0-1,0 0 1,0 0 0,1-1-1,-1 1 1,1-1 0,0 0-1,8 4 1,-4-3 19,-1-1 0,1 0 0,0 0 0,0-1 0,0 0 0,0 0 0,0-1 1,0 0-1,1-1 0,-1 0 0,0 0 0,11-3 0,-16 2 14,0 0 0,0 0-1,0 0 1,0 0 0,0-1 0,0 0 0,0 0 0,-1 0-1,1 0 1,-1-1 0,0 1 0,1-1 0,-1 0-1,4-5 1,-3 3-27,0-1 0,0 0 0,-1-1 1,0 1-1,0 0 0,0-1 0,-1 0 0,2-6 0,1-13-28,-2 0 0,0 0 0,-2-43 0,-1 53 74,1-7 25,-3-43 291,2 63-274,-1-1 0,1 1 0,-1-1 0,0 1 0,0 0 0,0-1 0,-1 1 1,1 0-1,-1 0 0,0 0 0,0 0 0,0 0 0,0 0 0,0 0 0,-4-2 0,6 4-91,-1 1-1,1-1 0,-1 1 0,1 0 1,-1 0-1,0-1 0,1 1 1,-1 0-1,1 0 0,-1 0 1,0 0-1,1 0 0,-1 0 1,1 0-1,-1 0 0,0 0 1,1 0-1,-1 0 0,0 0 1,1 0-1,-1 0 0,1 1 1,-1-1-1,0 0 0,1 0 1,-1 1-1,1-1 0,-1 0 0,1 1 1,-1-1-1,1 0 0,-1 1 1,1-1-1,0 1 0,-1-1 1,1 1-1,-1-1 0,1 1 1,0-1-1,0 1 0,-1 0 1,1 0-1,-13 30 81,11-27-83,-3 17-3,0 0 0,1 0 0,1 0 0,1 1 0,1-1 0,1 1 0,3 27 0,-3-46-30,1 1 0,-1 0 0,1-1 0,0 1 0,0-1 1,1 1-1,-1-1 0,1 0 0,0 0 0,-1 1 0,1-1 0,1 0 0,-1-1 0,0 1 0,1 0 0,-1-1 0,1 1 1,0-1-1,0 0 0,0 0 0,0 0 0,0 0 0,1 0 0,-1-1 0,7 3 0,3-1-192,0 0 0,0 0 0,1-1 0,-1-1 0,23 0 0,-32-1 208,1-1 1,-1 1-1,0-1 0,1 1 1,-1-1-1,1 0 1,-1-1-1,0 1 0,0-1 1,0 0-1,0 0 1,0 0-1,0 0 1,0-1-1,5-5 0,-4 3 1,-1 0-1,1 0 0,-1-1 1,0 0-1,-1 0 0,1 0 0,-1 0 1,0 0-1,2-9 0,1-6-2,-1-1-1,-1 0 1,-1 0-1,-1 0 1,-1-28-1,0 25 151,0 19 20,0 0-1,-1 0 1,1 0-1,-1 0 0,-1 0 1,1 1-1,-1-1 1,0 0-1,0 0 0,-1 0 1,0 1-1,-2-8 1,3 13-127,1-1 1,-1 1 0,1 0-1,0-1 1,-1 1 0,1 0 0,-1 0-1,1-1 1,-1 1 0,1 0 0,-1 0-1,1 0 1,-1 0 0,1 0 0,-1-1-1,1 1 1,-1 0 0,1 0 0,-1 0-1,0 0 1,1 1 0,-1-1 0,1 0-1,-1 0 1,1 0 0,-1 0-1,1 0 1,-1 1 0,1-1 0,-1 0-1,1 0 1,0 1 0,-1-1 0,1 0-1,-1 1 1,1-1 0,0 0 0,-1 1-1,1-1 1,0 1 0,-1-1 0,1 1-1,0-1 1,0 1 0,-1-1-1,1 1 1,0 0 0,-13 22 6,8-3 19,0 0 0,2 1 1,0-1-1,1 1 0,1-1 1,3 39-1,-2-29-13,0-20-91,1 0 0,0 0-1,0 1 1,1-1 0,0 0 0,1 0 0,0-1 0,1 1-1,0-1 1,0 1 0,1-1 0,0 0 0,1-1-1,0 1 1,11 11 0,-15-18-324,-1-1-1,1 0 0,0 1 1,-1-1-1,1 0 1,0 0-1,0 0 1,0-1-1,0 1 1,0 0-1,0-1 1,0 1-1,0-1 1,0 0-1,3 0 1,14 1-7296</inkml:trace>
  <inkml:trace contextRef="#ctx0" brushRef="#br0" timeOffset="202.01">937 652 5539,'0'0'9540,"36"0"-9204,-8 0-336,-1 0-1985,-2-15-2497</inkml:trace>
  <inkml:trace contextRef="#ctx0" brushRef="#br0" timeOffset="2058.59">1372 286 9396,'0'0'11443,"-1"-7"-10771,0 2-766,-1 9 36,1 18 19,2 37 62,5-23-16,2-1-1,1 0 1,1-1 0,2 0-1,26 51 1,-34-77-45,0-1 0,1 0 1,0 0-1,0 0 0,0-1 0,1 0 0,0 0 0,8 7 1,-10-10-177,1-1 0,-1 1 0,1-1 0,-1 0 0,1 0 1,0 0-1,-1-1 0,1 0 0,0 0 0,0 0 0,0 0 0,0-1 1,0 0-1,9-1 0,-11 1 132,-1-1 0,0 0 0,0 0 0,0 1 0,1-1-1,-1-1 1,0 1 0,0 0 0,0-1 0,-1 1 0,1-1 0,0 1 0,0-1 0,-1 0 0,1 1 0,-1-1 0,0 0 0,1 0 0,-1 0 0,0 0 0,0-1 0,0 1-1,-1 0 1,1 0 0,0-1 0,-1-1 0,4-9-84,-2 1 1,0-1-1,0-18 0,-1 15 35,1-22 109,-5-71-1,3 108 18,0-1 0,0 1-1,0 0 1,-1-1 0,1 1-1,0-1 1,-1 1 0,1 0 0,-1-1-1,0 1 1,1 0 0,-1-1 0,0 1-1,0 0 1,0 0 0,0 0-1,0 0 1,-1-2 0,-5 7-281,2 12 133,4-8 37,1-1 0,0 0-1,0 1 1,0-1 0,1 0-1,0 1 1,0-1 0,5 14-1,-5-18-104,0-1-1,1 1 1,0 0-1,0-1 0,-1 1 1,1-1-1,1 1 1,-1-1-1,0 0 0,1 0 1,-1 0-1,1 0 0,-1 0 1,1-1-1,0 1 1,0-1-1,0 0 0,0 1 1,0-2-1,0 1 0,0 0 1,0 0-1,4-1 1,-5 1 142,0-1 0,0 0 0,-1 0 1,1 0-1,0 0 0,0 0 0,0 0 1,0 0-1,0-1 0,0 1 0,-1-1 1,1 1-1,0-1 0,0 0 1,-1 0-1,1 1 0,0-1 0,-1-1 1,1 1-1,-1 0 0,1 0 0,-1 0 1,0-1-1,1 1 0,-1-1 0,0 1 1,0-1-1,0 1 0,0-1 0,0 0 1,-1 1-1,1-1 0,0 0 1,-1 0-1,1 0 0,-1-3 0,2-8 442,0 1 0,-2-1 0,1 1 0,-3-20 0,1 18 207,0 12-460,1 0 0,-1 0-1,1 0 1,-1 0 0,0 1-1,0-1 1,1 0 0,-1 0-1,-1 1 1,1-1 0,0 0-1,0 1 1,-1-1 0,1 1-1,-1 0 1,1-1 0,-1 1-1,1 0 1,-1 0 0,0 0-1,0 0 1,1 0 0,-1 0-1,0 1 1,0-1 0,0 1-1,0-1 1,-3 0 0,3 1-44,-1-1 0,1 1 0,0 0 0,0 0 1,-1 0-1,1 0 0,0 0 0,0 0 0,-1 0 0,1 1 0,0-1 1,0 1-1,0-1 0,-1 1 0,1 0 0,0 0 0,0 0 1,0 0-1,0 1 0,1-1 0,-1 0 0,0 1 0,0-1 0,-2 4 1,-1 6 88,0-1 0,1 1 1,0 0-1,1 1 1,0-1-1,1 0 1,-2 24-1,3-17-71,1-1 1,1 1-1,0 0 0,6 29 0,-4-38-79,-1 0-1,1-1 0,1 1 1,0 0-1,0-1 0,0 0 1,1 0-1,0-1 0,1 1 0,11 11 1,-14-16 14,1 1 0,0-1 0,0 0 0,0 0-1,0 0 1,0-1 0,1 0 0,-1 0 0,1 0 0,-1 0 0,1 0 0,0-1 0,0 0 0,-1 0 0,1 0 0,0-1 0,0 0 0,0 0 0,0 0 0,0 0 0,8-2 0,-10 0 35,0 1 1,0-1 0,0 1 0,0-1 0,0 0 0,0 0 0,-1 0-1,1 0 1,-1 0 0,1-1 0,-1 1 0,0-1 0,0 0-1,0 0 1,0 0 0,-1 0 0,1 0 0,-1 0 0,2-4 0,3-9 258,-1 0 0,4-24 1,-8 37-254,3-27 598,1-35 0,0 9 275,-10 77-937,2 1 0,0-1 0,1 0 0,0 1 0,2-1 1,5 41-1,-3-57-21,0 0 0,0 0 1,0 0-1,0-1 0,1 1 1,0-1-1,0 1 0,0-1 0,1 0 1,-1 0-1,1 0 0,0-1 1,0 1-1,0-1 0,0 0 0,1 0 1,-1-1-1,1 1 0,0-1 1,0 0-1,0 0 0,0-1 0,0 1 1,0-1-1,0 0 0,1-1 0,-1 1 1,0-1-1,1 0 0,-1 0 1,0-1-1,0 1 0,9-3 0,-12 1 35,1 1-1,-1-1 1,1 0-1,-1 0 0,0 0 1,1 0-1,-1 0 0,0 0 1,0 0-1,-1-1 0,1 1 1,0-1-1,-1 0 0,0 1 1,1-1-1,-1 0 0,0 0 1,0-3-1,13-56 174,-11 26 311,-1-47 1,-2 65-118,0 17-404,-2 9-483,-1 1 473,1 1 0,0-1 0,1 1 0,0 0 0,0 0 0,1-1 0,1 1 0,-1 0 0,4 14 0,-3-21-49,0 0-1,0 0 0,0 0 1,1 0-1,-1 0 0,1 0 1,-1 0-1,1 0 0,0 0 1,0-1-1,1 1 0,-1-1 0,0 1 1,1-1-1,0 0 0,-1 0 1,1 0-1,0-1 0,0 1 1,0 0-1,0-1 0,0 0 1,0 0-1,1 0 0,-1 0 0,0-1 1,0 1-1,1-1 0,-1 1 1,7-2-1,-8 1 72,0 0-1,0 0 1,0 0 0,0 0-1,0 0 1,1-1 0,-1 1-1,-1-1 1,1 0 0,0 1-1,0-1 1,0 0 0,0 0-1,0 0 1,-1 0 0,1-1-1,0 1 1,-1 0-1,1-1 1,-1 1 0,3-4-1,-2 2-5,0-1-1,-1 0 0,1 0 0,-1 0 1,0 0-1,0 0 0,0 0 1,0-1-1,0-7 0,-1 2 88,1 5 10,0 1 1,-1-1-1,0 0 0,0 0 1,0 1-1,-2-10 0,2 14-77,0 0 0,0 0-1,0 1 1,0-1 0,0 0 0,0 0-1,0 0 1,0 1 0,0-1-1,0 0 1,0 0 0,0 0 0,0 0-1,0 1 1,-1-1 0,1 0-1,0 0 1,0 0 0,0 0 0,0 1-1,0-1 1,0 0 0,0 0-1,0 0 1,-1 0 0,1 0-1,0 0 1,0 1 0,0-1 0,0 0-1,0 0 1,-1 0 0,1 0-1,0 0 1,0 0 0,0 0 0,-1 0-1,1 0 1,0 0 0,0 0-1,0 0 1,0 0 0,-1 0 0,1 0-1,0 0 1,0 0 0,0 0-1,0 0 1,-1 0 0,1 0 0,0 0-1,0 0 1,0 0 0,-1 0-1,1 0 1,0 0 0,0-1-1,0 1 1,0 0 0,0 0 0,0 0-1,-1 0 1,1 0 0,0 0-1,0-1 1,0 1 0,0 0 0,0 0-1,0-1 1,-4 15-266,4-12 182,0 0 0,0 0 1,0 0-1,1 0 0,-1-1 0,0 1 1,1 0-1,-1 0 0,1-1 1,0 1-1,-1 0 0,1-1 0,0 1 1,0-1-1,0 1 0,0-1 0,0 1 1,1-1-1,-1 0 0,0 1 1,1-1-1,-1 0 0,1 0 0,-1 0 1,2 1-1,0-1-23,0 0 0,1 0-1,-1 0 1,0-1 0,0 1 0,0-1 0,0 0-1,1 0 1,-1 0 0,0 0 0,0 0 0,0-1-1,1 1 1,3-2 0,-5 1 99,0 0-1,-1 0 0,1 0 1,-1 0-1,1 0 1,-1-1-1,1 1 1,-1 0-1,0-1 1,1 1-1,-1-1 1,0 1-1,0-1 0,0 0 1,0 1-1,-1-1 1,1 0-1,0 0 1,-1 1-1,1-1 1,-1 0-1,1-4 1,2-44 444,-3 47-368,0 1 30,0-1 0,0 1 0,-1-1 0,1 1 0,-1 0 0,1-1 0,-1 1 0,0 0 1,0 0-1,0-1 0,0 1 0,-1 0 0,1 0 0,-1 0 0,1 0 0,-1 1 0,1-1 0,-1 0 0,0 1 0,0-1 0,-2-1 1,0 1 51,0 0 0,0 0 0,0 0 0,0 0 0,0 1 0,0 0 0,-1 0 0,1 0 0,0 0 0,-1 1 0,-4-1 0,8 2-137,-1-1-1,1 0 1,0 1-1,-1 0 1,1-1-1,0 1 1,-1 0-1,1 0 0,0-1 1,0 1-1,-1 0 1,1 0-1,0 0 1,0 1-1,0-1 1,0 0-1,1 0 1,-1 0-1,0 1 0,0-1 1,1 0-1,-1 1 1,1-1-1,-1 1 1,1-1-1,0 1 1,-1-1-1,1 2 1,-7 47 11,7-49-19,-1 13 20,1 1 0,0-1 0,1 0 0,1 0 0,0 1 0,0-1 0,2-1 0,5 16 0,-7-23-5,0-1 0,1 0 0,0 0 1,0 0-1,0 0 0,0-1 1,1 1-1,0-1 0,-1 0 0,2 0 1,-1 0-1,0 0 0,1-1 0,0 0 1,0 0-1,0 0 0,0-1 1,0 1-1,0-1 0,1-1 0,-1 1 1,1-1-1,7 1 0,-8-1 35,0 0 1,1 0-1,-1-1 0,0 0 0,1 0 1,-1-1-1,0 1 0,1-1 1,-1 0-1,0 0 0,0-1 0,10-4 1,-11 3-20,0 0 0,0 0 0,-1 0 0,1 0 0,0-1 1,-1 0-1,0 0 0,0 0 0,0 0 0,-1 0 1,1-1-1,-1 1 0,3-10 0,1-2 30,-1 1 0,-1-2 0,-1 1 0,0 0 1,0-18-1,-2-86 404,-2 86-203,-2-7 549,-1 1 0,-2-1 0,-15-47 0,15 128-489,7-12-307,0 0 1,2 0-1,1 0 1,2-1-1,13 45 1,11 14 52,32 104-2172,-62-187 674</inkml:trace>
  <inkml:trace contextRef="#ctx0" brushRef="#br0" timeOffset="2848.99">3251 224 4898,'0'0'12510,"-3"-9"-11312,-6-21-704,5 27-423,4 16-153,-4 62 1161,7 87 1,0-128-1049,1 1 0,2-1-1,1 0 1,22 60 0,-28-92-327,0 1 0,0 0 1,0-1-1,0 1 0,1-1 0,0 1 1,-1-1-1,1 0 0,0 0 1,0 0-1,2 3 0,-2-4-423,1 0 0,-1 0 1,0 0-1,0 0 0,1 0 0,-1 0 0,1-1 0,-1 1 0,0-1 0,1 0 1,-1 1-1,5-2 0,15 1-6220</inkml:trace>
  <inkml:trace contextRef="#ctx0" brushRef="#br0" timeOffset="3234.39">3494 464 3474,'0'0'14961,"0"-7"-13694,-3-21-605,3 28-660,0-1-1,0 1 1,0-1 0,0 1 0,0 0-1,-1-1 1,1 1 0,0 0-1,0-1 1,0 1 0,-1 0-1,1-1 1,0 1 0,0 0 0,-1-1-1,1 1 1,0 0 0,-1 0-1,1 0 1,0-1 0,-1 1 0,1 0-1,0 0 1,-1 0 0,1 0-1,0-1 1,-1 1 0,1 0-1,-1 0 1,1 0 0,0 0 0,-1 0-1,1 0 1,-1 0 0,1 0-1,0 0 1,-1 0 0,1 1 0,-1-1-1,1 0 1,0 0 0,-1 0-1,1 0 1,0 0 0,-1 1 0,1-1-1,0 0 1,-1 0 0,1 1-1,-3 2 2,0 0 0,0-1 0,0 1 0,1 0-1,0 1 1,-1-1 0,1 0 0,0 1 0,1-1-1,-1 1 1,0 0 0,1-1 0,0 1 0,0 0 0,0 0-1,0 4 1,-1 11-60,0 36 0,2-51 35,-1 8-18,2-1 0,-1 1-1,1-1 1,1 0 0,0 0 0,4 12-1,-5-20 40,1 0 0,-1 0-1,1 0 1,-1 0 0,1 0-1,0 0 1,0 0 0,1-1-1,-1 1 1,0-1 0,1 1 0,0-1-1,-1 0 1,1 0 0,0 0-1,0 0 1,0-1 0,0 1-1,1-1 1,-1 0 0,0 0-1,0 0 1,1 0 0,3 0 0,-4 0 17,-1-1 0,0 0 0,1 1 0,-1-1 1,1 0-1,-1 0 0,1 0 0,-1-1 0,1 1 1,-1 0-1,1-1 0,-1 0 0,1 0 1,-1 0-1,0 0 0,1 0 0,-1 0 0,0 0 1,0-1-1,0 1 0,0-1 0,0 1 1,3-5-1,-2 2 0,-1 0 0,0-1 0,0 1 0,0-1 0,0 1 0,-1-1 0,0 0 0,0 0 0,0 1 0,0-1 0,-1-7 0,1-3-12,0 0 1,-2 0-1,0 1 0,0-1 0,-7-24 1,7 35-123,0 0 0,0 0 1,-1 0-1,1 1 0,-1-1 1,0 0-1,0 1 0,0-1 1,-1 1-1,1 0 0,-1 0 1,0 0-1,0 0 1,0 0-1,0 1 0,0-1 1,-1 1-1,1 0 0,-1 0 1,0 0-1,1 0 0,-1 1 1,0-1-1,0 1 0,-6-1 1,9 2-58,1 0 1,-1-1-1,0 1 1,1 0-1,-1 0 1,1 0 0,-1 0-1,0 0 1,1 0-1,-1 0 1,1 1-1,-1-1 1,0 0-1,1 0 1,-1 0 0,1 0-1,-1 1 1,1-1-1,-1 0 1,1 1-1,-1-1 1,1 0-1,-1 1 1,1-1-1,-1 1 1,1-1 0,-1 1-1,1-1 1,0 1-1,-1-1 1,1 1-1,0-1 1,0 1-1,-1-1 1,1 1 0,0-1-1,0 1 1,0 0-1,0-1 1,-1 1-1,1-1 1,0 1-1,0 0 1,0-1-1,0 1 1,1-1 0,-1 1-1,0 0 1,0-1-1,0 1 1,0-1-1,1 1 1,-1 0-1,3 19-4237</inkml:trace>
  <inkml:trace contextRef="#ctx0" brushRef="#br0" timeOffset="3764.34">3783 444 5539,'0'0'7728,"-13"2"-7149,5-2-445,-31 7 171,37-7-275,1 1 0,-1 0 0,0 0 0,0-1 0,1 1 0,-1 1 0,1-1 1,-1 0-1,1 0 0,-1 0 0,1 1 0,0-1 0,0 1 0,-1-1 0,1 1 1,0-1-1,1 1 0,-1 0 0,0-1 0,0 1 0,1 0 0,-2 2 1,0 7 34,0 1 1,1 0-1,0 0 1,0 0 0,1-1-1,1 1 1,0 0-1,1 0 1,0-1 0,1 1-1,5 13 1,-6-20-70,0 0 0,0 0 1,1 0-1,-1-1 0,1 0 0,0 1 1,1-1-1,-1 0 0,1 0 1,0-1-1,0 1 0,0-1 0,0 0 1,0 0-1,1 0 0,-1 0 0,1-1 1,0 0-1,0 0 0,0 0 1,0-1-1,0 0 0,0 0 0,1 0 1,-1 0-1,0-1 0,6 0 1,-6 0 74,0 0 1,1 0 0,-1-1 0,1 0-1,-1 0 1,0 0 0,0 0 0,0-1 0,0 0-1,0 0 1,0-1 0,0 1 0,4-4 0,-3 1 9,0-1 0,0 0 0,-1 1 1,0-2-1,0 1 0,0-1 1,-1 1-1,5-11 0,1-5 6,-1-1 0,0 0 0,-2 0 0,-1-1 0,-1 0 0,-1 0 0,-1 0 0,-1-1 0,-1 1 0,-1-1 0,-6-44-1,5 63 61,1 1-1,-1 0 0,0-1 0,-1 1 0,1 0 0,-1 0 0,0 0 0,0 0 0,-1 0 0,1 0 0,-7-7 0,9 12-146,0 0-1,-1-1 0,1 1 0,-1 0 1,1 0-1,0 0 0,-1 0 0,1 0 1,-1 0-1,1 0 0,-1 0 1,1 0-1,-1 0 0,1 0 0,0 0 1,-1 0-1,1 0 0,-1 0 0,1 0 1,-1 0-1,1 1 0,0-1 1,-1 0-1,1 0 0,-1 0 0,1 1 1,0-1-1,-1 0 0,1 1 1,0-1-1,0 0 0,-1 1 0,1-1 1,0 0-1,0 1 0,-1-1 0,1 0 1,0 1-1,0-1 0,-1 2 1,-7 18-49,7-18 58,-4 18 17,1 1 1,1 0 0,1 0-1,1 0 1,1 1 0,2 24-1,0 9 63,-2-42-164,-1 16 243,7 45 0,-5-67-321,0 0 0,0 0 0,1 0 0,0 0 0,0-1 1,1 1-1,-1-1 0,2 0 0,-1 0 0,1 0 0,-1 0 0,7 7 1,-8-12-134,0 1 1,-1-1 0,1 0 0,0 1 0,0-1 0,0 0-1,0 0 1,0 0 0,0 0 0,0-1 0,0 1 0,0-1-1,0 1 1,1-1 0,-1 0 0,0 1 0,3-1 0,15 0-5075</inkml:trace>
  <inkml:trace contextRef="#ctx0" brushRef="#br0" timeOffset="5193.96">4186 372 7459,'0'0'5510,"-15"3"-4779,-47 13-96,59-14-598,0-1 0,1 0 0,-1 1 0,0-1 1,0 1-1,1 0 0,-1 0 0,1 0 1,0 0-1,-1 0 0,1 0 0,0 1 0,0-1 1,1 1-1,-1 0 0,1-1 0,-1 1 0,-1 6 1,0-1 10,1 0 0,1 0 0,-1 0 1,1 16-1,1-22-44,-1 8-26,1 1 0,0-1 1,0 0-1,1 0 0,1 1 0,-1-1 0,7 17 1,-6-23 15,0 0 1,0 0 0,0 0-1,1 0 1,-1 0 0,1-1 0,0 0-1,0 1 1,0-1 0,1 0-1,-1 0 1,1-1 0,0 1 0,-1-1-1,1 0 1,0 0 0,1 0-1,-1 0 1,0-1 0,6 2 0,-2-1 24,0 0 0,0 0 1,1-1-1,-1 0 0,0-1 1,1 0-1,-1 0 0,0-1 0,1 0 1,11-3-1,-16 3 10,1-1 0,-1 0 1,1 0-1,-1 0 0,0 0 0,0-1 0,0 0 0,0 1 0,-1-1 0,1-1 0,-1 1 1,0 0-1,1-1 0,-2 0 0,1 0 0,0 0 0,-1 0 0,0 0 0,3-7 1,1-8 276,-1 0 1,-1 0 0,0 0 0,-2 0 0,0-1-1,-1 1 1,-2-21 0,1 40-302,-1-1-1,1 1 1,0 0 0,-1-1-1,1 1 1,0 0 0,-1 0 0,1-1-1,-1 1 1,1 0 0,-1 0-1,1-1 1,-1 1 0,1 0-1,-1 0 1,1 0 0,-1 0-1,1 0 1,-1 0 0,1 0-1,-1 0 1,1 0 0,-1 0-1,1 0 1,-1 0 0,1 0 0,-1 0-1,1 0 1,0 1 0,-1-1-1,1 0 1,-1 0 0,1 1-1,-1-1 1,1 0 0,0 1-1,-1-1 1,1 0 0,-1 1-1,1 0 1,-3 8-10,1 1-1,0-1 1,1 1 0,0-1-1,0 1 1,1 0 0,0 0-1,1-1 1,0 1 0,4 14-1,-3-18-27,0 0-1,1 0 1,0 0-1,0 0 0,1-1 1,-1 1-1,1-1 0,1 0 1,-1 0-1,1 0 0,-1-1 1,1 0-1,0 1 1,1-2-1,-1 1 0,1-1 1,0 0-1,0 0 0,0 0 1,0-1-1,0 0 1,0 0-1,1-1 0,-1 1 1,1-1-1,-1-1 0,1 1 1,-1-1-1,1 0 0,0-1 1,-1 0-1,8-2 1,-11 3 61,0-2 1,0 1-1,0 0 1,0-1-1,0 1 1,-1-1-1,1 0 1,-1 0-1,1 0 1,-1 0-1,0 0 1,0-1-1,0 1 1,0-1-1,0 1 1,0-1-1,-1 0 1,1 0 0,1-4-1,3-8 293,0-1-1,5-22 1,-9 28-29,16-67 2056,-18 77-2336,0 0 0,0 0 1,0 0-1,0-1 0,0 1 0,0 0 0,0 0 0,0 0 0,0 0 1,0-1-1,0 1 0,0 0 0,1 0 0,-1 0 0,0 0 1,0 0-1,0 0 0,0-1 0,0 1 0,0 0 0,1 0 0,-1 0 1,0 0-1,0 0 0,0 0 0,0 0 0,1 0 0,-1 0 0,0 0 1,0 0-1,0 0 0,0 0 0,1 0 0,-1 0 0,0 0 0,0 0 1,0 0-1,0 0 0,1 0 0,-1 0 0,0 0 0,0 0 1,0 0-1,1 0 0,7 9 0,3 10-150,-11-19 147,21 56 10,-18-44-152,1 0 1,1 0-1,0 0 1,1 0-1,12 19 0,-17-30 116,0 0-1,-1 0 0,1 0 1,0-1-1,-1 1 0,1 0 1,0 0-1,0-1 0,0 1 1,0 0-1,0-1 0,0 1 1,0-1-1,0 1 0,0-1 1,0 1-1,0-1 0,0 0 1,0 1-1,0-1 0,0 0 1,0 0-1,0 0 0,0 0 1,1 0-1,-1 0 0,2-1 1,-1 0 26,0 0 0,0 0 1,-1 0-1,1 0 0,0-1 1,0 1-1,-1-1 0,1 1 1,-1-1-1,1 0 0,-1 0 1,3-3-1,2-7 68,0-1 0,0 1 0,4-18 0,-9 29-97,8-29 48,-5 15 33,0 0 1,1 1 0,1-1-1,12-20 1,-14 36-80,0 10-59,2 19-91,-5-24 151,-1-3 16,3 14-144,1 0 1,0 0-1,1 0 0,11 23 0,-14-36 101,0 0-1,0-1 1,1 1 0,-1 0-1,1-1 1,0 1 0,0-1-1,0 0 1,0 0 0,1 0-1,-1 0 1,1-1 0,0 0-1,0 1 1,0-1 0,0 0-1,0-1 1,0 1 0,0-1-1,1 0 1,-1 0 0,9 1-1,-5-2-48,-1 0 1,1-1-1,-1 0 0,1 0 0,-1 0 0,0-1 1,1 0-1,-1 0 0,0-1 0,0 0 0,0 0 1,-1-1-1,1 0 0,-1 0 0,0 0 0,0-1 1,0 0-1,0 0 0,-1-1 0,0 1 0,0-1 0,-1 0 1,0-1-1,0 1 0,0-1 0,-1 1 0,4-9 1,-6 12 202,0 1 1,0-1-1,0 0 1,0 0-1,-1 0 1,1 0-1,-1 0 1,1-1-1,-1 1 1,0 0 0,0 0-1,-1 0 1,1 0-1,-1 0 1,-1-5-1,1 6-60,0 0-1,0 0 0,0 1 1,-1-1-1,1 1 0,0-1 1,-1 1-1,1-1 1,-1 1-1,0 0 0,0 0 1,1 0-1,-1 0 0,0 0 1,0 0-1,0 0 0,0 1 1,0-1-1,0 1 1,0-1-1,0 1 0,0 0 1,-3 0-1,1-1-26,0 0 0,0 1 0,0-1 0,0 1 0,0 0 0,-1 1 1,1-1-1,0 1 0,0-1 0,0 1 0,1 0 0,-1 1 0,0-1 0,0 1 0,0 0 0,1 0 0,-1 0 0,1 0 0,0 0 0,0 1 1,-1-1-1,2 1 0,-1 0 0,0 0 0,0 0 0,1 1 0,0-1 0,0 1 0,0-1 0,0 1 0,0-1 0,1 1 0,-1 0 1,1 0-1,0 0 0,0 4 0,-1-2-40,1 0-1,-1 1 1,1-1 0,1 0 0,-1 0 0,1 1-1,0-1 1,1 0 0,0 0 0,0 1-1,0-1 1,3 8 0,-3-11-15,1 0 1,-1 0-1,1 0 1,0 0-1,0 0 0,0 0 1,0-1-1,0 1 1,1-1-1,-1 0 0,1 1 1,0-1-1,-1 0 1,1-1-1,0 1 0,0 0 1,0-1-1,0 0 1,1 1-1,-1-1 0,0-1 1,0 1-1,1 0 1,4 0-1,-4-1 23,1 1 0,-1-1 0,1 0 0,0 0-1,-1-1 1,1 1 0,-1-1 0,1 0 0,-1 0 0,1-1 0,-1 1 0,0-1 0,0 0 0,0 0-1,0 0 1,0-1 0,0 1 0,0-1 0,-1 0 0,1 0 0,-1 0 0,0-1 0,0 1 0,0-1 0,0 0-1,-1 0 1,0 0 0,0 0 0,0 0 0,0 0 0,0 0 0,-1-1 0,0 1 0,0-1 0,0 1-1,0-1 1,-1 1 0,0-6 0,1 1 227,0-48 1086,-1 54-1179,0 1-1,-1 0 1,1-1-1,-1 1 1,1 0-1,-1 0 0,0 0 1,1-1-1,-1 1 1,0 0-1,-1 0 1,1 0-1,0 0 0,0 0 1,-1 0-1,1 1 1,-1-1-1,0 0 0,0 1 1,-2-3-1,3 5-110,0-1-1,0 1 0,1 0 0,-1-1 0,1 1 0,-1 0 1,1-1-1,-1 1 0,1 0 0,-1 0 0,1-1 0,-1 1 1,1 0-1,0 0 0,0 0 0,-1-1 0,1 1 0,0 0 1,0 0-1,0 0 0,0 0 0,0 0 0,0 1 1,-3 27 128,2 5 33,1 1 1,2-1-1,2 1 0,0-1 0,3 0 0,1-1 1,1 0-1,24 58 0,10-5-71,-30-62-66,-1-1 0,-1 2-1,-1-1 1,-1 1 0,-1 1-1,5 30 1,-12-55-58,-1 1 0,1-1 0,-1 1 0,0 0-1,0-1 1,0 1 0,0 0 0,0-1 0,0 1 0,-1-1 0,1 1-1,0 0 1,-1-1 0,1 1 0,-1-1 0,-1 3 0,0-3-59,1 0 1,-1 0-1,0 0 1,0-1-1,0 1 0,1-1 1,-1 1-1,0-1 1,0 0-1,0 0 1,0 0-1,0 0 1,0 0-1,-2 0 0,-3 0-165,1-1-1,-1 0 0,1 0 0,-1 0 0,1-1 0,-1 0 0,1 0 0,0 0 1,0-1-1,-8-5 0,-2-2-1867,1 0 1,-22-22-1,-23-26-8162</inkml:trace>
  <inkml:trace contextRef="#ctx0" brushRef="#br0" timeOffset="5425.37">4551 5 13030,'0'0'7411,"-4"-5"-8771</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9:47.155"/>
    </inkml:context>
    <inkml:brush xml:id="br0">
      <inkml:brushProperty name="width" value="0.05" units="cm"/>
      <inkml:brushProperty name="height" value="0.05" units="cm"/>
      <inkml:brushProperty name="color" value="#F6630D"/>
    </inkml:brush>
  </inkml:definitions>
  <inkml:trace contextRef="#ctx0" brushRef="#br0">367 85 3378,'0'0'7715,"-13"-1"-6602,-61 0 1318,-93 10 1,148-7-2172,7-1-42,-1 1 0,1 0-1,-1 1 1,1 0 0,-20 8 2045,36 9-1913,7 2 171,-3-7-392,-1-1 0,0 1-1,-1 0 1,-1 1 0,6 25 0,-7-2-1,-1 1 0,-4 70 0,-1-66-40,6 82 0,-3-123-91,-1 1-1,1-1 0,0 1 1,0-1-1,0 0 1,0 1-1,0-1 0,1 0 1,0 0-1,-1 0 1,1 0-1,0 0 0,1 0 1,-1 0-1,0-1 1,1 1-1,0-1 0,-1 0 1,1 0-1,0 0 1,0 0-1,0 0 0,0 0 1,1-1-1,5 2 1,4 1-89,1-2 0,-1 0 0,1 0 0,0-1 0,16-2 0,-24 1 22,-2 1-207,0-1 1,0-1-1,0 1 0,-1 0 0,1-1 0,0 0 1,0 0-1,-1 0 0,1 0 0,5-4 1,-6 3-371,-1 1 1,1-1-1,-1 0 1,0 0-1,1-1 1,-1 1-1,0 0 1,3-6-1,9-18-8642</inkml:trace>
  <inkml:trace contextRef="#ctx0" brushRef="#br0" timeOffset="1255.43">733 206 7860,'0'0'9732,"-9"-4"-8796,-27-9-293,35 12-624,0 1-1,1 0 0,-1 0 1,0-1-1,0 1 0,0 0 1,0 0-1,0 0 0,1 0 0,-1 0 1,0 0-1,0 0 0,0 0 1,0 0-1,0 1 0,1-1 1,-1 0-1,0 0 0,0 1 1,0-1-1,1 1 0,-1-1 0,0 1 1,0-1-1,1 1 0,-1-1 1,0 1-1,1-1 0,-1 1 1,0 1-1,-8 22 274,8-18-212,-5 21 129,2 1 1,0 0 0,2 0 0,3 48-1,0-27-164,-1-37-54,1 0 0,0 0 0,1 0 0,0 0 0,1 0 0,0 0 0,1-1-1,1 0 1,0 0 0,7 13 0,-9-18-13,1-1 0,-1 0 0,1 0 0,0 0 0,0-1 0,1 1 0,-1-1 0,1 0 0,0 0 0,0-1 0,0 1 0,1-1 0,-1 0 0,1-1 0,0 1 0,0-1 0,0 0 0,0-1 0,0 1 0,0-1 0,9 0 0,-10 0-13,0-1 0,0 0 0,-1 0 0,1 0 0,0 0-1,-1-1 1,1 0 0,0 0 0,-1 0 0,1 0 0,-1-1 0,0 0 0,1 0 0,-1 0-1,0 0 1,0-1 0,0 0 0,-1 1 0,1-2 0,-1 1 0,1 0 0,-1-1 0,0 1-1,0-1 1,0 0 0,-1 0 0,0 0 0,1 0 0,-1 0 0,1-7 0,3-5-9,0 0 0,-2-1 1,0 1-1,-1-1 1,0 0-1,-2 0 1,0-1-1,-1-17 0,-1 35 37,1 0 1,0 0-1,-1 0 0,1 0 0,-1 0 0,1 0 0,-1 0 0,1 0 0,0 0 0,-1 0 0,1 0 0,-1 0 0,1 0 0,-1 1 0,1-1 0,0 0 0,-1 0 0,1 0 0,-1 1 0,1-1 0,0 0 0,-1 0 0,1 1 1,0-1-1,-1 0 0,1 1 0,0-1 0,-1 2-30,1-1 0,-1 1 1,1-1-1,0 1 0,-1-1 0,1 1 1,0-1-1,0 1 0,0-1 1,0 1-1,0-1 0,0 1 1,1-1-1,-1 0 0,1 1 0,-1-1 1,1 1-1,-1-1 0,1 0 1,0 1-1,-1-1 0,1 0 0,0 0 1,0 1-1,0-1 0,0 0 1,0 0-1,2 2 0,1-2-128,-1 1-1,1-1 1,-1 0 0,1 1-1,0-2 1,-1 1-1,1 0 1,0-1 0,0 1-1,6-2 1,-10 1 170,1 0 0,0 0-1,0 0 1,0 0 0,0-1 0,-1 1 0,1 0 0,0-1 0,0 1 0,-1-1 0,1 1 0,0-1 0,-1 1-1,1-1 1,0 1 0,-1-1 0,1 0 0,-1 1 0,1-1 0,-1 0 0,1 1 0,-1-1 0,1-1 0,8-27-74,-8 22 176,-1 0 1,1 0-1,-1 0 0,0 0 0,-1 0 1,-1-8-1,2 14-69,-1 0 0,0 0 0,0 0 0,1 0 1,-1 0-1,0 1 0,0-1 0,0 0 0,0 0 0,0 1 0,0-1 0,0 1 0,0-1 0,0 1 1,0-1-1,0 1 0,0 0 0,0-1 0,-1 1 0,1 0 0,0 0 0,0 0 0,0 0 1,-1 0-1,1 0 0,0 0 0,-1 1 0,-1-1-5,1 0-1,0 0 1,-1 0-1,1 1 1,0-1 0,0 1-1,-1 0 1,1 0-1,0 0 1,0 0 0,0 0-1,0 0 1,-3 3-1,1 1 2,1 0 0,0 1 0,0-1 0,0 1 0,1 0-1,-1 0 1,1 0 0,1 0 0,-1 0 0,1 1 0,0 11-1,-1 7-5,5 41 0,-3-60-49,1 0-1,0-1 1,0 1-1,1-1 1,-1 0-1,1 0 1,1 1-1,-1-1 1,1 0-1,0-1 1,0 1 0,0 0-1,0-1 1,1 0-1,0 0 1,0 0-1,0 0 1,8 5-1,-9-7 3,1 1-1,0-1 0,0 0 0,0-1 1,0 1-1,0-1 0,0 0 0,1 0 1,-1 0-1,0 0 0,1-1 0,-1 0 0,0 0 1,1 0-1,-1 0 0,0-1 0,1 1 1,-1-1-1,0 0 0,0-1 0,1 1 1,-1-1-1,0 1 0,5-5 0,2-1 52,-1-1 0,0 0 0,0 0-1,-1-1 1,0 0 0,-1-1 0,0 0 0,0 0 0,-1-1-1,-1 0 1,11-23 0,-6 9-16,-2-1 1,-1-1-1,-1 1 1,6-42-1,-8 28 651,-2-1-1,-3-62 0,0 102-655,0 0 1,0 1-1,0-1 0,0 0 1,0 1-1,0-1 1,0 0-1,0 1 1,-1-1-1,1 1 1,0-1-1,-1 0 0,1 1 1,0-1-1,-1 1 1,1-1-1,0 1 1,-1-1-1,1 1 1,-1-1-1,1 1 0,-1 0 1,1-1-1,-1 1 1,0 0-1,1-1 1,-1 1-1,1 0 1,-1 0-1,0-1 0,1 1 1,-1 0-1,1 0 1,-1 0-1,0 0 1,1 0-1,-1 0 1,0 0-1,1 0 0,-1 0 1,0 0-1,-1 1-12,1-1 1,-1 0-1,1 1 0,-1-1 0,1 1 0,0-1 0,-1 1 0,1 0 1,0 0-1,0 0 0,-1-1 0,1 1 0,0 0 0,0 0 0,0 1 0,0-1 1,0 0-1,-1 2 0,-2 7 1,1 0 0,-1 1 0,2 0 0,0-1 0,0 1 0,1 0 0,-1 15 0,6 81 127,-4-100-121,2 7 0,0 1-1,0-1 1,2 1-1,0-1 1,0 0-1,1-1 1,1 1-1,13 21 1,-17-30-56,1 0 0,0-1 0,0 1 0,0-1 0,1 0 0,-1 0 0,1 0 0,0-1 0,0 1 0,1-1 0,-1 0 0,1 0 0,-1 0 0,1-1 0,0 0 0,0 0 0,0 0 1,0 0-1,1-1 0,-1 0 0,0 0 0,1 0 0,-1-1 0,0 0 0,1 0 0,8-1 0,-10 0 8,0-1 1,1 0-1,-1 0 0,0-1 0,0 1 0,0-1 1,0 0-1,-1 0 0,1 0 0,-1 0 1,1-1-1,-1 0 0,0 1 0,-1-1 1,1 0-1,-1 0 0,4-8 0,2-4-141,-1 0 1,-1 0-1,7-26 0,-7 6 377,0-1 1,-3 0 0,-2-70-1,-2 60 1762,-8 58-1051,5 9-787,1 0 0,0 0 1,2 1-1,0-1 0,5 41 1,-2-41-130,0-3-145,0 0 1,2 0-1,0 0 1,1 0-1,1-1 0,0 0 1,1 0-1,1 0 1,13 18-1,-19-30-560,4 5-1636</inkml:trace>
  <inkml:trace contextRef="#ctx0" brushRef="#br0" timeOffset="3522.26">2186 137 4402,'0'0'12715,"3"-7"-11432,9-20-327,-9 20-330,-3 10-449,1 43-167,2 1 1,2-1 0,16 68-1,-14-86-17,1 0-1,2 0 0,0-1 1,2-1-1,1 0 1,30 44-1,-40-65-82,1-1 0,0 0 0,-1 0 0,2 0 0,-1 0 0,0-1 1,1 0-1,-1 0 0,7 3 0,-9-5 60,-1 0 1,1-1 0,-1 1-1,1 0 1,-1-1 0,1 0-1,0 1 1,-1-1 0,1 0-1,0 0 1,-1 0 0,1 0-1,0 0 1,-1 0 0,1 0-1,0-1 1,-1 1 0,1-1-1,-1 1 1,1-1 0,-1 1-1,1-1 1,-1 0 0,1 0-1,-1 0 1,0 0-1,1 0 1,-1 0 0,0 0-1,0 0 1,0-1 0,0 1-1,0 0 1,1-2 0,7-13-196,-2 1 1,1-1-1,-2-1 0,0 1 1,-1-1-1,-1 0 1,-1 0-1,0 0 1,-1-1-1,-1 1 1,-1-22-1,0 39-50,0 0 264,-1 0-1,1 0 1,-1 1 0,1-1-1,-1 0 1,1 1-1,0-1 1,-1 0 0,1 1-1,0-1 1,-1 1-1,1-1 1,0 0-1,0 1 1,-1-1 0,1 1-1,0-1 1,0 1-1,0-1 1,0 1 0,-1-1-1,1 1 1,0-1-1,0 1 1,0 2-56,0 0 0,1-1 0,-1 1 0,0 0-1,1 0 1,0-1 0,0 1 0,0-1 0,0 1 0,0-1 0,0 1 0,0-1 0,1 1 0,0-1 0,-1 0 0,1 0 0,0 0 0,0 0-1,4 3 1,-2-2-16,-1-1-1,1 0 1,0 0-1,0 0 1,0-1-1,0 1 0,0-1 1,1 0-1,-1 0 1,0-1-1,1 1 1,6-1-1,-11 0 95,1 0 0,0-1 0,0 1-1,-1-1 1,1 1 0,0-1 0,-1 1 0,1-1 0,0 0-1,-1 1 1,1-1 0,-1 0 0,1 1 0,-1-1-1,1 0 1,-1 0 0,0 0 0,1 1 0,-1-1 0,0 0-1,0 0 1,1 0 0,-1 0 0,0 1 0,0-1 0,0 0-1,0 0 1,0 0 0,0-1 0,0-35-20,0 29 56,-1 4 11,1 0 0,0 0 0,-1 0-1,0 0 1,0 0 0,0 0 0,-1 0 0,1 0 0,-1 1 0,0-1 0,0 1-1,0-1 1,-1 1 0,1 0 0,-1 0 0,1 0 0,-1 0 0,0 0 0,-1 0-1,1 1 1,0 0 0,-1-1 0,1 1 0,-1 1 0,1-1 0,-1 0 0,0 1 0,0 0-1,0 0 1,0 0 0,0 0 0,0 1 0,0-1 0,0 1 0,-7 1 0,10-1-47,-1 1 0,0-1 0,0 1 0,0 0 0,0 0 0,1 0 0,-1 0 0,0 0 0,1 0 0,-1 0 0,1 1 0,-1-1 0,1 0 0,-1 1 0,1-1 0,0 1 0,0 0 0,0-1 0,0 1 0,0 0-1,0 0 1,1 0 0,-1 0 0,0-1 0,1 1 0,0 0 0,-1 0 0,1 4 0,-2 7-12,0 1-1,1 25 1,1-36 15,1 5-18,-1 0 1,2 0-1,-1 0 1,1 0 0,1-1-1,-1 1 1,1-1 0,1 1-1,-1-1 1,1 0-1,0-1 1,1 1 0,0-1-1,0 1 1,0-1-1,1-1 1,0 1 0,0-1-1,0 0 1,0 0-1,1-1 1,0 0 0,0 0-1,0-1 1,1 0-1,-1 0 1,1 0 0,-1-1-1,1 0 1,0-1-1,0 0 1,15 1 0,-18-2-6,0 0 1,0 0-1,0-1 0,0 1 1,0-1-1,0 0 1,0 0-1,0-1 1,0 1-1,5-4 0,-7 3 27,0 0 0,0-1 0,-1 1 0,1-1 0,-1 0 0,1 0-1,-1 0 1,0 0 0,0 0 0,0 0 0,0-1 0,-1 1-1,1 0 1,0-6 0,4-13 154,-2 0 1,-1-1-1,-1 1 1,-1-1-1,-2-31 0,0 31 1483,0 58-1714,0-15 69,1 0 0,0 0 0,7 34 1,-7-49-36,1-1 0,0 1 1,1-1-1,-1 0 1,1 1-1,0-1 0,0 0 1,0 0-1,1 0 0,-1-1 1,1 1-1,0 0 1,0-1-1,0 0 0,0 0 1,1 0-1,-1 0 0,1 0 1,0-1-1,0 1 1,8 2-1,-8-3-25,-1-1 0,1 1 0,0-1 0,0 0-1,-1 0 1,1-1 0,0 1 0,0-1 0,0 0 0,0 0 0,0 0 0,0-1-1,0 1 1,0-1 0,-1 0 0,1 0 0,0 0 0,5-3 0,-5 1 44,-1 1 0,1-1-1,0 0 1,-1 0 0,0-1 0,0 1 0,0-1 0,0 1 0,-1-1 0,1 0 0,-1 0 0,0 0 0,2-7 0,2-7-25,-1-1 0,-1 1 0,0-1 0,-2 0 0,0-1 0,-1-21 0,-1 40 25,0 0 0,0 1-1,0-1 1,0 0 0,0 0 0,0 1-1,0-1 1,0 0 0,-1 1 0,1-1-1,0 0 1,0 0 0,0 1 0,-1-1-1,1 0 1,0 1 0,-1-1 0,1 0-1,-1 1 1,1-1 0,-1 1 0,1-1 0,-1 1-1,1-1 1,-1 1 0,0-1 0,1 1-1,-1-1 1,1 1 0,-1 0 0,0-1-1,0 1 1,1 0 0,-1 0 0,0-1-1,1 1 1,-1 0 0,-1 0 0,1 0 10,0 0 0,0 1 0,0-1 1,0 0-1,0 0 0,0 1 0,0-1 1,0 1-1,0-1 0,0 1 0,0 0 0,0-1 1,0 1-1,0 0 0,0-1 0,1 1 1,-1 0-1,0 0 0,1 0 0,-1 0 1,0 0-1,1 0 0,-1-1 0,1 1 0,-1 2 1,-1 2-20,0 1 0,1-1 1,0 1-1,0 0 0,0 0 0,1 0 1,-1-1-1,1 1 0,1 0 1,-1 0-1,1 0 0,0 0 0,0-1 1,1 1-1,0 0 0,3 6 0,-3-8-101,0 0-1,1-1 0,0 1 0,0-1 0,0 1 0,0-1 0,0 0 0,1 0 0,-1 0 0,1-1 0,0 1 0,0-1 0,0 0 0,0 0 1,0 0-1,0-1 0,1 0 0,-1 1 0,0-1 0,1-1 0,7 2 0,-9-2 115,1 1 0,0-1 0,0 0 0,-1 1-1,1-2 1,0 1 0,0 0 0,-1-1 0,1 1 0,0-1 0,-1 0 0,1-1 0,-1 1-1,1-1 1,-1 1 0,1-1 0,-1 0 0,0 0 0,0 0 0,0-1 0,0 1-1,0-1 1,-1 0 0,1 1 0,-1-1 0,0 0 0,0-1 0,0 1 0,0 0-1,0 0 1,-1-1 0,1 1 0,-1-1 0,0 0 0,0 1 0,0-1 0,-1 0-1,1-4 1,1-58 1173,-2 44-69,0 21-899,-1 3-209,0 0 1,0 0-1,0 1 0,1-1 0,-1 0 1,1 0-1,-1 1 0,1-1 0,0 0 1,-1 1-1,2-1 0,-1 0 0,0 1 0,1 3 1,-1 0-16,0-4-25,0 0-1,0 0 0,0 1 1,1-1-1,-1 0 0,1 0 1,-1 0-1,1 1 0,0-1 1,-1 0-1,1 0 0,0 0 0,1 0 1,-1 0-1,0-1 0,0 1 1,1 0-1,-1 0 0,1-1 1,0 1-1,-1-1 0,1 0 1,0 1-1,2 0 0,1 0-64,0 0 0,0 0 0,0 0 0,0-1 0,1 0 0,-1 0-1,0 0 1,1-1 0,6 0 0,-11 0 109,0-1-1,1 1 1,-1-1 0,0 1-1,1-1 1,-1 0 0,0 1-1,0-1 1,0 0 0,0 0-1,0 0 1,0 0 0,0 0-1,0 0 1,0 0 0,0-1-1,0 1 1,-1 0 0,1 0-1,0-1 1,-1 1 0,1 0-1,-1-1 1,0 1 0,1 0-1,-1-1 1,0 1 0,0-1-1,0 1 1,0-2 0,3-53-321,-3 47 305,0 7 49,0 0 0,0 0 0,-1 0 0,1-1 0,0 1 0,-1 0 0,1 0 0,-1 0 0,0 0 1,1 0-1,-1 0 0,0 0 0,0 0 0,-1 0 0,1 0 0,0 0 0,-1 1 0,1-1 0,-1 0 1,1 1-1,-1-1 0,0 1 0,-2-2 0,-1 1 107,1 0 0,-1 0 0,0 1 0,1-1 0,-1 1 0,0 1 0,0-1 0,0 0 0,-8 1 0,11 1-104,-1-1 0,1 1 0,0-1 0,-1 1-1,1 0 1,0 0 0,-1 0 0,1 0 0,0 1 0,0-1 0,0 1 0,0-1 0,0 1 0,0 0 0,1-1 0,-1 1 0,1 0 0,-1 0-1,1 0 1,-1 0 0,1 1 0,0-1 0,-1 3 0,-2 3 18,1 0 0,0 0 0,1 1 0,0-1 0,-2 14 0,3-15-55,0 0 1,1-1 0,-1 1-1,2 0 1,-1 0 0,1-1-1,0 1 1,0 0-1,1-1 1,0 1 0,0-1-1,1 1 1,6 10 0,-6-13-19,0 0 0,0 0 1,1-1-1,-1 1 1,1-1-1,0 0 0,0 0 1,0 0-1,1-1 0,-1 1 1,1-1-1,-1 0 1,1 0-1,0-1 0,0 1 1,0-1-1,-1 0 0,1-1 1,8 1-1,-6 0 21,-1 0 0,1-1 0,-1 1 0,1-2 0,-1 1 0,1-1 0,-1 0 0,0 0 0,1 0 0,-1-1 0,0 0 0,0 0 0,0-1 0,0 0 0,0 0 0,-1 0 0,1-1 0,-1 0 0,0 0 0,0 0 0,0 0 0,-1-1 0,1 0 0,-1 0 0,0 0 0,-1 0 0,1-1 0,-1 0 0,4-10 0,0 0 30,0-1 0,-1 0-1,-1 0 1,-1 0 0,0-1 0,2-27-1,-4-108 401,-3 125-251,0 12 420,0 1-1,-1 0 1,-1-1 0,-1 1 0,-6-18 0,7 48-124,2 19-515,2 1 0,1 0-1,2 0 1,1-1 0,2 0 0,1 0-1,2-1 1,1 0 0,2 0 0,1-1-1,35 58 1,-48-88-258,10 11-1486,0-10-4511</inkml:trace>
  <inkml:trace contextRef="#ctx0" brushRef="#br0" timeOffset="3991.07">4093 101 7395,'0'0'4466,"-15"-1"-2849,4-1-1304,-44-4 639,49 5-830,1 1-1,0 0 1,0 1 0,0-1-1,-1 1 1,1 0-1,0 0 1,0 1 0,-8 3-1,6-1-30,1 1 0,0 0 0,0 0 0,0 0-1,1 1 1,-1 0 0,1 0 0,1 1 0,-1-1 0,1 1-1,0 0 1,1 0 0,0 0 0,-3 10 0,0-1-16,2 0 1,0 1 0,1-1 0,1 1-1,-1 28 1,3-40-82,1 1-1,-1-1 1,1 0-1,1 1 0,-1-1 1,1 0-1,0 0 1,0 0-1,0 0 1,0 0-1,1-1 1,0 1-1,0-1 1,1 1-1,-1-1 1,1 0-1,6 5 1,7 5 99,1 0 1,0-2 0,22 11 0,16 12 64,-47-29-205,1 1-1,-1 1 0,-1 0 1,15 16-1,-21-21 3,0 0 0,0 0 1,0 0-1,0 0 0,0 1 0,-1-1 0,1 1 1,-1-1-1,0 1 0,0-1 0,0 1 1,-1 0-1,1-1 0,-1 1 0,0 0 1,0-1-1,0 1 0,-1 0 0,0 5 0,0-6 31,-1-1-1,1 0 0,-1 1 0,1-1 0,-1 0 0,0 0 0,0 0 0,0 0 0,0 0 1,0 0-1,0 0 0,-1-1 0,1 1 0,-1-1 0,1 0 0,-1 1 0,1-1 0,-1 0 1,0-1-1,1 1 0,-1 0 0,-4 0 0,-7 1 74,-1 0 0,-27 0 0,22-2-274,10 1 347,-1-1 0,1 0 0,0 0 0,-20-5 0,28 5-260,0-1-1,0 1 1,0-1 0,1 0 0,-1 0 0,0 0 0,0 0 0,1 0 0,-1 0 0,0 0-1,1 0 1,-1-1 0,1 1 0,0-1 0,-1 1 0,1-1 0,0 1 0,0-1-1,0 0 1,0 1 0,0-1 0,0 0 0,1 0 0,-1 0 0,1 0 0,-1 0 0,1 0-1,0 0 1,-1 0 0,1-4 0,0-8-4194</inkml:trace>
  <inkml:trace contextRef="#ctx0" brushRef="#br0" timeOffset="6209.95">4287 437 5250,'0'0'7812,"-7"3"-7302,-23 9-246,29-12-270,0 1 0,0 0 0,1 0 0,-1 0 0,0-1-1,0 1 1,0 0 0,0 0 0,1 1 0,-1-1 0,1 0 0,-1 0 0,1 0 0,-1 0 0,1 0 0,-1 1 0,1-1 0,0 0 0,0 0 0,0 0 0,0 1 0,0-1 0,0 0 0,0 0 0,0 1 0,0-1 0,0 0 0,1 0 0,-1 1 0,0-1 0,1 0 0,-1 0 0,1 0 0,0 0 0,-1 0 0,1 0-1,0 0 1,0 0 0,-1 0 0,1 0 0,0 0 0,0 0 0,0-1 0,0 1 0,2 1 0,2-2 38,0 1 0,0-1 0,-1 0 0,1-1 0,0 1 0,0-1 0,0 0 0,-1 0 0,1 0 0,0-1 0,-1 0 0,1 0 0,-1 0 0,8-5 0,-9 4-24,1-1-1,-1 1 0,0-1 1,0 0-1,0 0 0,-1 0 1,1 0-1,-1-1 0,0 1 1,0-1-1,0 1 0,-1-1 1,0 0-1,0 1 0,1-7 1,-1 5 27,0-1 1,0 1-1,0 0 0,-1 0 1,0-1-1,0 1 1,-1 0-1,0-1 0,0 1 1,-2-6-1,2 10-6,0-1 0,-1 1 0,1 0 0,-1 0 0,1 0 0,-1 0 0,0 0 1,0 0-1,0 0 0,0 1 0,0-1 0,0 1 0,0 0 0,0-1 0,-1 1 0,1 0 0,-1 0 0,1 0 0,-1 1 0,1-1 0,-1 0 0,1 1 0,-1 0 1,1 0-1,-1 0 0,-3 0 0,3 0-5,0-1 0,0 1 0,0 0 0,0 0 0,0 1 0,0-1 0,0 1-1,0-1 1,0 1 0,0 0 0,0 0 0,0 0 0,1 1 0,-1-1 0,1 1 0,-1-1 0,-2 3 0,3-1-11,0 0 0,0 0 0,0 0 0,0 0 0,1 0 0,-1 0 0,1 1 0,0-1 0,0 1 1,0-1-1,0 0 0,1 1 0,-1 0 0,1 4 0,-1 6 5,0 0 1,1 0-1,1 0 0,0-1 1,1 1-1,1 0 1,0-1-1,0 1 1,2-1-1,6 15 0,-7-20-155,0-1 0,0 0 0,1 0 0,0-1 0,0 0 0,1 0 0,-1 0 0,1 0 0,1-1 0,-1 0 0,1 0 0,0-1 0,0 0 0,0 0 0,1 0 0,-1-1 0,1 0 0,14 3 0,-17-5 79,1 0 0,-1 0 0,1 0 0,-1 0 1,1-1-1,-1 0 0,1 0 0,-1-1 1,1 1-1,-1-1 0,1-1 0,-1 1 0,1-1 1,-1 0-1,0 0 0,0 0 0,0-1 1,8-5-1,-7 3 102,1-1 0,-1 0-1,-1-1 1,1 1 0,-1-1 0,0-1 0,0 1 0,-1-1 0,0 1 0,0-1 0,3-11 0,-2-2 223,0 0 1,-1 1-1,-1-2 1,-1 1 0,-1 0-1,-2-28 1,1 21 524,0 28-627,3 1-252,-1 1 70,1 0 0,-1 0-1,0 0 1,1 0-1,-1 0 1,0 1-1,0-1 1,-1 0 0,3 5-1,4 2-20,-6-6 39,-1-1-31,1 0 0,-1 0 0,1 0 0,0 0 0,0 0 0,0-1 0,0 1 0,0-1 0,0 1 0,0-1 0,0 0 0,0 0 0,1 0 0,-1 0 0,0 0 1,1 0-1,4 0 0,-7-1 34,1 0 1,-1-1-1,0 1 1,0 0-1,0 0 1,0-1 0,0 1-1,0 0 1,0-1-1,0 1 1,0 0-1,0 0 1,0-1 0,0 1-1,0 0 1,0-1-1,0 1 1,0 0 0,0 0-1,-1-1 1,1 1-1,0 0 1,0 0-1,0-1 1,0 1 0,-1 0-1,1 0 1,0-1-1,0 1 1,0 0-1,-1 0 1,1 0 0,0 0-1,0-1 1,-1 1-1,1 0 1,0 0-1,-1 0 1,-8-9 201,7 8-185,1 1 0,0-1 0,-1 0 0,1 1 0,-1-1 1,1 1-1,-1-1 0,0 1 0,1 0 0,-1-1 0,1 1 0,-1 0 1,0 0-1,1 0 0,-1 0 0,0 1 0,1-1 0,-1 0 1,1 1-1,-1-1 0,1 1 0,-1-1 0,1 1 0,-3 1 0,2 0-6,0 0 0,0 0 0,0 0 0,0 0 0,1 1 0,-1-1 0,1 1 0,-1-1-1,1 1 1,0-1 0,0 1 0,-1 4 0,-1 7-27,0 1 0,1-1 0,0 0-1,2 18 1,0-28-25,0 0 0,0 0 0,1-1 0,0 1 0,0 0 0,0 0 0,0-1 0,1 1 0,-1-1 0,1 1 0,0-1 0,0 0 0,0 1 0,0-1 0,1 0 0,-1 0 0,1-1 0,0 1 0,0-1 0,0 1 0,0-1 0,0 0 0,0 0 0,1 0-1,-1 0 1,1-1 0,-1 1 0,1-1 0,0 0 0,-1 0 0,1 0 0,0-1 0,4 1 0,-2 0-3,1-1 0,-1 1 0,1-1 0,-1-1 0,1 1 0,-1-1 0,1 0 0,-1 0 0,0-1 0,1 0 0,-1 0 0,0-1 0,0 1 0,0-1 0,-1 0 0,1-1 0,-1 0 0,0 0 0,6-5 0,-5 2 64,-1 0 0,0 0 0,0 0 1,-1-1-1,0 0 0,-1 0 0,1 0 1,-2 0-1,1 0 0,2-14 0,-2-5 775,0 1 0,-2-34-1,-14 116-904,12-44 117,1 0 1,0-1-1,0 1 1,1 0-1,1 0 1,0 0-1,5 17 1,-5-25-99,0 0 1,0 0-1,0 0 0,0 0 1,0 0-1,1-1 0,0 1 1,0-1-1,0 0 0,0 0 1,0 0-1,1 0 0,-1 0 1,1-1-1,0 1 0,-1-1 1,1 0-1,0-1 0,1 1 1,-1 0-1,0-1 0,0 0 1,7 1-1,-7-1-57,0-1-1,0 1 1,0-1-1,0 0 1,0 0-1,0 0 1,0 0-1,0-1 1,0 1 0,0-1-1,0 0 1,0 0-1,0-1 1,-1 1-1,1-1 1,-1 0 0,1 0-1,5-4 1,-5 3 252,-1-1 1,0 0-1,-1 0 1,1 0-1,-1 0 1,1 0-1,-1 0 1,0 0 0,-1-1-1,1 1 1,-1-1-1,0 1 1,0-1-1,0 0 1,-1 1-1,1-6 1,-1-95 5646,0 135-5789,-1-14-9,0 0 0,2-1 0,0 1 1,1 0-1,5 20 0,-6-32-17,0 0 0,0-1 0,1 1 0,0 0-1,0-1 1,0 1 0,0-1 0,0 0 0,1 0 0,0 1 0,-1-2 0,1 1 0,0 0 0,0-1 0,1 1 0,-1-1-1,0 0 1,1 0 0,-1 0 0,1-1 0,0 1 0,0-1 0,0 0 0,-1 0 0,1 0 0,6 0 0,-4 0-52,0 0 1,0-1 0,0 0 0,0 0 0,1 0 0,-1-1 0,0 0-1,0 0 1,0 0 0,0-1 0,-1 0 0,1 0 0,0-1-1,8-4 1,-11 4 112,1 0 0,-1 0 0,1 0 0,-1-1 0,0 1 0,0-1 0,0 0 0,-1 1 0,0-1 0,1 0 0,-1-1 0,0 1 0,-1 0 0,1 0 0,-1-1 1,0 1-1,0-1 0,0 1 0,-1-1 0,0-5 0,1 3 87,-1-1 133,1 1-1,-2-1 1,1 0-1,-2-10 1,2 17-195,-1 0 0,1 0-1,0 0 1,0-1 0,-1 1 0,1 0 0,0 0 0,-1 0 0,0 0-1,1 0 1,-1 0 0,1 0 0,-1 0 0,0 0 0,0 0-1,1 1 1,-1-1 0,0 0 0,0 0 0,0 1 0,0-1 0,0 0-1,0 1 1,0-1 0,0 1 0,0 0 0,0-1 0,-1 1-1,1 0 1,0-1 0,0 1 0,0 0 0,0 0 0,-1 0 0,1 0-1,-2 1 1,3-1-31,-1 0 1,0 1-1,1-1 0,-1 1 0,0-1 0,1 1 0,-1-1 1,1 1-1,-1 0 0,0-1 0,1 1 0,0 0 0,-1 0 1,1-1-1,-1 1 0,1 0 0,0 0 0,0-1 0,-1 1 1,1 0-1,0 0 0,0 0 0,0-1 0,0 1 0,0 0 0,0 1 1,0 28-57,0-23 60,0-3-58,0 0-1,0-1 0,0 1 1,0-1-1,1 1 0,-1-1 1,1 1-1,0-1 0,0 1 1,0-1-1,1 0 1,-1 1-1,1-1 0,0 0 1,0 0-1,0 0 0,0 0 1,0 0-1,1-1 0,-1 1 1,1-1-1,0 0 1,-1 1-1,1-1 0,0 0 1,1-1-1,-1 1 0,0 0 1,0-1-1,1 0 0,-1 0 1,1 0-1,5 1 1,-4-1 37,-1 0 1,1 0 0,-1 0-1,1 0 1,-1-1-1,1 0 1,0 0 0,-1 0-1,1 0 1,-1-1 0,1 0-1,-1 0 1,1 0 0,-1 0-1,1-1 1,-1 0 0,0 0-1,0 0 1,0 0 0,0-1-1,0 1 1,-1-1 0,1 0-1,-1 0 1,1-1 0,-1 1-1,4-6 1,-3 4 228,0 0 0,0 0 0,0 0 1,-1 0-1,1 0 0,-1-1 0,-1 0 0,1 0 0,-1 1 0,0-1 1,0-1-1,-1 1 0,2-9 0,-3 14 182,0 4-453,-1 11 11,1-7 37,0 0 0,0 0 0,1 0 0,0 0 0,2 11 0,-2-15-3,0 0 1,1-1-1,-1 1 1,1 0-1,-1-1 1,1 0-1,0 1 1,0-1-1,0 0 1,0 0-1,0 0 1,0 0-1,1 0 1,-1 0-1,1-1 1,-1 1-1,4 1 1,2 1-136,0-1 1,1 0 0,-1 0-1,1-1 1,0 0 0,0-1-1,0 1 1,-1-2 0,1 1 0,0-1-1,0-1 1,14-2 0,-20 2 160,0 0 1,0 0 0,-1-1-1,1 1 1,0-1-1,-1 0 1,0 0 0,1 0-1,-1 0 1,0 0 0,0-1-1,0 1 1,0-1 0,0 1-1,-1-1 1,1 1-1,-1-1 1,0 0 0,0 0-1,0 0 1,0 0 0,0 0-1,0 0 1,-1-3 0,3-12 442,-1 1 1,-1-35 0,-1 40 132,0 11-216,-1 7-166,-1 21-144,1 39-229,1-64 114,1 1 0,-1-1 0,1 0-1,0 1 1,0-1 0,0 0-1,0 0 1,0 0 0,1 0 0,-1 0-1,0 0 1,1 0 0,0 0-1,0 0 1,-1-1 0,1 1-1,0-1 1,0 1 0,0-1 0,0 0-1,1 0 1,-1 0 0,0 0-1,0 0 1,1 0 0,-1-1-1,0 1 1,1-1 0,-1 0 0,1 1-1,3-1 1,-1 0 38,1 1 0,0-1 0,0 0 1,-1-1-1,1 1 0,0-1 0,-1 0 0,1 0 0,-1-1 0,1 0 1,-1 0-1,9-4 0,-9 2 31,-1 1 1,0-1 0,0 0-1,0 0 1,0 0-1,0 0 1,-1-1 0,0 1-1,0-1 1,0 0-1,-1 0 1,1 0 0,-1 0-1,0-1 1,1-5-1,0-6 235,-1 0 0,0 0-1,-2-29 1,0 33-3,-1-3 59,-1 0 0,-1 0-1,-1 1 1,0-1 0,-1 1 0,0 0 0,-2 0-1,-10-19 1,-8-23 1574,22 59-1315,2 13-648,-1 17-150,5 0 291,1 0 0,1 0 0,2-1 0,16 46 0,-3-7-79,-6-23-1354,-9-34-1251</inkml:trace>
  <inkml:trace contextRef="#ctx0" brushRef="#br0" timeOffset="6784.87">5771 343 7379,'0'0'4064,"5"1"-3819,54 4 1409,39 3-1118,-96-9-538,0 1 0,1 0 0,-1-1 1,0 0-1,0 1 0,0-1 0,0 0 0,0 0 0,0 0 0,0-1 0,0 1 0,0 0 0,0-1 0,-1 1 0,1-1 0,-1 0 0,1 1 0,-1-1 0,1 0 0,-1 0 0,0 0 0,0 0 0,0 0 0,0 0 0,0 0 0,-1 0 0,1-1 0,0 1 0,-1 0 1,1-4-1,1-9 660,0-1 1,-1 1-1,0-20 1,-1 27 356,0 7-850,-1 10-397,1 0 226,-1 1 0,1-1 1,0 1-1,1-1 0,0 1 0,1-1 0,5 18 1,-6-24-40,1 1 1,0 0-1,0-1 1,0 0-1,0 1 1,1-1-1,-1 0 1,1 0-1,0 0 1,0 0-1,0-1 1,0 1-1,0-1 1,1 0-1,-1 0 1,1 0-1,-1 0 1,1-1-1,0 1 1,0-1-1,0 0 1,4 1-1,-3-1-52,1 0 0,1 0 0,-1 0 0,0 0 1,0-1-1,0 0 0,0-1 0,0 1 0,0-1 0,12-3 0,-15 3 104,0-1 0,0 0-1,0 1 1,-1-1 0,1 0 0,0 0 0,-1-1 0,1 1-1,-1 0 1,1-1 0,-1 0 0,0 1 0,0-1-1,-1 0 1,1 0 0,0 0 0,-1 0 0,0 0-1,0-1 1,2-5 0,-1 0 823,-1 1-1,0-1 1,0 0 0,-1-9 0,0 17-380,-1 4-356,-6 19 114,0 0 1,1 0-1,2 1 1,0 0-1,-1 28 0,7 119 257,0-147-962,1 1 0,2 0-1,0-1 1,10 26 0</inkml:trace>
  <inkml:trace contextRef="#ctx0" brushRef="#br0" timeOffset="6972.18">5566 33 8996,'0'0'1809,"116"10"-8388</inkml:trace>
  <inkml:trace contextRef="#ctx0" brushRef="#br0" timeOffset="7512.45">6473 1 6403,'0'0'12080,"7"0"-10471,271 0 915,-279 18-2183,-6 26 233,2-24-181,2-1 0,0 1 0,2 0 0,0 0 0,1 0-1,3 25 1,1-28-101,0 0-1,1-1 1,1 1 0,1-1-1,9 18 1,51 75 868,-47-81-735,-2 2-1,-1 0 0,23 55 1,-40-84-410,8 33 196,-8-33-214,0-1 0,0 1 0,0 0 0,0 0 0,0 0 0,0 0 0,0-1 0,0 1 0,-1 0 1,1 0-1,0 0 0,-1-1 0,1 1 0,0 0 0,-1 0 0,1-1 0,-1 1 0,1 0 0,-1-1 0,0 1 0,1-1 0,-1 1 0,0-1 0,1 1 0,-1-1 0,0 1 0,1-1 0,-1 0 1,0 1-1,0-1 0,0 0 0,1 0 0,-1 1 0,0-1 0,-1 0 0,-24 3-398,0-2-1,0 0 1,0-2 0,1-1-1,-45-9 1,-56-23-7265,79 17-1824</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0:17.302"/>
    </inkml:context>
    <inkml:brush xml:id="br0">
      <inkml:brushProperty name="width" value="0.05" units="cm"/>
      <inkml:brushProperty name="height" value="0.05" units="cm"/>
      <inkml:brushProperty name="color" value="#F6630D"/>
    </inkml:brush>
  </inkml:definitions>
  <inkml:trace contextRef="#ctx0" brushRef="#br0">6 78 3714,'0'0'11266,"-3"0"-10820,0 0 377,10 0-167,28 0 261,50 1 104,21 5-702,87 2-117,-160-8-157,-1 1-148,0-1 0,1-2 0,-1-1-1,0-1 1,40-11 0,-55 6-154,-17 3-1355,-10-1-2002,-16-2-5435</inkml:trace>
  <inkml:trace contextRef="#ctx0" brushRef="#br0" timeOffset="293.82">455 1 6547,'0'0'10776,"9"0"-10331,3 1-278,-1 2 0,1 0 0,-1 0 0,0 1 0,0 0 0,-1 1 0,1 0 0,-1 0 0,14 11 1,3 0-11,-17-10-102,43 25 121,-48-28-171,-1 0 0,0 0-1,0 1 1,0-1 0,0 1 0,-1 0 0,1 0 0,4 8-1,-7-11-64,-1 0 0,0-1 0,0 1 0,0 0 0,1-1 0,-1 1 0,0 0 0,0-1-1,0 1 1,0 0 0,0-1 0,0 1 0,0 0 0,0-1 0,0 1 0,-1 0 0,1-1-1,0 1 1,0 0 0,-1-1 0,1 1 0,0-1 0,-1 1 0,1 0 0,0-1 0,-1 1-1,1-1 1,-1 1 0,1-1 0,-1 0 0,1 1 0,-1-1 0,1 1 0,-1-1 0,0 0-1,1 1 1,-1-1 0,0 0 0,1 0 0,-1 0 0,0 1 0,1-1 0,-1 0 0,0 0-1,1 0 1,-1 0 0,0 0 0,1 0 0,-2 0 0,-43 1-3436,36-1 2271,-33 0-4484</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0:27.590"/>
    </inkml:context>
    <inkml:brush xml:id="br0">
      <inkml:brushProperty name="width" value="0.05" units="cm"/>
      <inkml:brushProperty name="height" value="0.05" units="cm"/>
      <inkml:brushProperty name="color" value="#F6630D"/>
    </inkml:brush>
  </inkml:definitions>
  <inkml:trace contextRef="#ctx0" brushRef="#br0">0 73 18376,'0'0'5235,"103"-32"-4163,-78 24-351,-5 1-513,-6 2-192,-11 1-16,-3 3-208,-12-3-2418,-23-7-7218</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0:19.607"/>
    </inkml:context>
    <inkml:brush xml:id="br0">
      <inkml:brushProperty name="width" value="0.05" units="cm"/>
      <inkml:brushProperty name="height" value="0.05" units="cm"/>
      <inkml:brushProperty name="color" value="#F6630D"/>
    </inkml:brush>
  </inkml:definitions>
  <inkml:trace contextRef="#ctx0" brushRef="#br0">11 415 2993,'0'0'9543,"-1"0"-8902,0 0-634,1 0 1,0 0 0,0 0-1,0 0 1,-1 0 0,1 0-1,0 0 1,0 0 0,-1 0-1,1 0 1,0 0 0,0 0-1,0 0 1,-1 0 0,1 0-1,0 0 1,0 0 0,0 1-1,0-1 1,-1 0 0,1 0-1,0 0 1,0 0 0,0 0-1,0 1 1,0-1 0,-1 0-1,1 0 1,0 0 0,0 1-1,0-1 1,0 0 0,0 0-1,0 0 1,0 1 0,0-1-1,0 0 1,0 0 0,0 0-1,0 1 1,0-1 0,0 0-1,0 0 1,0 0 0,0 1-1,0-1 1,0 13-57,0-12 85,3 25 328,1-1 1,1 1 0,13 38 0,2 8-101,-11-32 388,-1 0 0,2 52 0,-11-127-575,-2 0 0,-1 0 1,-2 0-1,-15-52 0,10 52-405,1-1-1,2 0 1,2 0-1,1-1 0,0-55 1,5 90 304,1-1-1,-1 1 1,1 0 0,-1 0 0,1 0-1,0 1 1,0-1 0,0 0 0,0 0-1,0 0 1,0 1 0,1-1-1,-1 0 1,0 1 0,1 0 0,0-1-1,-1 1 1,1 0 0,0-1 0,-1 1-1,1 0 1,0 0 0,0 1 0,0-1-1,0 0 1,0 1 0,0-1 0,0 1-1,0-1 1,0 1 0,0 0 0,3 0-1,1-1 54,-1 1 0,1 0 0,-1 0 0,1 1 0,-1-1 0,1 1 0,-1 0 0,0 1 0,1-1-1,-1 1 1,9 4 0,-10-2-10,1 0-1,0 0 1,-1 0 0,0 1-1,0 0 1,0-1-1,-1 1 1,1 0 0,-1 1-1,-1-1 1,1 1 0,-1-1-1,0 1 1,0 0-1,0 0 1,0 7 0,1 0 5,-2 0 1,1 0 0,-2 0 0,0 0 0,0 0 0,-4 21 0,1-25 63,0-1 0,0 0-1,-1 1 1,0-1 0,0 0-1,-1-1 1,0 1 0,-1-1 0,1 0-1,-2 0 1,1-1 0,0 0-1,-1 0 1,0 0 0,-10 5-1,23-12 131,0 1-1,-1-1 0,1 1 0,0 0 0,6 2 1,5-1-108,-8 0-101,1 0 0,-1 1-1,1 0 1,-1 0-1,0 1 1,0 0-1,0 1 1,0 0-1,0 1 1,-1-1 0,0 2-1,12 8 1,-15-10-20,0 0 0,0 1 0,-1-1 0,1 1-1,-1 0 1,0 0 0,-1 1 0,1-1 0,-1 1 0,0 0 0,0 0 0,-1 0 0,1 0 0,-2 0 0,1 0 0,0 1 0,-1-1 0,-1 1 0,1 7 0,-1-11-3,-1-1 0,0 1 1,0-1-1,0 1 0,0-1 0,-1 0 0,1 1 0,0-1 1,-1 0-1,0 0 0,0 0 0,1 0 0,-1 0 0,0-1 1,0 1-1,-1 0 0,1-1 0,0 0 0,0 1 1,-1-1-1,1 0 0,-1 0 0,1-1 0,-4 2 0,-7 2 36,0 0 0,-1-1 0,-15 2-1,15-3 62,1-1 0,-1-1 0,-16-1 0,28 1-100,-1 0 0,1 0-1,-1-1 1,1 1 0,0-1 0,-1 0 0,1 0-1,0 0 1,0 0 0,-1 0 0,-2-3 0,4 3-31,1 1-1,-1-1 1,0 0 0,1 0 0,-1 0 0,1 0-1,-1 1 1,1-1 0,0 0 0,-1 0-1,1 0 1,0 0 0,0 0 0,0 0 0,-1 0-1,1 0 1,0 0 0,0 0 0,1 0 0,-1 0-1,0 0 1,0 0 0,0 0 0,1 0 0,-1 0-1,0 0 1,1 0 0,0-2 0,1 1-363,-1 0 1,1 0 0,0 0-1,0 0 1,0 0-1,0 0 1,0 1 0,0-1-1,0 1 1,0-1 0,1 1-1,-1 0 1,1 0 0,4-1-1,1-2-1015,33-14-6415</inkml:trace>
  <inkml:trace contextRef="#ctx0" brushRef="#br0" timeOffset="501.44">474 587 8100,'0'0'9842,"0"-8"-9245,0 39-666,-1-16 69,0 0 1,2 0-1,-1-1 0,2 1 0,6 29 0,-6-41 10,-1 1-1,1 0 1,0 0-1,0-1 1,0 1 0,0-1-1,0 0 1,1 0-1,0 1 1,-1-2-1,1 1 1,0 0 0,1-1-1,-1 1 1,0-1-1,1 0 1,-1 0-1,1 0 1,0 0 0,0-1-1,-1 0 1,1 0-1,0 0 1,0 0 0,0 0-1,0-1 1,7 1-1,-6-1 35,0 1 1,-1-1-1,1 0 0,0 0 0,0-1 0,-1 1 0,1-1 0,0 0 1,-1-1-1,1 1 0,0-1 0,4-2 0,-7 2-22,1 0-1,-1 0 0,1-1 1,-1 1-1,0-1 0,0 1 0,-1-1 1,1 0-1,0 1 0,-1-1 1,0 0-1,1 0 0,-1 0 1,0 0-1,-1-1 0,1 1 1,0 0-1,-1-6 0,3-82 2554,-4 107-2477,2 1 1,0-1-1,1 1 0,1-1 1,1 0-1,0 0 1,12 29-1,1-5-42,25 63 146,-37-89-195,-1 0 0,-1 1 1,0-1-1,-1 1 0,1 19 0,-4-33-50,1 0 0,-1 0-1,1-1 1,-1 1-1,1 0 1,-1 0 0,1-1-1,-1 1 1,0 0 0,1-1-1,-1 1 1,0-1-1,0 1 1,0-1 0,1 1-1,-1-1 1,0 0-1,0 1 1,0-1 0,0 0-1,0 1 1,0-1 0,1 0-1,-1 0 1,0 0-1,0 0 1,0 0 0,0 0-1,0 0 1,-1-1 0,-32-3-1582,31 2 1245,0 1 0,1-1 0,-1 0 0,1 0 0,-1 0 0,1 0 0,0 0 0,0-1 0,0 1-1,0-1 1,0 0 0,0 1 0,1-1 0,-1 0 0,1 0 0,0 0 0,0 0 0,0 0 0,0 0 0,0 0 0,0-7 0,1-19-6389</inkml:trace>
  <inkml:trace contextRef="#ctx0" brushRef="#br0" timeOffset="1801.54">1232 503 4386,'0'0'10904,"-16"7"-10275,-51 24-290,64-29-339,0 0 1,0 1-1,0-1 0,1 0 0,-1 1 1,1-1-1,0 1 0,-1 0 0,1 0 0,0 0 1,1 0-1,-1 0 0,1 0 0,-1 1 1,1-1-1,0 1 0,0-1 0,0 0 1,1 1-1,-1-1 0,1 1 0,0 0 0,0 4 1,0-1-15,-1-2 0,1 0 0,0 0 0,0 1 0,0-1 0,0 0 0,1 0 0,0 0 0,0 1 0,0-1 0,1 0 0,2 5 0,-2-8 29,0 1-1,-1-1 1,1-1-1,0 1 1,0 0-1,0 0 1,1-1-1,-1 1 1,0-1-1,1 0 1,-1 1-1,0-1 1,1 0-1,-1-1 1,1 1-1,0 0 1,-1-1-1,1 1 1,0-1-1,-1 0 1,1 0-1,5 0 1,-1 0 75,-1 0 0,1-1 0,-1 1 1,0-1-1,1 0 0,9-3 0,-12 2-59,-1 0 0,0 0-1,0 1 1,0-2-1,0 1 1,-1 0-1,1-1 1,0 1-1,-1-1 1,0 0-1,1 1 1,-1-1-1,2-6 1,2-2-15,-1 0 1,0 0 0,-1-1 0,0 0-1,-1 0 1,0 0 0,-1 0-1,0-17 1,0-12-92,-5-47 0,3 76 70,-1 0-1,-1 0 1,0 0 0,-1 0 0,0 0 0,-1 0 0,0 1 0,0 0 0,-2 0 0,-10-18 0,5 20-285,6 18 126,3 25 19,3-27 103,2 41 130,2 0-1,3 0 0,1 0 0,3-2 0,25 67 0,-35-108-172,0 1 0,0-1-1,0 1 1,1-1 0,0 0 0,0 0-1,1 0 1,-1-1 0,1 1 0,0-1-1,8 7 1,-9-9 33,-1 0 0,1-1 0,0 1 0,0-1 0,0 0 0,0 0 0,0 0 0,0-1-1,0 1 1,0 0 0,1-1 0,-1 0 0,0 0 0,0 0 0,0 0 0,0-1 0,1 1 0,-1-1 0,0 0 0,0 0-1,0 0 1,0 0 0,3-2 0,5-4 108,0 0 1,0-1-1,-1-1 0,-1 1 1,1-2-1,-1 1 0,-1-1 0,0 0 1,0-1-1,11-22 0,-9 10 187,-10 22-201,1 0 0,-1 0 0,1 0 0,-1-1 0,0 1 0,0 0 0,1 0 0,-1 0 0,0 0 0,0-1 0,0 1 0,0 0 0,0 0 0,-1 0 0,1 0 0,0-1 0,0 1 0,-1-2 0,0 3-37,1 0 1,-1-1-1,1 1 1,-1 0-1,1-1 1,-1 1-1,1 0 1,-1 0-1,1 0 1,-1-1 0,1 1-1,-1 0 1,1 0-1,-1 0 1,1 0-1,-1 0 1,1 0-1,-1 0 1,1 0-1,-1 0 1,1 0-1,-1 0 1,1 1 0,-1-1-1,1 0 1,-1 0-1,1 0 1,-1 1-1,1-1 1,-1 0-1,1 0 1,-1 1-1,1-1 1,-1 1-1,1-1 1,0 0 0,-1 1-1,1-1 1,0 1-1,0-1 1,-1 1-1,1-1 1,-1 1-1,-8 23-102,9-21 19,-1 1 0,1 0 0,0-1 0,1 1 0,-1-1-1,1 1 1,-1-1 0,1 1 0,0-1 0,1 1 0,-1-1 0,0 0-1,1 1 1,0-1 0,0 0 0,3 4 0,-3-5 1,0 0-1,1-1 1,-1 1 0,0-1 0,0 1 0,1-1 0,-1 0 0,1 0-1,-1 0 1,1-1 0,-1 1 0,1 0 0,0-1 0,-1 0-1,1 0 1,0 1 0,-1-2 0,1 1 0,0 0 0,-1 0 0,1-1-1,0 0 1,-1 1 0,3-2 0,-2 0 74,-1 1 1,0-1-1,0 1 1,0-1-1,0 0 1,0 0-1,0 0 1,0 0-1,0 0 1,-1 0-1,1-1 1,-1 1-1,0 0 0,0-1 1,1 1-1,-2-1 1,1 0-1,0 1 1,0-1-1,-1 1 1,0-1-1,1 0 1,-1-4-1,1-6 156,-1-1-1,0 1 1,-2-20-1,1 31-82,1 0-1,-1 0 0,1-1 0,-1 1 0,0 0 0,1 0 0,-1 0 0,0 0 0,0 0 0,-1 1 0,1-1 0,0 0 0,-1 0 0,1 1 0,-1-1 0,1 1 0,-1-1 0,0 1 0,0 0 0,1 0 0,-1 0 0,-4-2 0,1 1 34,0 1 0,0-1 0,0 1 0,0 0-1,0 1 1,0-1 0,-1 1 0,-6 0 0,10 1-107,0-1 1,-1 1-1,1 0 1,0-1-1,0 1 1,0 0-1,0 1 1,0-1 0,0 0-1,0 0 1,0 1-1,0-1 1,1 1-1,-1 0 1,1 0-1,-1-1 1,1 1-1,0 0 1,-1 0 0,1 0-1,0 0 1,0 1-1,0-1 1,1 0-1,-2 5 1,-1 3-38,1 0-1,0 1 1,0-1 0,0 16-1,2-19 51,0 1 0,0-1 0,1 1 0,0-1-1,0 0 1,0 0 0,1 1 0,0-1-1,5 9 1,-5-12-30,1 1-1,0 0 1,1-1-1,-1 1 1,1-1-1,0 0 1,0-1-1,0 1 1,1-1-1,-1 1 1,1-1-1,0 0 1,6 2-1,-4-2-171,0 0 0,0 0-1,0 0 1,1-1 0,-1-1 0,1 1 0,-1-1-1,1 0 1,15-1 0,-19 0 127,0-1 0,1 1 0,-1-1 0,0 0 0,0 0 0,0 0 0,0-1 0,0 0 0,0 1 0,-1-1 0,1-1 0,0 1 0,-1 0 0,1-1 0,-1 0 0,0 0 0,0 0 0,0 0 0,2-4 0,7-12 34,-1-1 1,0 0-1,-2-1 0,-1 0 1,0-1-1,-2 1 0,0-1 1,4-38-1,-3-14 2140,-3-95 0,-4 127-674,-4 33 68,4 9-1484,0 1 0,-1-1 0,1 0-1,0 0 1,0 0 0,-1 0 0,1 0 0,0 0 0,-1 0-1,1 0 1,0 1 0,0-1 0,-1 0 0,1 0 0,0 0-1,0 0 1,-1 1 0,1-1 0,0 0 0,0 0 0,0 1 0,-1-1-1,1 0 1,0 0 0,0 1 0,0-1 0,0 0 0,0 1-1,0-1 1,-1 0 0,1 1 0,0-1 0,0 0 0,0 1-1,-5 17-2,0-1 1,1 1-1,1 0 0,-1 26 0,2 78 722,2-83-651,-1 46 213,3 106-3,0-173-302,1-1-1,0 0 0,1 0 0,7 20 1,-9-31-7,0-1 1,0 0-1,0 1 1,1-1-1,0 0 1,0 0-1,0-1 1,0 1 0,1-1-1,0 1 1,0-1-1,0 0 1,0-1-1,1 1 1,0-1-1,7 5 1,-10-7 4,-1 0 1,1-1-1,0 1 1,0 0-1,-1-1 0,1 1 1,0-1-1,0 1 1,0-1-1,0 0 0,0 0 1,0 0-1,-1 0 1,1 0-1,0 0 1,0-1-1,0 1 0,0-1 1,0 1-1,-1-1 1,1 0-1,0 0 0,-1 1 1,1-1-1,0 0 1,-1 0-1,1-1 0,-1 1 1,1 0-1,-1 0 1,0-1-1,0 1 1,1-1-1,-1 1 0,0-1 1,0 0-1,-1 1 1,1-1-1,0 0 0,0 0 1,-1 1-1,1-1 1,-1 0-1,1-3 1,1-11-159,0 1 0,0-1 0,-2 0-1,-1-22 1,0 21-60,1 5 74,-1 0-1,-1 1 1,0-1 0,-1 1-1,0 0 1,-1 0 0,0 0-1,-1 0 1,0 0 0,0 1 0,-1 0-1,0 0 1,-1 1 0,0 0-1,-1 0 1,0 0 0,0 1-1,-1 0 1,0 1 0,-1 0-1,-9-6 1,18 12 75,-1 1 0,1-1-1,0 0 1,0 0 0,0 1 0,0-1 0,0 1 0,-1-1-1,1 1 1,0 0 0,0-1 0,-1 1 0,1 0-1,0 0 1,0 0 0,-1 0 0,1 0 0,0 0 0,-1 0-1,1 0 1,0 1 0,0-1 0,-1 0 0,1 1-1,0-1 1,-2 2 0,2-1-129,0 0-1,1 1 1,-1-1 0,0 0-1,1 1 1,-1-1 0,1 0-1,0 1 1,-1-1 0,1 1-1,0-1 1,0 1 0,0-1-1,0 0 1,0 1 0,0-1-1,0 1 1,1-1 0,-1 1-1,1-1 1,-1 0 0,1 2-1,9 16-3669</inkml:trace>
  <inkml:trace contextRef="#ctx0" brushRef="#br0" timeOffset="3192.41">2055 534 6099,'0'0'9169,"-7"-14"-8849,-21-42-69,14 43-68,14 12-180,0 1-1,-1 0 0,1 0 1,-1 0-1,1 0 0,0 0 0,-1 0 1,1 0-1,0 0 0,-1 0 1,1 0-1,-1 1 0,1-1 1,0 0-1,-1 0 0,1 0 1,0 0-1,-1 1 0,1-1 1,0 0-1,-1 0 0,1 0 1,0 1-1,0-1 0,-1 0 1,1 1-1,-9 19-21,9-20 19,-3 11-7,1 1 0,0 0 0,1-1-1,0 1 1,1 0 0,0 0 0,1 0 0,0-1-1,1 1 1,3 13 0,-3-21-9,-1 0 1,0 0-1,1 0 0,0 0 1,0 0-1,0 0 0,1-1 1,-1 1-1,1-1 0,0 0 0,0 0 1,0 0-1,0 0 0,0 0 1,1-1-1,-1 1 0,1-1 1,0 0-1,0 0 0,0 0 0,0-1 1,0 1-1,0-1 0,0 0 1,0 0-1,0 0 0,1-1 1,-1 0-1,0 0 0,8 0 0,-9-1 27,0 1 0,-1-1 0,1 0 0,-1 0 0,1 0 0,-1-1 0,1 1 0,-1 0 0,0-1 0,1 1 0,-1-1 0,0 0 0,0 0 0,0 0 0,0 0 0,-1 0 0,1 0 0,-1-1 0,1 1 0,-1 0 0,0-1-1,0 1 1,0-1 0,0 0 0,0 1 0,0-4 0,3-6 87,-1-1 0,-1 0-1,0 1 1,0-17 0,-1 17 122,0-29 514,-1 39-678,1 0-1,-1 0 1,-1 1 0,1-1 0,0 0-1,0 0 1,-1 0 0,1 1 0,-1-1-1,0 0 1,1 1 0,-1-1 0,0 0-1,0 1 1,-2-3 0,3 4-63,0-1-1,0 1 1,-1 0 0,1 0 0,0 0 0,0 0-1,-1 0 1,1-1 0,0 1 0,-1 0-1,1 0 1,0 0 0,-1 0 0,1 0-1,0 0 1,0 0 0,-1 0 0,1 0-1,0 0 1,-1 0 0,1 0 0,0 0-1,-1 0 1,1 1 0,0-1 0,0 0-1,-1 0 1,1 0 0,0 0 0,-1 0 0,1 1-1,0-1 1,0 0 0,0 0 0,-1 1-1,1-1 1,0 0 0,0 0 0,0 1-1,-1-1 1,1 0 0,0 0 0,0 1-1,0-1 1,0 1 0,-5 14 4,5-14-5,-3 19 56,1 1 1,1-1-1,1 1 1,3 28 0,-2-46-104,-1 0 1,1 0 0,0 0-1,0 0 1,0 0-1,0 0 1,0 0 0,1-1-1,-1 1 1,1 0 0,0-1-1,0 0 1,0 1 0,0-1-1,0 0 1,1 0 0,-1 0-1,0 0 1,1 0-1,0-1 1,-1 1 0,1-1-1,0 1 1,0-1 0,5 1-1,-3 0-46,-1-1-1,0-1 1,1 1-1,-1-1 0,1 1 1,0-1-1,-1 0 1,1-1-1,-1 1 1,1-1-1,-1 0 0,1 0 1,-1-1-1,0 1 1,0-1-1,1 0 1,4-3-1,1-2 58,1-2 1,-2 1-1,1-1 0,-1-1 0,0 0 0,-1 0 1,0 0-1,-1-1 0,0 0 0,-1-1 0,8-20 1,-8 19 304,-2-1 0,0 0-1,0 0 1,-1 0 0,-1 0 0,-1 0 0,0-1 0,0 1 0,-2-1 0,-2-21 0,3 35-213,-1 0 0,1 0 0,0 0 0,-1 0 0,1 0 0,-1 0 0,1 0 0,-1 0 0,1 0 0,-1 0 0,0 0 0,0 0 0,1 0 0,-1 1 0,0-1 0,-1-1 0,1 2-44,1 0 0,-1 0-1,1 0 1,0 0 0,-1-1 0,1 1-1,-1 0 1,1 0 0,-1 0 0,1 0 0,-1 0-1,1 0 1,-1 0 0,1 1 0,0-1 0,-1 0-1,1 0 1,-1 0 0,1 0 0,-1 0-1,1 1 1,0-1 0,-1 0 0,1 0 0,0 1-1,-1-1 1,1 0 0,0 1 0,-1-1-1,1 0 1,0 1 0,-1-1 0,1 1 0,0-1-1,0 0 1,0 1 0,-1-1 0,1 1-1,0-1 1,0 0 0,0 1 0,0-1 0,0 1-1,0-1 1,0 1 0,-3 17 48,0 0-1,1 0 1,2 0 0,-1 0-1,2 0 1,1 0 0,5 26-1,-4-28-56,1 0-1,0-1 0,2 1 1,0-1-1,0 0 0,10 14 0,-14-25-30,1-1-1,-1 1 0,1-1 0,0 1 0,0-1 1,0 0-1,1 0 0,-1 0 0,1-1 0,-1 1 1,9 3-1,-9-5 17,-1 0 0,1 0 0,0-1 1,0 1-1,0-1 0,0 0 1,0 0-1,0 0 0,-1 0 0,1 0 1,0-1-1,0 1 0,0-1 0,0 0 1,-1 0-1,1 0 0,0 0 0,-1 0 1,1-1-1,2-1 0,2-2 22,-2 0 0,1 0 0,0 0 0,-1-1 0,0 1-1,-1-1 1,1-1 0,-1 1 0,0-1 0,4-8 0,-2 1 10,0 0 0,-1-1-1,0 1 1,3-20 0,-5 16 213,-1-1-1,-1 0 1,0 0 0,-2-19-1,0 38-222,1-1-1,0 1 0,0 0 1,0-1-1,-1 1 0,1-1 1,0 1-1,0 0 1,-1-1-1,1 1 0,0 0 1,-1-1-1,1 1 0,0 0 1,-1 0-1,1-1 0,-1 1 1,1 0-1,0 0 1,-1 0-1,1 0 0,-1-1 1,1 1-1,-1 0 0,1 0 1,0 0-1,-1 0 0,1 0 1,-1 0-1,1 0 1,-1 0-1,1 0 0,-1 0 1,1 1-1,0-1 0,-1 0 1,1 0-1,-1 0 0,1 0 1,0 1-1,-1-1 1,1 0-1,-1 0 0,1 1 1,0-1-1,-1 1 0,-2 8-5,0 0 0,1 0-1,0 1 1,1-1 0,0 0 0,0 1-1,1-1 1,0 1 0,3 13-1,-2 10 195,-1-24-193,1 0 0,0 0 0,0 0 0,1 0 0,0 0-1,0 0 1,1-1 0,0 1 0,1-1 0,7 13 0,-9-17-74,1-1-1,-1 1 1,1 0 0,0-1 0,0 1-1,1-1 1,-1 0 0,1 0-1,0 0 1,0 0 0,0-1 0,0 0-1,0 0 1,0 0 0,0 0-1,1 0 1,-1-1 0,1 0 0,0 0-1,-1 0 1,1-1 0,4 1 0,-4-1 65,-1 0 1,0 0 0,0 0 0,1 0 0,-1-1 0,0 1-1,0-1 1,0 0 0,1-1 0,-1 1 0,0-1 0,-1 1-1,1-1 1,0 0 0,0-1 0,-1 1 0,1-1 0,-1 1-1,0-1 1,0 0 0,0 0 0,0-1 0,-1 1 0,1-1-1,-1 1 1,4-8 0,1-2 102,-1 0-1,0-1 1,0 0-1,-2-1 1,1 1-1,2-25 1,-2 1 1328,-2-59-1,-4 135-1518,0-17 121,1 0-1,0 0 1,2 0-1,0 0 1,7 25-1,-8-42-16,1 1 0,-1 0 0,1 0-1,1-1 1,-1 1 0,0-1 0,1 0-1,0 0 1,0 0 0,0 0 0,1 0-1,-1-1 1,1 1 0,0-1-1,0 0 1,0 0 0,0-1 0,0 1-1,1-1 1,0 0 0,-1 0 0,1 0-1,0 0 1,0-1 0,-1 0 0,1 0-1,8 0 1,-9 0-16,0-1-1,0 0 1,1 0-1,-1 0 1,0 0-1,1-1 1,-1 1 0,0-1-1,0 0 1,0 0-1,0-1 1,0 1-1,0-1 1,4-2 0,-4 0 12,0 1-1,0 0 1,-1-1 0,1 0 0,-1 0 0,0 0 0,0 0 0,0 0 0,-1-1 0,0 1 0,4-9 0,-1-2-6,0-1 0,0 0 0,-2 0 0,0 0-1,1-21 1,-2-83-125,-2 108 123,-1-4-8,0 0 0,-5-22 0,5 33 92,0-1 1,0 1-1,-1 0 1,0 0-1,0 0 1,-1 0-1,1 0 0,-1 0 1,0 0-1,-6-6 1,9 11-74,-1 1 0,1-1 0,0 1 0,-1-1 0,1 1 1,-1-1-1,1 1 0,0-1 0,-1 1 0,1 0 1,0-1-1,0 1 0,0-1 0,-1 1 0,1 0 0,0-1 1,0 1-1,0-1 0,0 1 0,0 0 0,0-1 0,0 1 1,0 0-1,0-1 0,1 2 0,-2 22-192,2 15 50,2 0 0,2 0 0,2-1 0,1 0 0,2-1 0,1 1-1,26 56 1,-30-82-2649,0-7-1704</inkml:trace>
  <inkml:trace contextRef="#ctx0" brushRef="#br0" timeOffset="3363.03">3023 373 3666,'0'0'6499,"99"32"-5571,-62-17-624,8-3-304,14-4-2433</inkml:trace>
  <inkml:trace contextRef="#ctx0" brushRef="#br0" timeOffset="3631.37">3604 408 9828,'0'0'6419,"70"22"-5922,-23-20-465,2-2-32,-2 0-1409,-2-2-1424,-8-16-33,-10-6-735,-13-3-2466</inkml:trace>
  <inkml:trace contextRef="#ctx0" brushRef="#br0" timeOffset="3863.15">3839 235 2721,'0'0'11848,"-3"2"-11269,2-2-523,1 0 0,-1 1 0,1-1 0,0 0 0,-1 1 0,1-1 0,-1 0 0,1 1 0,0-1 0,-1 1 0,1-1 0,0 0 0,-1 1 0,1-1-1,0 1 1,-1-1 0,1 1 0,0-1 0,0 1 0,0-1 0,0 1 0,0-1 0,-1 1 0,1 0 0,0-1 0,0 2 0,6 19 1093,25 28 174,-17-27-1088,0 1-62,7 13 6,0 0 0,29 78 0,-49-112-192,0 1 0,0-1-1,-1 1 1,1-1 0,-1 1 0,1 0 0,-1-1-1,0 1 1,0 0 0,-1-1 0,0 5 0,1-5-37,-1-1-1,1 0 1,-1 0 0,1 0 0,-1 0 0,0 0-1,1 0 1,-1 0 0,0 0 0,0 0 0,0 0 0,0 0-1,0 0 1,0 0 0,0-1 0,0 1 0,-2 1-1,-4 0-291,1-1 0,-1 1-1,0-1 1,0 0 0,1-1-1,-1 0 1,-9 0-1,6 0-71,-35-2-3810,3-5-4148</inkml:trace>
  <inkml:trace contextRef="#ctx0" brushRef="#br0" timeOffset="4922.54">4262 410 4946,'0'0'4143,"3"8"-3830,-3-5-276,1 0 1,1 0-1,-1 0 1,0 0 0,1 0-1,-1 0 1,1-1-1,0 1 1,0 0 0,0-1-1,0 0 1,1 1-1,-1-1 1,3 2 0,0-1 10,-1-1 0,0 0 0,1 0 0,-1 0 0,1-1 1,-1 0-1,1 1 0,0-1 0,0-1 0,-1 1 0,7-1 0,-8 0-48,1 1 27,0-1 0,1 0 0,-1 0 0,0 0 0,0-1 0,1 1 0,-1-1 0,5-2 0,-8 2-21,0 1 0,1-1-1,-1-1 1,0 1-1,0 0 1,0 0 0,0 0-1,0 0 1,0-1 0,-1 1-1,1 0 1,0-1 0,-1 1-1,1-1 1,-1 1 0,1-1-1,-1 1 1,0-1-1,1 1 1,-1-1 0,0 1-1,0-1 1,0 1 0,0-1-1,-1-1 1,1-5-9,0 1-1,-1-1 1,0 1 0,-1 0-1,1-1 1,-1 1-1,-1 0 1,-4-11 0,5 15 100,0-1 0,0 1 0,0 0 1,0 0-1,-1-1 0,1 1 0,-1 1 0,0-1 1,0 0-1,0 1 0,0-1 0,-1 1 1,1 0-1,0 0 0,-1 0 0,0 1 0,1-1 1,-6-1-1,7 3-61,1 0 0,0-1 0,-1 1 0,1 0 0,-1 0 0,1 0 0,0 0 1,-1 0-1,1 0 0,0 0 0,-1 0 0,1 1 0,0-1 0,-1 1 0,1-1 0,0 1 0,-1-1 0,1 1 0,0-1 1,0 1-1,0 0 0,-2 1 0,1 1-7,1-1 0,-1 0 0,1 0 0,0 0 0,-1 1 0,1-1 0,0 0 0,1 1 0,-1-1 0,0 1 0,0 3 0,0 9 76,0 0 0,1 1 1,3 22-1,-2-27 78,0-1-146,0 0 0,1 0 0,1 0 0,0-1 0,0 1 0,1-1 0,0 0 0,0 0 0,1 0 0,0 0 0,1-1 0,10 12 0,-11-14-18,1 0 0,0-1-1,0 0 1,0 0-1,0 0 1,1-1 0,-1 0-1,1 0 1,0 0-1,0-1 1,1 0 0,-1-1-1,1 0 1,-1 0-1,1 0 1,13 0 0,-16-1 30,0-1-1,0 0 1,-1 0 0,1-1 0,0 1 0,0-1 0,-1 0 0,1 0 0,0 0-1,-1-1 1,1 0 0,-1 0 0,0 0 0,0 0 0,0 0 0,0-1 0,0 0 0,0 0-1,0 0 1,-1 0 0,0-1 0,0 0 0,0 1 0,0-1 0,0 0 0,-1 0-1,3-6 1,7-12 212,-1 1 1,-2-1-1,0-1 0,5-23 0,8-22 1109,-22 68-1364,0 0-1,0 0 1,1-1 0,-1 1-1,0 0 1,0 0-1,0-1 1,0 1 0,0 0-1,1 0 1,-1 0-1,0-1 1,0 1 0,0 0-1,0 0 1,1 0-1,-1-1 1,0 1 0,0 0-1,1 0 1,-1 0-1,0 0 1,0 0 0,1 0-1,-1 0 1,0 0-1,0 0 1,1 0 0,-1 0-1,0 0 1,0 0-1,1 0 1,-1 0 0,0 0-1,1 0 1,-1 0-1,0 0 1,0 0 0,1 0-1,-1 0 1,0 0-1,0 0 1,1 0 0,-1 1-1,0-1 1,0 0-1,0 0 1,1 0 0,-1 1-1,0-1 1,0 0-1,0 0 1,0 0 0,1 1-1,-1-1 1,0 0-1,0 0 1,0 1 0,0-1-1,0 0 1,0 0-1,0 1 1,0-1 0,0 0-1,0 0 1,0 1 0,10 20-215,-9-20 266,19 49-43,20 68-1,-40-118-59,0 1 1,0-1-1,1 1 1,-1-1-1,0 1 1,1-1-1,-1 1 1,0-1-1,1 0 1,-1 1-1,0-1 1,1 1-1,-1-1 1,1 0-1,-1 0 1,1 1-1,-1-1 1,1 0-1,-1 0 1,1 1-1,-1-1 1,1 0-1,-1 0 1,1 0-1,-1 0 1,1 0-1,-1 0 1,1 0-1,-1 0 1,1 0-1,-1 0 1,1 0-1,-1 0 1,1 0-1,0 0 1,-1 0-1,1-1 1,21-10 184,-4-6-74,0 0 1,-1-2-1,-2 0 0,20-28 1,-16 19 56,39-42 0,-52 71-539,0 9 299,2 27-29,-1-12-972,-6-21 600,1 0-1,-1 0 1,1-1 0,0 1-1,1-1 1,-1 1 0,1-1-1,-1 0 1,1 0 0,0 0-1,0 0 1,0-1-1,0 1 1,8 3 0,13 5-3486</inkml:trace>
  <inkml:trace contextRef="#ctx0" brushRef="#br0" timeOffset="5867.76">5156 400 3330,'0'0'9700,"-13"-11"-9279,-41-35-47,53 45-370,0 0 0,0 0 0,0 0 1,0 0-1,0 1 0,0-1 0,-1 0 0,1 1 0,0-1 1,0 1-1,-1-1 0,1 1 0,0-1 0,-1 1 0,1 0 1,0 0-1,-1 0 0,1 0 0,-1 0 0,1 0 0,0 0 1,-1 0-1,1 1 0,0-1 0,-1 0 0,1 1 0,0-1 0,0 1 1,-1 0-1,1-1 0,0 1 0,0 0 0,0 0 0,-2 1 1,0 1-12,0 1 0,1 0 0,-1 0 0,1-1 0,0 1 0,0 1 0,-2 4 1,3-6 0,-1 3 13,0 0 0,0 0 0,0 1 0,1-1 0,0 1 0,0-1-1,0 1 1,1-1 0,0 1 0,1 0 0,-1-1 0,1 1 0,0-1 0,1 0-1,0 1 1,4 10 0,-4-14 4,0 1-1,0-1 0,0 1 1,0-1-1,1 0 1,-1 0-1,1 0 1,0 0-1,0-1 0,0 1 1,0-1-1,1 0 1,-1 1-1,1-2 0,-1 1 1,1 0-1,0-1 1,-1 1-1,1-1 1,0 0-1,0 0 0,0-1 1,0 1-1,0-1 1,0 0-1,0 0 0,0 0 1,5-2-1,-7 2 14,0-1-1,0 0 1,-1 1-1,1-1 1,0 0-1,-1 0 1,1 0-1,-1-1 1,1 1-1,-1 0 1,0 0-1,0-1 1,1 1-1,-1-1 1,0 1-1,0-1 1,0 1-1,0-1 1,-1 0-1,1 0 1,0 1-1,-1-1 1,1 0-1,-1 0 1,0 0-1,1-3 1,3-54 1084,-4 54-893,0-35 1287,-5 42-1634,0 7 112,4-5 31,1-1-1,-1 1 1,1-1 0,0 1-1,0-1 1,0 1-1,0-1 1,1 1-1,-1-1 1,1 1-1,0-1 1,0 0-1,1 1 1,-1-1 0,0 0-1,1 0 1,0 0-1,0 0 1,4 4-1,-3-4 30,0 0 0,0 0 0,1 0 0,0-1 0,-1 0 0,1 0 0,0 0 0,0 0 0,0-1 0,0 1 0,1-1 0,-1 0 0,0 0 0,1-1 0,-1 1 0,5-1 0,0 1 11,0-1-1,-1-1 0,1 1 0,0-1 0,-1-1 0,1 1 0,-1-1 0,0-1 0,14-5 1,-16 4-32,-1 1 0,0-1 1,0 1-1,0-1 1,0-1-1,-1 1 1,0-1-1,1 0 0,-2 0 1,1 0-1,0 0 1,-1-1-1,0 1 0,2-8 1,2-4-40,-2 0 0,0-1 0,-1 0 0,-1 0 0,2-34 0,-4 12 54,-6-63 1,-5 46 281,9 52-266,0 1 1,-1 0 0,1 0-1,0 0 1,-1 1-1,0-1 1,0 0 0,0 1-1,-1-1 1,1 1 0,-5-4-1,7 7-49,0 0-1,0-1 0,-1 1 1,1 0-1,0 0 1,-1 0-1,1 0 0,0 0 1,0 0-1,-1 0 1,1 0-1,0 1 0,-1-1 1,1 0-1,0 0 1,0 0-1,-1 0 0,1 0 1,0 0-1,0 1 1,-1-1-1,1 0 0,0 0 1,0 0-1,-1 0 1,1 1-1,0-1 0,0 0 1,0 0-1,0 1 1,-1-1-1,1 0 0,0 0 1,0 1-1,0-1 1,0 0-1,0 1 0,0-1 1,0 0-1,0 0 0,0 1 1,0-1-1,0 0 1,0 1-1,0-1 0,0 1 1,-5 23 18,2 0 1,0 1-1,2 0 0,1 0 1,0-1-1,2 1 0,6 28 1,-2-19-3,2-2 1,0 1-1,3-1 1,0-1-1,2 0 1,26 44-1,-38-72-45,2 0 0,-1 0 0,0 0 0,0-1-1,1 1 1,0-1 0,-1 1 0,1-1 0,0 0-1,0 0 1,0 0 0,5 2 0,-7-4 32,-1 0 0,1 0 0,0 1 0,0-1 0,0 0 1,0 0-1,0 0 0,0 0 0,0 0 0,-1 0 0,1 0 1,0 0-1,0-1 0,0 1 0,0 0 0,0-1 0,-1 1 0,1 0 1,0-1-1,1 0 0,-1 0 7,0 0 1,0 0-1,0-1 1,1 1-1,-1 0 1,-1-1 0,1 1-1,0-1 1,0 0-1,0 1 1,-1-1-1,1 1 1,-1-1-1,1-2 1,10-74 65,-9 60-13,0 0-1,1 0 1,0 1-1,2-1 1,8-21 0,-13 38-60,1 0 0,-1 0 1,0 0-1,1 0 1,-1 1-1,1-1 1,-1 0-1,1 0 1,0 1-1,-1-1 0,1 0 1,0 1-1,-1-1 1,1 1-1,0-1 1,0 0-1,0 1 1,-1 0-1,1-1 0,0 1 1,0 0-1,0-1 1,0 1-1,0 0 1,0 0-1,0 0 1,0 0-1,-1-1 0,1 2 1,0-1-1,0 0 1,0 0-1,0 0 1,0 0-1,0 0 1,0 1-1,0-1 0,0 0 1,-1 1-1,1-1 1,0 1-1,0-1 1,0 1-1,0 0 0,3 2-11,-1-1-1,1 1 1,-1 0-1,0 1 0,0-1 1,0 0-1,4 8 0,-1 2 1,0 1 0,-1 0-1,-1 0 1,0 0 0,-1 0 0,-1 1-1,0 0 1,-1-1 0,-1 1 0,-1 16-1,1-28-7,0 1-1,0-1 1,-1 0 0,1 1-1,-1-1 1,0 0-1,0 0 1,0 0 0,-1 0-1,1 0 1,-1 0-1,0 0 1,1-1 0,-1 1-1,0 0 1,-1-1-1,1 0 1,0 1 0,-1-1-1,1 0 1,-1 0-1,0 0 1,0-1 0,1 1-1,-1-1 1,-6 3-1,-2-1-360,0 1-1,0-2 1,0 1-1,0-2 0,0 1 1,-19-1-1,29-2 208,0 1-1,1-1 1,-1 1 0,1-1-1,-1 0 1,1 1-1,-1-1 1,1 0 0,-1 1-1,1-1 1,0 0-1,-1 0 1,1 1 0,0-1-1,0 0 1,0 0-1,-1 0 1,1 1-1,0-1 1,0 0 0,0 0-1,0 0 1,0 0-1,0 1 1,1-1 0,-1 0-1,0 0 1,0 0-1,1 1 1,-1-2 0,1-1-577,3-19-5566</inkml:trace>
  <inkml:trace contextRef="#ctx0" brushRef="#br0" timeOffset="6598.08">5868 32 8612,'0'0'11784,"-2"-7"-10773,0 1-919,-5-13-68,4 21-111,2 16-27,5 51 654,24 133 0,-8-81-361,-18-104-166,-1-8-31,0 0 1,0 0 0,0 0 0,1 0-1,1 0 1,0-1 0,0 1-1,0-1 1,9 15 0,-10-21 23,-1-1-1,0 1 1,1-1 0,-1 0 0,1 0-1,0 0 1,-1 0 0,1 0 0,0 0-1,0 0 1,-1-1 0,1 1 0,0-1-1,0 1 1,0-1 0,0 0 0,0 1-1,0-1 1,0 0 0,0 0 0,0 0-1,0-1 1,-1 1 0,1 0-1,2-2 1,-1 1 23,1 0 1,-1 0-1,-1 0 0,1-1 0,0 1 0,0-1 0,0 0 1,-1 0-1,1 0 0,-1 0 0,0 0 0,1-1 0,2-4 1,2-4-133,1-1 1,-2 0 0,0 0 0,0-1 0,-1 0 0,-1 0 0,0 0 0,-1 0 0,0-1-1,1-13 1,-4 26-15,-1 6-13,0-1 45,1 1 0,0-1-1,0 1 1,0-1 0,1 7 0,0-7-32,0-2 86,-1 0 0,1 1-1,0-1 1,0 0 0,0 0-1,1-1 1,-1 1 0,0 0 0,1 0-1,-1-1 1,1 1 0,0-1-1,0 1 1,-1-1 0,1 1-1,0-1 1,0 0 0,0 0-1,0 0 1,0 0 0,1-1 0,-1 1-1,0 0 1,0-1 0,0 0-1,1 1 1,3-1 0,-1 1-146,0 0 1,0-1-1,0 0 1,0 0 0,0 0-1,0 0 1,0-1-1,0 0 1,0 0 0,0 0-1,9-4 1,-11 3 55,1-1-1,-1 0 1,0 0 0,-1 0-1,1 0 1,0 0 0,-1 0-1,0-1 1,0 1 0,0-1-1,0 1 1,-1-1 0,1 0-1,-1 0 1,0 0 0,1-7 0,0 0 165,-1 1 0,0 0 1,-1-1-1,0 1 1,-2-17-1,1 24 78,0 0 0,0 0 0,0-1 0,-1 1 0,1 0 0,-1 1 0,0-1 0,0 0-1,1 0 1,-2 1 0,1-1 0,0 1 0,-1 0 0,1 0 0,-1-1 0,1 2 0,-1-1-1,0 0 1,0 0 0,-6-1 0,7 2-75,0 0 0,0 0-1,0 0 1,0 1 0,0-1 0,0 1-1,0-1 1,0 1 0,0 0-1,-1 0 1,1 0 0,0 0 0,0 0-1,0 1 1,0-1 0,0 1 0,-1-1-1,1 1 1,0 0 0,0 0 0,0 0-1,1 0 1,-1 0 0,0 0-1,0 0 1,0 0 0,1 1 0,-1-1-1,1 1 1,-1 0 0,-1 2 0,-2 5 6,1 1 0,0-1 1,0 0-1,1 1 1,1 0-1,0 0 1,0 0-1,0 0 1,1 19-1,1-22-20,0 1 1,0-1-1,1 0 1,0 0-1,1 0 0,-1 0 1,1 0-1,0 0 0,1-1 1,0 1-1,0 0 1,0-1-1,1 0 0,7 10 1,-4-9 6,0-1 1,0 0-1,1 0 1,-1-1 0,1 0-1,0-1 1,1 1-1,-1-1 1,1-1-1,-1 0 1,1 0-1,13 2 1,6-1 53,0-1-1,49-1 1,-55-4-925,-21 1 617,-1 1 0,1-1 0,0 1 0,-1-1 0,1 1 0,-1-1 0,1 1 0,-1-1-1,0 0 1,1 1 0,-1-1 0,1 0 0,-1 1 0,0-1 0,0 0 0,1 0 0,-1 1-1,0-1 1,0 0 0,0 0 0,0 1 0,0-1 0,0 0 0,0 0 0,0 0 0,0-16-6435</inkml:trace>
  <inkml:trace contextRef="#ctx0" brushRef="#br0" timeOffset="7750.74">4437 968 5122,'0'0'11683,"4"-2"-11269,-1 1-384,-1 0 11,0 0-1,0 1 0,0-1 0,0 0 0,0 1 0,0 0 0,0-1 0,1 1 0,-1 0 0,0 0 0,0 0 0,0 0 0,1 0 0,-1 1 1,0-1-1,0 1 0,0-1 0,0 1 0,0 0 0,4 1 0,0 2 8,1-1 0,0 0 0,0 0 0,0-1 0,1 0 0,-1 0-1,1-1 1,8 1 0,64-2 194,-56 0-192,-11-1-13,0 0-1,0-1 1,0 0-1,-1-1 1,1-1 0,-1 0-1,0 0 1,0-2-1,0 1 1,14-10 0,-8 3 360,-1 0 0,-1-1 0,0-1 0,-1-1 0,22-26 0,-36 40-397,1 0-1,-1 0 1,0 0-1,1 0 1,-1 0-1,1 0 1,0 0-1,-1 0 1,1 0 0,0 1-1,-1-1 1,1 1-1,0 0 1,0-1-1,-1 1 1,1 0-1,0 0 1,0 0-1,0 0 1,-1 0-1,1 0 1,0 1-1,0-1 1,-1 1 0,1-1-1,2 2 1,7 2-18,1 1 1,20 12-1,-4-3 49,-11-7 7,0-1 0,1-1 1,0 0-1,28 3 0,-37-8-17,0 1-1,0-1 1,0 0-1,0-1 1,0 0-1,0 0 1,0-1-1,-1 0 1,1-1-1,-1 0 1,12-5-1,-4-1-40,-6 4 141,-1 0-1,1 0 1,0 1 0,11-3-1,-18 6-113,1 0-1,-1 1 0,0 0 1,0-1-1,1 1 0,-1 0 0,0 1 1,1-1-1,-1 0 0,0 1 0,1 0 1,-1 0-1,0 0 0,0 0 1,0 0-1,0 1 0,4 2 0,10 6 2,0-1 0,1-1-1,-1 0 1,2-2 0,-1 0-1,1-1 1,-1-1-1,1 0 1,1-2 0,-1 0-1,0-1 1,0-1-1,37-5 1,-40 2 8,0-1 1,0-1-1,-1 0 0,0-1 1,0-1-1,0 0 0,17-12 0,-9 5 93,41-16-1,-63 30-119,0-1 0,1 1 1,-1 0-1,1 0 0,-1 0 1,1 0-1,-1 0 0,0 0 1,1 0-1,-1 0 0,1 1 0,-1-1 1,0 0-1,1 1 0,-1-1 1,0 1-1,0 0 0,1-1 0,-1 1 1,2 2-1,26 24 16,-2-3 52,-19-20-28,-1-1-1,1 0 0,-1-1 0,1 0 1,0 0-1,0 0 0,0-1 1,0 0-1,0-1 0,1 0 1,-1 0-1,13-2 0,-6-1 140,1 0-1,-1-1 0,0 0 0,0-1 0,21-10 0,51-37 1314,-87 52-1508,0-1 0,0 1 0,0 0 0,0 0 0,0 0 0,-1 0 0,1 0 0,0 0 0,0 0 0,0 0-1,0 0 1,0 0 0,0 0 0,0 0 0,0-1 0,0 1 0,0 0 0,0 0 0,0 0 0,0 0 0,-1 0 0,1 0 0,0 0 0,0-1 0,0 1 0,0 0-1,0 0 1,0 0 0,0 0 0,0 0 0,0 0 0,0 0 0,0-1 0,0 1 0,1 0 0,-1 0 0,0 0 0,0 0 0,0 0 0,0 0 0,0 0-1,0-1 1,0 1 0,0 0 0,0 0 0,0 0 0,0 0 0,0 0 0,0 0 0,1 0 0,-1 0 0,0 0 0,0 0 0,0 0 0,0 0 0,0 0 0,0 0-1,0-1 1,1 1 0,-1 0 0,-11 0-3879,8 1 3319,-12-1-5552</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9:55.409"/>
    </inkml:context>
    <inkml:brush xml:id="br0">
      <inkml:brushProperty name="width" value="0.05" units="cm"/>
      <inkml:brushProperty name="height" value="0.05" units="cm"/>
      <inkml:brushProperty name="color" value="#F6630D"/>
    </inkml:brush>
  </inkml:definitions>
  <inkml:trace contextRef="#ctx0" brushRef="#br0">994 510 4034,'0'0'2289,"-91"-1"-4194,71 1 1553,0 0-657</inkml:trace>
  <inkml:trace contextRef="#ctx0" brushRef="#br0" timeOffset="562.29">641 526 4370,'0'0'11552,"-1"-4"-10560,-1 1-560,-3-14 2629,12 17-2835,48 0-176,197-3 929,-181-2-597,109-20 0,-160 20-1201,-18 2-1296,-29 2-3954,-6-1 986,10-3-280</inkml:trace>
  <inkml:trace contextRef="#ctx0" brushRef="#br0" timeOffset="904.16">1064 383 4258,'0'0'11557,"4"-1"-8643,25 0-2394,-10 6-368,0 0 0,-1 1 0,0 1 0,0 1 0,0 0 0,26 18 0,-42-25-154,0 0 1,-1 0-1,1 0 0,-1 1 0,1-1 0,-1 0 1,0 1-1,1-1 0,-1 0 0,0 1 0,0 0 0,0-1 1,0 1-1,0 0 0,0-1 0,-1 1 0,1 0 1,0 0-1,-1 0 0,1-1 0,-1 1 0,0 0 0,0 0 1,0 0-1,0 0 0,0 0 0,0 0 0,0 0 1,-1 0-1,1-1 0,-1 1 0,1 0 0,-1 0 0,0 0 1,1-1-1,-1 1 0,0 0 0,0-1 0,0 1 0,-1-1 1,1 1-1,0-1 0,-3 2 0,-2 4 63,-1-2-1,0 1 0,-1-1 1,0 0-1,1 0 0,-1-1 1,-15 6-1,-65 20-1335,86-30 30</inkml:trace>
  <inkml:trace contextRef="#ctx0" brushRef="#br0" timeOffset="1116.79">1385 492 13062,'0'0'7283,"0"-5"-7283,0 3-896,0-1-753,0 0-1072</inkml:trace>
  <inkml:trace contextRef="#ctx0" brushRef="#br0" timeOffset="4995.38">2208 290 2977,'0'0'11950,"-12"-10"-11614,-40-31-104,46 38-188,1 0-1,-1 1 1,0 0 0,0 0 0,0 0-1,0 1 1,0-1 0,0 2-1,-1-1 1,1 1 0,0-1-1,-1 2 1,1-1 0,0 1-1,-12 3 1,13-4-17,1 1-18,-1 1 0,1-1 0,0 1 0,-1 0 0,1 0 0,0 0 0,0 1 0,1 0 0,-1-1 0,0 1-1,1 0 1,0 1 0,-1-1 0,1 1 0,1-1 0,-1 1 0,0 0 0,1 0 0,-3 7 0,3-8-7,0 1-1,1 0 0,0-1 0,-1 1 1,1 0-1,1 0 0,-1 0 1,0 0-1,1 0 0,0 0 1,0-1-1,0 1 0,1 0 1,-1 0-1,1 0 0,0 0 0,0 0 1,0-1-1,0 1 0,1 0 1,0-1-1,-1 1 0,5 5 1,13 12 190,42 36 0,-44-43-136,0 2 0,-1 0 0,0 1 0,19 27 0,-28-34-136,0 1-1,0 0 1,-1 1 0,-1-1-1,0 1 1,0 0 0,-1 0 0,-1 1-1,0-1 1,3 25 0,-7-36 62,1-1 1,0 1-1,0-1 1,-1 0 0,1 1-1,0-1 1,-1 0-1,1 1 1,0-1-1,-1 0 1,1 1-1,-1-1 1,1 0-1,-1 0 1,1 1 0,0-1-1,-1 0 1,1 0-1,-1 0 1,1 0-1,-1 0 1,1 1-1,-1-1 1,1 0-1,-1 0 1,1 0 0,-1 0-1,0-1 1,-21 1-33,17 0 54,-1-1 38,0-1 0,0 1 0,0-1 0,0 0 0,0-1 0,0 1 0,0-1 0,1 0 0,-1 0 0,1-1 0,0 0 0,-9-8 0,-7-8 133,-26-32 1,41 46-166,-10-8-114,16 14 84,0 0 0,0 0 0,-1 0 0,1 0 0,0-1 0,0 1 0,-1 0 0,1 0 0,0 0 0,0 0 0,0 0 0,-1 0 0,1 0 0,0 0 0,0 0 0,-1 0 0,1 0 0,0 0 0,0 1-1,-1-1 1,1 0 0,0 0 0,0 0 0,0 0 0,-1 0 0,1 0 0,0 0 0,0 1 0,0-1 0,0 0 0,-1 0 0,1 0 0,0 0 0,0 1 0,0-1 0,0 0 0,0 0 0,-1 1-1,1 2-110,-1 1 0,1-1 0,-1 1 0,1-1 0,0 1 0,0-1 0,2 6-1,-2-6 74,1-1 0,0 0 0,0 1 1,0-1-1,0 0 0,0 0 0,0 1 0,1-1 0,-1 0 0,1 0 0,0-1 0,-1 1 0,1 0 0,0 0 0,0-1 0,0 1 0,0-1 0,1 0 0,-1 0 0,0 1 0,0-2 0,1 1 0,-1 0 0,1 0 0,-1-1 0,5 1 1,8 2-240,1 0 0,29-1 1,-32-2 264,-1-1 1,1-1-1,-1 0 1,0-1-1,0 0 0,0 0 1,0-2-1,0 1 1,-1-2-1,0 1 0,0-2 1,0 1-1,10-10 1,-7 5 42,0 0 0,-1-2 0,-1 1 0,0-2 1,0 0-1,-2 0 0,0-1 0,15-27 0,-21 32 304,0 0 0,-1 1 0,0-1 0,-1 0-1,0 0 1,-1-1 0,0 1 0,0 0 0,-1 0 0,-2-17-1,2 25-180,-1 1 0,1-1-1,-1 0 1,0 1 0,1-1-1,-1 0 1,0 1 0,0-1-1,0 1 1,0 0-1,0-1 1,-1 1 0,1 0-1,0 0 1,-1-1 0,1 1-1,0 0 1,-1 0 0,1 1-1,-1-1 1,0 0 0,-2-1-1,1 1-59,1 1-1,-1-1 0,1 0 0,-1 1 0,1-1 1,-1 1-1,0 0 0,1 0 0,-1 0 1,1 0-1,-1 0 0,0 1 0,1-1 1,-5 2-1,6-1-76,0 0 1,0 0-1,0 0 0,0 0 0,0 0 1,1 0-1,-1 0 0,0 0 1,1 0-1,-1 0 0,1 0 0,-1 0 1,1 0-1,-1 0 0,1 1 1,0-1-1,0 0 0,0 0 0,-1 3 1,1 28-32,0-24 47,0-7-11,-1 12 35,1 0-1,1 0 0,0 0 1,1 0-1,0 0 1,0-1-1,9 23 1,21 36 69,32 79 73,-62-148-166,0-8 21,-1-23 69,-2-41 59,0 54-217,0 4 68,1 0-1,0 0 1,0 0 0,1 0-1,3-13 1,-3 23-60,-1-1 1,1 1-1,0 0 0,0-1 1,0 1-1,0 0 0,0 0 1,0 0-1,1 0 0,-1 0 1,1 0-1,-1 0 0,1 1 1,0-1-1,-1 0 0,1 1 1,0-1-1,0 1 0,0 0 1,1 0-1,-1 0 0,0 0 1,0 0-1,0 0 0,1 0 1,-1 1-1,1 0 0,-1-1 1,0 1-1,1 0 0,3 0 1,-5 0 25,1 1 1,0-1-1,0 1 1,0-1-1,-1 1 1,1 0 0,0-1-1,-1 1 1,1 0-1,0 0 1,-1 1-1,1-1 1,-1 0-1,0 0 1,1 1 0,-1-1-1,0 1 1,0-1-1,0 1 1,0-1-1,0 1 1,0 0-1,0-1 1,-1 1 0,1 0-1,0 2 1,3 9-227,0 0 0,2 22 0,-3-19-184,2 7-302,-4-11-776,1-1 1,1 0-1,7 19 0,-2-21-1637,4-4-543</inkml:trace>
  <inkml:trace contextRef="#ctx0" brushRef="#br0" timeOffset="6085.54">2684 603 576,'0'0'9557,"1"-15"-7949,0-3-1019,2-46 3104,-3 63-3674,-1 2-32,1-1 0,-1 1 0,1-1 0,-1 0 0,1 1 1,0-1-1,-1 1 0,1-1 0,-1 1 0,1-1 0,0 1 0,0 0 0,-1-1 0,1 1 0,0-1 0,0 1 1,0-1-1,-1 1 0,1 0 0,0-1 0,0 1 0,0 0 0,0-1 0,0 1 0,0-1 0,0 1 0,1 0 0,-1-1 1,0 2-1,0-1-53,0 0 1,1 1-1,-1-1 1,0 0 0,0 0-1,1 1 1,-1-1-1,0 0 1,1 0 0,-1 0-1,1 0 1,0 0-1,-1 0 1,1 0-1,0 0 1,0 1 0,1-1 52,1 0 0,-1 0 0,0 0 0,0 0 0,0 0 0,1-1 0,-1 1 0,0-1 0,1 0 0,-1 0 0,0 0 0,1 0 0,-1 0 0,0 0 0,1-1 0,-1 1 0,0-1 0,0 1 0,1-1 0,-1 0 1,0 0-1,0 0 0,0 0 0,0 0 0,0-1 0,0 1 0,0 0 0,-1-1 0,1 0 0,0 1 0,-1-1 0,1 0 0,-1 0 0,0 0 0,1 0 0,-1 0 0,0 0 0,0 0 0,-1 0 0,1-1 0,1-2 0,-1-2 152,0 0 0,0 0 0,-1 1-1,0-1 1,0 0 0,-1 0 0,0 0 0,0 0-1,0 0 1,-4-11 0,3 16-80,1-1 1,0 0-1,-1 1 0,0-1 1,1 1-1,-1-1 0,0 1 1,0 0-1,-1 0 1,1 0-1,0 0 0,-1 0 1,1 0-1,-1 1 0,1-1 1,-1 1-1,0 0 1,0 0-1,1 0 0,-1 0 1,0 0-1,0 1 0,0-1 1,0 1-1,0 0 0,-6 0 1,8 0-61,-1 1 0,1-1 0,0 1 0,-1-1 0,1 1 1,0 0-1,0 0 0,-1-1 0,1 1 0,0 0 0,0 0 0,0 0 0,0 0 0,0 1 1,0-1-1,0 0 0,0 0 0,1 1 0,-1-1 0,0 0 0,1 1 0,-1-1 0,1 0 1,-1 1-1,1-1 0,0 3 0,-7 44-31,6-35 48,1 0 1,0 0-1,2 0 0,-1 0 1,1-1-1,1 1 0,1 0 1,8 21-1,-10-29-56,0 0-1,1 0 0,0 0 0,0-1 1,0 1-1,1-1 0,0 1 0,-1-1 1,2 0-1,-1-1 0,0 1 0,1-1 1,-1 1-1,1-2 0,0 1 0,0 0 1,0-1-1,0 0 0,1 0 0,-1 0 1,1-1-1,10 2 0,-13-3 51,1 1-1,-1-1 1,0 0 0,1 0 0,-1 0-1,0 0 1,1-1 0,-1 1-1,0-1 1,0 0 0,1 0-1,-1 0 1,0 0 0,0-1-1,0 1 1,0-1 0,0 0-1,4-3 1,-4 1 39,0 0 0,0-1-1,0 1 1,0-1 0,-1 1-1,0-1 1,0 0 0,0 0-1,0 0 1,-1 0 0,1-7-1,1-13 557,0-41 0,-3 29-213,0 28-518,0 11-317,0 1 355,0-1 1,0 0-1,0 1 1,0-1-1,0 0 1,0 1-1,1-1 1,-1 0-1,1 0 0,0 1 1,-1-1-1,1 0 1,0 0-1,0 0 1,1 0-1,-1 0 1,2 3-1,0-4 25,-1 0-1,0 0 1,1 0-1,-1 0 1,1 0 0,-1 0-1,1 0 1,0-1-1,-1 0 1,1 1 0,0-1-1,-1 0 1,1 0-1,0 0 1,3-1-1,-4 0 74,0 0-1,0 0 1,0 0-1,0 0 1,0 0-1,0 0 1,-1 0-1,1 0 1,-1-1-1,1 1 1,-1-1-1,1 1 1,-1-1-1,0 1 1,0-1-1,1 0 1,-1 0-1,-1 1 1,1-1-1,0 0 1,0 0-1,-1 0 1,1 0-1,-1 0 1,1 0-1,-1-3 1,2-7 152,0 0 1,0 0 0,-1-14 0,-1 23-66,0 0 1,0-1 0,0 1 0,-1 0 0,1-1 0,-1 1 0,0 0 0,0 0-1,-2-7 1,2 9-91,0 1 1,0-1-1,0 0 0,0 0 0,0 0 0,0 1 1,0-1-1,0 1 0,0-1 0,0 1 0,0-1 0,0 1 1,0-1-1,0 1 0,-1 0 0,1 0 0,0 0 1,0-1-1,0 1 0,-1 0 0,1 1 0,0-1 0,0 0 1,0 0-1,0 0 0,-1 1 0,1-1 0,0 0 0,0 1 1,0-1-1,-2 2 0,1 0-12,-1-1 1,1 0-1,0 1 0,0 0 1,0-1-1,0 1 0,1 0 1,-1 0-1,0 0 0,1 0 0,0 0 1,-1 0-1,1 1 0,0-1 1,0 0-1,0 1 0,0-1 1,1 1-1,-1-1 0,0 1 1,1 2-1,-4 59 9,4-60 2,-1 3-2,2 0 1,-1 1 0,1-1 0,0 0 0,0 0-1,1 0 1,0-1 0,0 1 0,5 9-1,-5-13-54,0 0 0,0 0 0,0 0 0,1 0 0,0 0 0,-1 0 0,1 0 0,0-1 0,0 0 0,0 1 0,1-1 0,-1 0 0,1-1 0,-1 1 0,1-1 0,-1 1 0,1-1 0,0 0 0,4 0 0,-2 0 37,0 0 0,0 0 0,0-1 0,0 0 0,0 0-1,1 0 1,-1-1 0,0 0 0,0-1 0,-1 1 0,1-1 0,0 0-1,0 0 1,-1-1 0,1 0 0,-1 0 0,0 0 0,0 0-1,0-1 1,0 0 0,-1 0 0,1 0 0,-1-1 0,0 1 0,-1-1-1,6-8 1,-2 1 121,0-1 0,0 0 0,-2 0 0,1-1 0,-2 0 0,0 0 0,0 0 0,-1 0 0,-1-1 0,0-17 0,-1 12 234,1-23 536,-5-62 1,-3 78-285,6 26-523,0 0 1,0 0-1,-1-1 1,1 1-1,0 0 0,-1 0 1,1 0-1,-1 0 1,1 0-1,-1 0 1,1 0-1,-1 0 1,0 0-1,1 0 1,-1 1-1,0-1 1,0 0-1,0 0 1,0 0-1,-1 0 1,1 1-71,0 1 0,0 0 0,0-1 0,1 1 0,-1 0 0,0-1 0,1 1 0,-1 0 0,1 0 0,-1 0 0,1 0 0,-1 0 0,1 0 0,0 0 0,-1 0 0,1-1 0,0 1 0,0 0 1,0 0-1,-1 0 0,1 0 0,0 1 0,0-1 0,1 0 0,-1 1 0,0 2-4,-3 36-14,1 0 0,3-1 0,1 1 0,1 0 0,3-1 0,1 0 0,19 58 0,-26-96-197,0 0 0,1 1 1,-1-1-1,1 0 0,-1 0 1,1 1-1,-1-1 1,1 0-1,0 0 0,0 0 1,-1 0-1,1 0 1,0 0-1,2 1 0,11 1-5986,-4-3-1310</inkml:trace>
  <inkml:trace contextRef="#ctx0" brushRef="#br0" timeOffset="6243.16">3099 433 5891,'0'0'5362,"100"20"-5170,-68-13-192,5 1-2081,20-1-7091</inkml:trace>
  <inkml:trace contextRef="#ctx0" brushRef="#br0" timeOffset="6735.86">3888 438 10005,'0'0'12507,"-3"7"-12345,-1 9 1,-1-1-1,2 1 0,0 0 1,1 0-1,0 26 0,5 89 94,-1-107-290,1 1 0,1-1 0,1 0 0,0 0 1,2-1-1,1 1 0,1-2 0,1 1 0,1-1 0,14 21 0,-30-86-561,-71-179-816,59 159 1040,-8-65 1,20 97 257,3 1 0,0-1-1,2 0 1,5-41-1,-4 68 105,0 0 0,0 0 0,0 0 0,0 0 0,1 0 0,0 1 0,0-1 0,0 1 0,0-1 0,0 1 0,1-1 0,-1 1 0,1 0 0,0 0 0,0 1 0,0-1 0,0 1 0,1-1 0,-1 1 0,1 0 0,-1 0 0,1 0 0,0 1 0,0-1 0,0 1 0,0 0 0,0 0 0,0 0 0,0 1 0,0-1 0,0 1 0,0 0 0,0 0 0,6 2 0,-8-2 12,0 1 0,1 0 0,-1-1-1,0 1 1,0 0 0,0 1 0,0-1-1,-1 0 1,1 0 0,0 1 0,0-1-1,-1 1 1,1 0 0,-1-1 0,1 1-1,-1 0 1,0 0 0,0 0 0,0 0-1,0 0 1,0 0 0,0 0 0,0 0-1,-1 0 1,1 1 0,0 3 0,2 9-19,-1 1 1,1 26 0,-3-34 5,1 5-37,-1 1 1,-1 0-1,0-1 0,-1 1 1,0-1-1,-1 1 0,-1-1 1,0 0-1,-10 23 0,0-3-4792,14-23-908</inkml:trace>
  <inkml:trace contextRef="#ctx0" brushRef="#br0" timeOffset="7140.92">4097 440 7764,'0'0'12106,"5"-1"-11924,-3 0-174,0 1-1,-1-1 1,1 1-1,0 0 1,0 0 0,0 0-1,0 0 1,0 0 0,-1 0-1,1 0 1,0 1 0,0-1-1,0 1 1,-1-1 0,4 2-1,-1 1 12,-1-1-1,1 1 0,-1 0 1,0 0-1,0 0 1,0 0-1,4 6 0,0 1-41,0 0 0,-1 0 0,0 0 0,-1 1 0,7 16 0,-10-19-582,0 0 1,0 0-1,-1 0 0,0 0 0,0 11 0,-2-18-16,0-1 590,0 0-1,1-1 1,-1 1-1,0 0 1,0 0-1,1 0 1,-1-1-1,0 1 1,1-1-1,-1 1 1,0 0-1,1-1 1,-1 1-1,0-1 1,1 1-1,-1-1 1,1 0-1,-1 1 1,0-2-1,-2-8 149,0-1 0,1 0 1,1 0-1,-1 0 0,2 0 0,-1 0 0,2 0 1,1-17-1,-1 20 23,0 3-87,0 1-1,0-1 0,0 1 0,1 0 1,0-1-1,0 1 0,0 0 1,0 0-1,1 0 0,-1 0 1,6-5-1,-7 8-124,-1 0 1,1-1-1,0 1 1,0 1-1,0-1 1,0 0-1,0 0 1,0 0-1,0 0 1,0 1-1,0-1 1,0 0-1,0 1 1,1-1-1,-1 1 1,0-1-1,0 1 1,1 0-1,-1 0 1,0-1-1,1 1 1,-1 0-1,0 0 1,0 0-1,1 0 0,-1 1 1,0-1-1,1 0 1,-1 1-1,0-1 1,0 0-1,1 1 1,-1-1-1,0 1 1,0 0-1,0-1 1,0 1-1,0 0 1,0 0-1,0 0 1,0 0-1,0 0 1,0 0-1,1 2 1,21 34-5607,-11-17 1354</inkml:trace>
  <inkml:trace contextRef="#ctx0" brushRef="#br0" timeOffset="7840.75">4480 467 2113,'0'0'10303,"-3"-15"-8131,-11-46-713,13 59-1364,1-1-1,-1 1 0,0 0 1,0 0-1,0 0 0,0 0 0,-1 1 1,1-1-1,-1 0 0,1 0 1,-1 1-1,1-1 0,-1 1 1,0-1-1,0 1 0,1 0 1,-1 0-1,0 0 0,0 0 0,-5-2 1,2 2 33,-1 0 0,1 0 1,-1 0-1,0 1 0,-9 0 1,9 0-65,4 0-72,0 1 1,0-1-1,0 1 0,0-1 1,0 1-1,1 0 0,-1 0 1,0 0-1,0 0 0,1 0 1,-1 0-1,0 1 1,1-1-1,-1 0 0,1 1 1,0-1-1,-1 1 0,1-1 1,0 1-1,0 0 0,0 0 1,0-1-1,0 1 0,1 0 1,-1 0-1,1 0 0,-1 0 1,1 0-1,-1 0 0,1 0 1,0 0-1,0 3 1,-1 0 8,1 0 0,0 1 0,0-1 0,0 0 0,1 1 0,-1-1 0,1 0 0,0 1 0,1-1 0,-1 0 0,5 9 0,-2-9-84,0 0 0,0 0 0,1 0 1,0-1-1,-1 1 0,1-1 0,1 0 0,-1-1 0,1 1 0,-1-1 1,1 0-1,0-1 0,0 1 0,0-1 0,1 0 0,-1-1 1,0 0-1,1 0 0,12 1 0,-17-3 114,-1 1 1,1-1-1,-1 0 0,1 0 0,-1 1 0,1-1 1,-1 0-1,0 0 0,1 0 0,-1 0 1,0-1-1,0 1 0,0 0 0,0-1 1,0 1-1,0 0 0,0-1 0,0 1 0,0-1 1,-1 1-1,1-1 0,-1 0 0,1 1 1,0-4-1,8-41 1098,-8 15 10,-1 31-1135,0 0-1,0 0 1,0 0 0,0 0 0,0 0-1,0 0 1,0 0 0,0 0-1,0 0 1,0 0 0,0 0 0,-1 0-1,1 0 1,0 0 0,0 0-1,0 0 1,0 0 0,0 0 0,0 0-1,0 0 1,0 0 0,0 0 0,0 0-1,0 0 1,0 0 0,0 0-1,0 0 1,0 0 0,0 0 0,0 0-1,-1 0 1,1 0 0,0 0 0,0 0-1,0 0 1,0 0 0,0 0-1,0 0 1,0 0 0,0 0 0,0 0-1,0 0 1,0 0 0,0-1-1,0 1 1,0 0 0,0 0 0,0 0-1,0 0 1,-4 17-163,3-12 107,0-1 0,0 0 0,0 1 0,1-1 0,0 1 1,0 0-1,0-1 0,1 1 0,0-1 0,0 0 0,0 1 0,2 6 0,-1-9-20,-1 0 0,0 0 0,1 0 0,0 0 0,-1 0 0,1 0 0,0 0 0,0-1 0,0 1 0,0-1 0,0 1 0,0-1 0,0 0 0,1 0 0,-1 0 0,0 0 0,1 0 0,-1 0-1,1-1 1,-1 1 0,1-1 0,-1 0 0,6 0 0,-2 0-50,1-1 0,-1 0-1,0 0 1,1-1 0,-1 1 0,0-1-1,0-1 1,0 1 0,0-1-1,0 0 1,-1 0 0,1-1-1,-1 0 1,0 0 0,0 0-1,0 0 1,4-6 0,0 0-6,0-1 0,-1 1 1,0-1-1,-1-1 1,0 0-1,0 0 0,5-16 1,-6 10 242,-2 0-1,0-1 1,-1 1 0,0-1 0,-1-19 0,-5-93 1850,-4 79-247,7 48-1522,-1 1 0,0 0 0,0-1 0,-1 1 0,1 0 0,-1 0 0,1-1 0,-1 1 0,0 0 0,0 1 0,-1-1 0,-2-2 0,5 4-182,-1 0 0,0 1-1,1-1 1,-1 1 0,0 0 0,0-1 0,0 1-1,1 0 1,-1-1 0,0 1 0,0 0 0,0 0-1,0 0 1,0-1 0,1 1 0,-1 0 0,0 0-1,0 0 1,0 1 0,0-1 0,0 0 0,1 0-1,-1 0 1,0 1 0,0-1 0,0 0 0,0 1-1,1-1 1,-1 1 0,0-1 0,0 1 0,1-1-1,-1 1 1,0-1 0,1 1 0,-1 0 0,1-1-1,-1 1 1,1 0 0,-1 0 0,1-1 0,0 1-1,-1 0 1,1 0 0,0 0 0,-1 0 0,1 1-1,-15 41 104,11-21-18,1-1-1,1 1 0,0 0 1,2 0-1,1 0 1,0 0-1,6 22 1,2 2-75,3 0 1,21 53 0,-29-87-278,6 15-971,-7-8-3094</inkml:trace>
  <inkml:trace contextRef="#ctx0" brushRef="#br0" timeOffset="9091.14">4609 304 4914,'0'0'5576,"14"5"-4677,-13-5-898,95 27 760,-80-23-924,-1-1 0,1-1 0,0 0 0,-1-1 0,25-2 0,-39 1 158,0 0 0,1-1 0,-1 1 0,0-1 0,0 1-1,0-1 1,0 1 0,1-1 0,-1 1 0,0-1 0,0 0 0,0 0 0,0 0 0,-1 1 0,1-1-1,0 0 1,0 0 0,0 0 0,-1 0 0,1 0 0,0-1 0,-1 1 0,1 0 0,-1 0 0,0 0-1,1-2 1,3-32 4188,-4 35-3959,-3 24-163,3-22-67,0 1 0,0 0 1,1-1-1,-1 1 0,1-1 0,0 1 0,0-1 0,0 1 1,0-1-1,0 1 0,1-1 0,-1 0 0,1 0 0,-1 0 1,1 0-1,0 0 0,0 0 0,0 0 0,0 0 1,0-1-1,0 1 0,4 1 0,-3-1-2,0-1 1,0 1-1,1-1 0,-1 0 1,1 0-1,-1 0 0,1 0 1,0 0-1,-1-1 1,1 0-1,0 0 0,-1 0 1,1 0-1,0 0 0,-1-1 1,6-1-1,-7 1 22,1 0-1,-1-1 1,0 1 0,0-1 0,0 1-1,0-1 1,0 0 0,0 1-1,0-1 1,-1 0 0,1 0-1,-1-1 1,1 1 0,-1 0 0,0 0-1,0-1 1,0 1 0,0 0-1,0-1 1,-1 1 0,1-1-1,0-4 1,1-7 175,-1-1 0,0-24-1,-1 31-114,0 6-25,0 0 0,-1-1 0,1 1 0,-1 0 0,0 0 0,0 0 0,0 0-1,0 0 1,0 0 0,0 0 0,0 0 0,0 0 0,-1 1 0,1-1 0,-1 0 0,1 1 0,-1-1 0,0 1 0,0 0 0,0-1 0,0 1-1,0 0 1,0 0 0,0 0 0,0 1 0,0-1 0,0 0 0,0 1 0,-5-1 0,5 0-42,-1 1 0,1-1 0,-1 1 1,1 0-1,-1-1 0,1 1 0,-1 1 0,1-1 1,-1 0-1,1 1 0,-1-1 0,1 1 0,-1 0 1,1-1-1,0 1 0,-1 0 0,1 1 0,0-1 1,0 0-1,0 1 0,0-1 0,0 1 0,0 0 1,0-1-1,0 1 0,-1 3 0,-1 3-1,0 1 0,1 0-1,0 0 1,1 0 0,0 1-1,0-1 1,1 0 0,0 1 0,1-1-1,0 1 1,0-1 0,2 10-1,-1-11 2,1 0-1,-1 0 0,1-1 0,1 1 0,-1-1 0,1 0 0,0 1 0,1-1 0,0-1 0,0 1 0,0 0 0,1-1 0,0 0 0,11 10 1,-11-12-54,1 0 1,0-1 0,0 1 0,0-1 0,0 0 0,0-1 0,0 0 0,1 0 0,-1 0 0,13 1 0,-15-2 25,0-1 0,0 0 1,0 0-1,0 0 0,0 0 1,0-1-1,0 1 0,0-1 1,0 0-1,0 0 0,-1-1 1,1 1-1,0-1 0,-1 0 1,1 0-1,-1 0 0,0 0 0,0-1 1,5-3-1,0-5-36,0 0-1,0 0 0,-1 0 1,-1-1-1,0 0 0,-1 0 1,0-1-1,-1 1 1,0-1-1,-1 0 0,0 0 1,-1 0-1,-1-1 0,0-18 1,-1 32 3,14 20-685,7-1 280,-20-18 491,-1 0-1,1-1 1,0 1 0,-1 0-1,1-1 1,0 1-1,0-1 1,0 1 0,-1-1-1,1 0 1,0 1 0,0-1-1,0 0 1,0 0 0,0 0-1,0 1 1,0-1 0,0 0-1,0 0 1,0 0 0,0 0-1,-1-1 1,1 1 0,0 0-1,0 0 1,0 0 0,1-1-1,-2 0 18,1 1 0,-1-1-1,0 1 1,1-1 0,-1 0 0,0 1-1,0-1 1,0 1 0,1-1 0,-1 0-1,0 1 1,0-1 0,0 0 0,0 1-1,0-1 1,0 0 0,0 1-1,-1-1 1,1 1 0,0-1 0,0 0-1,0 1 1,-1-1 0,1 1 0,0-1-1,-1 0 1,1 1 0,0-1 0,-1 1-1,1-1 1,-1 1 0,1 0-1,0-1 1,-1 1 0,0-1 0,1 1-1,-1 0 1,1-1 0,-1 1 0,1 0-1,-1 0 1,0-1 0,1 1 0,-2 0-1,0 0-42,1 0 0,-1 0 0,0 0 0,0 0 0,1 1 0,-1-1 0,0 0 0,0 1 0,1 0 0,-1-1 0,0 1 0,1 0 0,-1 0 0,1 0 0,-1 0 0,1 0 1,0 0-1,-1 0 0,1 1 0,0-1 0,0 0 0,0 1 0,0-1 0,0 1 0,0-1 0,0 1 0,0-1 0,0 1 0,1 0 0,-1 3 0,-1 4 17,0 0 1,1 1-1,1-1 1,0 18 0,1-10-17,-1-13 4,0-1 0,0 1 0,1 0-1,-1 0 1,1-1 0,0 1 0,0 0-1,1-1 1,-1 1 0,1-1-1,-1 1 1,1-1 0,0 0 0,1 0-1,-1 0 1,0 0 0,1 0 0,0 0-1,0-1 1,0 1 0,0-1-1,6 4 1,-3-3 14,0 0-1,0-1 1,0 0-1,0 0 1,0 0-1,1-1 1,-1 1-1,1-2 1,-1 1-1,1-1 1,-1 0-1,13-1 1,-15-1-21,1 1 0,0-1 1,-1 0-1,1 0 0,-1 0 0,0 0 0,0-1 1,0 0-1,0 0 0,0 0 0,-1 0 0,1-1 0,-1 1 1,0-1-1,0 0 0,3-5 0,2-3-55,0-1-1,-1 0 0,0-1 1,4-15-1,-3 4-2,-2 0 0,-1 0 0,0-1 0,0-45 0,-8-104 1500,3 166-1234,-3-5 1198,0 23-1247,-3 20-384,2 40 197,2 0-1,4-1 1,2 1-1,23 112 0,-27-177-386</inkml:trace>
  <inkml:trace contextRef="#ctx0" brushRef="#br0" timeOffset="9435.04">5403 354 1024,'0'0'7604,"9"-3"-7281,0 0-279,1 0 0,0 1 0,0 0 0,0 1 0,0 0 0,0 0 0,17 2 0,-11 0-35,-4 1 3,0-1 1,0 0 0,0-1 0,0 0 0,1-1 0,-1 0 0,18-5 0,-27 5 47,-1-1 1,1 1 0,-1-1-1,0 0 1,0 1-1,0-1 1,0 0-1,0 0 1,0-1-1,0 1 1,-1 0-1,1-1 1,-1 1-1,0 0 1,1-1-1,-1 0 1,0 1-1,-1-1 1,1 0-1,0-3 1,1-6 1313,0-1 1,-1 1 0,-1-15-1,0 19 1139,-7 22-1972,1 8-364,2 1 1,0 0-1,1 0 1,1 0-1,2 0 0,2 28 1,-2-4-305,0-45-146,1 12 52</inkml:trace>
  <inkml:trace contextRef="#ctx0" brushRef="#br0" timeOffset="9591">5635 20 4738,'0'0'5587</inkml:trace>
  <inkml:trace contextRef="#ctx0" brushRef="#br0" timeOffset="10483.22">5988 248 6787,'0'0'8796,"-16"-8"-8204,-50-26-239,63 33-349,0-1-1,1 1 1,-1 0 0,0 0 0,0 0 0,0 0 0,0 0 0,0 1 0,0 0 0,0-1 0,0 1 0,0 0 0,0 0 0,0 0 0,0 1 0,0-1 0,0 1 0,0 0 0,0 0 0,0 0-1,1 0 1,-1 0 0,0 0 0,0 1 0,1-1 0,-1 1 0,1 0 0,0 0 0,-1 0 0,1 0 0,0 0 0,0 1 0,0-1 0,0 1 0,1-1 0,-1 1 0,-1 3 0,0 2-4,-1 1 0,2-1 0,-1 1 0,1-1 1,0 1-1,1 0 0,0 0 0,1 0 0,-1 0 0,3 10 1,-2-15 11,1 0 1,0 0-1,0 0 1,0 0 0,1 0-1,-1 0 1,1-1 0,0 1-1,0-1 1,1 1-1,-1-1 1,1 0 0,-1 0-1,1 0 1,0 0 0,0 0-1,0-1 1,1 1-1,-1-1 1,1 0 0,-1 0-1,1 0 1,0 0-1,7 1 1,3 2 52,0-2 1,1 0-1,-1-1 0,1 0 0,25-1 1,-38-1-54,0 0 0,0 0 0,1 0 0,-1-1 1,0 1-1,0-1 0,0 0 0,1 1 1,-1-1-1,0 0 0,0 0 0,0 0 0,0-1 1,-1 1-1,1 0 0,0-1 0,0 1 1,-1-1-1,3-3 0,-1 1 33,-1 0 0,1 0 0,-1 0 1,0-1-1,0 1 0,-1-1 0,1 0 0,-1 1 0,1-6 0,-1-1 19,0 1-1,0 0 1,-1-1-1,0 1 1,-1 0-1,-1-1 1,1 1-1,-6-16 1,4 17-66,-1 0 1,-1 1-1,1 0 0,-11-13 1,13 18-12,0 0 1,-1 1-1,1 0 1,-1-1-1,1 1 1,-1 0 0,-5-3-1,7 4 5,-1 1 1,1-1-1,0 1 0,0 0 1,0-1-1,0 1 0,-1 0 0,1 0 1,0 0-1,0 0 0,-1 0 1,1 0-1,0 0 0,0 0 0,-1 0 1,1 0-1,0 1 0,0-1 1,0 1-1,0-1 0,-2 1 0,2 1-11,0-1-1,0 1 1,0-1-1,0 1 1,0-1-1,0 1 1,0-1-1,1 1 1,-1 0-1,1-1 1,-1 1-1,1 0 1,0-1-1,0 1 1,0 0-1,0 0 1,0 3-1,3 32-157,-1-31 100,0 0-1,0 0 1,1-1-1,0 1 1,0-1-1,1 0 1,-1 1-1,1-2 1,0 1 0,1 0-1,-1-1 1,1 0-1,0 0 1,0 0-1,0 0 1,6 2-1,-1 0 17,0 0 1,1-1-1,0 0 0,0-1 0,0 0 0,0-1 1,22 4-1,-26-6 103,1 0 0,0-1 1,0 0-1,0 0 0,10-2 0,-16 1 26,1 0 0,-1 1 0,1-1 0,-1 0 0,1-1 0,-1 1 0,1 0 0,-1-1 0,0 1 0,0-1 0,0 0 0,0 0 0,0 0 0,0 0 0,-1 0 0,1 0 0,0 0-1,1-4 1,4-7 430,0 1 0,-1-1 0,-1 0-1,0 0 1,-1-1 0,0 1-1,-1-1 1,1-15 0,-2 40-542,1 1 1,0-1-1,0 0 1,1 0-1,0 0 1,1-1-1,1 0 1,-1 0-1,14 18 1,-16-25 35,-1 0 1,0 0-1,1 0 1,-1-1 0,1 1-1,0-1 1,0 1-1,0-1 1,0 0-1,0 0 1,0-1-1,0 1 1,1-1-1,-1 1 1,1-1-1,-1 0 1,1 0-1,0-1 1,-1 1-1,1-1 1,0 1 0,-1-1-1,1-1 1,0 1-1,0 0 1,-1-1-1,1 0 1,-1 0-1,1 0 1,-1 0-1,1 0 1,-1-1-1,1 1 1,4-5-1,40-40 101,-39 36 168,0 0-1,1 1 1,0 0 0,1 0-1,20-12 1,-30 20-246,0 1-1,0 0 0,0 0 1,0 0-1,0 0 0,0 0 1,0 0-1,0 0 1,-1 0-1,1 0 0,0 1 1,0-1-1,0 0 0,0 1 1,0-1-1,0 0 1,-1 1-1,1-1 0,0 1 1,0-1-1,0 1 0,-1 0 1,1-1-1,0 1 1,-1 0-1,1-1 0,-1 1 1,1 0-1,-1 0 0,1-1 1,-1 1-1,1 0 1,-1 0-1,0 0 0,1 0 1,-1 0-1,0 1 0,12 38-159,-12-39 147,6 49-1599,-5-16-3473,-1-11-2523</inkml:trace>
  <inkml:trace contextRef="#ctx0" brushRef="#br0" timeOffset="12738.8">2183 877 5330,'0'0'6417,"1"13"-6088,0 0 0,6 19 0,-5-27-303,0-1 0,0 0 0,1 0 0,0 0 0,0 0 0,0 0 0,0-1 0,0 1 0,1-1 0,-1 0 0,1 0 0,0 0 0,0-1 0,0 1 0,1-1 0,-1 0 0,0 0 1,1-1-1,9 3 0,0-2 192,1 0 1,-1-1 0,1 0-1,-1-1 1,20-3 0,-26 1-155,-1 0 1,1 0 0,-1 0 0,0-1 0,0 0 0,0 0-1,0-1 1,0 0 0,-1-1 0,1 1 0,-1-1 0,5-6-1,-3 5-34,-1 0 1,1 0-1,0 0 0,1 1 0,-1 1 0,12-6 0,-18 10-63,0-1 0,0 1-1,0-1 1,-1 1-1,1 0 1,0-1-1,0 1 1,0 0-1,0 1 1,-1-1-1,1 0 1,0 0 0,0 1-1,0-1 1,-1 1-1,1-1 1,0 1-1,1 1 1,25 22 115,-25-21-60,0 0 1,0 1 0,0-1 0,1 0-1,-1-1 1,1 1 0,0-1-1,0 1 1,0-1 0,5 1-1,11 2 33,0-1 0,1-2 0,0 0 0,-1-1 0,1-1 0,38-5 0,-42 2-38,0-2 1,0 0 0,-1-1 0,22-12 0,-26 12 18,1 0 0,0 1-1,0 0 1,0 1 0,1 0-1,-1 1 1,1 0 0,14 0-1,-25 4-35,1 0 0,-1 0 0,0 0 0,0 0-1,0 0 1,0 1 0,0-1 0,0 1 0,0 0-1,0 0 1,-1 0 0,1 0 0,-1 0-1,1 1 1,2 4 0,-1-3 6,0 0 0,0 0 0,1-1 0,-1 1 0,10 4-1,-3-3 20,1-1 0,0-1 0,0 0 0,0-1 0,1 0 0,22 0 0,1-2 32,38-5 0,-65 4-8,1-1 1,0 0 0,-1 0-1,1-1 1,-1-1 0,0 1-1,0-1 1,11-7 0,3-4 707,33-29-1,-34 25-413,34-21 0,-53 38-355,0 0 0,1 0 1,0 1-1,-1-1 0,1 1 0,0 0 0,0 0 0,0 1 1,-1-1-1,1 1 0,0 0 0,0 0 0,0 0 0,0 0 1,0 1-1,0-1 0,6 3 0,4 2 8,-1 0-1,0 1 1,20 13 0,24 9 2,-39-22 9,0-1-1,1-1 1,0 0 0,0-2-1,0 0 1,0-1 0,0-1-1,0-1 1,0 0 0,27-7-1,-7-1 47,-1-2 0,1-2 0,66-33 0,-99 44-76,-1-1 0,0 1 0,1 0 0,0 1 0,-1-1 0,1 1 0,0 0 0,0 1 0,-1-1 0,1 1 0,0 0 0,0 1 0,0-1 0,-1 1 0,1 0 0,0 1 0,0-1 1,-1 1-1,0 0 0,9 5 0,-1 1 36,0 0 0,1-1 1,0 0-1,0-1 1,0-1-1,1 0 0,0-1 1,19 3-1,7-2 91,74-2 0,-113-3-102,5 0 12,0 0 0,-1-1-1,1 0 1,0 0 0,0-1-1,0 1 1,-1-2 0,1 1-1,-1-1 1,0 0 0,0 0-1,0 0 1,0-1 0,8-6-1,-1-3 69,1-1 0,-2 0-1,20-28 1,-17 21-18,28-29-1,-41 48-65,0 0 1,0 0-1,1 0 0,-1 0 0,1 1 0,-1-1 0,1 1 0,0 0 0,0-1 0,-1 1 0,1 0 0,0 1 1,0-1-1,0 0 0,0 1 0,0 0 0,0 0 0,0-1 0,0 2 0,0-1 0,0 0 0,0 1 1,5 1-1,4 2-23,0 1 0,-1 0 0,1 1 0,15 11 1,16 7-12,-30-18 60,1 0-1,0-1 1,0-1 0,1 0 0,-1-1 0,1-1-1,-1 0 1,1-1 0,0-1 0,27-2-1,-33 0 7,0-1 0,0 0 0,0 0-1,-1-1 1,0 0 0,1-1 0,7-5 0,31-15 75,-35 20-100,1 0-1,0 2 1,0 0-1,0 0 0,0 1 1,0 0-1,18 1 0,-29 1-13,1 1 0,-1-1 0,1 1 0,-1 0 0,0-1 0,1 1 0,-1 0 0,0 0 0,1 1 0,-1-1 0,0 0 0,0 1 0,0-1 0,0 1 0,2 3 1,30 36-64,-3-4 66,-22-30 19,-1-1 0,2 0 0,-1 0 0,0-1 0,1-1 0,0 1 0,0-2 0,1 1 0,-1-1 0,1-1 0,12 2 0,15 0 69,69-3 1,-94-1-71,-3-1 13,-1 1 0,0-2 0,0 1 0,1-1-1,-1-1 1,0 0 0,0 0 0,-1 0 0,1-1 0,15-10 0,-3-1 317,0-2-1,28-27 1,-3 1 125,-41 39-464,-1 0-1,1 0 0,0 1 0,0-1 1,0 1-1,0 1 0,1-1 0,-1 1 1,1 0-1,-1 0 0,1 0 0,0 1 1,0 0-1,0 0 0,0 0 0,0 1 1,0 0-1,0 0 0,0 1 0,0-1 1,0 1-1,-1 1 0,1-1 0,0 1 1,-1 0-1,1 0 0,-1 1 0,1-1 1,-1 1-1,0 0 0,6 5 0,-1 1 46,1-1 0,1 0-1,0 0 1,0-2 0,0 1-1,0-2 1,1 1 0,16 3-1,-7-4 189,1-1 0,-1-1 0,1-1 0,27 0 0,-46-2-173,-1 0 0,1-1 0,0 1 0,-1-1 0,1 0-1,0 0 1,-1 0 0,1 0 0,6-4 0,-9 4-204,0 0 1,0 1-1,1-1 0,-1 0 1,0 0-1,0 0 0,0 0 1,0 0-1,0-1 0,0 1 1,0 0-1,-1 0 0,1-1 1,0 1-1,-1 0 0,1-1 0,-1 1 1,1-1-1,-1 1 0,0-1 1,1 1-1,-1-1 0,0 1 1,0-1-1,0 1 0,-1-4 1,-1-6-5468</inkml:trace>
  <inkml:trace contextRef="#ctx0" brushRef="#br0" timeOffset="38038.75">6 957 7203,'0'0'11888,"0"-5"-11042,0 1-529,-1 2-208,1 1-1,0-1 1,0 1 0,-1-1 0,1 1-1,0-1 1,0 1 0,1-1-1,-1 1 1,0-1 0,0 0 0,1 1-1,-1 0 1,1-1 0,-1 1-1,1-1 1,0 1 0,1-3 453,-1 35-629,-1-25 95,-1-1 0,1 0-1,0 1 1,1-1-1,-1 0 1,1 1 0,0-1-1,0 0 1,1 0 0,-1 0-1,1 0 1,0 0 0,4 6-1,-4-10-6,1 0-1,-1 0 1,1 0 0,-1-1-1,1 1 1,0-1-1,-1 1 1,1-1 0,0 0-1,-1 0 1,1 0-1,0-1 1,-1 1 0,1-1-1,-1 1 1,1-1-1,3-1 1,12-6 136,-2-1 1,1 0-1,-1-1 0,26-22 1,-12 10-89,157-104 273,24-18-121,-201 137-207,-7 5-19,-1 1 1,1-1 0,-1 0 0,1 0-1,-1 0 1,0 0 0,1-1 0,-1 1-1,2-4 1,-11 6-1789,-1 1 581,-1 0 0,1 1-1,0 0 1,0 0 0,0 1-1,0 0 1,-12 6 0,6-2-698,-26 10-5285</inkml:trace>
  <inkml:trace contextRef="#ctx0" brushRef="#br0" timeOffset="38555.61">83 763 6915,'0'0'8364,"0"-1"-8292,0 1 0,-1-1-1,1 1 1,-1-1 0,1 1 0,-1 0 0,1-1-1,-1 1 1,1 0 0,-1 0 0,1-1 0,-1 1 0,1 0-1,-1 0 1,0 0 0,1 0 0,-1 0 0,1 0-1,-1 0 1,0 0 0,1 0 0,-1 0 0,0 0-1,-8 9 518,1 1-1,0 1 0,1-1 0,0 1 0,1 0 0,0 1 0,1-1 0,-5 14 1,10-23-525,-1-1 0,0 1 1,1 0-1,-1 0 0,1 0 1,0-1-1,-1 1 1,1 0-1,0 0 0,0 0 1,1 3-1,-1-4-14,0-1 0,0 1 0,1 0 0,-1 0 0,0-1 0,1 1 0,-1-1-1,1 1 1,-1 0 0,0-1 0,1 1 0,0-1 0,-1 1 0,1-1 0,-1 1 0,1-1 0,0 1 0,-1-1 0,1 0 0,1 1 0,3 0 183,0 0 0,0 0 0,0 0 0,0-1 0,0 0 0,0 0 0,6-1 0,9 0 51,3 0-129,-1-1 0,0-1 0,0 0 0,33-11 1,86-37-56,-53 18 22,-52 20-43,96-36 30,-114 40 12,0 0 0,-1-1 0,0-1 0,30-24 0,-47 35-138,0 0 1,0 0 0,0 0-1,0 0 1,0 0 0,-1 0-1,1 0 1,0 0 0,0 0-1,0 0 1,0-1 0,0 1-1,0 0 1,0 0 0,0 0 0,0 0-1,0 0 1,0 0 0,0 0-1,0 0 1,0 0 0,0 0-1,0-1 1,0 1 0,0 0-1,0 0 1,0 0 0,0 0 0,0 0-1,0 0 1,0 0 0,0 0-1,0 0 1,0-1 0,0 1-1,0 0 1,0 0 0,0 0-1,0 0 1,0 0 0,0 0 0,0 0-1,0 0 1,0 0 0,0 0-1,0 0 1,0-1 0,0 1-1,0 0 1,1 0 0,-1 0-1,0 0 1,0 0 0,0 0 0,0 0-1,0 0 1,0 0 0,0 0-1,0 0 1,0 0 0,0 0-1,1 0 1,-1 0 0,-12 3-875,-17 8-608,27-9 1369,-111 57-11375,71-41 3304</inkml:trace>
  <inkml:trace contextRef="#ctx0" brushRef="#br0" timeOffset="39051.01">18 786 10037,'0'0'9548,"1"-3"-8857,2-3-309,-1 10 61,0 24 509,-7 42 390,3-61-1225,-2 9 190,2 1 1,-1 20 0,3-38-290,1 0 0,-1 0 0,1 0 0,0-1 0,-1 1 0,1-1 0,0 1 0,0 0-1,-1-1 1,1 1 0,0-1 0,0 1 0,0-1 0,0 0 0,0 1 0,0-1 0,0 0 0,0 0 0,0 0 0,-1 0-1,1 1 1,0-1 0,0-1 0,0 1 0,0 0 0,0 0 0,0 0 0,1-1 0,34-2 633,-22-1-381,1 0-1,0-1 0,-1 0 1,26-15-1,54-38 337,-50 29-414,339-200 1233,-376 224-5916,-23 13 1357,-1 0-1124,-1-3-2038</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39:25.397"/>
    </inkml:context>
    <inkml:brush xml:id="br0">
      <inkml:brushProperty name="width" value="0.05" units="cm"/>
      <inkml:brushProperty name="height" value="0.05" units="cm"/>
      <inkml:brushProperty name="color" value="#F6630D"/>
    </inkml:brush>
  </inkml:definitions>
  <inkml:trace contextRef="#ctx0" brushRef="#br0">991 341 4770,'0'0'15993,"18"0"-15565,558 5 1111,-574-5-1847,19-1 1039,-21 1-902,1 0 0,-1 0-1,1 0 1,-1 0 0,1-1-1,-1 1 1,1 0 0,-1 0-1,1 0 1,-1 0 0,1-1-1,-1 1 1,1 0 0,-1 0-1,1-1 1,-1 1 0,1 0-1,-1-1 1,1 1 0,-1 0 0,0-1-1,1 1 1,-1-1 0,0 1-1,1-1 1,-1 1 0,0-1-1,0 1 1,1-1 0</inkml:trace>
  <inkml:trace contextRef="#ctx0" brushRef="#br0" timeOffset="746.83">1622 287 3410,'0'0'7440,"-2"-5"-6322,-6-8-256,-1 1 0,0 1-1,0 0 1,-1 0 0,-1 1 0,0 0-1,0 0 1,-23-13 0,34 23-820,0 0 1,0 0 0,0 0-1,0 0 1,-1 0 0,1 0-1,0 0 1,0 0 0,0 0-1,-1 0 1,1 0 0,0 0-1,0 0 1,0 0 0,-1 0-1,1 0 1,0 0 0,0 0 0,0 0-1,0 0 1,-1 0 0,1 0-1,0 0 1,0 0 0,0 1-1,0-1 1,-1 0 0,1 0-1,0 0 1,0 0 0,0 0-1,0 0 1,0 1 0,0-1-1,-1 0 1,1 0 0,0 0-1,0 0 1,0 1 0,0-1-1,0 0 1,0 0 0,0 0-1,0 1 1,0-1 0,-3 16 550,5 18-209,-1-30-311,1 1 0,-1-1 0,1 0 1,0 0-1,1 0 0,-1 0 0,0-1 0,1 1 1,0-1-1,0 1 0,0-1 0,1 0 0,-1 0 1,8 5-1,7 4 207,34 18 1,-35-22-161,-14-6-103,6 3 28,1 0 1,-1 1 0,15 12-1,-22-16-43,0 0 0,1 1 0,-2-1 0,1 1-1,0-1 1,0 1 0,-1-1 0,1 1 0,-1 0 0,0 0-1,0 0 1,0 0 0,0 0 0,-1 0 0,1 0 0,-1 0-1,0 5 1,1-6 2,-1 1 0,-1 0 0,1-1 0,0 1 0,-1 0 0,1-1 0,-1 1 0,0 0 0,0-1 0,0 1-1,0-1 1,0 1 0,-1-1 0,1 0 0,-4 4 0,2-2 11,-1-1 0,0 0 0,0-1 0,0 1 0,0-1 0,0 1 0,0-1 0,-7 2 0,-4 1 50,1-1 0,-1 0 1,0-1-1,0 0 1,-28 0-1,43-3-89,6-2-2865,30-23-6887,-14 12 81</inkml:trace>
  <inkml:trace contextRef="#ctx0" brushRef="#br0" timeOffset="1197.21">1679 406 5507,'0'0'10570,"1"0"-10527,-1 0 1,0 0-1,0 0 1,0 0 0,0-1-1,0 1 1,0 0-1,1 0 1,-1 0 0,0 0-1,0-1 1,0 1-1,0 0 1,0 0 0,0 0-1,0 0 1,0-1-1,0 1 1,0 0 0,0 0-1,0 0 1,0-1-1,0 1 1,0 0 0,0 0-1,0 0 1,0 0-1,0-1 1,0 1 0,0 0-1,0 0 1,0 0-1,0 0 1,0-1 0,-1 1-1,1 0 1,0 0-1,0 0 1,0 0 0,0 0-1,0-1 1,0 1-1,-1 0 1,-232-38 4522,89 11-4066,33 12-264,-186-2 0,364 15-12150,-29 2 3945</inkml:trace>
  <inkml:trace contextRef="#ctx0" brushRef="#br0" timeOffset="1894.09">1476 215 512,'0'0'9858,"-7"-8"-8399,7 8-1438,-36-37 1875,16 16 2572,27 25 5,7 1-4779,87 71 1246,-66-47-758,2-2 0,69 40 0,-105-67-167,0 0-1,0 0 1,0 1-1,0-1 1,0 0 0,-1 1-1,1-1 1,0 1-1,0-1 1,0 1 0,-1 0-1,1-1 1,0 1-1,-1 0 1,1-1 0,0 1-1,-1 0 1,1 0-1,-1-1 1,1 1 0,-1 0-1,0 0 1,1 0-1,-1 0 1,0 0 0,1 0-1,-1 0 1,0 0-1,0 0 1,0 0 0,0-1-1,0 1 1,0 0-1,0 0 1,0 0 0,-1 0-1,1 0 1,0 0-1,0 0 1,-1 0 0,1 0-1,-1 0 1,1-1-1,-1 1 1,1 0 0,-1 0-1,1 0 1,-1-1-1,0 1 1,1 0 0,-1-1-1,0 1 1,0-1-1,-1 2 1,-13 11 97,-1 0 0,0-1-1,-1 0 1,-1-2 0,1 0 0,-2-1-1,1 0 1,-1-2 0,-23 7 0,45-24-8756,10-2 448</inkml:trace>
  <inkml:trace contextRef="#ctx0" brushRef="#br0" timeOffset="2358.23">1695 341 6035,'0'0'10132,"-11"0"-8976,-253 0 3956,-149 0-3061,410 0-1991,2 0-30,0 0-1,1 0 0,-1 0 1,0 1-1,0-1 0,1 0 1,-1 0-1,0 0 1,0 0-1,1 0 0,-1-1 1,0 1-1,0 0 0,0 0 1,1 0-1,-1-1 1,0 1-1,1 0 0,-1-1 1,0 1-1,1-1 1,-1 1-1,0-1 0,1 1 1,-1-1-1,1 1 0,-1-1 1,1 1-1,-1-1 1,0-1-1,1 2 126</inkml:trace>
  <inkml:trace contextRef="#ctx0" brushRef="#br0" timeOffset="124894.58">85 436 1153,'0'0'10762,"-3"1"-9444,3-1-1227,-1 0 1,0 0-1,1 0 1,-1 0-1,1 0 1,-1 1-1,1-1 1,-1 0 0,1 0-1,-1 1 1,1-1-1,-1 0 1,1 1-1,-1-1 1,1 1-1,-1-1 1,1 0-1,-1 1 1,1-1-1,0 1 1,-1-1 0,1 1-1,0-1 1,0 1-1,-1 0 1,1-1-1,0 1 1,0-1-1,0 2 1,4 21 739,25 30-833,-23-43 447,1 1-262,0 0 0,0 0 0,1-1 0,0 0 0,1-1 0,10 10 0,-15-16-86,-1-1-1,0 1 1,1-1-1,0 0 1,0 0-1,0 0 1,-1-1-1,1 1 1,1-1-1,-1 0 1,0 0-1,0 0 1,0-1-1,1 1 1,-1-1-1,0 0 1,0 0-1,1-1 1,-1 1-1,0-1 1,0 0-1,6-2 1,3-4 124,-1 0 0,0 0 1,-1-1-1,0-1 1,0 0-1,0 0 1,-2-1-1,16-19 1,-18 21-127,121-152 738,25-27-537,-22 58-203,-160 142-2761,-64 46-3841,35-27 954</inkml:trace>
  <inkml:trace contextRef="#ctx0" brushRef="#br0" timeOffset="125345.51">38 387 2561,'0'0'14324,"0"-2"-13404,34 75 1426,-27-51-2008,-3-8-169,1-1 0,1 0 0,8 15 0,-13-25-137,1 0 0,0 0 0,0-1 0,0 1 0,0-1 0,0 1 1,1-1-1,-1 0 0,1 0 0,-1 0 0,1 0 0,0 0 0,0-1 0,0 1 1,0-1-1,0 0 0,0 0 0,0 0 0,5 1 0,0-2 104,0 1 0,1-2-1,-1 1 1,0-1 0,1 0 0,-1-1-1,0 0 1,0 0 0,0-1 0,0 0-1,-1 0 1,1-1 0,13-8-1,3-6 118,-1 0-1,34-33 0,-42 36-225,-7 8 2,170-177 236,-161 164-251,-1-1 0,-2 0 0,0-1 0,-1 0 0,-1-1 0,-1-1 0,14-46 0,-21 31-273,-15 41-1758,1 4 888,0 1 0,1 1 0,0-1 0,0 1 0,-11 14 0,9-10-351,-21 21-3059</inkml:trace>
  <inkml:trace contextRef="#ctx0" brushRef="#br0" timeOffset="125796.58">8 371 7587,'0'0'7409,"3"10"-6368,-1-4-908,8 28 1240,21 48-1,-27-73-1212,1 0-1,-1 0 1,1-1 0,1 1-1,0-1 1,0 0 0,0 0-1,1-1 1,0 0 0,1 0-1,10 7 1,-13-11-59,0-1 0,0 0 0,1 0 0,-1 0 0,1 0 0,-1-1 0,1 0 0,0 0 0,-1-1 0,1 0 0,0 1 0,-1-2 0,1 1 0,0-1 0,-1 0 0,1 0 0,-1 0 0,1-1 0,-1 0 0,10-5 0,1-1 97,-1-1 0,-1 0 0,0-1-1,0-1 1,17-17 0,7-10-23,-2-2 0,51-72 0,45-98 20,-107 169-195,-25 40-216,-11 13-2182,-11 9-2688,-49 33-1,31-27-2791</inkml:trace>
  <inkml:trace contextRef="#ctx0" brushRef="#br0" timeOffset="126246">3 317 5394,'0'0'12561,"-1"-4"-11481,0-6-404,8 23-59,5 10-87,18 31 342,-16-28-638,1 0 0,1 0-1,1-2 1,36 40-1,-48-60-194,0 0-1,0 0 1,0 0-1,0-1 0,1 0 1,-1 0-1,1-1 1,-1 1-1,1-1 0,0-1 1,0 1-1,0-1 0,0 0 1,1 0-1,-1-1 1,0 1-1,0-1 0,0-1 1,0 1-1,1-1 0,-1 0 1,8-3-1,1-1 133,0-1-1,-1 0 1,1-1-1,-2 0 0,1-1 1,-1-1-1,20-16 1,-1-2-6,-1-1 1,-1-2-1,-2-1 0,40-57 1,-53 66-117,-2-1 1,-1 0-1,0-1 1,-2 0-1,-1 0 1,0-1-1,-2-1 1,6-40-1,-9 47 229,-1 1-1924,-5 17 199,-6 9-300,0 0-254,0-1 0,0 0 1,-16 11-1,-11 5-5720</inkml:trace>
  <inkml:trace contextRef="#ctx0" brushRef="#br0" timeOffset="126745.07">23 339 7395,'0'0'11651,"-1"-3"-10469,1 3-1151,0-1 0,0 1 1,-1 0-1,1-1 0,0 1 0,0 0 0,0-1 1,-1 1-1,1 0 0,0-1 0,0 1 0,0 0 1,0-1-1,0 1 0,0 0 0,0-1 0,0 1 1,0 0-1,0-1 0,0 1 0,0-1 1,0 1-1,0 0 0,0-1 0,0 1 0,0 0 1,1-1-1,-1 1 0,0 0 0,0-1 0,0 1 1,1 0-1,-1 0 0,0-1 0,0 1 0,0 0 1,1-1-1,-1 1 0,1 0 0,13 8 350,18 24-151,5 20 224,-27-37-362,0-1 1,1 0-1,0 0 1,1-1-1,18 16 1,-25-26-12,-1 0 0,0 0 0,1-1 0,-1 1 0,1-1 0,0 0 0,0-1 0,0 1 0,-1-1 0,2 0 0,-1 0 0,0 0 0,0-1 0,0 0 0,0 0 1,0 0-1,0 0 0,1-1 0,-1 0 0,0 0 0,0-1 0,-1 1 0,8-4 0,1-1 135,-1-1 0,0 0 0,0 0 1,-1-1-1,14-13 0,54-56 433,-34 32-384,-11 11-128,16-11-6,-2-3 0,-2-2 1,68-97-1,-109 137 373,-8 12-621,-15 18-3059,10-12-2119</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1:34.124"/>
    </inkml:context>
    <inkml:brush xml:id="br0">
      <inkml:brushProperty name="width" value="0.05" units="cm"/>
      <inkml:brushProperty name="height" value="0.05" units="cm"/>
      <inkml:brushProperty name="color" value="#F6630D"/>
    </inkml:brush>
  </inkml:definitions>
  <inkml:trace contextRef="#ctx0" brushRef="#br0">910 84 3298,'0'0'8382,"1"-4"-7616,-1 4-732,0-1 1,0 1-1,0-1 1,1 0-1,-1 1 0,0-1 1,0 1-1,0-1 1,-1 0-1,1 1 1,0-1-1,0 1 1,0-1-1,0 0 1,0 1-1,-1-1 1,1 1-1,0-1 1,-1 1-1,1-1 0,0 1 1,-1-1-1,1 1 1,0-1-1,-1 1 1,1 0-1,-1-1 1,1 1-1,-1-1 1,1 1-1,-1 0 1,1 0-1,-1-1 1,0 1-1,1 0 0,-1 0 1,1 0-1,-2-1 1,-1 1 61,-1 0 0,0 0 0,0 0 0,0 0 0,0 1 0,1-1 1,-6 2-1,-146 44 1184,41-11-279,-5-3-109,-329 99 980,447-131-1807,1 0 1,-1 0-1,0 0 1,0 0-1,0 0 1,0 1-1,0-1 1,0 0-1,0 1 1,0-1-1,0 0 1,1 1-1,-1-1 1,0 1-1,0 0 0,1-1 1,-1 1-1,0 0 1,1-1-1,-1 1 1,0 0-1,1 0 1,-1-1-1,1 1 1,-1 2-1,-2 3 311,1 0-260,1-1 0,1 1 0,-1 0 0,1-1 0,0 1 1,0 0-1,2 9 0,-1-4-2,1 7-23,2 0 0,0-1 0,1 1 0,12 28 0,9 28 228,23 224 692,-38-207-396,44 172 0,-32-199-585,-16-46-10,0 0 1,-1 0 0,-1 1-1,5 28 1,-10-37 12,5 19-28,-3-28 42,-1 0 0,1-1 1,-1 0-1,0 1 1,1-1-1,-1 0 1,1 0-1,-1 0 1,1 0-1,-1 0 1,1 0-1,-1 0 1,2-1-1,0 1 36,14-3-30,0 0 0,-1-1 0,1 0 0,20-10 0,16-3-49,92-26 22,-19 4 15,170-28 1,-278 65-44,-17 2-54,-13-1-2105,-12-5-632,1-1 0,1-1 1,-40-19-1,20 3-4434</inkml:trace>
  <inkml:trace contextRef="#ctx0" brushRef="#br0" timeOffset="1245.06">1021 160 704,'0'0'2127,"-2"-13"-1997,0-4-73,2 9-15,-1 1 1,0-1 0,-1 1-1,1 0 1,-1 0 0,-4-8-1,5 12 36,-1 0-1,0 0 1,0 0-1,0 1 1,0-1-1,0 1 1,-5-4-1,-11-17 4386,16 22-4276,1-1 1,0 0 0,0 1-1,0-1 1,-1 1 0,1-1 0,-1 1-1,1 0 1,-1 0 0,1-1-1,-1 1 1,0 0 0,0 1 0,1-1-1,-1 0 1,0 0 0,0 1-1,0-1 1,0 1 0,0 0 0,0-1-1,0 1 1,0 0 0,0 0-1,0 0 1,0 0 0,-3 1 0,-6 2 579,-1 0 0,1 0 0,-20 10 1,-3-1 570,-193 49 1315,77-24-2317,-226 90-1,364-123-329,7-2 20,0 0-1,0 0 1,1 1-1,-1-1 1,1 1 0,-1 0-1,-4 5 1,8-5 170,0 1 1,1-1-1,0 1 0,0-1 1,0 1-1,0-1 1,2 7-1,-2-10-116,3 12-46,1 0 0,0-1 0,1 0 0,0 0 0,1 0 0,0 0 0,10 11 0,8 18 140,10 21 46,3 4 123,-3 1 1,29 79 0,81 285 435,-138-395-790,-6-34 134,0-1-86,9-1 99,0 0-1,0-1 1,0 0-1,-1 0 1,1 0-1,10-6 1,19-5-146,-22 9-87,-5 1-204,0 1-1,0 0 1,18-2 0,-36 4-3874,-28 0-5950,13 0 900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1:43.706"/>
    </inkml:context>
    <inkml:brush xml:id="br0">
      <inkml:brushProperty name="width" value="0.05" units="cm"/>
      <inkml:brushProperty name="height" value="0.05" units="cm"/>
      <inkml:brushProperty name="color" value="#F6630D"/>
    </inkml:brush>
  </inkml:definitions>
  <inkml:trace contextRef="#ctx0" brushRef="#br0">847 1 2545,'0'0'6745,"-17"0"-5884,-269 15 3600,202-4-4135,1 3-1,-151 47 0,208-52-254,0 1 0,0 1 0,-27 17-1,52-28 87,0 1-1,0-1 1,1 1 0,-1 0-1,0 0 1,0-1-1,1 1 1,-1 0-1,0 0 1,1 0-1,-1 0 1,1 0 0,-1 0-1,1 0 1,0 0-1,-1 0 1,1 0-1,0 0 1,0 0 0,0 0-1,-1 0 1,1 0-1,0 0 1,0 0-1,1 0 1,-1 0-1,0 1 1,11 31-402,-6-23 676,49 143 588,-6 2-1,28 167 0,-14 10-343,-55-296-563,9 38-67,-14-74-5,0 1 0,0 0 0,0-1 0,0 0 0,0 1 0,0-1 0,0 0-1,0 0 1,0 0 0,0 0 0,3-1 0,-1 0 55,17 0 76,-1-2 0,0-1-1,1 0 1,21-9 0,78-33-28,-113 44-121,-6 1-41,7-2 45,0 0 0,0-1 1,0 0-1,0-1 1,12-9-1,-19 13-172,1 0 1,-1-1-1,0 1 0,1-1 1,-1 1-1,0-1 0,0 0 1,0 1-1,0-1 0,0 0 0,0 0 1,-1 0-1,1 0 0,-1 0 1,1 0-1,-1 0 0,0 0 1,1 0-1,-1 0 0,0 0 1,0 0-1,-1 0 0,1 0 1,0 0-1,-1 0 0,1 1 1,-1-1-1,0 0 0,1 0 0,-1 0 1,0 0-1,-2-2 0,-20-28-5998,-4-7-4466</inkml:trace>
  <inkml:trace contextRef="#ctx0" brushRef="#br0" timeOffset="855.83">719 3 4770,'0'0'4706,"-14"3"-3113,-233 71 2574,162-50-3270,1 3-1,-158 74 1,241-100-866,0 1 1,0-1-1,0 0 1,0 1-1,0-1 1,1 1-1,-1-1 1,1 1-1,-1-1 1,1 1-1,-1-1 1,1 1-1,0-1 1,0 1-1,0 0 1,-1-1-1,2 1 1,-1-1-1,0 1 1,1 3-1,-1-1 96,1 1-1,0-1 1,0 1-1,0-1 1,0 1-1,3 4 1,12 13 528,28 33-1,-25-33-317,21 30-1,-27-30-210,-2 1 0,0-1 0,-1 2 0,-1 0 0,-1 0 0,-2 0 0,7 41 0,3 184 726,-4-43-276,13-48-213,-20-140-315,0 1 0,1 0 0,1-1 0,1 0 0,0-1 0,13 19 0,-20-35-28,0 1 1,0-1-1,0 1 0,0 0 1,0-1-1,1 0 0,-1 1 1,1-1-1,-1 0 0,1 0 1,-1 0-1,1 0 0,0 0 1,0 0-1,-1 0 0,1-1 1,0 1-1,0-1 0,0 1 1,0-1-1,0 0 0,0 1 1,-1-1-1,1 0 0,0 0 1,0-1-1,0 1 0,0 0 1,0 0-1,0-1 0,0 0 1,0 1-1,3-3 0,4-2 169,0 0-1,0-1 1,-1 0-1,1 0 1,7-9-1,0 1-281,-4 4 111,1 0 1,1 0 0,0 1-1,0 1 1,19-8 0,-32 15-163,-27 3-4410,-15 3 853,13-3-2515,16-2-174</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1:49.237"/>
    </inkml:context>
    <inkml:brush xml:id="br0">
      <inkml:brushProperty name="width" value="0.05" units="cm"/>
      <inkml:brushProperty name="height" value="0.05" units="cm"/>
      <inkml:brushProperty name="color" value="#F6630D"/>
    </inkml:brush>
  </inkml:definitions>
  <inkml:trace contextRef="#ctx0" brushRef="#br0">2424 490 1777,'0'0'7032,"-24"-13"-4732,9 10-2493,14 3 383,0-1 0,0 1-1,0 0 1,0-1 0,0 1 0,0 0-1,-1 0 1,1 0 0,0 0 0,0 0-1,0 0 1,0 0 0,0 0 0,-1 1-1,0-1 1,2 2-93,0-1-1,0 0 0,0 1 1,0-1-1,1 0 1,-1 1-1,0-1 0,1 0 1,-1 1-1,1-1 1,-1 0-1,1 0 1,0 1-1,0-1 0,-1 0 1,3 2-1,6 12-10,-6-8-30,1 0 0,0 0 0,0 0 1,1-1-1,0 1 0,0-1 0,0 0 1,1-1-1,0 0 0,8 7 0,-12-12 57,-1 1 0,0-1 0,0 0 0,0 0 0,0 1 0,0-1 0,1 0-1,-1 0 1,0 0 0,0-1 0,0 1 0,0 0 0,1 0 0,-1 0-1,0-1 1,0 1 0,0-1 0,0 1 0,0-1 0,2-1 0,22-17 302,-10 7-365,10-2-15,1 1-1,0 0 0,1 2 1,0 2-1,48-12 0,146-13-60,-170 28-15,-7-2 48,61-18-1,-68 15 1,0 2 1,64-7-1,19 3-7,60-1 0,206 17 131,-268 6-110,1 1-42,-58-10 28,42 1-20,168-21 0,-206 14 35,130 3 1,-106 4-7,23 2 28,75-2 27,-140-7 59,50-12 0,-2-1 69,241-6 410,-93 12-242,30 9-195,-150 6-50,274-26 681,-334 15-779,-12 1 3,76-2-1,151 30 49,-178-10-51,157 6 1006,-256-19-900,0 0 0,0 0 1,0 0-1,0 0 1,-1-1-1,1 1 0,-1 0 1,0-4-1,0 3 17,6-66 354,-3 24-269,9-46 1,-12 95-464,-17 65-2087,-5-14-3110,-3-16-2848</inkml:trace>
  <inkml:trace contextRef="#ctx0" brushRef="#br0" timeOffset="1664.45">1095 853 304,'0'0'8391,"-2"-4"-7217,0 3-1041,1-1 0,0 1 0,-1-1 1,1 1-1,-1 0 0,1-1 1,-1 1-1,0 0 0,1 0 1,-1 0-1,0 0 0,0 0 1,0 1-1,0-1 0,1 1 0,-1-1 1,0 1-1,0 0 0,0-1 1,0 1-1,0 0 0,0 0 1,0 1-1,0-1 0,0 0 1,0 1-1,0-1 0,0 1 0,0-1 1,-2 2-1,-174 42 1120,31-9-771,-255 95 0,379-121-149,-1-2-1,0 0 1,0-1-1,-1-1 1,1-2-1,-1 0 0,-47-2 1,70-2-286,0 1 0,0 0 0,0 0 0,0 0 0,0 1 0,0-1 0,0 0 0,0 1 0,1-1 0,-1 1 0,0 0 0,0-1 0,0 1 0,1 0 0,-1 0 0,0 0 0,1 1 0,-1-1 0,1 0 0,-1 0 0,1 1 0,0-1 0,0 1 0,-1-1 0,1 1 0,0 0 0,-1 1 0,1 2 0,0-1-1,0 0 0,1 1 0,-1-1 0,1 1 0,0-1 0,0 0 1,0 1-1,1-1 0,0 1 0,1 5 0,2 5 136,1-2 0,0 1 0,1 0 1,1-1-1,9 14 0,45 62 723,50 46-263,20 29-478,-102-119-53,-1 2 0,-3 0-1,-2 2 1,-2 0 0,-3 2-1,-1 0 1,14 79 0,-29-122-104,16 64 99,-16-68-101,-1 0 0,1 0 0,-1 0 0,1 0 0,0 0 0,1-1-1,-1 1 1,0-1 0,1 1 0,0-1 0,0 0 0,0 0 0,0 0 0,7 3 0,-9-5 1,1 0 1,0-1 0,0 1-1,0-1 1,1 0-1,-1 1 1,0-1 0,0 0-1,0 0 1,0 0 0,0-1-1,0 1 1,0 0-1,0-1 1,0 1 0,0-1-1,0 0 1,0 0 0,0 0-1,0 0 1,1-1 0,42-33 242,-21 15-164,195-122-1947,-218 141 1773,14-12-2266,-15 13 2138,0-1-1,1 1 0,-1-1 0,0 1 1,1-1-1,-1 1 0,0-1 0,0 0 0,1 1 1,-1-1-1,0 1 0,0-1 0,0 0 1,0 1-1,0-1 0,0 0 0,0 1 0,0-1 1,0 1-1,0-1 0,0 0 0,-1 1 1,1-1-1,0 0 0,0 1 0,-1-1 0,1 1 1,-1-2-1,-14-13-7335</inkml:trace>
  <inkml:trace contextRef="#ctx0" brushRef="#br0" timeOffset="2426.95">730 989 5106,'0'0'9453,"-6"-8"-8768,2 3-567,2 2-74,0 1-1,1 0 1,-1-1-1,0 1 0,0 0 1,-1 0-1,1 0 1,0 1-1,-1-1 0,1 0 1,-1 1-1,1-1 1,-1 1-1,0 0 1,0 0-1,1 0 0,-1 0 1,0 1-1,0-1 1,-5 1-1,-13 0 211,0 2-1,0 1 1,0 1 0,0 0-1,-32 13 1,-98 46 455,107-42-552,-1-2 67,1 2-1,1 2 1,1 1 0,1 3-1,-40 33 1,80-58-192,-1 0 0,1 0 0,-1 0-1,1 0 1,0 0 0,0 1 0,0-1 0,0 0 0,0 1 0,0-1 0,1 0 0,-1 1 0,1-1-1,-1 1 1,1-1 0,0 1 0,0-1 0,0 1 0,1-1 0,-1 1 0,1 2 0,1 2 94,-1 0 1,2 0 0,-1 0-1,1 0 1,7 13 0,48 77 623,0-2-43,57 129-1,-26 20 454,4 13-577,-88-247-539,-1 0 0,2 0 0,-1-1 0,1 1 0,0-1 0,10 10 0,-12-16-7,-1 1-1,1-1 1,0 0 0,0 0 0,0-1 0,1 1 0,-1-1 0,0 0 0,1 0 0,0 0 0,-1-1 0,1 0 0,0 0 0,0 0 0,0 0 0,5-1 0,-3 1 20,1-2 0,-1 1 0,0-1-1,0 0 1,1 0 0,-1-1 0,0 0 0,0 0 0,10-5 0,-1-2 1,0-1 1,21-17-1,-27 19-28,13-9-132,11-8-334,-14 7-4213</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1:58.561"/>
    </inkml:context>
    <inkml:brush xml:id="br0">
      <inkml:brushProperty name="width" value="0.1" units="cm"/>
      <inkml:brushProperty name="height" value="0.1" units="cm"/>
      <inkml:brushProperty name="color" value="#008C3A"/>
    </inkml:brush>
  </inkml:definitions>
  <inkml:trace contextRef="#ctx0" brushRef="#br0">59 288 9830,'-2'4'92,"-1"-1"-1,1 1 0,0 0 1,0 0-1,1 0 1,-1 0-1,1 0 0,-1 0 1,1 0-1,0 7 1,-3 47 725,4-44-619,13 237 3533,-10-212-3243,0 3 91,-3-40-423,1-5 6,-1-25 182,-6-181-904,3-101-1678,5 279 1881,7-36 0,-8 57 268,2 0 1,-1 0-1,1 0 0,1 0 1,0 0-1,0 1 0,8-12 0,-12 20 87,1 1 0,-1 0-1,0-1 1,1 1-1,-1-1 1,1 1-1,-1 0 1,1-1-1,-1 1 1,1 0 0,-1 0-1,1-1 1,-1 1-1,1 0 1,-1 0-1,1 0 1,-1-1 0,1 1-1,-1 0 1,1 0-1,-1 0 1,1 0-1,0 0 1,-1 0 0,1 0-1,-1 0 1,1 1-1,-1-1 1,1 0-1,-1 0 1,1 0-1,0 1 1,15 12 237,-6 0 2,-1 2-1,0-1 1,-1 1 0,-1 1-1,-1-1 1,7 23 0,22 106 1456,-20-78-888,25 71 945,-4-16-306,-34-117-1388,-1 0 0,-1 0 0,1 0 1,0 0-1,-1 0 0,0 0 0,0 6 0,0-9-40,-1 0-1,1 0 1,0 0 0,-1 0-1,1 0 1,-1 0 0,0-1-1,1 1 1,-1 0-1,1 0 1,-1-1 0,0 1-1,0 0 1,1-1 0,-1 1-1,0-1 1,0 1-1,0-1 1,0 1 0,0-1-1,0 0 1,0 1-1,0-1 1,0 0 0,1 0-1,-1 0 1,0 0 0,0 0-1,0 0 1,0 0-1,0 0 1,-2 0 0,-26-1 366,-1-3-48</inkml:trace>
  <inkml:trace contextRef="#ctx0" brushRef="#br0" timeOffset="203.99">1 370 9830,'0'0'0,"40"-32"0,4 32 546,4 0 273,6 0-272,-3 0 272,-6 0-273,-10 6 64,-8-5-64</inkml:trace>
  <inkml:trace contextRef="#ctx0" brushRef="#br0" timeOffset="578.67">380 347 9830,'64'-15'46,"-61"16"8,0-1 0,1 1 1,-1 0-1,0-1 1,0 1-1,0 1 1,0-1-1,0 0 0,0 1 1,0 0-1,-1-1 1,1 1-1,0 0 0,-1 0 1,0 1-1,1-1 1,-1 0-1,0 1 1,0 0-1,0-1 0,-1 1 1,3 3-1,1 2 62,4 5 161,-2 0 0,1 1 0,-1 0 0,-1 0 0,-1 1 0,0 0 1,-1 0-1,4 27 0,-8-119 450,-2 47-859,0 10-14,1 0 0,3-37-1,-1 57 156,1-1-1,-1 0 0,0 1 1,1-1-1,-1 1 1,1-1-1,-1 1 0,1 0 1,-1-1-1,1 1 1,-1 0-1,1 0 1,-1 0-1,1 0 0,0 0 1,-1 1-1,1-1 1,-1 0-1,0 1 0,3 0 1,11 9 234</inkml:trace>
  <inkml:trace contextRef="#ctx0" brushRef="#br0" timeOffset="1720.85">720 412 9830,'21'-26'0,"-21"25"0,0 1-1,0 0 1,0-1-1,0 1 1,0 0-1,0 0 1,0-1 0,0 1-1,1 0 1,-1 0-1,0 0 1,0-1-1,0 1 1,1 0-1,-1 0 1,0 0 0,0-1-1,0 1 1,1 0-1,-1 0 1,0 0-1,0 0 1,1 0-1,-1 0 1,0-1 0,0 1-1,1 0 1,-1 0-1,0 0 1,1 0-1,-1 0 1,0 0-1,0 0 1,1 0 0,-1 0-1,0 0 1,0 0-1,1 1 1,-1-1-1,0 0 1,0 0-1,1 0 1,-1 0 0,0 0-1,0 0 1,1 0-1,-1 1 1,0-1-1,0 0 1,0 0-1,1 0 1,-1 1-1,0-1 1,0 0 0,5 14 67,-5-13-8,13 42 674,-5-16 64,15 34 1,-23-60-792,0-1 1,0 1-1,0-1 0,0 1 1,1-1-1,-1 1 1,0-1-1,0 1 1,0-1-1,1 1 0,-1-1 1,0 0-1,1 1 1,-1-1-1,0 1 1,1-1-1,-1 0 0,1 1 1,-1-1-1,0 0 1,1 1-1,-1-1 1,1 0-1,-1 0 0,1 1 1,-1-1-1,1 0 1,-1 0-1,1 0 1,-1 0-1,1 0 0,0 0 1,-1 0-1,1 0 1,-1 0-1,1 0 1,0 0-1,1-1 29,-1 0 0,0-1-1,1 1 1,-1 0 0,0 0 0,0-1 0,0 1-1,0-1 1,0 1 0,0-1 0,1-2 0,20-54 488,-21 54-550,7-23-82,-6 17 71,0 1 0,1 0 0,0 0 0,1 0 0,0 0 0,0 0 0,6-8 0,-9 17 37,-1-1 1,1 1-1,-1-1 1,1 1-1,-1 0 1,1-1-1,-1 1 0,1 0 1,-1 0-1,1-1 1,0 1-1,-1 0 1,1 0-1,-1 0 1,1 0-1,0 0 0,-1 0 1,1 0-1,0 0 1,-1 0-1,1 0 1,-1 0-1,1 0 1,0 0-1,-1 0 0,1 1 1,-1-1-1,1 0 1,0 0-1,-1 1 1,1-1-1,-1 0 0,1 1 1,-1-1-1,1 0 1,-1 1-1,1-1 1,-1 1-1,0-1 1,1 1-1,17 21 271,-18-21-235,13 21 433,-1 0 0,-1 1 0,-1 0 0,14 47 0,-24-70-466,0 0-1,0 1 1,0-1-1,0 0 0,0 1 1,0-1-1,0 0 1,0 0-1,1 1 1,-1-1-1,0 0 1,0 0-1,0 1 0,0-1 1,0 0-1,1 0 1,-1 1-1,0-1 1,0 0-1,0 0 1,1 0-1,-1 1 0,0-1 1,0 0-1,0 0 1,1 0-1,-1 0 1,0 1-1,1-1 1,-1 0-1,0 0 1,0 0-1,1 0 0,-1 0 1,0 0-1,0 0 1,1 0-1,-1 0 1,0 0-1,1 0 1,-1 0-1,0 0 0,0 0 1,1 0-1,-1 0 1,0 0-1,1-1 1,-1 1-1,0 0 1,0 0-1,1 0 0,-1 0 1,0-1-1,0 1 1,0 0-1,1 0 1,-1 0-1,0-1 1,0 1-1,11-14 247,11-31-211,20-37-532,-37 73 417,1 0 1,0 1-1,1 0 1,0 0-1,0 0 1,11-8-1,-18 15 77,0 1-1,0 0 0,1 0 0,-1 0 0,0 0 1,1-1-1,-1 1 0,0 0 0,0 0 1,1 0-1,-1 0 0,0 0 0,1 0 0,-1 0 1,0 0-1,1 0 0,-1 0 0,0 0 1,1 0-1,-1 0 0,0 0 0,0 0 0,1 0 1,-1 0-1,0 0 0,1 0 0,-1 0 1,0 1-1,0-1 0,1 0 0,-1 0 0,0 0 1,1 1-1,-1-1 0,9 15 169,3 29 360,-8-28-413,-2-11-53,-1 0-1,2-1 1,-1 1 0,0-1-1,1 0 1,0 0-1,0 0 1,0 0 0,0 0-1,1-1 1,-1 1-1,1-1 1,0 0-1,8 5 1,-10-7-24,1 1-1,0-1 1,0 0 0,0 0-1,0 0 1,0 0 0,0 0-1,0-1 1,0 0 0,0 1-1,1-1 1,-1 0 0,0 0-1,0-1 1,0 1 0,0-1-1,0 0 1,0 1 0,0-1-1,0 0 1,0-1 0,0 1-1,0-1 1,4-2 0,-1-1-60,0 0 0,-1 0 1,1 0-1,-2-1 1,1 1-1,0-1 1,-1 0-1,0-1 1,0 1-1,-1-1 0,0 0 1,0 1-1,2-12 1,0 1-156,-2 0 1,0 0-1,-1 0 0,0-29 1,-2 46 176,0 0 1,0 0 0,0 0-1,0 0 1,0-1-1,0 1 1,0 0 0,0 0-1,0 0 1,0 0 0,0 0-1,0 0 1,0 0-1,0-1 1,0 1 0,0 0-1,0 0 1,-1 0 0,1 0-1,0 0 1,0 0-1,0 0 1,0-1 0,0 1-1,0 0 1,0 0 0,0 0-1,0 0 1,0 0 0,0 0-1,-1 0 1,1 0-1,0 0 1,0 0 0,0 0-1,0 0 1,0 0 0,0 0-1,0 0 1,0 0-1,-1-1 1,1 1 0,0 0-1,0 0 1,0 0 0,0 0-1,0 0 1,0 1 0,-1-1-1,1 0 1,0 0-1,0 0 1,0 0 0,0 0-1,0 0 1,0 0 0,0 0-1,0 0 1,-1 0-1,1 0 1,0 0 0,0 0-1,0 0 1,0 0 0,0 1-1,0-1 1,-6 5-29,2 4 95,1 0-1,0-1 1,0 1 0,1 0-1,0 0 1,0 0-1,1 1 1,1-1 0,-1 0-1,1 1 1,1-1 0,2 15-1,-2-21-38,0-1-1,0 1 0,0-1 1,0 0-1,1 0 1,-1 1-1,1-1 1,-1 0-1,1 0 0,0 0 1,-1-1-1,1 1 1,0 0-1,0-1 1,1 1-1,-1-1 0,0 0 1,0 1-1,1-1 1,-1 0-1,0-1 1,1 1-1,-1 0 0,1-1 1,3 1-1,5 1 106,1-1-1,-1 0 1,0-1 0,17-2-1,-25 2-85,1-1 1,-1 0-1,0 1 0,0-1 0,0 0 0,0-1 0,0 1 0,-1 0 1,1-1-1,0 0 0,-1 1 0,1-1 0,-1 0 0,1-1 0,3-3 1,-2 1-56,0-1 1,0 0 0,0 0-1,-1 0 1,0-1-1,4-11 1,-1-3-273,-1-1-1,0 1 1,1-35 0,-5 52 208,0 2 56,-1 0 0,0 1 0,1-1-1,-1 0 1,0 1 0,0-1 0,0 0 0,0 0 0,0 1 0,0-1-1,-1 0 1,1 1 0,0-1 0,-2-2 0,2 5 16,-1-1 1,1 0-1,-1 0 1,1 1-1,0-1 1,-1 1-1,1-1 1,0 0-1,-1 1 0,1-1 1,0 1-1,0-1 1,-1 1-1,1-1 1,0 0-1,0 1 1,0-1-1,-1 1 0,1-1 1,0 1-1,0 0 1,0-1-1,0 1 1,0-1-1,0 1 1,0 0-1,-1 11 121,1 1 0,0 0-1,0-1 1,1 1 0,1 0 0,0-1-1,1 1 1,0-1 0,10 23-1,5 3 479,37 61 0,-3-7 196,-41-73-603,-1 1-1,-2 0 0,0 0 1,-1 1-1,-1 0 1,-1 0-1,0 0 0,-2 1 1,1 25-1,-4-46-166,0 1 1,-1 0-1,1-1 0,0 1 0,-1 0 0,1-1 0,-1 1 0,0 0 0,1-1 1,-1 1-1,0-1 0,0 1 0,0-1 0,0 0 0,0 1 0,0-1 0,0 0 0,-1 0 1,1 0-1,-3 2 0,0 0 25,-1-1-1,1 0 1,0 0 0,-1-1 0,1 0 0,-1 1-1,-7 0 1,-5-1 127,1 0 1,-1-1-1,-24-2 0,39 2-165,0-1-1,0 1 0,0 0 1,0-1-1,0 1 0,0-1 0,0 1 1,0-1-1,0 0 0,0 0 0,1 0 1,-1 0-1,0 0 0,1 0 1,-1 0-1,1 0 0,-1-1 0,1 1 1,0-1-1,-1 1 0,1-1 0,0 0 1,0 1-1,0-1 0,0 0 0,0 0 1,1 0-1,-1 0 0,0 1 1,0-4-1,1 2-52,0-1-1,0 0 1,0 1 0,1-1 0,-1 1 0,1-1 0,0 1-1,0-1 1,0 1 0,0 0 0,1-1 0,-1 1 0,1 0-1,0 0 1,0 0 0,4-5 0,31-30-609</inkml:trace>
  <inkml:trace contextRef="#ctx0" brushRef="#br0" timeOffset="2191.03">2097 344 9830,'91'0'1444,"-67"2"-865,-1-2-1,46-4 1,-61 3-516,-1-1 1,1 0-1,-1 0 0,0-1 1,0 0-1,1 0 1,-2-1-1,1 0 0,0 0 1,-1 0-1,0-1 1,0 0-1,6-6 0,-10 8-79,1 0-1,0 0 1,-1 0-1,0-1 1,0 1 0,0-1-1,0 0 1,-1 0-1,1 1 1,-1-1-1,0 0 1,0 0-1,0 0 1,0-5-1,-1 6 8,0 1-1,0-1 0,0 1 1,-1-1-1,1 1 0,-1 0 1,1-1-1,-1 1 1,0 0-1,1-1 0,-1 1 1,0 0-1,-1 0 1,1 0-1,0 0 0,-1 0 1,1 0-1,-1 0 1,0 0-1,1 0 0,-1 1 1,0-1-1,-4-2 1,-71-31-309,80 45 369,64 81 1270,-35-51-280,36 63 1,-65-98-961,0 1 1,-1 0-1,0 0 1,0 0 0,0 0-1,0 0 1,-1 0 0,0 0-1,-1 1 1,1-1-1,-1 0 1,-1 9 0,1-14-69,-1 0 1,0 0-1,1 0 1,-1 0-1,1 0 0,-1-1 1,0 1-1,0 0 1,0-1-1,1 1 1,-1 0-1,0-1 1,0 1-1,0-1 1,0 1-1,0-1 0,0 0 1,0 1-1,0-1 1,0 0-1,0 0 1,0 1-1,0-1 1,0 0-1,0 0 0,0 0 1,0 0-1,-1-1 1,1 1-1,-1 0 1,-1 0 45,-13 0 159</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2:01.527"/>
    </inkml:context>
    <inkml:brush xml:id="br0">
      <inkml:brushProperty name="width" value="0.1" units="cm"/>
      <inkml:brushProperty name="height" value="0.1" units="cm"/>
      <inkml:brushProperty name="color" value="#008C3A"/>
    </inkml:brush>
  </inkml:definitions>
  <inkml:trace contextRef="#ctx0" brushRef="#br0">89 382 9830,'-15'-8'12,"9"5"18,0 0 0,0 0 1,0 1-1,0 0 0,-10-3 1,15 5-21,1 0 1,-1 0 0,0 0 0,0 0-1,0 0 1,0 0 0,0 0 0,0 1-1,0-1 1,0 0 0,0 0 0,0 1-1,0-1 1,0 1 0,1-1 0,-1 1-1,0-1 1,0 1 0,0-1 0,1 1-1,-1 0 1,0-1 0,1 1 0,-1 0 0,0 0-1,1-1 1,-1 1 0,1 0 0,0 0-1,-1 0 1,1 0 0,-1 0 0,1 0-1,0-1 1,0 1 0,0 0 0,0 0-1,-1 0 1,1 0 0,0 0 0,1 2-1,-3 33 627,2 1 0,1 0-1,2-1 1,2 1-1,1-1 1,14 44-1,28 101 2198,-46-240-2115,-10-144-2183,1-66-606,8 261 1989,0-1-1,1 1 1,-1 0 0,2-1-1,-1 1 1,1 0-1,0 0 1,1 0-1,0 1 1,6-10 0,-9 15 76,1 0-1,-1 0 1,1 0 0,-1 1 0,1-1 0,0 0 0,-1 0 0,1 1 0,0-1 0,0 1 0,0 0 0,1 0 0,-1-1 0,0 1 0,0 1 0,1-1-1,-1 0 1,0 0 0,1 1 0,-1 0 0,1-1 0,-1 1 0,1 0 0,-1 0 0,1 0 0,-1 1 0,0-1 0,1 0 0,-1 1 0,1 0 0,-1-1 0,0 1-1,0 0 1,1 0 0,-1 1 0,0-1 0,0 0 0,0 1 0,0-1 0,3 4 0,2 2 142,0 0 1,0 0 0,0 1-1,-1 0 1,0 1-1,-1-1 1,7 15-1,28 71 984,-33-76-884,27 85 1714,25 125 0,-58-227-1941,1 6 73,-1 0 1,1 0-1,-1 0 0,0 1 1,-1-1-1,0 0 0,-1 9 1,1-15-77,-1 0 0,1-1 0,-1 1 0,0-1 0,1 1 0,-1-1 0,0 1 0,1-1 0,-1 1 0,0-1 0,0 1 0,0-1 0,1 0 0,-1 0 0,0 1 0,0-1 0,0 0 0,0 0 1,1 0-1,-1 0 0,0 0 0,0 0 0,0 0 0,0 0 0,1 0 0,-1 0 0,-2-1 0,0 1 43,-22 0 162</inkml:trace>
  <inkml:trace contextRef="#ctx0" brushRef="#br0" timeOffset="186.11">104 581 9830,'0'0'0,"54"-89"0,-7 84 819,8 4 0,1 1 1,-8 0-274,-4 0 273,-10 13-433,-9 1 160,-5 1-160</inkml:trace>
  <inkml:trace contextRef="#ctx0" brushRef="#br0" timeOffset="561.08">593 576 9830,'-11'-45'0,"62"96"1221,-43-43-1064,6 7 252,0 1-1,-1 0 0,-1 1 1,-1 1-1,18 34 0,-27-101 386,-2-92-1336,0 140 539,0-1-1,0 1 0,1 0 0,-1 0 0,1 0 1,-1-1-1,1 1 0,-1 0 0,1 0 0,0 0 1,-1 0-1,1 0 0,0 0 0,0 0 0,0 0 1,0 0-1,0 1 0,0-1 0,0 0 0,0 0 1,0 1-1,0-1 0,0 1 0,1-1 0,-1 1 0,0 0 1,0-1-1,1 1 0,-1 0 0,0 0 0,0 0 1,3 0-1,49 0 346,-44 1-170,19 2 71</inkml:trace>
  <inkml:trace contextRef="#ctx0" brushRef="#br0" timeOffset="981.8">1063 529 9830,'-49'-56'0,"47"53"29,-1 1 0,1 0 0,-1 1-1,0-1 1,0 0 0,0 1 0,1-1 0,-2 1-1,1 0 1,0 0 0,0 0 0,0 1 0,0-1-1,-1 1 1,1-1 0,0 1 0,0 0 0,-1 1-1,1-1 1,-6 2 0,-3-1 140,8-1-110,0 1 0,1 0 0,0 0 0,-1 0 1,1 0-1,-1 0 0,1 1 0,0 0 0,0-1 0,0 1 0,0 0 1,0 1-1,1-1 0,-1 0 0,0 1 0,1 0 0,0-1 0,0 1 1,0 0-1,0 0 0,0 0 0,0 1 0,1-1 0,0 0 1,-1 0-1,1 1 0,-1 5 0,1-5 21,0 0 0,0 0 0,0 1 0,1-1 0,-1 0 0,1 1 0,0-1 0,0 0 0,1 1 0,-1-1 0,1 0 0,0 1 0,0-1 0,1 0 0,-1 0-1,1 0 1,0 0 0,0 0 0,0 0 0,0-1 0,6 8 0,15 7 493,0-1-1,26 15 1,-31-22-165,0 1 0,-2 1 1,1 1-1,-1 0 0,25 28 1,-40-39-385,0-1 1,0 0-1,0 0 1,0 0-1,0 1 1,0-1-1,0 0 1,0 1-1,-1-1 1,1 1-1,-1-1 1,1 0-1,-1 1 1,1 0-1,-1-1 1,0 1 0,0-1-1,0 1 1,0-1-1,0 1 1,0-1-1,-1 4 1,0-4 7,0 1 1,0-1-1,0 0 1,0 1-1,0-1 1,0 0 0,-1 0-1,1 0 1,-1 0-1,1 0 1,0 0-1,-1 0 1,1-1 0,-1 1-1,0 0 1,1-1-1,-3 1 1,-9 2 199,0-1 0,-1-1 0,1 0 1,-14-1-1,22 0-113,-1 0-35,1 0 0,0 0 0,0 0 0,0-1-1,0 0 1,-7-2 0,11 3-57,-1-1-1,1 0 1,0 1-1,0-1 1,0 0 0,-1 0-1,1 0 1,0 0-1,0 0 1,0 0 0,1 0-1,-1 0 1,0 0-1,0 0 1,0-1 0,1 1-1,-1 0 1,1 0-1,-1-1 1,1 1 0,0-1-1,-1 1 1,1 0-1,0-1 1,0 1 0,0-1-1,0-2 1,3-10-151,14 0-79</inkml:trace>
  <inkml:trace contextRef="#ctx0" brushRef="#br0" timeOffset="2491.79">1303 607 9830,'-63'4'956,"62"-4"-928,0 1 0,-1-1 0,1 1 0,-1 0 0,1 0 0,0 0 0,-1 0 0,1 0 0,0 0 0,0 0 0,0 0 0,0 0 0,0 0 0,0 1 0,0-1 0,0 0 0,1 1 0,-1-1 0,0 1 0,1-1 0,-1 1 0,1-1 0,-1 1 0,1-1 0,0 1 0,0-1 0,0 1 0,0 1 0,-1 0 21,1 0 1,0 0-1,0-1 0,0 1 0,1 0 1,-1 0-1,1 0 0,-1-1 0,1 1 1,0 0-1,0 0 0,0-1 0,2 4 1,1-4 18,-1 1 1,1 0 0,-1-1 0,1 0 0,0 0 0,0 0 0,0 0-1,0-1 1,0 0 0,0 1 0,0-2 0,1 1 0,-1 0 0,0-1-1,8 0 1,-8 1-9,-1-1 0,1 0-1,0-1 1,0 1-1,0-1 1,0 1 0,-1-1-1,1 0 1,0-1 0,-1 1-1,1 0 1,-1-1-1,0 0 1,1 0 0,-1 0-1,0 0 1,6-6 0,-5 1-59,0-1 0,0 0 0,0 0 0,-1 0 0,0 0 0,0-1 0,-1 1 0,0-1 0,-1 1 0,0-1 0,0 0 0,-1 0 0,0 1 0,-1-1 0,-2-14 0,2 21 7,0 0 0,0 0 1,0 0-1,0 0 0,0 0 0,0 0 0,-1 0 0,1 0 0,-1 1 0,1-1 0,-1 0 0,0 1 0,1 0 1,-1-1-1,0 1 0,0 0 0,0 0 0,0 0 0,0 0 0,0 0 0,-1 0 0,1 1 0,0-1 0,0 1 1,0 0-1,-1-1 0,1 1 0,0 0 0,-1 0 0,1 1 0,0-1 0,0 0 0,-1 1 0,1-1 0,0 1 1,0 0-1,0 0 0,0 0 0,0 0 0,0 0 0,0 0 0,0 0 0,0 1 0,0-1 0,1 1 0,-1-1 1,-1 3-1,-2 3 98,1 1 0,1-1 1,-1 1-1,2 0 0,-1 0 1,1 0-1,0 0 0,0 1 1,1-1-1,0 0 0,1 1 1,0-1-1,0 0 0,3 16 1,-2-17-17,0 1 1,1 0 0,0-1 0,0 1 0,1-1 0,0 0-1,1 0 1,-1 0 0,1-1 0,0 1 0,1-1-1,0 0 1,0 0 0,0 0 0,12 9 0,-10-10 15,0-1 0,1 0 0,0 0 0,-1-1 0,1 0 0,1 0 0,-1-1 0,0 0 0,0 0 0,1-1 0,12 0 0,-16-1-52,0 0 0,0 0 0,0 0 0,1-1 0,-1 0-1,0 0 1,0 0 0,0-1 0,0 0 0,0 0 0,0 0 0,-1 0 0,1-1 0,-1 0 0,0 0-1,1 0 1,-1 0 0,0-1 0,4-5 0,1-5-229,-1-1 0,0-1 0,-1 0 1,0 0-1,-2 0 0,0-1 0,0 1 0,1-19 0,15-47-640,-21 82 812,0-1-1,0 1 0,0 0 0,0 0 0,0 0 0,0-1 0,0 1 1,0 0-1,0 0 0,0-1 0,0 1 0,0 0 0,0 0 0,0 0 0,0-1 1,1 1-1,-1 0 0,0 0 0,0 0 0,0 0 0,0-1 0,1 1 1,-1 0-1,0 0 0,0 0 0,0 0 0,0 0 0,1 0 0,-1-1 1,0 1-1,0 0 0,0 0 0,1 0 0,-1 0 0,0 0 0,0 0 1,1 0-1,-1 0 0,0 0 0,0 0 0,0 0 0,1 0 0,-1 0 1,8 11 31,1 16 226,0 6-5,-6-19-102,0 1 0,2-1 1,0 0-1,0 0 0,1 0 1,14 22-1,-19-35-132,0 1-1,0-1 1,0 0 0,0 1-1,0-1 1,0 0-1,0 0 1,0 0 0,1 0-1,-1 0 1,1-1 0,-1 1-1,0 0 1,1 0 0,-1-1-1,1 1 1,-1-1-1,1 1 1,0-1 0,-1 0-1,1 0 1,-1 0 0,1 0-1,0 0 1,-1 0 0,1 0-1,-1 0 1,1-1-1,-1 1 1,1 0 0,0-1-1,-1 1 1,0-1 0,1 0-1,-1 0 1,1 1 0,-1-1-1,0 0 1,1 0-1,1-3 1,3-1-32,-1 0-1,0-1 0,0 0 1,0 0-1,-1 0 1,7-14-1,5-16-599,17-57 0,-21 56 275,-12 36 330,0 0-1,0 0 0,1 1 1,-1-1-1,0 0 1,0 1-1,1-1 0,-1 0 1,0 1-1,0-1 1,1 0-1,-1 1 0,1-1 1,-1 1-1,1-1 1,-1 1-1,1-1 1,-1 1-1,1-1 0,-1 1 1,1-1-1,0 1 1,0-1-1,0 1 14,0 1 0,-1-1 0,1 0 0,-1 1 0,1-1 0,0 1 0,-1-1 0,1 1 0,-1-1 0,0 1 0,1-1 0,-1 1 0,1-1 0,-1 1 0,0 0 0,1-1-1,-1 1 1,0 0 0,1 0 0,12 48 426,-10-37-320,-2-6-58,1-1 0,0 1 1,1 0-1,-1-1 0,1 0 0,0 1 0,0-1 0,1-1 1,0 1-1,-1 0 0,1-1 0,1 0 0,-1 0 0,1 0 0,9 6 1,-6-6 34,1 0 0,-1 0 0,1-1 0,0-1 0,-1 1 0,1-1 0,0-1 0,1 0 1,14 0-1,-16 0-14,0-1 1,-1-1-1,1 1 1,0-1 0,-1 0-1,1-1 1,-1 0-1,14-5 1,-18 5-74,0 1 0,-1-1 0,1 0-1,-1 0 1,1 0 0,-1 0 0,0-1 0,1 1 0,-2 0 0,1-1 0,0 0 0,0 1 0,-1-1-1,1 0 1,-1 0 0,0 0 0,0 0 0,0 0 0,0 0 0,-1 0 0,1 0 0,-1-1 0,1 1-1,-2-4 1,2 2-53,-1-1 0,0 1 0,-1-1-1,1 0 1,-1 1 0,0-1 0,-1 1 0,1-1-1,-1 1 1,0 0 0,-1 0 0,1 0 0,-1 0-1,0 0 1,0 0 0,0 1 0,-1 0-1,0-1 1,0 1 0,0 1 0,0-1 0,-1 0-1,1 1 1,-1 0 0,0 0 0,0 0-1,0 1 1,0 0 0,0 0 0,-8-2 0,8 2 86,1 1 1,-1 0-1,1 0 0,-1 0 1,0 0-1,1 1 1,-1 0-1,0 0 1,0 0-1,1 0 1,-1 1-1,0 0 1,1 0-1,-7 2 1,8-1 0,-1 0-1,1 0 1,0 0 0,0 0 0,0 1-1,0-1 1,0 1 0,0 0 0,1 0-1,-1 0 1,1 0 0,0 0-1,0 0 1,0 1 0,0-1 0,1 1-1,-3 5 1,1 0 32,1 0 1,0 0-1,0 0 0,1 0 0,0 0 0,0 0 1,1 1-1,1-1 0,-1 0 0,1 0 1,1 0-1,0 0 0,4 13 0,-4-17-26,0-1-1,0 1 0,0-1 0,0 0 0,1 1 1,0-1-1,0 0 0,0-1 0,0 1 0,1 0 1,-1-1-1,1 0 0,0 0 0,0 0 1,0 0-1,1-1 0,-1 1 0,0-1 0,1 0 1,0-1-1,-1 1 0,1-1 0,0 0 0,0 0 1,0 0-1,7 0 0,-8-1-1,1 0 0,-1 0-1,1 0 1,-1 0 0,1-1 0,-1 0 0,1 0 0,-1 0-1,0 0 1,1-1 0,5-2 0,-7 2-29,0-1 0,0 1 0,-1-1 0,1 0 0,-1 1 0,1-1 0,-1 0 0,0-1 0,0 1 0,-1 0 0,1 0 0,0-1 0,-1 1 0,1-6 1,1-1-148,-1-1 1,0 1 0,0-1-1,-1 0 1,-1-14 0,-1 41 11,0-14 135,0-1 0,1 1 1,-1-1-1,1 1 0,0 0 1,0-1-1,0 1 0,-1 0 0,1-1 1,1 1-1,-1-1 0,0 1 1,0 0-1,1-1 0,-1 1 0,0-1 1,1 1-1,0 0 0,-1-1 1,1 1-1,0-1 0,0 0 1,0 1-1,0-1 0,0 0 0,0 0 1,0 1-1,0-1 0,1 0 1,-1 0-1,0 0 0,1 0 1,-1-1-1,1 1 0,-1 0 0,3 0 1,3 1 31,1 0 0,-1 0 1,1-1-1,0 0 0,0-1 0,-1 0 1,1 0-1,0 0 0,0-1 0,0 0 1,-1-1-1,14-4 0,-6 1 24,0-1-1,0 0 0,-1-2 0,0 1 1,14-11-1,-13 7-281,-1 0-1,0-1 1,-1-1 0,-1 0-1,0 0 1,0-2 0,-2 1-1,0-1 1,0-1 0,-2 0-1,12-26 1,-12 18-123,-1 0-1,-1 0 1,-1 0 0,-1-1-1,-1 1 1,-1-1 0,-2-44-1,-1 58 190,-1 0 0,0 0-1,0 0 1,-1 0-1,0 0 1,-1 0 0,-10-19-1,12 26 105,0 0 0,0 0 0,0 1 0,-1-1 0,0 1 0,1-1 0,-1 1 0,-1 0 0,1 0 0,0 0 0,-1 0 0,1 1 0,-1 0 0,0-1 0,0 1 0,0 1 0,0-1 0,0 0 0,0 1 0,0 0 0,-1 0 0,-7-1 0,11 2 63,0 0-1,0 0 1,0 1 0,-1-1 0,1 0-1,0 0 1,0 1 0,0-1 0,0 1 0,0-1-1,0 1 1,0-1 0,1 1 0,-1-1 0,0 1-1,0 0 1,0 0 0,0-1 0,1 1-1,-1 0 1,0 0 0,1 0 0,-1 0 0,1 0-1,-1 0 1,1 0 0,-1 0 0,1 0 0,-1 1-1,-4 37 400,5-34-351,0 24 334,1 0 0,1 0 0,2-1 0,1 1 0,15 47-1,59 137 1834,-57-159-1592,51 99 1219,-28-62-842,-42-79-720,-10-12-104,-13-13 33,18 12-194,-24-19 247</inkml:trace>
  <inkml:trace contextRef="#ctx0" brushRef="#br0" timeOffset="4034.95">96 1297 9830,'3'-12'90,"6"15"124,5 17 257,-13-19-427,3 3 67,1 1 0,0-1 1,0 0-1,0 0 0,1 0 0,-1 0 0,1-1 0,0 0 0,0 0 0,0-1 0,0 0 0,0 0 0,1 0 0,-1-1 1,1 0-1,-1 0 0,8 0 0,3-1 194,0 0 0,0 0-1,0-2 1,0 0 0,25-7 0,-33 6-207,1 0 1,0 0-1,-1-1 0,1-1 0,-1 0 1,-1 0-1,1 0 0,-1-1 0,12-11 0,-9 6-209,-1-1-1,0 0 1,0 0-1,-2-1 1,12-22-1,-18 32 114,-1 1-1,0 0 1,1-1-1,-1 1 0,1 0 1,0 0-1,0 0 1,0 0-1,0 0 1,0 1-1,0-1 0,0 0 1,0 1-1,1 0 1,-1-1-1,1 1 1,3-1-1,-4 2 24,-1 0 0,1-1 0,0 1-1,0 0 1,0 1 0,0-1 0,0 0 0,0 0 0,0 1-1,0-1 1,0 1 0,-1 0 0,1 0 0,0-1-1,0 1 1,-1 0 0,1 0 0,0 0 0,-1 1 0,1-1-1,-1 0 1,0 1 0,1-1 0,0 3 0,3 2 58,-1-1 1,1 1-1,0-1 1,0 0 0,1 0-1,0-1 1,0 1-1,0-1 1,0-1-1,0 1 1,1-1 0,0 0-1,-1-1 1,1 1-1,0-1 1,1-1-1,-1 1 1,0-1 0,0 0-1,13-1 1,-13 0-25,0 0 1,1-1 0,-1 0-1,0 0 1,0-1-1,0 0 1,0 0-1,0 0 1,0-1 0,-1 0-1,1-1 1,-1 1-1,0-1 1,0 0 0,0-1-1,0 1 1,-1-1-1,0 0 1,0-1 0,4-6-1,-3 5-141,0 0 0,1 0-1,0 0 1,0 1 0,15-11-1,-20 16 99,0 0-1,1 0 0,-1 0 1,0 1-1,0-1 1,1 0-1,-1 1 0,0 0 1,1-1-1,-1 1 0,0 0 1,1 0-1,-1 0 0,0 1 1,1-1-1,-1 1 1,0-1-1,1 1 0,-1 0 1,0 0-1,0-1 0,0 2 1,0-1-1,0 0 1,0 0-1,0 1 0,0-1 1,3 4-1,3 1 73,0 1 1,1-2-1,0 1 0,0-1 0,0 0 1,0-1-1,1 0 0,0-1 0,0 0 1,14 3-1,-8-4 74,1 0 1,0-1 0,0-1-1,0 0 1,28-5 0,-29 1-180,0-1 0,0-1 0,-1 0-1,0-1 1,0-1 0,0 0 0,21-17 0,-13 10-454,37-18-1,-57 32 485,-1 0 0,0 0 0,1 0 0,-1 0 0,1 0-1,-1 1 1,1-1 0,-1 1 0,1 0 0,-1 0 0,1 0 0,-1 0 0,1 0 0,-1 0 0,1 1 0,-1-1 0,1 1 0,-1 0 0,1 0 0,3 2 0,0 1 46,0 0 1,-1 0-1,0 1 1,0 0-1,9 11 1,-10-11-5,0 1 0,1-1 0,0 0 1,0-1-1,0 1 0,0-1 0,1 0 0,11 6 0,2-4 93,1-1-1,0-1 1,-1 0-1,1-2 1,1 0-1,-1-1 1,0-1-1,35-5 1,-47 4-96,0-1 1,1 0-1,-1 0 0,0-1 1,-1 0-1,1-1 1,0 1-1,7-6 1,53-44-728,-55 42 419,1-1 0,0 2 1,0 0-1,31-16 0,-41 25 262,0-1-1,0 1 1,0-1 0,0 1 0,0 1 0,0-1 0,1 1-1,-1-1 1,0 1 0,0 0 0,0 0 0,1 1-1,-1 0 1,0-1 0,7 4 0,-1 0 91,-1 1 0,1 0 0,-1 0 0,16 14 0,-8-8 18,-1 0 0,1-1 0,1-1 1,0-1-1,0 0 0,1-1 0,0-2 1,0 0-1,0 0 0,1-2 0,-1 0 1,1-2-1,0 0 0,0-1 0,-1-1 1,26-4-1,-32 1-61,1 0 0,0 0 0,21-12 0,-26 11-27,1 1 1,0 0-1,0 0 0,1 1 1,-1 0-1,1 1 0,20-3 1,-31 3-20,-3-11 36</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2:08.878"/>
    </inkml:context>
    <inkml:brush xml:id="br0">
      <inkml:brushProperty name="width" value="0.05" units="cm"/>
      <inkml:brushProperty name="height" value="0.05" units="cm"/>
      <inkml:brushProperty name="color" value="#008C3A"/>
    </inkml:brush>
  </inkml:definitions>
  <inkml:trace contextRef="#ctx0" brushRef="#br0">0 31 9830,'0'0'0,"103"1"1638,-80 1-982,-9-2-656,-9 0 327,-37-10 329,-17-14 525</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2:12.320"/>
    </inkml:context>
    <inkml:brush xml:id="br0">
      <inkml:brushProperty name="width" value="0.05" units="cm"/>
      <inkml:brushProperty name="height" value="0.05" units="cm"/>
      <inkml:brushProperty name="color" value="#008C3A"/>
    </inkml:brush>
  </inkml:definitions>
  <inkml:trace contextRef="#ctx0" brushRef="#br0">133 841 9830,'-5'-9'4,"-10"-15"86,9 24 23,2 15 62,3 27 911,1 1-1,2 0 0,11 67 0,40 124 3089,-32-150-2674,71 229 4306,-89-308-5488,-2-11-182,0-12 120,-1-11 345</inkml:trace>
  <inkml:trace contextRef="#ctx0" brushRef="#br0" timeOffset="605.61">1 792 9830,'14'-22'0,"-11"16"0,1 1 0,-1-1 0,1 1 0,0 0 0,0 0 0,0 1 0,1-1 0,-1 1 0,1 0 0,0 0 0,1 0 0,-1 1 0,0 0 0,12-5 0,338-107 0,11 26 0,517-102 0,8 35 0,-285 111 3208,-436 38-2211,-89 3 467,-1-3-1,1-5 0,106-28 1,-179 38-1518,-4 1 63,0 0-1,0 0 1,-1 0 0,1 0-1,0-1 1,-1 1 0,0-1-1,1 0 1,-1 0-1,0 0 1,0 0 0,0-1-1,3-2 1,-10 4 18,0 0 1,0 0-1,0 0 1,0 1-1,0 0 0,-7 0 1,-3 0 165,-1 0 1,1 2-1,-23 3 0,-14 12 196</inkml:trace>
  <inkml:trace contextRef="#ctx0" brushRef="#br0" timeOffset="977.88">2 1812 9830,'0'0'0,"0"-106"0,0 83 0,0 2 0,4 1 0,4 2 0,1 1 0</inkml:trace>
  <inkml:trace contextRef="#ctx0" brushRef="#br0" timeOffset="1056.83">204 1518 9830,'0'0'0</inkml:trace>
  <inkml:trace contextRef="#ctx0" brushRef="#br0" timeOffset="2114.14">318 1610 9830,'1'2'66,"0"1"0,0-1 0,-1 0-1,1 0 1,-1 1 0,0-1 0,1 0 0,-1 1-1,0-1 1,0 0 0,-1 1 0,1 2 0,0 1 116,0 36 747,2 0 1,2 0-1,1 0 1,16 56-1,53 120 3143,-20-70-1295,-48-125-2264,-1 0 0,0 1 0,-2-1 0,-1 1-1,0 33 1,-2-57-507,0 0 0,0 1 0,0-1 0,0 0 0,0 0 0,0 1 0,1-1 0,-1 0 0,0 0 0,0 1 0,0-1 0,1 0 0,-1 0 0,0 0-1,0 0 1,0 1 0,1-1 0,-1 0 0,0 0 0,0 0 0,1 0 0,-1 0 0,0 0 0,0 0 0,1 0 0,-1 0 0,0 0 0,1 0 0,-1 0 0,0 0 0,0 0 0,1 0 0,-1 0 0,0 0 0,0 0-1,1 0 1,-1 0 0,2 0 96,349-23 3501,0-28-7982,-269 38 2843,1135-174-12091,-1041 160 13685,577-74 1528,-660 93 91,-10 2 572,-1-3 1,129-31-1,-208 39-2221,-1 0-1,1 0 0,0 0 1,0-1-1,0 1 0,-1-1 1,1 1-1,-1-1 0,1 0 1,-1 0-1,1 0 0,-1 0 1,0-1-1,0 1 1,0 0-1,-1-1 0,1 0 1,0 1-1,-1-1 0,0 0 1,0 0-1,2-3 0,-1-6-218,0 1-1,-1 0 1,0-1-1,-1-20 1,0 5-12,-7-507-4924,-6 379 2986,-46-217 1,16 197 2075,-119-312 0,180 514 476,-13-21-257,0 0 0,0 1 0,0 0 0,-1-1 0,0 2 0,-1-1 0,1 0 0,3 15 0,-6 3 228,-2-2-54</inkml:trace>
  <inkml:trace contextRef="#ctx0" brushRef="#br0" timeOffset="2878.72">4086 1080 9830,'1'0'25,"52"0"1781,101-13 1,87-23 767,109-21-4609,-347 56 2013,13-1-90,-1-2 0,0 1 0,-1-2 0,1 0 0,21-11 0,-35 16 101,0-1 0,1 0 0,-1 1 0,0-1 0,1 0-1,-1 0 1,0 0 0,0 0 0,0 0 0,0 0 0,0 0 0,0 0 0,0-1 0,0 1 0,-1 0-1,1-1 1,0 1 0,-1 0 0,1-1 0,-1 1 0,0-1 0,1 1 0,-1-1 0,0 1 0,0-1 0,0 1-1,0-1 1,0 1 0,0-1 0,0 1 0,0-1 0,-1 1 0,1-1 0,-1 1 0,1 0 0,-1-1 0,1 1-1,-1 0 1,0-1 0,0 1 0,0 0 0,1 0 0,-1-1 0,0 1 0,-1 0 0,0-1 0,-7-7-78,0 2 0,0-1 1,-1 1-1,-15-9 0,21 14 57,-22-15-114,-1 3 0,0 0 0,-1 1 0,0 2-1,-30-8 1,65 39 515,3-8-13,0 0-1,1-1 1,0 0-1,23 17 1,58 35 1438,-55-39-1059,-10-7-276,-16-11-183,1 1-1,-1 1 1,0 0 0,-1 0-1,0 1 1,0 0 0,9 13-1,-18-21-258,-1 0 1,1-1-1,-1 1 0,1 0 1,-1 0-1,1-1 0,-1 1 0,1 0 1,-1 0-1,0 0 0,0 0 0,1 0 1,-1 0-1,0 0 0,0 0 1,0 0-1,0-1 0,0 1 0,0 0 1,0 0-1,-1 0 0,1 0 1,0 0-1,0 0 0,-1 0 0,1 0 1,0-1-1,-1 1 0,1 0 1,-1 0-1,1 0 0,-1-1 0,0 1 1,1 0-1,-1-1 0,0 1 0,1 0 1,-1-1-1,0 1 0,0-1 1,1 1-1,-1-1 0,0 0 0,0 1 1,0-1-1,0 0 0,0 1 1,0-1-1,0 0 0,1 0 0,-1 0 1,-2 0-1,-7 2 213,0-1 1,0 0-1,-17 0 0,22-1-138,-26 0 316,4 0 153</inkml:trace>
  <inkml:trace contextRef="#ctx0" brushRef="#br0" timeOffset="3316.24">5542 574 9830,'-12'-39'0,"11"38"5,1 1 0,0 0 0,0-1 0,0 1 0,-1 0 0,1-1 1,0 1-1,-1 0 0,1-1 0,0 1 0,0 0 0,-1-1 0,1 1 0,0 0 0,-1 0 0,1 0 0,-1-1 0,1 1 0,0 0 0,-1 0 0,1 0 0,-1 0 1,1 0-1,0 0 0,-1 0 0,1 0 0,-1 0 0,1 0 0,0 0 0,-1 0 0,1 0 0,-1 0 0,1 0 0,0 0 0,-1 0 0,1 1 0,-1-1 0,1 0 0,0 0 1,-1 0-1,1 1 0,0-1 0,-1 0 0,1 0 0,0 1 0,-1-1 0,1 0 0,0 1 0,0-1 0,-1 0 0,1 1 0,-14 18 462,14-18-428,-4 7 149,0 0 0,1 0 0,0 1 0,0-1 0,1 1 0,0-1 1,1 1-1,-1 14 0,3 72 1498,0-81-1403,0-2-46,0 0-1,0-1 1,2 1 0,-1-1-1,1 1 1,1-1 0,0 0-1,1 0 1,0-1 0,10 17-1,-14-26-211,-1 0 0,1 1-1,0-1 1,-1 0-1,1-1 1,0 1-1,0 0 1,0 0 0,-1 0-1,1 0 1,0-1-1,0 1 1,0 0-1,0-1 1,0 1 0,1-1-1,-1 1 1,0-1-1,0 1 1,0-1-1,0 0 1,1 0 0,-1 0-1,0 1 1,0-1-1,0 0 1,1-1 0,-1 1-1,0 0 1,0 0-1,0 0 1,0-1-1,1 1 1,-1 0 0,0-1-1,0 1 1,0-1-1,0 0 1,0 1-1,0-1 1,0 0 0,0 1-1,0-1 1,0 0-1,-1 0 1,1 0-1,0 0 1,0 0 0,-1 0-1,1 0 1,-1 0-1,1 0 1,-1 0-1,1 0 1,-1-1 0,1 0-1,4-19-93,-1 0 0,-1 0 0,0-1 0,-2 1 0,-2-42 0,0 57 61,2 4-5,-1-1-1,0 0 0,0 1 0,0-1 0,0 0 0,-1 1 0,1-1 1,-1 0-1,0 1 0,0-1 0,0 1 0,0-1 0,0 1 1,0 0-1,-1-1 0,1 1 0,-1 0 0,1 0 0,-1 0 0,0 0 1,0 0-1,0 0 0,0 0 0,0 1 0,0-1 0,-1 1 0,1 0 1,-1-1-1,1 1 0,-1 0 0,1 0 0,-1 1 0,1-1 1,-1 0-1,0 1 0,1 0 0,-1 0 0,0 0 0,-2 0 0,-4 0 187</inkml:trace>
  <inkml:trace contextRef="#ctx0" brushRef="#br0" timeOffset="3411.56">5542 574 9830</inkml:trace>
  <inkml:trace contextRef="#ctx0" brushRef="#br0" timeOffset="3829.8">5542 574 9830,'7'-43'0,"-4"27"0,0-1 0,-2 0 0,1-17 0,-3 34 4,1-1 0,0 1 0,0 0 0,0 0 0,0 0 0,0-1 0,0 1 0,0 0 0,0 0-1,0 0 1,-1-1 0,1 1 0,0 0 0,0 0 0,0 0 0,0 0 0,-1 0 0,1-1 0,0 1 0,0 0 0,0 0 0,-1 0 0,1 0 0,0 0 0,0 0-1,0 0 1,-1 0 0,1 0 0,0 0 0,0 0 0,0 0 0,-1 0 0,1 0 0,0 0 0,0 0 0,-1 0 0,1 0 0,0 0 0,0 0 0,0 0-1,-1 0 1,1 0 0,0 0 0,0 0 0,0 1 0,0-1 0,-1 0 0,1 0 0,0 0 0,0 0 0,0 0 0,0 1 0,-1-1 0,1 0 0,0 0 0,0 0-1,0 1 1,0-1 0,0 0 0,0 1 0,-11 9 434,2 3-110,1 0-1,0 1 0,1 0 1,1 1-1,0-1 1,1 1-1,1 0 1,0 1-1,-2 25 1,0 16 1257,3 74 0,3-107-1168,0 11 602,2-1-1,10 66 1,-9-89-783,0 1-1,0-1 0,1 0 0,0 0 0,1 0 1,0-1-1,0 1 0,1-1 0,1 0 0,0-1 0,0 0 1,13 12-1,-18-18-176,1-1 1,-1 1 0,1-1-1,0 0 1,0 0-1,1 0 1,-1 0-1,0 0 1,0-1-1,1 1 1,-1-1 0,1 0-1,-1 0 1,1-1-1,0 1 1,-1 0-1,1-1 1,0 0 0,0 0-1,-1 0 1,1-1-1,0 1 1,-1-1-1,1 0 1,-1 0 0,1 0-1,-1 0 1,1-1-1,-1 1 1,0-1-1,1 0 1,-1 0 0,0 0-1,0 0 1,-1-1-1,1 1 1,0-1-1,-1 0 1,3-3-1,3-4-186,-1 0 0,0 0 0,-1 0 0,0-1 0,0 0 0,-1 0 0,-1-1 0,0 0 0,0 1 0,2-22 0,-2-18-1285,-4-95 0,-1 135 1193,-2 15 84,0 18 26,2 36 841,8 84 0,-4-122-546,0 0-1,2 1 0,0-1 0,1-1 0,1 1 1,1-1-1,17 30 0,-24-46-160,0-1-1,1 0 1,-1 0 0,1 1 0,0-1-1,0 0 1,0-1 0,0 1-1,0 0 1,0 0 0,0-1-1,1 0 1,-1 1 0,0-1-1,1 0 1,-1 0 0,1 0-1,0 0 1,-1-1 0,1 1-1,0-1 1,-1 1 0,1-1-1,0 0 1,-1 0 0,6-1 0,13-2 115</inkml:trace>
  <inkml:trace contextRef="#ctx0" brushRef="#br0" timeOffset="4202.76">6043 940 9830,'-31'-51'55,"31"50"-42,0 0 1,-1 1-1,1-1 1,-1 1 0,1-1-1,-1 1 1,0-1-1,1 1 1,-1 0 0,1-1-1,-1 1 1,0 0-1,1-1 1,-1 1 0,0 0-1,0 0 1,1 0-1,-1 0 1,0-1-1,1 1 1,-1 0 0,0 0-1,0 0 1,1 0-1,-1 1 1,0-1 0,1 0-1,-1 0 1,0 0-1,0 1 1,1-1-1,-1 0 1,0 1 0,1-1-1,-1 0 1,1 1-1,-1-1 1,1 1 0,-1-1-1,0 1 1,1-1-1,0 1 1,-1-1 0,1 1-1,-1 0 1,1-1-1,-1 2 1,-15 29 735,12-23-577,2 0-1,-1 1 0,1-1 0,0 1 0,1-1 0,0 1 1,0 0-1,1-1 0,0 1 0,1 0 0,0 0 1,4 16-1,-4-21-89,0 0-1,1 0 1,-1 0 0,1 0 0,0-1 0,0 1 0,1-1-1,-1 1 1,1-1 0,-1 0 0,1 0 0,0 0 0,0 0-1,1 0 1,-1-1 0,1 1 0,-1-1 0,1 0 0,0 0 0,-1-1-1,1 1 1,0-1 0,0 0 0,0 1 0,0-2 0,1 1-1,-1 0 1,7-1 0,-8 0-20,1 0-1,-1 1 1,0-2-1,1 1 1,-1 0 0,1-1-1,-1 1 1,0-1-1,1 0 1,-1 0 0,0 0-1,0-1 1,5-2-1,-6 2-3,0 0 0,0 0-1,-1 0 1,1 0-1,-1-1 1,1 1-1,-1-1 1,1 1 0,-1-1-1,0 1 1,0-1-1,-1 0 1,1 1-1,0-1 1,-1 0 0,0 0-1,0-3 1,2-8-150,-2 1 1,0-1 0,-1 1-1,0-1 1,-1 1-1,0-1 1,-5-13 0,6 23 69,0 0 1,-1 1-1,1-1 0,-1 0 1,0 1-1,1-1 1,-2 1-1,1 0 1,0 0-1,-1-1 1,1 1-1,-1 1 1,0-1-1,0 0 1,0 1-1,0-1 0,0 1 1,-1 0-1,1 0 1,-1 1-1,0-1 1,1 1-1,-1-1 1,0 1-1,0 0 1,0 1-1,1-1 1,-8 0-1,11 1 27,-1 0 0,1 1-1,-1-1 1,0 0 0,1 0-1,-1 0 1,1 1 0,-1-1-1,1 0 1,-1 0 0,1 1 0,-1-1-1,1 1 1,-1-1 0,1 0-1,-1 1 1,1-1 0,0 1-1,-1-1 1,1 1 0,0-1 0,-1 1-1,1-1 1,0 1 0,0-1-1,0 1 1,-1 0 0,1-1-1,0 1 1,0-1 0,0 1 0,0 0-1,0-1 1,0 1 0,0-1-1,0 1 1,0 0 0,0-1 0,0 1-1,1-1 1,-1 1 0,0 0-1,1 3 52,0 14 164</inkml:trace>
  <inkml:trace contextRef="#ctx0" brushRef="#br0" timeOffset="4592.89">6233 925 9830,'18'-73'0,"-25"111"1028,2 0 1,0 44-1,6-80-983,-1 0 0,0 0-1,1 0 1,-1 0 0,1 0 0,0 0 0,0 0 0,0 0-1,0 0 1,0 0 0,0 0 0,0-1 0,0 1 0,1 0 0,-1-1-1,1 1 1,0-1 0,-1 1 0,1-1 0,0 0 0,-1 0-1,1 0 1,0 0 0,0 0 0,0 0 0,0 0 0,0-1-1,0 1 1,1-1 0,-1 1 0,0-1 0,0 0 0,0 0 0,2 0-1,1 1 39,0-1 0,-1 0 0,1 0-1,-1-1 1,1 1 0,-1-1-1,1 0 1,-1 0 0,1 0-1,-1-1 1,0 1 0,0-1 0,1 0-1,-1-1 1,5-3 0,-4 0-88,0 1 0,0-2 1,-1 1-1,0 0 0,0-1 1,-1 0-1,0 1 0,0-1 1,0-1-1,-1 1 1,0 0-1,0-1 0,0-9 1,0-12-230,0 0 0,-4-31 0,2 58 233,0 1-9,1 0 1,-1-1 0,0 1 0,-1-1 0,1 1 0,0 0-1,0-1 1,0 1 0,-1 0 0,1-1 0,-1 1 0,1 0-1,-1 0 1,0-1 0,1 1 0,-1 0 0,0 0 0,0 0-1,0 0 1,0 0 0,0 0 0,0 0 0,0 0 0,0 0-1,0 0 1,0 1 0,0-1 0,-1 0 0,1 1 0,0-1-1,0 1 1,-1-1 0,1 1 0,0 0 0,-1 0 0,1-1 0,-1 1-1,1 0 1,-2 0 0,2 1 22,1 0-1,-1 0 1,1 0 0,-1 0 0,1 0-1,-1-1 1,1 1 0,0 0 0,-1 0-1,1 0 1,0 0 0,0 0 0,0 0-1,0 0 1,0 0 0,0 0-1,0 0 1,0 0 0,0 0 0,1 2-1,-1 0 9,0 9 185</inkml:trace>
  <inkml:trace contextRef="#ctx0" brushRef="#br0" timeOffset="4890.92">6802 534 9830,'-20'-52'0,"20"52"1,0-1 0,0 1 0,0 0 0,0-1 0,0 1-1,0 0 1,0-1 0,0 1 0,0 0 0,-1 0 0,1-1 0,0 1 0,0 0-1,0 0 1,0-1 0,0 1 0,-1 0 0,1 0 0,0-1 0,0 1 0,0 0 0,-1 0-1,1 0 1,0 0 0,0-1 0,-1 1 0,1 0 0,0 0 0,0 0 0,-1 0-1,1 0 1,0 0 0,0 0 0,-1-1 0,1 1 0,0 0 0,-1 0 0,1 0 0,0 0-1,0 0 1,-1 0 0,1 1 0,0-1 0,-1 0 0,1 0 0,0 0 0,0 0 0,-1 0-1,1 0 1,0 0 0,0 0 0,-1 1 0,1-1 0,-7 13 235,6-11-125,-9 22 466,1 1 1,1 0-1,2 1 0,0 0 0,-3 44 0,2 136 2911,7-184-3090,0-18-320,0 0-1,0 0 1,1 0 0,-1 0-1,1 0 1,0 0-1,0 0 1,0 0-1,0 0 1,1 0-1,2 3 1,-3-5-22,1 0 0,-1 0-1,1-1 1,0 1 0,-1 0 0,1-1 0,0 1 0,0-1-1,1 0 1,-1 0 0,0 1 0,0-1 0,0-1 0,1 1-1,-1 0 1,0-1 0,1 1 0,-1-1 0,5 1 0,1-1 85,0 1 0,0-1 1,0 0-1,0-1 0,0 0 1,0 0-1,0-1 0,8-2 1,-11 2-50,-1 0 0,0 0 1,1 0-1,-1-1 1,0 1-1,0-1 1,-1 0-1,1 0 1,0-1-1,-1 1 1,0-1-1,0 0 1,0 0-1,4-7 0,6-18-217</inkml:trace>
  <inkml:trace contextRef="#ctx0" brushRef="#br0" timeOffset="5091.46">6690 739 9830,'0'0'0,"-39"-2"655,66 9-327,12-2 405,8-5 250,3 0-328,-1 0 328,-6-4-250,-9-6-78,-14 5-327,-10 5-328</inkml:trace>
  <inkml:trace contextRef="#ctx0" brushRef="#br0" timeOffset="6028.64">5736 1558 9830,'-34'-38'0,"34"38"1,0 0 0,0 0 0,0 0 1,0-1-1,0 1 0,0 0 0,0 0 0,-1 0 0,1 0 0,0 0 1,0 0-1,0 0 0,0 0 0,0 0 0,0 0 0,0 0 0,0 0 0,0 0 1,0 0-1,-1 0 0,1 0 0,0 0 0,0 0 0,0 0 0,0-1 0,0 1 1,0 1-1,0-1 0,0 0 0,-1 0 0,1 0 0,0 0 0,0 0 0,0 0 1,0 0-1,0 0 0,0 0 0,0 0 0,0 0 0,0 0 0,-1 0 1,1 0-1,0 0 0,0 0 0,0 0 0,0 0 0,0 0 0,0 1 0,0-1 1,0 0-1,0 0 0,0 0 0,0 0 0,0 0 0,0 0 0,0 0 0,0 0 1,0 0-1,0 1 0,0-1 0,-2 11 170,5 12 267,-1-18-322,0 0 0,0 0 0,1 0 0,-1 0 0,1 0 0,1-1 0,-1 0 0,1 1 0,-1-1 0,1-1 0,0 1 0,1 0-1,-1-1 1,1 0 0,-1 0 0,1 0 0,0-1 0,0 0 0,0 0 0,0 0 0,1 0 0,-1-1 0,0 0 0,1 0 0,-1 0 0,8 0 0,-1-1 133,0 1 0,0-1 0,1-1 0,-1-1 0,0 1 0,0-2 0,0 0 1,0 0-1,-1-1 0,23-10 0,-19 4-346,0 0-1,0-1 1,-1 0 0,0-1 0,-1-1 0,14-18 0,0-3-372,33-55 0,-60 89 469,0-1 1,1 1-1,-1-1 0,1 0 1,-1 1-1,1-1 0,-1 1 1,1-1-1,-1 1 0,1 0 0,-1-1 1,1 1-1,0-1 0,-1 1 1,1 0-1,0-1 0,-1 1 1,1 0-1,0 0 0,-1 0 1,1 0-1,0 0 0,-1-1 1,1 1-1,0 0 0,0 0 0,-1 1 1,1-1-1,0 0 0,-1 0 1,1 0-1,0 0 0,-1 1 1,1-1-1,0 0 0,-1 0 1,1 1-1,0-1 0,-1 1 0,1-1 1,0 1-1,30 29 634,-5-5-114,-17-20-372,-1 0 0,1-1 0,0 0-1,0 0 1,0-1 0,1 0 0,-1-1 0,1 0 0,-1 0-1,1-1 1,0-1 0,0 1 0,0-2 0,-1 1 0,1-1-1,12-3 1,-8 0-125,-1 0 1,1-1-1,-1-1 0,0 0 0,0-1 1,-1 0-1,1-1 0,-2 0 0,1-1 0,13-13 1,32-33-804,-56 54 786,-1 1 0,1 0 0,0-1 0,-1 1-1,1 0 1,-1 0 0,1 0 0,-1-1 0,1 1 0,0 0-1,-1 0 1,1 0 0,0 0 0,-1 0 0,1 0-1,-1 0 1,1 0 0,0 0 0,-1 1 0,1-1-1,-1 0 1,1 0 0,0 0 0,-1 1 0,1-1 0,-1 0-1,1 1 1,-1-1 0,1 1 0,-1-1 0,1 1-1,16 18 343,-12-12-223,-1-3-58,0 0 0,1 0 1,-1 0-1,1-1 0,0 0 0,0 0 0,0 0 1,0 0-1,0-1 0,0 0 0,1 0 0,-1-1 1,8 2-1,6 0 207,1-1 1,31-1-1,-37-1-110,0-1-189,0 0 0,0-1 0,-1 0 0,1-1 0,-1 0-1,0-1 1,0-1 0,0 0 0,0-1 0,-1 0 0,0-1 0,0 0 0,-1-1 0,0 0 0,0-1 0,-1 0 0,0-1 0,-1 0 0,0 0 0,0-1 0,13-24-1,-22 35 27,1 0 0,-1-1 0,0 1 0,0-1 0,1 1 0,-1 0 0,0-1 0,1 1 0,-1 0 0,0 0-1,1-1 1,-1 1 0,1 0 0,-1 0 0,1-1 0,-1 1 0,0 0 0,1 0 0,-1 0 0,1 0-1,-1 0 1,1 0 0,-1 0 0,1 0 0,-1 0 0,1 0 0,-1 0 0,1 0 0,-1 0 0,0 0-1,1 0 1,-1 0 0,1 0 0,-1 0 0,1 1 0,-1-1 0,0 0 0,1 0 0,-1 1 0,1-1-1,-1 0 1,0 1 0,1-1 0,-1 0 0,0 1 0,1-1 0,-1 0 0,0 1 0,0-1 0,1 1-1,18 25 267,-16-22-197,16 25 296,-10-15-85,0 0 1,19 20-1,-26-33-254</inkml:trace>
  <inkml:trace contextRef="#ctx0" brushRef="#br0" timeOffset="6233.19">7866 985 9830,'0'0'0,"0"29"655</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2:28.922"/>
    </inkml:context>
    <inkml:brush xml:id="br0">
      <inkml:brushProperty name="width" value="0.05" units="cm"/>
      <inkml:brushProperty name="height" value="0.05" units="cm"/>
      <inkml:brushProperty name="color" value="#008C3A"/>
    </inkml:brush>
  </inkml:definitions>
  <inkml:trace contextRef="#ctx0" brushRef="#br0">34 236 9830,'2'-53'-14,"-2"59"28,0-4 7,0-5 13,1 20 324,0 0 1,1 0 0,1-1-1,0 1 1,2-1 0,-1 0-1,2 0 1,0 0-1,1-1 1,1 0 0,17 26-1,-21-37-258,-1 0 0,1-1 0,0 1 0,0-1 0,0 1 0,0-1 0,0-1 0,1 1 0,0 0 0,-1-1 0,1 0 0,0 0 0,0-1 0,0 1 0,0-1 0,0 0 0,1 0 0,-1-1 0,0 1 1,0-1-1,1-1 0,-1 1 0,0-1 0,0 0 0,0 0 0,1 0 0,-1 0 0,5-3 0,14-6 201,-1-1 1,-1-1 0,0-1 0,32-25-1,-26 18-622,54-35-641,3 3-1,2 4 1,2 3-1,2 5 0,108-33 1,-173 66 754,-306 105 4811,193-68-3159</inkml:trace>
  <inkml:trace contextRef="#ctx0" brushRef="#br0" timeOffset="450.02">9 382 9830,'-9'-28'69,"9"28"-66,0-1-1,0 1 1,0 0-1,0 0 1,0 0 0,0 0-1,0 0 1,0 0-1,0-1 1,0 1-1,0 0 1,0 0 0,0 0-1,0 0 1,0 0-1,1 0 1,-1-1 0,0 1-1,0 0 1,0 0-1,0 0 1,0 0 0,0 0-1,0 0 1,0 0-1,0 0 1,0 0 0,0-1-1,1 1 1,-1 0-1,0 0 1,0 0 0,0 0-1,0 0 1,0 0-1,0 0 1,0 0 0,1 0-1,-1 0 1,0 0-1,0 0 1,0 0 0,0 0-1,0 0 1,0 0-1,1 0 1,-1 0-1,0 0 1,0 0 0,0 0-1,0 0 1,0 0-1,0 0 1,1 0 0,-1 0-1,0 0 1,0 0-1,0 1 1,0-1 0,0 0-1,0 0 1,0 0-1,0 0 1,0 0 0,1 0-1,10 12 436,21 36 572,-26-37-679,1 0 0,0-1 1,14 15-1,-18-22-241,0 1 1,1-1-1,-1-1 0,1 1 0,0-1 0,0 1 0,0-1 1,0 0-1,1 0 0,-1-1 0,0 1 0,1-1 0,8 1 1,4-1 240,1 0 1,-1-1 0,0-1-1,1-1 1,-1 0 0,0-2-1,0 0 1,0 0 0,-1-2-1,24-10 1,14-11-409,84-56-1,-115 68-313,0 1 175,306-205-2936,-318 211 3046,33-25-332,-41 30 402,0 0 0,0 0 1,0 0-1,0 0 0,-1 0 0,0-1 1,1 1-1,-1-1 0,0 0 0,1-3 1,-3 6 32,0 1 0,0 0 1,0 0-1,0 0 0,1 0 1,-1-1-1,0 1 0,0 0 0,0 0 1,0 0-1,0 0 0,0-1 1,0 1-1,0 0 0,0 0 1,0 0-1,-1-1 0,1 1 0,0 0 1,0 0-1,0 0 0,0 0 1,0-1-1,0 1 0,0 0 1,0 0-1,0 0 0,0 0 0,-1 0 1,1-1-1,0 1 0,0 0 1,0 0-1,0 0 0,0 0 0,-1 0 1,1 0-1,0 0 0,0 0 1,0 0-1,0 0 0,-1 0 1,1-1-1,0 1 0,-1 0 0,-5-1 90,-1 0-1,0 1 0,0 0 1,0 0-1,0 0 0,0 1 1,0 0-1,-12 3 0,-62 23 1213,37-12-633,-29 7 268</inkml:trace>
  <inkml:trace contextRef="#ctx0" brushRef="#br0" timeOffset="822.89">174 58 9830,'-2'10'122,"0"1"108,0 1 1,1-1-1,0 1 0,1-1 0,0 1 0,1-1 1,0 1-1,0 0 0,6 17 0,-2-15 69,0-1-1,1 0 0,1 0 1,0 0-1,1-1 1,0 0-1,14 16 0,-16-22-141,0-1-1,0 0 0,0 0 0,1 0 0,-1-1 0,1 0 0,0-1 0,1 1 0,-1-1 1,1-1-1,-1 1 0,1-1 0,0-1 0,-1 1 0,13-1 0,2 0 197,0-2 0,0-1-1,0 0 1,-1-2 0,1 0 0,-1-2-1,0 0 1,0-2 0,38-18 0,9-11-1264,91-66 0,-130 84 400,174-130-2163,-188 141 2430,-7 12 102,-8 22 321,0-24-152,-8 40 603,-13 4 52</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2:20.223"/>
    </inkml:context>
    <inkml:brush xml:id="br0">
      <inkml:brushProperty name="width" value="0.05" units="cm"/>
      <inkml:brushProperty name="height" value="0.05" units="cm"/>
      <inkml:brushProperty name="color" value="#008C3A"/>
    </inkml:brush>
  </inkml:definitions>
  <inkml:trace contextRef="#ctx0" brushRef="#br0">182 367 9830,'-3'-26'59,"3"24"-9,1 4 20,7 13 101,8 12 552,2 0 0,1-2 0,30 33 0,-45-55-612,0 1 1,0-1-1,0 0 1,0 0-1,1 0 1,0 0-1,-1-1 1,1 0-1,0 0 1,0 0-1,1 0 1,-1-1-1,0 0 1,0 0-1,1 0 1,-1-1-1,0 0 1,1 0-1,-1 0 1,0-1-1,1 0 1,-1 0-1,0 0 1,8-3-1,11-5 436,0 0 0,-1-2-1,40-23 1,-50 26-335,462-303-4218,-454 297 3766,-14 11 177,-1-1 0,0 0 0,0 0 1,0-1-1,-1 0 0,1 0 0,-1 0 0,0 0 0,-1-1 1,8-10-1,-11 15 55,-1 0-1,0 1 1,0-1 0,1 1 0,-1-1 0,0 0 0,0 1-1,1-1 1,-1 1 0,0-1 0,0 0 0,0 1 0,0-1-1,0 0 1,0 1 0,0-1 0,0 0 0,0 1 0,-1-1-1,1 0 1,0 1 0,0-1 0,0 1 0,-1-1 0,1 0-1,0 1 1,-1-1 0,1 1 0,0-1 0,-1 1 0,1-1-1,-1 1 1,1-1 0,-1 1 0,1 0 0,-1-1-1,1 1 1,-1 0 0,0-1 0,0 1 0,-28-4-92,25 3 128,-17 0 317,0 1 0,0 1 0,0 0 1,0 2-1,0 0 0,-26 9 0,-16 9 762</inkml:trace>
  <inkml:trace contextRef="#ctx0" brushRef="#br0" timeOffset="466.91">36 341 9830,'-1'1'46,"1"1"-1,0-1 0,0 1 1,0 0-1,0-1 1,0 1-1,0-1 1,1 1-1,-1 0 1,1-1-1,-1 1 1,1-1-1,-1 1 1,1-1-1,0 0 0,-1 1 1,1-1-1,2 2 1,23 37 701,-14-23-425,-2 0 47,-3-4 65,2 0-1,15 20 1,-22-30-356,1-1 0,0 1 1,0 0-1,0-1 0,0 1 1,0-1-1,1 0 0,-1 0 1,0 0-1,1 0 0,0-1 1,-1 0-1,1 1 0,0-1 1,6 0-1,0 0 142,1-1 1,0-1-1,0 0 1,0-1-1,-1 1 1,1-2-1,-1 0 1,1 0-1,-1-1 1,17-9-1,6-5 161,53-41 0,-71 48-635,390-305-3589,-381 292 3505,-21 19 310,-7 6 12,1-1-11,-18 6 325,0 0 0,0 1-1,1 1 1,-30 16 0,3-2 432,-11 3 153,-2-3 79</inkml:trace>
  <inkml:trace contextRef="#ctx0" brushRef="#br0" timeOffset="885.92">9 225 9830,'-2'6'135,"0"1"1,0 0-1,1-1 0,0 1 0,1 0 1,-1 0-1,1 0 0,1 0 1,-1 0-1,1-1 0,2 8 0,3 15 667,14 34 1,-11-35-221,-2-5-100,1-1 0,1 0 1,0 0-1,14 20 1,-20-36-349,1 0 0,0-1 0,0 0 0,1 1 0,-1-2 0,1 1 0,0 0 0,0-1 0,1 0 0,-1 0 0,1-1 1,0 0-1,0 0 0,0 0 0,0 0 0,0-1 0,1 0 0,-1-1 0,8 2 0,5-2 234,0-1-1,0 0 1,0-2-1,-1 0 0,1-1 1,0-1-1,-1 0 1,0-2-1,0 0 1,26-13-1,14-11-763,90-62 1,-130 80-77,46-30-730,-3-2 0,-1-3 0,54-55 0,-108 96 1072,-3 3 75,-1 1 0,1-1 0,-1 1 0,1-1 0,-1 0-1,0 0 1,0 0 0,0 0 0,0 0 0,-1 0 0,0 0 0,1-1-1,-1 1 1,1-7 0,-21 7-81,16 4 154,-28 0 439,0 2 1,0 1 0,0 1-1,-34 12 1,6-2 279</inkml:trace>
  <inkml:trace contextRef="#ctx0" brushRef="#br0" timeOffset="1320.56">27 330 9830,'0'0'5,"0"0"-1,0 0 1,-1 0-1,1 0 1,0 0-1,-1 0 1,1 0-1,0 0 1,0 1-1,-1-1 1,1 0-1,0 0 1,-1 0-1,1 0 1,0 0-1,0 0 1,-1 0 0,1 1-1,0-1 1,0 0-1,-1 0 1,1 0-1,0 1 1,0-1-1,0 0 1,0 0-1,-1 1 1,1-1-1,0 0 1,0 0-1,0 1 1,0-1-1,0 0 1,0 0-1,0 1 1,0-1-1,-1 0 1,1 1 0,0-1-1,0 0 1,0 0-1,1 1 1,-4 24 455,5 28 523,-1-45-814,0 0-1,1 0 1,0 0-1,0-1 0,1 1 1,0-1-1,0 0 1,1 1-1,0-2 0,7 11 1,-8-13-65,1 0 1,-1 0-1,1 0 0,1 0 1,-1-1-1,0 1 1,1-1-1,-1 0 1,1-1-1,0 1 1,0-1-1,0 0 0,0 0 1,1-1-1,-1 1 1,7 0-1,10-1 313,0 0 0,1-1 0,-1-2-1,0 0 1,1-1 0,-1-1 0,-1-1 0,1-1-1,-1-2 1,27-11 0,21-15-919,104-68 0,-169 100 403,0-1 55,214-142-2472,-183 118 1893,0-1 0,-2-2 0,54-62-1,-69 60 233,-13 20 179,-5 12 209,0 0 1,0 0-1,0 0 0,0 0 0,0 0 1,0 0-1,0 0 0,0-1 1,0 1-1,0 0 0,0 0 1,0 0-1,0 0 0,0 0 0,0 0 1,0 0-1,0 0 0,0-1 1,0 1-1,0 0 0,0 0 1,-1 0-1,1 0 0,0 0 0,0 0 1,0 0-1,0 0 0,0 0 1,0 0-1,0 0 0,0 0 1,-1 0-1,1 0 0,0 0 1,0 0-1,0 0 0,0 0 0,0 0 1,0 0-1,0 0 0,-1 0 1,1 0-1,0 0 0,0 0 1,0 0-1,0 0 0,0 0 0,0 0 1,0 0-1,-1 0 0,1 0 1,0 0-1,0 0 0,-1 0-1,-12 1 206,1 1 0,0 0-1,0 1 1,0 0 0,1 1 0,-1 0 0,1 1 0,-16 9 0,9-5 236,0-1 1,-26 7-1,20-9 76</inkml:trace>
  <inkml:trace contextRef="#ctx0" brushRef="#br0" timeOffset="7271.24">84 267 9830,'-14'-6'99,"9"12"141,6 14 314,-1-18-464,0 16 245,1-1 1,0 1-1,1-1 0,1 1 0,1-1 1,0 0-1,2-1 0,0 1 0,0-1 1,2 0-1,0 0 0,14 20 0,-20-33-257,1-1 0,-1 1 0,1 0 0,0-1 0,0 0-1,0 0 1,0 0 0,0 0 0,1 0 0,-1-1 0,1 1-1,-1-1 1,1 0 0,-1 0 0,1 0 0,0 0 0,-1-1 0,1 0-1,0 1 1,0-1 0,-1-1 0,1 1 0,0-1 0,-1 1-1,1-1 1,0 0 0,-1 0 0,1 0 0,3-3 0,11-3 255,0-2 1,-1 0-1,0-1 1,16-13-1,-31 21-307,140-102-1265,-62 43-437,160-93-1,-204 137 1265,25-15-96,-79 29 815,-10 5 165,0 2-1,0 1 1,0 1-1,1 2 1,-37 14-1,35-12-35,-27 8 396</inkml:trace>
  <inkml:trace contextRef="#ctx0" brushRef="#br0" timeOffset="7796.55">88 378 9830,'0'-1'3,"0"1"0,0 0 0,0-1 0,0 1 0,0 0 0,1 0 0,-1-1 0,0 1 0,0 0 0,0 0 0,0-1 0,1 1 0,-1 0 0,0 0 0,0 0 0,0-1 0,1 1 0,-1 0 0,0 0 0,0 0 0,1 0 0,-1 0 0,0-1 0,0 1 0,1 0 0,-1 0 0,0 0 0,1 0 0,-1 0 0,0 0 0,0 0 0,1 0 0,-1 0 0,0 0 0,1 0 0,-1 0 0,0 0 0,0 0 0,1 1 0,-1-1 0,0 0 0,1 0 0,-1 0 0,10 15 317,4 30 438,-13-41-681,4 18 377,-3-13-250,0 0-1,0-1 1,1 1-1,0-1 1,1 0-1,4 8 1,-6-13-146,0-1 1,0 1-1,0-1 1,1 0-1,-1 1 0,1-1 1,-1 0-1,1-1 1,0 1-1,-1 0 0,1-1 1,0 1-1,0-1 1,0 0-1,0 0 0,1 0 1,-1-1-1,0 1 1,0-1-1,7 0 0,3 0 180,1-1-1,-1 0 1,1-1-1,-1 0 1,0-2-1,1 1 1,-2-2-1,1 1 1,12-8-1,19-11-217,46-32 0,-50 30-504,380-247-2914,-473 309 4485,21-15-501</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3:14.408"/>
    </inkml:context>
    <inkml:brush xml:id="br0">
      <inkml:brushProperty name="width" value="0.05" units="cm"/>
      <inkml:brushProperty name="height" value="0.05" units="cm"/>
      <inkml:brushProperty name="color" value="#008C3A"/>
    </inkml:brush>
  </inkml:definitions>
  <inkml:trace contextRef="#ctx0" brushRef="#br0">1 0 9830,'0'0'0,"13"32"733,-13-22-733,0-5 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2:59.619"/>
    </inkml:context>
    <inkml:brush xml:id="br0">
      <inkml:brushProperty name="width" value="0.05" units="cm"/>
      <inkml:brushProperty name="height" value="0.05" units="cm"/>
      <inkml:brushProperty name="color" value="#008C3A"/>
    </inkml:brush>
  </inkml:definitions>
  <inkml:trace contextRef="#ctx0" brushRef="#br0">52 454 9830,'-6'-12'4,"-18"-24"86,13 31 23,11 6-105,-1-1 1,1 1 0,-1 0 0,1-1 0,-1 1-1,1-1 1,0 1 0,-1 0 0,1-1 0,0 1-1,-1 0 1,1 0 0,0-1 0,0 1-1,0 0 1,0 0 0,0-1 0,0 1 0,0 1-1,-4 39 874,3 1 0,1-1 0,2 1-1,2-1 1,13 57 0,-1-31 936,3-2 0,41 96 0,-55-149-1532,0-1 0,1 1 0,1-1 0,0 0 0,13 16 0,-18-25-239,0 0 0,0 0 0,0 0 0,0 0 0,0 0 0,0-1 0,0 1 0,0-1 0,1 0 0,-1 1 0,1-1 0,-1 0 0,1 0 0,-1-1 0,1 1 0,0 0 0,-1-1 0,1 0 0,0 1 0,0-1 0,-1 0 0,1-1-1,0 1 1,-1 0 0,1-1 0,0 1 0,-1-1 0,1 0 0,0 0 0,-1 0 0,0 0 0,1 0 0,2-3 0,15-15 394,-6-5 22</inkml:trace>
  <inkml:trace contextRef="#ctx0" brushRef="#br0" timeOffset="1386.49">313 979 9830,'6'-41'55,"-2"44"119,0 1 0,1-1 0,0 0 0,0 0 0,0 0 0,0-1 0,7 3 0,-9-5-103,1 1 0,0-1 0,0 1 0,-1-1 1,1 0-1,0-1 0,0 1 0,0-1 1,-1 1-1,1-1 0,0 0 0,-1-1 1,1 1-1,-1 0 0,1-1 0,-1 0 1,0 0-1,5-3 0,-5 2-46,0-1 0,-1 1 0,1-1 0,-1 0-1,0 0 1,0 1 0,0-1 0,0-1 0,0 1 0,-1 0 0,0 0-1,0-1 1,0 1 0,-1 0 0,1-8 0,0 6-46,-1 0 0,0 1 1,0-1-1,-1 0 0,0 1 0,1-1 1,-2 0-1,1 1 0,-3-6 1,3 9 25,1 1 0,-1-1 0,0 1 0,0 0 0,0-1 0,0 1 0,0 0 0,0 0 1,-1 0-1,1 0 0,0 0 0,-1 0 0,1 0 0,0 0 0,-1 1 0,1-1 0,-1 1 0,1-1 1,-1 1-1,1-1 0,-1 1 0,0 0 0,1-1 0,-1 1 0,1 0 0,-1 0 0,0 0 0,1 1 1,-1-1-1,0 0 0,1 1 0,-1-1 0,1 1 0,-1-1 0,1 1 0,-1 0 0,-1 0 1,0 1 61,0 0 0,0 0 0,1 0 0,-1 1 0,0-1 0,1 1 0,-1-1 0,1 1 0,0 0 1,0 0-1,0 0 0,0 0 0,1 0 0,-1 0 0,1 1 0,0-1 0,0 1 0,-1 4 0,-2 7 185,1 0 0,1 0 0,0 15-1,1-22-111,1-1 0,0 1-1,0 0 1,1 0-1,0 0 1,0 0 0,1-1-1,0 1 1,5 11-1,-5-16-71,0 0 1,0 1-1,0-1 0,1 0 0,0 0 0,-1 0 0,1 0 0,0-1 0,1 1 0,-1-1 0,0 0 0,1 0 0,-1 0 0,1 0 0,0-1 1,-1 1-1,1-1 0,0 0 0,0 0 0,6 0 0,-4 1 47,1-1 0,-1 0 0,1-1 0,-1 0 0,1 0 1,-1 0-1,1-1 0,-1 0 0,0 0 0,1 0 0,11-5 0,-15 4-108,1 0 1,0-1-1,-1 1 0,0-1 0,0 1 0,1-1 1,-2 0-1,1 0 0,0-1 0,0 1 0,-1 0 1,0-1-1,0 0 0,0 1 0,0-1 0,-1 0 1,1 0-1,-1 0 0,1-6 0,1-10-249,-1 0-1,-1-21 0,-1 8-81,-1 27 149,1 9-16,-1 15 354,0 2 140,1-1 0,3 30 0,-2-43-239,0 0 0,0-1 0,0 0 0,1 1 1,0-1-1,0 0 0,1 0 0,-1 0 0,1 0 0,0 0 1,0-1-1,1 1 0,5 5 0,-7-8-30,0 0 0,0-1 0,0 1 0,1-1 0,-1 1-1,0-1 1,0 0 0,1 0 0,-1 0 0,1 0 0,-1-1 0,1 1 0,-1-1 0,1 1 0,0-1-1,-1 0 1,1 0 0,-1 0 0,1 0 0,-1 0 0,1-1 0,0 1 0,-1-1 0,1 0 0,3-1-1,-2 0-16,0 0-1,1-1 1,-1 1-1,0-1 0,0 0 1,-1 0-1,1 0 1,-1-1-1,1 1 0,-1-1 1,0 0-1,4-6 1,-2-2-165,0 0 0,-1 0 0,0 0 1,-1-1-1,-1 1 0,0-1 0,0 0 0,-1 0 1,-1 1-1,-1-14 0,0 55 154,0-21 65,0 0 0,1 0-1,0 0 1,0 1 0,1-1 0,3 12 0,-4-17-42,1-1-1,1 1 1,-1-1 0,0 1 0,1-1 0,-1 0 0,1 0-1,-1 0 1,1 0 0,0 0 0,0 0 0,0 0-1,0 0 1,1-1 0,-1 1 0,0-1 0,1 1-1,-1-1 1,1 0 0,-1 0 0,1 0 0,-1-1-1,1 1 1,0-1 0,3 1 0,-2 0 16,0 0-1,1 0 1,0-1 0,-1 0 0,1 0-1,-1 0 1,1-1 0,-1 1 0,1-1-1,-1 0 1,1 0 0,-1-1 0,0 1-1,1-1 1,-1 0 0,4-3 0,-5 3-62,0 0 1,0-1-1,-1 0 1,1 0 0,-1 0-1,0 0 1,0 0-1,0 0 1,0 0 0,-1-1-1,1 1 1,-1-1-1,0 1 1,0-1-1,0 1 1,-1-1 0,1 0-1,-1 1 1,0-1-1,0-5 1,0-31-423,0 40 438,0-1 0,0 1 0,0 0 0,0 0 0,0 0 0,0 0 0,0 0 0,0 0 0,0-1 0,0 1 0,0 0 0,0 0 0,0 0 0,0 0 0,0 0 0,0 0 0,-1 0 0,1 0 0,0 0 0,0-1 0,0 1 0,0 0 0,0 0 0,0 0 0,0 0 0,0 0 0,-1 0 0,1 0 0,0 0 0,0 0 0,0 0 0,0 0 0,0 0 0,0 0 0,0 0 0,-1 0 0,1 0 0,0 0 0,0 0 0,0 0 0,0 0 0,0 0 0,0 0 0,-1 0 0,1 0 0,0 0 0,0 0 0,0 0 0,0 0 0,0 0 0,0 0 0,0 1 0,0-1 0,-1 0 0,1 0 0,0 0 0,0 0 0,0 0 0,0 0 0,0 0 0,0 0 0,0 1 1,0-1-1,0 0 0,0 0 0,-6 7-79,5-5 95,1-1 0,0 1 0,-1-1 0,1 1 0,0-1 0,0 1 0,0 0 0,0-1 1,0 1-1,0 0 0,0-1 0,0 1 0,1-1 0,-1 1 0,1-1 0,-1 1 0,1-1 0,-1 1 0,1-1 0,0 1 0,0-1 0,0 0 0,0 1 0,0-1 0,0 0 0,0 0 0,0 0 0,2 2 0,2-1 30,-1-1-1,0 0 1,1 1 0,-1-2-1,1 1 1,-1 0 0,1-1-1,-1 0 1,6 0 0,-8 0-27,0-1 0,0 1 1,0-1-1,0 0 1,0 1-1,0-1 0,0 0 1,0 0-1,0 0 1,-1 0-1,1 0 1,0-1-1,-1 1 0,1-1 1,-1 1-1,1-1 1,-1 1-1,0-1 1,0 0-1,0 1 0,0-1 1,0 0-1,0 0 1,0 0-1,0 0 1,-1 0-1,1 0 0,-1 0 1,1-4-1,1-4-107,-1-1 0,1 0-1,-2 0 1,0-15 0,0 24 54,-1-1 1,0 0 0,0 1-1,0-1 1,0 1 0,0-1-1,0 1 1,-1 0-1,1-1 1,-1 1 0,1 0-1,-1 0 1,0 0 0,-4-3-1,5 4 41,1 0-1,-1 1 1,0-1-1,0 0 0,0 0 1,0 1-1,0-1 1,0 1-1,0-1 1,0 1-1,0-1 0,-1 1 1,1 0-1,0 0 1,0-1-1,0 1 1,0 0-1,0 0 0,-1 0 1,1 0-1,0 0 1,0 0-1,0 1 1,0-1-1,-1 0 0,1 1 1,0-1-1,0 0 1,0 1-1,0 0 1,0-1-1,0 1 0,0-1 1,0 1-1,0 0 1,-1 1-1,-2 4 58,0 0 0,1 0 0,0 0 0,0 0 1,1 1-1,0-1 0,0 1 0,0-1 0,1 1 0,-1 13 0,0 1 162,2-1 0,2 31-1,-2-49-201,1 1 0,-1-1 0,1 1-1,-1-1 1,1 0 0,0 1 0,0-1-1,1 0 1,-1 1 0,0-1 0,1 0 0,-1 0-1,1 0 1,0 0 0,-1 0 0,1-1-1,0 1 1,0 0 0,0-1 0,0 1 0,1-1-1,-1 0 1,0 0 0,1 0 0,-1 0-1,1 0 1,-1-1 0,4 2 0,4 0 67,1-1 0,0 0 1,0 0-1,-1-1 0,17-2 1,-20 1-46,-1-1 1,0 0-1,0 0 1,0 0-1,0-1 1,0 0-1,0 0 1,-1-1 0,0 1-1,1-1 1,6-7-1,5-5-492,28-34 0,-36 37 206,0 0-1,-1-1 0,0 0 0,-1-1 1,-1 0-1,0 0 0,-1 0 0,-1-1 1,-1 1-1,0-1 0,0 0 1,-2 0-1,0 0 0,-1 0 0,-3-27 1,-3 13-247,6 29 474,-1 0 0,1-1-1,0 1 1,-1 0 0,1-1-1,-1 1 1,0 0 0,1 0 0,-1 0-1,0 0 1,1-1 0,-1 1-1,0 0 1,0 0 0,0 1-1,0-1 1,0 0 0,0 0-1,0 0 1,-2 0 0,2 1 18,1 0 1,-1 0 0,1 0-1,-1 0 1,0 1 0,1-1-1,-1 0 1,1 0-1,-1 1 1,1-1 0,-1 0-1,1 1 1,0-1 0,-1 1-1,1-1 1,-1 0 0,1 1-1,0-1 1,-1 1-1,1-1 1,0 1 0,-1-1-1,1 1 1,0-1 0,0 1-1,0 0 1,-1-1 0,1 1-1,0-1 1,0 1 0,0 0-1,-4 24 309,4-22-249,-3 39 545,1-1 0,6 69 0,-2-94-433,0 0 0,1 0 0,0 0 0,2 0 0,0-1-1,1 1 1,0-1 0,1 0 0,15 22 0,-20-34-137,0 0 0,0 0 0,0 0 0,0-1 0,1 1 0,0-1 1,-1 1-1,1-1 0,0 0 0,0 0 0,0 0 0,0-1 0,0 1 0,1-1 0,-1 0 0,0 1 1,1-2-1,-1 1 0,1 0 0,-1-1 0,1 1 0,-1-1 0,1 0 0,-1 0 0,1-1 1,5 0-1,18-6 196</inkml:trace>
  <inkml:trace contextRef="#ctx0" brushRef="#br0" timeOffset="2057.04">2172 486 9830,'-89'-38'77,"87"37"-51,0 1-1,0-1 1,0 1-1,1 0 1,-1 0 0,0-1-1,0 1 1,0 0-1,0 1 1,0-1-1,0 0 1,0 0-1,0 1 1,0-1-1,1 1 1,-1 0 0,0-1-1,0 1 1,0 0-1,1 0 1,-1 0-1,1 0 1,-1 1-1,1-1 1,-1 0-1,-1 3 1,0 0 84,0 0 0,1 0 0,0 0 0,-1 0 0,2 1 0,-1-1 0,-1 7 0,0-3 53,2 1 1,-1 0-1,1 0 1,0 0 0,1-1-1,0 1 1,1 0-1,0 0 1,0 0 0,1 0-1,0-1 1,0 1-1,1-1 1,0 1 0,0-1-1,1 0 1,0 0-1,1-1 1,0 1 0,10 11-1,9 8 727,2-1 0,1-1 0,53 39 0,-22-19 609,-45-34-1291,1 0 328,0 1 0,22 25 0,-33-33-412,1 1-1,-1-1 0,0 1 0,-1 0 0,1 0 1,-1 0-1,0 0 0,0 0 0,-1 1 1,1-1-1,-1 0 0,0 1 0,0 10 0,-1-15-93,0 0 0,-1 1 0,1-1 0,0 1 0,-1-1 0,1 0 0,0 1 0,-1-1 0,0 0 0,1 1 0,-1-1 0,0 0 0,0 0 0,0 0 0,0 1 0,0-1 0,0 0 0,0 0 0,-2 1 0,0 0 56,-1 1 0,0-1 1,-1 0-1,1 0 0,0 0 1,-6 1-1,-5 1 344,-1-1 0,-24 3 0,31-5-210,-4 0 67,1 0-1,-1 0 0,1-1 0,-19-3 1,30 3-277,1 0 1,-1 0 0,1-1 0,0 1 0,-1 0 0,1-1-1,0 1 1,0 0 0,-1-1 0,1 1 0,0-1 0,0 1-1,-1 0 1,1-1 0,0 1 0,0-1 0,0 1 0,0-1-1,0 1 1,-1 0 0,1-1 0,0 1 0,0-1 0,0 1-1,0-1 1,0 1 0,1-1 0,-1 1 0,0-1 0,0 1-1,0 0 1,0-1 0,0 1 0,1-1 0,-1 1-8,6-14 270</inkml:trace>
  <inkml:trace contextRef="#ctx0" brushRef="#br0" timeOffset="4232.04">2520 860 9830,'-19'-26'55,"19"25"-46,0 1 0,0 0 1,0 0-1,0 0 0,-1 0 1,1 0-1,0-1 0,0 1 1,0 0-1,0 0 0,0 0 1,0 0-1,-1 0 0,1 0 1,0 0-1,0 0 1,0 0-1,0-1 0,-1 1 1,1 0-1,0 0 0,0 0 1,0 0-1,0 0 0,-1 0 1,1 0-1,0 0 0,0 0 1,0 0-1,0 0 0,-1 0 1,1 0-1,0 0 0,0 0 1,0 1-1,0-1 0,-1 0 1,1 0-1,0 0 0,0 0 1,0 0-1,0 0 0,0 0 1,0 0-1,-1 1 0,1-1 1,-4 11 214,4 15 118,1-24-294,1 0-1,-1-1 1,1 1 0,0 0-1,-1-1 1,1 0-1,0 1 1,0-1-1,0 0 1,0 0-1,0 0 1,0 0-1,0 0 1,0-1 0,1 1-1,-1-1 1,4 1-1,42 2 635,-40-3-523,-7 0-128,1 0-1,-1-1 1,1 1-1,-1 0 0,0-1 1,1 1-1,-1 0 1,1-1-1,-1 0 1,0 1-1,1-1 1,-1 0-1,0 0 1,0 0-1,1 0 1,-1 0-1,0 0 0,0 0 1,0 0-1,0 0 1,0 0-1,-1-1 1,1 1-1,0 0 1,-1-1-1,1 1 1,0 0-1,-1-1 0,0 1 1,1-1-1,-1 1 1,0-3-1,2-6 22,-1 0 0,-1 0-1,0-19 1,-1 12-168,1 13 94,0 0 0,-1-1 1,0 1-1,0 0 0,0 0 0,0 0 0,-1 0 0,1 0 1,-1 0-1,-4-7 0,5 10 28,0-1 0,0 1 0,0 0 0,0 0 0,0 0 0,0 0 0,0 0 0,0 0 0,0 0 0,-1 0 0,1 0 0,0 1 0,-1-1 0,1 0 0,0 1 0,-1-1 1,1 1-1,-1 0 0,1-1 0,-1 1 0,1 0 0,-1 0 0,1 0 0,-1 0 0,1 0 0,-1 0 0,1 0 0,-1 1 0,1-1 0,-1 0 0,1 1 0,0-1 0,-1 1 0,1 0 0,-2 1 0,0 0 54,1 0 0,-1 0 0,1 1 0,0-1 0,0 1 0,0 0 0,0-1-1,1 1 1,-1 0 0,1 0 0,0 0 0,0 0 0,0 0 0,0 1 0,-1 4 0,-5 53 709,6-47-509,0 0 1,2 0-1,0 0 0,0 0 0,5 20 0,-4-29-171,0 0-1,0 0 0,0 0 0,0 0 0,1 0 0,0-1 0,0 1 0,0-1 0,1 0 0,-1 0 0,1 0 0,0 0 0,0-1 0,0 1 1,1-1-1,-1 0 0,7 3 0,-3-3 37,-1 1 0,1-1 1,0-1-1,0 1 0,1-1 0,-1-1 1,0 0-1,1 0 0,-1 0 1,1-1-1,-1 0 0,0-1 0,9-1 1,-14 0-103,0 1 1,-1-1 0,1 1-1,-1-1 1,1 0 0,-1 0-1,0 0 1,0 0 0,0 0-1,0-1 1,0 1 0,0-1-1,-1 1 1,1-1 0,-1 0 0,0 1-1,0-1 1,0 0 0,0 0-1,0 0 1,0-4 0,3-9-277,-1 0 1,1-25-1,-2-73-1210,0 121 1550,-1 0-1,1 0 0,0 0 1,1-1-1,0 1 1,0-1-1,0 0 0,8 11 1,-11-17-81,1 1 0,-1-1 1,0 0-1,1 1 0,-1-1 1,1 1-1,-1-1 0,1 0 0,-1 1 1,1-1-1,-1 0 0,1 0 1,-1 0-1,1 1 0,-1-1 1,1 0-1,-1 0 0,1 0 0,0 0 1,-1 0-1,1 0 0,-1 0 1,1 0-1,-1 0 0,1 0 1,0 0-1,-1 0 0,1 0 0,-1-1 1,1 1-1,-1 0 0,1 0 1,-1 0-1,1-1 0,-1 1 1,1 0-1,-1-1 0,1 1 0,-1-1 1,0 1-1,1 0 0,-1-1 1,0 1-1,1-1 0,-1 1 1,0-1-1,1 1 0,-1-1 0,0 1 1,0-1-1,0 1 0,1-1 1,-1 0-1,0 1 0,0-1 1,0 1-1,0-1 0,0 1 0,0-2 1,0 0-5,0 0 0,0 0 0,0 0 0,0 1 0,0-1-1,0 0 1,-1 0 0,1 0 0,-1 0 0,1 1 0,-1-1 0,0 0 0,1 1 0,-2-3 0,1 3-1,-1 1 0,1-1 0,0 0 0,-1 1 1,1-1-1,0 1 0,-1-1 0,1 1 0,-1 0 0,1 0 0,0-1 0,-1 1 0,1 0 1,-1 0-1,1 0 0,-1 1 0,1-1 0,0 0 0,-3 1 0,3 0 21,-1-1-1,0 1 0,1 0 0,-1 0 1,1 0-1,-1 0 0,1 0 1,0 1-1,-1-1 0,1 0 0,0 0 1,0 1-1,0-1 0,0 1 1,0-1-1,0 1 0,0 0 1,1-1-1,-1 1 0,0 0 0,1-1 1,-1 1-1,1 0 0,0 0 1,0-1-1,0 3 0,-4 53 409,4-51-350,0-1-30,0 0 0,1 0 0,0 1 0,-1-1 0,2 0 0,-1 0 0,0 0 0,1-1 0,0 1 0,0 0 0,1-1 1,-1 1-1,1-1 0,0 0 0,0 0 0,0 0 0,1 0 0,0 0 0,-1-1 0,9 6 0,-6-5 19,0 0-1,1-1 1,-1 0-1,1-1 1,-1 1 0,1-1-1,0 0 1,0-1-1,0 0 1,0 0 0,0 0-1,0-1 1,0 0-1,13-2 1,-18 2-55,1-1-1,-1 0 1,1 0 0,-1 0-1,0 0 1,1 0 0,-1 0-1,0 0 1,0-1 0,0 1 0,0-1-1,0 0 1,0 0 0,-1 1-1,1-1 1,0 0 0,-1 0-1,0-1 1,1 1 0,-1 0-1,0 0 1,0-1 0,0 1 0,0 0-1,-1-1 1,1 1 0,-1-1-1,1-2 1,1-11-222,-1 0-1,0 1 1,-2-24 0,0 15-102,1 0-13,0 16 188,0 13 96,0 18 23,2 53 405,-1-69-333,0 0 0,0-1 0,1 1 0,-1-1 1,1 1-1,1-1 0,0 0 0,-1 0 0,6 7 1,-7-11-39,1 0 1,0 0 0,0 0 0,0 0 0,0 0-1,0-1 1,0 1 0,0-1 0,0 1 0,1-1 0,-1 0-1,0 0 1,1 0 0,-1 0 0,1-1 0,-1 1-1,1 0 1,0-1 0,-1 0 0,1 0 0,0 0-1,-1 0 1,1 0 0,-1 0 0,1-1 0,0 1 0,-1-1-1,1 1 1,3-3 0,0 1 22,-1-1 1,1 1-1,0-1 1,-1 0-1,0-1 1,0 0-1,0 1 1,0-1-1,-1-1 1,1 1-1,4-7 1,-2 1-217,-1-1 1,0 0 0,-1 0 0,0 0-1,0 0 1,-1-1 0,-1 0 0,0 0 0,0 0-1,-1 0 1,-1 0 0,0-23 0,-1 34 173,-1 1 0,1 0 0,0 0 1,0 0-1,0 0 0,-1 0 0,1 0 1,0 0-1,0 0 0,0 0 1,-1 0-1,1 0 0,0 0 0,0 0 1,-1 0-1,1 0 0,0 0 0,0 0 1,0 0-1,-1 0 0,1 0 0,0 0 1,0 0-1,0 0 0,-1 0 1,1 0-1,0 0 0,0 1 0,0-1 1,-1 0-1,1 0 0,0 0 0,0 0 1,0 0-1,0 1 0,0-1 1,-1 0-1,1 0 0,0 0 0,0 1 1,0-1-1,0 0 0,0 0 0,0 0 1,0 1-1,0-1 0,0 0 0,0 0 1,0 1-1,0-1 0,0 0 1,0 1-1,-2 7 37,1 1 1,0 0 0,0-1-1,1 1 1,0 0-1,0 0 1,1 0 0,1-1-1,-1 1 1,1 0 0,4 10-1,-4-15 3,-1 0-1,1-1 1,0 1-1,0 0 1,0 0-1,1-1 1,-1 1-1,1-1 1,0 0 0,0 0-1,0 0 1,0 0-1,1 0 1,-1-1-1,1 0 1,0 1-1,-1-1 1,1-1-1,0 1 1,0 0-1,0-1 1,0 0-1,1 0 1,-1 0 0,4 0-1,0 0 36,0-1 1,-1 1-1,1-2 1,0 1-1,0-1 0,-1 0 1,13-4-1,-17 4-76,0 0-1,0-1 1,0 1-1,-1-1 1,1 0 0,-1 0-1,1 0 1,-1 0 0,0 0-1,0-1 1,0 1-1,0-1 1,0 1 0,0-1-1,-1 0 1,1 0-1,-1 0 1,0 1 0,0-1-1,0-1 1,1-3 0,1-8-197,0 1 0,-1-1 0,1-15 0,-3 26 136,0 0 0,0 0 0,0 0 0,0 0 0,0 0 0,-1 0 0,0 1 0,0-1 0,0 0 0,0 0 1,0 1-1,-1-1 0,0 1 0,0-1 0,0 1 0,-4-6 0,6 9 65,-1-1 1,1 1-1,0-1 1,-1 1-1,1 0 0,-1-1 1,1 1-1,0 0 1,-1-1-1,1 1 0,-1 0 1,1 0-1,-1-1 0,1 1 1,-1 0-1,1 0 1,-1 0-1,1 0 0,-1 0 1,1-1-1,-1 1 1,1 0-1,-1 0 0,0 1 1,1-1-1,-1 0 1,1 0-1,-1 0 0,1 0 1,-1 0-1,1 0 1,-1 1-1,0-1 0,-6 19 120,8 28 154,-1-46-261,0 3 14,1-1-1,0 0 1,-1 1-1,1-1 1,1 1-1,-1-1 1,0 0-1,1 0 1,0 0-1,0 0 1,0 0-1,0 0 1,0 0-1,0-1 1,1 1-1,-1-1 1,1 1-1,0-1 0,0 0 1,0 0-1,0 0 1,0-1-1,0 1 1,0-1-1,1 0 1,-1 1-1,6 0 1,3 1 74,1-1 1,-1 0-1,1-1 0,-1-1 1,1 0-1,18-2 1,-28 2-115,1 0 1,-1-1-1,1 1 1,-1-1 0,0 0-1,0 0 1,1-1-1,-1 1 1,0-1-1,0 1 1,0-1-1,0 0 1,-1 0 0,1 0-1,0 0 1,-1-1-1,1 1 1,-1-1-1,0 0 1,0 1-1,0-1 1,0 0 0,2-6-1,-1 0-33,0 0 1,-1 0-1,0 0 0,0 0 0,-1-1 0,-1 1 0,1-14 1,-2 23 40,1 0 1,0 0-1,0 0 1,0 0-1,0-1 1,0 1-1,0 0 1,0 0-1,0 0 1,-1 0-1,1 0 1,0 0-1,0-1 1,0 1-1,0 0 1,0 0-1,-1 0 1,1 0-1,0 0 1,0 0-1,0 0 1,0 0-1,-1 0 1,1 0-1,0 0 1,0 0-1,0 0 1,0 0-1,-1 0 1,1 0-1,0 0 1,0 0-1,0 0 1,-1 0-1,1 0 1,0 0-1,0 0 1,0 0-1,0 0 1,-1 0-1,1 0 1,0 0-1,0 0 1,0 1-1,0-1 1,0 0-1,-1 0 1,1 0-1,0 0 1,-9 8-95,7-3 141,0 0 0,0 0 0,1 0 0,-1 0 0,1 1 0,1-1 0,-1 1-1,1-1 1,0 0 0,0 1 0,0-1 0,2 8 0,-1-9-11,-1 0 0,1 0 0,0 1 0,1-1 1,-1 0-1,1 0 0,0 0 0,0 0 0,0 0 0,0-1 0,1 1 0,0-1 1,-1 1-1,1-1 0,6 5 0,-3-4 11,-1-1 1,1-1-1,0 1 0,0-1 1,0 0-1,0 0 0,0-1 0,0 0 1,1 0-1,-1 0 0,8-1 1,-9 0-8,0 0 1,-1 0 0,1-1-1,0 1 1,0-1-1,0-1 1,-1 1 0,1 0-1,0-1 1,-1 0 0,1 0-1,-1-1 1,0 1-1,7-6 1,-9 6-62,1-1 0,-1 1 0,0-1 0,1 0 0,-1 0 0,0 0 1,-1 0-1,1 0 0,-1 0 0,1 0 0,-1-1 0,0 1 0,0-1 0,0 1 0,-1-1 0,1 1 0,-1-1 0,0 1 0,0-1 0,0 1 0,0-1 0,-1 1 0,0-6 0,0 9 14,0-1 0,1 1 0,-1 0 0,0 0 0,0-1 0,0 1 0,0 0 0,1 0 0,-1 0 0,0 0 0,0 0 0,0 0 0,0 0-1,1 0 1,-1 0 0,0 0 0,0 0 0,0 0 0,0 1 0,1-1 0,-1 0 0,0 1 0,0-1 0,1 0 0,-1 1 0,0-1 0,1 1 0,-1-1-1,0 1 1,1 0 0,-1-1 0,1 1 0,-2 1 0,1 2 34,0 0 1,-1 0-1,1 0 0,1 0 0,-1 0 1,0 1-1,1-1 0,0 0 0,0 0 1,0 0-1,1 1 0,0-1 1,1 6-1,-1-8-9,0 0-1,0 0 1,0 0 0,0 0 0,1 0 0,-1 0 0,0-1-1,1 1 1,-1-1 0,1 1 0,0-1 0,0 1 0,-1-1-1,1 0 1,0 0 0,0 0 0,0 0 0,0 0 0,0-1-1,0 1 1,0 0 0,1-1 0,-1 0 0,0 1 0,0-1-1,0 0 1,5-1 0,0 1-19,1 0 0,-1-1-1,1 0 1,-1 0 0,1-1 0,-1 0-1,0 0 1,0-1 0,0 0 0,0 0-1,0 0 1,0-1 0,-1 0-1,0-1 1,0 1 0,0-1 0,-1 0-1,1-1 1,6-8 0,-5 5-170,0-1-1,-1 0 1,1 0 0,-2 0 0,0-1-1,0 0 1,-1 0 0,0 0 0,-1-1-1,0 1 1,1-17 0,0-13-904,-4-78 1,0 113 986,0-8-133,-1 0 0,-1 0 0,0 1 0,-1-1 0,0 1-1,-1-1 1,0 1 0,-2 0 0,-9-18 0,15 31 224,0 0 0,1 0 0,-1 0-1,0 0 1,0 0 0,0-1 0,0 1 0,0 0 0,-1 0 0,1 0 0,0 0 0,0 0 0,0 0 0,0 0 0,0 0 0,0 0 0,0-1 0,0 1-1,0 0 1,0 0 0,0 0 0,0 0 0,0 0 0,0 0 0,0 0 0,0 0 0,0 0 0,0 0 0,-1 0 0,1 0 0,0 0 0,0 0 0,0 0-1,0-1 1,0 1 0,0 0 0,0 0 0,0 0 0,0 0 0,-1 0 0,1 0 0,0 0 0,0 0 0,0 0 0,0 0 0,0 0 0,0 0 0,0 0-1,0 1 1,0-1 0,-1 0 0,1 0 0,0 0 0,0 0 0,0 0 0,0 0 0,0 0 0,0 0 0,0 0 0,0 0 0,0 0 0,0 0 0,0 0-1,0 0 1,0 0 0,-1 1 0,1-1 0,0 0 0,0 0 0,-1 7-32,1-7 26,-2 56 947,9 105 0,-4-137-607,1 1-1,1-1 1,2 0-1,0 0 1,1-1-1,21 41 1,-26-59-226,-2-3-82,0 1 0,0-1 0,0 0 0,0 0 0,0 0 0,1 0 0,-1 0 0,1 0 0,-1 0 0,1 0 0,0 0 0,0-1 0,0 1 0,0-1 0,0 1 0,0-1 0,4 2 0,-1-3-26</inkml:trace>
  <inkml:trace contextRef="#ctx0" brushRef="#br0" timeOffset="4822.71">3958 748 9830,'25'11'491,"-12"-4"-176,1-1-1,-1 0 1,1-1-1,1 0 1,-1-1 0,27 3-1,-35-6-199,0-1 0,0 0 0,-1 0 0,1-1 0,0 1 0,0-1 0,0-1 0,-1 1 0,1-1 0,-1 0 0,1 0 0,6-4 0,-8 3-77,0 0 0,-1 0-1,1 0 1,-1 0 0,0-1-1,0 1 1,0-1-1,0 0 1,0 0 0,-1 0-1,0 0 1,0-1-1,0 1 1,-1-1 0,3-8-1,-1 0-125,-1 0 0,-1 0 0,1-18 0,-3 50 187,1-7 57,0-1 0,0 1 0,1-1 0,0 1 0,4 14-1,-4-24-111,-1 1 0,1-1 0,0 0 0,0 1 0,1-1-1,-1 0 1,0 0 0,1 1 0,-1-1 0,1 0 0,0-1-1,-1 1 1,1 0 0,0 0 0,0-1 0,0 1 0,1-1 0,-1 0-1,0 0 1,0 1 0,1-2 0,-1 1 0,1 0 0,-1 0-1,1-1 1,-1 1 0,1-1 0,-1 0 0,1 0 0,2 0-1,-1 1-2,1-1-1,-1 0 1,0-1-1,0 1 1,0-1-1,0 0 0,1 0 1,-1 0-1,0 0 1,-1-1-1,1 1 0,0-1 1,0 0-1,-1 0 1,1-1-1,-1 1 1,1-1-1,-1 0 0,0 1 1,0-1-1,-1-1 1,1 1-1,0 0 1,-1-1-1,0 1 0,3-7 1,-1 2-116,-1 0 0,0 0 0,0 0 0,-1 0 0,2-12 0,0 2-103,-12 59 723,2-1 0,2 1 1,1 0-1,3 0 0,7 70 1,-1-77-61,2 1 0,1-1 0,2-1 0,20 45 0,-25-63-263,1 3-6,-6-8-181</inkml:trace>
  <inkml:trace contextRef="#ctx0" brushRef="#br0" timeOffset="5010.95">3509 72 9830,'0'0'0</inkml:trace>
  <inkml:trace contextRef="#ctx0" brushRef="#br0" timeOffset="5961.84">5119 788 9830,'-37'17'791,"44"-14"-463,371 11 6240,-244-13-4257,-25 1-509,304-3 5434,-399 0-7132,-1 0 0,1-1 0,0 0 0,0-1 0,23-8 0,-37 11-104,1 0 0,-1-1 0,1 1 0,-1 0 0,0 0 0,1 0 0,-1 0 0,1-1 0,-1 1 0,0 0 0,1 0 0,-1-1 0,1 1 0,-1 0 0,0 0 0,1-1 0,-1 1 0,0 0 0,0-1 0,1 1 0,-1-1 0,0 1 0,0 0 0,0-1 0,1 1 0,-1-1 0,-8-6 0,-21-1 0,28 8 0,-29-7 0,2-1 0</inkml:trace>
  <inkml:trace contextRef="#ctx0" brushRef="#br0" timeOffset="6257.92">5997 701 9830,'3'0'67,"0"0"-1,0 0 1,0 0-1,1 1 1,-1 0-1,0 0 1,-1-1-1,1 2 1,5 1-1,47 19 898,-15-8 196,-2 2 1,58 34-1,-94-49-1122,1 1 0,-1-1 1,0 1-1,0-1 0,0 1 0,-1 0 1,1 0-1,0 0 0,-1 0 1,1 0-1,-1 0 0,0 0 0,2 3 1,-3-4-6,0 0 0,1 1 0,-1-1 0,0 0 0,0 1 1,0-1-1,0 1 0,0-1 0,0 0 0,0 1 1,0-1-1,0 1 0,-1-1 0,1 0 0,-1 1 1,1-1-1,-2 2 0,0 1 62,-1-1 0,0 0 0,0 0 0,1 0 0,-2 0-1,1 0 1,0-1 0,-1 1 0,1-1 0,-1 0 0,0 0 0,1 0 0,-8 2 0,-14 4 620,1-1 1,-40 6-1,46-13-387</inkml:trace>
  <inkml:trace contextRef="#ctx0" brushRef="#br0" timeOffset="8015.98">6736 323 9830,'-11'30'609,"5"-15"-264,0 0 0,1 0 0,1 1 0,0-1 0,1 1 0,1 0 0,0 24 0,2 17 1110,8 58 1,-6-99-1138,0 1 1,2-1-1,0 0 1,1 0 0,0 0-1,1-1 1,1 0-1,11 18 1,-14-28-186,0 0 0,0 0-1,0 0 1,1-1 0,-1 1 0,1-1 0,0 0 0,1-1 0,-1 1 0,1-1 0,-1 0-1,1-1 1,0 1 0,0-1 0,0 0 0,1-1 0,5 2 0,-8-3-85,0 1 0,0-1 1,0 0-1,-1 0 0,1 0 1,0-1-1,0 1 0,0-1 1,-1 0-1,1 0 0,-1 0 1,1-1-1,0 1 0,-1-1 1,0 0-1,1 0 0,-1 0 0,0 0 1,0 0-1,0-1 0,-1 1 1,1-1-1,0 0 0,-1 0 1,0 0-1,0 0 0,0-1 1,0 1-1,1-4 0,1-3-208,-1-1 0,0 0 0,-1 0 0,0 0 0,-1 0 0,-1 0 0,0-21 0,0 17-76,0 14 223,0 0 0,0 1 0,0-1 0,0 0 0,0 0 0,0 1 0,-1-1 0,1 0 0,0 0 0,0 1 0,-1-1 1,1 0-1,0 1 0,-1-1 0,1 0 0,0 1 0,-1-1 0,1 0 0,-1 1 0,1-1 0,-1 1 0,0-1 0,1 1 0,-1-1 0,1 1 0,-1 0 0,0-1 0,-1 0 0,2 1 14,-1 0 0,1 0 0,-1 0 0,1 0 0,-1 0 0,1 0 0,-1 1 0,1-1 0,-1 0 1,1 0-1,-1 0 0,1 0 0,-1 1 0,1-1 0,-1 0 0,1 0 0,0 1 0,-1-1 0,1 0 0,-1 1 0,1-1 0,0 1 0,-1-1 0,1 0 0,0 1 0,0-1 0,-1 1 0,1-1 0,0 1 0,0-1 1,0 1-1,-1-1 0,1 1 0,0-1 0,0 1 0,0-1 0,0 1 0,0-1 0,0 2 0,0 1 27,-1 0 1,1 0-1,0 0 0,0 0 1,1 0-1,-1 1 0,0-1 1,1 0-1,0 0 0,0 0 0,0 0 1,0 0-1,0 0 0,1-1 1,-1 1-1,1 0 0,0-1 1,0 1-1,0-1 0,0 1 1,4 3-1,-2-4 7,-1 1 0,1-1 0,0 0-1,0-1 1,-1 1 0,1-1 0,1 1 0,-1-1 0,0 0-1,0-1 1,0 1 0,0-1 0,1 1 0,-1-2 0,0 1-1,6-1 1,-8 0-25,-1 1-1,1-1 0,0 0 1,0 0-1,-1 0 0,1 0 1,0-1-1,-1 1 0,1 0 1,-1-1-1,0 1 0,1-1 1,-1 0-1,0 1 0,0-1 1,0 0-1,0 1 0,0-1 1,0 0-1,-1 0 0,1 0 1,-1 0-1,1 0 0,-1 0 1,0 0-1,0 0 0,0-4 1,2-9-238,-2-1 0,-1-20 0,1 33 164,-1-6-86,0-1 1,-1 1 0,0 0 0,-6-14-1,8 21 118,-1-1 0,0 1 0,0 0 0,0-1 0,0 1 0,0 0 0,-1 0 0,1 0 0,-1 0 0,1 0 0,-1 0 0,0 0 0,0 0 0,0 1 0,0-1 0,0 0 0,0 1 0,0 0 0,0 0 0,-1-1 0,-3 0 0,4 2 46,1 1-1,0-1 0,-1 0 1,1 1-1,0 0 0,0-1 0,-1 1 1,1 0-1,0-1 0,0 1 0,0 0 1,0 0-1,0 0 0,0 0 0,0 0 1,0 0-1,0 0 0,1 1 0,-1-1 1,0 0-1,1 0 0,-1 1 0,1-1 1,-1 0-1,1 1 0,0-1 0,-1 0 1,1 1-1,0-1 0,0 2 0,-1 1 45,-5 22 222,2 1 0,1-1 0,1 1-1,1 0 1,5 48 0,-4-70-232,1 0 0,0 1 1,0-1-1,0 0 0,0 0 0,1 0 0,0 0 0,0 0 0,0 0 0,1 0 0,0-1 0,0 1 0,0-1 0,0 0 0,0 0 0,1 0 0,0 0 0,0-1 0,0 1 0,0-1 0,1 0 1,-1 0-1,1-1 0,0 0 0,0 1 0,0-1 0,0-1 0,0 1 0,0-1 0,0 0 0,0 0 0,1 0 0,-1-1 0,10 0 0,-9 0-26,1 1-1,-1-2 1,0 1 0,0 0-1,0-1 1,0 0 0,0-1-1,0 0 1,0 1-1,0-2 1,0 1 0,-1-1-1,1 0 1,-1 0-1,0 0 1,0-1 0,0 0-1,0 0 1,-1 0 0,1 0-1,-1-1 1,0 0-1,-1 1 1,1-2 0,-1 1-1,0 0 1,3-8-1,2-5-309,0 0-1,-2 0 0,0 0 0,-1-1 0,-1 0 0,-1 0 0,2-21 0,-5-137-2111,-1 156 2106,1 7 30,0 1-1,-2-1 0,0 1 0,0 0 1,-1-1-1,-1 1 0,-7-18 1,11 31 264,0 0 0,0 0 0,0 0 0,0 0 0,0 0 0,-1 0 0,1 0 0,0-1 0,0 1 0,0 0 0,0 0 0,0 0 0,0 0 0,0 0 0,0 0 0,-1 0 0,1 0 0,0 0 0,0 0 0,0 0 0,0 0 0,0-1 0,0 1 0,-1 0 0,1 0 0,0 0 0,0 0 0,0 0 0,0 0 0,0 0 0,0 0 0,-1 0 0,1 0 0,0 1 0,0-1 0,0 0 0,0 0 0,0 0 0,0 0 0,-1 0 0,1 0 0,0 0 0,0 0 0,0 0 0,0 0 0,0 0 0,0 0 0,0 1 0,0-1 0,-1 0 0,1 0 0,0 0 0,0 0 0,0 0 0,0 0 0,0 0 0,0 1 0,0-1 0,-4 10 156,-1 34 421,2-1 0,1 1 1,3 0-1,2-1 0,1 1 0,2-1 0,24 81 0,-27-111-427,1-1 1,0 1-1,1-1 1,1 0-1,7 12 1,-11-21-101,0 1 1,1-1-1,-1-1 1,1 1-1,0 0 1,0-1-1,0 1 1,0-1-1,0 0 1,0 0-1,1 0 1,-1 0-1,1-1 1,-1 1-1,1-1 1,0 0-1,-1 0 1,1 0-1,0-1 1,0 1-1,6-1 1,-5 0 4,0 0 0,0 0 0,-1-1 0,1 0 0,0 0 0,-1 0 1,1-1-1,-1 1 0,0-1 0,1 0 0,-1 0 0,0 0 0,0-1 0,0 0 1,0 1-1,5-7 0,-4 3-104,1 0 0,-2-1 0,1 0 0,-1 0 1,0 0-1,0 0 0,-1-1 0,5-14 0,-1-5-444,-2-1 0,-1 1 0,-1-1 0,-1-44 0,0 46 133,-1-26-438,-1 50 767,0-1 1,0 0-1,-1 0 1,1 1 0,-1-1-1,1 0 1,-1 1-1,0-1 1,0 1 0,0-1-1,0 1 1,-1-1-1,-2-3 1,4 6 28,0 0 0,0 0 1,-1 0-1,1-1 0,0 1 1,0 0-1,-1 0 0,1 0 1,0 0-1,-1 0 0,1 0 1,0 0-1,-1 0 0,1 0 0,0 0 1,0 0-1,-1 0 0,1 0 1,0 0-1,-1 0 0,1 0 1,0 0-1,-1 0 0,1 0 1,0 0-1,0 0 0,-1 0 1,1 1-1,0-1 0,0 0 0,-1 0 1,1 0-1,0 1 0,0-1 1,-1 0-1,1 0 0,0 0 1,0 1-1,0-1 0,0 0 1,-1 1-1,1-1 0,0 0 0,0 0 1,0 1-1,0-1 0,0 0 1,0 1-1,0-1 0,0 0 1,0 0-1,0 1 0,0-1 1,0 0-1,0 1 0,-4 18-18,2 11 329,0 0-1,2 0 0,4 35 1,-3-55-211,0 0 0,1 0 1,0 0-1,1 0 0,0 0 1,1 0-1,0-1 0,0 0 0,1 1 1,1-2-1,-1 1 0,14 15 1,-17-22-71,0 0 1,0 0-1,0 0 0,0 0 1,0 0-1,1 0 1,-1-1-1,1 1 1,-1-1-1,1 0 0,0 0 1,-1 0-1,1 0 1,0 0-1,0 0 1,0-1-1,-1 1 0,1-1 1,0 0-1,0 0 1,0 0-1,0 0 1,0-1-1,0 1 0,-1-1 1,4 0-1,-2-1-25,-1 0-1,1 0 1,-1-1-1,0 1 1,0 0-1,0-1 1,0 0 0,0 0-1,-1 0 1,1 0-1,-1 0 1,0-1-1,0 1 1,0 0-1,0-1 1,0 0-1,1-6 1,1-7-265,0 1-1,-2-1 1,0 1 0,0-1 0,-2 0 0,0 0 0,-1 0 0,-4-24-1,-3 17-211,8 23 460,0 0 0,-1 0 0,1 0 0,0 0 0,-1 0 0,1 0 0,-1 0 0,1 0 0,-1 0 0,0 0 1,1 1-1,-1-1 0,0 0 0,0 0 0,1 1 0,-1-1 0,0 1 0,0-1 0,0 1 0,-2-2 0,3 3 20,-1 0 0,1 0 0,-1 0-1,1 0 1,0 0 0,-1 0 0,1 0 0,0 0 0,0 0-1,-1 0 1,1 1 0,0-1 0,0 0 0,0 0 0,0 0-1,0 0 1,1 2 0,-1-1 33,1 3 13,-1 0 0,1 1-1,0-1 1,1 0 0,-1 0 0,1 0 0,0 0 0,0 0 0,1 0 0,-1 0 0,1-1 0,0 1 0,6 6 0,7 7 290,34 28 0,-11-9 98,-9 2-88,-28-37-328,-1 0 0,0-1 1,-1 1-1,1 0 0,0 0 0,-1 0 0,1 1 0,-1-1 1,1 4-1,-1-6-12,0 1-1,0 0 1,0 0 0,0-1-1,-1 1 1,1 0 0,0-1-1,0 1 1,-1 0 0,1 0-1,0-1 1,-1 1 0,1-1 0,-1 1-1,1 0 1,-1-1 0,1 1-1,-1-1 1,1 1 0,-1-1-1,1 1 1,-1-1 0,0 0-1,1 1 1,-1-1 0,0 0-1,-1 1 1,-12 2 105,0 0 0,0-1-1,0-1 1,0 0 0,0-1 0,-16-2-1,-6 1 192,35 1-299,-30-2 183,30 1-179,-1 1 0,1 0 1,0 0-1,0-1 0,0 1 0,-1-1 1,1 1-1,0-1 0,0 0 1,0 1-1,0-1 0,0 0 1,0 0-1,0 0 0,0 0 0,1 0 1,-1 0-1,0 0 0,0 0 1,0-2-1,-1-7 21</inkml:trace>
  <inkml:trace contextRef="#ctx0" brushRef="#br0" timeOffset="8669.44">8273 721 9830,'-30'0'754,"27"0"-589,6 0-84,16 0 230,-18 0-292,176-6 2973,-150 4-2422,-1-2 0,0-1 0,0-1 0,41-15 0,-63 19-591,0 1-1,0-1 1,0 0 0,-1-1 0,1 1 0,-1-1 0,1 1 0,-1-1 0,0 0-1,0 0 1,0 0 0,-1-1 0,1 1 0,-1-1 0,0 1 0,0-1 0,2-5 0,-3 6 2,0 1 1,-1-1-1,1 1 1,-1-1-1,0 1 1,0-1 0,0 1-1,0-1 1,0 1-1,-1-1 1,1 1 0,-1-1-1,1 1 1,-1-1-1,0 1 1,0-1-1,0 1 1,0 0 0,-1 0-1,1 0 1,-1 0-1,1 0 1,-1 0 0,0 0-1,1 0 1,-1 0-1,0 1 1,0-1-1,-3-1 1,-56-32-78,50 29 584,42 23 121,-23-12-510,107 61 1476,-99-55-1222,0 1-1,0 0 1,-2 1 0,24 25-1,-37-37-325,0 1-1,0-1 1,0 0-1,0 0 1,0 1-1,0-1 1,0 1-1,0-1 1,-1 1 0,1-1-1,0 1 1,-1-1-1,0 1 1,1 0-1,-1-1 1,0 1-1,0 0 1,0-1-1,0 1 1,0 0-1,0-1 1,-1 4-1,0-4-3,1 0 0,-1 0-1,0 1 1,0-1-1,0 0 1,-1 0-1,1 0 1,0 0 0,0 0-1,-1 0 1,1 0-1,0-1 1,-1 1 0,1 0-1,0-1 1,-1 1-1,1-1 1,-1 1-1,0-1 1,1 0 0,-1 0-1,1 0 1,-2 0-1,-16 1 209,1-1-1</inkml:trace>
  <inkml:trace contextRef="#ctx0" brushRef="#br0" timeOffset="9417.72">9449 252 9830,'0'-4'135,"1"17"213,4 64 1135,17 64 2866,57 200-1,-77-334-4206,0-1 0,1 1 0,-1 0 0,1-1 1,1 0-1,-1 0 0,6 7 0,-8-12-107,0 0 1,0 1-1,1-1 1,-1 0 0,1 0-1,-1 0 1,1 0-1,-1 0 1,1 0 0,0-1-1,-1 1 1,1-1-1,0 1 1,0-1 0,-1 1-1,1-1 1,0 0-1,0 0 1,0 0 0,-1 0-1,1 0 1,0 0-1,0-1 1,0 1 0,-1 0-1,1-1 1,0 0-1,0 1 1,-1-1 0,1 0-1,-1 0 1,1 0-1,1-1 1,9-6-18,-1-1-1,0 0 1,0-1 0,-1 0 0,0-1-1,10-14 1,-11 14-275,14-18-261</inkml:trace>
  <inkml:trace contextRef="#ctx0" brushRef="#br0" timeOffset="9788.84">9834 615 9830,'-56'-65'0,"55"63"10,1 1 1,-1 0-1,0 0 1,0-1-1,0 1 0,0 0 1,0 0-1,-1 0 1,1 0-1,0 0 0,0 1 1,-1-1-1,1 0 1,0 0-1,-1 1 0,1-1 1,-1 1-1,1 0 1,-1-1-1,1 1 0,-1 0 1,1 0-1,-1-1 1,1 1-1,-1 1 0,1-1 1,-1 0-1,1 0 1,-1 0-1,-1 1 0,1 1 47,-1 0-1,1-1 0,0 1 0,0 0 0,0 0 0,0 1 1,0-1-1,0 0 0,-3 6 0,4-6-13,-6 9 213,0 1 1,0 0-1,1 0 1,1 1 0,0-1-1,1 1 1,0 1-1,1-1 1,1 0-1,0 1 1,1-1-1,0 1 1,1 0-1,3 25 1,-2-35-173,1 0 1,-1-1 0,1 1 0,0-1-1,0 1 1,0-1 0,1 0-1,-1 0 1,1 0 0,0 0 0,0 0-1,0-1 1,0 1 0,0-1-1,0 0 1,1 0 0,-1 0 0,1 0-1,0-1 1,-1 1 0,8 1-1,-3-1 65,-1 0 0,0-1 0,1 0 0,-1 0 0,0 0 0,1-1 0,-1 0 0,1 0 0,-1-1 0,15-3 0,-19 2-123,1 0 0,-1 0 0,1 0-1,-1-1 1,0 1 0,1-1 0,-1 0-1,-1 1 1,1-2 0,0 1-1,-1 0 1,0 0 0,1-1 0,-1 1-1,-1-1 1,1 0 0,0 0 0,-1 1-1,0-1 1,0 0 0,0 0-1,0 0 1,-1-8 0,2 3-119,-2-1 0,1 1 0,-1-1 0,-1 1 0,0-1 1,0 1-1,-1 0 0,0-1 0,-4-11 0,2 13-16,1 0 0,-1 1 0,0-1 1,-1 1-1,-11-13 0,14 17 100,0 1 0,-1 0 0,0 0 1,1-1-1,-1 2 0,0-1 0,0 0 0,0 0 1,0 1-1,-1 0 0,1 0 0,0 0 0,0 0 1,-1 0-1,1 0 0,-1 1 0,-4 0 0,8 0 21,-1 0-1,1 0 0,-1 0 1,1 0-1,0 1 0,-1-1 1,1 0-1,-1 0 0,1 1 1,0-1-1,-1 0 0,1 1 1,0-1-1,-1 1 1,1-1-1,0 0 0,-1 1 1,1-1-1,0 1 0,0-1 1,0 1-1,0-1 0,-1 0 1,1 1-1,0-1 0,0 1 1,0-1-1,0 1 0,0-1 1,0 1-1,0-1 0,0 1 1,0 0-1,2 19 220,4-1 55</inkml:trace>
  <inkml:trace contextRef="#ctx0" brushRef="#br0" timeOffset="10285.64">10077 568 9830,'-1'-1'26,"-1"0"0,0 0 0,0 0 0,0 1 0,0-1 0,0 0 0,0 1 0,0 0 0,0-1 0,0 1 0,0 0 0,0 0 0,-1 0 0,1 0 0,0 1 0,0-1 0,0 0 0,0 1 0,0 0 0,0-1 0,0 1 0,0 0 0,-2 1 0,1 1 55,0 1 0,1-1 0,-1 0 0,1 1 0,-1 0 0,1-1 0,0 1-1,0 0 1,1 0 0,-1 1 0,-1 5 0,0 1 146,0-1 0,1 1 0,0 0 0,1 0 0,0 0 0,1 0 0,0 0 0,0 0 0,4 20 1,-3-27-146,0 0 1,0 1 0,1-2 0,-1 1 0,1 0 0,0 0-1,0 0 1,0-1 0,0 1 0,1-1 0,-1 0 0,1 0 0,0 0-1,0 0 1,0 0 0,0 0 0,1-1 0,-1 0 0,1 1-1,-1-1 1,1-1 0,0 1 0,0 0 0,0-1 0,0 0 0,0 0-1,0 0 1,7 0 0,-4 0-22,1 0 0,0-1 0,0 0 0,-1 0 0,1-1-1,0 0 1,0 0 0,-1-1 0,1 0 0,-1 0 0,0-1 0,1 0 0,-1 0 0,-1-1 0,1 0 0,0 0-1,-1-1 1,0 1 0,0-1 0,0-1 0,-1 1 0,1-1 0,-1 0 0,-1 0 0,1 0 0,-1-1-1,0 0 1,3-7 0,2-5-255,-1 0 0,-1-1-1,-1 1 1,0-1-1,-1 0 1,3-40 0,-4-123-1244,-5 156 1243,1 22 153,1-3-41,-1 0 0,-1 0 0,1 0-1,-1 1 1,-1-1 0,0 0 0,0 0 0,-5-13 0,7 21 82,-1 0 0,1 0 0,0 0 0,0 0 0,0 0 0,0-1 0,0 1 0,0 0 0,0 0 0,0 0 0,0 0 0,-1 0 0,1 0 1,0 0-1,0 0 0,0 0 0,0 0 0,0 0 0,0 0 0,0 0 0,0 0 0,-1 0 0,1 0 0,0 0 0,0 0 0,0 0 0,0 0 0,0 0 0,0 0 0,0 0 0,0 0 0,-1 0 1,1 1-1,0-1 0,0 0 0,0 0 0,0 0 0,0 0 0,0 0 0,0 0 0,0 0 0,0 0 0,0 0 0,0 0 0,0 0 0,0 1 0,-1-1 0,1 0 0,0 0 0,0 0 1,0 0-1,0 0 0,0 0 0,0 0 0,0 0 0,0 1 0,0-1 0,0 0 0,0 0 0,0 0 0,0 0 0,0 0 0,0 0 0,0 0 0,1 1 0,-1-1 0,0 0 0,-3 12 30,1 52 1138,2 0 0,4 0 0,1-1 0,25 106 0,-28-158-963,2 1 1,-1 0-1,9 16 0,-11-26-164,0 1 0,0-1 0,1 0-1,-1 1 1,1-1 0,-1 0 0,1 0 0,0 0-1,0 0 1,0 0 0,0-1 0,0 1-1,1-1 1,-1 1 0,0-1 0,1 0-1,-1 1 1,1-2 0,-1 1 0,1 0-1,3 0 1,18 0 237</inkml:trace>
  <inkml:trace contextRef="#ctx0" brushRef="#br0" timeOffset="10938.23">10502 489 9830,'-9'-8'18,"-1"0"1,-21-12-1,29 20 7,1 0 0,-1 0-1,1 0 1,-1 0 0,1 0 0,-1 0 0,1 0 0,-1 0 0,1 1 0,-1-1 0,1 0 0,0 1 0,-1 0 0,1-1 0,-1 1-1,1 0 1,0-1 0,0 1 0,-1 0 0,1 0 0,0 0 0,0 0 0,0 0 0,0 0 0,0 1 0,0-1 0,0 0 0,1 0-1,-1 1 1,0-1 0,1 1 0,-1-1 0,0 2 0,-1 1 89,-3 4 71,1 1 0,0 0 0,0 0 1,0 0-1,2 0 0,-1 0 0,1 1 0,0-1 1,1 1-1,0-1 0,1 1 0,0 0 1,2 16-1,-1-20-84,0-1 0,0 0 0,0-1 0,1 1 0,0 0-1,0 0 1,0-1 0,0 1 0,1-1 0,0 1 0,0-1 0,0 0 0,0 0 0,1-1 0,0 1 0,0-1 0,0 1 0,0-1 0,0 0 0,0-1 0,1 1-1,-1-1 1,1 0 0,0 0 0,0 0 0,9 1 0,-3 0 141,0-1-1,0 0 1,1-1 0,-1-1-1,0 1 1,0-2-1,1 0 1,18-3 0,-25 2-190,-1 1 0,1-1 0,0 0 1,0 0-1,-1-1 0,1 1 1,-1-1-1,0 0 0,0 0 1,0-1-1,0 1 0,0-1 0,-1 0 1,0 0-1,1 0 0,-2 0 1,1-1-1,0 1 0,-1-1 0,4-8 1,8-44-912,-15 60 889,1-1 0,0 1-1,0 0 1,0 0 0,1 0 0,-1-1-1,1 1 1,-1 0 0,1 0 0,0-1 0,0 1-1,0-1 1,1 1 0,2 4 0,-2-5 0,0-1 0,0 1 0,1-1 0,-1 0 1,0 0-1,1 0 0,-1 0 0,1 0 0,-1 0 0,1-1 1,-1 1-1,1-1 0,0 0 0,-1 0 0,1 0 0,4 0 1,-4 0-14,0 0 1,1 0 0,-1 0 0,0 0 0,0-1 0,0 1 0,1-1-1,-1 0 1,0 0 0,0 0 0,0 0 0,0 0 0,-1-1 0,1 0 0,0 1-1,0-1 1,-1 0 0,1 0 0,-1 0 0,0-1 0,0 1 0,0-1-1,0 1 1,0-1 0,0 0 0,-1 1 0,1-1 0,-1 0 0,0 0 0,1 0-1,-1 0 1,-1 0 0,1-1 0,0-5 0,1 2-104,-1 0 0,0-1 0,-1 1 0,0-1 1,0 0-1,0 1 0,-1-1 0,-3-11 0,3 15 51,0 1 0,-1 0 0,1 0 0,-1 0 0,0 0 0,0 0 0,0 0 0,0 0 0,0 1 0,0-1 0,-1 1 0,0 0 0,1-1 0,-1 1 0,0 0 0,0 1 0,0-1 0,0 1 0,0-1 0,-6-1 0,6 2 66,1 0-1,-1 0 0,0 0 1,0 0-1,0 0 0,0 1 1,0-1-1,0 1 0,0 0 1,0 0-1,0 0 0,0 0 1,0 1-1,0-1 1,0 1-1,0 0 0,0-1 1,1 1-1,-1 1 0,0-1 1,0 0-1,1 1 0,-1-1 1,1 1-1,-1 0 0,1 0 1,0 0-1,0 0 0,-1 0 1,0 3-1,-1 1 50,0 1 0,1 0 0,0 0 0,1 0 0,-1 0 0,1 0 1,1 0-1,-1 1 0,1-1 0,1 1 0,-1 9 0,1-9 33,0 1 0,0 0-1,1 0 1,0 0 0,1-1 0,-1 1 0,2 0 0,5 14 0,-5-17-46,0-1 0,1 1 0,0-1 0,0 0 0,0 0 0,0-1 0,1 1 0,0-1 0,0 0 0,0 0 0,0 0 0,1-1 0,6 3 0,-2-1 67,1 0 0,-1-1-1,1-1 1,-1 0 0,15 3 0,18-2 382</inkml:trace>
  <inkml:trace contextRef="#ctx0" brushRef="#br0" timeOffset="11390.77">11260 665 9830,'-92'-56'109,"88"53"-25,-1 1-1,1-1 1,-1 1-1,0 1 1,0-1-1,0 0 1,0 1-1,0 0 1,0 0-1,0 1 1,0 0-1,0-1 1,0 2-1,-9 0 1,-1 0 192,13 0-237,0-1-1,0 1 0,0 0 0,0 0 1,0-1-1,0 1 0,0 0 0,0 1 0,1-1 1,-1 0-1,0 0 0,1 1 0,-1-1 1,1 1-1,-1 0 0,1-1 0,0 1 0,0 0 1,0 0-1,0-1 0,0 1 0,0 0 1,0 0-1,1 0 0,-1 0 0,1 0 0,-1 0 1,1 1-1,0-1 0,0 0 0,0 4 1,0-2 44,-1 0 1,1 0 0,0 0 0,0 1 0,1-1 0,0 0 0,-1 0 0,1 0-1,1 0 1,-1 0 0,0 0 0,1 0 0,0 0 0,0 0 0,4 4 0,-3-4 14,0-1 0,1 0 0,0 0 0,0 0 1,0-1-1,0 1 0,0-1 0,1 0 0,-1 0 1,0 0-1,1-1 0,0 1 0,-1-1 0,1 0 1,0-1-1,0 1 0,-1-1 0,1 0 0,0 0 1,0-1-1,0 1 0,-1-1 0,9-2 0,-6 0-37,0 1 0,-1-1 0,0 0 0,1-1 0,-1 1 0,-1-1 0,1-1 0,0 1 0,-1-1 0,0 0 0,0 0 0,-1 0 0,1-1 0,-1 0-1,5-9 1,0-3-247,-1-2 0,0 1 0,-2-1 0,0 0 0,-1 0-1,4-37 1,-2-127-1142,-7 166 1191,-4-15-58,-2 19 103,6 14 89,-1 0 1,1-1 0,0 1-1,-1 0 1,1 0 0,0 0-1,-1 0 1,1-1 0,0 1-1,-1 0 1,1 0 0,0 0-1,-1 0 1,1 0-1,0 0 1,-1 0 0,1 0-1,-1 0 1,1 0 0,0 0-1,-1 1 1,1-1 0,0 0-1,-1 0 1,1 0 0,0 0-1,-1 0 1,1 1 0,0-1-1,0 0 1,-1 0 0,1 0-1,0 1 1,-1-1 0,1 1-1,-2 1 46,1 0 0,-1 0-1,1 0 1,-1 1 0,1-1 0,0 1-1,0-1 1,0 1 0,0-1 0,0 1-1,1 0 1,-1 4 0,-3 38 555,4-35-413,-1 6 27,0 167 2244,2-164-2143,1-1-1,0 0 1,2 0 0,0 0-1,1 0 1,1 0 0,15 30-1,-19-45-249,0 1 0,0-1-1,1 1 1,-1-1 0,1 0 0,0 0-1,0 0 1,0 0 0,0-1-1,0 1 1,0-1 0,1 0 0,-1 0-1,1 0 1,0 0 0,0-1-1,0 1 1,-1-1 0,1 0 0,5 1-1,27 0 459</inkml:trace>
  <inkml:trace contextRef="#ctx0" brushRef="#br0" timeOffset="11622.95">11620 541 9830,'0'0'0,"-11"-10"0,30 10 328,9 0-1,11 0 329,3-5 327,0-2-328,-3-6 78,-11-4-270,-8-5-560</inkml:trace>
  <inkml:trace contextRef="#ctx0" brushRef="#br0" timeOffset="11856.74">11866 323 9830,'-36'-22'0,"36"22"1,0 0 1,0 0-1,-1 0 0,1 0 0,0 0 1,0-1-1,0 1 0,-1 0 0,1 0 0,0 0 1,0 0-1,0 0 0,-1 0 0,1 0 1,0 0-1,0 0 0,0 0 0,-1 0 1,1 0-1,0 0 0,0 0 0,0 1 0,-1-1 1,1 0-1,0 0 0,0 0 0,0 0 1,-1 0-1,1 0 0,0 0 0,0 1 1,0-1-1,0 0 0,0 0 0,-1 0 1,1 0-1,0 1 0,0-1 0,0 0 0,0 0 1,0 0-1,0 0 0,0 1 0,0-1 1,0 0-1,0 0 0,0 0 0,0 1 1,0-1-1,0 0 0,0 0 0,0 1 0,0 12 196,0-12-131,1 5 67,1 0 1,-1 1-1,1-1 1,0-1 0,0 1-1,1 0 1,0 0-1,3 5 1,35 47 1084,-14-19-380,-16-24-502,-6-7-144,1 0 0,-1 0 0,0 0 0,0 1 0,-1 0-1,0 0 1,-1 0 0,0 0 0,0 0 0,-1 1 0,1 11 0,-3-20-176,0-1 0,0 1 0,0-1 0,0 1 1,0-1-1,-1 1 0,1-1 0,0 1 0,0-1 0,-1 1 0,1-1 0,0 1 0,-1-1 1,1 1-1,0-1 0,-1 1 0,1-1 0,-1 0 0,1 1 0,-1-1 0,1 0 0,-1 1 1,1-1-1,-1 0 0,1 0 0,-1 1 0,1-1 0,-1 0 0,1 0 0,-1 0 0,0 0 1,-23 2 336,19-2-239,-21 0 487</inkml:trace>
  <inkml:trace contextRef="#ctx0" brushRef="#br0" timeOffset="13668.34">12394 242 9830,'-16'0'390,"-1"0"0,-27 5 0,42-5-352,0 1 1,0 0 0,0 1-1,0-1 1,1 0-1,-1 0 1,1 1 0,-1-1-1,1 1 1,-1-1 0,1 1-1,0 0 1,0 0 0,-1-1-1,1 1 1,1 0 0,-1 0-1,0 0 1,0 0-1,1 0 1,-1 0 0,1 0-1,0 1 1,-1-1 0,1 0-1,0 0 1,0 0 0,1 3-1,-2 3 156,-1 11 247,0 1 1,1 0-1,2-1 1,0 1-1,6 35 0,-6-50-340,1 1 0,-1-1 0,1 0 0,0 0 0,0 1 0,1-2 0,0 1 0,0 0 0,0 0 0,0-1 0,1 0 0,-1 1 0,1-1 0,0-1 0,0 1 0,1-1 0,-1 1 0,1-1 0,0 0 0,0-1 0,0 1 0,0-1 0,0 0 0,0 0 0,7 0 0,-2 1 86,0-2 0,-1 1-1,1-2 1,0 1 0,0-1 0,0-1 0,0 1 0,0-2 0,0 0 0,-1 0 0,1 0-1,0-1 1,-1-1 0,17-8 0,-19 8-225,0-1 1,0 1-1,-1-2 0,0 1 1,0-1-1,0 1 0,-1-1 1,0-1-1,0 1 0,0-1 1,-1 0-1,0 0 0,0-1 1,-1 1-1,0-1 0,0 1 1,-1-1-1,2-13 0,-1 1-244,0 0 0,-2 0 0,-1-25 0,0 36 180,-1 0 0,0 0 1,-1 1-1,0-1 0,0 0 1,0 1-1,-1 0 1,-1 0-1,-7-15 0,11 23 99,0 0 0,0 0 0,-1 0 0,1-1 0,0 1 0,0 0 0,0 0 0,0 0 0,0 0-1,0 0 1,0-1 0,0 1 0,0 0 0,0 0 0,-1 0 0,1 0 0,0 0 0,0 0 0,0 0 0,0 0-1,0-1 1,0 1 0,-1 0 0,1 0 0,0 0 0,0 0 0,0 0 0,0 0 0,-1 0 0,1 0 0,0 0 0,0 0-1,0 0 1,0 0 0,0 0 0,-1 0 0,1 0 0,0 0 0,0 0 0,0 0 0,0 0 0,-1 0 0,1 1-1,0-1 1,0 0 0,-4 9 30,2 12 168,1 3 128,2 1 0,1-1 0,1 0-1,1 0 1,1 0 0,14 38 0,-12-42-97,-3-5-30,0-1 0,1-1 0,1 1 0,0-1 0,1 0 0,0 0 0,1-1 0,13 15-1,-20-26-176,0 0-1,-1 0 0,1 0 0,0 0 0,0 0 0,0 0 0,0-1 0,1 1 0,-1 0 0,0-1 0,0 1 0,0-1 0,0 1 0,1-1 0,-1 0 0,0 1 1,0-1-1,1 0 0,-1 0 0,0 0 0,1 0 0,-1 0 0,0 0 0,0 0 0,1 0 0,-1-1 0,0 1 0,0 0 0,1-1 0,-1 1 0,0-1 0,0 1 1,0-1-1,0 0 0,0 0 0,0 1 0,0-1 0,0 0 0,0 0 0,0 0 0,0 0 0,1-2 0,4-5 55,-1 0-1,0 0 1,0-1-1,6-14 1,-6 10-262,18-32-966,50-75 1,-73 120 1151,0 0 0,0 0 0,0 0 0,0 1 0,0-1 0,0 0 0,0 0 0,0 0 0,0 1 0,0-1 0,0 0 0,0 0 0,0 0-1,1 0 1,-1 1 0,0-1 0,0 0 0,0 0 0,0 0 0,0 0 0,0 0 0,1 0 0,-1 0 0,0 1 0,0-1 0,0 0 0,0 0 0,1 0 0,-1 0 0,0 0 0,0 0 0,0 0 0,1 0 0,-1 0 0,0 0 0,0 0 0,0 0 0,1 0 0,-1 0 0,0 0 0,0 0 0,0 0 0,0 0 0,1 0 0,-1 0 0,0 0 0,0-1 0,0 1 0,0 0 0,1 0 0,-1 0 0,0 0 0,0 0 0,0 0 0,0-1 0,0 1 0,0 0 0,1 0 0,-1 0 0,0 0 0,0 0 0,0-1 0,0 1 0,0 0 0,0 0 2,10 46 346,-9-34-201,1 0 0,1-1 0,0 1 1,8 19-1,-9-28-111,-1 0 0,1 0 0,0 0 0,0-1 0,0 1 0,0-1 0,0 0 0,0 1 1,0-1-1,1 0 0,-1 0 0,1-1 0,0 1 0,0 0 0,-1-1 0,1 0 0,0 1 0,0-1 0,0-1 1,0 1-1,0 0 0,7 0 0,-7-1-28,0 0 1,1 0-1,-1 0 1,1-1-1,-1 1 1,0-1 0,1 0-1,-1 0 1,0 0-1,0-1 1,0 1-1,0-1 1,0 1-1,0-1 1,0 0-1,-1 0 1,1 0-1,-1-1 1,1 1-1,-1-1 1,0 1-1,0-1 1,0 0-1,0 0 1,0 0 0,-1 0-1,1 0 1,-1 0-1,0 0 1,1-5-1,1-2-137,0 0 0,-1 0 0,0 0 0,-1-1 0,0 1 1,0 0-1,-2-1 0,1 1 0,-3-12 0,3 19 99,-1 0 1,0 0-1,-1 0 1,1 0-1,0 1 1,-1-1 0,1 0-1,-1 1 1,0-1-1,0 1 1,0 0-1,0-1 1,0 1-1,-1 0 1,1 0-1,0 1 1,-1-1-1,0 0 1,1 1-1,-1 0 1,0-1 0,0 1-1,-5-1 1,8 3 47,-1 0-1,0 0 1,0 0 0,1 0 0,-1 0 0,0 0 0,1 0 0,-1 0 0,1 0-1,0 1 1,-1-1 0,1 0 0,0 0 0,0 0 0,-1 1 0,1-1 0,0 0 0,0 0-1,0 1 1,1-1 0,-1 2 0,2 30 263,-1-29-240,1 0-1,-1-1 1,1 1 0,0-1-1,0 1 1,0-1-1,0 0 1,1 0-1,-1 0 1,1 0 0,0 0-1,-1 0 1,1-1-1,1 1 1,-1-1-1,5 3 1,-5-4-10,-1 1 0,1 0 1,0-1-1,0 1 0,0-1 0,0 0 0,1 0 0,-1 0 1,0-1-1,0 1 0,1-1 0,-1 0 0,0 1 0,1-1 1,-1-1-1,0 1 0,0 0 0,1-1 0,-1 0 0,3-1 1,-4 1-14,0-1 0,0 1 1,0-1-1,-1 0 1,1 0-1,0 1 1,-1-1-1,0 0 1,1 0-1,-1-1 1,0 1-1,0 0 0,0 0 1,0 0-1,-1-1 1,1 1-1,-1 0 1,1-1-1,-1-3 1,2-52-476,-2 45 267,0 11 169,0 0 0,0 0 0,0 1 0,0-1-1,0 0 1,-1 0 0,1 0 0,-1 0 0,1 1 0,-1-1 0,0 0 0,1 0-1,-1 1 1,0-1 0,0 1 0,0-1 0,0 1 0,-1-1 0,1 1 0,0-1 0,-1 1-1,-2-2 1,1 2 33,0-1-1,-1 1 0,1 0 1,-1 0-1,1 0 0,-1 0 1,0 0-1,1 1 0,-1 0 0,-5 0 1,7 0 1,1 0 0,0 1 0,0-1 0,-1 1 0,1-1 0,0 1 0,0 0 0,0-1 0,0 1 0,0 0 0,0 0 0,0 0 0,0-1 0,0 1 0,0 0 0,0 0 0,0 1 0,1-1 0,-1 0 0,0 0 1,1 0-1,-1 0 0,1 1 0,-1-1 0,1 0 0,0 0 0,0 1 0,-1 1 0,-4 42 308,5-43-312,-2 12 138,2 1-1,0 0 1,1 0 0,1 0-1,0 0 1,6 22 0,-6-32-99,0 0 0,0 0 0,0 0 1,1 0-1,0-1 0,0 1 0,0-1 0,0 0 1,1 0-1,-1 0 0,1 0 0,0-1 1,0 1-1,1-1 0,-1 0 0,1 0 0,-1-1 1,1 1-1,0-1 0,0 0 0,0-1 0,6 2 1,-7-1-14,0-1 0,0 0 0,0 0-1,1 0 1,-1-1 0,0 0 0,1 0 0,-1 0 0,0 0 0,1 0 0,-1-1 0,0 0 0,0 0 0,0 0 0,0 0 0,1-1 0,-2 0 0,1 1 0,0-1 0,0-1 0,0 1 0,-1-1 0,0 1 0,1-1 0,-1 0 0,5-6 0,14-19-639,0-1 1,-2-1-1,21-41 1,-33 35 96,-6 21 219,-2 15 285,0 0 0,0 0 0,0 0 1,0 0-1,0 0 0,0 0 0,1 0 0,-1 0 0,0 0 0,0 0 0,0 0 0,0 0 0,0 1 0,0-1 0,0 0 0,0 0 0,0 0 1,0 0-1,1 0 0,-1 0 0,0 0 0,0 0 0,0 0 0,0 0 0,0 0 0,0 0 0,0 0 0,0 0 0,0 0 0,0 0 1,1 0-1,-1 0 0,0-1 0,0 1 0,0 0 0,0 0 0,0 0 0,0 0 0,0 0 0,0 0 0,0 0 0,0 0 0,0 0 0,0 0 1,1 0-1,-1 0 0,0 0 0,0 0 0,0-1 0,0 1 0,0 0 0,0 0 0,0 0 0,0 0 0,0 0 0,0 0 0,0 0 0,0 0 1,0 0-1,0 0 0,0-1 0,0 1 0,0 0 0,0 0 0,0 0 0,0 0 0,0 0 0,2 3 47,1 0-1,1 1 1,-1-1 0,0 0-1,1-1 1,-1 1 0,1-1-1,0 0 1,-1 1-1,1-2 1,0 1 0,1 0-1,-1-1 1,0 0 0,0 0-1,1 0 1,-1 0-1,0-1 1,9 0 0,-13 0-32,1-1 1,0 0-1,-1 1 1,1-1-1,-1 0 0,1 0 1,-1 1-1,1-1 1,-1 0-1,0 0 1,1 0-1,-1 0 1,0 0-1,0 0 1,0 0-1,1 1 1,-1-1-1,0 0 1,0 0-1,-1 0 1,1 0-1,0-1 0,-2-25-94,1 24 53,-1 0 1,1 1-1,-1-1 0,1 0 1,-1 0-1,0 1 1,0-1-1,0 1 1,-1 0-1,1-1 1,0 1-1,-1 0 1,1 1-1,-1-1 1,0 0-1,0 1 1,0-1-1,-3 0 1,4 1 47,-1 0 0,1 0 0,0 1 0,0-1 0,0 1 0,0 0 0,0-1 0,0 1 0,-1 0 0,1 0 0,0 1 0,0-1 0,0 0 0,0 1 0,0-1 0,0 1 0,-1 0 0,1-1 0,1 1 0,-1 0 0,0 0 0,0 1 0,0-1 0,0 0 1,1 1-1,-1-1 0,-2 3 0,0 2 37,1-1 1,0 1-1,0 0 1,0 0-1,1 0 1,0 0-1,0 0 1,0 0-1,1 0 1,-1 9 0,0 68 546,2-72-524,0-6-38,1-1-1,-1 1 1,1 0-1,0 0 1,0 0-1,0 0 1,1-1-1,-1 1 1,1 0-1,1-1 1,-1 0-1,0 1 1,1-1-1,0 0 1,0 0-1,0 0 1,1-1-1,-1 1 1,1-1 0,0 0-1,0 0 1,0 0-1,0-1 1,0 1-1,1-1 1,-1 0-1,1 0 1,-1 0-1,1-1 1,0 0-1,0 0 1,0 0-1,0 0 1,8-1-1,-7 1-25,1-1 0,-1 0-1,0-1 1,1 1 0,-1-1-1,0 0 1,0-1-1,0 1 1,0-1 0,0-1-1,0 1 1,0-1 0,0 0-1,-1 0 1,0 0-1,1-1 1,-1 0 0,0 0-1,-1 0 1,1-1 0,-1 0-1,0 0 1,0 0 0,-1 0-1,7-11 1,1-3-378,-1-1-1,-1 0 1,0 0 0,-2-1-1,0 1 1,-1-2 0,5-40 0,-5-4-1161,-3-84 1,-3 112 1044,10 225 1916,-3-89-469,-5-58-537,6 71 752,-6-96-992,0-1 1,2 0-1,-1 0 1,2 0-1,7 18 1,-3-22-112,3-8 82</inkml:trace>
  <inkml:trace contextRef="#ctx0" brushRef="#br0" timeOffset="13996.61">13963 198 9830,'-14'-2'6,"11"1"17,0 0 1,0 0-1,0 0 0,0 1 0,-1 0 1,1-1-1,0 1 0,0 0 0,-1 0 1,1 1-1,0-1 0,0 1 0,-1-1 1,1 1-1,0 0 0,0 1 0,0-1 1,0 0-1,0 1 0,1-1 0,-1 1 0,-4 3 1,0 3 170,0-1 0,1 1-1,0 0 1,1 1 0,-1-1 0,1 1 0,1 0 0,0 1 0,0-1 0,1 1 0,0-1-1,1 1 1,0 0 0,0 0 0,1 0 0,1 0 0,-1 0 0,3 15 0,-2-21-94,1 0 0,0 0-1,0 0 1,0 0 0,1 0 0,0 0 0,-1 0 0,1 0 0,0-1 0,1 1 0,-1-1 0,1 0 0,0 1-1,3 2 1,0 0 79,1-1 1,0 1-1,0-1 0,1-1 0,0 1 0,11 4 0,-2-3 257,1 1-1,1-2 0,-1-1 0,1 0 0,31 2 1,-46-6-411,5 1 167,0-1 0,1 0 0,-1-1-1,15-2 1,-23 3-163,0 0 0,0-1 0,0 1 0,0 0 0,0-1-1,0 1 1,0-1 0,0 1 0,0-1 0,0 0 0,0 1 0,0-1 0,-1 0 0,1 1-1,0-1 1,0 0 0,-1 0 0,1 0 0,0-2 0,0 2-13,-1 0-1,0-1 1,0 1 0,0-1 0,0 1 0,0-1-1,-1 1 1,1 0 0,0-1 0,-1 1 0,1-1-1,-1 1 1,1 0 0,-1 0 0,0-1 0,1 1-1,-1 0 1,0 0 0,0 0 0,-1-2 0,-16-15-322</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42:51.042"/>
    </inkml:context>
    <inkml:brush xml:id="br0">
      <inkml:brushProperty name="width" value="0.05" units="cm"/>
      <inkml:brushProperty name="height" value="0.05" units="cm"/>
      <inkml:brushProperty name="color" value="#008C3A"/>
    </inkml:brush>
  </inkml:definitions>
  <inkml:trace contextRef="#ctx0" brushRef="#br0">29 494 9830,'-13'13'314,"13"-13"-305,-1 0 0,1 0 0,0 0-1,0 0 1,0 1 0,0-1-1,0 0 1,0 0 0,0 0 0,0 0-1,0 1 1,0-1 0,0 0-1,0 0 1,0 0 0,0 0 0,0 1-1,0-1 1,0 0 0,0 0-1,0 0 1,0 1 0,0-1 0,0 0-1,0 0 1,0 0 0,0 0-1,0 1 1,0-1 0,0 0 0,0 0-1,0 0 1,1 0 0,-1 0 0,0 1-1,0-1 1,0 0 0,0 0-1,0 0 1,1 0 0,-1 0 0,29 3 600,-19-3-534,43 0 852,196-6 3389,-203 3-3387</inkml:trace>
  <inkml:trace contextRef="#ctx0" brushRef="#br0" timeOffset="423.88">1 499 9830,'118'-10'2044,"-13"0"-24,-69 8-1344,291-23 5170,-324 24-5786,11-2 278,-14 3-329,1 0-1,-1 0 1,0 0 0,0 0 0,1 0-1,-1 0 1,0 0 0,0 0-1,1 0 1,-1-1 0,0 1 0,0 0-1,1 0 1,-1 0 0,0 0-1,0-1 1,0 1 0,1 0 0,-1 0-1,0 0 1,0-1 0,0 1 0,0 0-1,0 0 1,1-1 0,-1 1-1,0 0 1,0 0 0,0-1 0,0 1-1,0 0 1,0 0 0,0-1-1,0 1 1,0 0 0,0 0 0,0-1-1,0 1 1,0 0 0,0 0-1,0-1 1,-5-4 264</inkml:trace>
  <inkml:trace contextRef="#ctx0" brushRef="#br0" timeOffset="794.04">19 490 9830,'451'-15'7973,"-139"0"-1763,-336 15-5827,-8 0 217</inkml:trace>
  <inkml:trace contextRef="#ctx0" brushRef="#br0" timeOffset="1196">61 427 9830,'765'5'13160,"-791"-8"-12719,6-5-91</inkml:trace>
  <inkml:trace contextRef="#ctx0" brushRef="#br0" timeOffset="1879.55">661 331 9830,'-23'-6'273,"34"11"101,0 1 0,0 0-1,17 15 1,5 2 276,6 0 1045,80 35-1,-119-58-1680,1 0 0,0 0-1,-1 0 1,1 1 0,-1-1 0,1 0 0,-1 1 0,1-1 0,-1 0-1,1 1 1,-1-1 0,1 0 0,-1 1 0,0-1 0,1 1 0,-1-1-1,0 1 1,1-1 0,-1 1 0,0 0 0,0-1 0,1 1 0,-1-1-1,0 1 1,0-1 0,0 1 0,0 0 0,0-1 0,0 1 0,0-1 0,0 1-1,0 0 1,0-1 0,0 1 0,0-1 0,0 1 0,-1 0 0,1-1-1,0 1 1,0-1 0,-1 1 0,1-1 0,0 1 0,-1-1 0,1 1-1,-1 0 1,-22 24 639,18-21-511,-19 18 704,-1-2-1,-2 0 0,-53 30 0,80-50-834,-1 0 0,1 1-1,-1-1 1,1 0 0,0 1-1,-1-1 1,1 0 0,-1 0-1,1 0 1,-1 1 0,1-1-1,-1 0 1,1 0 0,-1 0-1,1 0 1,-1 0 0,1 0-1,-1 0 1,1 0 0,-1 0-1,0 0 1,1 0-1,-1 0 1,1 0 0,-1 0-1,1-1 1,-1 1 0,1 0-1,-1 0 1,1 0 0,0-1-1,-1 1 1,1 0 0,-1-1-1,1 1 1,0 0 0,-1-1-1,1 1 1,0-1 0,-1 1-1,1-1 1,-4-23 306,4 11-44</inkml:trace>
  <inkml:trace contextRef="#ctx0" brushRef="#br0" timeOffset="2426.23">673 243 9830,'1'38'951,"2"-29"-768,0 0-1,0 0 1,1-1-1,0 1 1,1-1-1,0 0 1,0 0-1,0-1 1,1 1-1,13 11 1,-1-3 394,1-2 1,1 0-1,21 12 0,-40-25-547,0 1 0,0-1-1,0 0 1,0 1 0,0-1-1,0 1 1,-1 0 0,1-1-1,0 1 1,-1 0 0,1-1-1,-1 1 1,0 0 0,0 0-1,1-1 1,-1 1 0,-1 3-1,-2 30 520,1-31-450,0 0 0,-1 0 0,1 0 0,-1 0 0,1 0 0,-1-1 0,0 0 0,-1 1 0,1-1 0,-1 0 0,-5 4 0,-46 26 1044,54-32-1101,-44 26 1328,58-29-911,-1-4-73</inkml:trace>
  <inkml:trace contextRef="#ctx0" brushRef="#br0" timeOffset="2816.48">817 484 9830,'-42'0'734,"-397"-19"7061,370 12-6471,69 7-1319,0 0 1,0 0 0,0 0-1,1 0 1,-1 0-1,0 0 1,0 0-1,0 0 1,0 0-1,1 0 1,-1 0-1,0 0 1,0 0 0,0 0-1,0-1 1,0 1-1,1 0 1,-1 0-1,0 0 1,0 0-1,0 0 1,0-1-1,0 1 1,0 0-1,0 0 1,1 0 0,-1 0-1,0 0 1,0-1-1,0 1 1,0 0-1,0 0 1,0 0-1,0-1 1,0 1-1,0 0 1,0 0-1,0 0 1,0 0 0,0-1-1,0 1 1,0 0-1,0 0 1,0 0-1,-1-1 1,1 1-1,0 0 1,0 0-1,0 0 1,0 0 0,0 0-1,0-1 1,0 1-1,0 0 1,-1 0-1,1 0 1,0 0-1,0 0 1,0 0-1,0 0 1,-1-1-1,1 1 1,0 0 0,0 0-1,0 0 1,0 0-1,-1 0 1,1 0-1,15-4 378,8 0 217</inkml:trace>
  <inkml:trace contextRef="#ctx0" brushRef="#br0" timeOffset="5475.84">1991 279 9830,'-74'-37'55,"71"36"4,-1-1 0,1 1-1,0 0 1,-1 0 0,0 0 0,1 1 0,-1-1 0,1 1 0,-1 0 0,0 0 0,1 0 0,-1 1-1,1-1 1,-1 1 0,1 0 0,-1 0 0,1 0 0,-1 0 0,1 0 0,0 1 0,-1 0 0,1-1-1,0 1 1,0 0 0,0 1 0,-3 3 0,0 0 113,1 0 0,0 0 0,0 1 0,1-1 1,0 1-1,0 0 0,0 0 0,1 1 0,-3 10 0,5-15-111,0 0-1,0 1 0,0-1 1,0 0-1,1 0 1,0 1-1,0-1 1,0 0-1,0 1 0,0-1 1,0 0-1,1 1 1,0-1-1,0 0 1,0 0-1,0 0 0,0 0 1,0 0-1,1 0 1,0 0-1,-1 0 1,1 0-1,0-1 0,4 4 1,2 2 185,2-1 0,-1-1-1,1 1 1,0-1 0,18 7 0,-23-11-178,2 2 120,103 54 2062,-97-50-1931,0 1 1,-1 0-1,0 1 0,0 0 0,-1 1 0,10 12 1,-19-20-262,0-1 0,0 0 0,0 1 1,-1-1-1,1 1 0,-1 0 0,0 0 1,1-1-1,-1 1 0,0 0 0,-1 0 1,1 0-1,0 0 0,-1 0 0,0 0 1,0 0-1,0 0 0,0 0 0,-1 6 1,0-7-2,0 0-1,0 0 1,0 0 0,-1 0 0,1 0 0,0 0 0,-1 0 0,0 0 0,1-1 0,-1 1 0,0-1 0,0 1-1,0-1 1,0 0 0,0 0 0,0 0 0,0 0 0,0 0 0,0 0 0,-1 0 0,1-1 0,0 1-1,-1-1 1,-3 1 0,-15 1 422,1 0-1,-24-1 0,39-1-362,0 0 0,0 0 1,0-1-1,0 0 0,-1 0 0,1 0 1,0-1-1,0 0 0,1 0 0,-1 0 1,0 0-1,1-1 0,-8-5 0,11 8-113,0-1-1,0 0 0,1 0 0,-1 0 0,0 1 0,0-1 0,1 0 0,-1 0 0,1 0 1,-1 0-1,1 0 0,-1 0 0,1 0 0,0 0 0,-1 0 0,1 0 0,0 0 0,0 0 1,0-1-1,0 1 0,0 0 0,0 0 0,0 0 0,0 0 0,0 0 0,1 0 0,-1 0 1,0 0-1,1 0 0,0-2 0,13-8-287</inkml:trace>
  <inkml:trace contextRef="#ctx0" brushRef="#br0" timeOffset="6829.67">2245 326 9830,'-10'-29'244,"8"49"328,3 0 10,8 38-1,13 20 798,-7-30 7,10 59 0,-25-106-1370,0-1 0,0 0 0,0 1 0,0-1 0,0 1 0,0-1 0,0 0 0,0 1 0,0-1 0,0 0 0,0 1 0,0-1-1,0 0 1,0 1 0,0-1 0,0 1 0,0-1 0,1 0 0,-1 1 0,0-1 0,0 0 0,0 0 0,1 1 0,-1-1 0,0 0 0,0 1 0,1-1 0,-1 0 0,0 0 0,1 0-1,-1 1 1,0-1 0,1 0 0,-1 0 0,0 0 0,1 0 0,-1 0 0,1 1 0,9-16 557,9-37-52,-16 43-622,2-5-24,18-46-368,-22 56 461,1 1 1,0-1-1,0 1 1,0 0-1,0-1 1,0 1 0,1 0-1,0 0 1,-1 1-1,1-1 1,0 1 0,0-1-1,4-1 1,-6 3 37,0 1 0,0 0 1,0-1-1,0 1 1,0 0-1,0-1 0,0 1 1,0 0-1,0 0 0,0 0 1,0 0-1,0 0 1,0 0-1,0 0 0,0 0 1,0 1-1,0-1 0,0 0 1,0 0-1,0 1 1,0-1-1,0 1 0,-1-1 1,1 1-1,0-1 1,0 1-1,0 0 0,-1-1 1,1 1-1,0 0 0,0-1 1,-1 1-1,1 0 1,-1 0-1,1 0 0,-1 0 1,1 0-1,-1 0 0,0 0 1,1-1-1,-1 1 1,0 0-1,1 2 0,1 7 152,0 0-1,0 1 0,0 17 0,1-3 139,-3-23-276,1-1 0,-1 1 0,1 0 0,-1-1 1,1 1-1,0-1 0,0 0 0,0 1 0,0-1 1,0 0-1,0 1 0,0-1 0,0 0 0,0 0 1,1 0-1,-1 0 0,0 0 0,1 0 0,-1 0 1,1-1-1,-1 1 0,1 0 0,-1-1 0,1 1 1,0-1-1,-1 0 0,1 1 0,-1-1 0,1 0 1,0 0-1,-1 0 0,1 0 0,0 0 0,-1 0 1,1-1-1,0 1 0,-1-1 0,1 1 0,1-2 1,2 1 39,0-1 0,0 0 1,0 0-1,-1 0 1,1 0-1,-1-1 1,1 0-1,-1 0 1,0 0-1,0-1 0,5-5 1,-7 6-95,0 0 0,0 0 1,0-1-1,-1 1 0,1-1 0,-1 0 1,0 1-1,0-1 0,0 0 0,0 0 1,-1 0-1,1 1 0,-1-1 0,0 0 1,0 0-1,-1 0 0,0-5 0,0 7 30,1 0 0,-1 0-1,1 0 1,-1 0 0,0 0 0,0 0-1,0 0 1,0 0 0,0 1-1,-1-1 1,1 0 0,0 1-1,-1-1 1,1 0 0,-1 1 0,0 0-1,1-1 1,-1 1 0,0 0-1,0 0 1,0 0 0,0 0 0,0 0-1,0 1 1,0-1 0,0 1-1,0-1 1,0 1 0,-1 0 0,-3 0-1,5-1 12,1 1-1,-1 0 0,1 0 0,-1 0 1,1 1-1,-1-1 0,1 0 1,-1 0-1,1 0 0,-1 0 0,1 0 1,-1 1-1,1-1 0,-1 0 1,1 0-1,-1 1 0,1-1 1,-1 0-1,1 1 0,-1-1 0,1 1 1,0-1-1,-1 0 0,1 1 1,0-1-1,-1 1 0,1-1 0,0 1 1,0-1-1,-1 1 0,1-1 1,0 1-1,0-1 0,0 1 1,0 0-1,0-1 0,0 1 0,0-1 1,0 1-1,0-1 0,0 1 1,0-1-1,0 1 0,0-1 0,0 1 1,1 0-1,-1 0 7,0 1 0,1-1 0,-1 0 0,1 0-1,-1 0 1,1 0 0,-1 0 0,1 0 0,0 0 0,0 0 0,-1 0-1,1 0 1,0 0 0,0 0 0,0 0 0,0-1 0,0 1 0,0 0 0,0-1-1,2 2 1,3 0 61,0-1-1,-1 0 1,1 0-1,0 0 1,0-1-1,0 0 1,0 0-1,-1 0 1,12-3-1,-15 3-58,0-1 1,0 0-1,0 0 0,0-1 0,0 1 0,0 0 0,0 0 0,0-1 1,0 0-1,-1 1 0,1-1 0,-1 0 0,1 0 0,-1 1 0,0-1 1,1 0-1,-1 0 0,0-1 0,0 1 0,-1 0 0,1 0 0,0 0 1,-1-1-1,1 1 0,-1 0 0,0-4 0,2-8-185,-1 0 0,-1 1-1,0-1 1,-2-16 0,2 30 167,0-1 1,0 0 0,-1 1 0,1-1-1,0 0 1,0 1 0,0-1-1,-1 0 1,1 1 0,0-1 0,-1 0-1,1 1 1,0-1 0,-1 1 0,1-1-1,-1 1 1,1-1 0,-1 1-1,1-1 1,-1 1 0,1 0 0,-1-1-1,1 1 1,-1 0 0,0-1 0,1 1-1,-1 0 1,0 0 0,1-1 0,-1 1-1,0 0 1,1 0 0,-1 0-1,0 0 1,1 0 0,-1 0 0,0 0-1,1 0 1,-1 0 0,0 0 0,1 1-1,-1-1 1,0 0 0,1 0-1,-1 1 1,0-1 0,1 0 0,-1 1-1,1-1 1,-2 1 0,0 1 30,-1-1 1,1 1-1,-1 0 1,1 0-1,0 0 1,0 0-1,-1 0 1,1 0 0,1 0-1,-3 4 1,0 2 62,1 0 0,1 0 0,-1 1 0,1-1 0,0 1 0,1-1 0,0 1 0,1-1 0,0 1 0,0 0 1,0-1-1,1 1 0,1 0 0,-1-1 0,1 1 0,1-1 0,6 14 0,-7-16-25,2 0 0,-1 0 0,1 0-1,-1-1 1,1 0 0,1 0 0,-1 0 0,1 0-1,0 0 1,0-1 0,1 0 0,-1 0 0,1-1 0,0 1-1,0-1 1,0-1 0,0 1 0,0-1 0,1 0-1,-1 0 1,1-1 0,-1 0 0,11 1 0,-13-1-54,1-1 0,0 1 0,-1-1 1,1 0-1,0-1 0,0 1 0,-1-1 1,1 0-1,-1 0 0,1 0 0,-1-1 1,1 1-1,-1-1 0,0 0 0,1 0 0,-1-1 1,0 1-1,-1-1 0,1 0 0,0 0 1,-1 0-1,0-1 0,0 1 0,0-1 1,0 0-1,0 0 0,-1 0 0,1 0 1,-1 0-1,0 0 0,-1-1 0,1 1 0,1-8 1,1-6-342,0 0 0,-2 0 0,0 0 0,-1 0 0,-2-31 0,0 10 86,-9 62 154,7-1 309,1 0 0,0 0 0,2 0 0,1 0 0,6 41 0,-7-61-194,1 1 0,0 0-1,0-1 1,0 1 0,0-1-1,0 1 1,1-1 0,-1 0-1,1 0 1,-1 1 0,1-1-1,0 0 1,0-1 0,0 1-1,0 0 1,0 0 0,0-1-1,1 1 1,-1-1 0,0 0-1,1 0 1,-1 0 0,1 0-1,-1 0 1,1 0 0,0-1-1,-1 1 1,1-1 0,0 0-1,-1 1 1,1-1 0,4-1-1,0 0 18,-1 0-1,1 0 0,-1 0 1,0-1-1,0 0 1,0-1-1,0 1 0,0-1 1,0 0-1,-1 0 0,1-1 1,9-8-1,5-8-583,1-1 0,29-42 0,-43 53 352,0-1 0,0 0-1,-1-1 1,-1 1 0,1-1-1,-2 0 1,0-1 0,4-19-1,-7 29 139,-1 0 0,1-1 0,-1 1 0,0 0 0,0 0 0,0-1-1,0 1 1,0 0 0,-1-1 0,0 1 0,1 0 0,-4-6 0,3 7 27,0 1 0,-1-1 0,1 1 0,-1 0 0,0 0 1,1 0-1,-1 0 0,0 0 0,0 0 0,1 0 0,-1 1 0,0-1 1,0 0-1,0 1 0,0 0 0,0-1 0,0 1 0,0 0 0,0 0 1,0 0-1,-3 1 0,4-2 43,-1 1 1,1 0-1,-1 0 0,1 0 1,-1 0-1,0 0 0,1 0 1,-1 0-1,1 0 0,-1 1 1,1-1-1,-1 0 0,1 1 1,-1-1-1,1 1 0,0 0 1,-1-1-1,1 1 1,0 0-1,-1 0 0,1 0 1,0 0-1,0 0 0,0 0 1,0 0-1,0 1 0,0-1 1,0 0-1,0 0 0,1 1 1,-1-1-1,0 1 0,1-1 1,-1 1-1,0 1 0,-7 32 341,8-22-331</inkml:trace>
  <inkml:trace contextRef="#ctx0" brushRef="#br0" timeOffset="7780.18">2836 428 9830,'24'-15'55,"-23"16"-15,1-1 1,-1 0 0,0 0 0,1 1 0,-1-1-1,0 1 1,1-1 0,-1 1 0,0 0-1,0-1 1,1 1 0,-1 0 0,0 0 0,0 0-1,0 0 1,0 0 0,0 0 0,0 0-1,0 0 1,0 1 0,0 1 0,9 6 263,-7-7-242,1 0 0,1 0 0,-1 0 0,0-1 0,0 0 0,1 0 0,-1 0 0,0 0 0,1-1 0,-1 1 0,1-1 0,-1 0 0,1-1 0,-1 1 0,1-1 0,-1 0 0,0 0 0,1 0 0,-1-1 0,0 1 0,0-1 0,0 0 1,0 0-1,0-1 0,-1 1 0,1-1 0,-1 0 0,1 0 0,-1 0 0,0 0 0,0 0 0,0-1 0,-1 0 0,1 1 0,-1-1 0,0 0 0,0 0 0,0 0 0,0 0 0,0-5 0,-1 2-96,0 1 0,0 0 0,-1 0 0,0-1 0,-1 1 0,1 0 0,-1 0 0,0 0 0,-1-1-1,1 1 1,-1 0 0,-5-9 0,6 13 47,0 0-1,0-1 0,-1 1 0,1 0 0,-1 0 0,1 0 0,-1 1 0,0-1 0,0 0 0,1 1 0,-1-1 1,-1 1-1,1-1 0,0 1 0,0 0 0,0 0 0,-1 0 0,1 0 0,0 1 0,-1-1 0,1 0 0,-1 1 1,1 0-1,-1-1 0,1 1 0,-1 0 0,1 1 0,-1-1 0,1 0 0,0 1 0,-1-1 0,1 1 1,-1 0-1,-3 1 0,4-1 31,0 1 0,0-1 1,0 1-1,0-1 0,1 1 0,-1-1 1,1 1-1,-1 0 0,1 0 0,-1 0 1,1 0-1,0 0 0,0 0 0,0 0 1,0 0-1,0 0 0,1 1 1,-1-1-1,1 0 0,-1 4 0,-4 50 820,5-55-830,-1 16 253,1 0 0,1-1 0,1 1 0,0-1 1,1 1-1,7 22 0,-8-34-204,0-1 1,0 1-1,0 0 1,0-1-1,1 0 1,0 1 0,-1-1-1,2 0 1,-1-1-1,0 1 1,1 0-1,0-1 1,0 0-1,0 0 1,0 0-1,0 0 1,1-1-1,-1 0 1,1 0-1,-1 0 1,1 0-1,0-1 1,0 0-1,0 0 1,9 1-1,-6-1-29,1-1 0,-1-1-1,1 1 1,-1-1-1,0-1 1,0 0 0,0 0-1,0 0 1,0-1-1,0 0 1,0-1-1,-1 1 1,0-2 0,1 1-1,-2-1 1,1 0-1,0 0 1,-1-1 0,0 0-1,-1 0 1,1 0-1,-1-1 1,0 0-1,-1 0 1,1 0 0,-1 0-1,-1-1 1,0 0-1,0 1 1,3-14 0,8-42-956,-2-1-1,-4 0 1,-2 0 0,-4-88 0,-4 131 607,2 20 293,0 1 0,-1 0 0,1 0 0,0 0 0,0 0 0,0 0 0,0 0 0,0 0 0,0 0 0,0-1 0,0 1 0,0 0 0,-1 0 0,1 0 0,0 0 0,0 0 0,0 0 0,0 0 0,0 0 0,0 0 0,-1 0 0,1 0 0,0 0 0,0 0 0,0 0 0,0 0 0,0 0 0,0 0 0,-1 0 0,1 0 0,0 0 0,0 0 0,0 0 0,0 0 0,0 0 0,0 0 0,0 0 0,-1 0 0,1 0 0,0 1 0,0-1 0,0 0 0,0 0 0,0 0 0,0 0 0,0 0 0,0 0 0,0 0 0,-1 0 0,1 1 0,0-1 0,0 0 0,0 0 0,0 0 0,0 0 0,0 0 0,0 0 0,0 1 0,0-1 0,0 0 0,-2 4 49,0 0 0,1 1 0,0-1 0,-1 1 0,1-1 1,0 7-1,-4 58 981,3 1 0,3-1 0,4 0 0,2 0 0,25 105 1,-31-169-947,-1-4-59,0 1-1,0-1 0,0 0 0,0 1 0,0-1 0,1 1 1,-1-1-1,1 0 0,-1 1 0,1-1 0,-1 0 0,1 0 1,0 1-1,0-1 0,-1 0 0,1 0 0,0 0 0,0 0 1,0 0-1,2 1 0,0-15 62,0-9 336</inkml:trace>
  <inkml:trace contextRef="#ctx0" brushRef="#br0" timeOffset="7951.55">3179 295 9830,'0'0'0,"126"0"1966,-52 0-655,25 0 327</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52:08.705"/>
    </inkml:context>
    <inkml:brush xml:id="br0">
      <inkml:brushProperty name="width" value="0.05" units="cm"/>
      <inkml:brushProperty name="height" value="0.05" units="cm"/>
      <inkml:brushProperty name="color" value="#008C3A"/>
    </inkml:brush>
  </inkml:definitions>
  <inkml:trace contextRef="#ctx0" brushRef="#br0">224 761 9830,'-87'-25'77,"85"25"-53,1 0 0,-1-1 0,0 1-1,0 0 1,0 0 0,1 0 0,-1 0 0,0 1-1,0-1 1,1 0 0,-1 1 0,0-1-1,0 1 1,1 0 0,-1 0 0,1-1-1,-1 1 1,1 0 0,-1 0 0,1 0 0,-1 1-1,1-1 1,0 0 0,-1 0 0,1 1-1,0-1 1,0 1 0,0-1 0,0 1-1,1-1 1,-2 3 0,-2 3 110,-8 13 361,2 0 0,0 1 1,2 0-1,0 0 0,1 1 1,1 0-1,-4 38 0,2 6 1415,3 90-1,5-145-1660,0 0-1,0 0 0,1 0 1,1 0-1,0 0 0,1 0 1,6 17-1,-8-25-177,1 1 1,0-1-1,0 0 0,0 0 1,1 0-1,-1 0 0,1 0 0,0 0 1,-1-1-1,1 1 0,0-1 1,1 0-1,-1 0 0,0 0 0,1 0 1,-1 0-1,1-1 0,-1 0 1,1 1-1,0-1 0,-1-1 0,1 1 1,0 0-1,0-1 0,5 0 1,-4 0 46,0 0 0,0-1 0,0 1 0,0-1 1,0 0-1,0-1 0,0 1 0,0-1 1,-1 0-1,1 0 0,-1 0 0,1-1 0,4-3 1,-1 0-83,-1 0 0,0-1 0,0 0-1,-1 0 1,0 0 0,8-14 0,-2 0-435,0-1 0,-2 0 0,-1-1 0,11-40-1,-14 18-159,-6 45 550,0 0 0,0 0 0,-1 0 0,1-1 0,0 1 0,0 0 0,-1 0-1,1 0 1,0 0 0,0 0 0,-1 0 0,1 0 0,0 0 0,0 0 0,-1 0 0,1 0 0,0 0 0,0 0 0,0 0 0,-1 0 0,1 0 0,0 1 0,0-1 0,-1 0 0,1 0 0,0 0 0,0 0 0,0 0 0,-1 0 0,1 1 0,0-1 0,0 0 0,0 0 0,0 0 0,-1 1 0,1-1 0,0 0 0,0 0 0,0 0 0,0 1 0,0-1 0,0 0-1,0 0 1,0 1 0,0-1 0,-10 11 102,9-10-74,0 1-1,-1 0 1,1 0 0,0 0-1,0 0 1,1-1 0,-1 1 0,0 0-1,1 1 1,-1-1 0,1 0-1,-1 0 1,1 0 0,0 0-1,0 0 1,0 0 0,0 0-1,0 0 1,1 1 0,-1-1 0,2 3-1,-1-3 1,0-1-1,0 1 1,1-1-1,-1 1 1,1-1-1,-1 0 1,1 0-1,0 1 0,-1-1 1,1 0-1,0-1 1,0 1-1,-1 0 1,1 0-1,0-1 1,0 1-1,0-1 1,0 0-1,0 1 0,0-1 1,4 0-1,-3 0 4,-1 0-1,1 0 1,-1 0-1,1 0 1,-1 0-1,1 0 1,-1-1-1,1 0 0,-1 1 1,1-1-1,-1 0 1,1 0-1,-1 0 1,0 0-1,0-1 1,0 1-1,0 0 1,1-1-1,-2 0 0,4-2 1,-3 0-49,0 1 1,0 0-1,0-1 0,-1 1 0,1-1 1,-1 1-1,0-1 0,0 0 1,-1 0-1,1 0 0,-1 1 1,1-1-1,-2-5 0,2-8-156,0 12 108,-1 1 1,0-1 0,0 1 0,-1-1 0,1 1 0,-3-9-1,3 12 61,-1 0 0,1 0-1,-1 0 1,0 0 0,1 0 0,-1 0-1,0 0 1,0 0 0,0 0-1,0 0 1,0 0 0,0 1-1,0-1 1,0 0 0,0 0 0,0 1-1,-1-1 1,1 1 0,0 0-1,0-1 1,0 1 0,-1 0-1,1-1 1,0 1 0,-1 0 0,1 0-1,0 0 1,-2 1 0,0-1 39,0 0 0,0 0 1,1 0-1,-1 1 1,0-1-1,0 1 0,1 0 1,-1 0-1,1 0 1,-1 0-1,1 0 0,-1 1 1,1-1-1,0 1 0,-1 0 1,1-1-1,-3 5 1,2-2 20,0 0 0,0 0 1,0 1-1,0 0 1,1-1-1,0 1 0,0 0 1,-3 10-1,2-1 84,1 0 0,0 0-1,1 1 1,0-1 0,1 1 0,3 18-1,-2-29-91,0 1 0,0 0 0,0-1 0,1 0-1,0 1 1,0-1 0,0 0 0,0 0-1,1 0 1,-1 0 0,1 0 0,0 0 0,0-1-1,1 0 1,-1 1 0,1-1 0,-1-1 0,1 1-1,0 0 1,0-1 0,7 3 0,-4-2 27,0 0 0,0-1 0,0 0 0,0 0 0,1 0 0,-1-1 0,0 0 0,1-1 0,-1 0 0,1 0 1,-1 0-1,15-4 0,-17 3-32,0-1 0,-1 0 0,1-1 0,-1 1 0,0-1 0,1 0 1,-1 0-1,-1 0 0,1 0 0,0-1 0,-1 0 0,0 0 0,1 0 1,-2 0-1,1 0 0,0 0 0,3-9 0,2-6-327,0-1 0,10-36-1,1-24-1494,9-86-1,-27 148 1469,-3 16 97,-8 25 125,4-7 288,-3 9 57,0 0 0,2 0 1,1 1-1,1-1 0,1 1 1,1 1-1,1-1 0,3 30 1,-1-51-198,0 0 0,1 1 0,-1-1 1,1 0-1,1 0 0,-1 0 1,1 0-1,0 0 0,0 0 1,0 0-1,1-1 0,-1 1 1,1-1-1,1 1 0,-1-1 1,0 0-1,1 0 0,0-1 0,0 1 1,0-1-1,0 0 0,1 0 1,-1 0-1,1-1 0,-1 1 1,1-1-1,0 0 0,0-1 1,0 1-1,0-1 0,1 0 1,-1 0-1,0 0 0,0-1 1,1 0-1,-1 0 0,10-2 0,-10 1-47,0-1 0,0 0-1,-1 0 1,1 0-1,-1-1 1,1 1-1,-1-1 1,0 0 0,0 0-1,0-1 1,-1 1-1,1-1 1,-1 0-1,0 0 1,0 0-1,0 0 1,0-1 0,-1 1-1,3-7 1,2-5-296,0-1 0,-1 0-1,-1-1 1,4-19 0,-3-12-626,-1-1-1,-3 1 0,-6-68 1,5 115 885,-1 2 34,0-1 1,0 1 0,0-1 0,0 1-1,0-1 1,0 0 0,0 1 0,0-1-1,0 1 1,0-1 0,0 1-1,0-1 1,-1 1 0,1-1 0,0 1-1,0-1 1,-1 1 0,1-1 0,0 1-1,0-1 1,-1 1 0,1-1-1,-1 1 1,1-1 0,0 1 0,-1-1-1,0 2-5,0-1-1,1 0 0,-1 1 1,1-1-1,-1 1 1,1-1-1,-1 1 0,1-1 1,-1 1-1,1-1 0,-1 1 1,1-1-1,0 1 0,-1-1 1,1 1-1,0 0 0,-1-1 1,1 1-1,0 0 1,0-1-1,0 1 0,0 0 1,0-1-1,-1 1 0,1 1 1,-5 20-264,1 25 836,1 1 0,5 54 0,-1-23 123,0-56-364,1 0-1,1 0 1,11 41-1,-10-46-144</inkml:trace>
  <inkml:trace contextRef="#ctx0" brushRef="#br0" timeOffset="419.41">13 1454 9830,'-12'-12'11,"13"7"31,12 7 196,-11-2-147,555 60 9820,1-41-853,-317-19-8749,-241 0-309,-1 0 0,1 0 0,0-1 0,0 1 0,0 0 0,0 0 0,0 0 0,-1-1 0,1 1 0,0 0 0,0 0 0,0 0 0,0-1 0,0 1 0,0 0 0,0 0 0,0-1 0,0 1 0,0 0 0,0 0 0,0-1 0,0 1 0,0 0 0,0 0 0,0-1 0,0 1 0,0 0 0,0 0 0,1 0 0,-1-1 0,0 1 0,0 0 0,0 0 0,0 0 0,0-1 0,1 1 0,-1 0 0,0 0 0,0 0 0,0 0 0,1 0 0,-1-1 0,0 1 0,0 0 0,0 0 0,1 0 0,-1 0 0,0 0 0,0 0 0,1 0 0,-1 0 0,0 0 0,0 0 0,0 0 0,1 0 0,-1 0 0,0 0 0,0 0 0,1 0 0,-19-11 0,-2 4 0,0 1 0,-30-4 0,31 6 0,-2 1 0</inkml:trace>
  <inkml:trace contextRef="#ctx0" brushRef="#br0" timeOffset="1602.59">1496 927 9830,'13'-2'322,"1"0"0,-1-1 0,0 0 0,0-1 0,-1-1 0,19-8 1,-1 0 244,644-221-1805,-461 174 446,265-39 0,-364 78 1196,52-6 404,-183 28-406,0-2 0,-1 0 0,-19-4 0,12-4 78</inkml:trace>
  <inkml:trace contextRef="#ctx0" brushRef="#br0" timeOffset="2349.05">3789 126 9830,'-23'53'1132,"2"20"562,3 0 0,3 2 1,-4 81-1,17-81-383,32-73-929,-13-2-4,0 0 0,0-1-1,-1-1 1,1-1 0,-1 0-1,25-9 1,-3-4 355</inkml:trace>
  <inkml:trace contextRef="#ctx0" brushRef="#br0" timeOffset="2753.14">4106 349 9830,'-1'-1'19,"-1"-1"-1,0 1 1,0-1 0,0 1 0,0 0-1,0 0 1,0 0 0,0 0-1,0 0 1,0 1 0,0-1-1,-1 1 1,1-1 0,0 1-1,0 0 1,-1 0 0,-3 0-1,4 1 20,-1 0-1,1 0 1,0 0-1,0 0 0,0 1 1,0-1-1,0 1 0,0-1 1,0 1-1,0 0 1,0 0-1,1 0 0,-1 0 1,1 0-1,-1 0 0,-1 4 1,-3 6 231,0 0 0,0 1 0,2-1 1,-1 1-1,2 0 0,0 1 0,0-1 0,1 1 1,1-1-1,0 1 0,1 0 0,0-1 0,5 28 1,-4-38-191,0 0 0,1 1 0,-1-1 0,1 0 0,-1 0 0,1 0 0,0 0 0,1 0 0,-1 0 0,0-1 0,1 1 0,-1-1 0,1 0 0,0 1 0,0-1 0,0 0 0,0-1 0,0 1 1,0 0-1,0-1 0,7 2 0,-3-1 46,0 0 0,0-1 0,0 1 1,0-1-1,0-1 0,0 0 0,0 0 1,1 0-1,-1-1 0,8-1 0,-11 0-92,-1 1 0,1-1 0,-1 0 0,1 0-1,-1 0 1,0 0 0,0-1 0,0 1 0,0-1 0,0 0-1,-1 0 1,1 0 0,-1 0 0,1 0 0,-1 0 0,0-1 0,-1 1-1,1-1 1,-1 0 0,1 1 0,-1-1 0,0 0 0,0-5-1,2-1-145,-2 0 0,1 0 0,-1 0 0,-1-1 0,0 1 0,0 0-1,-4-21 1,3 28 78,0-1 0,0 0 0,-1 0 0,1 1 0,-1-1-1,0 1 1,0-1 0,0 1 0,0 0 0,-1 0 0,1 0 0,-1 0-1,0 0 1,1 0 0,-2 1 0,1-1 0,0 1 0,0 0 0,-1 0-1,1 0 1,-1 0 0,1 1 0,-1 0 0,0-1 0,-7 0 0,4 2 213</inkml:trace>
  <inkml:trace contextRef="#ctx0" brushRef="#br0" timeOffset="3312.81">4474 403 9830,'0'0'8,"-6"-1"115,1 0 0,-1 1 0,0 0 0,1 0 0,-1 1 0,-6 0 0,9 0-69,1 0-1,-1 0 0,1 1 0,0-1 0,-1 0 1,1 1-1,0 0 0,0-1 0,0 1 1,0 0-1,0 0 0,1 0 0,-1 0 1,0 0-1,1 1 0,-2 2 0,-2 4 170,0 1 0,1-1 0,1 1 0,-1 0 0,2 1 0,-1-1 0,1 0 0,1 1-1,0-1 1,1 20 0,0-27-176,0-1 0,0 0 0,0 1 0,1-1 0,-1 0 0,1 1 0,0-1 0,-1 0 0,1 0 0,0 0 0,0 1 0,1-1-1,-1 0 1,0 0 0,1-1 0,-1 1 0,1 0 0,-1 0 0,1-1 0,2 2 0,0 0 56,0-1 0,0 1 0,1-1 0,-1 0 0,0 0 0,1-1 0,0 0 0,-1 0 0,9 2 0,-6-3 32,1 1 0,-1-1 0,0 0 0,0 0 0,0-1 0,0 1 0,0-2-1,0 1 1,0-1 0,0 0 0,-1-1 0,1 1 0,10-7 0,-8 1-185,0 0-1,-1-1 1,0 0 0,-1 0 0,0-1 0,-1 0-1,0 0 1,0-1 0,-1 1 0,0-1-1,-1 0 1,0-1 0,-1 1 0,3-16 0,-1-2-252,-2 1 1,-1-1-1,-1 1 1,-5-53 0,4 75 243,-1 0 1,0 0-1,0 1 1,0-1-1,-1 0 1,0 1-1,0-1 1,0 1-1,-1-1 1,1 1-1,-1 0 1,-1 0-1,-5-7 1,9 12 55,-1-1 0,1 1 0,0 0 0,-1 0 0,1 0 0,0-1 0,-1 1-1,1 0 1,0 0 0,-1 0 0,1 0 0,0-1 0,-1 1 0,1 0 0,0 0 0,-1 0 0,1 0 0,0 0 0,-1 0 0,1 0 0,-1 0 0,1 0 0,0 0 0,-1 0 0,1 1 0,0-1 0,-1 0 0,1 0 0,0 0 0,-1 0 0,1 0 0,0 1 0,-1-1 0,1 0 0,0 0 0,-1 1 0,1-1 0,0 0 0,0 0 0,-1 1 0,1-1 0,0 1 0,-7 15-33,2 3 358,1 1 0,1-1 0,1 1 0,0 0 0,2 0 0,3 39 0,4-11 871,21 81 0,-25-113-911,12 33 400,-15-47-654,1 0 1,-1-1-1,1 1 1,0-1 0,0 1-1,0-1 1,0 1-1,0-1 1,0 1-1,0-1 1,1 0 0,-1 0-1,0 0 1,1 0-1,-1 0 1,1 0-1,-1 0 1,1 0 0,-1 0-1,1-1 1,0 1-1,-1-1 1,3 1-1,9 0 177</inkml:trace>
  <inkml:trace contextRef="#ctx0" brushRef="#br0" timeOffset="4002.06">4792 336 9830,'-17'-7'50,"13"4"-8,-1 1 0,1 0 0,-1 0 0,1 0-1,-1 1 1,0-1 0,0 1 0,0 1 0,0-1 0,1 1 0,-1-1-1,0 1 1,0 1 0,-6 0 0,10 0-2,-1 0 0,0 0 1,1 0-1,-1 0 0,1 0 0,0 0 0,-1 1 1,1-1-1,0 1 0,-1-1 0,1 1 0,0-1 0,0 1 1,0 0-1,1-1 0,-1 1 0,0 0 0,1 0 1,-1 0-1,1-1 0,-1 4 0,-2 44 708,3-45-628,0 4 54,1 1 0,1 0 0,-1 0 0,2-1 0,-1 1 0,1-1 0,0 0 1,1 0-1,0 0 0,0 0 0,0-1 0,1 1 0,1-1 0,9 10 1,-10-11-42,-1-1 1,1-1 0,1 1 0,-1-1 0,1 0 0,-1 0-1,1-1 1,0 1 0,1-1 0,-1-1 0,0 1 0,1-1-1,0 0 1,-1 0 0,1-1 0,0 0 0,0 0 0,0-1-1,9 0 1,-14-1-100,0 0 0,0 0-1,0 0 1,0 0-1,0-1 1,0 1 0,0 0-1,0-1 1,0 1 0,0-1-1,-1 0 1,1 0 0,-1 0-1,1 1 1,-1-1 0,0-1-1,0 1 1,0 0-1,1-4 1,17-45-339,-19 50 286,9-48-578,-8 50 608,-1 0-1,1 0 1,-1 0-1,1 0 1,0 0-1,0 0 1,-1 0-1,1 0 1,0 0-1,0 0 1,0 0-1,0-1 1,0 1-1,0 0 1,0-1-1,1 1 1,-1 0-1,0-1 1,0 0-1,0 1 0,0-1 1,1 0-1,-1 1 1,0-1-1,0 0 1,1 0-1,-1 0 1,3-1-1,41 2 551,-44-1-537,2-1-2,-1 1-1,0-1 1,0 0 0,0 0-1,0 0 1,0 0-1,0 0 1,0 0 0,0-1-1,0 1 1,0-1-1,-1 1 1,1-1 0,-1 0-1,1 1 1,-1-1-1,0 0 1,1 0 0,-1 0-1,0 0 1,0 0-1,-1 0 1,1-1 0,0 1-1,0-4 1,3-8-139,-2 1 1,3-26-1,-4 35 81,0 1 0,-1-1-1,0 1 1,0-1 0,0 1 0,0-1 0,-1 0-1,1 1 1,-1 0 0,-1-5 0,1 7 37,-1 0 0,1-1-1,0 1 1,0 0 0,-1 0 0,1 0 0,0 0 0,-1 0 0,1 1-1,-1-1 1,0 0 0,1 1 0,-1-1 0,1 1 0,-1 0 0,0-1-1,1 1 1,-1 0 0,0 0 0,1 0 0,-1 0 0,-3 1 0,2-2 36,0 1-1,-1 0 1,1 0 0,0 0 0,0 0 0,0 1 0,-1-1 0,1 1 0,0 0 0,0 0 0,0 0 0,0 0 0,0 1 0,0-1 0,1 1 0,-1-1 0,0 1 0,1 0 0,-1 0-1,1 0 1,0 1 0,0-1 0,0 1 0,0-1 0,0 1 0,0-1 0,0 1 0,1 0 0,0 0 0,-1 0 0,1 0 0,0 0 0,0 4 0,-2 3 72,1 1 1,1-1 0,0 0 0,0 0-1,1 1 1,1-1 0,-1 0 0,2 1-1,-1-1 1,1 0 0,1 0 0,0 0-1,0-1 1,1 1 0,0-1 0,7 11-1,-7-13-12,1 0-1,0 0 1,0-1-1,0 0 0,1 1 1,0-2-1,0 1 1,1-1-1,-1 0 1,1 0-1,0-1 0,1 0 1,-1 0-1,1 0 1,-1-1-1,1-1 0,0 1 1,0-1-1,1 0 1,11 0-1,34-1 332</inkml:trace>
  <inkml:trace contextRef="#ctx0" brushRef="#br0" timeOffset="4464.52">5496 480 9830,'-60'-81'0,"57"76"33,-1 1 0,0-1 0,1 1 0,-1 0 0,-1 0 0,1 0 0,-1 1 0,1-1 0,-1 1 0,0 0 0,-10-4 0,10 5 31,-1 1 0,1 0 1,-1 1-1,1-1 0,-1 1 0,0 0 0,1 0 0,-1 1 1,-7 1-1,10-1 12,0 0 1,-1 0 0,1 0 0,0 0 0,0 1-1,0 0 1,0-1 0,0 1 0,0 0-1,1 1 1,-1-1 0,0 0 0,1 1-1,0-1 1,0 1 0,0 0 0,0 0-1,0 0 1,0 0 0,1 0 0,-1 0-1,1 0 1,0 1 0,-1 5 0,-2 5 226,1 0 0,1 0 0,0 0 1,1 23-1,1-33-216,0 0 1,0 0 0,1 0-1,-1 0 1,1 0-1,0-1 1,0 1-1,0 0 1,0 0-1,1-1 1,0 1 0,-1-1-1,1 1 1,0-1-1,1 0 1,-1 0-1,1 0 1,-1 0-1,1 0 1,5 4 0,-3-4 24,0-1 0,0 1 1,1-1-1,-1 0 1,0 0-1,1 0 0,0-1 1,-1 0-1,1 0 1,0 0-1,-1-1 0,1 0 1,9-1-1,-11 1-53,0-1-1,-1 0 1,1-1-1,0 1 0,-1-1 1,1 0-1,-1 1 1,0-1-1,0-1 0,1 1 1,-2 0-1,1-1 1,0 0-1,0 0 0,-1 0 1,1 0-1,-1 0 1,0 0-1,0 0 0,0-1 1,1-4-1,4-5-175,-2-1 0,0 0-1,0 0 1,2-19 0,-2 2-191,-1 0 0,-2-1 0,-1 1 0,-2 0-1,-4-33 1,-3 12-312,-3-1-1,-18-55 1,29 104 575,0 3 34,0 0 1,0 0-1,0 0 0,0 0 1,0 0-1,-1 0 1,1 1-1,0-1 1,-1 0-1,1 0 1,0 0-1,-1 0 1,1 1-1,-1-1 1,1 0-1,-1 0 1,1 1-1,-1-1 1,0 0-1,1 1 1,-1-1-1,-1 0 0,1 1 14,1 0-1,0 0 0,0 0 0,-1 0 1,1 0-1,0 0 0,-1 0 0,1 0 1,0 0-1,-1 1 0,1-1 0,0 0 0,0 0 1,-1 0-1,1 0 0,0 1 0,0-1 1,-1 0-1,1 0 0,0 1 0,0-1 0,0 0 1,-1 0-1,1 1 0,0-1 0,0 0 1,0 1-1,0-1 0,0 0 0,0 1 1,0-1-1,0 0 0,0 0 0,-1 1 0,1 0 1,-4 15 174,4-15-157,-5 27 463,1 1 0,1 0-1,2 0 1,3 37 0,19 116 1881,-2-35-313,-14-13-186,-5-119-1682,0 14 110</inkml:trace>
  <inkml:trace contextRef="#ctx0" brushRef="#br0" timeOffset="5382.49">1817 1696 9830,'-41'-46'0,"41"46"1,0 0 0,0-1 0,-1 1-1,1 0 1,0 0 0,0 0 0,0 0 0,-1 0 0,1-1-1,0 1 1,0 0 0,0 0 0,0 0 0,0 0-1,0-1 1,-1 1 0,1 0 0,0 0 0,0 0 0,0-1-1,0 1 1,0 0 0,0 0 0,0-1 0,0 1-1,0 0 1,0 0 0,0 0 0,0-1 0,0 1 0,0 0-1,0 0 1,0-1 0,0 1 0,0 0 0,0 0 0,1 0-1,-1-1 1,0 1 0,0 0 0,0 0 0,0 0-1,0 0 1,0-1 0,1 1 0,-1 0 0,0 0 0,15-1 130,20 8 481,42 21 1400,-1 3 0,96 56 0,-75-37-60,399 190 7056,128 65-7127,-606-299-1881,-27-23 0</inkml:trace>
  <inkml:trace contextRef="#ctx0" brushRef="#br0" timeOffset="5678.8">3250 2187 9830,'-9'-20'117,"15"26"178,25 38 507,-20-28-492,1 2 213,0 2 0,-1-1 0,0 2 0,8 24 0,-14-31-233,-2-1 0,1 1 0,-2 0-1,1-1 1,-2 1 0,0 0 0,-1 0 0,-1 16 0,0-27-233,0-1 1,0 1-1,0 0 0,0-1 0,0 1 0,0-1 1,-1 1-1,1-1 0,-1 1 0,0-1 0,1 0 0,-1 0 1,0 0-1,-1 0 0,1 0 0,0-1 0,0 1 0,-1 0 1,1-1-1,-1 0 0,1 0 0,-1 1 0,0-2 0,1 1 1,-1 0-1,-4 0 0,-7 2 334,0 0 0,0-1 0,-27-1 0,20-1-64,7-3-272</inkml:trace>
  <inkml:trace contextRef="#ctx0" brushRef="#br0" timeOffset="5988.11">3760 2261 9830,'-4'-18'118,"2"28"184,3 46 542,-1-30-415,3 16 451,1-1 1,2 1-1,2-2 1,2 1-1,2-1 1,21 51-1,-30-81-552</inkml:trace>
  <inkml:trace contextRef="#ctx0" brushRef="#br0" timeOffset="6627.26">3752 2486 9830,'-18'-28'-14,"24"31"83,44-2 707,-17 0 431,60-5 0,-88 3-1150,1-1-1,-1 1 1,1-1 0,-1 0 0,0 0 0,1-1-1,-1 1 1,-1-1 0,1-1 0,0 1-1,-1 0 1,1-1 0,-1 0 0,0 0 0,0 0-1,-1-1 1,1 0 0,2-5 0,-1 3-98,-1-1 0,0-1-1,0 1 1,-1 0 0,0-1 0,-1 0 0,0 0 0,0 0 0,0 0 0,-1-15 0,-13 60-21,8-11 548,2 1 0,0-1 1,2 41-1,1-54-305,0 0-1,1 0 1,0-1 0,1 1-1,0-1 1,1 0 0,0 0-1,1 0 1,0 0 0,7 10 0,-10-19-128,0 1 1,0-1 0,1 0 0,-1 0 0,1 0 0,-1-1 0,1 1 0,0-1 0,0 1 0,-1-1 0,1 0 0,0 0 0,0 0 0,0 0 0,0-1 0,1 1 0,-1-1 0,0 0 0,0 0 0,0 0 0,0 0 0,0-1 0,5 0 0,0 0 49,-1-1 0,-1 0 0,1 0 0,0 0 1,0-1-1,-1 0 0,0 0 0,1-1 0,6-5 0,-2-1-170,0-1-1,-1 0 0,-1 0 1,0-1-1,14-24 0,-18 28-76,0 0 0,-1-1-1,0 1 1,-1-1 0,1 0 0,-2 0-1,4-17 1,-13 246 2402,7-219-2253,0-1 1,0 0 0,0 0-1,0 0 1,-1 1 0,1-1-1,0 0 1,0 0 0,0 1-1,0-1 1,0 0 0,0 0-1,0 1 1,0-1 0,0 0-1,0 0 1,0 1 0,0-1-1,0 0 1,0 0 0,0 1-1,1-1 1,-1 0 0,0 0-1,0 1 1,0-1 0,0 0-1,0 0 1,0 0 0,1 1-1,-1-1 1,0 0 0,0 0-1,0 0 1,1 0 0,-1 1-1,0-1 1,0 0 0,0 0-1,1 0 1,-1 0 0,0 0-1,0 0 1,1 0 0,-1 0-1,0 0 1,0 0 0,1 1-1,-1-1 1,0 0 0,0-1-1,1 1 1,-1 0 0,0 0-1,0 0 1,1 0 0,-1 0-1,0 0 1,0 0 0,1 0-1,-1 0 1,0 0 0,0-1-1,0 1 1,1 0 0,5-8 181</inkml:trace>
  <inkml:trace contextRef="#ctx0" brushRef="#br0" timeOffset="6800.05">4310 2219 9830,'0'0'0,"38"8"1036</inkml:trace>
  <inkml:trace contextRef="#ctx0" brushRef="#br0" timeOffset="7331.08">4610 2471 9830,'-52'-64'55,"50"62"-16,-1 0 1,1 1 0,0-1 0,0 0 0,-1 1-1,1 0 1,-1-1 0,1 1 0,-1 0-1,1 0 1,-1 1 0,0-1 0,0 0-1,1 1 1,-1 0 0,0 0 0,0-1-1,0 2 1,1-1 0,-1 0 0,0 1 0,0-1-1,1 1 1,-1 0 0,0-1 0,1 1-1,-1 1 1,1-1 0,-1 0 0,1 1-1,0-1 1,-1 1 0,1 0 0,-2 2 0,-1 0 98,0 1 1,0 0 0,0 0 0,1 0 0,-1 1 0,2 0-1,-1 0 1,0 0 0,1 0 0,0 0 0,1 1 0,0-1-1,0 1 1,0 0 0,0-1 0,1 1 0,0 0 0,1 0-1,0 0 1,1 12 0,-1-17-87,1 1 0,0 0 0,0-1 0,0 1 0,1-1 0,-1 1 0,1-1 0,-1 0 0,1 1-1,0-1 1,0 0 0,0 0 0,0 0 0,0-1 0,0 1 0,1 0 0,-1-1 0,0 1 0,1-1 0,-1 0 0,1 0 0,0 0 0,-1 0 0,1 0 0,0-1 0,0 1-1,3-1 1,5 2 184,0 0-1,0-1 0,0-1 1,0 0-1,19-3 0,-24 2-152,-1 0 0,0-1 0,1 0 0,-1 0 0,0 0 0,0 0 0,0-1 0,0 0 0,-1 0 0,1 0 0,-1-1 0,0 0 0,0 0 0,0 0 0,0 0 0,-1 0 0,1-1 0,-1 1-1,0-1 1,3-9 0,-1 2-181,0 1-1,-1-2 1,-1 1-1,0 0 1,0-1-1,-1 1 1,-1-1-1,0-13 1,0-8-242,-2-42-282,0 70 565,1 0 0,-1 0 0,-1 0 0,1 0 1,-1 1-1,0-1 0,0 1 0,-1-1 0,1 1 0,-5-6 0,6 10 58,1 0-1,-1 1 1,1-1-1,-1 0 1,1 1-1,-1-1 1,1 0-1,-1 1 1,1-1-1,-1 1 1,0-1-1,1 1 1,-1-1-1,0 1 1,0 0-1,1-1 1,-1 1-1,0 0 1,0 0-1,1-1 1,-1 1-1,0 0 1,0 0-1,0 0 1,1 0-1,-1 0 1,0 0-1,0 0 1,0 0-1,1 0 1,-1 1-1,0-1 1,0 0-1,0 0 1,1 1-1,-1-1 1,0 0-1,1 1 1,-2 0-1,0 1 30,0 0-1,0-1 0,1 1 1,-1 0-1,1 0 1,0 0-1,-1 0 1,1 1-1,0-1 1,0 0-1,1 0 0,-2 4 1,-1 13 235,0 1 1,2-1-1,0 1 0,1-1 1,1 1-1,1 0 1,1-1-1,0 0 0,2 1 1,0-2-1,1 1 1,1 0-1,1-1 0,0-1 1,19 30-1,-24-42-172,1 1-1,0-1 1,0 0-1,0 0 0,1 0 1,0 0-1,0-1 1,10 7-1,13 2 330</inkml:trace>
  <inkml:trace contextRef="#ctx0" brushRef="#br0" timeOffset="8699.03">4933 2457 9830,'-2'-74'0,"2"72"15,-1-1 0,1 1 1,-1-1-1,0 1 0,1 0 0,-1-1 0,0 1 0,-1 0 1,1-1-1,0 1 0,-1 0 0,1 0 0,-1 0 0,1 0 1,-1 1-1,0-1 0,0 0 0,0 1 0,0-1 0,0 1 1,0 0-1,-1-1 0,1 1 0,0 0 0,-1 1 1,-2-2-1,0 1 37,0-1 0,0 1 0,0 1 0,0-1 0,0 1 0,0 0 1,0 0-1,1 0 0,-1 1 0,-7 1 0,9 0 22,0-1 1,0 1-1,0 0 0,1 0 1,-1 0-1,0 0 0,1 1 0,0-1 1,0 1-1,-1 0 0,1-1 0,1 1 1,-1 0-1,0 0 0,1 0 1,0 0-1,-1 0 0,0 7 0,-2 1 254,1 1 0,1 0-1,-3 23 1,5-27-191,0-1 0,0 0-1,0 1 1,1-1 0,0 0 0,0 0 0,1 0 0,-1 0 0,2 0 0,-1 0 0,6 11 0,-5-14-53,0-1 0,0 1 0,0-1 0,0 0 0,0 0 0,1 0 0,-1 0 0,1 0 0,0-1 0,0 1 0,0-1 0,0 0 0,0 0 0,0-1 0,0 1 0,1-1 0,-1 0 0,1 0 0,-1-1 0,6 1 0,-6 0-1,0-1 0,0 1 0,0-1 1,0 0-1,0 0 0,0-1 0,-1 1 0,1-1 1,0 0-1,0 0 0,0 0 0,0 0 1,-1-1-1,1 0 0,0 1 0,-1-1 1,4-3-1,-3 1-66,0-1 0,-1 1 1,1-1-1,-1 0 0,0 0 1,0 0-1,-1-1 0,0 1 1,0-1-1,0 1 0,1-8 0,5-27-464,-1 0 1,-3 0-1,-1-1 0,-5-68 0,1 33-229,-1 73 646,-1 9-17,-2 24 394,1 1 0,2-1-1,1 1 1,3 34 0,0 1 537,-3-46-611,1-3-19,0-1 0,0 1-1,2-1 1,0 0-1,6 22 1,-7-35-202,0 1 0,0-1-1,1 1 1,-1-1 0,1 0 0,0 1 0,0-1 0,1 0 0,-1 0 0,1 0-1,-1-1 1,1 1 0,0-1 0,0 1 0,0-1 0,0 0 0,0 0-1,0 0 1,1-1 0,-1 1 0,1-1 0,-1 0 0,1 0 0,0 0 0,-1 0-1,1 0 1,0-1 0,6 0 0,-6 1-27,1-1 0,-1 0 0,0 0 0,0-1 0,0 1 1,0-1-1,0 0 0,1 0 0,-1 0 0,-1-1 0,1 1 0,0-1 0,0 0 0,-1 0 0,1 0 0,-1-1 1,1 1-1,-1-1 0,0 0 0,0 0 0,0 0 0,0 0 0,-1 0 0,1-1 0,-1 1 0,0-1 0,0 0 1,0 1-1,-1-1 0,1 0 0,1-8 0,-1 6-115,0 0 0,0 0 1,-1 0-1,0 0 0,0 0 1,0-11-1,-1 16 74,0 0 1,0-1-1,0 1 1,-1 0-1,1 0 1,0-1-1,-1 1 1,1 0-1,-1 0 1,1 0 0,-1 0-1,1 0 1,-1 0-1,0 0 1,0 0-1,1 0 1,-1 0-1,0 0 1,0 0-1,0 0 1,0 1-1,0-1 1,0 0-1,0 1 1,0-1-1,-1 1 1,1-1-1,0 1 1,0-1-1,0 1 1,0 0-1,-1 0 1,1-1 0,0 1-1,0 0 1,-1 0-1,-1 1 1,1-2 12,0 1 1,-1 0 0,1 0 0,0 0 0,0 1 0,-1-1-1,1 1 1,0-1 0,0 1 0,0 0 0,-3 1 0,4-1 13,0-1 1,0 1 0,1 0 0,-1 0-1,1 0 1,-1 1 0,1-1 0,-1 0-1,1 0 1,-1 0 0,1 0 0,0 0-1,0 0 1,0 1 0,0-1-1,-1 0 1,2 0 0,-1 0 0,0 1-1,0-1 1,0 0 0,0 0 0,1 0-1,0 1 1,-1 0 5,1 0 0,0-1 0,0 0-1,0 1 1,1-1 0,-1 0 0,0 1 0,0-1-1,1 0 1,-1 0 0,1 0 0,-1 0 0,1 0 0,-1 0-1,1-1 1,-1 1 0,1-1 0,0 1 0,-1-1-1,1 1 1,0-1 0,0 0 0,-1 0 0,1 0 0,3 0-1,48-1 374,-49 0-378,-1 0 0,0 0-1,1-1 1,-1 0 0,0 1-1,0-1 1,0 0 0,0-1 0,0 1-1,0-1 1,0 1 0,-1-1-1,0 0 1,1 0 0,-1 0-1,0 0 1,0 0 0,-1 0 0,3-7-1,1 1-149,-1 0 0,-1-1-1,1 0 1,-2 0 0,1 0-1,0-10 1,-2 15 74,-1 0 0,1 0 0,-1 0 0,-1 1 0,1-1 0,-1 0 0,1 0 0,-3-5 0,2 8 59,0 1-1,1-1 1,-1 1 0,0 0 0,-1-1-1,1 1 1,0 0 0,0 0-1,0 0 1,-1 0 0,1 0-1,-1 0 1,1 0 0,0 1 0,-1-1-1,0 0 1,1 1 0,-1-1-1,1 1 1,-1 0 0,0-1-1,1 1 1,-1 0 0,1 0 0,-1 0-1,0 0 1,-1 0 0,1 1 23,0-1 0,0 1 0,0-1 0,1 1 0,-1-1 0,0 1 0,1 0 0,-1 0 0,0 0 0,1 0 0,-1 0 0,1 0 0,-1 0 0,1 0 0,0 1 0,0-1 0,-1 1 0,1-1 0,0 1 0,0-1 0,0 1 0,1 0 0,-1-1 0,0 1 1,1 0-1,-1-1 0,1 1 0,-1 2 0,-2 8 104,0 0-1,2 0 1,-2 13 0,3-23-94,-1 17 166,0 0 0,1 1-1,1-1 1,4 27 0,-4-40-134,1 0 0,-1 1-1,2-1 1,-1 0 0,1 0 0,-1 0 0,1 0 0,1-1 0,-1 1 0,1-1-1,0 0 1,1 0 0,-1 0 0,1-1 0,0 1 0,9 5 0,-12-8-33,0-1 0,0 1 1,1-1-1,-1 0 0,1 1 1,-1-1-1,1 0 0,-1-1 1,1 1-1,-1 0 0,1-1 1,0 1-1,-1-1 1,1 0-1,0 0 0,-1 0 1,1 0-1,0-1 0,-1 1 1,6-2-1,-5 0-20,0 0-1,0 0 1,0 0 0,0 0 0,0 0-1,0-1 1,-1 1 0,1-1 0,-1 0-1,0 0 1,0 0 0,0 0 0,3-5-1,2-10-285,0-1 0,-1 1 0,0-1-1,3-28 1,-8 41 99,3-24-272,-4 21 314,1 1 0,1 0 0,-1-1 1,5-9-1,-6 17 136,0 1 1,0 0-1,0-1 1,0 1-1,0 0 1,0 0-1,1-1 0,-1 1 1,0 0-1,0 0 1,0 0-1,1-1 1,-1 1-1,0 0 0,0 0 1,0 0-1,1-1 1,-1 1-1,0 0 1,1 0-1,-1 0 1,0 0-1,0 0 0,1 0 1,-1 0-1,0 0 1,1-1-1,-1 1 1,0 0-1,0 0 0,1 0 1,-1 0-1,0 1 1,1-1-1,-1 0 1,0 0-1,0 0 1,1 0-1,-1 0 0,0 0 1,1 0-1,-1 0 1,0 1-1,0-1 1,1 0-1,-1 0 0,0 0 1,0 1-1,0-1 1,1 0-1,-1 0 1,0 1-1,0-1 1,0 0-1,0 0 0,1 1 1,-1-1-1,0 0 1,0 1-1,10 16-11,4 8 278,-2 1 1,-2 0-1,0 1 1,7 32 0,-17-59-261,1 1 1,-1-1-1,0 1 1,0-1-1,1 0 1,-1 1-1,0-1 1,1 1-1,-1-1 1,1 0-1,-1 0 1,1 1-1,-1-1 1,0 0-1,1 0 0,-1 1 1,1-1-1,-1 0 1,1 0-1,-1 0 1,1 0-1,-1 0 1,1 0-1,-1 0 1,1 0-1,-1 0 1,1 0-1,-1 0 1,1 0-1,-1 0 1,1 0-1,-1 0 1,1 0-1,-1-1 1,1 1-1,-1 0 1,1 0-1,-1-1 1,0 1-1,1 0 1,-1-1-1,1 1 0,-1 0 1,1-1-1,19-15 215,-10 1-396,-1-1-1,8-19 1,-13 24 11,0 1-1,1 1 0,0-1 1,1 1-1,0 0 1,0 0-1,1 0 0,0 1 1,12-10-1,-19 17 174,1 0 1,0 0-1,0 1 0,0-1 1,1 0-1,-1 1 0,0-1 0,0 1 1,0 0-1,0-1 0,0 1 0,1 0 1,-1-1-1,0 1 0,0 0 0,0 0 1,1 0-1,-1 0 0,0 0 0,0 1 1,1-1-1,-1 0 0,0 0 0,0 1 1,0-1-1,0 1 0,0-1 0,0 1 1,1-1-1,-1 1 0,0 0 0,-1 0 1,1-1-1,0 1 0,0 0 1,0 0-1,0 0 0,-1 0 0,1 0 1,0 0-1,-1 0 0,1 1 0,4 6 83,-2 0 0,1 0 0,-1 1-1,3 12 1,-5-16-52,4 11 99,-2 0 1,0 0-1,-1 0 0,-1 0 0,0 1 1,-2 18-1,-4-20-83,-10-4 107</inkml:trace>
  <inkml:trace contextRef="#ctx0" brushRef="#br0" timeOffset="9770">3708 2921 9830,'9'51'897,"-9"-49"-852,1-1 1,0 1 0,0 0 0,0 0 0,0-1 0,0 1-1,0 0 1,0-1 0,0 1 0,0-1 0,1 1 0,-1-1-1,1 0 1,-1 0 0,1 1 0,-1-1 0,1 0 0,0 0 0,0-1-1,-1 1 1,1 0 0,3 0 0,41 5 675,-36-5-500,36 1 926,0-1 0,54-6 0,-80 3-860,-1-1 1,0-2-1,0 1 0,0-2 1,0-1-1,-1 0 0,33-19 1,52-46-1301,-102 72 1022,0 0-1,0-1 1,-1 1 0,1 0 0,0 0-1,-1 0 1,1 0 0,0 0-1,0 0 1,-1 0 0,1 0 0,0 1-1,-1-1 1,1 0 0,0 0 0,-1 1-1,1-1 1,0 0 0,-1 1 0,1-1-1,-1 0 1,1 1 0,0-1 0,-1 1-1,1-1 1,-1 1 0,0-1 0,1 1-1,-1-1 1,1 1 0,-1 0-1,0-1 1,1 1 0,-1 0 0,1 0-1,14 31 373,-12-25-210,1 2-32,1 0-1,0 1 1,1-2-1,0 1 1,0-1-1,1 0 1,12 11-1,-14-15-55,-1 0 1,1 0-1,1-1 0,-1 0 1,1 0-1,-1 0 0,1 0 1,0-1-1,0 0 0,0 0 1,0-1-1,0 0 0,12 1 1,-4-2 86,1 0 0,-1-1 0,0-1 0,0 0 0,-1-1 0,1 0 1,18-8-1,-9 1-310,-1-1 0,0-1 0,27-19 0,-9 1-433,-26 18 363,1 2 0,0 0 0,27-14 0,-40 23 241,0 1-1,0-1 0,0 0 1,0 1-1,0 0 1,0-1-1,0 1 0,0 0 1,0 0-1,0 0 0,0 0 1,0 1-1,0-1 0,0 1 1,0-1-1,0 1 0,-1-1 1,1 1-1,0 0 0,0 0 1,0 0-1,2 2 1,4 3 74,-1 1 0,0 0 1,11 14-1,-13-15-18,1 0 1,-1 0-1,1 0 1,8 6-1,-7-8-2,1 1 0,-1-2 0,1 1 0,0-1 0,-1-1 0,1 1 0,0-1 0,1 0 0,-1-1 0,0 0 0,0-1 0,1 1 0,-1-1 0,0-1 0,1 0 0,-1 0 0,0 0 0,9-4 0,8-3-93,0-2 0,-1-1-1,-1 0 1,31-21 0,-39 23-239,0 0 0,1 1 0,24-9 0,-36 16 269,0 0 1,-1 0 0,1 0 0,0 0 0,0 0-1,0 1 1,0 0 0,0 0 0,0 0 0,0 0 0,0 0-1,0 1 1,0 0 0,0 0 0,0 0 0,-1 0-1,1 1 1,0-1 0,-1 1 0,1 0 0,4 4 0,22 21 252,-22-18-162,1-1-1,0 0 0,1-1 1,16 11-1,-26-18-108,0 0 0,1-1 0,-1 1-1,0 0 1,0-1 0,0 1 0,0 0 0,0-1 0,1 1-1,-1 0 1,0-1 0,0 1 0,0 0 0,0-1 0,0 1-1,0 0 1,0-1 0,0 1 0,0 0 0,0-1 0,0 1 0,-1 0-1,1-1 1,0 1 0,0 0 0,0-1 0,0 1 0,0 0-1,-1-1 1,1 1 0,0 0 0,0 0 0,-1-1 0,1 1-1,-14-28 167</inkml:trace>
  <inkml:trace contextRef="#ctx0" brushRef="#br0" timeOffset="11380.8">3695 809 9830,'-29'-15'0,"29"15"4,0 0-1,-1 0 0,1 0 1,0 0-1,-1 0 1,1 1-1,0-1 1,-1 0-1,1 0 1,0 0-1,-1 0 0,1 1 1,0-1-1,0 0 1,-1 0-1,1 1 1,0-1-1,0 0 1,-1 1-1,1-1 0,0 0 1,0 0-1,0 1 1,0-1-1,-1 0 1,1 1-1,0-1 1,0 0-1,0 1 0,0-1 1,0 1-1,0-1 1,0 0-1,0 1 1,0-1-1,0 0 1,0 1-1,0-1 0,0 0 1,1 1-1,-2 22 346,1-20-238,0 29 463,-1-16-206,1 1-1,0 0 0,2-1 0,4 25 0,-5-36-273,0-1 0,1 1 0,0-1 0,0 0-1,0 1 1,0-1 0,0 0 0,1-1 0,0 1-1,0 0 1,0-1 0,0 1 0,0-1 0,1 0-1,-1 0 1,1-1 0,0 1 0,0-1 0,0 1-1,9 2 1,-2-1 172,1 0-1,0-1 1,0 0-1,0-1 0,0-1 1,22 1-1,-28-2-147,0 0-1,0-1 1,0 0-1,-1 0 1,1 0-1,0-1 1,0 1-1,-1-1 1,1-1-1,-1 1 1,0-1-1,0 0 1,0 0-1,0-1 1,8-6-1,24-41-437,-30 39 156,1 1-1,0 0 0,9-9 1,-16 19 173,0 1 0,0-1 1,0 1-1,0 0 1,0-1-1,0 1 1,0 0-1,-1 0 1,1 0-1,0-1 1,0 1-1,0 0 1,0 0-1,0 1 1,0-1-1,0 0 0,0 0 1,0 0-1,0 1 1,0-1-1,0 0 1,0 1-1,0-1 1,-1 1-1,1-1 1,0 1-1,0-1 1,0 1-1,-1 0 0,1-1 1,0 1-1,0 1 1,28 29 444,-26-26-374,4 3 48,0 1 1,1-2-1,0 1 0,0-1 1,1-1-1,-1 1 1,1-1-1,1-1 0,-1 0 1,1 0-1,0-1 0,0 0 1,0 0-1,1-1 1,-1-1-1,1 0 0,0 0 1,0-1-1,-1-1 0,1 0 1,21-2-1,-28 2-86,-1-1 0,1 0-1,-1 0 1,1 0 0,-1 0-1,1 0 1,-1-1 0,0 1-1,0-1 1,0 0 0,0 0-1,5-4 1,29-35-311,-4 3-419,-32 37 695,1 0-1,-1 0 0,1 0 0,-1 0 0,1 0 0,-1 1 0,1-1 0,0 0 0,-1 1 1,1-1-1,0 1 0,-1 0 0,1-1 0,0 1 0,0 0 0,-1 0 0,1 0 0,0 1 1,0-1-1,-1 0 0,1 0 0,0 1 0,-1-1 0,1 1 0,0 0 0,-1-1 0,1 1 0,-1 0 1,1 0-1,-1 0 0,0 0 0,1 0 0,0 2 0,7 5 142,-1 0-1,0 1 0,14 18 1,-10-10 19,-8-12-106,1 0 0,-1 0 1,1 0-1,0 0 1,0-1-1,1 0 1,-1 0-1,1 0 1,0-1-1,0 0 1,0 0-1,0 0 1,0-1-1,1 0 0,-1 0 1,1-1-1,0 1 1,-1-1-1,1-1 1,0 0-1,0 0 1,-1 0-1,1 0 1,0-1-1,0 0 1,-1-1-1,1 0 0,-1 0 1,1 0-1,7-4 1,164-89-1683,-177 95 1626,0-1-1,-1 1 1,1 0 0,0 0 0,0 0 0,0 0 0,-1 0 0,1 0 0,0 0 0,0 0 0,0 1 0,-1-1 0,1 0 0,0 0 0,0 1 0,-1-1 0,1 0-1,0 1 1,-1-1 0,1 1 0,0-1 0,-1 1 0,1-1 0,0 1 0,-1-1 0,1 1 0,-1 0 0,1-1 0,-1 1 0,0 0 0,1 0 0,18 31 286,-13-21-182,-2-4-50,0-1 0,1 0 0,0 0 0,0 0-1,1 0 1,0-1 0,0 0 0,0 0 0,1 0 0,-1-1-1,1 0 1,0-1 0,0 1 0,11 2 0,-1-1 89,1-1 0,-1-1 1,1-1-1,0 0 1,22-2-1,-34 0-108,-1-1 1,1 1-1,-1-1 1,0 0-1,1-1 1,-1 0-1,0 1 1,0-2-1,0 1 1,0 0-1,0-1 0,-1 0 1,6-4-1,5-6-178,-1-1-1,19-20 1,15-15-1173,-48 48 1313,1 1 0,-1-1 1,1 1-1,-1 0 0,1-1 0,0 1 1,-1 0-1,1-1 0,-1 1 0,1 0 1,0 0-1,-1 0 0,1 0 1,0 0-1,-1 0 0,1 0 0,0 0 1,-1 0-1,1 0 0,0 0 0,-1 0 1,1 0-1,0 0 0,-1 1 1,1-1-1,0 0 0,-1 0 0,1 1 1,-1-1-1,1 0 0,-1 1 0,2 0 1,13 17 151,-10-12-111,-3-4-15,1 2 0,-1-1-1,1 0 1,0 0 0,0 0 0,0-1 0,0 1-1,0-1 1,1 0 0,-1 0 0,1 0-1,0 0 1,-1 0 0,1-1 0,4 1 0,-1-2-11,-6-4-17</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52:24.232"/>
    </inkml:context>
    <inkml:brush xml:id="br0">
      <inkml:brushProperty name="width" value="0.05" units="cm"/>
      <inkml:brushProperty name="height" value="0.05" units="cm"/>
      <inkml:brushProperty name="color" value="#008C3A"/>
    </inkml:brush>
  </inkml:definitions>
  <inkml:trace contextRef="#ctx0" brushRef="#br0">219 114 9830,'0'0'4,"1"0"0,-1 0 0,0-1-1,0 1 1,1 0 0,-1 0 0,0-1 0,0 1 0,0 0-1,0-1 1,0 1 0,1 0 0,-1-1 0,0 1 0,0 0-1,0-1 1,0 1 0,0 0 0,0-1 0,0 1-1,0-1 1,0 1 0,0 0 0,0-1 0,0 1 0,-1 0-1,1-1 1,0 1 0,0 0 0,0-1 0,0 1 0,-1 0-1,1 0 1,0-1 0,0 1 0,0 0 0,-1-1 0,1 1-1,0 0 1,-1 0 0,1 0 0,0-1 0,0 1 0,-1 0-1,1 0 1,0 0 0,-1 0 0,1 0 0,0 0 0,-1-1-1,1 1 1,0 0 0,-1 0 0,1 0 0,-1 0-1,-17 2 409,18-2-360,-35 10 883,1 0-1,1 2 1,-57 29 0,90-11-280,-2 84 1271,5 133 2374,15-122-2015,-7-64-1103,-11-60-1160,0 1 1,0-1-1,0 0 1,1 1-1,-1-1 1,0 0-1,1 0 1,-1 1-1,1-1 1,-1 0-1,1 0 1,-1 0-1,1 0 1,0 0-1,0 0 1,0 0-1,-1 0 1,1 0-1,2 1 1,-1-1 23,0 0 0,0-1 1,0 0-1,1 1 0,-1-1 1,0 0-1,1 0 0,-1 0 1,0-1-1,0 1 0,3-1 1,110-23 1940,-45 8-631,-32 7-886,-3-1-394</inkml:trace>
  <inkml:trace contextRef="#ctx0" brushRef="#br0" timeOffset="729.97">249 445 9830,'0'8'143,"0"0"1,0 0-1,1 0 0,0 0 0,0 0 1,1 0-1,0 0 0,0-1 0,1 1 1,0-1-1,0 0 0,0 0 0,1 0 1,1 0-1,7 10 0,-10-16-74,0 0 0,0 0-1,-1 0 1,1 0 0,0-1 0,0 1-1,0 0 1,0-1 0,0 0 0,0 1-1,0-1 1,0 0 0,0 0-1,1 0 1,2-1 0,32-6 482,-25 2-321,0 0 0,0-1-1,0-1 1,-1 1 0,13-12-1,53-47-508,-42 34 44,-4 4-54,2 2 0,0 1-1,58-30 1,-91 54 290,0 0 1,0 0-1,0 0 1,0 0-1,0 0 0,-1 0 1,1 0-1,0 0 1,0 0-1,0 0 0,0 0 1,0 0-1,0 0 1,0 0-1,0 0 0,-1 0 1,1 0-1,0-1 0,0 1 1,0 0-1,0 0 1,0 0-1,0 0 0,0 0 1,0 0-1,0 0 1,0 0-1,0 0 0,0 0 1,0 0-1,0-1 1,0 1-1,0 0 0,-1 0 1,1 0-1,0 0 0,0 0 1,0 0-1,0 0 1,0 0-1,0 0 0,0-1 1,0 1-1,0 0 1,1 0-1,-1 0 0,0 0 1,0 0-1,0 0 1,0 0-1,0 0 0,0-1 1,0 1-1,0 0 0,0 0 1,-15-1 134,6 0-83,5-2-53</inkml:trace>
  <inkml:trace contextRef="#ctx0" brushRef="#br0" timeOffset="1804.75">992 111 9830,'-20'-32'0,"44"25"601,81-31 1519,-68 24-1390,26-5 428,-60 38-831,-5 66 1206,2 62 1080,1-122-1976,2-1 1,1 1-1,13 46 0,11 7 823,17 62 1316,-45-140-2757,0 1 0,0 0-1,0 0 1,0 0 0,0-1 0,-1 1 0,1 0-1,0 0 1,0-1 0,-1 1 0,1 0 0,0-1-1,-1 1 1,1 0 0,-1-1 0,1 1 0,-1 0-1,1-1 1,-1 1 0,0-1 0,1 1 0,-1-1 0,0 1-1,1-1 1,-1 0 0,0 1 0,0-1 0,1 0-1,-1 1 1,0-1 0,0 0 0,1 0 0,-1 0-1,0 0 1,0 0 0,0 0 0,1 0 0,-1 0-1,0 0 1,-1 0 0,-46 0 617,34-1-327,-161-4 1768,171 5-2077,6-27 0,-1 22 0,-1-3 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52:29.211"/>
    </inkml:context>
    <inkml:brush xml:id="br0">
      <inkml:brushProperty name="width" value="0.05" units="cm"/>
      <inkml:brushProperty name="height" value="0.05" units="cm"/>
      <inkml:brushProperty name="color" value="#008C3A"/>
    </inkml:brush>
  </inkml:definitions>
  <inkml:trace contextRef="#ctx0" brushRef="#br0">51 350 9830,'0'-1'21,"-1"0"0,1-1 0,-1 1 0,1-1 0,-1 1-1,0 0 1,0-1 0,1 1 0,-1 0 0,0 0 0,0 0 0,0 0 0,-1 0-1,1 0 1,0 0 0,0 0 0,0 0 0,-1 0 0,1 1 0,0-1 0,-1 1-1,1-1 1,-1 1 0,1-1 0,-1 1 0,1 0 0,-1-1 0,1 1 0,-1 0 0,1 0-1,-1 0 1,1 0 0,-3 1 0,180 12 3080,-41 0-550,-64-11-1446,-28-2-26,0 3-1,47 8 0,-64-8-513,-1-1-1,0-1 1,37-3-1,-3 0 510,-26 2-326,0 1 0,0 2 0,-1 2 0,39 9 0,-41-8-179,-24-6-423,1 1 0,-1 1 0,1-1 1,-1 1-1,8 3 0,-59-5 276,7-10-404</inkml:trace>
  <inkml:trace contextRef="#ctx0" brushRef="#br0" timeOffset="759.18">1 433 9830,'1'1'46,"-1"-1"-1,1 1 1,0 0-1,0 0 1,0-1-1,0 1 1,0 0-1,0-1 1,-1 1-1,2-1 1,-1 1-1,0-1 1,0 0-1,0 1 1,0-1-1,0 0 0,0 0 1,0 0-1,0 1 1,2-1-1,-1 0 119,42 10 911,0-2-1,0-2 1,67 0 0,135-18 3281,-81-10-1447,-93 10-616,118-4 0,-190 16-2285,0 0-1,1 0 1,-1-1-1,0 1 1,0 0-1,0 0 0,1 0 1,-1 0-1,0 0 1,0-1-1,0 1 1,0 0-1,0 0 0,0 0 1,1 0-1,-1-1 1,0 1-1,0 0 0,0 0 1,0 0-1,0-1 1,0 1-1,0 0 1,0 0-1,0-1 0,0 1 1,0 0-1,0 0 1,0 0-1,0-1 1,0 1-1,0 0 0,0 0 1,0-1-1,0 1 1,0 0-1,0 0 1,0 0-1,-1-1 0,1 1 1,0 0-1,0 0 1,0 0-1,0 0 1,0-1-1,-1 1 0,1 0 1,0 0-1,0 0 1,0 0-1,0 0 1,-1 0-1,1 0 0,0-1 1,-10-10 320,-14-2 167,-9 0 129</inkml:trace>
  <inkml:trace contextRef="#ctx0" brushRef="#br0" timeOffset="1148.83">98 317 9830,'0'3'677,"6"0"-459,10 1 38,141 17 3915,0-7 0,250-10 0,-206-25 196,-321 18-2800,64 1-1505</inkml:trace>
  <inkml:trace contextRef="#ctx0" brushRef="#br0" timeOffset="1505.16">216 392 9830,'245'2'4226,"257"-4"4546,-489 2-8612,-6 0 4,0 0 0,0 0 1,0 0-1,0-1 0,-1-1 1,1 1-1,12-5 0,-18 6-157,-1 0 0,0 0-1,1-1 1,-1 1 0,0 0-1,1 0 1,-1-1 0,0 1-1,1 0 1,-1 0 0,0-1-1,0 1 1,0 0 0,1-1-1,-1 1 1,0 0 0,0-1 0,0 1-1,0 0 1,0-1 0,1 1-1,-1 0 1,0-1 0,0 1-1,0 0 1,0-1 0,0 1-1,0-1 1,0 1 0,0 0-1,0-1 1,0 1 0,-1 0-1,1-1 1,0 1 0,0 0-1,0-1 1,0 1 0,-1 0 0,1-1-1,0 1 1,0 0 0,0-1-1,-1 1 1,1 0 0,0 0-1,0-1 1,-1 1 0,1 0-1,0 0 1,-1 0 0,1-1-1,0 1 1,-1 0 0,1 0-1,0 0 1,-2 0 0,-18-11 374,-33-9-132,28 9-623</inkml:trace>
  <inkml:trace contextRef="#ctx0" brushRef="#br0" timeOffset="2007.08">895 8 9830,'-1'-1'13,"1"1"-1,0-1 1,-1 1 0,1-1 0,0 1-1,-1 0 1,1-1 0,-1 1-1,1-1 1,-1 1 0,1 0-1,-1 0 1,1-1 0,-1 1 0,1 0-1,-1 0 1,1-1 0,-1 1-1,1 0 1,-1 0 0,1 0-1,-1 0 1,1 0 0,-1 0 0,0 0-1,1 0 1,-1 0 0,1 0-1,-1 0 1,1 0 0,-1 0-1,1 1 1,-1-1 0,0 0 0,1 0-1,-1 1 1,1-1 0,0 0-1,-1 1 1,1-1 0,-1 0-1,1 1 1,-1-1 0,1 1 0,0-1-1,-1 1 1,-24 16 432,23-17-408,0 0 0,0 0 0,0 0 0,0 0 0,0 0 0,0 0 1,0 0-1,0-1 0,0 1 0,0-1 0,0 0 0,1 1 1,-1-1-1,0 0 0,0 0 0,1 0 0,-1 0 0,1-1 0,-1 1 1,-2-3-1,0 1 106,14 11 130</inkml:trace>
  <inkml:trace contextRef="#ctx0" brushRef="#br0" timeOffset="2581.87">957 266 9830,'-50'-74'0,"29"40"0,18 13 0,3 21 5,0 0 0,0 0 1,0 0-1,0 0 0,0-1 0,0 1 0,0 0 0,1 0 0,-1 0 1,0 0-1,0 0 0,0 0 0,0 0 0,0 0 0,0 0 1,1 0-1,-1 0 0,0 0 0,0 0 0,0 0 0,0 0 0,0 0 1,0 0-1,1 0 0,-1 0 0,0 0 0,0 0 0,0 0 1,0 0-1,0 0 0,0 0 0,1 0 0,-1 0 0,0 0 0,0 0 1,0 0-1,0 0 0,0 0 0,0 0 0,0 0 0,1 0 0,-1 1 1,0-1-1,0 0 0,0 0 0,0 0 0,0 0 0,0 0 1,0 0-1,0 0 0,0 1 0,0-1 0,30 25 1067,38 42-1,-20-19 85,-43-43-1032,22 21 873,-1 1 1,31 40 0,-51-59-802,-1 1 0,1-1 1,-1 1-1,-1 0 0,0 0 0,0 0 0,-1 1 0,0-1 1,0 1-1,-1 0 0,0-1 0,-1 1 0,0 0 0,-1 11 0,-1-16-109,0-1 0,0 0-1,-1 0 1,1 1 0,-1-1-1,0 0 1,0 0-1,0-1 1,-1 1 0,0 0-1,1-1 1,-1 1-1,0-1 1,0 0 0,-1 0-1,1 0 1,-1-1-1,0 1 1,1-1 0,-9 4-1,-8 4 521,-1-1 0,-39 11-1,49-16-383,-31 6 615,30-8-582,0 1 0,0 0 0,1 1-1,0 0 1,-18 10 0,48-10 127,50-4 873,-26 0-601</inkml:trace>
  <inkml:trace contextRef="#ctx0" brushRef="#br0" timeOffset="2969.09">1573 298 9830,'-5'-44'0,"5"43"1,0 1-1,0 0 1,0-1 0,0 1-1,0-1 1,0 1 0,0 0-1,0-1 1,0 1 0,0 0-1,0-1 1,0 1-1,0 0 1,0-1 0,0 1-1,1 0 1,-1-1 0,0 1-1,0 0 1,0 0 0,1-1-1,-1 1 1,0 0 0,0-1-1,1 1 1,-1 0-1,0 0 1,0 0 0,1-1-1,-1 1 1,0 0 0,1 0-1,-1 0 1,0 0 0,1 0-1,-1 0 1,0 0 0,1-1-1,-1 1 1,1 0-1,-1 0 1,0 0 0,1 0-1,-1 0 1,0 1 0,1-1-1,-1 0 1,0 0 0,1 0-1,-1 0 1,0 0 0,1 0-1,-1 1 1,0-1-1,1 0 1,-1 0 0,0 0-1,0 1 1,1-1 0,0 1 37,4 1 83,0 1 0,0-1-1,0 1 1,-1 1 0,1-1-1,-1 1 1,1 0 0,-1 0 0,5 7-1,34 47 1089,-28-35-634,27 37 735,-16-21-294,1-1 0,2-1 0,2-2 0,36 34-1,-61-63-768,-5-5-211,1 1 0,-1-1 0,1 1 0,-1-1 0,1 0 0,-1 0 0,1 0 0,-1 0 0,1 0 0,0 0 0,0 0 0,0 0 0,-1-1 0,1 1 0,0-1 0,2 1 0,-3-2-36</inkml:trace>
  <inkml:trace contextRef="#ctx0" brushRef="#br0" timeOffset="3312.26">1781 330 9830,'-12'-11'74,"3"13"120,-5 29 382,7-13-288,-20 39 1711,-53 84 0,36-69-606,42-69-1316,0 0-1,0 1 1,1-1 0,-1 0 0,1 1 0,0 0 0,0-1 0,0 1-1,-1 4 1,5-7-17,0 0-1,-1-1 1,1 0 0,0 0-1,-1 0 1,1 0-1,0 0 1,-1 0-1,1-1 1,3 0 0,15-11 290,-1-9 91</inkml:trace>
  <inkml:trace contextRef="#ctx0" brushRef="#br0" timeOffset="4575.26">2222 460 9830,'0'0'0,"45"30"1036,-8-25-303,7-2-78,8-3 328,6 0 0,3 0 0,-4 0 0,-7-6 54,-11-6-382,-15-3-192,-14-2-605,-10-3 1</inkml:trace>
  <inkml:trace contextRef="#ctx0" brushRef="#br0" timeOffset="4841.35">2643 367 9830,'0'0'6,"1"0"0,-1-1 0,0 1 0,0 0-1,1 0 1,-1 0 0,0-1 0,0 1 0,1 0 0,-1 0 0,0 0-1,1 0 1,-1 0 0,0 0 0,1 0 0,-1-1 0,0 1 0,1 0-1,-1 0 1,0 0 0,1 0 0,-1 0 0,0 0 0,1 0 0,-1 1-1,0-1 1,0 0 0,1 0 0,-1 0 0,0 0 0,1 0 0,-1 0-1,0 1 1,1-1 0,-1 0 0,0 0 0,0 0 0,1 1-1,-1-1 1,0 1 0,16 8 432,156 100 3083,-167-106-3373,-3-2-109,0 0 0,0 0 1,0 0-1,0 0 0,0 0 0,0 1 1,0-1-1,-1 1 0,1-1 0,-1 1 0,1 0 1,-1-1-1,1 1 0,-1 0 0,0 0 0,0 0 1,0 0-1,0 0 0,0 0 0,0 3 0,-1-4-32,0-1-1,0 0 0,-1 1 0,1-1 0,0 0 0,0 1 0,-1-1 1,1 1-1,0-1 0,-1 0 0,1 0 0,0 1 0,-1-1 0,1 0 0,0 0 1,-1 1-1,1-1 0,-1 0 0,1 0 0,0 0 0,-1 0 0,1 1 0,-1-1 1,1 0-1,-1 0 0,1 0 0,0 0 0,-1 0 0,0 0 0,-19 0 349,14 0-238,-5 1 108,0-1 0,0 0 0,0-1 1,0 0-1,0 0 0,1-1 0,-1-1 0,0 0 1,1 0-1,-1-1 0,-16-9 0,22 9-170</inkml:trace>
  <inkml:trace contextRef="#ctx0" brushRef="#br0" timeOffset="5367.8">3196 366 9830,'-41'4'819,"41"-4"-813,0 0 1,-1 0-1,1 0 0,0 0 0,0 0 0,-1 0 0,1 0 1,0 0-1,-1 0 0,1 0 0,0-1 0,0 1 1,-1 0-1,1 0 0,0 0 0,0 0 0,-1 0 0,1-1 1,0 1-1,0 0 0,0 0 0,-1-1 0,1 1 0,0 0 1,0 0-1,0 0 0,0-1 0,0 1 0,-1 0 0,1-1 1,0 1-1,0 0 0,0 0 0,0-1 0,0 1 1,0 0-1,0-1 0,0 1 0,0 0 0,0 0 0,0-1 1,0 1-1,0 0 0,0-1 0,0 1 0,1 0 0,4-15 93,-4 13-59,7-14-59,-2 0 0,1-1 0,-2 1-1,0-1 1,-1-1 0,-1 1 0,2-33 0,-5-17-65,0 67 84,0 0-1,0 0 1,0 0 0,0 0-1,0 0 1,0-1 0,0 1-1,0 0 1,0 0-1,0 0 1,0 0 0,0 0-1,0 0 1,0-1 0,0 1-1,-1 0 1,1 0-1,0 0 1,0 0 0,0 0-1,0 0 1,0 0 0,0 0-1,0-1 1,0 1 0,0 0-1,0 0 1,0 0-1,-1 0 1,1 0 0,0 0-1,0 0 1,0 0 0,0 0-1,0 0 1,0 0-1,0 0 1,-1 0 0,1 0-1,0 0 1,0 0 0,0 0-1,0 0 1,0 0 0,0 0-1,0 0 1,-1 0-1,1 0 1,0 0 0,0 0-1,0 0 1,0 0 0,0 0-1,0 0 1,0 0-1,-1 0 1,1 0 0,0 0-1,0 0 1,0 0 0,0 1-1,0-1 1,0 0 0,0 0-1,0 0 1,0 0-1,0 0 1,-1 0 0,-5 11 103,2 2 164,1 1-1,1 0 1,1 0-1,0 0 1,0 1-1,2-1 0,-1 0 1,2 0-1,0 0 1,1 0-1,0 0 1,1-1-1,1 1 0,10 21 1,11 16 1093,2-1 0,47 63 0,-30-46 122,-34-44-1066,-11-23-408,0 1 0,0-1 0,0 0 0,0 1 0,0-1 0,0 1 0,0-1 0,0 1 0,0-1-1,0 1 1,0-1 0,0 0 0,-1 1 0,1-1 0,0 1 0,0-1 0,0 0 0,-1 1 0,1-1 0,0 1 0,-1-1 0,1 0 0,0 0 0,-1 1 0,1-1 0,0 0 0,-1 1 0,1-1 0,0 0 0,-1 0 0,1 0 0,-1 1 0,1-1 0,-1 0 0,1 0 0,0 0 0,-1 0 0,1 0 0,-1 0 0,1 0 0,-1 0 0,1 0 0,-1 0-1,1 0 1,0 0 0,-2 0 0,-8-1 270,-1 1-1,1-1 0,-1-1 0,-18-5 1,24 6-275,0-1 0,0 0 1,0 0-1,0-1 1,1 1-1,-1-1 0,1 0 1,-1 0-1,1 0 0,0-1 1,-7-8-1,5 2-226</inkml:trace>
  <inkml:trace contextRef="#ctx0" brushRef="#br0" timeOffset="6055.23">3441 434 9830,'9'11'321,"-1"0"0,-1 1 0,0 0 0,9 19 0,-10-17 153,-1 0 1,6 25 0,-5-59 180,-4-2-448,-3 14-234,1 0 0,1-1 0,0 1 0,0 0 0,1 0 0,-1-1 0,2 1 0,-1 0 0,1 1 0,7-13 0,-10 19 35,1 0 0,-1 1 0,1-1 0,0 0 0,-1 0 0,1 0-1,0 1 1,0-1 0,0 0 0,0 1 0,0-1 0,-1 1 0,1-1 0,0 1 0,0-1 0,0 1 0,0 0 0,0 0 0,1-1 0,-1 1 0,0 0 0,0 0-1,0 0 1,0 0 0,0 0 0,0 0 0,0 0 0,0 1 0,0-1 0,0 0 0,0 0 0,0 1 0,0-1 0,0 1 0,0-1 0,0 1 0,0-1-1,0 1 1,0 0 0,-1-1 0,1 1 0,0 0 0,0 0 0,-1 0 0,1-1 0,-1 1 0,1 0 0,0 2 0,4 4 155,0 1-1,-1-1 1,-1 1 0,5 12 0,0 7 301,-6-18-290,0-1-1,1-1 1,0 1 0,6 13 0,-8-20-137,0 1-1,1 0 0,-1 0 1,0-1-1,1 1 0,-1-1 1,1 1-1,-1-1 0,1 0 1,0 0-1,0 1 1,0-1-1,0 0 0,-1-1 1,1 1-1,0 0 0,1 0 1,-1-1-1,0 1 0,0-1 1,0 0-1,4 0 0,-2 0 18,-1 0-1,0 0 0,1 0 0,-1 0 0,0-1 1,1 0-1,-1 0 0,0 0 0,0 0 1,1 0-1,-1-1 0,0 1 0,0-1 0,-1 0 1,1 0-1,0 0 0,0 0 0,-1 0 0,0-1 1,1 1-1,-1-1 0,0 1 0,0-1 1,0 0-1,-1 0 0,1 0 0,2-6 0,2-4-166,0 0 0,-1 0 0,-1 0 0,0-1 0,0 0 0,2-26 0,-4 13-219,-1 0 0,-4-47 0,2 64 238,-1 1 0,0-1 0,-1 0 0,0 0 0,0 1 0,-1-1 0,0 1 0,-1 0 0,-7-10 0,9 15 69,1 0 0,-1 0 0,0 0 0,0 1-1,-1 0 1,1-1 0,-1 1 0,1 0 0,-1 1 0,0-1 0,0 1 0,0 0 0,-1 0 0,1 0-1,0 0 1,-1 1 0,1-1 0,-1 1 0,1 0 0,-1 1 0,-8-1 0,12 1 42,0 0 1,0 0 0,1 1-1,-1-1 1,0 0-1,0 0 1,1 1 0,-1-1-1,0 0 1,1 1 0,-1-1-1,0 1 1,1-1-1,-1 1 1,0-1 0,1 1-1,-1 0 1,1-1-1,-1 1 1,1-1 0,0 1-1,-1 0 1,0 1 0,-5 24 358,8 34 296,-2-53-559,2 5 78,0 1 1,1-1-1,0 0 1,1 0-1,0 0 1,1 0-1,0-1 1,10 15-1,62 84 1536,-49-74-1148,19 23 563,-43-52-937,-7-6-165</inkml:trace>
  <inkml:trace contextRef="#ctx0" brushRef="#br0" timeOffset="7019.54">3713 419 9830,'54'9'1027,"-16"-2"302,70 2 1,-107-9-1309,0 0 1,0 0-1,1 0 1,-1-1-1,0 1 1,0-1-1,0 1 1,0-1-1,0 1 1,0-1-1,0 0 1,0 0 0,0 1-1,0-1 1,0 0-1,0 0 1,0 0-1,-1 0 1,1 0-1,0 0 1,-1 0-1,1 0 1,-1 0-1,1 0 1,-1 0-1,1-1 1,-1 1-1,0 0 1,0 0 0,0 0-1,1-2 1,0-34 60,-1 36-171,1 2 108,0 1 1,0-1-1,0 1 1,0-1-1,0 0 1,1 1 0,-1-1-1,0 0 1,1 0-1,-1 0 1,1 0-1,-1 0 1,1 0-1,-1-1 1,1 1 0,0 0-1,0-1 1,-1 1-1,1-1 1,0 0-1,0 1 1,-1-1 0,3 0-1,-1 0 12,-1 1-1,0-1 1,1 0 0,-1 0-1,1 0 1,-1 0 0,1 0-1,-1-1 1,0 1 0,1-1-1,-1 1 1,0-1 0,1 0-1,-1 0 1,0 0-1,0 0 1,3-2 0,-2-3-17,1 0 1,-1-1-1,-1 1 1,1 0-1,-1-1 1,0 0-1,0 1 1,-1-1-1,0 0 0,0 0 1,-1 0-1,0 0 1,-1-9-1,1 14-21,0 1-1,-1 0 1,1-1-1,-1 1 1,1 0-1,-1 0 1,0-1-1,1 1 1,-1 0-1,0 0 1,0 0-1,0 0 1,0 0-1,0 0 0,0 0 1,0 0-1,0 0 1,0 1-1,0-1 1,0 0-1,0 1 1,-1-1-1,1 1 1,0-1-1,-1 1 1,1 0-1,0-1 1,-1 1-1,1 0 1,0 0-1,-1 0 0,-1 0 1,0 0 50,0 0 0,0 0 0,1 0-1,-1 0 1,0 0 0,1 0 0,-1 1 0,0 0 0,1-1 0,-1 1 0,1 0-1,-1 0 1,1 0 0,-1 1 0,1-1 0,-4 3 0,2 2 52,1-1 0,-1 1 0,1 0 0,0 0-1,0 0 1,1 0 0,0 0 0,0 0 0,0 1 0,1-1 0,0 1 0,0 0 0,1-1 0,0 1 0,0 0 0,2 11-1,-2-11 5,2 0-1,-1 0 0,1 1 0,0-2 0,0 1 0,1 0 0,-1 0 0,2-1 0,-1 1 0,1-1 0,0 0 0,0 0 1,1 0-1,-1-1 0,7 5 0,-6-5-47,0-1 0,1-1 0,-1 1 0,1-1 1,0 0-1,0 0 0,1 0 0,-1-1 0,0 0 0,1-1 1,-1 1-1,1-1 0,0 0 0,-1-1 0,1 0 0,0 0 1,-1 0-1,1-1 0,0 0 0,-1 0 0,1 0 0,-1-1 1,0 0-1,1-1 0,-1 1 0,0-1 0,0 0 0,0-1 1,-1 1-1,1-1 0,-1-1 0,0 1 0,0 0 0,-1-1 1,1 0-1,-1 0 0,0-1 0,0 1 0,-1-1 0,1 0 1,2-6-1,-1-2-231,-1 0 0,0 0 0,-1 0 0,0-1 0,-1 1 0,-1 0 0,-1-26 0,0 40 180,0 0 0,0 0 0,0 0 0,-1 0 0,1-1 0,0 1 0,0 0 0,0 0 0,0 0 0,-1 0 0,1 0 0,0 0 0,0 0 0,0 0 0,-1 0 0,1 0 0,0 0 0,0 0 0,0 0 0,-1-1 0,1 2 0,0-1 0,0 0 0,0 0 0,-1 0 0,1 0 0,0 0 0,0 0 0,0 0 0,-1 0 0,1 0 0,0 0 0,0 0 0,0 0 0,0 0 0,-1 1 0,1-1 0,0 0 0,0 0 0,0 0 0,0 0 0,0 1 0,-1-1 0,1 0 0,0 0 0,0 0 0,0 0 0,0 1 0,0-1 0,0 0 0,0 0 0,0 0 0,0 1 0,0-1 0,0 0 0,-2 5 36,1 0 0,1 0 0,-1 0 1,1 0-1,-1 0 0,1 0 1,1 0-1,-1 0 0,1 0 0,0 0 1,0 0-1,0 0 0,1-1 0,-1 1 1,1 0-1,1-1 0,-1 0 1,0 1-1,1-1 0,0 0 0,0 0 1,0 0-1,1-1 0,-1 1 0,1-1 1,0 1-1,0-1 0,0-1 1,0 1-1,1 0 0,-1-1 0,1 0 1,-1 0-1,1-1 0,0 1 0,-1-1 1,1 0-1,0 0 0,0 0 0,6-1 1,-8 0-14,-1 0 0,1 0 0,-1 0 0,1 0-1,-1-1 1,0 1 0,1-1 0,-1 0 0,0 0 0,1 0 0,-1 0 0,0 0 0,0 0 0,0-1 0,0 1 0,0-1 0,0 1 0,0-1 0,0 0 0,-1 0 0,3-2-1,0-2-6,-1 0 0,0-1 0,0 1 0,-1-1 0,0 0 0,3-10 0,-3 4-223,0 0 0,-1-1 0,-1-18 0,0 27 198,-13 37-136,11-18 281,0 0 1,1 0 0,1 0-1,0 1 1,3 20 0,-2-32-109,-1 0 0,1 0 0,0 0 0,0 0 0,0 0 0,0 0 0,0-1 0,1 1 1,-1 0-1,1-1 0,0 1 0,-1-1 0,1 0 0,0 0 0,1 0 0,-1 0 0,0 0 0,1 0 1,-1 0-1,1-1 0,-1 1 0,1-1 0,0 1 0,0-1 0,-1 0 0,1-1 0,0 1 0,0 0 1,0-1-1,0 1 0,6-1 0,14 0 117</inkml:trace>
  <inkml:trace contextRef="#ctx0" brushRef="#br0" timeOffset="7473.14">4652 292 9830,'-73'8'1420,"72"-7"-1380,-1-1-1,0 1 1,1 0 0,-1 0-1,1-1 1,-1 1-1,1 0 1,0 0 0,-1 0-1,1 1 1,0-1 0,0 0-1,-1 0 1,1 1 0,0-1-1,0 1 1,1-1 0,-1 1-1,0-1 1,0 1-1,1-1 1,-1 1 0,1 0-1,-1 2 1,-1 41 761,3-34-600,-1-7-121,0 0 0,0 0 0,0 0 0,1 0 0,0 0 0,0 0 0,0 0 0,0 0 0,0 0 0,1 0 0,0-1 0,0 1 0,4 5 1,-4-6-23,0-1 1,0 0 0,1 0 0,-1 0-1,1-1 1,-1 1 0,1 0 0,0-1-1,0 0 1,-1 0 0,1 1 0,0-2-1,0 1 1,0 0 0,0-1 0,0 1-1,0-1 1,6 0 0,-5 0-12,-1 1-1,1-1 1,-1 0 0,1-1-1,-1 1 1,0-1-1,1 1 1,-1-1 0,0 0-1,1 0 1,-1-1 0,0 1-1,0 0 1,0-1-1,0 0 1,0 0 0,0 0-1,-1 0 1,1 0 0,-1-1-1,1 1 1,-1-1 0,0 0-1,0 1 1,0-1-1,0 0 1,-1 0 0,1 0-1,-1 0 1,0-1 0,1 1-1,-2 0 1,1-1 0,0 1-1,0-6 1,1-10-273,0-1 0,-2-35 1,0 25 125,-7 87 71,7-47 157,0-1 1,1 1-1,0 0 0,0-1 1,1 1-1,1-1 1,3 10-1,-5-16-88,0-1 0,1 1-1,-1 0 1,1 0 0,0-1-1,0 1 1,0-1-1,0 1 1,0-1 0,0 0-1,1 0 1,-1 0 0,1 0-1,-1 0 1,1-1-1,0 1 1,0-1 0,0 0-1,0 0 1,0 0 0,0 0-1,0 0 1,0-1-1,0 1 1,5-1 0,10 1 182</inkml:trace>
  <inkml:trace contextRef="#ctx0" brushRef="#br0" timeOffset="7974.06">4935 307 9830,'-3'-3'48,"0"1"0,0 0-1,0 0 1,0 0 0,0 1 0,0-1 0,0 1-1,0-1 1,-1 1 0,1 0 0,-6-1 0,7 2-25,1 1 0,-1-1 0,1 0 0,0 1 0,-1-1 0,1 1 0,-1-1 0,1 1 0,0 0 0,0 0 0,-1-1 0,1 1 0,0 0 0,0 0 0,0 0 0,0 0 0,0 1 0,0-1 0,0 0 0,0 0 0,1 0 0,-1 1 0,0-1 0,1 1 1,-1-1-1,1 0 0,-1 1 0,1-1 0,0 1 0,-1-1 0,1 2 0,-2 6 175,0 0 0,0 0 0,1 0 0,0 1 0,1-1 0,0 0 0,0 0 1,1 0-1,0 0 0,4 16 0,-3-21-129,-1-1 0,0 0 1,1 1-1,0-1 0,0 0 1,0 0-1,0 0 0,0 0 1,0 0-1,1 0 0,0-1 0,-1 1 1,1-1-1,0 0 0,0 0 1,0 0-1,0 0 0,1 0 1,-1-1-1,0 1 0,1-1 0,0 0 1,-1 0-1,1 0 0,-1-1 1,1 1-1,0-1 0,-1 0 1,5 0-1,-3 0-5,0 0 0,-1-1-1,1 1 1,0-1 0,-1 0 0,1 0 0,0 0-1,-1-1 1,1 0 0,-1 0 0,0 0 0,0 0 0,0-1-1,0 1 1,0-1 0,0 0 0,0 0 0,-1-1-1,0 1 1,0-1 0,0 0 0,0 0 0,0 0 0,2-5-1,3-5-178,0 1-1,-2-2 1,1 1-1,-2-1 0,0 0 1,-1 0-1,0 0 1,-1 0-1,1-21 0,-1-11-480,-7-83-1,4 124 552,0 1 1,0-1-1,-1 0 1,0 1 0,0-1-1,-1 1 1,1 0-1,-1-1 1,0 1-1,-1 0 1,1 0-1,-1 0 1,-5-6-1,8 11 46,0 0 0,0 0-1,0-1 1,-1 1 0,1 0-1,0 0 1,0 0 0,-1 0-1,1-1 1,0 1-1,0 0 1,-1 0 0,1 0-1,0 0 1,0 0 0,-1 0-1,1 0 1,0 0 0,-1 0-1,1 0 1,0 0-1,0 0 1,-1 0 0,1 0-1,0 0 1,0 0 0,-1 0-1,1 0 1,0 0 0,0 0-1,-1 0 1,1 1 0,0-1-1,0 0 1,-1 0-1,1 0 1,0 0 0,0 1-1,0-1 1,-1 0 0,1 0-1,0 0 1,0 1 0,0-1-1,0 0 1,-1 0-1,1 1 1,0-1 0,0 0-1,0 0 1,0 1 0,0-1-1,0 0 1,0 1 0,0-1-1,0 0 1,0 0 0,0 1-1,-2 19 203,2-17-163,0 20 333,0 1 0,2 0 0,1 0 0,0-1 0,2 0 0,1 0 0,1 0 0,11 26 0,-16-42-266,43 90 1322,-39-86-1213,0 0-1,1 0 1,0-1-1,1 0 1,1 0-1,11 10 1,-19-19-200,-1 0 0,1-1 0,0 1 1,0 0-1,0-1 0,0 1 0,0-1 1,-1 1-1,1-1 0,0 1 0,0-1 0,0 0 1,1 0-1,-1 1 0,0-1 0,1 0 1,3 0 26</inkml:trace>
  <inkml:trace contextRef="#ctx0" brushRef="#br0" timeOffset="8144.73">5128 265 9830,'0'0'0,"109"0"1966,-60 3-1233,6 0 250,-1-3 0,-7 2 0</inkml:trace>
  <inkml:trace contextRef="#ctx0" brushRef="#br0" timeOffset="9558.81">3339 833 9830,'-3'-10'69,"4"16"102,-1-5-140,1 1 1,-1 0-1,1-1 0,0 1 1,-1 0-1,1-1 0,0 1 0,0-1 1,0 1-1,0-1 0,0 0 1,1 1-1,2 1 0,4 1 153,0 0 0,0 0 0,1-1 1,-1-1-1,1 1 0,0-1 0,0-1 0,11 1 0,73-1 1503,-86-1-1564,-2-1-34,0 0-1,1-1 0,-1 1 1,0-1-1,0 0 0,0 0 1,0 0-1,-1-1 0,1 0 1,-1 1-1,1-2 0,-1 1 1,0-1-1,5-5 0,-5 5-17,0 0-1,1 0 1,0 0-1,-1 1 0,1-1 1,0 1-1,1 1 0,-1-1 1,0 0-1,1 1 1,0 0-1,9-1 0,-7 2 45,-1 0-1,1 0 0,0 1 1,-1 1-1,1-1 0,-1 1 0,1 1 1,-1-1-1,1 1 0,-1 0 1,0 1-1,0 0 0,9 5 0,-7-4 16,-1 0-1,1-1 0,-1 1 0,1-2 0,0 1 1,0-1-1,0-1 0,1 0 0,-1 0 0,0-1 0,0 0 1,1 0-1,14-3 0,-18 0-27,-1 1 0,1-1 0,-1 0 0,0 0 0,0-1 0,0 0 0,-1 0 0,1 0 0,3-5 0,-5 5-92,0 1-1,1-1 0,-1 1 0,1 0 0,-1 0 0,1 0 0,0 1 0,0-1 1,0 1-1,1 0 0,-1 0 0,0 0 0,1 1 0,-1-1 0,1 1 0,0 0 1,4 0-1,-2 1 63,0 1 1,0 0 0,-1 1 0,1 0-1,-1 0 1,7 2 0,33 9 376,-40-12-411,-1 0 0,0-1 0,1 0 0,-1 0 0,1 0 1,-1-1-1,1 1 0,-1-1 0,0-1 0,1 1 0,-1-1 0,0 0 0,0 0 0,0 0 0,0-1 0,-1 1 0,1-1 0,-1-1 0,1 1 1,3-4-1,10-8-350,-8 5 118,2 0-1,-1 1 0,26-14 0,-35 22 209,1-1-1,0 1 1,-1 0-1,1 0 1,0 0-1,0 0 1,-1 1-1,1-1 1,0 1-1,0 0 1,0 0-1,0 0 1,0 0-1,0 0 1,-1 0-1,1 1 1,0-1-1,0 1 1,0 0-1,0 0 1,-1 0-1,1 0 1,-1 1-1,1-1 1,4 4-1,0 1 77,2 0-1,-1-1 0,1 0 1,-1 0-1,1-1 1,1 0-1,-1-1 0,0 0 1,20 4-1,-4-4 219,0-1 0,45-2 0,-55-2-173,0-1-1,-1 0 1,0-1-1,0-1 1,0 0-1,0-1 1,16-9-1,28-10 190,-41 18-350,1 1 0,0 1 0,0 0 0,0 2 0,1 0 0,0 1 0,34 1 0,-52 1 34,1 0 0,-1 1 1,0-1-1,1 1 0,-1-1 1,0 1-1,1 0 0,-1-1 0,0 1 1,0 0-1,0 0 0,0 0 0,0 0 1,0 0-1,0 0 0,0 0 1,1 2-1,16 28 157,3 3 32,-15-30-164,-1-1 0,1 1 0,0-1 0,-1 0 0,1-1 0,1 1 0,-1-1 0,0 0 0,1-1-1,-1 0 1,0 0 0,1 0 0,0 0 0,-1-1 0,1 0 0,10-2 0,4-1 102,1 0 0,-1-2 0,35-11 0,-39 10-70,38-14-469,-52 20 393,-1-2 0,1 1 0,-1 0 0,0 0-1,0-1 1,0 1 0,0-1 0,0 1-1,0-1 1,0 0 0,0 0 0,0 0 0,-1 0-1,1 0 1,-1 0 0,0-1 0,2-2-1,-3 5 15,0-1 0,0 0-1,0 1 1,0-1 0,-1 0-1,1 0 1,0 1-1,0-1 1,0 0 0,-1 1-1,1-1 1,0 0 0,-1 1-1,1-1 1,0 0-1,-1 1 1,1-1 0,-1 1-1,1-1 1,-1 1 0,1-1-1,-1 1 1,1-1-1,-1 1 1,0 0 0,1-1-1,-1 1 1,0 0 0,1-1-1,-1 1 1,0 0-1,1 0 1,-1 0 0,0 0-1,0 0 1,1-1 0,-2 1-1,-7-3 43,3-3-31</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52:43.183"/>
    </inkml:context>
    <inkml:brush xml:id="br0">
      <inkml:brushProperty name="width" value="0.05" units="cm"/>
      <inkml:brushProperty name="height" value="0.05" units="cm"/>
      <inkml:brushProperty name="color" value="#008C3A"/>
    </inkml:brush>
  </inkml:definitions>
  <inkml:trace contextRef="#ctx0" brushRef="#br0">224 5 9830,'-79'27'1525,"70"-25"-1302,-1 0 1,1 0-1,-1 0 0,1-1 0,-1-1 1,0 0-1,-18-2 0,-4 0 251,29 1-392,-10 2 109,12 1-191,1-1 0,0 1 0,0 0 0,0 95 1713,12 370 6449,-10-392-6855,-2-46-538,1-1-1,9 51 1,-10-78-735,1 1 0,-1-1-1,0 0 1,1 1 0,-1-1 0,1 0 0,0 0-1,-1 1 1,1-1 0,0 0 0,0 0 0,0 0 0,-1 0-1,1 0 1,0 0 0,1 0 0,-1 0 0,0 0-1,0-1 1,0 1 0,0 0 0,3 0 0,-2 0 21,1-1 1,-1 1 0,1-1 0,-1 0-1,1 0 1,0 0 0,-1 0 0,1-1-1,-1 1 1,1 0 0,3-2 0,3-2 51,0 1 0,-1-1 0,1-1 0,-1 1 0,13-11 1,-1-1-611,25-26 1,-39 36 322,0 0-1,-1-1 1,0 0-1,0-1 1,-1 1-1,1-1 1,5-15-1,-5 0-260</inkml:trace>
  <inkml:trace contextRef="#ctx0" brushRef="#br0" timeOffset="717.03">319 326 9830,'2'-1'52,"1"1"0,-1 0 1,1-1-1,-1 1 0,1 0 0,-1 0 0,1 0 1,0 1-1,-1-1 0,1 1 0,-1-1 0,1 1 0,-1 0 1,1 0-1,-1 0 0,0 0 0,0 0 0,1 1 1,-1-1-1,0 1 0,0-1 0,0 1 0,0 0 0,-1 0 1,1 0-1,0 0 0,-1 0 0,1 0 0,-1 0 0,0 1 1,0-1-1,0 0 0,1 5 0,2 4 257,0 0-1,-2 0 1,1 0-1,1 23 1,-3-24-159,-1-9-136,0-1-1,0 1 1,1-1 0,-1 1-1,0-1 1,0 1-1,1-1 1,-1 0 0,0 1-1,1-1 1,-1 1 0,0-1-1,1 0 1,-1 1-1,1-1 1,-1 0 0,1 1-1,-1-1 1,1 0-1,-1 0 1,1 0 0,-1 1-1,1-1 1,-1 0 0,1 0-1,-1 0 1,1 0-1,-1 0 1,1 0 0,-1 0-1,1 0 1,-1 0-1,1 0 1,-1 0 0,1 0-1,-1 0 1,1-1 0,-1 1-1,2 0 1,21-10 392,13-14-133,-1-2 0,43-43 0,-32 29-628,-17 13 114,1 2 0,1 1 0,1 2 0,1 1-1,40-19 1,-120 38 827,44 2-360</inkml:trace>
  <inkml:trace contextRef="#ctx0" brushRef="#br0" timeOffset="1415.27">1029 2 9830,'8'1'197,"0"-1"1,0 0-1,0 0 1,10-1-1,12-1 400,-19 2-487,164 7 2838,-174-5-2884,0 0 0,0 1 0,0-1 0,-1 0 0,1 0 0,-1 1 0,1-1 0,-1 1 0,0-1 0,0 0 0,0 1 0,0-1 0,0 0-1,-1 4 1,1 1 233,0 34 602,2 1-1,2-1 1,10 47-1,56 217 4629,-66-284-5019,-2 0-1,0 0 1,-2 30 0,0-50-478,0 0 1,0 1 0,-1-1 0,1 0 0,0 1-1,-1-1 1,0 0 0,1 0 0,-1 0 0,1 0-1,-1 0 1,0 0 0,0 0 0,0 0 0,0 0 0,0 0-1,0 0 1,0 0 0,0 0 0,0-1 0,0 1-1,0 0 1,0-1 0,-1 1 0,1-1 0,0 1-1,0-1 1,-1 0 0,-1 1 0,-45 1 875,38-2-708,-8 0 82,-51-3 40,64 2-321,0 0-1,-1 0 0,1-1 1,0 1-1,0-1 1,0-1-1,0 1 0,0-1 1,0 0-1,-5-4 0,9 6-9,0 1-1,1-1 0,-1 1 0,0-1 0,1 1 1,-1-1-1,1 1 0,-1-1 0,1 1 0,-1-1 1,1 0-1,-1 1 0,1-1 0,0 0 0,-1 1 1,1-1-1,0 0 0,0 0 0,-1 1 0,1-1 1,0 0-1,0 0 0,0 1 0,0-1 0,0 0 1,0 0-1,0 0 0,0 1 0,0-1 0,1 0 1,-1 0-1,0 1 0,0-1 0,1 0 0,-1 1 1,0-1-1,1-1 0,1 0-17,0 1 1,-1-1-1,1 0 0,0 1 0,0 0 1,0-1-1,0 1 0,0 0 0,1 0 1,2-1-1,21-8-560</inkml:trace>
  <inkml:trace contextRef="#ctx0" brushRef="#br0" timeOffset="2067.06">1590 428 9830,'2'-1'51,"1"0"-1,-1 1 0,1-1 1,-1 0-1,1 1 1,-1-1-1,1 1 0,-1 0 1,1 0-1,-1 0 1,1 0-1,4 1 1,4 0 221,59 0 862,-13 0 477,0-2-1,109-15 1,-162 15-1521,1 0 1,-1-1-1,0 1 0,1-1 1,-1 0-1,0 0 1,0 0-1,0 0 0,0-1 1,-1 1-1,4-4 0,-6 5-90,0-1-1,0 1 1,0 0 0,-1 0-1,1 0 1,0 0-1,-1 0 1,1-1-1,-1 1 1,1 0 0,-1-1-1,0 1 1,1 0-1,-1-1 1,0 1 0,0 0-1,0-1 1,0 1-1,0 0 1,0-1-1,-1 1 1,1 0 0,0-1-1,-1 1 1,1 0-1,-1-1 1,1 1 0,-1 0-1,1 0 1,-1 0-1,0 0 1,0-1-1,0 1 1,0 0 0,0 0-1,0 1 1,0-1-1,0 0 1,0 0-1,-1 0 1,-8-7-109,1 1-1,-1 0 0,-1 1 1,1 0-1,-17-6 1,-9-5 850,45 23-580,-1 1 1,-1-1 0,0 1 0,0 1 0,0-1 0,-1 1 0,6 9 0,2 1 116,3 2-41,-12-16-158,-1 1 0,1 0 0,-1 0 0,0 0 1,-1 0-1,1 1 0,-1-1 0,0 1 0,0 0 0,-1 0 0,0 0 0,0 0 0,2 11 0,-4-16-65,-1 1 1,1-1-1,-1 0 0,1 0 0,-1 0 0,0 0 0,1-1 0,-1 1 1,0 0-1,0 0 0,0 0 0,1 0 0,-1-1 0,0 1 1,0 0-1,0-1 0,0 1 0,0-1 0,0 1 0,-1-1 0,1 0 1,0 1-1,0-1 0,0 0 0,0 0 0,0 0 0,-1 0 1,0 0-1,-37 3 513,38-3-497,-56 0 592,45 0-587</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4:52:50.341"/>
    </inkml:context>
    <inkml:brush xml:id="br0">
      <inkml:brushProperty name="width" value="0.05" units="cm"/>
      <inkml:brushProperty name="height" value="0.05" units="cm"/>
      <inkml:brushProperty name="color" value="#008C3A"/>
    </inkml:brush>
  </inkml:definitions>
  <inkml:trace contextRef="#ctx0" brushRef="#br0">1 292 9830,'7'-29'0,"-7"29"3,0-1 0,1 1 0,-1-1 1,0 1-1,0 0 0,0-1 0,1 1 0,-1 0 0,0-1 0,1 1 0,-1 0 0,0-1 0,1 1 1,-1 0-1,0 0 0,1-1 0,-1 1 0,0 0 0,1 0 0,-1 0 0,1 0 0,-1 0 0,0-1 1,1 1-1,-1 0 0,1 0 0,-1 0 0,1 0 0,-1 0 0,0 0 0,1 0 0,-1 0 0,1 1 1,-1-1-1,0 0 0,1 0 0,-1 0 0,1 0 0,-1 0 0,0 1 0,1-1 0,0 1 0,14 8 314,7 10 424,0 1 1,-2 1-1,30 39 1,46 79 2128,-21-27-353,-70-106-2440,-4-3-77</inkml:trace>
  <inkml:trace contextRef="#ctx0" brushRef="#br0" timeOffset="323.67">325 324 9830,'-22'8'429,"13"-5"-214,1 0 1,-1 1 0,0 0-1,1 0 1,0 1-1,0 0 1,-14 11-1,4 2 353,1 2 0,1-1-1,1 2 1,0 0 0,1 1 0,-20 47-1,-15 21 1545,40-79-1730,8-19-382</inkml:trace>
  <inkml:trace contextRef="#ctx0" brushRef="#br0" timeOffset="947.89">567 417 9830,'-3'-3'7,"1"0"1,0 0-1,0 0 0,0-1 1,0 1-1,0 0 0,0-1 1,0-3-1,9 7 190,-7 1-132,145-9 2399,-91 7-1084,1-2 0,-1-3-1,95-22 1,-145 27-1303,0-1 0,0 1 0,0-1 0,-1 0-1,1 0 1,0 0 0,-1 0 0,0-1 0,0 0 0,1 1 0,-1-1 0,-1 0 0,1-1-1,4-5 1,-6 8-86,-1-1 0,1 0 1,0 1-1,-1-1 0,1 0 0,-1 1 0,0-1 0,0 0 0,1 0 0,-1 1 0,0-1 0,0 0 1,0 0-1,-1 1 0,1-1 0,0 0 0,-1 0 0,1 1 0,-1-1 0,0 0 0,1 1 1,-1-1-1,0 1 0,0-1 0,0 1 0,0-1 0,0 1 0,0 0 0,-1 0 0,1-1 0,0 1 1,-1 0-1,1 0 0,-1 0 0,1 0 0,-4-1 0,-3-3-7,-1 1 1,-1 0-1,1 0 1,0 1-1,-1 1 1,0-1-1,0 1 0,0 1 1,1 0-1,-1 0 1,-16 2-1,26-1 17,0 0 0,0 0 0,0 1 0,-1-1 0,1 0 0,0 0 0,0 1 0,0-1 0,0 0 0,0 0 0,0 1 0,0-1 0,0 0 0,0 1 0,0-1 0,0 0 0,0 0 0,0 1 0,0-1 0,0 0 0,0 0 0,0 1 0,0-1 0,0 0 0,0 1 0,0-1 0,0 0 0,1 0 0,-1 1 0,0-1 0,6 9 130,1 0 0,0-1 0,0 1-1,1-2 1,0 1 0,0-1-1,1 0 1,11 6 0,2 4 214,-21-16-318,7 4 113,-1 1-1,0 0 1,0 1-1,9 11 1,-16-17-124,1 0-1,0 0 1,0 0-1,-1 0 1,1 0 0,0 0-1,-1 0 1,1 0 0,-1 1-1,0-1 1,1 0 0,-1 0-1,0 0 1,0 1 0,1-1-1,-1 0 1,0 0 0,0 0-1,-1 1 1,1-1 0,0 0-1,0 0 1,0 1-1,-1-1 1,1 0 0,-1 0-1,1 0 1,-1 0 0,1 0-1,-1 0 1,0 0 0,1 0-1,-1 0 1,0 0 0,0 0-1,0 0 1,0 0 0,0 0-1,0-1 1,0 1 0,0 0-1,0-1 1,-2 2-1,-5 1 105,0 1-1,0-1 1,0 0-1,-11 1 1,-6 2 99</inkml:trace>
  <inkml:trace contextRef="#ctx0" brushRef="#br0" timeOffset="1288.91">1471 155 9830,'0'-18'143,"0"34"206,0 40 470,-1-30-406,1 4 335,0-1 0,2 1 0,10 51-1,6-17 443,-8-34-134,9 56 0,-19-81-1001</inkml:trace>
  <inkml:trace contextRef="#ctx0" brushRef="#br0" timeOffset="1895.16">1452 442 9830,'2'-2'45,"-1"1"0,1 0 0,0 0 0,-1 0 1,1 0-1,0 0 0,0 0 0,0 0 0,0 0 0,0 1 0,0-1 0,0 1 0,0-1 0,3 1 1,37-1 654,-11 1-98,-19-2-394,1 1 1,-1-2-1,-1 0 1,1 0-1,0-1 0,-1 0 1,0-1-1,12-7 0,-18 9-220,0 0 0,0-1 0,-1 1 0,0-1 0,0 0 0,0-1 0,0 1 0,0-1-1,-1 1 1,0-1 0,0 0 0,0 0 0,-1 0 0,0-1 0,0 1 0,0-1 0,0 1 0,-1-1-1,1-6 1,-2 11 10,2-17-94,0 0 0,-2-27 0,1 41 81,-2 1 1,1 0-1,0-1 0,-1 1 1,1 0-1,-1-1 0,0 1 1,0 0-1,0 0 0,0 0 1,-1 0-1,1 0 1,-1 0-1,0 0 0,0 0 1,0 0-1,0 1 0,0-1 1,-1 1-1,1 0 0,-5-3 1,7 5 17,-1-1 0,1 1-1,-1 0 1,1 0 0,-1 0 0,1 0 0,-1 0 0,1 0 0,0-1 0,-1 1 0,1 0 0,-1 0 0,1 1 0,-1-1 0,1 0 0,-1 0 0,1 0 0,-1 0 0,1 0 0,0 0 0,-1 1 0,1-1 0,-1 0-1,1 0 1,0 1 0,-1-1 0,1 0 0,0 0 0,-1 1 0,1-1 0,0 0 0,-1 1 0,1-1 0,0 1 0,0-1 0,-1 0 0,1 1 0,0-1 0,0 1 0,0-1 0,0 1 0,-1-1 0,1 1-1,-4 22 364,4-20-336,-1 15 323,0 1 0,2-1 0,0 1 0,1-1 0,0 1 0,11 34 0,-10-43-182,0 0 0,1-1 0,0 1 0,1-1 0,0 0 0,0-1 0,1 1 0,0-1 1,1 0-1,-1 0 0,2-1 0,-1 0 0,1 0 0,10 7 0,-12-11-61,-1 0-1,1 0 1,0-1-1,0 0 1,0 0 0,1 0-1,-1 0 1,0-1-1,1 0 1,-1-1 0,1 1-1,-1-1 1,1-1 0,-1 1-1,0-1 1,1 0-1,10-3 1,-12 2-98,0 0 0,0 0 0,-1 0 0,1-1 0,0 1 0,-1-1 0,0 0 0,0 0 0,0-1 1,0 1-1,0-1 0,0 0 0,-1 0 0,0 0 0,0-1 0,0 1 0,-1-1 0,1 1 0,-1-1 0,0 0 0,2-8 0,-1 0-181,-1-1 0,0 1-1,-1 0 1,0 0 0,-1-1-1,-3-22 1,3 35 152,-1 0 1,1 0-1,0 0 1,0 0-1,-1-1 0,1 1 1,0 0-1,-1 0 1,1 0-1,-1 0 0,0 0 1,1 0-1,-1 0 1,0 1-1,1-1 0,-1 0 1,0 0-1,0 0 1,0 1-1,0-1 0,0 0 1,-1 0-1,1 3 29,1 0-1,-1 0 1,1-1 0,-1 1-1,1 0 1,0 0 0,-1 0-1,1 0 1,0 0 0,0 0-1,1 3 1,-1-2 51,0 13 14,0 2 234,0 1 0,4 24 1,-3-37-261,1 0 1,-1-1-1,1 1 0,0-1 1,0 1-1,1-1 1,-1 0-1,1 0 0,0 0 1,1 0-1,-1-1 1,5 5-1,-6-9-51,-2-2 0</inkml:trace>
  <inkml:trace contextRef="#ctx0" brushRef="#br0" timeOffset="2035.09">2003 126 9830,'0'0'0</inkml:trace>
  <inkml:trace contextRef="#ctx0" brushRef="#br0" timeOffset="2577.67">2294 328 9830,'-38'-61'55,"37"59"-19,0 1 1,-1-1 0,1 1-1,-1 0 1,0-1-1,0 1 1,1 0 0,-1 0-1,0 0 1,0 0 0,0 1-1,0-1 1,0 0-1,0 1 1,0-1 0,0 1-1,0 0 1,0 0 0,0 0-1,0 0 1,-1 0-1,1 0 1,0 0 0,0 1-1,0-1 1,0 1 0,0 0-1,0-1 1,0 1-1,0 0 1,1 0 0,-1 0-1,0 0 1,0 1 0,1-1-1,-1 0 1,-2 3 0,0 2 107,0 0 1,1 1 0,0-1 0,0 0-1,0 1 1,1 0 0,0 0 0,0 0-1,1 0 1,-2 12 0,3-15-64,0 0 1,-1 1-1,1-1 1,0 0-1,1 0 0,-1 0 1,1 0-1,0 0 1,0 0-1,0 0 0,1 0 1,-1 0-1,1-1 1,0 1-1,0 0 0,0-1 1,0 0-1,1 1 1,4 4-1,-1-4 59,-1 0-1,1 0 1,1-1 0,-1 0 0,0 0-1,1 0 1,-1-1 0,1 0 0,0 0-1,0-1 1,12 2 0,-15-3-72,-1 0-1,1 0 1,0 0 0,0 0 0,-1 0 0,1-1 0,0 0 0,-1 0 0,1 0 0,-1 0-1,1-1 1,-1 1 0,0-1 0,1 0 0,-1 0 0,0 0 0,0 0 0,0 0 0,0-1-1,-1 0 1,1 1 0,-1-1 0,3-4 0,1-4-166,-1 1 1,0-1-1,-1 0 0,-1-1 1,1 1-1,-2-1 1,0 0-1,2-23 0,-3-2-367,-6-58 0,4 78 316,-2 1 0,0-1 0,0 0 0,-2 1 0,0 0 0,-1 0 0,-1 0 0,-13-24 0,20 40 149,0 0 0,0 0 0,0 0 1,0 0-1,0 1 0,0-1 0,0 0 0,0 0 0,0 0 0,0 0 0,0 0 0,0 1 0,0-1 0,0 0 0,0 0 0,0 0 0,0 0 0,0 0 0,0 0 0,0 1 0,0-1 0,0 0 0,0 0 0,0 0 0,0 0 0,0 0 0,0 0 0,0 1 0,0-1 0,0 0 0,0 0 0,0 0 0,0 0 0,-1 0 0,1 0 0,0 0 0,0 1 0,0-1 0,0 0 0,0 0 0,0 0 0,0 0 0,-1 0 0,1 0 0,0 0 0,0 0 0,0 0 0,0 0 0,0 0 0,0 0 0,-1 0 0,1 0 0,0 0 0,0 0 0,0 0 0,0 0 0,0 0 0,-1 0 0,1 0 0,0 0 0,0 0 0,0 0 0,0 0 0,0 0 0,0 0 0,-1 0 0,1-1 0,0 1 0,0 0 0,-1 13 136,1 15 370,0 0-1,2 0 0,1 0 1,1 0-1,16 53 0,-19-78-468,8 24 603,22 44-1,-27-63-505,0-1 0,1 1 0,0-1 0,0-1 0,1 1 0,-1-1 0,1 0 0,1 0 0,-1 0 0,11 6 0,13 2 253</inkml:trace>
  <inkml:trace contextRef="#ctx0" brushRef="#br0" timeOffset="3917.2">2719 314 9830,'-66'-46'0,"64"44"44,-1 0-1,1 1 1,-1-1-1,1 1 1,-1 0-1,0 0 0,0 0 1,0 0-1,0 1 1,0-1-1,0 1 1,0-1-1,0 1 1,0 0-1,0 0 1,0 1-1,-5 0 1,-3 0 102,10 0-120,-1-1 0,1 0 0,-1 1 0,1-1 0,-1 0 0,1 1 1,0 0-1,-1-1 0,1 1 0,0 0 0,-1 0 0,1 0 1,0 0-1,0 0 0,0 0 0,0 0 0,0 0 0,0 0 1,0 0-1,0 1 0,0-1 0,1 0 0,-1 1 0,0-1 1,1 1-1,-1-1 0,1 1 0,0-1 0,-1 1 0,1-1 1,0 1-1,0-1 0,0 1 0,0-1 0,0 1 0,0-1 1,1 2-1,-1 1 45,0-1 0,1 1 0,-1-1 1,1 1-1,0-1 0,0 0 0,0 1 1,1-1-1,-1 0 0,1 0 0,-1 0 0,1 0 1,0 0-1,1 0 0,3 4 0,-1-3 67,1-1-1,0 1 1,0-1-1,1-1 1,-1 1-1,12 3 1,-16-6-97,-1 1 0,1-1 0,0 1 0,0-1 1,-1 0-1,1 1 0,0-1 0,0 0 0,0 0 0,-1 0 0,1-1 0,0 1 0,0 0 1,-1-1-1,1 1 0,0-1 0,0 1 0,-1-1 0,1 0 0,-1 0 0,1 0 1,-1 0-1,1 0 0,-1 0 0,1 0 0,-1 0 0,0-1 0,0 1 0,0 0 1,2-2-1,0-7-34,1 1 0,-1 0 0,0-1 0,-1 0 0,0 1 0,-1-1 0,1-11 1,-3-75-519,-1 42 263,-10-72-411,11 170 1404,2 0-1,2 0 1,1-1-1,3 1 1,20 71-1,-26-111-684,0 0 0,1 0 0,-1 0 0,1-1 0,0 1 0,1-1 0,-1 1 0,0-1 0,1 0 0,0 1 0,0-2 0,0 1 0,0 0 0,0 0 0,5 2 0,-3-3 43,1 1 1,-1-2-1,1 1 1,0-1-1,-1 1 0,1-1 1,0-1-1,0 1 1,0-1-1,7-1 1,-10 0-79,1 1 0,-1-1 0,0 0 0,1 0 0,-1-1 0,0 1 0,0-1 0,0 1 0,0-1 1,0 0-1,0 0 0,-1-1 0,1 1 0,-1 0 0,1-1 0,-1 1 0,0-1 0,0 0 0,0 0 0,0 0 1,-1 0-1,1 0 0,-1 0 0,0 0 0,0-1 0,1-3 0,2-4-158,-2 0 0,1 0 0,-1 0 0,-1-1-1,0 1 1,-1-23 0,0 33 125,-1 0 0,1 0 1,0 0-1,0 1 0,-1-1 0,1 0 0,0 0 0,-1 0 0,1 1 0,-1-1 0,1 0 1,-1 0-1,0 1 0,1-1 0,-1 0 0,1 1 0,-1-1 0,0 1 0,0-1 1,1 1-1,-1-1 0,0 1 0,0 0 0,0-1 0,1 1 0,-3-1 0,-23-2-157,25 5 188,0 0-1,1 0 1,-1 0-1,0 0 1,1 0-1,0 0 1,0 0-1,-1 0 1,1 0-1,0 0 1,0 0-1,1 0 1,-1 0-1,0 0 1,2 4-1,1-4 14,0 0 0,0 0 1,0 0-1,1 0 0,-1-1 1,1 1-1,-1-1 0,1 0 0,-1 0 1,1 0-1,0-1 0,-1 1 0,1-1 1,0 0-1,0 0 0,-1 0 1,1 0-1,0-1 0,0 1 0,-1-1 1,1 0-1,-1 0 0,1-1 0,-1 1 1,1-1-1,3-2 0,-4 0-32,0 0 1,0 0-1,0 0 0,-1-1 0,1 0 1,-1 1-1,0-1 0,-1 0 0,1 0 1,-1 0-1,0 0 0,1-7 0,-1 1-169,0-1 0,-1 0 0,0 0 0,-3-16-1,3 25 168,-1 1 0,-1 0 0,1 0 0,0-1 0,0 1 1,-1 0-1,0 0 0,1 1 0,-1-1 0,0 0 0,0 0 0,1 1 0,-2-1 0,1 1 0,0 0 0,0-1 0,0 1 0,0 0 0,-1 0 0,1 1 0,0-1 0,-1 0 0,1 1 0,-1 0 0,1-1 0,-1 1 0,1 0 0,-1 0 0,1 0 0,-1 1 0,1-1 0,-1 0 0,1 1 0,0 0 0,-1 0 0,1-1 0,0 1 0,-1 1 0,1-1 0,0 0 0,-3 2 0,3 1 46,-1 1 0,1-1 0,0 0 0,0 1 0,0 0 0,0-1 0,1 1 0,0 0 0,0 0 0,0 0 0,0 7 1,2 61 576,0-56-464,-1-8-73,1 0 0,1 0 0,-1-1 0,2 1-1,-1 0 1,1-1 0,0 1 0,1-1 0,0 0 0,0 0-1,1-1 1,10 14 0,-11-16-25,1 0 0,-1-1 0,1 1-1,0-1 1,0 0 0,1 0 0,-1-1 0,1 0 0,0 0 0,0 0-1,0 0 1,0-1 0,0 0 0,0-1 0,1 1 0,-1-1 0,1 0-1,7 0 1,-12-2-38,0 1 1,0-1-1,0 1 0,1-1 0,-1 0 0,0 0 0,-1 0 0,1 0 1,0 0-1,0 0 0,0 0 0,-1-1 0,1 1 0,0-1 1,-1 1-1,1-1 0,-1 1 0,0-1 0,0 0 0,0 0 0,1 0 1,-2 0-1,1 0 0,1-2 0,3-9-70,-1 1 0,5-22-1,-8 29-76,6-23-404,-2 0-1,-1 0 1,1-29-1,-5 55 359,0 2 171,0 0-1,1 0 0,-1 0 0,0-1 1,1 1-1,-1 0 0,0 0 0,1 0 1,-1 0-1,0 0 0,0 0 0,1 0 1,-1 0-1,0 0 0,1 0 0,-1 0 1,0 0-1,1 0 0,-1 0 0,0 1 0,1-1 1,-1 0-1,0 0 0,0 0 0,1 0 1,-1 0-1,0 1 0,0-1 0,1 0 1,-1 0-1,0 1 0,0-1 0,0 0 1,1 0-1,-1 1 0,0-1 0,0 0 1,0 1-1,8 11 102,-7-11-91,14 26 195,-10-16-95,1-1 0,0 0 0,1 0 0,10 12 0,-15-20-93,0 0-1,0 0 1,0 0-1,0-1 0,1 1 1,-1 0-1,0-1 1,1 0-1,-1 0 1,1 0-1,-1 0 1,1 0-1,-1 0 1,1 0-1,0-1 1,-1 1-1,1-1 0,0 0 1,0 0-1,-1 0 1,1 0-1,0-1 1,-1 1-1,5-2 1,-5 1 1,0 0-1,1 0 1,-1-1 0,0 0 0,0 1 0,0-1-1,0 0 1,-1 0 0,1 0 0,0 0 0,-1 0 0,1 0-1,-1 0 1,0-1 0,2-2 0,16-42-65,-16 40-85,10-34-424,-9 26 300,1 0 1,0 0 0,1 1 0,9-16 0,-15 30 244,0 0-1,0-1 1,0 1 0,1 0 0,-1 0-1,0-1 1,0 1 0,0 0 0,0 0 0,0 0-1,0-1 1,0 1 0,1 0 0,-1 0-1,0 0 1,0-1 0,0 1 0,0 0-1,1 0 1,-1 0 0,0 0 0,0 0 0,0 0-1,1 0 1,-1-1 0,0 1 0,0 0-1,1 0 1,-1 0 0,0 0 0,0 0-1,0 0 1,1 0 0,-1 0 0,0 0-1,0 0 1,1 0 0,-1 0 0,0 0 0,0 0-1,1 0 1,-1 1 0,0-1 0,0 0-1,1 0 1,4 13-65,-2 19 274,-2-17-90,1 35 233,-2-48-329,0 1-1,0-1 1,-1 0 0,1 0 0,0 0-1,-1 0 1,1 0 0,-1 0 0,0 0-1,0 0 1,1 0 0,-1 0 0,-1 0-1,1 0 1,0 0 0,0-1 0,-3 4 0,-19 5 234</inkml:trace>
  <inkml:trace contextRef="#ctx0" brushRef="#br0" timeOffset="5853.66">140 1030 9830,'-66'-31'0,"52"24"-3,2 2-7,12 12 27,2 5 34,-1-6 71,0 0 0,1 1 0,-1-1-1,1 0 1,0 0 0,1 0 0,0-1 0,0 1 0,0 0 0,0-1 0,1 0 0,0 0 0,0 0 0,0 0 0,1-1 0,-1 1 0,1-1 0,0-1 0,0 1 0,10 5-1,-3-4 141,-1 0-1,1 0 0,1-1 0,-1 0 0,1-1 0,-1-1 0,1 0 0,0-1 1,17 0-1,-20 0-75,0-1 0,1 0 0,-1 0 0,0-2 0,1 1 0,-1-1 0,0-1 0,0 1 0,0-2 0,-1 1 0,1-2 0,-1 1 0,16-11 0,4-9-514,0-1 0,-2-1 0,34-42 0,-49 54 139,-11 13 193,0 0 1,-1 1-1,1-1 0,0 1 1,0-1-1,-1 0 0,1 1 1,0 0-1,0-1 1,0 1-1,-1-1 0,1 1 1,0 0-1,0 0 0,0-1 1,0 1-1,0 0 1,0 0-1,0 0 0,0 0 1,0 0-1,0 0 0,0 1 1,-1-1-1,1 0 0,0 0 1,0 1-1,0-1 1,0 0-1,0 1 0,0-1 1,-1 1-1,2 0 0,28 25 457,-15-12-198,-10-10-171,1 0-1,-1-1 0,1 1 0,0-1 0,0-1 0,1 1 0,-1-1 0,0 0 0,1-1 0,-1 1 0,1-1 0,0 0 0,-1-1 1,1 0-1,0 0 0,-1 0 0,1-1 0,-1 0 0,1 0 0,-1-1 0,1 0 0,-1 0 0,0 0 0,1-1 0,-1 0 1,-1 0-1,1-1 0,0 1 0,9-10 0,0-1-247,0-2-86,1 0 1,26-18-1,-36 30 288,0 0 1,0 1-1,0 0 1,0 0-1,1 0 0,-1 1 1,1 0-1,0 0 0,0 0 1,-1 1-1,1 0 1,8 1-1,78 6 882,-74-3-710,0-1-1,0-1 0,0-1 1,0 0-1,1-1 0,-1-2 0,0 0 1,22-6-1,54-20 832,-84 26-910,1 1-1,-1 1 1,1 0-1,-1 0 1,1 1-1,19 3 1,-16 0 69,-1 1 0,0 1 1,19 9-1,17 6 324,-28-15-249,0 0 1,0-2-1,1 0 0,-1-2 0,1 0 1,39-5-1,-49 2-141,-1 0 0,1-1 0,-1 0 0,0-1-1,20-10 1,57-34-937,-49 25-174,-11 5 466,-19 11 343,0 1 1,1 0-1,15-6 1,-25 12 165,-1 0 0,1 0 1,0 0-1,0 0 1,-1 0-1,1 0 0,0 1 1,-1-1-1,1 0 1,0 0-1,-1 1 0,1-1 1,0 0-1,-1 1 1,1-1-1,-1 0 0,1 1 1,-1-1-1,1 1 1,-1-1-1,1 1 0,-1-1 1,1 1-1,-1-1 1,1 1-1,-1 0 0,0-1 1,1 2-1,11 24 79,-7-14-17,-1-8-44,-1 1 1,1 0-1,-1-1 0,1 0 1,1 0-1,-1 0 1,0 0-1,1-1 0,0 1 1,0-1-1,0-1 1,0 1-1,0-1 1,1 1-1,-1-1 0,1-1 1,0 1-1,-1-1 1,8 1-1,8 0 59,-1-1 1,1 0-1,-1-1 0,25-4 1,-34 2-40,0-1 1,-1 0-1,1-1 1,0 0 0,-1 0-1,0-1 1,10-7-1,-7 5 29,1 0 0,-1 1 0,17-6-1,-29 12-68,0 0-1,-1 0 0,1 0 1,0 0-1,0 0 1,0 0-1,0 0 0,-1 0 1,1 0-1,0 0 0,0 1 1,0-1-1,-1 0 0,1 1 1,0-1-1,0 1 0,-1-1 1,1 0-1,0 1 0,-1-1 1,1 1-1,0 0 0,-1-1 1,1 1-1,-1 0 0,1-1 1,-1 1-1,1 1 0,13 27 98,-5-9 6,-5-15-85,-1-1 0,1 1 0,0-1 0,0 0 0,0 0 0,0 0 1,1 0-1,0-1 0,-1 0 0,1 0 0,0 0 0,1 0 0,-1-1 0,0 0 0,1 0 1,9 2-1,2-2 51,1 0 0,0-1 0,0-1 1,20-2-1,-25 0 0,0-1 1,0 0-1,0 0 1,0-1-1,22-11 1,12-3 52,-45 17-122,0 1 1,0 0-1,0 0 0,-1 0 1,1 0-1,0 0 0,0 0 1,0 0-1,0 1 0,0-1 1,0 1-1,-1-1 1,1 1-1,0 0 0,0-1 1,1 2-1,32 22 137,0-2-54,-15-17-87,0-1 0,0-1 0,0 0 0,0-2 0,1 0 0,-1-1 0,37-6 0,11-7 0,-63 12 0,0-1 0,0 1 0,0-1 0,0 0 0,0-1 0,0 1 0,-1-1 0,1 0 0,-1 0 0,6-6 0,-9 8-4,0 0 0,0-1 0,0 1-1,0 0 1,-1-1 0,1 1 0,-1 0 0,1-1-1,-1 1 1,0-1 0,1 1 0,-1-3 0,0-6-269</inkml:trace>
  <inkml:trace contextRef="#ctx0" brushRef="#br0" timeOffset="6056.62">3493 842 9830,'0'0'0,"-25"-17"328,8 7 135,-3 0-481</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06:13.559"/>
    </inkml:context>
    <inkml:brush xml:id="br0">
      <inkml:brushProperty name="width" value="0.05" units="cm"/>
      <inkml:brushProperty name="height" value="0.05" units="cm"/>
      <inkml:brushProperty name="color" value="#008C3A"/>
    </inkml:brush>
  </inkml:definitions>
  <inkml:trace contextRef="#ctx0" brushRef="#br0">0 4 9830,'0'0'0,"0"-4"0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17:47.042"/>
    </inkml:context>
    <inkml:brush xml:id="br0">
      <inkml:brushProperty name="width" value="0.025" units="cm"/>
      <inkml:brushProperty name="height" value="0.025" units="cm"/>
    </inkml:brush>
  </inkml:definitions>
  <inkml:trace contextRef="#ctx0" brushRef="#br0">42 26 17752,'0'0'3506,"-38"0"-4002,36-1-465,1 1-320,9-11-8227,9-2 496</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53:00.541"/>
    </inkml:context>
    <inkml:brush xml:id="br0">
      <inkml:brushProperty name="width" value="0.05" units="cm"/>
      <inkml:brushProperty name="height" value="0.05" units="cm"/>
      <inkml:brushProperty name="color" value="#E71224"/>
    </inkml:brush>
  </inkml:definitions>
  <inkml:trace contextRef="#ctx0" brushRef="#br0">139 437 7555,'0'0'8188,"-1"2"-8046,-4 10-35,1-1 1,0 1 0,0 0-1,-3 23 1,-1 4 234,-18 63 251,2-15-56,3 1 0,-13 139 0,33-179-455,2-48-69,-1 1-1,0-1 1,0 1 0,0 0-1,1-1 1,-1 1-1,0-1 1,1 1-1,-1-1 1,0 1-1,1-1 1,-1 1-1,1-1 1,-1 1-1,1-1 1,-1 1-1,1-1 1,-1 0 0,1 1-1,-1-1 1,1 0-1,0 0 1,-1 1-1,1-1 1,-1 0-1,1 0 1,0 0-1,-1 0 1,1 0-1,0 0 1,0 0 0,28 0 485,-21 0-312,3-1-165,0 0 0,0 0 0,0-1 0,-1-1 0,1 0 0,0 0 0,-1-1 0,0 0 0,12-8 0,-1 0-1382,0-2-1,0 0 0,18-18 0,-6 1-3822</inkml:trace>
  <inkml:trace contextRef="#ctx0" brushRef="#br0" timeOffset="429.62">557 625 6675,'0'0'11117,"-5"-6"-10351,4 3-744,-1 1 0,1 0 0,-1 0 0,1 0-1,-1 0 1,0 0 0,0 0 0,0 0 0,0 1 0,0-1 0,0 1 0,-1 0 0,1-1 0,0 1 0,-1 0 0,1 0 0,-1 1 0,1-1-1,-1 0 1,0 1 0,1 0 0,-1-1 0,1 1 0,-1 0 0,0 0 0,1 1 0,-1-1 0,0 0 0,1 1 0,-1 0 0,1-1 0,-1 1-1,1 0 1,0 0 0,-1 1 0,1-1 0,0 0 0,0 1 0,-1-1 0,-2 4 0,-5 4-13,1 1 1,0 0-1,0 0 1,1 1 0,1 0-1,0 0 1,0 1-1,1 0 1,0 0-1,1 0 1,1 1-1,0 0 1,0 0-1,1 0 1,1 0-1,1 0 1,-1 1-1,2-1 1,0 0-1,2 17 1,-1-28-7,0 1-1,0-1 1,0 1-1,0-1 1,0 1-1,1-1 1,-1 0-1,1 0 1,-1 1-1,1-1 1,0 0-1,0-1 1,0 1-1,0 0 1,0 0-1,1-1 1,-1 1 0,0-1-1,1 0 1,-1 0-1,1 0 1,-1 0-1,1 0 1,0 0-1,-1-1 1,1 1-1,0-1 1,3 0-1,7 1 17,-1 0-1,1 0 1,-1-2-1,23-3 0,-29 3-19,0 0 0,-1-1 0,1 0 0,-1 0-1,0 0 1,0-1 0,0 1 0,0-1-1,0-1 1,-1 1 0,1-1 0,-1 0 0,0 0-1,0 0 1,0 0 0,0-1 0,-1 1-1,0-1 1,0 0 0,3-7 0,-2 2-9,0 0 1,0 0-1,-1-1 1,0 1 0,-1-1-1,0 0 1,-1 0-1,0 0 1,-2-19-1,1 27-16,0 1-1,-1-1 0,1 1 0,-1 0 1,0-1-1,0 1 0,0 0 0,0-1 1,0 1-1,0 0 0,0 0 0,-1 0 1,1 0-1,-1 0 0,0 0 0,1 0 1,-1 1-1,0-1 0,0 1 0,0-1 1,0 1-1,-1 0 0,1 0 1,0-1-1,0 2 0,-1-1 0,-3-1 1,-4 0-605,1 0 0,-1 1 1,1 0-1,-1 0 0,-17 2 1,27-1 511,-1 0 1,0 0 0,0 0 0,1 0 0,-1 0-1,0 0 1,1 1 0,-1-1 0,0 0 0,0 0 0,1 1-1,-1-1 1,0 0 0,1 1 0,-1-1 0,1 1-1,-1-1 1,0 1 0,1-1 0,-1 1 0,1 0-1,0-1 1,-1 1 0,1-1 0,-1 1 0,1 0 0,0-1-1,-1 1 1,1 0 0,0 0 0,0-1 0,0 1-1,0 0 1,-1 0 0,1-1 0,0 1 0,0 0 0,0 0-1,1 1 1,-2 18-3889</inkml:trace>
  <inkml:trace contextRef="#ctx0" brushRef="#br0" timeOffset="1146.58">894 707 5939,'0'0'8905,"-17"-14"-7966,-54-42-338,69 55-585,1-1 1,-1 1-1,0 0 1,0 0 0,0 0-1,0 0 1,0 0-1,0 0 1,0 0 0,-1 1-1,1-1 1,0 1-1,0 0 1,-1-1 0,1 1-1,0 0 1,0 0-1,-1 0 1,1 1 0,0-1-1,0 1 1,0-1-1,-1 1 1,1 0 0,0 0-1,0-1 1,-2 3-1,-1 0-5,1 1 0,0 0 0,0 0 0,0 0 0,1 0 1,-1 0-1,-3 8 0,3-6 14,-2 4-17,0 0-1,1 1 1,1-1-1,0 1 0,0 0 1,1 0-1,0 0 1,1 1-1,0-1 0,1 1 1,0-1-1,2 16 0,-1-25-8,0-1 0,0 1 0,0 0 0,0-1 0,1 1-1,-1 0 1,1-1 0,-1 1 0,1-1 0,0 1 0,0-1-1,-1 1 1,1-1 0,0 0 0,0 1 0,0-1-1,1 0 1,-1 0 0,0 0 0,2 2 0,0-1 19,1 0-1,-1 0 1,1-1 0,0 1 0,0-1 0,0 1 0,-1-1-1,7 1 1,-2-1 24,0 0 0,-1-1 0,1 1 0,0-2-1,0 1 1,0-1 0,0 0 0,14-4 0,-17 2-31,0 1 0,0-1-1,0 0 1,-1 0 0,1-1 0,-1 1 0,1-1 0,-1 0 0,0 0 0,-1-1 0,1 1 0,-1-1 0,0 0-1,0 0 1,0 0 0,-1 0 0,1 0 0,1-8 0,0-1 123,0-1 0,-1 0 0,0 0 0,-1 0 0,-1-25 0,-18 39-209,13 3 67,1-1-1,0 0 0,0 1 1,0-1-1,0 1 1,1 0-1,-1 0 1,0 0-1,1 1 0,-1-1 1,1 0-1,0 1 1,0 0-1,0-1 0,0 1 1,0 0-1,0 0 1,1 0-1,0 0 1,-1 1-1,0 5 0,-1 0-36,0 0-1,1 1 1,1-1 0,-1 1-1,1-1 1,1 16-1,0-24 32,1 1 0,0-1 0,-1 0 0,1 0 0,0 1 1,-1-1-1,1 0 0,0 0 0,0 0 0,0 0 0,0 0 0,0 0 0,0 0 0,0 0 0,1-1 0,-1 1 0,0 0 0,0-1 0,1 1 0,-1-1 0,0 1 0,0-1 0,1 1 0,-1-1 0,1 0 1,-1 0-1,0 0 0,3 0 0,46 2 4,-46-2-3,4-1 4,-1-1-1,1 1 0,-1-1 0,0-1 0,0 1 0,0-1 1,0 0-1,-1-1 0,1 0 0,-1 0 0,0 0 0,0-1 1,9-8-1,0-1 1,-1-1 0,-1 0 0,23-33 0,-29 36 12,-1 0 0,0 0 0,0 0 0,-2-1 0,1 0 0,-1 0 0,3-25 0,-3-1 121,-1-56 0,-3 95-124,0-10 181,-1 1 1,1-1-1,-2 0 0,-4-18 0,6 26-119,0 1 0,-1-1 0,1 0 0,-1 0 0,0 0 0,0 1 0,1-1 0,-1 0 0,0 1 0,-1-1 0,1 1 0,0-1 0,0 1 0,0 0 0,-1-1-1,1 1 1,-1 0 0,1 0 0,-1 0 0,0 0 0,1 0 0,-1 0 0,0 1 0,1-1 0,-1 0 0,0 1 0,0 0 0,0-1 0,0 1 0,1 0 0,-1 0 0,-4 0 0,4 1-60,-1 0 1,1 0-1,-1 0 1,1 0-1,0 1 1,-1-1-1,1 1 1,0-1-1,0 1 1,0 0-1,0 0 1,0 0-1,0 0 1,1 0-1,-1 0 1,1 0-1,-1 1 1,1-1-1,0 1 1,0-1-1,-1 4 1,-3 6 47,1 1 0,-5 26 0,3 4 53,2 1 0,2-1-1,2 1 1,1-1 0,3 1-1,1-1 1,3 0 0,1-1 0,25 71-1,-33-110-168,12 25-228,-3-19-2396,-9-9 2388,0 0 0,-1 0 0,1 0 0,-1 0 0,1 0 0,0 0 0,-1 0 0,1 0 0,0-1 0,-1 1 0,1 0 0,-1 0-1,1 0 1,0-1 0,-1 1 0,1 0 0,-1-1 0,1 1 0,-1-1 0,1 1 0,0-1 0,13-16-9041</inkml:trace>
  <inkml:trace contextRef="#ctx0" brushRef="#br0" timeOffset="2348.69">1279 540 7780,'0'0'9449,"-8"0"-9265,4 0-167,1 1-1,0-1 1,0 1-1,0-1 1,0 1-1,0 0 1,0 0-1,0 0 1,0 1-1,0-1 1,1 1-1,-1-1 1,-4 4-1,4-1 14,-1 0 1,1 0-1,0 0 0,0 1 0,0-1 1,1 1-1,0 0 0,-1 0 1,-1 9-1,-4 14 9,2 0 0,1 0 1,1 0-1,1 1 0,2-1 0,3 38 1,-2-62-30,0-1 0,1 1 0,-1 0 0,1-1 0,0 1 0,0-1 0,0 1 0,0-1 0,1 0 0,-1 1 0,1-1 0,0 0 0,0 0 0,0 0 0,0 0 0,1 0 0,-1-1 0,1 1 0,0-1 0,0 1 0,0-1 0,0 0 0,0 0 0,0 0 0,0-1 0,1 1 0,-1-1 0,1 0 0,-1 0 0,1 0 0,-1 0 0,1-1 0,6 1 0,-1 0 16,0-1 0,-1 0 0,1-1 0,0 0 0,-1 0 0,1-1 0,-1 0 0,0-1 0,1 0 0,-1 0 0,0 0 0,0-1 0,10-8 0,-9 6-17,0-1 0,-1-1 0,0 1 0,-1-1 0,1-1 0,-2 1 0,1-1 0,-1 0 0,-1-1 0,1 1 0,4-15 0,-4 7 83,-1 1-1,-1-1 0,-1 0 0,0 0 1,-1 0-1,-1-26 0,-1 42-86,0 1 0,-1 0 0,1-1 0,0 1-1,-1 0 1,1 0 0,0 0 0,-1-1 0,1 1 0,0 0 0,-1 0 0,1 0 0,-1 0-1,1 0 1,0 0 0,-1 0 0,1 0 0,-1 0 0,1 0 0,0 0 0,-1 0 0,1 0-1,-1 0 1,1 0 0,0 0 0,-1 0 0,1 0 0,0 1 0,-1-1 0,1 0 0,0 0 0,-1 0-1,1 1 1,0-1 0,-1 1 0,-2 1-6,1 1-1,0 0 1,0 0 0,0 0-1,1 0 1,-1 1 0,0-1-1,1 0 1,0 1 0,0-1-1,0 1 1,1 0 0,-1 5-1,-1 55 22,2-46-21,0-12 7,0 0 0,0 0-1,1-1 1,0 1 0,0 0-1,0-1 1,1 1 0,0-1 0,0 1-1,3 6 1,-2-8-3,-1-1 0,1 1 0,0-1 0,0 0 0,0 0 0,1 0 0,-1 0-1,1 0 1,0-1 0,-1 1 0,1-1 0,0 0 0,0 0 0,6 1 0,5 1-9,1-1 0,-1 0 1,1-1-1,0-1 0,0 0 1,-1-1-1,21-3 0,-33 3-3,0-1-1,1 1 1,-1-1-1,0 0 1,0 0-1,0 0 1,0 0-1,0-1 1,0 1-1,-1-1 1,1 0-1,0 0 1,-1 0 0,1 0-1,-1 0 1,4-5-1,-2 2 6,0-1 0,-1 0 0,0 1-1,0-1 1,0-1 0,-1 1 0,3-11 0,0-6 71,-2-1 0,-1 1 1,0-36-1,-2 19 1473,-6 45-1599,2 2 50,1 1 1,0 0-1,1 0 1,-1 0-1,2 0 1,-1 0-1,1 1 1,0 11-1,3 70 70,-2-86-61,1-1-1,0 0 1,0 0 0,0 1 0,0-1-1,0 0 1,1 0 0,-1 0 0,1 0 0,0 0-1,0-1 1,0 1 0,0 0 0,0-1-1,1 0 1,-1 1 0,1-1 0,-1 0-1,1 0 1,0-1 0,0 1 0,0 0-1,0-1 1,0 0 0,0 0 0,7 2 0,4 0-87,0 0 1,1 0 0,-1-2 0,27 1-1,-35-2 48,-1 0 0,1 0 0,-1-1-1,1 0 1,-1 0 0,1 0 0,-1-1-1,0 0 1,0 0 0,0 0 0,0 0-1,0-1 1,0 0 0,-1 0 0,1 0 0,-1 0-1,0-1 1,0 0 0,0 0 0,-1 0-1,1 0 1,-1-1 0,0 1 0,0-1-1,0 0 1,-1 0 0,4-9 0,0-5 92,-1-1 1,-1 1 0,-1-1-1,0 0 1,-1 0 0,-2-26-1,0 45-24,0 0-1,0 0 0,0 0 1,0 1-1,-1-1 0,1 0 1,0 0-1,0 0 1,-1 1-1,1-1 0,0 0 1,-1 0-1,1 1 0,-1-1 1,1 0-1,-1 1 0,1-1 1,-1 0-1,1 1 1,-1-1-1,0 1 0,1-1 1,-1 1-1,0-1 0,0 1 1,1 0-1,-1-1 0,0 1 1,0 0-1,1-1 1,-1 1-1,0 0 0,0 0 1,0 0-1,0 0 0,1 0 1,-2 0-1,0 0-21,0 0-1,0 0 1,1 1-1,-1-1 0,0 0 1,0 1-1,1-1 1,-1 1-1,1 0 1,-1-1-1,0 1 1,1 0-1,-1 0 1,1 0-1,0 0 0,-1 0 1,1 1-1,-2 1 1,-2 5 10,0 1 0,1-1-1,0 1 1,0 1 0,1-1 0,0 0 0,1 1 0,-1 10 0,-8 84 184,10-97-189,-2 240 245,4-238-244,-1 7-1,1 0 0,1 0 0,0 0 0,1 0 1,1 0-1,0-1 0,2 0 0,12 29 0,-18-44-11,1 1-1,-1-1 0,0 1 1,0-1-1,0 0 0,0 1 1,1-1-1,-1 1 1,0-1-1,1 1 0,-1-1 1,0 0-1,0 1 0,1-1 1,-1 0-1,1 1 0,-1-1 1,0 0-1,1 0 1,-1 1-1,1-1 0,-1 0 1,1 0-1,-1 0 0,0 0 1,1 1-1,-1-1 1,1 0-1,-1 0 0,1 0 1,-1 0-1,1 0 0,0 0 1,9-14 71,0-26-13,-3-55-20,-6-123 0,-3 96-50,1 76 17,-1 18 11,2 1-1,5-48 1,-4 69-4,-1 0 1,2 0 0,-1 1 0,1-1 0,0 0-1,0 1 1,0-1 0,1 1 0,0 0-1,0 0 1,0 0 0,1 0 0,-1 1 0,1-1-1,0 1 1,1 0 0,-1 0 0,7-4-1,-9 6-3,0 1 0,0 0 0,1-1 0,-1 1-1,1 0 1,-1 0 0,1 0 0,0 1 0,-1-1-1,1 0 1,0 1 0,-1 0 0,1 0 0,0 0-1,0 0 1,-1 0 0,1 0 0,0 1 0,0-1-1,-1 1 1,4 1 0,-2 0-11,-1 1 0,1-1-1,-1 0 1,0 1 0,0 0 0,0 0 0,0 0-1,-1 0 1,1 0 0,-1 0 0,0 1 0,3 6-1,2 4-18,-2 1 0,0-1 0,-1 1 0,0 0 0,-1 0-1,1 22 1,-3-22 17,0 0 1,-1 0-1,-1 0 0,0 0 1,-7 29-1,5-36-8,0 0 0,0-1 1,0 1-1,-1-1 0,0 0 0,-1 0 0,0 0 0,0-1 0,0 0 0,0 1 0,-1-2 1,-9 8-1,-34 23-2014,76-37-5699,15-18 764</inkml:trace>
  <inkml:trace contextRef="#ctx0" brushRef="#br0" timeOffset="2594.34">2598 644 2401,'0'0'13158,"-10"1"-12075,-32 5-346,31-2 69,13 1-265,10 1 270,9-3-595,1-1-1,-1-1 1,0-1 0,0 0 0,0-2 0,0-1-1,38-9 1,19-17-1713,-6-10-3721,-32 11-814</inkml:trace>
  <inkml:trace contextRef="#ctx0" brushRef="#br0" timeOffset="2918.54">2925 426 5699,'0'0'12280,"-3"1"-11042,1 0-1144,1 0 1,0-1-1,-1 1 1,1 0-1,0 1 1,0-1-1,-1 0 1,1 0-1,0 0 1,0 1 0,1-1-1,-1 0 1,0 1-1,0-1 1,1 1-1,-1-1 1,1 1-1,-1-1 1,1 1-1,-1 0 1,1-1-1,0 1 1,0-1-1,0 1 1,0 0-1,0-1 1,0 1-1,1-1 1,-1 1-1,0 0 1,1-1-1,-1 1 1,1-1-1,0 3 1,6 9 121,-1 0 1,2 0-1,0 0 1,14 16-1,9 17-79,-25-37-133,33 62 60,-36-65-68,0 0 1,-1-1-1,0 1 0,-1 0 0,1 1 1,-1-1-1,0 0 0,-1 0 0,1 1 1,-2 8-1,1-14 0,-1-1 0,1 1 1,-1-1-1,1 1 0,-1-1 0,0 1 1,1-1-1,-1 1 0,0-1 0,0 0 1,1 1-1,-1-1 0,0 0 0,0 1 1,1-1-1,-1 0 0,0 0 0,0 0 0,0 0 1,1 0-1,-1 0 0,-1 0 0,-25 0 17,22 0-19,4 0-2,-11 0 24,0 0 0,0-1 0,0-1 0,-14-2 1,24 3-169,0 1 1,0-1-1,-1 0 1,1 1 0,0-1-1,0 0 1,0 0-1,0 0 1,0 0 0,0-1-1,0 1 1,1 0-1,-1-1 1,0 0 0,1 1-1,-1-1 1,1 0-1,0 0 1,-1 1 0,1-1-1,0 0 1,0 0-1,0-1 1,0 1-1,1 0 1,-1 0 0,1 0-1,-1 0 1,1-1-1,0-2 1,3-9-5782,14 2-5939</inkml:trace>
  <inkml:trace contextRef="#ctx0" brushRef="#br0" timeOffset="5171.81">3539 673 3714,'0'0'7195,"2"-10"-4604,91-80-729,-80 73-1760,-1 0 1,0 0-1,-2-1 0,0-1 1,0 0-1,-2 0 1,0-1-1,-2 0 1,0 0-1,-1-1 1,-1 1-1,-1-1 1,-1 0-1,-1-35 0,-1 23 91,-2-68 691,1 89-579,-1 0 0,0 0-1,-1 0 1,-1 1 0,1-1-1,-8-13 1,11 23-283,-1 1 1,0 0-1,1 0 0,-1 0 0,0 0 1,0-1-1,1 1 0,-1 0 1,0 0-1,0 0 0,0 1 1,0-1-1,0 0 0,-2-1 1,2 2-11,0 0 1,1 0 0,-1 0 0,1 0-1,-1-1 1,1 1 0,-1 1-1,1-1 1,-1 0 0,0 0-1,1 0 1,-1 0 0,1 0 0,-1 0-1,1 1 1,-1-1 0,1 0-1,-1 0 1,1 1 0,-1-1-1,1 0 1,-1 1 0,0 0 0,-1 2 21,0-1 0,-1 1 0,1 1 0,1-1 0,-1 0 0,0 0 1,1 1-1,-2 5 0,-4 20-9,1 2-1,2-1 1,1 1-1,2-1 1,3 45-1,-2-34-8,4 9-317,1 0 1,3 0 0,2-1-1,2 0 1,3 0 0,24 57-1,-37-101-140,0 0 0,0-1-1,1 1 1,-1 0 0,6 6-1,-6-9 57,-1-1-1,1 0 0,-1 1 0,1-1 1,-1 0-1,1 0 0,0 0 1,0 0-1,-1 0 0,1 0 0,0-1 1,0 1-1,0-1 0,0 1 1,0-1-1,0 0 0,3 1 0,19-1-6737</inkml:trace>
  <inkml:trace contextRef="#ctx0" brushRef="#br0" timeOffset="5542.07">4077 391 6051,'0'0'10746,"-15"-7"-10364,-48-18-252,62 25-127,-1 0 0,1 0-1,0 0 1,0 0 0,0 0 0,-1 0-1,1 0 1,0 0 0,0 0 0,0 1-1,0-1 1,-1 0 0,1 1-1,0-1 1,0 1 0,0-1 0,0 1-1,0 0 1,0-1 0,0 1 0,0 0-1,0 0 1,0 0 0,1 0-1,-1-1 1,0 1 0,0 0 0,1 0-1,-1 1 1,1-1 0,-1 0 0,1 0-1,-1 0 1,1 0 0,0 0-1,-1 1 1,1-1 0,0 0 0,0 2-1,-2 2 17,-2 12 6,0 0-1,1 0 0,0 0 1,2 0-1,0 0 0,0 1 0,2-1 1,3 21-1,-4-35-20,1 0 1,0-1-1,-1 1 0,1 0 1,0-1-1,1 1 0,-1-1 1,0 1-1,1-1 0,-1 0 1,1 0-1,-1 1 0,1-1 1,0 0-1,0 0 0,0-1 1,0 1-1,1 0 0,-1-1 1,0 1-1,1-1 0,-1 0 1,1 0-1,-1 0 0,1 0 1,0 0-1,-1 0 0,1-1 1,3 1-1,-2-1 6,0 0 0,0 0 1,0 0-1,0 0 0,0 0 0,0-1 0,0 0 0,0 0 1,0 0-1,0 0 0,0-1 0,0 0 0,-1 1 1,1-1-1,-1-1 0,1 1 0,-1 0 0,0-1 0,4-3 1,-2-1-6,0 1 1,0-1-1,0 0 0,-1-1 1,0 1-1,-1-1 1,1 0-1,-2 0 1,1 0-1,-1 0 1,0 0-1,-1 0 1,1-1-1,-2 1 1,1-1-1,-1 1 1,-1-1-1,-2-14 1,3 21-21,-1 0 1,1 0 0,-1 0-1,0 0 1,1 0 0,-1 0-1,0 0 1,0 0 0,-1 0-1,1 1 1,0-1 0,0 0-1,-1 1 1,1-1 0,-1 1-1,0 0 1,1-1 0,-1 1-1,0 0 1,-2-1 0,-1 0-356,1 0 0,-1 1 0,0 0 0,1 0 0,-1 0 0,0 1 0,-9 0 0,14 0 273,-1 0-1,1 0 0,-1 0 0,1 0 0,-1 0 0,1 0 1,-1 0-1,1 0 0,-1 0 0,1 0 0,-1 1 0,1-1 0,-1 0 1,1 0-1,-1 1 0,1-1 0,-1 0 0,1 1 0,0-1 0,-1 0 1,1 1-1,-1-1 0,1 1 0,0-1 0,-1 1 0,1-1 1,0 0-1,0 1 0,0-1 0,-1 1 0,1-1 0,0 2 0,0 19-3979,0-20 3785,3 18-4894</inkml:trace>
  <inkml:trace contextRef="#ctx0" brushRef="#br0" timeOffset="6226.08">4415 441 5138,'0'0'9679,"-16"-14"-8430,-51-42-537,66 55-699,0 0 0,0 0-1,-1-1 1,1 1 0,0 0-1,-1 0 1,1 1 0,-1-1-1,1 0 1,-1 0 0,1 1-1,-1-1 1,1 1-1,-1-1 1,0 1 0,1 0-1,-1 0 1,0-1 0,1 1-1,-1 0 1,0 0 0,1 1-1,-1-1 1,0 0 0,1 1-1,-1-1 1,1 1 0,-1-1-1,-2 2 1,2 0-14,-1 1-1,1-1 1,0 0 0,1 1 0,-1 0 0,0-1-1,1 1 1,-1 0 0,1 0 0,-1 3-1,0 0 21,-1 1-10,0 1 0,0 0 0,1 0 1,0 1-1,1-1 0,0 0 0,0 1 1,1-1-1,0 0 0,2 17 0,-2-22-11,1 0 0,-1 0 0,1 0 0,0 0-1,0 0 1,0-1 0,1 1 0,-1 0 0,1-1-1,-1 1 1,1-1 0,0 0 0,0 1 0,0-1-1,0 0 1,0 0 0,0 0 0,1 0 0,-1-1-1,1 1 1,-1-1 0,1 1 0,0-1 0,0 0-1,-1 0 1,1 0 0,0 0 0,0-1 0,0 1-1,0-1 1,0 0 0,5 0 0,-3 1-4,0-1 1,0 0-1,0 0 1,-1 0-1,1-1 1,0 0-1,0 0 1,-1 0-1,1 0 1,-1-1-1,1 0 1,-1 0-1,0 0 0,1 0 1,-1-1-1,0 1 1,0-1-1,-1 0 1,1-1-1,-1 1 1,1 0-1,-1-1 1,0 0-1,-1 0 1,1 0-1,0 0 1,2-7-1,-1 2 29,-1 0-1,-1 0 1,1 0 0,-1-1 0,-1 1-1,0-1 1,0 1 0,-1-1-1,-1-18 1,0 27-22,1 0 1,0 0-1,-1-1 1,0 1-1,1 0 1,-1 0-1,0 0 1,1 0-1,-1 0 1,0 0-1,0 0 1,0 0-1,0 0 0,0 0 1,0 1-1,0-1 1,0 0-1,-1 1 1,1-1-1,0 1 1,0-1-1,0 1 1,-1-1-1,1 1 1,0 0-1,-1 0 1,1 0-1,0-1 1,0 1-1,-1 1 0,1-1 1,0 0-1,-1 0 1,1 0-1,0 1 1,0-1-1,-1 0 1,1 1-1,0-1 1,0 1-1,0 0 1,0-1-1,-1 1 1,1 0-1,0 0 1,0 0-1,1 0 0,-2 1 1,-1 3-15,1 0 0,0 0 1,0 1-1,1-1 0,-1 0 0,0 8 0,2-11 15,0-1-1,-1 1 0,1 0 0,0-1 0,0 1 1,0 0-1,0-1 0,0 1 0,0 0 0,0-1 1,1 1-1,-1-1 0,0 1 0,1 0 0,-1-1 0,1 1 1,0-1-1,0 1 0,0-1 0,-1 0 0,1 1 1,0-1-1,0 0 0,1 0 0,1 2 0,7 0-60,1 0-1,-1-1 0,1-1 1,0 0-1,-1 0 0,1-1 1,0 0-1,-1-1 1,1 0-1,0-1 0,-1 0 1,1-1-1,-1 0 0,0 0 1,0-1-1,15-9 0,-17 9 48,-2-1 0,1 1-1,-1-2 1,1 1 0,-1 0-1,-1-1 1,1-1 0,-1 1-1,0 0 1,-1-1 0,1 0-1,-1 0 1,-1-1 0,1 1-1,-1-1 1,0 0 0,-1 1-1,0-1 1,0 0 0,-1-1-1,0 1 1,-1 0 0,0-11-1,1 1 220,0-6 293,-4-46-1,2 64-217,0 0 0,0 0 0,-1 0 0,1 0 0,-1 0 0,-1 0 0,1 0 0,-1 1 0,0 0 0,0-1 0,-1 1 0,-6-8 0,10 12-271,-1 1-1,1 0 1,0-1 0,-1 1 0,1 0 0,0 0 0,-1-1-1,1 1 1,-1 0 0,1 0 0,0 0 0,-1 0-1,1 0 1,-1-1 0,1 1 0,-1 0 0,1 0-1,0 0 1,-1 0 0,1 0 0,-1 0 0,1 0-1,-1 0 1,1 0 0,0 1 0,-1-1 0,1 0-1,-1 0 1,1 0 0,0 0 0,-1 1 0,1-1-1,-1 0 1,1 0 0,0 1 0,-1-1 0,1 0 0,0 0-1,0 1 1,-1-1 0,1 0 0,0 1 0,-1 0-1,-9 17-93,10-17 88,-8 20 9,0 1 0,2 0-1,1 0 1,1 1 0,-3 35-1,5-7 17,6 72 0,-3-106-229,1 0 0,1 0 1,1 0-1,0 0 0,2-1 0,-1 0 0,2 0 1,0 0-1,1-1 0,1 0 0,17 24 1,-24-37-201,0 0 1,1 0 0,-1 0 0,0-1-1,1 1 1,-1-1 0,1 1-1,-1-1 1,1 0 0,0 0 0,0 0-1,-1 0 1,1 0 0,0-1 0,0 0-1,0 1 1,0-1 0,0 0-1,0 0 1,3-1 0,17 0-6725</inkml:trace>
  <inkml:trace contextRef="#ctx0" brushRef="#br0" timeOffset="6473.25">4858 372 4626,'0'0'11171,"-15"1"-10504,-48 3-163,60-3-478,0 0 1,0 0-1,0 0 1,0 0 0,1 0-1,-1 1 1,0-1-1,1 1 1,-1-1 0,1 1-1,0 0 1,-1 0-1,1 1 1,0-1-1,0 0 1,0 1 0,1-1-1,-1 1 1,1-1-1,-1 1 1,1 0-1,-2 4 1,1-2-12,1 1 1,-1 0-1,1 0 1,0 0-1,1 0 1,-1 0-1,1 0 1,0 0-1,1 6 0,1-8-6,-1 0 0,1 0 0,0 0 0,0 0 0,0 0 0,0-1 0,1 1 0,-1-1 0,1 1 0,0-1 0,0 0 0,0 0 0,1 0 0,-1-1 0,1 1 0,-1-1 0,1 0 0,0 0 0,0 0 0,0 0 0,7 1 0,5 2-248,-1 0 0,1-1 0,0-1 0,25 2 0,22-4-1805,4-1-1907</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53:07.855"/>
    </inkml:context>
    <inkml:brush xml:id="br0">
      <inkml:brushProperty name="width" value="0.05" units="cm"/>
      <inkml:brushProperty name="height" value="0.05" units="cm"/>
      <inkml:brushProperty name="color" value="#E71224"/>
    </inkml:brush>
  </inkml:definitions>
  <inkml:trace contextRef="#ctx0" brushRef="#br0">33 474 5475,'0'0'9951,"-1"-14"-9010,-2-40-364,3 53-579,0 0 0,0 1 0,0-1 0,0 0 0,0 0 0,0 1 0,0-1 1,-1 0-1,1 1 0,0-1 0,0 0 0,-1 1 0,1-1 0,0 0 0,-1 1 0,1-1 0,-1 1 0,1-1 1,-2 0-1,-7 3-20,-4 11 82,24-14-61,12-8 34,-10 0-103,0-1 0,0 0 1,-1-1-1,-1-1 0,0 0 0,0 0 1,-1-1-1,-1 0 0,0-1 0,-1 0 1,0 0-1,-1-1 0,-1 0 0,0 0 1,-1-1-1,-1 1 0,0-1 0,-2 0 1,1 0-1,-1-21 0,-1 23 64,-1 5 24,1 0-1,-1 0 1,-3-17-1,3 26-10,0-1 0,0 0-1,0 0 1,0 0 0,0 0 0,0 1-1,-1-1 1,1 0 0,0 0 0,-1 0-1,1 1 1,0-1 0,-1 0 0,1 0-1,-1 1 1,1-1 0,-1 1 0,0-1-1,1 0 1,-1 1 0,0-1 0,1 1-1,-1-1 1,0 1 0,1-1 0,-1 1-1,0 0 1,0-1 0,0 1 0,1 0-1,-1 0 1,0 0 0,0 0 0,0-1-1,0 1 1,1 0 0,-1 0 0,0 0-1,0 1 1,0-1 0,0 0 0,1 0-1,-1 0 1,0 1 0,0-1 0,0 0-1,1 1 1,-2 0 0,-3 2 0,1 0-1,0 0 1,0 0 0,1 1-1,-1 0 1,1-1 0,-1 1-1,1 1 1,0-1 0,1 0-1,-1 1 1,1-1 0,0 1-1,-3 7 1,-2 9 121,1 1 1,-4 22 0,1 9 145,3 0 0,1 58 0,10 108 168,45 216-410,-50-433-49,0-1 0,0 1 0,0-1 0,0 0 0,1 1 0,-1-1-1,1 0 1,-1 0 0,1 1 0,-1-1 0,1 0 0,0 0 0,-1 0 0,1 1 0,0-1 0,0 0 0,0 0-1,0 0 1,0 0 0,2 1 0,-2-2 17,1 0-1,-1 0 0,0 0 1,0 0-1,1 0 1,-1 0-1,0 0 0,0 0 1,1 0-1,-1-1 1,0 1-1,0 0 1,0-1-1,0 0 0,0 1 1,1-1-1,-1 1 1,0-1-1,0 0 0,0 0 1,-1 1-1,1-1 1,0 0-1,1-1 1,5-6 15,-1 1 0,0-1 0,0 0 0,-1 0 0,0-1 0,0 1 1,-1-1-1,0 0 0,-1-1 0,0 1 0,0 0 0,2-17 0,0-10 1,-2 0 0,-2-39-1,-1 69-16,-1-13 2,0 0-1,-1 0 0,0 0 1,-7-21-1,6 30-56,0 1 0,-1-1 0,0 1 0,0-1 0,-1 1 0,0 0 1,0 1-1,-1-1 0,-12-11 0,10 15-343,35 20-8985,11-3 5849</inkml:trace>
  <inkml:trace contextRef="#ctx0" brushRef="#br0" timeOffset="813.05">645 474 4066,'0'0'8521,"-12"-16"-6781,-34-50-463,45 64-1169,-1 0 0,1 0-1,-1 0 1,1 1-1,-1-1 1,0 0-1,1 1 1,-1-1-1,0 1 1,0-1-1,0 1 1,0 0-1,-4-1 1,5 1-96,1 1 0,-1 0 0,0 0 0,0 0 1,0 0-1,0 0 0,0 0 0,0 0 0,0 1 1,0-1-1,1 0 0,-1 0 0,0 1 1,0-1-1,0 0 0,0 1 0,1-1 0,-1 1 1,0-1-1,0 1 0,1-1 0,-2 2 0,-1 1-27,1 1-1,-1-1 0,1 1 0,0 0 1,0 0-1,0 0 0,0 0 0,0 5 0,1-9 27,-3 17-18,0 0 0,1 1 0,1 0 0,1-1 0,0 1 0,3 25 1,-2-39-20,0-1 1,1 1-1,-1-1 1,1 1-1,0-1 1,0 1-1,0-1 1,1 0-1,-1 1 1,1-1-1,-1 0 1,1 0-1,0 0 1,0 0-1,1-1 0,-1 1 1,1 0-1,-1-1 1,1 0-1,0 1 1,0-1-1,4 2 1,-2-2-12,0 0 1,0 0-1,0 0 1,0-1-1,1 1 0,-1-1 1,1-1-1,-1 1 0,1-1 1,-1 0-1,1 0 1,-1 0-1,11-3 0,-12 2 42,0 0 0,-1-1 0,1 0 0,-1 1-1,1-1 1,-1 0 0,0 0 0,0-1 0,0 1 0,0-1-1,0 0 1,0 1 0,-1-1 0,0-1 0,1 1-1,-1 0 1,0 0 0,0-1 0,-1 1 0,1-1 0,-1 1-1,1-1 1,-1 0 0,-1 0 0,2-6 0,0-5 170,0 0 0,-1 0 0,0 0 0,-1 0 1,-3-20-1,1 29-65,1-1 0,-1 0 0,0 1 0,0 0 0,-1 0 0,0-1 0,-4-6 0,6 11-93,0 1 0,0-1 0,0 1 0,0-1 1,0 0-1,0 1 0,-1 0 0,1-1 1,0 1-1,-1 0 0,1-1 0,-1 1 1,1 0-1,-1 0 0,0 0 0,1 1 1,-1-1-1,0 0 0,0 1 0,1-1 0,-1 1 1,0-1-1,0 1 0,0 0 0,0 0 1,0 0-1,0 0 0,1 0 0,-1 0 1,-3 1-1,4 0-22,-1 0 0,1 0 0,0 0 0,0 0 0,0 0 0,0 1 0,0-1 0,0 0 0,1 1 0,-1-1 0,0 0 0,1 1 0,-1-1 0,1 1 1,-1-1-1,1 1 0,-1-1 0,1 1 0,0-1 0,0 1 0,0 1 0,-1 40-6,2-32 3,-1-6-38,1 0 0,-1 0 1,1 0-1,1 0 0,-1-1 1,1 1-1,0 0 0,0 0 0,0-1 1,1 0-1,-1 1 0,1-1 1,0 0-1,0 0 0,1 0 0,-1-1 1,1 1-1,0-1 0,0 0 1,0 0-1,0 0 0,1-1 0,-1 1 1,1-1-1,-1 0 0,7 2 1,-1-1-168,-1 0 1,1 0-1,-1-1 1,1 0-1,0-1 1,0 0-1,0 0 1,0-1-1,0 0 1,0-1-1,0 0 1,18-5-1,-24 4 174,1 0-1,-1 0 1,0 0-1,0 0 1,0-1 0,0 1-1,0-1 1,0 0-1,-1 0 1,1-1-1,-1 1 1,0-1-1,0 0 1,-1 0-1,1 0 1,-1 0-1,1 0 1,-1 0-1,-1 0 1,1-1-1,1-4 1,0-4 137,0-1 1,-1 1 0,-1-1-1,0 1 1,-1-1-1,-1-15 1,0 24 75,1 0 0,-1 0 0,0 1 1,-1-1-1,1 0 0,-1 1 1,0-1-1,0 1 0,0-1 1,-1 1-1,0 0 0,1 0 1,-1 0-1,-6-5 0,9 9-166,-1 0 1,1 0-1,0 0 0,-1 0 1,1 1-1,0-1 0,-1 0 0,1 0 1,-1 0-1,1 0 0,0 1 1,0-1-1,-1 0 0,1 0 0,0 1 1,-1-1-1,1 0 0,0 1 1,0-1-1,-1 0 0,1 0 0,0 1 1,0-1-1,0 1 0,0-1 0,0 0 1,-1 1-1,1-1 0,0 0 1,0 1-1,0-1 0,0 1 0,0-1 1,0 0-1,0 1 0,0-1 1,0 1-1,-3 17-64,2-9 57,0 1-1,0 0 1,1 0 0,1-1 0,-1 1-1,2 0 1,-1-1 0,6 18 0,-5-23 0,-1-1 0,1 0 0,0 1 0,0-1 0,0 0 0,0 0 0,0-1 0,1 1 0,0 0 0,-1-1 0,1 1 0,0-1 0,0 0 0,0 0 0,0 0 0,1 0 0,-1-1 0,1 1 0,-1-1 0,1 0 0,-1 0 0,1 0 0,-1-1 0,1 1 1,0-1-1,5 0 0,-2 1 3,0-1 0,0 0 0,1-1 0,-1 0 0,0 0 1,0 0-1,-1-1 0,1 0 0,0 0 0,0 0 1,10-7-1,-14 7 4,1-1 1,-1 1 0,0-1 0,-1 0-1,1 0 1,0 0 0,-1 0 0,1 0-1,-1-1 1,0 1 0,0-1-1,-1 1 1,1-1 0,-1 0 0,0 0-1,0 0 1,0 0 0,0 0-1,0 0 1,-1 0 0,0 0 0,0-4-1,0 5-29,-1 11 37,0 27-38,2 53-1391,-1-85 1195,1 1 1,0 0 0,0-1 0,0 1-1,0-1 1,1 1 0,-1-1 0,1 0-1,0 1 1,0-1 0,0 0-1,0 0 1,0 0 0,1-1 0,0 1-1,-1 0 1,1-1 0,0 0 0,0 0-1,0 0 1,1 0 0,-1 0-1,0 0 1,8 1 0,26 7-3473</inkml:trace>
  <inkml:trace contextRef="#ctx0" brushRef="#br0" timeOffset="1122.83">1677 37 8052,'0'0'12936,"1"23"-12688,9 40-212,4 0 0,28 83 0,-31-110-77,-6-18-303,12 34-1051,-15-49 695,-1 0 0,1 0 0,-1 0 0,1 0 0,0-1 0,0 1 0,5 4 0</inkml:trace>
  <inkml:trace contextRef="#ctx0" brushRef="#br0" timeOffset="1496.5">1572 270 2801,'0'0'7222,"-8"1"-7016,5-1-161,-19 3 172,18 1 1,15 4 147,3-3-265,0-1 0,0 0 0,1-1 0,-1 0-1,1-2 1,16 1 0,92-5-740,-105 2 391,0-1 0,0-1 0,-1-1 0,1-1 0,-1 0 0,32-15 0,-44 18 258,1-1 0,0 0 1,-1 0-1,0 0 0,0-1 0,0 0 0,0 0 0,-1 0 0,1-1 1,-1 1-1,0-1 0,0 0 0,-1 0 0,1-1 0,-1 1 1,-1-1-1,1 1 0,-1-1 0,0 0 0,0 0 0,0 0 0,-1 0 1,1-7-1,-2 8 237,1 1 1,-1-1-1,0 1 1,-1-1-1,1 1 1,-1-1-1,0 1 1,0 0-1,-2-6 1,2 8-192,0 0 1,0 1-1,-1 0 1,1-1 0,0 1-1,-1 0 1,1 0-1,-1 0 1,0-1 0,1 2-1,-1-1 1,0 0 0,1 0-1,-1 0 1,0 1-1,0-1 1,1 1 0,-1 0-1,0-1 1,0 1-1,0 0 1,0 0 0,0 0-1,-2 1 1,0-1-25,1-1 0,1 1 0,0 0 0,-1 0 0,1 0 1,0 0-1,-1 1 0,1-1 0,0 1 0,-1-1 0,-3 3 0,5-2-23,0 0 0,0 0 0,0 1 0,1-1 0,-1 0-1,0 1 1,1-1 0,-1 1 0,1-1 0,-1 1 0,1-1 0,0 1 0,0-1-1,-1 1 1,1-1 0,0 1 0,0-1 0,1 4 0,6 28-268,-1 1-4432,-6-18 538</inkml:trace>
  <inkml:trace contextRef="#ctx0" brushRef="#br0" timeOffset="2256.98">1800 331 2593,'0'0'10725,"-8"-14"-9594,-27-41-469,34 53-640,0 1 0,-1-1 0,1 1 0,-1-1 0,1 1 0,-1 0 0,0 0 0,1 0 0,-1 0 0,0 0 0,0 0 0,0 1 0,0-1 0,0 1 0,0-1 0,0 1-1,0-1 1,0 1 0,0 0 0,0 0 0,0 0 0,0 0 0,0 1 0,0-1 0,-3 1 0,1 1-10,1-1-1,-1 0 0,1 1 1,0-1-1,-1 1 0,1 0 1,0 0-1,0 0 1,0 1-1,-4 3 0,2 1 1,0 1 1,0-1-1,1 1 0,0 0 0,0 0 0,1 0 1,0 0-1,1 0 0,0 1 0,-2 13 0,0 8 39,2 51-1,2-80-47,0 7 3,0 0 0,1 0 1,0 0-1,0 0 0,1 0 1,0 0-1,1 0 0,-1 0 0,2-1 1,-1 1-1,8 11 0,-8-15-5,0 0-1,0-1 0,0 1 0,1-1 0,-1 1 1,1-1-1,0 0 0,0 0 0,0-1 0,1 1 1,-1-1-1,1 0 0,-1 0 0,1 0 0,0-1 1,-1 1-1,1-1 0,0 0 0,0-1 1,6 1-1,-5-1 8,0 1 0,0-1-1,-1-1 1,1 1 0,0-1 0,0 0 0,-1 0 0,1-1 0,-1 1 0,1-1 0,-1-1 0,0 1-1,1-1 1,-1 0 0,0 0 0,-1 0 0,1-1 0,-1 1 0,1-1 0,-1 0 0,0-1 0,-1 1 0,1-1-1,-1 1 1,0-1 0,5-10 0,-3 4 48,0 0 1,-1 0-1,-1 0 1,0 0-1,-1 0 0,1-1 1,-1-21-1,-1 15 91,-1 0-1,-1 1 1,-1-1 0,-5-24 0,0 17 154,3 18 19,2 18-261,3 1-30,0-1-1,1 0 1,0 0 0,1-1-1,0 1 1,1 0 0,0-1-1,1 0 1,0 0 0,12 18-1,-11-20-235,-1-1 0,2 1 0,-1-1 0,1-1 0,14 12-1,-16-14-351,-1-1 0,1-1-1,0 1 1,0-1 0,0 1-1,0-2 1,1 1-1,-1 0 1,0-1 0,11 1-1,15-1-6576</inkml:trace>
  <inkml:trace contextRef="#ctx0" brushRef="#br0" timeOffset="2644.32">2450 240 7075,'0'0'11966,"2"6"-11830,28 122-44,-6-19 29,-22-99-108,1 0-1,1 0 1,0 0-1,7 13 1,-10-21-11,1 1 1,0-1-1,0 1 1,-1-1-1,1 0 1,1 0-1,-1 0 1,0 0-1,0 0 1,1 0-1,-1 0 1,1-1-1,0 0 1,-1 1-1,1-1 0,0 0 1,0 0-1,0 0 1,-1-1-1,6 1 1,-4 0-6,0-1 0,0 0 0,1 0 0,-1 0 0,0-1 0,0 1 0,1-1 0,-1 0 0,0-1 0,0 1 0,0-1 0,0 1 0,0-1 0,-1-1 0,1 1 0,0 0 0,-1-1 0,0 1 0,4-5 0,-1 0 3,-1 0 1,0 0-1,0 0 1,-1 0-1,0-1 0,0 0 1,-1 0-1,5-16 1,-2-7-55,0 1 0,-3-2-1,0 1 1,-3-47 0,0 49-390,0 29 347,0-1 0,0 1 1,0 0-1,0 0 0,0 0 0,0-1 0,0 1 1,0 0-1,0 0 0,0 0 0,0-1 0,0 1 1,0 0-1,0 0 0,0 0 0,-1 0 0,1-1 1,0 1-1,0 0 0,0 0 0,0 0 0,0-1 1,0 1-1,0 0 0,-1 0 0,1 0 0,0 0 1,0 0-1,0 0 0,0-1 0,-1 1 0,1 0 1,0 0-1,0 0 0,0 0 0,-1 0 0,1 0 1,0 0-1,0 0 0,0 0 0,-1 0 0,1 0 1,0 0-1,0 0 0,0 0 0,-1 0 0,1 0 1,0 0-1,0 0 0,0 0 0,0 0 0,-1 0 1,1 0-1,0 0 0,0 1 0,0-1 0,-1 0 0,-7 10-5613,7 6-242</inkml:trace>
  <inkml:trace contextRef="#ctx0" brushRef="#br0" timeOffset="4195.81">3003 286 6051,'0'0'9327,"-16"-9"-9023,-54-22-125,67 30-175,0 0 1,1 1-1,-1-1 1,0 1-1,1 0 1,-1 0-1,0 0 1,0 0-1,1 1 1,-1-1-1,0 0 1,1 1-1,-1 0 1,0 0 0,1 0-1,-1 0 1,1 0-1,0 0 1,-1 1-1,1-1 1,0 1-1,0 0 1,0 0-1,0-1 1,0 1-1,0 1 1,0-1-1,1 0 1,-1 0-1,-1 3 1,-2 2 20,0-1-23,1 1-1,-1-1 1,2 1 0,-1-1-1,1 1 1,0 0 0,0 0-1,1 1 1,0-1 0,0 1 0,1-1-1,-1 1 1,2-1 0,-1 1-1,1-1 1,1 1 0,-1 0-1,3 12 1,-1-18-31,-1 0 1,0-1-1,0 1 1,1 0-1,-1-1 0,1 1 1,0-1-1,-1 1 0,1-1 1,0 0-1,0 0 1,0 1-1,0-1 0,0-1 1,0 1-1,0 0 0,0 0 1,0-1-1,0 1 1,0-1-1,1 0 0,-1 0 1,0 0-1,3 0 0,57-3-239,-58 3 271,-1-1 0,1 1 0,-1-1 0,0 0 1,1 0-1,-1-1 0,0 1 0,0-1 0,0 0 0,0 0 1,0 0-1,0 0 0,0 0 0,0 0 0,-1-1 1,0 1-1,1-1 0,-1 0 0,0 0 0,0 0 1,0 0-1,-1 0 0,2-4 0,1-2 353,-2 0 1,1-1-1,-1 1 0,0-1 0,-1 1 1,0-1-1,-1-12 0,-11 24-102,8 0-262,-1 1 0,0-1 1,1 1-1,0 0 0,0 0 0,0 1 1,0-1-1,0 0 0,1 1 1,-1 0-1,1-1 0,0 1 0,0 0 1,-2 5-1,2-3-76,0-1 0,1 0-1,-1 1 1,1-1 0,0 1 0,0 0 0,1-1 0,-1 1-1,1-1 1,1 1 0,0 6 0,0-11 53,-1 0 0,1 1 0,0-1-1,0 0 1,0 0 0,0 0 0,0 0 0,0 0 0,0 0 0,0-1 0,0 1 0,0 0-1,0 0 1,1-1 0,-1 1 0,0-1 0,0 1 0,1-1 0,-1 1 0,0-1 0,1 0-1,-1 0 1,1 0 0,0 0 0,41 2-430,-36-2 323,0 0 80,-1 0-1,1-1 1,0 0-1,-1-1 1,1 1-1,-1-1 1,1-1-1,-1 1 1,0-1-1,0 0 1,11-7-1,-8 3 40,0-1 1,0 1-1,0-1 0,-1-1 0,-1 0 0,10-14 1,-6 6 90,-1-1 1,-1 1-1,0-2 1,-2 1-1,0-1 1,-1 0-1,6-35 1,-8 29 584,-1 0-1,-1 0 1,-1 0 0,-5-44 0,4 69-647,0-1 1,0 1-1,0-1 1,0 1-1,0-1 1,0 1 0,0-1-1,0 0 1,0 1-1,0-1 1,0 1-1,-1-1 1,1 1-1,0-1 1,0 1-1,-1 0 1,1-1-1,0 1 1,-1-1-1,1 1 1,0 0-1,-1-1 1,1 1-1,0-1 1,-1 1-1,1 0 1,-1 0-1,1-1 1,-1 1-1,1 0 1,-1 0-1,1 0 1,-1-1-1,1 1 1,-1 0-1,1 0 1,-1 0-1,1 0 1,-1 0-1,1 0 1,-1 0-1,1 0 1,-1 0-1,1 0 1,-1 0-1,1 1 1,-1-1-1,1 0 1,-1 0 0,1 0-1,-1 1 1,1-1-1,-1 0 1,1 0-1,-1 1 1,1-1-1,-1 1 1,-1 1 24,-1 0 0,0 0 0,1 1 0,0-1 0,0 1 1,0-1-1,-3 6 0,0 3-35,0 1 1,1 0-1,0 0 0,2 0 1,-1 0-1,1 1 1,0 15-1,3 93 1,0-98-2,-1-13-35,1 0 0,1 0 1,-1-1-1,2 1 1,-1-1-1,1 1 0,1-1 1,0 0-1,7 13 1,-8-18-37,-1 0 0,1 0 0,0-1 0,0 1 0,0-1 0,0 1 0,1-1 0,-1 0 0,1-1 0,0 1 0,0-1 0,0 1 0,0-1 0,0 0 0,0-1 0,1 1 0,-1-1 0,1 0 0,-1 0 0,1 0 0,-1 0 0,6-1 0,-5 1 48,0-1 0,0 0 1,0 0-1,-1-1 0,1 1 0,0-1 1,0 0-1,0-1 0,-1 1 0,1-1 0,-1 0 1,1 0-1,-1 0 0,0 0 0,0-1 0,0 0 1,0 0-1,0 0 0,-1 0 0,1-1 0,-1 1 1,0-1-1,0 0 0,3-5 0,3-6 36,-2 0-1,0-1 0,0 1 1,-2-1-1,7-28 1,11-33 1069,-22 119-1163,0-18-15,-1-16 83,0 14-367,1-1 1,4 24-1,-5-40 303,1 0-1,0 0 0,0-1 1,1 1-1,-1-1 0,1 1 1,0-1-1,0 1 0,1-1 1,-1 0-1,1 0 0,0 0 1,0-1-1,0 1 0,6 5 1,-5-7 25,0 0-1,0-1 1,0 1 0,0-1-1,0 0 1,0 0 0,0 0-1,0 0 1,0-1 0,1 1 0,-1-1-1,0 0 1,0-1 0,1 1-1,4-2 1,-3 1 52,-1 0 0,1 0 1,-1-1-1,1 0 0,-1 0 0,0 0 0,0-1 1,0 0-1,0 0 0,7-6 0,-6 3 12,0 0 1,-1 0-1,0 0 1,0-1-1,-1 0 0,0 0 1,0 0-1,0-1 0,-1 1 1,3-13-1,-2 4 682,-1 0-1,-1 0 1,0 0 0,-1-21-1,-1 36-366,-2 2-340,1 1 0,-1-1 0,1 1-1,0-1 1,0 1 0,0 0 0,0 0 0,0-1 0,0 1 0,0 0 0,1 0 0,-1 0 0,0 4-1,-1 1 5,0 1 0,1 0 0,0 0 0,0 0 0,0 1 0,1-1-1,1 0 1,-1 0 0,3 10 0,-2-14-31,0-1-1,0-1 1,0 1-1,0 0 1,1 0 0,-1 0-1,1-1 1,0 1-1,-1 0 1,1-1 0,0 0-1,1 1 1,-1-1-1,0 0 1,1 0 0,-1 0-1,1-1 1,-1 1-1,1-1 1,0 1 0,0-1-1,0 0 1,0 0-1,0 0 1,0 0 0,5 0-1,4 1-138,-1 0-1,1-2 0,0 1 1,-1-1-1,1-1 0,0 0 1,-1-1-1,1 0 1,17-6-1,-21 5 145,0 0-1,-1-1 1,1 0-1,-1-1 1,0 0 0,0 0-1,0 0 1,-1-1-1,0 0 1,0 0 0,0-1-1,-1 0 1,8-12 0,-11 16 138,0-1 1,0 1-1,0-1 1,0 1 0,-1-1-1,0 0 1,1 0-1,-1 0 1,-1 0 0,1 0-1,0 0 1,-1-4-1,-23 9-54,21 0-51,1 0 0,-1 1 0,0-1 0,0 1-1,1 0 1,-1-1 0,1 1 0,0 0-1,-1 0 1,1 0 0,0 0 0,0 0-1,0 0 1,0 0 0,1 0 0,-1 0 0,0 0-1,1 1 1,0-1 0,-1 0 0,1 0-1,0 1 1,0-1 0,0 0 0,1 1 0,-1-1-1,0 0 1,1 0 0,0 0 0,-1 1-1,1-1 1,0 0 0,0 0 0,0 0-1,0 0 1,1 0 0,1 2 0,3 0-112,1-1 0,-1 0 1,1 0-1,0 0 0,0-1 1,0 0-1,1 0 1,-1-1-1,0 0 0,0 0 1,1-1-1,-1 0 0,9-1 1,-10 1-84,0 0 1,1-1-1,-1 0 1,0 0-1,0-1 1,0 1-1,0-1 1,0-1-1,0 1 1,0-1-1,-1 0 1,1 0-1,-1-1 1,0 0-1,7-5 1,-10 6 224,-1 0-1,1 0 1,0 1 0,-1-1 0,1 0 0,-1 0-1,0-1 1,0 1 0,-1 0 0,1 0 0,0 0-1,-1-1 1,0 1 0,0 0 0,0 0-1,0-1 1,0 1 0,-1 0 0,-1-6 0,1 4 121,-1 1 0,1-1 0,-1 1 0,0 0 1,0-1-1,0 1 0,-1 0 0,0 0 1,1 1-1,-1-1 0,-1 1 0,-6-7 0,5 7 64,0-1 1,-1 1-1,1 1 0,-1-1 0,0 1 0,0 0 0,0 0 0,0 1 0,-10-2 1,13 3-147,-1-1 0,1 1 1,0 0-1,0 0 1,0 0-1,0 0 1,0 1-1,-1-1 0,1 1 1,0 0-1,0 0 1,0 0-1,0 0 1,1 1-1,-1-1 0,0 1 1,0 0-1,1-1 1,-1 1-1,-2 4 1,-3 4 19,1 0 0,0 1 1,1 0-1,1 1 0,0-1 0,0 1 1,1 0-1,-5 22 0,6-16-17,0 0-1,1-1 1,1 1-1,1 0 0,3 30 1,-2-43-57,0 0 0,1 0 0,-1 0 0,1 0 1,0 0-1,1-1 0,-1 1 0,1-1 0,0 1 0,0-1 0,0 0 0,0 0 1,1 0-1,0-1 0,-1 1 0,2-1 0,-1 0 0,0 0 0,0 0 1,1 0-1,6 2 0,-4-2-197,0-1-1,0 1 1,0-1 0,0 0 0,1-1 0,10 1 0,-12-2-406,1 0 0,-1 0 1,1 0-1,-1-1 0,1 0 1,-1-1-1,10-2 0,16-14-4801</inkml:trace>
  <inkml:trace contextRef="#ctx0" brushRef="#br0" timeOffset="5720.76">4712 331 1425,'0'0'10311,"-7"-1"-9273,-28-3 3081,35 3-3949,0 0 0,0 1 0,0-1 0,0 1 0,0-1-1,0 1 1,1-1 0,-1 1 0,0-1 0,0 1 0,1-1 0,-1 1 0,0-1-1,1 1 1,-1-1 0,0 1 0,1-1 0,-1 1 0,0 0 0,1-1 0,-1 1 0,1 0-1,0-1 1,24-5-224,-17 5 358,271-25-201,-153 19-110,-26 0-777,-1-4 0,104-26-1,-188 33 324,0 0-1,-1-1 0,28-13 0,-39 16 176,0 1 0,0-1 0,0 0 0,-1 0-1,1 0 1,0-1 0,-1 1 0,1 0 0,-1-1-1,0 0 1,0 0 0,0 1 0,0-1-1,0 0 1,-1-1 0,1 1 0,-1 0 0,0 0-1,0-1 1,0 1 0,-1 0 0,1-1 0,0-4-1,-1-12-4309</inkml:trace>
  <inkml:trace contextRef="#ctx0" brushRef="#br0" timeOffset="6198.91">5449 90 5378,'0'0'9367,"-3"0"-8598,-48 0 2008,50 0-2556,-1 0-93,5 0 2271,17 1-2343,1 1 1,-1 1-1,0 0 1,-1 2-1,1 0 0,31 14 1,-17-5 26,-1 3 1,56 37 0,-84-51-96,-1 0 1,0 0 0,-1 0 0,1 1 0,0-1-1,-1 1 1,0 0 0,0 0 0,3 6 0,-5-8 7,0-1 0,-1 1 0,1 0 0,0-1 0,-1 1 0,0-1 0,1 1 0,-1 0 0,0-1 0,0 1 0,0 0 0,0-1 0,0 1 0,-1 0 0,1-1 0,0 1 0,-1 0 0,1-1 0,-1 1 0,1-1 0,-1 1 0,0-1-1,0 1 1,0-1 0,0 1 0,0-1 0,0 0 0,0 0 0,0 1 0,0-1 0,-3 2 0,-13 7-3,1-1 0,-2 0 0,1-1 0,-1-1 0,0 0 0,-1-2 0,-19 4 0,-9 4-350,18-5-275,-30 9-960,55-15 637,0-1-1,1 1 0,-1 0 1,1 0-1,-1 1 0,-5 4 1</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53:15.205"/>
    </inkml:context>
    <inkml:brush xml:id="br0">
      <inkml:brushProperty name="width" value="0.05" units="cm"/>
      <inkml:brushProperty name="height" value="0.05" units="cm"/>
      <inkml:brushProperty name="color" value="#E71224"/>
    </inkml:brush>
  </inkml:definitions>
  <inkml:trace contextRef="#ctx0" brushRef="#br0">32 449 4866,'0'0'11902,"0"-11"-9587,-3 110-2287,0 37 137,4-117-147,1 0-1,0 0 1,2 0 0,0 0 0,8 19-1,-8-23 2,-3-12-11,0 1-1,0 0 1,0-1-1,0 1 1,0-1 0,1 0-1,0 1 1,-1-1-1,1 0 1,0 0-1,1 0 1,3 4 0,-6-7 0,1 0 1,-1 1 0,0-1-1,0 0 1,1 0 0,-1 0-1,0-1 1,0 1 0,0 0-1,1 0 1,-1 0 0,0 0-1,0 0 1,1 0 0,-1 0-1,0 0 1,0 0 0,0 0-1,0-1 1,1 1 0,-1 0-1,0 0 1,0 0 0,0 0-1,0-1 1,1 1 0,-1 0-1,0 0 1,0 0 0,0 0-1,0-1 1,0 1 0,0 0-1,0 0 1,0-1 0,0 1-1,0 0 1,0 0 0,0 0-1,0-1 1,0 1 0,0 0-1,0 0 1,0-1 0,0 1-1,0 0 1,1-15 50,-1 12-29,-3-41-2,-2 0 1,-1 1-1,-15-52 0,-10-63 11,25 88-46,4-94 1,3 150 30,0 0 1,1 0 0,1 0 0,0 1 0,1-1 0,0 1 0,1 0 0,0 0-1,8-12 1,-10 19-2,0 1 0,1 0-1,-1 0 1,1 0 0,0 0 0,0 1-1,0-1 1,1 1 0,0 0-1,-1 0 1,2 1 0,-1 0 0,0 0-1,1 0 1,-1 0 0,1 1-1,0 0 1,-1 0 0,1 0-1,0 1 1,0 0 0,10-1 0,-15 2-27,1 0 0,-1 1 0,0-1-1,0 0 1,0 0 0,1 1 0,-1-1 0,0 1 0,0-1 0,0 1 0,0-1 0,0 1 0,0 0 0,0 0 0,0-1 0,0 1 0,0 0 0,0 0 0,-1 0 0,2 1 0,12 30-46,-11-17 26,-1 0 1,2 21-1,-3-20 20,0 0 0,-1 0-1,0 0 1,-1 0 0,-1 0 0,0-1 0,-2 1-1,1 0 1,-2-1 0,0 0 0,-10 19-1,-13 11-93,-2 0 0,-50 54-1,34-42-1089,84-66 985,-29 7 156,0 0-1,1 1 0,-1 0 0,1 1 1,-1 0-1,1 1 0,-1 0 0,1 0 1,-1 1-1,0 0 0,14 6 1,-4 0-1062,-1 1 0,0 1 0,-1 1 0,21 16 0,-9-6-2591,0-4-1348</inkml:trace>
  <inkml:trace contextRef="#ctx0" brushRef="#br0" timeOffset="668.13">538 546 2625,'0'0'10952,"-8"-7"-10448,-25-18-266,33 25-232,-1-1 0,1 1 0,-1-1 1,1 1-1,-1-1 0,1 1 0,-1 0 0,1 0 1,-1-1-1,0 1 0,1 0 0,-1 0 1,0 0-1,1-1 0,-1 1 0,1 0 1,-1 0-1,0 0 0,1 0 0,-1 0 1,0 0-1,0 1 0,-3 9 53,4-8-54,0-1-1,0 1 1,1 0 0,-1 0-1,0-1 1,1 1-1,-1 0 1,1-1 0,0 1-1,-1-1 1,1 1 0,0-1-1,0 1 1,1 1 0,4 0-52,0-1 0,0 1-1,0-1 1,1 0 0,-1-1 0,0 0 0,1 0 0,-1 0 0,0 0 0,1-1 0,-1 0 0,1-1 0,8-1 0,-14 2 47,1 0 0,-1-1 0,0 1 0,1-1 1,-1 1-1,1-1 0,-1 0 0,0 1 0,0-1 1,1 0-1,-1 0 0,0 0 0,0 0 0,0 0 1,0 0-1,0 0 0,0 0 0,0 0 0,-1-1 1,1 1-1,0 0 0,0 0 0,-1-1 0,1 1 1,-1-1-1,0 1 0,1-3 0,2-44 43,-3 37-30,0 7 40,-1 1 0,1-1 0,-1 1 0,0 0 0,0 0 0,0-1 0,0 1 0,-1 0 0,1 0 0,-1 0 0,0 0 0,0 1 0,0-1 0,0 0 0,0 1-1,0-1 1,-1 1 0,0 0 0,1 0 0,-1 0 0,0 0 0,0 0 0,-5-2 0,2 1 92,0 1 0,0-1 0,-1 1 1,1 0-1,-1 1 0,1 0 0,-1 0 0,1 0 0,-1 1 0,1 0 0,-13 1 0,16 0-131,1 0 1,-1 0-1,0 0 0,1 1 1,-1-1-1,1 1 0,0 0 1,0-1-1,-1 1 0,1 0 0,0 0 1,0 0-1,1 0 0,-1 1 1,0-1-1,1 1 0,0-1 1,-1 1-1,1-1 0,0 1 1,0-1-1,0 1 0,1 0 0,-2 3 1,-1 10 3,0 0 1,-1 30 0,3-34-14,1-1 0,0 1 0,1-1 0,1 0 0,-1 1 0,2-1 0,0 0 0,0 0 1,1 0-1,7 14 0,-8-19-5,1 0 0,0 0 0,0-1 0,0 1 0,1-1 0,-1 0 0,1 0 0,1-1 0,-1 1 0,1-1 0,-1 0 0,1-1 0,0 0 0,1 1 0,-1-2 0,1 1 0,-1-1 0,12 2 0,-12-2-21,1-1 1,0 0 0,0 0 0,0-1 0,0 1-1,0-2 1,-1 1 0,1-1 0,0 0-1,9-3 1,-11 2 21,-1 0 0,1 0 0,-1 0 0,0-1 0,0 0 0,0 0-1,0 0 1,0 0 0,-1 0 0,1-1 0,-1 0 0,0 0 0,0 0 0,0 0 0,2-5 0,2-5 14,0-1 1,-1 0 0,-1 0-1,-1-1 1,0 0 0,0 1-1,1-29 1,-4-118 468,-2 86-114,1 38-70,1 8 569,-1 0 0,-8-54 1,5 157-441,5-30-407,2 0 0,1 0-1,3-1 1,15 51 0,13 14-2484,-25-86-149,3-15-2995</inkml:trace>
  <inkml:trace contextRef="#ctx0" brushRef="#br0" timeOffset="2125.03">699 447 2961,'0'0'6654,"9"6"-5918,-3-2-668,0 0 0,0 0 0,1-1 1,-1 0-1,1 0 0,0 0 0,0-1 0,0 0 0,0 0 0,0-1 0,7 1 0,7-1-7,11 1-9,1-2-1,40-4 0,-65 3-42,0 0 0,0 0 0,-1-1 0,1 0 0,0-1 1,-1 1-1,0-2 0,0 1 0,0-1 0,0 0 0,0 0 0,-1-1 1,1 0-1,9-10 0,-13 10 195,0-1 0,0 0 0,0 0 0,-1-1-1,1 1 1,-2-1 0,1 1 0,-1-1 0,0 1 0,0-1 0,0 0 0,-1 0 0,0 1-1,-3-14 1,3-4 1167,0 24-1323,-1 0 0,1 0 0,0 0 1,0 0-1,0 1 0,0-1 1,-1 0-1,1 0 0,0 0 0,0 0 1,0 0-1,-1 0 0,1 0 1,0 0-1,0 0 0,0 0 0,-1 0 1,1 0-1,0 0 0,0 0 0,-1 0 1,1 0-1,0 0 0,0 0 1,0 0-1,-1 0 0,1 0 0,0 0 1,0 0-1,0 0 0,-1 0 1,1 0-1,0-1 0,0 1 0,0 0 1,-1 0-1,1 0 0,0 0 0,0-1 1,0 1-1,0 0 0,0 0 1,0 0-1,-1 0 0,1-1 0,0 1 1,0 0-1,0 0 0,0 0 1,0-1-1,0 1 0,0-1 0,-10 20-181,7-8 164,0 1 0,1-1 0,0 0 0,1 1 0,1-1 0,0 1 0,0 0 1,1-1-1,0 1 0,1-1 0,1 0 0,-1 0 0,2 0 0,5 14 0,-6-19-37,0 1 0,0-1 0,1-1 0,0 1 0,0-1 0,0 1 0,1-1 0,-1 0 0,1-1 0,0 1 0,1-1 0,-1 0 0,1 0 0,0-1 0,0 1 0,0-1 0,0-1 0,0 1 0,1-1-1,-1 0 1,1 0 0,-1-1 0,1 0 0,0 0 0,8-1 0,-10 1-83,0-1 0,1 0 0,-1-1-1,0 1 1,0-1 0,0 0 0,0-1 0,0 1-1,6-3 1,-8 2 71,0 0-1,-1 0 1,0 0-1,1 0 1,-1-1-1,0 1 1,0-1 0,0 1-1,-1-1 1,1 1-1,-1-1 1,1 0-1,-1 0 1,0 0-1,0 0 1,1-6-1,2-9 96,-1 0 0,0-1-1,-1 1 1,-2-1 0,0 1 0,0-1-1,-6-28 1,6 45-6,-1 0 1,1 1-1,-1-1 0,0 1 1,1-1-1,-1 0 0,0 1 1,0-1-1,0 1 0,0 0 0,0-1 1,0 1-1,-1 0 0,-1-2 1,3 3-63,-1-1 0,1 1 1,-1 0-1,1 0 0,-1 0 1,1 0-1,-1-1 0,1 1 1,-1 0-1,0 0 0,1 0 0,-1 0 1,1 0-1,-1 0 0,1 1 1,-1-1-1,1 0 0,-1 0 1,1 0-1,-1 0 0,1 1 1,-1-1-1,1 0 0,-1 0 0,1 1 1,-1-1-1,1 0 0,0 1 1,-1-1-1,1 0 0,-1 1 1,1-1-1,0 1 0,-1-1 1,1 1-1,0-1 0,0 1 1,0-1-1,-1 1 0,1-1 0,0 1 1,0-1-1,0 1 0,0-1 1,0 1-1,0 0 0,-3 6-16,1 1-1,1-1 0,-1 0 1,1 1-1,1-1 0,-1 1 0,1-1 1,0 0-1,1 1 0,2 9 1,-3-14-4,1 0 1,0 0 0,0 0 0,0 1 0,0-1 0,1 0-1,-1 0 1,1 0 0,0-1 0,0 1 0,0 0-1,0-1 1,0 1 0,0-1 0,1 0 0,0 0-1,-1 0 1,1 0 0,0 0 0,0 0 0,0-1 0,0 1-1,0-1 1,0 0 0,5 1 0,14 2-272,1-1 1,0-2-1,0 0 1,0-2 0,41-5-1,-58 5 229,-1 0 1,0 0-1,0-1 1,0 0-1,0 0 1,0 0-1,0 0 0,0-1 1,-1 0-1,1 0 1,-1 0-1,0-1 1,0 1-1,0-1 1,0 0-1,-1 0 0,0 0 1,1-1-1,-2 1 1,5-9-1,-3 3 84,0 0 0,-1-1 0,0 0 0,-1 1 0,0-1-1,-1 0 1,0 0 0,0 0 0,-2-11 0,1 19 0,-1 1-1,1-1 1,-1 1 0,1-1 0,-1 1-1,0-1 1,0 1 0,0-1-1,0 1 1,-1 0 0,1 0 0,0 0-1,-1-1 1,0 1 0,1 1-1,-1-1 1,0 0 0,0 0 0,0 1-1,0-1 1,0 1 0,-1-1-1,1 1 1,0 0 0,-1 0 0,1 0-1,-1 0 1,1 1 0,-1-1-1,1 1 1,-1-1 0,1 1 0,-1 0-1,0 0 1,1 0 0,-1 0-1,1 1 1,-1-1 0,0 0 0,-3 2-1,4 0-31,0-1 0,0 1-1,0-1 1,0 1 0,0 0 0,0-1-1,1 1 1,-1 0 0,1 0-1,-1 0 1,1 0 0,0 1 0,0-1-1,0 0 1,0 1 0,0-1 0,0 0-1,1 1 1,-1-1 0,1 1-1,-1 2 1,-2 61-32,3-56 33,0-5-19,0-1 1,0 0-1,1 1 1,-1-1-1,1 0 1,0 1-1,0-1 1,1 0-1,-1 0 1,1 0-1,0 0 1,0 0-1,0 0 1,0-1-1,1 1 1,0-1-1,-1 1 0,1-1 1,0 0-1,1 0 1,-1 0-1,1-1 1,-1 1-1,1-1 1,0 0-1,0 0 1,0 0-1,0 0 1,0-1-1,0 0 1,0 0-1,0 0 1,1 0-1,7 0 1,-2 0-108,1-1 0,0 0 0,0 0 1,-1-1-1,1-1 0,0 0 0,-1 0 1,1-1-1,17-8 0,-21 8 99,-1 0 0,0-1 0,0-1 0,0 1 0,0-1-1,-1 0 1,1 0 0,-1 0 0,0-1 0,-1 0 0,0 0 0,0 0 0,0 0-1,0-1 1,3-8 0,-4 7 96,-1 0 0,0 0 0,0 0 0,0-1 0,0-10-1,-1-22 3233,-2 40-3270,-1 1 0,1-1 0,-1 1 0,0 0 0,1 0 0,-1 0-1,0 0 1,1 0 0,-1 0 0,1 0 0,-1 0 0,0 1 0,1-1 0,-3 1 0,1 2-33,1-1 1,0 0-1,0 0 0,0 1 1,0-1-1,0 1 0,0-1 1,1 1-1,0 0 0,-1 0 1,1 0-1,0 0 0,0 0 1,0 0-1,1 0 0,-1 5 1,-2 55-4,3-50 6,0-4-46,1 0 0,0-1 0,0 1 1,1-1-1,0 0 0,0 1 0,1-1 0,0 0 0,0 0 0,1-1 0,0 1 0,1-1 1,-1 0-1,1 0 0,1 0 0,-1 0 0,1-1 0,0 0 0,1-1 0,0 1 0,-1-1 1,2 0-1,-1-1 0,0 0 0,1 0 0,0 0 0,0-1 0,0 0 0,0-1 1,1 0-1,-1 0 0,1-1 0,11 1 0,-16-2 58,-1 1 0,1-1 1,0 0-1,-1 0 0,1 0 0,-1-1 0,1 1 0,-1-1 1,1 0-1,-1 0 0,0 0 0,1 0 0,-1-1 0,0 1 1,0-1-1,0 0 0,0 0 0,0 0 0,0 0 0,-1-1 1,1 1-1,-1-1 0,0 1 0,1-1 0,-1 0 0,0 0 1,0 0-1,-1 0 0,1 0 0,1-5 0,4-7 431,-1-1-1,7-28 1,-10 32-75,0 0-1,1 0 1,0 0-1,1 1 1,0 0 0,10-16-1,-14 27-359,-1-1-1,1 0 0,-1 1 1,1-1-1,-1 1 1,1-1-1,-1 1 0,1-1 1,0 1-1,-1-1 0,1 1 1,0 0-1,-1-1 1,1 1-1,0 0 0,-1 0 1,1 0-1,0-1 0,0 1 1,0 0-1,-1 0 1,1 0-1,0 0 0,0 0 1,-1 0-1,1 0 1,0 1-1,0-1 0,-1 0 1,1 0-1,0 0 0,-1 1 1,1-1-1,0 0 1,-1 1-1,1-1 0,0 1 1,-1-1-1,1 1 0,-1-1 1,1 1-1,-1-1 1,2 2-1,23 31 292,-20-24-272,67 111-1031,-70-118 989,-2-2-1,0 1 1,0-1-1,0 1 0,1-1 0,-1 1 1,0-1-1,1 1 0,-1-1 0,0 0 1,1 1-1,-1-1 0,0 0 0,1 1 1,-1-1-1,1 0 0,-1 0 0,0 1 1,1-1-1,-1 0 0,1 0 0,-1 0 1,1 0-1,-1 1 0,1-1 0,-1 0 1,1 0-1,-1 0 0,1 0 0,-1 0 1,1 0-1,-1 0 0,1 0 0,-1-1 1,1 1-1,-1 0 0,1 0 0,-1 0 1,1 0-1,-1-1 0,1 1 0,-1 0 1,0-1-1,1 1 0,-1 0 0,0-1 1,1 1-1,-1 0 0,0-1 0,1 1 1,-1 0-1,0-1 0,1 0 0,14-22 192,-3-4-78,10-35 0,-15 41 125,0 1 0,1-1-1,17-28 1,-25 48-198,1 0-1,-1 0 0,1-1 0,-1 1 1,1 0-1,0 0 0,-1 0 0,1 0 0,0 0 1,0 0-1,0 1 0,-1-1 0,1 0 1,0 0-1,0 0 0,0 1 0,0-1 0,1 1 1,-1-1-1,0 1 0,0-1 0,1 0 1,0 3-36,-1-1 1,0 0-1,1 0 1,-1 1-1,0-1 1,0 1-1,0-1 1,0 1-1,0-1 0,-1 1 1,1 0-1,0-1 1,-1 1-1,1 2 1,6 16-150,-1 0 1,-1 0-1,-1 0 1,-1 1-1,-1-1 1,-1 31-1,0-49-68,-1-1 0,0 1 0,0 0 0,0 0 0,-1-1 0,1 1 0,0 0 0,-1-1 0,1 1 0,-1-1 0,1 1 0,-1 0 0,0-1 0,0 1 0,0-1-1,0 0 1,0 1 0,0-1 0,-2 2 0,-11 6-4596</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53:18.494"/>
    </inkml:context>
    <inkml:brush xml:id="br0">
      <inkml:brushProperty name="width" value="0.05" units="cm"/>
      <inkml:brushProperty name="height" value="0.05" units="cm"/>
      <inkml:brushProperty name="color" value="#E71224"/>
    </inkml:brush>
  </inkml:definitions>
  <inkml:trace contextRef="#ctx0" brushRef="#br0">2 436 6819,'0'0'8657,"0"5"-8139,-1 79-480,6 140 322,-3-197-491,2 0 0,1-1 1,2 1-1,0-1 0,1-1 0,17 34 0,-21-53-39,-4-33 439,-3-4 125,-1-1 0,-10-35 0,-6-42 969,13 31-477,7-143 0,2 207-783,0 0 1,1 0 0,0 0-1,1 0 1,1 1-1,0 0 1,1 0 0,0 0-1,9-13 1,-12 21-62,1 0 0,0 0 0,0 0 0,0 1 0,1 0 0,-1-1 0,1 2 0,0-1 1,0 0-1,8-3 0,-9 6-43,0-1 0,0 1-1,0 0 1,0 0 0,0 0 0,0 0 0,0 1 0,0 0 0,0 0 0,1 0 0,-1 0 0,0 1 0,0-1 0,0 1 0,0 0 0,7 3-1,-7-2-6,1 1-1,-1-1 0,0 1 0,0 0 0,0 0 0,0 1 0,-1-1 0,1 1 0,-1 0 0,0-1 0,0 2 0,0-1 0,-1 0 0,4 9 1,0-1-24,-1 0 1,-1 1-1,0 0 1,3 19 0,-4-13-120,0 0 0,-2 0 1,0 0-1,-1 0 1,-1 0-1,-6 31 1,4-38-51,0 0 0,-1 0 0,0 0 1,-1-1-1,-1 1 0,0-2 0,0 1 1,-1 0-1,0-1 0,-1 0 0,-9 9 1,-6 2-424,0-1 1,-51 33 0,66-51 2521,17-4-1129,-1 3-837,0 1 0,0 0 0,0 0 0,0 1 0,-1 0 0,1 0 0,-1 0 0,0 1 0,0 1 0,0-1 0,-1 1 0,12 10 0,38 24-2593,-22-25-674,0-5-1782</inkml:trace>
  <inkml:trace contextRef="#ctx0" brushRef="#br0" timeOffset="699.72">500 707 5603,'0'0'10754,"-4"-9"-9719,-10-28-275,11 28-335,9 9-1423,22 2 754,-19-1 68,0 0 0,0-1 0,0 0 1,15-3-1,-22 3 176,-1-1 1,0 0 0,0-1 0,0 1 0,0 0 0,0 0 0,0 0 0,-1-1 0,1 1-1,0 0 1,-1-1 0,1 1 0,-1 0 0,1-1 0,-1 1 0,1-1 0,-1 1 0,0-1 0,0 1-1,0-1 1,0-2 0,0 1 30,1 0-1,-1 0 0,0 1 1,-1-1-1,1 0 0,0 0 1,-1 0-1,1 1 1,-1-1-1,0 0 0,-2-4 1,0 4 34,0 1 0,-1-1-1,1 1 1,-1 0 0,0 0 0,1 0 0,-1 1 0,0-1 0,0 1 0,0 0 0,0 0 0,0 0 0,0 1 0,0-1 0,-8 1-1,8 0-22,-1 0 0,1 0 0,-1 0-1,1 0 1,0 1 0,-1 0 0,1 0-1,0 0 1,0 1 0,-1-1 0,1 1-1,0 0 1,1 0 0,-8 5-1,6-2-30,1 0 0,0 1-1,0-1 1,0 1-1,1 0 1,0 0-1,0 1 1,0-1-1,1 0 1,-3 13-1,2-5 15,1 1 0,0 0 0,1 29 1,2-40-23,-1-1 0,0 1 1,1 0-1,0 0 1,-1-1-1,1 1 1,1 0-1,-1-1 1,1 1-1,-1-1 0,1 1 1,0-1-1,0 0 1,1 0-1,-1 0 1,4 4-1,-1-3-36,0 0 0,0-1 0,0 1 0,1-1 0,-1 0 0,1 0 0,-1-1 1,1 0-1,8 2 0,4 0-78,1-1 1,-1-1-1,0 0 1,1-2-1,36-3 1,-46 2 109,1 0 0,-1-1-1,0-1 1,1 1 0,-1-1 0,0-1 0,-1 0 0,1 0 0,-1 0 0,1-1 0,-1-1-1,-1 1 1,1-1 0,-1 0 0,0-1 0,0 0 0,-1 0 0,6-9 0,-4 3 75,0 0 1,-1 0 0,-1-1-1,0 0 1,-1-1 0,0 1-1,-2-1 1,1 0 0,-2 0-1,2-26 1,-3 30 20,2-40 393,-5-67 1,2 104-316,-2 0 1,0 0-1,-1 1 0,0-1 0,-1 1 0,-1 0 1,0 0-1,0 0 0,-15-23 0,20 36-166,-1-1 0,1 1 0,0-1-1,-1 1 1,1-1 0,0 1 0,-1 0 0,1-1-1,0 1 1,-1 0 0,1-1 0,0 1 0,-1 0-1,1-1 1,-1 1 0,1 0 0,-1 0 0,1 0-1,-1-1 1,1 1 0,-1 0 0,1 0 0,-1 0-1,1 0 1,-1 0 0,1 0 0,-1 0-1,1 0 1,-1 0 0,1 0 0,-2 0 0,-11 13-30,-1 21-68,8-4 103,1 1-1,1-1 1,2 1-1,2 0 1,4 50 0,-1-49-32,2 1 1,1-2 0,1 1-1,2-1 1,1 0 0,1 0 0,2-1-1,16 28 1,-20-46-4,-1-1-1854</inkml:trace>
  <inkml:trace contextRef="#ctx0" brushRef="#br0" timeOffset="1555.65">1150 641 416,'0'0'10682,"-4"3"-10193,2-1-464,0-1 1,-1 1-1,2 0 1,-1 0 0,0 0-1,0 0 1,1 0 0,-1 0-1,1 0 1,-1 1-1,1-1 1,0 1 0,0-1-1,0 1 1,0-1-1,1 1 1,-1-1 0,1 1-1,-1 0 1,1-1-1,0 1 1,0-1 0,0 1-1,1 5 1,0-7-23,-1 0 1,1 0-1,0 0 1,0 0 0,0 0-1,0 0 1,-1 0-1,1-1 1,0 1-1,1 0 1,-1-1-1,0 1 1,0 0-1,0-1 1,0 1-1,0-1 1,1 0-1,-1 1 1,0-1-1,0 0 1,1 0-1,1 1 1,34 0-108,-29-1 76,-6-1 31,0 1 0,-1 0 0,1 0 0,0-1 0,0 1 0,0-1 0,0 1 0,-1-1 0,1 0 0,0 1 0,0-1 0,-1 0 0,1 0 0,-1-1 0,1 1 0,-1 0 0,1 0 0,-1-1 0,2-1 0,-1-1 3,1 1 0,-1-1 0,0 0 0,0 0 0,-1 0 0,1 0 0,-1 0 0,2-7 0,-2 5 125,0 0 1,0 0-1,-1 1 0,0-1 0,0 0 0,0 0 0,0 0 1,-1 0-1,0 0 0,-1 0 0,1 0 0,-1 1 0,-3-7 0,2 7 8,0 1 0,0 1 0,0-1 0,-1 0-1,1 1 1,-1 0 0,0 0 0,0 0-1,0 0 1,-1 0 0,1 1 0,0 0 0,-1 0-1,-6-2 1,3 2-37,1 0 0,-1 0 1,0 1-1,0 0 0,0 1 0,0-1 0,0 2 1,-11 0-1,15 1-78,1-1 0,-1 0 0,1 1 0,-1 0 0,1 0 0,0 0 0,-1 0 0,1 0-1,0 0 1,0 1 0,1 0 0,-1 0 0,1-1 0,-1 2 0,1-1 0,0 0 0,0 0 0,0 1 0,0-1 0,1 1 0,-1-1 0,1 1 0,-1 5 0,-3 8 26,2-1 1,0 1-1,0-1 0,1 19 1,1-22-28,0 0-1,2 0 1,0-1 0,0 1 0,6 22 0,-6-30-17,1-1-1,0 0 1,0 1 0,0-1 0,0 0 0,1 0 0,-1 0 0,1-1 0,0 1 0,0-1 0,1 1 0,-1-1 0,1 0 0,0-1 0,-1 1 0,1 0 0,0-1 0,0 0 0,7 3 0,3-1-105,0 0 0,0-1 0,0 0 1,1-1-1,-1-1 0,1 0 0,-1-1 0,1 0 0,-1-1 0,0-1 1,1-1-1,-1 0 0,0 0 0,0-1 0,-1-1 0,1-1 1,-1 0-1,18-11 0,-15 7-628,-1-2 0,-1 1-1,15-17 1,-20 18-893,0-1 0,12-18 0,0-11-4063</inkml:trace>
  <inkml:trace contextRef="#ctx0" brushRef="#br0" timeOffset="2145.1">1444 257 3730,'0'0'11127,"-1"-7"-10644,-1 0-978,-3-11 2696,2 46 784,1 17-2729,2 0 1,2 0-1,2-1 1,14 70 0,-6-65-712,24 87 1550,-11-71-2585,7-6-3684,-27-53 1663</inkml:trace>
  <inkml:trace contextRef="#ctx0" brushRef="#br0" timeOffset="2594.9">1492 603 2001,'0'0'5557,"-7"-3"-5181,-1-2-242,6 4-67,-1-1 0,1 1 0,-1 0 0,1-1 0,-1 1-1,0 1 1,0-1 0,1 0 0,-1 1 0,0-1 0,0 1 0,-5 0 845,10-1-400,0-1 0,0 1-1,0 1 1,1-1 0,-1 0 0,1 0 0,-1 1-1,0 0 1,1-1 0,-1 1 0,1 0 0,-1 0-1,5 1 1,1-2 68,256-5-9443,-231 3 3095</inkml:trace>
  <inkml:trace contextRef="#ctx0" brushRef="#br0" timeOffset="3014.93">1735 571 3330,'0'0'8038,"-5"6"-7473,1-2-478,0 1-1,0-1 0,1 1 1,0 0-1,-4 10 0,6-13-70,0-1-1,1 1 1,-1 0 0,1 0 0,-1 0-1,1 0 1,-1 0 0,1-1 0,0 1-1,0 0 1,0 0 0,0 0-1,1 0 1,-1 0 0,0 0 0,1 0-1,-1 0 1,1-1 0,0 1-1,-1 0 1,1 0 0,0-1 0,0 1-1,0 0 1,0-1 0,1 1 0,1 1-1,0 0-1,1-1 0,-1 1-1,1 0 1,0-1 0,0 0-1,0 0 1,0 0 0,0-1-1,0 1 1,0-1 0,1 0-1,-1 0 1,0 0 0,1-1 0,-1 0-1,1 0 1,-1 0 0,1 0-1,5-2 1,-7 2-9,0-1 1,0 0-1,0 0 1,0 0-1,0 0 1,0 0-1,0-1 1,-1 0-1,1 1 1,-1-1-1,1 0 1,-1 0-1,0 0 0,1 0 1,-1-1-1,0 1 1,-1-1-1,1 1 1,0-1-1,-1 0 1,1 1-1,-1-1 1,0 0-1,0 0 1,0 0-1,0 0 1,-1 0-1,1-3 0,0-2 172,0 1 0,-1 0-1,0 0 1,0-1 0,-1 1-1,0 0 1,0 0 0,-1 0-1,0 0 1,0 0 0,-1 0-1,0 1 1,-5-11 0,5 13-79,0 0 1,0 1-1,0-1 1,0 1-1,-1 0 1,1-1-1,-1 1 0,0 1 1,0-1-1,0 1 1,0-1-1,0 1 1,0 1-1,-1-1 1,1 0-1,-1 1 1,1 0-1,-1 0 1,0 0-1,0 1 0,-8 0 1,11 0-90,-1 0 0,1 0 1,-1 1-1,1-1 0,-1 1 1,1-1-1,-1 1 0,1 0 1,0 0-1,-1 0 0,1 0 0,0 1 1,0-1-1,0 1 0,0-1 1,0 1-1,0 0 0,-2 2 0,1 0 4,-1 1-1,1 0 0,0 0 0,0 1 1,1-1-1,-1 0 0,-1 10 0,-1 4 8,1 1-1,1-1 1,-1 34-1,3-39-14,1 1 0,0-1 0,1 0 0,3 17 0,-2-26-71,-1 1 0,1-1 0,0 0 0,1 1 0,-1-1 0,1 0 0,0 0 0,0-1 0,0 1 0,1-1 0,0 1 0,0-1 0,6 5 0,-2-3-287,0 0 0,1-1 1,-1 0-1,1 0 0,1-1 1,-1 0-1,0 0 0,1-1 0,18 3 1,-7-3-2236,40 2 0,-2-5-2267</inkml:trace>
  <inkml:trace contextRef="#ctx0" brushRef="#br0" timeOffset="3464.07">2195 626 3986,'0'0'11661,"-19"-11"-10754,-57-28-168,74 38-709,0 0 0,0 0 0,0 0 0,0 0 0,0 1 0,0-1 0,0 1 0,0-1 0,0 1 0,0 0 0,0 0 0,0 0 0,-1 0 0,1 0 0,-2 1 0,3 0 0,-1-1 0,1 1 1,0 0-1,0 0 0,-1 0 1,1 0-1,0 0 1,0 0-1,0 0 0,0 0 1,0 0-1,-1 2 0,-3 3 134,-2 3-97,0-1 0,0 1 0,1 0 0,0 1 0,0-1 0,1 1 0,0 0 0,1 1 1,0-1-1,1 1 0,0-1 0,1 1 0,0 0 0,-1 21 0,3-30-64,1 1 1,-1-1-1,0 1 1,1-1-1,0 0 1,-1 1-1,1-1 0,0 0 1,0 1-1,0-1 1,1 0-1,-1 0 1,0 0-1,1 0 1,-1 0-1,1 0 0,0 0 1,0-1-1,0 1 1,0 0-1,0-1 1,0 0-1,0 1 1,0-1-1,0 0 0,1 0 1,-1 0-1,0-1 1,1 1-1,-1 0 1,3-1-1,9 3-136,0-1 0,0-1-1,0 0 1,16-2 0,-28 1 107,2 0-9,0-1-1,0 1 1,-1-1 0,1 0-1,0 0 1,0 0 0,0-1-1,-1 1 1,1-1-1,-1 0 1,1 0 0,-1 0-1,0 0 1,5-5-1,-3 2 23,1-1 0,-1 0 0,0 0 0,-1-1 0,0 0 0,7-13 0,-3 2 31,-1-1 0,-1 0 0,-1 0 0,-1 0-1,3-23 1,-2-131 507,-5 127-204,0 27 40,0 0 0,-2 1-1,0-1 1,-1 0 0,0 1 0,-2 0-1,0 0 1,-13-28 0,18 46-356,0-1 0,0 1 0,0 0 0,0 0 0,-1 0 1,1-1-1,0 1 0,0 0 0,0 0 0,0 0 0,0-1 0,-1 1 0,1 0 0,0 0 0,0 0 1,0 0-1,0 0 0,-1-1 0,1 1 0,0 0 0,0 0 0,-1 0 0,1 0 0,0 0 0,0 0 1,0 0-1,-1 0 0,1 0 0,0 0 0,0 0 0,-1 0 0,1 0 0,0 0 0,0 0 1,0 0-1,-1 0 0,1 0 0,0 0 0,0 0 0,-1 0 0,1 1 0,0-1 0,0 0 0,0 0 1,-1 0-1,1 0 0,0 0 0,0 1 0,0-1 0,0 0 0,0 0 0,-1 0 0,1 1 0,0-1 1,0 0-1,0 0 0,-8 14-203,3 2 202,1-1 0,1 1 0,0 0 0,1 1 0,0 19 0,6 84-22,-2-100-183,1-1 1,1 0-1,0 0 1,14 34-1,-13-41-468,0-1-1,0-1 1,1 1-1,1-1 1,0 0-1,0 0 1,1-1 0,0 0-1,10 9 1,24 8-5118</inkml:trace>
  <inkml:trace contextRef="#ctx0" brushRef="#br0" timeOffset="4712.46">2742 609 6323,'0'0'7443,"-1"3"-7379,1 0-47,-1-1 0,1 0 0,-1 0 0,1 1-1,-1-1 1,1 1 0,0-1 0,0 0 0,0 1-1,1-1 1,-1 0 0,1 1 0,-1-1 0,1 0 0,0 1-1,-1-1 1,1 0 0,0 0 0,1 0 0,-1 0-1,0 0 1,1 0 0,-1 0 0,1 0 0,-1-1 0,1 1-1,0 0 1,0-1 0,-1 0 0,1 1 0,0-1-1,4 2 1,3 1-78,0 0-1,0 0 1,0 0-1,1-2 1,-1 1-1,1-1 1,0 0-1,14 0 1,-20-2 40,0 0 1,0 0-1,1 0 1,-1-1-1,0 0 0,0 0 1,0 0-1,1 0 1,-1 0-1,-1-1 1,1 0-1,0 0 0,0 0 1,-1 0-1,1-1 1,-1 1-1,1-1 1,-1 0-1,0 0 1,0 0-1,3-6 0,2-3 34,-1-1 0,0 0-1,-1-1 1,0 1-1,-1-1 1,-1 0 0,5-29-1,-4 4 2626,0-71-1,-5 109-2423,0 4-297,-1 16 57,2 0-1,0 0 1,1 0 0,1 0-1,9 32 1,-11-47 0,1 1 0,0-1-1,0 1 1,0-1 0,0 0 0,1 0 0,-1 0-1,1 0 1,0 0 0,1-1 0,-1 1 0,1-1-1,-1 0 1,1 0 0,0 0 0,0-1 0,0 1-1,0-1 1,1 0 0,-1 0 0,1 0 0,-1-1-1,1 0 1,-1 0 0,1 0 0,0 0 0,0-1-1,8 1 1,-10-1-8,0 0-1,0 0 1,0 0-1,0 0 1,0-1-1,0 1 1,0-1-1,0 0 1,-1 0-1,1 0 1,5-3-1,-6 3 38,0-1 0,0-1 0,0 1 0,0 0 0,-1 0 0,1-1 0,-1 1-1,0-1 1,0 1 0,0-1 0,0 1 0,1-7 0,10-61 508,-9 46 13,-2 22-229,-1 9 8,-4 112-2315,4-117 1932,1 0 0,-1 0 0,1-1-1,-1 1 1,1 0 0,0-1 0,-1 1 0,1 0 0,0-1-1,0 1 1,0-1 0,0 1 0,1-1 0,-1 0-1,0 0 1,1 1 0,-1-1 0,0 0 0,1 0 0,-1 0-1,1 0 1,0 0 0,-1-1 0,1 1 0,0-1-1,-1 1 1,1-1 0,0 1 0,0-1 0,2 0 0,-1 1 44,0 0 0,0-1 0,0 0 1,1 0-1,-1 0 0,0 0 0,0 0 0,1 0 1,-1-1-1,0 0 0,0 0 0,0 0 1,0 0-1,0 0 0,0 0 0,0-1 1,3-1-1,1-6 275,1 1 0,-2-1 1,1 0-1,-1-1 0,0 1 1,-1-1-1,0-1 0,-1 1 1,4-13-1,-10 54 2244,2-29-2493,0 0 1,0 1-1,0-1 0,0 0 0,1 0 0,-1 1 1,1-1-1,-1 0 0,1 0 0,0 0 0,0 0 1,0 0-1,0 0 0,0 0 0,0 0 0,1 0 1,-1-1-1,4 4 0,0-2-60,1 0 0,-1 0 0,1 0 0,0-1 0,0 0 0,0 0 0,0-1 0,0 1 0,1-1 0,-1-1 0,0 1 0,1-1 0,7-1 0,-10 1 32,0-1 0,1 0 0,-1 0-1,0 0 1,1 0 0,-1-1 0,0 0 0,0 0 0,0 0 0,0 0 0,-1-1 0,1 0 0,0 1-1,-1-1 1,0-1 0,0 1 0,0 0 0,0-1 0,2-4 0,1-2 43,0-2 0,-1 1 0,0-1 0,-1 1 0,-1-1 0,0 0 0,0-1 0,1-18 0,-2-14 331,-3-47 0,0 30 379,-1 30-121,-8-54 0,4 54 774,-1-54 1,-3 110-1286,1 48-124,2 0 0,5 135 0,4-103 76,-2 337-1076,0-439 1012,0-1-1,0 0 0,0 0 1,0 0-1,0 0 1,0 0-1,1 0 1,-1 0-1,1 0 1,-1 0-1,0 0 1,1 0-1,0 0 1,-1 0-1,1 0 0,-1-1 1,1 1-1,0 0 1,0 0-1,-1 0 1,1-1-1,0 1 1,0-1-1,0 1 1,0 0-1,0-1 0,0 0 1,0 1-1,0-1 1,0 1-1,0-1 1,0 0-1,0 0 1,0 0-1,0 0 1,2 0-1,1 0 31,-1 0 0,0 0 0,1 0 0,-1-1 0,0 0 0,1 0 0,-1 0 0,0 0 0,0 0 1,0 0-1,5-4 0,0-1-9,-1 0 1,-1 0 0,1-1-1,-1 0 1,0 0-1,-1-1 1,0 1 0,0-1-1,0 0 1,-1-1 0,0 1-1,-1-1 1,3-9 0,0-5 4,0 1 0,-2-1 0,-1 0 0,1-27 0,-3 34 43,-1 0 1,-1 0-1,0 0 0,-1 0 0,-6-23 1,7 36-157,0 0 1,0-1 0,0 1-1,0 0 1,0 1 0,-1-1-1,1 0 1,-1 0-1,0 0 1,0 1 0,0-1-1,0 1 1,0 0 0,0-1-1,-1 1 1,1 0-1,-1 0 1,0 1 0,1-1-1,-1 0 1,0 1 0,0 0-1,0 0 1,0 0 0,0 0-1,0 0 1,-1 0-1,1 1 1,0-1 0,0 1-1,0 0 1,-1 0 0,1 1-1,-5 0 1,7-1-1,0 0 1,1 0-1,-1 1 1,0-1 0,1 0-1,-1 1 1,1-1-1,-1 1 1,0-1-1,1 0 1,-1 1-1,1-1 1,-1 1 0,1 0-1,0-1 1,-1 1-1,1-1 1,-1 1-1,1 0 1,0-1-1,0 1 1,-1 0 0,1-1-1,0 1 1,0 0-1,0-1 1,0 1-1,0 1 1,0 22-3773,0-23 3550,3 16-4099</inkml:trace>
  <inkml:trace contextRef="#ctx0" brushRef="#br0" timeOffset="5126.67">3985 411 2113,'0'0'15012,"-16"-11"-14404,-52-31-370,66 41-230,1 0-1,0 1 1,-1-1-1,1 0 1,-1 1 0,1-1-1,-1 1 1,1-1-1,-1 1 1,1 0 0,-1 0-1,1 0 1,-1 0 0,1 0-1,-1 0 1,0 0-1,1 0 1,-1 1 0,1-1-1,-1 1 1,1-1-1,-1 1 1,1-1 0,0 1-1,-1 0 1,1 0-1,0-1 1,-1 1 0,-1 2-1,0 1 9,1-1-1,-1 1 0,1-1 1,0 1-1,0 0 0,0 0 0,-1 6 1,1-6-7,-1 4 8,0 0 1,0 1-1,1-1 1,1 1-1,-1-1 1,1 1-1,1-1 0,-1 1 1,1-1-1,1 1 1,0 0-1,0-1 1,4 13-1,-4-16-40,1-1 0,0 1-1,0-1 1,1 1 0,-1-1 0,1 0 0,0 0-1,0 0 1,0-1 0,1 1 0,-1-1 0,1 1-1,0-1 1,0 0 0,0 0 0,0-1 0,0 1-1,1-1 1,-1 0 0,1 0 0,-1-1 0,1 1-1,0-1 1,6 1 0,-2-1-87,-1 1-1,1-1 1,-1-1 0,1 1 0,-1-2-1,1 1 1,8-2 0,-14 1 92,0 0 1,-1 0-1,1 0 1,0 0-1,-1-1 1,1 1-1,-1-1 1,0 1-1,1-1 1,-1 0-1,0 0 0,0 0 1,0 0-1,0 0 1,0 0-1,-1-1 1,1 1-1,-1-1 1,1 1-1,-1-1 0,0 0 1,0 1-1,0-1 1,0-3-1,2-5 27,-1 1 1,-1-1-1,1 1 0,-2-1 0,1 0 0,-2 0 1,1 0-1,-2 1 0,1-1 0,-1 1 0,-1-1 1,0 1-1,0 0 0,-1 0 0,-10-19 0,10 22-4,-1 0 0,0 0 0,0 0-1,0 1 1,-1 0 0,0 0-1,0 0 1,-1 1 0,1 0-1,-1 0 1,0 1 0,-1-1-1,1 2 1,-1-1 0,0 1-1,1 0 1,-1 1 0,-1 0-1,1 0 1,-17-1 0,21 2-94,-1 1 0,0 0 1,0 0-1,1 0 0,-1 1 0,0-1 1,1 1-1,-1 0 0,1 1 1,-1-1-1,1 1 0,-1 0 0,1 0 1,-6 4-1,3 1-860,-1 0 1,1 0-1,0 0 1,1 1-1,-10 16 1,-3 2-4244</inkml:trace>
  <inkml:trace contextRef="#ctx0" brushRef="#br0" timeOffset="5358.3">2983 310 9284,'0'0'6099,"-26"-4"-8244,13 23-2081,1 4-3714</inkml:trace>
  <inkml:trace contextRef="#ctx0" brushRef="#br0" timeOffset="6217.38">2659 878 5475,'0'0'3793,"8"6"-2723,3 0-924,0 0 0,0-1 1,0-1-1,1 1 0,0-2 0,0 0 0,0 0 1,0-1-1,17 0 0,6 1 1,-1-2 1,1-1-1,43-6 0,-64 4 89,0-1 0,-1 0-1,1-1 1,-1-1 0,0 0 0,0-1 0,-1 0-1,1-1 1,-1-1 0,21-16 0,-21 14 286,-1 0 0,0-1 0,-1-1 0,0 1 1,0-1-1,12-22 0,-23 40-536,1 0 0,0 0 0,0 0 1,0 0-1,1 0 0,0 0 0,0 0 0,0-1 0,1 1 1,2 6-1,-3-8-18,1-1 0,0 1 1,0 0-1,0-1 0,0 1 1,1-1-1,-1 0 0,1 0 1,0 0-1,0 0 0,0 0 1,0-1-1,0 1 0,1-1 1,-1 0-1,1 0 0,-1 0 1,1 0-1,0-1 0,8 3 1,2-1-32,1-1 1,0 0 0,1-1 0,19-2 0,-14 1 80,-11 0-15,1-1 0,0 0 0,-1-1 1,0 0-1,1 0 0,-1-1 0,0 0 0,0-1 0,0 0 0,-1-1 0,1 0 0,-1-1 1,10-7-1,5-8 619,0 0 0,-2-2 0,22-27 0,-38 42-262,-5 8-337,-1-1 0,0 1 0,1-1 0,-1 1 0,0 0-1,1-1 1,-1 1 0,1 0 0,-1-1 0,0 1 0,1 0 0,-1 0 0,1-1 0,-1 1 0,1 0 0,-1 0 0,1 0-1,-1 0 1,1 0 0,-1-1 0,1 1 0,-1 0 0,1 0 0,-1 0 0,1 0 0,-1 0 0,1 1 0,-1-1 0,1 0-1,-1 0 1,1 0 0,-1 0 0,1 1 0,-1-1 0,0 0 0,1 0 0,-1 1 0,1-1 0,0 1 0,14 19-275,-9-11 353,3 0-84,0-1 0,0 0 1,1-1-1,0 0 0,0-1 0,1 0 1,-1 0-1,1-1 0,1-1 1,-1 0-1,1 0 0,-1-1 1,17 2-1,17 0-249,0-1 0,55-3 0,-67-1-35,-30 0 257,24 0-105,0 0 1,0-2 0,27-6-1,-44 6 163,-1 0-1,-1-1 0,1 0 0,0-1 1,-1 0-1,0-1 0,0 1 1,0-1-1,0-1 0,-1 0 1,0 0-1,11-11 0,-7 3 311,-1 0-1,0-1 0,-1-1 1,0 0-1,7-20 1,3-5 707,-18 40-1060,0-1 1,1 1 0,-1 0-1,0-1 1,1 1-1,-1 0 1,1 0 0,-1 0-1,1 0 1,0 0 0,-1 1-1,1-1 1,0 0 0,-1 1-1,1-1 1,0 1 0,0 0-1,0-1 1,0 1 0,-1 0-1,1 0 1,0 0-1,0 1 1,0-1 0,-1 0-1,1 1 1,3 0 0,1 0-659,0 1 0,0 0 0,0 0 0,-1 0 0,1 0 0,9 7 0,4 2-4229,2-2-3082</inkml:trace>
  <inkml:trace contextRef="#ctx0" brushRef="#br0" timeOffset="6434.12">4610 800 14102,'0'0'11862,"-5"-66"-11702,5 51-160,0-2-400,0 1-1441,3 1-1329,1-6-3441</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55:19.080"/>
    </inkml:context>
    <inkml:brush xml:id="br0">
      <inkml:brushProperty name="width" value="0.05" units="cm"/>
      <inkml:brushProperty name="height" value="0.05" units="cm"/>
      <inkml:brushProperty name="color" value="#008C3A"/>
    </inkml:brush>
  </inkml:definitions>
  <inkml:trace contextRef="#ctx0" brushRef="#br0">50 85 9830,'-1'-1'16,"0"0"-1,0 1 1,-1-1 0,1 1-1,0-1 1,0 1 0,-1-1-1,1 1 1,0 0 0,-1-1-1,1 1 1,0 0 0,-1 0-1,1 0 1,0 0 0,-1 0-1,1 1 1,-1-1 0,1 0-1,0 1 1,0-1 0,-1 0-1,1 1 1,0 0 0,0-1 0,-1 1-1,1 0 1,0-1 0,0 1-1,0 0 1,0 0 0,0 0-1,0 0 1,0 0 0,1 0-1,-1 0 1,0 1 0,0-1-1,1 0 1,-1 0 0,1 0-1,-1 1 1,1-1 0,0 0-1,-1 1 1,1 0 0,0-1-13,0-1 1,0 0 0,1 1-1,-1-1 1,0 0 0,0 0 0,0 1-1,1-1 1,-1 0 0,0 0-1,0 1 1,0-1 0,1 0 0,-1 0-1,0 0 1,1 0 0,-1 1-1,0-1 1,0 0 0,1 0 0,-1 0-1,0 0 1,1 0 0,-1 0-1,0 0 1,1 0 0,-1 0 0,0 0-1,1 0 1,-1 0 0,0 0 0,1 0-1,-1 0 1,0 0 0,1 0-1,-1 0 1,0-1 0,0 1 0,1 0-1,12-3 253,-7 0-216,-1-1-1,1 1 1,-1-1-1,0 0 0,-1 0 1,1-1-1,-1 1 1,0-1-1,0 0 0,0 0 1,0 0-1,-1-1 1,0 0-1,0 1 0,-1-1 1,0 0-1,0 0 0,0 0 1,1-10-1,-5 17-39,-7 15 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55:19.793"/>
    </inkml:context>
    <inkml:brush xml:id="br0">
      <inkml:brushProperty name="width" value="0.05" units="cm"/>
      <inkml:brushProperty name="height" value="0.05" units="cm"/>
      <inkml:brushProperty name="color" value="#008C3A"/>
    </inkml:brush>
  </inkml:definitions>
  <inkml:trace contextRef="#ctx0" brushRef="#br0">73 22 9830,'-2'2'34,"-2"2"51,1 0 0,-1 0 0,1 0 0,-1 0 0,1 1 0,1 0 0,-1-1 0,1 1 0,-1 0 0,1 0 0,1 0 0,-1 1 0,1-1 0,-2 11 0,4-16-55,0 1 0,0-1 0,0 0-1,0 1 1,-1-1 0,1 0 0,0 0-1,0 0 1,0 0 0,0 0 0,0 1 0,0-2-1,0 1 1,0 0 0,0 0 0,0 0 0,0 0-1,-1 0 1,1-1 0,0 1 0,1-1 0,0-2 2,-1 1 0,1-1 0,-1 0 1,1 0-1,-1 0 0,0 0 0,0 0 1,0 0-1,0 0 0,-1 0 0,0 0 1,1-1-1,-1 1 0,0 0 0,0 0 0,-1 0 1,0-4-1,1 5-36,0 0 1,0-1-1,-1 1 1,1 0-1,0 0 1,-1 0-1,0 0 1,1 0-1,-1 0 1,0 1-1,0-1 0,0 0 1,-1 0-1,1 1 1,0-1-1,0 0 1,-1 1-1,1-1 1,-1 1-1,0 0 1,1-1-1,-1 1 0,0 0 1,0 0-1,0 0 1,-2-1-1,3 2 19,-18-1 194,19 1-208,-1 0 1,1 0 0,-1 0-1,1 1 1,-1-1 0,1 0 0,-1 0-1,1 0 1,-1 1 0,1-1 0,-1 0-1,1 0 1,0 1 0,-1-1 0,1 0-1,0 1 1,-1-1 0,1 0 0,0 1-1,-1-1 1,1 0 0,0 1 0,0-1-1,-1 1 1,1-1 0,0 1 0,0-1-1,0 1 1,0-1 0,-1 1-1,1-1 1,0 1 0,0 14 238</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55:15.123"/>
    </inkml:context>
    <inkml:brush xml:id="br0">
      <inkml:brushProperty name="width" value="0.05" units="cm"/>
      <inkml:brushProperty name="height" value="0.05" units="cm"/>
      <inkml:brushProperty name="color" value="#008C3A"/>
    </inkml:brush>
  </inkml:definitions>
  <inkml:trace contextRef="#ctx0" brushRef="#br0">33 43 9830,'0'493'7864,"0"-509"-7536</inkml:trace>
  <inkml:trace contextRef="#ctx0" brushRef="#br0" timeOffset="421.18">0 279 9830,'23'-6'6,"84"-17"370,-89 20-140,-1-1 0,0 0-1,0-2 1,0 0 0,0 0-1,-1-2 1,16-9 0,-26 13-246,0 0 0,-1 0 0,1 0 0,-1 0 0,0-1 0,-1 0 0,1 0 0,-1-1 0,0 1 0,0-1 0,-1 0 1,1 0-1,-1 0 0,0 0 0,-1 0 0,0-1 0,0 1 0,0-1 0,-1 0 0,1-13 0,-1 6-21,-1-17-14,0 31 44,-1-1-1,1 0 0,0 0 0,-1 1 1,1-1-1,-1 0 0,1 0 1,-1 1-1,1-1 0,-1 0 0,1 1 1,-1-1-1,0 1 0,1-1 0,-1 1 1,0-1-1,0 1 0,1-1 1,-1 1-1,0 0 0,0-1 0,0 1 1,1 0-1,-1 0 0,0 0 1,0 0-1,0 0 0,0-1 0,1 1 1,-3 1-1,2-1 25,-1 1 1,1-1-1,0 1 0,0 0 1,-1 0-1,1-1 1,0 1-1,0 0 0,0 0 1,0 0-1,0 0 0,0 0 1,0 1-1,1-1 1,-1 0-1,0 0 0,1 1 1,-1-1-1,0 0 0,1 1 1,0-1-1,-1 0 1,1 1-1,0-1 0,-1 2 1,-6 41 599,5-24-295,1-1 0,1 1 0,1 0 0,0 0 0,2 0 0,0-1 0,1 1 0,1-1 0,1 0 0,1 0 0,16 32-1,-21-48-322,7 17 390,-9-20-385,0 0-1,1 1 1,-1-1 0,0 0 0,0 1-1,0-1 1,0 0 0,0 1 0,0-1-1,0 0 1,1 0 0,-1 1 0,0-1-1,0 0 1,0 1 0,0-1 0,0 0-1,0 1 1,-1-1 0,1 0 0,0 1-1,0-1 1,0 0 0,0 1-1,0-1 1,0 0 0,-1 1 0,1-1-1,0 0 1,0 0 0,0 1 0,-1-1-1,1 0 1,0 0 0,0 0 0,-1 1-1,1-1 1,0 0 0,0 0 0,-1 0-1,1 0 1,0 1 0,-1-1-1,1 0 1,0 0 0,0 0 0,-1 0-1,1 0 1,-1 0 0,-11 0 39</inkml:trace>
  <inkml:trace contextRef="#ctx0" brushRef="#br0" timeOffset="778.22">584 62 9830,'11'111'2021,"-9"-35"-746,-1-19-111,2 0 0,2 0 0,15 64-1,-20-119-1137,0-1 0,0 1 0,1 0 0,-1 0-1,0-1 1,1 1 0,0-1 0,-1 1 0,1-1 0,0 1-1,-1-1 1,1 1 0,0-1 0,0 1 0,0-1-1,1 0 1,-1 0 0,0 1 0,0-1 0,1 0 0,-1 0-1,0 0 1,1-1 0,-1 1 0,1 0 0,-1 0-1,4 0 1,13 0 302</inkml:trace>
  <inkml:trace contextRef="#ctx0" brushRef="#br0" timeOffset="1183.93">833 328 9830,'-21'-24'0,"20"24"2,1 0 0,0-1 0,0 1 0,0 0 1,-1 0-1,1-1 0,0 1 0,-1 0 0,1 0 0,0 0 0,0 0 0,-1-1 0,1 1 0,0 0 0,-1 0 1,1 0-1,0 0 0,-1 0 0,1 0 0,0 0 0,-1 0 0,1 0 0,0 0 0,-1 0 0,1 0 0,0 0 0,-1 0 1,1 0-1,0 0 0,-1 0 0,1 0 0,0 1 0,-1-1 0,1 0 0,0 0 0,-1 0 0,1 0 0,0 1 1,0-1-1,-1 0 0,1 0 0,0 1 0,0-1 0,0 0 0,-1 1 0,1-1 0,0 0 0,0 1 0,-6 15 271,5-15-207,-1 8 89,0-1 1,0 1-1,1-1 0,0 1 1,1 0-1,0 0 0,0-1 1,1 1-1,0 0 0,0-1 1,3 10-1,-3-15-89,0 1 0,0-1 0,1 1 0,-1-1-1,1 0 1,0 0 0,0 0 0,0 0 0,0 0 0,0 0 0,1-1-1,-1 1 1,1-1 0,0 1 0,-1-1 0,1 0 0,0 0 0,0 0-1,1-1 1,-1 1 0,0-1 0,1 1 0,-1-1 0,0 0 0,1-1-1,-1 1 1,1-1 0,0 1 0,4-1 0,-6 0-22,0 0 0,1 0 0,-1 0 0,0 0 0,1-1 0,-1 1 0,0-1 0,0 1 0,1-1 0,-1 0 0,0 0 0,0 0 0,0 0 0,0 0 0,0 0 0,0-1 0,0 1 0,0-1 0,1-1 0,-1 0-22,0-1 0,0 1 1,0-1-1,-1 1 0,1-1 0,-1 0 1,0 0-1,0 1 0,0-1 0,0 0 1,-1-4-1,2-4-105,-1 0 0,-1 0 0,0-1 0,0 1-1,-4-20 1,3 29 92,1 0 0,-1 0 0,0 0 0,0 1 0,0-1-1,0 1 1,0-1 0,-1 1 0,1-1 0,-1 1 0,0 0 0,1-1-1,-1 1 1,0 0 0,0 0 0,0 0 0,-1 1 0,1-1-1,0 0 1,-1 1 0,1 0 0,-1-1 0,0 1 0,1 0 0,-1 0-1,0 1 1,1-1 0,-1 0 0,0 1 0,-3 0 0,-3-1 126,4 0-58,0 1 1,0 0 0,0 0 0,0 0-1,-9 2 1,13-1-65,0-1 0,0 1 0,0-1 1,0 1-1,0-1 0,-1 1 0,1 0 0,1-1 1,-1 1-1,0 0 0,0 0 0,0-1 0,0 1 1,0 0-1,1 0 0,-1 0 0,0 0 0,1 0 1,-1 0-1,1 0 0,-1 1 0,1-1 0,0 0 0,-1 0 1,1 0-1,0 0 0,0 1 0,0-1 0,0 1 1,0 17 235</inkml:trace>
  <inkml:trace contextRef="#ctx0" brushRef="#br0" timeOffset="1649.05">1217 345 9830,'-51'-73'55,"50"72"-23,0-1 1,-1 1 0,1-1-1,-1 1 1,1 0 0,-1 0-1,0 0 1,0 0 0,1 0-1,-1 0 1,0 0 0,0 0-1,0 1 1,0-1-1,0 1 1,0 0 0,0-1-1,0 1 1,0 0 0,0 0-1,0 0 1,0 0 0,0 1-1,0-1 1,0 1 0,0-1-1,0 1 1,0-1 0,0 1-1,1 0 1,-1 0 0,0 0-1,0 0 1,1 0 0,-1 1-1,1-1 1,-1 0-1,1 1 1,-1-1 0,1 1-1,0-1 1,0 1 0,-2 2-1,-3 7 199,0 0 1,1 0-1,1 1 0,-1-1 0,2 1 0,-1 0 0,2 0 0,0 1 0,0-1 0,1 0 0,1 1 1,1 19-1,-1-28-176,0-1 0,0 1 0,1 0 1,-1-1-1,1 1 0,0-1 0,0 1 0,0-1 1,1 0-1,-1 1 0,1-1 0,0 0 1,0 0-1,0 0 0,0 0 0,0 0 1,1 0-1,-1-1 0,1 1 0,4 2 1,-3-2 51,0-1 1,1 0 0,-1 0 0,1 0 0,0-1 0,-1 1 0,1-1 0,0 0-1,0 0 1,0-1 0,0 0 0,0 0 0,0 0 0,7-1 0,-10 0-63,1 1 1,-1-1-1,1 1 1,-1-1-1,1 0 1,-1 0-1,0 0 0,1 0 1,-1-1-1,0 1 1,0-1-1,0 1 1,0-1-1,0 0 1,0 0-1,2-3 1,0 0-60,-1 0 1,-1 0 0,1 0-1,-1-1 1,0 1 0,0-1 0,2-6-1,-1-8-173,0 1-1,-1-1 1,-1-25-1,0 25 68,0 15 87,-1 1-1,1-1 1,-1 0-1,0 1 1,0-1-1,-1 0 1,1 1 0,-1-1-1,-3-8 1,4 13 37,-1-1 0,0 0 0,1 1 0,-1-1 0,0 1 0,1-1 0,-1 1 0,0-1 0,0 1 0,0-1 0,0 1 0,1 0 0,-1-1 0,0 1 0,0 0 0,0 0 0,0 0 0,0 0 0,0 0 0,0 0 0,0 0 0,1 0 1,-1 0-1,0 0 0,0 0 0,0 0 0,0 1 0,0-1 0,0 0 0,1 1 0,-1-1 0,0 1 0,0-1 0,0 1 0,1-1 0,-1 1 0,0 0 0,1-1 0,-1 1 0,0 0 0,1-1 0,-1 1 0,1 0 0,-1 0 0,1-1 0,0 1 0,-1 0 0,1 0 0,0 0 0,-1 0 0,1 0 0,0 0 1,0-1-1,0 1 0,0 2 0,0-1 18,0-1 0,1 1 0,-1-1 1,1 1-1,-1-1 0,1 1 0,-1-1 0,1 0 1,0 1-1,0-1 0,0 1 0,0-1 1,0 0-1,0 0 0,0 0 0,0 0 0,0 0 1,0 0-1,1 0 0,-1 0 0,0 0 1,1 0-1,-1-1 0,1 1 0,-1 0 0,1-1 1,-1 1-1,4-1 0,5 3 114,0-1 0,0-1 0,13 1 0,19-2 267</inkml:trace>
  <inkml:trace contextRef="#ctx0" brushRef="#br0" timeOffset="1941.36">1555 51 9830,'-14'-51'0,"11"126"1311,16 252 3644,-7-214-3279,-4-49-693,-2-63-981,0-1-2,0 0 1,0 0 0,0 0 0,0-1 0,0 1 0,0 0 0,0 0 0,0 0 0,0 0-1,0 0 1,1 0 0,-1 0 0,0 0 0,0 0 0,0 0 0,0 0 0,0 0 0,0 0 0,0 0-1,0 0 1,0 0 0,0 0 0,0 0 0,1 0 0,-1 0 0,0 0 0,0 0 0,0 0-1,0 0 1,0 0 0,0 0 0,0 0 0,0 0 0,0 1 0,0-1 0,0 0 0,0 0-1,1 0 1,-1 0 0,0 0 0,0 0 0,0 0 0,0 0 0,0 0 0,0 0 0,0 0-1,0 0 1,0 0 0,0 0 0,0 1 0,0-1 0,0 0 0,0 0 0,0 0 0,0 0-1,0 0 1,0 0 0,0 0 0,8-6 272</inkml:trace>
  <inkml:trace contextRef="#ctx0" brushRef="#br0" timeOffset="3119.21">1705 254 9830,'-2'-1'38,"-1"0"0,1 1 1,-1-1-1,1 1 0,-1 0 0,0 0 0,1 0 0,-1 0 0,1 0 1,-1 1-1,1-1 0,-1 1 0,1-1 0,-1 1 0,1 0 1,-1 0-1,1 0 0,0 0 0,-3 2 0,2 0 47,0 0 0,0 0 0,0 0 0,1 1 1,-1-1-1,1 1 0,0-1 0,0 1 0,0 0 0,0 0 0,-2 7 0,1-1 100,0 1-1,1 0 1,0 0 0,1 0-1,0 0 1,0 0 0,1 0-1,1 0 1,3 19-1,-4-26-106,1 0-1,0 0 0,0 0 0,0 0 1,1 0-1,-1-1 0,1 1 0,0 0 1,0-1-1,0 1 0,0-1 0,1 0 1,0 1-1,-1-1 0,1 0 0,0-1 1,1 1-1,-1-1 0,0 1 0,1-1 1,-1 0-1,1 0 0,0 0 1,-1-1-1,1 1 0,0-1 0,0 0 1,7 1-1,-4-1-45,-1-1 0,1 0 1,0 0-1,0 0 0,0-1 1,-1 0-1,1 0 0,0-1 0,-1 0 1,1 0-1,-1 0 0,0-1 1,1 0-1,-1 0 0,-1-1 0,1 1 1,0-1-1,-1-1 0,0 1 1,0-1-1,0 0 0,-1 0 0,1 0 1,-1-1-1,0 1 0,-1-1 1,0 0-1,0 0 0,0 0 0,0-1 1,-1 1-1,0-1 0,0 1 1,0-8-1,2-61-644,-4 104 886,-1-16-106,1 0-1,1 1 0,2 16 1,-2-24-107,1-1 0,-1 0 1,1 0-1,0 0 1,1 0-1,-1 0 0,1-1 1,0 1-1,0-1 1,0 1-1,7 6 0,-5-7 21,0 1 0,0-1 0,0-1 0,1 1 0,-1-1 0,1 0 0,0 0 0,0 0 0,0-1 0,0 0 0,12 2 0,2-1 233,-1-1-1,31-1 0,-36-1-190,-12 0-123,1 0 0,0-1-1,-1 1 1,1 0 0,-1-1-1,1 0 1,-1 1 0,1-1-1,-1 0 1,1-1 0,-1 1-1,0 0 1,0-1 0,0 1-1,1-1 1,-1 1 0,-1-1 0,1 0-1,0 0 1,0 0 0,-1 0-1,1 0 1,-1 0 0,1-1-1,-1 1 1,0 0 0,0-1-1,0 1 1,0-1 0,0-4-1,2-7-34,-1-1-1,0 0 0,-1 1 0,-2-21 1,1 18 24,-5 20-51,-1 8-5,4-3 126,0 0-1,1 0 0,-1 0 1,2 0-1,-1 0 1,1 1-1,1-1 0,1 11 1,-2-17-37,1 1 1,0 0-1,0-1 1,0 1-1,0-1 0,0 1 1,1-1-1,-1 1 1,1-1-1,-1 0 1,1 0-1,0 0 1,0 0-1,0 0 0,0 0 1,0 0-1,1-1 1,-1 1-1,0-1 1,1 0-1,-1 1 1,1-1-1,0 0 1,-1-1-1,1 1 0,0 0 1,4 0-1,7 1 109,0 0-1,0-1 0,0-1 0,1 0 0,-1 0 1,0-2-1,0 0 0,0 0 0,0-1 0,17-7 1,-25 7-163,0 1 1,0-1-1,0-1 1,-1 1-1,1-1 1,-1 0-1,1-1 1,-1 1-1,-1-1 1,1 0-1,-1 0 1,0-1 0,0 1-1,0-1 1,-1 0-1,0 0 1,0 0-1,0 0 1,-1 0-1,0-1 1,0 1-1,-1-1 1,2-9-1,-1-1-184,0-1 0,-2 1 0,0 0-1,-2-19 1,2 35 213,-1 0 0,1 0 1,-1 1-1,1-1 0,0 0 0,-1 0 0,0 1 0,1-1 0,-1 0 1,1 1-1,-1-1 0,0 1 0,0-1 0,1 1 0,-1-1 0,0 1 0,0-1 1,1 1-1,-1 0 0,0-1 0,0 1 0,0 0 0,0 0 0,0 0 1,0 0-1,1 0 0,-1 0 0,0 0 0,0 0 0,0 0 0,0 0 1,0 0-1,0 0 0,1 1 0,-1-1 0,0 0 0,0 1 0,0-1 1,1 0-1,-1 1 0,0-1 0,0 1 0,1 0 0,-1-1 0,0 1 0,1-1 1,-1 1-1,1 0 0,-1 0 0,1-1 0,-1 2 0,-3 4 71,1 1 1,0 0-1,0 0 0,1 0 0,0 0 0,0 0 0,-2 15 0,-1 59 528,5-66-477,1 196 1370,2-183-1214,0 1 0,2 0 0,2-1 0,0 0 0,15 35 0,-17-53-54,-1-12-43,-1-23 25,-7-43-613,-26-381-5302,30 445 5668,-1-16-227,1 1 1,2-1 0,-1 1 0,2 0 0,6-20 0,-8 35 211,0-1 0,1 1 0,0 0 0,0-1 0,0 1 0,1 0 0,-1 0-1,1 1 1,0-1 0,0 0 0,0 1 0,1 0 0,-1 0 0,1 0 0,0 0 0,0 0 0,0 1 0,0 0 0,0-1 0,0 2 0,1-1-1,-1 0 1,1 1 0,-1 0 0,1 0 0,6 0 0,-6 0 112,-1 0 1,1 1-1,0 0 0,0 0 1,-1 0-1,1 1 0,0 0 1,-1-1-1,1 2 0,-1-1 0,1 0 1,-1 1-1,1 0 0,-1 0 1,5 4-1,-3-2 28,-1 1-1,0 0 1,0 0 0,-1 0-1,0 1 1,1-1 0,-2 1-1,1 0 1,4 10 0,-2-1 126,0 0 1,-1 0-1,0 0 1,-1 1 0,-1 0-1,-1-1 1,0 1-1,0 28 1,-2-40-156,-1 0 0,1 0 0,0 1 0,-1-1 0,0-1 0,0 1 0,0 0 1,-1 0-1,1 0 0,-1 0 0,0-1 0,0 1 0,0-1 0,0 1 0,-6 5 0,3-5 25,0 0 1,0 1-1,0-2 0,-1 1 0,1-1 0,-1 1 0,0-2 1,0 1-1,-7 2 0,-7 0 188,-1 0 1,0-1-1,0-2 1,0 0-1,-25-1 1,-20-1 448,-5 0 152</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55:27.944"/>
    </inkml:context>
    <inkml:brush xml:id="br0">
      <inkml:brushProperty name="width" value="0.05" units="cm"/>
      <inkml:brushProperty name="height" value="0.05" units="cm"/>
      <inkml:brushProperty name="color" value="#008C3A"/>
    </inkml:brush>
  </inkml:definitions>
  <inkml:trace contextRef="#ctx0" brushRef="#br0">481 265 9830,'0'0'0,"-8"0"0,6 0 328,-2 13-1,3 8 1,1 5 0,0-3-1</inkml:trace>
  <inkml:trace contextRef="#ctx0" brushRef="#br0" timeOffset="620.29">30 0 9830,'-22'18'386,"21"-16"-347,0 1 1,0 0-1,0-1 0,0 1 0,0 0 0,1 0 0,-1-1 0,1 1 0,0 0 1,0 0-1,0 0 0,0 0 0,0 0 0,2 5 0,-1 2 161,1 18 401</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55:37.636"/>
    </inkml:context>
    <inkml:brush xml:id="br0">
      <inkml:brushProperty name="width" value="0.05" units="cm"/>
      <inkml:brushProperty name="height" value="0.05" units="cm"/>
      <inkml:brushProperty name="color" value="#008C3A"/>
    </inkml:brush>
  </inkml:definitions>
  <inkml:trace contextRef="#ctx0" brushRef="#br0">158 175 9830,'-20'-12'0,"12"7"0,10 4 0,-2-11 0,-1 8 0,1 0 0,0 1 0,-1-1 0,2 0 0,-1 0 0,0 0 0,1 1 0,0-1 0,0 0 0,0 1 0,0-1 0,0 0 0,1 1 0,0 0 0,-1-1 0,1 1 0,1 0 0,-1 0 0,4-4 0,1 0 128,0 0-1,1 1 1,0 0-1,1 0 1,-1 1-1,1 0 1,0 1-1,1 0 1,-1 0-1,1 1 1,17-4-1,-13 4 84,0 2 1,1 0-1,-1 1 1,0 0-1,1 1 0,-1 0 1,25 7-1,-2-4 221,-30-4-260,1 1-1,-1-1 1,0 1-1,9 3 0,-10 0-36,0 1 0,0 0-1,-1 0 1,1 0 0,-1 1-1,0-1 1,-1 1 0,6 8-1,-5-5 55,0 1 1,0-1-1,0 1 0,-2 0 0,1 0 1,-1 1-1,0-1 0,-1 1 0,1 12 1,-1 16 790,-1 46 0,-2-39-353,1-16-44,-2 0 0,-1 0 0,-1-1 0,-1 1 0,-2-1 0,-12 34 0,-54 82 1882,53-104-1707,-1-1 1,-2-1-1,-46 57 0,40-56-879,18-22 121,1 1 0,0 0 0,2 0 0,0 1 0,1 0 0,2 0 0,0 1 0,1 0 0,-3 32 0,4 5 0,2 0 0,3 1 0,15 99 0,-15-147 0,1 0 0,0 1 0,0-1 0,1 0 0,1-1 0,0 1 0,0-1 0,1 0 0,0 0 0,1 0 0,0-1 0,10 10 0,-10-13 0,0 0 0,0-1 0,1 0 0,-1 0 0,1 0 0,1-1 0,-1 0 0,0-1 0,1 0 0,0 0 0,0-1 0,0 0 0,0-1 0,0 0 0,18 0 0,-19 0-52,0-2 0,1 1-1,-1-1 1,0 0 0,0 0 0,0-1-1,0-1 1,0 1 0,0-1 0,-1 0-1,1-1 1,-1 0 0,0 0 0,0 0-1,0-1 1,-1 0 0,1-1-1,-1 1 1,-1-1 0,1 0 0,-1-1-1,0 1 1,5-9 0,-6 6-107,-1 0 1,0 0-1,0 0 0,0-1 1,-1 1-1,-1-1 0,1 1 1,-2-1-1,1 0 0,-1 1 1,-2-13-1,1-5-92,1 28 241,0-1-1,0 0 1,0 0-1,0 0 1,0 0-1,0 0 1,0 0-1,0 0 1,0 0-1,0 0 1,0 0-1,0 1 1,0-1-1,0 0 1,0 0-1,0 0 1,0 0-1,0 0 1,0 0-1,0 0 1,0 0-1,0 0 1,0 0-1,0 0 1,-1 0-1,1 0 1,0 0-1,0 1 1,0-1-1,0 0 1,0 0-1,0 0 1,0 0-1,0 0 1,0 0-1,0 0 1,-1 0-1,1 0 1,0 0-1,0 0 1,0 0-1,0 0 1,0 0-1,0 0 1,0 0-1,0 0 1,0-1-1,-1 1 1,1 0-1,0 0 1,0 0-1,0 0 1,0 0-1,0 0 1,0 0-1,-4 9-56,-32 275 1007,31-247-782,2 1 0,1-1 1,2 1-1,6 47 0,19 9 226,-4-17-121,28 119 421,-40-158-528,-1 1 1,-2 1 0,-2-1 0,-2 1 0,-4 52 0,4 50-96,21 21-61,-1-25 0,-16-82 0,-3 0 0,-8 106 0,0-134 0,-1 0 0,-1 0 0,-2-1 0,-17 41 0,20-57 0,0-1 0,-1 0 0,0 0 0,-1 0 0,0 0 0,-1-1 0,1-1 0,-2 0 0,1 0 0,-1 0 0,0-2 0,-1 1 0,1-1 0,-1 0 0,-20 6 0,7-3 0,-1-2 0,0-1 0,-1 0 0,0-2 0,1-1 0,-37 0 0,42-3-4,-136-6 16,137 3-24,1 0-1,0-1 1,-1 0 0,2-2 0,-1 0 0,-22-12 0,37 17-36,0-1-1,0 1 1,1-1-1,-1 0 1,0 0-1,1 0 1,-1-1-1,1 1 1,0 0-1,0-1 1,0 0-1,0 1 1,0-1-1,0 0 1,1 0-1,-1 0 1,1 0 0,0 0-1,0 0 1,0-1-1,0 1 1,1 0-1,-1-1 1,1 1-1,0 0 1,0 0-1,0-1 1,1 1-1,-1 0 1,1-1-1,-1 1 1,1 0-1,0 0 1,0 0-1,1-1 1,-1 1-1,1 0 1,-1 1 0,1-1-1,0 0 1,0 0-1,0 1 1,3-3-1,51-48-1131,-23 18 364</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55:38.578"/>
    </inkml:context>
    <inkml:brush xml:id="br0">
      <inkml:brushProperty name="width" value="0.05" units="cm"/>
      <inkml:brushProperty name="height" value="0.05" units="cm"/>
      <inkml:brushProperty name="color" value="#008C3A"/>
    </inkml:brush>
  </inkml:definitions>
  <inkml:trace contextRef="#ctx0" brushRef="#br0">0 280 9830,'330'5'4466,"67"0"2209,-373-6-6120,0 0 0,36-7 1,-53 7-451,-1-1-1,1 0 1,0 0 0,0 0 0,-1-1 0,0 0 0,1 0-1,-1-1 1,0 0 0,-1 0 0,1 0 0,8-9 0,0-8-309</inkml:trace>
  <inkml:trace contextRef="#ctx0" brushRef="#br0" timeOffset="341.22">819 151 9830,'-45'0'546,"46"0"-542,-1 0-1,0 0 1,0 1-1,0-1 1,0 0 0,0 0-1,0 0 1,1 0-1,-1 0 1,0 0-1,0 0 1,0 1 0,0-1-1,0 0 1,0 0-1,0 0 1,0 0-1,0 0 1,0 1 0,0-1-1,1 0 1,-1 0-1,0 0 1,0 0-1,0 0 1,0 1 0,0-1-1,0 0 1,0 0-1,0 0 1,-1 0-1,1 1 1,0-1 0,0 0-1,0 0 1,0 0-1,0 0 1,0 0-1,0 1 1,0-1 0,0 0-1,0 0 1,0 0-1,-1 0 1,1 0-1,0 0 1,0 0-1,0 1 1,0-1 0,0 0-1,0 0 1,-1 0-1,1 0 1,0 0-1,0 0 1,0 0 0,0 0-1,0 0 1,-1 0-1,1 0 1,0 0-1,0 0 1,0 0 0,0 0-1,-1 0 1,1 0-1,0 0 1,10 9 164,-10-9-142,27 19 678,-2 2 1,0 1-1,24 28 1,-43-42-528,1 0 0,-1 0 1,-1 1-1,0 0 1,0 0-1,0 0 1,-1 1-1,-1-1 1,0 1-1,0 0 0,-1 0 1,0 0-1,0 0 1,-1 15-1,0-22-115,-1 0 0,0 1 0,0-1 0,0 0 0,0 1 0,0-1 0,-1 1 0,0-1 1,1 0-1,-1 1 0,0-1 0,-1 0 0,1 0 0,-1 0 0,1 0 0,-1 0 0,0 0 0,0-1 0,0 1 0,0 0 0,-1-1 0,1 0 0,-1 1 0,0-1 0,1 0 0,-1 0 0,0-1 0,0 1 0,0 0 0,0-1 0,0 0 0,-6 2 0,-3 1 266,-1 0 0,0-1-1,-18 3 1,24-6-273</inkml:trace>
  <inkml:trace contextRef="#ctx0" brushRef="#br0" timeOffset="711.51">1220 163 9830,'30'29'800,"-2"2"0,-1 1 0,-2 1-1,25 42 1,49 63 1788,-85-123-2204,0 0 0,0 0-1,2-1 1,-1-1 0,2-1 0,21 13 0,-33-22-287,0-1 1,0 1-1,0-1 0,0 0 0,0-1 1,1 1-1,-1-1 0,0 0 1,1-1-1,8 1 0,-6-4 176,-5-11 55</inkml:trace>
  <inkml:trace contextRef="#ctx0" brushRef="#br0" timeOffset="989.01">1534 223 9830,'-2'0'40,"0"-1"1,0 1-1,0 0 0,0 0 1,0 0-1,0-1 0,0 2 1,0-1-1,0 0 0,0 0 1,1 1-1,-1-1 0,0 1 1,0-1-1,0 1 0,0 0 1,1 0-1,-1 0 0,-2 1 1,1 2 37,0 0 1,1 0-1,-1 0 1,1 0 0,0 0-1,0 0 1,1 0-1,-2 7 1,-16 51 1247,3 1 0,2 0 0,-5 76 0,17-62-233,1-77-1087,1 0 1,0 0 0,0 1 0,0-1 0,0 0 0,0 1-1,0-1 1,0 0 0,0 0 0,0 1 0,0-1 0,0 0-1,0 1 1,0-1 0,0 0 0,0 0 0,0 1 0,0-1-1,0 0 1,0 0 0,0 1 0,0-1 0,0 0 0,1 0-1,-1 1 1,0-1 0,0 0 0,0 0 0,0 1 0,1-1-1,-1 0 1,0 0 0,0 0 0,0 0 0,1 1 0,-1-1-1,0 0 1,0 0 0,1 0 0,-1 0 0,0 0 0,1 0-1,4-4 25,-4 4-5,12-21 392,3-8 205</inkml:trace>
  <inkml:trace contextRef="#ctx0" brushRef="#br0" timeOffset="1300.01">1733 39 9830,'23'322'5773,"-8"-170"-3855,-14-147-1822,3 16 97,-4-21-177,1 1 0,0 0 0,-1-1 0,1 1 0,0-1 0,-1 1 0,1-1 0,0 1 0,-1-1-1,1 1 1,0-1 0,0 0 0,0 1 0,0-1 0,-1 0 0,1 0 0,0 1 0,0-1 0,0 0 0,0 0 0,0 0 0,1 0 0,14 0 311</inkml:trace>
  <inkml:trace contextRef="#ctx0" brushRef="#br0" timeOffset="1706.35">1995 284 9830,'0'-1'9,"0"0"1,0 0-1,0 1 0,0-1 0,-1 0 1,1 0-1,0 0 0,-1 0 0,1 0 0,-1 1 1,1-1-1,-1 0 0,1 0 0,-1 0 1,1 1-1,-1-1 0,0 0 0,1 1 1,-1-1-1,0 1 0,0-1 0,0 1 0,1-1 1,-1 1-1,-1-1 0,1 2 14,0-1 0,-1 1 0,1 0 0,0-1 0,0 1 0,0 0 1,0 0-1,0 0 0,0 0 0,0 0 0,1 0 0,-1 0 0,0 0 0,0 0 0,1 0 0,-1 0 0,1 1 0,-2 1 0,-3 12 266,0 0 0,1 0-1,0 0 1,1 1 0,1-1 0,0 1-1,2 0 1,0 25 0,0-32-153,1-6-90,-1 0 1,0 0 0,1-1 0,-1 1 0,1 0 0,0-1 0,0 1 0,0 0 0,0-1 0,1 1 0,-1-1 0,1 0-1,-1 1 1,1-1 0,0 0 0,0 0 0,0 0 0,0 0 0,0-1 0,0 1 0,1 0 0,-1-1 0,1 1-1,-1-1 1,1 0 0,-1 0 0,1 0 0,0 0 0,4 0 0,-2 0 34,-1 0 0,1 0 1,0 0-1,0-1 0,0 0 1,-1 0-1,1 0 0,0-1 0,0 0 1,-1 1-1,1-2 0,0 1 0,-1 0 1,1-1-1,-1 0 0,0 0 0,5-3 1,-2-1-77,0-1 0,-1 0 0,0 1 0,0-2 1,0 1-1,-1-1 0,0 0 0,-1 0 0,0 0 0,0-1 0,-1 1 1,0-1-1,0 0 0,-1 0 0,0 0 0,-1 0 0,0 0 1,0 0-1,-1-1 0,0 1 0,-3-17 0,2 23-16,0-1 0,0 1 0,0 0 0,0 0 0,-1 0 0,1 0 0,-1 1 0,1-1 0,-1 0 0,0 1 0,0-1 0,-1 1 0,1-1 0,0 1 0,-1 0-1,1 0 1,-1 0 0,0 1 0,0-1 0,0 0 0,0 1 0,0 0 0,0 0 0,0 0 0,0 0 0,0 0 0,0 1 0,-1-1 0,1 1 0,0 0 0,-5 0 0,8 0 16,-1 0 0,1 0 0,0 0 0,-1 0 0,1 0 1,0 0-1,-1 1 0,1-1 0,0 0 0,-1 0 0,1 0 0,0 0 0,-1 0 1,1 1-1,0-1 0,-1 0 0,1 0 0,0 1 0,0-1 0,-1 0 0,1 0 1,0 1-1,0-1 0,0 0 0,-1 1 0,1-1 0,0 0 0,0 1 0,0-1 1,0 0-1,0 1 0,0-1 0,0 0 0,-1 1 0,1-1 0,0 0 1,0 1-1,0-1 0,1 0 0,-1 1 0,0-1 0,0 1 0,0-1 0,0 1 1,0 18 224</inkml:trace>
  <inkml:trace contextRef="#ctx0" brushRef="#br0" timeOffset="2112">2341 362 9830,'-30'-50'55,"29"49"-42,0 0 0,0 0 0,0 0 1,1 0-1,-1 0 0,0 0 0,0 1 0,0-1 1,0 0-1,0 1 0,0-1 0,-1 1 0,1-1 1,0 1-1,0-1 0,0 1 0,0 0 0,-1 0 1,1 0-1,0-1 0,0 1 0,-1 0 0,1 0 1,0 1-1,0-1 0,0 0 0,-1 0 0,1 1 1,0-1-1,0 0 0,0 1 0,0 0 0,-2 0 1,0 1 63,0 0-1,0 0 1,-1 0 0,1 1 0,1 0 0,-1-1 0,-3 5 0,1 0 73,1 1 0,0-1 0,1 1 0,0-1 0,0 1 1,1 0-1,-1 0 0,2 0 0,-1 1 0,1-1 0,1 0 0,-1 0 0,2 12 1,-1-18-128,0 0 0,0 0 0,0-1 0,1 1 0,-1 0 0,1-1 0,-1 1 0,1 0 0,-1-1 0,1 1 0,0-1 1,0 1-1,0-1 0,0 1 0,0-1 0,0 1 0,0-1 0,0 0 0,1 0 0,-1 0 0,0 0 0,2 1 0,1 0 59,-1 0-1,1 0 0,0-1 1,-1 0-1,1 0 0,0 0 1,0 0-1,0 0 0,7 0 1,-6-1 8,1 0-1,-1 0 1,0 0 0,0-1 0,0 0-1,0 0 1,0 0 0,0 0 0,-1-1-1,1 0 1,0 0 0,-1 0 0,1-1-1,-1 1 1,0-1 0,6-5 0,-6 3-99,0-1 1,0 0-1,-1 1 0,0-1 1,0 0-1,-1-1 0,1 1 1,-2 0-1,1-1 0,0 1 1,-1-1-1,-1 1 1,1-1-1,-1 0 0,-1-11 1,1 15-9,0 0 0,-1 0 0,0-1 1,1 1-1,-1 0 0,0 0 1,-1 0-1,1 0 0,-1 0 0,1 0 1,-1 0-1,0 1 0,0-1 0,0 1 1,0-1-1,0 1 0,-1 0 0,1-1 1,-1 1-1,0 0 0,1 1 0,-1-1 1,0 0-1,0 1 0,0 0 1,0 0-1,0 0 0,0 0 0,-1 0 1,1 0-1,0 1 0,-5 0 0,-17-1 415,19 1-359</inkml:trace>
  <inkml:trace contextRef="#ctx0" brushRef="#br0" timeOffset="2439.31">2545 11 9830,'-7'-10'51,"5"15"84,1 21 271,1-22-288,3 39 836,2 1 1,1-1-1,19 65 1,-14-66-1,-1 2 0,-3-1 1,4 69-1,-11-109-899</inkml:trace>
  <inkml:trace contextRef="#ctx0" brushRef="#br0" timeOffset="2748.2">2796 168 9830,'-81'-35'0,"80"35"9,0-1-1,0 1 1,-1-1-1,1 1 1,0-1-1,0 1 1,-1 0-1,1 0 1,0-1-1,-1 1 1,1 0-1,0 0 1,-1 0-1,1 1 1,0-1-1,-1 0 1,1 0-1,0 1 1,0-1-1,0 1 1,-1-1-1,1 1 1,0 0-1,0-1 1,0 1-1,0 0 1,0 0-1,0-1 1,0 1-1,0 0 1,0 0-1,0 0 1,0 0-1,1 1 1,-1-1-1,0 0 1,1 0-1,-1 2 1,-2 3 122,-4 7 121,1 0 0,0 0 0,1 1 0,0 0 0,2 0 0,-1 0 0,2 1 0,0-1 0,1 1 0,0-1 0,1 1 0,2 17 0,-2-29-191,0 1 0,1-1 0,-1 1 1,1-1-1,0 1 0,0-1 1,0 1-1,1-1 0,-1 0 0,1 0 1,0 0-1,0 0 0,0 0 0,0 0 1,0 0-1,1-1 0,-1 1 1,1-1-1,-1 1 0,1-1 0,0 0 1,0 0-1,0-1 0,0 1 0,1 0 1,-1-1-1,0 0 0,1 0 1,3 1-1,9 1 281,1 0 0,0-1 0,0-1 0,31-2 0,-34 1-69,32-4 382,-1-9 0</inkml:trace>
  <inkml:trace contextRef="#ctx0" brushRef="#br0" timeOffset="3708.08">3024 309 9830,'-53'-60'55,"52"59"-36,0-1 0,0 1 1,0 0-1,-1 0 0,1 0 0,0 0 1,-1 0-1,1 0 0,-1 0 0,1 1 1,-4-2-1,5 2-16,0 0 0,-1 0 0,1 0 0,0 0 0,-1 0 0,1 0 0,-1 0 0,1 0 0,0 0 0,-1 0 0,1 0 0,-1 1 0,1-1 1,0 0-1,-1 0 0,1 0 0,0 1 0,-1-1 0,1 0 0,0 0 0,0 1 0,-1-1 0,1 0 0,0 0 0,0 1 0,-1-1 0,1 0 0,0 1 0,-5 27 268,5-26-147,0 9 101,-1-1 0,1 0 0,1 1 1,0-1-1,1 0 0,0 1 1,0-1-1,7 17 0,-7-22-150,0-1 1,1 0-1,0 0 1,-1-1-1,1 1 0,0 0 1,1-1-1,-1 0 0,1 0 1,-1 0-1,1 0 1,0 0-1,0-1 0,0 0 1,1 0-1,-1 0 0,0 0 1,1-1-1,-1 1 1,1-1-1,0-1 0,4 2 1,-1-1 73,-1 0 0,1-1 0,0 1 0,0-2 1,0 1-1,-1-1 0,1 0 0,0 0 0,-1-1 1,1 0-1,-1-1 0,14-5 0,-17 5-134,-1 1-1,1-1 1,0 0 0,-1 0-1,0 0 1,0 0 0,0 0-1,0-1 1,0 1 0,-1-1-1,1 0 1,-1 0 0,0 0-1,0 0 1,0 0-1,-1-1 1,0 1 0,0 0-1,0-1 1,0 1 0,0-1-1,-1 1 1,0-8 0,0 7-37,-1-19-136,-1 21 82,-3 14 42,3-6 110,1 1 0,-1 0 0,1 0 0,0 0-1,1 0 1,-1 0 0,1 0 0,1 1 0,-1-1 0,1 0 0,0 0 0,2 8 0,-1-9-17,0-1 0,0 0 0,0 0 0,0 1 0,1-1 0,0-1 0,0 1 1,0 0-1,0-1 0,1 1 0,-1-1 0,1 0 0,0 0 0,0 0 0,0-1 1,6 3-1,-2-1 46,0 0 0,0-1 0,0-1 0,0 1 0,0-1 0,1-1 0,-1 0 0,1 0 0,-1 0 0,1-1 0,-1-1 0,1 1 0,-1-1 0,11-3 0,-13 3-53,1-1 0,-1-1 0,0 1 0,0-1 0,0 0 0,0 0 0,0-1 0,0 0 1,-1 0-1,0 0 0,0-1 0,0 0 0,0 0 0,-1 0 0,0 0 0,0-1 0,0 1 0,3-7 1,-2-3-227,0 1 0,-1-1 1,0 0-1,-1 0 1,-1-1-1,-1 1 0,0 0 1,-2-31-1,1 19-68,0 27 239,0 0-1,0 0 1,0-1 0,0 1 0,0 0-1,0 0 1,0 0 0,0-1 0,0 1 0,0 0-1,0 0 1,0 0 0,0 0 0,0-1-1,0 1 1,0 0 0,0 0 0,0 0 0,0-1-1,0 1 1,0 0 0,0 0 0,0 0 0,0 0-1,0-1 1,0 1 0,0 0 0,0 0-1,-1 0 1,1 0 0,0-1 0,0 1 0,0 0-1,0 0 1,0 0 0,-1 0 0,1 0-1,0 0 1,0 0 0,0 0 0,0-1 0,-1 1-1,1 0 1,0 0 0,0 0 0,0 0 0,0 0-1,-1 0 1,1 0 0,0 0 0,0 0-1,0 0 1,-1 0 0,1 0 0,0 0 0,0 0-1,0 0 1,-1 1 0,1-1 0,0 0 0,0 0-1,0 0 1,-1 0 0,-6 7 31,4 0 41,0-1 0,0 1 0,0-1 0,1 1 0,0 0 0,0 0 0,1 0 0,-1 11 0,0 63 576,3-55-437,-2 7 125,2 0-1,1 0 1,2 0 0,1 0 0,2-1 0,14 45 0,-9-48-76,8 30 302,-25-86-149,-7-20-841,-5-2-219,1 0 0,2-1 0,3 0 0,2-1 1,2 0-1,2-1 0,3 1 0,5-64 0,-3 109 561,1 0 1,0 0 0,0 0 0,1 1 0,-1-1-1,1 0 1,1 1 0,-1-1 0,1 1 0,6-10-1,-7 12 68,0 0 0,1 1 0,-1-1-1,1 0 1,0 1 0,0 0 0,0 0-1,0 0 1,0 0 0,0 0 0,1 1-1,-1-1 1,0 1 0,1 0 0,-1 0-1,1 0 1,0 0 0,-1 1 0,5-1-1,-3 1 79,0 0-1,0-1 0,1 2 1,-1-1-1,0 1 0,0 0 1,1 0-1,-1 0 0,0 1 0,0-1 1,-1 1-1,1 1 0,0-1 1,0 1-1,-1-1 0,0 1 1,0 1-1,1-1 0,-2 0 0,1 1 1,0 0-1,3 4 0,1 3 110,0 0-1,0 0 1,-1 0-1,-1 1 1,0 0-1,8 21 1,-12-25-62,1 1 0,-1-1 0,0 1-1,-1 0 1,0 0 0,0-1 0,-1 1 0,0 0 0,-1 0 0,0 0 0,-2 9-1,2-14-54,-1 0 0,0 0-1,0 0 1,0 0 0,-1 0 0,1-1-1,-1 1 1,0-1 0,0 0-1,0 1 1,0-2 0,-1 1-1,1 0 1,-1-1 0,0 1 0,1-1-1,-1 0 1,0 0 0,-6 1-1,-4 3 155,-2-1 0,1-1 0,0-1 0,-18 2 0,-15-1 626,-56-3 1,56-2-289,-2 1-56</inkml:trace>
  <inkml:trace contextRef="#ctx0" brushRef="#br0" timeOffset="5619.02">1237 854 9830,'55'35'918,"-52"-32"-838,0 0 0,0 0-1,0 0 1,-1 0 0,1 0 0,-1 1-1,0 0 1,0-1 0,0 1 0,-1 0-1,1 0 1,-1 0 0,0 0-1,1 5 1,4 12 311,-5-18-332,1 0-1,-1 1 0,0-1 0,1 0 1,0-1-1,0 1 0,0 0 0,0 0 1,0-1-1,0 1 0,1-1 0,-1 0 1,1 0-1,0 0 0,-1 0 0,1 0 1,0 0-1,0-1 0,0 1 1,1-1-1,-1 0 0,0 0 0,0 0 1,1-1-1,-1 1 0,0-1 0,1 0 1,-1 1-1,0-2 0,6 1 0,6 0 235,-1-1 0,0 0-1,1-1 1,-1 0-1,0-1 1,26-9 0,-31 7-189,1 1 0,0-2 0,-1 1 0,0-1 1,-1 0-1,1-1 0,-1 0 0,0-1 0,13-16 1,-10 9-253,-1 0-1,-1-2 1,10-20 0,-13 23 13,0 0 0,2 0-1,0 1 1,0 1 0,18-21 0,-26 33 135,0-1 0,0 1 0,0 0 0,0 0 1,0 0-1,0-1 0,0 1 0,0 0 0,0 0 0,0 0 1,0-1-1,1 1 0,-1 0 0,0 0 0,0 0 0,0 0 0,0-1 1,0 1-1,1 0 0,-1 0 0,0 0 0,0 0 0,0 0 0,0 0 1,1-1-1,-1 1 0,0 0 0,0 0 0,0 0 0,1 0 1,-1 0-1,0 0 0,0 0 0,0 0 0,1 0 0,-1 0 0,0 0 1,0 0-1,0 0 0,1 0 0,-1 0 0,0 0 0,0 0 1,0 0-1,1 0 0,-1 1 0,0-1 0,0 0 0,0 0 0,1 0 1,-1 0-1,0 0 0,0 0 0,0 1 0,0-1 0,0 0 1,1 0-1,-1 0 0,0 0 0,0 1 0,0-1 0,0 0 0,0 0 1,0 0-1,0 1 0,0-1 0,0 0 0,0 1 0,1 0 22,12 39 540,12 30 308,-22-64-784,0 0-1,0-1 1,0 1 0,1 0-1,0-1 1,0 0-1,0 0 1,9 8 0,-8-11-16,-1 0 0,1 0 0,-1 0 0,1 0 0,-1-1 0,1 1 0,0-1 0,0-1 0,0 1 0,0-1 0,5 1 0,3-1 76,-1-1 0,0 0 0,16-3 0,-23 3-140,0-1 0,0 1-1,0-1 1,-1 0 0,1-1-1,-1 1 1,0-1 0,1 0-1,-1 0 1,6-7 0,32-40-91,-14 13 46,-27 36 45,0 0 0,0 0 0,0 0-1,0 0 1,0 0 0,0 0 0,1 1 0,-1-1 0,0 0 0,0 1-1,1-1 1,-1 1 0,1-1 0,-1 1 0,0 0 0,1-1 0,-1 1-1,1 0 1,-1 0 0,1 0 0,-1 0 0,0 0 0,1 1 0,2 0-1,34 16 275,-13-4-128,-9-9 0,-1 0 1,1-1-1,0 0 0,0-1 1,0-1-1,0-1 0,0 0 1,0-2-1,30-4 0,-39 3-160,0 0-1,0 0 0,0 0 0,-1-1 1,1 0-1,-1 0 0,0-1 0,0 0 0,0 0 1,-1 0-1,0-1 0,0 0 0,0 1 0,6-13 1,-10 18 8,-1 0 1,0 0-1,0 0 1,0 0 0,0 0-1,0 0 1,1 0-1,-1-1 1,0 1-1,0 0 1,0 0 0,1 0-1,-1 0 1,0 0-1,0 0 1,0 0-1,0 0 1,1 0 0,-1 0-1,0 0 1,0 0-1,0 0 1,0 0 0,1 1-1,-1-1 1,0 0-1,0 0 1,0 0-1,0 0 1,1 0 0,-1 0-1,0 0 1,0 0-1,0 1 1,0-1-1,0 0 1,0 0 0,1 0-1,-1 0 1,0 0-1,0 1 1,0-1-1,0 0 1,0 0 0,0 0-1,0 0 1,0 1-1,0-1 1,0 0 0,0 0-1,0 0 1,0 0-1,0 1 1,0-1-1,6 11 96,-6-11-88,1 4 28,1-1 0,-1 1 0,1-1 0,0 1 0,0-1 0,1 0 0,-1 0 0,1 0 0,-1 0 0,1 0 0,0-1 0,0 1 0,0-1 0,1 0 0,-1 0 0,4 2 0,0-1 25,1-1 0,-1 0 1,1-1-1,0 0 0,0 0 0,-1-1 0,11 0 0,-9 1-35,1-1 0,0-1-1,-1 1 1,1-2 0,-1 1-1,1-1 1,-1-1 0,0 1-1,0-2 1,0 1 0,0-1-1,0-1 1,-1 1 0,0-1-1,0-1 1,0 0 0,-1 0-1,1 0 1,-2-1 0,1 0-1,-1 0 1,6-9 0,12-31-627,-24 47 590,1 0 1,-1 0-1,0 0 1,0 0-1,1-1 1,-1 1 0,0 0-1,1 0 1,-1 0-1,0 0 1,1 0-1,-1 0 1,0 0-1,1 0 1,-1 0-1,0 0 1,1 0 0,-1 0-1,0 0 1,1 0-1,-1 0 1,0 0-1,1 0 1,-1 0-1,0 1 1,1-1-1,-1 0 1,0 0 0,0 0-1,1 0 1,-1 1-1,0-1 1,0 0-1,1 0 1,-1 1-1,0-1 1,0 0-1,0 1 1,1-1 0,-1 0-1,0 0 1,0 1-1,11 12 69,-11-12-51,3 2 31,1 1-1,-1-1 0,1 0 0,0 0 1,0 0-1,0 0 0,1-1 0,-1 1 0,1-1 1,-1 0-1,1 0 0,0-1 0,-1 0 1,1 0-1,5 1 0,11 0 126,-1 0-1,29-2 1,-24-1-17,3 1 160,43-5 1,-60 3-234,-1 0 1,-1 0-1,1-1 0,0-1 1,-1 1-1,1-2 0,14-8 0,-19 10-23,18-11 84,-22 14-128,-1 0 0,1 0 0,0-1 0,0 1 0,0 0 0,-1 0 0,1 0 0,0 0 0,0 0 0,0 0 0,0 0 0,-1 0 0,1 0 0,0 0 0,0 0 0,0 0 0,-1 1 0,1-1-1,0 0 1,0 1 0,-1-1 0,1 1 0,0-1 0,0 1 0,-1-1 0,1 1 0,0-1 0,0 2 0,3 3 37,0-1 0,1 0 0,-1 0 0,1 0-1,0-1 1,0 1 0,0-1 0,0 0 0,0 0-1,1-1 1,-1 0 0,1 0 0,0 0 0,10 1-1,7 0 173,0-1-1,36-1 1,-39-1-69,-16 0-120,0 0 0,0 0 1,1-1-1,-1 0 0,0 0 0,0 0 0,0 0 0,0-1 0,0 1 0,0-1 0,0 0 0,3-3 0,2-1-104,-1-1-1,0-1 1,9-10 0,0 0-263,-14 16 341,14 23-404,-13-19 419,1-1 0,-1 1 0,1-1 0,0 0-1,0 0 1,-1-1 0,1 1 0,0-1 0,0 0-1,0 0 1,-1-1 0,7 0 0,8 0 42,111 1 319,-127 8-358,0-1 11,-11-13 1,-9-12 44,-2-6 14</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55:49.804"/>
    </inkml:context>
    <inkml:brush xml:id="br0">
      <inkml:brushProperty name="width" value="0.05" units="cm"/>
      <inkml:brushProperty name="height" value="0.05" units="cm"/>
      <inkml:brushProperty name="color" value="#008C3A"/>
    </inkml:brush>
  </inkml:definitions>
  <inkml:trace contextRef="#ctx0" brushRef="#br0">0 236 9830,'31'1'273,"-30"0"-240,1-1-1,-1 1 1,1 0-1,-1 0 1,1 1-1,-1-1 1,0 0 0,1 0-1,-1 1 1,0-1-1,0 1 1,0-1-1,0 1 1,0-1-1,0 1 1,-1 0 0,2 2-1,0 0-45,2 1 121,0 0 1,0-1-1,0 0 1,0 0-1,0 0 0,1 0 1,0-1-1,0 0 1,0 0-1,0 0 1,1 0-1,-1-1 1,1 0-1,-1 0 0,1-1 1,0 0-1,-1 1 1,1-2-1,0 1 1,0-1-1,9 0 1,0-1 192,1 0 0,-1 0 1,1-2-1,-1 0 1,0 0-1,29-12 0,-4-3-90,-1-1 0,56-37 1,-76 42-374,0 0 1,0-2 0,-2 0 0,0 0 0,-1-2 0,18-24 0,-29 35 123,-3 5 23,-1 0 0,1 0 0,0-1 0,-1 1 0,0-1-1,1 0 1,-1 1 0,0-1 0,0 0 0,-1 0 0,1 1 0,-1-1-1,1 0 1,-1 0 0,0-3 0,-3 5 15,0 0 1,0 0-1,-1 1 0,1 0 0,0-1 1,-1 1-1,-5 1 0,6-1 54,-33-1 690,-53-7-1,78 6-701</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5:55:23.972"/>
    </inkml:context>
    <inkml:brush xml:id="br0">
      <inkml:brushProperty name="width" value="0.05" units="cm"/>
      <inkml:brushProperty name="height" value="0.05" units="cm"/>
      <inkml:brushProperty name="color" value="#008C3A"/>
    </inkml:brush>
  </inkml:definitions>
  <inkml:trace contextRef="#ctx0" brushRef="#br0">975 1253 9830,'-3'1'54,"1"-1"-1,-1 1 0,0 0 1,1 0-1,-1 0 1,1 0-1,-1 0 1,1 1-1,-1-1 1,1 1-1,0 0 0,0 0 1,0-1-1,0 1 1,0 0-1,0 1 1,0-1-1,1 0 0,-1 1 1,1-1-1,0 0 1,-1 1-1,0 5 1,-2 0 129,1 0 0,1 0 0,-1 0 1,2 0-1,-1 1 0,0 15 0,3-24-166,0 1-1,0-1 1,0 1-1,1-1 1,-1 1 0,0-1-1,0 0 1,1 0-1,-1 1 1,0-1-1,1 0 1,-1 0 0,0 0-1,1 0 1,1-1-1,-1 1 47,1 0-8,0 0 0,-1 0 1,1 0-1,0 0 0,-1-1 0,1 1 0,0-1 1,-1 0-1,1 0 0,-1 0 0,1 0 0,-1 0 1,1 0-1,-1-1 0,0 1 0,0-1 0,3-2 1,-3 2-33,0-1 1,-1 0 0,1 1 0,-1-1-1,1 0 1,-1 0 0,0 0 0,0 0 0,0 0-1,-1 0 1,1 0 0,-1 0 0,0 0-1,0 0 1,0-4 0,0 1-54,0 1 0,0-1 0,-1 0 0,0 0 0,0 1 0,0-1 0,-4-9 0,4 13 36,-1 0 1,1 0-1,0 0 0,0 0 1,-1 0-1,1 0 1,-1 1-1,0-1 0,1 0 1,-1 1-1,0-1 1,0 1-1,0 0 1,0-1-1,0 1 0,0 0 1,-1 0-1,1 1 1,0-1-1,0 0 1,-4 0-1,2 1-6,3 4 0</inkml:trace>
  <inkml:trace contextRef="#ctx0" brushRef="#br0" timeOffset="-3633.01">1496 81 9830,'49'130'2133,"-15"-42"-634,-14-22-442,-13-40-191,20 48 0,-27-73-851,0 0 1,1 0 0,-1 0 0,0 0 0,1 0 0,-1 0 0,1-1-1,0 1 1,-1 0 0,1 0 0,0 0 0,-1 0 0,1-1-1,0 1 1,0 0 0,0-1 0,0 1 0,-1-1 0,1 1-1,0-1 1,0 1 0,0-1 0,0 0 0,0 1 0,0-1-1,0 0 1,0 0 0,0 0 0,1 0 0,-1 0 0,0 0-1,0 0 1,0 0 0,0 0 0,0 0 0,0-1 0,0 1-1,0 0 1,0-1 0,0 1 0,0-1 0,0 1 0,-1-1-1,1 1 1,1-2 0,3-2 99,-1 1 0,0-1 0,0 0 0,0 0 0,-1-1 0,1 1 0,2-6 0,5-10-185,-2 1 1,0-1-1,-1 0 1,-1-1-1,6-35 1,-6 20-344,-3 0 0,1-57 0,-5 93 412,0 0 0,0-1 0,0 1 0,0 0 0,0 0 0,0-1 0,0 1 0,0 0 0,0 0 0,0-1 0,0 1 0,0 0 0,0 0 0,0-1 0,0 1 0,0 0 0,0 0 0,-1-1 0,1 1 0,0 0 0,0 0 0,0 0 0,0-1 0,0 1 0,-1 0 0,1 0 0,0 0 0,0 0 0,0 0 0,-1-1 0,1 1 0,0 0 0,0 0 0,-1 0 0,1 0 0,0 0 0,0 0 0,0 0 0,-1 0 0,1 0 0,0 0 0,0 0 0,-1 0 0,1 0 0,0 0 0,0 0 0,-1 0 0,1 0 0,0 0 0,0 0 0,-1 0 0,1 0 0,0 0 0,-11 7-47,11-7 46,-4 12 165</inkml:trace>
  <inkml:trace contextRef="#ctx0" brushRef="#br0" timeOffset="-3339.14">1990 60 9830,'0'-5'3,"2"-24"91,0 27 4,0 19 35,6 79 1240,-4-35 59,2 0 0,21 86 0,-26-142-1366,14 36 600,-14-39-637,0 0 0,0-1 0,0 1 0,0-1 0,0 1 0,1-1 0,-1 1 0,0-1 0,1 0 0,-1 0 0,0 1 0,1-1 0,0 0 0,-1 0 0,1-1 0,0 1 0,-1 0 0,1 0 0,0-1 0,3 1 0,13 0 244</inkml:trace>
  <inkml:trace contextRef="#ctx0" brushRef="#br0" timeOffset="-2969.32">2296 166 9830,'-10'-4'27,"1"1"1,-1 0-1,-18-4 0,27 7-10,0 0 0,0 0 0,1 1 0,-1-1 0,0 0 0,0 0 0,0 0-1,1 1 1,-1-1 0,0 0 0,0 1 0,1-1 0,-1 1 0,0-1 0,0 1 0,1-1 0,-1 1-1,1-1 1,-1 1 0,1 0 0,-1-1 0,1 1 0,-1 0 0,1 0 0,-1-1 0,1 1-1,0 0 1,-1 1 0,-4 24 437,5-21-356,-2 11 189,0-1 0,1 1 1,1-1-1,1 1 0,0-1 0,4 22 1,-4-34-223,0 1 1,0-1-1,0 0 1,1 1-1,-1-1 1,1 0-1,0 0 1,0 0-1,0 0 0,0 0 1,0 0-1,1 0 1,-1-1-1,1 1 1,0-1-1,0 0 1,0 0-1,0 0 1,0 0-1,0 0 1,0-1-1,0 0 1,1 1-1,-1-1 1,1 0-1,-1-1 1,1 1-1,-1 0 0,1-1 1,0 0-1,-1 0 1,8-1-1,-9 1-31,-1 0 0,1-1-1,-1 1 1,1 0 0,-1-1-1,1 1 1,-1-1-1,0 1 1,1-1 0,-1 0-1,0 0 1,1 0 0,-1 0-1,0 0 1,0 0 0,0 0-1,0 0 1,0 0-1,2-2 1,-1 0 1,0-1 0,0 0 0,-1 0 0,1 1 0,-1-1 0,1 0 0,0-5 0,0-7-114,0 0 0,0-29 0,-2 43 53,0-6-26,0 0 1,-1 0-1,0 0 0,0 0 1,0 0-1,-1 0 1,-3-7-1,4 12 51,0 1-1,0 0 1,-1-1 0,1 1-1,-1 0 1,1 0-1,-1 0 1,0 0-1,0 0 1,1 1 0,-1-1-1,-1 0 1,1 1-1,0 0 1,0-1-1,0 1 1,-1 0 0,1 0-1,-1 0 1,1 0-1,-1 1 1,1-1-1,-1 1 1,1 0-1,-5-1 1,2 1 81,4 0-68,0-1 0,0 1 0,0 0 0,0 0 1,0-1-1,0 1 0,0 0 0,0 0 0,0 0 0,0 0 0,0 0 0,0 1 0,0-1 0,0 0 0,0 0 0,0 1 0,0-1 0,0 0 0,0 1 0,0-1 0,0 1 0,1-1 0,-1 1 1,0 0-1,0-1 0,0 1 0,1 0 0,-1 0 0,0 0 0,1-1 0,-1 1 0,0 2 0,0 10 227</inkml:trace>
  <inkml:trace contextRef="#ctx0" brushRef="#br0" timeOffset="-2546.84">2644 155 9830,'-21'-5'39,"-37"-5"-1,56 11-16,1-1-1,-1 0 1,0 0-1,1 0 1,-1 1-1,0-1 1,1 1-1,-1-1 0,1 1 1,-1 0-1,1 0 1,-1-1-1,1 1 1,0 0-1,-1 0 1,1 0-1,0 1 1,0-1-1,0 0 1,-1 0-1,1 1 0,1-1 1,-1 1-1,0-1 1,0 1-1,0-1 1,1 1-1,-1-1 1,1 1-1,-1 3 1,-2 1 94,-2 9 172,1 0 0,1 1-1,0-1 1,1 1 0,0-1 0,1 1 0,2 23 0,-1-35-208,1 0 0,-1 1-1,1-1 1,0 0 0,0 1-1,0-1 1,0 0 0,1 0 0,0 0-1,0 0 1,0 0 0,0 0-1,1-1 1,-1 1 0,1-1 0,0 0-1,0 0 1,0 0 0,1 0-1,6 5 1,-5-5 32,1 0 0,-1-1 1,1 1-1,0-1 0,-1 0 0,1-1 0,0 1 0,0-1 0,0 0 1,0-1-1,0 0 0,0 0 0,1 0 0,10-2 0,-15 1-78,1 1 0,-1-1 0,1 0-1,-1 0 1,0 0 0,1 0 0,-1-1 0,0 1-1,0 0 1,0-1 0,0 0 0,0 1-1,-1-1 1,1 0 0,0 0 0,-1 0-1,1 0 1,-1 0 0,0-1 0,0 1-1,1 0 1,-2-1 0,1 1 0,0 0-1,1-6 1,0-5-81,0 0-1,-1 0 1,0-23-1,-1 26-51,-1 5 81,0-1 0,0 1 1,0-1-1,-1 1 0,0-1 0,0 1 1,0 0-1,0 0 0,-1 0 0,0 0 1,0 1-1,0-1 0,-8-7 0,9 9 12,0 1 0,-1-1 0,1 1 0,-1 0 0,1-1 0,-1 1 0,0 0 0,0 1-1,0-1 1,0 1 0,0-1 0,0 1 0,0 0 0,-1 0 0,1 0 0,0 0 0,-1 1-1,1 0 1,-1-1 0,1 1 0,0 0 0,-1 0 0,1 1 0,-5 0 0,7 2 6,1 2 0</inkml:trace>
  <inkml:trace contextRef="#ctx0" brushRef="#br0" timeOffset="-2268.52">2936 16 9830,'-6'-16'57,"3"18"90,3 17 290,0-18-368,-1 41 848,2 0 0,2 0 1,16 78-1,-8-75-72,-4-14-124,2 1 0,14 36-1,-22-66-690,0 0-1,-1-1 0,1 1 1,0-1-1,0 1 1,0-1-1,0 1 0,0-1 1,1 1-1,-1-1 1,0 0-1,1 0 0,-1 0 1,3 2-1,6-2 48</inkml:trace>
  <inkml:trace contextRef="#ctx0" brushRef="#br0" timeOffset="-992.5">3161 86 9830,'-20'11'388,"15"-9"-293,1 0-1,-1 1 1,1-1 0,0 1-1,-1 0 1,1 0-1,1 0 1,-1 0-1,0 1 1,1-1 0,-1 1-1,1 0 1,0 0-1,1 1 1,-1-1 0,1 0-1,0 1 1,-3 7-1,1 9 285,1 1-1,0-1 0,2 1 1,2 22-1,-1-19 37,0-21-345,0 0 0,0-1 1,0 1-1,1 0 0,0-1 1,0 1-1,0-1 0,0 1 1,0-1-1,1 1 0,0-1 0,-1 0 1,1 0-1,0 1 0,1-1 1,-1-1-1,5 5 0,-3-3 24,0-1 0,0 0 0,1 0-1,-1-1 1,1 1 0,0-1 0,0 0 0,0 0-1,0-1 1,0 0 0,8 2 0,-5-2 42,1-1-1,-1 1 1,1-1 0,-1 0 0,1-1 0,-1 0-1,0-1 1,1 0 0,-1 0 0,0 0 0,0-1-1,0 0 1,-1-1 0,1 0 0,11-7-1,-12 4-153,1 0-1,-1 0 1,0-1-1,0 1 0,-1-2 1,0 1-1,0-1 0,-1 1 1,0-1-1,0-1 0,4-13 1,-4 5-176,-1 0 0,-1-1 0,0 1-1,-2 0 1,0-27 0,-1 45 193,0 0 0,0 0 0,0-1 0,0 1 0,0 0-1,0 0 1,0-1 0,0 1 0,0 0 0,0 0 0,0-1 0,-1 1-1,1 0 1,0 0 0,0 0 0,0-1 0,0 1 0,-1 0-1,1 0 1,0 0 0,0 0 0,-1 0 0,1-1 0,0 1 0,0 0-1,0 0 1,-1 0 0,1 0 0,0 0 0,0 0 0,-1 0 0,1 0-1,0 0 1,0 0 0,-1 0 0,1 0 0,0 0 0,-1 0-1,1 0 1,0 0 0,0 0 0,0 0 0,-1 0 0,1 0 0,0 0-1,0 1 1,-1-1 0,1 0 0,0 0 0,0 0 0,0 0 0,-1 1-1,1-1 1,0 0 0,0 0 0,-12 8-60,10-3 124,0-1 0,-1 1 0,2-1 1,-1 1-1,0 0 0,1-1 0,0 1 1,0 0-1,0 10 0,1 49 525,1-46-448,-1-14-85,0 1-1,1 0 0,-1 0 0,1-1 1,0 1-1,0-1 0,1 1 0,-1-1 1,1 1-1,0-1 0,1 0 0,-1 0 1,0 0-1,1 0 0,0 0 0,0-1 1,0 1-1,1-1 0,6 6 1,-3-5 15,-1-1-1,0 0 1,1 0 0,0 0 0,0 0 0,0-1 0,0 0 0,0-1 0,0 0 0,0 0 0,1 0 0,7-1 0,-11 0-18,0 0 1,0 0-1,0 0 0,0-1 1,0 1-1,0-1 0,0 0 0,0 0 1,0-1-1,0 1 0,0-1 0,6-4 1,-7 4-39,0-1 1,-1 1-1,1-1 1,-1 0 0,0 0-1,0 0 1,0-1 0,-1 1-1,1 0 1,-1-1 0,1 1-1,-1-1 1,0 1 0,0-8-1,4-54-698,-5 53 419,0 38 281,0-18 53,0 1 0,1-1 0,-1 0 0,2 0 0,-1 0 0,1 0 0,0-1 0,7 16 0,-7-20-35,0 1 1,0-1 0,1 1 0,0-1-1,-1 0 1,1 0 0,0 0 0,1 0 0,-1-1-1,0 1 1,1-1 0,0 0 0,-1 0 0,1 0-1,0-1 1,0 1 0,0-1 0,0 0 0,6 1-1,-2 0 26,1-1 0,-1 1 0,1-2-1,-1 1 1,1-1 0,-1-1 0,1 0 0,15-3-1,-20 3-26,0-1 0,0 1 0,0-1 0,0 0 0,-1 0 0,1 0 0,-1-1 0,1 1 0,-1-1 0,0 0 0,0 1 0,0-2 0,-1 1 0,1 0-1,-1 0 1,1-1 0,-1 0 0,0 1 0,2-8 0,0-3-188,0 0-1,-1 0 1,-1-1-1,-1 1 0,0 0 1,-1-1-1,0 1 1,-3-15-1,3 29 148,0-1-1,0 0 0,0 1 0,-1-1 1,1 1-1,0-1 0,0 1 0,-1-1 1,1 1-1,0 0 0,-1-1 0,1 1 1,-1-1-1,1 1 0,-1 0 0,1-1 1,-1 1-1,1 0 0,-1-1 0,1 1 1,-1 0-1,1 0 0,-1 0 0,1-1 0,-1 1 1,1 0-1,-1 0 0,0 0 0,1 0 1,-1 0-1,1 0 0,-1 0 0,1 0 1,-1 0-1,0 1 0,1-1 0,-1 0 1,1 0-1,-1 0 0,1 1 0,-1-1 1,1 0-1,-1 0 0,1 1 0,-1-1 1,1 0-1,-1 1 0,1 0 0,-3 3 46,0 0 0,1 1 0,0-1 0,0 1 0,0 0 0,1 0-1,-1-1 1,1 1 0,1 0 0,-2 9 0,1 58 455,1-49-328,0-21-153,-1 64 673,3 0-1,20 124 0,-16-157-472,-3-15-78,1 0 0,1 0 0,0-1 0,8 19 0,-11-46-110,-8-196-1305,3-109-2679,4 301 3747,1 0-1,0 0 0,1 1 0,0-1 1,1 1-1,0 0 0,1 0 1,1 0-1,0 0 0,12-17 1,-14 24 160,1 0 0,0 0 0,0 0 1,0 1-1,0-1 0,1 1 1,0 1-1,0-1 0,0 1 1,1 0-1,0 0 0,-1 1 1,1 0-1,0 0 0,1 1 1,-1 0-1,0 0 0,1 1 1,-1 0-1,14-1 0,-17 2 98,-1 0 0,1 0 0,0 0-1,-1 0 1,1 1 0,-1-1 0,1 1 0,0 0-1,-1 0 1,1 0 0,-1 1 0,0-1 0,1 1-1,-1 0 1,0 0 0,0 0 0,0 0 0,0 0 0,-1 1-1,1-1 1,-1 1 0,1 0 0,-1 0 0,0 0-1,0 0 1,0 0 0,0 0 0,-1 1 0,1-1-1,-1 1 1,2 6 0,-1-3 38,0-1-1,0 1 1,0-1 0,-1 1-1,0 0 1,-1 0 0,1 0 0,-1 0-1,-1-1 1,1 1 0,-1 0-1,0 0 1,-1 0 0,1-1-1,-2 1 1,1-1 0,0 1-1,-1-1 1,-1 0 0,1 0 0,-1 0-1,0 0 1,0-1 0,0 0-1,-1 0 1,0 0 0,0 0-1,0-1 1,0 1 0,-7 3 0,4-4 20,1 0 0,-1 0 1,0 0-1,0-1 0,0 0 1,0-1-1,0 0 0,-1 0 1,1-1-1,-15 1 0,14-3 83,3-6 36</inkml:trace>
  <inkml:trace contextRef="#ctx0" brushRef="#br0" timeOffset="445.31">1663 1090 9830,'0'0'3,"0"-1"0,0 1 0,0 0 0,0 0 1,0 0-1,0-1 0,1 1 0,-1 0 0,0 0 0,0 0 0,0-1 0,0 1 0,0 0 0,0 0 0,1 0 0,-1 0 1,0 0-1,0-1 0,0 1 0,0 0 0,1 0 0,-1 0 0,0 0 0,0 0 0,0 0 0,1 0 0,-1 0 0,0 0 1,0 0-1,0 0 0,1 0 0,-1 0 0,0 0 0,0 0 0,0 0 0,1 0 0,-1 0 0,0 0 0,0 0 0,0 0 1,1 0-1,-1 0 0,0 0 0,0 0 0,0 0 0,1 0 0,-1 1 0,0-1 0,0 0 0,0 0 0,0 0 0,0 0 1,1 1-1,-1-1 0,0 0 0,0 0 0,0 0 0,0 0 0,0 1 0,0-1 0,0 0 0,0 0 0,0 0 0,1 1 1,-1-1-1,0 0 0,0 1 0,1 14 379,-1-14-319,3 336 4975,-4-274-4123,-2 1 138,0-35-269,4 50 0,-1-78-765,0-1-1,1 1 0,-1-1 1,0 1-1,0-1 0,1 0 1,-1 1-1,0-1 0,1 1 1,-1-1-1,1 0 0,-1 1 1,1-1-1,-1 0 0,0 1 1,1-1-1,-1 0 0,1 0 1,-1 0-1,1 1 0,-1-1 1,1 0-1,-1 0 0,1 0 1,0 0-1,-1 0 0,1 0 1,0 0-1,21 0 252,-15-1-143,-1 1-47,1-1 1,-1-1-1,0 1 1,-1-1-1,1 0 1,0 0-1,0-1 1,-1 1 0,0-1-1,1-1 1,-1 1-1,0-1 1,0 0-1,5-6 1,11-10-441,30-40 1,-45 53 221,16-20-271</inkml:trace>
  <inkml:trace contextRef="#ctx0" brushRef="#br0" timeOffset="818.77">2195 1297 9830,'-35'-43'55,"35"42"-41,-1 1-1,0-1 1,0 0 0,0 1 0,0-1 0,0 1-1,0-1 1,0 1 0,0-1 0,0 1 0,0 0 0,0-1-1,0 1 1,0 0 0,0 0 0,0 0 0,0 0 0,0 0-1,0 0 1,0 0 0,0 0 0,0 1 0,0-1 0,-1 0-1,1 0 1,0 1 0,0-1 0,1 1 0,-1-1-1,0 1 1,0-1 0,0 1 0,0 0 0,0-1 0,0 1-1,1 0 1,-1 0 0,0 0 0,1-1 0,-1 1 0,1 0-1,-1 0 1,1 0 0,-1 0 0,1 0 0,-1 1 0,0 1 72,-6 7 153,0 2 0,1-1 0,1 0 0,0 1 0,0 0 0,1 1 0,1-1 0,0 0 1,1 1-1,0 0 0,1-1 0,1 25 0,0-35-208,0 0 0,0 0 0,1 0 1,-1 0-1,1 0 0,-1 0 1,1 0-1,0 0 0,-1-1 0,1 1 1,0 0-1,0 0 0,1 0 0,-1-1 1,0 1-1,0-1 0,1 1 0,-1-1 1,1 0-1,0 1 0,-1-1 0,1 0 1,0 0-1,-1 0 0,1 0 1,0 0-1,0 0 0,0-1 0,0 1 1,0-1-1,4 1 0,3 1 162,1-1-1,0-1 1,-1 1 0,1-1-1,14-3 1,-20 3-151,0-1 1,0 0-1,0 0 0,-1-1 0,1 1 1,-1-1-1,1 0 0,-1 0 1,0 0-1,1 0 0,-1-1 0,0 1 1,0-1-1,-1 0 0,1 1 1,-1-1-1,1-1 0,-1 1 0,0 0 1,0 0-1,0-1 0,-1 1 1,3-8-1,0 1-107,-2 0 0,1-1 0,-1 1 0,-1-1 0,1 1 0,-2-1 0,0-16 0,-1 25 53,1 0 0,0-1 0,-1 1 0,1 0 0,-1 0-1,1 0 1,-1 0 0,0 0 0,0 0 0,0 0 0,0 0 0,0 0 0,-1 1 0,1-1 0,-1 0 0,1 1 0,-1-1 0,1 1 0,-1-1 0,0 1 0,0 0 0,1 0 0,-1 0-1,-4-2 1,-1 1 66,1 0-1,-1 0 1,1 1-1,-1 0 0,0 0 1,-12 1-1,12 1 98,6 4-114</inkml:trace>
  <inkml:trace contextRef="#ctx0" brushRef="#br0" timeOffset="1254.08">2478 1266 9830,'1'-57'55,"-2"57"-46,1-1 0,0 0 1,0 1-1,0-1 1,-1 0-1,1 1 0,0-1 1,-1 1-1,1-1 0,-1 0 1,1 1-1,0-1 0,-1 1 1,1-1-1,-1 1 1,0-1-1,1 1 0,-1 0 1,1-1-1,-1 1 0,0 0 1,1-1-1,-1 1 1,0 0-1,1 0 0,-1-1 1,0 1-1,1 0 0,-1 0 1,0 0-1,0 0 0,1 0 1,-1 0-1,0 0 1,0 1-1,-22 3 277,19-3-209,0 1-1,0 1 1,0-1-1,0 1 1,1-1-1,-1 1 1,1 0-1,-1 0 1,1 0-1,0 1 1,0-1-1,1 1 1,-1 0 0,1 0-1,0 0 1,0 0-1,0 0 1,0 0-1,1 1 1,-2 5-1,-1 6 230,1 0 1,1 0-1,0 0 0,1 22 0,1-34-240,1 0 0,-1-1-1,0 1 1,1 0 0,0-1 0,0 1 0,0-1 0,0 1-1,1-1 1,-1 0 0,1 1 0,0-1 0,0 0-1,0 0 1,0 0 0,0 0 0,1-1 0,0 1 0,-1-1-1,1 1 1,0-1 0,0 0 0,0 0 0,0 0 0,6 2-1,1 0 161,0 0 0,0-1-1,1-1 1,-1 0-1,1 0 1,0-1 0,19 0-1,-27-1-189,0 0 0,0 0 0,0 0 1,0-1-1,0 1 0,-1-1 0,1 0 0,0 0 0,0 0 0,0 0 0,0 0 0,-1-1 0,1 1 0,-1-1 0,1 0 1,-1 0-1,0 0 0,1 0 0,-1 0 0,0 0 0,-1-1 0,1 1 0,0-1 0,0 1 0,-1-1 0,0 0 0,1 1 1,-1-1-1,1-5 0,1-6-131,0-1-1,-1 1 1,-1-1 0,0-26 0,-1 36 53,0 1 10,0 0-1,0 1 1,-1-1 0,1 0-1,-1 0 1,0 1-1,0-1 1,0 0 0,0 1-1,-1-1 1,1 1-1,-1 0 1,0-1 0,0 1-1,0 0 1,-1 0 0,1 0-1,-1 0 1,0 1-1,-5-5 1,3 4 43,0 0 0,0 0 0,-1 1 1,0 0-1,1-1 0,-1 2 0,0-1 0,0 1 0,0 0 0,0 0 1,0 1-1,-7 0 0,12 0 2,0 0 0,0 0 1,0 0-1,0 0 0,0 0 0,0 0 1,0 1-1,0-1 0,0 0 1,0 1-1,0-1 0,0 0 0,1 1 1,-1-1-1,0 1 0,0 0 0,0-1 1,1 1-1,-1 0 0,0-1 1,1 1-1,-1 0 0,0 0 0,1 0 1,-1 0-1,1-1 0,-1 1 0,0 2 1,-2 28 237,3-14-39</inkml:trace>
  <inkml:trace contextRef="#ctx0" brushRef="#br0" timeOffset="1688.87">2824 1071 9830,'6'-96'0,"-2"63"0,-2 46 0,-7 121 1236,2 69 2842,5-173-3562,1-1 1,1 0 0,1 0-1,17 51 1,-22-79-495,0 1-1,0-1 1,1 0 0,-1 1-1,1-1 1,-1 0 0,1 0 0,-1 0-1,1 1 1,0-1 0,-1 0 0,1 0-1,0 0 1,0 0 0,0 0 0,0 0-1,0-1 1,0 1 0,0 0 0,0 0-1,0-1 1,0 1 0,1 0 0,-1-1-1,0 1 1,0-1 0,1 0 0,-1 1-1,0-1 1,0 0 0,1 0 0,-1 0-1,0 0 1,1 0 0,-1 0-1,0 0 1,1 0 0,-1-1 0,0 1-1,0 0 1,2-2 0,12-7 306</inkml:trace>
  <inkml:trace contextRef="#ctx0" brushRef="#br0" timeOffset="2043.92">3009 1198 9830,'-1'-47'0,"1"46"2,0 1 0,0 0-1,0-1 1,0 1 0,0 0 0,0 0-1,0-1 1,0 1 0,0 0 0,0 0-1,0-1 1,0 1 0,-1 0-1,1 0 1,0 0 0,0-1 0,0 1-1,0 0 1,0 0 0,-1-1 0,1 1-1,0 0 1,0 0 0,0 0 0,-1 0-1,1-1 1,0 1 0,0 0 0,0 0-1,-1 0 1,1 0 0,0 0 0,0 0-1,-1 0 1,1 0 0,0 0 0,0 0-1,-1 0 1,1 0 0,0 0-1,-1 0 1,1 0 0,0 0 0,0 0-1,-1 0 1,1 0 0,0 0 0,0 0-1,0 0 1,-1 0 0,1 1 0,-13 7 269,11-7-170,-9 7 133,-1 1 0,1 0-1,0 1 1,1 0-1,0 0 1,1 1-1,-9 13 1,14-17-107,0-1-1,0 1 1,1 0 0,0 0 0,0 0 0,0 0-1,1 1 1,0-1 0,1 1 0,-1-1-1,1 1 1,1 0 0,0-1 0,0 1 0,1 8-1,0-14-90,0 0 0,-1 0 0,1-1 0,0 1 0,0-1 0,0 1 0,0 0 0,1-1 0,-1 0 0,0 1 0,0-1 0,1 0 0,-1 0 0,1 1 0,0-1 0,-1-1 0,1 1 0,0 0 0,-1 0 0,1 0 0,0-1 0,0 1 0,-1-1 0,1 0 0,3 1 0,53 4 880,-49-5-779,20 0 574,45-4 0,-64 3-501,1-1 0,-1 0 0,0-1 1,0 0-1,0 0 0,0-1 1,16-10-1,-26 14-209,0 0 0,0 0 0,0 0 0,0 0 0,0 0 0,0 0 0,0 0-1,1 0 1,-1 0 0,0 0 0,0 0 0,0 0 0,0 0 0,0 0 0,0 0 0,0 0 0,0 0 0,0 0 0,0 0 0,0 0 0,0 0 0,0 0 0,0-1 0,0 1 0,0 0-1,0 0 1,0 0 0,1 0 0,-1 0 0,0 0 0,0 0 0,0 0 0,0 0 0,0 0 0,0 0 0,0 0 0,0-1 0,0 1 0,0 0 0,0 0 0,0 0 0,-1 0 0,1 0-1,0 0 1,0 0 0,0 0 0,0 0 0,0 0 0,0 0 0,0 0 0,0-1 0,0 1 0,0 0 0,0 0 0,0 0 0,0 0 0,0 0 0,0 0 0,0 0 0,0 0-1,0 0 1,-1 0 0,1 0 0,0 0 0,0 0 0,0 0 0,0 0 0,0 0 0,-10-2 152,-14 1 257,24 1-383,-33 0 356</inkml:trace>
  <inkml:trace contextRef="#ctx0" brushRef="#br0" timeOffset="27196.92">401 324 9830,'-8'-37'0,"8"37"2,0 0 0,0 0 0,0-1 0,0 1 0,0 0 0,0 0 0,0-1 0,0 1-1,0 0 1,0 0 0,0-1 0,0 1 0,0 0 0,0 0 0,0-1 0,0 1 0,0 0 0,-1 0 0,1-1 0,0 1 0,0 0 0,0 0 0,0 0-1,-1-1 1,1 1 0,0 0 0,0 0 0,0 0 0,-1 0 0,1 0 0,0-1 0,0 1 0,-1 0 0,1 0 0,0 0 0,0 0 0,0 0-1,-1 0 1,1 0 0,0 0 0,-1 0 0,1 0 0,0 0 0,0 0 0,-1 0 0,1 0 0,0 0 0,0 0 0,-1 0 0,1 0 0,0 0-1,0 0 1,-1 0 0,1 1 0,0-1 0,0 0 0,0 0 0,-1 0 0,1 0 0,0 1 0,0-1 0,0 0 0,0 0 0,-1 0 0,1 1 0,0-1-1,0 0 1,0 0 0,0 1 0,-7 11 249,-11 31 434,11-28-372,1 1-1,0 0 1,1 1-1,0 0 1,1-1-1,1 1 1,0 20-1,3-37-309,0 1-1,0-1 1,0 0 0,0 1-1,0-1 1,0 1-1,0-1 1,1 0 0,-1 1-1,0-1 1,0 0 0,1 1-1,-1-1 1,0 0 0,0 1-1,1-1 1,-1 0-1,0 0 1,1 1 0,-1-1-1,0 0 1,1 0 0,-1 0-1,0 0 1,1 1-1,-1-1 1,1 0 0,-1 0-1,0 0 1,1 0 0,-1 0-1,1 0 1,-1 0 0,0 0-1,1 0 1,-1 0-1,1 0 1,-1 0 0,0 0-1,1 0 1,-1-1 0,1 1-1,-1 0 1,2-1 45,6 1 130,0-2 0,0 1-1,0-1 1,-1 0 0,1-1 0,13-7 0,48-28 432,-27 13-777,4 2-50,-27 14 99,0 0 1,-1-1-1,0-1 0,-1-1 1,21-18-1,-38 30 117,1 0 0,-1 0 0,0-1 0,1 1 0,-1 0 0,0 0 0,0 0 0,1-1 0,-1 1 0,0 0 0,0 0 0,0-1 0,1 1 0,-1 0 0,0-1 0,0 1 0,0 0 0,0 0 0,0-1 0,0 1 0,0 0 0,0-1 0,1 1 0,-1 0 0,0-1 0,0 1 0,0 0 0,0-1 1,-1 1-1,1 0 0,0-1 0,0 1 0,0 0 0,0-1 0,0 1 0,0 0 0,0 0 0,-1-1 0,1 1 0,0 0 0,0-1 0,-1 1 0,-18-6-51,-38 6 215,44 1 67,12-2-220,0 1 1,0 0 0,0 0-1,0 0 1,0 0 0,0 0-1,0 0 1,0 0 0,0 1-1,1-1 1,-1 0 0,0 0-1,0 1 1,0-1 0,0 1-1,0-1 1,0 1 0,0-1-1,1 1 1,-1-1 0,0 1 0,0 0-1,1-1 1,-1 1 0,0 0-1,1 0 1,-2 1 0,-1 9 202</inkml:trace>
  <inkml:trace contextRef="#ctx0" brushRef="#br0" timeOffset="28430">0 1781 9830,'25'-14'21,"-17"14"40,-10 9 185,2 130 1993,0-138-2232,0-1 1,0 0 0,0 1-1,0-1 1,0 0-1,0 0 1,0 1 0,1-1-1,-1 0 1,0 0-1,0 1 1,0-1-1,0 0 1,1 0 0,-1 0-1,0 1 1,0-1-1,1 0 1,-1 0 0,0 0-1,0 0 1,1 0-1,-1 1 1,0-1-1,0 0 1,1 0 0,-1 0-1,0 0 1,1 0-1,-1 0 1,0 0 0,0 0-1,1 0 1,-1 0-1,0 0 1,1 0-1,-1 0 1,0 0 0,0 0-1,1-1 1,-1 1-1,0 0 1,0 0 0,1 0-1,-1-1 1,14-5 147,56-55 1067,-48 39-1400,42-30 1,-14 21 8,2 2 0,0 3 1,60-21-1,-112 47 174,0 0 1,1 0-1,-1-1 1,0 1-1,0 0 1,0 0-1,0-1 1,1 1-1,-1 0 1,0 0-1,0-1 1,0 1-1,0 0 0,0-1 1,0 1-1,0 0 1,1 0-1,-1-1 1,0 1-1,0 0 1,0-1-1,0 1 1,-1 0-1,1-1 1,0 1-1,0 0 1,0 0-1,0-1 0,0 1 1,0 0-1,0-1 1,0 1-1,-1 0 1,1 0-1,0-1 1,0 1-1,0 0 1,-1 0-1,1 0 1,0-1-1,0 1 1,0 0-1,-1 0 0,1 0 1,0-1-1,-1 1 1,1 0-1,0 0 1,0 0-1,-1 0 1,-19-15-68,13 10 39,-10-14-60,0-5-1</inkml:trace>
  <inkml:trace contextRef="#ctx0" brushRef="#br0" timeOffset="30614.03">3396 1124 9830,'-2'240'3878,"2"-238"-3841,0 0 0,0 0 0,0 0 0,0 0 1,0 0-1,0 0 0,1 0 0,-1 0 1,1 0-1,-1 0 0,1 0 0,0 0 1,0 0-1,0 0 0,0-1 0,0 1 0,0 0 1,0-1-1,1 1 0,0 1 0,1-2 17,0 1-1,0-1 0,1 0 0,-1 0 0,0 0 0,0 0 1,1 0-1,-1-1 0,0 0 0,1 1 0,4-2 0,2 2 149,0-1-1,0 0 1,0-1-1,0-1 0,0 1 1,0-1-1,15-6 1,-21 7-178,-1-1 1,0 1-1,0-1 1,0 0-1,0 0 1,0 0 0,-1 0-1,1-1 1,0 1-1,-1-1 1,0 0 0,0 1-1,0-1 1,0 0-1,0 0 1,0 0-1,-1-1 1,1 1 0,-1 0-1,0-1 1,0 1-1,0 0 1,-1-1 0,1 1-1,-1-6 1,0 7-42,0 0 0,0 0 0,0 0 1,0 0-1,0 0 0,-1-1 0,1 1 0,-1 0 1,0 1-1,1-1 0,-1 0 0,0 0 1,0 0-1,0 0 0,0 0 0,-1 1 0,-1-3 1,2 4 21,0-1 0,0 0 0,0 0 0,0 0 0,0 1 1,0-1-1,0 1 0,-1-1 0,1 1 0,0-1 0,0 1 1,-1 0-1,1 0 0,0 0 0,-1-1 0,1 1 0,0 0 1,-1 1-1,1-1 0,0 0 0,0 0 0,-1 0 0,1 1 0,0-1 1,-1 1-1,1-1 0,0 1 0,0-1 0,-1 2 0,0 0 25,1-1 0,-1 1 0,1 0 0,0 0 0,0-1 0,0 1 0,0 0 0,0 0 0,0 0-1,0 0 1,1 0 0,-1 1 0,1-1 0,-1 0 0,1 0 0,0 0 0,0 4 0,2 41 439,-1-45-437,-1 1 0,1-1 0,0 1 1,1-1-1,-1 1 0,0-1 1,1 0-1,-1 0 0,1 0 0,0 0 1,-1 0-1,1 0 0,0 0 1,0 0-1,1-1 0,-1 1 0,0-1 1,0 0-1,1 1 0,-1-1 0,1 0 1,-1-1-1,1 1 0,-1 0 1,1-1-1,-1 1 0,6-1 0,10 2 194,-1 0 0,1-2 0,18-2 0,-24 2-72,-2-1-88,1-1 0,-1 0-1,0 0 1,0-1-1,0-1 1,0 1 0,-1-1-1,1-1 1,-1 0-1,0 0 1,0-1-1,12-11 1,-14 11-153,0 0 0,-1 0 1,0-1-1,0 0 0,0 0 0,-1 0 0,0 0 1,-1-1-1,1 0 0,-2 0 0,1-1 0,-1 1 1,0-1-1,-1 1 0,2-11 0,-6 16-70,-4 11 92,-4 13 163,4 1 118,1 0 0,1 0 0,1 1 0,0 0-1,2-1 1,3 33 0,-2-18 48,1-14-67,0 0 0,2 0-1,0-1 1,1 1-1,2-1 1,0 0-1,1 0 1,2-1-1,0 0 1,1-1 0,1 0-1,1 0 1,14 18-1,-25-37-185,0 0 0,0 1 1,0-1-1,0 0 0,0 0 0,0 0 0,0 0 0,0 0 0,1 0 1,-1 0-1,0 0 0,1 0 0,-1-1 0,1 1 0,-1-1 0,3 2 1,-3-3-1,0 1 0,-1 0 0,1 0 0,-1-1 1,1 1-1,0 0 0,-1-1 0,1 1 0,-1 0 0,1-1 1,-1 1-1,0-1 0,1 1 0,-1-1 0,1 1 0,-1-1 1,0 1-1,1-1 0,-1 0 0,0 1 0,0-1 0,1 1 1,-1-1-1,0 0 0,0 1 0,0-1 0,0 0 0,2-11 63,-2 1-1,1-1 0,-2-17 0,0 12-290,-1-16-443,-2-1 0,-14-59 1,3 20-204,4-4-1001,-4-150 0,15 221 1774,0 0 0,0 1-1,1-1 1,0 0 0,0 1-1,0-1 1,0 0 0,1 1 0,0-1-1,0 1 1,1 0 0,5-10-1,-5 12 70,0 0-1,0 0 0,0 1 0,0-1 0,0 1 1,1 0-1,-1-1 0,1 1 0,-1 1 0,1-1 1,0 1-1,0-1 0,0 1 0,0 0 1,0 0-1,0 1 0,0-1 0,0 1 0,4 0 1,4 0 165,0 0 0,0 1 0,0 0 0,0 1 0,0 0 0,0 1 0,18 6 0,-23-5-47,1-1 0,-1 1 1,0 0-1,0 1 0,0 0 1,0 0-1,-1 0 0,0 1 0,0 0 1,0 0-1,-1 1 0,5 6 0,-7-7-14,0-1-1,0 1 1,0 0-1,-1 0 1,0 0-1,0 0 1,-1 0-1,1 0 1,-1 1-1,-1-1 1,1 9-1,-1-11-28,0 0 0,0-1 0,-1 1 0,0 0 0,1 0 0,-1 0 0,-1 0 0,1 0 0,0-1 0,-1 1 0,0-1 0,0 1 0,0-1 0,0 0 0,-1 1 0,1-1 0,-1 0 0,-5 4 0,-9 5 187,1-2 0,-2 0 0,1-2 1,-1 1-1,0-2 0,-1-1 0,0 0 0,-28 4 0,-3-2 435,0-2 0,-56-1 1,105-5-668,-8 1 93,1-1-1,-1 0 0,0 0 0,1-1 0,-1 0 0,1-1 0,-1 1 0,1-2 1,0 1-1,-10-5 0,-25-26 394</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6:27:51.195"/>
    </inkml:context>
    <inkml:brush xml:id="br0">
      <inkml:brushProperty name="width" value="0.05" units="cm"/>
      <inkml:brushProperty name="height" value="0.05" units="cm"/>
      <inkml:brushProperty name="color" value="#008C3A"/>
    </inkml:brush>
  </inkml:definitions>
  <inkml:trace contextRef="#ctx0" brushRef="#br0">3600 563 9830,'-10'44'1008,"-2"41"410,11-64-1074,-1 38 1335,8 94 0,-4-134-1345,1-1 0,0 0 0,2 0 1,0 0-1,1-1 0,1 0 0,0 0 1,2-1-1,14 23 0,-21-36-264,0 0 0,1 0 0,-1 0 0,1 0 0,0 0 0,0-1 0,0 1 0,0-1 1,0 0-1,1 0 0,-1 0 0,1 0 0,-1 0 0,1-1 0,0 0 0,5 2 0,-7-3-29,0 0-1,1 0 1,-1 0 0,1 0-1,-1 0 1,1-1 0,-1 1-1,0-1 1,1 0 0,-1 1 0,0-1-1,0 0 1,1 0 0,-1 0-1,0-1 1,0 1 0,0 0-1,0-1 1,-1 0 0,1 1-1,0-1 1,0 0 0,-1 0-1,0 0 1,1 0 0,1-3-1,10-20-334,-2-1 0,0-1-1,-1 0 1,-2 0-1,-1-1 1,-1 0-1,-2 0 1,2-37-1,-7 95 488,2 1-1,3 30 1,-2-44 16,1 1 0,0-1 0,1 0 0,1 0 0,11 25 0,-15-40-185,-1 0 0,1 0 0,0-1 0,0 1 0,0 0 0,1 0 0,-1 0 0,0-1 0,1 1 0,-1-1 0,1 1 0,-1-1 0,1 1 0,0-1 0,0 0 0,0 0 0,-1 0-1,1 0 1,0 0 0,0 0 0,0-1 0,1 1 0,-1-1 0,0 1 0,0-1 0,0 0 0,0 0 0,0 0 0,0 0 0,1 0 0,-1 0 0,2-1 0,0 0 13,0-1-1,0 0 1,-1 0-1,1 0 1,-1 0 0,1 0-1,-1-1 1,0 1 0,0-1-1,0 0 1,0 0 0,0 0-1,-1 0 1,0-1 0,4-6-1,1-3-200,-2-1-1,1 1 1,-2-1-1,0 0 1,-1-1-1,2-16 1,-1-3-443,-2-35 1,-2 75 647,0 0 0,1 0 0,-1-1 0,1 1 0,1 0-1,-1 0 1,1 0 0,0-1 0,0 1 0,1-1 0,0 1 0,0-1-1,0 0 1,0 0 0,1 0 0,0-1 0,8 9 0,10 9 182,-10-10-14,0 1-1,16 22 1,-25-30-168,-1-1-1,1 0 1,-1 1 0,0-1 0,0 1 0,-1 0-1,1 0 1,-1 0 0,0 0 0,0-1 0,-1 1 0,1 1-1,-1 6 1,-1-11-32,1 0 1,0 0-1,-1 0 1,1 0-1,0 0 0,-1-1 1,1 1-1,-1 0 0,0 0 1,1-1-1,-1 1 1,1 0-1,-1-1 0,0 1 1,0 0-1,1-1 0,-1 1 1,0-1-1,0 0 0,0 1 1,0-1-1,1 0 1,-1 1-1,0-1 0,0 0 1,0 0-1,0 0 0,-2 1 1,-32 0 250,28-1-202,3 0-25,0 0 0,0-1 0,1 1 0,-1-1 0,0 1 1,0-1-1,1-1 0,-1 1 0,1 0 0,-1-1 0,1 0 0,0 1 1,-1-1-1,1-1 0,-5-4 0,1 0-97,1 0 0,0-1 0,0 0 0,1 0 0,-6-10 0,14 23 66,-1 0 0,1 0 0,0 0 0,0 0 0,1 0 0,-1-1-1,1 1 1,5 4 0,-3-5 47,0-1 0,0 1-1,1-1 1,-1-1 0,1 1-1,-1-1 1,1 0 0,0 0-1,0-1 1,13 1 0,-15-1-20,0-1 0,0 0 0,-1 0 0,1-1 0,0 1 0,-1-1 0,1 0 0,0 0 0,-1-1 0,1 1 0,-1-1 0,0 0 0,1 0 0,-1-1 0,0 1 0,7-7 0,-2-1-189,0 0-1,-1-1 0,0 0 0,-1-1 1,0 0-1,0 0 0,-2 0 1,1-1-1,-2 0 0,1 0 0,3-24 1,-2-4-507,-2-1 0,-1-62 0,-4 87 396,0-1 0,0 0 1,-2 1-1,-6-26 0,6 33 145,0 1 0,-1-1 0,0 1-1,-1 0 1,1 1 0,-2-1 0,1 1-1,-1 0 1,-10-11 0,16 19 121,0-1 0,0 1 1,0 0-1,-1 0 0,1-1 0,0 1 0,0 0 1,0 0-1,0-1 0,0 1 0,-1 0 1,1 0-1,0 0 0,0 0 0,0-1 0,0 1 1,-1 0-1,1 0 0,0 0 0,0 0 1,-1 0-1,1 0 0,0-1 0,0 1 0,-1 0 1,1 0-1,0 0 0,0 0 0,-1 0 1,1 0-1,0 0 0,0 0 0,-1 0 1,1 0-1,0 0 0,0 0 0,-1 0 0,1 0 1,0 1-1,0-1 0,-1 0 0,1 0 1,0 0-1,0 0 0,0 0 0,-1 0 0,1 1 1,0-1-1,0 0 0,0 0 0,0 0 1,-1 1-1,1-1 0,0 0 0,0 0 1,0 0-1,0 1 0,0-1 0,0 0 0,-1 0 1,1 1-1,0-1 0,0 0 0,0 1 1,0 20 55,0-16 29,-1 13 138,1 0 0,1 1 0,0-1 1,2 0-1,0 0 0,1 0 1,12 33-1,-2-19 217,1 0 1,2-1 0,2-1-1,0-1 1,27 31-1,-45-59-418,0 1 0,0-1 0,0 0 0,0 0 0,0 0 0,0 0 0,1 0 0,-1 0 0,0 0-1,0 0 1,1 0 0,-1 0 0,1-1 0,-1 1 0,0 0 0,1-1 0,-1 1 0,1-1 0,0 0-1,-1 0 1,1 1 0,-1-1 0,1 0 0,-1 0 0,3-1 0,1-2 18</inkml:trace>
  <inkml:trace contextRef="#ctx0" brushRef="#br0" timeOffset="199.72">4234 723 9830,'0'0'0,"8"-10"0,10 10 328,7 0 327,1-2-327,1 2-1,-5 0 1,-7 0 0,-7 0-328</inkml:trace>
  <inkml:trace contextRef="#ctx0" brushRef="#br0" timeOffset="402.31">3803 615 9830,'0'0'0,"0"10"0,8-3 0</inkml:trace>
  <inkml:trace contextRef="#ctx0" brushRef="#br0" timeOffset="-3799.46">257 742 9830,'1'-43'0,"0"28"0,0 1 0,-2-1 0,0 0 0,-4-22 0,5 35 13,-1 0 0,1 0-1,0 0 1,-1 0 0,0 1-1,1-1 1,-1 0 0,0 0 0,0 1-1,0-1 1,0 0 0,0 1-1,0-1 1,0 1 0,-1 0 0,1-1-1,0 1 1,-1 0 0,1 0-1,-1 0 1,1 0 0,-1 0 0,0 0-1,1 0 1,-1 0 0,0 1-1,0-1 1,0 1 0,0-1 0,1 1-1,-1 0 1,0-1 0,-2 1-1,0 1 34,0-1 0,0 1 0,0-1-1,0 1 1,1 0 0,-1 1-1,0-1 1,1 1 0,-1-1-1,1 1 1,-1 0 0,1 0 0,0 1-1,0-1 1,-4 4 0,-7 11 332,0 0 1,2 1 0,0 0 0,0 1 0,2 1-1,1-1 1,0 2 0,1-1 0,1 1-1,-4 25 1,1 4 671,2 0 1,2 1-1,2 66 1,4-101-705,0-1 0,1 1 0,1 0 1,6 26-1,-7-37-255,1-1 1,0 1 0,0 0-1,0-1 1,1 1-1,-1-1 1,1 1 0,0-1-1,0 0 1,1 0-1,-1-1 1,1 1 0,0-1-1,0 1 1,0-1-1,0-1 1,1 1 0,6 3-1,-3-2 58,0-1 0,0-1 0,0 1 0,0-1 0,0-1 0,0 0 0,0 0 0,1 0 0,-1-1 0,0 0 0,1-1 0,-1 1 0,12-4 0,-10 1-7,0 0-1,0-1 1,0-1-1,-1 1 0,0-1 1,0-1-1,0 0 0,0 0 1,12-12-1,-8 5-315,0-1-1,-1-1 0,-1 0 1,0-1-1,-1 0 0,-1 0 1,0-1-1,-1 0 1,-1 0-1,-1-1 0,7-28 1,-5-8-1016,-3-1 0,-3-101 1,-2 95 349,0 56 763,0 0 1,0 0-1,0 1 0,0-1 1,-1 0-1,0 1 1,0-1-1,0 0 0,-1 1 1,1-1-1,-5-6 1,6 10 72,0 1 1,-1 0-1,1-1 0,0 1 1,0 0-1,-1-1 1,1 1-1,0 0 1,-1 0-1,1-1 1,0 1-1,-1 0 1,1 0-1,0 0 1,-1-1-1,1 1 1,0 0-1,-1 0 1,1 0-1,-1 0 0,1 0 1,0 0-1,-1 0 1,1 0-1,-1 0 1,1 0-1,0 0 1,-1 0-1,1 0 1,-1 0-1,1 0 1,0 0-1,-1 1 1,1-1-1,0 0 1,-1 0-1,1 0 0,0 1 1,-1-1-1,1 0 1,0 0-1,-1 1 1,1-1-1,0 0 1,0 0-1,-1 1 1,1-1-1,0 1 1,0-1-1,0 0 1,-1 1-1,1-1 1,0 0-1,0 1 0,0 0 1,0-1 1,-5 10 110,0 0 1,1 0-1,1 1 0,0-1 0,0 1 1,1 0-1,-1 17 0,0 82 902,4-74-677,-1-2 129,2 1 0,11 62 1,-8-78-245,0-1 0,0 1 0,2-1 0,1 0 1,0-1-1,17 27 0,-25-44-216,0 0-1,0 0 1,0 0-1,0-1 1,0 1-1,0 0 1,0 0-1,0 0 1,0 0-1,0-1 1,0 1-1,0 0 1,0 0-1,0 0 1,0-1-1,0 1 1,0 0-1,0 0 1,1 0-1,-1 0 1,0 0 0,0-1-1,0 1 1,0 0-1,0 0 1,0 0-1,1 0 1,-1 0-1,0 0 1,0 0-1,0-1 1,0 1-1,1 0 1,-1 0-1,0 0 1,0 0-1,0 0 1,0 0-1,1 0 1,-1 0-1,0 0 1,0 0-1,0 0 1,1 0 0,-1 0-1,0 0 1,0 0-1,0 0 1,0 0-1,1 0 1,-1 0-1,0 0 1,0 1-1,0-1 1,0 0-1,1 0 1,-1 0-1,0 0 1,0 0-1,0 0 1,0 0-1,0 1 1,0-1-1,1 0 1,-1 0-1,2-21 221,-2 16-148,3-38-162,-1 11-386,1 0 1,11-45-1,-13 69 363,1 1-1,1-1 1,0 1-1,0-1 1,0 1-1,1 0 1,0 0-1,0 0 1,1 1-1,-1-1 1,2 1-1,-1 1 1,1-1-1,-1 0 1,9-4-1,-13 9 115,1 0-1,0 0 1,0 0-1,-1 0 1,1 0-1,0 1 1,0-1-1,0 1 1,0-1-1,0 1 1,0 0-1,0 0 1,0 0-1,0 0 0,0 0 1,0 0-1,-1 0 1,1 1-1,0-1 1,0 1-1,0-1 1,0 1-1,0 0 1,-1 0-1,1 0 1,0 0-1,0 0 1,-1 0-1,1 0 0,-1 1 1,1-1-1,-1 0 1,0 1-1,2 2 1,5 6 119,-1 0 1,-1 0-1,0 1 1,6 16-1,-7-17-69,10 28 340,-1 1 1,11 49-1,-1-5 222,-24-81-596,0 0 3,1 1 0,-1-1 0,1 0 0,-1 0 1,1 1-1,0-1 0,0 0 0,0 0 0,0 0 0,0 0 1,0 0-1,1 0 0,-1-1 0,1 1 0,-1 0 1,1-1-1,0 1 0,0-1 0,-1 1 0,1-1 0,0 0 1,0 0-1,0 0 0,4 2 0,12-3 125</inkml:trace>
  <inkml:trace contextRef="#ctx0" brushRef="#br0" timeOffset="-3412.88">1055 999 9830,'-56'-59'55,"55"58"-35,0-1 0,0 1 0,0 0 0,0 0 0,-1 0 0,1 0 0,0 1 0,-1-1 0,1 0 0,0 1 0,-1-1 0,1 0 0,-1 1 1,1 0-1,-1-1 0,1 1 0,-1 0 0,1 0 0,-1 0 0,1 0 0,-1 0 0,1 0 0,-1 0 0,1 0 0,-1 1 0,1-1 0,-1 0 0,1 1 0,-1 0 1,1-1-1,0 1 0,-1 0 0,1 0 0,0-1 0,-1 1 0,1 0 0,0 0 0,-1 2 0,-2 1 103,0 1-1,0 0 1,1 0-1,0 0 1,0 1 0,-3 6-1,0 3 148,2 0 1,0 0-1,1 0 0,1 0 0,0 0 0,1 0 0,0 1 1,1-1-1,1 1 0,4 19 0,-4-29-161,1 1-1,0-1 1,1 0-1,-1 0 1,1 0-1,1-1 1,-1 1-1,1-1 1,-1 0-1,2 0 1,6 7 0,-9-9-55,1-1 1,-1 1 0,1-1 0,0 0 0,-1 0 0,1-1 0,0 1 0,0 0 0,0-1-1,1 0 1,-1 0 0,0 0 0,0 0 0,1 0 0,-1-1 0,1 1 0,-1-1-1,0 0 1,1 0 0,-1 0 0,1 0 0,-1-1 0,6-1 0,-7 1-9,1-1 0,-1 1 0,0-1 0,0 0 0,1 0 0,-1 0 0,0 0 0,-1 0 0,1 0 0,0 0 0,-1 0 0,1-1 0,-1 1 0,0-1 0,1 1-1,-1-1 1,-1 0 0,2-3 0,11-54 258,-12 53-407,2-14-103,0-1 0,-2-30 1,-1 47 169,0 0-1,0 0 1,-1 0 0,1 0 0,-1 0 0,-1 0 0,1 0 0,-1 0 0,1 1 0,-2-1-1,1 1 1,0-1 0,-1 1 0,0 0 0,0 0 0,-4-5 0,6 8 26,0 0 1,0 0 0,0 0-1,0 0 1,0 1-1,0-1 1,-1 0-1,1 0 1,0 1 0,0-1-1,-1 1 1,1-1-1,0 1 1,-1 0 0,1-1-1,-1 1 1,1 0-1,0 0 1,-1 0 0,1 0-1,-1 0 1,1 0-1,-3 1 1,3 0 30,0-1-1,0 1 1,0 0 0,0 0-1,0 0 1,0-1 0,1 1-1,-1 0 1,0 0 0,0 0 0,1 0-1,-1 0 1,1 1 0,-1-1-1,1 0 1,-1 0 0,1 0-1,0 0 1,-1 0 0,1 1 0,0-1-1,0 0 1,0 0 0,0 3-1,0 22 230</inkml:trace>
  <inkml:trace contextRef="#ctx0" brushRef="#br0" timeOffset="-2621.5">1354 1012 9830,'-50'-62'55,"49"61"-43,0 0 1,0-1 0,-1 1 0,1 1-1,0-1 1,0 0 0,0 0 0,-1 0-1,1 1 1,0-1 0,0 0 0,-1 1-1,1-1 1,-1 1 0,1 0 0,-1-1-1,1 1 1,0 0 0,-1 0 0,1 0-1,-1 0 1,1 0 0,-1 0-1,1 1 1,-1-1 0,1 0 0,-1 1-1,1-1 1,0 1 0,-1-1 0,1 1-1,0 0 1,0-1 0,-1 1 0,1 0-1,0 0 1,0 0 0,-2 2 0,-1 1 93,0 1 1,0 0 0,1 0 0,-1 0 0,1 0 0,-3 7-1,1 0 120,1-1-1,0 1 0,1 0 1,1 0-1,0 0 0,0 0 0,1 0 1,0 1-1,1-1 0,2 14 0,-1-19-118,-1-1 1,1 1-1,1-1 0,-1 1 0,1-1 0,1 1 0,-1-1 0,1 0 0,0 0 0,0 0 0,0 0 0,1-1 0,0 0 0,0 1 0,1-1 0,-1-1 0,1 1 0,0-1 0,10 7 0,-13-9-64,0-1 0,1 0 1,-1 1-1,1-1 0,0 0 1,-1 0-1,1-1 0,0 1 1,-1 0-1,1-1 0,0 0 1,0 0-1,0 1 0,-1-2 1,1 1-1,0 0 0,0 0 1,0-1-1,-1 0 0,4 0 1,-3-1 31,0 0 1,0 0 0,-1 0 0,1 0 0,0 0 0,-1-1-1,1 1 1,-1-1 0,0 0 0,0 0 0,0 0 0,0 0-1,2-6 1,2-4-39,-1-1 0,-1 0 0,-1 0 0,0 0 0,0 0 0,0-22 0,-2 11-241,1-52-306,-2 73 472,0-1 0,0 1-1,-1-1 1,0 0 0,0 1-1,0-1 1,-1 1 0,1 0-1,-1-1 1,0 1 0,0 0-1,-5-6 1,7 10 36,0-1 1,-1 1-1,1-1 0,0 1 0,-1-1 1,1 1-1,0-1 0,-1 1 1,1 0-1,-1-1 0,1 1 0,-1 0 1,1 0-1,-1-1 0,1 1 0,-1 0 1,1 0-1,-1 0 0,1-1 1,-1 1-1,1 0 0,-1 0 0,0 0 1,1 0-1,-1 0 0,1 0 0,-1 0 1,1 0-1,-1 0 0,1 0 1,-1 1-1,1-1 0,-1 0 0,1 0 1,-1 0-1,1 1 0,-1-1 1,1 0-1,-1 1 0,1-1 0,-1 0 1,1 1-1,-1-1 0,1 1 0,0-1 1,-1 0-1,1 1 0,0-1 1,0 1-1,-1-1 0,1 1 0,0-1 1,0 1-1,0-1 0,-1 1 0,1 0 1,-9 32 357,9-33-350,-3 20 264,0 1 0,2-1 0,0 0 0,3 29 0,-2-42-195,1-1 0,0 1 0,0-1 0,1 1 0,-1-1-1,1 0 1,1 1 0,-1-1 0,1 0 0,0-1 0,1 1-1,-1-1 1,1 1 0,0-1 0,1 0 0,-1 0-1,7 5 1,-8-8-44,-1 0-1,1 0 0,0-1 1,0 1-1,0 0 1,0-1-1,0 0 0,0 0 1,0 0-1,0 0 1,0 0-1,0-1 0,0 1 1,1-1-1,-1 0 0,0 0 1,0 0-1,1 0 1,-1-1-1,0 1 0,0-1 1,0 0-1,1 0 0,-1 0 1,0 0-1,0-1 1,-1 1-1,1-1 0,0 0 1,0 0-1,-1 0 1,1 0-1,-1 0 0,0 0 1,1-1-1,-1 1 0,0-1 1,2-3-1,5-8-157,0-1-1,-1 0 0,-1 0 1,-1 0-1,0-1 0,4-16 1,-2-4-451,-1 0-1,2-55 1,-5 111 806,1-1-1,0 1 1,2-1 0,0-1 0,17 32-1,0 2 271,-12-25-248,-5-13-73,0 1 0,-1 0-1,-1 0 1,0 0 0,-1 1-1,-1 0 1,3 27 0,-6-41-161,-1-1 0,1 0 0,0 0 0,-1 0 0,1 1 0,0-1 0,-1 0 0,0 0 1,1 0-1,-1 0 0,0 0 0,1 0 0,-1 0 0,0 0 0,0 0 0,0 0 0,0 0 1,0-1-1,0 1 0,0 0 0,0-1 0,0 1 0,0-1 0,0 1 0,-1-1 0,1 1 1,0-1-1,0 0 0,-1 0 0,1 1 0,-2-1 0,-48 2 355,39-3-272,10 2-79,1-1-1,-1 0 1,0 0-1,0-1 1,0 1-1,0 0 1,0-1-1,0 1 1,1-1-1,-1 1 0,0-1 1,0 0-1,1 0 1,-1 0-1,0 0 1,1 0-1,-1 0 1,1 0-1,-1 0 1,1-1-1,0 1 1,0-1-1,-2-1 1,2 1-26,0-1 0,0 0 1,0 0-1,1 0 0,-1 0 1,1 1-1,-1-1 0,1 0 1,0 0-1,0 0 0,0 0 1,1 0-1,-1 0 0,1 0 1,0-3-1,12-18-388,12 2 51</inkml:trace>
  <inkml:trace contextRef="#ctx0" brushRef="#br0" timeOffset="-2152.21">1948 1044 9830,'-18'-39'0,"18"39"5,-1-1 0,1 1 0,0-1 0,0 1 0,-1-1 0,1 1 0,0-1 0,0 1 0,-1-1 0,1 1 0,-1 0 0,1-1 0,0 1 0,-1 0 0,1-1 0,-1 1 0,1 0 0,-1-1 0,1 1 0,-1 0 0,1 0 0,-1 0 0,1-1 0,-1 1 0,1 0 0,-1 0 0,1 0 0,-1 0 0,1 0 0,-1 0 0,0 0 0,1 0 0,-1 0 0,1 0 0,-1 0 0,1 1 0,-1-1 0,1 0 0,-1 0 0,1 0 0,-1 1 0,1-1 0,-1 0 0,1 1 0,0-1 0,-1 0 0,0 1 0,-11 18 433,9-12-283,1 1 0,0 0 1,0-1-1,1 1 0,0 0 0,0 0 0,0 0 0,2 14 0,-1-20-113,1 0 0,-1 1 0,0-1-1,1 0 1,-1 0 0,1 1 0,0-1-1,-1 0 1,1 0 0,0 0 0,1 0-1,-1 0 1,0 0 0,0 0 0,1 0-1,-1-1 1,1 1 0,0 0 0,-1-1-1,1 0 1,0 1 0,0-1-1,0 0 1,0 0 0,0 0 0,0 0-1,0 0 1,1 0 0,-1-1 0,0 1-1,0-1 1,0 1 0,3-1 0,-2 0-3,-1 0 0,1 0 0,0 0 0,-1 0 1,1-1-1,-1 1 0,1-1 0,-1 0 0,1 1 1,-1-1-1,0 0 0,1-1 0,-1 1 1,0 0-1,0-1 0,0 1 0,0-1 0,0 1 1,2-3-1,-1 0-6,0 0-1,0-1 1,-1 1 0,1 0 0,-1-1 0,0 1 0,0-1 0,-1 0 0,2-6-1,0-4-84,-1 1 0,-1 0 0,0-1 0,-1 1 0,-1 0 0,-2-19 0,2 31 44,1-1 0,-1 0 0,0 1 0,0-1 0,0 1 0,0-1 0,0 1 0,-1-1 0,1 1 0,-1 0 0,0 0 0,0-1 0,1 1 0,-1 1 0,0-1 0,-1 0 0,1 0 0,0 1 0,0-1 0,-5-1 0,3 1 57,0 1 0,0-1 0,0 1 0,0 0 0,0 0 0,0 1 0,0-1 0,0 1-1,0 0 1,-1 0 0,1 0 0,-8 2 0,10-1-23,0 0 0,0 0 0,0 0-1,0 0 1,0 0 0,0 1 0,1-1 0,-1 0-1,0 1 1,1 0 0,-1-1 0,1 1 0,-1 0-1,1 0 1,0 0 0,0-1 0,0 1 0,0 1-1,0-1 1,0 0 0,1 0 0,-2 4 0,0 6 220,0 0 0,-1 22 0,2-22-68,1 0 1,0 0 0,1 0-1,1 0 1,-1 0-1,2 0 1,0-1-1,6 17 1,-5-20-55,-1-1 1,2 0-1,-1 1 1,1-2-1,0 1 1,0 0-1,1-1 1,0 0-1,0 0 0,0-1 1,1 0-1,0 0 1,7 4-1,-5-5 13,-1 0-1,1 0 0,0-1 1,1 0-1,-1 0 0,0-1 0,1-1 1,-1 0-1,11 1 0,-3-2 138,1-1-1,-1 0 0,1-1 1,18-5-1,28-12 554</inkml:trace>
  <inkml:trace contextRef="#ctx0" brushRef="#br0" timeOffset="-1562.49">2509 1086 9830,'-37'-32'55,"37"32"-49,0 0 0,0 0 0,0 0 0,0 0 0,0 0 0,0-1-1,0 1 1,0 0 0,0 0 0,0 0 0,0 0 0,0-1 0,0 1 0,0 0 0,0 0 0,0 0 0,0 0 0,0-1 0,0 1 0,0 0 0,0 0 0,0 0 0,0 0 0,0-1 0,0 1 0,0 0 0,0 0 0,0 0 0,0 0 0,0 0 0,1-1 0,-1 1 0,0 0 0,0 0 0,0 0 0,0 0 0,0 0 0,1 0 0,-1 0-1,0-1 1,0 1 0,0 0 0,0 0 0,0 0 0,1 0 0,-1 0 0,0 0 0,0 0 0,0 0 0,0 0 0,1 0 0,-1 0 0,0 0 0,0 0 0,0 0 0,1 0 0,-1 0 0,0 0 0,0 0 0,0 0 0,0 0 0,0 1 0,1-1 0,16-1 189,-15 1-117,55 0 983,0-4 0,-1-1 0,0-3 1,58-16-1,-114 24-1057,8-2 172,-1 0 1,1-1-1,-1 0 1,14-7-1,-19 9-178,0 0 0,-1-1 1,1 1-1,0-1 0,-1 1 0,0-1 0,1 1 0,-1-1 1,0 0-1,1 0 0,-1 1 0,0-1 0,-1 0 0,1 0 1,0 0-1,0 0 0,-1 0 0,1-1 0,-1 1 0,0 0 1,0 0-1,0-3 0,0 3 0,-1 0 0,0 0 0,0 0 0,0 0 0,0 1 0,0-1 1,0 0-1,0 1 0,-1-1 0,1 1 0,-1-1 0,1 1 0,-1 0 0,1-1 0,-1 1 0,0 0 1,0 0-1,1 0 0,-1 1 0,0-1 0,-2-1 0,-49-17 652,47 18-573,6 0-62,-1 1 0,1 0 0,-1 0 0,1-1 0,0 1 0,-1 0 0,1 0 0,-1 0 0,1 0 0,-1-1 0,1 1 0,-1 0 0,1 0 0,-1 0 0,1 0 0,-1 0 0,1 0 0,-1 0 0,0 1 0,1-1 0,-1 0 0,1 0 0,0 0 0,-1 0 1,1 1-1,-1-1 0,1 0 0,-1 0 0,1 1 0,-1-1 0,1 0 0,0 1 0,-1-1 0,1 0 0,-1 2 0,1-1 8,0 0 0,0 1 0,0-1 0,0 0 0,0 1 0,1-1 0,-1 0 0,0 1 1,1-1-1,-1 0 0,1 1 0,-1-1 0,2 1 0,25 39 564,11-3-112,-26-28-266,-1 0-1,0 1 0,-1 0 0,-1 1 0,1 0 1,-2 0-1,11 21 0,-18-31-186,0 0 0,0 0 1,-1 1-1,1-1 0,0 0 0,-1 0 0,0 1 0,1-1 1,-1 1-1,0-1 0,0 0 0,0 1 0,-1-1 0,1 0 0,-1 1 1,0 1-1,0-2-1,1-1 0,-1 1 0,0-1 0,0 1 0,-1-1 0,1 0 0,0 1 0,0-1 0,-1 0 0,1 0 0,0 0 0,-1 0 0,1 0 0,-1 0 0,1-1-1,-1 1 1,-1 0 0,-5 1 82,0 0 0,0-1-1,-1 0 1,1 0-1,0-1 1,0 0 0,-16-3-1,-5-3 152</inkml:trace>
  <inkml:trace contextRef="#ctx0" brushRef="#br0" timeOffset="1929.44">3577 1511 9830,'0'0'0,"-18"-40"0,8 50 328,-1-3-1,-2 1-327,0-1 464,-1-1-136,3-2-328,2-2 327,5-2-327</inkml:trace>
  <inkml:trace contextRef="#ctx0" brushRef="#br0" timeOffset="2902.63">3613 1289 9830,'-5'87'1584,"4"-55"-895,2 1 0,2-1-1,1 0 1,14 60 0,-12-72-282,-5-14-275,0 0 0,1 0 1,-1 0-1,2-1 1,-1 1-1,4 5 1,-4-9-133,-1-2 12,0 0 1,0 0 0,0-1-1,0 1 1,0 0 0,0-1-1,1 1 1,-1-1 0,0 1 0,0-1-1,0 1 1,0-1 0,0 0-1,-1 1 1,3-3 0,0 1 134,9-4 121,0 1 1,0 0-1,0 1 1,1 0-1,0 1 1,0 0-1,21-1 1,97 1 1785,-81 4-1365,10 3 752,0 1 1,94 23-1,-95-15-196,0-3-1,98 4 0,-155-14-1243,1 0-1,0 0 0,0 0 1,0 0-1,0-1 1,-1 1-1,1-1 0,0 0 1,0 0-1,-1 0 1,1 0-1,-1 0 0,1 0 1,-1-1-1,1 1 1,3-4-1,-3 1-8,0 0-1,-1 0 1,1 0-1,-1 0 1,0 0 0,0-1-1,0 1 1,-1-1-1,2-6 1,5-24-881,-1 1-1,4-70 1,-10-72-1807,-2 93 1371,1 81 1325</inkml:trace>
  <inkml:trace contextRef="#ctx0" brushRef="#br0" timeOffset="3840.28">4915 856 9830,'1'1'4,"-1"-1"0,0 0-1,1 0 1,-1 0 0,0 0-1,1 1 1,-1-1 0,1 0-1,-1 0 1,0 0 0,1 0 0,-1 0-1,1 0 1,-1 0 0,1 0-1,-1 0 1,0 0 0,1 0 0,-1 0-1,1 0 1,-1 0 0,0-1-1,1 1 1,-1 0 0,1 0-1,-1 0 1,0-1 0,1 1 0,-1 0-1,0 0 1,1-1 0,-1 1-1,0 0 1,0-1 0,1 1 0,-1 0-1,0-1 1,0 1 0,1 0-1,-1-1 1,0 1 0,0-1-1,0 1 1,0 0 0,0-1 0,0 1-1,0-1 1,0 1 0,0 0-1,0-1 1,0 1 0,0-1 0,0 1-1,0-1 1,0 1 0,0 0-1,0-1 1,0 1 0,0-1-1,-1 1 1,1 0 0,0-1 0,0 1-1,0 0 1,-1-1 0,1 1-1,0 0 1,-1-1 0,3 1 68,137 2 2048,163-5 2586,-295 2-4580,-1 1 0,0-2-1,0 1 1,0-1 0,0 1 0,0-2-1,0 1 1,0-1 0,8-5-1,-13 7-119,1 0-1,-1 0 0,0 0 0,1 0 0,-1 0 0,0-1 0,0 1 0,0 0 1,0-1-1,0 1 0,0-1 0,-1 1 0,1-1 0,0 1 0,-1-1 0,1 1 1,-1-1-1,0 0 0,1 1 0,-1-1 0,0 0 0,0 1 0,0-1 0,0 0 1,0 1-1,-1-1 0,1 0 0,0 1 0,-1-1 0,1 0 0,-1 1 0,0-1 1,1 1-1,-1-1 0,0 1 0,0-1 0,0 1 0,0 0 0,0-1 0,-2-1 0,-3-3-94,0 0 0,-1 0-1,1 1 1,-1 0 0,-14-8-1,13 9 152,1-1-1,0 0 1,0 0-1,0-1 1,-11-11-1,32 21 181,3 8-15,-1 0 0,0 2 0,-1 0 0,-1 1 0,0 0 0,-1 1-1,0 1 1,10 18 0,-21-31-185,1 0 1,-1 1-1,-1-1 0,1 1 1,-1-1-1,0 1 0,0 0 0,0-1 1,0 9-1,-1-12-25,0 0 0,0 1 1,0-1-1,0 1 0,0-1 0,-1 0 1,1 1-1,0-1 0,-1 0 0,1 1 1,-1-1-1,1 0 0,-1 1 0,0-1 1,0 0-1,1 0 0,-1 0 0,0 0 1,0 0-1,0 0 0,0 0 0,0 0 1,-1 0-1,1 0 0,0-1 0,0 1 1,0 0-1,-1-1 0,1 1 0,0-1 1,-1 1-1,1-1 0,0 0 0,-2 1 1,-18 0 178</inkml:trace>
  <inkml:trace contextRef="#ctx0" brushRef="#br0" timeOffset="6980.69">6322 634 9830,'0'-32'0,"0"32"4,0-1 1,-1 0-1,1 1 0,-1-1 0,1 1 1,-1-1-1,1 1 0,-1-1 0,0 1 1,1-1-1,-1 1 0,1-1 0,-1 1 1,0 0-1,1-1 0,-1 1 0,0 0 0,0 0 1,1 0-1,-1-1 0,0 1 0,0 0 1,1 0-1,-1 0 0,-1 0 0,-24-2 248,22 2-185,-10 0 237,5-1-120,-1 0 0,1 1-1,0 0 1,0 1-1,-11 2 1,18-2-143,0-1 0,0 1 1,0 0-1,0-1 0,0 1 1,0 0-1,1 0 0,-1 0 0,0 1 1,1-1-1,-1 0 0,1 1 1,-1-1-1,1 1 0,-1-1 1,1 1-1,0 0 0,0-1 0,0 1 1,0 0-1,0 0 0,0 0 1,1 0-1,-1 0 0,1 0 0,-1 0 1,1 0-1,0 3 0,-1 1 64,0 0 0,1 1 0,1-1-1,-1 0 1,1 0 0,0 0 0,0 0-1,0 0 1,1 0 0,0 0 0,0 0 0,1-1-1,0 1 1,0-1 0,0 0 0,0 1-1,1-1 1,0-1 0,0 1 0,0-1-1,1 1 1,-1-1 0,1 0 0,0-1 0,0 1-1,1-1 1,-1 0 0,1-1 0,-1 1-1,9 2 1,29-3 594,-41-2-699,-5 1 37,2-1-24,1 0-1,-1 1 0,1-1 1,-1 0-1,1 0 1,-1 0-1,1 0 0,-1 1 1,1-1-1,0 0 0,-1 0 1,1 1-1,-1-1 1,1 0-1,0 1 0,-1-1 1,1 0-1,0 1 0,-1-1 1,1 1-1,0-1 0,-1 1 1,-2 7 148,-1-1 0,1 1 0,1 0 1,-1 0-1,2 0 0,-1 0 0,1 0 0,0 0 0,0 1 1,1-1-1,1 0 0,1 15 0,-1-16-48,0-1 1,1 1-1,0 0 0,0-1 1,0 0-1,1 1 1,0-1-1,0 0 0,0-1 1,1 1-1,0 0 0,0-1 1,0 0-1,1 0 1,0 0-1,5 4 0,-6-7-44,-1 0 1,1 1-1,0-1 0,0-1 1,0 1-1,0 0 0,1-1 0,-1 0 1,0 0-1,1 0 0,-1-1 1,0 0-1,1 1 0,-1-1 0,1-1 1,-1 1-1,0-1 0,1 0 1,-1 0-1,0 0 0,1 0 0,-1-1 1,0 1-1,0-1 0,0 0 1,-1-1-1,1 1 0,0-1 0,-1 1 1,0-1-1,1 0 0,-1-1 0,0 1 1,0 0-1,3-6 0,5-8-305,0 0 0,-2 0 0,0-1 0,-1 0 0,0-1 0,-2 0 0,0 0 0,-1 0 0,2-21 0,-3 7-241,-1 1 0,-2 0 0,-1 0 0,-9-60 0,7 77 262,-1 0-1,-1 0 1,-1 1-1,0-1 1,-9-17-1,10 56-332,2 35 1284,4 0-1,9 68 0,-7-102-429,1-1 0,0 1 0,2-2 0,1 1 0,1-1-1,1 0 1,24 40 0,-30-57-215,0-1 0,0 0 0,1 0 0,-1 0 0,1-1 0,0 0 0,0 0 0,10 6 0,-13-9-66,0 0 0,0 0 0,-1 0 0,1 0 0,0-1 0,0 1 0,0-1 0,0 1 0,-1-1 1,1 0-1,0 1 0,0-1 0,0 0 0,0 0 0,0-1 0,0 1 0,0 0 0,0-1 0,0 1 0,-1-1 0,1 1 0,0-1 0,0 0 1,0 0-1,-1 0 0,1 0 0,-1 0 0,1 0 0,-1 0 0,1-1 0,-1 1 0,1-1 0,1-2 0,2-4-109,0 0 0,0-1 0,-1 0 0,0 0 0,0-1 0,-1 1 0,0-1-1,-1 1 1,2-20 0,-1-9-631,-1-47 0,-3 55 384,-8 51-7,8-12 426,-1 1 0,1-1 0,1 1-1,0-1 1,0 1 0,3 18 0,-2-27-79,-1 0 0,1 0 0,-1-1 0,1 1 0,-1 0 0,1 0 0,-1-1 0,1 1 0,0 0 0,-1-1 0,1 1 0,0-1 0,0 1 0,-1-1 0,1 1 0,0-1 0,0 1 0,0-1 0,0 0 0,-1 1 1,1-1-1,0 0 0,0 0 0,0 0 0,0 0 0,0 0 0,0 0 0,0 0 0,0 0 0,0 0 0,-1 0 0,1 0 0,0-1 0,0 1 0,0 0 0,1-1 0,0 0 9,0 0 1,0 1 0,0-1-1,0 0 1,-1 0 0,1 0-1,0-1 1,-1 1-1,1 0 1,-1 0 0,1-1-1,-1 1 1,0-1 0,1 0-1,0-2 1,3-8-132,-2 0 1,0 0-1,0 0 1,-2-1 0,1 1-1,-1-1 1,-2-24-1,1 36 101,-1-1 1,1 1-1,0-1 0,-1 1 0,0-1 0,1 1 0,-1 0 0,0-1 0,0 1 0,1 0 1,-1-1-1,0 1 0,0 0 0,-1 0 0,1 0 0,0 0 0,0 0 0,0 0 1,-1 0-1,1 0 0,-1 1 0,1-1 0,0 0 0,-1 1 0,1-1 0,-1 1 0,1 0 1,-1-1-1,0 1 0,1 0 0,-1 0 0,1 0 0,-3 0 0,0 0 34,1 0 0,0 0 0,0 0 0,0 1 0,0-1 0,0 1 0,0 0 0,0 0 0,0 0 0,0 0 0,1 0 0,-1 1 0,0-1 0,1 1 0,-1-1 0,-3 5 0,0 1 54,2 0 1,-1 1-1,1 0 0,0 0 1,1 0-1,0 0 1,0 1-1,0 0 0,1-1 1,1 1-1,0 0 1,-1 15-1,2-18-20,0 0-1,0 1 1,0-1-1,1 0 1,0 1 0,0-1-1,1 0 1,0 0 0,0 0-1,0 0 1,1 0-1,0-1 1,0 1 0,0-1-1,1 0 1,-1 0-1,1 0 1,7 6 0,-4-5 10,0 0 1,1-1-1,-1 0 0,1-1 1,0 0-1,0 0 1,1 0-1,-1-1 1,1-1-1,-1 1 1,1-1-1,0-1 0,0 0 1,0 0-1,0 0 1,0-1-1,16-3 1,-21 2-52,-1-1 1,1 1-1,-1-1 1,1 0-1,-1-1 1,0 1 0,0-1-1,0 1 1,0-1-1,0 0 1,-1 0-1,1 0 1,-1 0-1,0 0 1,0-1 0,0 1-1,0-1 1,-1 1-1,2-7 1,4-8-354,-2-1-1,5-29 1,9-66-1035,-19 114 1372,0 0 0,0 0 0,0 0 0,0-1 0,1 1 0,-1 0 0,0 0 0,0 0 1,0 0-1,0 0 0,0 0 0,0-1 0,0 1 0,0 0 0,1 0 0,-1 0 0,0 0 0,0 0 0,0 0 0,0 0 0,0 0 1,0 0-1,1 0 0,-1 0 0,0 0 0,0 0 0,0 0 0,0 0 0,0 0 0,1 0 0,-1 0 0,0 0 0,0 0 1,0 0-1,0 0 0,0 0 0,1 0 0,-1 0 0,0 0 0,0 0 0,0 0 0,0 0 0,0 0 0,0 0 0,1 0 1,-1 1-1,0-1 0,0 0 0,0 0 0,0 0 0,0 0 0,0 0 0,0 0 0,0 0 0,0 1 0,1-1 0,-1 0 0,0 0 1,0 0-1,0 0 0,0 0 0,0 1 0,9 17 79,-2 1 0,1 0 0,7 36 0,-4-15 168,-6-21-83,2 1 1,0-1 0,1-1 0,1 1 0,0-1-1,13 17 1,-22-35-161,0 1 0,1-1 0,-1 1 0,0-1-1,0 1 1,1-1 0,-1 0 0,0 1 0,1-1-1,-1 0 1,0 1 0,1-1 0,-1 0 0,0 1 0,1-1-1,-1 0 1,1 0 0,-1 1 0,1-1 0,-1 0-1,1 0 1,-1 0 0,1 0 0,-1 1 0,1-1 0,-1 0-1,1 0 1,-1 0 0,1 0 0,-1 0 0,1 0-1,-1 0 1,1-1 0,-1 1 0,0 0 0,1 0 0,-1 0-1,1 0 1,-1-1 0,1 1 0,-1 0 0,1 0-1,-1-1 1,0 1 0,1 0 0,-1-1 0,0 1-1,1 0 1,-1-1 0,0 1 0,1-1 0,-1 1 0,0-1-1,0 1 1,1 0 0,-1-1 0,0 1 0,0-1-1,0 1 1,0-2 0,10-34 159,-9 32-156,3-15-294,1 0-1,1 1 1,1 0 0,15-30 0,-18 39 159,2 1 1,-1 0-1,1 0 1,0 1-1,0-1 1,1 1 0,0 1-1,1-1 1,-1 1-1,1 0 1,10-5 0,-17 10 136,1 0 0,-1 1 0,0-1 1,0 1-1,1-1 0,-1 1 0,0-1 1,1 1-1,-1 0 0,0-1 0,1 1 1,-1 0-1,1 0 0,-1 0 0,0 0 1,1 0-1,-1 1 0,1-1 0,-1 0 1,0 1-1,1-1 0,-1 0 0,0 1 1,0 0-1,1-1 0,-1 1 0,0 0 1,0 0-1,0-1 0,0 1 0,0 0 1,0 0-1,0 0 0,0 0 1,0 1-1,0-1 0,1 2 0,2 5 58,-1 0 1,0 0-1,0 0 0,-1 0 0,2 9 0,0-3 72,5 28 195,-8-33-259,0 1 0,1-1 1,0 0-1,1 1 1,0-1-1,1 0 0,-1-1 1,2 1-1,-1-1 0,7 10 1,-10-17-68,0 0 1,0-1 0,0 1-1,-1 0 1,1-1-1,0 1 1,0-1-1,0 1 1,0-1 0,0 1-1,0-1 1,0 1-1,0-1 1,0 0 0,0 0-1,0 0 1,0 1-1,0-1 1,0 0-1,1 0 1,-1-1 0,0 1-1,0 0 1,0 0-1,0 0 1,0-1-1,0 1 1,0 0 0,0-1-1,0 1 1,0-1-1,0 1 1,0-1 0,-1 0-1,1 1 1,0-1-1,0 0 1,1-1-1,3-4 38,-1 1 0,1-1 0,-1 0 0,5-10 0,-6 11-66,36-57-743,-21 37 175,-2-2 1,20-42-1,-36 69 589,0 0-1,0 0 0,0 0 1,0 0-1,0 0 0,0 0 1,0 0-1,0 0 1,0 0-1,0-1 0,0 1 1,0 0-1,0 0 1,0 0-1,0 0 0,0 0 1,0 0-1,0 0 1,0 0-1,0 0 0,0 0 1,0 0-1,0 0 0,0-1 1,0 1-1,0 0 1,0 0-1,0 0 0,0 0 1,1 0-1,-1 0 1,0 0-1,0 0 0,0 0 1,0 0-1,0 0 1,0 0-1,0 0 0,0 0 1,0 0-1,0 0 0,1 0 1,-1 0-1,0 0 1,0 0-1,0 0 0,0 0 1,0 0-1,0 0 1,0 0-1,0 0 0,0 0 1,0 0-1,0 0 1,0 0-1,1 0 0,-1 0 1,0 1-1,0-1 0,0 0 1,0 0-1,0 0 1,0 0-1,0 0 0,0 0 1,0 0-1,2 7 28,2 39 339,-4-33-249,1 1 0,0-1 0,1 1 1,1-1-1,0 1 0,1-1 1,7 18-1,-10-29-99,0-1 1,0 1-1,0-1 1,0 1-1,0 0 1,0-1-1,0 0 1,1 1-1,-1-1 1,1 0-1,-1 0 1,1 0-1,-1 0 1,1 0-1,0 0 0,-1 0 1,1 0-1,0-1 1,0 1-1,0-1 1,-1 1-1,1-1 1,0 0-1,0 1 1,0-1-1,0 0 1,2-1-1,-1 1 0,-1-1 1,1 0-1,-1 0 0,1 0 0,0 0 1,-1 0-1,0 0 0,1-1 0,-1 1 1,0-1-1,0 0 0,0 0 0,0 0 1,0 0-1,0 0 0,0 0 0,2-4 1,7-13-311,-1-1 1,-1 1-1,-1-1 1,-1-1-1,8-33 1,-16 59 292,0 0-1,1 0 1,-1 1 0,1-1-1,1 0 1,-1 1 0,1-1-1,1 8 1,-1-12 13,-1 1-1,1 0 1,-1 0-1,1 0 1,0-1-1,0 1 1,0 0-1,0-1 1,0 1-1,0-1 1,0 1-1,1-1 1,-1 0-1,0 1 1,1-1-1,-1 0 1,1 0-1,0 0 1,-1 0-1,1 0 1,0 0-1,-1-1 1,1 1-1,0 0 1,0-1 0,0 0-1,-1 1 1,4-1-1,-1 1 14,-1-1 1,1 0-1,-1 0 1,1-1-1,-1 1 0,0-1 1,1 1-1,-1-1 0,1 0 1,-1 0-1,0-1 1,0 1-1,0-1 0,4-2 1,-3 1-3,-1 0-1,1-1 1,-1 0 0,0 0 0,0 0-1,0 0 1,-1 0 0,1 0-1,2-9 1,-1 5-129,0 0 1,-1 0-1,0-1 0,-1 1 1,0-1-1,0 0 0,-1 0 0,0 1 1,-1-1-1,0 0 0,-1-16 0,0 23 93,0 1 0,0-1 0,0 1-1,0-1 1,0 1 0,0 0-1,0 0 1,-1 0 0,1 0 0,0 0-1,-1 0 1,1 0 0,0 0-1,-1 0 1,1 0 0,-1 1 0,0-1-1,1 1 1,-1-1 0,1 1-1,-1 0 1,0-1 0,1 1-1,-1 0 1,0 0 0,1 0 0,-3 1-1,1-1 42,-1 0-1,1 0 0,-1 0 0,1 1 0,-1-1 0,1 1 1,0 0-1,-1 0 0,1 0 0,0 1 0,0-1 1,-5 4-1,4 0 23,0-1 0,0 2 0,1-1 0,-1 0 0,2 1 0,-1 0 0,0 0 0,1-1 0,0 1 0,1 1 0,-1-1 0,1 0 1,0 0-1,0 8 0,0-4 49,1 1-1,0-1 1,1 1 0,0-1 0,0 1 0,1-1 0,6 20 0,-6-24-51,1 1 0,0-1 0,1 0 0,-1 0 0,1 0 0,0-1 0,1 0 0,-1 1 1,1-1-1,0-1 0,1 1 0,-1-1 0,1 0 0,-1 0 0,1 0 0,1-1 0,-1 0 0,0 0 1,1-1-1,-1 0 0,1 0 0,0 0 0,-1-1 0,1 0 0,0 0 0,0-1 0,0 0 0,0 0 0,9-2 1,-13 1-38,0 0 1,-1 0-1,1-1 1,0 1-1,-1-1 1,1 0 0,-1 1-1,1-1 1,-1-1-1,0 1 1,0 0-1,0 0 1,0-1-1,0 1 1,-1-1 0,3-3-1,21-49-623,-21 46 498,14-47-668,-13 37 427,2 0 0,8-18 0,-15 37 350,0-1 0,1 1 1,-1 0-1,0-1 0,0 1 1,1 0-1,-1 0 0,0-1 1,1 1-1,-1 0 1,0 0-1,1-1 0,-1 1 1,0 0-1,1 0 0,-1 0 1,0 0-1,1 0 0,-1 0 1,0 0-1,1 0 1,-1 0-1,1 0 0,-1 0 1,0 0-1,1 0 0,-1 0 1,0 0-1,1 0 0,-1 0 1,1 0-1,-1 0 1,0 0-1,1 1 0,-1-1 1,0 0-1,1 0 0,-1 0 1,0 1-1,0-1 1,1 0-1,-1 0 0,0 1 1,0-1-1,1 0 0,-1 1 1,0-1-1,0 0 0,0 1 1,1-1-1,-1 0 1,0 1-1,0-1 0,0 1 1,13 21 214,-12-21-212,18 39 222,-9-19-2,0-1 1,1 0-1,27 35 1,-37-54-218,-1 0 1,1 0-1,0-1 0,0 1 1,-1 0-1,1-1 1,0 1-1,0-1 0,0 1 1,0-1-1,0 0 1,0 1-1,0-1 0,0 0 1,0 0-1,0 1 0,0-1 1,0 0-1,0 0 1,0 0-1,0 0 0,0 0 1,0 0-1,0-1 1,0 1-1,0 0 0,0 0 1,0-1-1,0 1 1,0-1-1,-1 1 0,1-1 1,0 1-1,0-1 1,0 1-1,0-1 0,-1 0 1,1 0-1,0 1 1,-1-1-1,1 0 0,0-1 1,5-5 31,0 0 0,-1-1 1,8-13-1,-9 12-54,0 3-128,-3 3 87,1-1 1,-1 1-1,1 0 0,0 0 0,0 0 0,1 0 1,-1 1-1,0-1 0,1 0 0,0 1 0,0 0 1,3-3-1,-6 5 67,1 0 1,0 0 0,-1 0 0,1 1-1,-1-1 1,1 0 0,0 0-1,-1 0 1,1 0 0,-1 1-1,1-1 1,-1 0 0,1 1 0,-1-1-1,1 0 1,-1 1 0,1-1-1,-1 1 1,1-1 0,-1 0-1,0 1 1,1-1 0,-1 1 0,0 0-1,1-1 1,-1 2 0,11 19 144,-7-12-78,-3-6-53,1 0 0,-1 0 0,1-1 0,0 1 0,0 0 0,0-1 0,0 1 0,0-1 0,1 0 0,-1 1 0,1-1 0,-1 0 0,1-1 0,0 1 0,0 0 0,0-1 0,0 1 0,0-1 0,0 0 0,0 0 0,0-1 0,0 1 0,1 0 0,-1-1 0,0 0 0,0 0 0,1 0 0,-1 0 0,0 0 0,0-1 0,1 1 0,-1-1 0,0 0 0,0 0 0,0 0 0,0-1 0,0 1 0,0-1 0,0 1 0,-1-1 0,1 0 1,0 0-1,-1 0 0,0-1 0,1 1 0,-1 0 0,4-6 0,1-3-191,0-1 1,-1 1 0,0-1-1,0 0 1,-2-1 0,1 1-1,-1-1 1,-1 0 0,3-25-1,-2-7-781,-4-68-1,0 113 951,0-7-86,0 1 0,0-1 0,-1 0-1,0 0 1,-1 1 0,1-1 0,-1 1-1,0 0 1,-1-1 0,0 1 0,0 0-1,0 0 1,0 1 0,-1-1 0,-6-7-1,10 13 86,0 0-1,-1 0 0,1 0 1,0 0-1,0 0 1,0 0-1,0 0 0,0 0 1,0 0-1,0 0 0,0 0 1,-1 0-1,1-1 1,0 1-1,0 0 0,0 0 1,0 0-1,0 0 0,0 0 1,-1 0-1,1 0 1,0 0-1,0 0 0,0 0 1,0 1-1,0-1 0,0 0 1,-1 0-1,1 0 1,0 0-1,0 0 0,0 0 1,0 0-1,0 0 0,0 0 1,0 0-1,0 0 1,-1 0-1,1 0 0,0 1 1,0-1-1,0 0 0,0 0 1,0 0-1,0 0 1,0 0-1,0 0 0,0 0 1,0 1-1,0-1 0,0 0 1,0 0-1,0 0 1,-3 13 62,1 13 139,1 23 651,11 94 0,-7-121-605,2 0-1,0 0 0,1-1 0,1 0 1,2 0-1,16 31 0,-19-43-80,-2-7-134</inkml:trace>
  <inkml:trace contextRef="#ctx0" brushRef="#br0" timeOffset="7119.91">8433 711 9830,'0'0'0,"132"4"1966,-45-4-655</inkml:trace>
  <inkml:trace contextRef="#ctx0" brushRef="#br0" timeOffset="8461.62">9363 525 9830,'4'99'2562,"22"125"0,-8-84-282,-14-104-1728,-1-12 311,-4-52-406,-18-105-1389,4 49 334,5 16-101,3 0 0,3 0 0,6-94-1,-2 158 665,1 0-1,0 0 0,0 0 0,0 0 0,0 0 0,1 0 0,0 1 0,-1-1 0,1 1 1,0-1-1,1 1 0,-1 0 0,1 0 0,5-6 0,-6 8 47,-1-1 0,1 1 0,0 0 0,0 0-1,0 0 1,0 0 0,-1 0 0,1 1 0,1-1 0,-1 1 0,0-1 0,0 1-1,0-1 1,0 1 0,0 0 0,0 0 0,0 0 0,0 1 0,0-1 0,1 0 0,-1 1-1,0-1 1,0 1 0,0 0 0,0 0 0,0-1 0,-1 1 0,1 1 0,0-1-1,2 2 1,3 3 110,0-1 0,-1 2 0,0-1-1,0 1 1,-1 0 0,0 0 0,0 1 0,-1-1-1,1 1 1,-2 0 0,1 0 0,-1 1 0,0-1-1,2 14 1,-1-2 176,-1 1 0,-1 0 1,0 0-1,-2-1 0,-2 26 0,1-37-152,-1 1 0,-1-1 0,1 1-1,-1-1 1,-1 0 0,0 0 0,0 0 0,0-1 0,-1 0-1,-1 1 1,-10 12 0,2-6 171,1-1 0,-2-1 0,1 0 1,-31 20-1,22-23 49,22-13-317,0 1 0,1-1 1,0 0-1,-1 0 1,1 0-1,0 0 1,0 0-1,1 0 0,0-4 1,0 3-82,0 1 0,1 0 1,-1 0-1,1 0 0,0 0 1,0 0-1,0 0 0,0 0 1,1 1-1,-1-1 0,1 1 1,0 0-1,-1 0 0,1 0 0,0 0 1,0 0-1,0 0 0,0 1 1,1-1-1,-1 1 0,4-1 1,-4 1 46,0 1 1,0-1-1,0 1 1,0-1-1,0 1 1,0 0-1,0 0 1,0 0-1,-1 1 1,1-1-1,0 1 1,0-1 0,0 1-1,0 0 1,0 0-1,-1 0 1,1 1-1,-1-1 1,1 1-1,-1-1 1,1 1-1,-1 0 1,0 0-1,4 4 1,3 6 152,-2 1-1,11 20 1,-15-25-98,1 1-1,0-1 1,0-1 0,1 1 0,0 0 0,0-1-1,1 0 1,0-1 0,0 1 0,9 6 0,-13-12-52,0 0 0,1 1 0,-1-1 0,0 0 0,1-1 0,-1 1 0,1 0 0,-1-1 0,1 1 0,0-1 1,-1 0-1,1 0 0,-1 0 0,1 0 0,-1 0 0,1-1 0,-1 1 0,1-1 0,-1 0 0,1 1 0,-1-1 1,1 0-1,-1-1 0,0 1 0,0 0 0,0-1 0,1 1 0,-1-1 0,-1 1 0,1-1 0,0 0 0,0 0 1,2-4-1,6-7-167,-1 0 1,-1 0 0,0-1-1,7-19 1,-10 23-69,10-43-489,-14 47 584,-1 17 52,0-5 91,-1 0-1,2 0 1,-1 0 0,0-1 0,1 1 0,0 0 0,2 5-1,-2-9-4,0-1 0,0 1 0,0 0 0,0-1 0,1 1-1,-1-1 1,0 1 0,1-1 0,-1 0 0,1 0 0,-1 1-1,1-1 1,-1 0 0,1 0 0,0-1 0,0 1 0,-1 0-1,1 0 1,0-1 0,0 1 0,0-1 0,0 0-1,0 0 1,0 1 0,3-2 0,-1 2 4,-1-1 1,0 0-1,0 0 1,1 0-1,-1-1 1,0 1-1,1-1 1,-1 0-1,0 1 1,0-2-1,0 1 1,0 0-1,0-1 0,0 1 1,0-1-1,-1 0 1,1 0-1,2-2 1,-1 0-31,-1-1 0,0 1 0,0-1 0,0 1 1,-1-1-1,0 0 0,0 0 0,0 0 0,0 0 0,1-9 1,0-7-261,0 1 0,-2-1 0,0-22 1,-1 42 256,0-1 0,0 1-1,-1-1 1,1 1 0,0-1 0,-1 1 0,1-1 0,-1 1 0,1 0 0,-1-1 0,0 1 0,1-1 0,-1 1 0,0 0 0,0 0 0,0 0 0,0-1 0,0 1 0,0 0 0,-1 0 0,1 0 0,0 0 0,0 1 0,-1-1 0,1 0 0,0 1 0,-1-1 0,1 0 0,-1 1 0,1 0-1,-1-1 1,1 1 0,-1 0 0,1 0 0,-1 0 0,-2 0 0,2 0 29,-1 0 0,1 0 0,-1 0 0,1 0 0,0 1 0,-1-1 0,1 1 0,0 0 0,-1 0 0,1 0 0,0 0 0,0 0 0,0 0 0,0 0-1,0 1 1,0-1 0,0 1 0,0-1 0,0 1 0,1 0 0,-1 0 0,1 0 0,-2 2 0,-2 10 115,1-1 1,1 1-1,0 1 0,1-1 1,0 0-1,1 1 0,2 27 1,-1-26-29,0-10-57,0 0-1,1 0 1,0 1-1,0-1 1,0 0-1,1-1 1,0 1-1,0 0 1,0 0-1,1-1 0,0 1 1,0-1-1,0 0 1,1 0-1,0 0 1,0-1-1,0 1 1,0-1-1,1 0 1,0 0-1,-1 0 1,2-1-1,-1 0 1,0 0-1,1 0 1,-1 0-1,1-1 1,0 0-1,-1 0 1,1-1-1,12 2 0,14-2 98</inkml:trace>
  <inkml:trace contextRef="#ctx0" brushRef="#br0" timeOffset="10414.5">10127 768 9830,'-57'-84'0,"55"82"35,0 1-1,0-1 1,0 0 0,0 0-1,0 1 1,0-1 0,0 1 0,0 0-1,-1 0 1,1 0 0,-1 0-1,1 0 1,-1 0 0,1 0-1,-1 1 1,1-1 0,-1 1-1,0 0 1,1 0 0,-1 0-1,1 0 1,-1 0 0,0 1-1,1-1 1,-1 1 0,1 0-1,-1-1 1,-3 3 0,3-1 28,0 0 1,-1 0 0,1 0 0,0 1-1,1-1 1,-1 1 0,0 0-1,1-1 1,0 1 0,-1 0 0,1 1-1,0-1 1,1 0 0,-1 1-1,0-1 1,1 1 0,0-1-1,0 1 1,0-1 0,0 6 0,-2 8 336,0 0 0,1 35 0,2-45-280,0-1-1,1 1 0,0-1 0,0 1 0,0-1 0,1 1 0,0-1 0,0 0 0,1 0 0,0 0 1,0 0-1,0 0 0,1-1 0,-1 1 0,6 5 0,-5-8-31,-1 0-1,1 0 1,-1 0 0,1 0-1,0 0 1,0-1 0,1 0-1,-1 0 1,0 0-1,1 0 1,-1-1 0,1 0-1,-1 0 1,1 0 0,0 0-1,0-1 1,-1 1 0,1-1-1,0 0 1,0-1-1,-1 1 1,6-2 0,-7 1-65,0-1 0,-1 1-1,1 0 1,0-1 0,-1 0 0,1 1 0,-1-1 0,0 0 0,1 0 0,-1 0 0,0-1 0,0 1 0,-1 0-1,1-1 1,0 0 0,-1 1 0,1-1 0,-1 0 0,0 1 0,0-1 0,0 0 0,0 0 0,-1 0 0,1-5-1,2-10-204,-1 1-1,0-32 1,-2 49 182,1-20-111,-1 15 64,1-1 1,-1 0 0,0 1 0,0-1 0,-1 1 0,0-1 0,0 1 0,-2-8 0,3 13 44,0 0 1,0-1-1,0 1 0,0 0 0,0 0 1,-1-1-1,1 1 0,0 0 1,0 0-1,0-1 0,0 1 1,-1 0-1,1 0 0,0-1 0,0 1 1,0 0-1,-1 0 0,1 0 1,0 0-1,0-1 0,-1 1 0,1 0 1,0 0-1,0 0 0,-1 0 1,1 0-1,0 0 0,0 0 0,-1 0 1,1 0-1,0 0 0,-1 0 1,1 0-1,0 0 0,0 0 0,-1 0 1,1 0-1,0 0 0,-1 0 1,1 0-1,0 0 0,0 0 0,-1 0 1,1 0-1,0 1 0,-1-1 1,-7 14 135,2 17 251,1 0-1,1 1 1,2 0-1,1-1 1,4 41 0,-1-13 185,-1-42-304,0 1 1,1-1-1,6 24 1,-7-35-202,1 0 0,0-1 1,0 1-1,0-1 0,0 0 1,1 0-1,0 0 0,0 0 1,0 0-1,1 0 0,0-1 1,-1 0-1,2 1 0,4 3 1,-7-7-42,-1 0 1,1 0 0,-1 0-1,1 0 1,0 0 0,0 0-1,-1 0 1,1-1 0,0 1-1,0-1 1,0 1 0,0-1-1,-1 0 1,1 0 0,0 0-1,0 0 1,0 0 0,0 0-1,0 0 1,0-1-1,-1 1 1,1-1 0,0 1-1,0-1 1,0 0 0,-1 0-1,1 0 1,0 0 0,-1 0-1,1 0 1,-1 0 0,1 0-1,-1 0 1,0-1 0,1 1-1,-1-1 1,1-1 0,4-7-13,0 1 1,-1-1 0,0 0 0,0-1-1,2-10 1,-4 14-134,14-50-766,-2-1 0,10-78 0,-9 39-175,-8 11-210,-9 137 1719,-1-13 99,6 54 0,-4-83-428,2 1-1,-1-1 1,2 1 0,-1-1-1,1 0 1,0 0-1,1 0 1,0 0 0,1 0-1,10 14 1,-14-21-92,1 0 1,-1 0-1,1 0 0,0 0 1,0-1-1,0 1 0,0 0 0,0-1 1,0 0-1,0 1 0,1-1 1,-1 0-1,0 0 0,1 0 1,-1-1-1,1 1 0,-1 0 0,1-1 1,-1 0-1,1 1 0,-1-1 1,1 0-1,-1 0 0,1-1 1,4 0-1,-3 0 7,-1 0 0,1-1 0,-1 0 0,0 1 0,0-1 0,0 0 0,0-1 0,0 1 0,0 0 0,0-1 0,-1 0 0,1 0 0,-1 1 0,0-1 0,0 0 0,3-6 1,6-16-336,-1 0 1,-1 0 0,-1-1-1,-2 0 1,0-1 0,-2 1 0,-1-1-1,0-37 1,-3 64 300,0 0 1,0 0-1,0 0 0,0 0 1,-1 0-1,1 1 0,0-1 0,0 0 1,0 0-1,0 0 0,0 0 0,-1 0 1,1 0-1,0 0 0,0 1 0,0-1 1,0 0-1,-1 0 0,1 0 0,0 0 1,0 0-1,0 0 0,0 0 1,-1 0-1,1 0 0,0 0 0,0 0 1,0 0-1,-1 0 0,1 0 0,0 0 1,0 0-1,0 0 0,0-1 0,-1 1 1,1 0-1,0 0 0,0 0 0,0 0 1,0 0-1,0 0 0,-1 0 0,1-1 1,0 1-1,0 0 0,0 0 1,0 0-1,0 0 0,0 0 0,0-1 1,-1 1-1,1 0 0,0 0 0,0 0 1,0 0-1,0-1 0,0 1 0,0 0 1,0 0-1,0 0 0,0-1 0,0 1 1,0 0-1,-3 4 12,0 1 0,0 0 1,1 0-1,0 0 0,0 0 0,0 1 1,0-1-1,1 0 0,0 1 0,-1 8 0,-1 61 669,3-59-616,0-9 12,0 0-1,1 0 1,0 1-1,0-1 1,0 0 0,1 0-1,0-1 1,0 1-1,1 0 1,0-1-1,5 10 1,-6-13-44,0-1 0,0 1 0,1-1 0,-1 0 0,0 0 0,1 0 0,0 0 0,-1 0 0,1 0 0,0-1 0,0 1 0,0-1-1,0 0 1,0 0 0,0 0 0,0 0 0,0 0 0,0-1 0,1 0 0,-1 1 0,0-1 0,0 0 0,0-1 0,1 1 0,-1 0 0,0-1 0,0 0 0,4-1 0,-3 0 13,0 0-1,0 0 1,-1 0 0,1-1-1,-1 1 1,1-1 0,-1 0-1,0 0 1,0 0 0,0 0-1,-1-1 1,1 1 0,3-8-1,28-54-506,-33 61 363,7-12-113,-1-1 0,-1 0 1,-1-1-1,0 1 0,-1-1 1,-1 0-1,-1 0 0,0-28 1,-2 81 278,-1-4 206,2 0 0,4 36 0,-4-59-225,1 0 0,0 0 1,0 0-1,0 0 0,1 0 1,0 0-1,1-1 0,0 0 0,0 1 1,0-2-1,1 1 0,0 0 0,8 7 1,-11-13-23,0 1 0,0-1 0,0 1 0,0-1 0,0 0 0,1 0-1,-1 0 1,0 0 0,1 0 0,-1-1 0,1 1 0,-1-1 0,1 0 0,-1 1 0,1-1 0,-1 0 0,1 0 0,0-1 0,-1 1 0,1 0 0,-1-1 0,4-1 0,-2 1 17,1-1 1,-1 0-1,1 0 1,-1 0-1,0-1 1,0 1-1,0-1 1,0 0-1,-1 0 1,6-6-1,0-1-168,-2-1 0,0 1 0,0-1 0,-1-1 0,0 1 0,-1-1 0,0 0 0,-1 0 0,0-1 0,-1 1 0,0-1 0,-1 0 0,-1 0 0,0-22 0,-1 33 120,-1-1 0,1 1 0,-1-1 0,0 1 0,0-1 0,0 1 0,0-1 0,0 1 0,0 0 0,-1 0 0,1 0 0,-1 0 0,0 0 0,0 0 0,1 0 0,-1 0 0,0 1 0,0-1 0,-1 1 0,1-1 0,0 1 0,0 0 0,-1 0 0,1 0 0,-1 0 0,1 0 0,-1 1 0,1-1 0,-1 1 0,1-1 0,-1 1 0,0 0 0,1 0 0,-1 0 0,1 1 0,-1-1 0,0 1 0,-3 0 0,5 1 19,0-1-1,0 0 0,0 0 0,1 1 0,-1-1 0,0 1 1,1-1-1,-1 0 0,1 1 0,-1-1 0,1 1 0,0 0 1,0-1-1,0 1 0,0-1 0,0 1 0,0-1 1,0 3-1,5 31 250,-2-31-218,0 1 0,0-1 1,0 0-1,1 0 0,-1 0 0,1 0 1,0-1-1,0 1 0,1-1 0,-1 0 1,1-1-1,-1 1 0,1-1 0,0 0 1,0 0-1,0 0 0,10 2 0,-6-2 37,0 0-1,0-1 0,0 1 0,0-2 0,1 1 0,-1-1 0,0-1 0,0 0 0,17-4 1,-20 4-64,-1-1 1,0 0 0,0-1 0,0 1 0,0-1-1,-1 0 1,1 0 0,-1-1 0,1 1 0,-1-1-1,0 0 1,-1 0 0,1 0 0,-1-1 0,5-7-1,-4 4-121,0 1-1,-1-1 1,0 0-1,-1 1 1,0-1-1,0-1 1,-1 1-1,0 0 1,0-15-1,-3 9-107,-3 13 76,4 2 141,0 1 0,0-1 0,0 0 0,0 1 1,0 0-1,1-1 0,-1 1 0,0-1 0,1 1 0,-1 0 0,1 2 0,-4 20 205,1-1-1,1 1 0,2 36 0,1-48-127,0 0 0,0-1 0,2 1 0,-1-1 0,1 1 0,1-1 0,0 0 0,1 0 0,6 10 0,-9-17-54,0-1 0,1 1 0,0-1 0,-1 0 1,1 0-1,0 0 0,1 0 0,-1-1 0,1 1 0,-1-1 0,1 0 0,0 0 0,-1 0 0,1 0 0,0-1 0,0 1 0,0-1 0,1 0 0,-1 0 0,0-1 0,0 1 0,1-1 1,-1 0-1,0 0 0,0-1 0,5 0 0,-6 0-14,0 1 0,-1-1 0,1 0 1,-1 0-1,1 0 0,-1-1 0,0 1 0,0-1 1,1 1-1,-1-1 0,0 0 0,0 1 0,0-1 1,-1 0-1,1 0 0,0-1 0,-1 1 1,1 0-1,-1-1 0,1-2 0,5-9-194,-1 0-1,5-19 1,-7 20-57,4-9-109,-2-1 0,0 0 1,-1-1-1,-2 1 0,2-40 0,-7 89 169,1-18 214,1 0 0,0 0 0,0-1 1,0 1-1,1 0 0,2 8 0,-3-14-24,1 0 0,0 0 0,0 0 0,0 0-1,0 0 1,0 0 0,0 0 0,1 0 0,-1-1 0,1 1 0,-1-1 0,1 1 0,0-1 0,-1 1 0,1-1-1,0 0 1,0 0 0,0 0 0,0 0 0,0 0 0,0 0 0,0-1 0,0 1 0,0-1 0,0 1 0,0-1-1,3 0 1,-3 1 0,0-1-1,1 0 0,-1 1 0,0-1 0,0 0 0,0 0 0,0-1 1,0 1-1,1 0 0,-1-1 0,0 0 0,0 1 0,0-1 1,0 0-1,0 0 0,0 0 0,-1 0 0,1 0 0,0 0 1,0-1-1,-1 1 0,1-1 0,-1 1 0,1-1 0,-1 1 0,0-1 1,1 0-1,-1 0 0,0 0 0,0 0 0,0 1 0,-1-1 1,1-1-1,1-1 0,0-7-85,-1 0 0,1 0 0,-2 0 0,1 0 0,-3-16 0,2 23 6,0 2 38,0 0 0,0-1 0,-1 1 0,1 0 1,-1 0-1,0 0 0,1-1 0,-1 1 0,0 0 1,0 0-1,0 0 0,-1 0 0,1 1 0,0-1 1,-1 0-1,1 0 0,-1 1 0,0-1 0,1 1 1,-1-1-1,0 1 0,0 0 0,0 0 1,-3-2-1,0 1 32,0 0 1,-1 1 0,1 0-1,0-1 1,-1 2 0,1-1-1,-1 1 1,-10 0-1,15 0 10,-1 0-1,0 1 1,1-1-1,-1 1 1,1-1-1,-1 1 1,1 0-1,-1 0 1,1 0-1,-1-1 1,1 1-1,0 1 1,0-1-1,-1 0 1,1 0-1,0 0 1,0 1-1,0-1 0,0 0 1,0 1-1,1-1 1,-1 1-1,0-1 1,1 1-1,-1-1 1,1 1-1,-1 0 1,1-1-1,0 3 1,-2 7 89,0 0 0,2 0 0,-1 15 0,1-18-36,0 5 50,1 1 0,0-1 1,0 1-1,2-1 0,6 24 0,-6-29-45,0-1 0,1 1 1,0-1-1,0 0 0,0 0 1,1 0-1,0-1 0,1 0 1,0 0-1,12 11 0,-12-12-8,1-1 0,0 1-1,0-1 1,0 0-1,0-1 1,1 0 0,11 4-1,23 0 249</inkml:trace>
  <inkml:trace contextRef="#ctx0" brushRef="#br0" timeOffset="10900.02">11944 774 9830,'-48'-82'0,"45"78"39,-1 1 1,1-1-1,-1 1 0,0 0 1,0 0-1,0 1 0,0-1 1,0 1-1,-1 0 0,1 0 1,-1 0-1,1 1 0,-1 0 1,0-1-1,0 2 0,0-1 1,1 1-1,-1-1 0,0 1 1,0 0-1,0 1 0,0-1 0,1 1 1,-8 2-1,10-2 0,0 0 0,0-1 0,0 1 0,1 0 0,-1 0 1,0 0-1,0 1 0,1-1 0,-1 0 0,1 1 0,-1-1 0,1 1 0,-1-1 0,1 1 0,0 0 0,0 0 0,0-1 0,0 1 0,0 0 0,0 0 1,1 0-1,-1 0 0,1 0 0,-1 0 0,1 0 0,-1 3 0,0 7 197,0 0 1,0 1-1,2 13 1,-1-20-136,0-2-37,1 0 0,-1 0 0,1-1 0,0 1 0,0 0 1,1-1-1,-1 1 0,1-1 0,-1 0 0,1 1 0,0-1 0,0 0 0,1 0 1,-1 0-1,1 0 0,-1-1 0,1 1 0,0-1 0,0 1 0,0-1 0,0 0 1,0 0-1,1 0 0,3 1 0,3 1 148,-1-1 0,1 1-1,0-2 1,0 1 0,0-1 0,1-1 0,18 1 0,-24-3-134,0 0 1,-1-1 0,1 1-1,0-1 1,-1 1 0,1-2-1,-1 1 1,0 0 0,1-1-1,-1 0 1,-1 0-1,1 0 1,0 0 0,-1 0-1,1-1 1,-1 0 0,0 0-1,2-4 1,10-12-216,-2-1 0,13-26 0,-17 28-22,-1 0 0,-1-1 0,0 0 0,-2 0 0,0-1 0,-1 1 0,-2-1 0,0 0 0,-1 0 0,-3-39 0,-1 33-67,-1 0 0,-2 0 0,0 1 0,-2 0 0,0 0 0,-2 1 0,-25-47 0,27 62 154,4 12 48,1 21 235,3-23-197,-2 74 1331,3 0 0,3 0 0,24 129 0,-22-173-928,24 87 1120,-25-100-1236,1-1-1,0 0 0,2-1 1,15 27-1,-15-34-70,-8-8-228,1 0 0,-1 1 0,0-1 0,0 0 0,0 0 0,0 0 0,0 0 0,0 1 0,1-1 0,-1 0 0,0 0 0,0 0 0,0 0 1,0 0-1,1 0 0,-1 0 0,0 1 0,0-1 0,0 0 0,1 0 0,-1 0 0,0 0 0,0 0 0,0 0 0,1 0 0,-1 0 0,0 0 0,0 0 0,0 0 0,1 0 0,-1 0 0,0 0 1,0 0-1,0-1 0,1 1 0,-1 0 0,0 0 0,0 0 0,0 0 0,0 0 0,1 0 0,-1 0 0,0-1 0,0 1 0,0 0 0,0 0 0,1 0 0,-1-11 220</inkml:trace>
  <inkml:trace contextRef="#ctx0" brushRef="#br0" timeOffset="11071.97">11707 0 9830,'0'0'0</inkml:trace>
  <inkml:trace contextRef="#ctx0" brushRef="#br0" timeOffset="13420.25">6257 1127 9830,'0'0'6,"1"0"1,-1 0-1,1 0 1,-1 0-1,1 0 0,0 0 1,-1 0-1,1 1 1,-1-1-1,1 0 0,-1 0 1,1 0-1,-1 1 1,1-1-1,-1 0 0,1 1 1,-1-1-1,1 0 0,-1 1 1,1-1-1,-1 0 1,0 1-1,1-1 0,-1 1 1,0-1-1,1 1 1,-1-1-1,0 1 0,0-1 1,1 1-1,-1-1 1,0 1-1,0 0 0,8 26 405,-5-17-248,69 249 4114,-71-258-4241,0 0 1,-1 0-1,1 0 0,0 0 0,0-1 1,0 1-1,0 0 0,0 0 0,0 0 1,0-1-1,0 1 0,0-1 0,0 1 1,1-1-1,-1 1 0,0-1 0,0 1 1,0-1-1,1 0 0,-1 0 0,0 0 0,1 0 1,-1 0-1,2 0 0,33-2 338,-34 2-343,26-4 614,177-17 2450,36 9 860,217 2 1732,-287 5-5788,303-20 101,-291 13 0,207 11 0,115-1 0,19-19 0,-303 9 0,41 0 0,-65 13 0,302-8 0,-93 4 0,-208 6 0,-33-1 0,174-4 0,-321-1 0,-1 0 0,1-1 0,-1 0 0,31-14 0,27-6 0,0 10 0,1 3 0,1 3 0,105 3 0,-47 5 0,-134-2 0,0 0 0,-1 1 0,1-1 0,0 0 0,-1 0 0,0 0 0,1 0 0,-1 0 0,0 0 0,0 0 0,0 0 0,0 0 0,-1-3 0,1 3 0,0-11-110,-3-29-638,2 40 691,0-1-1,0 1 1,0 0 0,0-1 0,0 1 0,-1 0-1,1 0 1,-1 0 0,1 0 0,-1 0-1,0 0 1,0 1 0,0-1 0,0 0-1,-3-1 1,-23-13-451,-6-1-180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6:28:07.083"/>
    </inkml:context>
    <inkml:brush xml:id="br0">
      <inkml:brushProperty name="width" value="0.05" units="cm"/>
      <inkml:brushProperty name="height" value="0.05" units="cm"/>
      <inkml:brushProperty name="color" value="#008C3A"/>
    </inkml:brush>
  </inkml:definitions>
  <inkml:trace contextRef="#ctx0" brushRef="#br0">133 488 9830,'-3'0'58,"0"0"-1,0 0 0,0 0 1,0 0-1,0 1 1,0-1-1,0 1 1,-1 0-1,2 0 0,-1 0 1,0 0-1,0 0 1,0 1-1,0-1 1,-3 3-1,3 1 56,-1-1 1,1 0-1,0 1 0,0 0 0,1 0 0,-1 0 1,1 0-1,-3 9 0,-8 29 746,1 0 0,3 0 0,1 1-1,2 0 1,2 1 0,2-1 0,7 76 0,-4-113-739,-1-1 0,2 1 1,-1 0-1,1-1 1,0 1-1,0 0 0,1-1 1,0 0-1,0 0 1,4 7-1,-4-10-51,-1 0-1,1 1 1,0-1-1,0 0 1,0-1-1,1 1 1,-1-1-1,0 1 1,1-1-1,0 0 1,0 0-1,-1-1 1,1 1-1,0-1 1,0 0-1,0 0 1,7 1-1,-4 0 56,1-1 1,-1-1-1,0 1 0,1-1 1,-1 0-1,0-1 0,1 0 1,-1 0-1,0-1 0,0 1 0,0-2 1,0 1-1,0-1 0,0 0 1,-1 0-1,1-1 0,-1 0 0,0 0 1,0 0-1,0-1 0,-1 0 1,0 0-1,0 0 0,0-1 1,0 0-1,6-11 0,-1 1-340,-1-1 1,-1-1-1,-1 1 0,0-1 1,-1-1-1,-1 1 0,-1-1 0,2-20 1,0-23-938,-3-70 1,-4 110 933,2 12 82,-1 1 1,0 0 0,-1-1 0,0 1 0,-1 0 0,0 0 0,0 0 0,-1 0 0,0 0 0,-7-14 0,10 23 134,0 0-1,0 0 1,0 1 0,-1-1 0,1 0-1,0 1 1,0-1 0,0 0 0,0 0-1,0 1 1,0-1 0,0 0 0,-1 0-1,1 1 1,0-1 0,0 0 0,0 0-1,0 1 1,-1-1 0,1 0 0,0 0-1,0 0 1,-1 0 0,1 1 0,0-1-1,0 0 1,-1 0 0,1 0 0,0 0-1,-1 0 1,1 0 0,0 0 0,0 0 0,-1 0-1,1 0 1,0 0 0,-1 0 0,1 0-1,0 0 1,0 0 0,-1 0 0,1 0-1,0 0 1,-1 0 0,1 0 0,0 0-1,0-1 1,-1 1 0,1 0 0,0 0-1,0 0 1,0 0 0,-1-1 0,1 1-1,0 0 1,0 0 0,0 0 0,-1-1-1,1 1 1,0 0 0,0 0 0,0-1-1,0 1 1,0 0 0,0-1 0,-1 1-1,-3 23-135,4-23 138,-2 39 430,1 0 0,2-1 1,2 1-1,1-1 1,2 1-1,21 70 1,-14-59 121,-7-25-155,1-1 1,19 44-1,-27-72-355,0-1-1,1 1 0,0-1 0,0 1 1,0-1-1,1-5 0,0-8-28,-1-24-439,-1 17 78,1 0 0,1 0 0,5-28-1,-5 46 259,1 0 0,0 0 0,0 0-1,1 0 1,-1 0 0,2 0-1,-1 1 1,1-1 0,0 1-1,0 0 1,1 1 0,-1-1 0,1 1-1,1-1 1,6-4 0,-10 8 95,-1 1 0,0 0 0,1 0 0,-1 0 0,1 0 0,-1 1 0,1-1 0,0 0 0,-1 1 0,1-1 0,-1 1 0,1-1 0,0 1 0,0 0 0,-1 0 0,1-1 0,0 1 0,0 0 0,-1 1 0,1-1 0,0 0 0,0 1 0,-1-1 0,3 1 0,-2 1 20,1-1-1,-1 1 1,0 0 0,1 0 0,-1 0 0,0 0 0,0 0 0,0 1 0,-1-1 0,1 0 0,0 1 0,2 5-1,1 4 96,-1 0 0,1 1-1,-2 0 1,0 0-1,2 13 1,-3 60 595,-2-61-402,4 42 0,-3-66-305,-1 0 1,0 0 0,1 0 0,-1 0-1,1 0 1,-1-1 0,1 1-1,0 0 1,-1 0 0,1 0-1,0-1 1,-1 1 0,1 0-1,0-1 1,0 1 0,0-1-1,0 1 1,0-1 0,-1 1-1,1-1 1,0 0 0,0 1-1,0-1 1,0 0 0,0 0 0,0 0-1,0 0 1,0 0 0,0 0-1,0 0 1,0 0 0,0 0-1,0 0 1,0-1 0,0 1-1,1-1 1,4 1 17,15-2 241</inkml:trace>
  <inkml:trace contextRef="#ctx0" brushRef="#br0" timeOffset="374.55">811 769 9830,'-25'-79'55,"25"77"-40,-1 1 0,1 0 0,-1 0 0,1 0 0,0 0 0,-1 0 0,0 0 0,1 0 0,-1 0 0,0 0 0,1 0 1,-1 0-1,0 1 0,0-1 0,0 0 0,0 0 0,1 1 0,-1-1 0,0 0 0,0 1 0,-1-1 0,1 1 0,0 0 0,0-1 0,0 1 0,0 0 0,0-1 1,0 1-1,0 0 0,-1 0 0,1 0 0,0 0 0,0 0 0,0 0 0,0 1 0,-1-1 0,1 0 0,0 1 0,0-1 0,0 0 0,0 1 0,0-1 1,0 1-1,-2 1 0,1 0 42,0 0 0,0 1 0,0-1 1,1 1-1,-1-1 0,1 1 0,-1 0 0,1 0 1,0-1-1,0 1 0,0 0 0,0 0 0,1 0 1,-1 6-1,-2 48 719,3-48-659,0 2 100,0 0-1,1 0 0,1 0 1,-1 0-1,2 0 1,4 15-1,-6-23-157,1 0-1,-1 1 0,1-1 1,-1 0-1,1 0 0,0 0 1,1 0-1,-1-1 0,0 1 1,1 0-1,-1-1 0,1 0 1,0 1-1,0-1 1,0 0-1,0-1 0,0 1 1,0 0-1,1-1 0,-1 0 1,0 0-1,1 0 0,-1 0 1,5 0-1,-4 0 11,1-1 0,-1 1 1,0-1-1,0 0 0,1 0 0,-1-1 0,0 1 1,0-1-1,0 0 0,0 0 0,0 0 0,0-1 1,0 1-1,0-1 0,0 0 0,4-3 0,-5 2-41,0-1 0,1 1-1,-1-1 1,0 0 0,0 1 0,-1-1-1,1-1 1,-1 1 0,0 0-1,0-1 1,-1 1 0,1-1-1,-1 1 1,1-7 0,1-1-128,-1-1 1,-1 0-1,0 0 0,-1 0 1,-1-21-1,0 30 73,1 0 0,-1-1 0,0 1 0,0 0 0,0 0 0,0 0 0,-1 0 0,1 0 0,-1 0 0,0 0 0,-1 1 0,1-1 0,-1 1 0,1-1 0,-1 1 0,0 0 0,0 0 0,0 0 0,-1 0 0,-3-2 0,-19-1-58,26 6 93,-1 0 0,0 0 0,0 0 0,0 0-1,1 0 1,-1 0 0,0 0 0,0 0 0,0 0 0,1 0-1,-1 1 1,0-1 0,0 0 0,0 0 0,1 1-1,-1-1 1,0 1 0,1-1 0,-1 1 0,0-1-1,1 1 1,-1-1 0,1 1 0,-1-1 0,1 1-1,-1 0 1,1-1 0,-1 2 0,0 13 185</inkml:trace>
  <inkml:trace contextRef="#ctx0" brushRef="#br0" timeOffset="1215.77">1162 690 9830,'-2'-8'10,"1"4"23,0 0 1,-1 0-1,1 1 1,-1-1-1,0 0 1,0 1-1,-3-5 1,4 7-19,0 0 1,0 0-1,0 0 1,0 1-1,-1-1 0,1 0 1,0 0-1,0 1 0,-1-1 1,1 1-1,-1-1 1,1 1-1,0 0 0,-1-1 1,1 1-1,-1 0 1,1 0-1,-1 0 0,1 0 1,-1 0-1,1 0 1,-1 1-1,1-1 0,0 0 1,-2 1-1,-1 1 49,1-1-1,0 1 1,0-1-1,0 1 1,0 0-1,0 0 1,0 1-1,1-1 1,-1 0 0,1 1-1,-1 0 1,1-1-1,0 1 1,0 0-1,0 0 1,1 0-1,-1 1 1,1-1 0,-1 0-1,1 0 1,0 1-1,1-1 1,-2 7-1,-1 9 466,1 1 0,0 37 0,2-52-420,-1 0-26,1-1-1,1 1 1,-1 0 0,1-1 0,0 1 0,0-1 0,0 1-1,0-1 1,1 1 0,0-1 0,0 0 0,0 0 0,0 0-1,1 0 1,-1 0 0,1 0 0,4 4 0,-3-6-10,-1 1 1,1-1 0,0 1-1,0-1 1,0 0-1,0-1 1,0 1-1,0-1 1,0 1 0,0-1-1,1-1 1,-1 1-1,1-1 1,-1 1-1,0-1 1,1 0 0,-1-1-1,7 0 1,-8 0-34,-1 0 1,1 0-1,-1 0 1,1 0-1,-1-1 1,0 1-1,1-1 0,-1 1 1,0-1-1,0 0 1,0 1-1,0-1 1,-1 0-1,1-1 1,0 1-1,-1 0 1,0 0-1,1-1 1,-1 1-1,0 0 0,0-1 1,0-2-1,4-8-104,-2 0-1,5-26 0,-5 13-278,-1-47 0,-3 47 193,1 26 148,0 0 0,0-1 0,0 1 0,0 0 0,0-1 0,0 1 0,0 0 0,0-1 0,0 1 0,0 0 0,-1 0 0,1-1 0,0 1 1,0 0-1,0 0 0,0-1 0,-1 1 0,1 0 0,0 0 0,0-1 0,-1 1 0,1 0 0,0 0 0,0 0 0,-1 0 0,1-1 0,0 1 0,0 0 0,-1 0 0,1 0 0,0 0 0,-1 0 0,1 0 0,0 0 0,-1 0 0,1 0 1,0 0-1,-1 0 0,1 0 0,0 0 0,-1 0 0,1 0 0,0 0 0,0 0 0,-1 0 0,1 1 0,0-1 0,-1 0 0,1 0 0,0 0 0,0 0 0,-1 1 0,1-1 0,0 0 0,0 0 0,0 0 0,-1 1 0,1-1 1,0 0-1,-3 5 67,1-1 0,0 0 0,0 1 0,0-1 0,0 1 0,1 0 0,0-1 0,0 1 0,0 0 0,0 7 0,0 55 646,2-57-588,-1-5-65,1 0-1,0 0 1,0 1 0,1-1 0,-1-1 0,1 1 0,0 0 0,1 0-1,-1-1 1,1 1 0,0-1 0,0 0 0,0 0 0,0 0 0,1 0-1,0 0 1,5 4 0,-7-7-26,0 1-1,1 0 1,-1-1 0,0 1-1,1-1 1,-1 0 0,1 0-1,-1 0 1,1 0 0,0 0-1,-1-1 1,1 1 0,0-1-1,0 0 1,-1 0 0,1 0-1,0 0 1,0 0-1,-1 0 1,1-1 0,0 1-1,-1-1 1,1 0 0,0 0-1,-1 0 1,1 0 0,-1 0-1,1-1 1,-1 1 0,0-1-1,0 0 1,0 1-1,1-1 1,1-3 0,2-2-64,1-1 0,-1 0 1,-1 0-1,0-1 0,0 0 0,0 0 1,-1 0-1,0 0 0,-1 0 0,3-14 1,-2 0-259,0 1 0,-2-1 1,-1-31-1,-1 50 255,0 0 1,0 1-1,-1-1 0,1 0 0,-1 1 0,0-1 1,0 1-1,-1-1 0,1 1 0,-1-1 0,1 1 1,-1 0-1,0 0 0,0 0 0,-1 0 0,1 0 1,0 0-1,-1 1 0,0-1 0,-3-2 0,-1-2-41,6 27 271,7-3 11,1 0 0,1-1 0,0 0 0,2 0 1,17 24-1,1 2 203,-26-39-359,13 21 468,20 44 0,-32-61-436,0 0-1,0 0 1,-1 1-1,0 0 1,-1-1 0,1 1-1,-2 0 1,1 0-1,-1-1 1,0 1-1,-2 9 1,2-16-72,-1 0-1,1 0 1,-1 0 0,1 0-1,-1 0 1,0 0 0,0-1 0,1 1-1,-1 0 1,0-1 0,0 1 0,0 0-1,0-1 1,0 1 0,0-1-1,0 1 1,0-1 0,0 0 0,0 1-1,0-1 1,0 0 0,0 0-1,0 1 1,0-1 0,-2 0 0,-34 1 281,29-1-217,5 0-39,0 0 0,-1 0 0,1 0 1,0 0-1,-1-1 0,1 1 0,0-1 0,0 0 1,-1 0-1,1 0 0,0 0 0,0-1 0,0 1 1,0-1-1,0 0 0,-4-3 0,5 2-26,0 0 0,1 0 0,-1 0 0,1 0 0,-1 0 0,1 0 0,0 0 0,0 0 0,0-1 0,0 1 0,1 0 0,0-1 0,-1 1 0,1-1 0,0 1 0,1-6 0,4-11-249,13 1-61</inkml:trace>
  <inkml:trace contextRef="#ctx0" brushRef="#br0" timeOffset="1714.4">1674 676 9830,'-1'0'29,"-1"-1"0,1 1 0,-1-1 0,1 1 0,-1-1 0,1 1 0,-1 0 1,1-1-1,-1 1 0,1 0 0,-1 0 0,1 0 0,-1 1 0,0-1 0,1 0 0,-1 0 0,1 1 0,-1-1 0,1 1 0,0 0 0,-1-1 0,1 1 0,-1 0 0,1 0 1,0 0-1,0-1 0,0 1 0,-1 1 0,1-1 0,0 0 0,0 0 0,0 0 0,0 1 0,1-1 0,-1 0 0,0 1 0,1-1 0,-1 1 0,0-1 0,1 0 0,0 1 0,-1 0 1,1-1-1,0 1 0,0-1 0,0 1 0,0-1 0,0 2 0,-1 4 93,1 0 1,-1 0-1,1 0 0,1 0 1,-1-1-1,1 1 0,0 0 1,3 7-1,-4-12-79,1 0 0,1 0 0,-1 0 0,0 0 0,0 0 0,1 0 0,-1 0 0,1 0-1,-1-1 1,1 1 0,0-1 0,0 1 0,0-1 0,0 0 0,0 1 0,0-1 0,0 0 0,0 0 0,0-1 0,1 1-1,-1 0 1,0-1 0,0 1 0,1-1 0,-1 0 0,5 0 0,-4 1 26,1-1 1,-1 0-1,0 0 0,1-1 1,-1 1-1,0-1 1,1 1-1,-1-1 0,0 0 1,0 0-1,0-1 0,0 1 1,0 0-1,5-5 0,-5 3-27,1 0-1,-1 0 0,0-1 1,-1 1-1,1-1 0,-1 0 0,0 0 1,0 0-1,0 0 0,3-8 0,-1-1-111,-1 0-1,0-1 1,-1 1-1,0-1 1,-1 1-1,-1-1 0,0 1 1,-2-16-1,1 27 76,0 0-1,0-1 1,0 1 0,0 0-1,0 0 1,0 0-1,-1 0 1,1 0-1,-1 0 1,1 1 0,-1-1-1,0 0 1,0 1-1,1-1 1,-1 1-1,0 0 1,-1-1 0,1 1-1,0 0 1,0 0-1,0 1 1,-4-2-1,4 1 22,1 1-1,-1-1 1,0 1-1,0-1 1,0 1-1,0 0 1,1-1-1,-1 1 1,0 0-1,0 0 1,0 1-1,0-1 1,0 0-1,0 1 1,1-1-1,-1 1 1,0-1-1,0 1 0,1 0 1,-1 0-1,0 0 1,1 0-1,-1 0 1,1 0-1,-1 0 1,1 0-1,-1 1 1,-1 1-1,-1 5 100,1 1-1,0-1 0,0 1 0,0-1 1,1 1-1,1 0 0,-1 0 0,2 0 1,-1 0-1,1-1 0,1 11 1,0-7 65,0-1 0,1 1 0,0-1 0,1 1 0,0-1 0,1 0 0,10 22 0,-11-27-99,1 0 1,-1-1-1,2 1 0,-1-1 0,0 0 1,1 0-1,0 0 0,0-1 0,0 1 1,8 4-1,-10-8-45,1 1 0,-1-1 0,0 0 0,1 0 1,-1 0-1,0 0 0,1 0 0,-1-1 0,1 0 0,-1 1 1,1-1-1,-1-1 0,1 1 0,-1 0 0,1-1 0,-1 0 1,1 0-1,-1 0 0,0 0 0,1 0 0,-1-1 0,4-2 1,22-16 470</inkml:trace>
  <inkml:trace contextRef="#ctx0" brushRef="#br0" timeOffset="2276.51">2188 127 9830,'0'0'1,"0"0"0,0 0 0,0-1 0,0 1 0,0 0 0,0 0 0,1 0 0,-1-1 0,0 1 1,0 0-1,0 0 0,0 0 0,0-1 0,0 1 0,0 0 0,0 0 0,0 0 0,0-1 0,0 1 0,0 0 0,0 0 0,0 0 0,0-1 0,0 1 0,-1 0 0,1 0 0,0 0 0,0-1 0,0 1 0,0 0 0,0 0 0,0 0 0,0 0 1,-1-1-1,1 1 0,0 0 0,0 0 0,0 0 0,0 0 0,-1 0 0,1 0 0,0 0 0,0-1 0,0 1 0,-1 0 0,1 0 0,0 0 0,0 0 0,0 0 0,-1 0 0,1 0 0,0 0 0,0 0 0,-1 0 0,1 0 0,0 0 0,0 0 1,0 0-1,-1 0 0,1 0 0,0 1 0,0-1 0,-1 0 0,-17 0 199,16 0-139,-24-1 455,-20 0 64,32 3-241,14-2-332,0 0 0,0 0 0,0 0 1,0 0-1,0 0 0,0 0 0,0 0 0,0 0 0,1 0 0,-1 0 0,0 0 0,0 0 1,0 0-1,0 0 0,0 1 0,0-1 0,0 0 0,0 0 0,0 0 0,0 0 0,0 0 0,0 0 1,0 0-1,0 0 0,0 0 0,0 0 0,1 0 0,-1 0 0,0 1 0,0-1 0,0 0 1,0 0-1,0 0 0,0 0 0,0 0 0,0 0 0,0 0 0,0 0 0,0 0 0,0 1 0,0-1 1,-1 0-1,1 0 0,0 0 0,0 0 0,0 0 0,0 0 0,0 0 0,0 0 0,0 0 0,0 0 1,0 0-1,0 0 0,0 1 0,0-1 0,0 0 0,0 0 0,0 0 0,0 0 0,-1 0 1,1 0-1,0 0 0,0 0 0,0 0 0,0 0 0,0 0 0,10 7 125,1 0 254</inkml:trace>
  <inkml:trace contextRef="#ctx0" brushRef="#br0" timeOffset="2416.81">2188 127 9830</inkml:trace>
  <inkml:trace contextRef="#ctx0" brushRef="#br0" timeOffset="2677.45">2188 127 9830,'-2'-49'0,"1"47"6,1 0 0,0 0 0,-1 0 0,1 0 0,-1 0 0,0 1 0,0-1 0,1 0 0,-1 1 0,0-1 0,-1 0 0,1 1 0,0-1 0,0 1 0,-1 0 0,1-1 0,0 1 0,-1 0 0,1 0 0,-1 0 0,0 0 0,1 0 0,-1 0 0,-3-1 0,0 0 27,0 1 1,-1 0-1,1 0 0,0 0 0,0 0 0,-7 1 0,9 0 24,0 0 0,0 0 1,0 0-1,0 0 0,0 1 0,0 0 0,0-1 0,0 1 0,0 0 0,0 0 0,0 1 0,1-1 0,-1 1 0,-3 1 0,3 0 20,0 1 0,0-1-1,0 1 1,0 0 0,1 0-1,0 0 1,-1 0 0,1 0 0,-1 6-1,-6 14 399,2-1-1,0 1 0,2 1 0,1-1 0,-1 28 0,1 128 2293,5-121-1827,-2 6 545,4-1-1,14 93 1,-13-138-1149,0 0 0,1-1-1,1 0 1,0 0 0,1 0 0,2-1 0,-1 0-1,2 0 1,0-1 0,1 0 0,1-1 0,25 26-1,-28-34-74,0 1 0,1-2 0,-1 1 0,1-1-1,17 7 1,-22-11-216,-1 0 0,1 0 0,0-1 0,0 1 0,0-1 0,0-1 0,0 1 0,0-1 0,1 1 0,-1-1 0,0-1 0,0 1-1,0-1 1,0 0 0,6-2 0,-9 2-48,0 0 1,-1 0-1,1 0 0,0 0 0,0 0 0,0-1 0,-1 1 0,1-1 1,-1 1-1,1-1 0,-1 0 0,0 0 0,0 1 0,1-1 0,-1 0 1,-1 0-1,1 0 0,0 0 0,1-4 0,4-44-595,-5 5-57</inkml:trace>
  <inkml:trace contextRef="#ctx0" brushRef="#br0" timeOffset="3602.31">2617 99 9830,'0'-70'0,"0"69"1,0 0 1,0 0-1,0 0 1,0 0-1,0 0 0,0-1 1,-1 1-1,1 0 0,0 0 1,0 0-1,-1 0 1,1 0-1,-1 0 0,1 0 1,-1 1-1,1-1 0,-1 0 1,1 0-1,-1 0 0,0 0 1,0 1-1,1-1 1,-1 0-1,0 0 0,0 1 1,0-1-1,0 1 0,0-1 1,0 1-1,-2-1 1,0 0 21,-1 1 0,1-1 1,0 1-1,-1 0 1,1 0-1,-1 1 0,-3 0 1,-4 0 128,4 0-2,0 0-1,-1 0 0,1 1 0,0 0 0,0 0 0,0 1 0,0-1 0,0 2 1,1-1-1,-1 1 0,1 0 0,-11 9 0,9-6 63,-1 0-1,2 1 1,-1 0-1,1 0 1,0 0-1,1 1 1,0 0-1,-7 14 1,12-20-156,-1 0-1,1 1 1,0-1 0,0 0 0,0 1 0,0-1 0,1 0-1,-1 1 1,1-1 0,0 1 0,0-1 0,1 5 0,-1-5-18,1-1 1,0 0 0,0 0 0,0 0 0,0 0 0,0 1 0,0-2 0,1 1 0,-1 0 0,1 0 0,-1 0 0,1 0-1,0-1 1,0 1 0,-1-1 0,1 0 0,0 1 0,3 0 0,4 4 170,1 0-1,-1 0 1,0 1 0,-1 0-1,0 0 1,0 1-1,-1 0 1,1 1 0,-2 0-1,1 0 1,4 11 0,-4-8 48,-2 1 1,0 1-1,0-1 1,-2 1-1,1-1 1,-2 1 0,0 0-1,1 19 1,-2-21-5,-1 1 1,0-1 0,-1 1 0,0-1-1,-5 20 1,4-27-147,0 1-1,0-1 1,-1 1 0,0-1-1,0 0 1,0 0-1,0-1 1,-1 1 0,0-1-1,0 1 1,0-1 0,0 0-1,-10 6 1,4-4 82,0 0 0,0-1 0,0 0 0,0 0 0,-1-1 0,0-1 0,0 1 0,0-2 1,0 0-1,0 0 0,-1-1 0,-14 0 0,25-1-164,0-1 0,0 1 0,0 0 0,-1-1 0,1 1 0,0-1 1,0 1-1,0-1 0,0 0 0,0 1 0,0-1 0,0 0 0,0 0 0,1 0 0,-1 0 0,0 0 1,0 0-1,1 0 0,-1 0 0,0 0 0,1 0 0,-1 0 0,1 0 0,0 0 0,-1 0 0,1 0 0,0-1 1,0 1-1,-1 0 0,1 0 0,0-2 0,-2-46-260,2 39 32,1 9 200,-1 1 1,0 0 0,1 0 0,-1 0 0,0 0 0,1-1 0,-1 1 0,0 0 0,1 0 0,-1 0 0,0 0 0,1 0 0,-1 0 0,0 0 0,1 0 0,-1 0 0,1 0 0,-1 0 0,0 0 0,1 0 0,-1 0 0,0 0 0,1 0 0,-1 0 0,0 1 0,1-1 0,-1 0 0,0 0 0,1 0 0,-1 1 0,0-1 0,1 0 0,10 9-4,0 1-1,0-1 1,-1 2 0,-1 0-1,1 0 1,14 24 0,-12-18 61,4 6 49,-1 2 0,0 0 0,-2 0-1,-1 1 1,-1 1 0,10 37 0,-20-59-83,-1-4-16,0 0 0,0 1 1,0-1-1,1 0 0,-1 0 1,0 0-1,1 0 0,-1 0 1,1 0-1,-1 0 1,1 0-1,-1 0 0,1 0 1,0-1-1,-1 1 0,1 0 1,1 1-1,7-1 5</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6:28:17.784"/>
    </inkml:context>
    <inkml:brush xml:id="br0">
      <inkml:brushProperty name="width" value="0.05" units="cm"/>
      <inkml:brushProperty name="height" value="0.05" units="cm"/>
      <inkml:brushProperty name="color" value="#008C3A"/>
    </inkml:brush>
  </inkml:definitions>
  <inkml:trace contextRef="#ctx0" brushRef="#br0">57 663 9830,'-1'-23'93,"1"23"-90,0 0 1,0 0-1,0 0 1,0 0-1,0 1 1,0-1-1,0 0 1,0 0-1,0 0 0,0 0 1,0 0-1,0 0 1,0 0-1,0 0 1,0 0-1,0 0 1,0 1-1,0-1 1,0 0-1,0 0 0,-1 0 1,1 0-1,0 0 1,0 0-1,0 0 1,0 0-1,0 0 1,0 0-1,0 0 0,0 0 1,0 0-1,0 0 1,0 0-1,0 0 1,0 0-1,-1 0 1,1 0-1,0 0 1,0 0-1,0 0 0,0 0 1,0 0-1,0 0 1,0 0-1,0 0 1,0 0-1,0 0 1,-1 0-1,1 0 0,0 0 1,0 0-1,0 0 1,0 0-1,0 0 1,0 0-1,0 0 1,0 0-1,0 0 0,0 0 1,0 0-1,0 0 1,0 0-1,-1 0 1,-3 17 473,-11 46 866,3 2 1,3-1-1,-2 90 0,12-164-1205,1 1 0,0-1 0,0 0 0,1 1 0,0-1 0,6-10 0,7-22-345,-3-12-293,9-68 0,-14 67-17,18-62 0,-14 88 301,-3 23 121,-8 7 93,0-1 1,0 0 0,-1 1 0,1-1-1,0 1 1,-1-1 0,1 0 0,0 1 0,-1 0-1,1-1 1,-1 1 0,1-1 0,-1 1 0,1 0-1,-1-1 1,0 1 0,1 0 0,-1 1 0,11 25 433,-1 1 0,-2-1 1,0 2-1,-2-1 1,3 39-1,11 51 974,-19-114-1371,-1 0 40,1 1 1,0-1-1,1 1 0,-1-1 1,1 1-1,0-1 1,0 0-1,0 0 0,1 0 1,3 6-1,-3-10-75,-3-3 0</inkml:trace>
  <inkml:trace contextRef="#ctx0" brushRef="#br0" timeOffset="157.85">67 815 9830,'0'0'0,"113"0"1638,-74 0-982,4 0-1,1 0 0</inkml:trace>
  <inkml:trace contextRef="#ctx0" brushRef="#br0" timeOffset="388.3">556 800 9830,'0'0'0,"-6"-36"0,6 46 0,0 18 328,0 8 327,0 3 0,0-3 1,8 0-329,-1-4 406,1-10-405,3-7-1,2-15 1</inkml:trace>
  <inkml:trace contextRef="#ctx0" brushRef="#br0" timeOffset="1120.08">754 544 9830,'9'182'3354,"-9"-181"-3338,1 17 335,2-1 1,0 0 0,1 1 0,9 23-1,-13-40-351,0-1 0,0 0 0,0 0 1,0 0-1,0 0 0,0 0 0,0 0 0,0 1 0,0-1 0,0 0 0,0 0 0,0 0 0,0 0 0,0 0 0,0 0 0,0 0 0,0 1 0,0-1 1,0 0-1,1 0 0,-1 0 0,0 0 0,0 0 0,0 0 0,0 0 0,0 0 0,0 0 0,0 0 0,0 0 0,0 1 0,1-1 0,-1 0 1,0 0-1,0 0 0,0 0 0,0 0 0,0 0 0,0 0 0,0 0 0,1 0 0,-1 0 0,0 0 0,0 0 0,0 0 0,0 0 0,0 0 1,0 0-1,0 0 0,1 0 0,-1 0 0,0 0 0,0-1 0,0 1 0,0 0 0,0 0 0,0 0 0,0 0 0,0 0 0,1 0 0,-1 0 1,0 0-1,0 0 0,0 0 0,4-12 100,0-15 291,3-302-1290,-8 218 443,2 111 454,-1-1 1,1 1-1,-1-1 1,1 1-1,0-1 1,-1 1-1,1-1 0,0 1 1,-1 0-1,1 0 1,0-1-1,0 1 1,-1 0-1,1 0 1,0 0-1,0 0 0,-1 0 1,1 0-1,0 0 1,0 0-1,-1 0 1,1 0-1,1 0 1,22 4 192,-18-2-114,-1 1 0,0 1 0,0-1-1,-1 1 1,1-1 0,0 1 0,-1 1 0,0-1 0,0 0 0,-1 1-1,1 0 1,-1 0 0,0 0 0,0 1 0,2 6 0,0-1 118,-1 0 1,0 0 0,-1 1-1,-1 0 1,0-1 0,1 23-1,-3-34-189,1 17 278,-1 0 0,-1 0 1,-4 26-1,4-39-217,0 0 0,0 0 1,0-1-1,0 1 0,-1-1 0,1 1 1,-1-1-1,0 1 0,0-1 0,0 0 1,0 0-1,-1 0 0,1 0 0,-1 0 1,0 0-1,1-1 0,-1 1 0,-1-1 1,1 0-1,0 0 0,0 0 1,-6 2-1,9-4-66,0 0 0,0 0 1,-1-1-1,1 1 0,0 0 0,0 0 1,0 0-1,0 0 0,0 0 0,0 0 1,0 0-1,0-1 0,0 1 1,-1 0-1,1 0 0,0 0 0,0 0 1,0 0-1,0-1 0,0 1 0,0 0 1,0 0-1,0 0 0,0 0 0,0-1 1,0 1-1,0 0 0,0 0 1,0 0-1,0 0 0,0 0 0,0-1 1,0 1-1,0 0 0,1 0 0,-1 0 1,0 0-1,0 0 0,0-1 0,0 1 1,0 0-1,0 0 0,0 0 1,0 0-1,1 0 0,-1 0 0,0 0 1,2-3 44,0 2 1,0-1 0,0 0 0,0 0-1,0 1 1,1-1 0,-1 1 0,1-1-1,-1 1 1,1 0 0,-1 0 0,1 0-1,-1 1 1,1-1 0,3 0 0,44-1 535,-38 2-468,-8 1-53,0-1 1,0 1-1,0 0 1,0 0-1,0 1 0,0-1 1,0 1-1,0 0 1,-1 0-1,1 0 1,-1 1-1,1-1 0,-1 1 1,0 0-1,0 0 1,0 0-1,0 0 0,-1 0 1,1 1-1,-1-1 1,0 1-1,0 0 0,0-1 1,1 6-1,0-2 50,0 0 0,0 0 0,-1 0 0,0 0 0,-1 0 0,0 0-1,0 1 1,0-1 0,-1 0 0,0 1 0,0-1 0,-1 1 0,-2 10 0,0-14-44,1 1 1,0-1-1,-1 1 0,0-1 1,0 0-1,0 0 1,-1-1-1,1 1 1,-1-1-1,0 0 0,0 1 1,0-2-1,0 1 1,-1 0-1,1-1 1,-8 3-1,-6 3 362,0-2 0,-36 9 0,10-8 130,51-7-559</inkml:trace>
  <inkml:trace contextRef="#ctx0" brushRef="#br0" timeOffset="1350.85">1160 866 9830,'14'-59'55,"-19"80"737,-2 44-1,6-57-632,1-7-153,0 0 1,0 0-1,-1-1 1,1 1 0,0 0-1,0 0 1,0 0-1,0 0 1,0 0 0,0-1-1,0 1 1,0 0-1,0 0 1,0 0-1,1 0 1,-1-1 0,0 1-1,1 0 1,-1 0-1,0 0 1,1-1 0,-1 1-1,1 0 1,-1 0-1,1-1 1,-1 1 0,1-1-1,0 1 1,-1 0-1,1-1 1,0 1 0,0-1-1,1 1 1,10 0 266</inkml:trace>
  <inkml:trace contextRef="#ctx0" brushRef="#br0" timeOffset="1678.83">1504 386 9830,'-1'-1'7,"1"1"-1,-1-1 0,0 1 1,0-1-1,0 1 1,1 0-1,-1-1 0,0 1 1,0 0-1,0 0 1,0-1-1,0 1 1,0 0-1,0 0 0,0 0 1,0 0-1,0 0 1,1 0-1,-1 0 0,0 1 1,0-1-1,0 0 1,0 0-1,-1 1 1,0 1 29,0-1 0,0 0 0,1 1 0,-1-1 0,0 1 0,1-1 0,-1 1 1,1 0-1,0 0 0,-2 2 0,-3 7 214,1 1 1,0-1-1,-4 14 0,9-24-235,-8 24 507,2 1 0,1 1 0,0-1-1,2 1 1,1 0 0,3 40 0,-1-65-472,0 1 0,1 0 1,-1-1-1,1 1 0,-1-1 1,1 1-1,0-1 0,0 1 1,0-1-1,0 0 0,1 1 1,-1-1-1,1 0 0,-1 0 1,1 0-1,0 0 0,-1 0 1,4 2-1,-1-2 41,0 1 1,0-1 0,0 0-1,0 0 1,1 0 0,-1-1-1,0 0 1,1 1 0,8 0-1,-1-1 124,1-1 0,-1 0-1,1-1 1,-1 0-1,1 0 1,-1-2-1,14-3 1,4-4 450</inkml:trace>
  <inkml:trace contextRef="#ctx0" brushRef="#br0" timeOffset="1929.54">1850 704 9830,'0'0'0,"0"-28"0,0 37 0,0 16 328,0 7 327,0 0-327,0 0 327,0-4-327,0-4-1,0-5 1,0-8 0,0-9-328</inkml:trace>
  <inkml:trace contextRef="#ctx0" brushRef="#br0" timeOffset="2511.33">2118 409 9830,'0'-24'45,"0"21"7,0 5 16,2 24 303,-2-20-197,42 261 4131,-41-257-4128,-1-8-119,0 1-1,0 0 0,1-1 1,-1 1-1,0 0 0,1-1 1,0 1-1,-1-1 1,1 1-1,0-1 0,0 1 1,1-1-1,-1 0 0,3 4 1,-3-7-40,-1-1-1,1 1 1,-1 0 0,1-1 0,-1 1-1,1 0 1,-1-1 0,0 1-1,0-1 1,0 1 0,0 0 0,0-1-1,0 1 1,0-1 0,0-1 0,0 1 26,-10-319-1308,10 319 1246,0-1 0,0 1 0,0-1 1,0 1-1,0-1 0,1 1 0,-1-1 1,1 1-1,0-1 0,-1 1 1,1 0-1,0-1 0,1 1 0,-1 0 1,0 0-1,1-1 0,-1 1 0,1 1 1,-1-1-1,1 0 0,0 0 0,0 0 1,3-1-1,0 1 53,0 0-1,0 0 1,0 0 0,1 1-1,-1 0 1,1 0 0,-1 0-1,1 1 1,9 0 0,-11 0 17,1 1 1,-1-1 0,0 1-1,0 0 1,0 0 0,0 0-1,0 0 1,0 1 0,0 0-1,-1 0 1,1 0 0,0 0-1,-1 0 1,5 4 0,-2 0 72,0 0 0,0 0 0,-1 1 0,0 0 0,0 0 0,7 14 0,-5-6 133,-1 0 1,0 1 0,-1 0 0,0 0 0,-1 1 0,2 30 0,-5-32-61,1 2 78,-1 0 1,-1 0-1,-1 0 1,-3 24-1,3-37-226,0-1 0,1 1 1,-1-1-1,-1 1 0,1-1 0,0 0 0,-1 1 0,0-1 0,1 0 0,-1 0 0,0 0 1,-1-1-1,1 1 0,-1 0 0,1-1 0,-1 0 0,0 1 0,1-1 0,-1 0 0,0 0 0,-1-1 1,1 1-1,0-1 0,0 1 0,-1-1 0,1 0 0,-5 1 0,-50 3 623,53-5-604,0 1 0,0-2 0,0 1-1,0-1 1,0 1 0,1-2 0,-1 1 0,0 0-1,-7-4 1,-5-12 200</inkml:trace>
  <inkml:trace contextRef="#ctx0" brushRef="#br0" timeOffset="3300.6">2578 102 9830,'-34'-40'0,"34"40"0,-1-1 0,1 1 0,0-1 0,-1 0 0,1 1 0,0-1 0,0 0 0,-1 1 0,1-1 0,0 0 0,0 1 0,0-1 0,0 0 0,0 1 0,0-1 0,0 0 0,0 0 0,0 1 0,0-1 0,0 0 0,0 1 0,1-1 0,-1 0 0,0 1 0,1-1 0,-1 0 0,0 1 0,1-1 0,-1 1 0,0-1 0,1 1 0,-1-1 0,1 1 0,-1-1 0,1 1 0,0-1 0,-1 1 0,1-1 0,0 1 0,27-13 0,-23 11 0,5-2 164,1 0 0,0 0 0,0 1-1,0 1 1,0 0 0,0 0 0,1 1 0,-1 0 0,0 1-1,1 1 1,19 2 0,-27-1-103,-1 0 0,0-1 0,0 1-1,-1 0 1,1 0 0,0 1 0,-1-1 0,1 0 0,-1 1-1,0 0 1,0-1 0,0 1 0,0 0 0,0 0 0,-1 0-1,1 0 1,-1 1 0,0-1 0,0 0 0,0 1 0,0-1-1,0 5 1,2 11 453,-1 0 0,-1 34 0,-1-45-347,-2 22 392,-1-1 1,-2 1 0,-1-1-1,-1 0 1,-2-1 0,-15 38 0,11-32 9,8-19-217,0 1 0,1 0 0,0 0-1,1 0 1,-1 29 0,4-44-341,0-1 1,1 1-1,-1-1 1,0 1-1,0-1 0,1 1 1,-1-1-1,0 0 0,1 1 1,-1-1-1,0 1 1,1-1-1,-1 0 0,1 1 1,-1-1-1,0 0 1,1 1-1,-1-1 0,1 0 1,-1 0-1,1 0 1,-1 1-1,1-1 0,-1 0 1,1 0-1,-1 0 0,1 0 1,0 0-1,-1 0 1,1 0-1,-1 0 0,1 0 1,24-1 295,-21 0-225,6 0 33,0-1 1,0-1 0,0 0-1,0 0 1,-1-1 0,1 0 0,-1 0-1,0-1 1,-1 0 0,1-1-1,-1 0 1,0 0 0,0-1 0,7-9-1,-8 9-227,-1 0 0,1 0-1,-2-1 1,1 0 0,-1 0-1,0-1 1,-1 1 0,0-1-1,-1 0 1,1 0 0,-2-1-1,1 1 1,-1-1 0,-1 1-1,1-12 1,-2 21 106,-1 0 1,0 0-1,1-1 0,-1 1 0,0 0 1,1 0-1,-1 0 0,1 0 0,-1 0 1,0 0-1,1 0 0,-1 0 1,0 0-1,1 1 0,-1-1 0,1 0 1,-1 0-1,0 0 0,1 1 0,-1-1 1,1 0-1,-1 1 0,1-1 1,-1 0-1,1 1 0,-1-1 0,1 1 1,-1-1-1,1 1 0,-1-1 1,1 1-1,-3 4 41,1 0-1,1 0 1,-1 0 0,1 1 0,0-1 0,0 0-1,0 0 1,1 1 0,-1 7 0,2 1 87,-1 0 1,5 23-1,5-1 193,1 1 0,16 34 0,-13-38 31,-2 0 0,14 62 0,-25-86-274,1 0-15,0 0 0,-1 0 0,0 0 0,0 1 0,-1-1 0,0 0 0,-3 16 0,2-24-44,0 0-1,0 0 1,0 0-1,1 0 1,-1 0-1,-1 0 1,1 0-1,0 0 1,0 0-1,0-1 1,0 1-1,0 0 1,-1-1-1,1 1 1,0-1 0,-1 0-1,1 1 1,0-1-1,-1 0 1,1 0-1,-1 1 1,-1-2-1,-42 1 245,31 0-174,3-1-70,0-1 0,0 0 0,0 0 0,0-1 0,0 0 1,1-1-1,-1 0 0,1-1 0,0 0 0,0-1 0,1 1 1,-1-2-1,2 0 0,-1 0 0,1 0 0,0-1 0,-14-18 1,14 6-350,6 4 269</inkml:trace>
  <inkml:trace contextRef="#ctx0" brushRef="#br0" timeOffset="3831.43">3354 706 9830,'0'0'0,"7"-13"0,-7 39 655,0 10-327,0 1 327,-9 5 78,3-1-78,-3 1 78,-6-3-77,-2-1 76,-10-4-268</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6:28:25.055"/>
    </inkml:context>
    <inkml:brush xml:id="br0">
      <inkml:brushProperty name="width" value="0.05" units="cm"/>
      <inkml:brushProperty name="height" value="0.05" units="cm"/>
      <inkml:brushProperty name="color" value="#008C3A"/>
    </inkml:brush>
  </inkml:definitions>
  <inkml:trace contextRef="#ctx0" brushRef="#br0">95 417 9830,'-1'1'9,"0"-1"-1,0 0 1,0 0 0,0 0-1,1-1 1,-1 1 0,0 0-1,0 0 1,0 0-1,0-1 1,1 1 0,-1 0-1,0-1 1,0 1 0,1 0-1,-1-1 1,0 1 0,0-1-1,1 0 1,-1 1-1,1-1 1,-1 1 0,1-1-1,-1 0 1,1 1 0,-1-1-1,1 0 1,-1 0 0,1 0-1,0 1 1,-1-1-1,1 0 1,0 0 0,0-1-1,1-21 333,0 22-338,-1-1 14,1 0-1,0 0 0,0 0 0,0 1 1,1-1-1,-1 0 0,0 1 0,1-1 1,-1 1-1,1 0 0,-1-1 0,1 1 1,-1 0-1,1 0 0,0 0 0,0 0 1,0 0-1,0 0 0,-1 0 0,1 1 0,0-1 1,0 1-1,4-1 0,-3 0 40,0 1 0,1 0 0,-1-1 0,0 1 0,0 0 0,1 0 0,-1 1 0,0-1-1,0 1 1,0-1 0,0 1 0,0 0 0,0 0 0,6 3 0,-2 2 84,0 0 0,0 0 0,-1 1-1,0 0 1,-1 0 0,1 0 0,-1 0 0,0 1 0,-1 0 0,0 0 0,0 1-1,-1-1 1,0 1 0,-1-1 0,1 1 0,-2 0 0,1 0 0,-1 0 0,-1 0-1,0 0 1,0 0 0,0 0 0,-1 0 0,-1 0 0,1 0 0,-2 0 0,1 0-1,-1-1 1,-5 11 0,-2-3 185,-1-1 0,-1 0 0,0 0-1,-1-1 1,0-1 0,-1 0 0,-1-1 0,0-1-1,0 0 1,-2-1 0,1 0 0,-1-2 0,-31 12-1,71-26 363,45-5-1,-13 2 212,-18 2-308,74-17 1057,-97 21-1415,-1-2 0,0 0 1,0 0-1,0-1 0,21-14 1,-32 19-264,0-1 1,0 0-1,0 1 1,0-1 0,0 0-1,0 0 1,0 0-1,-1 0 1,1 0-1,-1 0 1,1-1 0,-1 1-1,0-1 1,0 1-1,0 0 1,0-1-1,-1 0 1,1 1 0,-1-1-1,1 1 1,-1-1-1,0 0 1,0 1-1,0-1 1,0 0 0,-1 1-1,1-1 1,-1 0-1,1 1 1,-1-1-1,0 1 1,0-1 0,0 1-1,0 0 1,-1-1-1,-1-1 1,-17-19-355</inkml:trace>
  <inkml:trace contextRef="#ctx0" brushRef="#br0" timeOffset="655.03">81 433 9830,'-38'-23'0,"37"22"0,0 1 0,1 0-1,-1-1 1,0 1 0,0-1-1,0 1 1,0-1 0,1 1-1,-1-1 1,0 0 0,0 1 0,1-1-1,-1 0 1,1 1 0,-1-1-1,1 0 1,-1 0 0,1 0 0,-1 0-1,1 0 1,-1 1 0,1-1-1,0 0 1,0 0 0,0 0 0,-1 0-1,1 0 1,0 0 0,0 0-1,0 0 1,0 0 0,1 0 0,-1 0-1,0 0 1,0 0 0,0 0-1,1 0 1,-1 1 0,1-1-1,-1 0 1,0 0 0,1 0 0,0 0-1,-1 1 1,1-1 0,0-1-1,2 0 9,0-1 0,0 1-1,0 0 1,0 0-1,0 0 1,0 0 0,0 1-1,6-2 1,-2 0 112,-1 1 1,1 1 0,0-1 0,0 1-1,0 1 1,0-1 0,1 1-1,-1 1 1,0-1 0,0 1 0,0 0-1,11 4 1,-13-4-35,-1 1-1,0 0 1,-1 0 0,1 1-1,0-1 1,-1 1-1,1 0 1,-1 0 0,0 0-1,0 0 1,0 1 0,0-1-1,0 1 1,-1 0 0,0 0-1,0 0 1,0 0-1,0 0 1,-1 0 0,3 9-1,-2-3 76,1 0-1,-2 1 0,0-1 0,0 1 1,-1-1-1,0 1 0,0-1 1,-2 1-1,1-1 0,-1 0 0,-1 1 1,0-1-1,0 0 0,-1 0 0,0-1 1,-8 14-1,-7 6 868,-1-1 0,-2-1 0,-41 42 0,-18 22 76,80-91-1103,1 0 0,0 0 0,0 0-1,0 0 1,0 0 0,0 0-1,0 0 1,0 0 0,0 1 0,0-1-1,-1 0 1,1 0 0,0 0 0,0 0-1,0 0 1,0 0 0,0 1-1,0-1 1,0 0 0,0 0 0,0 0-1,0 0 1,0 0 0,0 0 0,0 1-1,0-1 1,0 0 0,0 0-1,0 0 1,0 0 0,0 0 0,0 0-1,0 0 1,0 1 0,0-1 0,0 0-1,1 0 1,-1 0 0,0 0 0,0 0-1,0 0 1,0 0 0,0 1-1,0-1 1,0 0 0,0 0 0,0 0-1,1 0 1,-1 0 0,0 0 0,0 0-1,0 0 1,0 0 0,0 0-1,1 0 1,11 0 122,16-5 369,89-22 1439,-41 11 84,97-34-1,-170 49-1991,-1 0 0,0-1 0,0 1 0,-1 0 0,1-1 0,0 1 0,0-1 0,-1 1 0,1-1 0,-1 0-1,1 0 1,-1 1 0,0-1 0,0 0 0,0 0 0,0-1 0,0 1 0,0 0 0,0 0 0,-1 0-1,1-1 1,-1 1 0,1-3 0,0-8-281,-1 0 0,0 0 0,-1-15 0,-1 0-53,2 14-2</inkml:trace>
  <inkml:trace contextRef="#ctx0" brushRef="#br0" timeOffset="1309.55">746 60 9830,'-2'-1'26,"0"0"0,0 0-1,0-1 1,0 1 0,0-1 0,0 1 0,1-1-1,-1 0 1,0 1 0,1-1 0,0 0-1,-1 0 1,1 0 0,0 0 0,0 0 0,0-1-1,0 1 1,1 0 0,-1 0 0,1-1-1,-1 1 1,1 0 0,0-1 0,0-2 0,0 4-18,0 0 0,1 1 1,-1-1-1,1 0 1,-1 1-1,0-1 0,1 1 1,0-1-1,-1 1 1,1-1-1,-1 1 0,1 0 1,0-1-1,-1 1 1,1 0-1,0-1 0,-1 1 1,1 0-1,0 0 1,-1 0-1,1-1 0,0 1 1,0 0-1,-1 0 1,1 0-1,0 0 0,-1 0 1,1 1-1,1-1 1,25 2 372,-21 0-269,1 0 0,-1 1 0,0 0 0,0 0 0,0 0 0,0 1 0,0-1 0,-1 1-1,0 1 1,0-1 0,0 1 0,5 6 0,11 14 645,22 33 1,-33-44-475,13 20 386,-1 1 0,-2 1-1,-2 1 1,-1 1 0,-2 0 0,-2 1 0,-1 1 0,-2 0-1,-2 0 1,-1 1 0,-2 0 0,-2 0 0,-2 0 0,-2 0-1,-8 56 1,4-73-244,0 0 1,-2-1-1,-1 0 0,-1 0 0,-1-1 1,0 0-1,-20 28 0,19-33-311,-1 0 0,-1-1 0,0-1 0,-1 0 0,-1 0 0,-1-2 0,0 0 0,-33 21 0,17-20-114,31-14 0,0 1 0,0-1 0,0 1 0,0-1 0,0 0 0,0 1 0,0-1 0,-1 0 0,1 0 0,0 0 0,0 0 0,0 0 0,0 0 0,0 0 0,-1-1 0,1 1 0,0 0 0,0 0 0,0-1 0,0 1 0,0-1 0,0 1 0,0-1 0,0 0 0,-2 0 0,-3-18 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6:28:28.249"/>
    </inkml:context>
    <inkml:brush xml:id="br0">
      <inkml:brushProperty name="width" value="0.05" units="cm"/>
      <inkml:brushProperty name="height" value="0.05" units="cm"/>
      <inkml:brushProperty name="color" value="#008C3A"/>
    </inkml:brush>
  </inkml:definitions>
  <inkml:trace contextRef="#ctx0" brushRef="#br0">5 624 9830,'-4'-26'0,"4"26"4,0 0 1,0-1-1,0 1 1,0 0-1,0-1 0,0 1 1,0 0-1,0 0 0,0-1 1,0 1-1,0 0 1,0-1-1,0 1 0,0 0 1,0-1-1,0 1 0,0 0 1,0 0-1,0-1 1,0 1-1,1 0 0,-1-1 1,0 1-1,0 0 0,0 0 1,0-1-1,1 1 0,-1 0 1,0 0-1,0 0 1,1-1-1,-1 1 0,0 0 1,0 0-1,1 0 0,-1 0 1,0 0-1,1-1 1,-1 1-1,0 0 0,0 0 1,1 0-1,-1 0 0,0 0 1,1 0-1,-1 0 1,4-1 117,57-12 1382,0 2 0,101-5 1,-99 12 10,-1-2 0,100-25 0,-130 19-901,-16-3-232</inkml:trace>
  <inkml:trace contextRef="#ctx0" brushRef="#br0" timeOffset="234.13">482 424 9830,'0'0'5,"1"0"0,-1-1 0,0 1 0,0 0 0,0-1 0,0 1 0,0 0 0,1-1 0,-1 1 0,0 0 0,0 0 0,0-1 0,1 1 0,-1 0 0,0 0 0,0 0 0,1-1 0,-1 1 0,0 0 0,1 0 0,-1 0 0,0 0 0,1-1 0,-1 1 0,0 0 0,1 0 0,-1 0 0,0 0 0,1 0 0,-1 0 0,0 0 0,1 0 0,-1 0 0,0 0 0,1 0 0,-1 0 0,0 0 0,1 1 0,-1-1 0,0 0 0,0 0 0,1 0 0,-1 0 0,0 0 0,1 1 0,-1-1 0,0 0 0,19 6 433,-10-1-261,-1 0 0,1 0 0,-1 1 0,0 0 0,-1 0 0,1 1 0,12 14 0,-17-16-64,1-1-1,-1 1 1,0 0 0,0 0 0,-1 0 0,0 1 0,0-1 0,0 0 0,0 1 0,-1 0 0,0-1 0,0 1 0,0 0 0,-1-1 0,0 9 0,0-12-66,-1 1 1,0-1 0,1 1-1,-1-1 1,0 0-1,0 0 1,0 1-1,0-1 1,-1 0 0,1 0-1,0 0 1,-1 0-1,0-1 1,1 1 0,-1 0-1,0-1 1,0 1-1,0-1 1,0 1-1,0-1 1,0 0 0,0 0-1,-4 1 1,-2 1 111,0 0 0,-1 0 1,1-1-1,-1-1 0,-11 2 1,-15-2 495</inkml:trace>
  <inkml:trace contextRef="#ctx0" brushRef="#br0" timeOffset="669.72">1002 402 9830,'-75'-49'109,"73"48"-66,0 0 0,-1-1 0,1 1-1,-1 1 1,1-1 0,0 0 0,-1 1-1,1-1 1,-1 1 0,1-1 0,-1 1-1,0 0 1,1 0 0,-1 1 0,1-1-1,-1 0 1,1 1 0,-1 0 0,1-1-1,-1 1 1,1 0 0,0 0 0,0 0-1,-1 1 1,1-1 0,0 0 0,0 1-1,0 0 1,0-1 0,0 1 0,-1 2-1,-2 2 96,0 1 0,0 0-1,1 0 1,0 0 0,0 0-1,-5 16 1,6-14 56,0 0 0,1 0-1,0 0 1,0 0 0,1 0 0,0 0 0,1 1 0,0-1 0,3 17-1,-3-22-125,1 0-1,0-1 1,0 1-1,0-1 1,1 0-1,-1 1 1,1-1-1,0 0 1,0 0-1,0 0 0,0 0 1,0 0-1,0 0 1,1-1-1,0 1 1,-1-1-1,1 0 1,0 1-1,0-1 0,0-1 1,1 1-1,-1 0 1,0-1-1,1 0 1,-1 1-1,7 0 1,-3-1 53,1 1 0,-1-1 0,0-1 1,0 1-1,1-1 0,-1-1 1,0 1-1,1-1 0,-1-1 0,0 1 1,0-1-1,0 0 0,0-1 0,0 1 1,7-6-1,-9 5-120,-1 0-1,0-1 1,0 1 0,0-1-1,0 0 1,-1 0 0,1-1-1,-1 1 1,0-1 0,0 1-1,-1-1 1,1 0 0,-1 0-1,-1 0 1,1 0-1,0-1 1,-1 1 0,0 0-1,0-1 1,-1 1 0,0-8-1,1 7-49,-2-1-1,1 0 1,0 1-1,-1-1 1,0 1-1,-1-1 1,0 1 0,0 0-1,0 0 1,0 0-1,-1 0 1,0 0-1,-1 0 1,1 0-1,-1 1 1,0 0-1,0 0 1,-1 0-1,1 0 1,-1 1-1,0 0 1,-1 0-1,1 0 1,-1 0-1,1 1 1,-1 0-1,-8-3 1,-20-2 240,25 10 2,11 0-170,8 7 157</inkml:trace>
  <inkml:trace contextRef="#ctx0" brushRef="#br0" timeOffset="955.17">1297 221 9830,'0'50'801,"6"122"2330,-2-132-2525,30 193 3165,-34-232-3745,0 2 22,1-1 1,-1 0-1,0 0 1,1 1-1,0-1 1,-1 0-1,1 0 1,0 0-1,0 1 1,0-1 0,0 0-1,1 0 1,-1-1-1,1 1 1,-1 0-1,1 0 1,-1-1-1,1 1 1,2 1-1,14-1 280</inkml:trace>
  <inkml:trace contextRef="#ctx0" brushRef="#br0" timeOffset="1468.12">1649 366 9830,'7'66'1691,"4"0"-1,27 98 1,-37-162-1653,0 0 0,-1 0 0,1 1 0,0-1 0,0 0-1,0 0 1,1 0 0,-1 0 0,0 0 0,1-1 0,-1 1 0,1 0-1,0 0 1,3 2 0,-4-4-22,-1 0 0,0 0 0,1 1 0,-1-1 0,1 0 0,-1 0 0,1 0-1,0 0 1,-1 0 0,1 0 0,-1 0 0,1 0 0,-1 0 0,1 0 0,-1 0 0,1 0 0,-1 0 0,1-1-1,-1 1 1,1 0 0,-1 0 0,1-1 0,-1 1 0,1-1 0,11-18 246,-8 4-297,-1 0 0,0-1 0,0 1 0,-2-1 0,0-29 0,-3 16-202,-1-1-1,-8-34 0,-9-17-162,11 48 176,1 0 1,1 0-1,2-1 1,-1-38-1,6 71 221,0 0-1,0 0 0,0 0 1,0 0-1,1 0 0,-1 0 1,0 0-1,1 0 0,-1 0 1,1 0-1,-1 0 0,1 0 1,-1 0-1,1 0 0,0 0 1,-1 0-1,1 1 0,0-1 1,0 0-1,-1 1 0,1-1 1,0 0-1,1 0 0,1 0 48,0-1 0,1 1 0,-1 0 1,0 0-1,0 0 0,1 0 0,4 0 0,6 1 267,-1-1 1,25 4-1,-34-2-243,1 0 0,0 0 0,0 0 0,-1 1 0,1 0 0,-1-1 0,1 2 0,-1-1 0,0 0 0,0 1 0,0 0 0,0 0 0,0 0 0,-1 1 0,0-1 0,1 1 0,-1-1 0,0 1 0,-1 0 0,5 9 0,-3-5 77,-1 0-1,0 0 1,0 0-1,-1 1 1,0-1-1,0 1 1,-1 0-1,0-1 1,-1 1-1,-1 16 1,0-20-78,0 0 0,0 0 1,-1-1-1,1 1 1,-1 0-1,0-1 1,-1 1-1,1-1 0,-1 0 1,0 0-1,0 0 1,0 0-1,-1 0 0,1-1 1,-6 4-1,-9 8 326,-1-1 1,-22 12-1,-5 4 299,26-12-314</inkml:trace>
  <inkml:trace contextRef="#ctx0" brushRef="#br0" timeOffset="1980.62">2189 451 9830,'-69'-59'0,"68"59"-1,0-1 0,0 1-1,0-1 1,0 1 0,1-1 0,-1 0-1,0 1 1,1-1 0,-1 0-1,0 0 1,1 0 0,-1 1 0,1-1-1,-1 0 1,1 0 0,-1 0 0,1 0-1,0 0 1,-1-1 0,10 1 52,-6 1 32,186-11 2924,-18 3-421,-163 7-2402,0 0 1,0 0-1,-1-1 0,1 0 0,-1-1 0,12-4 0,-17 6-172,0 0 0,-1 0 0,1 0 0,-1 0 0,1 0 0,-1-1 0,0 1 0,1 0 1,-1-1-1,0 1 0,0-1 0,0 1 0,0-1 0,0 1 0,0-1 0,-1 0 0,1 1 0,0-1 1,-1 0-1,1 0 0,-1 0 0,0 1 0,0-1 0,1 0 0,-1 0 0,0 0 0,-1 0 0,1 0 1,0 1-1,0-1 0,-1 0 0,1 0 0,-2-2 0,1 2-39,-1-1 1,1 0-1,-1 1 0,0-1 0,0 1 1,0-1-1,0 1 0,0 0 0,0 0 1,-1 0-1,1 0 0,-1 0 0,-5-2 1,-38-18-198,44 22 227,2 0 6,0 0-1,-1 1 1,1-1-1,0 1 1,0-1-1,-1 1 1,1-1-1,0 0 1,0 1-1,0-1 1,0 1-1,-1-1 1,1 1-1,0-1 1,0 1-1,0-1 1,0 1-1,0-1 1,0 1-1,1-1 1,-1 1-1,0-1 1,0 1-1,0-1 1,0 1-1,1 0 1,2 11 183,2-1 0,-1 1 0,2 0 0,-1-1 0,14 19 0,-9-14 67,0 0-1,6 18 0,-14-28-174,0-1-1,0 1 0,0 0 0,-1 0 0,0-1 0,0 1 1,-1 0-1,0 0 0,0 0 0,-1 9 0,1-13-61,-1-1-1,1 0 1,-1 1-1,1-1 1,-1 0 0,0 1-1,1-1 1,-1 0-1,0 0 1,0 0-1,0 1 1,0-1-1,0 0 1,0 0 0,0 0-1,-1-1 1,1 1-1,0 0 1,0 0-1,-1-1 1,-2 2 0,-30 5 416,18-7-224</inkml:trace>
  <inkml:trace contextRef="#ctx0" brushRef="#br0" timeOffset="2823.64">3122 240 9830,'0'31'524,"-1"8"853,8 71-1,-6-101-1198,3 15 445,1 0 0,13 35 0,-16-103-1,-4 7-845,-2 0 1,-8-37 0,5 33-104,-3-49-1,9 70 230,-1 4-7,2 0 0,0-1 0,1 1 1,5-31-1,-5 43 79,1-1-1,-1 1 1,1 0 0,-1 0-1,1 1 1,0-1 0,1 0-1,-1 1 1,1-1 0,-1 1-1,1 0 1,0 0 0,0 0-1,1 0 1,-1 0 0,0 1 0,1-1-1,0 1 1,0 0 0,-1 0-1,1 1 1,0-1 0,7-1-1,-7 1 87,1 1 0,0 0-1,-1 0 1,1 0 0,0 1 0,-1 0-1,1-1 1,0 2 0,-1-1-1,1 0 1,0 1 0,-1 0 0,6 2-1,-7-2-1,0 1 0,0 0 0,0 0 0,-1 0 0,1 0 0,-1 0 0,1 1 0,-1-1 0,0 1-1,1-1 1,-2 1 0,1 0 0,0 0 0,0 0 0,-1 0 0,0 0 0,1 1 0,0 3 0,2 5 107,-1 0 1,-1 0 0,0 0 0,0 0 0,-1 0-1,-1 0 1,0 0 0,-1 0 0,0 0-1,0 1 1,-2-1 0,1-1 0,-1 1-1,-1 0 1,0-1 0,-1 0 0,0 0-1,-1 0 1,0 0 0,-1-1 0,0 0-1,-11 12 1,5-8 104,8-7-145,0-1-1,0 0 1,-1-1 0,0 1 0,0-1 0,-9 5-1,30-16 137,0 1-1,0 0 0,0 2 0,0-1 0,1 2 0,-1 0 0,1 1 1,22 1-1,-35 0-214,0 0 0,0 0-1,0 0 1,0 1 0,0-1 0,0 1 0,0 0 0,0 0 0,0 0 0,0 0-1,0 0 1,-1 1 0,1-1 0,0 1 0,-1 0 0,0-1 0,1 1-1,-1 1 1,0-1 0,0 0 0,0 0 0,0 1 0,0-1 0,-1 1 0,1 0-1,-1-1 1,3 6 0,-1 3 130,0-1 1,-1 1-1,0 0 0,-1 0 1,0 0-1,-1 15 0,0-23-141,0-1 0,0 0 0,0 0 0,-1 0 0,1 1 0,-1-1 0,0 0 0,1 0 0,-1 0 0,0 0 0,0 0-1,0 0 1,0 0 0,-1-1 0,1 1 0,-1 0 0,1-1 0,-3 3 0,0-1 43,0 0-1,0-1 1,0 1 0,-1-1-1,1 0 1,0 0 0,-1 0-1,-5 0 1,-9 2 228,0-1 0,-1-1 0,-23 0 0,36-2-214,-22 2 272,19-1-191,0 0 0,0-1 0,0 0 0,0 0 0,0-1 0,-19-5 0,24 4-174</inkml:trace>
  <inkml:trace contextRef="#ctx0" brushRef="#br0" timeOffset="3199.04">2817 895 9830,'416'-27'6625,"-37"1"-718,-358 25-5556,-10 2-149,0 0 1,0-2-1,0 1 1,0-2-1,0 1 0,0-1 1,-1-1-1,1 0 1,15-7-1,-25 10-189,-1-1 0,1 0 0,-1 1 0,1-1-1,-1 0 1,0 0 0,1 0 0,-1 0 0,0 1 0,1-1 0,-1 0 0,0 0-1,0 0 1,0 0 0,0 0 0,0 0 0,0 0 0,0 0 0,0 1-1,0-1 1,0 0 0,-1 0 0,1 0 0,-1-1 0,-9-21-225,-36-15-666,17 16 483</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6:28:52.606"/>
    </inkml:context>
    <inkml:brush xml:id="br0">
      <inkml:brushProperty name="width" value="0.05" units="cm"/>
      <inkml:brushProperty name="height" value="0.05" units="cm"/>
      <inkml:brushProperty name="color" value="#008C3A"/>
    </inkml:brush>
  </inkml:definitions>
  <inkml:trace contextRef="#ctx0" brushRef="#br0">124 622 9830,'-1'-50'0,"1"50"1,0 0 0,0 0 0,0 0 0,0-1 0,0 1 0,0 0 0,0 0 0,0 0 1,0-1-1,0 1 0,0 0 0,0 0 0,0 0 0,0-1 0,0 1 0,0 0 0,0 0 0,0 0 0,0-1 0,0 1 0,0 0 0,0 0 0,0 0 0,0-1 0,0 1 0,0 0 0,0 0 0,0 0 0,-1 0 0,1-1 0,0 1 1,0 0-1,0 0 0,0 0 0,0 0 0,-1 0 0,1 0 0,0-1 0,0 1 0,0 0 0,0 0 0,-1 0 0,1 0 0,0 0 0,0 0 0,0 0 0,-1 0 0,1 0 0,0 0 0,0 0 0,0 0 0,-1 0 0,1 0 1,0 0-1,0 0 0,0 0 0,-1 0 0,1 0 0,0 0 0,0 1 0,-8 7 225,7-7-166,-11 17 350,0 2-1,1-1 0,0 2 0,2-1 0,1 1 0,0 1 0,-6 33 0,5-13 491,3 0 0,2 1 0,0 47 0,4-83-791,0 0-1,1 0 0,0 0 1,0 0-1,0 0 0,1 0 1,0 0-1,3 7 0,-4-12-51,1 1 0,-1 0 0,1-1-1,0 1 1,0-1 0,0 1-1,0-1 1,0 0 0,0 0 0,1 0-1,-1 0 1,1 0 0,0-1 0,-1 1-1,1-1 1,0 0 0,0 1-1,0-1 1,0 0 0,5 0 0,0 1 75,0-1 1,0-1-1,0 1 1,0-1-1,0-1 1,0 0-1,0 0 1,0 0 0,-1-1-1,1 0 1,0 0-1,-1-1 1,11-5-1,-9 2-146,1 0 0,-1 0 0,0-1-1,0-1 1,-1 1 0,0-1-1,0-1 1,10-14 0,-4 0-282,-1 1-1,0-2 1,-2 0 0,-1 0 0,-1-1 0,-1-1-1,7-36 1,-7 2-565,-2 0 1,-4-94-1,-2 104 397,-7 260 2320,7-186-1590,4 163 1772,-1-150-1473,1 0 0,2-1 0,12 38 0,-18-74-563,0 0 0,0 0 0,0-1 1,1 1-1,-1 0 0,0 0 0,0 0 0,0 0 0,0 0 0,0-1 1,1 1-1,-1 0 0,0 0 0,0 0 0,0 0 0,0 0 1,1 0-1,-1 0 0,0 0 0,0 0 0,0 0 0,1 0 1,-1 0-1,0 0 0,0 0 0,0 0 0,1 0 0,-1 0 1,0 0-1,0 0 0,0 0 0,0 0 0,1 0 0,-1 0 0,0 0 1,0 0-1,0 1 0,0-1 0,1 0 0,-1 0 0,0 0 1,0 0-1,0 0 0,0 0 0,0 1 0,0-1 0,1 0 1,-1 0-1,0 0 0,0 0 0,0 1 0,0-1 0,0 0 1,0 0-1,0 0 0,0 1 0,0-1 0,0 0 0,0 0 0,0 1 1,5-17 224,10-65-614,13-55-1044,-23 116 1167,2-1 0,0 1 0,1 0 0,14-24 0,-21 42 244,0 0 0,0 1 0,0-1 0,0 0 0,1 0 0,-1 1 0,0-1 0,1 1-1,-1 0 1,1-1 0,-1 1 0,1 0 0,0 0 0,0 0 0,-1 0 0,1 0 0,4-1 0,-5 2 30,0 0 0,0 0 0,1 0 0,-1 0 0,0 0 0,0 0 0,1 1 0,-1-1 0,0 0 0,0 1 0,0-1 0,0 1 0,0 0 0,0-1 0,0 1 0,0 0 0,0 0 1,0-1-1,0 1 0,0 0 0,1 2 0,1 1 51,1 1 0,-1 1-1,0-1 1,-1 0 0,1 1 0,-1-1 0,0 1 0,-1 0 0,1 0 0,0 8 0,0 21 304,-1-1 0,-2 1 0,-1 0 0,-7 35 0,7-63-299,0 12 142,3-19-201,-1 1 1,0-1 0,0 0-1,0 1 1,0-1 0,0 1-1,1-1 1,-1 1 0,0-1-1,0 0 1,0 1 0,1-1-1,-1 0 1,0 1 0,1-1-1,-1 0 1,0 1 0,1-1-1,-1 0 1,1 1 0,-1-1-1,0 0 1,1 0 0,-1 0-1,1 1 1,-1-1 0,1 0-1,-1 0 1,1 0 0,-1 0-1,0 0 1,1 0 0,-1 0-1,1 0 1,0 0 0,19 0 171</inkml:trace>
  <inkml:trace contextRef="#ctx0" brushRef="#br0" timeOffset="372.05">777 696 9830,'-11'-72'55,"11"71"-49,0 1 1,0-1 0,0 1 0,0-1-1,0 1 1,0-1 0,0 1 0,0-1-1,-1 1 1,1-1 0,0 1 0,0-1-1,0 1 1,-1 0 0,1-1 0,0 1-1,0-1 1,-1 1 0,1-1 0,0 1-1,-1 0 1,1-1 0,0 1 0,-1 0-1,1 0 1,-1-1 0,1 1 0,0 0-1,-1 0 1,1-1 0,-1 1 0,1 0-1,-1 0 1,1 0 0,-1 0 0,1 0-1,-1 0 1,1 0 0,-1 0 0,1 0-1,-1 0 1,1 0 0,-1 0-1,0 0 1,-11 13 265,11-12-247,-5 7 158,1 0-1,0 0 1,1 1-1,0 0 0,0-1 1,1 2-1,0-1 1,1 0-1,-2 16 1,0 8 708,3 49 1,1-59-467,0-17-319,0 0 1,0 0 0,1 0 0,0 0-1,0 0 1,0-1 0,1 1 0,0 0 0,0-1-1,1 1 1,-1-1 0,7 9 0,-7-11-31,1 0 0,0 0 0,0 0 0,0 0 0,1 0 0,-1-1 1,1 1-1,-1-1 0,1 0 0,0 0 0,0-1 0,0 1 0,0-1 0,0 1 1,0-1-1,0-1 0,0 1 0,7 0 0,-5-1 25,0 1 0,0-1 0,0 0 1,-1-1-1,1 0 0,0 1 0,-1-2 0,1 1 0,0-1 0,-1 0 1,6-2-1,-7 1-23,0 0 0,0 0 0,-1 0 0,1 0 0,-1 0 0,0-1 0,0 1-1,0-1 1,0 0 0,-1 0 0,0 0 0,1 0 0,-2-1 0,3-5 0,2-10-262,-1-1 0,-2 0-1,0 1 1,-1-2 0,0 1-1,-2 0 1,-4-36 0,3 53 148,1-1 0,-1 0-1,0 1 1,0 0 0,0-1 0,-1 1 0,1 0 0,-1-1-1,0 1 1,0 0 0,-4-4 0,5 6 31,-1 1-1,1-1 1,-1 0-1,1 1 1,-1-1-1,0 1 1,0 0-1,0 0 1,0 0 0,0-1-1,0 2 1,0-1-1,0 0 1,0 0-1,0 1 1,-1-1 0,1 1-1,0 0 1,0-1-1,-1 1 1,1 0-1,0 0 1,0 1-1,-3 0 1,3-1 19,1 0 1,0 1-1,0-1 0,-1 0 1,1 1-1,0 0 0,0-1 1,0 1-1,0 0 0,0-1 1,0 1-1,0 0 0,0 0 1,0 0-1,0 0 0,1 0 1,-1 0-1,0 0 0,0 0 1,1 0-1,-1 1 1,1-1-1,-1 0 0,1 0 1,-1 2-1,-2 34 346,3-34-326,0 29 199</inkml:trace>
  <inkml:trace contextRef="#ctx0" brushRef="#br0" timeOffset="1152.71">1270 679 9830,'-45'-82'0,"44"80"9,0 0 0,0 1-1,0-1 1,0 1 0,0 0 0,0-1-1,0 1 1,-1 0 0,1-1-1,0 1 1,-1 0 0,1 0 0,-1 0-1,0 0 1,1 1 0,-3-2 0,3 2 7,1 0 0,-1 0 0,0 0 0,0 0 0,0 0 0,0 0 1,0 0-1,0 0 0,0 1 0,0-1 0,1 0 0,-1 1 0,0-1 0,0 0 1,0 1-1,1-1 0,-1 1 0,0-1 0,0 1 0,1 0 0,-2 0 0,0 3 82,-1-1 0,0 0 0,1 1 0,0 0 0,0 0 0,0 0 0,-2 7 0,-1 16 433,1 1 1,1 0 0,1 0-1,1 0 1,5 35 0,-4-51-336,2 0 1,-1-1 0,2 1 0,-1-1-1,2 1 1,-1-1 0,2 0-1,9 18 1,-12-25-111,1 1 1,0-1-1,0 0 1,0 0-1,0 0 0,1-1 1,-1 1-1,1-1 1,0 0-1,0 0 0,0 0 1,0 0-1,1-1 1,-1 0-1,1 0 0,0 0 1,-1 0-1,1-1 1,0 1-1,0-1 0,0-1 1,9 1-1,-12-1-41,0 0 0,0 0-1,0 0 1,0-1 0,0 1 0,0-1-1,0 0 1,0 1 0,0-1 0,0 0 0,0 0-1,-1 0 1,1 0 0,0-1 0,-1 1-1,1 0 1,0-1 0,1-2 0,0 0-17,0 0 1,0 0 0,-1-1 0,1 0-1,-1 1 1,0-1 0,2-7 0,0-6-191,-1 0 0,0-1 0,0-23 0,-2 18-26,1-45-336,-2 63 457,-1 0 1,0 0-1,0 0 1,0 0-1,-1 0 1,1 0-1,-2 0 1,-4-9-1,7 14 65,0 1 0,0-1 1,0 1-1,0 0 0,0-1 0,0 1 0,-1 0 0,1 0 0,0-1 0,0 1 0,0 0 0,0-1 0,-1 1 0,1 0 0,0 0 1,0-1-1,-1 1 0,1 0 0,0 0 0,-1 0 0,1-1 0,0 1 0,0 0 0,-1 0 0,1 0 0,0 0 0,-1 0 1,1 0-1,0-1 0,-1 1 0,1 0 0,0 0 0,-1 0 0,1 0 0,-1 0 0,1 0 0,0 0 0,-1 1 0,1-1 0,0 0 1,-1 0-1,1 0 0,0 0 0,0 0 0,-1 0 0,1 1 0,0-1 0,-1 0 0,1 1 0,-8 16 122,4 10 223,0 0 0,2 0 0,1 31-1,2-47-218,-1 0-1,2 1 0,0-1 0,0 0 0,1 0 0,0 0 1,1 0-1,0 0 0,1-1 0,6 12 0,-8-18-75,-1-1-1,1 0 1,-1 0-1,1-1 0,0 1 1,0-1-1,0 1 0,1-1 1,-1 0-1,0 0 1,1 0-1,0 0 0,4 1 1,-6-3-19,0 1 0,1 0 0,-1-1-1,1 0 1,-1 1 0,1-1 0,-1 0 0,1 0 0,-1 0 0,0-1 0,1 1-1,-1-1 1,1 1 0,-1-1 0,0 0 0,1 0 0,-1 0 0,0 0 0,0 0 0,0 0-1,1-1 1,2-2 0,1-3-72,-1 0-1,1 0 0,-1 0 1,0-1-1,-1 0 0,0 0 1,0 0-1,0-1 0,-1 1 1,3-14-1,1-10-530,5-49 0,-9-73-906,-3 117 901,0 38 586,0 22 331,5 40 1,-4-54-225,1 0 1,0 0-1,1-1 0,0 1 0,1-1 0,0 0 1,9 15-1,28 33 647,-28-41-527,-1 0 1,-1 1-1,-1 1 1,0-1-1,-1 2 0,13 33 1,-22-50-217,1 0 1,-1 0-1,1 0 1,-1 0-1,0 0 1,0 0-1,0 0 1,1 0-1,-1 0 1,0 0-1,0 0 1,0 0-1,-1 0 1,1 0-1,0 0 0,0 0 1,0 0-1,-1 0 1,1 0-1,-1 0 1,1 0-1,-1 0 1,1 0-1,-1 0 1,1 0-1,-1 0 1,0 0-1,1-1 1,-1 1-1,0 0 1,0-1-1,-1 2 1,-2-1 25,0 0 1,0 0 0,1 0-1,-1-1 1,0 1 0,0-1-1,-6-1 1,4 1-14,-75 0 768,80 0-791,0 0 1,0 0-1,0 0 0,1 0 1,-1 0-1,0 0 1,0 0-1,0 0 1,0-1-1,1 1 0,-1 0 1,0-1-1,0 1 1,1 0-1,-1-1 1,0 1-1,1-1 0,-1 1 1,0-1-1,1 1 1,-1-1-1,1 0 1,-1 1-1,1-1 0,-1 0 1,1 1-1,-1-1 1,1 0-1,0 0 1,-1 1-1,1-1 1,0 0-1,0 0 0,0 0 1,-1 1-1,1-1 1,0 0-1,0 0 1,0 0-1,0 1 0,0-1 1,1 0-1,-1 0 1,0 0-1,0 0 1,0 1-1,1-1 0,0-1 1,7-15 259</inkml:trace>
  <inkml:trace contextRef="#ctx0" brushRef="#br0" timeOffset="1647.51">1882 739 9830,'-27'-20'0,"26"20"6,1 0 0,-1 0 0,0 0 1,1-1-1,-1 1 0,0 0 0,1 0 0,-1 0 0,0 0 0,1 0 0,-1 0 0,0 1 1,1-1-1,-1 0 0,0 0 0,1 0 0,-1 1 0,0-1 0,1 0 0,-1 1 0,1-1 1,-1 0-1,1 1 0,-1-1 0,1 1 0,-1-1 0,1 1 0,-1-1 0,1 1 0,-1-1 1,1 1-1,0-1 0,-1 1 0,1 0 0,0 0 0,-10 23 412,9-23-378,-1 5 122,0 1-1,1-1 0,0 1 1,0-1-1,0 1 1,1 0-1,0-1 1,0 1-1,3 12 0,-3-16-116,1 0 0,0-1 0,-1 1 0,1-1 0,1 0 0,-1 1-1,0-1 1,0 0 0,1 0 0,-1 0 0,1 0 0,0 0-1,0 0 1,0 0 0,0 0 0,0-1 0,0 1 0,0-1 0,0 1-1,1-1 1,-1 0 0,0 0 0,1 0 0,-1 0 0,1-1 0,-1 1-1,4 0 1,-1 0 49,1 0-1,-1-1 0,1 0 0,0 0 1,-1 0-1,1 0 0,-1-1 0,1 0 1,-1 0-1,0 0 0,1-1 0,-1 0 1,0 0-1,0 0 0,0-1 0,0 0 1,6-4-1,-7 3-82,-1 1 0,1-1 1,-1 0-1,1 0 0,-1-1 0,-1 1 1,1 0-1,-1-1 0,1 0 0,-2 0 1,1 0-1,0 0 0,-1 0 0,0 0 0,0 0 1,0 0-1,-1 0 0,0-9 0,1 5-61,-2 1-1,1-1 1,-1 1-1,0-1 1,-1 1-1,0 0 1,-5-14-1,5 17 24,0 1 0,-1 0 0,0 0 0,0 0-1,0 0 1,0 0 0,-1 1 0,1-1 0,-1 1-1,0 0 1,0 0 0,0 0 0,-1 1 0,-6-4-1,5 3 64,1 1 0,-1 0 0,0 0 0,1 1-1,-1-1 1,0 1 0,0 0 0,0 1-1,-11 0 1,15 0-4,0 0-1,-1 0 1,1 1 0,-1-1-1,1 1 1,0 0-1,0 0 1,0 0-1,-1 0 1,1 0-1,0 0 1,0 0 0,0 1-1,0-1 1,1 1-1,-1-1 1,0 1-1,1 0 1,-1 0 0,1 0-1,-1 0 1,1 0-1,0 0 1,0 0-1,0 0 1,-1 5 0,-2 6 171,1 1 0,1 0 0,1 0-1,0 0 1,0 1 0,1-1 0,1 0 0,1 0 0,0 0 0,0 0 0,2 0 0,0-1 0,7 19 0,-1-15 63,-1-1-1,2-1 0,0 0 1,1 0-1,0-1 1,1-1-1,0 0 0,23 16 1,-31-26-186,0-1-1,0 0 1,1 0 0,-1 0 0,1 0 0,-1-1 0,1 0 0,0 0 0,0 0 0,-1-1 0,1 0 0,0 0 0,0-1-1,0 1 1,6-3 0,43-9 425</inkml:trace>
  <inkml:trace contextRef="#ctx0" brushRef="#br0" timeOffset="2612.45">2614 193 9830,'0'-37'0,"-1"35"-1,1 0 1,-1 0-1,1 0 0,-1 0 1,0 0-1,0 0 0,0 0 1,0 0-1,0 0 0,0 0 1,0 0-1,-1 1 0,1-1 1,0 0-1,-1 1 0,0-1 0,1 1 1,-1 0-1,-3-2 0,-34-18 70,31 17 77,0 1 0,0 1 0,-1-1 0,1 2 0,0-1 0,-1 1 0,1 0 0,-1 0 0,1 1 0,-1 1 0,0-1 0,-15 4 0,18-2-38,1 0 0,-1 0 0,1 0 0,-1 0 0,1 1 0,0 0 0,0 0 0,0 1 0,1-1 0,-1 1 0,1 0 0,0 0 0,0 0 0,0 1 0,1 0 0,-1 0 0,1-1 0,0 2 0,-3 6 0,2-1 107,0 0-1,0 1 1,2-1-1,-1 1 1,1 0-1,1 0 0,0 0 1,1 17-1,0-21-80,1-1 0,0 0 0,0 1 0,0-1 0,1 0 0,0 0 0,1 0 0,0 0 0,0 0 0,0 0 0,1-1 0,0 0 0,0 0 1,8 9-1,3-2 229,1 0 1,0-2 0,1 0 0,1 0 0,0-2 0,19 8 0,-16-8 89,-2 1-1,1 0 1,-1 2-1,26 20 1,-42-30-407,-1 0 1,0 1-1,-1-1 1,1 0-1,0 1 1,-1 0 0,1-1-1,-1 1 1,0 0-1,0-1 1,0 1-1,0 0 1,0 0-1,-1 0 1,1 0-1,-1 0 1,0 0-1,0 0 1,0 0 0,0 0-1,0 0 1,-1 0-1,1 0 1,-1 0-1,0-1 1,0 1-1,0 0 1,0 0-1,0-1 1,-1 1-1,1 0 1,-1-1 0,0 1-1,0-1 1,0 0-1,0 0 1,0 0-1,0 0 1,0 0-1,-1 0 1,-3 2-1,-15 7 488,0 0 0,0-1 0,-1-1 0,0-1 0,0-2 0,-45 9-1,67-15-520,-1 0 0,1 1 0,0-1 0,-1 0 0,1 0 0,-1 0 0,1 0 0,-1 1 0,1-1 0,0 0 0,-1 0 0,1 0 0,-1 0 0,1 0 0,-1 0 0,1 0 0,-1 0 0,1 0 0,0 0 0,-1-1 0,1 1 0,-1 0 0,1 0 0,-1 0 0,1 0 0,0-1 0,-1 1 0,1 0 0,-1-1 0,1 1 0,0 0 0,-1 0 0,1-1 0,0 1 0,0-1 0,-1 1 0,1 0 0,0-1 0,0 1 0,-1 0 0,1-1 0,0 1 0,0-1 0,0 1 0,0-1 0,0 1 0,0-1 0,0 1 0,0 0-1,0-1 1,0 1 0,0-1 0,0 1 0,0-1 0,0 1 0,0-1 0,1 0 0,-1-2-56,0 2 52,0 1-1,0 0 0,0 0 1,1-1-1,-1 1 0,0 0 1,0 0-1,0 0 0,1 0 1,-1 0-1,0-1 0,1 1 1,-1 0-1,0 0 0,0 0 0,1 0 1,-1 0-1,0 0 0,1 0 1,-1 0-1,0 0 0,0 0 1,1 0-1,-1 0 0,0 0 1,1 0-1,-1 0 0,0 0 1,0 0-1,1 1 0,-1-1 1,0 0-1,0 0 0,1 0 1,-1 0-1,0 0 0,0 1 1,1-1-1,-1 0 0,12 7 43,-7-1-50,-1 0 0,0 0 0,0 0 0,0 1 0,-1-1 0,0 1 0,0 0 0,-1 0 0,1 0 0,-2 1 0,2 9 0,2 13-1,-1 40-1,-4-11 1,0 21 0,0-72 0,1 0 0,0 0 0,1 0 0,0 0 0,0-1 0,1 1 0,5 9 0,-6-13 0,0-1 0,1 0 0,0 0 0,0 0 0,0 0 0,0 0 0,0-1 0,0 1 0,1-1 0,-1 0 0,1 0 0,0 0 0,-1-1 0,1 1 0,0-1 0,0 0 0,0 0 0,0 0 0,0-1 0,0 1 0,1-1 0,-1 0 0,0 0 0,7-1 0,-1 0 0,1-1 0,0 0 0,-1 0 0,0-1 0,1 0 0,-1-1 0,-1 0 0,14-7 0,-8 1-306,0 0 0,0 0 0,-1-2 0,-1 0 0,0 0 0,20-25 0,-32 36 305,-1 1 1,1 0-1,-1-1 1,0 1-1,1-1 1,-1 1-1,0 0 1,0-1 0,1 1-1,-1-1 1,0 1-1,0-1 1,0 1-1,0-1 1,1 1 0,-1-1-1,0 1 1,0-1-1,0 1 1,0-1-1,0 1 1,0-1 0,0 1-1,-1-1 1,1 1-1,0-1 1,0 1-1,0-1 1,0 1-1,-1-1 1,1 1 0,0-1-1,0 1 1,-1-1-1,1 1 1,0 0-1,-1-1 1,1 1 0,-1-1-1,-19-6-228,15 5 181,-24-6 49</inkml:trace>
  <inkml:trace contextRef="#ctx0" brushRef="#br0" timeOffset="4607.07">2179 124 9830,'-75'-52'55,"74"51"-35,-1 0 0,1 0 0,-1 0 0,0 0 0,1 0 0,-1 0 0,0 1 0,0-1 0,1 1 1,-1-1-1,0 1 0,0 0 0,0 0 0,0-1 0,0 1 0,0 0 0,1 1 0,-1-1 0,0 0 0,0 1 0,0-1 1,0 1-1,1-1 0,-1 1 0,0 0 0,0 0 0,1 0 0,-1 0 0,1 0 0,-1 0 0,1 0 0,-1 0 0,1 1 0,0-1 1,-1 0-1,0 3 0,-7 5 219,2 1-1,-1-1 1,2 1 0,-1 1 0,1-1 0,1 1 0,-8 19 0,0 8 744,-7 43 1,4 8 1047,4 0 1,4 1-1,6 163 1,4-218-1421,1 0-1,2-1 1,1 1 0,2-1 0,1-1-1,2 1 1,1-2 0,30 58 0,-32-71-526,1-1 0,1 0 0,1-1 0,0 0 0,1-1 0,1-1 0,0 0 0,1-1 1,0-1-1,1 0 0,1-1 0,0-1 0,1-1 0,0-1 0,34 12 0,-35-15-85,1-2 0,0 0 0,1-2 0,-1 0 0,29-1 0,-34-1 0,-1-1 0,1-1 0,-1 0 0,0-1 0,1-1 0,-1 0 0,0 0 0,18-10 0,34-26 0</inkml:trace>
  <inkml:trace contextRef="#ctx0" brushRef="#br0" timeOffset="5648.28">2988 466 9830,'0'-17'143,"0"38"206,0 42 470,6 24 1262,19 93 1,-11-88-599,-14-91-1464,0 0 0,0 0 0,0-1 0,0 1 0,1 0 0,-1 0 0,0 0 0,0 0 0,1-1 0,-1 1 0,0 0 0,1 0 0,-1-1 0,1 1 0,-1 0 0,1-1 0,-1 1 0,1 0 0,0-1 0,0 2 0,19-1 347,-3-3-93</inkml:trace>
  <inkml:trace contextRef="#ctx0" brushRef="#br0" timeOffset="5881.05">3317 805 9830,'-13'157'2676,"13"-156"-2661,1-1-1,-1 1 1,0-1-1,0 1 1,1-1-1,-1 1 1,1-1-1,-1 0 1,0 1-1,1-1 1,-1 0-1,1 1 1,-1-1-1,1 0 1,-1 1-1,1-1 1,-1 0-1,1 0 1,-1 0-1,1 0 1,0 1-1,-1-1 0,1 0 1,-1 0-1,1 0 1,-1 0-1,1 0 1,0 0-1,-1-1 1,1 1-1,-1 0 1,1 0-1,-1 0 1,1 0-1,-1-1 1,1 1-1,-1 0 1,1 0-1,-1-1 1,1 1-1,-1 0 1,1-2-1,19-13 427</inkml:trace>
  <inkml:trace contextRef="#ctx0" brushRef="#br0" timeOffset="6468.75">3462 464 9830,'1'-2'38,"0"0"0,0-1 0,1 1 0,-1 0 0,1 0 0,-1-1 0,1 1 0,0 1 0,0-1 1,0 0-1,0 0 0,0 1 0,0-1 0,0 1 0,0-1 0,1 1 0,-1 0 0,1 0 0,-1 0 0,1 0 0,-1 1 0,1-1 0,-1 1 0,4-1 0,10-1 363,0 0 0,27 1 0,-34 1-353,-7 0-21,0 1-1,-1-1 0,1 1 0,0-1 1,-1 1-1,1 0 0,-1 0 1,1-1-1,-1 1 0,1 0 0,-1 0 1,0 0-1,1 1 0,-1-1 0,0 0 1,0 0-1,0 1 0,0-1 0,0 1 1,0-1-1,0 1 0,0-1 0,0 1 1,-1 0-1,1-1 0,-1 1 1,1 0-1,-1-1 0,0 4 0,2 6 207,0 0 0,-1 0 0,0 15-1,-1-16-48,-1 0 0,0 0-1,-1 0 1,0 0-1,0 0 1,-1 0 0,0-1-1,-1 1 1,0-1-1,-1 0 1,0 0 0,0 0-1,-1-1 1,0 0 0,0 0-1,-1 0 1,-13 12-1,14-18 56,10-7 32,14-11-6,-13 14-178,0 0 0,-1 1-1,1 0 1,0-1 0,0 2 0,0-1 0,0 1 0,0-1 0,-1 1 0,1 1 0,0-1 0,0 1 0,0 0 0,0 0 0,0 0 0,-1 1 0,1-1 0,0 1 0,-1 0 0,0 1-1,1-1 1,-1 1 0,0 0 0,0 0 0,-1 0 0,1 0 0,5 7 0,-4-4 49,-1 0 0,0 0 0,1 0-1,-2 1 1,1 0 0,-1 0 0,0 0 0,-1 0 0,1 0 0,-1 0-1,-1 1 1,0-1 0,0 1 0,0-1 0,-1 1 0,0 0 0,-1 8-1,0-13-85,0 0 0,0-1 0,0 1-1,0-1 1,-1 1 0,1-1 0,-1 0 0,1 1-1,-1-1 1,0 0 0,0 0 0,0 0-1,0-1 1,0 1 0,-1 0 0,1-1-1,0 1 1,-1-1 0,1 0 0,-1 0-1,1 0 1,-6 1 0,-4 2 214,0-1 0,-1 0 0,-20 1 0,26-4-101,-4 2 19,1-2 1,-1 1 0,1-2 0,-18-1 0,26 1-141,0 1 1,0-1-1,-1 1 1,1-1-1,0 0 1,0 0-1,0 0 1,0 0-1,0 0 1,0-1-1,0 1 1,0-1-1,1 1 0,-1-1 1,0 1-1,1-1 1,-1 0-1,1 0 1,0 0-1,-1 0 1,1 0-1,0 0 1,0 0-1,1 0 1,-1 0-1,0-1 1,0-1-1,-1-28 347</inkml:trace>
  <inkml:trace contextRef="#ctx0" brushRef="#br0" timeOffset="7198.89">3848 152 9830,'19'-95'0,"-18"91"12,0 1 1,0 0-1,1 0 0,0 0 1,-1 0-1,1 0 0,0 0 1,1 0-1,-1 1 0,0-1 1,1 1-1,-1-1 0,1 1 1,0 0-1,0 0 0,0 0 1,0 1-1,0-1 0,0 1 1,0 0-1,1-1 0,-1 1 1,0 1-1,1-1 0,-1 0 1,1 1-1,-1 0 0,1 0 1,-1 0-1,6 1 0,-6-1 34,-1 1-1,1-1 1,0 1 0,-1 0-1,1 0 1,-1 0-1,1 0 1,-1 1-1,0-1 1,1 1-1,-1 0 1,0-1-1,0 1 1,0 0-1,0 0 1,-1 0 0,1 0-1,0 1 1,-1-1-1,3 5 1,2 3 208,-1 0 1,-1 1-1,7 18 1,-6-4 254,0-1 0,-2 1-1,-1 0 1,-1 0 0,-1 0 0,-6 49 0,0-44 257,-1 0 1,-22 54-1,20-62-313,1 0 1,1 1-1,1 0 1,1 0-1,1 0 1,-1 28 0,5-51-445,0 1 0,0-1 0,1 1 0,-1-1 0,0 1 0,0-1 0,1 1 0,-1-1 1,0 1-1,0-1 0,1 1 0,-1-1 0,1 1 0,-1-1 0,0 0 0,1 1 0,-1-1 0,1 0 1,-1 1-1,1-1 0,-1 0 0,1 0 0,-1 1 0,1-1 0,-1 0 0,1 0 0,-1 0 0,1 0 1,0 0-1,-1 0 0,1 0 0,0 0 0,26 0 449,-16 0-233,-3 0-155,0-1 1,-1 0 0,1 0 0,0-1 0,-1 0-1,0 0 1,1-1 0,-1 0 0,0 0 0,0 0-1,0-1 1,-1 0 0,1-1 0,-1 1-1,0-1 1,0 0 0,-1-1 0,7-8 0,-5 6-193,-1 0 0,-1-1 1,1 0-1,-2 0 1,1 0-1,-1 0 1,-1-1-1,1 0 0,-2 0 1,1 0-1,-1 0 1,-1 0-1,1-16 1,-2 25 104,0-1 0,0 1 0,0 0 0,0-1 0,0 1 1,0 0-1,-1 0 0,1-1 0,0 1 0,-1 0 0,1 0 0,-1-1 1,1 1-1,-1 0 0,1 0 0,-1 0 0,0 0 0,-1-2 1,1 3 15,0 0 1,1 0 0,-1 0-1,0-1 1,0 1 0,0 0-1,0 0 1,0 0 0,0 0-1,0 0 1,0 1 0,0-1-1,1 0 1,-1 0 0,0 1-1,0-1 1,0 0 0,0 1-1,0-1 1,1 1 0,-1-1-1,0 1 1,0-1 0,1 1-1,-1 0 1,1-1 0,-1 1-1,0 1 1,-3 2 41,1 0 1,-1 0-1,1 1 0,0 0 0,1-1 0,-1 1 1,1 0-1,0 1 0,0-1 0,0 0 0,1 0 1,0 1-1,0-1 0,0 9 0,0 0 71,0 0 0,1-1 0,1 1 0,5 26 0,1-17 104,0-1 0,2 0 0,18 35 0,6 11 310,-25-49-380,-1 0 0,-1 0 0,0 0 0,-1 1 0,-2-1 0,0 1-1,1 22 1,-4-41-135,-1 0 0,1 0 0,0 0 0,0 0 0,-1 0 0,1 0 0,0 0 0,-1 0 0,1 0 0,-1 0 1,1-1-1,-1 1 0,0 0 0,1 0 0,-1 0 0,0-1 0,0 1 0,1 0 0,-1-1 0,0 1 0,0-1 0,0 1 0,0-1 0,0 1 0,0-1 0,0 0 0,1 1 0,-1-1 0,0 0 0,0 0 0,-2 0 0,-37 3 220,32-3-161,-13 0 17,0 0 106,-1 0 1,-29-5 0,46 4-160,0 1 1,0-1 0,0-1-1,0 1 1,1-1 0,-1 0-1,1 0 1,-1 0 0,1-1-1,0 1 1,0-1 0,0 0-1,0 0 1,0-1 0,1 1-1,-4-5 1,6 7-39,1 1 1,0 0-1,-1-1 0,1 1 0,0-1 1,-1 1-1,1-1 0,0 1 0,-1-1 1,1 1-1,0-1 0,0 1 0,0-1 1,0 1-1,0-1 0,0 1 1,-1-1-1,1 1 0,0-1 0,1 1 1,-1-1-1,0 0 0,0 1 0,0-1 1,0 1-1,0-1 0,0 1 1,1-1-1,-1 1 0,0-1 0,0 1 1,1-1-1,-1 1 0,0-1 0,1 1 1,-1 0-1,0-1 0,1 1 0,-1 0 1,1-1-1,-1 1 0,1 0 1,-1-1-1,1 1 0,-1 0 0,1 0 1,-1-1-1,1 1 0,-1 0 0,1 0 1,-1 0-1,1 0 0,-1 0 0,2 0 1,34-3 119,-30 3-119,38 0 88</inkml:trace>
  <inkml:trace contextRef="#ctx0" brushRef="#br0" timeOffset="7463.8">4487 876 9830,'-2'1'110,"-1"9"179,-7 27 577,-12 39 299,22-76-1157,-1 1 1,1-1 0,0 1-1,0-1 1,-1 1 0,1-1-1,0 1 1,-1-1 0,1 0-1,0 1 1,-1-1 0,1 0-1,-1 1 1,1-1 0,0 0 0,-1 1-1,1-1 1,-1 0 0,1 0-1,-1 1 1,1-1 0,-1 0-1,1 0 1,-1 0 0,0 0-1,1 0 1,-1 0 0,1 0-1,-1 0 1,1 0 0,-1 0 0,1 0-1,-1 0 1,1 0 0,-1 0-1,1 0 1,-1 0 0,0-1-1,1 1 1,0 0 0,-1 0-1,1-1 1,-2 0 0,-4-13 264</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6:29:03.725"/>
    </inkml:context>
    <inkml:brush xml:id="br0">
      <inkml:brushProperty name="width" value="0.05" units="cm"/>
      <inkml:brushProperty name="height" value="0.05" units="cm"/>
      <inkml:brushProperty name="color" value="#008C3A"/>
    </inkml:brush>
  </inkml:definitions>
  <inkml:trace contextRef="#ctx0" brushRef="#br0">2065 1176 9830,'-3'-68'0,"8"340"4577,-2-121-2165,5-270-1777,4-56-1833,-11 148 1017,-1-14-206,2-1 0,1 1 1,19-79-1,-15 105 252,-6 14 135,-1 1 0,0 0 1,0 0-1,1 0 0,-1 0 1,0 0-1,0 0 0,1 1 1,-1-1-1,0 0 0,1 0 1,-1 0-1,0 0 0,0 0 1,0 0-1,1 0 0,-1 0 0,0 1 1,0-1-1,1 0 0,-1 0 1,0 0-1,0 0 0,0 1 1,1-1-1,-1 0 0,0 0 1,0 0-1,0 1 0,0-1 1,0 0-1,1 1 0,9 29 379,113 440 5561,-119-459-5729,-3-8-169</inkml:trace>
  <inkml:trace contextRef="#ctx0" brushRef="#br0" timeOffset="203.08">2054 1225 9830,'0'0'0,"60"-68"0,-22 47 0,5 1 0,6-1 0,0 4 0,0 2 0,-6 2 0</inkml:trace>
  <inkml:trace contextRef="#ctx0" brushRef="#br0" timeOffset="547.53">2493 995 9830,'-1'0'2,"1"-1"0,0 1 0,0-1 0,0 0 0,0 1 0,0-1 0,0 1 0,0-1 0,0 0 0,0 1 0,0-1 0,0 0 0,0 1 0,0-1 0,0 1 0,1-1 0,-1 1 0,0-1 0,0 0 0,1 1 0,-1-1 0,0 1 0,1-1 0,-1 1 0,0 0 0,1-1 0,-1 1 0,1-1 0,-1 1 0,1 0 0,-1-1 0,1 1 0,-1 0 0,1-1 0,0 1 0,0 0 0,11 4 219,-12-3-188,4 2 59,0 1 0,0 0 0,0 0 0,-1 0-1,1 1 1,-1-1 0,0 1 0,0 0 0,-1 0 0,1 0 0,-1 0 0,0 0 0,-1 0 0,1 1 0,0 7 0,2 11 380,0-1 1,-1 29 0,-2-36-180,0 1 0,-2-1 0,0 0-1,0 0 1,-2 1 0,0-1 0,0 0 0,-2-1 0,0 1 0,-1-1 0,0 0 0,-16 25 0,-15 18 858,35-52-1147,7-7 27,-4 0-12,127-58 1182,-92 41-1624,0-1 90,-2-3 83</inkml:trace>
  <inkml:trace contextRef="#ctx0" brushRef="#br0" timeOffset="744.54">2895 1020 9830,'0'0'0,"0"-6"0,0 29 328,8 5 327,-3 4-327</inkml:trace>
  <inkml:trace contextRef="#ctx0" brushRef="#br0" timeOffset="918.73">2910 1439 9830,'0'0'0,"25"-58"0,-14 50 0,0-3 0</inkml:trace>
  <inkml:trace contextRef="#ctx0" brushRef="#br0" timeOffset="1415.97">3290 984 9830,'-1'99'1139,"3"133"2910,-3-226-3846,1-4-175,0-1 1,0 1-1,0-1 0,0 0 0,0 1 0,0-1 0,1 1 1,-1-1-1,0 1 0,1-1 0,-1 1 0,1-1 0,-1 0 1,1 1-1,0-1 0,-1 0 0,3 2 0,-2-4-6,-1 0 0,1 0 0,-1 0 0,1 0-1,-1 0 1,1-1 0,-1 1 0,1 0 0,-1 0 0,0-1-1,0 1 1,0 0 0,1 0 0,-2-2 0,6-139-269,-6 94-76,3-1 1,1 1 0,11-48-1,-13 91 292,0 1 1,1-1-1,0 0 1,-1 1-1,2 0 0,-1-1 1,0 1-1,1 0 0,0 0 1,3-4-1,-5 7 25,0 0 0,0 1 0,0-1 0,0 0 0,0 1-1,-1-1 1,1 1 0,0-1 0,1 1 0,-1-1 0,0 1 0,0 0 0,0-1-1,0 1 1,0 0 0,0 0 0,0 0 0,0 0 0,2 0 0,-1 0 19,0 1 0,-1 0 1,1 0-1,0-1 0,-1 1 0,1 0 1,-1 0-1,1 0 0,-1 1 1,1-1-1,-1 0 0,0 0 0,0 1 1,1-1-1,-1 1 0,1 1 0,8 14 297,0 1-1,-1 0 0,-1 0 0,0 1 0,-2 0 0,0 0 0,6 36 1,-5-6 474,-2 1 1,-2 50-1,-3-18 251,0-71-777</inkml:trace>
  <inkml:trace contextRef="#ctx0" brushRef="#br0" timeOffset="1601.6">3307 1210 9830,'0'0'0,"17"-36"0,13 36 328,6 0 327,3 0 0,-1 0 1,0 0-329,-3-7 329,-4-14 76</inkml:trace>
  <inkml:trace contextRef="#ctx0" brushRef="#br0" timeOffset="1991.62">3646 958 9830,'-1'-22'167,"-2"39"226,0 43 412,1-26-239,0-19-305,1 0 0,1 0 1,0 0-1,1 0 0,1 0 1,0 0-1,1-1 0,5 17 0,-6-28-196,0 0 0,0 0 0,1 0 0,-1 0 0,1 0-1,0 0 1,0 0 0,0-1 0,0 0 0,0 1 0,0-1-1,1 0 1,-1-1 0,1 1 0,0-1 0,-1 1 0,1-1-1,0 0 1,0-1 0,0 1 0,-1 0 0,1-1 0,0 0-1,0 0 1,0 0 0,0-1 0,0 1 0,0-1 0,-1 0 0,1 0-1,0 0 1,0-1 0,-1 1 0,1-1 0,-1 0 0,0 0-1,1 0 1,-1 0 0,0-1 0,0 1 0,4-6 0,-1-1-24,0-1 1,-1 0 0,-1 0 0,1 0 0,-2-1 0,1 1-1,2-18 1,-3 3-291,0-1 0,-1-29 0,-3 112 588,-1-24 68,2-1-1,1 1 1,1 0-1,2-1 1,11 42-1,-4-43-74</inkml:trace>
  <inkml:trace contextRef="#ctx0" brushRef="#br0" timeOffset="2223.65">4158 1353 9830,'0'0'0,"0"-4"0,-6 23 328,2 3-1,0 1 1,4 0 0,0-3-1,0-1 1,10-4 0</inkml:trace>
  <inkml:trace contextRef="#ctx0" brushRef="#br0" timeOffset="3297.92">4380 869 9830,'-1'-25'136,"6"43"199,5 23 190,28 90 2896,24 159 0,-58-277-3076,0-18 7,1-20 262,-2-16-855,-3 0 0,-1 0 0,-1 0 1,-3 0-1,-1 1 0,-20-65 0,15 69 46,0 0-241,0 0-1,2-1 0,2 0 0,-4-73 0,11 109 433,0 0-1,1 0 1,-1 1 0,1-1-1,-1 0 1,1 1 0,-1-1-1,1 0 1,-1 1 0,1-1-1,0 0 1,-1 1 0,1-1-1,0 1 1,0-1 0,-1 1-1,1 0 1,0-1 0,0 1-1,0 0 1,-1-1-1,1 1 1,0 0 0,0 0-1,0 0 1,0 0 0,0 0-1,-1 0 1,1 0 0,0 0-1,1 0 1,32 3 15,-27-1 80,-1 0 0,0 1 0,0 0-1,0 1 1,0-1 0,0 1-1,0 0 1,-1 0 0,0 1 0,0 0-1,0 0 1,-1 0 0,1 0 0,-1 1-1,4 6 1,-1-1 110,-1 1 1,0 0-1,0 0 1,-1 1-1,0-1 0,5 26 1,-8-23-11,0-1 1,-1 0-1,-1 1 1,0-1-1,-1 0 1,0 1-1,-1-1 1,-1 0 0,0 0-1,-1 0 1,0 0-1,-1-1 1,-1 1-1,0-1 1,-1-1-1,0 1 1,-16 19-1,6-9 284,24-34-150,12-11 35,-12 18-322,0 0 0,0 0 0,0 1 0,0-1 0,1 2 0,-1-1 0,1 1 0,0 0 0,0 1-1,0-1 1,0 2 0,12-1 0,-15 1-12,0 1 0,0-1 1,-1 1-1,1 0 0,-1 0 0,1 0 0,0 0 0,-1 1 0,0 0 1,1 0-1,-1 0 0,0 0 0,0 1 0,0 0 0,-1 0 0,1 0 1,-1 0-1,1 0 0,-1 1 0,0-1 0,0 1 0,2 5 0,0 0 46,-2 0 0,1 1 0,-1 0 0,0 0 0,-1 0 0,0 0 0,-1 0 0,0 0 0,-1 20 0,0-27-56,0-1-1,-1 1 1,1-1-1,0 1 1,-1-1 0,0 1-1,1-1 1,-1 0-1,0 1 1,0-1 0,-1 0-1,1 0 1,0 1-1,-1-1 1,1 0 0,-1-1-1,0 1 1,-1 2-1,-2-1 19,1 0 0,-1 0 0,1 0 0,-1 0 0,0-1 0,0 0 0,0 0 0,-6 1 0,-4 1 67,0-1 1,-1-1-1,1-1 0,0 0 0,-18-1 0,32 0-94,1 0 1,-1 0-1,0 0 0,0 0 0,0-1 1,0 1-1,1 0 0,-1 0 1,0-1-1,0 1 0,0 0 1,1-1-1,-1 1 0,0-1 0,1 1 1,-1-1-1,0 1 0,1-1 1,-1 1-1,1-1 0,-1 0 1,0 1-1,1-1 0,0 0 0,-1 0 1,1 1-1,-1-2 0,-2-24 44,3 24-59,0-25-412</inkml:trace>
  <inkml:trace contextRef="#ctx0" brushRef="#br0" timeOffset="3672.88">4852 794 9830,'77'-21'55,"-74"21"-13,0 0 1,0 0-1,0 0 1,0 1-1,0-1 1,0 1-1,0 0 1,0 0-1,0 0 1,-1 0-1,1 0 0,0 1 1,-1-1-1,1 1 1,-1 0-1,1 0 1,-1 0-1,0 0 1,0 0-1,0 0 1,0 1-1,0-1 1,0 1-1,-1-1 1,2 4-1,0-2 54,1 2 36,0 1 0,-1-1 1,0 1-1,0 0 0,0 0 0,-1 0 1,0 1-1,-1-1 0,1 0 1,-1 1-1,-1-1 0,1 1 1,-2-1-1,1 1 0,-1-1 1,-2 11-1,0-2 165,-1 0-1,-1-1 1,-1 0-1,0 0 1,-1-1 0,-14 22-1,7-15 159,7-11-195,1-1-1,0 1 0,1 0 1,-5 12-1,11-22-230,1 1 0,-1-1 1,0 1-1,0-1 0,1 0 0,-1 0 0,0 0 0,1 0 0,-1 0 0,0 0 1,1 0-1,-1 0 0,0 0 0,2-1 0,62-18 1243,-45 12-636,41-8-1,-29 11-12</inkml:trace>
  <inkml:trace contextRef="#ctx0" brushRef="#br0" timeOffset="3935.7">5360 858 9830,'0'0'0,"0"-56"0,0 69 328,0 6-1</inkml:trace>
  <inkml:trace contextRef="#ctx0" brushRef="#br0" timeOffset="4121.55">5401 1246 9830,'0'0'0,"0"-81"0,2 69 0,6-5 0,7-3 0</inkml:trace>
  <inkml:trace contextRef="#ctx0" brushRef="#br0" timeOffset="4900.46">5695 664 9830,'3'63'2089,"21"116"1,-6-69-598,-17-97-1268,-1-10-176,0 0 0,0 0 0,1 0 0,-1 1-1,1-1 1,0 0 0,0 0 0,1 3 0,2-15 447,-4-34-702,-2 1 0,-1-1 0,-2 0-1,-13-45 1,12 62 33,1 0 1,2-1-1,0 1 0,2-1 0,0 1 0,5-31 1,-4 55 160,0-1 1,1 1 0,-1 0-1,1 0 1,0-1 0,0 1 0,0 0-1,0 0 1,0 0 0,1 0-1,-1 0 1,0 0 0,1 0-1,-1 1 1,1-1 0,0 0-1,0 1 1,0 0 0,0-1-1,0 1 1,0 0 0,0 0 0,0 0-1,0 0 1,0 0 0,0 0-1,1 1 1,4-1 0,-4 0 51,0 1 0,1 0 1,-1 0-1,0 1 1,1-1-1,-1 1 0,0 0 1,1-1-1,-1 2 0,0-1 1,0 0-1,0 0 0,0 1 1,0 0-1,0 0 1,-1-1-1,1 2 0,0-1 1,2 3-1,3 5 128,-1-1 0,-1 1 0,0 0 0,0 0 1,-1 0-1,-1 1 0,0 0 0,0 0 0,-1 0 0,0 0 0,-1 0 0,0 1 0,-1-1 0,0 1 1,-2 23-1,1-27-54,-1 1 0,0 0 0,-1-1 0,0 1 0,0-1 0,-1 0 1,0 0-1,0 0 0,-1 0 0,0 0 0,-1-1 0,0 1 0,0-1 1,0 0-1,-1-1 0,0 0 0,0 1 0,0-2 0,-1 1 0,0-1 0,-15 9 1,21-31 147,3 14-242,-1 0 0,1 0 0,0 0 0,0 1 1,0-1-1,1 0 0,-1 1 0,0-1 0,1 1 1,0 0-1,-1 0 0,1 0 0,0 0 0,0 0 0,0 1 1,0-1-1,1 1 0,-1 0 0,0 0 0,1 0 1,-1 1-1,0-1 0,1 1 0,-1-1 0,6 1 1,-4 0 13,0 0 0,0 0 0,0 1 0,-1-1 0,1 1 0,0 0 0,0 0 0,-1 1 0,1-1 0,0 1 0,-1 0 0,0 0 1,1 1-1,-1-1 0,0 1 0,0 0 0,5 5 0,-5-3 28,0 1 1,0 0-1,-1 0 0,1 0 1,-1 1-1,-1-1 1,1 1-1,-1-1 0,0 1 1,0 0-1,-1 0 0,0 7 1,0-10-30,-1 0 1,0-1-1,0 1 1,0 0-1,-1 0 1,0 0-1,1-1 0,-1 1 1,0 0-1,-1-1 1,1 1-1,-1-1 1,1 1-1,-1-1 1,0 0-1,-1 1 1,1-1-1,0 0 1,-1-1-1,0 1 0,1 0 1,-1-1-1,-4 3 1,-5 1 79,-1 0 1,0-1-1,-1 0 1,1-1-1,-1 0 1,0-2-1,0 1 1,0-2-1,0 0 1,-28-1-1,41 0-106,1-1-1,-1 1 1,1 0-1,-1-1 0,1 1 1,-1-1-1,1 1 0,0-1 1,-1 1-1,1-1 0,-1 1 1,1-1-1,0 1 0,0-1 1,-1 1-1,1-1 0,0 0 1,0 1-1,0-1 0,0 1 1,0-1-1,0 0 0,0 1 1,0-1-1,0 0 1,0 1-1,0-1 0,0 1 1,0-1-1,0 0 0,0 1 1,1-1-1,-1 0 0,8-24 55,14-3-323</inkml:trace>
  <inkml:trace contextRef="#ctx0" brushRef="#br0" timeOffset="5336.99">6250 610 9830,'-2'-7'7,"-6"-15"127,3 20 12,-1 11 62,-2 12 185,2 0-1,0 0 0,1 1 1,2 0-1,0 0 0,1 0 0,1 0 1,1 0-1,4 29 0,-4-48-347,0-1 1,1 1-1,0 0 0,-1-1 0,1 1 0,0 0 0,1-1 0,-1 1 0,0-1 0,1 0 1,-1 1-1,1-1 0,0 0 0,-1 0 0,1 0 0,0 0 0,1 0 0,-1-1 0,0 1 1,0 0-1,1-1 0,-1 0 0,4 2 0,0-1 89,1 0 1,-1-1-1,1 1 1,-1-1-1,1-1 0,0 1 1,-1-1-1,10-1 0,-13 1-76,0-1 0,0 1 0,0-1 0,-1 0 1,1 0-1,0 0 0,-1 0 0,1 0 0,-1 0 0,1-1 0,-1 1 0,0-1 0,0 0 0,1 0 0,2-4 0,0 1-8,-1 0-1,-1-1 1,1 0-1,-1 1 1,0-1 0,3-10-1,0-1-166,-1-1 0,-1 0 0,-1 0 0,1-20 0,-3 4-98,-1 32 116,0 21 72,0 43 1063,2 0 1,21 120-1,-16-152-716</inkml:trace>
  <inkml:trace contextRef="#ctx0" brushRef="#br0" timeOffset="5569.21">6756 1246 9830,'0'0'0,"5"-4"0,-5 24 328,0 1-1,0 2 1,2 1 0,2-5 135,2-6-135</inkml:trace>
  <inkml:trace contextRef="#ctx0" brushRef="#br0" timeOffset="6254.48">7347 719 9830,'-9'-82'0,"9"79"12,-1 0 0,1 0 0,-1 0 0,0 0 0,0 0 0,0 0 0,0 0 0,0 1 1,0-1-1,-1 1 0,0-1 0,1 1 0,-1-1 0,0 1 0,0 0 0,0 0 0,0 0 0,-3-2 0,4 3 4,-1 0 1,1 1-1,0-1 1,-1 0-1,1 1 1,-1 0-1,1-1 1,0 1-1,-1 0 1,1 0-1,-1 0 1,1 0-1,-1 0 0,1 0 1,-1 0-1,1 0 1,-1 0-1,1 1 1,0-1-1,-1 1 1,1-1-1,0 1 1,-1-1-1,1 1 1,0 0-1,0 0 1,-1 0-1,1 0 0,-1 1 1,-4 4 121,2 0-1,-1 0 1,1 0 0,0 1-1,0 0 1,1 0-1,0 0 1,0 0 0,-2 11-1,-1 1 339,2 1 0,-3 29-1,5-30-124,1 0-1,0-1 0,2 1 0,0-1 0,3 19 0,-2-30-238,0-1 0,-1 0 0,2 0 0,-1 0 0,1-1-1,0 1 1,0-1 0,0 1 0,1-1 0,0 0-1,0 0 1,0 0 0,1-1 0,-1 0 0,1 0 0,0 0-1,1 0 1,6 3 0,-2-2 66,0-1 1,1 0-1,-1-1 1,1 0-1,0-1 0,0 0 1,0-1-1,0 0 1,0-1-1,0 0 1,0-1-1,0 0 0,0 0 1,0-1-1,0-1 1,-1 0-1,1 0 0,-1-1 1,0 0-1,12-8 1,18-15 715</inkml:trace>
  <inkml:trace contextRef="#ctx0" brushRef="#br0" timeOffset="6628.68">7678 702 9830,'0'-1'9,"0"0"0,1 1-1,-1-1 1,0 1 0,1-1-1,-1 0 1,1 1 0,-1-1-1,1 1 1,-1-1 0,1 1 0,0-1-1,-1 1 1,1-1 0,0 1-1,-1 0 1,1-1 0,0 1 0,-1 0-1,1 0 1,0-1 0,0 1-1,-1 0 1,1 0 0,0 0 0,0 0-1,-1 0 1,2 0 0,29-1 385,-25 2-331,-4-1-21,0 0-1,0 1 1,0-1-1,0 1 1,-1 0-1,1-1 1,0 1-1,0 0 1,0 0-1,0 0 1,-1 1-1,1-1 1,-1 0-1,1 1 1,-1-1 0,1 1-1,-1-1 1,0 1-1,0 0 1,1-1-1,-1 1 1,0 0-1,-1 0 1,1 0-1,0 0 1,-1 0-1,1 0 1,-1 0-1,1 0 1,-1 3 0,3 10 207,-2 1 0,0-1 1,-1 16-1,0-22-105,0 0 20,-2-1 0,1 1 0,-1-1 0,0 0-1,0 0 1,-1 1 0,-1-2 0,1 1 0,-1 0-1,0-1 1,-1 0 0,0 0 0,0 0-1,-10 11 1,4-6 317,1 1 0,-15 27-1,26-40-474,-1 0 1,0 0-1,0 0 1,0 0-1,0 0 0,0 0 1,1 0-1,-1 0 0,0 0 1,0 0-1,0 0 0,0 0 1,1 0-1,-1 0 0,0 0 1,0 0-1,0 0 0,0 0 1,1 0-1,-1 0 0,0 0 1,0 0-1,0 0 0,0 0 1,0 0-1,1 1 0,-1-1 1,0 0-1,0 0 0,0 0 1,0 0-1,0 0 0,0 0 1,0 1-1,1-1 0,-1 0 1,0 0-1,0 0 0,0 0 1,0 0-1,0 1 0,0-1 1,0 0-1,0 0 0,0 0 1,0 0-1,0 0 0,0 1 1,0-1-1,0 0 0,0 0 1,0 0-1,0 0 0,0 1 1,0-1-1,0 0 1,0 0-1,0 0 0,0 0 48,26-9 53,-1-1 0,-1-2 0,0 0 0,0-2 0,40-31 0,-35 21-339</inkml:trace>
  <inkml:trace contextRef="#ctx0" brushRef="#br0" timeOffset="6844.44">8045 644 9830,'0'0'0,"0"-16"0,0 18 0,0 19 328,0 7 327,0 8-327,0 4 327,0 1 0</inkml:trace>
  <inkml:trace contextRef="#ctx0" brushRef="#br0" timeOffset="7016.38">8077 969 9830,'0'0'0,"11"-55"0,-4 50 0,3-5 0,1-7 0,4-3 0</inkml:trace>
  <inkml:trace contextRef="#ctx0" brushRef="#br0" timeOffset="7327.87">8496 529 9830,'-2'0'43,"-1"0"0,1 1 1,0-1-1,0 1 0,-1-1 0,1 1 0,0 0 0,0 0 0,0 0 1,0 0-1,0 0 0,0 0 0,0 1 0,0-1 0,0 1 1,1-1-1,-1 1 0,1 0 0,-1 0 0,1 0 0,-1-1 0,1 1 1,0 0-1,-1 3 0,-29 56 1148,24-43-854,0 0 1,1 1 0,1 0 0,1 0 0,1 1-1,1-1 1,0 1 0,2 0 0,0-1 0,3 26-1,-2-42-272,0 1-1,0 0 0,0-1 1,1 1-1,-1-1 1,1 1-1,0-1 0,0 0 1,0 1-1,0-1 1,1 0-1,-1 0 0,1-1 1,0 1-1,-1-1 0,1 1 1,0-1-1,1 0 1,-1 0-1,0 0 0,1 0 1,-1-1-1,1 1 0,3 0 1,6 1 205,-1 0 0,1-1 0,0 0 0,0-1 1,23-1-1,-29-1-160,0 0 1,0 0-1,0-1 1,0 0-1,0 0 0,0-1 1,0 0-1,-1 0 1,1 0-1,-1-1 1,0 0-1,0 0 1,0 0-1,8-9 1,20-20-333</inkml:trace>
  <inkml:trace contextRef="#ctx0" brushRef="#br0" timeOffset="7761.99">8865 529 9830,'0'52'1209,"2"0"0,11 62 0,-13-112-1179,0-1-1,1 1 1,-1-1-1,0 1 1,1-1-1,-1 1 1,1-1-1,0 1 1,0-1-1,-1 0 1,1 1-1,0-1 0,0 0 1,0 0-1,0 1 1,1-1-1,-1 0 1,0 0-1,0 0 1,1 0-1,-1-1 1,0 1-1,3 1 1,-1-1 15,0-1 1,0 1-1,-1-1 1,1 0 0,0 0-1,0 0 1,0 0-1,0 0 1,0-1-1,0 1 1,5-2-1,1-1 124,0-1-1,-1 1 0,0-1 1,1-1-1,-1 0 0,-1 0 1,8-6-1,-7 3-191,0 0 0,-1-1 0,0 0 0,-1 0-1,0-1 1,0 1 0,-1-1 0,-1 0 0,1-1 0,-2 1 0,1-1-1,-2 0 1,1 0 0,-1 0 0,-1 0 0,0 0 0,-1-14 0,-23 75 364,15-21 79,2-1 0,2 1 0,0 0 0,2 0 0,1 0 1,6 58-1,-3-80-226,2-5-155</inkml:trace>
  <inkml:trace contextRef="#ctx0" brushRef="#br0" timeOffset="8779.94">9442 49 9830,'-6'-37'55,"6"37"-42,1-1 1,-1 0 0,0 1-1,1-1 1,-1 0 0,0 1 0,1-1-1,-1 0 1,1 1 0,-1-1-1,1 1 1,-1-1 0,1 1-1,0-1 1,-1 1 0,1-1-1,-1 1 1,1 0 0,0-1-1,0 1 1,-1 0 0,1 0 0,0 0-1,-1-1 1,1 1 0,0 0-1,0 0 1,-1 0 0,1 0-1,0 0 1,0 0 0,-1 0-1,1 0 1,0 1 0,0-1-1,-1 0 1,1 0 0,1 1 0,2 0 52,0 0 7,1 0 0,-1 0-1,1 0 1,-1 1-1,0 0 1,0 0-1,0 0 1,0 1-1,0-1 1,0 1 0,0 0-1,-1 0 1,0 0-1,1 0 1,-1 1-1,0 0 1,3 5 0,-5-7-48,25 31 716,-2 0 0,-2 2 0,-1 1 0,-1 1 0,-3 0 0,-1 2 0,13 44 0,-3 9 1268,-5 1 0,10 98 0,-20-107-624,-4 0 1,-3 0 0,-8 101 0,1-164-1374,-1 0 0,0 0-1,-2-1 1,0 1 0,-1-1 0,-1 0 0,-1-1 0,-1 0 0,-1 0 0,0-1 0,-1-1 0,-1 0 0,-1 0 0,0-2 0,-20 18 0,6-10-14,0-2 0,-2 0 1,0-2-1,-2-2 0,0 0 0,0-3 1,-2 0-1,-43 11 0,-62 9 2</inkml:trace>
  <inkml:trace contextRef="#ctx0" brushRef="#br0" timeOffset="10048.82">24 1945 9830,'-22'-16'593,"22"16"-589,0 0 0,0 0 0,-1-1 0,1 1 0,0 0 1,0 0-1,0 0 0,0 0 0,0 0 0,0-1 0,0 1 0,0 0 0,0 0 1,0 0-1,0 0 0,-1-1 0,1 1 0,0 0 0,0 0 0,0 0 0,0 0 1,0-1-1,1 1 0,-1 0 0,0 0 0,0 0 0,0-1 0,0 1 0,0 0 1,0 0-1,0 0 0,0 0 0,0 0 0,0-1 0,0 1 0,1 0 0,-1 0 1,0 0-1,0 0 0,0 0 0,0 0 0,0-1 0,0 1 0,1 0 0,-1 0 1,0 0-1,0 0 0,1 0 0,15-1 184,26-4 951,69 2 0,-92 3-850,9 0 93</inkml:trace>
  <inkml:trace contextRef="#ctx0" brushRef="#br0" timeOffset="10422.2">495 1865 9830,'183'-14'3085,"-180"14"-3085</inkml:trace>
  <inkml:trace contextRef="#ctx0" brushRef="#br0" timeOffset="12158.2">2477 1754 9830,'-12'0'166,"7"0"-79,0 0 0,-1 0 0,1 0 0,-1 0 1,1-1-1,0 0 0,-1 0 0,1 0 1,-5-3-1,10 4-80,0 0 0,-1 0 0,1 0 0,0-1 0,0 1 0,0 0 0,0 0 0,0 0 0,0 0 0,0 0 0,0 0 0,0 0 0,0-1 0,0 1 0,0 0 0,0 0 0,0 0 0,0 0 0,0 0 0,0 0 0,0-1 0,0 1 0,0 0 0,1 0 0,-1 0 0,0 0 0,0 0 1,0 0-1,0 0 0,0 0 0,0-1 0,0 1 0,0 0 0,0 0 0,0 0 0,1 0 0,-1 0 0,0 0 0,0 0 0,0 0 0,0 0 0,0 0 0,0 0 0,0 0 0,1 0 0,-1 0 0,0 0 0,0 0 0,0 0 0,0 0 0,0 0 0,0 0 0,1 0 0,-1 0 0,0 0 0,0 0 0,0 0 0,0 0 0,0 0 0,0 0 0,0 0 0,0 0 0,1 0 1,13-2 197,575-47 9061,-337 22-9164,-59 7-2039,143-18 1138,-317 34 974,-19 4-172,0 0 0,0 0 0,-1 0-1,1 0 1,0 0 0,0 0 0,0 0 0,0 0 0,0 0-1,0 0 1,0-1 0,0 1 0,0 0 0,0 0-1,0 0 1,0 0 0,0 0 0,0 0 0,0 0 0,0 0-1,0 0 1,0 0 0,0 0 0,0 0 0,0 0-1,1 0 1,-1 0 0,0 0 0,0 0 0,0 0 0,0-1-1,0 1 1,0 0 0,0 0 0,0 0 0,0 0 0,0 0-1,0 0 1,0 0 0,0 0 0,-32-1 274,-515 24 5099,84 42-864,4 11-3633,432-70-879,40-5 0,45-3 0,802-35 0,-535 29 0,-291 8 0,-24 1 0,0-1 0,0 0 0,1-1 0,-1 0 0,0-1 0,16-4 0,-51 0 0,-334-2 0,239 9 0,-469 34 0,502-27 0,27 0 0,34-4 0,-42 1 0,154-9-157,128-24 0,-84 9-1517,48-6-1162,107-13 374,-243 37 2709,-21 1-124</inkml:trace>
  <inkml:trace contextRef="#ctx0" brushRef="#br0" timeOffset="13842.8">7407 1255 9830,'35'-14'0,"1"1"0,1 2 0,0 1 0,0 3 0,52-5 0,502-25 5693,1 34 4307,-114 2-6033,-432 0-3967,-30-3 0,-16 4 0,0 0 0,0 0 0,0 0 0,1 0 0,-1 0 0,0 0 0,0-1 0,0 1 0,0 0 0,0 0 0,0 0 0,0 0 0,0 0 0,0-1 0,0 1 0,0 0 0,0 0 0,0 0 0,0 0 0,0-1 0,0 1 0,0 0 0,0 0 0,0 0 0,0 0 0,0 0 0,0-1 0,0 1 0,0 0 0,0 0 0,0 0 0,0 0 0,0 0 0,0 0 0,-1-1 0,1 1 0,0 0 0,0 0 0,0 0 0,0 0 0,0 0 0,0 0 0,0 0 0,-1 0 0,1-1 0,-28-10 0,-36-3-748,-130-10 0,-72 15 1084,183 7-260,-577-1 783,482 13-671,150-7-180,0 2-1,0 1 1,0 1-1,-27 11 0,38-7-7,17-10 0,0-1 0,0 0 0,0 0 0,0 1 0,-1-1 0,1 0 0,0 1 0,0-1 0,0 0 0,0 1 0,0-1 0,0 0 0,0 1 0,0-1 0,0 0 0,1 1 0,-1-1 0,0 0 0,0 0 0,0 1 0,0-1 0,0 0 0,0 1 0,1-1 0,-1 0 0,0 0 0,0 1 0,0-1 0,1 0 0,-1 0 0,0 0 0,0 1 0,1-1 0,2 2 0,1 0 0,-1-1 0,0 1 0,1-1 0,0 0 0,-1 0 0,7 1 0,61 8 0,1-4 0,116-4 0,-87-3 0,446 9 0,134-1 0,-671-8 0,-12-2 0,-9-2 0,-19-3 0,-1 2 0,-56-5 0,-11-1 0,-6-10 0</inkml:trace>
  <inkml:trace contextRef="#ctx0" brushRef="#br0" timeOffset="15926.75">6671 410 9830,'0'-1'7,"1"1"-1,-1-1 1,0 0-1,1 0 1,-1 0-1,0 1 1,0-1 0,0 0-1,0 0 1,0 0-1,0 0 1,0 1-1,0-1 1,0 0-1,-1 0 1,1 0 0,0 1-1,0-1 1,-1 0-1,1 0 1,0 1-1,-1-1 1,1 0 0,-1 0-1,1 1 1,-1-1-1,1 1 1,-1-1-1,0 0 1,1 1-1,-1-1 1,0 1 0,1-1-1,-1 1 1,-1-1-1,-26-18 425,-36-11 1084,-127-39 1,140 52-912,-4 1 595,0 2 0,-91-11 1,-116 5 2204,37 4-606,50 0-19,-259 10 0,376 13-2779,-1 2 0,-84 24 0,101-22 0,6-2 0,0 2 0,0 2 0,-43 21 0,56-21 0,1 0 0,0 1 0,1 1 0,1 1 0,-31 32 0,18-14 0,2 2 0,2 1 0,1 1 0,-33 62 0,48-76 0,2 1 0,0 1 0,2-1 0,1 2 0,1-1 0,1 1 0,2 0 0,0 0 0,1 33 0,3-23 0,1 1 0,2 0 0,1-1 0,3 1 0,0-2 0,3 1 0,1-1 0,1 0 0,2-1 0,2-1 0,28 47 0,-16-39 0,2-1 0,64 69 0,-73-90 0,1 0 0,1-2 0,1 0 0,0-2 0,2 0 0,35 16 0,-16-14 0,1-2 0,1-2 0,0-2 0,1-2 0,79 7 0,245-10 0,-337-8 0,16-3-221,1-3 0,-1-2 0,-1-2 0,53-19 0,-57 16-683,265-80-4145,-219 61 2451,115-58-1,41-54-1894,-217 126 3933,-14 8 449,-1 0 1,-1-1-1,0-1 1,-1-1-1,0 0 1,-1 0 0,0-2-1,-1 1 1,-1-2-1,-1 1 1,12-27-1,-10 15-35,-2 1-1,-1-2 1,-1 1-1,-1-1 0,-2 0 1,4-60-1,-8 51 147,3-21 0,-3 0 0,-10-86 0,5 127 0,-1 0 0,0 0 0,-1 0 0,-1 1 0,-1 0 0,-1 0 0,0 1 0,-1 0 0,-1 0 0,0 1 0,-1 1 0,0 0 0,-2 0 0,-16-13 0,-21-13 0,-2 2 0,-96-53 0,123 77 132,0 1 1,0 1-1,-1 1 0,-1 2 0,0 0 1,0 2-1,-1 2 0,1 0 0,-1 2 1,0 1-1,0 1 0,-1 2 0,1 0 1,-28 7-1,-16 9 1352,1 3 0,1 3 0,-76 36 1,37-14 303,-82 29 1368</inkml:trace>
  <inkml:trace contextRef="#ctx0" brushRef="#br0" timeOffset="17598.18">1907 681 9830,'-15'0'228,"1"-1"23,-1 1 1,1 1-1,0 0 1,0 1 0,0 0-1,-17 6 1,13-2 190,0 0 0,0-1 0,-1-2 0,-27 4 0,-84-4 1499,128-3-1911,1 2-11,0 0 1,1 0 0,-1 0 0,1 0-1,-1 0 1,1 0 0,0 0 0,0 0-1,0 0 1,0 0 0,1 3 0,-1-2 70,1 22 524,2-1 0,11 46 0,-2-9 529,28 152 2281,27 209 3033,-61-276-6146,-5-78-316,3 1 1,17 88-1,-19-146 5,1-1 0,-1 0 0,2 0 0,0-1 0,0 1 0,0-1 0,8 12 0,-9-18 0,0 1 0,0-1 0,0 0 0,0 1 0,1-2 0,-1 1 0,1 0 0,0-1 0,0 1 0,0-1 0,0 0 0,0 0 0,0-1 0,0 1 0,1-1 0,-1 0 0,1 0 0,-1-1 0,6 1 0,21 0-19,0-1 0,0-2-1,-1-1 1,43-10 0,119-40-1994,-149 40 1135,58-21-672,-3-8-164</inkml:trace>
  <inkml:trace contextRef="#ctx0" brushRef="#br0" timeOffset="18847.59">8987 233 9830,'0'0'4,"0"0"-1,0 0 1,0 0-1,0-1 1,0 1-1,0 0 1,0 0 0,0-1-1,0 1 1,0 0-1,0 0 1,0 0-1,0-1 1,0 1 0,0 0-1,0 0 1,0-1-1,0 1 1,0 0-1,0 0 1,0 0 0,0-1-1,0 1 1,0 0-1,1 0 1,-1 0-1,0 0 1,0-1 0,0 1-1,0 0 1,1 0-1,-1 0 1,0 0-1,0 0 1,0-1-1,0 1 1,1 0 0,-1 0-1,0 0 1,0 0-1,1 0 1,-1 0-1,0 0 1,0 0 0,0 0-1,1 0 1,-1 0-1,0 0 1,0 0-1,1 0 1,-1 0 0,0 0-1,27-3 457,41 2 632,-54 1-867,182 8 2724,-195-8-2949,-1 2 55,3 54 1306,3-1 0,18 83 1,-2-16 596,14 145 2373,18 114-14,-48-341-4317,3 76 0,-12-114 0,-1-1 0,1-1 0,-1 1 0,1 0 0,-1-1 0,1 0 0,-1 0 0,0 0 0,-6-1 0,3 1 0,-201-11 0,-39 0 0,244 11 0,-1 0 0,1 0 0,0 1 0,0-1 0,0 1 0,0-1 0,0 1 0,0 0 0,0 0 0,0 1 0,0-1 0,0 1 0,1-1 0,-1 1 0,0 0 0,1 0 0,0 0 0,-1 0 0,-3 5 0,4-4 0,1 0 0,-1 0 0,1 1 0,0-1 0,0 1 0,0-1 0,0 1 0,1-1 0,-1 1 0,1-1 0,0 1 0,0-1 0,0 1 0,0 0 0,1-1 0,1 7 0,-2-8 0,1 1 0,0-1 0,0 1 0,0-1 0,0 0 0,0 1 0,0-1 0,1 0 0,2 4 0,22 15 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4T16:29:27.371"/>
    </inkml:context>
    <inkml:brush xml:id="br0">
      <inkml:brushProperty name="width" value="0.05" units="cm"/>
      <inkml:brushProperty name="height" value="0.05" units="cm"/>
      <inkml:brushProperty name="color" value="#008C3A"/>
    </inkml:brush>
  </inkml:definitions>
  <inkml:trace contextRef="#ctx0" brushRef="#br0">5104 661 9830,'2'4'71,"-1"1"1,0-1-1,0 0 0,0 1 1,-1-1-1,1 9 0,0-4 140,45 279 4593,-47-352-3972,1 0-1006,-12-29-321,4 42 39,-2-76 0,10 110 389,-1 2-42,1 0 1,1 1-1,0-1 0,6-25 1,-6 37 94,-1 0 0,1 0 1,0 0-1,1 0 0,-1 1 1,0-1-1,1 0 0,0 1 1,-1-1-1,1 1 1,0 0-1,0-1 0,1 1 1,-1 0-1,0 0 0,1 0 1,-1 1-1,1-1 0,-1 1 1,1-1-1,0 1 0,0 0 1,0 0-1,0 0 0,0 0 1,0 1-1,0-1 1,0 1-1,3-1 0,3 0 149,0 1-1,0 0 1,0 0-1,1 1 1,-1 0-1,0 0 1,0 1-1,-1 0 1,1 1-1,0 0 1,-1 0-1,1 1 1,11 7-1,-13-7-40,34 25 579,-39-27-629,1 0-1,-1 0 1,1 1-1,-1-1 1,0 1-1,0-1 1,0 1 0,-1 0-1,1-1 1,0 1-1,-1 0 1,2 6-1,-2 0 2</inkml:trace>
  <inkml:trace contextRef="#ctx0" brushRef="#br0" timeOffset="314.13">5138 746 9830,'3'0'70,"0"-1"0,0 0 0,1 1 0,-1-1 0,0 0 0,0 0 0,-1 0 0,5-3 0,14-5 419,9 2 199,0 1 1,0 2-1,61-2 0,-109 6-415,-13 0 55</inkml:trace>
  <inkml:trace contextRef="#ctx0" brushRef="#br0" timeOffset="-1299.24">152 765 9830,'-3'93'1638,"7"229"3551,-1-279-4534,6-120 157,-1 14-1212,-2-113-741,-6 107 390,3-1 1,22-121-1,-24 184 678,0 2 16,0 0 0,0-1 0,0 1-1,1 0 1,0-1 0,0 1 0,0 0 0,1 1 0,-1-1-1,1 0 1,6-7 0,-8 12 67,0 0 1,0-1-1,0 1 0,-1 0 1,1 0-1,0 0 0,0 0 0,0-1 1,0 1-1,0 1 0,0-1 0,0 0 1,0 0-1,-1 0 0,1 0 1,0 1-1,0-1 0,0 0 0,0 1 1,0-1-1,-1 1 0,1-1 0,0 1 1,0-1-1,-1 1 0,1-1 1,0 1-1,0 1 0,21 22 396,-19-21-346,16 19 389,-1 0 0,-1 2-1,-1 0 1,-1 0-1,-1 2 1,-1 0-1,-2 0 1,0 1 0,10 43-1,-9-10 162,-8-31-85,2-1 0,0 0 0,2-1 0,16 37 0,-24-64-525,0 0 0,0 0 1,0 0-1,0 0 1,0 0-1,0 0 1,0 0-1,0 0 1,0 0-1,0 0 0,0 0 1,0 0-1,-1 0 1,1 0-1,0 0 1,0 0-1,0 0 0,0 0 1,0 0-1,0 1 1,0-1-1,0 0 1,0 0-1,0 0 0,0 0 1,0 0-1,-2-1 51,-15-15 262</inkml:trace>
  <inkml:trace contextRef="#ctx0" brushRef="#br0" timeOffset="-1014.8">190 814 9830,'206'-1'3932,"-184"-1"-3604,-5-5-1</inkml:trace>
  <inkml:trace contextRef="#ctx0" brushRef="#br0" timeOffset="1793.66">154 1402 9830,'2'-4'50,"1"1"0,-1-1 0,0 0-1,1 1 1,0-1 0,0 1 0,0 0 0,0 0 0,1 0-1,-1 0 1,1 1 0,0-1 0,0 1 0,-1 0-1,2 0 1,-1 0 0,0 1 0,0-1 0,0 1 0,1 0-1,4 0 1,27-9 740,228-70 1174,-225 65-2149,-1-2 0,-1-1 0,-1-2 0,58-41 0,-59 33 15,-1-2-1,-1-1 1,-1-1-1,-2-2 1,-2-1 0,-1-2-1,-2 0 1,-1-2-1,-2 0 1,-2-2-1,24-67 1,-37 85 56,-2 0 0,0 0-1,2-39 1,-6 51 78,-1 1 0,0-1 0,-1 1 0,0 0-1,-1-1 1,0 1 0,0 0 0,-1 0 0,0 0 0,-7-14 0,-8-6 34,-1 1 0,-2 1 0,0 1 1,-2 1-1,0 1 0,-2 1 1,-1 1-1,-1 1 0,-1 2 1,0 0-1,-2 2 0,0 1 0,-1 2 1,-35-13-1,46 22 284,-1 1 0,0 1 0,0 0 0,-1 2 0,1 0 0,0 2 0,-1 0 0,1 1 0,-1 1 0,1 1 0,0 1 0,0 1 0,1 1 0,-1 1 0,-28 13-1,27-8 99,1 0 0,0 1 0,0 1 0,1 0 0,1 2 0,1 0 0,0 2 0,1 0 0,1 0 0,1 2 0,0 0 0,2 0-1,-14 27 1,11-10 316,1 1-1,1 0 1,3 1 0,1 0-1,2 0 1,1 1-1,2 0 1,2 0-1,2 1 1,2-1-1,6 51 1,-3-71-641,1 0 0,0 0 0,1 0 0,1-1 0,2 0-1,-1-1 1,2 1 0,0-2 0,2 0 0,-1 0 0,2-1 0,0 0 0,1-1 0,1-1 0,0 0 0,1-1 0,1 0 0,-1-2 0,2 0 0,0-1 0,0 0 0,1-2 0,0 0-1,0-1 1,1-1 0,23 4 0,73 4-55</inkml:trace>
  <inkml:trace contextRef="#ctx0" brushRef="#br0" timeOffset="2941.13">2743 586 9830,'1'0'0,"-1"-1"0,1 1-1,-1 0 1,1-1 0,-1 1 0,1-1 0,-1 1-1,1 0 1,-1-1 0,1 1 0,-1-1-1,0 0 1,1 1 0,-1-1 0,0 1-1,1-1 1,-1 1 0,0-1 0,0 0 0,1 1-1,-1-1 1,0 0 0,0 1 0,0-1-1,0 0 1,0 1 0,0-1 0,0 0 0,0 0-1,-1 0 1,0-1-1,1 1 1,-1-1-1,0 1 0,0 0 1,0 0-1,0-1 1,0 1-1,0 0 1,0 0-1,-3-2 0,-1 0 13,0 0-1,0 0 1,0 0-1,0 0 0,-10-2 1,11 3 53,0 1 1,0 1-1,0-1 1,0 0 0,0 1-1,0 0 1,0 0-1,0 0 1,0 0 0,0 1-1,1-1 1,-1 1-1,0 0 1,0 1 0,0-1-1,0 0 1,1 1-1,-1 0 1,1 0-1,-1 0 1,1 0 0,-5 5-1,4-2 49,0 0 1,0 1-1,0-1 0,1 1 0,0 0 0,0-1 1,1 1-1,-1 1 0,1-1 0,0 0 1,1 1-1,0-1 0,-1 8 0,0 1 168,1-1-1,0 1 1,1 0-1,1 0 1,3 20-1,-3-28-142,1 0-1,0 0 1,1 0-1,-1 0 1,1-1-1,1 1 1,-1-1-1,1 0 1,0 0-1,0 0 1,1-1-1,10 10 1,-6-8 42,-1-1-1,1-1 1,1 1 0,-1-2 0,1 1-1,0-1 1,0-1 0,0 0 0,0 0-1,1-1 1,-1 0 0,1-1-1,-1 0 1,1-1 0,0 0 0,-1 0-1,1-1 1,-1-1 0,1 0 0,-1 0-1,0-1 1,0 0 0,0-1-1,14-7 1,-20 9-187,-1 0-1,0-1 1,0 1-1,0-1 1,0 1-1,-1-1 1,1 0-1,-1 0 1,0 0-1,1 0 1,-1-1-1,-1 1 1,1 0-1,0-1 1,-1 1 0,0-1-1,0 0 1,0 1-1,0-1 1,0-7-1,0-24-220</inkml:trace>
  <inkml:trace contextRef="#ctx0" brushRef="#br0" timeOffset="3393.46">2800 225 9830,'-34'-21'0,"24"13"0,-1 2 0,0-1 0,-1 1 0,1 1 0,-1 0 0,0 1 0,-20-5 0,11 5 315,0 0 0,-1 2 0,1 0 0,-1 2 0,0 0 0,-29 5 0,38-3-83,0 0 0,-1 2 0,1-1 0,1 2 0,-1 0 0,0 0 0,1 1 0,0 1 0,1 0 0,0 0 0,-14 12 0,11-4 112,1-1-1,0 2 1,1 0-1,0 0 0,2 1 1,0 0-1,1 1 1,0 0-1,2 1 0,0 0 1,1 0-1,-4 22 1,1 7 747,3 0 1,1 1-1,3 89 1,4-115-777,0 0 0,2-1 1,0 0-1,1 1 0,2-2 0,0 1 0,1-1 0,2 0 0,0-1 1,1 0-1,0 0 0,2-1 0,0-1 0,2 0 0,0-1 0,22 19 1,-17-18-282,1-1 0,1-1 1,0-1-1,2-1 1,-1-1-1,1-1 1,1-1-1,0-1 1,1-2-1,0 0 1,0-2-1,1-1 1,40 3-1,-41-6-34,0-1 0,0-1 0,-1-2 0,1 0 0,0-2 0,-1-1 0,0 0 0,48-19 0,-47 12-320,0-1-1,0-2 1,-2 0 0,0-1-1,-1-2 1,0 0-1,-2-2 1,21-22 0,-29 26-35,0 0 0,-2 0 0,1-1 0,-2-1 0,-1 0 0,0 0 0,-1-1 0,-1 0 0,0-1 0,-2 1 1,0-1-1,2-27 0,-4 16-225,-2 0 1,-1 1 0,-2-1 0,-1 0-1,-1 1 1,-2-1 0,-14-46-1,14 58 256,-2 1-1,1 0 1,-2 1-1,0 0 1,-2 0-1,1 1 1,-2 0-1,0 1 0,-1 0 1,-1 1-1,0 1 1,0 0-1,-20-13 1,22 19 211,1 0 1,-1 1-1,-1 1 1,1 0-1,-1 0 1,1 2-1,-1-1 1,0 2-1,-1-1 1,1 2-1,-22-1 1,28 2 228,0 1 0,0-1 0,0 1 0,0 0 0,0 1 0,0 0 0,1 0 0,-1 0 0,0 1 0,1 0 0,0 0 0,-1 1 0,1-1 0,1 1 0,-1 1 0,1-1 0,-1 1 0,1 0 0,0 0 0,1 1 0,0-1 0,-8 13 0,-7 31 818</inkml:trace>
  <inkml:trace contextRef="#ctx0" brushRef="#br0" timeOffset="4116.52">3834 725 9830,'-12'-13'51,"12"13"-48,0 0 1,-1 0-1,1 0 1,0 0-1,0 0 0,0 0 1,-1 0-1,1 0 0,0 0 1,0 0-1,0 0 0,0 0 1,-1 0-1,1 0 0,0 1 1,0-1-1,0 0 0,-1 0 1,1 0-1,0 0 1,0 0-1,0 0 0,0 1 1,0-1-1,0 0 0,-1 0 1,1 0-1,0 1 0,0-1 1,0 0-1,0 0 0,0 0 1,0 0-1,0 1 1,0-1-1,0 0 0,0 0 1,0 1-1,0-1 0,0 28 404,0-25-289,0 18 296,0 1 0,1-1 0,1 0 0,1 1 0,1-1 0,0-1 0,16 41 0,-12-42-25,-4-8-153,1-1-1,0 1 0,1-1 1,7 10-1,-10-57 621,-5 15-988,-1 1 1,-1 0 0,0 0 0,-2 1 0,-13-35-1,-10-41-401,24 67 346,1 0 1,2-1-1,0-29 0,3 58 183,-1 1-1,0-1 0,0 0 0,1 1 0,-1-1 0,0 0 1,1 1-1,-1-1 0,1 0 0,-1 1 0,0-1 0,1 1 1,-1-1-1,1 1 0,0-1 0,-1 1 0,1-1 0,-1 1 1,1 0-1,0-1 0,-1 1 0,1 0 0,0 0 0,-1-1 1,1 1-1,0 0 0,0 0 0,-1 0 0,1 0 1,0 0-1,0 0 0,-1 0 0,2 0 0,29 5 272,-21 0-93,-1 0 0,0 1 0,0 0 0,0 0 0,0 1 0,11 13 0,-3-2 445,27 37 0,-33-39-337,0 1 1,-2 1-1,0 0 1,-1 0 0,6 20-1,-11-26-120,1 0 0,-2 0-1,1 0 1,-2 0 0,0 0-1,0 1 1,-1-1 0,0 0 0,-4 16-1,3-25-116,0 0 0,0 0 0,-1 0 0,1 0 0,-1 0 0,0-1 0,0 1 0,0-1 0,0 1 1,0-1-1,-1 0 0,1 0 0,-1 0 0,1 0 0,-1 0 0,0-1 0,0 1 0,0-1 0,0 0 0,0 1 0,0-1 0,0-1 0,0 1 0,-3 0 0,-11 2 233,0 0 0,0-1 0,-18-1 0,24-1-177,0 1 67,1-1-1,0 0 0,0 0 1,0-2-1,0 1 0,-11-4 1,18 5-156,1-1 1,-1-1-1,1 1 1,0 0 0,-1-1-1,1 1 1,0-1-1,0 0 1,0 1 0,0-1-1,0 0 1,1 0-1,-1 0 1,0-1-1,1 1 1,0 0 0,-1-1-1,1 1 1,0-1-1,0 1 1,1-1-1,-1 1 1,0-1 0,1 0-1,-1 1 1,1-1-1,0 0 1,0-3-1,0-22-452</inkml:trace>
  <inkml:trace contextRef="#ctx0" brushRef="#br0" timeOffset="4584.28">4006 317 9830,'-104'-55'0,"94"50"62,0 1 0,0 1 0,0 0 1,0 0-1,-1 1 0,0 1 0,1-1 0,-1 2 0,0-1 0,1 2 1,-1-1-1,-10 3 0,9-2 71,2 1 29,1 0 0,-1 0-1,1 1 1,0 0 0,0 1-1,0 0 1,1 0-1,-1 1 1,1 0 0,0 0-1,0 1 1,1 0 0,0 0-1,0 1 1,0 0-1,1 0 1,-7 11 0,-3 4 430,2 1 0,0 1 0,2 0 0,-18 49-1,16-31 246,3 1 0,1-1 0,2 2 0,2-1 0,2 1 0,1 0 0,8 84 0,-2-105-416,2 1 1,0-1 0,1 0-1,2 0 1,0-1-1,1 0 1,2-1 0,0 0-1,21 31 1,-20-36-261,0-1 1,0 0-1,2 0 1,0-1 0,0-1-1,1 0 1,1-1-1,0-1 1,0 0-1,2-1 1,34 14-1,-38-19-139,0-1-1,1-1 0,-1 0 0,1-1 1,0 0-1,0-2 0,0 1 0,-1-2 1,1 0-1,0-1 0,20-5 0,-15 2-170,-1-2 0,-1 0 0,1-1 0,-1 0 0,0-2 0,-1 0 0,30-24 0,-26 16-300,-1 0-1,-1-1 1,-1-1 0,0-1 0,-2 0-1,0-1 1,-2-1 0,0-1-1,-2 0 1,0 0 0,-2-1-1,14-50 1,-19 48-39,0-1 0,-2 0 0,-1 0 0,-1 0 0,-2 0-1,0 0 1,-8-33 0,6 43 164,-1 0 0,-1 0 0,-1 1 1,0 0-1,-2 0 0,0 0 0,0 1 0,-2 0 0,0 1 0,0 0 0,-26-26 0,31 35 240,-1 1-1,0 0 0,0 0 0,0 0 1,-1 1-1,1 0 0,-1 0 0,0 1 1,0 0-1,-1 0 0,1 0 1,-1 1-1,1 0 0,-1 1 0,0 0 1,0 0-1,1 0 0,-1 1 0,0 0 1,-12 3-1,18-3 112,0 1 0,0 0 0,0-1 0,0 1-1,1 0 1,-1 1 0,0-1 0,0 0 0,1 0 0,-1 1 0,1-1 0,-1 1 0,1-1 0,0 1 0,-1 0 0,1-1 0,0 1-1,0 0 1,0 0 0,0 0 0,1 0 0,-1 0 0,1 0 0,-1 0 0,1 0 0,-1 0 0,1 3 0,-2 32 489</inkml:trace>
  <inkml:trace contextRef="#ctx0" brushRef="#br0" timeOffset="4958.22">4681 714 9830,'-100'-28'55,"98"28"-31,0-1 1,0 1-1,1 0 1,-1-1-1,0 1 1,0 0 0,0 0-1,0 1 1,0-1-1,0 0 1,0 1-1,0-1 1,0 1-1,0-1 1,0 1 0,1 0-1,-1 0 1,0 0-1,0 0 1,1 0-1,-1 0 1,1 0-1,-1 1 1,1-1 0,0 0-1,-1 1 1,1-1-1,0 1 1,0 0-1,0-1 1,0 1 0,0 0-1,0 0 1,0 2-1,-2 2 122,-4 7 118,2 0 0,0 0 0,0 1 0,1 0 0,1 0 0,1 0 0,-2 18 0,3 102 1698,1-130-1909,1 10 196,0-1 0,1 1 0,0-1 1,2 0-1,-1 0 0,1 0 1,1 0-1,1-1 0,8 16 1,-11-22-147,0-1 0,1 0 1,0 0-1,-1 0 0,2 0 1,-1-1-1,0 0 0,1 1 1,0-2-1,0 1 0,0 0 1,1-1-1,-1 0 0,1-1 1,-1 1-1,1-1 0,0 0 1,0 0-1,0-1 0,0 1 1,0-2-1,8 2 0,-12-2-67,0 0 0,0 0 0,0 0 0,0 0 0,1-1 0,-1 1 0,0-1 0,0 1 0,-1-1 0,1 1 0,0-1 0,0 0 0,0 0 0,0 0 0,0 0-1,-1 0 1,1-1 0,-1 1 0,1 0 0,-1-1 0,3-2 0,12-23 428</inkml:trace>
  <inkml:trace contextRef="#ctx0" brushRef="#br0" timeOffset="5159.26">4545 972 9830,'0'0'0,"100"-53"0,-70 40 328,2-4-340,0-4 4,-5-3-4,-5-10-1,-7-6 2,-7-5-1</inkml:trace>
  <inkml:trace contextRef="#ctx0" brushRef="#br0" timeOffset="5533.86">4672 475 9830,'-38'-9'46,"25"5"41,1 1 0,-1 1 0,0 0 0,0 0 0,0 2 0,-18 0 0,23 1 63,-1 1-1,1 0 1,0 1-1,-1-1 1,1 2-1,0-1 1,1 1 0,-1 0-1,1 1 1,-1 0-1,1 0 1,1 0-1,-1 1 1,1 0-1,0 0 1,-6 9-1,-7 8 445,2 1 1,1 0-1,-20 41 1,23-38 4,1 2 0,2 0 0,0 0 1,3 0-1,-8 47 0,10-23 632,1 1 0,5 68 0,-1-109-1007,1 1 1,1-1-1,0 0 1,1 1-1,1-1 0,0 0 1,0-1-1,1 1 0,1-1 1,0 0-1,1 0 1,10 14-1,-11-19-55,1 0 1,0 0-1,0 0 1,0-1-1,1 0 0,0 0 1,0-1-1,0 0 1,1-1-1,0 0 0,0 0 1,0 0-1,0-1 1,0-1-1,1 0 0,-1 0 1,18 1-1,-10-3-187,0 0-1,1-1 1,-1 0 0,0-2-1,0 0 1,-1-1-1,1 0 1,-1-2-1,0 0 1,0 0-1,0-2 1,-1 0 0,0-1-1,-1 0 1,0-1-1,0-1 1,-1 0-1,12-14 1,-10 10-326,-1 0 1,-1-1-1,0 0 1,-1-1-1,-1-1 0,0 0 1,-2 0-1,0-1 1,-1 0-1,-1-1 1,-1 1-1,0-1 1,-2-1-1,0 1 0,-2-1 1,0 1-1,-1-1 1,-1 0-1,-1 0 1,-5-29-1,4 38 145,-1-1-1,-1 1 1,0 0-1,-1 0 1,0 0 0,-1 1-1,0 0 1,0 0-1,-1 0 1,-1 1 0,0 0-1,0 0 1,-1 1-1,-1 0 1,1 1-1,-1 0 1,0 0 0,-1 1-1,0 1 1,0-1-1,-1 2 1,1 0 0,-1 0-1,0 1 1,-1 0-1,1 1 1,-1 1-1,-13-2 1,12 4 222,5-1 94,1 0 1,-1 1 0,1 1 0,-1-1-1,-12 4 1,-1 10 161</inkml:trace>
  <inkml:trace contextRef="#ctx0" brushRef="#br0" timeOffset="6064.94">5567 443 9830,'-84'-85'0,"73"75"0,0 1 0,-1 0 0,0 1 0,0 1 0,0 0 0,-1 0 0,0 1 0,-1 1 0,1 0 0,-1 1 0,0 0 0,-22-2 0,17 3 260,1 0 0,-1 2 0,-36 0 0,47 2-148,1-1 0,0 2 0,1-1 0,-1 1 0,0 0 0,0 0 0,1 1 0,-1-1 0,1 1 0,0 1 0,0 0 0,0 0 0,-9 7 0,3 3 224,-1 0 1,2 1 0,0 1-1,0 0 1,2 0 0,0 1-1,1 0 1,0 1 0,2 0-1,-6 23 1,1 5 893,2 0 0,-6 94 1,14 19 1194,2-139-2042,2 0-1,0 0 1,1-1 0,2 1-1,12 33 1,-7-31 15,0 0 1,0-1-1,2 0 1,1-1-1,1-1 1,0 0-1,1-1 1,1-1-1,1 0 1,29 20-1,-28-24-347,2 0-1,0-2 0,0 0 1,1-2-1,0 0 0,0-2 1,1 0-1,0-1 1,0-2-1,42 4 0,-19-6-50,62-4 0,-90 1 0,1-2 0,-1 0 0,0-1 0,0-1 0,0-1 0,20-9 0,-17 5-307,-1 0 0,0-2-1,-1-1 1,0 0 0,-1-1-1,-1-1 1,0 0 0,-1-2-1,-1 0 1,0 0 0,-2-2-1,0 0 1,0 0 0,-2-1-1,-1 0 1,0-1 0,-2 0 0,0-1-1,8-40 1,-11 36-150,-2 0 0,-1 1-1,-1-1 1,-1 0 0,-1 0 0,-1 0 0,-2 1 0,0-1 0,-2 1-1,-10-27 1,10 35 144,-1 1 0,-1 0 0,-1 1-1,0-1 1,-1 2 0,0-1 0,-1 2 0,-1-1-1,0 1 1,-1 1 0,-1 0 0,1 1-1,-2 1 1,1 0 0,-28-13 0,19 13-133,0 0-1,-1 2 1,0 1 0,0 1 0,-37-5 0,-132-1 86,24 11 2544</inkml:trace>
  <inkml:trace contextRef="#ctx0" brushRef="#br0" timeOffset="6680.44">1394 1237 9830,'-96'-21'0,"81"18"22,5 1 102,11 2 76,11 1 164,125-1 2678,-1-6 0,261-46 1,-318 35-2552,-79 17-486,-1 0-1,1 0 0,0 0 0,0 0 1,-1-1-1,1 1 0,0 0 0,0 0 1,-1 0-1,1-1 0,0 1 1,0 0-1,-1 0 0,1-1 0,0 1 1,0 0-1,0 0 0,0-1 0,-1 1 1,1 0-1,0 0 0,0-1 0,0 1 1,0 0-1,0-1 0,0 1 0,0 0 1,0-1-1,0 1 0,0 0 1,0-1-1,0 1 0,0 0 0,0-1 1,0 1-1,0 0 0,0 0 0,0-1 1,1 1-1,-1 0 0,0-1 0,0 1 1,0 0-1,0 0 0,1-1 0,-1 1 1,0 0-1,0 0 0,1 0 1,-1-1-1,0 1 0,0 0 0,1 0 1,-1 0-1,0 0 0,0-1 0,1 1 1,-1 0-1,1 0 0,-41-12 306</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7:37.587"/>
    </inkml:context>
    <inkml:brush xml:id="br0">
      <inkml:brushProperty name="width" value="0.025" units="cm"/>
      <inkml:brushProperty name="height" value="0.025" units="cm"/>
    </inkml:brush>
  </inkml:definitions>
  <inkml:trace contextRef="#ctx0" brushRef="#br0">4 635 5186,'0'0'14610,"-1"-5"-13594,1 3-915,-2-14 332,2 13-331,-1 13-191,3 6 82,0-1 0,1 1 0,1-1 1,1 0-1,12 28 0,3 12 27,-20-52-13,10 27 161,-1 1 1,8 58-1,-19-125-46,-10-52-1,8 62-131,0 0 0,1 0-1,2 0 1,0 0 0,4-30-1,-2 54 2,-1 0 0,1 0 0,-1 0 0,1 0 0,0 0 0,-1 0-1,1 0 1,0 0 0,0 1 0,1-1 0,-1 0 0,0 0 0,1 1 0,-1-1-1,1 1 1,-1-1 0,1 1 0,0 0 0,-1-1 0,1 1 0,0 0-1,0 0 1,0 0 0,0 1 0,0-1 0,0 0 0,0 1 0,0-1-1,0 1 1,0 0 0,0 0 0,1 0 0,3 0 0,-2 0-5,0 0 0,0 1 0,0 0 0,0 0-1,0 0 1,0 0 0,0 0 0,-1 1 0,1 0 0,0 0 0,-1 0 0,1 0 0,-1 0 0,0 1 0,1-1 0,4 7 0,-1 1 13,0 0 1,0 1-1,-1 1 0,-1-1 1,0 1-1,0 0 0,3 14 1,13 89-862,-18-98 496,-3-17 348,-1 1-1,1-1 1,0 1 0,0-1-1,0 0 1,0 1-1,0-1 1,0 1-1,0-1 1,0 1-1,0-1 1,0 0 0,1 1-1,-1-1 1,0 1-1,0-1 1,0 0-1,0 1 1,1-1-1,-1 0 1,0 1 0,0-1-1,1 0 1,-1 1-1,0-1 1,0 0-1,1 1 1,-1-1-1,0 0 1,1 0 0,-1 1-1,0-1 1,1 0-1,-1 0 1,1 0-1,-1 0 1,0 0-1,2 1 1,9-15 60,7-27 155,-7 4-138,1-6 160,2 1 1,22-46 0,-35 88-223,-1-1 0,0 1 0,0 0 0,0 0 0,0 0 0,1-1 1,-1 1-1,0 0 0,0 0 0,0 0 0,1-1 0,-1 1 0,0 0 0,0 0 1,1 0-1,-1 0 0,0 0 0,0 0 0,1 0 0,-1 0 0,0 0 1,0-1-1,1 1 0,-1 0 0,0 0 0,0 0 0,1 1 0,-1-1 0,0 0 1,1 0-1,-1 0 0,0 0 0,0 0 0,1 0 0,-1 0 0,0 0 0,0 0 1,1 1-1,-1-1 0,0 0 0,0 0 0,0 0 0,1 0 0,-1 1 0,0-1 1,0 0-1,0 0 0,0 1 0,0-1 0,1 0 0,-1 0 0,0 1 0,0-1 1,0 0-1,0 0 0,0 1 0,0-1 0,0 0 0,0 0 0,0 1 0,0-1 1,0 0-1,0 1 0,0-1 0,6 19-14,-1 0 1,3 30-1,9 33 55,-15-75-39,0 0 1,1 0-1,0 0 0,0 0 0,1-1 1,0 0-1,0 1 0,9 9 0,-11-14-23,1 1 0,0 0 0,0-1 0,0 0 0,0 1-1,0-1 1,0 0 0,1-1 0,-1 1 0,1-1 0,-1 1 0,1-1 0,0 0-1,-1 0 1,1-1 0,0 1 0,0-1 0,-1 0 0,1 0 0,0 0-1,0 0 1,0-1 0,-1 1 0,1-1 0,0 0 0,-1 0 0,1-1-1,6-2 1,-3 0 6,0 0 0,-1 0-1,1-1 1,-1 0-1,0 0 1,0 0-1,-1-1 1,0 0 0,0 0-1,0 0 1,-1 0-1,0-1 1,4-7 0,-2-1 10,-1 1 1,0-1-1,-1-1 1,0 1-1,2-27 1,-3-79 299,-3 92-22,1 28-244,-1 0 0,0 0 1,0 0-1,0 0 0,0 1 0,-1-1 0,1 0 0,0 0 1,0 0-1,0 0 0,-1 0 0,1 0 0,0 1 0,-1-1 0,1 0 1,-1 0-1,1 0 0,-2-1 0,2 2-25,-1 0-1,1 0 1,0 0-1,-1 0 1,1 0-1,-1 0 1,1 0 0,-1 0-1,1 0 1,-1 0-1,1 0 1,0 0-1,-1 0 1,1 0-1,-1 0 1,1 0 0,-1 0-1,1 0 1,0 1-1,-1-1 1,1 0-1,-1 0 1,1 1-1,0-1 1,-1 1 0,-1 0-11,-1 1 1,1 0-1,0 0 0,0 1 1,0-1-1,1 0 1,-1 1-1,0-1 1,-1 5-1,0 4-3,1 0 0,0 0 0,0 0-1,1 1 1,1-1 0,1 21 0,0-2 31,-1-24-42,0 0 0,0 0 0,1 0 0,0 0 1,0 0-1,0 0 0,1 0 0,0-1 0,0 1 1,0 0-1,1-1 0,0 0 0,0 1 0,0-1 1,1 0-1,0-1 0,-1 1 0,2-1 0,-1 1 1,0-1-1,1 0 0,0-1 0,0 1 0,0-1 1,0 0-1,1 0 0,-1-1 0,1 0 0,0 0 1,0 0-1,-1 0 0,1-1 0,0 0 0,0 0 1,0-1-1,0 0 0,9 0 0,-13-1 22,0 1 1,-1-1-1,1 1 0,0-1 0,-1 1 1,1-1-1,0 0 0,-1 0 0,1 0 1,-1 0-1,1 0 0,-1 0 0,0-1 0,1 1 1,-1 0-1,0-1 0,2-2 0,0 0 6,-1-1 0,0 0 0,1 0 0,-2 0-1,4-10 1,-2-3 61,0-1 1,1-26-1,-5-18 253,0 48-174,0 1 0,1-1 0,0 1 0,1-1 0,1 1 0,1-1 0,0 1 0,0 0 0,7-16 0,-9 28-142,0 1 0,-1-1-1,1 0 1,0 0 0,1 1 0,-1-1-1,0 0 1,0 1 0,1 0 0,-1-1 0,1 1-1,-1 0 1,1-1 0,0 1 0,-1 0-1,3-1 1,-3 2-4,0 0 0,1 0 0,-1 0 0,0-1 0,0 1 0,0 1 0,0-1 0,0 0 0,1 0 0,-1 0 0,0 1 0,0-1 0,0 0 0,0 1 0,0-1 0,0 1 0,0-1-1,0 1 1,0 0 0,1 0 0,3 4-10,0 0 0,-1 0 0,0 0 0,0 1 0,0-1 0,0 1 0,3 8 0,-4-11 18,-3-9 9,0 5-13,-1 0 0,1-1 0,0 1-1,-1 0 1,1 0 0,-1 0 0,0 0 0,1 0 0,-1 0 0,0 0 0,0 1-1,1-1 1,-1 0 0,0 0 0,0 0 0,0 1 0,0-1 0,0 1-1,-1-2 1,0 1 6,0 1 0,-1-1 0,1 0 0,0 1 0,0-1 0,0 1 0,-1-1 0,1 1 0,0 0 0,0 0 0,-1 0 0,1 0 0,0 1 0,0-1 0,0 1 0,-1-1 0,1 1-1,0 0 1,0 0 0,-4 2 0,3-1-5,0 1-1,0-1 1,0 1-1,0 0 1,0 0-1,0 0 1,1 1-1,0-1 1,0 1-1,-3 6 1,-1 2-14,2 1 1,0-1 0,0 1 0,1 0 0,1 0-1,-1 17 1,2-14 5,0 0-1,1 0 0,1 0 1,0 1-1,7 27 1,-7-41 5,0 1 1,0-1 0,1 0-1,-1 0 1,1 0-1,-1 0 1,1 0 0,0 0-1,0-1 1,0 1-1,1 0 1,-1-1-1,1 0 1,-1 1 0,1-1-1,0 0 1,0 0-1,0-1 1,0 1 0,0-1-1,0 1 1,0-1-1,0 0 1,1 0-1,-1 0 1,0-1 0,1 1-1,-1-1 1,0 0-1,1 0 1,-1 0 0,1 0-1,5-2 1,-5 1 5,-1 0 0,0 0 0,0 0 1,0 0-1,0-1 0,0 1 0,0-1 1,0 0-1,-1 0 0,1 0 0,0 0 0,-1 0 1,0-1-1,0 1 0,1-1 0,-1 1 1,-1-1-1,1 0 0,0 0 0,-1 0 0,3-6 1,1-3 18,-1 0-1,0 0 1,-1-1 0,2-18 0,-1-8 7,-1 1 0,-3-1 0,-1 0 0,-2 1 0,-8-43 0,0 27 470,-2 0-1,-41-101 1,52 151-355,2 2-63,0 1 0,-1-1-1,1 1 1,-1-1 0,1 1 0,-1-1 0,0 1 0,0-1 0,0 1 0,0 0 0,0-1 0,0 1 0,0 0 0,0 0-1,0 0 1,0 0 0,-1 0 0,1 0 0,0 0 0,-1 0 0,-2-1 0,2 5-93,1 0 0,0 0-1,0 0 1,0 0 0,0 0 0,0 1 0,1-1 0,-1 0 0,1 0-1,0 4 1,-1-3-13,-1 38 35,1 0 0,1 1-1,3-1 1,2 0 0,1 0 0,2-1-1,2 1 1,2-2 0,1 0-1,3 0 1,1-1 0,37 62 0,-53-99-15,6 9-521,0 0 0,1 0 0,0 0 0,0-1 0,1 0 0,14 12 0,-22-37-8257,-3-18-3029</inkml:trace>
  <inkml:trace contextRef="#ctx0" brushRef="#br0" timeOffset="169.33">290 277 8996,'0'0'7684,"9"-69"-14648</inkml:trace>
  <inkml:trace contextRef="#ctx0" brushRef="#br0" timeOffset="1681.08">1534 6 976,'0'0'11136,"-1"0"-11028,1-1-1,0 1 1,-1 0 0,1-1-1,0 1 1,0 0-1,-1-1 1,1 1-1,-1 0 1,1 0 0,0-1-1,-1 1 1,1 0-1,-1 0 1,1-1-1,0 1 1,-1 0 0,1 0-1,-1 0 1,1 0-1,-1 0 1,1 0-1,-1 0 1,1 0 0,-1 0-1,1 0 1,0 0-1,-1 0 1,1 0-1,-2 0 1,-21 6 79,-1 0 0,1 1 1,0 1-1,-43 23 0,42-20-117,-41 25 6266,67 1-6367,2 0 1,2 0-1,20 71 0,6 30 392,-12-13-103,6 0 1,53 155 0,-79-279-225,1 0 0,-1 0 1,0 0-1,0 0 0,1 0 1,-1 0-1,0-1 0,1 1 0,-1 0 1,1 0-1,-1 0 0,1 0 0,0 0 1,-1-1-1,1 1 0,0 0 1,0-1-1,-1 1 0,1 0 0,0-1 1,0 1-1,0-1 0,0 1 0,0-1 1,-1 0-1,1 1 0,0-1 1,0 0-1,0 0 0,0 1 0,0-1 1,0 0-1,0 0 0,0 0 0,0 0 1,0 0-1,0-1 0,2 1 1,6-1 10,1 0 0,-1-1 1,0 0-1,0 0 1,0-1-1,11-4 1,54-28-665,-60 28 132,-9 5-185,19-12-465,-16 1-6943</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7:43.819"/>
    </inkml:context>
    <inkml:brush xml:id="br0">
      <inkml:brushProperty name="width" value="0.025" units="cm"/>
      <inkml:brushProperty name="height" value="0.025" units="cm"/>
    </inkml:brush>
  </inkml:definitions>
  <inkml:trace contextRef="#ctx0" brushRef="#br0">151 974 768,'0'0'19463,"-4"-7"-18415,-11-21-400,11 22-202,4 16-278,5 140-167,-2-127 33,0 0 0,2 0 0,0 0 0,14 32 0,-1-22 71,2 5-397,-15-15-2907,-7-19-827,-6-3-1734</inkml:trace>
  <inkml:trace contextRef="#ctx0" brushRef="#br0" timeOffset="206.53">0 1273 3426,'0'0'11877,"21"-24"-11941,9 16 48,8 1-80,3-3-320,0-1-321,3-4-575,-3-2-241,-3-2-928,-6-4-1953</inkml:trace>
  <inkml:trace contextRef="#ctx0" brushRef="#br0" timeOffset="1238.82">401 1010 1281,'0'0'11242,"-5"-2"-11023,5 2-219,-2-1 14,1 1 0,0-1-1,0 1 1,0 0 0,0-1 0,-1 1 0,1 0 0,0 0 0,0 0 0,-1 0 0,1 0 0,0 0 0,0 0 0,-2 0 0,2 1-12,0 0 0,1 0 0,-1 0 0,0 0 0,1 0 0,-1 0 1,1 0-1,-1 0 0,1 0 0,-1 0 0,1 0 0,0 0 1,0 0-1,-1 0 0,1 0 0,0 1 0,0-1 0,0 0 0,0 0 1,0 0-1,1 2 0,-1-2-4,1 0 0,-1 0-1,0 0 1,1 0 0,-1 0 0,1 0-1,0 0 1,-1 0 0,1 0 0,0 0-1,-1-1 1,1 1 0,0 0 0,0 0 0,0-1-1,0 1 1,0-1 0,0 1 0,-1 0-1,1-1 1,1 0 0,-1 1 0,0-1 0,0 0-1,0 1 1,0-1 0,0 0 0,0 0-1,2 0 1,39 2 172,-37-2-172,-3 0-1,0 0 0,1 1-1,-1-2 1,0 1 0,0 0 0,0 0-1,0-1 1,1 1 0,-1-1-1,0 1 1,0-1 0,0 0-1,0 0 1,0 0 0,0 0 0,-1 0-1,1-1 1,0 1 0,0 0-1,-1-1 1,1 0 0,-1 1 0,1-1-1,0-2 1,0-1 5,0 0 1,0 0-1,-1 0 0,0-1 1,0 1-1,-1 0 0,1-1 1,-1-9-1,-1 13 51,1-1-1,0 1 1,-1 0-1,1 0 1,-1 0-1,0-1 1,0 1-1,0 0 1,0 0 0,0 0-1,0 0 1,0 1-1,-1-1 1,1 0-1,-1 0 1,1 1 0,-1-1-1,1 1 1,-1-1-1,0 1 1,0 0-1,0 0 1,0 0 0,0 0-1,0 0 1,0 0-1,0 1 1,0-1-1,-1 0 1,-3 1-1,-3-2 174,0 1 0,0 0 0,0 0-1,0 1 1,0 0 0,-13 3-1,19-3-208,0 1 0,0 0 0,1 1-1,-1-1 1,0 0 0,1 1-1,-1-1 1,1 1 0,0 0 0,-1 0-1,1 0 1,0 0 0,0 0-1,0 1 1,1-1 0,-1 0-1,1 1 1,-1-1 0,1 1 0,0 0-1,-1 0 1,2-1 0,-1 1-1,0 0 1,0 3 0,-2 8 83,1-1 0,0 1 0,0 27 0,2-29-74,0 1 0,1-1-1,1 0 1,0 0-1,1 0 1,6 21 0,-6-26-15,1 0-1,-1 0 1,1-1 0,0 1 0,1-1 0,0 0 0,0 0-1,0-1 1,0 1 0,1-1 0,0 0 0,7 4 0,-4-4 11,-1 0 0,1-1 1,-1 0-1,1-1 0,0 0 1,0 0-1,1-1 1,-1 0-1,0-1 0,1 0 1,-1 0-1,12-1 0,-19 0-7,0-1-1,0 1 0,0 0 0,0-1 1,0 1-1,0-1 0,0 1 0,0-1 0,0 0 1,0 0-1,0 0 0,0 0 0,0 0 1,0-1-1,-1 1 0,1 0 0,-1-1 0,3-2 1,-1 0 11,0 0 0,0 0 0,-1-1 0,1 0 0,-1 1 0,0-1 0,2-7 1,1-8 78,-1-1 0,2-39 0,-5 55-86,-1-42 380,0 34-43,0 0 0,0 0 0,1 0 0,1 0 0,4-17 0,-6 30-357,1 0 1,-1-1-1,0 1 1,1 0 0,-1 0-1,0 0 1,1-1-1,-1 1 1,0 0 0,1 0-1,-1 0 1,1 0-1,-1 0 1,0 0 0,1 0-1,-1 0 1,1 0-1,-1 0 1,0 0 0,1 0-1,-1 0 1,1 0-1,-1 0 1,0 0 0,1 0-1,-1 1 1,1-1-1,-1 0 1,0 0 0,1 0-1,-1 1 1,1-1-1,12 8-100,0 3 129,0 2 0,0-1 0,-2 1 0,17 24 0,11 12-1302,-39-48 1253,0-1 1,1 1-1,-1-1 0,0 0 0,0 1 1,1-1-1,-1 0 0,0 1 0,0-1 1,1 0-1,-1 1 0,0-1 1,1 0-1,-1 0 0,1 1 0,-1-1 1,0 0-1,1 0 0,-1 0 0,1 0 1,-1 0-1,1 1 0,-1-1 0,0 0 1,1 0-1,-1 0 0,1 0 0,-1 0 1,1 0-1,-1 0 0,1-1 1,-1 1-1,0 0 0,1 0 0,-1 0 1,1 0-1,-1 0 0,0-1 0,1 1 1,-1 0-1,1 0 0,-1-1 0,0 1 1,1 0-1,-1-1 0,0 1 0,0 0 1,1-1-1,-1 1 0,0 0 1,0-1-1,1 1 0,-1-1 0,0 0 1,9-28 413,-7 22-473,4-19 356,-4 17-57,-1 0 0,2 0 0,-1 0-1,1 0 1,0 1 0,1-1 0,0 1 0,1 0 0,7-11 0,-12 19-219,1-1-1,-1 1 1,1 0 0,0 0-1,-1-1 1,1 1-1,-1 0 1,1 0 0,-1 0-1,1 0 1,0 0-1,-1 0 1,1 0 0,-1 0-1,1 0 1,-1 0-1,1 0 1,0 0 0,-1 0-1,1 0 1,-1 1-1,1-1 1,-1 0 0,1 0-1,-1 1 1,1-1-1,-1 0 1,1 1 0,-1-1-1,1 1 1,-1-1-1,1 0 1,-1 1 0,0-1-1,1 1 1,-1-1-1,0 1 1,0-1 0,1 1-1,-1 0 1,0-1-1,0 1 1,0-1 0,0 1-1,1-1 1,-1 1-1,0 0 1,1 1-5,8 20 4,-5-14-1,-1 0-1,1 1 1,1-1 0,0-1 0,8 12 0,-11-17 2,0 0 0,-1-1 0,1 1 0,0-1-1,0 0 1,0 1 0,0-1 0,0 0 0,0 0 0,0 0-1,0 0 1,0-1 0,1 1 0,-1-1 0,0 1 0,0-1-1,1 0 1,-1 0 0,0 0 0,1 0 0,-1 0 0,0 0-1,0-1 1,1 1 0,-1-1 0,0 1 0,3-2-1,0-1 11,0 0 0,0 0-1,0 0 1,-1-1 0,1 1-1,-1-1 1,0 0-1,0 0 1,0-1 0,-1 1-1,1-1 1,-1 0 0,0 0-1,-1 0 1,1 0 0,2-9-1,0 0 21,0-1-1,-1 0 1,0 0 0,-1 0-1,0-17 1,-1 13-2,-2-1 0,0 0-1,-1 1 1,-1-1 0,-1 1 0,-6-21-1,6 30 96,0 1 0,-1 0 0,0-1-1,-1 1 1,0 1 0,0-1 0,-1 1-1,0 0 1,0 0 0,-1 0 0,0 1-1,0 0 1,-14-10 0,20 17-111,1-1 0,-1 1 0,1-1 0,-1 1 0,1 0-1,-1 0 1,1-1 0,-1 1 0,1 0 0,-1 0 0,1 0 0,-1 0 0,1-1 0,-1 1 0,0 0 0,1 0 0,-1 0 0,1 0 0,-1 0 0,1 0 0,-1 0 0,1 1 0,-1-1-1,0 0 1,1 0 0,-1 0 0,1 0 0,-1 1 0,1-1 0,-1 0 0,1 1 0,-11 18 5,5 29-167,5-44 181,0 10-31,0 1-1,1 0 1,0 0 0,2-1 0,-1 1 0,2 0-1,0-1 1,0 0 0,2 1 0,0-1-1,0-1 1,1 1 0,1-1 0,0 0-1,1-1 1,0 1 0,1-1 0,1-1 0,-1 0-1,2 0 1,0-1 0,12 9 0,-9-11-158,-5-4-1522,-5-7-5313,-4-11-699</inkml:trace>
  <inkml:trace contextRef="#ctx0" brushRef="#br0" timeOffset="1394.94">922 914 4994,'0'0'7044,"113"13"-7044,-72-13-177,1 0-3056,-1 0-5395</inkml:trace>
  <inkml:trace contextRef="#ctx0" brushRef="#br0" timeOffset="1596.53">1383 908 10533,'0'0'8612,"17"115"-8324,-11-91-80,-3-3-208,-1-4 0,-2-8-816,0-5-2370</inkml:trace>
  <inkml:trace contextRef="#ctx0" brushRef="#br0" timeOffset="2610.34">2009 496 4578,'0'0'11293,"0"-7"-10124,0 6-1162,0-4 218,0 1 1,-1-1 0,1 0-1,-1 1 1,0-1 0,-3-5-1,4 8-156,-1 1-1,0-1 0,0 1 1,0-1-1,0 0 0,0 1 1,0 0-1,-1-1 0,1 1 1,0 0-1,-1-1 0,1 1 1,-1 0-1,1 0 0,-1 0 1,0 1-1,1-1 0,-1 0 1,0 0-1,1 1 0,-1-1 1,0 1-1,0 0 0,-2-1 1,-5 0-53,1 1 0,-1 0 1,0 0-1,0 1 1,0 0-1,1 0 1,-1 1-1,1 0 0,-1 1 1,1 0-1,-15 7 1,18-7-18,0 0 1,1 0-1,-1 0 1,1 1-1,0-1 1,0 1-1,0 0 1,1 0-1,-1 1 1,1-1-1,0 1 1,1-1-1,-1 1 1,1 0-1,-1 0 1,2 0-1,-1 1 1,0-1-1,1 0 1,-1 8-1,1-8-3,1-1-1,-1 1 0,1 0 0,0 0 0,0 0 0,1 0 1,-1 0-1,1 0 0,0 0 0,1-1 0,-1 1 1,1 0-1,0-1 0,4 8 0,-2-7 13,-1-1 0,2 0 0,-1 0-1,0 0 1,1 0 0,0-1 0,-1 1 0,1-1-1,1-1 1,-1 1 0,0-1 0,7 2 0,217 66 152,-221-69 309,27 9-2274,-35-10 1737,1 0 0,-1 0 0,1 1 0,-1-1 0,0 0-1,1 0 1,-1 0 0,0 1 0,1-1 0,-1 0-1,0 0 1,1 1 0,-1-1 0,0 0 0,0 1-1,1-1 1,-1 0 0,0 1 0,0-1 0,0 1-1,0-1 1,1 0 0,-1 1 0,0-1 0,0 1 0,0 0-23,-1 0 0,1 0 0,-1 0 0,1-1 0,-1 1 0,1 0 1,-1-1-1,0 1 0,1 0 0,-1-1 0,0 1 0,1-1 1,-1 1-1,0-1 0,0 1 0,0-1 0,-1 1 0,-10 4-237,-1 0 0,0-1-1,0-1 1,0 0 0,0-1-1,-17 1 1,-43 0 2536,73-3-2206,0 1 0,0-1 0,0 0 0,0 1 0,0-1 0,0 0 1,0 0-1,0 1 0,0-1 0,0 0 0,0 1 0,1-1 1,-1 0-1,0 0 0,0 1 0,0-1 0,0 0 0,1 0 0,-1 0 1,0 1-1,0-1 0,1 0 0,-1 0 0,0 0 0,0 1 0,1-1 1,-1 0-1,0 0 0,0 0 0,1 0 0,-1 0 0,0 0 0,1 0 1,-1 0-1,0 0 0,0 0 0,1 0 0,-1 0 0,0 0 0,1 0 1,19 2 3,0-2 1,-1 0 0,1-2-1,-1 0 1,1-1 0,-1-1-1,33-11 1,-46 13-128,1 0-1,-1-1 1,0 0 0,0 0-1,-1-1 1,1 0 0,-1 0-1,1 0 1,-1-1 0,-1 1-1,1-1 1,-1 0 0,1-1-1,-1 1 1,-1-1 0,1 0-1,-1 0 1,0 0 0,-1 0-1,1 0 1,-1-1 0,0 1-1,-1-1 1,1 1 0,-2-1-1,2-9 1,-2 0 80,0-1 1,-1 0-1,-1 1 1,-1 0-1,0-1 1,-1 1-1,0 0 1,-2 0-1,-12-27 1,10 29 724,0 0 1,-1 1 0,0 0 0,-1 1 0,-1 0 0,-16-15 0,27 27-626,0 0 0,0 0 0,0 0 1,-1 0-1,1 0 0,0 0 0,0-1 1,0 1-1,0 0 0,0 0 0,0 0 1,0 0-1,-1 0 0,1 0 0,0 0 1,0 0-1,0 0 0,0 0 0,0 0 1,0 0-1,-1 0 0,1 0 0,0 0 1,0 0-1,0 0 0,0 0 1,0 0-1,0 0 0,-1 0 0,1 0 1,0 0-1,0 1 0,0-1 0,0 0 1,0 0-1,0 0 0,0 0 0,-1 0 1,1 0-1,0 0 0,0 0 0,0 0 1,0 1-1,0-1 0,0 0 0,0 0 1,0 0-1,0 0 0,0 0 1,0 0-1,0 1 0,0-1 0,-3 13 716,2 23-1370,1-30 935,2 9-224,-1-1-1,2 1 1,0 0 0,1 0-1,0-1 1,1 0 0,1 0 0,0 0-1,10 16 1,5 4 15,1 0 0,34 38 0,-51-66-251,-2-2-61,0 0 1,0 0-1,1 0 0,-1-1 0,1 0 0,0 0 1,6 5-1,-12-23-9744,-9-6 35</inkml:trace>
  <inkml:trace contextRef="#ctx0" brushRef="#br0" timeOffset="3841.22">2179 611 3762,'0'0'11656,"3"-1"-11507,96-29 146,1 0-2690,-76 21 1207,5-1-1417,0-2-1,0-1 0,42-26 1,-70 38 2909,0 0 0,0 1 0,0-1 0,0 0 0,0 0 1,0 0-1,0 0 0,0 0 0,0 0 0,-1 0 0,1 0 0,0 0 0,-1 0 0,1 0 1,-1 0-1,1 0 0,-1-1 0,1 1 0,-1 0 0,0 0 0,1-1 0,-1 1 0,0 0 1,0-1-1,0 1 0,0 0 0,0 0 0,-1-1 0,1 1 0,0 0 0,0 0 0,-1-1 1,1 1-1,-1 0 0,0-1 0,0 0 255,0 0-1,-1 0 1,1 0 0,-1 1-1,1-1 1,-1 1 0,1-1-1,-1 1 1,0 0-1,-3-2 1,-12-3 399,15 5-915,0 1 1,0-1-1,0 1 0,0 0 1,0 0-1,0 0 0,0 0 1,0 0-1,0 1 0,0-1 1,0 0-1,1 1 1,-1-1-1,0 1 0,0 0 1,0 0-1,0 0 0,1 0 1,-1 0-1,1 0 0,-1 0 1,0 0-1,1 1 1,-3 2-1,2 0-66,0 0-1,0 0 1,0 1 0,0-1-1,1 1 1,0-1 0,0 1-1,0-1 1,0 10 0,0-4 29,0 1-1,1-1 1,1 1 0,-1-1-1,2 1 1,-1-1 0,2 1-1,-1-1 1,6 12 0,-7-18-47,1 0 1,0 0-1,0-1 0,0 1 1,1-1-1,-1 0 0,1 0 1,0 0-1,0 0 0,0 0 1,0 0-1,1-1 0,-1 0 1,0 1-1,1-1 1,0 0-1,0-1 0,-1 1 1,1-1-1,0 0 0,0 0 1,0 0-1,0 0 0,1-1 1,-1 1-1,6-1 0,-8 0 17,0 0 0,1-1-1,-1 1 1,0 0 0,0-1 0,0 1-1,1-1 1,-1 0 0,0 0-1,0 0 1,0 0 0,0 0-1,0 0 1,0 0 0,0-1 0,-1 1-1,1-1 1,0 1 0,-1-1-1,1 0 1,-1 1 0,0-1-1,1 0 1,-1 0 0,0 0 0,0 0-1,0 0 1,-1 0 0,1-1-1,0 1 1,-1 0 0,1-4-1,1-7 80,-1-1 0,0 0 1,-1 1-1,-2-20 0,1 21-57,1 4 227,-1 0 1,-1 1-1,1-1 0,-2 0 0,1 1 0,-1-1 1,0 1-1,0 0 0,-1 0 0,1 0 0,-11-12 1,13 21-214,0 1-1,0 0 1,1-1 0,-1 1 0,0 0 0,1-1 0,0 1 0,0 0 0,-1 0 0,2 3-1,-1 2-62,-1 6 69,1-1 1,1 0 0,0 0-1,1 0 1,5 19 0,-6-29-74,0 0 0,0 0 0,1 0 0,-1 0 0,1 0 0,0 0 0,0 0 0,0-1 0,0 1 0,1 0 0,-1-1 0,0 0 0,1 0 0,0 1 0,0-2 0,-1 1 0,1 0 0,0 0 0,1-1 0,-1 0 0,0 0 0,0 0 0,0 0 0,1 0 0,-1 0 0,7-1 0,-8 1-56,1-1 0,0 1 1,0-1-1,0 0 0,0 0 1,0-1-1,0 1 0,0-1 0,0 1 1,-1-1-1,1 0 0,0 0 1,0 0-1,-1 0 0,1-1 0,0 1 1,-1-1-1,5-3 0,-4 2 103,-1-1 0,1 0-1,-1 0 1,0 0 0,0 0-1,0 0 1,-1 0 0,1 0-1,-1 0 1,0-1 0,0 1-1,0-5 1,1-17 640,0-43-1,-2 49 1171,0 20-1519,0 6-603,0 7 222,0 0-1,1 0 1,1 0 0,0 0 0,4 14-1,-5-25 2,-1 1 0,1-1 0,0 0 0,-1 0 0,1 0 0,0 0 0,0 0 0,0 0 0,1 0 0,-1 0 0,0-1 0,1 1 0,-1 0 0,1-1 0,0 1 0,-1-1 0,1 1 0,0-1 0,0 0 0,0 0 0,0 0 0,0 0 0,0 0 0,0 0 0,0-1 0,1 1 0,-1-1 0,0 1 0,0-1 0,0 0 0,1 0 0,-1 0 0,0 0 0,0 0 0,1-1 0,-1 1 0,0-1 0,0 1 0,0-1 0,4-1 0,-4 1 143,0-1 1,0 1-1,0-1 0,0 1 1,0-1-1,0 0 1,0 0-1,0 0 1,-1 0-1,1 0 1,-1 0-1,1 0 0,-1 0 1,0-1-1,2-3 1,13-42 2316,-11 31-792,8 68 576,-12-48-2164,-1 0 1,1 0-1,0 0 1,1 0 0,-1-1-1,1 1 1,-1 0-1,1 0 1,0-1-1,0 1 1,0-1-1,0 0 1,0 0-1,0 1 1,1-1 0,-1-1-1,1 1 1,0 0-1,-1-1 1,1 1-1,0-1 1,5 2-1,-3-2 22,0-1 1,-1 0-1,1 0 0,-1 0 0,1-1 0,0 1 0,-1-1 0,1 0 0,-1-1 1,0 1-1,1-1 0,-1 0 0,0 0 0,0 0 0,5-4 0,-4 2 2,0-1-1,0 1 0,-1-1 1,0 0-1,0 0 1,0 0-1,0-1 1,-1 1-1,5-13 0,-2 1 13,0-1 0,-1 0 0,-1 0-1,-1 0 1,-1 0 0,0-35 0,-2 32-7,-1-1 0,0 1 1,-2 0-1,-1 0 0,-12-41 1,13 52-2,-1 1 0,0 0 0,-1 0 1,0 0-1,-1 0 0,0 1 0,0 0 1,0 0-1,-1 1 0,0 0 1,-1 0-1,0 0 0,0 1 0,-16-10 1,23 16-7,0-1 0,0 0 1,0 0-1,0 1 1,0-1-1,0 1 0,0-1 1,0 1-1,0-1 1,-1 1-1,1 0 0,0-1 1,0 1-1,0 0 1,0 0-1,-1 0 0,1 0 1,0 0-1,0 0 1,0 0-1,-1 1 1,1-1-1,0 0 0,0 1 1,0-1-1,0 0 1,0 1-1,0 0 0,-1-1 1,1 1-1,0-1 1,1 1-1,-1 0 0,0 0 1,0 0-1,0 0 1,0 0-1,1-1 0,-1 1 1,0 0-1,1 1 1,-1-1-1,1 0 0,-1 0 1,1 0-1,-1 0 1,1 0-1,0 0 0,0 1 1,0-1-1,-1 1 1,0 10-30,0 0 1,0 0 0,1 0 0,2 15-1,-2-15 65,2 3 2,0 0 1,1 0-1,1-1 1,0 1-1,1-1 1,0 0-1,1 0 0,14 22 1,73 99 237,-74-111-898,28 26-1,-45-49-2638,-2-6-536,0 3 3338,-2-19-6712</inkml:trace>
  <inkml:trace contextRef="#ctx0" brushRef="#br0" timeOffset="4044.88">2939 315 6259,'0'0'10581,"-2"0"-9813,13 0-32,10 0 465,9 0-689,4 0-256,0 0-176,0 0-80,0 0-880,-1-9-2065,3-4-2354</inkml:trace>
  <inkml:trace contextRef="#ctx0" brushRef="#br0" timeOffset="4372.33">3456 342 12358,'0'0'13027,"0"4"-12427,-2 62 643,3-48-1120,-1 0 1,-1 1 0,0-1 0,-2 0 0,0 0 0,-1 0-1,-7 20 1,11-38-318,-1 1 0,1-1 0,-1 1 0,1-1 0,0 1 0,-1-1 0,0 1 0,1-1 0,-1 0 0,1 1 0,-1-1 0,1 0 0,-1 1 0,0-1-1,1 0 1,-1 0 0,0 0 0,1 1 0,-1-1 0,0 0 0,1 0 0,-1 0 0,0 0 0,1 0 0,-1 0 0,0 0 0,1-1 0,-1 1 0,0 0 0,1 0 0,-1 0 0,0-1 0,1 1-1,-1 0 1,1-1 0,-1 1 0,0-1 0,-10-13-5571</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7:51.270"/>
    </inkml:context>
    <inkml:brush xml:id="br0">
      <inkml:brushProperty name="width" value="0.025" units="cm"/>
      <inkml:brushProperty name="height" value="0.025" units="cm"/>
    </inkml:brush>
  </inkml:definitions>
  <inkml:trace contextRef="#ctx0" brushRef="#br0">2 1121 3009,'0'0'14911,"-1"62"-13569,4-38-1055,1 1 0,1 0 0,12 31 0,-9-30-141,-1 0 1,6 45 0,-13-102 2517,0 1-2564,-7-54 1,2 53-58,1 1 1,0-47 0,4 77-49,0-1 1,0 1-1,0-1 1,0 1 0,1-1-1,-1 1 1,0-1-1,0 1 1,0 0-1,1-1 1,-1 1 0,0-1-1,0 1 1,1-1-1,-1 1 1,1 0 0,-1-1-1,0 1 1,1 0-1,-1-1 1,1 1 0,-1 0-1,0 0 1,1-1-1,-1 1 1,1 0-1,-1 0 1,1 0 0,0-1-1,22 0-126,21 9-48,-35-3 169,0 0 0,0 1 1,0 0-1,-1 0 0,0 1 0,-1 0 1,1 0-1,7 10 0,-2-1-525,-2 0-1,1 1 0,11 24 0,-17-20-2713,-4-12-1094</inkml:trace>
  <inkml:trace contextRef="#ctx0" brushRef="#br0" timeOffset="413.13">480 1072 11493,'0'0'11283,"-13"-3"-11086,1 0-164,1 0 0,0 1-1,-12-1 1,20 4-32,1-1 0,0 1 1,0-1-1,0 1 0,0 0 0,-1-1 0,1 1 1,0 0-1,1 0 0,-1 1 0,0-1 0,0 0 1,0 1-1,1-1 0,-1 1 0,1-1 0,-1 1 1,1 0-1,-1 0 0,0 2 0,-19 40-60,19-40 48,-2 7-4,0 1 0,1-1 0,0 1 0,0 0 0,2 0 0,-1 0 0,2 0 1,0 19-1,0-27-18,1 0 1,-1 0-1,1 0 1,0 0-1,0 0 1,0-1 0,1 1-1,-1 0 1,1-1-1,0 1 1,0-1-1,0 0 1,0 0-1,1 0 1,-1 0 0,1 0-1,0 0 1,0 0-1,0-1 1,0 0-1,0 1 1,1-1-1,-1 0 1,1-1 0,-1 1-1,1-1 1,0 1-1,-1-1 1,7 1-1,-5-1-51,0 0-1,1 0 1,-1-1-1,0 1 1,1-1-1,-1 0 1,0-1-1,1 1 1,-1-1-1,10-3 0,-13 3 73,1 0-1,-1-1 1,0 1-1,0-1 1,1 1-1,-1-1 0,0 0 1,0 0-1,-1 0 1,1 0-1,0 0 1,-1-1-1,1 1 0,-1 0 1,0-1-1,1 1 1,-1-1-1,-1 0 0,1 1 1,0-1-1,-1 1 1,1-6-1,1-4 38,0-1 0,-1 1 0,-1-1 0,0 0 0,-1 1 0,-2-14 0,2 20-22,0 1 0,-1-1 0,1 0 0,-1 1 1,0-1-1,-1 1 0,0 0 0,0-1 0,0 1 0,0 1 0,-1-1 0,1 0 0,-1 1 0,-9-8 1,13 12-64,-1-1 1,0 0 0,1 0-1,-1 1 1,0-1 0,0 1-1,0-1 1,1 1 0,-1-1-1,0 1 1,0-1 0,0 1-1,0 0 1,0-1 0,0 1-1,0 0 1,0 0 0,0 0 0,0 0-1,0 0 1,0 0 0,0 0-1,0 0 1,0 0 0,0 0-1,0 1 1,0-1 0,0 0-1,1 1 1,-1-1 0,0 0-1,0 1 1,0-1 0,0 1-1,0 0 1,1-1 0,-1 1-1,0 0 1,1-1 0,-1 1-1,0 0 1,1 0 0,-1-1-1,1 1 1,-1 0 0,0 2 0,0-1-585,0 1 0,0 0 0,0 0 0,0 0 0,1 0 0,0 0 1,-1 0-1,1 1 0,0-1 0,0 0 0,1 0 0,-1 0 1,0 0-1,2 3 0,7 10-5895</inkml:trace>
  <inkml:trace contextRef="#ctx0" brushRef="#br0" timeOffset="612.26">753 1136 7523,'0'0'12326,"0"-23"-12438,0 38-6211,0-3-112</inkml:trace>
  <inkml:trace contextRef="#ctx0" brushRef="#br0" timeOffset="1391.39">1075 1017 9204,'0'0'11739,"-10"-5"-11560,3 1-164,6 2-12,-1 1 0,0-1 1,1 1-1,-1 0 0,0 0 1,0-1-1,0 1 0,0 1 1,0-1-1,0 0 0,0 0 1,-1 1-1,1-1 0,0 1 1,0 0-1,0 0 0,-1-1 0,1 1 1,0 1-1,0-1 0,0 0 1,-1 1-1,1-1 0,0 1 1,0-1-1,0 1 0,0 0 1,0 0-1,-4 2 0,-2 4 10,1 0-1,-1 1 0,1 0 0,1 0 0,-1 0 0,-4 10 1,8-13-28,1 0 1,-1 0 0,1 1-1,0-1 1,1 1-1,0-1 1,0 1 0,0 0-1,0 0 1,1-1 0,0 1-1,1 10 1,-1-14-25,1-1 1,-1 0-1,1 1 1,-1-1-1,1 0 0,0 0 1,-1 1-1,1-1 1,0 0-1,0 0 1,0 0-1,0 0 0,0 0 1,0 0-1,0 0 1,0 0-1,0 0 0,1-1 1,-1 1-1,0 0 1,1-1-1,-1 1 0,0-1 1,1 0-1,-1 1 1,0-1-1,1 0 1,1 0-1,49 2-1487,-38-2 964,-11 0 502,0-1 0,-1 1 0,1 0 0,0-1 0,0 1 0,0-1 0,-1 0 0,1 0 0,0 0 0,-1 0 0,1-1 0,-1 1 0,1-1 0,-1 1 0,1-1 0,-1 0 0,2-2 0,0 0 28,-1-1-1,0 1 1,0 0 0,0-1-1,-1 0 1,0 1 0,0-1-1,3-10 1,-2 3 307,0 1-1,-2-1 1,1 0 0,-1 0 0,-1-1 0,0 1-1,-4-22 1,4 34-257,0-1 0,0 1 0,-1-1 0,1 1 0,0-1 0,-1 1 0,1-1 0,0 0 0,-1 1 0,1 0 0,0-1 0,-1 1 0,1-1 0,-1 1-1,1-1 1,-1 1 0,1 0 0,-1 0 0,0-1 0,1 1 0,-1 0 0,1 0 0,-1-1 0,1 1 0,-1 0 0,0 0 0,1 0 0,-1 0 0,0 0 0,1 0 0,-1 0 0,1 0 0,-1 0-1,0 0 1,1 0 0,-1 1 0,1-1 0,-1 0 0,0 1 0,-1-1-32,1 0 0,-1 1 0,1-1 1,-1 1-1,1 0 0,0-1 0,-1 1 0,1 0 0,0 0 0,-1 0 0,1 0 0,0 0 1,0 0-1,-2 3 0,2-2-94,0 1 0,0 0 1,0-1-1,0 1 0,1 0 0,-1 0 1,1 0-1,-1 0 0,1 0 0,0 0 0,0 0 1,1-1-1,0 7 0,-1-8 5,1 1 0,-1-1-1,1 0 1,0 1 0,-1-1 0,1 0 0,0 1-1,0-1 1,0 0 0,0 0 0,0 0-1,0 0 1,0 0 0,0 0 0,0 0-1,0 0 1,1-1 0,-1 1 0,0 0-1,1-1 1,-1 1 0,0-1 0,1 1-1,-1-1 1,1 1 0,-1-1 0,3 0-1,-1 0-192,1 1-1,0-1 0,0 0 1,0-1-1,0 1 0,-1-1 0,1 1 1,0-1-1,0 0 0,-1-1 1,1 1-1,-1-1 0,1 1 0,-1-1 1,0 0-1,1 0 0,-1-1 1,5-4-1,-3 2 275,-1-1 0,0 0 0,1 0 0,-2 0 1,1 0-1,-1-1 0,0 1 0,0-1 0,2-10 0,1-10 1824,-1 0 0,-1 0 0,-2 0 0,0-35 0,-1 41-246,0 17-1004,-1-1 0,0 0 0,0 1-1,0-1 1,0 1 0,-1-1 0,-1-4 0,-6 32 560,0 48-1141,4 0-1,10 128 1,-1-142 47,3-1-1,2 0 1,3 0-1,2-1 1,3-1-1,47 101 1,-64-154-23,-1 0-1,0 0 1,1 0 0,-1 0-1,1-1 1,-1 1 0,1 0-1,-1 0 1,1 0 0,0-1-1,-1 1 1,1 0 0,0-1-1,0 1 1,0-1 0,1 2 0,-2-2 3,1 0 0,-1-1 1,0 1-1,1 0 0,-1 0 1,0-1-1,1 1 0,-1 0 0,0-1 1,1 1-1,-1 0 0,0-1 1,0 1-1,0 0 0,1-1 1,-1 1-1,0 0 0,0-1 1,0 1-1,0-1 0,0 1 1,0 0-1,0-1 0,0 1 1,0-1-1,0 0 0,1-43-13,-1 35 16,0-7-599,-1-1 0,0 0 0,-2 1 0,1-1-1,-2 1 1,0-1 0,-2 1 0,-6-16 0,7 22 5,0 0 0,-1 1 1,0-1-1,-1 1 0,0 0 1,0 1-1,-1 0 0,0 0 1,-1 1-1,1 0 0,-1 0 0,-20-11 1,18 12-4648</inkml:trace>
  <inkml:trace contextRef="#ctx0" brushRef="#br0" timeOffset="4011.02">1524 968 9380,'0'0'6163,"-9"22"-5683,9-22-469,0 1 0,0 0 0,0 0 0,0-1 0,0 1 0,1 0 0,-1 0 0,0 0 0,0-1 0,1 1 0,-1 0 0,0-1 0,1 1 0,-1 0 0,1-1 0,-1 1 0,1 0 0,-1-1 0,1 1 0,-1-1 0,1 1 0,0-1 0,-1 1 0,1-1 0,0 0 0,0 1 0,1 0 9,0-1 0,1 1 0,-1 0-1,0-1 1,0 0 0,1 0 0,-1 1 0,0-1 0,4-1 0,-3 1 0,1-1-1,-1 1 1,0-1 0,0 0 0,0 1-1,0-1 1,0-1 0,0 1-1,0 0 1,-1-1 0,1 0 0,0 1-1,-1-1 1,1 0 0,2-3-1,-2 0-1,0-1-1,-1 1 1,0-1 0,0 1-1,0-1 1,0 0-1,-1 0 1,0 1-1,1-9 1,-2-56 579,-1 54-217,1 12-174,-1-1 0,0 1 0,0 0 0,0 0 0,0-1 0,-1 1 0,1 0 0,-1 0 0,-4-6 0,6 9-139,-1 0 1,0-1 0,0 1 0,0-1 0,0 1 0,0 0 0,-1 0 0,1 0 0,0-1 0,-1 1 0,1 1 0,0-1 0,-1 0 0,1 0 0,-1 0-1,1 1 1,-1-1 0,0 1 0,1-1 0,-1 1 0,0 0 0,1-1 0,-1 1 0,0 0 0,1 0 0,-1 0 0,-2 1 0,3-1-70,0 1 0,-1 0 1,1 0-1,0-1 1,0 1-1,0 0 0,-1 0 1,1 0-1,0 1 0,0-1 1,1 0-1,-1 0 1,0 0-1,0 1 0,0-1 1,1 0-1,-1 1 0,0 1 1,-9 31-72,8-28 62,-3 17 5,1-1 0,-2 34 1,5-45 6,1 1 0,1-1 0,-1 1-1,2-1 1,-1 0 0,7 21 0,-6-27-27,0 0-1,1-1 0,-1 0 1,1 1-1,0-1 0,0 0 1,0 0-1,0-1 0,1 1 1,0-1-1,0 0 0,0 0 1,0 0-1,0 0 0,0 0 0,1-1 1,-1 0-1,1 0 0,0 0 1,-1-1-1,1 0 0,0 0 1,0 0-1,10 1 0,-9-2-3,-1 0 0,1 0-1,0 0 1,0-1 0,0 0-1,-1 0 1,1-1 0,0 1 0,-1-1-1,0 0 1,1-1 0,-1 1-1,0-1 1,0 0 0,0 0-1,-1-1 1,1 0 0,-1 1-1,0-2 1,0 1 0,5-6-1,-1-4 41,0 0 0,-1-1 0,0 0 0,-1 0 0,-1 0 0,-1-1 0,0 1 0,3-30 0,-2-13 60,-3-61 0,-2 89-54,0 26-1,1-48 780,-3 1 1,-14-89-1,16 140-784,0 0 0,0 0 1,0 1-1,0-1 0,0 0 1,0 0-1,0 0 0,0 0 0,0 0 1,0 0-1,0 0 0,0 0 0,0 0 1,0 1-1,0-1 0,0 0 0,0 0 1,-1 0-1,1 0 0,0 0 0,0 0 1,0 0-1,0 0 0,0 0 1,0 0-1,0 0 0,0 0 0,0 0 1,-1 0-1,1 0 0,0 0 0,0 0 1,0 0-1,0 0 0,0 0 0,0 0 1,0 0-1,-1 0 0,1 0 0,0 0 1,0 0-1,0 0 0,0 0 1,0 0-1,0 0 0,0 0 0,0 0 1,0 0-1,-1 0 0,1 0 0,0 0 1,0 0-1,0-1 0,0 1 0,0 0 1,0 0-1,0 0 0,0 0 0,0 0 1,0 0-1,0 0 0,0 0 1,0 0-1,0-1 0,0 1 0,0 0 1,0 0-1,0 0 0,-6 10-222,0 12 148,1 0 1,0 0-1,2 0 1,-2 37 0,5-13 100,6 61 1,-2-79-25,1-1 0,15 50 1,-16-64-67,1 0 0,0-1 1,1 0-1,0 0 1,1-1-1,0 0 0,1 0 1,11 12-1,-15-20-64,0 1 0,1-1 1,-1 0-1,1 0 0,0 0 0,0-1 0,0 0 0,0 0 0,0 0 0,0-1 0,0 1 0,1-1 0,-1 0 1,1-1-1,-1 1 0,1-1 0,8-1 0,-12 1 89,0 0-1,1-1 1,-1 1-1,0-1 1,0 1 0,0-1-1,0 1 1,0-1 0,0 0-1,0 0 1,-1 0 0,1 0-1,0 0 1,0-1 0,-1 1-1,1-1 1,2-2-1,0 0 15,-1-1-1,0 0 1,0 1-1,0-1 0,-1-1 1,4-7-1,-1-6 43,0 0 0,5-37-1,-6-22 50,-4 46 77,-1 26-50,0 9 19,0 2-310,1 0 0,-1 0 1,1 0-1,0 1 0,0-1 1,0 0-1,1 0 0,1 6 1,-2-10 95,1 0 0,0 1 0,-1-1 0,1 0 1,0 0-1,0 0 0,0 0 0,0 0 0,0 0 1,0-1-1,0 1 0,0 0 0,0 0 1,0-1-1,1 1 0,-1-1 0,0 1 0,0-1 1,1 1-1,-1-1 0,0 0 0,1 1 1,-1-1-1,0 0 0,1 0 0,-1 0 0,0 0 1,1 0-1,-1-1 0,0 1 0,1 0 0,-1-1 1,0 1-1,0-1 0,2 0 0,0 0 47,-1 0 0,0 0 0,1-1 0,-1 1 0,0-1 0,0 1 0,0-1 0,0 0 0,0 1 0,0-1 0,-1 0 0,1-1 0,0 1-1,-1 0 1,0 0 0,1-1 0,-1 1 0,0 0 0,0-1 0,-1 1 0,1-1 0,0 0 0,-1 1 0,1-4 0,1-9 141,0-1 1,-1-26-1,-1 36-45,0 4 72,0-1-1,0 0 1,0 1-1,0-1 1,0 0 0,-1 1-1,0-1 1,1 0-1,-1 1 1,0-1-1,0 1 1,0-1 0,0 1-1,-1 0 1,1-1-1,-1 1 1,-2-3 0,1 3 13,0 0 0,0 0 0,0 1 1,0-1-1,0 1 0,0 0 0,0 0 1,0 0-1,0 1 0,-1-1 1,1 1-1,0-1 0,-1 1 0,-4 1 1,6-1-128,0 0 0,0 1 1,0-1-1,0 1 1,-1 0-1,1 0 1,0 0-1,1 0 0,-1 0 1,0 0-1,0 0 1,0 1-1,1-1 1,-1 0-1,1 1 0,-1 0 1,1-1-1,-1 1 1,1 0-1,0 0 0,0 0 1,0-1-1,0 1 1,0 0-1,0 0 1,1 1-1,-1-1 0,0 3 1,-2 7-23,1 0 0,0 0 1,-1 21-1,2-19 30,1 1 1,1-1 0,0 1-1,0-1 1,2 0 0,0 1-1,0-1 1,6 14-1,-7-23-18,1 0 0,-1 0 0,1 0 0,0 0 0,1 0 0,-1-1 0,1 0 0,-1 1 0,1-1 0,1 0 0,-1-1 0,0 1 0,1-1 0,0 0 0,0 0 0,0-1 0,0 1 0,0-1 0,0 0 0,1 0 0,-1-1 0,1 0 0,9 1 0,-12-1-42,1 0 1,0-1-1,-1 0 0,1 0 1,0 0-1,0 0 1,-1 0-1,1-1 0,0 0 1,-1 1-1,1-2 0,0 1 1,-1 0-1,1-1 1,-1 1-1,0-1 0,0 0 1,6-4-1,-5 1 56,0 0 0,0-1 0,-1 1 0,1 0-1,-1-1 1,-1 0 0,1 0 0,-1 0 0,0 0 0,1-9 0,24-128 1020,-14 58 952,-13 85-1974,0-1 0,0 1 0,0 0 0,0 0 0,0 0 0,0 0 0,0 0 0,-1-1 0,1 1 0,0 0 0,0 0 0,0 0 0,0 0 0,0-1 0,0 1 0,1 0 0,-1 0 0,0 0 0,0 0 0,0 0 0,0-1 0,0 1 0,0 0 0,0 0 0,0 0 0,0 0 0,0 0 0,0-1 0,0 1 0,1 0 0,-1 0 0,0 0 0,0 0 0,0 0 0,0 0 0,0 0 0,0 0 1,1 0-1,-1-1 0,0 1 0,0 0 0,0 0 0,0 0 0,0 0 0,1 0 0,-1 0 0,0 0 0,0 0 0,0 0 0,0 0 0,1 0 0,-1 0 0,0 0 0,0 0 0,0 0 0,0 0 0,0 0 0,1 1 0,-1-1 0,0 0 0,0 0 0,0 0 0,0 0 0,0 0 0,1 0 0,-1 0 0,0 1 0,9 15 88,6 26-209,-15-41 135,58 191-3322,-58-192 3261,0-1 0,0 1-1,0 0 1,0-1 0,0 1 0,0 0 0,1 0 0,-1-1 0,0 1 0,0 0-1,0-1 1,0 1 0,0 0 0,1 0 0,-1 0 0,0-1 0,0 1 0,0 0-1,1 0 1,-1 0 0,0-1 0,0 1 0,1 0 0,-1 0 0,0 0 0,0 0-1,1 0 1,-1 0 0,0-1 0,1 1 0,-1 0 0,0 0 0,0 0 0,1 0-1,-1 0 1,0 0 0,1 0 0,-1 0 0,0 0 0,1 0 0,-1 1 0,0-1-1,0 0 1,1 0 0,-1 0 0,0 0 0,0 0 0,1 0 0,-1 1 0,0-1-1,0 0 1,1 0 0,-1 0 0,0 1 0,0-1 0,0 0 0,1 0 0,-1 1-1,0-1 1,0 0 0,0 0 0,0 1 0,0-1 0,0 0 0,0 0 0,1 1-1,-1-1 1,0 0 0,0 1 0,9-22 246,5-41-48,-11 44 226,1-1 0,1 1-1,0 0 1,1 1 0,1 0-1,0 0 1,19-30-1,-25 46-364,0-1 0,-1 1 1,1 0-1,0 0 0,0 0 0,0 0 0,0 0 0,0 0 0,0 0 0,1 0 0,-1 0 0,0 1 0,0-1 0,1 0 0,-1 1 0,0-1 0,1 1 0,-1-1 0,1 1 0,-1 0 0,0 0 0,3-1 0,-2 2-29,-1-1-1,1 1 0,-1 0 0,1-1 0,-1 1 0,0 0 0,1 0 0,-1 0 0,0 0 0,0 0 1,0 0-1,1 0 0,-1 0 0,0 0 0,-1 1 0,3 2 0,2 6-48,1 1-1,-2 0 1,0 0 0,3 13-1,-6-21 90,10 47-155,-9-37-186,1 1 1,0-1-1,1 0 0,1-1 0,6 16 0,-10-27 243,0 1 0,-1-1-1,1 0 1,0 1-1,0-1 1,0 0 0,0 0-1,0 0 1,0 0 0,0 0-1,0 0 1,0 0-1,1 0 1,-1 0 0,0-1-1,1 1 1,-1 0 0,0-1-1,1 1 1,-1-1-1,1 1 1,-1-1 0,1 0-1,-1 0 1,1 0 0,-1 0-1,1 0 1,-1 0-1,1 0 1,-1 0 0,0 0-1,1-1 1,-1 1 0,1-1-1,-1 1 1,1-1-1,-1 1 1,2-2 0,1-1 9,0 1 0,0-1 0,0 0 0,0-1 0,-1 1 0,1 0 0,-1-1 0,0 0 0,0 0 0,3-5 1,4-11 103,-1 0 1,-1-1 0,-1 0 0,9-40 0,-12 39 1582,-1-1 0,0-32 1,-3 54-1491,0 9-523,1-2 256,-1 0-1,1 0 1,0-1-1,1 1 1,0 0 0,0 0-1,0-1 1,0 1-1,1-1 1,0 1-1,4 5 1,-5-8-240,0 0-1,1 0 1,-1 0 0,0 0-1,1-1 1,0 1 0,-1-1-1,1 0 1,0 0 0,1 0-1,-1 0 1,0 0 0,0 0-1,1-1 1,-1 0 0,1 0-1,-1 0 1,1 0-1,6 1 1,-9-3 211,0 1 0,0 0 0,0 0 0,0-1 0,0 1 0,0-1-1,0 1 1,0-1 0,0 1 0,0-1 0,0 0 0,0 1 0,0-1 0,0 0 0,0 0 0,-1 0 0,1 1-1,0-1 1,-1 0 0,1 0 0,-1 0 0,1 0 0,-1 0 0,1 0 0,-1 0 0,0 0 0,1-1-1,-1 1 1,0 0 0,0 0 0,0 0 0,0-1 0,1-46 261,-1 36-145,0 3 525,0 1 0,-1-1 0,0 0 0,0 1 0,-1-1 0,-4-11 0,5 17-297,0 1 0,0 0 0,0 0 0,0 0 0,0-1 0,-1 1 0,1 0 0,-1 1 0,1-1 0,-1 0 0,0 0 0,0 1 0,1-1 0,-1 1 0,0-1 0,-1 1 0,1 0 0,0 0 0,0 0 0,0 0 0,-1 0 0,1 1 0,-1-1 0,1 1 0,0-1 0,-1 1 0,-3 0 0,5 0-185,-1 1 1,1-1 0,-1 1 0,1 0 0,-1-1 0,1 1 0,0 0 0,0 0 0,-1 0-1,1-1 1,0 1 0,0 1 0,0-1 0,0 0 0,0 0 0,0 0 0,0 0 0,0 1-1,1-1 1,-1 0 0,0 1 0,1-1 0,-1 1 0,1-1 0,-1 2 0,-9 41 48,10-43-56,-4 28 35,2 2-1,1-1 1,5 45 0,-3-68-168,0 0 0,0 0 0,1 0 0,0 0 0,0 0 0,0-1 0,1 1 0,0-1 1,1 1-1,-1-1 0,1-1 0,0 1 0,7 7 0,-8-10 48,1 0 1,-1 0-1,0 0 1,1-1-1,-1 0 1,1 1-1,0-1 1,-1-1-1,1 1 1,0 0-1,0-1 0,0 0 1,0 0-1,1 0 1,-1-1-1,0 1 1,0-1-1,1 0 1,-1 0-1,0 0 1,0-1-1,0 0 1,7-1-1,-8 1 84,0-1 0,0 1-1,0-1 1,0 0 0,-1 0 0,1 0 0,0 0 0,-1-1-1,1 1 1,-1 0 0,0-1 0,0 0 0,0 0 0,0 1-1,0-1 1,2-6 0,19-55 970,-20 55-667,11-45 1078,-9 34-567,0 0 0,1 0 1,1 1-1,0 0 0,16-27 0,-23 46-814,1 0 0,-1 0 0,0 0-1,0 0 1,0 0 0,0 0 0,1-1 0,-1 1-1,0 0 1,0 0 0,0 0 0,1 0 0,-1 0-1,0 0 1,0 0 0,0 0 0,1 1 0,-1-1-1,0 0 1,0 0 0,0 0 0,1 0 0,-1 0 0,0 0-1,0 0 1,0 0 0,0 0 0,0 1 0,1-1-1,-1 0 1,0 0 0,0 0 0,0 0 0,0 0-1,0 1 1,0-1 0,1 0 0,-1 0 0,0 0 0,0 0-1,0 1 1,0-1 0,0 0 0,0 0 0,0 0-1,0 1 1,0-1 0,0 0 0,0 0 0,0 0-1,0 1 1,0-1 0,4 12-101,2 17 66,-4-15-432,1 1-1,1-1 0,0 1 0,1-1 0,1 0 1,0-1-1,13 23 0,-18-36 437,-1 1 0,0-1 1,0 1-1,1-1 0,-1 1 0,0-1 1,1 1-1,-1-1 0,1 1 0,-1-1 1,1 0-1,-1 1 0,0-1 1,1 0-1,0 1 0,-1-1 0,1 0 1,-1 1-1,1-1 0,-1 0 0,1 0 1,-1 0-1,1 0 0,0 0 0,-1 0 1,1 0-1,-1 0 0,1 0 0,0 0 1,-1 0-1,1 0 0,-1 0 0,1 0 1,0 0-1,-1 0 0,1-1 0,-1 1 1,1 0-1,-1 0 0,1-1 0,-1 1 1,1-1-1,-1 1 0,1 0 0,-1-1 1,0 1-1,1-1 0,-1 1 0,1-1 1,-1 0-1,16-32 495,-13 24-516,9-21 569,-7 18 210,-1 0 0,2 0 0,-1 0 0,2 1 0,0 0-1,0 0 1,15-17 0,-22 28-728,0 0-1,1 0 1,-1 0-1,0 0 1,1 0 0,-1 0-1,0-1 1,0 1-1,1 0 1,-1 0-1,0 0 1,1 0-1,-1 0 1,0 0 0,0 0-1,1 0 1,-1 1-1,0-1 1,1 0-1,-1 0 1,0 0-1,0 0 1,1 0 0,-1 0-1,0 1 1,0-1-1,1 0 1,-1 0-1,0 0 1,0 0-1,1 1 1,-1-1 0,0 0-1,0 0 1,0 1-1,0-1 1,1 0-1,-1 0 1,0 1-1,0-1 1,7 13-48,-7-12 59,14 38-3,-12-32-22,-1 0 0,1-1 1,0 1-1,1-1 0,0 1 0,0-1 0,0 0 0,1 0 0,-1-1 0,1 1 1,1-1-1,7 8 0,-10-12 8,0 0 0,0 0 1,0 0-1,0 0 0,0 0 0,0-1 1,0 1-1,1-1 0,-1 1 0,0-1 1,0 0-1,1 0 0,-1 0 0,0 0 1,0 0-1,1 0 0,-1-1 0,0 1 1,0-1-1,0 0 0,1 1 0,-1-1 1,0 0-1,0 0 0,0-1 0,0 1 1,-1 0-1,1 0 0,0-1 0,0 0 1,-1 1-1,1-1 0,-1 0 1,0 1-1,1-1 0,0-3 0,4-3 33,-1-1 0,0 0 0,0 0 0,-1 0 0,0 0 0,4-19 0,-2-12 4,-1 0 0,-2 0 1,-2-1-1,-4-41 0,2 68 130,0 0-1,-1 0 0,-1 1 0,0-1 1,0 1-1,-1-1 0,-1 1 0,-1 0 1,1 0-1,-2 1 0,0 0 0,-9-12 0,14 68 59,1-23-205,1-1 0,2 0 0,0 1 0,1-1 0,6 24 0,62 153-606,-31-118-5573,-33-69 1754,1-9-2600</inkml:trace>
  <inkml:trace contextRef="#ctx0" brushRef="#br0" timeOffset="4481.52">3426 474 1617,'0'0'13465,"-3"-2"-13393,-1-1-146,-2 0-55,9 4 106,3 2 95,0 0 1,1-1-1,0 1 0,12 1 1,-12-3-64,1-1 0,-1 0 0,1 0 1,-1 0-1,1-1 0,-1-1 0,1 1 1,-1-1-1,0-1 0,0 1 0,0-1 1,0 0-1,0-1 0,-1 0 0,1 0 1,-1 0-1,0-1 0,0 1 0,-1-2 1,1 1-1,-1-1 0,0 1 0,-1-1 1,1 0-1,-1-1 0,0 1 0,-1-1 1,0 0-1,3-8 0,-4 8 350,-1 0-1,1 0 0,-1 0 1,-1 0-1,0-12 1,0 19-346,0-1 36,0 0 0,-1 1 0,1-1 0,-1 1 0,1-1 0,-1 1 0,1-1 0,0 1 0,-1 0 0,0-1 0,1 1 0,-1-1 0,1 1 0,-1 0 0,1 0 0,-1-1 0,0 1 1,1 0-1,-1 0 0,0 0 0,1-1 0,-1 1 0,0 0 0,1 0 0,-1 0 0,0 0 0,1 0 0,-1 1 0,0-1 0,1 0 0,-1 0 0,0 0 0,0 1 0,-1-1-22,1 0 0,-1 0 0,1 1 0,-1-1 0,1 1 0,-1-1 0,1 1 0,-1-1 0,1 1 0,-1 0 0,1 0 0,0-1 0,-1 1 0,1 0 0,-2 2 0,0 4 48,0 0-1,1 1 0,-1-1 0,2 0 0,-1 1 0,1-1 0,0 1 0,0-1 0,1 1 0,1 10 1,-1-12-24,1 0 0,0-1 0,0 1 0,0 0 0,1 0 0,-1-1 1,1 1-1,1-1 0,-1 1 0,1-1 0,0 0 0,0 0 1,7 8-1,9 4 115,41 29 0,-27-23-95,-34-23-119,1 0 0,0 0 1,0 0-1,-1 0 1,1 0-1,0 0 0,0 0 1,-1 0-1,1 0 1,0 0-1,0 1 1,-1-1-1,1 0 0,0 0 1,0 0-1,-1 0 1,1 0-1,0 0 0,0 1 1,-1-1-1,1 0 1,0 0-1,0 0 0,0 0 1,0 1-1,-1-1 1,1 0-1,0 0 0,0 1 1,0-1-1,0 0 1,0 0-1,0 1 0,-1-1 1,1 0-1,0 0 1,0 1-1,0-1 0,0 0 1,0 0-1,0 1 1,0-1-1,0 0 0,0 0 1,0 1-1,0-1 1,1 0-1,-1 0 1,0 1-1,0-1 0,0 0 1,0 0-1,0 1 1,0-1-1,1 0 0,-1 0 1,0 0-1,0 1 1,0-1-1,0 0 0,1 0 1,-1 0-1,0 1 1,-27-1-1547,24 0 1106,-4 1-165,1-2-1,0 1 1,0-1 0,0 1-1,0-2 1,0 1 0,-9-4 0,-15-12-3571</inkml:trace>
  <inkml:trace contextRef="#ctx0" brushRef="#br0" timeOffset="4995.72">3932 45 5523,'0'0'14115,"-7"-5"-13350,4 0 31,31 5-561,0-1 0,0-1 1,-1-2-1,1 0 0,47-16 0,-56 17 2085,-11 17-319,-6-9-2587,41 93 1339,61 99-1,2 5-178,-100-193-560,-2 1 1,1 0-1,-1 0 1,-1 0-1,0 1 1,0-1 0,-1 1-1,-1 0 1,0 0-1,0 18 1,-1-27-20,-1-1 1,1 0-1,-1 0 0,1 0 1,-1 1-1,0-1 1,1 0-1,-1 0 1,0 0-1,0 0 0,0 0 1,0 0-1,0 0 1,0 0-1,0-1 0,0 1 1,0 0-1,0-1 1,0 1-1,-1-1 1,1 1-1,0-1 0,0 1 1,-1-1-1,1 0 1,0 0-1,-3 1 0,-42 2-72,36-3 61,-70 0-2170,0-3-1,-147-24 0,71-5-4184</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8:06.959"/>
    </inkml:context>
    <inkml:brush xml:id="br0">
      <inkml:brushProperty name="width" value="0.05" units="cm"/>
      <inkml:brushProperty name="height" value="0.05" units="cm"/>
      <inkml:brushProperty name="color" value="#F6630D"/>
    </inkml:brush>
  </inkml:definitions>
  <inkml:trace contextRef="#ctx0" brushRef="#br0">40 908 4402,'0'0'14471,"-2"-9"-12865,-7-28-590,7 28-130,1 25-825,-1 54-25,3-1 0,3 0 0,3-1-1,21 88 1,-2-60 9,-20-87-42,-1-13 68,1-15 168,-1-14-167,-2-1 0,-1 0 0,-2 0 0,-1 0 0,-9-49 0,-46-162-26,43 197-12,2 7 26,3 0-1,0-1 1,3 0 0,0-46 0,17 109 110,172 316-298,-68-121 131,-109-197-71,7 9-3831,-28-35-1482,-7-12-222</inkml:trace>
  <inkml:trace contextRef="#ctx0" brushRef="#br0" timeOffset="389.67">68 1032 5378,'0'0'10723,"3"-4"-10587,0 2-124,0 0 0,-1 0 1,1 1-1,0-1 1,0 0-1,0 1 0,1 0 1,-1 0-1,0 0 0,0 0 1,1 0-1,-1 0 0,0 1 1,5 0-1,61 0-320,-32 1-532,-22-1 551,91-6-4394,-94 5 3667,-1-1-1,1 0 1,-1-1 0,0 0 0,0-1-1,20-9 1,-30 12 1031,1 0 1,0 0-1,-1 0 0,1 0 1,-1-1-1,1 1 1,-1 0-1,0-1 0,1 1 1,-1-1-1,0 0 0,0 1 1,0-1-1,0 0 0,-1 1 1,2-5-1,1-29 8474,-3 24-4441,0 11-3972,0 0-1,-1 0 1,1 1 0,0-1 0,0 0-1,0 0 1,0 0 0,0 0-1,0 0 1,0 0 0,0 1 0,0-1-1,0 0 1,0 0 0,0 0 0,0 0-1,-1 0 1,1 0 0,0 0-1,0 0 1,0 0 0,0 0 0,0 0-1,0 1 1,-1-1 0,1 0 0,0 0-1,0 0 1,0 0 0,0 0-1,0 0 1,0 0 0,-1 0 0,1 0-1,0 0 1,0 0 0,0 0-1,0 0 1,0 0 0,-1 0 0,1 0-1,0-1 1,0 1 0,0 0 0,0 0-1,0 0 1,0 0 0,0 0-1,-1 0 1,1 0 0,0 0 0,0 0-1,0 0 1,0-1 0,0 1 0,0 0-1,0 0 1,0 0 0,0 0-1,-3 18 117,1 0-1,0 0 1,2 0-1,0 0 0,1 0 1,1 0-1,7 33 1,0-25-65,1 1 0,19 36 0,-15-35-101,14 43-1,-25-58 180,-3-7-1642,-15-18-11820</inkml:trace>
  <inkml:trace contextRef="#ctx0" brushRef="#br0" timeOffset="575.25">343 592 5523,'0'0'4818</inkml:trace>
  <inkml:trace contextRef="#ctx0" brushRef="#br0" timeOffset="1584.31">757 802 5346,'0'0'13319,"-17"-10"-12535,-52-31-493,68 40-286,0 0 1,0 1 0,0-1 0,0 1-1,0-1 1,0 1 0,0-1-1,0 1 1,0 0 0,0-1-1,0 1 1,0 0 0,0 0-1,0 0 1,0 0 0,-1 0 0,1 0-1,0 0 1,0 0 0,0 0-1,0 1 1,0-1 0,0 0-1,0 1 1,0-1 0,0 1 0,0-1-1,0 1 1,0 0 0,0-1-1,0 1 1,0 0 0,1-1-1,-1 1 1,0 0 0,0 0 0,1 0-1,-1 0 1,1 0 0,-1 0-1,1 0 1,-1 0 0,1 0-1,-1 0 1,1 0 0,0 2 0,-3 2 8,-1 5-13,0 0 0,1 0 0,0 1 0,1-1 0,0 1 0,0 0 0,0 11 0,4 76-22,-1-89 10,0 0-1,1 0 1,-1-1-1,2 1 0,-1-1 1,1 0-1,1 0 1,0 0-1,8 15 1,-9-19-4,0 0 1,0-1 0,0 1-1,0 0 1,1-1 0,-1 0-1,1 0 1,0 0-1,0 0 1,0 0 0,1-1-1,-1 0 1,0 0 0,1 0-1,-1 0 1,1-1-1,0 0 1,0 0 0,5 1-1,-6-1-2,0-1 0,0 1 0,0-1 0,1 0 0,-1 0-1,0-1 1,0 1 0,0-1 0,0 0 0,0 0 0,0 0-1,0 0 1,0-1 0,-1 0 0,1 0 0,0 0 0,-1 0-1,1 0 1,-1-1 0,0 1 0,0-1 0,0 0 0,0 0-1,0 0 1,-1-1 0,1 1 0,-1-1 0,0 1 0,0-1-1,0 0 1,-1 1 0,1-1 0,-1 0 0,0 0 0,0 0 0,0-5-1,4-14 211,-2 1-1,-1-1 1,0 0-1,-2-1 1,-4-43 0,2 59 75,0 1 1,0-1 0,0 1-1,-1 0 1,0 0 0,-4-8-1,7 15-261,0 0-1,0 0 1,0-1-1,0 1 0,-1 0 1,1 0-1,0 0 0,0 0 1,0 0-1,0 0 1,0-1-1,0 1 0,0 0 1,0 0-1,0 0 0,0 0 1,-1 0-1,1 0 0,0 0 1,0 0-1,0-1 1,0 1-1,0 0 0,0 0 1,0 0-1,-1 0 0,1 0 1,0 0-1,0 0 1,0 0-1,0 0 0,0 0 1,-1 0-1,1 0 0,0 0 1,0 0-1,0 0 1,0 0-1,0 0 0,-1 0 1,1 0-1,0 0 0,0 0 1,0 0-1,0 1 1,0-1-1,-1 0 0,1 0 1,0 0-1,-4 9-60,1 12-75,2-13 59,1 1-1,0 0 0,1 0 0,0-1 0,1 1 0,-1-1 0,2 1 0,-1-1 0,1 1 0,0-1 0,1 0 0,7 11 1,-7-13-345,1 1 1,0-1 0,1-1 0,-1 1-1,1-1 1,0 0 0,0 0 0,14 8-1,-17-11 177,-1-1-1,1 1 1,0-1-1,0 1 1,0-1-1,0 0 1,0 0-1,0-1 1,0 1 0,0-1-1,1 1 1,-1-1-1,0 0 1,0 0-1,5-1 1,-6 0 227,1 0-1,-1 0 1,0 0 0,0 0 0,-1 0 0,1 0 0,0-1 0,0 1-1,-1-1 1,1 0 0,0 1 0,-1-1 0,0 0 0,1 0 0,-1 0 0,0 0-1,0 0 1,0 0 0,0 0 0,-1 0 0,2-3 0,3-14 293,0-1 0,-1 1 0,-1-1 1,1-25-1,-3-42 6583,-1 85-6631,-13 102-298,13-91-8,0 1 0,1-1 0,0 1-1,0-1 1,1 0 0,5 17-1,-5-23-39,-1 0-1,0-1 0,1 1 0,0 0 1,-1-1-1,1 1 0,0-1 0,0 1 1,1-1-1,-1 0 0,0 0 0,1 0 1,0 0-1,-1 0 0,1-1 0,0 1 1,0-1-1,0 1 0,0-1 0,0 0 0,0 0 1,0-1-1,6 2 0,-6-2 23,1 1 0,-1-1 0,0 0 0,1 0 0,-1 0 0,0 0 0,0 0 0,1-1 0,-1 0 0,0 1 0,0-1 0,0-1 0,0 1 0,0 0 0,0-1 0,4-1 0,-4 0 112,0 0 0,-1 0 1,1 0-1,-1-1 0,0 1 0,1 0 0,-1-1 0,-1 0 0,1 1 0,-1-1 0,1 0 0,0-6 0,3-16 618,-1-1 0,-1 1 0,-1 0 1,-3-41-1,0 22 1417,-3 31-563,1 13-589,-1 9-849,1 14-49,1 0-1,1 0 1,1-1 0,1 1-1,1 0 1,1 0 0,0-1 0,2 1-1,14 40 1,8 4 51,62 108 0,-9-22-986,-74-131 203,-9-11-308,0-9 945,1 0 1,-1-1 0,0 1-1,1-1 1,-1 0 0,0 0 0,0 0-1,1 0 1,-1 0 0,0-1-1,-3 0 1,-10-2-275,0 0 0,0-1 0,1-1 0,-28-12 0,37 15-80,-1-1 0,1 0 1,0-1-1,0 0 0,0 0 0,1 0 0,0 0 0,-1-1 0,2 0 1,-1 0-1,0 0 0,1-1 0,-7-11 0,1-18-3848</inkml:trace>
  <inkml:trace contextRef="#ctx0" brushRef="#br0" timeOffset="2096.56">2028 165 8948,'0'0'11635,"-18"1"-11214,-62 10 76,74-9-455,-1 0 0,1 0 1,1 1-1,-1 0 0,0 1 1,1-1-1,0 1 1,0 0-1,0 0 0,0 1 1,0 0-1,1-1 1,0 1-1,0 1 0,0-1 1,1 1-1,-3 5 1,-1 1 42,0-3-80,1 1 0,1 0 0,-1 1 0,2-1 0,0 1 0,0 0 0,1 0 0,0 0 0,1 1 0,0-1 0,0 1 0,2-1 0,-1 1 0,3 21 0,-1-30-11,1 0 1,-1 1 0,0-1-1,1 0 1,-1 0 0,1 0-1,0 0 1,0 0 0,0-1-1,1 1 1,-1 0 0,1-1 0,-1 0-1,1 1 1,0-1 0,0 0-1,0 0 1,0-1 0,0 1-1,0-1 1,0 1 0,6 0-1,9 4 44,0-1 0,36 4 0,-43-7-29,10 1-52,-4-1-132,0 1 0,0 0 0,29 11 0,-43-14 137,0 1-1,-1 1 1,1-1 0,0 0-1,0 1 1,0 0 0,-1-1-1,1 1 1,-1 0 0,0 0 0,1 1-1,-1-1 1,0 0 0,0 1-1,0-1 1,-1 1 0,1 0-1,-1-1 1,1 1 0,-1 0 0,0 0-1,0 0 1,0 0 0,0 0-1,-1 0 1,1 6 0,-1-6 32,-1-1 1,1 0 0,-1 1-1,0-1 1,0 0 0,1 1-1,-1-1 1,-1 0 0,1 0 0,0 0-1,-1 0 1,1 0 0,-1 0-1,1 0 1,-1 0 0,0 0-1,0-1 1,0 1 0,0-1-1,0 0 1,0 1 0,-3 0-1,-8 5 55,0-1-1,-23 7 0,22-8-30,-6 2-115,-65 27-2127,91-36-2075,5 2 2282,5-1 422,25-13-2537</inkml:trace>
  <inkml:trace contextRef="#ctx0" brushRef="#br0" timeOffset="2798.77">2461 390 5635,'0'0'13296,"-16"-9"-12074,-54-30-549,68 38-662,0 0 1,0 0-1,0 0 1,0 0 0,0 0-1,0 1 1,0-1 0,0 1-1,0 0 1,0-1-1,0 1 1,0 0 0,0 0-1,0 0 1,0 1 0,0-1-1,0 0 1,0 1-1,0-1 1,0 1 0,0 0-1,0 0 1,0 0 0,0 0-1,0 0 1,1 0 0,-1 0-1,0 0 1,1 1-1,-1-1 1,1 1 0,-1-1-1,1 1 1,0-1 0,-2 5-1,-1 1-11,0 0 0,1 1 0,0-1 0,1 1 0,-1 0 0,0 10 0,0-4-13,1-1 0,0 1 0,1 0 0,1 0 0,0-1 0,2 16-1,-1-26-38,-1 0-1,1 0 0,-1 0 0,1 0 1,0 0-1,0 0 0,0 0 0,1 0 1,-1 0-1,1-1 0,-1 1 0,1-1 1,0 1-1,0-1 0,0 1 0,0-1 1,1 0-1,-1 0 0,1 0 0,-1 0 1,1-1-1,-1 1 0,1-1 0,0 1 1,0-1-1,0 0 0,0 0 0,0 0 1,0-1-1,0 1 0,0-1 0,4 1 1,-3-1 22,-1 0 1,1 0-1,-1 0 1,1 0-1,0 0 1,-1-1-1,1 0 1,-1 1-1,1-1 1,-1-1-1,0 1 1,0 0-1,1-1 1,4-3-1,-5 3 46,-1-2 0,1 1-1,0 0 1,-1 0 0,1-1 0,-1 1 0,0-1-1,0 0 1,0 0 0,-1 0 0,1 0-1,0-5 1,5-27 1433,-1 0-1,1-68 1,-8 118-1458,1 1 0,1-1 0,1 0 0,0 0 0,1 1 0,9 25 0,-11-36-28,1 0 0,0 0 0,0 0 0,0-1 0,1 1 0,0-1 0,-1 1 0,1-1-1,0 0 1,0 0 0,1 0 0,-1 0 0,1-1 0,-1 1 0,1-1 0,0 0 0,0 0-1,0-1 1,0 1 0,0-1 0,0 0 0,1 0 0,-1 0 0,0 0 0,1-1-1,-1 0 1,5 0 0,-6 0 16,1 0-1,-1 0 0,1-1 1,-1 0-1,0 1 0,1-1 1,-1 0-1,0-1 0,0 1 1,0-1-1,0 1 0,0-1 1,0 0-1,0 0 0,0 0 1,2-4-1,0 1 12,0 0 0,-1-1-1,0 0 1,0 0 0,0 0-1,-1-1 1,4-9 0,0-4 24,-2 0 0,0-1 1,-1 1-1,3-33 0,-5 23 4,-1 0-1,-1-1 1,-4-35 0,3 59 39,0-1 0,-1 1 1,1 0-1,-1 0 1,-1-1-1,1 2 0,-1-1 1,0 0-1,-1 0 0,0 1 1,0 0-1,0 0 1,-1 0-1,0 0 0,0 1 1,0-1-1,-1 2 1,-10-9-1,15 13-43,1-1 1,0 1-1,-1 0 0,1-1 1,0 1-1,-1 0 0,1 0 1,-1-1-1,1 1 1,-1 0-1,1 0 0,0 0 1,-1 0-1,1 0 0,-1 0 1,1 0-1,-1 0 0,1 0 1,-1 0-1,1 0 1,-1 0-1,1 0 0,-1 0 1,1 0-1,-1 0 0,1 0 1,0 0-1,-1 1 0,1-1 1,-1 0-1,1 0 0,0 1 1,-1-1-1,1 0 1,0 1-1,-1-1 0,1 0 1,0 1-1,-1-1 0,1 0 1,0 1-1,0-1 0,-1 1 1,1-1-1,0 0 0,0 1 1,0-1-1,-1 1 1,1-1-1,0 1 0,0 0 1,-1 29-127,1-21 189,0 17 28,2 0 0,1 0-1,1 0 1,1 0 0,1-1 0,1 0-1,21 47 1,-13-34-92,-1-2-226,2 0 1,26 44 0,-35-72-47,-5-6-1539,-14-25-13036</inkml:trace>
  <inkml:trace contextRef="#ctx0" brushRef="#br0" timeOffset="3155.52">2623 306 6355,'0'0'10082,"18"-2"-9762,16-1-209,6 0 47,57-12 0,-86 13-131,-1 0-1,1-1 1,-1 0-1,0-1 1,0 0-1,0-1 0,-1 0 1,0-1-1,0 0 1,0 0-1,10-9 0,-14 10 8,-4 4-10,1-1 0,0 1-1,-1-1 1,1 1 0,-1-1-1,0 0 1,0 0 0,1 1-1,-1-1 1,0 0 0,0 0-1,1-4 1,-2 29 1706,2-1 0,8 39 0,-3-33-1781,1 1 0,1-1 0,20 42 0,-32-94-10997</inkml:trace>
  <inkml:trace contextRef="#ctx0" brushRef="#br0" timeOffset="3343.54">3012 42 2913,'0'0'24572,"-1"2"-24316,-1-2-64,-10-4-192,-16-11-1777,-21-9-3842</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8:27.056"/>
    </inkml:context>
    <inkml:brush xml:id="br0">
      <inkml:brushProperty name="width" value="0.05" units="cm"/>
      <inkml:brushProperty name="height" value="0.05" units="cm"/>
      <inkml:brushProperty name="color" value="#F6630D"/>
    </inkml:brush>
  </inkml:definitions>
  <inkml:trace contextRef="#ctx0" brushRef="#br0">949 103 176,'0'0'3492,"10"-8"-2747,31-25 60,-41 32-340,1 1-1,0-1 0,0 1 0,-1-1 0,1 0 1,0 1-1,-1-1 0,1 0 0,-1 0 0,1 1 0,-1-1 1,0 0-1,1 0 0,-1 0 0,0 0 0,1 0 1,-1-1-1,0 1-364,0 1-1,0-1 1,0 1 0,0-1 0,-1 1 0,1-1 0,0 1-1,0-1 1,-1 1 0,1 0 0,0-1 0,-1 1 0,1-1-1,0 1 1,-1 0 0,1-1 0,-1 1 0,1 0-1,-1 0 1,1-1 0,0 1 0,-2 0 0,-33-7-1681,28 6 2523,-43-12-121,39 9-568,-1 1 0,1 0 0,-1 1 0,-24-1 0,-74 1 216,-188 9 2021,271-2-2437,-50 13-1,4 1 11,51-15-59,1 1 1,-1 1-1,2 2 1,-1 0-1,-32 17 1,48-21-13,0 0 1,0 1 0,1-1-1,-1 1 1,1 0 0,0 0-1,0 0 1,1 1 0,0-1-1,-5 11 1,1-1-19,1 2 1,-7 29-1,11-40 19,1 0 0,-1 0 1,2 0-1,-1 0 0,1 0 0,0 1 0,0-1 0,1 0 0,-1 0 0,1 0 0,1 0 0,-1 0 0,1 0 1,0 0-1,1 0 0,-1 0 0,1-1 0,0 1 0,1-1 0,-1 0 0,6 5 0,-4-3 38,8 8-2,0-1 1,0 0 0,17 12 0,-25-23-19,0 1 1,1-1 0,-1 0-1,1 0 1,0 0-1,0-1 1,0 0 0,0 0-1,0-1 1,0 1 0,0-1-1,1-1 1,6 1-1,-2 0 21,0 0 0,-1 1 0,1 0 0,14 5 0,28 5-18,128 16-9,-150-22 1,0-1 0,1-2 0,-1-1 1,1-1-1,0-1 0,-1-2 0,1-2 0,-1-1 0,0-1 0,0-1 0,-1-2 0,0-1 0,50-24 0,-55 22 15,-1 0 0,0-2 0,-1 0-1,28-23 1,-45 32-11,1-1 0,-1 0 0,0-1 0,0 1 0,-1-1 0,0 0 0,0-1 0,-1 1 0,0-1 0,0 0 0,-1 0 0,0 0-1,0 0 1,-1-1 0,0 1 0,0-1 0,0-13 0,-2 14-9,0 1-1,0-1 1,0 0-1,-1 0 1,-1 0-1,1 0 1,-1 1-1,0-1 1,-5-8-1,5 11-10,-1 0-1,0 0 0,-1 1 1,1 0-1,-1-1 0,0 1 1,0 1-1,0-1 1,0 0-1,-1 1 0,1 0 1,-1 0-1,-9-4 0,-2 0-20,-1 1-1,1 1 0,-1 1 0,0 0 1,0 1-1,-21-1 0,-107 1-282,90 4 4,-38 5-1419,33-1-4735,44-5 742</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8:32.299"/>
    </inkml:context>
    <inkml:brush xml:id="br0">
      <inkml:brushProperty name="width" value="0.05" units="cm"/>
      <inkml:brushProperty name="height" value="0.05" units="cm"/>
      <inkml:brushProperty name="color" value="#F6630D"/>
    </inkml:brush>
  </inkml:definitions>
  <inkml:trace contextRef="#ctx0" brushRef="#br0">1 90 3586,'0'0'18579,"0"-1"-18547,0 1-1,0 0 1,0 0 0,1 0 0,-1 0-1,0-1 1,0 1 0,1 0 0,-1 0-1,0 0 1,0 0 0,1 0 0,-1 0-1,0 0 1,1 0 0,-1 0 0,0 0-1,0 0 1,1 0 0,-1 0 0,0 0-1,0 0 1,1 0 0,-1 0 0,0 0-1,1 0 1,-1 0 0,0 0 0,0 1-1,0-1 1,1 0 0,-1 0 0,0 0-1,0 0 1,1 1 0,-1-1 0,0 0 0,0 0-1,0 0 1,1 1 0,19 64 433,-3 1 1,-3 0-1,11 120 1,-27-214 1695,-9-98-1820,2 71-303,3 0-1,1-111 0,4 164-35,1 0 0,0 1 0,1-1 0,-1 0-1,0 0 1,0 1 0,1-1 0,-1 0-1,1 1 1,-1-1 0,1 1 0,0-1 0,0 1-1,-1-1 1,1 1 0,0-1 0,0 1-1,1 0 1,-1-1 0,0 1 0,0 0 0,1 0-1,-1 0 1,0 0 0,1 0 0,-1 0-1,1 0 1,0 1 0,-1-1 0,3 0 0,0 0-6,0 1 1,0 0-1,0 0 1,0 0-1,0 0 1,0 0 0,0 1-1,0 0 1,0 0-1,-1 0 1,1 0 0,4 3-1,3 1 4,-1 1 1,1 0-1,-1 1 1,0 0-1,-1 1 0,0 0 1,0 0-1,7 10 0,1 2-32,-2 0 0,23 41 0,-27-40 39,-2 1 0,13 42 0,-15-39 46,20 43 1,-26-66-717,3 4 1329</inkml:trace>
  <inkml:trace contextRef="#ctx0" brushRef="#br0" timeOffset="385.78">68 312 2913,'0'-3'20480,"6"-5"-19014,43-12-611,0 1 0,76-18-1,-50 17-534,-61 15-406,-40 5-8891,15 1 6379,-12 2-7209</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8:15.393"/>
    </inkml:context>
    <inkml:brush xml:id="br0">
      <inkml:brushProperty name="width" value="0.05" units="cm"/>
      <inkml:brushProperty name="height" value="0.05" units="cm"/>
      <inkml:brushProperty name="color" value="#F6630D"/>
    </inkml:brush>
  </inkml:definitions>
  <inkml:trace contextRef="#ctx0" brushRef="#br0">1 2715 4946,'0'0'15151,"0"-10"-14049,0-30-336,0 40-745,0 0 0,0-1 1,-1 1-1,1 0 0,0-1 0,0 1 1,0 0-1,0-1 0,0 1 0,0 0 1,0-1-1,0 1 0,0 0 0,0-1 1,0 1-1,0 0 0,0-1 0,1 1 1,-1 0-1,0-1 0,0 1 1,0 0-1,0-1 0,0 1 0,1 0 1,-1 0-1,0-1 0,0 1 0,1 0 1,-1 0-1,0-1 0,0 1 0,1 0 1,-1 0-1,0 0 0,1 0 1,-1-1-1,6 5-120,-6-4 137,16 19-17,-1 0-1,19 30 1,0 2 13,-4-11-216,45 48 1,-76-103 272,-3-4-72,0 0 1,-2 1-1,-16-35 0,15 39 0,1-1-1,0 0 0,1-1 1,1 1-1,0-1 0,1 0 0,-2-22 1,5 33-6,0-1 26,0 0 0,0 0 0,1 0 0,-1 0 0,1 0 0,3-10 0,-3 14-32,0 1 0,0-1 0,0 1 0,0-1 0,0 1 0,0-1 0,1 1 0,-1 0 0,0 0 1,1-1-1,-1 1 0,1 0 0,-1 0 0,1 1 0,-1-1 0,1 0 0,0 0 0,-1 1 0,1-1 0,0 1 0,0-1 0,-1 1 0,1 0 0,0 0 0,0 0 0,0 0 0,2 0 0,1 0-17,0 1 0,1 0 0,-1-1 0,0 1 1,0 1-1,0-1 0,0 1 0,0 0 0,0 0 1,-1 1-1,1-1 0,-1 1 0,6 4 0,-1 0-36,-2 1 0,1-1 0,-1 1-1,0 0 1,-1 1 0,7 11 0,-1 1-66,-1 1-1,-1 0 1,-1 1 0,-1 0 0,6 29 0,-13-42 64,4 11-996,-2-20 676,1-12 534,5-29-76,-2 6 206,16-47 1,-20 73-276,0-1 1,1 1 0,0 0-1,0 0 1,1 1-1,0-1 1,0 1 0,1 0-1,0 1 1,11-11-1,-16 16-25,1 0-1,-1 0 0,0 0 0,1 0 1,-1 0-1,0 1 0,1-1 0,-1 0 0,1 1 1,-1-1-1,1 1 0,-1 0 0,1 0 1,-1-1-1,1 1 0,-1 0 0,1 0 1,0 0-1,-1 1 0,1-1 0,-1 0 1,1 0-1,-1 1 0,1-1 0,-1 1 1,1 0-1,-1-1 0,0 1 0,1 0 1,-1 0-1,0 0 0,0 0 0,1 0 1,-1 0-1,0 0 0,0 0 0,0 0 1,0 0-1,0 1 0,-1-1 0,2 3 1,5 6-17,-2 2 0,1-1 0,-1 0 0,4 16 0,-4-11 45,-2-9 3,0 1-40,0 0 0,0 0 0,1 0 0,0-1 0,1 0 0,6 9 0,-10-14 2,1-1-1,-1 0 0,1 1 0,-1-1 0,1 0 1,0 0-1,0 0 0,0 0 0,-1 0 1,1 0-1,0-1 0,0 1 0,0 0 1,0-1-1,0 0 0,0 1 0,0-1 1,1 0-1,-1 0 0,0 0 0,0-1 1,0 1-1,0 0 0,0-1 0,0 1 1,0-1-1,0 0 0,0 0 0,-1 1 0,1-1 1,3-3-1,2 0-8,-1 0 0,0-1 0,0 1 0,0-2 1,-1 1-1,0-1 0,0 1 0,0-1 0,-1-1 0,0 1 0,0-1 0,0 1 0,3-11 1,-2 4 7,-1 0 1,0 0 0,-1 0-1,0 0 1,-1 0 0,0-26-1,-2 32 6,1-1 57,-1-1 1,-1 1-1,0 0 0,-3-14 1,4 20-18,0 0 0,-1 1 1,1-1-1,-1 1 0,0-1 1,0 1-1,1-1 0,-1 1 1,0 0-1,0-1 0,0 1 1,0 0-1,-1 0 1,1 0-1,0 0 0,0 0 1,-1 0-1,1 0 0,0 0 1,-1 0-1,1 0 0,-1 1 1,0-1-1,1 1 1,-1-1-1,1 1 0,-1 0 1,0-1-1,1 1 0,-3 0 1,3 0-39,0 1 0,1-1 0,-1 0 0,0 1 0,0-1 0,1 1 0,-1-1 1,0 1-1,1-1 0,-1 1 0,1 0 0,-1-1 0,0 1 0,1 0 0,0-1 0,-1 1 0,1 0 1,-1 0-1,1-1 0,0 1 0,-1 0 0,1 0 0,0 0 0,0-1 0,0 1 0,0 0 0,0 0 1,-1 0-1,2 1 0,-3 30-49,2-28 44,0 4 25,1 1 0,0-1 1,1 0-1,0 0 0,0 0 0,0-1 1,1 1-1,1 0 0,-1-1 0,1 0 1,0 0-1,1 0 0,-1 0 0,1-1 1,1 1-1,-1-1 0,10 7 0,-8-6-274,1-1-1,0 0 0,0-1 0,1 0 1,0 0-1,0-1 0,0 0 1,0-1-1,0 0 0,1 0 0,-1-1 1,1 0-1,0 0 0,12-1 1,-20-1 234,0-1-1,0 1 1,0-1 0,-1 1 0,1-1 0,0 0 0,0 0 0,0 0-1,-1 0 1,1 0 0,-1-1 0,1 1 0,-1 0 0,1-1 0,-1 1 0,0-1-1,1 1 1,-1-1 0,0 0 0,0 1 0,0-1 0,-1 0 0,1 0-1,0 0 1,-1 1 0,1-1 0,-1 0 0,1 0 0,-1-2 0,3-9 113,-1 0 0,0-26 0,-3-23 782,-1 44-419,2 1-1,0-1 1,1 1-1,0-1 1,1 1-1,6-18 1,-8 33-389,1 0-1,-1 0 1,1 0 0,0 1 0,0-1 0,0 0 0,0 1 0,0-1 0,0 1 0,0-1 0,3-1 0,-4 3-49,1-1 1,-1 1 0,1-1 0,0 1-1,0 0 1,-1-1 0,1 1 0,0 0 0,-1 0-1,1 0 1,0-1 0,0 1 0,0 0 0,-1 0-1,1 0 1,0 0 0,0 1 0,-1-1 0,1 0-1,1 0 1,2 2-67,1 1 0,-1-1 0,0 1-1,0-1 1,0 1 0,0 1 0,4 3-1,-5-4-70,-1 0-1,1-1 1,0 1-1,0-1 1,0 0-1,0 0 1,0 0-1,1 0 1,-1 0-1,1-1 1,-1 1-1,5 0 1,-8-6 147,1 1 0,-1-1 0,0 1 0,0-1 0,0 1 0,0-1 0,0 1 0,-2-6 0,-1 7-20,0 0 0,0 0 0,0 1 0,0 0 0,0-1 0,-1 1 0,1 0 0,0 1 0,-1-1-1,1 0 1,0 1 0,-1 0 0,1 0 0,-1 0 0,1 0 0,0 1 0,-1-1 0,1 1 0,0 0 0,-1 0 0,1 0 0,0 0 0,0 1 0,-5 2 0,5 0-6,0 1 1,0 0 0,1 0 0,0 0 0,0 0 0,0 0-1,0 0 1,1 0 0,0 1 0,-1 8 0,0 60-6,2-51 21,0-11 12,1 0-1,0 0 0,0 0 1,6 17-1,-6-24-89,1 1 0,0-2-1,0 1 1,0 0-1,1 0 1,-1-1 0,1 1-1,0-1 1,1 0 0,-1 0-1,1 0 1,6 6 0,-8-9-22,-1 0 1,1 0 0,0 1 0,-1-1 0,1 0 0,0 0-1,0-1 1,0 1 0,0 0 0,0-1 0,0 1-1,0-1 1,0 1 0,0-1 0,0 0 0,0 0 0,0 0-1,0 0 1,0 0 0,0 0 0,0-1 0,0 1-1,0-1 1,0 1 0,0-1 0,0 0 0,2-1-1,-1 0 81,0-1-1,0 1 0,-1-1 0,1 1 0,0-1 0,-1 0 0,0 0 0,0 0 0,0 0 0,0 0 1,0-1-1,-1 1 0,3-6 0,1-9 265,0-1 1,-1 0-1,-1 0 0,1-35 1,-7-78 1506,-3 86-1287,-1 0 0,-2 0 0,-2 0 0,-28-71 0,39 115-433,-1 1 0,1-1 0,-1 1-1,1 0 1,-1-1 0,1 1 0,-1 0-1,0-1 1,0 1 0,0 0 0,0 0-1,0 0 1,0 0 0,0 0 0,0 0-1,-2-1 1,3 2-37,-1 0 0,1 0 0,-1 0 0,1 0 0,-1 1 0,1-1 1,0 0-1,-1 0 0,1 1 0,-1-1 0,1 0 0,-1 1 0,1-1 0,0 0 0,-1 1 0,1-1 0,0 1 0,0-1 0,-1 1 0,1-1 0,0 1 0,0-1 0,-1 0 0,1 1 0,0-1 0,0 1 0,0 0 0,0 0 0,-8 50-35,8-36 59,0 0 0,0-1 0,1 1 0,1 0 0,1 0 0,0-1 0,1 0 1,0 1-1,1-2 0,1 1 0,0 0 0,9 14 0,19 26 86,1 0 0,3-3 1,49 51-1,-71-78-548</inkml:trace>
  <inkml:trace contextRef="#ctx0" brushRef="#br0" timeOffset="184.25">349 2174 6723,'0'0'1057</inkml:trace>
  <inkml:trace contextRef="#ctx0" brushRef="#br0" timeOffset="855.3">1499 1842 4482,'0'0'10813,"-5"-5"-9716,-13-16-121,16 20-885,1 0-1,-1 0 1,0 0-1,0 0 1,0 0 0,0 1-1,0-1 1,0 1 0,0 0-1,1-1 1,-1 1-1,0 0 1,0 0 0,0 0-1,0 0 1,0 0 0,0 1-1,-2 0 1,-3-1 199,7 0-177,-1 1 0,0-1 1,1 0-1,-1 0 1,0 0-1,0 0 0,1 1 1,-1-1-1,0 0 1,1 0-1,-1 1 0,1-1 1,-1 1-1,0-1 1,1 1-1,-1-1 0,1 1 1,-1-1-1,1 1 1,0-1-1,-1 1 0,1-1 1,-1 1-1,1 0 1,0-1-1,-1 2 0,-3 26 771,4-17-798,1 0 0,0-1 0,5 18 1,75 195 908,-20-68-657,-43-98-263,-5-16-38,27 61 1,-34-91-32,-1 0 1,1-1 0,1 0 0,0 0 0,1 0-1,0-1 1,0 0 0,1-1 0,0 0 0,12 9 0,-14-13 13,1-1 0,0 1 1,-1-1-1,1-1 1,0 0-1,0 0 1,1 0-1,-1-1 1,0 0-1,0-1 1,1 0-1,-1 0 1,0 0-1,1-1 0,14-4 1,-18 4-113,-1 0-1,1 0 1,-1-1-1,1 1 1,-1-1-1,0 0 1,1 0 0,-1-1-1,0 1 1,0-1-1,0 0 1,-1 0-1,1 0 1,-1-1-1,0 1 1,0-1 0,0 0-1,0 0 1,-1 0-1,1 0 1,-1 0-1,0 0 1,0-1 0,-1 1-1,1-1 1,-1 1-1,0-1 1,1-8-1,-6-14-3348,-14 0-3458</inkml:trace>
  <inkml:trace contextRef="#ctx0" brushRef="#br0" timeOffset="2324.38">1943 1777 2913,'0'0'8543,"-2"-12"-2441,3 9-6660,2 6 285,7 5 271,0-1 0,1 0 1,-1 0-1,1-1 0,15 5 1,-21-9-1180,0-1 0,0 0 0,1 0 0,-1 0 0,8 0 0</inkml:trace>
  <inkml:trace contextRef="#ctx0" brushRef="#br0" timeOffset="3796.62">2319 1867 4866,'0'0'11896,"0"-12"-11423,21 59-225,77 206 652,-78-197-835,-16-50 449,-2-19-247,-5-23-138,-9-23 101,-20-57 0,19 78 57,2-1 0,2-1 0,1 0 0,-4-71-1,12 111-283,0 0 0,0-1-1,0 1 1,0 0-1,0 0 1,0-1-1,0 1 1,1 0 0,-1 0-1,0-1 1,0 1-1,0 0 1,0 0-1,0 0 1,1-1 0,-1 1-1,0 0 1,0 0-1,0 0 1,1 0-1,-1-1 1,0 1 0,0 0-1,1 0 1,-1 0-1,0 0 1,0 0-1,1 0 1,-1 0 0,0 0-1,0 0 1,1 0-1,-1 0 1,0 0-1,0 0 1,1 0 0,-1 0-1,0 0 1,0 0-1,1 0 1,-1 0-1,1 0 1,9 3-87,1 3 87,-1 0 0,0 0 0,0 1-1,0 1 1,-1 0 0,0 0 0,12 14 0,3 6 23,25 38 0,-26-31 81,23 44-1,-21-15-1603,-22-55 328,-1 1 1,0 0 0,-1-1-1,1 16 1,-17-20-10611</inkml:trace>
  <inkml:trace contextRef="#ctx0" brushRef="#br0" timeOffset="4185.41">2428 1965 5603,'0'0'8270,"14"-3"-8126,140-7-838,-136 10-643,0-1 0,0 0 0,34-7 0,-47 7 1259,0-1 0,0 0 0,0 0 0,-1 0 0,1 0 0,0-1 0,-1 1 0,0-1 0,8-7 0,-10 7 714,1 0-1,0 0 0,-1 0 0,0 0 1,0-1-1,0 1 0,0-1 0,2-6 1,-4 10-460,0-1 1,0 1 0,0 0 0,0 0 0,0-1-1,0 1 1,2-3 2475,-2 3-2475,1 0 0,-1 0-1,0 0 1,0-1 0,0 1 0,1 0 0,-1 0-1,0 0 1,0 0 0,1 0 0,-1 0 0,0 0-1,0 0 1,1 0 0,-1 0 0,0 0 0,0 0-1,1 0 1,-1 0 0,1 0 0,8 11 1016,6 17-1873,99 275 1246,-109-289-877,-1 1 0,-1 0 0,0 1 1,-1-1-1,0 25 0,-2-40 207,0 0 0,0 1-1,0-1 1,0 0 0,0 1 0,0-1-1,0 0 1,-1 1 0,1-1 0,0 0 0,0 0-1,-1 1 1,1-1 0,0 0 0,0 0-1,-1 1 1,1-1 0,0 0 0,0 0-1,-1 0 1,1 1 0,0-1 0,-1 0 0,1 0-1,0 0 1,-1 0 0,1 0 0,0 0-1,-1 0 1,1 0 0,0 0 0,-1 0 0,1 0-1,0 0 1,-1 0 0,1 0 0,0 0-1,-1 0 1,1 0 0,0 0 0,-1 0-1,1-1 1,0 1 0,0 0 0,-1 0 0,1 0-1,0-1 1,-1 1 0,1 0 0,0 0-1,-1-1 1,-17-12-3536,-4-17-3667</inkml:trace>
  <inkml:trace contextRef="#ctx0" brushRef="#br0" timeOffset="4356.49">2716 1607 2993,'0'0'12550,"7"12"-12726,8 16-1185,0 2-1984,6 2-3138</inkml:trace>
  <inkml:trace contextRef="#ctx0" brushRef="#br0" timeOffset="5352.92">3124 1769 4018,'0'0'13539,"-12"-9"-12997,-41-28-254,52 37-286,0-1-1,0 1 1,0-1 0,0 1 0,0-1-1,0 1 1,0-1 0,0 1-1,0 0 1,0 0 0,0 0-1,0 0 1,-1 0 0,1 0-1,0 0 1,0 0 0,0 0 0,0 0-1,0 0 1,0 1 0,0-1-1,0 0 1,0 1 0,0-1-1,0 1 1,0-1 0,0 1-1,0 0 1,0-1 0,0 1 0,1 0-1,-1 0 1,0-1 0,0 1-1,1 0 1,-1 0 0,0 0-1,1 0 1,-1 0 0,1 0-1,0 0 1,-1 1 0,-2 3 8,-2 3-1,0 1 0,1 1 0,0-1 0,0 0 1,1 1-1,0 0 0,1 0 0,0 0 0,1 0 0,0 0 1,0 0-1,1 0 0,1 0 0,1 13 0,-2-18-32,1 0 0,0-1 0,0 1 0,0-1 0,0 0 0,1 1 0,0-1 0,0 0-1,0 0 1,0 0 0,0 0 0,1 0 0,0-1 0,0 1 0,0-1 0,0 0 0,0 0 0,1 0 0,0 0 0,-1 0 0,1-1-1,0 1 1,0-1 0,0 0 0,1-1 0,-1 1 0,0-1 0,1 1 0,-1-1 0,1-1 0,-1 1 0,10 0 0,-11-2 8,0 1 0,0-1 0,0 0 0,0 0 0,0 0 0,0 0 0,0-1 0,-1 1 0,1-1 0,0 1 0,-1-1 0,1 0 0,-1 0 0,0 0 0,1 0 0,-1-1 0,0 1 0,0-1 0,-1 1 0,1-1 0,0 0 0,-1 1 0,0-1 0,0 0 0,1 0 0,-2 0 1,2-4-1,2-7 47,0-1 0,-1 0 0,-1 0 0,1-20 0,-1 18 476,-1-1 0,-1 1-1,0 0 1,-2-1 0,0 1 0,0 0 0,-10-30 0,13 53-457,-1 0-1,1 0 1,-1 1 0,0-1 0,-1 7 0,-1 15-47,3-21-48,0-1-1,0 0 0,0 0 0,1 0 0,0 1 0,0-1 0,0-1 0,1 1 1,0 0-1,0-1 0,0 1 0,1-1 0,-1 0 0,1 0 0,1 0 1,-1-1-1,10 8 0,-9-8-220,-1-1 1,1 0-1,0-1 0,0 1 1,0-1-1,0 0 1,0 0-1,1 0 0,-1-1 1,1 0-1,-1 0 1,12 1-1,-13-2 105,1 0 0,-1-1 1,0 1-1,1-1 0,-1 0 0,0 0 0,0 0 0,1 0 1,-1-1-1,0 0 0,0 0 0,-1 0 0,1 0 0,5-4 1,-4 0 125,1 1 1,-1-1 0,0-1 0,0 1 0,-1-1 0,1 1 0,3-11 0,-3 6 326,0-1 0,-1 0 1,0 0-1,-1 0 0,-1-1 1,2-14-1,0-65 4928,-4 85-4623,-1 35-733,0-13 162,0 0-1,1 0 1,1 0-1,4 20 1,-5-32-81,1 0-1,0 0 1,0 0-1,0 0 1,0-1-1,0 1 1,0 0-1,1-1 1,-1 1-1,1-1 1,0 1-1,0-1 1,0 0-1,0 0 1,0 0 0,0 0-1,1 0 1,-1 0-1,0-1 1,1 1-1,0-1 1,-1 0-1,1 1 1,0-1-1,0-1 1,-1 1-1,1 0 1,3 0-1,1 0-168,0 0 1,-1-1-1,1 0 0,-1 0 0,1 0 0,0-1 0,-1 0 0,1 0 0,-1-1 0,1 0 0,-1 0 0,12-6 0,-13 5 199,0-1 1,-1 1-1,0-1 0,1 0 0,-1 0 0,-1 0 1,1-1-1,0 1 0,-1-1 0,0 0 1,0 0-1,-1 0 0,1 0 0,-1-1 0,2-7 1,0-1 475,-1 0 1,-1 1 0,0-1 0,-1 0 0,-1 0 0,0-1 0,-2-19 0,-2 24 770,1 13-524,-1 18-516,4-15-157,1 0 0,0 1 1,0-1-1,1 0 0,-1 0 1,1 0-1,1 0 1,-1 0-1,5 7 0,35 51 123,-21-35-95,95 155 131,-99-151-187,-2-1 0,0 2 0,18 68 0,-31-94-113,0 1 1,0-1 0,-1 1-1,-1-1 1,1 1-1,-3 15 1,2-23 82,0 0 1,-1 0-1,1-1 0,-1 1 1,1 0-1,-1 0 0,1-1 1,-1 1-1,0-1 0,1 1 1,-1-1-1,0 1 0,0-1 1,1 1-1,-1-1 0,0 1 1,0-1-1,0 0 0,1 1 1,-1-1-1,0 0 0,0 0 1,0 0-1,0 0 0,0 0 1,1 0-1,-1 0 0,-2 0 1,-26-2-729,24 1 567,1-1 1,-1 1-1,0-1 0,0 0 1,1 0-1,-1 0 0,1-1 1,0 1-1,0-1 0,0 0 1,0 0-1,0-1 0,1 1 0,-7-9 1,5 5-361,-1-1 0,1 0 0,1 0 1,0 0-1,0-1 0,0 0 0,-2-11 0,-5-35-4099</inkml:trace>
  <inkml:trace contextRef="#ctx0" brushRef="#br0" timeOffset="5788.58">4163 1161 7187,'0'0'12523,"-9"-8"-12144,-28-24-320,36 31-57,-1 1 1,1-1 0,-1 1-1,1-1 1,0 1-1,-1-1 1,1 1 0,-1 0-1,1 0 1,-1 0-1,1-1 1,-1 1 0,1 1-1,-1-1 1,1 0-1,-1 0 1,1 1 0,0-1-1,-1 0 1,1 1-1,-1 0 1,1-1 0,0 1-1,0 0 1,-1-1-1,1 1 1,0 0 0,0 0-1,0 0 1,0 0-1,0 0 1,-1 2 0,-3 1 12,-2 2-5,0 0-1,1 0 1,0 0-1,0 0 1,1 1-1,0 0 1,0 1-1,0-1 1,1 1-1,0-1 1,1 1-1,0 1 1,0-1-1,0 0 1,1 1-1,1-1 1,-1 1-1,1-1 1,1 1-1,0 0 1,0 0 0,1 9-1,0-14-3,0 0 1,1 0-1,-1 1 1,1-1-1,-1-1 0,1 1 1,1 0-1,-1 0 1,0-1-1,1 1 1,0-1-1,0 0 0,0 0 1,0 0-1,0 0 1,0 0-1,6 3 0,9 5-35,1 0 0,25 10-1,-19-9-202,-11-5-21,-4-3 1,-1 0 0,0 1-1,-1-1 1,1 2 0,-1-1 0,0 1 0,0 1-1,-1-1 1,12 14 0,-19-19 242,1 0 1,0 0-1,-1 0 1,1 0-1,0 0 1,-1 0-1,1 0 1,-1 0-1,0 1 0,1-1 1,-1 0-1,0 0 1,0 0-1,0 1 1,0-1-1,0 0 1,0 0-1,0 1 0,0-1 1,0 0-1,-1 0 1,1 1-1,0-1 1,-1 0-1,1 0 1,-1 0-1,1 0 0,-1 0 1,0 0-1,0 0 1,1 0-1,-1 0 1,0 0-1,0 0 1,0 0-1,0 0 0,0-1 1,0 1-1,0 0 1,0-1-1,0 1 1,-1 0-1,-7 3 20,0-1-1,1 0 0,-1-1 1,-16 3-1,12-2-101,-23 4-1183,12-6-4051</inkml:trace>
  <inkml:trace contextRef="#ctx0" brushRef="#br0" timeOffset="6535.6">4482 1323 4306,'0'0'16213,"-14"-9"-15544,-46-27-399,59 36-266,0-1 0,0 0 0,0 1 0,-1-1 0,1 1 0,0 0 0,0-1 0,0 1 0,-1 0 0,1-1 0,0 1 0,0 0 0,0 0 0,-1 0 0,1 0 0,0 1 0,0-1 0,-1 0 0,1 0 0,0 1 0,0-1 0,0 0 0,0 1 0,0-1 0,0 1 0,-1 0 0,1-1-1,-1 3 1,0-1 3,0 1-1,0-1 0,0 1 1,0 0-1,1-1 0,0 1 0,-2 5 1,0-2-5,0 3-9,0 1 0,0 0 0,1 0 0,0 0-1,1 1 1,0-1 0,1 20 0,0-26-2,0 1 0,0-1 0,0 0 0,1 1 0,0-1 1,0 0-1,0 0 0,0 0 0,1 0 0,-1 0 0,1 0 0,0 0 0,1 0 0,-1-1 0,0 1 0,1-1 0,0 1 0,0-1 0,0 0 0,0 0 0,4 2 0,-5-4-2,0 1-1,1-1 1,-1 0-1,0 0 1,1 0 0,-1-1-1,1 1 1,-1 0-1,1-1 1,-1 0-1,1 1 1,-1-1-1,1 0 1,-1 0-1,1-1 1,-1 1-1,1-1 1,-1 1-1,1-1 1,-1 0-1,1 1 1,-1-1-1,0-1 1,0 1-1,1 0 1,-1 0-1,0-1 1,0 1-1,0-1 1,0 0-1,-1 0 1,1 1-1,0-1 1,-1 0-1,1-1 1,-1 1-1,0 0 1,2-4-1,3-20 342,-2 0-1,-1 0 1,-1-1-1,-2-37 1,0 63-132,0 18-265,0-2 53,0 1-1,0-1 1,2 0-1,6 29 0,-8-41-28,1 0-1,0 0 0,1 0 0,-1 0 1,0 0-1,1 0 0,0 0 0,0 0 1,0-1-1,0 1 0,0-1 0,0 1 1,0-1-1,1 0 0,-1 0 0,1 0 1,0 0-1,0 0 0,0-1 0,0 1 1,0-1-1,0 0 0,0 0 1,0 0-1,0 0 0,0 0 0,1-1 1,6 1-1,-6-1 9,1 1 0,0-1 0,0 0 0,0 0 0,0-1-1,-1 1 1,1-1 0,0 0 0,0-1 0,-1 1 0,1-1 0,-1 0 0,1 0 0,-1 0 0,0-1 0,0 1 0,0-1 0,0 0 0,0 0 0,0 0 0,-1-1 0,0 1 0,0-1 0,0 0-1,0 0 1,0 0 0,-1 0 0,3-6 0,-1 0 30,0 1-1,0-1 1,-1 0-1,0-1 1,-1 1-1,0-1 0,0 1 1,-1-1-1,-1 1 1,0-1-1,0 1 1,-1-1-1,-2-11 0,0 9 22,0 1-1,-1-1 0,0 1 0,0 0 0,-1 0 0,-1 1 0,0 0 0,-1 0 0,0 0 0,-12-13 0,15 20 25,-41-42 653,42 43-598,0 0 1,0 1-1,0 0 0,-1 0 0,1 0 0,-1 0 0,0 0 0,1 1 1,-1-1-1,0 1 0,0 0 0,0 0 0,-5 0 0,8 1-96,0 1-1,1 0 0,0-1 1,-1 1-1,1 0 0,-1-1 0,1 1 1,0 0-1,-1-1 0,1 1 1,0 0-1,0 0 0,0-1 1,-1 1-1,1 0 0,0 0 1,0-1-1,0 1 0,0 0 0,0 0 1,1 0-1,-1-1 0,0 2 1,0 3-15,0 8 37,1 0-1,0 0 0,1 0 0,0-1 0,0 1 1,2 0-1,0-1 0,0 0 0,1 0 1,0 0-1,9 13 0,3 5-228,2 0 1,0-1-1,3-1 1,26 27-1,-42-46-704,-3-5-971</inkml:trace>
  <inkml:trace contextRef="#ctx0" brushRef="#br0" timeOffset="6881.07">4610 1349 4418,'0'0'11549,"5"-7"-11319,-2 2-216,-1 3-9,-1-1 0,1 1 0,0-1 0,-1 1 0,1-1 0,0 1 0,1 0 0,-1 0 0,0 0 0,0 0 0,1 1 0,0-1 0,-1 0 0,1 1 0,0 0 0,-1 0 0,1 0 0,0 0 0,3-1 0,-5 2 6,20-3-505,0-1 0,0 0 0,0-2 1,37-15-1,-53 18 517,0 1-1,0-1 1,-1-1 0,1 1 0,-1-1-1,0 1 1,1-1 0,-2 0 0,1-1-1,0 1 1,-1-1 0,4-6-1,-5 5 422,1 1 0,-1 0 0,-1 0-1,1-1 1,-1 1 0,0-1-1,0 0 1,-1-10 0,0 31 3903,0 3-4345,0 0-1,2 0 1,6 34 0,-5-43-159,14 34 585,-16-41-654,0 0 0,0 0 0,0 0 0,0 0-1,1 0 1,-1 0 0,1 0 0,-1 0 0,1-1-1,0 1 1,0 0 0,-1-1 0,1 1-1,4 1 1,-2-3-3143</inkml:trace>
  <inkml:trace contextRef="#ctx0" brushRef="#br0" timeOffset="7066.63">4804 964 7411,'0'0'10565,"-2"-15"-10885,4 24-2929,2 1-1714</inkml:trace>
  <inkml:trace contextRef="#ctx0" brushRef="#br0" timeOffset="7425.38">4975 683 9764,'0'0'12273,"0"0"-11798,2 4-455,0 1 1,1-1 0,-1 0 0,1 0 0,0 0-1,5 5 1,4 7-28,-4-2-673,0 0 0,0 0 0,-1 1 0,-1 0 0,-1 0 0,0 1 0,-1-1 0,0 1 0,-2 0-1,0 0 1,0 32 0,-2-13-4965,0-4-3151</inkml:trace>
  <inkml:trace contextRef="#ctx0" brushRef="#br0" timeOffset="7846.73">5448 1218 7652,'0'0'8507,"-3"-1"-7765,2 0-597,0 1 0,0-1 1,0 0-1,0 1 0,0-1 0,0 0 0,1 1 1,-1-1-1,0 0 0,0 0 0,1 0 0,-1 1 1,1-1-1,-1 0 0,1 0 0,-1 0 0,1 0 1,-1 0-1,1 0 0,-1-2 0,0-25 3122,1 20-3311,0 7 80,0-1 0,0 1-1,0 0 1,0 0 0,0 0 0,0 0-1,0 0 1,1 0 0,-1 0-1,0 0 1,1 0 0,-1 0 0,1 0-1,-1 0 1,1 0 0,-1 0-1,1 0 1,0 0 0,0 0 0,-1 1-1,1-1 1,0 0 0,0 1-1,0-1 1,0 0 0,0 1 0,0-1-1,0 1 1,0-1 0,0 1-1,0 0 1,0-1 0,0 1 0,0 0-1,0 0 1,0 0 0,0 0-1,0 0 1,0 0 0,0 0 0,1 0-1,-1 0 1,0 0 0,0 1-1,1-1 1,2 1-27,-1 0-1,1 0 0,-1 0 1,1 1-1,-1-1 1,0 1-1,1 0 1,-1 0-1,0 0 1,0 0-1,0 0 1,4 5-1,0 4-37,0 0-1,-1 0 1,0 1-1,-1-1 1,0 1-1,-1 0 0,-1 1 1,1-1-1,-2 1 1,0 0-1,0-1 1,-2 1-1,1 0 1,-1 0-1,-3 15 1,3-25-70,-1 0 1,0 0-1,0 0 0,0 0 1,0 0-1,0-1 0,0 1 1,-1 0-1,0-1 1,1 1-1,-1-1 0,0 0 1,0 0-1,0 1 0,0-1 1,-1-1-1,1 1 1,0 0-1,-5 2 0,3-2-431,-1 0-1,1 0 0,0 0 0,-1-1 0,0 0 1,1 1-1,-6-1 0,-15 0-4754</inkml:trace>
  <inkml:trace contextRef="#ctx0" brushRef="#br0" timeOffset="9091.56">3502 343 4002,'0'0'10429,"6"-6"-8605,129-59 1502,-47 24-2820,1-3-298,127-61 68,-163 83-303,1 2 0,64-15-1,-90 31-284,-26 4-163,-14 1-3414,-18 5-914,-11 4-3118</inkml:trace>
  <inkml:trace contextRef="#ctx0" brushRef="#br0" timeOffset="9388.59">3557 437 2513,'0'0'15983,"10"-10"-14822,-8 8-1125,9-9 156,0 1 1,1 0-1,0 1 0,1 0 0,0 1 1,20-10-1,524-180 1309,-354 132-1329,-160 54-138,-86 17-4881,-9 9 146,-19 1-3359</inkml:trace>
  <inkml:trace contextRef="#ctx0" brushRef="#br0" timeOffset="20254.72">443 4284 5555,'0'0'11261,"1"2"-11149,65 71 1783,-47-54-1721,-1 0 0,-1 1 0,-1 1 0,0 1 0,-2 0 0,16 32 0,-26-41-46,-15-33 10,-16-40-1,21 38-10,1 0-1,1-1 1,2 1-1,0-1 1,1 1-1,4-43 1,-3 63-111,0 1 0,0-1 0,0 0 0,0 0 0,1 1 0,-1-1 1,1 0-1,-1 0 0,1 1 0,0-1 0,-1 0 0,1 1 0,0-1 0,0 1 1,0-1-1,0 1 0,0-1 0,1 1 0,-1 0 0,0 0 0,1 0 0,-1-1 0,1 1 1,-1 1-1,1-1 0,-1 0 0,1 0 0,0 0 0,-1 1 0,1-1 0,0 1 1,0 0-1,-1-1 0,1 1 0,0 0 0,0 0 0,2 0 0,0 1-23,1 0-1,-1 0 0,0 0 1,0 0-1,1 1 1,-1 0-1,-1 0 1,1 0-1,0 0 0,0 0 1,-1 1-1,1 0 1,-1 0-1,5 5 1,4 6-233,-1 1 0,-1 0 0,0 0 1,-1 1-1,-1 0 0,0 1 0,10 33 0,-14-74-411,-4-4 782,-1 14 130,0 0 0,1 1 1,1-1-1,0 0 0,1 1 0,1-1 0,0 1 1,0 0-1,11-24 0,-14 36-251,0 1 0,1-1 1,0 0-1,-1 1 0,1-1 0,-1 1 0,1-1 1,0 1-1,0-1 0,-1 1 0,1-1 0,0 1 1,0 0-1,-1-1 0,1 1 0,0 0 0,0 0 1,0-1-1,0 1 0,-1 0 0,1 0 0,0 0 1,0 0-1,0 0 0,0 0 0,-1 0 0,1 1 1,0-1-1,0 0 0,0 0 0,0 1 1,-1-1-1,3 1 0,23 17-178,-12-1 143,0 0 0,-2 1 0,14 25 0,14 21-67,-39-62 75,1 0 0,-1-1 0,0 1 0,0-1 0,1 1 0,-1-1 0,0 1 0,1-1 0,0 0 0,-1 1 0,1-1 0,0 0 0,0 0-1,-1 0 1,1-1 0,0 1 0,0 0 0,0-1 0,0 1 0,0-1 0,0 0 0,0 1 0,0-1 0,0 0 0,0 0 0,0 0 0,0-1 0,0 1 0,0 0 0,0-1 0,0 1 0,0-1 0,0 0 0,3-1 0,0-2 25,0 1-1,0 0 1,-1-1-1,1 0 1,-1 0 0,0-1-1,0 1 1,-1-1-1,1 1 1,3-10-1,1-1 47,-1-1 0,-1 0 0,0-1 0,-1 0 0,-1 1 0,-1-2 0,0 1 0,-1 0 0,-1 0 0,-1-1 0,0 1 0,-4-23 0,3 38-31,1 0 0,-1 0 0,1 0 0,-1 0 0,1 0 0,-1-1 0,0 2 0,0-1 0,0 0 0,0 0 0,-1 0 0,1 0 0,0 1 0,-1-1 0,1 1 0,-1-1 0,0 1 0,1-1 0,-1 1 0,0 0 0,0 0 0,0 0 0,0 0 0,0 0 0,-3 0 0,5 1-27,-1 0 1,0 0-1,0 1 1,1-1-1,-1 0 0,1 1 1,-1-1-1,0 1 1,1-1-1,-1 1 1,1-1-1,-1 1 0,1-1 1,-1 1-1,1 0 1,-1-1-1,1 1 1,0 0-1,-1-1 1,1 1-1,0 0 0,0 0 1,0-1-1,-1 1 1,1 1-1,-4 21-29,3-10 33,0 1-1,1-1 0,1 0 0,0 0 1,0 0-1,2 0 0,-1 0 0,2-1 1,-1 1-1,10 18 0,-10-24-150,1 0-1,0-1 1,0 1-1,1-1 1,0 0-1,0 0 1,0-1-1,1 1 0,0-1 1,0 0-1,0-1 1,0 1-1,1-1 1,0-1-1,0 1 1,0-1-1,0 0 1,0-1-1,11 3 1,-11-4-249,-1 1 1,1-1-1,0 0 1,-1-1 0,1 0-1,0 0 1,-1 0 0,1-1-1,13-2 1,-17 1 352,0 1 1,0-1 0,0 1 0,0-1-1,0 0 1,-1 0 0,1 0-1,-1 0 1,1-1 0,-1 1-1,0-1 1,0 1 0,0-1-1,0 0 1,0 0 0,-1 0-1,1 0 1,-1 0 0,0 0-1,0 0 1,1-5 0,4-18 493,-2-1-1,-1 0 1,-2-1 0,0 1 0,-4-31 0,1-10 1471,2 12 1481,19 61-3644,-1 20-716,-16-22 647,0 0 0,-1-1 0,1 1 0,0 0 0,0-1 0,1 1 0,-1-1 0,0 0 0,5 3 0,-7-4 295,-1-20 940,0 17-877,0-1-1,-1 1 1,1 0 0,-1 0-1,1-1 1,-1 1 0,0 0 0,0 1-1,0-1 1,0 0 0,0 1 0,-1-1-1,1 1 1,0-1 0,-1 1 0,1 0-1,-1 0 1,1 0 0,-1 0 0,1 1-1,-1-1 1,0 1 0,1 0 0,-1-1-1,0 1 1,0 0 0,1 1-1,-1-1 1,0 0 0,1 1 0,-1-1-1,1 1 1,-1 0 0,0 0 0,1 0-1,0 0 1,-3 2 0,2 1-46,-1 0 1,2 0-1,-1 0 1,0 0 0,1 1-1,0-1 1,0 1-1,0 0 1,0-1-1,1 1 1,0 0-1,-1 7 1,0 8 15,1 37 0,1-38-12,0-13 2,0 0 0,1-1 1,0 1-1,0 0 1,0 0-1,1 0 0,-1 0 1,2-1-1,-1 1 1,0-1-1,1 0 0,0 1 1,0-1-1,1-1 1,0 1-1,5 6 0,-5-8-87,-1 0 0,1 0-1,0-1 1,0 1 0,0-1-1,0 0 1,0 0 0,0 0 0,1 0-1,-1-1 1,1 0 0,-1 0-1,1 0 1,-1 0 0,1-1-1,0 0 1,-1 0 0,1 0-1,0 0 1,-1-1 0,9-2-1,-10 2 48,1-1 0,-1 1 1,0-1-1,0 0 0,0 0 0,0 0 0,0-1 0,0 1 0,0-1 0,-1 0 0,1 1 0,-1-1 0,0 0 0,0-1 0,0 1 0,0 0 0,-1 0 0,1-1 0,-1 1 0,0-1 0,0 0 0,1-4 0,2-9 93,-1 0 0,-1 0-1,0-26 1,0 11 374,-3 0-1,0 0 0,-2 1 1,-2-1-1,-15-58 1,9 55 38,-6-18 883,-33-71-1,48 132-1222,1 0 1,1 0 0,-1 0-1,2 11 1,2 1-121,0 0 0,1-1 0,2 0-1,0 0 1,1 0 0,10 19 0,64 107 121,-69-123-111,97 139 243,-42-63-3245,-65-95 2305,1 1-775</inkml:trace>
  <inkml:trace contextRef="#ctx0" brushRef="#br0" timeOffset="21080.22">2136 3306 5491,'0'0'11357,"-15"-3"-11024,5 1-254,-2-2 82,-1 2 1,0-1-1,1 2 0,-1 0 0,0 0 1,0 1-1,0 1 0,0 0 0,-12 3 1,-3 3 366,20-6-224,0 1 0,0 0 0,0 1 1,0 0-1,1 0 0,-14 7 0,17 3 2510,8 27-2838,3-16 171,1 0-1,11 25 0,9 21 106,-8-7 6,62 177 469,-63-195-629,1-1 0,2-1 0,33 48 0,-51-85-90,0-1 1,0 1-1,1-1 1,-1 0-1,1-1 0,0 1 1,1-1-1,-1 0 1,1 0-1,0-1 0,0 1 1,0-1-1,0-1 1,1 1-1,-1-1 0,1 0 1,-1-1-1,1 1 1,0-1-1,0-1 0,-1 1 1,1-1-1,0 0 1,0-1-1,0 1 0,-1-1 1,1-1-1,0 1 1,-1-1-1,1-1 0,-1 1 1,0-1-1,8-4 1,-1-1-39,-1 0 1,21-18 0,-30 24-257,-1 0 0,1-1 0,-1 1 0,1-1 1,-1 1-1,0-1 0,0 0 0,-1 0 0,1 0 0,0 0 0,-1 0 0,0 0 0,0-1 0,0 1 0,0 0 0,0-1 1,-1 1-1,1-5 0,-1 8 9,0-1 0,0 1 1,0-1-1,0 1 0,0-1 1,-1 1-1,1-1 1,0 1-1,0-1 0,0 1 1,0-1-1,-1 1 0,1-1 1,0 1-1,-1 0 0,1-1 1,0 1-1,-1-1 0,1 1 1,0 0-1,-1-1 0,0 1 1,-21-10-11922</inkml:trace>
  <inkml:trace contextRef="#ctx0" brushRef="#br0" timeOffset="21641.89">2475 3363 4898,'0'0'12694,"-2"-23"-12694,17 32-160,2 5 352,2-1-96,2 0 0,-1-2-96,1-3-720,0-1-1217,-1-7-3217</inkml:trace>
  <inkml:trace contextRef="#ctx0" brushRef="#br0" timeOffset="22186.85">2979 3248 9396,'0'0'12587,"0"4"-12453,3 24-100,1 0 0,1 0 0,2-1 0,13 38 1,-4-12 15,-8-25-5,5 19-1,2 0 0,26 55-1,-41-101-54,0 0 0,0 0 0,1-1 0,-1 1 1,0 0-1,1 0 0,-1-1 0,1 1 0,-1 0 0,1 0 0,-1-1 0,1 1 0,0 0 0,-1-1 0,1 1 0,0-1 0,0 1 0,-1-1 0,1 1 0,1 0 0,-1-2 12,-1 1 0,1 0 0,-1-1 0,1 1 0,-1-1 0,0 1 0,1 0-1,-1-1 1,0 1 0,1-1 0,-1 1 0,0-1 0,1 1 0,-1-1 0,0 1 0,0-1 0,0 0 0,1 1 0,-1-1-1,0 1 1,0-1 0,0 0 0,3-46 164,-3 42-193,1-25 38,-1 1 1,-1-1-1,-2 1 0,-1-1 0,-14-53 1,-28-34-30,29 77 191,1 0-1,-14-61 1,27 91 25,2 5 314,6 12-300,-2-1-338,172 267 167,-135-209-153,12 20-623,-21-27-5068</inkml:trace>
  <inkml:trace contextRef="#ctx0" brushRef="#br0" timeOffset="22572.18">3107 3443 4114,'0'0'9967,"-3"-1"-9737,3 1-235,0 0 1,0 0-1,0 0 1,1 0 0,-1 0-1,0 0 1,0 0 0,0 0-1,0 0 1,0 0 0,0 0-1,1 0 1,-1 0 0,0 0-1,0-1 1,0 1 0,0 0-1,0 0 1,0 0 0,0 0-1,1 0 1,-1 0-1,0 0 1,0 0 0,0 0-1,0 0 1,0 0 0,0-1-1,0 1 1,0 0 0,0 0-1,0 0 1,0 0 0,0 0-1,1 0 1,-1 0 0,0-1-1,0 1 1,0 0 0,0 0-1,0 0 1,0 0-1,0 0 1,0 0 0,0-1-1,0 1 1,0 0 0,0 0-1,0 0 1,-1 0 0,1 0-1,0 0 1,0 0 0,0-1-1,0 1 1,0 0 0,0 0-1,0 0 1,0 0 0,0 0-1,0 0 1,23-2-49,52 2-741,-39 1-920,-25-1 1097,0 0 0,0-1 0,1 0-1,-1 0 1,0-1 0,18-7 0,-26 8 694,0 0 0,0-1 0,0 0 0,0 0 0,0 0 0,0 0 0,-1 0 0,1 0 0,-1-1 0,1 1 0,1-4 0,-2 3 490,0 0 0,-1 0-1,1 0 1,-1-1 0,0 1 0,0-1 0,0 1-1,0-1 1,0 1 0,-1-1 0,0-5 6480,0 42-5140,5 38-2185,2-47 382,0 0 1,1-1-1,2 0 1,21 39-1,60 80-18,-80-119-2209,-15-17-1761,-9-8 310,-4-9-2316</inkml:trace>
  <inkml:trace contextRef="#ctx0" brushRef="#br0" timeOffset="22760.15">3363 3165 1489,'0'0'12998,"15"38"-13639,0-12-1648,4 0-2993</inkml:trace>
  <inkml:trace contextRef="#ctx0" brushRef="#br0" timeOffset="23746.93">3752 3221 7924,'0'0'10781,"-17"-14"-10320,-55-45-298,71 58-161,0 0 0,0 0 0,0 0 0,0 0 1,-1 0-1,1 0 0,0 0 0,0 1 0,-1-1 0,1 1 0,0-1 1,-1 1-1,1-1 0,-1 1 0,1 0 0,-1 0 0,1-1 0,-1 1 1,1 0-1,-1 0 0,1 1 0,0-1 0,-1 0 0,1 0 0,-1 1 1,1-1-1,-1 1 0,1-1 0,0 1 0,-2 1 0,0 0 3,1 0 0,0 1 0,1-1 0,-1 1 0,0-1 0,1 1-1,-1 0 1,1 0 0,-1 4 0,-1 0 3,-2 6 10,2 0 1,-1 1 0,2-1-1,0 1 1,0 0 0,2-1-1,0 23 1,0-23 18,0-8-38,0-1-1,1 1 0,-1 0 1,1-1-1,0 0 0,0 1 0,1-1 1,-1 0-1,1 1 0,0-1 1,0 0-1,0 0 0,1 0 1,-1-1-1,1 1 0,0-1 0,0 1 1,0-1-1,1 0 0,-1 0 1,1 0-1,3 2 0,-1-2-55,0 0 1,0 0-1,1-1 0,-1 1 0,0-1 0,1-1 1,-1 1-1,1-1 0,0 0 0,-1-1 0,1 0 1,0 0-1,-1 0 0,12-3 0,-15 2 35,1 0 1,0 0-1,0-1 0,-1 1 0,1-1 0,-1 0 0,0 0 1,1 0-1,-1-1 0,0 1 0,0-1 0,0 0 1,-1 1-1,1-1 0,-1-1 0,1 1 0,-1 0 0,0 0 1,-1-1-1,1 0 0,0 1 0,-1-1 0,0 0 0,0 1 1,1-6-1,1-6 77,-1 1 1,0-1-1,-1 0 1,-1 0-1,-1-21 0,-1 27 241,1 1-1,-1 0 1,0-1-1,-1 1 1,0 0-1,0 1 1,-1-1-1,0 0 1,0 1-1,0 0 1,-10-11-1,13 17 119,1 8-497,0 0 80,0 0 1,1 0-1,-1 0 1,1 1-1,1-1 1,-1 0-1,1 0 1,0 0-1,1-1 1,0 1-1,0-1 0,0 1 1,1-1-1,0 0 1,0 0-1,1 0 1,-1-1-1,1 0 1,9 8-1,-6-6-113,-1-1-1,1-1 1,0 0-1,1 0 1,-1 0-1,11 3 1,-14-6-73,0 0 0,0-1-1,1 0 1,-1 0 0,0 0 0,1 0 0,-1-1 0,0 0 0,1 0 0,-1 0 0,0-1 0,9-2 0,-10 2 163,-1-1 1,0 0 0,0 0-1,0 0 1,0 0 0,0-1-1,-1 1 1,1-1 0,-1 0-1,1 1 1,-1-1-1,0 0 1,0 0 0,0-1-1,-1 1 1,1 0 0,-1-1-1,2-5 1,2-6 88,-2 1 0,1 0 0,1-20 0,-2-62 2516,-4 68-500,-7 53-1929,7-18-156,0 0 1,1 0 0,0 0-1,0 0 1,1 0-1,0 0 1,0-1 0,1 1-1,0 0 1,4 11-1,-4-14-2,0-1 0,0 0-1,1 0 1,-1 0 0,0 0-1,1-1 1,0 1 0,-1 0-1,1-1 1,0 0 0,1 0-1,-1 0 1,0 0 0,0 0-1,1-1 1,-1 1 0,1-1-1,0 0 1,-1 0 0,1-1-1,7 2 1,-7-2-26,1 1-1,-1-1 1,1 0-1,-1 0 1,1 0-1,-1-1 1,0 1-1,1-1 1,-1 0-1,0 0 1,1-1-1,-1 1 1,0-1-1,0 0 1,0 0-1,5-4 1,-5 2 1,0 0 0,0 0 0,-1 0 0,0 0 0,0-1 0,0 1 0,0-1 0,-1 0 0,0 0 0,0 0 0,0 0 0,0 0 0,1-8 0,0-1 178,0-1 0,-1 0 1,-1 0-1,0-1 1,-1 1-1,0 0 0,-4-16 1,4 29-65,-1 1 0,1-1 0,-1 0 0,0 1 0,0-1 0,1 1 0,-1-1 0,-1 1 0,1-1 1,0 1-1,0 0 0,0 0 0,-1-1 0,1 1 0,0 0 0,-1 0 0,0 0 0,1 0 0,-1 1 0,1-1 0,-1 0 1,-3 0-1,5 2-58,-1 0 1,1 0-1,-1 0 1,1 0-1,0 1 1,0-1 0,-1 0-1,1 0 1,0 0-1,0 1 1,0-1-1,0 0 1,0 0-1,1 2 1,-1-2 9,0 9 48,1 0 0,1 0 0,0-1 0,0 1 0,1-1 0,0 1 0,6 11-1,37 65 365,-24-46-387,-18-32-72,76 150 222,-71-137-335,-1 0-1,0 1 1,-2 1-1,-1-1 1,4 36-1,-8-55 131,-3 27-1079,2-29 1025,-1-1 0,1 1 1,-1 0-1,1 0 0,-1-1 0,0 1 1,1-1-1,-1 1 0,0 0 0,0-1 1,1 1-1,-1-1 0,0 1 0,0-1 1,0 0-1,0 1 0,0-1 0,1 0 1,-1 0-1,0 0 0,0 1 0,0-1 1,0 0-1,0 0 0,0 0 0,0-1 1,-1 1-1,0 0-25,0 0 0,-1 0-1,1-1 1,0 1 0,0-1 0,0 0 0,-1 1 0,1-1-1,0 0 1,0 0 0,0 0 0,0-1 0,1 1 0,-1 0-1,0-1 1,-2-2 0,0-1-135,0 1 0,0-1 1,1 0-1,0 0 0,0 0 0,-2-7 0,-1-3-878,1 0 0,0 0-1,1-1 1,-1-16 0,1-18-3708</inkml:trace>
  <inkml:trace contextRef="#ctx0" brushRef="#br0" timeOffset="24195.28">4622 2706 8052,'0'0'13347,"-9"-5"-12909,-25-16-236,33 21-195,0 0 0,0-1-1,-1 1 1,1 0-1,0 0 1,0 0-1,0 0 1,0 0-1,0 0 1,0 0-1,0 0 1,0 0-1,0 0 1,0 1 0,0-1-1,-1 0 1,1 1-1,0-1 1,1 1-1,-1-1 1,0 1-1,0-1 1,0 1-1,0 0 1,0 0-1,0-1 1,1 1 0,-2 2-1,-15 25 72,15-24-71,-2 7 18,0 0 0,0 0-1,1 1 1,1 0 0,0-1 0,1 1-1,0 0 1,0 0 0,2 0 0,2 21-1,-2-29-13,0 0-1,1 0 0,-1 0 1,1 0-1,0 0 0,0 0 1,0-1-1,1 1 0,-1-1 0,1 0 1,0 0-1,0 0 0,0 0 1,0 0-1,0 0 0,1-1 1,-1 0-1,1 1 0,6 1 1,9 5 73,0-1 0,32 10 1,-44-16-75,34 9 24,-18-5 14,40 16 1,-63-22-55,1 0 1,-1 0-1,1 1 1,-1-1 0,1 0-1,-1 0 1,1 0 0,-1 1-1,1-1 1,-1 0-1,1 1 1,-1-1 0,1 0-1,-1 1 1,0-1 0,1 0-1,-1 1 1,0-1-1,1 1 1,-1-1 0,0 1-1,0-1 1,1 1-1,-1-1 1,0 1 0,0-1-1,0 1 1,0-1 0,0 1-1,0-1 1,0 1-1,0-1 1,0 1 0,0-1-1,0 1 1,0-1 0,0 1-1,0-1 1,0 1-1,0-1 1,0 1 0,-1-1-1,1 1 1,0-1-1,0 1 1,-1-1 0,1 1-1,-1 0 1,-1 1-2,0-1 0,1 1-1,-1 0 1,0-1 0,-1 1 0,1-1 0,0 0 0,-4 3-1,-38 10-325,-1-1-1,-46 8 1,107-24-7831,19-7 2250</inkml:trace>
  <inkml:trace contextRef="#ctx0" brushRef="#br0" timeOffset="24912.92">5009 2757 9300,'0'0'9546,"-18"-2"-8895,-59 1-326,75 1-315,-1 0 0,1 1 0,0-1 0,-1 1 0,1 0-1,0-1 1,0 1 0,0 0 0,0 1 0,0-1 0,0 0 0,0 0-1,0 1 1,0 0 0,1-1 0,-1 1 0,0 0 0,1-1-1,0 1 1,-1 0 0,1 0 0,0 0 0,-2 5 0,1-1-10,0 0 0,0 1 0,0-1 0,1 1 1,-1 9-1,2-11 0,-1 0 0,1 0 0,0 0 0,0-1 0,0 1 0,1 0 0,0 0 0,0-1 0,0 1 0,0 0 0,1-1 0,0 1 0,0-1 0,2 5 0,-1-6-65,-1-1 0,1 1 0,-1-1 0,1 0 0,0 0 0,0 0 0,0 0 0,0-1 0,0 1 1,0-1-1,1 0 0,-1 0 0,0 0 0,1 0 0,-1 0 0,1-1 0,-1 1 0,1-1 0,-1 0 0,5-1 1,-6 1 64,1 0 0,0 0 1,-1 0-1,1 0 0,0-1 1,-1 1-1,1-1 1,-1 1-1,1-1 0,-1 0 1,1 0-1,-1-1 1,0 1-1,1 0 0,-1-1 1,0 1-1,3-3 0,-2-1 25,1 0 0,-1 0-1,0 0 1,0 0-1,0 0 1,3-11-1,-2 5 625,-1 0 0,0 0 0,-1 0 1,0-1-1,0 1 0,-1-23 291,-1 43-1109,0 2 145,-1-3 23,1 1-1,1-1 1,-1 1 0,1-1 0,1 0 0,3 13-1,-4-19-38,0 0-1,0 0 1,0 1-1,0-1 1,1 0-1,-1 0 1,1-1-1,0 1 1,-1 0-1,1 0 1,0-1-1,0 1 0,0-1 1,0 0-1,0 0 1,1 1-1,-1-1 1,0-1-1,0 1 1,1 0-1,-1 0 1,1-1-1,-1 0 1,0 1-1,1-1 1,-1 0-1,1 0 0,2 0 1,-2-1-28,0 1 0,1-1 0,-1 0 0,0 0-1,0 0 1,1-1 0,-1 1 0,0-1 0,0 1 0,0-1 0,-1 0 0,1 0 0,0 0 0,-1-1 0,1 1 0,-1 0 0,0-1-1,0 0 1,0 1 0,0-1 0,0 0 0,-1 0 0,2-5 0,3-5-249,-1 1 1,0-1-1,-1 0 0,4-22 0,-5 10 200,0 1-1,-1-1 1,-2 0-1,0 0 1,-2 0-1,-8-44 0,6 51 451,-1 0 0,-1 1 0,0-1 0,-1 1 0,-1 1-1,-1-1 1,0 1 0,-1 1 0,-22-26 0,31 40-232,0-1 1,0 1-1,0 0 1,-1-1 0,1 1-1,0 0 1,-1 0-1,1 0 1,-1 0-1,0 0 1,-1 0 0,2 1-88,1 0 1,0 0 0,-1 0-1,1 0 1,0 0 0,-1 0 0,1 0-1,0 0 1,-1 0 0,1 0-1,0 0 1,-1 0 0,1 0-1,0 0 1,-1 1 0,1-1-1,0 0 1,-1 0 0,1 0 0,0 1-1,0-1 1,-1 0 0,1 0-1,0 1 1,0-1 0,-1 0-1,1 0 1,0 1 0,0-1-1,0 0 1,0 1 0,0-1 0,-1 1-1,0 4-9,0 0 0,0 0 0,1 1 0,0-1 0,0 9 0,0-4 13,1 10 26,1 1 1,1-1-1,1 1 1,0-1-1,2 0 1,14 35-1,64 114 163,-45-96-88,-32-59-302,-2-5-534,0 0 1,-1 0-1,6 18 1</inkml:trace>
  <inkml:trace contextRef="#ctx0" brushRef="#br0" timeOffset="25255.35">5137 2723 4562,'0'0'9781,"6"-2"-9648,37-9 254,-28 9-496,-1-2 1,22-8-1,-31 10 66,0 0-1,0 0 1,-1-1 0,1 0-1,-1 0 1,0 0 0,0-1-1,0 1 1,0-1 0,-1 0-1,5-6 1,-3 2 172,0 0-1,0-1 1,-1 0 0,-1 0-1,1 0 1,-1 0-1,-1 0 1,2-11 0,1-46 7120,-5 85-6705,-2 9-317,2-1-1,6 52 1,-4-70-490,0 1-1,0-1 1,1 0 0,0 0 0,1 0-1,0-1 1,0 1 0,1-1-1,0 0 1,0 0 0,1-1 0,9 10-1</inkml:trace>
  <inkml:trace contextRef="#ctx0" brushRef="#br0" timeOffset="25439.72">5188 2266 4178,'0'0'12502,"-2"-23"-13767</inkml:trace>
  <inkml:trace contextRef="#ctx0" brushRef="#br0" timeOffset="25733.46">5384 2093 3089,'0'0'16872,"-74"-36"-16504,65 36-144,1 0-224,3 0 16,3 0-48,0 0-112,2 9-416,0 6-737,11 2 33,12-2-257,5 0-992,2-5-2513</inkml:trace>
  <inkml:trace contextRef="#ctx0" brushRef="#br0" timeOffset="26276.56">5354 2096 4066,'0'0'11373,"-1"-14"-6944,3 13-4408,0 0 0,0 0 1,0 0-1,0 0 0,0 1 1,0-1-1,0 1 0,0 0 1,0-1-1,0 1 0,0 0 0,1 0 1,-1 0-1,0 1 0,0-1 1,0 0-1,0 1 0,0-1 1,0 1-1,0 0 0,0 0 1,0 0-1,0 0 0,0 0 0,-1 0 1,1 0-1,0 1 0,-1-1 1,1 1-1,-1-1 0,1 1 1,-1-1-1,0 1 0,0 0 1,0 0-1,2 2 0,1 3-184,-1-1 0,1 1 1,-1-1-1,0 1 0,-1 0 0,0 0 0,0 0 0,0 1 0,0 8 0,-1-3-752,0-9 320,-1 0 1,0 0-1,0 1 1,0-1-1,0 0 0,-1 0 1,-1 6-1,-4-3-3380</inkml:trace>
  <inkml:trace contextRef="#ctx0" brushRef="#br0" timeOffset="27272.4">5927 2458 960,'0'0'13014,"-7"1"-11645,-3 3-682,-7 1-314,-5-4 5597,20-5-5735,1 0 0,0 1 0,0-1 0,0 0 0,0 0 0,1 0 0,-1 0 0,1 0 0,0-4 491,3 10-675,8 11-83,1 0 0,-2 0-1,1 2 1,-2-1 0,0 1 0,-1 0 0,0 1-1,-2 0 1,1 0 0,-2 1 0,0 0 0,-1 0-1,-1 0 1,1 20 0,-4-35-73,0 0 1,0 0-1,0 0 1,-1 0-1,1 0 0,0 0 1,-1-1-1,0 1 1,1 0-1,-1 0 1,0 0-1,0-1 0,0 1 1,0 0-1,0-1 1,0 1-1,-1-1 0,1 1 1,0-1-1,-1 0 1,0 1-1,1-1 0,-1 0 1,1 0-1,-5 1 1,-1 1-1281,0 0 0,-1-1 0,1-1 0,-1 1 0,-10 0 0,-25 1-12112</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8:46.210"/>
    </inkml:context>
    <inkml:brush xml:id="br0">
      <inkml:brushProperty name="width" value="0.05" units="cm"/>
      <inkml:brushProperty name="height" value="0.05" units="cm"/>
      <inkml:brushProperty name="color" value="#F6630D"/>
    </inkml:brush>
  </inkml:definitions>
  <inkml:trace contextRef="#ctx0" brushRef="#br0">1014 25 2257,'0'0'8572,"-4"-2"-7588,-6-3-434,0 2 0,-1-1 0,0 1 0,0 1 0,0 0 0,0 0 0,-11 1 0,-86 2-21,101-1-469,-12 2-34,0 1 1,0 1-1,-27 9 0,26-7 41,-1 0 1,-30 3-1,-13-4 121,24-2-76,1 1-1,-61 14 1,39-1-124,-179 55 763,237-71-757,-1 0 1,1 1-1,0 0 0,-1-1 1,1 1-1,0 0 0,0 1 0,0-1 1,1 0-1,-1 1 0,0 0 1,1-1-1,0 1 0,0 0 0,0 0 1,0 1-1,-2 2 0,3-1-5,-1 0-1,1 0 1,-1 0-1,2 1 1,-1-1 0,0 0-1,1 0 1,0 1-1,0-1 1,2 9-1,1 0 87,1 0 0,0 0 0,1-1 0,0 0 0,1 0 0,0 0 0,16 22 0,-8-16 60,0 0 0,2-1 0,0 0 0,1-2 0,34 28 1,-40-37-48,0 0 0,1-1 0,-1 0 1,1 0-1,0-2 0,1 1 1,-1-2-1,1 0 0,0 0 0,-1-1 1,1 0-1,17-1 0,11-2 91,0-2 0,-1-1-1,58-14 1,23-7-131,-56 13 7,0-2 0,90-34 0,-137 42-62,0-2-1,-1-1 0,0 0 0,-1-1 0,0 0 1,0-2-1,-2 1 0,1-2 0,-1 0 0,-1-1 1,0 0-1,-1-1 0,10-18 0,-16 24-3,-2 0-1,1-1 1,-1 0 0,-1 0-1,1-1 1,2-18 0,-5 24 7,-1 1 0,1-1 0,-1 0 1,0 1-1,0-1 0,0 0 0,-1 0 1,1 1-1,-1-1 0,0 1 1,-1-1-1,1 1 0,-1-1 0,0 1 1,0 0-1,0-1 0,-5-5 0,-3 0 3,-1 1-1,1 1 0,-1-1 1,-1 2-1,1-1 0,-2 2 0,1 0 1,0 0-1,-1 1 0,0 0 0,0 1 1,-16-2-1,-9-1-14,-1 2 1,0 1-1,-39 2 0,68 2-149,0 0 1,1 1-1,-1 0 0,0 0 1,1 1-1,0 1 0,-1 0 1,1 0-1,-14 7 0,10-2-1641,1 0 0,-24 19 1,14-8-3838</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8:50.003"/>
    </inkml:context>
    <inkml:brush xml:id="br0">
      <inkml:brushProperty name="width" value="0.05" units="cm"/>
      <inkml:brushProperty name="height" value="0.05" units="cm"/>
      <inkml:brushProperty name="color" value="#F6630D"/>
    </inkml:brush>
  </inkml:definitions>
  <inkml:trace contextRef="#ctx0" brushRef="#br0">186 327 2401,'0'0'11205,"-62"-2"-11045,53 2-160,-3 0 0,5 0-416,1 0-1889</inkml:trace>
  <inkml:trace contextRef="#ctx0" brushRef="#br0" timeOffset="531.52">7 640 6787,'0'0'13468,"0"-1"-13340,-1 1 1,1-1 0,-1 0-1,1 1 1,-1-1 0,1 1-1,-1-1 1,1 0 0,0 1-1,-1-1 1,1 0 0,0 0-1,0 1 1,-1-1 0,1 0-1,0 0 1,0 1 0,0-1-1,0 0 1,0 0 0,0-1-1,4-6-117,1-1-1,-1 1 1,2 0-1,-1 1 1,1-1-1,0 1 1,1 1-1,-1-1 1,10-6-1,12-14 3,-12 8-25,0 0 0,-1-2 0,15-26 1,-25 38 175,0 0 1,0-1-1,-1 1 1,0-1-1,-1 0 1,0 0-1,-1-1 1,0 1-1,1-11 1,-14 158 918,11-111-886,2 0 0,1-1 0,1 1 0,15 47 0,-1-20-1,31 61-1,-42-100-189,-3-8 7,-1 0 0,0 0-1,-1 0 1,0 0 0,0 0-1,0 1 1,0-1 0,0 9 0,-3-15-22,1 1 1,0 0 0,-1-1-1,1 1 1,0 0 0,-1-1 0,1 1-1,-1-1 1,1 1 0,-1 0 0,1-1-1,-1 1 1,0-1 0,1 0 0,-1 1-1,0-1 1,1 1 0,-1-1-1,0 0 1,1 1 0,-1-1 0,0 0-1,0 0 1,1 0 0,-1 0 0,0 0-1,-1 0 1,-28 3-182,24-2 105,-110 1-3290,113-2 3089,0-1 0,0 1 1,0 0-1,0-1 0,1 1 1,-1-1-1,0 0 0,0 0 0,1 0 1,-1 0-1,1-1 0,-1 1 1,1-1-1,-1 1 0,-2-3 1,4 2-296,-1 0 0,0 0 1,1 0-1,-1 0 0,1 0 1,0-1-1,0 1 1,0 0-1,0-1 0,0 1 1,0-4-1,-2-26-10002</inkml:trace>
  <inkml:trace contextRef="#ctx0" brushRef="#br0" timeOffset="809.1">11 98 10341,'0'0'15991,"0"-34"-15767,0 21 80,0 0-288,0-2 0,0 3-16,0 5-1184,0 3-449</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8:28.693"/>
    </inkml:context>
    <inkml:brush xml:id="br0">
      <inkml:brushProperty name="width" value="0.05" units="cm"/>
      <inkml:brushProperty name="height" value="0.05" units="cm"/>
      <inkml:brushProperty name="color" value="#F6630D"/>
    </inkml:brush>
  </inkml:definitions>
  <inkml:trace contextRef="#ctx0" brushRef="#br0">1 834 9556,'0'0'7796,"17"-8"-6753,-13 4-946,0 0 1,-1 0-1,1 0 1,-1-1-1,0 1 0,-1-1 1,1 0-1,-1 0 1,0 0-1,0 0 0,2-10 1,-1 1 465,-1 0 1,-1 0-1,0-18 1,2 68-533,1 1-1,2-1 1,2 0 0,1-1-1,15 38 1,12 52 41,-35-122-95,0 1 1,0-1-1,0 1 0,-1 0 0,1-1 1,-1 1-1,0 0 0,0-1 0,-1 1 1,0 6-1,0-8-2,0-1 1,0 1 0,0 0 0,0-1-1,-1 1 1,1-1 0,0 0 0,-1 0-1,1 1 1,0-1 0,-1 0-1,1 0 1,-1 0 0,0 0 0,1 0-1,-1-1 1,0 1 0,0-1 0,1 1-1,-1-1 1,-3 1 0,-10 3 7,-1-1 0,0 0 1,-21 0-1,51-4 322,1-2 0,-1 0 0,-1 0 0,1-2 1,0 1-1,21-12 0,14-4-179,-32 13-285,7-3 43,-7 7-7041</inkml:trace>
  <inkml:trace contextRef="#ctx0" brushRef="#br0" timeOffset="281.33">492 919 11237,'0'0'11141,"4"-3"-10583,-4 2-556,1 0 0,-1 1 0,1-1 1,-1 1-1,1-1 0,-1 1 0,1-1 0,-1 1 0,1 0 1,0-1-1,-1 1 0,1-1 0,-1 1 0,1 0 1,0 0-1,-1-1 0,1 1 0,0 0 0,-1 0 0,1 0 1,0 0-1,0 0 0,-1 0 0,1 0 0,0 0 1,-1 0-1,1 0 0,0 0 0,-1 1 0,1-1 0,0 0 1,-1 0-1,1 1 0,0-1 0,-1 0 0,1 1 0,0 0 1,2 2-5,-1 1 1,0 0-1,1 1 0,-2-1 1,1 0-1,2 8 1,3 11 48,-2 0 0,0 1 0,2 37 0,-5-4-4699</inkml:trace>
  <inkml:trace contextRef="#ctx0" brushRef="#br0" timeOffset="1045.07">774 464 6739,'0'0'13401,"4"-29"-10845,43-150-1094,-45 175-1465,-3 5-38,1 1 0,0 0 0,0 0 0,-1 0-1,1-1 1,1 1 0,-1 0 0,0 0 0,0-1 0,1 1 0,-1 0-1,2 2 1,0 6-16,15 83 110,4-1 1,46 124-1,-61-201 6,-4-12-47,0 0 0,-1 1 1,0-1-1,1 0 0,-1 0 1,-1 1-1,2 5 0,-32-7-260,28-2 252,-3 0-1,0 0 1,0 1-1,0 0 0,1-1 0,-1 2 1,-5 1-1,9-3 120,13 0-54,6-4-145,0 0 0,0-1 0,-1-1 1,1 0-1,27-16 0,-3 4-400,-37 16-163,10-5-1880</inkml:trace>
  <inkml:trace contextRef="#ctx0" brushRef="#br0" timeOffset="1726.76">1117 78 5603,'0'0'11613,"12"-1"-10183,13-5-1374,-1-1 0,27-12 0,5-2-24,-45 18 209,18-7-503,-14 0 5440,-14 29-5253,3 10 270,0 0 1,2-1-1,17 50 0,42 82 457,-15-42-313,96 257-24,-140-354-326,-6-20-37,-3-1 27,-26-1-308,-1 0 0,1-2 0,-41-9 0,70 12 265,1 0-1,-1 0 0,0 0 0,0-1 1,0 1-1,0 0 0,1 0 0,-1 0 1,0 0-1,0 0 0,0 0 0,0-1 1,1 1-1,-1 0 0,0 0 1,0 0-1,0 0 0,0-1 0,0 1 1,0 0-1,0 0 0,0 0 0,1-1 1,-1 1-1,0 0 0,0 0 1,0 0-1,0-1 0,0 1 0,0 0 1,0 0-1,0-1 0,0 1 0,0 0 1,0 0-1,-1 0 0,1-1 0,0 1 1,0 0-1,0 0 0,0 0 1,0-1-1,0 1 0,0 0 0,0 0 1,-1 0-1,1 0 0,0 0 0,0-1 1,0 1-1,0 0 0,-1 0 0,1 0 1,0 0-1,0 0 0,0 0 1,-1 0-1,1-1 0,0 1 0,0 0 1,0 0-1,-1 0 0,1 0 0,0 0 1,0 0-1,0 0 0,-1 0 0,19-9-3946,-15 8 3391,30-15-7603</inkml:trace>
  <inkml:trace contextRef="#ctx0" brushRef="#br0" timeOffset="2496.85">2353 277 6739,'0'0'17136,"2"0"-16712,17-1-184,0-1 1,36-9-1,-6 1-147,-4 3-56,173-35 201,-183 33-323,-1-1 0,-1-2 0,1-2 0,35-20 0,-62 31-71,-1-1 0,0 0 0,0-1-1,0 1 1,-1-1 0,9-9-1,-13 12 76,1 0 0,-1 0-1,0 0 1,1 0-1,-1 0 1,0 0-1,0-1 1,0 1-1,-1 0 1,1 0-1,-1-1 1,1 1-1,-1 0 1,0-1-1,1 1 1,-1 0-1,0-1 1,-1 1-1,1-1 1,0 1-1,-1 0 1,1-1-1,-3-3 1,2 4 18,0 1 0,0-1 0,-1 0 0,1 1 0,0-1-1,-1 1 1,0 0 0,1 0 0,-1 0 0,0-1 0,1 1 0,-1 1 0,0-1 0,0 0-1,0 0 1,0 1 0,0-1 0,0 1 0,0 0 0,-3-1 0,-49-1-419,41 3 483,-1-2 254,-11 4 4327,48 7-4488,-1 1-1,-1 1 1,0 1 0,-1 1 0,0 1-1,19 19 1,-31-27-100,-1 1 0,0 0-1,0 1 1,-1-1 0,0 1 0,6 11-1,-10-15-7,1 0-1,-1 0 0,0 1 0,-1-1 0,1 1 0,-1-1 0,0 1 0,-1-1 0,1 1 0,-1 0 0,0-1 0,-1 1 0,0 8 0,-1-11-15,1 0 0,0 0 0,-1-1 1,0 1-1,0 0 0,0-1 1,0 1-1,0-1 0,0 1 1,0-1-1,-1 0 0,1 0 0,-1 0 1,0 0-1,0 0 0,0-1 1,1 0-1,-1 1 0,0-1 1,-1 0-1,1 0 0,-4 0 0,-6 3-952,0-2 0,0 0 0,0 0-1,-16-1 1,3-1-4839,5 0-4749</inkml:trace>
  <inkml:trace contextRef="#ctx0" brushRef="#br0" timeOffset="18883.36">276 2204 1121,'0'0'13448,"-2"-8"-12754,0-5-641,-7-43 2493,9 53-2465,0 0-1,-1-1 1,1 1 0,1 0 0,-1 0 0,0 0-1,1 0 1,0 0 0,-1 1 0,1-1 0,0 0-1,1 0 1,-1 0 0,0 1 0,1-1 0,2-3-1,3-1 38,1 0-1,1 0 0,0 0 1,17-9-1,-22 14-81,0 0 0,0 0 0,1 0 0,-1 0 0,1 1 0,-1 0 0,1 0 0,-1 0 0,1 1 0,0-1 0,-1 1 1,1 0-1,8 2 0,-11-1-43,0 0 0,0 0 0,0 0 1,0 1-1,0-1 0,0 1 1,-1-1-1,1 1 0,0 0 0,-1-1 1,0 1-1,1 0 0,-1 0 1,0 0-1,0 0 0,0 0 0,0 1 1,-1-1-1,1 0 0,0 4 1,9 49-48,-7-31 77,-2 0 1,-1 1 0,-1-1-1,-7 45 1,6-57-3,-1-1 0,-1 1 1,0 0-1,-1-1 0,0 0 1,0 0-1,-1-1 0,-1 1 0,0-1 1,0 0-1,-14 13 625,21-24-600,0 1 0,0-1 0,0 0 1,1 0-1,-1 0 0,0 1 1,1-1-1,-1 0 0,0 0 0,1 1 1,-1-1-1,1 0 0,-1 1 0,1-1 1,-1 0-1,1 1 0,0-1 1,-1 1-1,1-1 0,0 1 0,-1-1 1,2 0-1,18-10-237,-18 10 230,9-4-94,0 1 0,1 0 0,0 1 0,0 0 0,0 1 1,0 0-1,0 1 0,14 0 0,28 1-4920,-22 0-1692,-13 0-2567</inkml:trace>
  <inkml:trace contextRef="#ctx0" brushRef="#br0" timeOffset="19148.9">802 2247 11333,'0'0'9477,"29"-15"-9477,-20 34 144,-1 2-96,-3-3-48,-3-2 160,-2-5-160,0-6-32,0-1-993</inkml:trace>
  <inkml:trace contextRef="#ctx0" brushRef="#br0" timeOffset="19816.95">1109 1833 7668,'0'0'10292,"-11"-2"-5049,7-247-3165,6 262-2127,0 0 1,1 0-1,1 0 1,0 0-1,0-1 1,2 0-1,11 21 1,-6-11 17,29 57 36,-21-46 1,-2 1 1,-1 1-1,-2 0 1,13 51-1,-27-85-9,-1-1-1,1 0 1,0 1-1,0-1 1,-1 1-1,1-1 1,0 1-1,-1-1 0,1 0 1,-1 1-1,1-1 1,-1 0-1,1 1 1,-1-1-1,1 0 1,-1 0-1,1 1 1,-1-1-1,1 0 0,-1 0 1,1 0-1,-1 0 1,1 0-1,-1 0 1,1 0-1,-1 0 1,1 0-1,-1 0 1,1 0-1,-2 0 0,-24 0 101,21 0-57,-46 0 107,50 0 74,4-3-202,-1 1-1,1-1 1,-1 1 0,1 0-1,0 0 1,0 0-1,0 0 1,0 0-1,4-1 1,0-1 6,51-26 27,-30 16-1109,-1-2 0,37-26 0,-44 23-3003,-7-6-3013</inkml:trace>
  <inkml:trace contextRef="#ctx0" brushRef="#br0" timeOffset="20347.14">1412 1416 9941,'0'0'11733,"4"0"-11264,7 1-421,-1-1-1,1 0 1,-1-1-1,1 0 0,-1-1 1,1 0-1,-1-1 1,0 0-1,16-7 0,1-2 7,0-1 0,33-22-1,-48 27-317,-12 7 338,1 0 0,0 1 0,0-1 1,-1 0-1,1 1 0,0-1 1,0 1-1,-1-1 0,1 1 0,0 0 1,0-1-1,0 1 0,0 0 0,0 0 1,0 0-1,1-1 0,-1 2-39,0 0-1,0 0 1,0 0-1,0-1 1,0 1-1,0 0 1,-1 0-1,1 0 1,0 1 0,-1-1-1,1 0 1,-1 0-1,1 0 1,-1 0-1,1 1 1,-1 1-1,35 86 269,4-1 1,95 156-1,-132-240-296,16 21 67,19 41-1,-33-57-75,0 0-1,0 1 1,-1 0 0,-1 0-1,1 0 1,-1 0 0,-1 0 0,0 14-1,-1-23-17,0 1-1,-1 0 0,1 0 0,-1-1 0,0 1 1,1 0-1,-1-1 0,0 1 0,0-1 0,0 1 1,0-1-1,0 1 0,0-1 0,-1 0 1,1 1-1,0-1 0,-1 0 0,1 0 0,-1 0 1,1 0-1,-1 0 0,1 0 0,-1-1 0,0 1 1,0 0-1,1-1 0,-1 0 0,0 1 0,0-1 1,1 0-1,-5 0 0,2 1-71,0-1-1,0 1 1,0-1-1,1-1 1,-1 1 0,0 0-1,0-1 1,0 0-1,0 0 1,0 0-1,1 0 1,-1-1 0,0 1-1,-5-5 1,6 4-116,0 0 0,1-1 0,0 0 0,-1 0 0,1 0-1,0 0 1,0 0 0,1 0 0,-1 0 0,1 0 0,-2-6 0,-2-25-4555,5 11-1151</inkml:trace>
  <inkml:trace contextRef="#ctx0" brushRef="#br0" timeOffset="20935.29">2513 1513 7700,'0'0'12741,"5"-5"-10289,31-14-2262,0 2 1,2 1-1,-1 2 0,53-12 1,-9 1-78,-38 12-128,-11 4-479,1-2 0,-2-1 0,54-29 0,-82 39 248,0 0 0,0 0-1,0 0 1,-1-1-1,1 1 1,-1-1-1,0 1 1,0-1 0,4-6-1,-6 8 147,1 1 0,-1-1 0,0 0 0,0 0 0,1 1-1,-1-1 1,0 0 0,0 0 0,0 0 0,0 1 0,0-1 0,0 0 0,0 0-1,0 0 1,0 0 0,0 1 0,0-1 0,-1 0 0,1 0 0,0 1 0,0-1-1,-1 0 1,1 0 0,-1 1 0,1-1 0,0 0 0,-1 1 0,0-1 0,1 0-1,-1 1 1,1-1 0,-1 1 0,0-1 0,1 1 0,-1-1 0,0 1-1,1 0 1,-1-1 0,0 1 0,0 0 0,0-1 0,1 1 0,-2 0 0,-10-3-1137,0 0 0,0 1 0,0 0 0,-18 0 0,18 2 1111,-1 0 0,1 1 0,0 0 1,-20 5-1,30-5 386,0-1 1,1 1-1,-1 0 1,0 0-1,0 0 1,1 0-1,-1 0 1,1 1-1,-1-1 1,1 0-1,-1 1 1,1-1-1,0 1 1,0-1-1,0 1 1,0 0-1,-2 3 1,3-4-166,-1-1 1,1 1-1,0 0 1,0 0-1,-1 0 1,1 0-1,0 0 0,0 0 1,0 0-1,0 0 1,0 0-1,0 0 1,1 0-1,-1 0 1,0 0-1,0 0 0,1 0 1,-1 0-1,0 0 1,1-1-1,-1 1 1,1 0-1,-1 0 0,1 0 1,0-1-1,-1 1 1,1 0-1,0 0 1,-1-1-1,1 1 1,0-1-1,0 1 0,0-1 1,0 1-1,-1-1 1,1 1-1,1-1 1,55 22 1691,-30-13-1536,-1 1 0,32 18 0,-51-25-264,-1 1 0,0 0 1,0 0-1,0 1 0,-1 0 0,0 0 0,1 0 1,-2 1-1,1-1 0,-1 1 0,0 0 0,0 1 0,5 11 1,-7-14-103,-1-1 0,0 1 1,0 0-1,-1 0 1,1 0-1,-1-1 0,0 1 1,0 0-1,0 0 1,-1 7-1,1-10-114,-1 1 0,1-1 0,-1 1 1,1 0-1,-1-1 0,1 1 0,-1-1 0,0 1 0,0-1 0,0 0 0,0 1 1,0-1-1,0 0 0,0 1 0,-1-1 0,1 0 0,0 0 0,-1 0 0,1 0 1,0 0-1,-1-1 0,1 1 0,-1 0 0,0-1 0,-2 1 0,-7 0-4797</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9:03.674"/>
    </inkml:context>
    <inkml:brush xml:id="br0">
      <inkml:brushProperty name="width" value="0.05" units="cm"/>
      <inkml:brushProperty name="height" value="0.05" units="cm"/>
      <inkml:brushProperty name="color" value="#F6630D"/>
    </inkml:brush>
  </inkml:definitions>
  <inkml:trace contextRef="#ctx0" brushRef="#br0">1039 188 20089,'-1'7'0,"0"0"0,-1 1 0,-1-1 0,0 0 0,-2 0 0,0 1 0,-1-1 0,0 0 0,-2-1 0,0 1 0,-1 0 0,-1-1 0,0 1 0,-1-1 0,-1 0 0,0 0 0,-1-1 0,0 1 0,-1-1 0,-1 0 0,0 0 0,-1 0 0,0-1 0,-1 1 0,0-1 0,-1-1 0,0 1 0,0-1 0,-1 0 0,0 0 0,0-1 0,-1 0 0,1 0 0,-1 0 0,0-1 0,-1 0 0,1 0 0,0-1 0,-1 0 0,1 0 0,0 0 0,-1-1 0,1 0 0,0 0 0,0-1 0,0 0 0,1 0 0,0 0 0,0-1 0,0 0 0,1 0 0,0-1 0,0 1 0,1-1 0,0-1 0,1 1 0,0-1 0,1 0 0,0 0 0,1 0 0,1-1 0,0 1 0,0-1 0,2 0 0,0 0 0,0-1 0,2 1 0,0-1 0,1 0 0,0 1 0,2-1 0,0 0 0,1-1 0,0 1 0,2 0 0,0 0 0,1-1 0,1 1 0,0 0 0,2-1 0,0 1 0,1 0 0,1-1 0,0 1 0,2 0 0,0 0 0,1 0 0,0 0 0,2 0 0,0 0 0,1 0 0,0 1 0,2 0 0,0-1 0,0 1 0,2 0 0,0 1 0,0-1 0,1 1 0,1 0 0,0 0 0,1 0 0,0 1 0,1 0 0,0 0 0,1 0 0,0 0 0,0 1 0,1 0 0,0 1 0,0-1 0,0 1 0,1 0 0,0 1 0,0-1 0,0 1 0,1 1 0,-1-1 0,0 1 0,1 0 0,-1 1 0,0-1 0,1 1 0,-1 1 0,0-1 0,-1 1 0,1 0 0,-1 1 0,0-1 0,0 1 0,-1 0 0,0 1 0,0 0 0,-1 0 0,0 0 0,-1 0 0,0 1 0,-1 0 0,0 0 0,-1 0 0,-1 1 0,0-1 0,-1 1 0,0 0 0,-1 1 0,-1-1 0,0 0 0,-1 1 0,-1 0 0,0 0 0,-2 0 0,0 0 0,-1 0 0,0 0 0,-2 0 0,0 1 0,-1-1 0,-1 0 0,0 1 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8:53.883"/>
    </inkml:context>
    <inkml:brush xml:id="br0">
      <inkml:brushProperty name="width" value="0.05" units="cm"/>
      <inkml:brushProperty name="height" value="0.05" units="cm"/>
      <inkml:brushProperty name="color" value="#F6630D"/>
    </inkml:brush>
  </inkml:definitions>
  <inkml:trace contextRef="#ctx0" brushRef="#br0">0 5586 272,'0'0'13294,"15"19"-12747,43 61-208,-51-71-287,0 0-1,-1 1 1,0 0 0,-1 0 0,0 1-1,0 0 1,-1 0 0,-1 0 0,5 21 0,-10-48 4504,2-3-3462,-1-27-1019,-7-19 967,1-103-1,8 167-1037,-1 1-1,0 0 0,0-1 0,1 1 0,-1 0 1,0 0-1,0 0 0,1-1 0,-1 1 0,0 0 1,1 0-1,-1 0 0,0 0 0,1-1 0,-1 1 1,0 0-1,1 0 0,-1 0 0,0 0 0,1 0 1,-1 0-1,0 0 0,1 0 0,-1 0 0,0 0 1,1 0-1,-1 0 0,0 0 0,1 1 0,-1-1 1,0 0-1,1 0 0,-1 0 0,0 0 0,0 0 1,1 1-1,-1-1 0,0 0 0,0 0 0,1 1 1,-1-1-1,0 0 0,1 1 0,15 9-69,-1 3 73,0 1 0,-1 1 0,-1 0 0,21 32-1,35 75-2190,-69-122 2158,0 1 1,0-1 0,0 0 0,0 0-1,0 0 1,0 0 0,0 0-1,0 1 1,0-1 0,0 0-1,0 0 1,0 0 0,0 0-1,0 0 1,0 1 0,1-1-1,-1 0 1,0 0 0,0 0-1,0 0 1,0 0 0,0 0-1,0 0 1,0 1 0,1-1-1,-1 0 1,0 0 0,0 0-1,0 0 1,0 0 0,0 0-1,1 0 1,-1 0 0,0 0-1,0 0 1,0 0 0,0 0 0,1 0-1,-1 0 1,0 0 0,0 0-1,0 0 1,0 0 0,0 0-1,1 0 1,-1 0 0,0 0-1,0 0 1,0 0 0,0 0-1,0-1 1,1 1 0,-1 0-1,4-11-81,1-19 522,-4 29-476,4-51 138,10-59 212,-12 95-166,1 1-1,0 1 1,1-1 0,1 0-1,8-14 1,-14 28-124,0 1 0,0 0 0,0-1 1,0 1-1,1-1 0,-1 1 0,0 0 0,0-1 0,0 1 0,1-1 0,-1 1 0,0 0 0,1-1 0,-1 1 1,0 0-1,1-1 0,-1 1 0,0 0 0,1 0 0,-1 0 0,1-1 0,-1 1 0,0 0 0,1 0 0,-1 0 1,1 0-1,-1 0 0,1-1 0,-1 1 0,1 0 0,-1 0 0,1 0 0,-1 0 0,0 0 0,1 1 1,-1-1-1,1 0 0,-1 0 0,1 0 0,-1 0 0,0 0 0,1 1 0,-1-1 0,1 0 0,-1 0 0,0 1 1,1-1-1,-1 0 0,0 0 0,1 1 0,-1-1 0,0 1 0,1-1 0,-1 0 0,0 1 0,0-1 0,0 0 1,1 2-1,13 28-103,-12-26 98,15 46 28,-13-36-11,0-1 0,1 1 0,0-1 0,1 0 0,1 0 0,16 23 0,-21-34-20,0 0-1,0 0 1,0 0-1,0-1 1,0 1-1,1 0 1,-1-1-1,1 0 1,-1 1-1,1-1 1,-1 0-1,1 0 1,0-1-1,0 1 1,-1 0-1,1-1 1,0 0-1,0 0 1,0 0-1,-1 0 1,1 0-1,0 0 1,0-1-1,0 1 1,-1-1-1,1 0 1,0 0-1,-1 0 1,1 0-1,-1 0 0,3-2 1,4-2 27,0-1-1,0 0 1,-1 0-1,0-1 1,0 0-1,11-14 1,-12 12-10,0-1 1,0 1-1,-1-1 1,-1 0-1,1-1 1,-2 1 0,1-1-1,4-21 1,-5 12-18,-1-1 1,-1 1-1,-1-1 1,-1-22-1,0 38 38,-1 0 0,1 1-1,-1-1 1,0 1 0,-1 0-1,1-1 1,-4-6 0,4 9-9,1 1 0,-1-1-1,0 1 1,0-1 0,0 1 0,0-1 0,0 1 0,0 0 0,-1 0 0,1 0 0,0 0 0,0 0-1,-1 0 1,1 0 0,-1 0 0,1 0 0,-1 0 0,0 1 0,1-1 0,-1 1 0,1-1 0,-1 1-1,-3-1 1,5 2-25,-1-1 0,1 0 0,-1 0 0,1 0 0,-1 0-1,1 0 1,-1 1 0,1-1 0,-1 0 0,1 0 0,-1 1-1,1-1 1,0 0 0,-1 1 0,1-1 0,-1 0 0,1 1 0,0-1-1,-1 1 1,1-1 0,0 0 0,0 1 0,-1-1 0,1 1-1,0-1 1,0 1 0,0-1 0,0 1 0,-1 0 0,-1 18 34,2-16-37,0 8-25,0 0 0,1 0 0,0-1 0,1 1 0,0-1 0,0 1 0,1-1 0,1 0 0,-1 0 0,2 0 0,-1 0 0,1-1 0,1 0 0,0 0 0,0 0 0,1 0 0,0-1 0,0-1 0,1 1 0,0-1 0,0 0 0,1-1 1,0 0-1,17 9 0,-19-12-212,-1-1 1,1 1 0,0-1 0,0-1 0,0 1 0,0-1 0,10 0-1,-15 0 210,0-1 0,0 0 0,0-1-1,0 1 1,0 0 0,1-1 0,-1 1-1,0-1 1,0 1 0,0-1 0,0 0-1,0 0 1,0 0 0,-1 0 0,1 0-1,0 0 1,0-1 0,-1 1 0,1-1 0,-1 1-1,1-1 1,-1 0 0,0 1 0,1-1-1,-1 0 1,0 0 0,1-3 0,3-14 235,0 0 1,-1-1-1,-1 1 1,-1-1 0,-1 0-1,-1 1 1,-2-23 0,1 15 485,1 0 1,1 1-1,5-32 1,-5 56-660,-1 1 0,0-1 1,0 0-1,1 0 0,-1 0 0,1 1 1,-1-1-1,1 0 0,0 1 0,-1-1 1,1 0-1,0 1 0,0-1 0,0 1 1,1 0-1,-1-1 0,0 1 0,0 0 1,1 0-1,-1-1 0,1 1 0,-1 0 1,3-1-1,-2 2-30,0 0 0,0 0 1,0 1-1,0-1 0,0 0 1,-1 1-1,1-1 0,0 1 1,0 0-1,-1 0 0,1-1 1,0 1-1,-1 0 0,1 0 1,-1 1-1,1-1 0,-1 0 1,0 0-1,1 1 0,-1-1 1,0 1-1,2 2 0,33 37-1117,-39-45 1149,-1 1 0,0 0 0,0 0 0,0 0 0,-1 0 0,-6-2 0,9 4-9,0 0 1,0 0 0,-1 0-1,1 1 1,0-1 0,0 1-1,-1 0 1,1-1 0,-1 1-1,1 0 1,0 0 0,-1 1-1,1-1 1,0 0 0,-1 1-1,1 0 1,0-1 0,0 1-1,-3 1 1,1 1-12,1 0 1,0 0-1,0 0 0,0 0 1,1 1-1,-1-1 0,1 1 1,0 0-1,0-1 0,0 1 1,0 0-1,1 0 0,-1 0 1,1 0-1,-1 8 0,-2 7 0,1 0 0,0 20 0,2-25-29,0-3 19,1-1 1,0 0 0,0 0 0,1 1 0,2 11 0,-2-19-14,-1-1-1,1 0 1,0 0 0,0 1 0,0-1-1,0 0 1,0 0 0,1 0-1,-1 0 1,0 0 0,1-1-1,0 1 1,-1 0 0,1-1-1,0 1 1,0-1 0,0 1 0,0-1-1,0 0 1,0 0 0,0 0-1,0 0 1,1 0 0,-1-1-1,0 1 1,1-1 0,3 1 0,-1 0-23,0 0 1,0-1 0,-1 0 0,1 0 0,0 0-1,0 0 1,0-1 0,-1 0 0,1 0 0,0 0-1,-1 0 1,1-1 0,-1 0 0,0 0 0,1 0-1,3-3 1,-4 1 41,0 0 0,0 0 1,0-1-1,-1 1 0,0-1 0,0 1 0,0-1 0,0 0 0,-1 0 0,0 0 0,0-1 0,0 1 0,1-10 0,2-9 87,-2 1 0,0-1 0,-2 1-1,0-1 1,-2 0 0,-1 1 0,-6-35-1,-8-14 448,-26-71-1,34 118-455,3 9 48,2 3 185,-2 0-1,1 0 1,-9-14-1,10 24 177,1 11-493,0 30-192,5 55-1,-1-76 216,1 0 0,0-1-1,1 1 1,0-1 0,14 30 0,1-8-75,0-1 0,3-1 0,1-2 0,1 0 0,2-1 0,58 56 0,-79-86-585,-19-18-10081</inkml:trace>
  <inkml:trace contextRef="#ctx0" brushRef="#br0" timeOffset="186.87">454 4937 5987,'0'0'10533,"107"-47"-18121</inkml:trace>
  <inkml:trace contextRef="#ctx0" brushRef="#br0" timeOffset="1058.08">1746 4496 2353,'0'0'12499,"0"-1"-12151,0 0 0,-1 0 0,1 0-1,-1 0 1,0 0 0,1 0 0,-1 0 0,0 0 0,0 1-1,1-1 1,-1 0 0,0 0 0,0 0 0,0 1 0,-1-2-1,-6 3-306,1 0 1,0 0-1,-1 0 0,1 1 0,0 0 0,0 1 0,0 0 1,-7 3-1,-56 34 150,36-19-112,12-8-12,-8 3-36,0 3 0,-26 21 0,55-39 51,0 0 0,0 0 0,1 0 0,-1 1 0,1-1 0,-1 0 1,1 0-1,-1 1 0,1-1 0,0 0 0,0 0 0,-1 1 0,1-1 0,0 0 0,0 1 1,0-1-1,1 0 0,-1 1 0,0-1 0,0 0 0,1 1 0,-1-1 0,1 0 0,-1 0 1,2 2-1,19 40-327,-12-28 574,62 139 270,48 97-20,-83-182-481,70 97 0,-104-162-100,1 0-1,0 0 0,0-1 1,1 1-1,-1-1 0,1 0 1,0 0-1,0 0 0,0-1 1,0 1-1,0-1 0,7 3 1,-8-4 17,-1-1 0,1 1 0,0-1 0,0 0 0,-1 0 0,1 0 0,0 0 0,0 0 0,-1 0 1,1-1-1,0 1 0,0-1 0,-1 0 0,1 0 0,-1 0 0,1 0 0,-1 0 0,1-1 0,-1 1 0,0-1 0,1 0 0,1-2 0,10-9-371,-1 0 0,0-1-1,-1-1 1,17-26 0,12-33-7632,-22 33-1667</inkml:trace>
  <inkml:trace contextRef="#ctx0" brushRef="#br0" timeOffset="1292.08">1959 4579 4770,'0'0'8916,"47"59"-8820,-28-50-96,5 0-144,3-5-2737,3-4-3906</inkml:trace>
  <inkml:trace contextRef="#ctx0" brushRef="#br0" timeOffset="2105.71">2587 4628 7860,'0'0'8636,"3"7"-7905,24 66 255,-12-34-761,-1 1 0,12 57 1,-23-72-242,-1-13 481,-1-32-13,-4-27-392,-2 0 0,-2 1 0,-25-90-1,23 99-65,1 6 480,1 1 1,1-1 0,-2-58 0,13 91-440,11 10-63,0 1 1,0 0 0,-2 2-1,22 25 1,49 76 117,-38-50-94,-32-46 12,7 9-61,-1 1 1,29 56 0,-49-85-140,-1-1 0,0 1 0,1-1 0,-1 1 0,0-1 0,1 1 1,-1-1-1,0 1 0,0-1 0,0 1 0,1-1 0,-1 1 0,0 0 1,0-1-1,0 1 0,0-1 0,0 1 0,0 0 0,0-1 0,0 1 0,0-1 1,-1 1-1,1-1 0,0 1 0,0 0 0,0-1 0,-1 1 0,1 0 1,-1-1-115,0 0 0,0 0 0,0 0 0,0 0 0,0 0 0,0 0 0,1 0 0,-1 0 0,0 0 0,0-1 0,0 1 0,0 0 0,0-1 0,1 1 0,-1 0 0,0-1 0,0 1 0,1-1 0,-1 1 0,-1-2 0,-19-17-6003</inkml:trace>
  <inkml:trace contextRef="#ctx0" brushRef="#br0" timeOffset="2498.08">2681 4709 3474,'0'0'8491,"5"-1"-7495,102-9 360,-5 0-1085,-85 8-80,-2 0-254,-1 0 0,1-1 1,26-10-1,-38 12 152,0 0 0,-1 0 0,1 0 0,-1 0 0,1-1 0,-1 1 1,0-1-1,1 0 0,-1 0 0,0 0 0,0 0 0,-1 0 0,1 0 0,0 0 0,-1 0 0,1-1 0,-1 1 0,1-1 0,-1 1 1,0-1-1,0 0 0,-1 1 0,1-1 0,0 0 0,-1 0 0,1-4 0,-1 1 945,2-11 4346,-1 16-5282,13 39-116,2-2-1,1 0 1,37 54-1,-30-50 74,0 1 0,21 54 0,-42-85 1190,-3 3-5035,-14-22-4606,-1-23 2716</inkml:trace>
  <inkml:trace contextRef="#ctx0" brushRef="#br0" timeOffset="2667.73">3003 4297 8212,'0'0'5010,"38"26"-6307,-19-12-1504,-1 1-2337</inkml:trace>
  <inkml:trace contextRef="#ctx0" brushRef="#br0" timeOffset="3697.08">3291 4427 6627,'0'0'9874,"-14"-1"-9439,-45 2-115,57 0-301,1-1 0,-1 1-1,0-1 1,0 1 0,0 0 0,1 0 0,-1 0 0,0 0 0,1 0-1,-1 0 1,1 1 0,-1-1 0,1 0 0,0 1 0,-1-1-1,1 1 1,0 0 0,0-1 0,0 1 0,-1 3 0,-9 35 176,9-34-170,0 5-17,0 1 1,0 0-1,1 0 0,1-1 0,0 1 0,0 0 1,3 13-1,-3-22-3,1 0 1,0 1 0,0-1-1,0 0 1,0 0-1,0-1 1,1 1 0,0 0-1,-1 0 1,1-1 0,0 1-1,0-1 1,0 1 0,0-1-1,1 0 1,-1 0-1,1 0 1,-1 0 0,1 0-1,0 0 1,-1-1 0,1 0-1,0 1 1,0-1 0,0 0-1,0 0 1,1-1-1,-1 1 1,0-1 0,4 1-1,-1 0 29,-1-1 0,1 0-1,0 0 1,-1 0 0,1-1-1,0 1 1,-1-1 0,1-1-1,-1 1 1,1-1 0,-1 0-1,9-4 1,-11 3-24,0 1-1,0-1 1,0 0-1,0 1 1,-1-1 0,0-1-1,1 1 1,-1 0-1,0 0 1,0-1 0,-1 1-1,1-1 1,-1 0-1,0 1 1,0-1 0,0 0-1,0 0 1,-1 0-1,1-6 1,-1 8-7,4-78 357,-3 72-86,-2 1 0,1 0-1,-1 0 1,0 0 0,-1 0 0,1 0 0,-1 0 0,-6-12 0,8 19-271,0 0 1,0 0-1,0 0 0,0-1 1,0 1-1,0 0 0,0 0 1,0 0-1,0 0 1,0 0-1,0 0 0,0 0 1,0 0-1,0-1 0,0 1 1,0 0-1,0 0 1,0 0-1,0 0 0,0 0 1,0 0-1,0 0 0,0 0 1,0 0-1,-1 0 1,1 0-1,0 0 0,0 0 1,0-1-1,0 1 0,0 0 1,0 0-1,0 0 0,0 0 1,0 0-1,-1 0 1,1 0-1,0 0 0,0 0 1,0 0-1,0 0 0,0 0 1,0 0-1,0 0 1,0 0-1,-1 0 0,1 0 1,0 0-1,0 1 0,0-1 1,0 0-1,0 0 1,0 0-1,0 0 0,0 0 1,0 0-1,0 0 0,-1 0 1,1 0-1,0 0 1,0 0-1,0 0 0,0 0 1,0 1-1,0-1 0,0 0 1,0 0-1,0 0 0,-2 13 202,1 22 27,1-32-226,0 2-106,0 0 1,0-1 0,1 1-1,-1 0 1,1-1-1,0 1 1,0-1-1,1 1 1,0-1 0,-1 1-1,1-1 1,1 0-1,-1 0 1,1 0-1,-1 0 1,1 0 0,0-1-1,1 1 1,-1-1-1,1 0 1,-1 0-1,1 0 1,0 0-1,0-1 1,0 1 0,0-1-1,1 0 1,-1-1-1,0 1 1,1-1-1,-1 1 1,1-1 0,0-1-1,-1 1 1,1-1-1,7 0 1,-9-1 89,-1 1 1,1-1-1,-1 0 0,1-1 1,-1 1-1,0 0 0,0-1 1,0 1-1,0-1 1,0 0-1,0 0 0,0 0 1,0 0-1,-1 0 0,1 0 1,-1 0-1,1 0 0,-1-1 1,0 1-1,0 0 1,0-1-1,0 1 0,0-4 1,4-8 68,-1 0 0,4-26 0,-6 14 803,-1-42 0,-1 39 1256,0 28-1547,0 20-960,-1-10 373,1 0 0,1 0 1,-1-1-1,1 1 0,1 0 1,0-1-1,4 12 0,-5-17-64,1 0-1,-1-1 1,1 1-1,0 0 1,0-1 0,0 0-1,1 1 1,-1-1-1,0 0 1,1 0-1,0 0 1,-1 0-1,1-1 1,0 1-1,0-1 1,0 0-1,0 1 1,0-1-1,0-1 1,0 1-1,1 0 1,-1-1-1,6 1 1,-2 0-79,-1-1 0,1 0 0,0 0 0,0 0 0,0 0-1,-1-1 1,1 0 0,0-1 0,-1 0 0,1 0 0,10-5 0,-13 5 145,0-1 0,-1 1 0,1-1 0,-1 0 0,0 0 0,0 0 0,0 0 0,0-1-1,-1 1 1,1-1 0,-1 0 0,0 0 0,0 1 0,0-1 0,-1-1 0,1 1 0,-1 0 0,0 0-1,1-7 1,1-12 846,-1 1-1,-1-1 0,-1 0 1,-5-43-1,4 62 162,0 6-464,0 18-398,5 32-333,2-34 212,1 0 0,0 0 1,1-1-1,2 0 0,10 16 0,61 78 42,-72-100-47,149 176 40,-155-183-87,-2-3-35,1 1 0,-1-1 1,0 1-1,0 0 0,0-1 1,0 1-1,0 0 0,0 0 1,0-1-1,-1 1 0,1 0 1,0 0-1,-1 0 0,1 3 0,-11-5-581,5-2 606,1 1 0,0-1 1,0 0-1,-1 0 0,2-1 1,-1 1-1,0-1 0,0 0 1,1 0-1,-1 0 0,1-1 1,0 1-1,0-1 0,0 1 1,1-1-1,-1 0 0,1 0 1,0 0-1,0 0 0,-2-9 1,-1-1-979,0 0 1,2 0-1,-1-1 1,2 1-1,-1-22 1,2-11-4329</inkml:trace>
  <inkml:trace contextRef="#ctx0" brushRef="#br0" timeOffset="4178.66">4290 3838 3201,'0'0'17160,"-9"-10"-16599,-30-29-337,38 38-217,0 0 0,0 1 0,0-1 0,0 1 1,0-1-1,0 1 0,-1-1 0,1 1 0,0 0 1,0-1-1,0 1 0,0 0 0,0 0 0,-1 0 1,1 0-1,0 0 0,0 0 0,0 0 0,-1 0 1,1 1-1,0-1 0,0 0 0,0 1 1,0-1-1,0 1 0,0-1 0,0 1 0,0 0 1,0-1-1,0 1 0,0 0 0,0-1 0,0 1 1,0 0-1,1 0 0,-2 1 0,-2 2 28,-6 4-6,1 1 0,0 0-1,1 0 1,0 0 0,1 1-1,0 1 1,0-1 0,1 1-1,0 0 1,1 0 0,0 1-1,1 0 1,0-1 0,1 1-1,0 1 1,1-1 0,1 0-1,0 1 1,1 21 0,0-31-36,1 0-1,0 0 1,0 0 0,0 0 0,0-1 0,0 1-1,0 0 1,1-1 0,-1 1 0,1-1-1,0 1 1,0-1 0,0 0 0,0 0 0,0 0-1,0 0 1,1 0 0,-1 0 0,1-1 0,-1 1-1,1-1 1,0 0 0,-1 1 0,1-1 0,4 1-1,11 3-1,0 0 0,35 5 0,-39-8-75,8 1-161,-3 0-521,0 0 0,37 12 0,-56-15 742,1 0-1,-1 0 1,1 0-1,0 0 1,-1 0-1,1 0 0,-1 1 1,1-1-1,-1 0 1,1 0-1,-1 0 0,1 1 1,-1-1-1,1 0 1,-1 1-1,1-1 1,-1 0-1,0 1 0,1-1 1,-1 1-1,1-1 1,-1 0-1,0 1 0,0-1 1,1 1-1,-1-1 1,0 1-1,0-1 1,1 1-1,-1 0 0,0-1 1,0 1-1,0-1 1,0 1-1,0-1 0,0 1 1,0-1-1,0 1 1,0 0-1,0-1 1,0 1-1,0-1 0,0 1 1,-1-1-1,1 1 1,0-1-1,0 1 0,-1-1 1,1 1-1,0-1 1,-1 1-1,1-1 1,0 1-1,-1-1 0,-26 17-269,-8-4 804,-55 11-1,52-14-135,-48 17 0,125-25-5521,5-5 1225,8-9-3092</inkml:trace>
  <inkml:trace contextRef="#ctx0" brushRef="#br0" timeOffset="4865.78">4614 3981 6563,'0'0'13083,"-18"-6"-12418,-53-18-407,70 23-256,-1 1-1,1 0 0,-1-1 1,1 1-1,-1 0 0,0 0 1,1 0-1,-1 0 0,1 0 1,-1 0-1,1 0 0,-1 1 1,0-1-1,1 0 0,-1 1 1,1 0-1,0-1 0,-1 1 1,1 0-1,-1-1 1,1 1-1,0 0 0,0 0 1,-1 0-1,1 0 0,0 0 1,0 1-1,0-1 0,0 0 1,0 1-1,1-1 0,-1 0 1,0 1-1,0-1 0,1 1 1,-1-1-1,1 1 0,0-1 1,-1 1-1,1 2 0,-2 2-5,-1 2-8,0 0 0,1 0 0,0 0 0,0 0 0,1 1 0,0-1 0,1 0 0,0 1 0,0-1 0,2 11 0,-2-16-11,1 0 1,0 0-1,-1 0 1,1 0-1,0 0 1,0-1-1,1 1 1,-1 0-1,1-1 1,-1 1 0,1-1-1,0 0 1,0 0-1,0 1 1,0-1-1,0 0 1,0 0-1,1-1 1,-1 1-1,1 0 1,-1-1 0,1 0-1,0 1 1,-1-1-1,1 0 1,0 0-1,0-1 1,0 1-1,0-1 1,0 1-1,4-1 1,-4 0 31,0 1-1,0-1 1,0 0 0,0 0-1,0-1 1,0 1-1,0-1 1,0 1 0,0-1-1,0 0 1,0 0-1,0 0 1,0-1 0,0 1-1,-1-1 1,1 0 0,-1 1-1,4-4 1,-3 1 38,0 0 1,0-1 0,0 1-1,-1-1 1,0 0 0,1 0-1,-2 0 1,1 0 0,2-10-1,-2 0 429,0-1 0,0 0 0,-2-26 0,0 27 366,0 14-253,0 24-970,1-20 363,0 0 1,0 0 0,0 0-1,0 0 1,1 0-1,-1 0 1,1 0 0,0-1-1,0 1 1,0 0-1,0-1 1,0 0 0,0 1-1,1-1 1,-1 0-1,1 0 1,-1 0 0,1-1-1,0 1 1,0-1 0,0 1-1,0-1 1,0 0-1,0 0 1,0 0 0,4 0-1,-4 0 6,1 0 0,-1 0 0,1 0-1,0-1 1,-1 1 0,1-1 0,0 0 0,-1 0 0,1 0-1,0-1 1,-1 1 0,1-1 0,-1 0 0,1 0-1,-1 0 1,1-1 0,-1 1 0,0-1 0,1 0 0,-1 0-1,0 0 1,5-5 0,-3 0 12,0-1 0,-1 0 1,0 0-1,0 0 0,-1-1 0,0 0 0,-1 1 1,0-1-1,0 0 0,-1 0 0,1-13 1,-1-11-21,-6-58 0,2 76 125,0 0 1,0 1 0,-2-1 0,1 1-1,-2 0 1,0 0 0,-1 1-1,0 0 1,-1 0 0,0 1 0,-1 0-1,-1 0 1,0 1 0,0 0-1,-20-16 1,29 27-92,1 0-1,0 0 1,0 0 0,0 0-1,-1 0 1,1 0 0,0 0-1,0 0 1,0 0-1,-1 0 1,1 0 0,0 0-1,0 0 1,-1 0 0,1 0-1,0 0 1,0 0 0,0 0-1,-1 0 1,1 0-1,0 0 1,0 1 0,0-1-1,0 0 1,-1 0 0,1 0-1,0 0 1,0 0 0,0 1-1,0-1 1,0 0-1,-1 0 1,1 0 0,0 0-1,0 1 1,0-1 0,0 0-1,0 0 1,0 0-1,0 1 1,0-1 0,0 0-1,0 0 1,0 0 0,0 1-1,0-1 1,0 0 0,0 0-1,0 1 1,0-1-1,0 0 1,0 0 0,0 0-1,0 1 1,0-1 0,0 20-400,0-14 411,1 16-13,1-1 1,1 1-1,1-1 0,1 1 1,1-2-1,0 1 1,2-1-1,0 0 0,2 0 1,13 22-1,-11-19-489,1-1 0,1-1 0,1 0 0,1 0-1,33 32 1,-38-46-2002</inkml:trace>
  <inkml:trace contextRef="#ctx0" brushRef="#br0" timeOffset="5206.99">4789 3842 6867,'0'0'9717,"-1"0"-9720,1-1 1,0 1-1,0 0 1,-1 0 0,1-1-1,0 1 1,0 0-1,0 0 1,0-1 0,-1 1-1,1 0 1,0-1-1,0 1 1,0 0 0,0-1-1,0 1 1,0 0-1,0-1 1,0 1 0,0 0-1,0-1 1,0 1-1,0 0 1,0-1 0,0 1-1,0 0 1,0 0-1,0-1 1,1 0 0,2 0 29,-1 1 0,1-1 1,0 0-1,0 1 1,0-1-1,0 1 0,0 0 1,6 1-1,17-3 159,-22 1-156,1 0 0,-1-1 0,0 0 0,1 0 1,-1 0-1,0 0 0,0-1 0,0 0 0,-1 0 0,1 0 1,-1 0-1,1 0 0,-1-1 0,0 1 0,0-1 0,-1 0 1,1 0-1,-1 0 0,3-7 0,-1 1 636,0 0-1,-1 0 1,-1-1-1,0 1 1,0-1 0,-1 1-1,0-17 1,-1 26-5,0 8-271,2 10-433,0 0-1,1 0 1,1-1 0,1 1-1,0-1 1,1 0 0,12 23-1,8 24-316,-23-47-1167</inkml:trace>
  <inkml:trace contextRef="#ctx0" brushRef="#br0" timeOffset="5377.68">4811 3541 5010,'0'0'10085,"30"-17"-10309,-20 17-1841,-3 0-2529</inkml:trace>
  <inkml:trace contextRef="#ctx0" brushRef="#br0" timeOffset="5705.53">4928 3400 5394,'0'0'12326,"-6"-14"-10589,6 20-1755,1 0 0,-1 0-1,1 0 1,0 0 0,0-1 0,1 1 0,0 0 0,0-1 0,0 0-1,0 1 1,1-1 0,0 0 0,0 0 0,6 7 0,24 16-3589</inkml:trace>
  <inkml:trace contextRef="#ctx0" brushRef="#br0" timeOffset="7419.4">2992 205 2289,'0'0'5800,"0"4"-3978,3 20 11201,8-33-12063,-1-2-870,1 1 0,0 1 1,0-1-1,1 2 1,0 0-1,1 0 0,16-7 1,100-36-222,-105 42 206,52-17 3,140-29 1,-190 51-199,-19 6-984,-19 5-681,-44 17-2671,-37 7-1768</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9:14.985"/>
    </inkml:context>
    <inkml:brush xml:id="br0">
      <inkml:brushProperty name="width" value="0.05" units="cm"/>
      <inkml:brushProperty name="height" value="0.05" units="cm"/>
      <inkml:brushProperty name="color" value="#F6630D"/>
    </inkml:brush>
  </inkml:definitions>
  <inkml:trace contextRef="#ctx0" brushRef="#br0">245 40 6659,'0'0'9783,"-11"-5"-8681,-33-18-110,39 21-916,1 0 0,0 0-1,-1 1 1,0 0-1,1 0 1,-1 0-1,0 0 1,1 1 0,-1-1-1,0 1 1,0 1-1,0-1 1,1 1-1,-1-1 1,0 1-1,1 1 1,-1-1 0,1 1-1,-1 0 1,1 0-1,0 0 1,0 0-1,0 1 1,0-1 0,0 1-1,0 0 1,1 1-1,-1-1 1,1 0-1,-3 5 1,0 1-57,0 0 0,0 1 0,1 0 1,0-1-1,1 2 0,0-1 0,1 1 0,0-1 0,-2 16 1,2-7-16,1 0 0,1 1 1,1-1-1,4 30 0,-4-44 3,1 0-1,0 0 1,0-1-1,0 1 1,1-1-1,-1 1 1,1-1-1,1 1 1,-1-1-1,0 0 1,1 0-1,0 0 0,0 0 1,0-1-1,0 1 1,1-1-1,-1 0 1,1 0-1,0 0 1,0 0-1,6 2 1,0 0 51,0-1 0,0-1 1,0 0-1,1-1 0,-1 0 0,0 0 1,1-1-1,18 0 0,-25-1-43,-1 0-1,1-1 1,-1 1-1,1-1 1,-1 0-1,1 0 1,-1 0-1,1 0 1,-1-1-1,0 1 1,1-1-1,-1 0 0,0 0 1,0 0-1,-1 0 1,1 0-1,0-1 1,-1 1-1,1-1 1,-1 0-1,0 0 1,0 0-1,0 0 1,0 0-1,0 0 1,-1 0-1,1-1 1,-1 1-1,0-1 1,1-3-1,2-12 28,-1 1-1,-1-1 1,0 0 0,-2-27-1,0 37-23,-1-11 206,-1 0 0,-1-1 0,0 1 0,-8-22-1,5 19 643,2 30-656,0 10-220,4-8 12,-6 106 135,7-100-119,-1 1 0,2-1-1,0 0 1,1 0 0,6 20 0,-8-33-17,-1 0 1,1 0 0,-1 0-1,1 0 1,0 0 0,0 0 0,0 0-1,0-1 1,0 1 0,0 0-1,0-1 1,0 1 0,1-1-1,-1 1 1,1-1 0,-1 1 0,1-1-1,0 0 1,-1 0 0,1 0-1,0 0 1,0 0 0,0 0-1,0-1 1,0 1 0,0-1-1,0 1 1,0-1 0,0 0 0,0 1-1,0-1 1,0 0 0,0-1-1,0 1 1,0 0 0,0 0-1,0-1 1,3-1 0,2 0 71,-1-1-1,0-1 1,0 1 0,-1-1 0,1 0 0,-1 0 0,0 0-1,0-1 1,0 0 0,5-7 0,3-5 272,-1-1 1,-1 0 0,11-25 0,-17 32-216,0 0 0,-1-1 0,-1 1 1,1-1-1,-2 0 0,0 1 1,1-19-1,-3 30-274,-8 9-1806,-5 7 317,0 0 0,2 1 0,-17 31 1,7-4-4246</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9:11.279"/>
    </inkml:context>
    <inkml:brush xml:id="br0">
      <inkml:brushProperty name="width" value="0.05" units="cm"/>
      <inkml:brushProperty name="height" value="0.05" units="cm"/>
      <inkml:brushProperty name="color" value="#F6630D"/>
    </inkml:brush>
  </inkml:definitions>
  <inkml:trace contextRef="#ctx0" brushRef="#br0">53 1549 2881,'0'0'14482,"0"-10"-12810,-2-43 2402,16 57-4527,-9-1 471,0-1-1,-1 1 1,1 1 0,-1-1 0,1 1 0,-1-1 0,0 1 0,-1 0 0,1 1-1,-1-1 1,1 1 0,-1-1 0,0 1 0,-1 0 0,0 0 0,1 1 0,1 8-1,0 2-311,0 1 0,-2-1-1,0 0 1,-1 30 0,-1-45 211,0-1 0,0 1 0,0 0 0,0 0 0,0-1 0,-1 1 0,1 0 0,0 0 0,-1-1 0,1 1 0,0 0 0,-1-1 0,1 1 0,-1 0 0,1-1 0,-1 1-1,1-1 1,-1 1 0,0 0 0,1-1 0,-1 0 0,1 1 0,-1-1 0,0 1 0,0-1 0,1 0 0,-2 1 0,-14-2-5721</inkml:trace>
  <inkml:trace contextRef="#ctx0" brushRef="#br0" timeOffset="717.33">4 950 1969,'0'0'15567,"0"-3"-13929,-1-3-1520,0 1 0,0-1 0,1 1 0,0-1 0,0 1 0,0-1 0,1 1 0,0-1 0,2-8 0,-2 12-98,0 0-1,0 0 1,0 0-1,0 0 1,0 0-1,1 0 1,-1 1 0,0-1-1,1 0 1,-1 1-1,1-1 1,0 1-1,0-1 1,-1 1 0,1 0-1,0 0 1,0 0-1,0 0 1,0 0-1,0 0 1,0 1 0,0-1-1,1 1 1,-1-1-1,0 1 1,0 0-1,0 0 1,4 0 0,-4 0-22,-1 1 0,1-1 0,0 1 0,0 0 0,0-1 0,-1 1 0,1 0 0,0 0 0,-1 0 0,1 1 0,-1-1 0,1 0 0,-1 0 0,0 1 1,0-1-1,1 1 0,-1-1 0,0 1 0,0 0 0,0-1 0,-1 1 0,1 0 0,0 0 0,0 3 0,13 48-40,-14-52 42,3 26 292,0 0-1,-4 53 1,3-86-270,1 0 0,-1 0 0,1 0 0,0 0 0,0 0 0,1 1 0,0 0 0,6-8 0,-8 10-25,1 0 0,-1 1 0,1-1 0,0 0 0,0 1 0,0 0 0,0 0 0,0 0 0,0 0 0,1 0 0,-1 1 0,1-1 0,-1 1 0,1 0 0,-1 0 0,6 0 0,-1 1-9,0 1 0,-1 0 1,1 0-1,-1 1 0,1 0 1,-1 0-1,0 1 0,1 0 1,-1 0-1,-1 0 0,1 1 1,0 0-1,-1 1 0,0 0 1,0 0-1,0 0 0,9 11 1,-9-8 5,0-1 1,-1 1-1,0 1 1,0-1 0,0 1-1,-1 0 1,-1 0 0,1 0-1,-2 0 1,1 1-1,-1-1 1,-1 1 0,2 19-1,-3-24 8,0 0-1,0 1 1,0-1-1,-1 0 0,0 1 1,0-1-1,0 0 1,-1 0-1,0 0 1,-4 10-1,4-13 5,0 1-1,-1-1 1,1 1 0,-1-1-1,1 0 1,-1 0-1,1 0 1,-1 0 0,0 0-1,0-1 1,0 0 0,0 1-1,0-1 1,-1 0-1,1 0 1,0-1 0,0 1-1,-6 0 1,-59 1-150,100-4-17016</inkml:trace>
  <inkml:trace contextRef="#ctx0" brushRef="#br0" timeOffset="950.57">674 1169 12726,'0'0'10325,"0"-16"-10389,0 39 64,0 0 0,0-1-657,0-3-703,0-4-1170,0-2-1055</inkml:trace>
  <inkml:trace contextRef="#ctx0" brushRef="#br0" timeOffset="1573.84">864 647 4722,'0'0'12998,"-8"-1"-11995,-40-3 1222,48-3-1195,1-7-1004,0-1-1,2 1 1,0 0-1,0-1 1,2 1-1,-1 0 1,2 1 0,0-1-1,0 1 1,2 1-1,15-23 1,-23 35-16,0 0 1,0 0-1,0-1 1,0 1-1,0 0 1,0 0-1,0 0 1,0-1-1,0 1 1,0 0-1,1 0 1,-1 0-1,0 0 1,0-1-1,0 1 0,0 0 1,0 0-1,1 0 1,-1 0-1,0-1 1,0 1-1,0 0 1,0 0-1,1 0 1,-1 0-1,0 0 1,0 0-1,0 0 1,1 0-1,-1 0 1,0 0-1,0 0 1,1 0-1,-1 0 1,0 0-1,0 0 0,0 0 1,1 0-1,-1 0 1,0 0-1,0 0 1,0 0-1,1 0 1,-1 0-1,0 0 1,0 0-1,0 0 1,1 0-1,-1 1 1,0-1-1,0 0 1,0 0-1,0 0 1,1 0-1,-1 0 1,0 1-1,0-1 0,0 0 1,0 0-1,0 0 1,0 1-1,0-1 1,0 0-1,1 0 1,-1 1-1,3 17-168,-2-12 177,9 62 210,-7-34-98,2-1 0,2 1-1,1-1 1,1 0 0,18 40 0,1-36-6,-47-35-662,7-4 535,12 2 2,0 0 1,0 0 0,0 0 0,0 0-1,0 0 1,0 0 0,0 0 0,0 0 0,0 0-1,-1 0 1,1 0 0,0 0 0,0 0 0,0 0-1,0 0 1,0 0 0,0 0 0,0 0 0,0 0-1,0 0 1,-1 0 0,1 0 0,0 0-1,0 0 1,0 0 0,0 0 0,0 0 0,0 0-1,0-1 1,0 1 0,0 0 0,0 0 0,0 0-1,0 0 1,0 0 0,0 0 0,0 0 0,0 0-1,0 0 1,0-1 0,0 1 0,0 0-1,0 0 1,0 0 0,0 0 0,0 0 0,0 0-1,0 0 1,0 0 0,0 0 0,0-1 0,0 1-1,0 0 1,0 0 0,0 0 0,0 0 0,0 0-1,0 0 1,0 0 0,0 0 0,0 0-1,12-9-18,0 1 0,0 1-1,0 0 1,24-9 0,28-16-3,-48 21-537,0-1-1,0-1 1,23-23-1,-28 23-1615,0 0 0,13-20 0,-1-8-6840</inkml:trace>
  <inkml:trace contextRef="#ctx0" brushRef="#br0" timeOffset="2073.44">1189 188 9268,'0'0'9842,"9"-2"-9647,15-5-67,1-1 1,-2-1-1,28-14 1,-41 18-60,-1 0 0,-1-1 0,1 1 0,-1-2 1,0 1-1,0-1 0,-1-1 0,1 1 1,-2-1-1,12-17 0,-14 17 4544,-5 20-3589,0 18-963,1 0 0,2 1 0,1-1 0,1 0 0,2 0 1,1 0-1,12 33 0,1-20-6,36 60 0,7 13 37,-61-113-105,-1 0 1,1 0-1,-1 0 0,0 0 0,0 1 0,0-1 0,-1 0 0,1 5 0,-1-7-9,0 0 0,0 0 0,-1-1 0,1 1-1,0 0 1,-1 0 0,1-1 0,0 1 0,-1 0 0,1-1-1,-1 1 1,1 0 0,-1-1 0,1 1 0,-1-1 0,0 1-1,1-1 1,-1 1 0,0-1 0,1 1 0,-1-1 0,0 0-1,1 1 1,-1-1 0,0 0 0,0 0 0,1 0-1,-1 1 1,0-1 0,0 0 0,0 0 0,1 0 0,-1 0-1,0 0 1,0 0 0,-1-1 0,-5 1-127,0 0-1,1 0 1,-1-1 0,0 0-1,1-1 1,-1 1-1,-10-5 1,15 5-65,0 0 0,0 0 1,0 0-1,0-1 0,0 1 0,1-1 0,-1 1 0,0-1 1,1 1-1,-4-5 0,4 4-280,0 0-1,0 0 1,0-1 0,0 1 0,1 0-1,-1 0 1,0-1 0,1 1-1,0-1 1,-1 1 0,1 0 0,1-5-1,0-10-7260</inkml:trace>
  <inkml:trace contextRef="#ctx0" brushRef="#br0" timeOffset="2605.45">2283 247 2689,'0'0'17504,"2"-2"-17392,4 0-59,0 0 0,0 0 0,1 0 0,-1 1 0,0 0 0,13-1-1,13-2 99,5-3-241,-2-2 0,43-16 0,-66 21-290,-1-1 1,0 0 0,-1-1 0,1 0-1,-1 0 1,0-1 0,-1-1-1,0 1 1,0-1 0,14-17 0,-22 23 342,1 0 1,-1 1-1,0-1 1,0 0 0,1 1-1,-1-1 1,-1 0 0,1 0-1,0 0 1,0 0 0,-1 0-1,1 0 1,-1 0-1,1 0 1,-1-1 0,0 1-1,0 0 1,0 0 0,0 0-1,-1 0 1,1 0 0,0 0-1,-1 0 1,1 0-1,-1 0 1,0 0 0,0 0-1,0 0 1,0 0 0,0 0-1,-2-3 1,-2 1 554,0 0-1,0 0 1,0 1-1,0-1 1,0 1 0,-1 0-1,1 1 1,-1-1-1,-8-1 1,31 27 779,-1-5-1062,7 7-53,-1 1 0,18 30 0,-35-48-181,0 1 0,-1-1 1,0 1-1,0-1 0,-1 1 0,0 0 1,0 1-1,-1-1 0,-1 0 0,1 1 1,-1-1-1,-1 11 0,-1-17-51,1-1-1,-1 0 0,0 1 0,0-1 1,0 0-1,-1 0 0,1 0 0,0 0 1,-1 0-1,0-1 0,1 1 1,-1 0-1,0-1 0,0 1 0,0-1 1,0 1-1,0-1 0,0 0 0,0 0 1,0 0-1,-3 1 0,-18 3-8088</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9:16.455"/>
    </inkml:context>
    <inkml:brush xml:id="br0">
      <inkml:brushProperty name="width" value="0.05" units="cm"/>
      <inkml:brushProperty name="height" value="0.05" units="cm"/>
      <inkml:brushProperty name="color" value="#F6630D"/>
    </inkml:brush>
  </inkml:definitions>
  <inkml:trace contextRef="#ctx0" brushRef="#br0">3 33 2993,'0'0'13476,"0"-5"-11793,0-22 1311,0 37-2757,-1 33-414,0-16 155,1 1-1,1-1 1,5 30 0,-5-51 15,0 1 1,1 0-1,0-1 0,0 1 1,1-1-1,-1 0 1,1 0-1,1 0 1,-1 0-1,1 0 1,0-1-1,0 0 1,1 1-1,-1-2 1,1 1-1,1 0 0,8 5 1,-9-7-20,0 0-1,1-1 1,-1 0-1,1 0 1,-1 0-1,1-1 1,-1 0 0,1 0-1,0 0 1,0-1-1,8 0 1,-11 0 28,0 0 0,1 0 0,-1-1 0,0 1 1,0-1-1,0 0 0,0 0 0,0 0 0,0-1 0,0 1 0,0-1 1,0 1-1,0-1 0,-1 0 0,1 0 0,-1 0 0,1-1 0,-1 1 1,0 0-1,4-6 0,-2-1-1,0-1 0,-1 0 0,0 0 0,0 0 0,-1 0 1,0-1-1,0-14 0,-1-44 2021,-1 69-1895,4 37-6,3 0 1,0 0-1,25 69 0,0-2-3,-18-52-168,-1-5-98,-1 0 1,-3 1-1,7 94 1,-16-140 118,0-1 0,-1 0 0,1 1 0,-1-1 0,1 1 0,-1-1 0,0 0 0,1 1 0,-1-1 0,0 0 0,0 0 0,0 1 0,0-1 0,0 0 0,0 0 0,0 0 0,0 0 0,-1-1 0,1 1 0,0 0 0,-1 0 0,1-1 0,0 1 0,-1-1 0,1 1 0,-1-1 0,1 1 0,-1-1 0,1 0 0,-1 0 0,1 0 0,-1 0 0,-2 0 0,0 0-54,0 0 0,-1 0 1,1 0-1,0 0 0,0-1 0,0 0 0,0 0 0,0 0 1,0 0-1,0-1 0,-7-3 0,9 3-143,-1 0-1,1 0 1,0 0-1,0 0 1,0 0-1,0-1 1,0 1 0,1-1-1,-1 1 1,1-1-1,-2-4 1,-2-20-5599,5 8-3540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9:17.291"/>
    </inkml:context>
    <inkml:brush xml:id="br0">
      <inkml:brushProperty name="width" value="0.05" units="cm"/>
      <inkml:brushProperty name="height" value="0.05" units="cm"/>
      <inkml:brushProperty name="color" value="#F6630D"/>
    </inkml:brush>
  </inkml:definitions>
  <inkml:trace contextRef="#ctx0" brushRef="#br0">322 52 4930,'0'0'10760,"-6"-8"-9536,-22-25-349,27 32-837,-1 0-1,1 0 0,-1 0 0,1 0 0,-1 0 0,0 0 0,1 1 0,-1-1 0,0 1 0,1-1 0,-1 1 0,0-1 0,0 1 0,1 0 0,-1 0 0,0 0 0,0 0 0,1 0 0,-5 1 1,-3 0 82,-4-1 24,0 1 0,0 0 0,0 1 0,0 0 0,0 1-1,1 1 1,-20 7 0,24-7-121,1-1-1,-1 2 1,1-1 0,0 1-1,1 0 1,-1 0-1,1 1 1,0 0 0,0 0-1,0 0 1,1 1-1,0 0 1,-4 7 0,7-9-26,-1 0 1,1 0-1,0 1 1,0-1-1,1 0 1,-1 1-1,1-1 1,0 0-1,1 1 1,-1 0-1,1-1 1,0 1-1,0-1 1,1 1-1,0-1 1,0 1-1,0-1 1,1 1-1,0-1 1,0 0-1,0 0 1,0 0-1,1 0 1,0 0-1,0-1 1,0 1-1,1-1 1,-1 1-1,1-1 1,6 5-1,53 40 261,15 13-109,-70-55-235,-1 0 0,0 1 0,0 0 0,-1 0 1,0 1-1,0-1 0,4 11 0,-9-17 77,1 0 0,-2 0 0,1-1 0,0 1 0,0 0 0,-1 0 0,1 0 0,-1 0 0,1 0-1,-1 0 1,0 0 0,0 0 0,0 0 0,0 0 0,0 0 0,0 0 0,0 0 0,-1 0 0,1 0 0,-1 0 0,0 0 0,1 0 0,-1 0 0,0 0 0,0-1 0,0 1-1,0 0 1,0-1 0,-1 1 0,1-1 0,-1 1 0,1-1 0,-1 1 0,1-1 0,-1 0 0,0 0 0,1 0 0,-1 0 0,0 0 0,0 0 0,0-1 0,0 1 0,0 0-1,-3 0 1,-10 2 95,0 0 0,-1-1 0,1-1 0,-26-1 0,29 0-36,-3 0-101,-36-3 555,48 3-620,0-1 0,1 0 0,-1 1 1,0-1-1,1-1 0,-1 1 0,1 0 0,-1-1 0,1 1 1,0-1-1,0 1 0,0-1 0,0 0 0,0 0 0,-3-4 0,3 1-3072</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9:18.256"/>
    </inkml:context>
    <inkml:brush xml:id="br0">
      <inkml:brushProperty name="width" value="0.05" units="cm"/>
      <inkml:brushProperty name="height" value="0.05" units="cm"/>
      <inkml:brushProperty name="color" value="#F6630D"/>
    </inkml:brush>
  </inkml:definitions>
  <inkml:trace contextRef="#ctx0" brushRef="#br0">208 1 2225,'0'0'8932,"-16"4"-7862,-52 19-56,63-21-889,0 1 1,0 0 0,0 1 0,1-1-1,-1 1 1,1 0 0,0 0 0,0 0-1,0 0 1,0 1 0,1 0-1,0 0 1,0 0 0,0 0 0,0 0-1,-2 7 1,0-1 63,-4 10-21,1 1 0,0 0-1,2 0 1,0 0 0,2 1 0,0 0 0,2 0-1,0 35 1,1-55-167,1 0-1,1 0 1,-1 0 0,0 0-1,1 0 1,-1 1 0,1-1-1,0 0 1,0-1-1,0 1 1,1 0 0,-1 0-1,1 0 1,-1-1 0,1 1-1,0-1 1,0 1-1,0-1 1,0 0 0,1 1-1,-1-1 1,0 0 0,1-1-1,0 1 1,-1 0-1,1-1 1,0 0 0,4 2-1,5 0 71,0 0-1,0 0 0,0-2 1,0 1-1,25-2 0,-34 0-47,0 0 0,0 0 0,-1-1 0,1 1 0,0-1 0,0 0 0,0 0 0,0 0 0,-1 0 0,1 0 0,-1 0 0,1-1 0,-1 0 0,1 1 0,-1-1 0,0 0 0,0 0 0,1 0 0,-2 0 0,1 0 0,0-1-1,0 1 1,-1-1 0,1 1 0,-1-1 0,0 1 0,0-1 0,0 0 0,0 0 0,1-4 0,1-8 259,0 0 0,-2-1 0,1 1 0,-2-23 0,0 26-51,0 4-77,-1 0-1,1 0 0,-1 1 1,-1-1-1,1 1 0,-1-1 1,-1 1-1,1 0 0,-1-1 1,-1 1-1,1 1 0,-1-1 1,0 0-1,-1 1 0,1 0 1,-9-9-1,12 35-22,2-2-107,1-1 0,0 0 1,1-1-1,1 1 0,0 0 0,2-1 1,0 0-1,11 22 0,-7-19-85,1-1-1,1 0 0,0 0 0,1-1 1,1-1-1,23 22 0,-26-30-1244,-3-6-3895</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9:19.858"/>
    </inkml:context>
    <inkml:brush xml:id="br0">
      <inkml:brushProperty name="width" value="0.05" units="cm"/>
      <inkml:brushProperty name="height" value="0.05" units="cm"/>
      <inkml:brushProperty name="color" value="#F6630D"/>
    </inkml:brush>
  </inkml:definitions>
  <inkml:trace contextRef="#ctx0" brushRef="#br0">191 123 3986,'0'0'12640,"-9"-9"-11426,-25-30-389,34 39-811,0-1-1,0 1 1,-1-1 0,1 1 0,0 0 0,-1-1 0,1 1 0,0-1 0,-1 1 0,1 0 0,0 0 0,-1-1 0,1 1 0,0 0 0,-1 0 0,1-1 0,-1 1 0,1 0 0,-1 0 0,1 0 0,-1 0 0,1 0 0,-1-1 0,1 1-1,0 0 1,-1 0 0,1 0 0,-1 0 0,1 1 0,-1-1 0,1 0 0,-1 0 0,1 0 0,-1 0 0,1 0 0,-1 1 0,1-1 0,0 0 0,-1 0 0,1 1 0,-1-1 0,1 0 0,0 0 0,-1 1 0,-5 17 216,6-15-131,-6 28 345,2 1 0,1 0-1,2 0 1,3 43 0,0-23-267,-2-32-134,2 1-1,0-1 0,2 0 1,0 0-1,8 23 1,-9-34-44,0 0-1,1 0 1,0 0 0,1-1 0,0 1 0,0-1 0,1 0 0,0-1 0,0 1 0,1-1-1,0 0 1,15 11 0,-18-15 8,0-1-1,1 0 1,-1 0-1,1 0 1,0 0-1,-1-1 1,1 0-1,0 0 1,0 0-1,0 0 1,0-1 0,0 0-1,9 0 1,-12-1-23,0 1 0,1 0 1,-1-1-1,0 0 0,0 1 0,0-1 1,0 0-1,0 0 0,0 0 1,0 0-1,0-1 0,0 1 1,0 0-1,0-1 0,-1 1 1,1-1-1,0 0 0,-1 1 1,0-1-1,1 0 0,-1 0 1,0 0-1,0 0 0,0 0 0,0 0 1,-1 0-1,1-1 0,0 1 1,-1 0-1,1-4 0,0-1-603,-1 0 0,0 1 0,0-1 1,0 0-1,-1 1 0,1-1 0,-2 1 0,1-1 0,-1 1 0,0-1 0,0 1 0,-1 0 0,0 0 0,-7-11 0,-19-29-8486</inkml:trace>
  <inkml:trace contextRef="#ctx0" brushRef="#br0" timeOffset="235.34">29 35 5042,'0'0'13927,"-27"-34"-13927,26 34-240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9:19.045"/>
    </inkml:context>
    <inkml:brush xml:id="br0">
      <inkml:brushProperty name="width" value="0.05" units="cm"/>
      <inkml:brushProperty name="height" value="0.05" units="cm"/>
      <inkml:brushProperty name="color" value="#F6630D"/>
    </inkml:brush>
  </inkml:definitions>
  <inkml:trace contextRef="#ctx0" brushRef="#br0">147 72 4434,'0'0'9319,"0"-10"-8196,0-27-171,0 13 3339,-2 105-4047,0-20 97,7 67 0,-4-111-310,2 0 0,0 0 0,0 0 0,2 0 0,0-1 0,1 0 0,1 0 0,14 26 0,-17-37-23,0-1 0,0 1-1,0-1 1,0 0-1,0 0 1,1 0-1,0 0 1,0-1-1,0 0 1,0 0-1,0 0 1,1-1 0,-1 0-1,1 0 1,0 0-1,-1-1 1,1 1-1,0-2 1,0 1-1,0 0 1,0-1 0,0 0-1,0-1 1,11-1-1,-7 0-135,1 0-1,-1 0 0,0-1 1,0-1-1,-1 0 1,1 0-1,-1-1 1,0 0-1,0 0 0,0-1 1,-1 0-1,0-1 1,11-10-1,-17 14-200,0 0-1,1 0 1,-1 0-1,0 0 1,-1-1-1,1 1 1,-1 0-1,1-1 1,1-6-1,-3 7-361,1 1 0,-1-1 0,0 1-1,0-1 1,0 0 0,0 1-1,-1-1 1,0-5 0,-9-11-7153</inkml:trace>
  <inkml:trace contextRef="#ctx0" brushRef="#br0" timeOffset="204.29">1 323 3890,'0'0'11717,"109"-36"-11253,-57 23-31,3-2-177,-1 3-128,-7 3-128,-9 0-817,-12 7-1680,-14-2-4162</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4:59:26.587"/>
    </inkml:context>
    <inkml:brush xml:id="br0">
      <inkml:brushProperty name="width" value="0.05" units="cm"/>
      <inkml:brushProperty name="height" value="0.05" units="cm"/>
      <inkml:brushProperty name="color" value="#F6630D"/>
    </inkml:brush>
  </inkml:definitions>
  <inkml:trace contextRef="#ctx0" brushRef="#br0">977 1 2385,'0'0'10450,"-9"0"-10002,-33 6 412,0 1 0,0 2 0,1 2 0,1 2 0,0 2-1,-47 23 1,67-27-506,-1-1-1,-1-1 1,0-1 0,0-1-1,-1-1 1,1-1 0,-1-1-1,-35 2 1,-250 7 2066,303-11-2159,-14 52-149,2 0 0,3 1 0,2 1 0,2 0 0,3 1 0,1 108 1,5-105 94,-1-21-56,2-1 0,2 0 0,2 1 1,9 46-1,52 109 474,-44-143-497,-3 1 0,-2 1-1,15 92 1,-9 273 574,-20-347-646,0 1 38,21 285 12,-8-122-47,-8-71 55,1 278 32,-10-265 39,-2-65 22,-25 143 0,-16 275 139,31-310-223,4 412-105,12-390 4,15 55 37,45 139 562,36-7-300,-66-327-282,34 131 191,-66-233-242,1 1 0,0 0-1,-1 0 1,1 0 0,0-1-1,-1 1 1,1 0 0,0-1 0,0 1-1,0 0 1,0-1 0,-1 1-1,1-1 1,0 0 0,0 1-1,0-1 1,0 0 0,0 1 0,0-1-1,0 0 1,0 0 0,0 0-1,0 0 1,0 0 0,2 0-1,34-2 109,-29 2-109,64-8 112,-1-4 0,84-23 0,-79 16-28,21-4-25,283-52-185,-360 71 92,-20 4 44,0 0 0,0 0 0,0 0 0,0 0 0,0 0 0,0 0-1,0 0 1,0 0 0,0 0 0,0 0 0,0 0 0,0 0 0,0 0 0,0-1 0,0 1 0,0 0 0,0 0 0,0 0 0,0 0 0,0 0 0,0 0 0,0 0 0,0 0 0,0 0 0,0 0 0,0 0 0,0 0 0,0 0 0,0-1-1,0 1 1,0 0 0,0 0 0,0 0 0,0 0 0,0 0 0,0 0 0,0 0 0,0 0 0,0 0 0,0 0 0,0 0 0,0 0 0,0 0 0,0 0 0,1 0 0,-1 0 0,0 0 0,0 0 0,0 0 0,0 0 0,0 0-1,-31-5-562,2 1-127,26 4 476,0-1 1,0 0-1,1 0 1,-1 0-1,0 0 1,1 0-1,-1-1 1,1 1-1,0-1 1,-1 0-1,1 1 1,0-1-1,0 0 1,0 0-1,0-1 0,1 1 1,-4-5-1,3 2-562,0 0-1,0-1 0,1 1 1,0-1-1,0 1 1,0-1-1,1 1 0,0-11 1,0-33-6243</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5:01:38.188"/>
    </inkml:context>
    <inkml:brush xml:id="br0">
      <inkml:brushProperty name="width" value="0.05" units="cm"/>
      <inkml:brushProperty name="height" value="0.05" units="cm"/>
      <inkml:brushProperty name="color" value="#F6630D"/>
    </inkml:brush>
  </inkml:definitions>
  <inkml:trace contextRef="#ctx0" brushRef="#br0">110 177 1457,'0'0'13152,"25"-4"-11610,-21 5-1352,1 0-1,0 1 1,-1-1 0,1 1-1,-1 0 1,1 0-1,-1 0 1,6 4-1,-7-4-75,1 1-1,0-1 0,0 0 1,1 0-1,-1 0 1,0-1-1,1 0 1,-1 1-1,1-2 0,4 2 1,-8-3-54,0 1 0,0-1 0,0 1-1,0-1 1,0 0 0,0 1 0,-1-1 0,1 0 0,0 0 0,0 0 0,0 0 0,-1 0 0,1 0 0,-1 0 0,1 0 0,-1 0 0,1 0-1,-1 0 1,1-1 0,10-28 280,-9 24-256,12-44 110,-11 38-200,0 0 0,1 0 1,0 0-1,0 1 1,1-1-1,1 1 1,9-13-1,-12 24-2991,-1 9 1633,-2 11-752,-8 22-2495,-13 8-2456</inkml:trace>
  <inkml:trace contextRef="#ctx0" brushRef="#br0" timeOffset="559.79">221 630 1649,'0'0'9116,"-1"-3"-6978,3 7-973,0 9-936,2 0 0,0 0 0,0 0 0,1 0 0,1-1 0,0 0 1,14 22-1,-19-33-177,0 0 1,1 0 0,-1 0 0,0 0 0,0 0 0,1 0 0,-1 0 0,0 0-1,1-1 1,-1 1 0,1 0 0,-1-1 0,1 1 0,-1-1 0,1 0 0,0 0-1,-1 1 1,1-1 0,-1 0 0,1 0 0,0 0 0,-1 0 0,1-1 0,-1 1-1,1 0 1,-1-1 0,1 1 0,-1-1 0,1 0 0,-1 1 0,1-1 0,-1 0-1,1 0 1,-1 0 0,0 0 0,2-2 0,5-3 378,-1-1 1,0-1-1,-1 1 1,9-13-1,-11 14-447,20-29 818,36-73 0,-59 107-847,-2 10-1684,-2-1 503,0 0 0,0 0 1,0 0-1,-1-1 0,0 0 1,-9 13-1,0-1-5236</inkml:trace>
  <inkml:trace contextRef="#ctx0" brushRef="#br0" timeOffset="1212.27">127 113 48,'0'0'5045,"5"0"-4760,25 0 1367,-37-12-644,4 10-937,1-1 0,-1 0 0,1 0 0,0 0 0,0 0 0,0 0 0,1-1-1,-1 1 1,1-1 0,0 1 0,0-1 0,0 1 0,-1-8 3111,6 18-2369,19 13-75,1-1 1,1-1-1,45 26 0,-43-30-1326,-2 2 0,0 1 0,-1 1 0,27 25 1,-48-40 130,-1 0 1,0 0 0,1 0 0,-1 0 0,0 0-1,0 0 1,-1 1 0,1-1 0,-1 1 0,1-1-1,-1 1 1,1 4 0,-1 15-4677</inkml:trace>
  <inkml:trace contextRef="#ctx0" brushRef="#br0" timeOffset="1621.78">352 598 2801,'0'0'11381,"0"6"-11332,23 7-49,5 4 80,2 2-32,2 3-48,2 1 0,0-2-593,-4-1-1632,-7-1-1616,-8 0-3075</inkml:trace>
  <inkml:trace contextRef="#ctx0" brushRef="#br0" timeOffset="2149.99">318 1080 4178,'0'0'6891,"15"3"-5971,57 17 205,82 34 0,-118-39-1144,-13-5-396,1 0-1,39 9 1,-55-18-1991</inkml:trace>
  <inkml:trace contextRef="#ctx0" brushRef="#br0" timeOffset="2430.05">552 1048 5234,'0'0'9365,"-60"83"-9253,48-40-80,3 2 16,-2-2-48,1-1-448,3-5-1938,-1-5-2128</inkml:trace>
  <inkml:trace contextRef="#ctx0" brushRef="#br0" timeOffset="2821.5">369 1667 720,'0'0'12486,"38"-21"-12390,-6 27 32,5 9-48,-1 2-80,2-4 48,-2-4-48,-8-5-448,-6-2-929,-7-2-1072,-9 0-1601</inkml:trace>
  <inkml:trace contextRef="#ctx0" brushRef="#br0" timeOffset="2960.98">559 1616 2977,'0'0'6916,"-20"107"-6100,20-63-512,13-1-160,0-2-96,2-3-48,-4-4-1841,-1-2-4850</inkml:trace>
  <inkml:trace contextRef="#ctx0" brushRef="#br0" timeOffset="3503.36">239 2260 4498,'0'0'9498,"3"3"-9402,3 3-69,0 1 0,1-2 0,0 1 0,0-1 0,0 0 1,0 0-1,1-1 0,-1 0 0,1 0 0,0-1 0,12 4 0,-2-2-256,0-2 0,0 1 1,0-2-1,31 0 0,-48-2 110,0 0 0,0 0 1,1 0-1,-1 0 0,0 0 0,0-1 1,0 1-1,0-1 0,0 1 0,0 0 1,0-1-1,0 0 0,0 1 0,0-1 1,-1 0-1,1 1 0,0-1 0,0 0 1,-1 0-1,1 0 0,0 1 0,-1-1 1,1 0-1,0 0 0,-1 0 1,0 0-1,1 0 0,-1 0 0,1 0 1,-1-1-1,0 1 0,0 0 0,0 0 1,0 0-1,0 0 0,0-2 0,0 1-92,0 0 0,0-1-1,0 1 1,-1 0-1,1 0 1,-1-1 0,1 1-1,-1 0 1,0 0-1,0 0 1,0 0 0,0 0-1,0 0 1,0 0 0,-1 0-1,1 0 1,-3-3-1,-2 2 500,0 0 0,1 0 0,-1 0-1,0 0 1,0 1 0,-1 0 0,1 0 0,0 1-1,-1-1 1,1 2 0,-1-1 0,1 1-1,-1-1 1,-12 3 0,17-1-227,1-1 0,-1 1 0,0 0 0,1-1 0,-1 1 0,1 0 0,-1 0 0,1 0 0,-1 1 0,1-1 0,0 0 0,-1 0 0,1 1 0,0-1 1,0 1-1,0-1 0,0 1 0,1-1 0,-1 1 0,0 0 0,0-1 0,1 1 0,-1 0 0,1-1 0,0 1 0,0 0 0,-1 3 0,0 9 25,-1-1 0,2 22-1,1-23 1,1 49-1751,3-37-4319</inkml:trace>
  <inkml:trace contextRef="#ctx0" brushRef="#br0" timeOffset="4046.86">0 2775 2289,'0'0'4946,"111"8"-4946,-77-8-80,2 0-1184,-2 0-913</inkml:trace>
  <inkml:trace contextRef="#ctx0" brushRef="#br0" timeOffset="4280.07">149 2705 5314,'0'0'7812,"-77"94"-7812,77-56 16,0 2-32,0-7-1072,0-2-1986,7-13-3281</inkml:trace>
  <inkml:trace contextRef="#ctx0" brushRef="#br0" timeOffset="4780.89">200 3185 5859,'0'0'8265,"-3"-3"-8060,-4-7-178,10 5-23,26 4 47,-21 2-15,71 0 401,-45-1-2987,-22 0 405,-19-20-1123,4 17 3420,-1 0 1,1 1-1,0 0 1,-1-1 0,1 1-1,-1 1 1,1-1 0,-1 0-1,-5-1 1,8 3-36,-1-1-1,1 1 1,0 0 0,0-1-1,-1 1 1,1 0 0,0 0-1,0-1 1,-1 1-1,1 0 1,0 0 0,0 1-1,-1-1 1,1 0 0,0 0-1,0 1 1,-1-1 0,1 0-1,0 1 1,0-1 0,0 1-1,0 0 1,-1-1-1,1 1 1,0 0 0,0 0-1,1 0 1,-1-1 0,0 1-1,0 0 1,0 0 0,0 2-1,-1 0-153,1-1 1,-1 1-1,1 0 0,0 0 0,1 0 0,-1 0 1,0 0-1,1 0 0,-1 0 0,1 0 0,0 0 1,0 0-1,0 1 0,1-1 0,-1 0 0,1 0 1,0 0-1,0 0 0,0 0 0,0 0 0,0-1 1,0 1-1,1 0 0,-1-1 0,1 1 0,0 0 1,0-1-1,0 0 0,0 0 0,0 1 0,1-1 1,-1 0-1,4 2 0,11 9-3765,-2 1-3441</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5:01:43.465"/>
    </inkml:context>
    <inkml:brush xml:id="br0">
      <inkml:brushProperty name="width" value="0.05" units="cm"/>
      <inkml:brushProperty name="height" value="0.05" units="cm"/>
      <inkml:brushProperty name="color" value="#F6630D"/>
    </inkml:brush>
  </inkml:definitions>
  <inkml:trace contextRef="#ctx0" brushRef="#br0">202 78 2769,'0'0'9143,"-8"-13"-7817,-24-39-216,24 40-494,9 14-490,4 4-118,0 0 1,0 0-1,0-1 1,1 1-1,0-1 1,0-1-1,1 1 1,-1-1 0,1 0-1,0 0 1,0-1-1,14 5 1,-6-4-94,0 0 0,0 0 0,1-2 1,-1 0-1,24 0 0,-37-2-8,-1 0 0,1-1 0,-1 1 0,0-1 0,1 1 0,-1-1 0,0 1 0,0-1 1,1 0-1,-1 0 0,0 1 0,0-1 0,0 0 0,0 0 0,0 0 0,0 0 0,0-1 0,0 1 0,0 0 0,-1 0 0,1 0 0,0-1 0,-1 1 0,1 0 0,-1-1 0,1 1 0,-1-1 1,0 1-1,0 0 0,1-1 0,-1 1 0,0-1 0,0 1 0,-1 0 0,1-1 0,0 1 0,0-1 0,-1 1 0,1 0 0,0-1 0,-1 1 0,0 0 0,1-1 0,-1 1 0,0 0 0,1 0 1,-1-1-1,0 1 0,0 0 0,0 0 0,0 0 0,0 0 0,0 0 0,-1 1 0,-1-2 0,-4-1-242,0 1 0,-1 0 0,0 0 0,1 0 0,-1 1 0,0 1 0,1-1 1,-13 2-1,14-1 414,4 0-13,0 0 0,1 1 0,-1-1-1,0 1 1,1-1 0,-1 1 0,1 0-1,-1-1 1,1 1 0,-1 0 0,1 0 0,-1 0-1,1 0 1,0 0 0,0 1 0,-1-1-1,1 0 1,0 1 0,0-1 0,0 1-1,0-1 1,1 1 0,-1-1 0,0 1-1,1-1 1,-1 1 0,1 0 0,-1-1 0,1 1-1,0 2 1,-2 7 207,0 0 0,1 1-1,1 13 1,0-23-263,-1 3-108,1 0 0,0 1 0,1-1-1,-1 0 1,1 0 0,0 1 0,0-1 0,1 0-1,-1 0 1,1 0 0,0 0 0,1-1-1,-1 1 1,1-1 0,0 1 0,5 5-1,15 9-4754</inkml:trace>
  <inkml:trace contextRef="#ctx0" brushRef="#br0" timeOffset="1165.41">11 618 576,'0'0'8356,"-1"0"-8054,0 0 0,1 1 1,-1-1-1,1 0 0,-1 1 0,1-1 0,-1 0 0,1 1 1,-1-1-1,1 1 0,-1-1 0,1 1 0,-1-1 0,1 1 1,0-1-1,-1 1 0,1-1 0,0 1 0,0 0 0,-1-1 1,1 1-1,0 1 0,3 1-236,0 1 1,0-1-1,0 1 0,0-1 1,1 0-1,-1 0 0,1-1 1,0 1-1,0-1 0,0 0 1,0 0-1,0 0 0,0 0 1,1-1-1,-1 1 0,1-1 1,7 1-1,-9-2-37,1 1 0,0-1 0,0 0 0,0 0 0,-1 0 0,1-1 0,0 1 0,0-1 0,-1 0 0,1 0 0,0 0 0,-1 0 0,1-1 1,-1 1-1,1-1 0,-1 0 0,0 0 0,0 0 0,0-1 0,0 1 0,3-4 0,13-18 269,-2 0-1,0-2 1,-2 1 0,18-43-1,-32 79-2817,-7 17 422,-9 10-1858,-5 6-2367</inkml:trace>
  <inkml:trace contextRef="#ctx0" brushRef="#br0" timeOffset="1662.88">65 1144 4178,'0'0'8876,"2"-1"-8511,-1 0-305,1 0 0,-1 0-1,0 0 1,1 0-1,-1 0 1,0 1 0,1-1-1,-1 0 1,1 1-1,-1-1 1,1 1 0,-1 0-1,1 0 1,-1-1-1,1 1 1,-1 0 0,1 0-1,-1 0 1,1 1-1,-1-1 1,1 0 0,-1 0-1,1 1 1,-1-1-1,3 2 1,3 2 121,-1 0 1,1 0-1,-1 0 1,8 8-1,18 12 388,-31-24-493,0 1 0,0-1-1,0 0 1,0 0 0,0 0 0,0 1 0,0-1-1,0 0 1,0 0 0,-1 0 0,1-1 0,0 1 0,0 0-1,0 0 1,0 0 0,0-1 0,0 1 0,0 0 0,0-1-1,-1 1 1,1-1 0,0 1 0,0-1 0,-1 1-1,1-1 1,0 0 0,0 1 0,-1-1 0,2-1 0,16-28 838,-13 22-734,9-14-179,0 1-1,1 0 1,1 1-1,1 1 0,1 1 1,29-24-1,-24 28-1836,-9 9-746,-4 7-3431</inkml:trace>
  <inkml:trace contextRef="#ctx0" brushRef="#br0" timeOffset="2173.13">157 1677 4882,'0'0'10488,"-5"17"-8242,6-14-2173,0-1 0,0 0 0,0 1 0,0-1 0,0 0 0,0 0 0,0 1 0,1-1-1,-1 0 1,1 0 0,0-1 0,-1 1 0,1 0 0,0 0 0,0-1 0,0 1 0,0-1 0,1 0 0,-1 0 0,0 0 0,1 0 0,-1 0-1,0 0 1,1 0 0,-1-1 0,1 1 0,-1-1 0,5 0 0,-3 1-8,0-1 0,0 0 1,0-1-1,0 1 0,0-1 0,0 1 0,0-1 0,0-1 1,0 1-1,0 0 0,-1-1 0,1 0 0,0 0 0,-1 0 1,1 0-1,5-5 0,16-22 519,-2-1-1,37-61 1,-20 29 898,-41 66-2033,-1 17-204,-2-12-2609,-6-5-4297</inkml:trace>
  <inkml:trace contextRef="#ctx0" brushRef="#br0" timeOffset="3530.06">413 439 672,'0'0'1553,"-11"-13"-2465,7 13-145</inkml:trace>
  <inkml:trace contextRef="#ctx0" brushRef="#br0" timeOffset="4587.46">413 439 704,'-6'-14'1322,"-3"-4"-98,7 3 5771,31 38-5040,-25-20-1834,1 0-1,-1-1 1,1 0-1,0 1 1,-1-1-1,1-1 1,0 1-1,0-1 1,1 0-1,6 1 1,57-1 125,-40-2 221,34-7 772,-11 1-702,-8 3-414,0-2 0,-1-2-1,81-26 1,117-62 84,-155 60 221,-24 17 2486,-62 19-2893,1 0 1,-1 0 0,1 0-1,-1-1 1,1 1 0,-1 0-1,1 0 1,-1 0 0,1 0-1,-1 0 1,0 0 0,1 0-1,-1 0 1,1 1 0,-1-1-1,1 0 1,-1 0 0,1 0-1,-1 0 1,1 1 0,-1-1-1,0 0 1,1 0 0,-1 1-1,0-1 1,1 0 0,-1 0-1,0 1 1,1-1 0,-1 1-1,0-1 1,1 0 0,-1 1-1,9 17 43,-6-11 99,19 42 383,-3 1 0,24 96 0,8 113 611,16 64-532,-28-192-409,-4-20-136,-6 1 0,18 132 0,-45-234-75,0 0 0,1-1 0,0 0 0,1 0 0,-1 0 0,2 0 0,-1 0 0,1-1 0,0 0 0,1 0 0,0 0 0,0-1 0,1 1 0,8 5 0,-15-12 4,0-1 0,0 1 0,-1-1 0,1 1 0,0-1 0,0 1 0,0-1 0,-1 1 0,1-1 0,0 1 0,0-1 0,-1 1 0,1-1 0,0 1 0,-1-1 0,1 0 0,0 1 0,-1-1 0,1 0 0,-1 1 0,1-1 0,-1 0 0,1 1 0,-1-1 0,1 0 0,-1 0 0,1 0 0,-1 1 0,1-1 0,-1 0 0,1 0 0,-1 0 0,-26 11 55,22-10-49,-270 118 47,84-33 25,182-83-85,4 0-7,-1 0 1,1-1-1,-1 0 1,0 0 0,0 0-1,0 0 1,0-1-1,0 0 1,0-1 0,0 1-1,0-1 1,-10-1-1,16 1-11,-1 0 0,1 0-1,0-1 1,0 1 0,-1 0-1,1 0 1,0 0 0,0-1-1,-1 1 1,1 0 0,0 0-1,0 0 1,0-1 0,0 1-1,-1 0 1,1 0 0,0-1-1,0 1 1,0 0-1,0-1 1,0 1 0,0 0-1,0 0 1,0-1 0,0 1-1,0 0 1,0-1 0,0 1-1,0 0 1,0 0 0,0-1-1,0-4-410,0 0 0,0 0 0,0 0 0,1 0 0,0 0 0,0 0 0,0 0 0,1 0 1,0 1-1,0-1 0,0 0 0,0 1 0,1 0 0,-1-1 0,1 1 0,0 0 0,1 0 0,-1 1 0,1-1 0,6-5 0,11-10-4637</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7T15:01:49.826"/>
    </inkml:context>
    <inkml:brush xml:id="br0">
      <inkml:brushProperty name="width" value="0.05" units="cm"/>
      <inkml:brushProperty name="height" value="0.05" units="cm"/>
      <inkml:brushProperty name="color" value="#F6630D"/>
    </inkml:brush>
  </inkml:definitions>
  <inkml:trace contextRef="#ctx0" brushRef="#br0">4 1430 11237,'0'0'11069,"-4"-4"-10719,75 106-228,79 113-244,-136-204-2186,-14-11 2175,0 0 0,1 0 1,-1 0-1,1 0 0,-1 0 0,0 0 0,1 0 0,-1 0 1,1 0-1,-1 0 0,0 0 0,1-1 0,-1 1 0,0 0 1,1 0-1,-1 0 0,0-1 0,1 1 0,-1 0 0,0 0 1,1-1-1,-1 1 0,0 0 0,0-1 0,1 1 0,10-31-6371,-9 24 5732,9-36-8286</inkml:trace>
  <inkml:trace contextRef="#ctx0" brushRef="#br0" timeOffset="375.01">255 1310 6371,'0'0'12278,"-6"-2"-11756,5 2-503,0-1 0,0 1-1,0 0 1,0-1 0,0 1-1,0 0 1,-1 0 0,1 0-1,0 0 1,0 0 0,0 0-1,0 0 1,0 0 0,0 0-1,-1 1 1,1-1 0,0 0-1,0 1 1,0-1 0,0 1-1,0-1 1,0 1-1,0-1 1,0 1 0,0 0-1,0 0 1,0 1 0,-1 0 19,0 1 1,1 0-1,0 0 1,0 0-1,0 1 1,0-1-1,0 0 1,1 0-1,-1 0 1,1 1-1,0 4 1,-1-1-25,1 0 1,0 0-1,0 1 1,1-1-1,-1 0 1,2 0 0,2 10-1,-3-14-9,0-1 1,1 1-1,-1-1 0,1 0 0,0 0 1,0 1-1,0-1 0,0 0 0,0 0 1,0-1-1,0 1 0,1 0 1,-1-1-1,1 0 0,-1 1 0,1-1 1,0 0-1,-1 0 0,1 0 0,0-1 1,4 1-1,11 2 57,-1-1-1,0-1 1,34-2 0,-35 0-112,-1 0 0,1 2 0,0-1 0,-1 2 0,17 3 0,-30-4 30,-1-1 0,0 0 0,1 1 0,-1-1 0,1 1 0,-1-1 0,0 1 0,1 0 0,-1 0 0,0-1 1,0 1-1,1 0 0,-1 0 0,0 0 0,0 0 0,0 1 0,0-1 0,0 0 0,-1 0 0,1 1 0,0-1 0,0 0 1,-1 1-1,1-1 0,-1 0 0,1 1 0,-1-1 0,0 1 0,0-1 0,1 1 0,-1-1 0,0 1 0,0-1 0,0 1 1,-1-1-1,1 1 0,0-1 0,0 1 0,-1-1 0,1 0 0,-1 1 0,0-1 0,1 1 0,-2 0 0,0 3-18,-1 1 0,0-2-1,0 1 1,0 0 0,-1 0-1,0-1 1,0 0 0,0 0-1,0 0 1,-5 3 0,-32 12-716,39-18 585,-1 0 0,1-1 1,0 1-1,-1 0 0,1-1 0,0 0 0,-1 1 1,1-1-1,-1 0 0,1 0 0,0 0 1,-1-1-1,1 1 0,0-1 0,-1 1 0,-2-2 1,2-7-1980,3-13-2102</inkml:trace>
  <inkml:trace contextRef="#ctx0" brushRef="#br0" timeOffset="951.99">563 1221 12710,'0'0'9132,"-1"3"-8935,0 0-182,0 0-1,1-1 0,-1 1 0,1 0 0,0-1 1,0 1-1,0 0 0,0-1 0,0 1 1,1 0-1,-1-1 0,1 1 0,0 0 0,-1-1 1,1 1-1,1-1 0,-1 1 0,0-1 0,0 0 1,1 1-1,-1-1 0,4 3 0,8 11 44,0-1 0,17 15 0,-10-10-20,-8-6 91,-21-19 176,-20-21-101,25 21-189,-48-53 40,47 52-57,1 0 1,0 0-1,0 0 1,0-1-1,1 0 1,0 0-1,0 0 1,-2-8-1,5 15 0,0 0-1,0 0 1,0 0-1,0 0 1,0-1-1,0 1 1,0 0-1,0 0 1,0 0-1,0 0 1,0 0-1,1 0 1,-1-1-1,0 1 1,0 0-1,0 0 1,0 0-1,0 0 1,0 0-1,0 0 1,0-1-1,0 1 1,1 0-1,-1 0 1,0 0-1,0 0 1,0 0-1,0 0 1,0 0-1,0 0 1,1 0-1,-1 0 1,0 0-1,0 0 1,0 0-1,0 0 1,0 0-1,1 0 1,-1 0-1,0 0 1,0 0-1,0 0 1,0 0-1,0 0 1,1 0-1,-1 0 1,0 0-1,0 0 1,0 0-1,0 0 1,0 0-1,0 0 1,1 0-1,-1 0 1,0 0-1,0 1 1,0-1-1,0 0 1,3 0-16,13 5-16,1 1 1,-1 0 0,0 1-1,24 14 1,30 14 40,-61-32 12,48 17-573,-53-19 484,1 0 0,0 0 0,0-1 0,0 1 0,0-1 0,0 0 0,0 0 0,-1-1 0,1 1 0,5-2 0,-8 1 72,-1 0-1,0 0 1,0 0 0,1 0 0,-1 0-1,0-1 1,0 1 0,0 0 0,0 0-1,0-1 1,0 1 0,0-1 0,-1 1 0,1 0-1,0-1 1,-1 0 0,1 1 0,-1-1-1,0 1 1,1-1 0,-1 0 0,0 1-1,0-3 1,1-47 54,-2 37-34,0-5 54,-1-1 0,-1 1 1,0-1-1,-2 1 0,0 0 0,-2 1 1,0-1-1,0 1 0,-2 1 0,0 0 0,-1 0 1,-1 0-1,-16-18 0,27 35-83,0-1 0,-1 1 0,1-1 0,0 1-1,0 0 1,-1-1 0,1 1 0,0-1 0,-1 1 0,1 0-1,0-1 1,-1 1 0,1 0 0,-1 0 0,1-1 0,0 1 0,-1 0-1,1 0 1,-1-1 0,1 1 0,-1 0 0,1 0 0,-1 0 0,1 0-1,-1 0 1,1 0 0,-1 0 0,1 0 0,-1 0 0,1 0-1,-1 0 1,-3 15-464,10 26-688,-4-35 660,1 0-1,0 0 1,0 0 0,0-1 0,1 0 0,0 1 0,0-1 0,0 0 0,0-1 0,1 1 0,0-1 0,0 0 0,0 0 0,10 5 0,18 5-5045</inkml:trace>
  <inkml:trace contextRef="#ctx0" brushRef="#br0" timeOffset="1310.49">1035 926 4866,'0'0'17269,"-5"-4"-16850,4 4-417,1-1-1,-1 1 1,1-1 0,-1 0-1,0 1 1,1-1-1,-1 1 1,0-1-1,1 1 1,-1 0 0,0-1-1,0 1 1,0 0-1,1-1 1,-1 1-1,0 0 1,0 0 0,0 0-1,0 0 1,0 0-1,1 0 1,-1 0-1,0 0 1,0 0 0,0 0-1,-1 1 1,1 2-5,0-1 0,0 1 1,0 0-1,1 0 1,-1 0-1,1 0 0,0 0 1,0 0-1,0 0 0,0 3 1,1 4 19,-1 0-1,1 0 1,1-1 0,0 1 0,0-1 0,1 1 0,0-1-1,0 0 1,1 0 0,0 0 0,1-1 0,6 9 0,-7-11-99,0-2 0,0 1 0,0 0 0,0-1 1,1 0-1,0 0 0,0 0 0,0-1 0,0 1 0,1-1 1,-1-1-1,1 1 0,-1-1 0,1 0 0,0 0 0,0 0 1,0-1-1,0 0 0,1 0 0,6-1 0,-10 0 2,-1-1 0,1 1 0,0-1 0,-1 0 0,1 0 0,-1 0 0,0 0 0,1-1-1,-1 1 1,0-1 0,0 1 0,0-1 0,0 0 0,0 1 0,0-1 0,0 0 0,0-1-1,-1 1 1,1 0 0,-1 0 0,0-1 0,0 1 0,0 0 0,0-1 0,0 0 0,0 1 0,0-4 0,3-8-6,-1 1 0,0-1 1,-1 0-1,0-14 1,-1 7 101,0-5 22,-2-42 1,0 61 23,0 0 0,0 1 0,0-1 0,-1 1 0,0-1 0,0 1 0,0 0 0,-1 0 0,0 0 0,-1 0 0,-5-8 0,9 13-100,-1 0-1,1 1 1,-1-1-1,0 0 1,1 1-1,-1-1 1,0 1-1,1-1 1,-1 1-1,0-1 1,0 1-1,0 0 0,1-1 1,-1 1-1,0 0 1,0-1-1,0 1 1,-1 0-1,2 0-116,-1 0-1,1 0 1,0 0-1,-1 1 1,1-1-1,-1 0 1,1 0-1,0 0 1,-1 1-1,1-1 1,0 0-1,-1 1 0,1-1 1,0 0-1,-1 0 1,1 1-1,0-1 1,0 1-1,-1-1 1,1 0-1,0 1 1,0-1-1,0 1 1,0-1-1,0 0 1,-1 1-1,1-1 1,0 1-1,0-1 1,0 0-1,0 1 1,0-1-1,0 1 1,0-1-1,1 1 1,-1 15-4506</inkml:trace>
  <inkml:trace contextRef="#ctx0" brushRef="#br0" timeOffset="1918.22">1402 764 4498,'0'0'16904,"-8"-5"-16725,7 5-175,0-1-6,-1-1 0,1 1-1,-1 0 1,1 0 0,-1 1-1,1-1 1,-1 0 0,0 0 0,1 1-1,-1-1 1,0 1 0,0 0 0,0-1-1,1 1 1,-3 0 0,-3 11-68,4 17 41,4-15-10,0 1 1,1-1-1,0 0 1,1 0-1,1 0 0,8 22 1,-6-23-964,-1 0-1,2-1 1,14 21 0,-21-32 950,0 1 0,0-1 0,0 0 0,0 0 0,0 0 0,0 0 0,0 0 0,0 1 0,0-1 0,1 0 1,-1 0-1,0 0 0,0 0 0,0 0 0,0 0 0,0 1 0,0-1 0,1 0 0,-1 0 0,0 0 1,0 0-1,0 0 0,0 0 0,0 0 0,1 0 0,-1 0 0,0 0 0,0 0 0,0 0 0,0 0 0,1 0 1,-1 0-1,0 0 0,0 0 0,0 0 0,0 0 0,0 0 0,1 0 0,-1 0 0,0 0 0,0 0 1,0 0-1,0 0 0,0 0 0,1 0 0,-1-1 0,0 1 0,0 0 0,3-11-599,-2-22 1211,-1 26-785,0-15 573,0-1 1,-1 0 0,-1 1 0,-1-1 0,-1 1 0,-1 0-1,-14-37 1,18 71 14,-1 0 0,2 25 0,1-29-378,1-1 0,0 0 0,0 0 0,0 0 1,1 0-1,0 0 0,0 0 0,1-1 0,4 7 1,-6-10-112,0 0 0,-1-1 0,2 0 0,-1 1 0,0-1 0,0 0 0,1 0 0,-1 0 0,1 0 0,0 0 0,-1-1 0,1 1 0,0-1 0,0 0 0,0 0 0,0 0 0,0 0 0,0 0 0,0-1 0,0 0 0,1 1 0,-1-1 0,4 0 0,-5-1 94,-1 0 0,1 1 0,-1-1 1,1 0-1,-1 0 0,0 0 0,1 0 1,-1 0-1,0 0 0,0 0 1,0 0-1,0 0 0,0 0 0,0-1 1,0 1-1,0 0 0,0-1 0,-1 1 1,1-1-1,-1 1 0,1-1 0,-1 1 1,1-1-1,-1 1 0,1-4 1,3-44-40,-4 45 65,1-14 116,0-8 673,-3-37 1,1 56-402,1 1 0,-2-1 1,1 1-1,-1-1 0,0 1 1,0-1-1,-1 1 0,0 0 1,0 0-1,-7-10 0,6 61 213,4-39-692,1-1-1,-1 1 1,1 0-1,0 0 1,1 0-1,0-1 1,0 1-1,0-1 1,0 1-1,1-1 1,0 0-1,0 0 1,0 0-1,7 7 1,-6-8-521,0 0 0,0 0 0,0-1 0,0 0 0,0 0 0,1 0 0,0 0 0,-1-1 0,1 0 1,7 3-1,9-1-5617</inkml:trace>
  <inkml:trace contextRef="#ctx0" brushRef="#br0" timeOffset="2606.98">1711 593 4946,'0'0'16725,"-5"-3"-16293,-9-4-377,6 12-54,6 28-9,3-15 48,-1-7-51,2 0 0,0 0-1,0-1 1,1 1-1,0 0 1,1-1 0,0 0-1,0 0 1,1 0-1,7 9 1,-10-29-271,-1 0 0,0 0 0,0-1 0,-1 1 1,-2-16-1,-6-6 479,-1 0 1,-2 1 0,-25-52-1,9 22 760,27 61-950,0 0-1,0 0 0,0 0 1,0 0-1,0 0 0,0 0 1,-1-1-1,1 1 1,0 0-1,0 0 0,0 0 1,0 0-1,0-1 1,0 1-1,0 0 0,0 0 1,0 0-1,0 0 0,0-1 1,0 1-1,0 0 1,0 0-1,0 0 0,0-1 1,0 1-1,0 0 1,0 0-1,0 0 0,0 0 1,0-1-1,0 1 0,0 0 1,0 0-1,0 0 1,0 0-1,0-1 0,0 1 1,1 0-1,-1 0 1,0 0-1,0 0 0,0 0 1,0-1-1,0 1 0,1 0 1,-1 0-1,0 0 1,0 0-1,0 0 0,0 0 1,1 0-1,-1 0 1,0 0-1,0 0 0,1 0 1,13 5 21,16 16-80,-24-16-24,-1 1 1,1 0-1,-1 0 0,0 0 1,0 1-1,-1 0 1,0 0-1,0 0 1,-1 0-1,0 1 1,4 11-1,-4-1 16,0-1-1,-1 1 1,0 0-1,-2 20 1,2-45 124,0 0 0,0 0-1,1 1 1,0-1 0,0 1 0,1-1 0,-1 1-1,1 0 1,1 0 0,4-5 0,-7 9-73,-1 1 0,1-1 1,-1 0-1,1 1 0,-1 0 0,1-1 1,0 1-1,0 0 0,0 0 1,0 0-1,0 0 0,0 1 0,0-1 1,0 0-1,0 1 0,0-1 1,0 1-1,0 0 0,0 0 0,0 0 1,0 0-1,1 0 0,-1 0 1,0 0-1,0 1 0,2 0 0,0 0-21,-1 1 0,0-1-1,1 1 1,-1 0-1,0 0 1,0 0 0,0 0-1,-1 0 1,1 1 0,-1-1-1,1 1 1,-1 0-1,0 0 1,4 5 0,-2 1 25,1 0 1,-1 1 0,0 0-1,-1 0 1,0 0 0,-1 0-1,0 1 1,0-1-1,-1 12 1,0-18-51,-1 1 1,0-1-1,0 1 1,-1-1-1,1 1 0,-1-1 1,0 0-1,0 1 0,-1-1 1,1 0-1,-1 0 0,0 1 1,0-1-1,0-1 0,-1 1 1,1 0-1,-1-1 0,0 1 1,0-1-1,0 0 0,-1 0 1,1 0-1,-6 4 0,-2-5-2204,8-28-13287</inkml:trace>
  <inkml:trace contextRef="#ctx0" brushRef="#br0" timeOffset="2882.62">2051 316 112,'0'0'20441,"-16"-7"-19157,-51-21-540,66 27-722,0 0-1,0 1 1,0-1-1,0 1 1,0 0-1,-1-1 1,1 1 0,0 0-1,0 0 1,0-1-1,-1 1 1,1 0-1,0 0 1,0 0 0,0 1-1,-1-1 1,1 0-1,0 0 1,0 1-1,0-1 1,-2 1-1,-3 14 34,5-10-10,-2 5-31,0 0 0,1 1 1,1-1-1,0 1 0,0-1 0,1 0 1,0 1-1,1-1 0,0 1 1,1-1-1,0 0 0,1 1 1,0-1-1,0 0 0,9 17 1,-8-20-10,0-1 1,0 1 0,0-1 0,1 0 0,0-1 0,0 1-1,1-1 1,-1 0 0,1 0 0,0 0 0,0-1-1,1 0 1,-1 0 0,1-1 0,0 0 0,0 0 0,0-1-1,1 0 1,-1 0 0,0 0 0,1-1 0,13 1-1,-16-2-216,-1 1-1,1-1 0,0 0 0,0 0 0,0-1 1,-1 1-1,1-1 0,0 0 0,-1 0 0,1-1 1,0 0-1,-1 1 0,0-1 0,1-1 0,-1 1 0,0-1 1,0 1-1,0-1 0,-1-1 0,1 1 0,-1 0 1,0-1-1,1 1 0,-2-1 0,1 0 0,0 0 1,2-5-1,13-26-5017</inkml:trace>
  <inkml:trace contextRef="#ctx0" brushRef="#br0" timeOffset="3051.69">2046 484 2865,'0'0'17688,"43"-79"-17720,-11 54-1072,7-3-1377,7-2-881,1-6-3217</inkml:trace>
  <inkml:trace contextRef="#ctx0" brushRef="#br0" timeOffset="3612.55">2441 119 8308,'0'0'14180,"-6"-2"-13748,6 2-431,-2 0 7,0-1 1,1 1-1,-1-1 1,0 1-1,1 0 1,-1 0 0,0 0-1,1 0 1,-1 0-1,0 0 1,-2 1-1,3-1-5,0 1 0,1 0 0,-1-1 0,0 1 0,1 0 0,-1 0 0,1-1 0,-1 1 0,1 0 0,-1 0 0,1 0 0,0 0-1,0 0 1,-1 0 0,1 0 0,0 0 0,0 0 0,0 0 0,0 0 0,0 0 0,0 0 0,0 0 0,0 0 0,0-1 0,1 1 0,-1 0 0,0 0 0,0 0 0,1 0 0,0 2 0,4 11 21,0 1 0,1-1-1,1 0 1,0 0 0,14 19 0,50 61-574,-70-92 506,13 10-1352,-33-31-1151,-13-12 2042,2-1 0,-35-48 0,57 69 928,1 0-1,0-1 0,1 0 0,0-1 1,1 1-1,0-1 0,1 0 0,0 0 1,1-1-1,1 1 0,0-1 0,0-13 1,2 26-404,0 0 0,0 1 1,0-1-1,1 1 0,-1-1 1,0 1-1,0-1 0,0 0 1,1 1-1,-1-1 0,0 1 1,0-1-1,1 1 0,-1-1 1,0 1-1,1-1 0,-1 1 1,1 0-1,-1-1 0,1 1 1,-1-1-1,1 1 0,-1 0 1,1 0-1,-1-1 0,1 1 1,0 0-1,21-3 66,-15 3-100,-1 1-1,1 0 1,-1 0-1,0 1 1,7 2-1,-3 1 4,0 0 0,0 0 0,-1 1 0,0 1 0,0 0 0,-1 0 0,14 14 0,-18-16 6,1 0 1,-1 0 0,-1 0 0,1 1 0,-1-1 0,0 1 0,0 0 0,-1 0 0,1 0-1,-2 0 1,1 1 0,0-1 0,-1 0 0,0 10 0,0-12 10,-1 0 0,0 0 0,0 0-1,0 0 1,-1 0 0,1 0 0,-1 0 0,0-1 0,0 1 0,0 0 0,-1 0-1,1-1 1,-1 1 0,0-1 0,0 1 0,0-1 0,-1 0 0,1 0 0,-1 0-1,0 0 1,1 0 0,-1-1 0,0 1 0,-1-1 0,1 0 0,0 0 0,-1 0-1,-3 2 1,34-11-6,1 2 0,0 1 0,45 0-1,5-1-3077,-30 1-1275,-6 3-3177</inkml:trace>
  <inkml:trace contextRef="#ctx0" brushRef="#br0" timeOffset="4125.28">896 1949 5715,'0'0'8561,"-10"11"-7558,-32 32 134,32-33 2968,24-27-1829,27-24-1703,82-65 0,60-26-330,-102 75-149,78-55-73,765-561-1957,-809 574 805,-259 226-8869,61-61 1919</inkml:trace>
  <inkml:trace contextRef="#ctx0" brushRef="#br0" timeOffset="4455.17">655 2175 10341,'0'0'11931,"29"-30"-10864,-20 21-990,248-235 1092,479-304 340,-345 268-1324,567-449-431,-936 711 255,-14 11-7,-1 1 1,1 0-1,1 0 1,15-8 0,-23 14-32,-1 0 0,0 0 0,1 0 1,-1 0-1,0 0 0,0 0 1,1 0-1,-1 0 0,0 0 0,0 0 1,1 0-1,-1 0 0,0 0 0,1 0 1,-1 0-1,0 1 0,0-1 1,1 0-1,-1 0 0,0 0 0,0 0 1,0 1-1,1-1 0,-1 0 1,0 0-1,0 1 0,0-1 0,0 0 1,1 0-1,-1 1 0,0-1 0,0 0 1,0 0-1,0 1 0,0-1 1,0 0-1,0 1 0,0-1 0,0 0 1,0 0-1,0 1 0,0-1 1,0 0-1,0 1 0,0-1 0,0 0 1,0 0-1,0 1 0,0-1 1,0 0-1,-1 1 0,-2 17-1327,1-15 997,1 1 0,-1-1 0,0 0 0,0 0-1,0 0 1,0 0 0,-4 3 0,-28 23-4894</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4:38:34.245"/>
    </inkml:context>
    <inkml:brush xml:id="br0">
      <inkml:brushProperty name="width" value="0.035" units="cm"/>
      <inkml:brushProperty name="height" value="0.035" units="cm"/>
    </inkml:brush>
  </inkml:definitions>
  <inkml:trace contextRef="#ctx0" brushRef="#br0">17 5 11976,'-16'-5'0,"16"68"0,16-68 0,-16-48 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4:38:35.406"/>
    </inkml:context>
    <inkml:brush xml:id="br0">
      <inkml:brushProperty name="width" value="0.035" units="cm"/>
      <inkml:brushProperty name="height" value="0.035" units="cm"/>
    </inkml:brush>
  </inkml:definitions>
  <inkml:trace contextRef="#ctx0" brushRef="#br0">12 13 1217,'0'0'6464,"0"0"-6459,0 0 1,0 0-1,0 0 0,0 0 1,0 0-1,-1 0 0,1 0 1,0 0-1,0 0 0,0 0 1,0 0-1,0 0 0,0 0 1,0 0-1,0 0 0,0 0 1,0 0-1,0 0 0,0 0 1,0 0-1,0 0 0,0 0 1,-1 0-1,1 0 0,0 0 1,0 0-1,0 0 0,0 0 1,0-1-1,0 1 0,0 0 1,0 0-1,0 0 0,0 0 1,0 0-1,0 0 0,0 0 1,0 0-1,0 0 0,0 0 1,0 0-1,0 0 0,0 0 1,-2 57 3865,4-89-2564,-2 28-1293,0 4 11,1-1 1,-1 0-1,0 1 0,0-1 1,0 0-1,0 0 0,0 1 1,0-1-1,0 0 0,0 1 1,0-1-1,0 0 0,0 0 1,0 1-1,0-1 0,-1 0 1,1 1-1,0-1 0,-1 0 1,1 1-1,0-1 0,-1 0 1,1 1-1,-1-1 0,1 1 0,-1-1 1,1 1-1,-1-1 0,1 1 1,-1-1-1,-1 1 459,2 18-753,4 9 220,-4-26 70,1 0 0,0-1 0,-1 1 1,1 0-1,0-1 0,0 1 1,0 0-1,0-1 0,-1 1 0,1-1 1,0 1-1,0-1 0,0 0 1,0 1-1,0-1 0,0 0 0,0 0 1,0 0-1,0 1 0,0-1 1,0 0-1,0 0 0,2-1 0,-2 0 37,0 1 0,-1-1 0,1 0 0,0 0 0,0 1 0,-1-1 0,1 0 0,-1 0 0,1 0 0,-1 0 0,1 0 0,-1 0 0,0 0 0,1 0 0,-1 0 0,0 0 0,0 0 0,0 0 0,1 0 0,-1 0 0,0 0 0,-1 0 0,1 0 0,0 0-1,0 0 1,-1-2 0,1 0-20,0 1-1,0-1 1,0 1-1,-1-1 1,1 0-1,-1 1 0,0-1 1,0 1-1,0-1 1,-2-4-1,3 7-85,-1-1-1,1 1 0,0-1 1,-1 1-1,1 0 0,0-1 1,-1 1-1,1-1 0,0 1 1,-1 0-1,1-1 1,-1 1-1,1 0 0,-1 0 1,1-1-1,-1 1 0,1 0 1,-1 0-1,1 0 0,-1-1 1,1 1-1,-1 0 1,1 0-1,-1 0 0,1 0 1,-1 0-1,1 0 0,-1 0 1,1 0-1,-1 0 0,1 0 1,-1 1-1,1-1 1,-1 0-1,1 0 0,-1 0 1,1 1-1,-1-1 0,-5 23-4767,5-17 4139,-2 26-5021</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4:38:36.260"/>
    </inkml:context>
    <inkml:brush xml:id="br0">
      <inkml:brushProperty name="width" value="0.035" units="cm"/>
      <inkml:brushProperty name="height" value="0.035" units="cm"/>
    </inkml:brush>
  </inkml:definitions>
  <inkml:trace contextRef="#ctx0" brushRef="#br0">5 126 624,'0'0'7332,"-2"6"-6324,2 11 3309,2-35-2762,0-35-658,-4 33-904,2 32 19,4 11-58,-3-22 40,-1 0-1,0-1 0,0 1 1,1 0-1,-1-1 1,0 1-1,1 0 0,-1-1 1,1 1-1,-1-1 1,1 1-1,-1-1 0,1 1 1,-1-1-1,1 1 0,-1-1 1,1 0-1,0 1 1,-1-1-1,1 0 0,0 1 1,-1-1-1,1 0 1,0 0-1,-1 1 0,2-1 1,-1-6 271,0 0 1,0 0 0,0 0-1,-1-1 1,0 1 0,-1-12-1,0 14-233,0 1-1,0-1 1,0 1-1,0-1 0,0 1 1,-1-1-1,1 1 1,-1-1-1,0 1 1,0 0-1,0 0 1,-1 0-1,-3-3 0,6 5-239,0 8-1918,1 38-4042,5-16-838</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4:38:37.084"/>
    </inkml:context>
    <inkml:brush xml:id="br0">
      <inkml:brushProperty name="width" value="0.035" units="cm"/>
      <inkml:brushProperty name="height" value="0.035" units="cm"/>
    </inkml:brush>
  </inkml:definitions>
  <inkml:trace contextRef="#ctx0" brushRef="#br0">55 66 2081,'0'0'8385,"-3"-25"-2435,0 15-5886,2 8-38,1 1 0,-1 0 1,1 0-1,-1-1 0,1 1 1,-1 0-1,0 0 1,0 0-1,0 0 0,0 0 1,0 0-1,0 0 0,0 0 1,0 0-1,0 0 0,0 1 1,0-1-1,-1 0 1,1 1-1,0-1 0,0 1 1,-1-1-1,1 1 0,0 0 1,-3-1-1,3 2-54,0 0-1,0-1 0,0 1 1,0 0-1,0 0 0,0 0 1,0 0-1,1 0 0,-1 0 1,0 0-1,0 1 0,1-1 1,-1 0-1,1 0 0,-1 0 1,1 1-1,0-1 0,-1 0 1,1 1-1,0-1 0,0 0 1,0 1-1,0-1 0,0 0 1,0 1-1,1 1 1,2 9-582,4-14 957,-6 1-306,0 0-1,0 0 1,0 0-1,0-1 1,0 1 0,0 0-1,-1-1 1,1 1 0,-1-1-1,1 1 1,-1-1-1,1 1 1,-1-1 0,0-1-1,1-4-23,-1 6-69,0 0 0,0 0 0,0 0 0,0 0 0,0 0 0,0 0 0,0 0 0,0 0 0,0 0 0,-1 0 0,1 0 0,0 0 0,-1 0 0,1 0 0,0 0 0,-2-1 0,-12-2-4488,3 4-1509</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4:38:42.672"/>
    </inkml:context>
    <inkml:brush xml:id="br0">
      <inkml:brushProperty name="width" value="0.035" units="cm"/>
      <inkml:brushProperty name="height" value="0.035" units="cm"/>
    </inkml:brush>
  </inkml:definitions>
  <inkml:trace contextRef="#ctx0" brushRef="#br0">1711 534 5026,'0'0'17123,"0"15"-24985,0-7 2875</inkml:trace>
  <inkml:trace contextRef="#ctx0" brushRef="#br0" timeOffset="12214.71">4952 2079 3458,'0'0'7059,"40"3"-7299,-14-3-2754,2 0-2704</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4:39:09.799"/>
    </inkml:context>
    <inkml:brush xml:id="br0">
      <inkml:brushProperty name="width" value="0.035" units="cm"/>
      <inkml:brushProperty name="height" value="0.035" units="cm"/>
    </inkml:brush>
  </inkml:definitions>
  <inkml:trace contextRef="#ctx0" brushRef="#br0">529 815 2017,'0'0'6083</inkml:trace>
  <inkml:trace contextRef="#ctx0" brushRef="#br0" timeOffset="2155.59">1095 608 5138,'0'0'4739</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4:39:48.234"/>
    </inkml:context>
    <inkml:brush xml:id="br0">
      <inkml:brushProperty name="width" value="0.035" units="cm"/>
      <inkml:brushProperty name="height" value="0.035" units="cm"/>
    </inkml:brush>
  </inkml:definitions>
  <inkml:trace contextRef="#ctx0" brushRef="#br0">567 1692 4722,'0'0'8404,"21"4"-11045,-2 9-2562</inkml:trace>
  <inkml:trace contextRef="#ctx0" brushRef="#br0" timeOffset="1340.46">1160 1389 6195,'0'0'2321</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3:29.898"/>
    </inkml:context>
    <inkml:brush xml:id="br0">
      <inkml:brushProperty name="width" value="0.05" units="cm"/>
      <inkml:brushProperty name="height" value="0.05" units="cm"/>
      <inkml:brushProperty name="color" value="#E71224"/>
    </inkml:brush>
  </inkml:definitions>
  <inkml:trace contextRef="#ctx0" brushRef="#br0">0 377 608,'0'0'10176,"2"-14"-8512,1-2-1108,-1 7-94,0 1 1,-1-1-1,0 0 1,-1-10-1,1 45-55,2 1-1,0-1 1,11 44-1,32 77 1475,-17-55-1399,-23-78-413,-4-13 98,-2-23 215,0 5-288,-3-18-128,-1 0-1,-1 0 0,-18-56 1,0-5-23,8 19 34,3-1 0,-3-119 0,15 196 16,0 0 0,1 1 0,-1-1 0,0 1 0,0-1 0,1 0 0,-1 1 0,0-1 0,1 1 0,-1-1-1,1 1 1,-1-1 0,0 1 0,1-1 0,-1 1 0,1 0 0,-1-1 0,1 1 0,0 0 0,-1-1 0,1 1 0,-1 0 0,1-1 0,0 1 0,-1 0 0,1 0 0,0 0 0,-1 0 0,1 0 0,-1 0-1,1 0 1,0 0 0,-1 0 0,1 0 0,0 0 0,-1 0 0,1 0 0,0 1 0,2-1-8,0 0 0,0 1 0,0 0 0,-1-1 0,1 1-1,0 0 1,-1 0 0,5 3 0,-2 0 2,0 1-1,0 0 1,0 0-1,-1 0 1,1 1-1,-1-1 1,-1 1-1,1 0 1,-1 0 0,0 1-1,2 6 1,2 7 3,-1 1 1,5 26 0,-5-12-491,2 61 1,-8-72-1288,-4 38 0,-4-32-1286,-5-4-1647</inkml:trace>
  <inkml:trace contextRef="#ctx0" brushRef="#br0" timeOffset="2252.97">107 526 5555,'0'0'7310,"2"8"-6788,-1 1-453,1 0-1,1-1 0,-1 1 0,2-1 0,-1 0 0,1 0 0,6 10 0,-8-14-56,1-1 1,-1 1 0,1-1-1,0 1 1,0-1-1,0 0 1,0 0-1,0-1 1,1 1 0,-1-1-1,1 1 1,0-1-1,0 0 1,-1-1-1,1 1 1,1-1 0,-1 1-1,0-1 1,0 0-1,5 0 1,-7-1-5,0 0 0,1 1 1,-1-1-1,0 0 0,0 0 0,1-1 0,-1 1 1,0 0-1,0-1 0,1 1 0,-1-1 1,0 0-1,0 0 0,0 0 0,0 0 1,0 0-1,0 0 0,0-1 0,0 1 0,-1 0 1,1-1-1,0 0 0,-1 1 0,1-1 1,-1 0-1,0 0 0,0 0 0,1 0 1,-1 0-1,0 0 0,-1 0 0,1 0 0,0 0 1,0-3-1,7-18-11,-2 1-1,0-1 1,-1 0-1,2-33 1,-3-95 2333,-14 181-2429,9-20 69,0 0 0,0 0 0,1 0-1,0 0 1,1 0 0,0 0 0,0 0-1,4 11 1,-4-18-58,1 0 0,-1 1 0,1-1 0,-1 0 0,1 0 0,0 0 0,1 0 0,-1 0 0,0-1 0,1 1 0,-1-1 0,1 0 0,0 1 0,0-1 0,0 0 0,0-1-1,0 1 1,0 0 0,1-1 0,-1 0 0,0 0 0,1 0 0,-1 0 0,1 0 0,6 0 0,-5-1-82,0 1-1,0-1 0,0 0 1,0 0-1,0-1 1,0 1-1,0-1 0,0 0 1,0 0-1,-1-1 1,1 0-1,0 0 0,-1 0 1,1 0-1,-1 0 1,8-7-1,-7 5 151,-1-1 0,0 1 0,0-1 0,0 0 0,0-1 0,-1 1 0,0-1 0,0 1 0,0-1 0,-1 0 0,0 0 0,0 0 0,1-7 0,-1-2 774,0 1 0,-1-1 1,-1-21-1,-1 14 1335,-9 30-1878,6 3-228,0 0 0,1 0-1,0 0 1,1 0 0,1 1 0,-1-1 0,2 1-1,-1-1 1,3 16 0,-2-5 16,0-15-20,1 0-1,0 0 1,0-1 0,0 1 0,1 0 0,0 0-1,1-1 1,-1 1 0,1-1 0,0 1 0,1-1-1,-1 0 1,1-1 0,8 10 0,-9-12-136,0 1 0,1-1 0,-1 0 0,1 0 0,0-1 0,-1 1-1,1-1 1,0 0 0,1 0 0,-1 0 0,0 0 0,0-1 0,1 0 0,-1 0 0,1 0 0,-1 0 0,1-1 0,0 0 0,-1 0 0,1 0 0,-1 0 0,1-1 0,6-1 0,-7 1 79,-1-1 0,0 0 0,0 1 0,0-1 1,-1 0-1,1-1 0,0 1 0,-1 0 1,1-1-1,-1 0 0,0 1 0,0-1 1,0 0-1,0 0 0,0 0 0,-1 0 0,1-1 1,-1 1-1,1-5 0,4-10 76,-1 0 1,3-23-1,-8 41 2,5-45 272,-5 35 102,0 1 0,1-1 0,0 1 0,1-1 0,0 1 0,0 0 0,1-1 0,1 1 0,6-14 0,-9 22-365,-1 1-1,0-1 0,1 0 1,-1 1-1,1-1 0,-1 1 1,1-1-1,-1 1 0,1-1 1,0 1-1,-1-1 0,1 1 1,0-1-1,-1 1 0,1 0 1,0-1-1,-1 1 1,1 0-1,0 0 0,0 0 1,-1-1-1,1 1 0,0 0 1,0 0-1,-1 0 0,1 0 1,0 0-1,0 0 0,-1 1 1,1-1-1,0 0 0,0 0 1,-1 0-1,1 1 0,0-1 1,-1 0-1,1 1 0,0-1 1,-1 1-1,1-1 1,0 1-1,-1-1 0,1 1 1,-1-1-1,1 1 0,-1-1 1,1 1-1,0 1 0,20 34 247,-19-31-246,1-1-65,-2 0-135,1 1-1,1-1 0,-1 0 1,0 0-1,1 0 1,0 0-1,0-1 1,5 5-1,-8-7 13,-3-39 550,2 36-290,-1 0 1,1 0-1,-1-1 0,0 1 0,1 0 0,-1 1 1,0-1-1,0 0 0,-1 0 0,1 1 0,0 0 1,0-1-1,-1 1 0,1 0 0,-1 0 1,1 0-1,-1 0 0,0 0 0,1 1 0,-4-1 1,4 1-72,-1-1 0,1 1 1,0 0-1,0 0 0,0 0 1,0 0-1,0 0 0,-1 1 1,1-1-1,0 1 0,0-1 1,0 1-1,0 0 0,0 0 1,0 0-1,0 0 0,1 0 1,-1 0-1,0 0 0,0 1 1,1-1-1,-1 1 0,1-1 1,-1 1-1,-1 2 0,0 5-12,-1 1 0,2-1-1,-1 1 1,1 0-1,0 0 1,1 0-1,0 0 1,1 0 0,0 0-1,2 14 1,-1-8 4,-1-13-11,0 1-1,1 0 0,-1 0 0,1-1 1,0 1-1,0-1 0,0 1 0,0-1 1,1 1-1,-1-1 0,1 0 0,0 1 0,0-1 1,0 0-1,1 0 0,-1-1 0,1 1 1,4 4-1,-3-5-147,0 1 1,0 0 0,1-1-1,-1 0 1,1 0 0,-1-1-1,1 1 1,0-1 0,0 0-1,0 0 1,0 0 0,0-1-1,6 0 1,-10 0 122,1 0 0,-1 0 0,1 0 0,-1 0 0,1-1 0,-1 1 0,1-1 1,-1 1-1,0-1 0,1 0 0,-1 1 0,0-1 0,1 0 0,-1 0 0,0 0 0,0 0 0,0 0 0,0 0 0,2-2 0,-1-1 17,0 1-1,0-1 0,0 0 0,0 0 1,-1 0-1,1 0 0,0-4 0,1-8 213,-1-1 0,1-27 1,-3 43-172,2-99 3999,-11 108-3972,5 1-104,0 0 0,1 0 0,0 1 0,1-1 0,0 1 0,0-1 0,1 1 1,1 0-1,-1 0 0,2 0 0,-1-1 0,3 11 0,-3-18-8,1 0 1,0 0 0,-1 0-1,1 0 1,0 0 0,0-1-1,0 1 1,0 0 0,1-1-1,-1 1 1,0 0 0,1-1-1,-1 0 1,1 1 0,-1-1-1,1 0 1,0 0 0,-1 0-1,1 0 1,0 0 0,0 0-1,0 0 1,0-1-1,0 1 1,-1-1 0,1 1-1,3-1 1,-2 1 7,0-1 1,0 0-1,0 0 1,0 0-1,0 0 0,0-1 1,0 1-1,0-1 1,0 1-1,-1-1 0,1 0 1,0 0-1,0-1 1,-1 1-1,1-1 0,-1 1 1,1-1-1,2-2 1,3-5 50,-1 1 1,-1-1 0,0-1-1,0 1 1,0-1 0,-1 0-1,-1-1 1,0 1 0,0-1-1,-1 1 1,0-1 0,1-15-1,1-16 955,-2-82 0,-3 89-27,0 34-907,-3-30 1338,3 30-1324,0 1 1,0-1 0,0 1 0,0-1 0,0 1-1,0-1 1,0 1 0,0-1 0,0 1 0,0-1-1,0 1 1,0-1 0,-1 1 0,1-1 0,0 1-1,0 0 1,-1-1 0,1 1 0,0-1 0,0 1-1,-1 0 1,1-1 0,0 1 0,-1 0 0,1-1-1,-1 1 1,1 0 0,-1-1 0,1 1 0,0 0-1,-1 0 1,1 0 0,-1 0 0,1-1 0,-1 1-1,1 0 1,-1 0 0,1 0 0,-1 0 0,1 0-1,-1 0 1,1 0 0,-1 0 0,1 0 0,-1 0-1,1 1 1,-1-1 0,1 0 0,-1 0 0,1 0-1,0 1 1,-1-1 0,1 0 0,-1 0 0,0 1-1,0 1-28,-1 0 0,0 0 0,1 0 1,-1 0-1,1 0 0,-1 0 0,1 1 0,0-1 0,0 0 0,0 1 0,1-1 0,-1 1 0,0 4 0,-4 37 40,5-40-33,-2 121 252,7-1-1,4 0 1,31 143-1,-38-251-260,8 36 9,-9-49-14,-1 0 0,1-1 0,0 1 0,0 0 0,1 0 0,-1 0 0,0-1 0,1 1 0,0-1 0,0 1 0,0-1 1,3 4-1,-4-5 6,0 0 1,0-1 0,0 1 0,0-1 0,0 1 0,1-1 0,-1 1 0,0-1 0,0 1 0,0-1 0,1 0 0,-1 0-1,0 0 1,0 1 0,1-1 0,-1 0 0,0-1 0,0 1 0,1 0 0,-1 0 0,0 0 0,0-1 0,0 1-1,0-1 1,1 1 0,-1-1 0,0 1 0,0-1 0,0 0 0,0 1 0,0-1 0,0 0 0,0 0 0,0 0 0,-1 0-1,1 0 1,1-1 0,2-4 32,0-1 0,0 1-1,-1-1 1,6-13-1,-8 17-32,7-24 2,-1 0 1,-1 0-1,-2-1 0,-1 1 1,0-1-1,-4-49 0,1 58-10,0 5 1,-1 0 1,-1-1-1,0 1 0,0 0 1,-6-16-1,6 26 1,1 0 0,0-1 0,-1 1 0,0 0 0,0 0 1,0 0-1,-1 0 0,1 1 0,-1-1 0,0 1 0,0-1 0,0 1 0,0 0 0,-1 0 0,1 0 1,-1 1-1,0-1 0,0 1 0,0 0 0,-7-3 0,10 4-7,0 1-1,0-1 1,-1 1 0,1 0 0,0-1-1,-1 1 1,1 0 0,0 0-1,-1 0 1,1 0 0,0 0-1,-1 0 1,1 0 0,0 0-1,-1 0 1,1 1 0,0-1 0,-1 0-1,1 1 1,0 0 0,0-1-1,-1 1 1,1 0 0,0-1-1,0 1 1,0 0 0,0 0-1,0 0 1,0 0 0,0 0 0,0 0-1,1 0 1,-1 0 0,0 0-1,0 1 1,1-1 0,-1 0-1,0 2 1,0 4-24,0 0-1,0 0 1,0 0-1,1 0 1,0 1 0,1 6-1,-1-3-39,1-6-78,0-1 0,0 0 0,0 1 0,0-1 0,1 0 0,0 0 0,-1 0 0,2 0 0,-1 0 0,0 0 0,1-1 0,0 1 0,-1-1-1,1 1 1,1-1 0,-1 0 0,0 0 0,1-1 0,0 1 0,-1-1 0,1 0 0,0 1 0,0-2 0,0 1 0,6 1 0,-6-1 10,0-1 1,1 1 0,-1-1-1,0 0 1,0-1-1,1 1 1,-1-1 0,0 0-1,1 0 1,-1 0-1,0-1 1,1 1 0,-1-1-1,0 0 1,0 0-1,1-1 1,-1 1 0,0-1-1,0 0 1,-1 0 0,1 0-1,0 0 1,-1-1-1,1 0 1,-1 1 0,4-5-1,1-4 219,0-1 0,-1 0 0,0 0 1,-1-1-1,0 0 0,-1 0 0,-1 0 0,4-19 0,-4 14 1382,-1-1-1,-1 0 1,0-21 648,-2 67-2287,-1-19 179,0 2-72,1 1 0,0 0 0,0 0 1,1 0-1,3 12 0,-4-21-40,1 1-1,0-1 1,0 0 0,0 1-1,0-1 1,0 0 0,0 0-1,1 1 1,-1-1 0,1 0-1,-1 0 1,1-1-1,0 1 1,0 0 0,0-1-1,0 1 1,0-1 0,0 1-1,0-1 1,0 0 0,1 0-1,-1 0 1,0 0 0,1 0-1,-1-1 1,1 1-1,-1-1 1,4 1 0,-3-1 17,1 0 1,0 0 0,-1 0-1,1 0 1,0-1 0,-1 1 0,1-1-1,-1 0 1,1 0 0,-1 0-1,1-1 1,-1 1 0,1-1-1,-1 0 1,4-3 0,-2 1 64,0 0 1,-1 0-1,1-1 0,-1 0 1,0 0-1,-1 0 1,1 0-1,3-9 1,-1 1 77,0 0 1,-1-1-1,-1 0 1,-1 1-1,0-2 0,0 1 1,0-19-1,-1 0 268,0 0 470,-3-44 1,0 69-474,0 0 1,0 0 0,0 0-1,-1 0 1,-1 0 0,1 0-1,-1 0 1,0 1 0,-1-1-1,-7-10 1,11 17-302,-1 0 1,1 0-1,-1 0 0,0 1 0,1-1 1,-1 0-1,1 0 0,-1 1 1,0-1-1,0 0 0,1 1 1,-1-1-1,0 1 0,0-1 1,0 1-1,0-1 0,1 1 1,-1 0-1,0 0 0,0-1 1,0 1-1,0 0 0,0 0 1,-1 0-1,1 0 2,0 1 1,0-1 0,0 1-1,1-1 1,-1 1-1,0 0 1,0-1-1,1 1 1,-1 0 0,0-1-1,1 1 1,-1 0-1,1 0 1,-1 0 0,1 0-1,-1 0 1,1-1-1,-1 3 1,-1 5 40,0-1 1,0 1-1,1 0 0,0 12 1,1 10-44,1-1 1,2 0 0,9 45-1,33 84 55,-25-86-10,-11-37-854,17 43 0,-19-70-1232,-7-8 1936,0 0 1,0 0-1,0 0 0,0 0 1,1 0-1,-1 0 0,0 0 1,0 0-1,0 0 0,0 0 1,0 0-1,1 0 0,-1 0 1,0 0-1,0 0 0,0 0 1,0 0-1,0 0 1,1-1-1,-1 1 0,0 0 1,0 0-1,0 0 0,0 0 1,1-1-372,-1 1 372,0 0-1,0 0 0,0 0 1,0 0-1,0 0 0,0 0 1,0-1-1,0 1 0,0 0 1,0 0-1,0 0 0,0 0 1,0 0-1,0-1 0,0 1 1,0 0-1,2-17-6158</inkml:trace>
  <inkml:trace contextRef="#ctx0" brushRef="#br0" timeOffset="2472.81">1253 242 2097,'0'0'8020,"42"-4"-7348,-12 4-416,-2 0-96,2 0-160,-2 0 0,-2 0-432,-1 0-2001,-6-4-2802</inkml:trace>
  <inkml:trace contextRef="#ctx0" brushRef="#br0" timeOffset="2678.87">1266 102 4002,'0'0'1793</inkml:trace>
  <inkml:trace contextRef="#ctx0" brushRef="#br0" timeOffset="2968.5">1754 424 7155,'0'0'10869,"45"-2"-10869,-15-3-64,6-1-112,-3-2-1345,3 1-1136,-6-3-2657</inkml:trace>
  <inkml:trace contextRef="#ctx0" brushRef="#br0" timeOffset="3171.14">1759 548 7443,'0'0'8997,"119"0"-8773,-84 0-176,5 0-48,0-9-2770,1-14-9027</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3:41.318"/>
    </inkml:context>
    <inkml:brush xml:id="br0">
      <inkml:brushProperty name="width" value="0.05" units="cm"/>
      <inkml:brushProperty name="height" value="0.05" units="cm"/>
      <inkml:brushProperty name="color" value="#E71224"/>
    </inkml:brush>
  </inkml:definitions>
  <inkml:trace contextRef="#ctx0" brushRef="#br0">14 286 2417,'0'0'8417,"-2"-12"-7149,-1-2-1223,-2-19 1488,5 33-1515,0 0 0,0 0 0,0 0 0,0 0 0,0 0 0,0 0 0,-1 0 1,1 0-1,0 0 0,0 0 0,0 0 0,0 0 0,0 1 0,0-1 0,0 0 1,0 0-1,0 0 0,0 0 0,0 0 0,0 0 0,0 0 0,0 0 0,0 0 0,0 0 1,-1 0-1,1 0 0,0 0 0,0 0 0,0 0 0,0 0 0,0 0 0,0 0 1,0 0-1,0 0 0,0 0 0,0 0 0,-1 0 0,1 27 74,2 21-98,2 0-1,3 0 1,1 0 0,3-1-1,2 0 1,2-1 0,22 48-1,-30-83-274,-3-20 170,-3-22 90,-1 27 5,0-16 1,0-6-12,0 1 0,-1 0 0,-2 0 0,-6-29 0,-4 5 21,2-1 0,2 0-1,3 0 1,0-94-1,6 140 5,0 1-1,0 0 1,0 0-1,0 0 1,1 0-1,0-1 1,0 1 0,0 0-1,0 0 1,0 0-1,0 1 1,1-1-1,-1 0 1,1 0-1,0 1 1,0-1-1,0 1 1,0-1-1,0 1 1,1 0-1,-1 0 1,1 0-1,-1 0 1,1 1-1,5-4 1,0 3-15,-1 0 1,0 0-1,1 1 1,0-1-1,-1 2 1,1-1-1,-1 1 1,1 0-1,14 3 1,-18-3 12,1 1 1,-1 1 0,1-1-1,-1 1 1,0-1-1,0 1 1,0 1 0,0-1-1,0 0 1,0 1-1,-1 0 1,1 0 0,-1 0-1,0 0 1,0 1-1,0-1 1,0 1 0,-1-1-1,1 1 1,-1 0-1,0 0 1,0 0-1,0 1 1,1 7 0,2 4-131,-1 1 1,-1-1-1,0 1 1,-2 0 0,1 24-1,-3-30 14,1 0 0,-1 0 1,-1 0-1,0 0 0,-1 0 0,0-1 0,0 1 1,-1-1-1,0 1 0,-1-1 0,0-1 0,-1 1 0,0-1 1,-1 0-1,0 0 0,0-1 0,-1 1 0,1-2 0,-2 1 1,1-1-1,-1-1 0,-14 9 0,23-15 121,0 0 0,-1 1 0,1-1-1,-1 0 1,1 1 0,0-1 0,-1 0 0,1 0-1,-1 1 1,1-1 0,-1 0 0,1 0 0,-1 0-1,1 0 1,-1 1 0,1-1 0,-1 0 0,1 0 0,-1 0-1,1 0 1,-1 0 0,0 0 0,1-1 0,-1 1-1,1 0 1,-1 0 0,1 0 0,-1 0 0,1-1-1,0 1 1,-1 0 0,1 0 0,-1-1 0,1 1-1,-1 0 1,1-1 0,0 1 0,-1 0 0,1-1-1,0 1 1,-1-1 0,1 1 0,0-1 0,0 1-1,-1-1 1,1 1 0,0 0 0,0-1 0,0 0-1,0 1 1,0-1 0,-1 1 0,1-1 0,0 1-1,0-1 1,0 0 0,0-1 16,1 1 0,-1-1 0,0 0 0,0 1 0,1-1 1,-1 1-1,1-1 0,-1 0 0,1 1 0,0-1 0,-1 1 0,1-1 0,0 1 0,0 0 0,0-1 0,2-1 0,-1 1-23,0 1 0,0 0 0,0-1-1,0 1 1,0 0 0,1 0 0,-1 0-1,0 0 1,1 1 0,-1-1 0,1 0-1,-1 1 1,1 0 0,-1 0-1,1 0 1,-1 0 0,1 0 0,-1 0-1,4 1 1,-2 0 9,0 1-1,0 0 0,-1-1 1,1 1-1,0 1 0,-1-1 1,0 0-1,1 1 1,-1 0-1,5 5 0,2 4-383,-1 1-1,0 0 1,-1 0 0,-1 1-1,7 15 1,13 32-3885,-16-36 1568</inkml:trace>
  <inkml:trace contextRef="#ctx0" brushRef="#br0" timeOffset="2612.56">446 486 1024,'0'0'5171,"1"-6"-4696,-1 2-429,1-9-60,-1 34-72,0-19 74,0 0 0,0 0 0,1 0-1,-1 0 1,0 0 0,1 0 0,-1 0-1,1 0 1,0 0 0,0 0 0,0 0-1,0 0 1,0-1 0,0 1 0,0 0-1,0-1 1,1 1 0,-1-1 0,1 1-1,-1-1 1,4 3 0,-2-3-86,0 1 0,0-1 1,0 1-1,1-1 0,-1 0 1,0 0-1,0-1 0,1 1 1,-1-1-1,1 1 0,-1-1 1,6-1-1,-7 1 87,-1-1 0,1 1 0,-1-1 0,1 0-1,-1 0 1,0 1 0,1-1 0,-1 0 0,0 0 0,1 0 0,-1-1 0,0 1 0,0 0-1,0 0 1,0-1 0,0 1 0,0 0 0,0-1 0,-1 1 0,1-1 0,0 1 0,-1-1 0,1 1-1,-1-1 1,0 0 0,1 1 0,-1-4 0,4-49 220,-4 53-198,0-9 306,0 1 0,-1-1-1,0 1 1,0 0-1,-5-16 1,5 24-246,1-1 0,-1 0-1,1 1 1,-1-1 0,0 0 0,0 1 0,0-1-1,0 1 1,0-1 0,0 1 0,0 0 0,0 0-1,-1-1 1,1 1 0,0 0 0,-1 0 0,1 0-1,-1 0 1,1 0 0,-1 1 0,0-1 0,1 0-1,-1 1 1,0-1 0,1 1 0,-1 0 0,0-1-1,0 1 1,1 0 0,-1 0 0,0 0 0,0 0-1,1 0 1,-1 1 0,0-1 0,0 1 0,1-1-1,-4 2 1,3-1-65,0 0 0,1 0-1,-1 1 1,0-1 0,1 0 0,-1 1 0,1 0-1,0-1 1,-1 1 0,1 0 0,0-1 0,0 1-1,0 0 1,0 0 0,0 0 0,1 0 0,-1 0-1,0 0 1,1 0 0,-1 4 0,-4 45 48,5-34-26,0 1 0,1 0 0,0-1-1,2 1 1,0-1 0,1 0 0,8 21-1,-10-33-98,0 0 0,0 0 0,1 0 0,-1 0 0,1 0 0,0-1 0,1 0 0,-1 1-1,1-1 1,0 0 0,0-1 0,0 1 0,0-1 0,1 0 0,0 0 0,-1 0 0,1-1-1,0 1 1,0-1 0,0 0 0,1-1 0,-1 1 0,0-1 0,1 0 0,-1 0 0,1-1-1,5 0 1,-8 0 64,-1 0-1,0-1 1,0 1-1,0-1 1,0 0-1,0 0 0,0 0 1,0 0-1,0 0 1,-1 0-1,1 0 1,0-1-1,0 1 1,-1-1-1,1 1 0,-1-1 1,0 0-1,1 1 1,-1-1-1,0 0 1,0 0-1,0 0 1,0 0-1,0 0 0,0-3 1,4-8 34,-1 0 0,4-25 0,-6 30-16,4-32 1664,-1-1-1,-1-58 1,-4 99-1416,0 6-219,0 23-68,1 1 0,6 32 0,-6-53-17,1 0 0,1 0 0,-1 0 0,1 0 0,1-1-1,0 1 1,0-1 0,1 0 0,-1 0 0,2-1 0,7 10 0,-12-15 20,1-1-1,0 1 0,0 0 0,0-1 0,0 0 1,0 1-1,0-1 0,0 0 0,0 0 0,0 0 1,1 0-1,-1 0 0,0-1 0,1 1 0,-1-1 1,1 1-1,-1-1 0,1 0 0,-1 0 0,0 0 0,1 0 1,-1-1-1,1 1 0,-1 0 0,0-1 0,1 0 1,-1 0-1,0 0 0,1 0 0,-1 0 0,0 0 1,0 0-1,0-1 0,0 1 0,0-1 0,0 1 1,-1-1-1,1 0 0,0 0 0,-1 0 0,1 0 0,-1 0 1,0 0-1,0 0 0,2-4 0,6-19 277,0-1 0,-2 1 1,-1-1-1,-1-1 0,-1 1 0,-2-1 0,0-42 0,-2 69-291,-2 18-99,1-3 73,1 0 0,1 0 0,0 1 0,1-1 0,1 0 0,0 0 0,8 19 0,-10-30-135,1 1 1,0-1-1,0 1 0,0-1 0,1 0 1,-1 0-1,1 0 0,0 0 0,0 0 1,1-1-1,-1 1 0,1-1 0,-1 0 1,1 0-1,0 0 0,0-1 0,1 1 1,-1-1-1,0 0 0,1 0 0,-1-1 0,1 1 1,0-1-1,0 0 0,-1 0 0,1-1 1,6 1-1,-9-1 155,-1 0 0,1-1 0,-1 1 0,1 0 0,-1-1 0,1 1 0,-1-1 0,0 1 0,1-1 0,-1 0 0,1 0 0,-1 0 0,0 1 0,0-1 0,0 0 0,1 0 0,-1-1 0,0 1 0,1-2 0,1-1 36,0-1 0,-1 1 0,1-1 0,-1 0 0,3-9 1,0-6 622,0 1-1,1-23 1,-6 39-466,5-74 3756,-5 76-3474,0 34-634,1-27 48,-1 0 0,1 0 0,0 0 0,0 0 0,1 0 0,0 0 0,0 0 0,0 0 0,7 10 0,-8-13-79,1 0-1,0-1 0,-1 1 1,1-1-1,0 0 0,0 1 1,1-1-1,-1 0 0,0 0 1,1 0-1,-1-1 0,1 1 1,0-1-1,-1 1 0,1-1 1,0 0-1,0 0 0,0 0 1,0 0-1,0-1 0,5 1 1,-7-1 194,0 0 1,0-1 0,0 1 0,0-1 0,0 1 0,0-1-1,0 1 1,0-1 0,0 0 0,0 1 0,0-1-1,0 0 1,-1 0 0,1 0 0,0 0 0,-1 1 0,1-1-1,-1 0 1,1 0 0,-1 0 0,1 0 0,-1 0 0,1-1-1,-1 1 1,0 0 0,0 0 0,0 0 0,0 0 0,1 0-1,-2-2 1,3-41 163,-2 36-77,0 1 246,0 0 0,0-1 0,-1 1 0,0 0 1,-1-1-1,1 1 0,-7-13 0,7 17-201,0 1 0,0 0 0,-1-1 0,1 1-1,-1 0 1,1 0 0,-1 0 0,0 0 0,0 1 0,0-1 0,0 0 0,0 1-1,-1 0 1,1-1 0,0 1 0,-1 0 0,1 0 0,0 0 0,-1 0 0,0 1-1,1-1 1,-1 1 0,1-1 0,-1 1 0,-4 0 0,5 0-84,0 0 0,0 1 0,0-1 1,1 0-1,-1 1 0,0-1 0,0 1 1,0 0-1,1 0 0,-1-1 0,0 1 0,1 0 1,-1 0-1,1 1 0,-1-1 0,1 0 0,-1 0 1,1 1-1,0-1 0,0 1 0,0-1 0,0 1 1,0 0-1,0-1 0,0 1 0,0 0 1,1 0-1,-1-1 0,0 1 0,1 0 0,-1 4 1,-1 7 5,1 0 0,0 0 0,2 23 0,0-15 56,-1-11-97,0 0 0,1-1 0,0 0 0,1 1 0,0-1 0,0 0 0,1 0 0,1 0 1,-1 0-1,1 0 0,7 10 0,-8-15 13,-1 0 0,2 0 0,-1-1 1,0 1-1,1-1 0,0 1 0,0-1 1,0 0-1,0 0 0,0-1 0,0 1 0,1-1 1,-1 0-1,1 0 0,0-1 0,-1 1 1,1-1-1,0 0 0,0 0 0,0-1 1,0 0-1,9 0 0,-12 0 44,1-1 1,-1 0-1,1 0 1,-1 0-1,0 0 1,0 0-1,0 0 1,0 0-1,0-1 1,0 1-1,0-1 1,0 0-1,0 1 1,-1-1-1,1 0 1,-1 0-1,1 0 1,-1 0-1,0 0 1,0-1-1,2-3 1,18-55 990,-20 56-942,44-160 4480,-45 165-4550,0 0 0,0 0 0,0 0 0,0-1 0,0 1 1,0 0-1,0 0 0,0 0 0,0 0 0,1 0 0,-1 0 0,0 0 0,0-1 0,0 1 0,0 0 0,0 0 0,0 0 0,0 0 0,0 0 0,0 0 1,0 0-1,1 0 0,-1 0 0,0-1 0,0 1 0,0 0 0,0 0 0,0 0 0,0 0 0,1 0 0,-1 0 0,0 0 0,0 0 0,0 0 0,0 0 0,0 0 1,0 0-1,1 0 0,-1 0 0,0 0 0,0 0 0,0 0 0,0 0 0,0 0 0,0 0 0,1 0 0,-1 0 0,0 1 0,0-1 0,0 0 0,0 0 0,0 0 1,0 0-1,1 0 0,6 10-10,4 13-119,10 30-925,21 87 0,-42-139 1006,0 0 0,0 0 0,0-1 0,1 1 0,-1 0 0,0-1 0,0 1 0,0 0 0,0-1 0,1 1 0,-1 0 0,0-1 0,1 1 0,-1 0 0,1-1 0,-1 1-1,0-1 1,1 1 0,-1-1 0,1 1 0,0-1 0,0 1 0,5-12-70,3-35 463,-9 42-431,5-35 393,5-37 584,-8 69-784,-1 1 0,1-1 0,0 1-1,1 0 1,0 0 0,0-1 0,0 2-1,6-9 1,-9 13-114,0 1 0,1-1 1,-1 1-1,0-1 0,1 1 0,-1-1 0,0 1 0,1-1 1,-1 1-1,1 0 0,-1-1 0,1 1 0,-1 0 1,1-1-1,-1 1 0,1 0 0,-1 0 0,1 0 1,-1-1-1,1 1 0,-1 0 0,1 0 0,-1 0 0,1 0 1,0 0-1,-1 0 0,1 0 0,-1 0 0,1 0 1,0 0-1,0 1-2,0 0 1,0-1 0,-1 1-1,1 0 1,0 0 0,-1 0-1,1 0 1,0 0 0,-1 0-1,1 0 1,-1 0-1,1 0 1,-1 0 0,1 2-1,7 50-54,-7-41 50,2 8-28,8 49-292,-10-65 304,1 0 1,-1 0 0,1 0-1,-1 0 1,1 0 0,0 0-1,0-1 1,1 1-1,-1-1 1,1 1 0,0-1-1,0 0 1,3 3 0,-4-5 6,-1 0 1,0 0-1,1 0 0,-1 0 1,1-1-1,-1 1 1,1-1-1,-1 1 0,1-1 1,0 1-1,-1-1 1,1 0-1,-1 0 1,1 0-1,0 0 0,-1 0 1,1 0-1,-1 0 1,1-1-1,0 1 1,-1 0-1,1-1 0,-1 1 1,1-1-1,-1 0 1,1 0-1,-1 1 1,0-1-1,1 0 0,-1 0 1,0 0-1,0 0 1,0-1-1,1 1 1,-1 0-1,0 0 0,-1-1 1,3-1-1,3-7 55,0-1-1,0 0 0,-1 0 0,5-12 1,-5 12-31,2-8 50,-1 9 189,-2 0 0,0-1 0,0 1 0,-1-1 0,0 0 0,-1 0 0,2-20 0,-4 30-95,0 27-338,-1 8 171,1-10 6,0 0-1,1 0 0,5 23 1,-5-40-56,0-1 0,1 1 1,0-1-1,0 1 0,1-1 1,0 0-1,0 0 0,0 0 1,1-1-1,0 1 0,0-1 1,0 0-1,1 0 1,0 0-1,7 6 0,-10-10 40,0 1-1,0-1 0,1 1 0,-1-1 1,0 0-1,1 0 0,-1 0 1,1 0-1,-1 0 0,1 0 0,-1-1 1,1 1-1,0-1 0,-1 0 1,1 0-1,0 0 0,-1 0 1,1 0-1,0-1 0,-1 1 0,1-1 1,3 0-1,-3-1 30,0 0 1,0 0-1,0 0 1,0 0-1,0 0 1,0-1 0,-1 1-1,1-1 1,-1 1-1,1-1 1,-1 0-1,0 0 1,0 0-1,0-1 1,1-3-1,6-11 365,0-1 1,-1 0-1,-1-1 0,-1 0 0,-1 0 1,0-1-1,-2 1 0,2-32 0,-5 71-435,1 0-1,0 1 0,2-1 1,6 25-1,-7-37-39,0-1 0,0 1 0,1-1 0,0 1 1,0-1-1,0 0 0,1 0 0,0 0 0,0-1 0,0 1 0,1-1 0,0 0 1,0 0-1,0-1 0,10 7 0,-13-10 55,0 0 0,1 0 0,-1 1 0,0-2 0,1 1 0,-1 0 0,1 0 0,-1-1 0,1 1-1,-1-1 1,1 0 0,-1 0 0,1 0 0,-1 0 0,1 0 0,-1-1 0,1 1 0,-1-1 0,4-1 0,-1 0 20,-1 0 0,0 0 0,0-1 0,0 1 0,0-1 0,-1 0 0,1-1 0,-1 1 0,6-7 0,0-3 17,-1 1-1,0-1 1,-1-1-1,0 1 1,7-26-1,-9 14 567,-1 0 0,1-46 0,-5 65 349,2 12-956,-1 0 0,1 1-1,0-1 1,0 0 0,1 0 0,0 0-1,0 0 1,0 0 0,7 9 0,-7-12-47,-1-1 1,0 1 0,1 0 0,-1-1-1,1 0 1,0 1 0,0-1 0,0 0 0,4 1-1,-6-2 50,1 0 0,0-1-1,-1 1 1,1-1-1,-1 0 1,1 1-1,0-1 1,-1 0-1,1 0 1,-1 0-1,1 0 1,0-1 0,-1 1-1,1 0 1,-1-1-1,1 1 1,0-1-1,-1 1 1,1-1-1,1-1 1,-1 0 39,0 1 1,0-1-1,-1 0 1,1 0-1,-1 0 0,1 0 1,-1 0-1,0 0 0,0-1 1,0 1-1,0 0 1,0 0-1,-1-1 0,1 1 1,0-1-1,-1 1 0,0-1 1,0-2-1,0-52 24,0 47 18,-1 6 20,0-1-1,0 1 1,0 0 0,-1 0-1,1 0 1,-1 0-1,0 0 1,0 0-1,0 1 1,-1-1 0,-4-6-1,6 9-22,0-1 0,0 1-1,0 0 1,-1 0 0,1 0 0,0-1-1,0 1 1,-1 0 0,1 1 0,-1-1-1,1 0 1,-1 0 0,1 0 0,-1 1-1,1-1 1,-1 1 0,0 0 0,1-1 0,-1 1-1,0 0 1,1 0 0,-1 0 0,0 0-1,1 0 1,-1 0 0,0 0 0,1 1-1,-1-1 1,0 1 0,1-1 0,-1 1-1,1 0 1,-1-1 0,-1 2 0,1 0-30,0 1 1,-1-1-1,1 1 1,1-1-1,-1 1 1,0 0-1,1 0 1,-1 0-1,1 0 1,0 0-1,0 0 1,0 0-1,0 0 1,1 0 0,-1 5-1,-3 52-10,4-58 12,0 4 3,0 13 11,0 0 0,1 0-1,1 0 1,1 0-1,6 22 1,-8-37-11,0 0-1,1 0 1,0 0 0,-1 0 0,2 0-1,-1 0 1,0-1 0,1 0 0,-1 1 0,1-1-1,0 0 1,0 0 0,0 0 0,1 0-1,-1-1 1,1 0 0,-1 1 0,1-1-1,0 0 1,0-1 0,0 1 0,0-1 0,0 0-1,0 0 1,0 0 0,1 0 0,-1-1-1,0 1 1,7-2 0,-6 1-145,0 0 0,0-1-1,1 0 1,-1 0 0,0 0 0,0-1-1,0 1 1,0-1 0,0-1 0,0 1-1,-1-1 1,1 1 0,-1-1 0,1-1-1,3-3 1,26-24-3248</inkml:trace>
  <inkml:trace contextRef="#ctx0" brushRef="#br0" timeOffset="2892.75">2593 309 3890,'0'0'12790,"8"-25"-12550,9 25-240,5 0 0,3 0 48,-1 0-48,-1 0 0,-1 0-432,-1 0-1233,-4-9-1457,2-12-5313</inkml:trace>
  <inkml:trace contextRef="#ctx0" brushRef="#br0" timeOffset="5011.69">3385 149 656,'0'0'8241,"0"-16"-7326,-1-52 97,1 66-892,0-1-1,-1 0 1,1 1 0,0-1 0,-1 1 0,0-1 0,0 1 0,0-1 0,0 1-1,0-1 1,0 1 0,0 0 0,-1 0 0,1 0 0,-1-1 0,0 2 0,0-1-1,0 0 1,0 0 0,0 0 0,0 1 0,0-1 0,0 1 0,0 0 0,-5-2-1,0 1 19,0 0-1,0 0 1,0 1-1,0 0 1,0 0-1,-11 1 1,14 1-136,0-1 0,0 1 0,0 0 0,0 0 0,0 0 0,1 1 0,-1-1 0,0 1 0,1 0 1,-1 0-1,1 0 0,0 1 0,0-1 0,-1 1 0,2-1 0,-1 1 0,0 0 0,1 0 0,-1 1 0,1-1 0,0 0 0,0 1 0,0-1 0,0 1 1,-1 5-1,-2 5 14,0-1-1,1 1 1,1 0 0,0 0 0,-2 28 0,4-24 0,1 1 1,0-1-1,2 1 0,0-1 0,1 0 1,0 0-1,11 29 0,-10-37-13,1 1 0,0-1-1,1 0 1,0 0 0,1 0-1,0-1 1,0 0 0,1 0 0,0-1-1,1 0 1,0 0 0,0-1 0,12 7-1,-13-10-26,-1 0 0,1 0 0,0-1-1,0 0 1,0-1 0,0 0 0,0 0 0,0-1-1,1 0 1,-1 0 0,1-1 0,-1 0 0,9-1-1,-14 0 12,1 0 0,-1 0 0,0 0 0,0-1-1,1 1 1,-1-1 0,0 1 0,-1-1-1,1 0 1,0 0 0,0-1 0,-1 1 0,0 0-1,1-1 1,-1 0 0,0 1 0,0-1-1,0 0 1,0 0 0,1-5 0,4-5 4,-2 0 1,1 0-1,4-22 0,-3 3-10,2-35-1,-6 38 92,13-50-1,-16 79-75,0 0-1,0-1 0,0 1 1,0 0-1,0-1 0,0 1 1,0 0-1,0-1 0,1 1 1,-1 0-1,0-1 0,0 1 1,0 0-1,1 0 0,-1-1 0,0 1 1,0 0-1,1 0 0,-1-1 1,0 1-1,1 0 0,-1 0 1,0 0-1,1 0 0,-1 0 1,0-1-1,1 1 0,-1 0 1,0 0-1,1 0 0,-1 0 1,0 0-1,1 0 0,-1 0 0,0 0 1,1 0-1,-1 0 0,0 0 1,1 0-1,-1 0 0,0 1 1,1-1-1,-1 0 0,0 0 1,1 0-1,-1 0 0,0 1 1,1-1-1,-1 0 0,0 0 1,0 1-1,1-1 0,-1 0 0,0 1 1,14 14-131,15 32 58,-15-24-1023,33 43-1,-47-66 1090,0 1 0,0-1-1,0 0 1,1 1 0,-1-1 0,0 0 0,0 1 0,0-1 0,1 0 0,-1 1-1,0-1 1,1 0 0,-1 0 0,0 1 0,0-1 0,1 0 0,-1 0 0,1 0-1,-1 1 1,0-1 0,1 0 0,-1 0 0,0 0 0,1 0 0,-1 0 0,1 0-1,-1 0 1,0 0 0,1 0 0,-1 0 0,1 0 0,-1 0 0,0 0 0,1 0-1,-1 0 1,0 0 0,1 0 0,-1-1 0,0 1 0,1 0 0,0 0 0,4-20 58,-6-24 536,1 41-539,-1 0 0,0 0 1,0 0-1,0 0 0,0 0 1,0 1-1,-1-1 0,1 0 1,-1 1-1,0-1 0,0 1 1,0 0-1,0 0 0,0-1 1,0 1-1,-1 0 0,1 1 1,-1-1-1,1 0 0,-1 1 1,0 0-1,1-1 0,-4 0 1,4 1-46,0 0 0,0 1 0,0-1 0,-1 1 0,1-1 0,0 1 0,0 0 1,0 0-1,0 0 0,0 0 0,-1 0 0,1 0 0,0 0 0,0 1 0,0-1 1,0 1-1,0 0 0,0 0 0,0-1 0,0 1 0,0 0 0,0 1 0,0-1 1,1 0-1,-1 0 0,0 1 0,1-1 0,-1 1 0,1 0 0,0-1 0,-1 1 1,-1 3-1,-1 6 0,-1 0 0,2 1 0,-1-1 0,1 1 0,1 0 0,1 0 0,-2 17 0,3-20 6,0 0 0,0 0 0,1-1 0,0 1-1,0 0 1,1 0 0,0 0 0,1-1 0,-1 1-1,8 12 1,-7-17-6,0 0 1,0 0-1,0 0 0,0-1 1,1 1-1,0-1 0,0 0 1,0 0-1,0 0 0,0-1 1,0 1-1,1-1 0,-1 0 1,1 0-1,0-1 0,9 3 1,-11-4 2,0 1 1,0-1 0,1 0-1,-1 0 1,0 0 0,0 0 0,1 0-1,-1-1 1,0 1 0,0-1-1,0 0 1,0 0 0,0 0-1,0-1 1,0 1 0,0-1-1,0 1 1,0-1 0,-1 0 0,1 0-1,-1 0 1,1 0 0,-1-1-1,0 1 1,4-6 0,-2 1 9,-1 0 0,1 0 0,-1-1 0,0 1 1,-1-1-1,0 1 0,0-1 0,1-13 0,-1-67 612,-3 46 292,1 42-914,-1 16-138,1-9 143,-1 8-36,0 1 0,1 0 0,1 0 1,1 0-1,4 19 0,-5-32-34,0 1 1,0-1-1,0 1 1,0-1 0,1 0-1,0 0 1,0 1-1,0-1 1,0 0 0,0-1-1,0 1 1,1 0 0,0-1-1,-1 1 1,1-1-1,0 0 1,0 0 0,0 0-1,0 0 1,1 0-1,-1-1 1,0 0 0,1 1-1,-1-1 1,1 0-1,-1-1 1,1 1 0,-1-1-1,6 1 1,-6-1 36,1 0 0,-1 0-1,0-1 1,0 1 0,0-1 0,1 1 0,-1-1 0,0 0 0,0 0-1,0 0 1,0-1 0,0 1 0,-1-1 0,1 0 0,0 1 0,3-5-1,-1 2 18,-2 0 0,1-1-1,0 0 1,-1 1 0,0-1-1,0 0 1,0-1 0,3-8-1,-1-2 110,-1 0-1,0 0 0,-1 0 0,-1 0 0,0-31 1,-1 36 134,-2-27 462,1 37-654,0 0-1,0 0 1,0 0 0,0 0 0,0 1-1,-1-1 1,1 0 0,0 0 0,0 0-1,-1 0 1,1 1 0,-1-1 0,1 0-1,-1 0 1,1 1 0,-1-1-1,1 0 1,-1 1 0,0-1 0,1 0-1,-1 1 1,0-1 0,1 1 0,-1-1-1,0 1 1,0 0 0,0-1 0,1 1-1,-1 0 1,0-1 0,0 1 0,-1 0-1,-1 20-105,4-17 54,-1 3 11,0 0 1,1 0 0,0 0 0,0-1 0,1 1 0,0 0 0,0-1 0,0 1 0,1-1 0,-1 0 0,6 7 0,4 5 70,29 30 1,-30-35-106,-1 0-1,1 0 1,-2 1 0,11 18 0,-19-30-30,-1 1 0,1-1 0,0 0 0,-1 1 0,1 0 0,-1-1 0,0 1-1,1-1 1,-1 1 0,0-1 0,0 1 0,0 0 0,0-1 0,0 1 0,-1 1 0,1-2 23,0-1 0,-1 1-1,1 0 1,0 0 0,-1-1 0,1 1 0,-1-1 0,1 1 0,-1 0 0,1-1 0,-1 1 0,0-1 0,1 0 0,-1 1 0,0-1 0,1 1-1,-1-1 1,0 0 0,1 1 0,-1-1 0,0 0 0,0 0 0,1 0 0,-1 0 0,0 0 0,0 1 0,0-1 0,1 0 0,-2-1 0,-10 2-46,1-1 0,-1 0 0,1-1 0,-1 0 0,0-1 0,1 0 0,0-1 0,0 0 0,-16-8 1,44 33 1645,-8-17-1540,0-1 0,0 0 0,0 0 0,1-1 0,-1 0 0,1-1 0,0 0 0,-1 0 0,1-1 0,0-1 0,20 0 0,-27-1-16,0 0 1,1 0-1,-1 0 0,0 0 0,0-1 0,0 1 0,0-1 1,0 0-1,0 0 0,-1 0 0,1 0 0,-1 0 0,1-1 1,-1 1-1,0-1 0,0 1 0,0-1 0,0 0 0,0 0 1,2-6-1,3-7-32,0 0 0,8-28-1,-14 40 21,8-34 189,-1-1 0,-2 1 0,-2-1 0,-1 0 0,-5-77 0,2 116-162,0-1 0,0 1 0,0-1 0,1 1 0,-1-1 0,0 1 0,0-1 0,0 1 0,0-1 0,0 1 0,-1-1 0,1 1 1,0-1-1,0 1 0,0-1 0,0 1 0,0-1 0,-1 1 0,1-1 0,0 1 0,0 0 0,-1-1 0,1 1 0,0-1 0,-1 1 0,1 0 0,0-1 0,-1 1 0,1 0 0,0-1 0,-1 1 1,1 0-1,-1 0 0,1 0 0,-1-1 0,1 1 0,-1 0 0,1 0 0,-1 0 0,1 0 0,-1 0 0,1 0 0,0 0 0,-1 0 0,1 0 0,-2 0 0,1 0-14,0 1-1,0 0 1,0-1-1,0 1 1,0 0-1,1 0 0,-1-1 1,0 1-1,0 0 1,0 0-1,1 0 1,-1 0-1,1 0 1,-1 0-1,1 0 0,-1 0 1,1 0-1,-1 1 1,1 0-1,-2 12 58,0 0 1,1 1-1,1-1 0,0 0 0,1 0 0,0 0 0,2 0 0,-1 0 0,2 0 1,0 0-1,0-1 0,1 1 0,9 15 0,-1-5-10,2 0 0,0-1 0,1-1-1,1-1 1,1 0 0,21 19 0,-17-23-643,-16-16-4813</inkml:trace>
  <inkml:trace contextRef="#ctx0" brushRef="#br0" timeOffset="5165.95">4187 269 672,'0'0'12534,"86"-33"-11750,-24 33-640,12 0 65,7 0-209,-2 0-3794</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3:47.822"/>
    </inkml:context>
    <inkml:brush xml:id="br0">
      <inkml:brushProperty name="width" value="0.05" units="cm"/>
      <inkml:brushProperty name="height" value="0.05" units="cm"/>
      <inkml:brushProperty name="color" value="#E71224"/>
    </inkml:brush>
  </inkml:definitions>
  <inkml:trace contextRef="#ctx0" brushRef="#br0">22 43 1777,'0'0'1496,"-1"17"-1383,-3 51-60,4-67-35,0 0 0,0 0 0,0 0-1,1 0 1,-1 0 0,0 0 0,0 0 0,1 0 0,-1 0 0,0 0 0,1 0 0,-1-1-1,1 1 1,-1 0 0,1 0 0,0 0 0,-1-1 0,1 1 0,0 0 0,-1-1 0,1 1 0,0 0-1,0-1 1,0 1 0,-1-1 0,1 0 0,0 1 0,0-1 0,0 1 0,0-1 0,0 0-1,0 0 1,0 0 0,0 0 0,0 0 0,0 0 0,0 0 0,0 0 0,0 0 0,0 0-1,0 0 1,-1 0 0,1-1 0,0 1 0,0 0 0,0-1 0,0 1 0,0-1 0,0 1-1,1-2 1,0 0 207,-1-1 0,1 0 0,-1 0 0,0 0 0,1 0 0,-1 0 0,-1 0 0,1 0 0,0 0 0,-1 0 0,1-6-1,-2-42 2503,0 28-1363,1 21-1241,0 1 0,0-1 0,0 1 0,0-1 0,0 1 0,0 0 0,0-1 0,-1 1 1,1-1-1,-1 1 0,1-1 0,-1 1 0,1 0 0,-1-1 0,0 1 0,0 0 0,0 0 0,0 0 0,0-1 0,-1 0 0,1 2-115,0-1 1,0 1-1,0 0 1,0 0-1,0 0 1,0 0-1,0 0 1,0 1-1,0-1 0,1 0 1,-1 0-1,0 0 1,0 1-1,0-1 1,0 1-1,0-1 0,1 0 1,-1 1-1,0-1 1,0 1-1,1 0 1,-1-1-1,0 1 0,1 0 1,-1-1-1,0 1 1,1 0-1,-1 0 1,1-1-1,-1 1 0,1 0 1,0 0-1,-1 1 1,-4 9-24,1-1 0,0 1 0,0 0 0,1 0 0,0 0 0,1 0 0,1 0 0,0 1 0,0-1 0,2 22 1,-1-29 4,0-3 11,0 0-1,1 0 0,-1 1 1,0-1-1,0 0 0,1 0 1,-1 1-1,1-1 0,-1 0 0,1 0 1,0 0-1,-1 0 0,1 0 1,0 0-1,0 0 0,0 0 1,-1 0-1,1 0 0,0 0 1,0 0-1,0-1 0,1 1 1,-1 0-1,0-1 0,0 1 1,0-1-1,0 1 0,1-1 0,-1 0 1,0 1-1,0-1 0,1 0 1,0 0-1,0 0 10,0 1-1,0-1 1,0 0-1,-1 0 1,1 0-1,0-1 1,0 1-1,0 0 1,-1-1-1,1 1 1,0-1-1,0 1 1,-1-1-1,1 0 1,-1 0-1,1 0 1,0 0-1,-1 0 1,0 0-1,1 0 1,-1-1-1,2-1 1,0-2-104,0-1 1,-1 1-1,0-1 0,0 0 1,-1 0-1,0 0 1,0 0-1,0 0 1,0 0-1,-1 0 0,0 0 1,-1-9-1,0 15-45,1-1-1,-1 1 1,1 0-1,-1-1 1,1 1-1,-1 0 1,1 0-1,-1-1 1,1 1-1,-1 0 1,1 0 0,-1 0-1,1 0 1,-1-1-1,1 1 1,-1 0-1,0 0 1,1 0-1,-1 0 1,1 1-1,-1-1 1,1 0-1,-2 0 1,0 0-644,-14 0-3072</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4:26.901"/>
    </inkml:context>
    <inkml:brush xml:id="br0">
      <inkml:brushProperty name="width" value="0.05" units="cm"/>
      <inkml:brushProperty name="height" value="0.05" units="cm"/>
      <inkml:brushProperty name="color" value="#F6630D"/>
    </inkml:brush>
  </inkml:definitions>
  <inkml:trace contextRef="#ctx0" brushRef="#br0">174 30 1024,'0'0'10186,"0"-1"-10121,0 1-1,0 0 0,0-1 0,0 1 0,0 0 1,0 0-1,0-1 0,0 1 0,0 0 0,0 0 0,-1-1 1,1 1-1,0 0 0,0-1 0,0 1 0,0 0 0,0 0 1,-1 0-1,1-1 0,0 1 0,0 0 0,0 0 1,0 0-1,-1-1 0,1 1 0,0 0 0,0 0 0,-1 0 1,1 0-1,0-1 0,0 1 0,-1 0 0,1 0 1,0 0-1,-1 0 0,-6 0 34,0 1 0,0 0 0,-1 0 1,1 1-1,0 0 0,1 0 0,-1 1 0,0 0 0,1 0 1,-1 0-1,-9 8 0,7-5-11,0 1-1,0 1 1,1 0-1,0 0 1,1 0-1,0 1 1,-7 10-1,14-18-83,-1 0 1,1 0-1,-1-1 0,1 1 0,-1 0 0,1 0 1,-1 0-1,1 0 0,0 0 0,0 0 1,0 0-1,-1 0 0,1 0 0,0 0 0,0 0 1,0 0-1,0 0 0,1 0 0,-1 0 1,0 0-1,0 0 0,0 0 0,1 0 1,-1 0-1,1 0 0,-1 0 0,1 0 0,-1 0 1,1-1-1,-1 1 0,1 0 0,0 0 1,-1 0-1,1-1 0,0 1 0,0-1 0,0 1 1,-1 0-1,2 0 0,5 2 25,0 1 0,-1-1 0,1 0 0,11 2-1,-3 0-15,23 9-90,62 34 0,-89-42-27,0 1 0,0 0 0,-1 1 0,0 0 0,0 1 0,-1 0 0,0 0 0,0 1 0,11 18 0,-18-26 87,-1 1-1,1-1 1,-1 1-1,0 0 1,0 0-1,0 0 1,0-1-1,0 1 1,-1 0-1,1 0 1,-1 0 0,0 0-1,0 0 1,0 0-1,0 0 1,-1 0-1,0 5 1,0-5 18,0-1 0,0 0 0,-1 0 0,1 0 0,0 0 0,-1 0 0,1 0 0,-1-1 0,0 1 1,0 0-1,1-1 0,-1 1 0,0-1 0,0 0 0,0 0 0,-1 1 0,1-1 0,0-1 0,0 1 0,-5 1 0,-16 3-347,0-2-1,-1 0 0,1-2 1,-25-1-1,35 0-982</inkml:trace>
  <inkml:trace contextRef="#ctx0" brushRef="#br0" timeOffset="200.66">480 178 4082,'0'0'7411,"-1"-19"-15046</inkml:trace>
  <inkml:trace contextRef="#ctx0" brushRef="#br0" timeOffset="773.38">621 107 2961,'0'0'15597,"0"0"-15589,0-1 1,0 1-1,0 0 1,0 0-1,0 0 0,0 0 1,0 0-1,0-1 1,0 1-1,0 0 1,0 0-1,0 0 0,0 0 1,-1 0-1,1 0 1,0 0-1,0 0 1,0-1-1,0 1 0,0 0 1,0 0-1,-1 0 1,1 0-1,0 0 1,0 0-1,0 0 1,0 0-1,0 0 0,0 0 1,-1 0-1,1 0 1,0 0-1,0 0 1,0 0-1,0 0 0,-1 0 1,1 0-1,0 0 1,0 0-1,0 0 1,0 0-1,0 0 0,0 0 1,-1 0-1,1 1 1,0-1-1,0 0 1,0 0-1,0 0 0,0 0 1,0 0-1,0 0 1,-1 0-1,1 0 1,0 1-1,-1 3 10,0 0 0,0 1 1,1-1-1,-1 0 0,1 1 0,0-1 0,0 1 1,1-1-1,-1 0 0,3 9 0,15 51 258,-14-52-282,10 36 156,-2-7-135,35 80 1,-46-155 221,-6 7-228,-2 0 0,0 0 0,-2 1 0,-1 0 0,-15-29 0,4 8-4,2 6 0,10 23 9,1 0 1,1 0-1,0-1 1,-4-23 0,11 42-13,-1-1 0,1 1 0,0-1 0,0 1 0,0-1 0,0 1 0,0-1 1,0 1-1,0-1 0,1 1 0,-1-1 0,0 1 0,0 0 0,0-1 0,0 1 1,1-1-1,-1 1 0,0-1 0,0 1 0,1 0 0,-1-1 0,0 1 0,1-1 1,-1 1-1,0 0 0,1-1 0,-1 1 0,1 0 0,-1 0 0,0-1 0,1 1 1,0 0-1,21-2 95,-16 3-72,1 0-1,-1 0 1,0 1 0,12 5-1,-9-3-34,-1 1-1,0 0 1,-1 0-1,1 1 1,-1 0-1,0 1 1,0-1 0,-1 1-1,6 10 1,-9-13 4,0 0 1,0 1 0,0-1-1,-1 1 1,0 0 0,0 0-1,-1 0 1,1 0 0,-1 0 0,0 0-1,0 0 1,-1 0 0,1 0-1,-1 1 1,0-1 0,-1 0-1,1 0 1,-2 6 0,1-9 11,0 0 0,0 0-1,0 0 1,0 0 0,0 0 0,0 0 0,-1-1 0,1 1-1,-1 0 1,1-1 0,-1 1 0,0-1 0,1 0 0,-1 1-1,0-1 1,0 0 0,-3 1 0,3-1-256,0 0 0,-1 1 1,1-1-1,0 1 0,0 0 0,0-1 0,0 1 0,0 0 1,-3 4-1,5-6 48,0 0 0,0 1 0,0-1 1,0 0-1,0 0 0,0 1 0,-1-1 0,1 0 0,0 1 1,0-1-1,0 0 0,0 0 0,0 1 0,0-1 1,0 0-1,0 1 0,0-1 0,0 0 0,0 1 1,1-1-1,-1 0 0,0 0 0,0 1 0,0-1 0,0 0 1,0 0-1,1 1 0,-1-1 0,0 1-201,10 1-6078</inkml:trace>
  <inkml:trace contextRef="#ctx0" brushRef="#br0" timeOffset="1348.94">1024 304 7700,'0'0'10100,"-2"-2"-9430,1 1-628,1 1 0,-1 0 0,1 0 1,-1-1-1,1 1 0,-1-1 0,1 1 0,-1 0 0,1-1 1,0 1-1,-1-1 0,1 1 0,0-1 0,-1 1 1,1-1-1,0 0 0,0 1 0,-1-1 0,1 1 1,0-1-1,0 1 0,0-1 0,0 0 0,0 1 0,0-1 1,0 1-1,0-1 0,0 0 0,0 1 0,0-2 1,2 1-2,0 0 0,0 0 1,-1 0-1,1 0 1,0 0-1,0 0 1,0 1-1,0-1 0,0 1 1,4-1-1,33-8 29,72-18-1529,-41 1-2936,-68 25 3956,0 0 0,0 0 0,1 0 0,-1-1-1,-1 1 1,1 0 0,0-1 0,0 1 0,0-1-1,-1 0 1,1 0 0,2-3 0,-4 4 233,0 0-1,1 0 1,-1 0 0,0 0 0,1 0 0,-1 0-1,0 0 1,0 0 0,0 0 0,0 0 0,0 0-1,0 0 1,0 0 0,0 0 0,-1 0-1,1 0 1,0 0 0,0 0 0,-1 0 0,0-1-1,-18-17-963,-8 5 4942,5 9 2223,34 14-1426,11 9-4779,2 4 311,31 37-1,-48-50-111,-1 0 0,0 1 1,0 0-1,-1 0 0,-1 0 0,0 1 1,7 19-1,-11-29 5,-1 0 0,1 0 0,-1 1 0,1-1 0,-1 0 0,0 0-1,0 1 1,1-1 0,-1 0 0,0 0 0,0 1 0,0-1 0,0 0 0,0 1 0,-1-1 0,1 0 0,0 0 0,0 1 0,-1-1-1,1 0 1,-1 0 0,1 0 0,-1 0 0,0 0 0,1 0 0,-1 1 0,0-1 0,0-1 0,-1 3 0,-1-2-298,0 0 1,0-1-1,-1 1 1,1 0 0,0-1-1,0 0 1,0 0-1,-1 0 1,-4 0 0,-5-1-2604</inkml:trace>
  <inkml:trace contextRef="#ctx0" brushRef="#br0" timeOffset="2191.42">1707 141 7091,'0'0'11838,"0"-1"-11826,0 1 0,0 0 1,0 0-1,0 0 1,0 0-1,0-1 0,0 1 1,0 0-1,0 0 1,0 0-1,0 0 0,0 0 1,0-1-1,0 1 1,0 0-1,0 0 0,0 0 1,0 0-1,0-1 1,0 1-1,0 0 0,0 0 1,-1 0-1,1 0 1,0 0-1,0 0 0,0 0 1,0-1-1,0 1 1,0 0-1,-1 0 0,1 0 1,0 0-1,0 0 1,0 0-1,0 0 0,0 0 1,-1 0-1,1 0 1,0 0-1,0 0 0,0 0 1,0 0-1,0 0 1,-1 0-1,1 0 0,0 0 1,0 0-1,0 0 1,-1 0-1,-1 16-5,1 0 0,1 0 0,0 0 0,4 26 0,-1-14 26,12 44 0,-12-60-127,1 0-1,0-1 1,0 1-1,1-1 1,1 0-1,8 13 1,-14-24 88,1 0 1,-1 0 0,0 0 0,0 0 0,0 0-1,1 0 1,-1 0 0,0 0 0,0 0 0,0 0-1,1 0 1,-1 0 0,0-1 0,0 1 0,0 0-1,1 0 1,-1 0 0,0 0 0,0 0-1,0 0 1,0 0 0,0 0 0,1-1 0,-1 1-1,0 0 1,0 0 0,0 0 0,0 0 0,0-1-1,0 1 1,0 0 0,0 0 0,1 0-1,-1 0 1,0-1 0,0 1 0,0 0 0,0 0-1,0 0 1,0-1 0,0 1 0,0 0 0,0 0-1,0 0 1,0-1 0,0 1 0,0 0-1,0 0 1,-1 0 0,1 0 0,0-1 0,0 1-1,0 0 1,1-14 33,0-2-51,-1-1-1,-1 1 0,-1-1 1,0 1-1,-2-1 0,-5-19 1,-15-25-25,11 30 66,2 0 0,1-1 0,-10-48 0,20 77 45,-1-1 0,1 1 1,-1 0-1,1-1 0,0 1 0,0 0 1,2-6-1,-2 8-54,0 1 1,1-1-1,-1 0 1,1 0-1,0 1 1,-1-1-1,1 1 1,-1-1-1,1 0 1,0 1-1,-1-1 1,1 1 0,0-1-1,0 1 1,0 0-1,-1-1 1,1 1-1,0 0 1,0-1-1,0 1 1,0 0-1,-1 0 1,1 0-1,0 0 1,0 0-1,0 0 1,0 0-1,1 0 1,4 1-26,-1 0 1,0 0-1,0 0 1,0 1-1,1 0 1,-2 0 0,1 0-1,0 0 1,0 1-1,-1 0 1,1 0-1,-1 0 1,0 1 0,0-1-1,0 1 1,6 8-1,-3-4 5,-1 0 0,0 0 1,-1 1-1,1-1 0,-2 1 0,1 0 0,-1 1 0,3 12 0,-5-11-8,0 0 0,0 0 1,-1 0-1,-1 1 0,0-1 0,-2 19 0,2-27 33,-1-1 0,1 1 0,0 0 1,-1-1-1,0 1 0,1-1 1,-1 1-1,0-1 0,0 1 0,-1-1 1,1 1-1,0-1 0,-1 0 0,0 0 1,1 0-1,-1 0 0,0 0 0,0 0 1,0 0-1,0-1 0,0 1 0,-1-1 1,1 1-1,0-1 0,-1 0 0,1 0 1,-1 0-1,1 0 0,-1 0 0,1-1 1,-1 1-1,0-1 0,-2 1 1,4-4 52,1 0 1,-1 0 0,1 0 0,0 0 0,0 0 0,0 0 0,0 0 0,1 0 0,-1 0 0,1 0 0,-1 0 0,2-2 0,1 2-75,0 1 1,0-1 0,0 1 0,1 0 0,-1 0 0,1 0-1,-1 1 1,1 0 0,-1-1 0,1 1 0,0 0-1,0 0 1,-1 1 0,1-1 0,0 1 0,7 0 0,-5 0-9,-1 0 0,1 0 1,0 1-1,-1 0 1,1 0-1,-1 0 0,1 1 1,-1-1-1,0 1 1,1 0-1,5 4 0,-5-1-4,0 0-1,0 0 1,0 0-1,-1 1 0,1 0 1,-1 0-1,-1 1 1,1-1-1,-1 1 0,0 0 1,-1 0-1,0 0 1,0 1-1,0-1 0,-1 1 1,0 0-1,0 0 1,-1-1-1,0 1 0,-1 0 1,0 0-1,-1 14 1,0-19 22,0-1 0,0 1 0,0-1 0,0 1 0,-1-1 0,1 0 0,-1 1 0,0-1 0,0 0-1,1 0 1,-1 0 0,-1 0 0,1-1 0,0 1 0,0 0 0,-1-1 0,1 0 0,0 1 0,-1-1 0,0 0 0,1 0 0,-1-1 0,0 1 0,-2 0 0,-11 3-53,0-2-1,-27 3 1,38-5-9,4 0-295,-11 0-9,8-15-9544</inkml:trace>
  <inkml:trace contextRef="#ctx0" brushRef="#br0" timeOffset="2549.14">2006 246 5138,'0'0'14591,"7"-13"-13892,23-38-360,-30 50-337,1 0 0,-1 0 0,1 0 0,-1 0 0,1 1 0,0-1 0,-1 0 0,1 0 0,0 1 0,0-1 0,-1 0-1,1 1 1,0-1 0,0 1 0,0-1 0,0 1 0,0 0 0,-1-1 0,1 1 0,0 0 0,0-1 0,0 1 0,0 0 0,0 0 0,0 0 0,0 0 0,0 0 0,0 0 0,0 0 0,0 1 0,0-1 0,0 0 0,0 0 0,0 1 0,1-1 0,19 20-30,-19-18 25,9 13-43,0 0 1,-1 0 0,0 1-1,-1 1 1,-1-1 0,0 2-1,-2-1 1,0 1 0,4 20-1,-22-73-196,-7-30 274,15 29-1780,5 35 1096,1 1 0,-1-1 1,1 1-1,-1-1 0,1 1 0,-1 0 0,1 0 0,-1 0 1,1 0-1,-1 0 0,1 0 0,2 0 0,-1 0-798,15 0-5148</inkml:trace>
  <inkml:trace contextRef="#ctx0" brushRef="#br0" timeOffset="2953.32">2281 214 2225,'0'0'11405,"0"-3"-10973,-3-9-359,-4 16-64,6-1-10,0-1-1,0 1 1,0-1 0,0 1 0,0-1 0,0 1-1,0 0 1,1-1 0,-1 7 0,1-7-48,0 0 0,0 0 1,0 0-1,0 0 0,0 0 1,0 0-1,1 0 1,-1 0-1,1 0 0,0 0 1,-1 0-1,1 0 0,0 0 1,0-1-1,3 5 0,-3-6-38,0 1 0,1 0-1,-1 0 1,1-1 0,0 1-1,-1 0 1,1-1 0,0 0-1,-1 1 1,1-1 0,0 0-1,-1 0 1,1 0 0,0 0-1,0 0 1,-1 0 0,1-1-1,0 1 1,-1 0 0,1-1-1,1 0 1,0 0 1,-1-1-1,1 1 1,-1 0 0,0-1 0,1 0-1,-1 0 1,0 1 0,0-1 0,0 0-1,0-1 1,0 1 0,-1 0 0,1-1-1,-1 1 1,1 0 0,-1-1-1,0 0 1,0 1 0,0-1 0,0 0-1,-1 0 1,1-2 0,2-8 171,-1 0 0,0 1 0,-1-21 0,-1 22 137,1 8 37,-1 0 1,0-1-1,0 1 1,0 0-1,-1 0 1,1 0-1,-1 0 1,0 0-1,-1-4 0,1 6-179,0 0-1,0 0 1,0 0 0,0 0-1,0 0 1,0 0-1,-1 0 1,1 0-1,0 1 1,-1-1-1,1 1 1,0-1-1,-1 1 1,1-1-1,-1 1 1,1 0 0,-1-1-1,1 1 1,-1 0-1,1 0 1,-1 0-1,1 0 1,-2 1-1,1-1-57,0 0-1,0 0 0,0 1 1,-1-1-1,1 1 1,0 0-1,1-1 0,-1 1 1,0 0-1,0 0 1,0 0-1,0 0 0,1 1 1,-1-1-1,0 0 1,1 1-1,-1-1 0,1 1 1,0 0-1,0-1 0,-1 1 1,1 0-1,0 0 1,0 0-1,1-1 0,-1 1 1,0 0-1,1 0 1,-1 0-1,1 1 0,-1 1 1,-1 9 83,0 1 0,1 0 0,1 22 1,0-23-14,0-3-115,0 0-1,1-1 1,1 1-1,-1 0 1,2-1-1,-1 1 1,1-1 0,1 1-1,0-1 1,0 0-1,1-1 1,0 1-1,0-1 1,13 15-1,-13-18-520,0 0-1,1 0 1,-1-1-1,1 0 0,0 0 1,1 0-1,-1 0 1,7 2-1,16 2-4230</inkml:trace>
  <inkml:trace contextRef="#ctx0" brushRef="#br0" timeOffset="3668.34">2616 225 3586,'0'0'11162,"-17"0"-10503,-50 1-176,65-1-466,0 1 0,0-1 0,0 1 0,0 0 1,1 0-1,-1 0 0,0 0 0,0 0 0,1 0 0,-1 0 0,0 1 0,1-1 1,0 0-1,-1 1 0,1-1 0,0 1 0,-1 0 0,1-1 0,0 1 0,0 0 0,1 0 1,-2 3-1,-7 39 187,8-40-188,0 8 10,0-1 0,0 1 0,1-1 0,1 1 0,0 0 0,2 11 0,-2-20-79,0 0 0,-1-1 0,1 1 0,0 0 0,1-1 0,-1 1 0,0-1 0,1 1 0,-1-1 0,1 0 0,0 1 0,0-1-1,0 0 1,0 0 0,0 0 0,0-1 0,0 1 0,1 0 0,-1-1 0,1 0 0,-1 1 0,1-1 0,-1 0 0,1 0 0,0-1 0,-1 1 0,1 0 0,0-1 0,0 0 0,3 1 0,-3-1 7,0 0 1,0 1 0,0-1-1,1 0 1,-1-1 0,0 1 0,0 0-1,0-1 1,0 0 0,0 0 0,0 0-1,0 0 1,0 0 0,0 0-1,0-1 1,0 0 0,-1 1 0,1-1-1,-1 0 1,1 0 0,-1 0-1,0-1 1,0 1 0,0-1 0,0 1-1,0-1 1,0 0 0,-1 1 0,1-1-1,-1 0 1,0 0 0,0 0-1,1-5 1,2-6 304,0 0-1,-1-1 1,-1 0-1,1-22 1,-2-29 3656,-1 50-2040,-14 88-1997,14-72 118,-1 15 18,0 0-1,2 0 0,0 0 1,6 29-1,-6-40-123,0-1 1,0 0-1,0 1 0,0-1 0,1 0 0,-1 0 0,1 0 1,0 0-1,0 0 0,0 0 0,1-1 0,-1 1 0,0-1 0,1 1 1,0-1-1,0 0 0,-1 0 0,1 0 0,0-1 0,1 1 1,-1 0-1,0-1 0,0 0 0,1 0 0,-1 0 0,0 0 1,7 0-1,-7-1-12,0 1 0,0-1 1,0 0-1,-1 0 1,1 0-1,0-1 0,0 1 1,0-1-1,-1 1 1,1-1-1,0 0 0,-1 0 1,1 0-1,-1-1 1,1 1-1,-1 0 0,1-1 1,-1 0-1,3-3 1,-1 2 75,-2-1 0,1-1 1,0 1-1,-1 0 0,0 0 0,0-1 1,0 0-1,0 1 0,-1-1 1,2-7-1,2-31 649,-1 1-1,-2-1 1,-6-66 0,3 89-173,1 11-106,-1 0 0,0 1-1,0-1 1,-1 0 0,0 1 0,-1-1-1,1 1 1,-2 0 0,1 0-1,-1 0 1,-10-15 0,13 27-214,0 0 0,0-1 0,1 1 0,-1 0 0,1-1 0,0 1 0,0 4 0,3 33-116,1-1 0,2 1-1,2-1 1,2-1 0,14 40 0,-22-75 3,7 27-49,0 0-202,1 1-1,1-2 1,17 32-1,-17-49-2602,1-10-2236,-5-3-1214</inkml:trace>
  <inkml:trace contextRef="#ctx0" brushRef="#br0" timeOffset="3977.13">2922 197 3410,'0'0'14057,"-17"1"-13177,-54 6-250,68-6-604,-1-1 1,1 1 0,0 0-1,0-1 1,0 2 0,0-1-1,1 0 1,-1 0 0,0 1-1,0 0 1,1-1 0,-1 1 0,1 0-1,0 0 1,-1 1 0,1-1-1,0 0 1,0 1 0,0-1-1,1 1 1,-1 0 0,1 0-1,-1-1 1,1 1 0,0 0-1,0 0 1,0 0 0,0 0-1,1 0 1,-1 1 0,1-1-1,0 0 1,0 0 0,0 0-1,0 0 1,1 0 0,-1 0-1,1 1 1,0-1 0,0 0 0,2 5-1,2-3 20,-1 0 0,1 0-1,0 0 1,1-1 0,-1 0 0,1 0 0,0 0-1,0-1 1,9 4 0,60 21 310,-53-23-354,0-1 1,0-1-1,1-1 0,35-2 1,-56 0-12,-2 0-148,1 0 0,0 0 0,-1 0 0,1 0 1,-1 0-1,1 0 0,-1 0 0,1 0 0,0 0 1,-1 0-1,1-1 0,-1 1 0,1 0 0,-1 0 1,1-1-1,-1 1 0,1 0 0,-1-1 0,0 1 1,1-1-1,-1 1 0,1-1 0,-1 1 0,0 0 1,1-1-1,-1 1 0,0-1 0,0 1 0,1-1 1,-1 0-1,0 1 0,0-1 0,0 1 0,0-1 1,0 1-1,0-1 0,0 1 0,0-1 0,0 0 1,0 1-1,0-1 0,0 1 0,0-2 0,0-7-4653</inkml:trace>
  <inkml:trace contextRef="#ctx0" brushRef="#br0" timeOffset="6258.05">3483 189 5170,'0'0'10109,"-1"-4"-9730,-1-15-278,1 14-133,20 5 326,161-11 505,-117 5-3108,-1 2-3451,-47 3 531</inkml:trace>
  <inkml:trace contextRef="#ctx0" brushRef="#br0" timeOffset="6535.65">3745 95 2513,'0'0'12782,"1"-4"-12408,-1 3-367,1 0 0,-1 0 1,1 0-1,-1 0 0,1-1 1,0 1-1,-1 0 1,1 0-1,0 0 0,0 1 1,0-1-1,0 0 1,0 0-1,0 0 0,0 1 1,0-1-1,0 0 0,0 1 1,0-1-1,0 1 1,2-1-1,-1 0-8,0 1 0,0 0 0,1 0 0,-1 0 0,0 0 0,0 0 1,0 0-1,0 1 0,0-1 0,0 1 0,0-1 0,0 1 0,0 0 0,-1 0 0,1 0 0,3 2 0,2 2-35,0 0-1,-1 1 0,0 0 1,0 0-1,-1 1 1,1-1-1,-1 1 0,-1 0 1,0 1-1,0-1 0,0 1 1,-1 0-1,0-1 1,0 2-1,-1-1 0,0 0 1,0 0-1,-1 1 0,0-1 1,-1 1-1,0 12 1,-5-19-3854</inkml:trace>
  <inkml:trace contextRef="#ctx0" brushRef="#br0" timeOffset="8283.1">4215 101 2097,'0'0'12470,"-3"0"-12457,2 0-3,-1 0 0,1 1 1,-1-1-1,1 0 0,-1 0 0,1 1 0,0-1 1,-1 1-1,1-1 0,0 1 0,-1 0 0,1-1 0,0 1 1,0 0-1,-1 0 0,1 0 0,0 0 0,0 0 1,0 0-1,0 0 0,-1 3 0,2-4-26,6 0-51,0 0 67,-1-1-1,1 1 0,0-1 1,-1 0-1,1-1 1,-1 0-1,1 1 0,-1-2 1,7-3-1,-10 6 3,0-1-1,0-1 1,-1 1 0,1 0-1,-1 0 1,1 0 0,-1-1-1,1 1 1,-1-1 0,0 1-1,0-1 1,1 0-1,-1 1 1,0-1 0,-1 0-1,1 0 1,0 0 0,0 0-1,-1 0 1,1 0 0,-1 0-1,0 0 1,0 0 0,1 0-1,-1 0 1,0 0 0,-1 0-1,1 0 1,0 0-1,-1 1 1,1-1 0,-1-3-1,-2 4 52,0 0 0,1 0 0,-1 0-1,0 1 1,0-1 0,0 1 0,1-1-1,-1 1 1,0 0 0,0 0 0,0 0-1,0 1 1,-3 0 0,-2-1 6,5 0-50,1 1-1,-1-1 1,0 1-1,0 0 1,0 0-1,1 0 1,-1 0 0,0 0-1,1 0 1,-1 1-1,1-1 1,0 1-1,-1 0 1,1 0-1,0 0 1,0 0 0,0 0-1,0 0 1,1 1-1,-1-1 1,0 1-1,1-1 1,0 1 0,-1-1-1,1 1 1,0 0-1,1 0 1,-2 5-1,-2 6 11,2 0 1,0 0-1,0 1 0,1 20 0,1-29-20,1 0 0,0 1-1,0-1 1,1 0 0,0 1-1,0-1 1,0 0 0,1-1 0,0 1-1,0 0 1,0-1 0,1 1-1,0-1 1,0 0 0,0 0 0,1-1-1,-1 1 1,1-1 0,0 0-1,1 0 1,-1-1 0,1 1-1,-1-1 1,1-1 0,0 1 0,0-1-1,0 0 1,0 0 0,1-1-1,-1 1 1,0-1 0,1-1-1,-1 1 1,1-1 0,-1 0 0,13-3-1,-15 2 2,0 0 0,0-1-1,0 1 1,0-1 0,0 0 0,-1 0-1,1-1 1,-1 1 0,1-1-1,-1 0 1,0 0 0,0 0 0,0 0-1,0 0 1,-1-1 0,0 1-1,1-1 1,-1 1 0,0-1 0,1-5-1,4-8 171,-1 0-1,-1 0 1,5-25 0,-5 13 1241,-1 1 0,0-35 1,-4 62-908,0 9-379,0 17-198,1-1-1,8 44 1,-7-59 46,0 0 1,0 0-1,1-1 1,1 1-1,-1-1 1,1 0-1,1 0 0,-1 0 1,1-1-1,1 0 1,6 8-1,-10-13-19,-1 0 0,1 0 0,0 0 0,0-1 0,0 1-1,0-1 1,0 1 0,0-1 0,0 0 0,1 0 0,-1 0 0,0 0-1,1 0 1,-1-1 0,1 1 0,-1-1 0,0 1 0,1-1 0,-1 0 0,5 0-1,-4-1 33,0 0-1,0 0 0,-1 0 1,1-1-1,0 1 0,-1-1 1,1 1-1,-1-1 1,1 0-1,-1 0 0,0 0 1,0 0-1,0 0 0,3-4 1,2-5 36,0 0-1,-1 0 1,-1 0 0,0 0 0,0-1 0,5-22 0,-4 4 785,2-48 0,-9 103-937,0-10 96,1 0 1,0 0-1,1 0 1,4 21-1,-5-33-47,1-1 0,0 1-1,-1-1 1,1 1 0,0-1-1,0 1 1,0-1 0,1 0 0,-1 1-1,1-1 1,-1 0 0,1 0-1,0 0 1,-1 0 0,1 0-1,0 0 1,0-1 0,1 1-1,-1-1 1,0 0 0,0 1-1,1-1 1,-1 0 0,1 0-1,-1 0 1,1-1 0,-1 1-1,1 0 1,-1-1 0,1 0-1,4 0 1,-4 0 16,1 0 0,-1 0-1,0 0 1,1-1 0,-1 0 0,0 0-1,1 0 1,-1 0 0,0 0 0,0-1-1,0 1 1,0-1 0,0 0 0,0 0-1,0 0 1,-1 0 0,6-5 0,-3 0 49,0 0 1,0 0 0,-1 0 0,0-1 0,0 1 0,3-12 0,-6 17 58,1-3 206,1-1 1,-1-1 0,0 1 0,-1 0 0,2-13 1181,49 38-4944,-49-19 3420,-1 1 0,0-1 0,0 0 0,0 0 0,0 0 0,0 0 0,0 0 0,0 0 0,1-1 0,-1 1 0,0-1 1,0 1-1,0-1 0,0 0 0,0 0 0,0 0 0,-1 0 0,1 0 0,2-1 0,-3-1 112,1 0-1,-1 1 1,0-1-1,0 0 1,0 0 0,-1 0-1,1 0 1,-1 0 0,1 0-1,-1 0 1,0 0 0,-1-6-1,1 6 239,0 0 0,0 0 0,0 0 0,0 0 0,-1 0 1,0 0-1,1 0 0,-1 0 0,0 0 0,-1 0 0,1 0 0,0 0 0,-4-5 0,3 7-138,1 0 1,-1-1-1,1 1 0,-1 0 1,0 0-1,0 0 1,1 0-1,-1 0 0,0 0 1,0 0-1,0 1 0,0-1 1,0 1-1,0-1 0,0 1 1,0 0-1,0 0 1,0 0-1,0 0 0,-1 0 1,1 1-1,-3 0 0,3 0-120,0-1-1,0 1 0,0 0 0,1 0 0,-1 1 1,0-1-1,1 0 0,-1 1 0,1-1 0,-1 1 1,1-1-1,-1 1 0,1-1 0,0 1 1,0 0-1,0 0 0,0 0 0,0 0 0,1 0 1,-1 0-1,0 0 0,1 0 0,-1 0 0,1 0 1,0 3-1,-5 56-10,5-59 12,0 7-36,1 0 0,-1 0 0,1 1 0,1-1 0,0-1 1,0 1-1,1 0 0,0 0 0,1-1 0,-1 1 0,2-1 0,-1 0 1,1-1-1,0 1 0,1-1 0,0 0 0,0 0 0,0 0 0,1-1 1,0 0-1,0-1 0,1 1 0,-1-1 0,17 7 0,-21-10-19,0-1 1,0 1-1,1-1 0,-1 0 0,0 0 0,0 0 0,1-1 1,-1 1-1,0-1 0,1 0 0,-1 0 0,1 0 0,-1 0 0,0-1 1,1 1-1,5-3 0,-6 2 59,-1-1 1,1 1-1,-1-1 1,1 0-1,-1 0 1,0 0 0,1-1-1,-1 1 1,0 0-1,-1-1 1,1 0-1,0 1 1,-1-1-1,1 0 1,-1 0-1,0 1 1,1-6-1,7-22 186,-2 0-1,6-56 0,-4 21 783,-9 65-950,0 1 1,0-1 0,0 0 0,1 0 0,-1 0 0,0 1 0,0-1 0,0 0-1,0 0 1,1 0 0,-1 0 0,0 1 0,0-1 0,0 0 0,1 0 0,-1 0-1,0 0 1,0 0 0,1 0 0,-1 0 0,0 1 0,0-1 0,0 0 0,1 0-1,-1 0 1,0 0 0,1 0 0,-1 0 0,0 0 0,0 0 0,1 0 0,-1 0-1,0-1 1,0 1 0,0 0 0,1 0 0,-1 0 0,0 0 0,0 0 0,1 0-1,-1 0 1,0-1 0,0 1 0,0 0 0,1 0 0,-1 0 0,0 0 0,0-1-1,0 1 1,0 0 0,0 0 0,1-1 0,-1 1 0,0 0 0,0 0 0,0-1-1,0 1 1,0 0 0,0 0 0,0-1 0,0 1 0,0 0 0,14 25-545,-11-18 651,38 85-360,-33-72-258,-8-19 477,0-1 1,0 0-1,0 0 1,0 0-1,0 0 0,0 1 1,0-1-1,0 0 1,0 0-1,0 0 1,0 1-1,1-1 1,-1 0-1,0 0 0,0 0 1,0 0-1,0 0 1,0 1-1,0-1 1,0 0-1,1 0 1,-1 0-1,0 0 0,0 0 1,0 0-1,0 0 1,0 1-1,1-1 1,-1 0-1,0 0 1,0 0-1,0 0 0,1 0 1,-1 0-1,0 0 1,0 0-1,0 0 1,0 0-1,1 0 1,-1 0-1,0 0 0,0 0 1,0 0-1,0 0 1,1 0-1,-1 0 1,0 0-1,0-1 1,0 1-1,0 0 0,1 0 1,6-13 135,5-21 335,-12 32-529,9-31 274,-7 21-59,1 1-1,0-1 0,1 1 0,0 0 0,0 0 0,13-19 1,-17 30-134,0-1 0,0 1 0,0 0 0,1-1 0,-1 1 0,0 0 0,1-1 0,-1 1 0,0 0 0,1 0 0,-1-1 0,0 1 0,1 0 0,-1 0 0,0-1 0,1 1 0,-1 0 0,1 0 0,-1 0 1,1 0-1,-1 0 0,0 0 0,1 0 0,-1 0 0,1 0 0,-1 0 0,1 0 0,-1 0 0,0 0 0,1 0 0,-1 0 0,1 0 0,-1 0 0,1 0 0,-1 1 0,0-1 0,1 0 0,-1 0 0,0 1 0,1-1 0,-1 0 1,0 0-1,1 1 0,-1-1 0,0 0 0,1 1 0,-1-1 0,0 0 0,0 1 0,0-1 0,1 1 0,12 26-385,-10-18 414,12 22-56,16 47 0,-16-30-2460,-14-45 1403</inkml:trace>
  <inkml:trace contextRef="#ctx0" brushRef="#br0" timeOffset="10138.17">1897 600 3474,'0'0'9233,"0"-8"-8958,1 19-280,-1-1 0,2 1 1,0 0-1,0-1 0,1 1 1,0-1-1,7 14 0,39 68 491,-12-27 1296,-37-64-1462,30-1 1781,1 1-1741,0-2 0,58-8 0,81-29 159,-58 11-332,1 5 0,138-8 0,168 17-115,98 9-63,-282 6-10,1249-8 20,-1483 6 12,2 1 39,0-1 0,-1 0 0,1 0 0,0 0 0,-1 0 0,1-1 0,0 1 0,-1-1 0,1 0 0,0 1 0,-1-1 0,1 0 1,-1-1-1,1 1 0,-1 0 0,4-4 0,-5 5 148,-1-13 938,5-187 242,-5 71-1385,0 129-72,-9 22-1179,4-5 229,4-13 234,0 0 1,0-1-1,0 1 0,-1-1 1,1 1-1,-1-1 0,0 0 1,0 1-1,-3 3 0,-4-1-6076</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4:07.949"/>
    </inkml:context>
    <inkml:brush xml:id="br0">
      <inkml:brushProperty name="width" value="0.05" units="cm"/>
      <inkml:brushProperty name="height" value="0.05" units="cm"/>
      <inkml:brushProperty name="color" value="#F6630D"/>
    </inkml:brush>
  </inkml:definitions>
  <inkml:trace contextRef="#ctx0" brushRef="#br0">1392 1199 1105,'0'0'12747,"-24"2"-9890,25 0-2864,-1-1 0,1 0 0,0 0 0,0 0 0,0 0 0,0 1-1,0-1 1,1 0 0,-1-1 0,0 1 0,0 0 0,1 0 0,-1-1 0,0 1 0,1 0 0,-1-1 0,1 1 0,-1-1 0,1 0-1,-1 1 1,1-1 0,2 0 0,-2 0 21,36 6 266,1-1 0,-1-3 0,67-4 0,-91 2-264,-1-2 0,0 0 0,0 0 0,0-1 0,-1-1 0,15-5 0,-22 7-273,0-1-1,-1 0 0,1 1 1,0-1-1,-1-1 1,1 1-1,5-7 0,-8 7-193,0 1 0,0 0-1,0-1 1,-1 1-1,1-1 1,-1 0-1,0 1 1,0-1-1,0 0 1,0 0-1,0 0 1,-1 1-1,1-1 1,-1 0-1,0-4 1,0-6-3687</inkml:trace>
  <inkml:trace contextRef="#ctx0" brushRef="#br0" timeOffset="294.69">1656 1109 2049,'0'0'13270,"6"0"-12008,15 4-886,-1 0 1,1 1-1,-1 1 1,0 1-1,-1 1 1,0 1-1,0 1 1,22 14-1,-38-22-322,-1 0 1,1 1-1,0-1 1,-1 1-1,1 0 0,-1 0 1,0-1-1,0 2 0,0-1 1,0 0-1,2 4 0,-4-6-42,1 1-1,-1-1 1,1 0-1,-1 0 1,0 0-1,1 0 1,-1 1-1,0-1 1,0 0-1,0 0 1,0 1-1,0-1 0,0 0 1,0 0-1,0 1 1,0-1-1,-1 0 1,1 0-1,0 1 1,-1-1-1,1 0 1,-1 0-1,1 0 1,-1 0-1,0 0 1,1 0-1,-1 0 1,0 0-1,0 0 1,0 0-1,0 0 1,0 0-1,0-1 0,-2 2 1,-4 2 19,-1-1 0,1 0 1,-1 0-1,0-1 0,0 0 1,-14 2-1,-10-2-4927</inkml:trace>
  <inkml:trace contextRef="#ctx0" brushRef="#br0" timeOffset="-12617.37">615 273 720,'0'0'5728,"1"-11"-5234,6-45-222,-8 29 8432,-9 9-6796,7 16-1905,0 0 0,1 1 0,-1-1 0,0 1 0,0 0 0,0 0 0,0 0-1,0 0 1,0 0 0,0 1 0,0-1 0,0 1 0,-1 0 0,-4 0 0,4 1 14,0 0 0,-1-1 0,1 1 0,0 1 0,0-1 0,0 1 0,0-1 0,0 1 0,0 0 0,1 0 0,-1 1 0,1-1 0,-1 1 0,1 0 0,0 0 0,0 0 1,0 0-1,0 1 0,1-1 0,-1 1 0,1-1 0,0 1 0,-3 7 0,-2 6 38,0 0-1,1 0 1,1 0 0,-5 27-1,3 4-11,2 0-1,3 0 0,5 85 0,-3-127-40,1 0 1,0 0 0,0 0 0,0 0 0,1-1 0,0 1 0,0 0 0,0-1 0,1 1 0,0-1 0,0 0 0,0 1-1,1-2 1,0 1 0,0 0 0,0-1 0,0 1 0,1-1 0,-1-1 0,1 1 0,5 3 0,-1-3-22,1 1 0,-1-2 1,1 1-1,-1-1 0,1-1 1,0 0-1,0 0 0,0-1 1,0 0-1,0-1 0,18-1 1,-21 0 11,-1 0 1,1 0-1,-1-1 1,0 0 0,0 0-1,0-1 1,0 1 0,0-1-1,0-1 1,-1 1-1,1-1 1,-1 0 0,0 0-1,0 0 1,-1-1 0,1 0-1,-1 0 1,0 0-1,0 0 1,-1-1 0,0 1-1,0-1 1,0 0 0,3-11-1,1-2-57,-1-1 1,-1 0-1,-1 0 0,0-1 0,-2 1 1,0-33-1,-3 41-11,0 0 0,-1 0 0,-1 0 0,0 0 1,0 0-1,-1 1 0,-1-1 0,0 1 0,0 0 0,-11-15 0,-2-2-17,-2 2-1,-38-41 0,54 63 120,1 0 0,-1 0 0,0 1 0,0 0 0,-1-1 0,1 1 0,-1 0 0,1 1 0,-1-1-1,0 1 1,0 0 0,0 1 0,0-1 0,0 1 0,-1 0 0,1 0 0,0 0 0,-1 1 0,-9 0 0,14 0-14,-1 0 1,1 0-1,-1 0 1,1 1-1,0-1 1,-1 0-1,1 1 1,0-1-1,0 1 1,-1-1-1,1 1 1,0 0-1,0-1 0,-1 1 1,1 0-1,0 0 1,0 0-1,0 0 1,0 0-1,-1 2 1,0 0 18,0 0 0,1 1-1,-1-1 1,1 0 0,0 1 0,0-1 0,0 1 0,-1 3 0,1 9 176,0-1 0,2 31 1,-1-41-142,1 5 31,1 0 1,0 0-1,1 0 0,0 0 1,1 0-1,-1 0 1,2-1-1,0 0 0,0 0 1,11 15-1,9 8 276,40 40 0,-49-55-267,73 63 207,-58-55-200,28 30-1,-57-51-116,0 0-1,1 0 0,-1 0 0,-1 0 1,1 1-1,-1-1 0,1 0 0,-1 1 1,-1-1-1,1 1 0,-1 0 1,1-1-1,-1 1 0,0-1 0,-2 10 1,1 5-4,1-19-13,0 1 0,0 0 0,-1 0 0,1 0 0,0 0 0,-1 0 0,1-1 0,0 1 0,-1 0 0,1 0 1,-1-1-1,1 1 0,-1 0 0,0-1 0,1 1 0,-1 0 0,0-1 0,1 1 0,-1-1 0,0 1 0,0-1 0,0 1 0,1-1 1,-1 0-1,0 1 0,0-1 0,0 0 0,0 0 0,0 0 0,0 0 0,-1 0 0,-33 2-1356,28-2 981,7 0 248,-1 0 1,1 0-1,0 0 1,-1 0 0,1 0-1,0-1 1,-1 1-1,1 0 1,0 0 0,-1 0-1,1 0 1,0 0-1,0-1 1,-1 1 0,1 0-1,0 0 1,0-1-1,-1 1 1,1 0 0,0 0-1,0-1 1,0 1-1,-1 0 1,1-1 0,0 1-1,0 0 1,0-1-1,0 1 1,0 0 0,0-1-1,0 1 1,0 0-1,0-1 1,0 1 0,0 0-1,0-1 1,0 1-1,0 0 1,0-1 0,0 1-1,0 0 1,0-1-1,0 0 1,1-3-1229,-1-10-4887</inkml:trace>
  <inkml:trace contextRef="#ctx0" brushRef="#br0" timeOffset="-11923.52">1016 531 2545,'0'0'11771,"4"-1"-11448,10-2-205,1 1 0,-1 1 0,1 0 0,0 1 0,-1 1 0,17 2 0,31 1 24,-24-2-175,-27-1-275,0 0-1,1-1 1,-1 0-1,0-1 1,1 0-1,-1 0 1,0-1-1,13-5 1,-10-2-2637,-7-2-1017</inkml:trace>
  <inkml:trace contextRef="#ctx0" brushRef="#br0" timeOffset="-11641.93">1325 420 816,'0'0'15882,"-4"-2"-14638,-11-8-593,11 7-67,6 18 1203,2-10-1644,0-1 0,0 0-1,1-1 1,0 1 0,-1-1-1,1 0 1,1 0 0,-1 0-1,8 3 1,20 11 12,-29-14-146,1 1-1,-1 0 1,1 0-1,-1 0 1,0 0-1,-1 1 1,1-1-1,3 7 1,-6-8-34,1 0 1,-1 0 0,0 0 0,0-1-1,0 1 1,0 0 0,0 1 0,-1-1-1,1 0 1,-1 0 0,0 0 0,0 0-1,0 0 1,-1 0 0,1 0 0,-1 0-1,0 4 1,0-6-83,1 0 0,-1 0 0,0-1-1,1 1 1,-1 0 0,0-1 0,0 1-1,1-1 1,-1 1 0,0-1 0,0 1 0,0-1-1,1 1 1,-1-1 0,0 0 0,0 1-1,0-1 1,0 0 0,0 0 0,0 0 0,0 0-1,-1 0 1,-29 0-3224,22 0 1335,-15 0-3657</inkml:trace>
  <inkml:trace contextRef="#ctx0" brushRef="#br0" timeOffset="-6749.4">1848 304 2897,'0'0'10037,"-1"2"-9896,-3 15 31,2 0 0,1 0 0,0 0 0,0 0 0,4 25 0,-1-21-75,-2-10-87,1 0 1,0 0-1,1-1 1,0 1-1,1 0 1,0-1-1,1 0 1,0 0-1,0 0 1,1 0-1,0-1 0,13 17 1,-17-25-42,1 1 0,0-1 1,0 0-1,-1 1 0,1-1 0,0 0 0,0 0 1,0 0-1,1 0 0,-1-1 0,0 1 1,0 0-1,0-1 0,1 0 0,-1 1 1,0-1-1,0 0 0,1 0 0,-1 0 0,0-1 1,0 1-1,1 0 0,-1-1 0,0 0 1,0 1-1,0-1 0,0 0 0,0 0 0,0 0 1,0 0-1,0-1 0,0 1 0,0 0 1,-1-1-1,1 1 0,0-1 0,-1 0 1,0 0-1,1 1 0,-1-1 0,0 0 0,2-3 1,3-12 49,0-1 0,-1 0 1,-1 0-1,-1 0 0,2-27 1,-2-31 2918,-5 123-3054,1-30 131,0 0-1,1 0 1,0 0-1,2 1 1,6 32-1,-7-47-55,1 1 0,0 0 0,0-1 0,0 1 1,0-1-1,0 0 0,1 0 0,-1 0 0,1 0 0,0 0 0,0 0 0,0-1 0,1 1 1,-1-1-1,0 0 0,1 0 0,-1 0 0,1-1 0,0 1 0,0-1 0,5 1 1,2 1-193,0-1 0,0-1 0,0 0 0,0-1 0,0 0 1,18-2-1,-24 1 210,0-1 1,0 1-1,0-1 0,0 0 1,0-1-1,0 1 1,0-1-1,-1 0 0,1 0 1,-1 0-1,0-1 1,0 1-1,0-1 1,0 0-1,-1 0 0,0-1 1,1 1-1,-2-1 1,1 1-1,0-1 0,2-8 1,1-1 80,-1-1 1,0 0-1,-1 0 0,0 0 1,-2 0-1,2-21 1,-3 19 177,1-47 582,-1 61-749,-1 1 0,-1 0 0,1 0 0,0-1 0,0 1 0,-1 0 0,1 0 0,-1-1 0,0 1 0,0 0 0,0 0 0,0 0 0,0 0 0,0 0 0,0 0 0,-1 0 0,1 0 0,-1 1 0,1-1 0,-1 1 0,-2-3 0,3 3-61,0 1 0,0 0 0,0-1 0,0 1 0,0-1 0,0 1 0,0 0 0,0 0 0,0 0 0,0-1 1,0 1-1,-1 0 0,1 0 0,0 1 0,0-1 0,0 0 0,0 0 0,0 0 0,0 1 0,0-1 0,0 0 0,0 1 0,0-1 1,0 1-1,0-1 0,1 1 0,-3 1 0,2 0-8,-1 0 0,1 0 0,0 0 0,0 0 0,0 0 0,0 0 0,0 0 0,0 1 0,0-1 0,1 0 0,-1 1 0,1 2 0,-1 1-14,0 0 0,1 1 1,0-1-1,0 0 0,1 1 0,0-1 0,0 0 0,0 0 1,4 9-1,-3-11-62,1 0 0,-1-1 1,1 1-1,1 0 0,-1-1 0,0 0 1,1 0-1,-1 0 0,1 0 0,0 0 1,0-1-1,0 1 0,1-1 1,-1 0-1,0-1 0,5 2 0,-1-1-383,0 0 0,0 0-1,0-1 1,1 0 0,-1 0-1,0-1 1,0 0 0,13-2 0,-19 1 392,0 1 0,1-1 1,-1 0-1,0 0 1,0 0-1,0 0 0,0 0 1,-1-1-1,1 1 0,0-1 1,0 1-1,-1-1 1,1 0-1,-1 1 0,0-1 1,1 0-1,-1 0 1,0 0-1,0 0 0,0 0 1,0 0-1,0 0 1,-1-1-1,1 1 0,-1 0 1,1-5-1,1-7 318,-1 0 0,0 0 0,-2-17 0,1 14 197,1-10 445,0 19-411,0 0 0,-1 0 0,0 0 0,0 1 0,-1-1 0,0 0 0,0 0 0,-5-12 0,6 20-436,0-1 0,-1 1 0,1-1 0,-1 1 0,1-1 0,-1 1 0,1 0 0,-1-1 0,0 1 0,1 0 0,-1-1-1,1 1 1,-1 0 0,0 0 0,1 0 0,-1-1 0,0 1 0,1 0 0,-1 0 0,1 0 0,-1 0 0,0 0 0,1 0-1,-1 1 1,0-1 0,1 0 0,-1 0 0,0 0 0,1 0 0,-1 1 0,1-1 0,-1 0 0,1 1 0,-1-1 0,0 0-1,1 1 1,-1 0 0,-1 3-44,0 0 0,0 1-1,0-1 1,1 1-1,0-1 1,0 1 0,0-1-1,0 10 1,0 46 98,2-37-49,-2 22 34,0-2-7,6 49 1,-3-79-83,0 0-1,0-1 0,1 1 0,1-1 1,0 0-1,1 0 0,0 0 0,10 15 1,-15-27 6,0 1 0,1 0 0,-1 0 0,0 0 0,1-1 0,-1 1 0,1 0 0,0-1 0,-1 1 0,1 0 0,-1-1 0,1 1 0,0-1 0,0 1 0,-1-1 0,1 1 0,0-1 0,0 1 0,0-1 0,-1 0 0,1 0 0,0 1 0,0-1 0,0 0 0,0 0 0,0 0 0,0 0 0,-1 0 0,1 0 0,0 0 0,0 0 0,0 0 0,1-1 0,0 0 14,-1 0 0,0 0 0,0 0 1,0 0-1,0 0 0,0 0 0,0 0 0,0 0 1,0-1-1,0 1 0,-1 0 0,1 0 1,0-1-1,-1 1 0,1-1 0,-1 1 0,1-1 1,-1-2-1,3-20 85,-2 0 0,-1-37 0,-2 33 384,5-40 0,-2 64-424,0-1 1,0 1 0,0 0 0,1 0-1,-1 0 1,1 0 0,4-7 0,-5 10-64,-1 1 0,0-1 0,1 0 0,-1 1 0,1-1 1,-1 0-1,1 1 0,0-1 0,-1 0 0,1 1 0,0-1 1,-1 1-1,1-1 0,0 1 0,0-1 0,-1 1 0,1 0 0,0-1 1,0 1-1,0 0 0,-1 0 0,1-1 0,0 1 0,0 0 1,0 0-1,0 0 0,0 0 0,0 0 0,-1 0 0,1 1 0,0-1 1,0 0-1,0 0 0,0 0 0,-1 1 0,1-1 0,0 1 1,0-1-1,-1 0 0,1 1 0,0-1 0,-1 1 0,1 0 0,0-1 1,-1 1-1,1-1 0,0 2 0,6 7-38,-1 0-1,-1 0 1,1 1 0,-2 0-1,1 0 1,-1 0 0,-1 0-1,0 1 1,3 19 0,-3-16-623,0-1 0,1 0 0,0 0 0,1 0 0,12 23 0,-15-34 317,-1 0-1,1 0 0,0 0 1,0 0-1,0 0 0,0-1 1,0 1-1,0 0 1,0-1-1,0 1 0,1-1 1,-1 0-1,0 0 0,4 1 1,18 0-3384</inkml:trace>
  <inkml:trace contextRef="#ctx0" brushRef="#br0" timeOffset="-6050.6">2839 433 4018,'0'0'11258,"-9"-8"-10580,-30-26-289,38 33-379,0 0 0,-1 0 0,1 0 0,0 0-1,0 0 1,-1 1 0,1-1 0,-1 0-1,1 1 1,-1-1 0,1 1 0,-1 0-1,1-1 1,-1 1 0,1 0 0,-1 0-1,1 0 1,-1 0 0,1 0 0,-1 0-1,0 1 1,1-1 0,-1 0 0,1 1 0,-1-1-1,1 1 1,0 0 0,-1-1 0,1 1-1,0 0 1,-1 0 0,1 0 0,0 0-1,0 0 1,0 0 0,0 0 0,0 0-1,0 0 1,0 1 0,-1 1 0,-2 3 18,1-1 0,0 1 0,1 0 0,0 0 0,0 0 0,0 0 0,-1 10 0,1-5-152,0 1 1,1 0 0,1 0 0,0 0-1,1 0 1,2 14 0,-3-23 92,1 0 1,0-1 0,0 1 0,0 0-1,0-1 1,0 1 0,0-1 0,1 1-1,-1-1 1,1 0 0,-1 1-1,1-1 1,0 0 0,0 0 0,0 0-1,0-1 1,0 1 0,1 0-1,-1-1 1,0 1 0,1-1 0,-1 0-1,1 0 1,0 0 0,-1 0 0,1 0-1,0-1 1,-1 1 0,1-1-1,0 0 1,0 0 0,3 0 0,-3 0 27,0-1 1,-1 1 0,1-1-1,0 0 1,-1 0 0,1 0 0,0-1-1,-1 1 1,0-1 0,1 1 0,-1-1-1,0 0 1,0 0 0,0 0-1,0 0 1,0 0 0,0 0 0,0 0-1,-1-1 1,1 1 0,-1-1 0,0 1-1,0-1 1,0 1 0,0-1-1,1-4 1,2-5 706,-1 0-1,-1 0 0,0 0 1,0 0-1,-1-16 1,-1 38-469,1 0-1,0 0 1,0 0 0,1 0-1,6 18 1,-7-25-387,0 0-1,0 0 0,0 0 1,1 0-1,-1 0 0,1 0 1,0-1-1,0 1 0,0 0 1,0-1-1,0 0 0,0 1 1,1-1-1,-1 0 0,1 0 1,0-1-1,-1 1 0,1 0 1,0-1-1,0 0 0,0 0 1,0 0-1,0 0 1,0 0-1,1 0 0,2-1 1,-3 1 80,0-1 1,0 0-1,0 0 1,0 0-1,-1-1 1,1 1-1,0-1 1,0 1-1,0-1 1,-1 0-1,1 0 1,-1 0-1,1 0 1,3-3-1,-3 2 59,0-1 0,0 0 0,-1-1 0,1 1 0,-1 0 0,1-1 0,-1 1 0,0-1-1,2-6 1,1-2 19,-1 0-1,0 0 1,-1-1-1,0 1 0,-1-1 1,0-12-1,-1-80 226,-2 76-94,0 12 103,0 1 1,-1 0-1,-1 0 0,-5-16 1,6 23 105,-1 1 0,0-1 0,-1 1 0,0 0 1,0 0-1,-1 1 0,0-1 0,0 1 0,-6-7 0,8 38 79,3 7-419,1-1 0,2 0 1,1 1-1,15 57 1,-12-64-8,-5-12-68,2 0-1,0 0 1,0-1 0,1 1 0,0-1-1,1 0 1,13 19 0,-10-23-2063,-3-8-2334</inkml:trace>
  <inkml:trace contextRef="#ctx0" brushRef="#br0" timeOffset="-5894.96">2980 375 6947,'0'0'6563,"124"9"-6595,-77-1-1665,6-1-2993</inkml:trace>
  <inkml:trace contextRef="#ctx0" brushRef="#br0" timeOffset="-5192.48">3546 366 9604,'0'0'9946,"-1"11"-9810,0 1-64,1 0-1,0 0 0,1-1 1,0 1-1,1 0 0,3 12 0,-4-21-72,0 0-1,0 0 0,0 0 1,0 0-1,1 0 0,-1 0 1,1 0-1,0-1 1,0 1-1,0-1 0,0 1 1,0-1-1,0 0 0,1 0 1,-1 0-1,1 0 0,-1 0 1,1-1-1,0 1 0,0-1 1,0 1-1,0-1 0,0 0 1,0 0-1,0-1 0,0 1 1,0-1-1,3 1 0,-3-1-4,1 0 0,-1 1 0,0-2 0,0 1 0,0 0 0,0-1 0,0 1-1,0-1 1,0 0 0,0 0 0,-1 0 0,1 0 0,0-1 0,0 1 0,-1-1 0,1 1 0,2-3-1,-2 0 13,0 0 0,1 0 0,-2 0 0,1-1 0,0 1 0,-1-1 0,0 1 0,0-1 0,2-8 0,4-10 437,-1-1 0,-2 0 1,0-1-1,2-36 1,-7 61-167,0 6-538,-1 27 96,0-14 184,1-1-1,0 0 1,3 20-1,-2-34-93,-1-1 1,1 1-1,0 0 0,0 0 0,1 0 0,-1 0 0,1-1 0,0 1 1,0-1-1,0 1 0,0-1 0,0 0 0,1 0 0,0 0 0,-1 0 1,1 0-1,0 0 0,0-1 0,6 4 0,-7-5 47,1 1 0,0-1-1,-1 0 1,1 0 0,0 0-1,0 0 1,0-1 0,0 1-1,0-1 1,0 0 0,-1 0-1,1 0 1,0 0 0,0 0 0,0 0-1,0-1 1,0 0 0,0 1-1,0-1 1,-1 0 0,1 0-1,0-1 1,-1 1 0,1-1-1,-1 1 1,1-1 0,-1 0-1,0 0 1,1 0 0,-1 0 0,0 0-1,-1 0 1,1 0 0,0-1-1,2-4 1,3-12 402,-1 0 0,-1 0 0,-1-1-1,-1 1 1,-1-1 0,0 0 0,-2-32 288,0 87-937,0-25 277,1 0 0,0 1 0,1-1 0,0 0 1,0 0-1,1 0 0,1-1 0,0 1 0,0-1 0,0 0 0,2 0 0,-1 0 0,9 11 0,49 60-183,-62-79 45,3 8-1087,-12-7-3135,-20-2-260</inkml:trace>
  <inkml:trace contextRef="#ctx0" brushRef="#br0" timeOffset="-5005.48">3449 57 7972,'0'0'5778,"92"13"-11284</inkml:trace>
  <inkml:trace contextRef="#ctx0" brushRef="#br0" timeOffset="-4398.38">4517 313 1985,'0'0'6072,"0"-13"-5576,0-34 38,0 9 4780,-1 37-5200,1 0 0,-1 1-1,0-1 1,0 0 0,0 1-1,0-1 1,0 0 0,0 1-1,0-1 1,0 1 0,0-1-1,0 1 1,0 0-1,0-1 1,0 1 0,0 0-1,0 0 1,-1 0 0,1 0-1,0 0 1,0 0 0,0 0-1,-2 1 1,-31 1 669,30-1-745,1 1 0,0-1 0,0 1 0,0 0 0,0 0 0,0 0 0,0 0 0,0 0 0,0 1 0,1-1 0,-1 1 0,1 0 0,0-1 0,0 1 0,0 1 0,0-1 0,1 0 0,-1 0 0,-1 5 0,-1 2 28,1 0 0,0 0 1,0 1-1,1-1 1,-2 15-1,3-17-42,1 1 0,-1-1 0,1 1 0,1 0 0,0-1 0,0 1 0,0-1 0,1 1 0,0-1 0,1 0 0,0 0 0,0 0 0,1 0 0,0 0 0,0-1 0,1 0 0,0 0 0,0 0 0,1 0 0,0-1 0,0 0 0,0 0 0,1-1 0,-1 1 0,2-1 0,-1-1 0,12 7 0,-3-4-44,0-1-1,0 0 1,1-1-1,-1 0 1,1-2-1,0 0 1,30 2-1,-28-5-941,1 0 0,-1-1 0,32-6 0,-43 5-172,0 0 0,0-1 0,14-6 0,16-13-7883</inkml:trace>
  <inkml:trace contextRef="#ctx0" brushRef="#br0" timeOffset="-3326.93">4892 352 2577,'0'0'14273,"-12"-6"-13872,-36-19-220,47 24-180,0 1 0,0-1 0,-1 1 0,1 0 0,0 0 0,0 0 0,-1-1 0,1 1 0,0 0 1,-1 0-1,1 1 0,0-1 0,0 0 0,-1 0 0,1 1 0,0-1 0,0 1 0,-1-1 0,1 1 0,0-1 0,0 1 0,0 0 0,0-1 0,0 1 0,0 0 0,0 0 0,0 0 0,0 0 1,-1 2-1,-15 30-11,15-28 17,-2 9 10,0 0-1,0 0 0,1 1 1,1-1-1,0 1 0,1-1 0,1 1 1,2 19-1,-2-33-13,0 1 0,0-1 0,1 1 0,-1-1 0,0 1-1,1-1 1,0 1 0,-1-1 0,1 0 0,0 1 0,-1-1 0,1 0 0,0 0 0,0 1 0,0-1-1,0 0 1,0 0 0,1 0 0,-1 0 0,0 0 0,0-1 0,2 2 0,0-1 11,1 1 1,-1-1 0,1 0-1,-1 0 1,1 0 0,-1-1-1,1 0 1,-1 1 0,6-1-1,-4 0 2,1-1-1,-1 1 0,0-1 0,0 0 1,0 0-1,0 0 0,0-1 0,0 0 1,0 0-1,0 0 0,0-1 0,-1 1 1,6-5-1,-6 3 44,-1-1 1,1 1-1,-1-1 0,0 0 1,-1 0-1,1 0 1,-1 0-1,0 0 0,0-1 1,0 1-1,1-11 1,-1-2 278,0 0 0,-2-24 1,-1 17-226,-9 65-556,9-31 398,0 1 1,1 0-1,1-1 0,-1 1 1,2-1-1,-1 1 1,1-1-1,6 17 0,-6-22 19,0 0 0,-1-1-1,2 1 1,-1-1-1,0 0 1,1 1 0,-1-1-1,1 0 1,0 0-1,0-1 1,0 1 0,0-1-1,1 1 1,-1-1-1,1 0 1,-1 0 0,1-1-1,0 1 1,0-1-1,0 0 1,0 0 0,0 0-1,5 0 1,-5 0-12,0 0 0,0-1 0,0 0 0,0 0 0,0 0 0,0-1 1,0 1-1,0-1 0,0 0 0,0 0 0,0 0 0,0-1 0,-1 1 0,1-1 1,0 0-1,5-4 0,-6 3 47,0 0 1,0-1 0,0 1-1,0-1 1,0 0 0,-1 0-1,0 0 1,1 0 0,-2 0 0,1-1-1,0 1 1,-1 0 0,0-1-1,1-6 1,1-12 321,-1 1-1,-3-43 1,0 23 728,0 32-502,1 10-541,0 0-1,0 0 1,0-1 0,0 1-1,0 0 1,0 0-1,0 0 1,0 0 0,0-1-1,0 1 1,0 0 0,0 0-1,0 0 1,0 0-1,0-1 1,0 1 0,0 0-1,0 0 1,0 0-1,0 0 1,0-1 0,0 1-1,0 0 1,-1 0 0,1 0-1,0 0 1,0 0-1,0 0 1,0-1 0,0 1-1,0 0 1,-1 0-1,1 0 1,0 0 0,0 0-1,0 0 1,0 0 0,0 0-1,-1 0 1,1 0-1,0 0 1,0 0 0,0 0-1,-1 0 1,1 0-1,0 0 1,0 0 0,0 0-1,0 0 1,-1 0 0,1 0-1,0 0 1,0 0-1,0 0 1,0 0 0,0 0-1,-1 0 1,1 1-1,-1 3-66,1 0 0,-1 0-1,1 0 1,0 0 0,0 0-1,0 0 1,2 7 0,-1-7 35,0 3 11,0-1 1,1 1 0,0 0 0,0-1 0,1 0 0,0 1 0,7 10-1,34 44-116,-1-2-141,-40-53-71,0-1 1,1 1-1,-2-1 0,1 1 0,-1 0 0,0 0 0,0 1 0,-1-1 0,2 13 0,-3-19 286,0 0 0,0 1-1,-1-1 1,1 1 0,0-1 0,0 0 0,0 1 0,-1-1 0,1 0-1,0 1 1,0-1 0,-1 0 0,1 0 0,0 1 0,-1-1 0,1 0-1,-1 0 1,1 1 0,0-1 0,-1 0 0,1 0 0,0 0 0,-1 0-1,1 0 1,-1 0 0,1 0 0,0 0 0,-1 1 0,1-1 0,-1-1-1,0 1 1,-18 0-281,13 0 172,0 0 105,0 0 0,0-1 0,1 0 0,-1 0 0,0 0 0,1-1 0,-1 1 0,1-1 0,0-1 0,-1 1 0,-7-6 0,1-1 304,0-1-1,1 0 0,-11-12 1,7 7 814,18 45-347,0-25-719,0 0 0,0 0 0,1 0 0,0 0 0,0-1 0,0 1 0,0-1 0,1 0 0,-1-1 0,1 1 0,0-1 0,0 0 0,1 0 1,-1 0-1,0-1 0,1 0 0,11 3 0,-1-1-4,0 0 1,0-2 0,1 0 0,0 0 0,21-2-1,-35 0 3,1-1 0,-1 0-1,1 0 1,-1 0-1,1 0 1,-1-1 0,0 1-1,0-1 1,0 0-1,0 1 1,0-2 0,0 1-1,0 0 1,-1 0-1,1-1 1,-1 0 0,1 1-1,-1-1 1,0 0-1,0 0 1,0 0 0,-1 0-1,1-1 1,-1 1-1,0 0 1,2-7 0,1-5 4,0-1 0,-1 0 0,0 0 1,0-26-1,-2 22 80,0-1-1,-2 0 1,0 1 0,-1-1-1,-1 1 1,-1 0 0,-1 0-1,-1 0 1,-1 0 0,-10-21-1,8 25 654,4 13-52,3 28-317,2-18-536,2 18 192,0 0 1,1 0-1,2-1 0,0 1 0,2-1 0,0-1 0,2 1 0,15 29 0,-16-36-197,14 29 552,-20-43-626,-1 0-1,1 0 1,1 0-1,-1 0 1,0 0-1,0-1 1,1 1-1,0-1 1,-1 1-1,6 2 1,-4-4-2009</inkml:trace>
  <inkml:trace contextRef="#ctx0" brushRef="#br0" timeOffset="-3173.06">5341 430 2321,'0'0'9620,"83"-4"-9636,-36 4-928,11 2-2946</inkml:trace>
  <inkml:trace contextRef="#ctx0" brushRef="#br0" timeOffset="-2880.27">5973 230 5955,'0'0'15508,"0"3"-15409,21 295 900,-7-162-1545,-14-131-2875,1-14 1264,-1-13-2237,0-13-5360</inkml:trace>
  <inkml:trace contextRef="#ctx0" brushRef="#br0" timeOffset="-2475.23">5904 200 8564,'0'0'8945,"-4"2"-8006,-7 9-855,1 0-1,0 1 0,1 0 0,0 0 0,0 1 0,-9 20 1,18-32-85,-1-1-41,0 1 0,1 0-1,-1-1 1,1 1 0,-1 0 0,1-1-1,-1 1 1,1 0 0,0 0 0,-1 0-1,1-1 1,0 1 0,0 0 0,0 0-1,-1 0 1,1 0 0,0 0-1,0-1 1,0 1 0,0 0 0,0 0-1,1 0 1,-1 1 0,1-2 20,0 0 1,0 1-1,-1-1 1,1 0-1,0 0 1,0 0-1,0 0 1,-1 0-1,1-1 1,0 1-1,0 0 1,0 0-1,-1 0 0,1-1 1,0 1-1,0 0 1,-1-1-1,2 0 1,38-26-82,-24 9 72,-1-1 1,-1 0-1,13-23 1,13-18 304,-39 60-250,-1-1 0,0 0 0,1 1-1,-1-1 1,1 0 0,-1 1 0,1-1 0,0 1 0,-1-1-1,1 1 1,-1-1 0,1 1 0,0 0 0,-1-1 0,1 1-1,0 0 1,0 0 0,-1-1 0,1 1 0,0 0 0,0 0-1,-1 0 1,1 0 0,0 0 0,0 0 0,-1 0 0,1 0-1,0 0 1,0 0 0,0 0 0,-1 0 0,1 1 0,0-1-1,-1 0 1,1 1 0,0-1 0,-1 0 0,1 1 0,0-1-1,-1 1 1,1-1 0,-1 1 0,1-1 0,0 1 0,-1 0-1,0-1 1,1 1 0,-1-1 0,1 1 0,-1 0 0,1 1-1,4 6-134,-1 0 1,0 1-1,5 13 0,-5-12 262,11 25-370,21 45 718,-31-72-894,-1-1 0,1 0 0,0 0 1,0 0-1,1 0 0,0-1 0,12 10 1,-5-10-3595,-1-5-3937</inkml:trace>
  <inkml:trace contextRef="#ctx0" brushRef="#br0" timeOffset="-2146.56">6555 275 11509,'0'0'12195,"0"-6"-12034,0 4-211,0 4-74,2 9 125,1-1 0,0 1 0,1-1 0,0 1-1,7 12 1,9 23 26,53 193-5971,-70-233 2123</inkml:trace>
  <inkml:trace contextRef="#ctx0" brushRef="#br0" timeOffset="-1715.33">6886 341 9172,'0'0'13046,"-4"-8"-12478,-10-26-464,14 33-105,-1 1-1,1 0 1,0-1-1,0 1 1,0 0-1,-1-1 0,1 1 1,0 0-1,0-1 1,-1 1-1,1 0 1,0 0-1,-1-1 0,1 1 1,0 0-1,-1 0 1,1 0-1,0-1 1,-1 1-1,1 0 0,-1 0 1,1 0-1,0 0 1,-1 0-1,1 0 1,0 0-1,-1 0 0,1 0 1,-1 0-1,1 0 1,0 0-1,-1 0 1,1 0-1,-1 0 0,1 0 1,0 0-1,-1 1 1,1-1-1,-1 0 1,1 0-1,0 0 0,-1 1 1,1-1-1,0 0 1,0 0-1,-1 1 0,1-1 1,0 0-1,0 1 1,-1-1-1,1 0 1,0 1-1,0-1 0,0 0 1,-1 1-1,1-1 1,0 0-1,0 2 1,-11 19-101,11-21 102,-6 21 2,1 0 1,1 0-1,1 0 1,0 1-1,2-1 0,2 38 1,-1-28 17,0-29-35,0 0-1,-1 0 1,1 0-1,0 0 1,0 0-1,0-1 1,1 1-1,-1 0 1,0 0-1,1 0 1,-1 0 0,1 0-1,0 0 1,0-1-1,-1 1 1,1 0-1,0-1 1,1 1-1,-1-1 1,0 1-1,0-1 1,1 1-1,-1-1 1,0 0 0,1 1-1,0-1 1,-1 0-1,1 0 1,0 0-1,-1-1 1,1 1-1,0 0 1,0-1-1,0 1 1,-1-1-1,1 1 1,0-1 0,0 0-1,0 0 1,0 0-1,0 0 1,0 0-1,3-1 1,-3 1 21,1-1 0,-1 1 0,0-1 1,1 0-1,-1 0 0,0 0 0,0 0 0,0-1 1,0 1-1,0-1 0,0 1 0,0-1 0,0 1 1,-1-1-1,1 0 0,-1 0 0,1 0 0,-1 0 1,0 0-1,0 0 0,0-1 0,0 1 0,0 0 1,1-4-1,2-4 5,-1-1 0,0 1 0,-1 0 0,2-15 1,-3 8 20,1-1-13,-1 0 0,-1-18-1,0 32-18,0 0-1,-1 0 0,1 0 0,-1 0 0,0 1 0,0-1 0,0 0 0,-1 1 0,1-1 1,-1 1-1,0-1 0,0 1 0,0 0 0,-1 0 0,-2-4 0,4 6-70,0 0 1,-1 0-1,1 1 0,0-1 0,0 0 1,0 1-1,-1-1 0,1 1 0,0-1 0,-1 1 1,1-1-1,0 1 0,-1 0 0,1 0 0,0 0 1,-3 0-1,3 0-183,0 0 0,0 0 0,0 0 0,0 0-1,0 1 1,0-1 0,0 0 0,0 1 0,0-1 0,0 1 0,0-1 0,0 1 0,0-1 0,1 1-1,-1 0 1,0-1 0,0 1 0,1 0 0,-1 0 0,0-1 0,1 1 0,-1 0 0,1 0 0,-1 0 0,1 0-1,-1 0 1,1 0 0,0 0 0,-1 0 0,1 0 0,0 0 0,0 1 0,-1 13-4300</inkml:trace>
  <inkml:trace contextRef="#ctx0" brushRef="#br0" timeOffset="-1465.3">7018 147 8564,'0'0'13334,"0"-15"-13286,13 17-8084,7 2-1984</inkml:trace>
  <inkml:trace contextRef="#ctx0" brushRef="#br0" timeOffset="-1186.58">7322 1 13558,'0'0'8529,"-2"11"-8211,-8 39 27,2 1 0,-1 59 0,9 159-19,8-154-2706,-7-110 1410</inkml:trace>
  <inkml:trace contextRef="#ctx0" brushRef="#br0" timeOffset="-980.61">7573 437 10661,'0'0'12822,"9"-4"-16952,-28 6-7203</inkml:trace>
  <inkml:trace contextRef="#ctx0" brushRef="#br0" timeOffset="5235.08">2527 1113 2993,'0'0'12337,"-3"-10"-11628,-11-25-389,14 35-319,0 0 0,0 0 0,0 0 0,0 1-1,0-1 1,0 0 0,0 0 0,0 0 0,0 0-1,0 0 1,0 1 0,0-1 0,0 0-1,0 0 1,0 0 0,0 0 0,-1 0 0,1 1-1,0-1 1,0 0 0,0 0 0,0 0 0,0 0-1,0 0 1,-1 0 0,1 0 0,0 0-1,0 0 1,0 0 0,0 1 0,0-1 0,-1 0-1,1 0 1,0 0 0,0 0 0,0 0 0,0 0-1,-1 0 1,1 0 0,0 0 0,0 0-1,0 0 1,0-1 0,-1 1 0,1 0 0,0 0-1,0 0 1,0 0 0,0 0 0,0 0 0,-1 0-1,1 0 1,0 0 0,0 0 0,0-1-1,0 1 1,0 0 0,0 0 0,-1 0 0,1 0-1,0 0 1,0-1 0,0 1 0,0 0 0,0 0-1,0 0 1,-5 15-8,5-14 10,-5 32 90,1 0 0,2 0 0,4 66 0,-1-85-103,-1 0 28,2 0 0,0 0-1,1 0 1,0 0 0,1-1-1,6 17 1,-8-25-40,-1-1 0,1 0-1,0 0 1,0-1 0,1 1 0,-1 0 0,1-1 0,0 1 0,-1-1 0,2 0 0,-1 0-1,0 0 1,0 0 0,1-1 0,0 0 0,-1 1 0,1-1 0,0 0 0,0-1-1,0 1 1,1-1 0,-1 1 0,0-1 0,6 0 0,-7-1-25,-1 1 0,1-1 0,0 0 0,0-1 1,0 1-1,0 0 0,0-1 0,0 0 0,0 0 1,0 0-1,0 0 0,0 0 0,-1 0 0,1-1 0,-1 1 1,5-4-1,-4 2 27,0-1-1,-1 1 1,1-1 0,-1 1 0,0-1 0,0 0 0,0 0 0,0 0-1,-1 0 1,0 0 0,2-6 0,1-16 67,0 1 0,-2-1-1,-2-50 1,0 36 876,-8 97-1057,8-52 114,0 12 37,0 0 0,1 0-1,0 0 1,2 0-1,5 19 1,-7-32-58,0 0 1,1 0-1,0 0 0,0 0 0,0 0 0,0-1 1,0 1-1,1-1 0,0 1 0,0-1 0,0 0 1,0 0-1,0 0 0,0-1 0,1 1 0,-1-1 1,1 0-1,0 0 0,0 0 0,0 0 0,0-1 1,0 1-1,0-1 0,0 0 0,0 0 0,7 0 1,-6-1-48,1 1 0,-1-1 1,0 0-1,1 0 1,-1 0-1,1-1 1,-1 0-1,0 0 0,1 0 1,-1-1-1,0 1 1,0-1-1,0-1 0,8-4 1,-8 3 78,0 0 1,0-1-1,-1 1 1,0-1-1,0 0 1,0 0-1,0-1 1,-1 1-1,0-1 1,0 0-1,0 0 1,1-7-1,3-9 213,-2 0 0,-1 0-1,0 0 1,-2 0 0,-1-1 0,0 1-1,-4-27 1,4 48-163,-1 0 0,0 0 1,0-1-1,0 1 0,0 0 0,0 0 0,0-1 0,0 1 0,-1 0 1,1 0-1,0 0 0,-1-1 0,1 1 0,-1 0 0,1 0 0,-1 0 1,1 0-1,-1 0 0,0 0 0,0 0 0,1 0 0,-1 0 0,0 0 1,0 0-1,0 1 0,0-1 0,0 0 0,0 0 0,0 1 0,0-1 1,-1 1-1,1-1 0,0 1 0,-2-1 0,2 2-41,0-1 0,-1 1 0,1-1 0,0 1 0,-1 0 0,1-1 0,0 1 0,0 0 0,0 0 0,0 0 0,-1 0 0,1 0 0,1 0 0,-1 0 0,0 0 1,0 0-1,0 1 0,1-1 0,-1 0 0,0 1 0,1-1 0,-1 0 0,1 1 0,0-1 0,-1 1 0,1-1 0,0 0 0,0 1 0,0 1 0,-1 4-18,0-1-1,0 1 1,1 0 0,0 0 0,1 0 0,-1-1 0,1 1 0,3 8-1,-3-11-66,0-1-1,1 0 1,0 0-1,0 0 0,-1 0 1,2-1-1,-1 1 0,0 0 1,0-1-1,1 1 1,0-1-1,-1 0 0,1 0 1,0 0-1,0 0 0,0-1 1,0 1-1,4 1 1,-2-1-222,0 0 0,1 0 1,-1 0-1,1-1 0,-1 0 1,1 0-1,0 0 0,-1-1 1,1 0-1,0 0 0,-1 0 1,1 0-1,0-1 0,-1 0 1,1-1-1,-1 1 0,1-1 1,-1 0-1,0 0 0,0-1 1,0 1-1,0-1 0,0 0 1,0-1-1,-1 1 0,0-1 1,1 0-1,-1 0 0,-1 0 1,1 0-1,-1-1 0,1 0 1,-1 1-1,-1-1 0,1-1 1,2-5-1,-1 1 153,-1-1 0,0 0 0,0 0 0,-1 0 0,1-21 0,-3 6 1388,-3-36 1,3 57-870,-1 0 1,0 0 0,0 0-1,-1 1 1,0-1-1,1 0 1,-1 0 0,-4-4-1,5 7-230,1 1-1,-1-1 1,0 1-1,0 0 1,0 0 0,0-1-1,0 1 1,-1 0-1,1 0 1,0 0-1,0 0 1,-1 1 0,1-1-1,-1 0 1,1 0-1,0 1 1,-1-1-1,0 1 1,1-1 0,-1 1-1,1 0 1,-1 0-1,1-1 1,-1 1-1,0 0 1,1 0 0,-1 1-1,1-1 1,-1 0-1,-1 1 1,1 0-105,0 0 0,0 0 1,1 1-1,-1-1 0,0 0 0,1 1 1,-1 0-1,1-1 0,0 1 0,0 0 1,0-1-1,-1 1 0,1 0 1,1 0-1,-1 0 0,0 0 0,0 0 1,1 0-1,-1 0 0,1 0 0,0 0 1,-1 3-1,-1 55 516,2-52-454,0 49 227,12 82 0,-9-115-346,2-1 1,1 1 0,1-1-1,0 0 1,2-1 0,13 25-1,-21-46-11,-1 0-1,1 0 1,-1 1-1,1-1 1,0 0-1,-1 0 1,1 0-1,0 0 1,0 0-1,0 0 1,0 0-1,0 0 1,0 0-1,0 0 1,0-1-1,0 1 1,2 0-1,-3-1 39,1 0-1,-1 0 1,1-1-1,-1 1 1,1 0-1,-1 0 1,0-1 0,1 1-1,-1 0 1,1-1-1,-1 1 1,0-1-1,1 1 1,-1 0 0,0-1-1,1 1 1,-1-1-1,0 1 1,0-1-1,0 1 1,1-1-1,-1 1 1,0-1 0,0 1-1,0-1 1,0 1-1,0-2 1,3-49 345,-3 47-401,-1-53 333,3-64 263,-2 120-536,0-1 0,0 1 0,0-1 0,0 1 0,0-1 0,0 1 1,0-1-1,1 1 0,-1-1 0,1 1 0,-1 0 0,1-1 1,-1 1-1,1 0 0,0-1 0,0 1 0,-1 0 0,1 0 1,0 0-1,0 0 0,0 0 0,0 0 0,1 0 0,-1 0 1,0 0-1,0 0 0,0 1 0,1-1 0,-1 0 0,0 1 1,1-1-1,-1 1 0,1-1 0,-1 1 0,1 0 0,-1 0 1,1 0-1,-1 0 0,0 0 0,1 0 0,-1 0 0,1 0 0,1 1 1,1 0-18,-1 0 1,1 0-1,0 1 1,-1 0 0,1 0-1,-1 0 1,1 0 0,-1 0-1,0 1 1,0-1-1,0 1 1,0 0 0,0 0-1,3 5 1,1 7-301,0-1-1,-1 1 1,0 0 0,-2 1-1,1-1 1,-2 1 0,3 26 0,7 32-4270,-8-59 1400,1-6-1008</inkml:trace>
  <inkml:trace contextRef="#ctx0" brushRef="#br0" timeOffset="5947.89">3494 1284 2177,'0'0'11453,"-14"-6"-10732,-43-15-257,56 20-445,0 1 0,-1-1 1,1 1-1,-1 0 0,1-1 0,0 1 1,-1 0-1,1 0 0,-1 0 1,1 0-1,-1 0 0,1 0 0,-1 0 1,1 0-1,0 0 0,-1 1 1,1-1-1,-1 1 0,1-1 0,0 1 1,-1 0-1,1-1 0,0 1 1,0 0-1,0 0 0,-1 0 0,1 0 1,0 0-1,0 0 0,0 0 0,1 0 1,-1 0-1,0 0 0,0 1 1,0 0-1,-1 4-5,0-1 1,0 0-1,0 1 1,1-1 0,0 1-1,0 6 1,1-10-3,-2 11-1,1 0-1,0 0 1,2 0 0,-1 0-1,1 0 1,5 21-1,-5-31-85,0 0-1,0 0 0,0 0 0,1 0 0,-1 0 1,1 0-1,0 0 0,0 0 0,0 0 0,0-1 1,0 1-1,0-1 0,1 0 0,-1 1 0,1-1 1,0 0-1,0-1 0,-1 1 0,1 0 0,0-1 0,1 0 1,-1 1-1,0-1 0,0 0 0,0-1 0,1 1 1,-1-1-1,0 1 0,1-1 0,4 0 0,-5 0 75,0-1 0,-1 1-1,1-1 1,0 1-1,-1-1 1,1 0-1,-1 0 1,1 0 0,-1 0-1,1 0 1,-1-1-1,0 1 1,0-1-1,1 1 1,-1-1-1,0 0 1,-1 0 0,1 0-1,0 0 1,0 0-1,-1-1 1,1 1-1,-1 0 1,0-1 0,0 1-1,0-1 1,0 1-1,0-1 1,-1 1-1,1-1 1,0-4 0,2-12 626,-1 1 1,-1-1 0,-2-30 0,0 24 481,0 2-585,-1 38 122,-2 38 135,4-38-855,-1-4-270,1 0 0,0 0 1,1 0-1,1 0 0,4 18 0,-5-27 280,0 1 0,0-1 0,0 0 0,0 1 0,0-1 0,1 0 0,-1 0 0,1 0 0,0 0 0,0 0 0,0 0-1,0 0 1,0 0 0,0-1 0,0 1 0,0-1 0,0 0 0,1 0 0,-1 0 0,1 0 0,-1 0 0,1 0 0,-1 0 0,1-1-1,-1 1 1,1-1 0,0 0 0,-1 0 0,4 0 0,-3 0 29,-1 0-1,0-1 0,0 1 1,0 0-1,0-1 1,1 0-1,-1 1 1,0-1-1,0 0 0,0 0 1,0 0-1,0 0 1,-1 0-1,1-1 1,0 1-1,0-1 1,-1 1-1,1-1 0,1-1 1,0-2 14,0 0 0,0 0-1,0 0 1,-1 0 0,1 0 0,-1-1 0,1-6 0,2-9 96,-2 1 0,0-1 1,0-23-1,-3 36 11,2-43 927,-6-73 1,2 109-467,-1-1 0,0 0 0,0 1 0,-2 0 0,0-1 0,-1 2 0,0-1-1,-17-26 1,21 51 8,3 20-566,2 0 0,1 0 1,1 0-1,1-1 0,2 0 1,0 0-1,3-1 0,0 0 1,1 0-1,2-1 0,21 30 1,-22-42-296</inkml:trace>
  <inkml:trace contextRef="#ctx0" brushRef="#br0" timeOffset="6089.73">3625 1252 6739,'0'0'5811,"115"2"-5811,-64 7-144,13 0-2033,7-1-3730</inkml:trace>
  <inkml:trace contextRef="#ctx0" brushRef="#br0" timeOffset="6850.88">4214 1318 6851,'0'0'8127,"0"14"-7914,-2 4-155,0 0-21,1 0 0,1 0-1,3 32 1,-3-48-49,1 0 0,-1 0 1,1 0-1,0 0 0,-1-1 0,1 1 0,0 0 0,0-1 0,0 1 0,0 0 0,1-1 0,-1 1 0,0-1 0,1 0 0,-1 1 0,1-1 0,-1 0 0,1 0 0,-1 0 0,1 0 0,0 0 0,0 0 0,-1-1 1,4 2-1,1-1-228,1 0 0,-1 0 1,1 0-1,-1 0 0,14-2 1,-18 0 225,1 1 0,-1-1 0,1 0 0,-1 0 0,1-1 0,-1 1 0,0-1-1,0 1 1,0-1 0,0 1 0,0-1 0,0 0 0,0 0 0,0 0 0,-1 0 0,1 0 0,-1-1 0,1 1 0,-1 0 0,0-1 0,0 1 0,0-1 0,0 1 0,0-5 0,3-7 125,0-1-1,-1 1 0,1-16 0,0-109 4765,-4 125-3269,-9 54-1700,8-30-156,1-1 0,1 1 0,-1 0 0,1-1 0,1 1 0,0-1-1,0 0 1,1 0 0,5 13 0,-6-18 149,0-1 0,0 0 0,0 0 0,0 0 0,1 0 0,-1 0 0,1-1 0,0 1 0,-1-1 0,1 0 0,0 1 0,1-1-1,-1-1 1,0 1 0,0 0 0,1-1 0,-1 1 0,1-1 0,0 0 0,-1-1 0,1 1 0,0 0 0,-1-1 0,1 0 0,0 0 0,0 0 0,4-1 0,-4 0 50,0 0 0,0-1 0,-1 1 0,1-1 0,-1 0 0,1 0 0,-1 0 0,0-1 0,1 1 0,-1-1-1,0 1 1,-1-1 0,1 0 0,0 0 0,-1 0 0,0-1 0,0 1 0,0-1 0,0 1 0,2-5 0,6-14 48,-1 0 1,6-24-1,-14 42-3,5-18 177,-1 0 0,-1 0 1,3-44-1,-6-24 4398,-1 84-4058,0 6-494,0 0-1,0 0 1,0 0-1,0 0 1,0-1-1,0 1 1,0 0 0,0 0-1,0 0 1,0 0-1,0 0 1,0-1-1,0 1 1,0 0-1,0 0 1,0 0-1,0 0 1,0-1-1,0 1 1,-1 0-1,1 0 1,0 0-1,0 0 1,0 0 0,0 0-1,0-1 1,0 1-1,-1 0 1,1 0-1,0 0 1,0 0-1,0 0 1,0 0-1,0 0 1,-1 0-1,1 0 1,0 0-1,0 0 1,0 0-1,0 0 1,-1 0 0,1 0-1,0 0 1,0 0-1,0 0 1,0 0-1,-1 0 1,1 0-1,0 0 1,0 0-1,0 0 1,0 0-1,0 0 1,-1 0-1,1 1 1,-9 7 413,4 3-402,0-1 1,1 1-1,0 0 1,1 0 0,0 0-1,1 0 1,-2 19 0,1 87 373,4-74-292,0-5-44,2-1 1,1 0-1,3 0 0,0 0 0,2-1 0,2 0 0,2-1 1,1 0-1,20 37 0,-29-63-58,1-1 0,0 0 0,0 0 1,1 0-1,14 13 0,-19-19-8,0-1-1,0 1 1,0-1-1,1 1 1,-1-1-1,0 0 1,1 0-1,-1 0 1,1 0 0,-1-1-1,1 1 1,3 0-1,-5-1-1,1 0-1,-1 0 1,1-1 0,-1 1-1,1 0 1,-1-1 0,0 1-1,1-1 1,-1 1-1,0-1 1,0 0 0,1 0-1,-1 1 1,0-1 0,0 0-1,0 0 1,0 0-1,0 0 1,0-1 0,0 1-1,0 0 1,0 0 0,-1 0-1,2-2 1,1-5-53,1-1 1,-1 1-1,0-1 1,-1 0-1,0 0 1,0 0-1,-1 0 1,0-9-1,0-4-222,-2 1-1,-3-29 1,2 39-164,-1 0 1,0 1-1,0-1 1,-1 1-1,0-1 0,-1 1 1,0 1-1,-1-1 1,0 1-1,0 0 1,-1 0-1,0 1 1,-1 0-1,0 0 1,0 0-1,-11-6 1,-20-12-4637</inkml:trace>
  <inkml:trace contextRef="#ctx0" brushRef="#br0" timeOffset="7070.28">4216 1190 3201,'0'0'7876,"51"-2"-14167</inkml:trace>
  <inkml:trace contextRef="#ctx0" brushRef="#br0" timeOffset="8937.84">5217 1013 4002,'0'0'9890,"-11"-7"-9546,5 3-286,2 1-39,0 1 0,0-1 1,0 1-1,0 0 0,-1 0 0,-3-1 0,7 3-9,-1 0-1,1-1 0,0 1 1,0 0-1,-1 0 0,1 0 0,0 0 1,0 0-1,-1 0 0,1 1 1,0-1-1,0 0 0,-1 1 0,1-1 1,0 0-1,0 1 0,0-1 0,0 1 1,0 0-1,0-1 0,0 1 1,0 0-1,0 0 0,0 0 0,0 0 1,0 0-1,0 0 0,1 0 1,-1 0-1,-1 2 0,-6 14 123,0 1 0,1 0 0,0 1 0,2-1 0,0 1 0,1 1 0,1-1 0,1 0 0,1 1 0,0-1 0,2 1 0,2 23 0,-2-37-126,0 0 1,1 0 0,-1-1 0,1 1 0,0 0 0,1 0-1,-1-1 1,1 0 0,0 1 0,1-1 0,-1 0 0,1 0-1,0-1 1,0 1 0,0-1 0,1 0 0,0 0 0,6 4 0,-4-4 19,0 0 0,0 0 0,1-1 1,0 0-1,0 0 0,0-1 1,0 0-1,0 0 0,0-1 1,0 0-1,1-1 0,14 0 1,-19-1-14,1 0 0,-1-1 1,1 1-1,-1-1 0,0 0 1,0 0-1,1 0 0,-1 0 1,-1-1-1,1 0 0,0 1 1,-1-2-1,1 1 0,-1 0 0,0-1 1,0 1-1,0-1 0,-1 0 1,1 0-1,-1 0 0,0 0 1,2-5-1,5-13 61,0-1 1,10-43-1,-17 60-56,4-24 40,-4 20-14,-1 1-1,2-1 0,-1 1 1,1 0-1,1 0 0,-1 0 1,8-12-1,-11 21-53,1 0-1,-1-1 1,0 1-1,1 0 1,-1 0-1,1-1 1,-1 1 0,1 0-1,-1 0 1,1 0-1,-1 0 1,0 0-1,1-1 1,-1 1-1,1 0 1,-1 0-1,1 0 1,-1 1 0,1-1-1,-1 0 1,1 0-1,-1 0 1,1 0-1,-1 0 1,1 0-1,-1 1 1,0-1-1,1 0 1,-1 0 0,1 1-1,-1-1 1,0 0-1,1 1 1,-1-1-1,0 0 1,1 1-1,-1-1 1,0 0 0,0 1-1,1-1 1,-1 1-1,0-1 1,1 1-1,13 22-171,-13-21 184,20 37 5,-11-18-179,2-2 0,13 21-1,-24-39 159,-1-1-1,0 1 1,0-1 0,1 1-1,-1-1 1,0 1-1,1-1 1,-1 0-1,0 1 1,1-1 0,-1 1-1,0-1 1,1 0-1,-1 1 1,1-1-1,-1 0 1,1 1-1,-1-1 1,1 0 0,-1 0-1,1 0 1,-1 1-1,1-1 1,-1 0-1,1 0 1,0 0 0,-1 0-1,1 0 1,-1 0-1,1 0 1,-1 0-1,2 0 1,4-17 79,-7-26 280,0 40-322,1 1 1,-1 0-1,0 0 1,0 0-1,0 0 0,0 0 1,0 0-1,0 0 1,0 1-1,0-1 1,-1 0-1,1 1 1,-1-1-1,1 1 1,-1-1-1,0 1 1,0-1-1,0 1 1,1 0-1,-1 0 0,0 0 1,0 0-1,0 1 1,-1-1-1,1 0 1,0 1-1,0-1 1,0 1-1,0 0 1,-1 0-1,-2 0 1,2 0-26,0 0-1,-1 0 1,1 1 0,0-1 0,0 1 0,-1-1 0,1 1 0,0 0 0,0 1 0,0-1 0,0 0-1,0 1 1,0 0 0,0-1 0,1 1 0,-1 0 0,1 1 0,-1-1 0,1 0 0,-3 4 0,-1 6-10,0 1 0,1 0 0,1-1 0,0 2 0,0-1 0,1 0 0,1 1 0,1 0 0,-1-1 0,2 1 0,1 17 0,-1-28-3,0-1 1,0 0 0,1 1 0,-1-1 0,1 0 0,-1 0 0,1 0 0,0 1 0,-1-1 0,1 0 0,0 0 0,0 0 0,1 0 0,-1 0 0,0-1 0,1 1 0,-1 0-1,1-1 1,0 1 0,-1-1 0,1 1 0,0-1 0,0 0 0,0 1 0,0-1 0,0 0 0,0 0 0,0-1 0,3 2 0,1-1-40,0 1 1,1-1 0,-1 0-1,1-1 1,-1 0 0,1 0-1,0 0 1,-1-1 0,8-1-1,-11 1 58,0 0 0,-1 0 0,1-1 0,-1 1 0,0-1-1,0 1 1,1-1 0,-1 0 0,0 0 0,0 0 0,0 0-1,-1 0 1,1 0 0,-1-1 0,1 1 0,-1-1 0,0 1-1,1-1 1,-1 1 0,-1-1 0,2-2 0,2-9 85,-1 1 0,4-26 1,-3-65 2276,-5 145-2578,-1-27 204,1-1 1,1 1-1,0 0 0,1-1 0,0 1 0,1 0 0,4 13 0,-4-24-45,-1 0 1,1 0-1,0 0 0,0 0 1,1 0-1,-1-1 0,0 1 0,1-1 1,0 1-1,-1-1 0,1 0 1,0 0-1,0 0 0,0-1 0,1 1 1,-1-1-1,0 1 0,1-1 1,-1 0-1,6 0 0,-6 0 31,0 0-1,0-1 0,0 0 1,0 0-1,0 0 1,1 0-1,-1 0 1,0 0-1,0-1 0,0 0 1,0 1-1,0-1 1,-1 0-1,1 0 1,0-1-1,0 1 0,0-1 1,-1 1-1,1-1 1,-1 0-1,0 0 1,1 0-1,2-4 0,6-11 236,-2 1 0,0-2-1,-1 0 1,-1 0-1,0 0 1,-2 0-1,0-1 1,-1 0-1,-1-1 1,-1 1-1,0-30 1,-1 55-211,0 0-1,0 0 1,1 0-1,-1-1 1,1 1 0,0-1-1,1 1 1,0-1-1,-1 0 1,2 0 0,-1 0-1,0 0 1,1 0-1,5 4 1,7 6 49,0-2-1,31 21 1,11 9 26,-57-42-97,0-1-1,1 1 1,-1 0-1,0 0 0,0 0 1,0-1-1,-1 1 0,1 0 1,0 0-1,0 1 1,0-1-1,-1 0 0,1 0 1,-1 0-1,1 0 1,-1 1-1,1-1 0,-1 0 1,0 0-1,1 1 0,-1-1 1,0 0-1,0 0 1,0 1-1,0-1 0,0 0 1,0 1-1,-1-1 1,1 0-1,0 1 0,-1 1 1,-1-2-29,1 1 0,0-1-1,-1 1 1,0-1 0,1 0 0,-1 1 0,0-1 0,1 0 0,-1 0 0,0 0 0,0-1-1,0 1 1,0 0 0,0-1 0,0 1 0,0-1 0,0 0 0,-4 1 0,-1-1 64,-6 2-55,0-2-1,0 0 1,-13-1 0,23 1 69,0-1 0,1 1 0,-1 0-1,0-1 1,1 0 0,-1 0 0,1 0 0,-1 0 0,1 0 0,-1 0 0,1-1 0,0 1 0,-1-1 0,1 0 0,0 1 0,0-1 0,1 0-1,-1 0 1,0 0 0,-2-5 0,6 13-30,1 0-1,0 0 0,1-1 0,-1 1 1,1-1-1,0 0 0,0 0 1,1 0-1,-1-1 0,1 1 1,0-1-1,0 0 0,1-1 0,-1 1 1,1-1-1,0 0 0,0 0 1,0-1-1,0 0 0,0 0 1,10 2-1,-8-3-20,0-1 0,0 0 0,0 0 0,0 0 0,0-1 0,0 0 0,0-1 0,10-2 0,-12 2 31,-1-1 0,0 1 0,0-1 0,-1 0 0,1-1 0,-1 1 0,1-1 0,-1 1 1,0-1-1,0-1 0,-1 1 0,6-7 0,-2-1 81,1-1 1,-1 1-1,-1-1 1,-1 0-1,0-1 1,0 1-1,-1-1 1,3-19-1,-3-5 245,0-71-1,-4 95-278,0 0 0,-1 0 0,0 1 0,-1-1 0,-1 0 0,0 0 0,-1 1 0,-1 0 0,0 0 0,0 0 0,-2 0 1,-13-21-1,20 34-52,0-1 0,-1 0 0,1 1 0,0-1 0,-1 1 0,1-1 0,0 0 1,-1 1-1,1-1 0,-1 1 0,1-1 0,-1 1 0,1 0 0,-1-1 0,1 1 1,-1 0-1,0-1 0,1 1 0,-1 0 0,1-1 0,-1 1 0,0 0 0,1 0 1,-1 0-1,0 0 0,1 0 0,-1 0 0,0 0 0,1 0 0,-1 0 1,0 0-1,1 0 0,-1 0 0,0 0 0,1 0 0,-1 1 0,0-1 0,1 0 1,-1 0-1,1 1 0,-1-1 0,1 0 0,-1 1 0,0-1 0,1 1 0,-1-1 1,1 1-1,0-1 0,-1 1 0,1-1 0,-1 1 0,1-1 0,-1 2 0,-1 2-24,0 0-1,0 0 0,1 0 0,0 1 0,-1-1 1,0 8-1,-1 11 22,2 0 1,0 0-1,1 0 1,2 0-1,5 35 0,-3-43 5,-1 0-1,2 0 0,0 0 1,1 0-1,0-1 0,1 0 0,1 0 1,0-1-1,12 14 0,-17-24-28,-1-1-1,1 0 0,0 0 1,0 0-1,0 0 0,0 0 1,6 2-1,-9-4-110,1 1-1,0-1 0,-1 0 1,1 1-1,-1-1 0,1 0 0,0 1 1,-1-1-1,1 0 0,-1 0 1,1 0-1,0 0 0,-1 1 1,1-1-1,0 0 0,0 0 1,-1 0-1,1 0 0,0-1 1,-1 1-1,1 0 0,0 0 1,-1 0-1,1 0 0,-1-1 1,1 1-1,0 0 0,-1-1 1,1 1-1,-1 0 0,1-1 1,-1 1-1,1-1 0,-1 1 0,1-1 1,-1 1-1,1-1 0,-1 1 1,0-1-1,1 0 0,-1 1 1,0-1-1,1 1 0,-1-1 1,0-1-1,1-16-4841</inkml:trace>
  <inkml:trace contextRef="#ctx0" brushRef="#br0" timeOffset="9081.34">6101 1156 4114,'0'0'6419,"126"34"-6355,-65-16-64,6-1-1233,-3-2-5122</inkml:trace>
  <inkml:trace contextRef="#ctx0" brushRef="#br0" timeOffset="9997.7">6709 1201 5394,'0'0'10272,"-17"1"-9792,-58 4-2,70-4-447,0 0 0,1 1 0,-1 0 0,0 0 0,1 0 0,-1 0 0,1 1 0,0 0 0,0 0 0,0 0 0,0 0 0,0 1 0,1-1 0,-1 1 0,1 0 0,0 0 1,0 0-1,0 1 0,1-1 0,0 1 0,0-1 0,0 1 0,0 0 0,-1 7 0,1-6-23,1 0 1,-1 0-1,1 0 0,1 0 1,-1 0-1,1 0 1,0 1-1,1-1 0,-1 0 1,4 10-1,-3-13-20,0 0 1,0 0-1,1 0 1,-1 0-1,1 0 1,0-1-1,-1 1 1,1-1-1,1 1 1,-1-1-1,0 0 1,1 0-1,-1 0 0,1 0 1,-1 0-1,1 0 1,0-1-1,0 0 1,0 1-1,0-1 1,0 0-1,3 1 1,1-1-23,-1 1 1,1-1-1,0 0 1,-1 0 0,1-1-1,0 0 1,0 0-1,-1 0 1,1-1 0,0 0-1,7-2 1,-9 1 15,-1 0 0,1 0 0,0 0 1,-1-1-1,0 1 0,0-1 0,1 0 0,-2 0 1,1-1-1,0 1 0,-1-1 0,1 0 0,-1 0 1,0 0-1,3-7 0,0 0 69,0-1 0,-1-1-1,-1 1 1,0 0 0,-1-1 0,-1 0 0,0 0 0,1-16-1,-2-12 263,-5-53 0,2 75 64,-1 1-1,-1 0 1,0 0 0,-14-33 0,18 51-367,1 0-1,-1-1 1,0 1 0,0 0 0,0 0 0,0 0 0,0-1 0,0 1 0,0 0 0,0 0 0,-1 0 0,1-1 0,0 1 0,0 0 0,0 0 0,0 0 0,0-1 0,0 1-1,0 0 1,0 0 0,0 0 0,-1-1 0,1 1 0,0 0 0,0 0 0,0 0 0,0 0 0,-1 0 0,1-1 0,0 1 0,0 0 0,0 0 0,0 0 0,-1 0-1,1 0 1,0 0 0,0 0 0,-1 0 0,1 0 0,0 0 0,0 0 0,0 0 0,-1 0 0,1 0 0,0 0 0,0 0 0,0 0 0,-1 0 0,1 0 0,0 0-1,0 0 1,0 0 0,-1 0 0,1 0 0,0 1 0,0-1 0,0 0 0,-1 0 0,1 0 0,0 0 0,0 0 0,0 1 0,0-1 0,0 0 0,-1 0 0,1 0 0,0 1-1,-6 15-151,2 9 128,1 1-1,0 0 1,2 1 0,1-1-1,2 0 1,0 0 0,2 0-1,0 0 1,2-1 0,1 0-1,1 0 1,14 30-1,-20-49-42,1 0-1,0 0 0,1 0 0,-1-1 0,1 0 0,1 1 1,-1-1-1,0-1 0,1 1 0,0-1 0,0 1 0,1-2 0,8 6 1,-11-7 48,0-1 1,0 0-1,0 1 1,0-1-1,1-1 1,-1 1 0,0 0-1,1-1 1,-1 0-1,1 1 1,-1-1-1,0-1 1,1 1 0,-1 0-1,0-1 1,1 0-1,-1 0 1,0 0-1,0 0 1,0 0 0,0-1-1,0 1 1,0-1-1,0 0 1,0 0-1,0 0 1,3-4 0,1-1 35,-1 0 0,0 0 1,0 0-1,-1-1 0,0 0 0,0 0 1,-1 0-1,0-1 0,0 0 1,-1 0-1,2-11 0,-1 5 22,-2 1-1,0-1 1,-1 0-1,0 0 1,-1 0-1,-3-20 1,3 33-47,0 0 1,-1-1-1,1 1 1,-1 0 0,1 0-1,-1 0 1,0 0-1,0 0 1,0-1 0,0 2-1,0-1 1,-1 0-1,1 0 1,0 0-1,-1 1 1,0-1 0,1 0-1,-1 1 1,0 0-1,0-1 1,0 1 0,1 0-1,-1 0 1,-1 0-1,1 0 1,0 0 0,0 1-1,0-1 1,0 1-1,-1-1 1,1 1 0,0 0-1,0 0 1,-3 0-1,4 0-11,0 0-1,0 1 1,1-1-1,-1 1 0,0-1 1,0 1-1,0-1 1,1 1-1,-1-1 1,0 1-1,1 0 0,-1-1 1,0 1-1,1 0 1,-1-1-1,1 1 1,-1 0-1,1 0 0,-1 0 1,1 0-1,0 0 1,0-1-1,-1 1 1,1 0-1,0 0 0,0 0 1,0 0-1,0 0 1,0 1-1,-2 34-23,2-32 14,0 3 0,0-1-1,0 0 0,0 1 1,1-1-1,0 1 0,1-1 1,-1 0-1,1 0 0,4 9 0,-4-12-77,0-1-1,0 1 1,0 0-1,0-1 0,1 0 1,-1 1-1,1-1 1,-1 0-1,1 0 1,0-1-1,0 1 0,0-1 1,0 1-1,0-1 1,0 0-1,0 0 0,0 0 1,0 0-1,1-1 1,4 1-1,-2 0-190,1 0-1,-1-1 1,0 0-1,0 0 1,1 0-1,10-3 1,-15 2 253,1 0 0,-1 0 1,1 0-1,-1 0 1,1 0-1,-1-1 1,0 1-1,1-1 1,-1 0-1,0 1 1,0-1-1,0 0 1,-1 0-1,1 0 1,0-1-1,-1 1 0,2-3 1,3-8 151,0 1-1,-1-1 1,-1 0-1,0 0 1,-1 0 0,0-1-1,1-17 1,-1-47 4785,-3 84-5059,-1 14 180,2 0 0,0-1 0,1 1 0,1 0-1,6 21 1,-8-36-226,1 0-1,0 0 0,1 0 1,-1 0-1,1-1 1,0 1-1,0-1 1,0 0-1,1 1 0,5 4 1,-5-6-346,0 0 0,0-1 0,0 1 0,0-1 0,0 0 1,1 0-1,-1-1 0,1 1 0,-1-1 0,1 0 0,0 0 0,-1-1 0,9 1 0,18-1-5104</inkml:trace>
  <inkml:trace contextRef="#ctx0" brushRef="#br0" timeOffset="10931.78">7407 1105 7075,'0'0'8783,"-15"-2"-8476,-46 0-153,60 2-144,-1 0-1,1 1 0,-1-1 0,1 1 1,-1-1-1,0 1 0,1 0 0,0-1 0,-1 1 1,1 0-1,-1 0 0,1 0 0,0 0 0,0 0 1,0 0-1,0 1 0,0-1 0,0 0 0,0 1 1,0-1-1,0 1 0,-1 1 0,-7 34 41,8-32-39,-1 5-4,0 1 0,1 0 0,0 0 1,2 20-1,-1-29-64,0 0 0,0 0-1,1 0 1,-1 0 0,1 0 0,-1 0 0,1 0 0,0 0-1,0 0 1,0 0 0,0 0 0,0 0 0,0-1 0,0 1 0,1 0-1,-1-1 1,1 1 0,-1-1 0,1 0 0,-1 1 0,1-1-1,0 0 1,0 0 0,0 0 0,0 0 0,0 0 0,0-1-1,0 1 1,0 0 0,0-1 0,3 1 0,-2-1 17,0 1 0,1-1 0,-1 0 0,0-1 0,0 1 1,0 0-1,0-1 0,0 1 0,0-1 0,0 0 0,0 0 1,0-1-1,0 1 0,0 0 0,0-1 0,-1 0 0,1 1 0,-1-1 1,1 0-1,-1-1 0,0 1 0,0 0 0,3-5 0,0-1 262,0 0-1,-1 0 0,0 0 0,-1-1 1,0 1-1,0-1 0,1-10 0,5-39 2549,-8 51-1362,-3 32-703,1-19-695,0 12-174,-1-7-268,1 0 1,1 0 0,0 0 0,1-1-1,1 15 1,-1-23 351,-1 1 1,1-1-1,0 0 1,0 0-1,0 0 0,0 1 1,0-1-1,0 0 0,1 0 1,-1 0-1,0 0 1,1-1-1,0 1 0,-1 0 1,1-1-1,0 1 0,0-1 1,0 0-1,0 1 1,0-1-1,0 0 0,1 0 1,-1 0-1,0-1 0,0 1 1,1 0-1,-1-1 1,0 0-1,4 1 0,0 0-214,-1-1 1,0 0-1,1 0 0,-1 0 0,0 0 0,1-1 0,-1 0 0,0 0 0,1 0 0,-1-1 1,6-2-1,-5 0 122,0 0 0,-1 0 1,1 0-1,-1-1 0,0 0 1,0 0-1,0 0 0,5-8 1,-1 1 217,0 0 155,0 1 1,-1-1-1,12-23 0,-18 29 469,0 0 0,0 1-1,0-1 1,-1 0-1,0 0 1,0 0-1,0-9 1,-1-5 3572,0 34-1732,0 6-3131,1 74 647,4-1 1,28 155 0,-32-246-72,-1 0 0,1 0 0,-1 1 0,1-1 0,0 0 0,0 0 0,0 0 0,0 0 0,0 0 0,0 0 0,1 0 0,-1 0 0,1 0 0,2 2 0,-4-4 35,1 0 0,-1 1 0,0-1 0,0 0 0,1 0-1,-1 0 1,1 0 0,-1 0 0,0 0 0,1 0 0,-1 0 0,0 0 0,1 0 0,-1 0 0,0 0 0,1 0 0,-1 0-1,0 0 1,1 0 0,-1 0 0,1 0 0,-1 0 0,0-1 0,0 1 0,1 0 0,-1 0 0,0 0 0,1-1-1,-1 1 1,1-1 0,8-19 203,-5-4-112,-1-1 1,-2 1-1,0-1 1,-1 0-1,-2 1 1,0-1-1,-2 1 1,-12-47-1,-11-9 299,-10-35 430,34 101-603,0 0 1,1 0 0,0 0 0,1-1 0,1 1-1,2-18 1,-2 31-205,1 1-1,-1-1 0,0 1 0,1-1 1,-1 1-1,1-1 0,-1 1 1,1 0-1,-1-1 0,1 1 1,-1 0-1,1-1 0,0 1 1,-1 0-1,1-1 0,-1 1 0,1 0 1,0 0-1,-1 0 0,1 0 1,0 0-1,-1 0 0,1 0 1,0 0-1,-1 0 0,1 0 1,1 0-1,21 3-88,-17-1 71,0 0 1,0 1-1,0 0 0,0 1 1,-1-1-1,0 1 1,1 0-1,-1 0 0,-1 1 1,1-1-1,-1 1 0,8 10 1,2 5-30,25 45 0,-35-58 13,-1 0-1,1 0 0,-1 0 0,-1 1 0,1-1 1,-1 1-1,0 0 0,-1 0 0,0 0 0,0 0 1,-1 0-1,-1 15 0,1-21 2,-1-1 0,0 0 0,0 1 0,0-1 0,0 0 0,0 1 0,0-1 0,0 0 0,0 0 0,0 0 0,0 0 0,-1 0 0,1 0 0,0 0-1,-1 0 1,1-1 0,-1 1 0,1 0 0,-1-1 0,1 1 0,-3-1 0,-41 9-984,32-8 437,-70 11-6418,31-5-192</inkml:trace>
  <inkml:trace contextRef="#ctx0" brushRef="#br0" timeOffset="12244.69">1496 2264 2849,'0'0'8682,"-5"0"-7388,3 0-1068,5 0 1284,83 3-547,58-1-551,-129-3-577,-1 0-1,1-2 1,-1 1-1,0-2 1,0 0-1,0-1 1,22-10-1,-32 13-171,1-1-1,-1 0 1,1 0 0,-1 0-1,0 0 1,5-6-1,-8 8 4,0-1 0,0 1 0,1-1 0,-1 0 0,-1 1 0,1-1 0,0 0 0,0 0 0,-1 0 0,1 0 0,-1 1 0,1-1 0,-1 0 0,0 0 1,0 0-1,0 0 0,0 0 0,0 0 0,-1-3 0,1 4 170,-1 0 1,1 0-1,-1 0 1,1 0-1,-1 0 1,0 0-1,1 0 1,-1 1-1,0-1 1,0 0-1,1 0 1,-1 1-1,0-1 1,0 1-1,0-1 1,0 1-1,0-1 1,0 1-1,0-1 1,-2 1-1,-27-8 47,17 6 455,-1-9 11846,14 11-12047,21 1 6422,-6 1-8746,-5 0 2252,0 1-1,-1 1 0,0-1 1,0 1-1,0 1 1,0 0-1,-1 0 0,12 10 1,-15-12-61,-1 0 0,0 1 0,-1 0 0,1 0 0,0 0 0,-1 0 1,0 0-1,0 1 0,0 0 0,-1-1 0,0 1 0,0 0 0,0 0 0,0 0 1,-1 0-1,0 1 0,1 5 0,-2-8-1,1 0-1,-1 1 1,0-1 0,-1 0 0,1 1-1,-1-1 1,1 0 0,-1 0-1,0 1 1,0-1 0,0 0 0,-1 0-1,1 0 1,-1 0 0,0 0-1,-2 3 1,-1-2-5,1 0 0,-1 0 0,-1 0 0,1 0 0,-1-1 0,1 0-1,-9 4 1,8-5-50,4 0-339,-1-1-1,1 0 1,-1 0 0,0 0-1,1 0 1,-1 0-1,0-1 1,-4 1-1</inkml:trace>
  <inkml:trace contextRef="#ctx0" brushRef="#br0" timeOffset="12455.91">2261 2217 2321,'0'0'22282,"8"-15"-22234,-6 11 64,0 0-112,-2 2-1008,-30-1-19962</inkml:trace>
  <inkml:trace contextRef="#ctx0" brushRef="#br0" timeOffset="36577.91">547 112 1249,'0'0'6536,"3"-4"-5536,-2 2-669,1 1-127,-1 0 0,0 0 1,0 0-1,0 0 0,0 0 0,0-1 1,0 1-1,0 0 0,0-1 0,-1 1 0,1-1 1,0-2-1,-22 4 631,-34 0 233,4-1-669,1 1-1,0 3 1,-59 12-1,-19 4 309,38-7 542,89-12-1207,1 0 0,-1 1 0,1-1 0,-1 1 0,0-1 1,1 1-1,-1-1 0,1 1 0,-1-1 0,1 1 0,-1 0 0,1-1 0,0 1 1,-1 0-1,1-1 0,0 1 0,0 0 0,-1-1 0,1 1 0,0 0 0,0 0 0,0-1 1,0 1-1,0 0 0,0 0 0,0 0 0,0 28 354,1-19-64,1 15-165,1-1 0,2 0 0,0 0 1,1 0-1,18 41 0,-6-14-79,32 82 295,-25-72 110,23 91 0,28 224-84,-61-268-211,1 166 0,-25 100 661,6 216-447,4-359-472,-1-224 53,-1 0 0,-1 0-1,1 0 1,-1 0 0,-4 12-1,3-14 226,1 1 0,0 0 0,1-1 0,-1 1 0,1 0 1,0 0-1,1 0 0,0 10 0,21-16 43,129-33-170,161-29 948,-302 60-1035,5-1 1312,-13 3-1534,-1 1 1,1-1-1,-1 0 1,1 0-1,0-1 1,-1 1-1,1 0 0,-1 0 1,1 0-1,0 0 1,-1 0-1,1-1 0,-1 1 1,1 0-1,-1 0 1,1-1-1,-1 1 0,1 0 1,-1-1-1,1 1 1,0-2-1,-11-17-6825,-5-7 426</inkml:trace>
  <inkml:trace contextRef="#ctx0" brushRef="#br0" timeOffset="38920.75">822 1097 1617,'0'0'8777,"0"-5"-7707,0-38 2721,0 54-4084,0 5 310,0-1 0,1 1 1,1-1-1,0 1 0,7 20 1,-9-36 37,0 1 1,1-1-1,-1 1 1,1 0 0,-1-1-1,1 1 1,-1-1 0,1 0-1,-1 1 1,1-1 0,-1 1-1,1-1 1,0 0 0,-1 1-1,1-1 1,0 0-1,-1 0 1,1 0 0,0 1-1,-1-1 1,1 0 0,0 0-1,-1 0 1,1 0 0,0 0-1,-1 0 1,1 0 0,0 0-1,0-1 1,-1 1-1,1 0 1,0 0 0,-1 0-1,1-1 1,-1 1 0,1 0-1,0-1 1,0 0 0,25-13 1666,-1-7-1433,0 0-1,-1-1 1,-1-2 0,-1 0 0,-1-2-1,-2 0 1,0-1 0,15-31 0,-8 18-127,-25 39-207,-2 10-1727,-1 4 578,-1 0 0,-1 0 0,-1 0 0,0 0 0,0-1 0,-12 19 0,-7 13-4875</inkml:trace>
  <inkml:trace contextRef="#ctx0" brushRef="#br0" timeOffset="39400.58">986 1430 7876,'0'0'10058,"0"1"-10054,0-1 1,0 0-1,0 0 1,0 0-1,0 0 1,0 0 0,-1 0-1,1 0 1,0 0-1,0 0 1,0 0-1,0 0 1,0 0 0,0 0-1,0 0 1,0 0-1,0 0 1,0 0-1,0 0 1,0 0 0,0 0-1,0 0 1,0 0-1,0 0 1,-1 0-1,1 0 1,0 0 0,0 0-1,0 0 1,0 0-1,0 0 1,0 0-1,0 0 1,0 0 0,0 0-1,0-1 1,0 1-1,0 0 1,0 0 0,0 0-1,0 0 1,-7 36 118,5-29-88,0 0 1,0 1-1,1-1 0,0 1 1,0-1-1,1 1 0,0-1 1,1 1-1,-1 0 1,3 7-1,-3-14-32,1-1-1,0 1 1,0 0 0,0-1-1,0 1 1,-1-1 0,1 1-1,0-1 1,0 1 0,0-1 0,0 1-1,0-1 1,0 0 0,0 0-1,0 0 1,0 1 0,0-1-1,0 0 1,0 0 0,2-1-1,28 1 89,-21-1-30,5 0 44,0 0-1,0-2 1,-1 0-1,1 0 1,-1-1-1,0-1 1,0-1 0,0 0-1,0 0 1,-1-2-1,0 1 1,-1-2 0,0 0-1,0 0 1,-1-1-1,0 0 1,-1-1-1,0 0 1,10-15 0,-20 27-176,0-1 0,0 0 0,0 0 0,0 0 0,0 0 0,0 0 0,0 0 0,0 1 0,0-1 1,0 0-1,1 0 0,-1 0 0,0 0 0,0 0 0,0 0 0,0 0 0,0 0 0,0 0 0,1 0 1,-1 0-1,0 0 0,0 0 0,0 0 0,0 1 0,0-1 0,1 0 0,-1 0 0,0 0 0,0 0 1,0-1-1,0 1 0,0 0 0,0 0 0,1 0 0,-1 0 0,0 0 0,0 0 0,0 0 0,0 0 1,0 0-1,0 0 0,1 0 0,-1 0 0,0 0 0,0 0 0,0-1 0,0 1 0,0 0 0,0 0 1,0 0-1,0 0 0,1 0 0,-3 13-7393,-8 10-939</inkml:trace>
  <inkml:trace contextRef="#ctx0" brushRef="#br0" timeOffset="39961.25">1020 2565 5731,'0'0'8262,"-2"3"-7200,-4 20 2516,42-26-815,-14-6-2549,-1-2 0,0-1-1,-1 0 1,-1-1-1,28-25 1,-17 15-92,19-15 80,323-231 2829,-370 268-3113,-1-1 1,0 1-1,1 1 0,-1-1 0,0 0 0,1 0 0,-1 0 0,1 1 1,-1-1-1,1 1 0,0-1 0,-1 1 0,1 0 0,-1-1 0,1 1 1,0 0-1,-1 0 0,1 0 0,0 0 0,-1 1 0,3 0 1,-2 0-162,-1 0 0,0 0 1,1 1-1,-1-1 0,0 1 1,0-1-1,0 1 0,-1-1 1,1 1-1,0 0 0,0-1 1,-1 1-1,1 0 0,-1 0 1,0-1-1,1 1 0,-1 0 1,0 0-1,0 2 1,1 24-5041,-1-3-3436</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4:59.387"/>
    </inkml:context>
    <inkml:brush xml:id="br0">
      <inkml:brushProperty name="width" value="0.1" units="cm"/>
      <inkml:brushProperty name="height" value="0.6" units="cm"/>
      <inkml:brushProperty name="color" value="#004F8B"/>
      <inkml:brushProperty name="inkEffects" value="pencil"/>
    </inkml:brush>
  </inkml:definitions>
  <inkml:trace contextRef="#ctx0" brushRef="#br0">29 76 4386,'0'0'3057,"0"0"-79,0 0-833,0 0-609,0 0-319,0 0-177,-3-4-431,0-2-305,0 0-272,0 3-32,-1 6 0,1 8 96,-1 11 80,2 9 96,0 9-112,1 6-80,3 3 0,3 0-80,4-1 64,4-4-64,3-6 0,2-8 16,1-7-16,2-9-240,-1-5 208,1-7-64,-2-7 96,-2-7 0,-2-8 0,-4-6 80,-3-4-64,-4-2 112,-2 0 192,-1 4-47,-1 6 271,-1 5 16,1 5-560,-1 6-128,1 6-192,-1 8 320,1 9 0,0 7 48,0 7-96,2 4 80,2 2-64,3-1 0,3-2-496,4-6-193,2-5 193,5-8-128,2-6 176,2-8 111,0-9 225,-2-10 144,-3-9 16,-5-7 0,-4-5 128,-5-2 16,-3-1 161,-2 1 63,-4 3-32,-3 3 80,-3 4-48,0 4-144,-1 6-15,1 4-209,2 5 48,1 4-64,3 4-48,1 1 16,1 2 32,0 0 0,1 0 96,1 1-64,-1-1 80,0 1-112,1 0 80,-1 0-160,0 0 80,0 0-192,0-1-225,0 0 49,1-1 96,0-2 128,2-3 144,1-1-32,0-1 32,-1-3 0,-1-1 144,0 0-128,-1 0 480,-1 1-112,0 3 81,0 1-1,0 3-224,0 3-80,-1 0-128,-1 2-16,-2 1 128,-1 5-80,0 6-48,0 6 176,2 8-32,0 5 32,3 5 1,4 3-177,3 1 64,3 1-48,2-1-32,3-1 16,0-2 0,-1-4-16,0-3 80,-1-6-32,-3-4-64,-2-6 32,-2-4 0,-2-4 224,-2-3-48,-1-3-112,-1-6 16,0-5-64,-1-7 48,1-5 0,-1-5-64,1-3 224,-1 0-176,0 0 80,-1 3 32,1 4-128,-1 5 48,1 4-16,0 5-80,0 3 0,0 3-16,1 2-48,-1 2-32,1 0-464,0 0-288,-1 1-1,-1 0-831,-1 1-866,1 2-1151,-1 2-3363,1-2 1746</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5:06.781"/>
    </inkml:context>
    <inkml:brush xml:id="br0">
      <inkml:brushProperty name="width" value="0.05" units="cm"/>
      <inkml:brushProperty name="height" value="0.05" units="cm"/>
      <inkml:brushProperty name="color" value="#008C3A"/>
    </inkml:brush>
  </inkml:definitions>
  <inkml:trace contextRef="#ctx0" brushRef="#br0">153 482 9830,'-91'-20'55,"90"19"-35,0 1 0,-1 0 1,1-1-1,-1 1 0,1 0 1,-1 0-1,1 0 0,0 0 1,-1 1-1,1-1 0,-1 0 1,1 0-1,0 1 0,-1-1 0,1 1 1,0-1-1,-1 1 0,1 0 1,0-1-1,0 1 0,0 0 1,-1 0-1,1 0 0,0 0 1,0 0-1,0 0 0,0 0 1,1 0-1,-1 0 0,0 1 1,0-1-1,1 0 0,-1 1 1,1-1-1,-1 0 0,1 1 1,-1 2-1,-1 2 104,-2 5 90,0 1 1,1 0-1,1 1 0,0-1 1,0 0-1,1 1 1,1-1-1,0 1 0,1-1 1,0 1-1,1-1 0,0 0 1,1 0-1,1 0 0,-1 0 1,2 0-1,0-1 0,0 0 1,11 16-1,-11-20-61,0-1 1,1 0-1,0 0 1,0 0-1,1-1 0,0 0 1,0 0-1,0-1 1,0 0-1,1 0 0,9 3 1,-6-3 80,1-1 1,-1-1 0,1 0-1,-1 0 1,1-1-1,0-1 1,17-1 0,-23 0-170,0 1 0,0-1 1,0-1-1,-1 1 0,1-1 1,0 0-1,-1 0 0,0-1 1,1 0-1,-1 0 0,0 0 1,0 0-1,8-8 0,-6 3-127,0 0 0,0 0 0,-1 0 0,0-1-1,0 1 1,-1-1 0,6-15 0,-3 2-184,-1-1 1,0 0-1,-2 0 1,-1 0-1,0-1 1,-1-32-1,-1 23-70,-2-43-270,0 70 528,-1 1 1,0-1-1,0 0 1,0 1 0,-1-1-1,0 1 1,0-1-1,0 1 1,-1 0-1,-4-7 1,7 12 56,0-1 0,0 1 0,-1-1 0,1 1 0,0-1 1,-1 1-1,1-1 0,0 1 0,-1-1 0,1 1 0,-1 0 0,1-1 1,0 1-1,-1 0 0,1-1 0,-1 1 0,0 0 0,1-1 0,-1 1 0,1 0 1,-1 0-1,1 0 0,-1 0 0,1 0 0,-1-1 0,0 1 0,1 0 1,-1 0-1,1 0 0,-1 1 0,0-1 0,1 0 0,-1 0 0,1 0 1,-1 0-1,1 0 0,-1 1 0,0-1 0,1 0 0,-1 1 0,1-1 1,-1 0-1,1 1 0,0-1 0,-1 0 0,1 1 0,-1-1 0,1 1 0,0-1 1,-1 1-1,1-1 0,0 1 0,-1-1 0,1 1 0,0 0 0,-12 32 428,8-3-46,2 0 1,1 0-1,1 1 1,1-1-1,2 0 1,1 0 0,2 0-1,1-1 1,1 0-1,18 43 1,-25-67-327,20 35 433,-21-39-480,1 0 1,-1 0 0,1 0-1,0 0 1,-1 0 0,1 0-1,0-1 1,0 1 0,-1 0-1,1 0 1,0-1 0,0 1-1,0 0 1,0-1 0,0 1-1,0-1 1,0 1 0,0-1-1,0 1 1,0-1 0,0 0-1,1 0 1,-1 0 0,0 1-1,0-1 1,0 0 0,0 0-1,0-1 1,1 1 0,-1 0-1,0 0 1,2-1 0,-2 0-2,0 0 0,0 0 0,0-1 0,0 1 0,0 0 0,0-1 0,0 1 0,0-1 0,-1 1 0,1-1 0,0 1 0,-1-1 0,0 1 0,1-1 0,-1 0 0,0 1 0,0-1 0,0-2 0,1-39 98,-1 32-160,-1-48-426,2-67-715,-1 126 1189,0-1 0,0 0-1,0 0 1,0 0 0,1 0-1,-1 0 1,0 1 0,0-1 0,1 0-1,-1 0 1,0 0 0,1 1 0,-1-1-1,1 0 1,-1 0 0,1 1-1,-1-1 1,1 0 0,-1 1 0,1-1-1,0 1 1,-1-1 0,1 1-1,0-1 1,-1 1 0,1-1 0,0 1-1,0 0 1,0-1 0,-1 1-1,1 0 1,0 0 0,0 0 0,0 0-1,0-1 1,0 1 0,-1 0 0,1 0-1,0 1 1,1-1 0,0 0 17,1 1 1,-1-1-1,0 1 1,0 0-1,0-1 1,0 1 0,0 0-1,0 0 1,0 1-1,0-1 1,0 0-1,0 1 1,0-1-1,1 3 1,6 8 135,-2 1-1,1 0 1,-2 0-1,0 1 1,0-1 0,4 20-1,-3-13 116,0 0 1,12 23-1,-18-41-243,0 0 0,0 0 0,0 0 1,0 0-1,0-1 0,1 1 0,-1 0 0,1-1 1,-1 1-1,1 0 0,0-1 0,0 0 0,-1 1 1,1-1-1,0 0 0,0 0 0,0 0 0,0 0 1,0-1-1,1 1 0,-1 0 0,4 0 0,12-1 121</inkml:trace>
  <inkml:trace contextRef="#ctx0" brushRef="#br0" timeOffset="860.98">817 542 9830,'-67'-47'77,"66"46"-58,-1 1-1,1-1 1,0 1-1,0-1 0,0 1 1,0 0-1,-1-1 1,1 1-1,0 0 1,0 0-1,-1 0 1,1 0-1,0 0 0,0 0 1,-1 0-1,1 0 1,0 1-1,0-1 1,-1 0-1,1 1 0,0-1 1,0 1-1,0-1 1,0 1-1,0 0 1,0 0-1,0-1 0,0 1 1,0 0-1,0 0 1,0 0-1,0 0 1,1 0-1,-1 0 0,0 0 1,1 0-1,-1 0 1,0 0-1,1 2 1,-4 2 93,-2 5 86,0 0 0,0 0-1,1 0 1,1 0 0,-1 1 0,2 0 0,0 0 0,0 0 0,1 0 0,0 1-1,1-1 1,0 1 0,1-1 0,0 1 0,3 16 0,-2-25-138,-1 0 1,1 1 0,0-1 0,1 0-1,-1 0 1,1 0 0,-1 0-1,1 0 1,0 0 0,0 0-1,0 0 1,0-1 0,1 1-1,-1-1 1,1 0 0,-1 1-1,1-1 1,0 0 0,0-1-1,0 1 1,0 0 0,0-1 0,0 0-1,1 0 1,-1 0 0,0 0-1,1 0 1,-1-1 0,5 1-1,-4 0 17,1-1 1,0 0-1,0 0 0,-1 0 0,1 0 0,0-1 0,0 1 0,-1-1 0,1 0 0,0-1 0,-1 1 0,1-1 0,-1 0 0,0 0 1,0-1-1,0 1 0,0-1 0,0 0 0,0 0 0,5-5 0,-5 2-116,0 0-1,0 0 1,-1 0 0,0-1-1,0 0 1,0 1 0,-1-1-1,0 0 1,2-13 0,-1-3-229,-2-39 1,-1 46 178,-5-8-77,5 23 162,0 1-1,-1-1 0,1 1 0,0-1 0,0 1 1,0-1-1,0 1 0,0-1 0,-1 1 0,1 0 1,0-1-1,0 1 0,-1-1 0,1 1 0,0-1 1,-1 1-1,1 0 0,0-1 0,-1 1 0,1 0 1,-1 0-1,1-1 0,0 1 0,-1 0 0,1 0 1,-1-1-1,1 1 0,-1 0 0,1 0 0,-1 0 1,1 0-1,-1 0 0,1 0 0,-1 0 0,1 0 1,-1 0-1,1 0 0,-1 0 0,1 0 0,-1 0 1,1 0-1,-1 0 0,1 0 0,-1 1 0,0 1 37,0 1 0,0-1 0,0 1 0,0-1 0,0 1 0,1-1 0,-1 1 0,1 0 0,0-1 0,0 1 0,0 0 0,0-1 0,0 1 0,1 2 0,-1 5 127,0 3 12,1 1-1,1-1 1,0 0 0,0 0 0,1 0-1,8 19 1,-8-24-78,0-1-1,0 0 1,1 0 0,0 0-1,1 0 1,0-1 0,0 1 0,0-1-1,1-1 1,-1 1 0,1-1-1,10 7 1,-15-11-64,1 1 0,1-1-1,-1 1 1,0-1 0,0 0 0,1 0 0,-1 0-1,0 0 1,1 0 0,-1 0 0,1-1 0,-1 1-1,1-1 1,-1 0 0,1 1 0,-1-1-1,1-1 1,0 1 0,-1 0 0,1 0 0,-1-1-1,1 0 1,-1 1 0,0-1 0,1 0 0,-1 0-1,0-1 1,1 1 0,-1 0 0,0-1 0,0 1-1,0-1 1,0 1 0,0-1 0,-1 0-1,1 0 1,0 0 0,-1 0 0,1 0 0,-1-1-1,0 1 1,0 0 0,0-1 0,1-4 0,6-19-329,-2 0 1,-1 0 0,-1-1 0,0-49 0,-2 37-45,-2 35 320,3-13-129,-2 18 149,0-1 0,-1 0 0,1 1-1,-1-1 1,1 0 0,-1 1 0,1-1 0,-1 0-1,1 1 1,-1-1 0,0 1 0,1-1 0,-1 1-1,1-1 1,-1 1 0,0-1 0,0 1-1,1-1 1,-1 1 0,0 0 0,0-1 0,0 1-1,0-1 1,1 1 0,-1 0 0,0 0-1,7 20 170,4 27 326,-8-28-241,2-1-1,0 0 0,11 25 1,-16-43-235,1 0 0,-1 0 0,1 1-1,0-1 1,-1 0 0,1 0 0,0 0 0,0 0 0,0 0 0,0 0 0,0 0 0,0 0-1,0 0 1,0 0 0,0 0 0,0-1 0,1 1 0,-1 0 0,0-1 0,0 1 0,1-1 0,-1 0-1,0 1 1,1-1 0,-1 0 0,1 0 0,-1 0 0,0 0 0,1 0 0,-1 0 0,2 0-1,-1-1 9,0 0-1,1 1 0,-1-1 0,0 0 0,0 0 0,0-1 0,0 1 1,0 0-1,0-1 0,0 1 0,-1-1 0,1 0 0,-1 1 0,1-1 1,-1 0-1,3-4 0,34-69-228,-24 46-323,1 0 0,37-53 0,-50 85 542,-1 0 0,0-1 1,0 1-1,0 0 0,0-1 1,-1 1-1,1 0 0,-1 0 1,0 0-1,0 3 0,1-1 42,0 10 121,0 0-1,1 0 1,1 0-1,7 24 1,-9-35-140,1-1 1,0 1-1,-1-1 1,1 1-1,0-1 1,0 0-1,1 0 1,-1 0-1,1 0 1,0 0 0,-1-1-1,1 1 1,0-1-1,0 0 1,1 0-1,-1 0 1,0 0-1,1 0 1,-1-1-1,1 0 1,0 1 0,-1-1-1,1-1 1,4 2-1,21-1 260,5-1-89</inkml:trace>
  <inkml:trace contextRef="#ctx0" brushRef="#br0" timeOffset="2028.08">1646 455 9830,'-49'-46'55,"48"45"-42,0 0 1,1 1 0,-1-1-1,0 1 1,0-1 0,0 1 0,0-1-1,0 1 1,0 0 0,1-1-1,-1 1 1,0 0 0,0 0-1,0 0 1,0 0 0,0 0-1,0 0 1,0 0 0,0 0 0,0 0-1,0 0 1,0 0 0,0 1-1,0-1 1,0 0 0,0 1-1,0-1 1,0 0 0,1 1 0,-1-1-1,0 1 1,0 0 0,0-1-1,0 2 1,-18 26 460,16-23-318,-2 5 33,1 1 1,-1 0-1,2 0 1,0 0 0,0 0-1,1 0 1,0 0-1,1 1 1,0-1-1,1 1 1,0-1-1,1 1 1,3 14 0,-3-23-137,0 0 1,1 0 0,0-1-1,0 1 1,0 0 0,0-1-1,0 0 1,0 1 0,0-1-1,1 0 1,-1 0 0,1-1-1,0 1 1,-1 0 0,1-1-1,0 0 1,0 1 0,0-1-1,0 0 1,0-1 0,0 1-1,0 0 1,6-1 0,-5 1 14,0 0 1,0-1-1,1 1 1,-1-1-1,0 0 1,1-1-1,-1 1 0,0-1 1,1 0-1,-1 0 1,0 0-1,0 0 1,0-1-1,0 0 1,0 1-1,7-6 1,-7 2-65,0-1 1,-1 1 0,1-1-1,-1 0 1,0-1 0,-1 1-1,1 0 1,-1-1 0,-1 1 0,1-1-1,-1 0 1,0 0 0,-1 1-1,1-1 1,-1 0 0,-1 0-1,1 0 1,-1 1 0,0-1-1,-1 0 1,0 1 0,0-1 0,0 1-1,-5-11 1,-2 10-118,5 13 73,3 19 144,1-22-49,1 11 125,-1 1 1,2-1 0,0 0 0,0 0 0,2 0-1,-1 0 1,2 0 0,11 24 0,42 77 1210,-34-71-711,-1 1 0,-3 0-1,-2 2 1,17 64-1,-24-32 212,-11-72-807,1 0 1,-1-1-1,-1 1 0,1 0 0,-1 0 0,-1-1 0,1 1 1,-1 0-1,-3 7 0,4-12-55,0 0 0,-1 0 0,1-1 0,0 1 0,-1 0 0,1-1 0,-1 1 0,0-1 0,1 1 0,-1-1 0,0 0 0,0 0 0,0 0 0,0 0 0,0 0 0,0 0 0,0-1 0,0 1 0,0-1 0,0 1 0,-1-1 0,1 0 0,0 0 0,0 0 0,0 0 0,-1 0 0,1 0 0,0-1 0,0 1 0,0-1 0,-3 0 0,1-1 10,-1 1 0,1-1 0,0 1 0,1-1 0,-1-1 0,0 1 0,0 0 0,1-1 0,0 0 0,-1 1 0,1-1 0,0-1 0,0 1 0,-4-7-1,3 0-180,0 1-1,0-1 1,1 0-1,0 0 1,1 0-1,0 0 1,1 0-1,0-1 1,1 1-1,0 0 1,0-1-1,1 1 1,0 0-1,5-17 1,2 0-304,1 0-1,1 1 1,1 0 0,17-28 0,-13 27 40,52-108-1609,-61 119 1704,0-1 0,-1 1 0,-1-1 0,-1 0 0,0 0 1,0-31-1,-3 44 229,-1-33-300,1 36 373,0 0 0,0 1 1,0-1-1,0 1 0,0-1 1,0 0-1,0 1 0,-1-1 1,1 1-1,0-1 1,0 1-1,0-1 0,-1 1 1,1-1-1,0 1 0,0-1 1,-1 1-1,1-1 0,-1 1 1,1-1-1,0 1 0,-1-1 1,1 1-1,-1 0 0,1-1 1,-1 1-1,1 0 1,-1 0-1,1-1 0,-1 1 1,1 0-1,-1 0 0,1 0 1,-1-1-1,0 1 0,1 0 1,-1 0-1,1 0 0,-1 0 1,1 0-1,-1 0 0,0 0 1,1 0-1,-1 1 1,1-1-1,-1 0 0,1 0 1,-1 0-1,0 1 0,1-1 1,-1 0-1,0 1 0,1 0 23,-1 0 0,0 0-1,0 0 1,0 0-1,0 1 1,1-1 0,-1 0-1,1 1 1,-1-1-1,1 0 1,-1 1 0,1-1-1,0 0 1,-1 1-1,1-1 1,0 3 0,0 31 296,0-25-220,1-2 10,0 0 0,0 0-1,0 0 1,1-1 0,0 1-1,0 0 1,1-1 0,0 1-1,1-1 1,-1 0 0,1 0-1,1 0 1,-1-1 0,7 7-1,-7-8-23,1 0-1,-1 0 1,1-1-1,0 0 1,1 0-1,-1 0 1,1-1-1,-1 1 0,1-1 1,0-1-1,0 1 1,0-1-1,1 0 1,-1 0-1,0-1 1,1 0-1,9 0 1,-14-1-52,-1 0 0,1-1 0,0 1 0,-1-1 0,1 1 0,-1-1 1,1 0-1,-1 0 0,0 0 0,1 1 0,-1-1 0,0-1 0,1 1 0,-1 0 1,0 0-1,0 0 0,0-1 0,0 1 0,0 0 0,0-1 0,-1 1 0,1-1 1,0 1-1,-1-1 0,1 0 0,0-1 0,11-51-2,-9 39-241,2-20-132,-4 25 180,1 0 0,-1 0 0,7-19 0,-8 29 171,0 0 0,1-1 1,-1 1-1,0 0 0,0 0 0,0 0 0,0-1 0,0 1 0,0 0 1,0 0-1,0 0 0,1 0 0,-1-1 0,0 1 0,0 0 1,0 0-1,0 0 0,1 0 0,-1 0 0,0 0 0,0-1 0,0 1 1,1 0-1,-1 0 0,0 0 0,0 0 0,0 0 0,1 0 0,-1 0 1,0 0-1,0 0 0,0 0 0,1 0 0,-1 0 0,0 0 0,0 0 1,1 0-1,-1 0 0,0 0 0,0 0 0,0 1 0,1-1 1,-1 0-1,0 0 0,0 0 0,0 0 0,0 0 0,1 0 0,-1 1 1,0-1-1,0 0 0,0 0 0,0 0 0,0 0 0,0 1 0,1-1 1,-1 0-1,0 0 0,0 0 0,0 1 0,0-1 0,0 0 0,0 0 1,0 1-1,7 13 135,-6-13-120,7 20 243,14 32 187,-21-50-419,0-1 1,0 1-1,1-1 0,0 1 0,-1-1 0,1 0 1,0 0-1,0 0 0,0 0 0,0 0 0,0 0 0,1 0 1,-1-1-1,1 1 0,2 1 0,-3-3-5,0 1 0,0-1 0,0 0 0,0 0 0,0 0 0,1 0 0,-1 0-1,0 0 1,0-1 0,0 1 0,0-1 0,0 1 0,-1-1 0,1 0 0,0 0 0,0 0 0,0 0 0,0 0-1,-1 0 1,1 0 0,-1-1 0,1 1 0,-1-1 0,1 1 0,-1-1 0,0 1 0,0-1 0,1 0 0,0-2 0,5-9 19,0 0 0,-2 0 1,7-19-1,-3 7-430,47-100-873,-49 165 1418,-6-26 1,2 1 0,0-1 0,0 0 0,7 15-1,-8-23-101,0-1 0,0 1-1,1-1 1,0 0-1,0 0 1,1 0-1,-1-1 1,1 1 0,0-1-1,0 0 1,0 0-1,1 0 1,5 4-1,14 2 132</inkml:trace>
  <inkml:trace contextRef="#ctx0" brushRef="#br0" timeOffset="2496.27">2672 414 9830,'-95'-34'55,"93"33"-31,0 0 1,0 1 0,-1-1-1,1 1 1,0-1 0,0 1-1,-1 0 1,1 0 0,0 0-1,0 0 1,-1 0 0,1 0-1,0 1 1,0-1 0,-1 1-1,1 0 1,0 0 0,0-1-1,0 1 1,0 1 0,-3 1-1,2-1 53,1 1-1,-1 0 0,1 0 0,-1 1 0,1-1 1,0 0-1,0 1 0,-1 4 0,-1 0 120,-1 4 21,1-1 0,0 1 0,1 0 0,0 0-1,1 0 1,0 0 0,1 1 0,0-1 0,2 19 0,-1-28-185,0 1 34,1-1-1,-1 1 0,1-1 1,0 1-1,0-1 1,0 0-1,1 1 0,-1-1 1,1 0-1,-1 0 0,1 0 1,0 0-1,0 0 1,1 0-1,-1-1 0,0 1 1,1-1-1,0 0 1,-1 1-1,1-1 0,0 0 1,0-1-1,0 1 1,1 0-1,-1-1 0,4 2 1,0-1 58,0 0 1,0 0-1,0 0 1,0-1-1,0 0 1,0 0-1,0-1 1,0 0-1,1 0 1,-1-1-1,0 1 1,11-4 0,-15 3-76,0-1 1,0 0 0,-1 1 0,1-1 0,-1 0-1,1 0 1,-1 0 0,1 0 0,-1-1 0,0 1 0,0-1-1,0 1 1,-1-1 0,1 0 0,-1 0 0,1 0 0,-1 0-1,0 0 1,0 0 0,1-5 0,1-4-90,0-1 0,-1 0 0,0-22 0,-1 22-49,-2-125-798,-2 127 749,1 12 89,0 8 16,2 40 717,1 0 0,2 0 0,15 74 0,57 338 3977,-72-393-3869,-3-67-788,0 0 0,0 0-1,0-1 1,0 1 0,0 0 0,0 0-1,0-1 1,0 1 0,0 0-1,-1 0 1,1 0 0,0-1 0,0 1-1,-1 0 1,1 0 0,-1-1-1,1 1 1,0 0 0,-1 0 0,-17 2 65,-19-3 291</inkml:trace>
  <inkml:trace contextRef="#ctx0" brushRef="#br0" timeOffset="2678.95">1605 0 9830,'0'0'0</inkml:trace>
  <inkml:trace contextRef="#ctx0" brushRef="#br0" timeOffset="3273.53">3187 329 9830,'3'17'365,"0"0"1,1-1-1,0 0 0,2 0 1,13 29-1,-2-1 242,-7-22-231,-7-17-280,0 1 1,-1-1 0,0 0 0,0 1 0,0-1 0,-1 1 0,1 6 0,0-10 503,-2-4-272</inkml:trace>
  <inkml:trace contextRef="#ctx0" brushRef="#br0" timeOffset="3569.15">3466 132 9830,'0'45'1004,"2"0"0,13 74 1,0-41 343,-5-24 126,2 0-1,35 100 0,-47-154-1465,0 1 1,1 0 0,-1-1 0,0 1 0,0-1 0,0 1 0,0 0 0,1-1 0,-1 1-1,0 0 1,1-1 0,-1 1 0,0-1 0,1 1 0,-1-1 0,1 1 0,-1-1 0,1 1-1,-1-1 1,1 1 0,-1-1 0,1 0 0,-1 1 0,1-1 0,0 0 0,-1 0 0,1 1 0,-1-1-1,1 0 1,0 0 0,-1 0 0,1 0 0,0 0 0,-1 0 0,1 0 0,0 0 0,-1 0-1,1 0 1,0 0 0,-1 0 0,1 0 0,0-1 0,8-8 264</inkml:trace>
  <inkml:trace contextRef="#ctx0" brushRef="#br0" timeOffset="4084.23">3725 438 9830,'21'86'1388,"-2"-22"-222,-12-36-579,1-2-1,2 1 1,15 31 0,-19-51-426,-3-12 53,-2-14 149,-1 17-337,0-7 157,1-14-212,-2 0 0,0 0 0,-2 0 0,-6-31 0,-5 8-284,2 0-1,3-1 1,1 0 0,-2-74-1,10 120 312,0 1 0,0-1 0,0 0 0,0 0 0,0 1 0,0-1 0,0 0 0,1 1 0,-1-1 0,0 0 0,0 1 0,1-1 0,-1 0 0,0 1 0,1-1 0,-1 0 0,0 1 0,1-1 0,-1 1 0,1-1 0,-1 1 0,1-1 0,-1 1 0,1-1 0,0 1 0,-1 0 0,1-1 0,0 1 0,-1 0 0,1-1 0,0 1 0,-1 0 0,1 0 0,0 0 0,-1-1-1,1 1 1,0 0 0,-1 0 0,1 0 0,0 0 0,0 0 0,-1 1 0,1-1 0,0 0 0,-1 0 0,1 0 0,0 0 0,-1 1 0,1-1 0,1 1 0,1 0 48,0 1-1,1-1 1,-1 1 0,0-1-1,0 1 1,0 0-1,-1 0 1,1 1-1,3 3 1,2 5 159,0 1 1,-1 0-1,-1 1 0,0 0 1,-1 0-1,0 0 0,-1 1 0,0-1 1,-1 1-1,-1 0 0,0 0 1,-1 0-1,0 0 0,-1 0 1,-3 25-1,1-34-139,1-1 0,0 1-1,-1 0 1,0 0 0,0-1 0,0 1-1,-1-1 1,0 1 0,0-1 0,0 0 0,0 0-1,0-1 1,-1 1 0,-5 4 0,2-1-4</inkml:trace>
  <inkml:trace contextRef="#ctx0" brushRef="#br0" timeOffset="5441.66">4350 521 9830,'0'0'7,"0"-1"-1,-1 1 1,1 0 0,0-1-1,-1 1 1,1 0 0,0-1-1,-1 1 1,1 0 0,0 0-1,-1-1 1,1 1-1,0 0 1,-1 0 0,1 0-1,-1 0 1,1-1 0,-1 1-1,1 0 1,0 0 0,-1 0-1,1 0 1,-1 0 0,1 0-1,-1 0 1,1 0 0,-1 0-1,1 0 1,0 0-1,-1 0 1,1 1 0,-1-1-1,1 0 1,-1 0 0,1 0-1,0 1 1,-1-1 0,1 0-1,0 0 1,-1 1 0,1-1-1,0 0 1,-1 1-1,1-1 1,0 0 0,-1 1-1,1-1 1,0 0 0,0 1-1,-1 0 1,1 29 550,0-15-415,0-14-130,0 0 0,0-1 0,0 1 1,0 0-1,0 0 0,0 0 0,0 0 1,0 0-1,1-1 0,-1 1 0,0 0 1,1 0-1,-1-1 0,0 1 0,1 0 1,-1 0-1,1-1 0,-1 1 0,1 0 1,-1-1-1,1 1 0,-1-1 0,1 1 1,0 0-1,-1-1 0,2 1 0,22 2 258,-20-3-215,-3-1-29,0 1 0,0 0 0,0-1 1,0 0-1,0 1 0,0-1 0,0 0 0,0 1 0,0-1 0,0 0 0,0 0 1,0 0-1,0 0 0,-1 0 0,1 0 0,0 0 0,-1 0 0,1 0 0,-1 0 1,1-1-1,-1 1 0,1 0 0,-1 0 0,0 0 0,0-1 0,1 1 0,-1 0 1,0 0-1,-1-3 0,3-47 75,-2 41-145,0 1 27,-4-45-76,4 52 87,-1 0 0,1-1 0,-1 1 0,0 0 0,1 0 0,-1 0 0,0 0 0,0 0 0,-1 0 0,1 0 0,0 0 0,-1 0 0,1 1 0,-1-1 0,1 0 0,-1 1 0,0-1 0,0 1 0,1 0 0,-4-2 0,4 3 10,0-1 1,0 1-1,0 0 1,0 0 0,0 0-1,0-1 1,0 1-1,0 0 1,0 0 0,0 0-1,1 0 1,-1 1-1,0-1 1,0 0 0,0 0-1,0 1 1,0-1-1,0 0 1,0 1 0,0-1-1,1 1 1,-1-1-1,0 1 1,0-1-1,0 1 1,1 0 0,-1-1-1,0 1 1,1 0-1,-1-1 1,1 1 0,-1 0-1,1 0 1,-1 0-1,0 1 1,-12 34 508,13-34-486,-3 9 174,0 1 0,1 0 0,1-1 1,0 1-1,0 0 0,2 0 0,-1 0 1,1-1-1,3 14 0,-3-19-111,1-1 0,0 0 0,0 0 0,0 0-1,0 0 1,1 0 0,0 0 0,0 0 0,0-1 0,1 0-1,-1 0 1,1 0 0,0 0 0,0 0 0,0-1 0,1 1-1,-1-1 1,1 0 0,0-1 0,0 1 0,9 2-1,-10-3-19,1 0 0,0 0 0,0-1-1,1 0 1,-1 0 0,0 0 0,0-1 0,1 1-1,-1-1 1,0-1 0,0 1 0,1-1-1,-1 0 1,0 0 0,0 0 0,0-1-1,0 0 1,0 0 0,0 0 0,-1 0-1,1-1 1,-1 0 0,1 0 0,-1 0-1,0 0 1,0-1 0,-1 1 0,1-1-1,-1 0 1,1 0 0,-1-1 0,-1 1-1,5-8 1,1-5-150,-1 0 0,0 0 0,-2 0 0,0-1 0,0 0 0,-2 0-1,0 0 1,0-28 0,-2 13-112,-3-185-1610,2 213 1762,0 1 0,-1-1 0,0 1 0,0-1 0,0 1 0,-1 0 0,1-1 0,-4-4 0,5 9 43,-1 1-1,0-1 0,1 1 1,-1-1-1,0 0 1,1 1-1,-1 0 1,1-1-1,-1 1 1,1-1-1,0 1 1,-1-1-1,1 1 1,-1 0-1,1-1 1,0 1-1,0 0 1,-1 0-1,1-1 1,0 1-1,0 0 1,0-1-1,0 2 1,-5 28 411,1 1 0,2-1 0,1 1 0,4 40 0,-1-27 35,6 52 1000,4 1 0,28 107 0,-31-165-976,-8-31-368,1 2 31,1 1 1,0-1-1,0 0 1,6 13-1,-9-21-120,1-1 0,0 0 0,-1 1-1,1-1 1,0 0 0,-1 0 0,1 1 0,0-1-1,0 0 1,0 0 0,0 0 0,0 0 0,0 0 0,1 0-1,-1 0 1,0-1 0,0 1 0,1 0 0,-1-1-1,0 1 1,1-1 0,-1 1 0,1-1 0,-1 0-1,0 1 1,1-1 0,-1 0 0,1 0 0,-1 0 0,1 0-1,-1 0 1,1-1 0,-1 1 0,0 0 0,1-1-1,-1 1 1,1 0 0,-1-1 0,0 0 0,2 0 0,1-2 34,0-1 0,0 1 1,-1 0-1,0-1 1,1 0-1,-1 0 1,-1 0-1,1 0 1,-1 0-1,1 0 1,-1-1-1,0 1 1,-1-1-1,3-6 0,0-3-244,-1-1 0,0 0 0,1-23 0,-3 25-1,-1 0-1,0 0 0,-1 0 0,0 0 1,-1 0-1,-1 1 0,-6-19 0,8 26 138,-1 1 0,0-1 0,-1 1 0,1 0 0,-1 0-1,0 0 1,0 0 0,0 0 0,0 1 0,-1-1 0,1 1-1,-1 0 1,0 0 0,0 0 0,0 1 0,0-1 0,-1 1-1,1 0 1,0 0 0,-1 1 0,0-1 0,1 1 0,-8-1-1,11 2 64,0-1 1,0 1-1,1 0 0,-1-1 0,0 1 0,0 0 0,0 0 0,0 0 0,1 0 0,-1-1 0,0 1 1,0 0-1,0 1 0,0-1 0,0 0 0,1 0 0,-1 0 0,0 0 0,0 1 0,0-1 0,1 0 1,-1 1-1,0-1 0,0 0 0,1 1 0,-1-1 0,0 1 0,1 0 0,-1-1 0,0 1 0,1-1 1,-1 1-1,1 0 0,-1-1 0,1 1 0,-1 0 0,1 0 0,0 0 0,-1-1 0,1 1 0,0 0 1,0 0-1,-1 0 0,1-1 0,0 1 0,0 0 0,0 0 0,0 0 0,0 0 0,0 0 0,0-1 1,1 1-1,-1 2 0,0-3-1,1 1 1,-1-1-1,0 1 1,0-1-1,1 1 1,-1-1-1,0 1 1,1-1-1,-1 1 1,0-1-1,1 0 1,-1 1-1,1-1 1,-1 0-1,1 1 1,-1-1-1,1 0 1,-1 0-1,1 1 1,-1-1-1,1 0 1,-1 0-1,1 0 1,-1 1-1,1-1 1,-1 0-1,1 0 1,-1 0-1,2 0 1,22 0 138,-19 0-114,2 0-25,-1 0 0,0 0 0,1-1 1,-1 0-1,1-1 0,-1 1 1,0-1-1,0-1 0,0 1 1,0-1-1,-1 0 0,1 0 1,-1 0-1,1-1 0,-1 0 0,0 0 1,0-1-1,-1 1 0,0-1 1,1 0-1,3-7 0,2-2-223,-1 0 0,-1-1-1,0 0 1,-1 0-1,0-1 1,-2 0 0,1-1-1,-2 1 1,4-30 0,-3-3-513,-3 0 1,-3-52 0,1 98 689,0-1 1,0 1-1,0-1 1,-1 0 0,0 1-1,1-1 1,-1 1-1,-3-6 1,4 9 36,0-1-1,0 1 1,0 0 0,0 0 0,0-1-1,0 1 1,0 0 0,0 0-1,0-1 1,-1 1 0,1 0-1,0 0 1,0 0 0,0-1 0,0 1-1,-1 0 1,1 0 0,0 0-1,0 0 1,0-1 0,-1 1-1,1 0 1,0 0 0,0 0-1,-1 0 1,1 0 0,0 0 0,0 0-1,-1 0 1,1 0 0,0 0-1,0 0 1,-1 0 0,1 0-1,0 0 1,0 0 0,-1 0 0,1 0-1,0 0 1,0 0 0,-1 0-1,1 0 1,0 0 0,0 0-1,-1 0 1,1 1 0,0-1-1,0 0 1,0 0 0,-1 0 0,1 0-1,0 1 1,0-1 0,0 0-1,0 0 1,-1 0 0,1 1-1,-6 12-58,6-13 57,-5 17 216,0 1 1,1-1-1,1 1 1,-1 29-1,5 78 918,1-67-560,0 26 662,4 0 1,25 123 0,-27-190-1022,0-1 0,1 1 0,0-1 0,11 22 0,-14-35-170,-1 1 0,1-1-1,0 0 1,0 0 0,0 0-1,1 0 1,-1 0 0,1 0-1,0-1 1,0 1 0,-1-1-1,1 0 1,1 0 0,-1 0-1,0 0 1,1 0 0,-1-1-1,0 1 1,1-1-1,0 0 1,-1 0 0,1-1-1,0 1 1,-1-1 0,1 1-1,6-2 1,-8 1-12,1-1 0,-1 0 0,0 0 0,1 0 0,-1 0 1,0 0-1,0-1 0,0 1 0,0 0 0,0-1 0,0 0 0,-1 1 0,1-1 0,0 0 0,-1 0 0,1 0 1,-1 0-1,0 0 0,0 0 0,0-1 0,0 1 0,0 0 0,1-3 0,2-7-116,0-1 0,-1 1 0,2-16 0,-3 9-219,0-1 0,-1 1 0,-1-1 0,-1 0 0,-1 1 0,-1-1 0,0 1 0,-11-34 1,9 40 96,0 0 0,0 0 0,-2 1 0,1 0 0,-2 0 0,1 0 0,-2 1 1,1 1-1,-2-1 0,1 1 0,-1 1 0,-1 0 0,-14-11 0,22 18 198,0 0 0,-1 1-1,1-1 1,0 0 0,-1 1-1,1 0 1,0 0 0,-1 0-1,0 0 1,1 0 0,-1 1 0,1 0-1,-5-1 1,8 2 25,-1-1 1,1 1-1,-1 0 0,1-1 1,-1 1-1,1-1 0,0 1 1,-1 0-1,1-1 0,0 1 1,-1 0-1,1-1 0,0 1 1,0 0-1,0 0 1,0-1-1,0 1 0,0 0 1,0 0-1,0-1 0,0 1 1,0 0-1,0-1 0,0 1 1,1 1-1,5 22 164,-2-21-134,0 0 0,0 0 0,0 0 0,0-1 0,0 0 0,1 0 1,-1 0-1,1 0 0,0-1 0,-1 0 0,1 0 0,0 0 0,0 0 0,0-1 1,-1 1-1,9-2 0,12 1 141</inkml:trace>
  <inkml:trace contextRef="#ctx0" brushRef="#br0" timeOffset="6485.3">5029 486 9830,'3'-76'0,"-4"84"122,0-2 100,0 0-1,0 0 0,1 0 1,0 0-1,1 12 0,-1-16-187,0 0-1,1-1 0,-1 1 1,1 0-1,-1-1 1,1 1-1,0 0 0,0-1 1,-1 1-1,1-1 0,0 0 1,0 1-1,1-1 0,-1 0 1,0 1-1,0-1 0,1 0 1,-1 0-1,0 0 0,1 0 1,-1 0-1,1 0 0,-1-1 1,1 1-1,0 0 0,-1-1 1,1 1-1,0-1 0,0 0 1,2 1-1,-1-1 17,-1 1 0,1-1 0,-1 0 0,1 0 0,-1 0 0,1 0 0,0-1 0,-1 1 0,1-1 0,-1 1 0,1-1 0,-1 0 0,0 0 0,1 0 0,-1 0 0,0 0 0,0-1 0,0 1 0,1-1-1,-2 0 1,4-1 0,-3-1-5,1 0 0,-1 0 0,0 0 0,0 0 0,0 0 0,-1-1 0,1 1-1,-1-1 1,0 1 0,0 0 0,0-8 0,-1 10-54,2-17-83,0 1 1,-1-1-1,-1 0 0,-4-34 1,4 52 97,-1 0-1,0 0 1,1 0 0,-1 0-1,0 0 1,1 0 0,-1 0 0,0 1-1,0-1 1,0 0 0,0 1 0,1-1-1,-1 0 1,0 1 0,0-1-1,0 1 1,0 0 0,0-1 0,-1 1-1,1 0 1,0-1 0,0 1 0,0 0-1,0 0 1,0 0 0,0 0-1,0 0 1,-1 0 0,1 0 0,0 1-1,0-1 1,0 0 0,0 1 0,0-1-1,0 0 1,0 1 0,0-1-1,0 1 1,0 0 0,0-1 0,0 1-1,1 0 1,-1-1 0,0 1-1,0 0 1,1 0 0,-1 0 0,0 0-1,0 1 1,-3 6 129,1-1-1,0 1 1,1 0-1,0 0 1,0 0 0,0 0-1,1 1 1,0 14-1,1 4 449,5 38 0,-4-56-464,0-1 0,1 0 0,1 0 0,-1 0 1,1 0-1,1 0 0,-1-1 0,1 0 0,1 1 1,-1-1-1,1-1 0,1 1 0,6 6 1,-9-9-46,1-1 1,0 1 0,0-1 0,1 0 0,-1 0 0,1 0 0,-1-1 0,1 1 0,0-1-1,0 0 1,0-1 0,0 1 0,0-1 0,0 0 0,0 0 0,1-1 0,-1 1 0,0-1-1,1 0 1,-1-1 0,10-1 0,-11 0-45,0 0-1,0 0 1,0 0-1,0 0 1,0-1 0,0 1-1,-1-1 1,1 0-1,-1-1 1,0 1-1,0 0 1,0-1 0,0 0-1,-1 1 1,1-1-1,2-7 1,6-11-428,13-43 0,-18 50 276,30-105-1238,-37 133 1432,2 19 107,0-31-165,-1 0 1,0 0 0,0-1 0,1 1 0,-1 0 0,1 0 0,-1 0 0,0-1-1,1 1 1,0 0 0,-1-1 0,1 1 0,-1 0 0,1-1 0,0 1 0,-1-1-1,1 1 1,0-1 0,0 0 0,-1 1 0,1-1 0,0 1 0,0-1 0,0 0-1,0 0 1,-1 0 0,1 1 0,0-1 0,0 0 0,0 0 0,1 0 0,0-34 409,-2 30-446,0 3 19,0-2-32,0 0 0,1 0 1,-2 0-1,1 0 0,0 0 0,-1-1 0,1 1 1,-1 0-1,-2-4 0,2 5 40,0 1 0,0 0 0,0 0 0,-1 0 0,1 1 0,0-1 0,-1 0 0,1 0 0,-1 1 0,1-1 0,-1 1 0,1-1 0,-1 1 0,1 0 0,-1-1 0,1 1 0,-1 0 0,1 0 0,-1 0 0,0 0 0,-1 1 0,1-1 23,-1 1-1,1 0 0,-1 0 1,1 0-1,0 0 1,0 0-1,0 0 1,-1 0-1,1 1 0,0-1 1,0 1-1,1 0 1,-1-1-1,0 1 0,1 0 1,-1 0-1,1 0 1,-1 0-1,1 1 1,0-1-1,0 0 0,0 0 1,0 1-1,0-1 1,0 3-1,-3 8 138,0 1-1,1-1 1,-2 17 0,3-19-38,1 0 0,0 0 0,0 1 0,2-1 0,1 18 0,-1-25-84,1 1 0,-1 0 0,1-1 0,0 1 0,0-1-1,0 1 1,1-1 0,-1 0 0,1 0 0,0 0-1,0-1 1,1 1 0,-1-1 0,1 1 0,4 2 0,-1-2 42,-1 1 1,1-2 0,0 1-1,1-1 1,-1 0 0,0 0-1,1-1 1,0 0 0,-1-1-1,1 1 1,0-2 0,0 1-1,15-1 1,-19-1-58,-1 0-1,0 1 1,0-1 0,0-1 0,0 1 0,0 0-1,0-1 1,0 1 0,-1-1 0,1 0 0,0 0-1,-1 0 1,1 0 0,-1 0 0,0-1 0,0 1-1,0-1 1,0 1 0,0-1 0,-1 0 0,1 0-1,-1 0 1,0 0 0,2-4 0,3-11-252,0 0 1,7-35 0,-12 46 96,9-56-833,-3-1 0,-2 1 0,-6-92 0,0 151 892,2-1 15,-1 0-1,0-1 1,-1 1 0,1 0-1,-1 0 1,0 0 0,0 0-1,-1 0 1,1 0 0,-1 0-1,0 1 1,-1-1 0,-3-6-1,5 11 53,1 0-1,0 0 0,-1 0 1,1 0-1,0 1 0,-1-1 1,1 0-1,0 0 1,-1 0-1,1 1 0,0-1 1,0 0-1,-1 0 0,1 1 1,0-1-1,0 0 1,0 1-1,-1-1 0,1 0 1,0 0-1,0 1 0,0-1 1,0 0-1,0 1 1,0-1-1,0 0 0,-1 1 1,1-1-1,0 0 0,0 1 1,0-1-1,1 1 1,-9 41 427,3 0 1,2 0 0,1 0-1,6 59 1,-3-53-35,0-22-106,0 0 0,2-1 0,1 1 0,1-1 0,1 0 0,1 0 0,14 33 0,-20-56-259,-1-1 1,1 1-1,0 0 0,0 0 0,0 0 0,0-1 0,0 1 0,0-1 0,0 1 0,0-1 0,1 1 0,-1-1 1,0 0-1,1 1 0,-1-1 0,1 0 0,0 0 0,-1 0 0,1 0 0,0 0 0,0-1 0,-1 1 1,1-1-1,0 1 0,0-1 0,0 1 0,0-1 0,0 0 0,0 0 0,0 0 0,2 0 0,6-5 173</inkml:trace>
  <inkml:trace contextRef="#ctx0" brushRef="#br0" timeOffset="6937">5530 410 9830,'12'3'186,"11"4"308,1-1-1,0-1 1,0-2-1,30 1 1,-49-4-446,-1 0 1,1 0-1,-1-1 0,1 0 1,-1 0-1,1 0 0,-1-1 1,0 1-1,0-1 0,0 0 1,0 0-1,0-1 1,0 1-1,0-1 0,-1 0 1,0 1-1,1-2 0,-1 1 1,0 0-1,0-1 0,-1 1 1,1-1-1,-1 0 1,0 0-1,1 0 0,-2 0 1,3-7-1,0 0-83,-1-1-1,0 0 1,-1-1-1,0 1 1,-1 0-1,0-1 1,-1 1 0,-1 0-1,-1-15 1,-2 14-16,2 15 26,-1 23 217,3-15-55,1-1-1,0 0 1,1 1 0,0-1-1,0 0 1,1 0 0,6 13-1,35 59 1048,-35-68-937,-1 1-1,0 0 1,0 0-1,-2 1 1,0 0-1,0 0 1,-2 1-1,0-1 0,2 19 1,-5-33-229,-1 0 0,0 1 0,0-1 0,0 0 0,0 0 0,0 1 1,0-1-1,0 0 0,0 0 0,0 0 0,-1 1 0,1-1 0,0 0 0,-1 0 0,1 0 0,-1 0 1,0 1-1,1-1 0,-1 0 0,0 0 0,1 0 0,-1 0 0,0-1 0,0 1 0,-2 1 1,0-1 39,1 0 0,-1 0 0,0-1 0,0 1 0,0-1 0,0 0 0,0 0 0,-6-1 0,-8 1 71,9 0-21,1-1-1,0 1 1,0-2 0,0 1-1,0-1 1,0 0-1,-11-4 1,-21-12 441</inkml:trace>
  <inkml:trace contextRef="#ctx0" brushRef="#br0" timeOffset="11944.32">3281 918 9830,'4'16'328,"0"-1"0,0 1 0,1-1 0,1-1 0,1 1 0,0-1 0,1 0-1,9 13 1,-15-24-271,0-1-1,0 0 1,0 0 0,1 0-1,-1 0 1,0 0-1,1-1 1,-1 1-1,1-1 1,0 1-1,-1-1 1,1 0-1,0 0 1,0 0-1,0-1 1,0 1-1,0 0 1,0-1-1,0 0 1,-1 0-1,1 0 1,0 0 0,0 0-1,0-1 1,4 0-1,-1-1 38,-1 1-1,0-1 1,0 0-1,1-1 1,-1 1-1,-1-1 0,1 0 1,0 0-1,-1 0 1,0-1-1,1 1 1,4-7-1,1-3-174,-2 0-1,0 0 0,0-1 0,-1 0 0,-1-1 1,0 1-1,5-23 0,-11 37 83,1 0 0,-1 0 1,0-1-1,0 1 0,1 0 0,-1 0 1,0 0-1,0 0 0,1 0 0,-1-1 1,0 1-1,1 0 0,-1 0 0,0 0 1,0 0-1,1 0 0,-1 0 0,0 0 1,1 0-1,-1 0 0,0 0 0,1 0 1,-1 0-1,0 1 0,0-1 0,1 0 1,-1 0-1,0 0 0,0 0 0,1 0 1,-1 0-1,0 1 0,0-1 0,1 0 1,-1 0-1,0 0 0,0 1 0,0-1 1,1 0-1,-1 0 0,0 1 0,0-1 1,0 0-1,0 1 0,0-1 0,0 0 1,1 0-1,-1 1 0,10 12 183,-9-11-150,6 9 211,1 0 1,0-1-1,15 15 1,-20-23-190,0 1 0,1 0 0,-1-1 0,1 0 1,-1 0-1,1 0 0,0 0 0,0-1 0,0 1 1,0-1-1,0 0 0,0 0 0,0-1 0,0 1 1,6-1-1,-6 0-4,1 0 0,-1-1 0,1 1 0,-1-1 1,0 0-1,1 0 0,-1 0 0,0-1 0,0 0 1,0 0-1,0 0 0,0 0 0,0 0 0,0-1 0,-1 0 1,7-6-1,-1-1-70,0-1-1,-1-1 1,0 1-1,6-15 1,15-22-439,-29 48 455,0 0 0,0 0 0,0 0 0,0-1 1,1 1-1,-1 0 0,0 0 0,0-1 0,0 1 0,0 0 0,0 0 0,1 0 0,-1-1 0,0 1 0,0 0 1,0 0-1,1 0 0,-1 0 0,0 0 0,0-1 0,1 1 0,-1 0 0,0 0 0,0 0 0,1 0 0,-1 0 1,0 0-1,0 0 0,1 0 0,-1 0 0,0 0 0,0 0 0,1 0 0,-1 0 0,0 0 0,0 0 0,1 0 0,-1 0 1,0 0-1,0 1 0,1-1 0,-1 0 0,0 0 0,0 0 0,0 0 0,1 0 0,-1 1 0,0-1 0,0 0 1,0 0-1,0 0 0,1 0 0,-1 1 0,0-1 0,0 0 0,0 0 0,0 1 0,0-1 0,0 0 0,0 0 1,0 1-1,1-1 0,-1 0 0,5 21 262,-4-16-183,2 7 71,0 0 0,1 0-1,0-1 1,1 1-1,10 16 1,-13-24-98,1-1 0,-1 0 0,1 0 0,0 0 0,0 0 0,0 0 0,0 0 0,0-1 0,1 1 0,-1-1 0,1 0 0,0 0 0,0 0 0,-1-1 0,1 0 0,0 1 0,0-1 0,0 0 0,1-1 0,5 1 0,-6-1-41,0 0-1,1 0 1,-1-1 0,0 0 0,0 0-1,0 0 1,1 0 0,-1-1 0,-1 1-1,1-1 1,0 0 0,0 0-1,-1-1 1,1 1 0,-1-1 0,1 1-1,3-5 1,0-2 0,1 1 0,-1-1 0,-1 0 0,0-1 0,8-15 1,-14 47 153,0-7 1</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5:14.499"/>
    </inkml:context>
    <inkml:brush xml:id="br0">
      <inkml:brushProperty name="width" value="0.05" units="cm"/>
      <inkml:brushProperty name="height" value="0.05" units="cm"/>
      <inkml:brushProperty name="color" value="#008C3A"/>
    </inkml:brush>
  </inkml:definitions>
  <inkml:trace contextRef="#ctx0" brushRef="#br0">89 43 9830,'0'0'5,"0"0"-1,0 0 1,0 0-1,0 1 1,0-1-1,0 0 1,0 0-1,-1 0 1,1 0-1,0 0 1,0 0-1,0 0 1,0 0-1,0 0 1,0 0-1,0 0 1,0 0-1,0 0 1,0 0-1,0 0 1,0 0-1,0 0 1,-1 0-1,1 0 1,0 0-1,0 0 1,0 0 0,0 0-1,0 0 1,0 20 335,4 30 558,36 151 2184,-19-108-795,8 99-1,-29-192-2284,0 0 0,-1 0 0,1-1 0,0 1 1,0 0-1,0 0 0,0 0 0,0 0 0,0 0 0,-1-1 0,1 1 0,0 0 0,0 0 0,0 0 0,-1 0 0,1 0 0,0 0 0,0 0 0,0 0 0,0 0 0,-1 0 0,1 0 0,0 0 0,0 0 0,0 0 0,-1 0 0,1 0 0,0 0 0,0 0 0,0 0 0,-1 0 0,1 0 0,0 0 0,0 0 0,0 0 0,-1 0 0,1 0 0,0 0 0,0 1 0,0-1 0,0 0 0,0 0 0,-1 0 0,1 0 0,0 0 0,0 1 0,0-1 0,0 0 0,0 0 0,0 0 0,0 0 0,-1 1 0,1-1 0,0 0 0,0 0 0,0 0 0,0 1 0,0-1 0,0 0 0,0 0 9,-15-21 375</inkml:trace>
  <inkml:trace contextRef="#ctx0" brushRef="#br0" timeOffset="1029.27">46 380 9830,'-45'-48'55,"115"62"1337,-51-11-1030,-1-1 0,1 0 0,0-2 0,-1 0 0,1-1 1,0 0-1,25-7 0,-36 6-320,0 0-1,-1-1 1,1 0 0,-1 0 0,1-1-1,-1 0 1,0-1 0,-1 1-1,1-1 1,-1 0 0,0-1 0,0 0-1,0 0 1,-1 0 0,0 0 0,0-1-1,-1 0 1,0 0 0,5-11 0,-4 4-122,0 0 1,-1 0 0,0 0 0,-2-1 0,1 0 0,-2 1-1,0-1 1,-1 0 0,0 0 0,-4-20 0,4 34 73,-1-1 0,1 1 0,-1-1 1,0 1-1,1 0 0,-1-1 1,0 1-1,0 0 0,0 0 0,0 0 1,0 0-1,0 0 0,-1 0 0,1 0 1,0 0-1,0 0 0,-1 0 0,1 0 1,0 1-1,-1-1 0,1 1 1,-1-1-1,1 1 0,-1 0 0,1-1 1,-3 1-1,2 0 31,0-1 1,0 1-1,0 0 1,0 0-1,0 0 0,0 0 1,0 1-1,0-1 1,0 0-1,0 1 1,0 0-1,0-1 1,0 1-1,0 0 0,0 0 1,0 0-1,1 0 1,-1 0-1,-2 3 1,0 0 63,1 1 1,1 0-1,-1-1 1,1 1-1,0 0 1,0 0-1,0 0 1,1 0-1,-1 1 1,1-1-1,0 8 1,-1 67 826,2-59-606,0 8 109,1 1-1,2-1 1,1 0-1,2 0 1,0 0 0,2-1-1,1 0 1,1-1 0,2 1-1,0-2 1,27 42 0,-39-68-412,0 1 0,0-1 0,1 1 0,-1-1 0,0 0 0,0 1 0,0-1 0,0 0-1,0 1 1,1-1 0,-1 0 0,0 0 0,0 1 0,0-1 0,1 0 0,-1 0 0,0 1 0,1-1 0,-1 0 0,0 0 0,0 0 0,1 1 0,-1-1 0,0 0 0,1 0 0,-1 0 0,1 0 0,-1 0 0,0 0 0,1 0 0,-1 0 0,0 1 0,1-1 0,-1-1 0,0 1 0,1 0 0,-1 0 0,0 0-1,1 0 1,-1 0 0,1 0 0,-1 0 0,0 0 0,0-1 0,1 1 0,-1 0 0,0 0 0,1 0 0,-1-1 0,0 1 0,0 0 0,1 0 0,-1-1 0,0 1 0,0 0 0,1 0 0,-1-1 0,0 1 0,0 0 0,0-1 0,0 1 0,0 0 0,1-1 0,-1 1 0,0-1 0,5-29 227,-4 25-221,4-55-559,-5 47 377,0-1 1,2 0-1,-1 1 0,2-1 1,-1 1-1,2-1 1,0 1-1,1 0 0,11-22 1,-16 34 159,1 0 1,-1 1 0,1-1 0,-1 1-1,1-1 1,-1 1 0,1-1 0,-1 1-1,1-1 1,-1 1 0,1-1 0,0 1-1,-1 0 1,1-1 0,0 1 0,0 0-1,-1 0 1,1-1 0,0 1 0,-1 0-1,1 0 1,0 0 0,0 0 0,-1 0-1,1 0 1,0 0 0,0 0 0,-1 0-1,1 1 1,0-1 0,0 0 0,-1 0-1,1 1 1,0-1 0,-1 0 0,1 1-1,0-1 1,0 1 0,1 1 39,1 0 1,-1 0-1,0 0 1,0 0-1,0 0 1,0 0-1,0 1 0,2 2 1,4 12 172,-1 0 0,0 1-1,-1-1 1,6 31 0,-8-28 29,2 1 0,0-1 0,11 23 0,-16-42-220,-1 0-1,1 0 1,-1 1 0,1-1 0,0 0 0,0 0 0,0 0-1,-1 0 1,1 0 0,0 0 0,0 0 0,1 0 0,-1 0 0,0 0-1,0 0 1,0-1 0,0 1 0,1 0 0,-1-1 0,0 1 0,1-1-1,-1 0 1,0 1 0,1-1 0,-1 0 0,0 0 0,1 0-1,-1 0 1,1 0 0,-1 0 0,0 0 0,1 0 0,-1-1 0,0 1-1,1-1 1,-1 1 0,0-1 0,1 1 0,0-2 0,3 0 18,-1-1-1,0 0 1,0 0 0,0 0 0,-1 0 0,1-1-1,-1 1 1,0-1 0,4-6 0,2-5-241,-1-1 0,-1 0 1,0-1-1,-2 1 0,1-1 0,-2 0 0,-1-1 1,0 1-1,-1-1 0,0 0 0,-3-29 1,1 46 203,0 1 1,0 0 0,-1 0-1,1 0 1,0 0 0,0 0-1,-1-1 1,1 1 0,0 0-1,0 0 1,-1 0 0,1 0 0,0 0-1,0 0 1,-1 0 0,1 0-1,0 0 1,-1 0 0,1 0-1,0 0 1,0 0 0,-1 0-1,1 0 1,0 0 0,0 0 0,-1 0-1,1 1 1,0-1 0,0 0-1,-1 0 1,1 0 0,0 0-1,0 0 1,-1 1 0,1-1-1,0 0 1,-2 3 28,0 0-1,1 0 1,-1-1-1,1 1 1,-1 0-1,1 0 1,0 1 0,0-1-1,1 0 1,-1 0-1,1 0 1,-1 1-1,1-1 1,0 0-1,1 7 1,-1-9-9,0 1 1,0 0-1,0 0 1,0 0-1,1 0 1,-1-1-1,1 1 1,-1 0-1,1 0 1,0-1-1,-1 1 0,1 0 1,0-1-1,0 1 1,0-1-1,0 1 1,1-1-1,-1 0 1,0 1-1,1-1 1,-1 0-1,0 0 0,1 0 1,-1 0-1,1 0 1,0 0-1,-1 0 1,1-1-1,2 2 1,-1-2-5,-1 0 0,1 0 1,-1 1-1,0-2 0,1 1 1,-1 0-1,0 0 0,1-1 1,-1 1-1,0-1 0,1 0 1,-1 0-1,0 0 0,0 0 1,0 0-1,0 0 0,0 0 1,0-1-1,0 1 0,0-1 1,0 0-1,-1 1 0,1-1 1,0 0-1,-1 0 0,0 0 1,1 0-1,-1 0 0,0 0 1,0-1-1,0 1 0,-1 0 1,1 0-1,0-1 0,-1 1 1,1-3-1,1-10-165,-1 1 1,0 0-1,-1-1 0,-2-25 0,1 36 101,0 1 0,1-1 0,-2 0 0,1 1 0,0-1 0,-1 1 0,1 0 0,-1-1-1,0 1 1,-4-4 0,6 6 52,-1 0 0,0 0 0,1 0 0,-1 1 0,0-1 0,1 0 0,-1 1 0,0-1 0,0 1 0,0-1 0,0 0 0,1 1 0,-1 0 0,0-1 0,0 1 0,0 0 0,0-1 0,0 1 0,0 0 0,0 0 0,0 0 0,0 0 0,0 0 0,0 0 0,0 0 0,0 0 0,0 0 0,0 0 0,0 1 0,0-1 0,0 0-1,0 1 1,0-1 0,0 1 0,0-1 0,0 1 0,0-1 0,1 1 0,-1 0 0,0-1 0,0 1 0,1 0 0,-1 0 0,0 1 0,-4 4 80,0 1-1,1 0 1,1 0-1,-1 1 1,1-1-1,0 1 1,1 0-1,0-1 1,0 1 0,1 0-1,-1 12 1,0 8 206,1 0-1,3 29 1,-1-52-247,-1-1-1,1 1 0,-1-1 1,1 0-1,0 1 0,1-1 1,-1 0-1,1 0 0,0 0 1,0 0-1,0 0 0,1 0 1,-1 0-1,1-1 0,0 1 1,0-1-1,0 0 0,0 0 1,1 0-1,-1 0 0,1 0 1,0-1-1,0 0 0,0 0 1,0 0-1,0 0 0,8 2 1,7 0 139,0 0 1,1-2 0,-1 0-1,0-1 1,23-2 0,-40 1-155,53-4 330,8-11 126</inkml:trace>
  <inkml:trace contextRef="#ctx0" brushRef="#br0" timeOffset="1421.24">1430 265 9830,'-14'-19'155,"13"18"-138,0 1-1,1 0 1,-1-1-1,1 1 1,-1 0-1,0 0 1,1-1-1,-1 1 0,0 0 1,1 0-1,-1 0 1,0 0-1,1 0 1,-1 0-1,0 0 1,1 0-1,-1 0 0,0 0 1,1 0-1,-1 1 1,0-1-1,-3 2 56,1 1-1,0-1 1,0 1-1,0-1 1,0 1-1,0 0 1,1 0-1,-1 0 0,-2 6 1,-1 1 117,1 0-1,0 0 1,1 0-1,0 0 1,1 1 0,0 0-1,1-1 1,0 1 0,0 0-1,1 0 1,1 1-1,1 14 1,-2-23-143,1 0 0,0-1 0,1 1-1,-1 0 1,0 0 0,1-1 0,0 1 0,-1-1 0,1 1-1,0 0 1,1-1 0,-1 1 0,0-1 0,1 0 0,-1 1-1,1-1 1,0 0 0,-1 0 0,1 0 0,0 0 0,0-1-1,1 1 1,-1 0 0,0-1 0,0 1 0,1-1 0,4 2 0,1-1 105,0 0 0,0 0 0,0-1 0,1 0 0,-1 0 1,0-1-1,0 0 0,11-2 0,-15 2-110,0-1-1,1 0 1,-1 0 0,0-1-1,-1 1 1,1-1 0,0 0-1,0 0 1,-1 0-1,1-1 1,-1 1 0,0-1-1,0 1 1,0-1 0,0 0-1,0-1 1,0 1 0,-1 0-1,0-1 1,0 1-1,0-1 1,0 0 0,0 0-1,-1 0 1,2-5 0,0-1-109,0 1 0,-1-1 0,-1 0 0,0 0 0,0 0 0,0 0 1,-2 0-1,1 0 0,-4-17 0,3 23 45,0 1 0,0 0 0,0-1 0,0 1 0,-1 0 0,1 0 0,-1 0 0,0 0 0,0 0-1,0 0 1,0 0 0,0 0 0,-1 1 0,0-1 0,1 1 0,-1 0 0,0 0 0,-6-3 0,3 2 73,0 0 1,0 1-1,-1 0 0,1 1 0,-1-1 1,1 1-1,-1 0 0,-12 1 0,2 0-12</inkml:trace>
  <inkml:trace contextRef="#ctx0" brushRef="#br0" timeOffset="1744.3">1699 30 9830,'0'-29'205,"0"49"283,-2 52 512,-1 231 3587,3-299-4497,0 0-1,0 1 0,0-1 0,1 0 0,-1 0 0,1 0 0,1 1 1,-1-1-1,0 0 0,4 6 0,-4-8-54,0-1 0,1 0 0,-1 1 1,0-1-1,0 0 0,1 0 0,-1 0 0,1 0 0,-1 0 0,1-1 1,-1 1-1,1 0 0,-1-1 0,1 1 0,0-1 0,-1 1 0,1-1 0,0 0 1,0 0-1,-1 1 0,1-1 0,0-1 0,0 1 0,-1 0 0,1 0 1,0-1-1,-1 1 0,1-1 0,0 1 0,1-2 0,24-10 406</inkml:trace>
  <inkml:trace contextRef="#ctx0" brushRef="#br0" timeOffset="2244.82">2008 196 9830,'0'1'57,"1"36"1034,7 43 0,4-16-237,-7-30 164,16 49-1,-14-71-638,-3-18 73,-2-22-45,-2 17-470,-1 1 0,-1-1-1,1 1 1,-2-1-1,1 1 1,-8-17 0,-31-58-430,27 60 226,-20-51 0,30 63 185,0-1 0,0 0 0,1 0 0,1 0 0,1-1 0,0 1 0,1-1 0,2-21 1,-2 35 75,1 1 1,-1-1-1,1 0 1,-1 0-1,1 1 1,-1-1-1,1 0 1,0 0-1,0 1 1,-1-1-1,1 1 1,0-1-1,0 1 1,-1-1-1,1 1 1,0 0 0,0-1-1,0 1 1,0 0-1,0-1 1,0 1-1,0 0 1,0 0-1,0 0 1,-1 0-1,1 0 1,0 0-1,1 0 1,29 3 211,-26-1-120,0 0 0,0 1 0,0-1-1,0 1 1,0 0 0,0 0 0,-1 0 0,0 1-1,1 0 1,-1 0 0,-1 0 0,1 0 0,-1 0-1,1 1 1,-1 0 0,0-1 0,3 9-1,-1-2 109,0 1 0,0 0 0,-2 0 0,1 0 0,-1 0 0,2 21 0,-4-26-99,-1 0 0,0-1 0,0 1 0,0 0 0,-1-1 0,1 1 0,-2 0 0,1-1 0,-3 8 0,2-11-33,0 1-1,0-1 1,-1 1-1,1-1 1,-1 0-1,1 0 1,-1 0-1,0-1 1,0 1-1,0 0 1,-1-1-1,1 0 1,0 0-1,-1 0 1,0 0-1,-3 1 1,-15 4 292,0 0-1,0-1 1,-25 3 0,-8 2 419,34-5-376</inkml:trace>
  <inkml:trace contextRef="#ctx0" brushRef="#br0" timeOffset="3005.31">1462 816 9830,'-2'-43'0,"4"44"40,0-1 1,0 1-1,0 0 1,0-1-1,0 1 0,0 0 1,0 0-1,-1 0 1,1 0-1,0 1 0,-1-1 1,1 0-1,2 3 1,5 3 207,-1-3-94,-1 0 1,1-1-1,1 0 0,-1 0 1,0 0-1,1-1 0,0-1 1,14 2-1,-6-2 196,0-1 0,0 0 0,26-5 0,-35 4-253,0-1 0,-1-1 0,1 1 0,-1-1-1,0-1 1,0 1 0,0-1 0,0 0 0,-1-1 0,0 0 0,1 0 0,-2 0 0,1-1 0,-1 1 0,7-11 0,3-5-225,-1-1 0,-1 0 0,13-32 0,-26 54 127,0-1 0,0 1 0,0 0 0,0-1 0,0 1 0,0 0 0,0-1 0,0 1 1,1 0-1,-1-1 0,0 1 0,0 0 0,0-1 0,0 1 0,1 0 0,-1-1 0,0 1 0,0 0 0,0-1 0,1 1 0,-1 0 1,0 0-1,1 0 0,-1-1 0,0 1 0,0 0 0,1 0 0,-1 0 0,0 0 0,1-1 0,-1 1 0,0 0 0,1 0 0,-1 0 1,1 0-1,-1 0 0,0 0 0,1 0 0,-1 0 0,0 0 0,1 0 0,-1 0 0,0 0 0,1 0 0,-1 0 0,0 1 0,1-1 0,-1 0 1,0 0-1,1 0 0,-1 0 0,0 1 0,1-1 0,-1 0 0,0 0 0,0 1 0,1-1 0,-1 0 0,0 0 0,0 1 0,1-1 1,-1 0-1,0 1 0,0-1 0,0 0 0,0 1 0,0-1 0,12 30 46,-9-21 95,-2-4-72,2 0 1,-1 0 0,0-1-1,1 1 1,0 0 0,0-1 0,0 0-1,1 0 1,0 0 0,-1 0-1,1 0 1,1-1 0,-1 0 0,0 0-1,1 0 1,-1 0 0,1-1-1,0 1 1,0-1 0,0-1 0,0 1-1,1-1 1,-1 1 0,0-2 0,0 1-1,1 0 1,-1-1 0,1 0-1,-1-1 1,0 1 0,1-1 0,-1 0-1,7-2 1,-7 1-33,0-1 0,0 1 1,-1-1-1,1 0 0,-1 0 0,0-1 1,0 1-1,0-1 0,0 0 0,0 0 1,-1 0-1,0 0 0,4-7 0,5-9-340,15-35 0,0-15-152,-27 69 455,0 1 0,0-1 1,1 1-1,-1-1 1,0 1-1,1 0 1,-1-1-1,0 1 1,1 0-1,-1-1 1,0 1-1,1 0 1,-1-1-1,1 1 0,-1 0 1,1 0-1,-1-1 1,0 1-1,1 0 1,-1 0-1,1 0 1,-1 0-1,1 0 1,-1 0-1,1 0 1,-1 0-1,1 0 1,-1 0-1,1 0 0,-1 0 1,1 0-1,-1 0 1,1 0-1,-1 0 1,1 1-1,-1-1 1,1 0-1,-1 0 1,1 1-1,-1-1 1,1 0-1,-1 0 0,0 1 1,1-1-1,-1 1 1,0-1-1,1 1 1,16 20 330,-16-19-308,3 5 71,5 6 146,0 0 0,0-1 1,14 13-1,-20-22-186,0 0 0,1 0 0,-1 0 0,1-1-1,0 1 1,-1-1 0,1 0 0,0 0 0,1 0 0,-1-1 0,0 0 0,0 0 0,1 0 0,-1 0 0,9 0 0,-11-1-22,1 1 1,-1-1-1,0-1 1,1 1-1,-1 0 1,0 0-1,1-1 1,-1 0 0,0 1-1,0-1 1,0 0-1,1 0 1,-1 0-1,0 0 1,0 0 0,0-1-1,0 1 1,-1-1-1,3-1 1,-2-1-16,0 1 1,0-1-1,0 0 1,0 0-1,-1 0 1,0 0-1,0 0 0,0 0 1,0 0-1,0-4 1,2-14-217,7-36-385,-7 47 558</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5:04.853"/>
    </inkml:context>
    <inkml:brush xml:id="br0">
      <inkml:brushProperty name="width" value="0.05" units="cm"/>
      <inkml:brushProperty name="height" value="0.05" units="cm"/>
      <inkml:brushProperty name="color" value="#008C3A"/>
    </inkml:brush>
  </inkml:definitions>
  <inkml:trace contextRef="#ctx0" brushRef="#br0">6 0 9830,'-3'19'381,"1"1"-1,1-1 1,1 1-1,1-1 1,0 0-1,2 1 1,9 36-1,6 6 1105,28 61-1,-35-95-943,-7-18-303,15 29 463,-19-39-698,0 0 1,0 1 0,0-1 0,0 0 0,0 0 0,0 0-1,0 0 1,1 0 0,-1 0 0,0 0 0,0 0-1,0 0 1,0 0 0,0 0 0,0 1 0,1-1 0,-1 0-1,0 0 1,0 0 0,0 0 0,0 0 0,0 0-1,1 0 1,-1 0 0,0 0 0,0 0 0,0 0-1,0 0 1,0-1 0,1 1 0,-1 0 0,0 0 0,0 0-1,0 0 1,0 0 0,0 0 0,0 0 0,1 0-1,-1 0 1,0 0 0,0 0 0,0-1 0,0 1 0,0 0-1,0 0 1,0 0 0,0 0 0,0 0 0,0 0-1,0-1 1,0 1 0,1 0 0,-1 0 0,0 0 0,0 0-1,0 0 1,0 0 0,0-1 0,0 1 0,0 0-1,0 0 1,2-10 247,-2 10-243,2-26-38,0-34 0,3-31-589,-4 83 556,0 0 0,1 0 0,0 0 0,1 0 0,0 0 0,0 1 0,0-1 0,7-10 0,-8 16 64,-1 0 0,0 0 0,0 0 0,1 1 0,-1-1 0,0 0 0,1 1 0,0-1 0,-1 1 0,1 0 0,0-1-1,0 1 1,0 0 0,0 0 0,0 0 0,0 0 0,0 1 0,0-1 0,0 0 0,0 1 0,1 0 0,-1-1 0,0 1-1,0 0 1,0 0 0,1 0 0,-1 0 0,0 1 0,0-1 0,0 1 0,0-1 0,1 1 0,-1 0 0,0 0-1,0 0 1,0 0 0,2 1 0,3 3 118,-1 0 0,1 0-1,-1 1 1,0-1 0,-1 1-1,1 1 1,-1-1 0,7 13-1,1 5 330,-2 1 1,14 41-1,6 13 365,-30-76-781,0 0 0,1-1 0,-1 1 0,1-1-1,-1 1 1,1-1 0,0 0 0,0 1 0,0-1 0,0 0-1,1 0 1,-1-1 0,0 1 0,1 0 0,-1-1 0,1 0-1,0 1 1,-1-1 0,1 0 0,0 0 0,0-1 0,0 1-1,0 0 1,-1-1 0,1 0 0,0 0 0,0 0 0,0 0-1,0 0 1,0 0 0,0-1 0,4-1 0,15-6 189</inkml:trace>
  <inkml:trace contextRef="#ctx0" brushRef="#br0" timeOffset="949.28">565 262 9830,'-45'-76'55,"44"75"-28,-1-1 0,1 1 0,-1-1 0,1 1 1,-1 0-1,0 0 0,1 0 0,-1 0 0,0 0 0,0 0 1,0 0-1,0 0 0,0 1 0,0-1 0,0 1 0,0-1 1,0 1-1,0 0 0,0 0 0,0 0 0,0 0 0,0 0 1,0 0-1,0 1 0,0-1 0,0 1 0,0-1 1,0 1-1,0 0 0,1-1 0,-1 1 0,0 0 0,0 1 1,-1 0-1,0 1 51,0 0 0,0 0 1,1 1-1,0-1 1,0 1-1,0-1 0,0 1 1,0-1-1,1 1 0,-1 0 1,1 0-1,0 0 1,0 0-1,0 0 0,1 7 1,-1 7 305,0-1 0,3 22 1,-1-33-282,0-1 0,0 1 0,1-1 0,-1 1 0,1-1 0,0 1 0,1-1 0,-1 0 0,1 0 0,0 0 0,0 0 0,1-1 0,-1 1 0,1-1 0,0 0 0,1 0 1,-1 0-1,0-1 0,1 1 0,0-1 0,0 0 0,0-1 0,0 1 0,0-1 0,1 0 0,-1 0 0,1 0 0,-1-1 0,1 0 0,0 0 0,9 0 0,-12-1-33,0 0-1,0 0 0,1 0 0,-1-1 1,0 1-1,0-1 0,1 1 0,-1-1 1,0 0-1,6-3 0,-8 2-32,1 1-1,0-1 1,0 0-1,-1 0 1,1 1-1,-1-1 1,0 0-1,1 0 1,-1-1 0,0 1-1,0 0 1,0 0-1,-1-1 1,1 1-1,0-4 1,3-16-202,-1 1 1,-1-1-1,-1 1 0,0-1 1,-6-40-1,5 60 145,0 0 4,0 0 0,-1 0 0,1 0 0,0 0 0,-1 1-1,1-1 1,-1 0 0,0 0 0,1 0 0,-1 1 0,0-1-1,0 0 1,0 1 0,0-1 0,0 1 0,-3-3 0,0 38 336,4-12-51,0 0 0,2 0 1,5 25-1,-6-40-181,1 0 0,0-1 0,0 1 0,1-1 0,0 0 0,0 1 0,1-1 0,-1-1 0,1 1 0,0 0 0,1-1 0,0 0 0,-1 0 0,10 6 0,-12-9-65,0 0 0,-1-1 0,2 1 0,-1-1 0,0 0 0,0 0 0,0 0 0,1 0 0,-1 0 0,0 0 0,1 0 0,-1-1 0,1 1 0,-1-1 0,0 0 0,1 0 0,-1 0 0,1 0 0,-1 0 0,1 0 0,-1-1 0,1 1 1,-1-1-1,0 0 0,1 0 0,-1 0 0,0 0 0,1 0 0,-1 0 0,0 0 0,0-1 0,0 1 0,0-1 0,0 0 0,-1 1 0,1-1 0,0 0 0,-1 0 0,1 0 0,-1 0 0,0 0 0,0-1 0,0 1 0,0 0 0,0 0 0,0-1 0,0 1 0,0-4 0,6-38-631,-2-1 0,0-66 0,-6 137 563,1-1 291,0 0 1,8 47-1,-7-65-170,1 1 0,0-1 1,0 1-1,1-1 0,0 0 0,0 0 1,1-1-1,0 1 0,0-1 0,1 0 0,-1 0 1,1 0-1,12 10 0,-14-13-40,0-1-1,0 0 1,0 0-1,1 0 1,-1 0-1,1-1 1,-1 1 0,1-1-1,-1 0 1,1 0-1,0 0 1,0-1-1,-1 1 1,1-1-1,0 0 1,0 0 0,4 0-1,-5-1-4,-1 1 0,1-1 0,0 0 0,-1 0 0,1 0 0,-1 0 0,1 0 0,-1-1 0,1 1 0,-1-1 0,0 1 1,0-1-1,1 0 0,-1 0 0,-1 0 0,1 0 0,0 0 0,0 0 0,-1-1 0,1 1 0,-1 0 0,0-1 0,1-3 0,7-27-368,-1 0 1,-2-1 0,-1 0-1,0-43 1,-5 93 442,0 1 0,1 0 0,1 0 0,0 0 0,2-1 0,5 19 0,-8-31-68,1 0-1,0 0 0,0 0 0,0 0 0,0 0 0,1 0 1,-1-1-1,1 1 0,0-1 0,0 1 0,1-1 1,-1 0-1,0-1 0,1 1 0,0 0 0,0-1 1,0 0-1,0 0 0,0 0 0,0 0 0,0-1 1,1 0-1,-1 0 0,1 0 0,-1 0 0,0-1 1,1 1-1,5-2 0,-7 1-23,1 0 0,-1-1-1,0 0 1,0 0 0,0 0 0,1 0 0,-1-1-1,0 1 1,0-1 0,-1 0 0,1 0 0,0 0-1,0 0 1,-1 0 0,0 0 0,1-1 0,-1 1-1,0-1 1,0 0 0,0 0 0,0 1 0,-1-1-1,1 0 1,-1-1 0,2-5 0,2-4-193,-1-1 0,-1 1 1,0-1-1,3-27 0,-5 27 24,0 4 38,0-1 0,0 0-1,-1 1 1,0-1 0,-1 1 0,0-1 0,-4-13-1,4 23 111,0-1 0,-1 1 0,1-1 0,0 1 0,-1 0 0,1-1 0,-1 1 0,0 0 0,1 0 0,-1 0 0,0 0 0,0 0 0,0 1 0,1-1 0,-1 0 0,0 1 0,0 0 0,0-1 0,0 1 0,0 0 0,0 0 0,0 0 0,0 0 0,0 0 0,-3 1 0,-2-1 95,-8 0-62</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5:01.585"/>
    </inkml:context>
    <inkml:brush xml:id="br0">
      <inkml:brushProperty name="width" value="0.05" units="cm"/>
      <inkml:brushProperty name="height" value="0.05" units="cm"/>
      <inkml:brushProperty name="color" value="#008C3A"/>
    </inkml:brush>
  </inkml:definitions>
  <inkml:trace contextRef="#ctx0" brushRef="#br0">1 296 9830,'2'18'532,"1"0"0,11 36 0,-3-12 260,17 131 1927,-2-11 58,-22-156-2720,-2-11-5,10-40 613,25-81-1123,-32 112 311,1 0 0,1 0 0,0 0 0,1 1-1,0 0 1,14-17 0,-21 29 133,0 0 0,0-1 0,1 1 0,-1 0 0,0-1 0,0 1 0,1 0 0,-1 0-1,1 0 1,-1 0 0,1 1 0,-1-1 0,1 0 0,0 0 0,-1 1 0,1-1 0,0 1 0,-1 0-1,1 0 1,2-1 0,-3 2 27,1-1 0,-1 1 0,0-1 0,1 1 0,-1-1 0,0 1 0,1 0 0,-1 0 0,0 0 1,0 0-1,1 0 0,-1 0 0,0 0 0,0 0 0,0 0 0,-1 0 0,1 1 0,1 1 0,4 9 183,-1 0 0,-1 0 0,1 0 1,2 19-1,-3-14-51,0-5-43,-1 1 102,0-1 0,2 1 0,10 20 0,-14-30-164,1 0 0,-1 0 0,1-1 0,0 1-1,0-1 1,0 0 0,0 1 0,1-1 0,-1 0-1,0 0 1,1 0 0,0-1 0,-1 1 0,1-1-1,0 1 1,0-1 0,0 0 0,0 0 0,0 0-1,0-1 1,4 1 0,17 0 189</inkml:trace>
  <inkml:trace contextRef="#ctx0" brushRef="#br0" timeOffset="685.31">543 508 9830,'-63'-37'55,"62"36"-33,-1 1 0,1-1 0,0 1 0,-1-1 0,1 1 0,0-1 0,-1 1 0,1 0 0,-1 0 0,1 0 0,-1 0 0,1 0 0,-1 0 0,1 0 0,-1 0 0,1 1 0,0-1 0,-1 1 0,1-1 0,-1 1 1,1-1-1,0 1 0,-1 0 0,1-1 0,0 1 0,0 0 0,0 0 0,0 0 0,0 0 0,0 0 0,0 0 0,0 1 0,-1 0 0,-2 4 98,1 0 1,0 0-1,0 0 0,0 0 1,-2 8-1,4-11-32,-2 9 138,0 0 1,0 0-1,1 0 0,1 0 0,0 1 0,0-1 0,1 0 1,1 1-1,2 12 0,-2-22-178,0-1 0,0 1 0,0-1 0,1 0 0,-1 0 0,1 0 0,-1 0 0,1 0 0,0 0 0,0 0 0,0 0 0,0-1-1,0 1 1,0-1 0,0 0 0,1 1 0,-1-1 0,0 0 0,1 0 0,-1 0 0,1-1 0,-1 1 0,1-1 0,-1 1 0,1-1 0,3 0 0,-3 1 18,1-1-1,-1 0 1,1 0 0,-1 0-1,1 0 1,-1 0 0,1-1-1,-1 0 1,0 0 0,1 0-1,-1 0 1,0 0 0,1-1-1,-1 1 1,0-1-1,0 0 1,0 0 0,4-4-1,-3 0-63,0 0 0,0 0 0,-1-1 0,0 1-1,0-1 1,-1 0 0,0 1 0,0-1 0,0-1-1,0-6 1,1-59-525,-3 64 522,-1 37 50,1-16 114,-1 0-1,1 0 1,1 0-1,0 0 1,4 15 0,-5-24-127,1-1 0,0 1 0,0 0 1,0-1-1,1 1 0,-1-1 1,1 1-1,-1-1 0,1 0 1,0 0-1,0 0 0,0 0 0,0 0 1,0 0-1,0 0 0,1-1 1,-1 1-1,0-1 0,1 1 1,-1-1-1,1 0 0,0 0 0,-1 0 1,1 0-1,0-1 0,0 1 1,-1-1-1,4 0 0,-3 1 11,1-1 1,-1 0-1,0 1 0,1-2 0,-1 1 1,0 0-1,1-1 0,-1 1 0,0-1 1,0 0-1,0 0 0,0 0 0,0-1 1,0 1-1,5-4 0,-5 2-35,0 0 1,-1 1-1,1-2 1,-1 1-1,0 0 1,0 0-1,0-1 1,0 1-1,-1-1 1,1 1-1,-1-1 1,0 0-1,1-5 1,2-17-285,-1 1-1,-2 0 1,-2-43-1,0 19-33,1 26 111,-1 0 0,-1 1 0,-1-1 0,-1 1-1,-1 0 1,-1 0 0,-1 1 0,-13-28 0,8 34 24,12 15 168,0 0 1,0 0 0,-1 0-1,1 0 1,0 1 0,-1-1-1,1 0 1,0 0 0,0 0-1,-1 0 1,1 1 0,0-1-1,0 0 1,-1 0 0,1 0-1,0 1 1,0-1 0,0 0-1,-1 0 1,1 1 0,0-1-1,0 0 1,0 1 0,0-1-1,0 0 1,0 1 0,-1-1-1,1 0 1,0 0 0,0 1-1,0 0 1,-3 37 248,3-33-148,-1 47 684,3-1 0,9 64 0,-7-93-450,0 1 1,2-1-1,1-1 1,0 1-1,2-1 1,0-1-1,21 34 1,-25-47-282,-5-7-50,0 0-1,0 0 1,0 0 0,0 0 0,0 0-1,1 0 1,-1 1 0,0-1-1,0 0 1,0 0 0,0 0 0,0 0-1,0 0 1,0 0 0,0 0-1,0 0 1,0 1 0,1-1 0,-1 0-1,0 0 1,0 0 0,0 0-1,0 0 1,0 0 0,0 0 0,1 0-1,-1 0 1,0 0 0,0 0-1,0 0 1,0 0 0,0 0 0,1 0-1,-1 0 1,0 0 0,0 0-1,0 0 1,0 0 0,0 0 0,0 0-1,1 0 1,-1 0 0,0 0-1,0 0 1,0 0 0,0-1 0,0 1-1,0 0 1,0 0 0,1 0-1,-1 0 1,0 0 0,0 0 0,0 0-1,0 0 1,0-1 0,0 1-1,0 0 1,0 0 0,0 0 0,0 0-1,1-13 199</inkml:trace>
  <inkml:trace contextRef="#ctx0" brushRef="#br0" timeOffset="840.47">670 535 9830,'0'0'0,"121"0"1966,-82 0-1311,3 0 1</inkml:trace>
  <inkml:trace contextRef="#ctx0" brushRef="#br0" timeOffset="1587.53">1130 407 9830,'-3'2'54,"1"1"1,0 0-1,0-1 0,0 1 0,1 0 1,-1 0-1,1 1 0,-1-1 1,1 0-1,0 0 0,1 1 0,-1-1 1,0 0-1,1 1 0,0-1 0,0 0 1,0 1-1,0 5 0,1-4 34,-1-1 0,0 1 0,1 0-1,0-1 1,0 1 0,0-1 0,0 1 0,1-1-1,0 0 1,0 1 0,0-1 0,0 0-1,5 5 1,-4-6-17,0-1-1,0 1 1,0-1-1,0 0 1,0 0-1,1 0 1,-1-1-1,1 1 1,-1-1-1,1 0 1,0 0 0,-1 0-1,1 0 1,0-1-1,0 1 1,-1-1-1,6 0 1,-7 0-29,0-1 0,0 1 0,1-1 1,-1 1-1,0-1 0,0 0 0,1 0 1,-1 0-1,0 0 0,0 0 0,0 0 0,0-1 1,-1 1-1,1-1 0,0 1 0,0-1 1,-1 0-1,1 0 0,-1 1 0,0-1 1,1 0-1,-1 0 0,0 0 0,0-1 0,0 1 1,-1 0-1,2-4 0,5-47-434,2-104-1,-9 156 365,-1 12 180,0 1 64,1 1-1,0-1 1,0 1 0,2-1 0,4 25-1,-5-35-182,0 1 0,0 0 0,0-1 0,0 1 0,1-1 0,-1 0 0,1 1 0,0-1 0,-1 0 0,1 0 0,0 0 0,0 0 0,1 0 0,-1 0 0,0-1 0,1 1 0,-1-1 0,0 0 0,1 1 0,0-1 0,-1 0 0,1-1 0,0 1 0,-1 0 0,1-1-1,0 1 1,0-1 0,0 0 0,-1 0 0,1 0 0,0 0 0,4-2 0,-4 2 7,0-1-1,-1 0 0,1 0 0,0 0 1,-1-1-1,1 1 0,-1-1 0,1 1 1,-1-1-1,0 0 0,0 0 1,0 0-1,0 0 0,0 0 0,0 0 1,0 0-1,-1-1 0,1 1 0,1-4 1,26-58 259,-22 44-463,6-10-78,-2 0 0,-1-1 0,-1 0 0,-2 0 0,-1-1 0,-1 0 0,0-51 0,-5 77 178,0-17-5,0 23 64,0-1 0,0 0 0,0 1 0,0-1 0,0 1 0,0-1 0,0 1 0,0-1 0,0 1 0,0-1 0,0 1 0,0-1 1,-1 1-1,1-1 0,0 1 0,0-1 0,-1 1 0,1-1 0,0 1 0,-1-1 0,1 1 0,0 0 0,-1-1 0,1 1 0,-1 0 0,1-1 0,0 1 1,-2-1-1,1 2-1,0-1 0,1 1 0,-1 0 0,0-1 0,0 1 0,0 0 0,0 0 0,1 0 0,-1-1 0,0 1 0,1 0 0,-1 0 0,1 0 0,-1 0 0,1 0 0,-1 0 0,1 0 0,0 0 0,-1 0 1,1 0-1,0 1 0,0-1 0,0 0 0,0 0 0,0 0 0,0 1 0,-1 3 11,-4 44 813,1-1 1,5 71-1,0-61-195,1 21 1004,17 121 0,-12-162-1069,1-1 0,2 0 0,1 0 0,2-1 0,23 46 0,-33-76-453,1 0 0,0 0 0,0 0 1,0-1-1,10 11 0,-13-15-88,0 0 0,1 0 0,-1 0 0,0 0 0,0 0 0,0-1 0,0 1 0,1 0 0,-1-1 0,0 1 0,1 0 0,-1-1 0,1 0 0,-1 1 0,0-1 0,1 0 0,-1 0 0,1 0 0,-1 0-1,1 0 1,-1 0 0,1 0 0,-1 0 0,0 0 0,1-1 0,-1 1 0,1-1 0,-1 1 0,0-1 0,1 1 0,-1-1 0,0 0 0,0 0 0,1 0 0,1-2 0,0-1 16,1 0-1,-1 0 0,0-1 1,0 0-1,-1 1 1,0-1-1,1 0 1,-2 0-1,1-1 0,0 1 1,-1 0-1,0 0 1,0-7-1,1-14-574,-1-37-1,-1 42 260,0 15 183,0-1 0,-1 1 0,0 0 0,0-1-1,-1 1 1,1 0 0,-1 0 0,-1 0 0,1 0-1,-1 0 1,0 0 0,0 1 0,-1-1 0,0 1 0,-6-6-1,0 0-168,-1 2 0,0-1 0,0 2 0,-1-1 0,-25-12 0,-11-3-355</inkml:trace>
  <inkml:trace contextRef="#ctx0" brushRef="#br0" timeOffset="1776.64">1062 166 9830,'0'0'0</inkml:trace>
  <inkml:trace contextRef="#ctx0" brushRef="#br0" timeOffset="2304.46">1846 299 9830,'0'0'0,"17"19"328,15-19-1,13 0 329,16 0 327,8-15 327,6-7-273,1-1 314,-9-1-1711,-12-1 136,-15 3 1,-18 1 82,-16 2 0</inkml:trace>
  <inkml:trace contextRef="#ctx0" brushRef="#br0" timeOffset="2539.14">2305 100 9830,'7'9'223,"1"-1"0,-1 0 0,1 0 0,0-1 0,1 0 0,0 0 1,15 8-1,13 10 488,-20-12-236,-4-4-168,-1 0 0,20 21 1,-30-28-259,0 0 0,0 0 1,0 0-1,0 1 0,-1-1 1,1 0-1,-1 1 1,1 0-1,-1-1 0,0 1 1,0-1-1,0 1 0,-1 0 1,1 0-1,-1 0 0,1-1 1,-1 1-1,0 0 0,0 0 1,0 0-1,-1 4 0,0-4 7,0-1 0,-1 0-1,1 0 1,0 0-1,-1 0 1,0 0 0,1 0-1,-1-1 1,0 1-1,0 0 1,0-1 0,0 1-1,0-1 1,0 0-1,-4 2 1,-38 15 514,36-15-412,-17 5 193</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5:26.791"/>
    </inkml:context>
    <inkml:brush xml:id="br0">
      <inkml:brushProperty name="width" value="0.05" units="cm"/>
      <inkml:brushProperty name="height" value="0.05" units="cm"/>
      <inkml:brushProperty name="color" value="#008C3A"/>
    </inkml:brush>
  </inkml:definitions>
  <inkml:trace contextRef="#ctx0" brushRef="#br0">41 208 9830,'-14'-21'86,"14"21"-80,0-1-1,0 1 1,0 0 0,-1 0-1,1 0 1,0-1 0,0 1-1,0 0 1,-1 0-1,1 0 1,0 0 0,0 0-1,-1 0 1,1 0 0,0-1-1,-1 1 1,1 0-1,0 0 1,0 0 0,-1 0-1,1 0 1,0 0 0,-1 0-1,1 0 1,0 0 0,0 0-1,-1 1 1,1-1-1,0 0 1,0 0 0,-1 0-1,1 0 1,0 0 0,0 0-1,-1 1 1,1-1-1,0 0 1,-2 4 49,0-1-1,0 1 1,1 0-1,0 0 1,0 0-1,0 0 1,0-1 0,0 1-1,1 6 1,-5 173 2865,5-122-1963,0-44-615,1-1 0,1 0 0,0 0 0,7 26 1,-9-39-282,1 1-1,0-1 1,0 1 0,1-1 0,-1 1 0,1-1 0,0 0 0,-1 0 0,1 0 0,1 0 0,-1 0 0,0 0 0,1 0 0,-1-1 0,1 1 0,0-1 0,0 0 0,0 0 0,0 0 0,0 0 0,1-1 0,-1 1 0,0-1 0,1 0-1,-1 1 1,7 0 0,-5-2 12,-1 0 0,0 0-1,1 0 1,-1 0 0,0-1-1,1 0 1,-1 0 0,0 0-1,1 0 1,-1-1 0,0 1-1,0-1 1,0 0 0,-1 0-1,1-1 1,6-4 0,-5 2-48,-1 0 0,1 0 1,-1 0-1,0-1 0,-1 0 1,1 0-1,-1 0 0,0 0 1,0 0-1,2-10 0,-1-4-219,0 0 1,-2 0-1,0 0 0,-2 0 0,0 0 0,-4-29 1,4 48 174,0-1 0,0 1 0,0 0 0,0-1 0,-1 1 0,1 0 1,-1-1-1,1 1 0,-1 0 0,1 0 0,-1 0 0,0 0 0,0-2 1,0 3 18,1-1-1,0 1 1,-1 0 0,1-1 0,-1 1 0,1 0 0,-1 0 0,1 0 0,0-1 0,-1 1 0,1 0 0,-1 0 0,1 0 0,-1 0 0,1 0 0,-1 0 0,1 0 0,-1 0 0,1 0 0,-1 0 0,1 0 0,-1 0 0,1 0 0,-1 0 0,-1 1 17,1 0 0,0 0 0,-1 0 1,1-1-1,0 1 0,0 0 0,0 0 0,0 1 0,-1-1 0,1 0 0,1 0 1,-1 1-1,0-1 0,0 0 0,0 1 0,1-1 0,-1 0 0,0 3 0,-2 9 135,0 0-1,1 1 1,1-1-1,0 0 1,1 0-1,2 25 1,-1-32-90,-1 0 1,2 0-1,-1 0 1,1-1-1,-1 1 0,2 0 1,-1-1-1,1 1 1,-1-1-1,1 1 0,1-1 1,-1 0-1,1-1 1,0 1-1,0 0 0,9 6 1,-5-6 30,0-1 0,0 0 0,0 0 0,0-1 0,1 0 0,0-1 0,-1 0 0,1 0 0,9 1 0,-1-2 100,-1 0 1,0-1 0,0-1-1,20-3 1,-30 3-197,-1-1 0,1 0-1,0 0 1,-1 0 0,1-1 0,-1 1 0,0-2-1,0 1 1,0 0 0,0-1 0,-1 0-1,1 0 1,-1 0 0,0-1 0,0 1 0,-1-1-1,1 0 1,-1 0 0,0 0 0,0-1-1,-1 1 1,0-1 0,0 1 0,2-10 0,0 0-198,0-1 1,-2 1 0,0-1 0,-1 0 0,0 0 0,-1 0 0,-1 0 0,-3-18 0,1 24 50,0-1 1,0 1 0,-1-1 0,-8-14-1,10 19 54,-1 1 0,0 0 0,-1-1 0,0 1 1,1 0-1,-1 1 0,-1-1 0,1 1 0,-8-6 0,12 10 96,-1 0 0,1-1-1,0 1 1,-1 0 0,1 0 0,0 0 0,-1 0 0,1 0-1,0 0 1,-1 0 0,1-1 0,0 1 0,-1 0 0,1 0-1,0 0 1,-1 1 0,1-1 0,-1 0 0,1 0-1,0 0 1,-1 0 0,1 0 0,0 0 0,-1 0 0,1 1-1,0-1 1,0 0 0,-1 0 0,1 0 0,0 1 0,-1-1-1,1 0 1,0 0 0,0 1 0,0-1 0,-1 0 0,1 1-1,0-1 1,0 0 0,0 1 0,0-1 0,0 0-1,-1 1 1,1-1 0,0 0 0,0 1 0,0-1 0,0 0-1,0 1 1,-2 20 153,2-19-120,-1 8 75,1 0-1,0 0 1,1 0 0,0 0-1,0 0 1,1-1 0,1 1-1,3 10 1,-4-16-66,0-1 0,0 1 0,0 0 0,1-1 0,-1 0 0,1 1 0,0-1 0,0 0 0,0-1 0,0 1 1,0 0-1,1-1 0,-1 0 0,1 0 0,0 0 0,0 0 0,0 0 0,-1-1 0,2 0 0,-1 0 0,0 0 0,5 1 0,-4-1 10,-1-1 0,1 1-1,0-1 1,0 1 0,0-1 0,0-1 0,0 1-1,0-1 1,0 0 0,0 0 0,-1 0 0,1-1-1,0 1 1,-1-1 0,1-1 0,4-1 0,-5 0-33,0 1 1,-1-1-1,1 0 1,-1 0-1,1 0 0,-1 0 1,0-1-1,-1 1 1,1-1-1,-1 0 1,0 0-1,0 1 1,0-1-1,2-11 1,0-2-261,-1-1 1,-1 0 0,0 0-1,-2 0 1,0 0 0,-1 0-1,-4-26 1,4 43 218,0-1 1,0 1-1,0 0 1,0-1-1,-1 1 0,1 0 1,-1 0-1,1 0 1,-1 0-1,0 0 0,0 0 1,-3-2-1,4 3 24,1 1 0,-1-1-1,0 0 1,0 1 0,0-1 0,0 1 0,0 0-1,0-1 1,0 1 0,0 0 0,0-1-1,0 1 1,0 0 0,0 0 0,0 0 0,0 0-1,0 0 1,0 0 0,0 0 0,0 0-1,0 0 1,0 1 0,0-1 0,0 0 0,0 1-1,0-1 1,0 1 0,0-1 0,0 1-1,0-1 1,0 1 0,0 0 0,1-1 0,-1 1-1,-1 1 1,-1 2 43,1 0-1,-1 0 1,1 0 0,0 0-1,0 1 1,1-1 0,-1 1-1,1-1 1,0 1-1,0-1 1,0 7 0,-1 58 485,2-50-401,1 1 61,1 1 0,0-1-1,2 0 1,0 0 0,9 26-1,44 93 1039,-12-32-298,-45-162-757,-1 51-228,-4-37-551,1-1-1,2 0 1,4-43 0,-2 83 587,0 0 1,0 0 0,1 0 0,-1 0-1,1 0 1,-1-1 0,1 1-1,0 0 1,-1 0 0,1 0 0,0 1-1,1-1 1,-1 0 0,0 0 0,0 1-1,1-1 1,-1 0 0,1 1-1,0-1 1,-1 1 0,1 0 0,0 0-1,0-1 1,0 1 0,-1 1 0,1-1-1,0 0 1,1 0 0,-1 1-1,0-1 1,0 1 0,0-1 0,0 1-1,0 0 1,0 0 0,1 0 0,-1 0-1,0 0 1,0 1 0,0-1-1,0 1 1,0-1 0,0 1 0,0 0-1,0 0 1,0 0 0,0 0-1,0 0 1,0 0 0,0 0 0,-1 1-1,1-1 1,2 4 0,11 12 239,0 2 0,-2 0 0,0 1 0,-1 0 0,-1 1 0,16 43 0,-9-20 166,-10-29-189</inkml:trace>
  <inkml:trace contextRef="#ctx0" brushRef="#br0" timeOffset="714.11">1093 370 9830,'-54'-50'0,"53"49"9,1 1 1,-1-1-1,1 0 0,-1 1 1,0-1-1,0 1 0,1 0 1,-1-1-1,0 1 0,0 0 1,1-1-1,-1 1 0,0 0 1,0 0-1,0 0 0,0-1 1,1 1-1,-1 0 0,0 0 1,0 0-1,0 0 0,0 1 1,1-1-1,-1 0 0,0 0 1,0 0-1,0 1 0,1-1 1,-1 0-1,0 1 0,0-1 1,1 1-1,-1-1 0,0 1 1,1-1-1,-1 1 0,0 0 1,1-1-1,-1 1 0,1-1 1,-1 1-1,1 0 0,-1 0 0,1-1 1,0 1-1,-1 1 0,-11 36 656,12-36-627,-3 11 202,1 0-1,0-1 0,1 1 1,0 0-1,2 0 0,-1 0 0,4 16 1,-4-25-175,1-1 0,0 0 0,0 1 0,0-1 0,0 0 0,1 1 0,-1-1 0,1 0 0,0 0 0,0 0 0,0 0 0,0-1 0,0 1 0,1-1 0,-1 1 0,1-1 0,0 0 0,0 0 1,0 0-1,0 0 0,0 0 0,0-1 0,0 1 0,0-1 0,1 0 0,-1 0 0,1 0 0,-1 0 0,0-1 0,8 1 0,-9-1-9,1 0 1,0 1-1,0-1 0,0-1 1,-1 1-1,1 0 0,0-1 0,-1 1 1,1-1-1,0 0 0,-1 0 1,1 0-1,-1 0 0,1 0 1,-1-1-1,1 1 0,-1-1 0,4-3 1,-4 2-46,0 0 0,0-1 0,0 1 0,0-1 1,-1 1-1,1-1 0,-1 0 0,0 1 0,0-1 0,0 0 0,-1 0 1,1 0-1,-1-4 0,0 5-31,2-21-143,0 0-1,-2 0 0,-4-31 1,-1 45 58,0 17 125,-1 17 231,5-11-87,-1 2 48,1 1 1,0 0-1,2-1 1,0 1-1,3 17 1,-3-30-172,0 1 1,0-1 0,0 0 0,0 0-1,0 0 1,1 0 0,-1 0 0,1 0-1,0 0 1,0 0 0,0-1 0,0 1-1,1-1 1,-1 1 0,1-1 0,-1 0-1,1 0 1,0 0 0,0 0 0,0-1-1,0 1 1,0-1 0,0 0 0,0 0-1,1 0 1,-1 0 0,0 0 0,1-1-1,4 1 1,-4 0 1,-1-1-1,0 0 1,0 0 0,0 0-1,1 0 1,-1 0 0,0-1-1,0 1 1,0-1-1,0 0 1,0 0 0,0 0-1,0 0 1,0-1 0,0 1-1,5-4 1,-5 1 12,0 1 0,0-1 1,-1 0-1,1 0 0,-1 0 0,0 0 1,0-1-1,0 1 0,0 0 0,1-9 0,5-24-418,-2 1-1,-2-1 0,-1 0 0,-4-62 0,0 44-38,2 47 336,-1 1-1,0 0 1,-1-1-1,1 1 1,-2 0-1,1-1 1,-1 1-1,0 0 1,0 0-1,-1 0 1,0 0-1,0 1 1,-1-1-1,1 1 1,-9-10-1,12 15 67,-1 1 0,1-1 0,-1 0 0,1 0 0,-1 1 0,0-1 0,1 0 0,-1 1 0,0-1 0,0 1 0,1-1 0,-1 1 0,0-1 0,0 1 0,0-1 0,0 1 0,0 0 0,1 0 0,-1-1 0,0 1 0,0 0 0,0 0 0,0 0 0,0 0 0,0 0 0,0 0 0,-1 1 0,1-1 14,0 1 0,0 0 1,0 0-1,0 0 0,0 0 0,0 0 0,0 0 1,1 0-1,-1 1 0,0-1 0,1 0 0,-1 0 1,1 1-1,-1-1 0,1 0 0,-1 2 1,-1 10 201,0 0 0,1 24 1,1-33-166,-1 26 310,2 0 0,1-1 0,2 1-1,0 0 1,2-1 0,2 0 0,0-1 0,2 1-1,1-2 1,25 46 0,-25-59-65,-11-14-291,0 1-1,0-1 1,1 1 0,-1-1-1,0 0 1,0 1 0,1-1-1,-1 0 1,0 0 0,1 1-1,-1-1 1,1 0-1,-1 0 1,0 1 0,1-1-1,-1 0 1,1 0 0,-1 0-1,0 0 1,1 0 0,-1 0-1,1 1 1,-1-1-1,1 0 1,-1 0 0,1 0-1,-1-1 1,0 1 0,1 0-1,-1 0 1,1 0 0,-1 0-1,1 0 1,0-1-1,-1 0-4</inkml:trace>
  <inkml:trace contextRef="#ctx0" brushRef="#br0" timeOffset="883.52">1239 308 9830,'0'0'0,"123"17"1993,-82-10-1337</inkml:trace>
  <inkml:trace contextRef="#ctx0" brushRef="#br0" timeOffset="1159.33">1619 428 9830,'0'0'0,"-3"-11"0,3 17 328,3 5-328,7-2 463,-1 3-463,-1-3 328,-1-2 0,-1-3-328,-2-4 0,-1 0 0,-3-7 0</inkml:trace>
  <inkml:trace contextRef="#ctx0" brushRef="#br0" timeOffset="1425.47">1619 428 9830,'-7'-5'51,"5"7"62,2-2-109,0 0 1,0 0 0,0 1-1,0-1 1,0 0-1,0 1 1,0-1-1,0 0 1,0 0-1,0 1 1,0-1 0,0 0-1,1 1 1,-1-1-1,0 0 1,0 0-1,0 1 1,0-1-1,1 0 1,-1 0-1,0 0 1,0 1 0,1-1-1,-1 0 1,0 0-1,0 0 1,1 0-1,-1 0 1,0 1-1,0-1 1,1 0 0,-1 0-1,0 0 1,1 0-1,-1 0 1,22 0 152,-8 1 205,0-1 0,1-1-1,-1 0 1,26-6 0,-24 2-35</inkml:trace>
  <inkml:trace contextRef="#ctx0" brushRef="#br0" timeOffset="2375.41">2009 381 9830,'-4'20'510,"8"-14"-357,4-7-25,-4 1-76,-1 0 0,1-1-1,0 1 1,-1 0 0,1-1-1,0 0 1,-1 0 0,1 0 0,-1-1-1,1 1 1,-1-1 0,0 1-1,0-1 1,0 0 0,0-1 0,0 1-1,0 0 1,0-1 0,-1 1-1,1-1 1,-1 0 0,0 0 0,0 0-1,0 0 1,0 0 0,2-7-1,0 2-67,-1 1 0,0-1 0,-1 0 0,0 0-1,0 0 1,0 0 0,-1 0 0,-1 0 0,1 0-1,-1-1 1,-1 1 0,-1-8 0,2 16 25,0 1-1,0-1 1,0 1 0,-1 0 0,1-1 0,0 1 0,0-1 0,-1 1 0,1 0-1,-1-1 1,1 1 0,0-1 0,-1 1 0,1-1 0,-1 1 0,1-1 0,-1 0-1,1 1 1,-1-1 0,0 0 0,1 1 0,-1-1 0,1 0 0,-1 0-1,0 1 1,1-1 0,-1 0 0,0 0 0,1 0 0,-1 0 0,0 0 0,1 0-1,-1 0 1,0 0 0,1 0 0,-1 0 0,0 0 0,1-1 0,-1 1 0,0 0-1,1 0 1,-1-1 0,1 1 0,-1 0 0,1-1 0,-1 1 0,1-1 0,-1 1-1,1 0 1,-1-1 0,1 1 0,-1-1 0,1 1 0,-1-1 0,1 0-1,0 1 1,0-1 0,-1 0 0,1 14 211,1 0 0,1 0 0,0 1 0,0-1 0,1 0 0,1-1 0,7 17 0,-8-22-104,0 0-1,0 0 1,1-1 0,0 0 0,1 0 0,-1 0 0,1 0 0,0-1 0,1 1 0,-1-1 0,1 0 0,0-1 0,0 0-1,11 6 1,-13-8-53,-1 0 0,1-1 0,0 1-1,0-1 1,0 0 0,0 0-1,0-1 1,0 1 0,0-1 0,0 0-1,0 0 1,0 0 0,0 0-1,0-1 1,0 1 0,0-1 0,0 0-1,-1 0 1,1-1 0,0 1-1,0-1 1,-1 0 0,1 0 0,-1 0-1,0 0 1,1-1 0,-1 0-1,0 1 1,0-1 0,-1 0 0,1 0-1,-1 0 1,5-8 0,-2 1-150,0-1 1,-1-1-1,0 1 0,-1-1 1,-1 1-1,1-1 0,-1-15 1,-1-87-677,-2 79 545,1 10 15,-2 1 0,0 0 1,-2-1-1,-10-35 0,10 78 248,2 18 423,2 10 281,2 0 0,10 60 0,18 131 2067,0-6-118,-29-227-2640,0 7 137,2-1 0,-1 1-1,9 19 1,-11-29-178,0 0 0,1 1 0,-1-1 1,1 0-1,-1 0 0,1 0 0,-1 0 0,1 0 1,0 0-1,0 0 0,-1 0 0,1 0 0,0 0 0,0 0 1,0 0-1,0 0 0,0 0 0,0-1 0,0 1 1,0-1-1,1 1 0,-1-1 0,0 1 0,0-1 0,0 1 1,1-1-1,-1 0 0,0 0 0,1 0 0,-1 0 1,0 0-1,0 0 0,1 0 0,-1 0 0,0 0 0,0 0 1,1-1-1,-1 1 0,0-1 0,0 1 0,0-1 1,1 1-1,-1-1 0,1 0 0,2-3 45,1 0-1,-1 0 1,0-1-1,0 1 1,0-1-1,-1 0 1,0 0 0,0 0-1,0 0 1,3-8-1,20-59-956,-19 43 435,-1 1 1,-1-1-1,-1 0 0,-2 0 0,-2-43 0,0 70 435,0 0 0,-1-1 0,1 1 0,-1 0 0,0 0 0,0 0 0,0 0 0,0 0-1,0 0 1,0 0 0,0 1 0,-1-1 0,1 0 0,-1 1 0,1-1 0,-1 1 0,0-1 0,1 1-1,-1 0 1,0-1 0,0 1 0,0 0 0,0 0 0,0 1 0,0-1 0,0 0 0,0 1-1,0-1 1,-1 1 0,1-1 0,0 1 0,-4 0 0,-6-1 113,0 1 1,-1 0-1,1 1 1,-21 3-1,1 5 164,2-1-86</inkml:trace>
  <inkml:trace contextRef="#ctx0" brushRef="#br0" timeOffset="2578.46">1738 84 9830,'0'0'0</inkml:trace>
  <inkml:trace contextRef="#ctx0" brushRef="#br0" timeOffset="3350.72">3044 248 9830,'-9'1'146,"-27"4"321,32-3-217,22-1 2,50-3 1556,101-17-1,69-25-182,-179 32-1655,-37 8-103,-5 1 167,-1 0 0,1-1 0,0 0 0,-1-2 0,0 0 0,28-15-1,-43 21-18,1-1 0,-1 0 0,0 0 0,0 0 0,1 0 0,-1-1 0,0 1 0,0 0 0,0 0 0,0-1 0,-1 1 0,1-1 0,0 1 0,0 0 0,-1-1 0,1-2 0,-1 3-11,0 0 1,0 1-1,0-1 0,0 0 1,0 0-1,0 1 0,0-1 1,-1 0-1,1 0 0,0 1 1,-1-1-1,1 0 1,0 1-1,-1-1 0,1 1 1,-1-1-1,1 0 0,-1 1 1,1-1-1,-1 1 0,0-1 1,1 1-1,-1 0 1,1-1-1,-1 1 0,0 0 1,0-1-1,1 1 0,-1 0 1,0 0-1,1-1 1,-1 1-1,0 0 0,-1 0 1,-19-4 212</inkml:trace>
  <inkml:trace contextRef="#ctx0" brushRef="#br0" timeOffset="3596.99">3570 73 9830,'0'-1'6,"0"1"-1,0-1 1,0 1-1,0 0 1,1-1-1,-1 1 1,0-1-1,0 1 1,0-1-1,0 1 1,0 0-1,0-1 1,1 1-1,-1 0 1,0-1-1,0 1 1,1 0-1,-1-1 1,0 1-1,1 0 1,-1-1-1,0 1 1,0 0-1,1 0 1,-1-1 0,1 1-1,-1 0 1,0 0-1,1 0 1,-1-1-1,1 1 1,-1 0-1,0 0 1,1 0-1,0 0 1,27-4 458,31 7 479,-48 0-737,-1 1 0,1-1 1,-1 2-1,1 0 0,-1 0 0,-1 0 0,1 1 0,-1 1 0,0 0 0,0 0 0,-1 1 0,0 0 0,0 0 0,-1 0 0,11 18 0,-17-25-172,0 1 1,-1-1 0,1 0-1,-1 1 1,1-1 0,-1 1-1,1-1 1,-1 1 0,0-1 0,0 1-1,1 0 1,-1-1 0,0 1-1,-1-1 1,1 1 0,0-1-1,0 1 1,-1 0 0,1-1-1,-1 1 1,1-1 0,-1 0-1,-1 3 1,0-2 22,1 0 0,-1 0 0,0-1-1,0 1 1,0 0 0,-1-1 0,1 0-1,0 1 1,-1-1 0,1 0 0,0 0 0,-6 1-1,-6 1 250,0-1-1,-1 0 1,-27-1-1,41-1-285,-39 0 635</inkml:trace>
  <inkml:trace contextRef="#ctx0" brushRef="#br0" timeOffset="3828.02">3813 135 9830,'0'0'0,"-130"-83"0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5:47.155"/>
    </inkml:context>
    <inkml:brush xml:id="br0">
      <inkml:brushProperty name="width" value="0.05" units="cm"/>
      <inkml:brushProperty name="height" value="0.05" units="cm"/>
      <inkml:brushProperty name="color" value="#00A0D7"/>
    </inkml:brush>
  </inkml:definitions>
  <inkml:trace contextRef="#ctx0" brushRef="#br0">1 206 7459,'0'0'11926,"0"-6"-11088,0-13-697,0 27-172,1 43-122,4 1 174,2 0 0,3 0-1,1-1 1,21 53 0,-28-92-27,0 0 0,0-1 0,1 0 0,1 0-1,0 0 1,13 18 0,-18-28-76,-1 0-1,1-1 1,0 1-1,-1 0 1,1 0 0,0-1-1,-1 1 1,1-1-1,0 1 1,0-1-1,0 1 1,0-1-1,-1 0 1,1 1 0,0-1-1,0 0 1,0 0-1,1 1 1,-1-1-52,0-1 0,-1 1 0,1 0-1,-1 0 1,1-1 0,-1 1 0,1 0 0,-1-1 0,1 1 0,-1-1 0,1 1 0,-1-1 0,1 1-1,-1-1 1,1 1 0,-1-1 0,0 1 0,1-1 0,-1 1 0,0-1 0,0 0 0,0 1 0,1-1 0,-1 0-1,0 1 1,0-1 0,0 1 0,0-1 0,0-1 0,4-29-4593</inkml:trace>
  <inkml:trace contextRef="#ctx0" brushRef="#br0" timeOffset="187.62">67 165 4338,'0'0'8340,"126"35"-8052,-79-23-288,4-3 0,-2-1-624,-2-5-1954,-6-3-1455</inkml:trace>
  <inkml:trace contextRef="#ctx0" brushRef="#br0" timeOffset="654.68">484 152 3378,'0'0'12200,"-11"7"-12091,3-2-61,0-1 6,0 1 0,1 0 0,0 1 0,0 0 0,0 0 0,1 0 0,0 1 0,-7 9 0,-11 18 93,-41 66 165,64-98-394,0-1-1,1 0 1,-1 1 0,1-1 0,-1 1 0,1-1 0,-1 0 0,1 1 0,0-1 0,0 1 0,0-1 0,-1 1 0,2 2-1,-1-4-25,0 1 0,0-1 0,0 1-1,1-1 1,-1 1 0,0-1 0,1 1-1,-1-1 1,0 1 0,1-1 0,-1 1 0,0-1-1,1 1 1,-1-1 0,1 1 0,-1-1-1,1 0 1,-1 1 0,1-1 0,-1 0-1,1 0 1,0 1 0,0-1 0,2 0-210,-1 1 1,1-1-1,0 0 1,0 0 0,0 0-1,0 0 1,0-1 0,-1 1-1,1-1 1,0 1-1,0-1 1,-1 0 0,4-2-1,3-2 121,0 0 0,0-1 0,-1 0-1,1 0 1,-1-1 0,-1 0 0,1-1 0,-1 0-1,-1 0 1,1 0 0,-1-1 0,-1 0-1,0 0 1,0 0 0,0-1 0,4-17 0,4-13 2123,-2-1 1,9-73 0,-18 88 30,-1 9 18,0 24 429,-1 31-2379,7 210 1124,-3-211-955,1 1-1,2-1 1,1 0 0,21 55 0,-25-83-381,0-1 0,0 0 0,1 1 0,0-2 0,0 1 0,1-1 0,-1 0 0,11 9 0,-14-14 89,0 0 1,0 0-1,1 0 0,-1 0 0,1 0 0,0-1 0,-1 0 0,1 1 0,0-1 0,0 0 0,0 0 0,0 0 0,0-1 0,0 1 0,0-1 0,0 0 0,0 1 0,0-1 0,0-1 0,0 1 0,0 0 0,0-1 0,0 1 0,0-1 1,0 0-1,0 0 0,0 0 0,0-1 0,2-1 0,13-15-3098,-4-7-1612</inkml:trace>
  <inkml:trace contextRef="#ctx0" brushRef="#br0" timeOffset="1511.93">817 340 512,'0'0'15698,"-9"-9"-14871,-30-26-280,38 34-546,0 0-1,0 0 1,0 1 0,0-1-1,0 0 1,0 1-1,0-1 1,0 1 0,0-1-1,0 1 1,0-1 0,0 1-1,-1 0 1,1 0-1,0-1 1,0 1 0,0 0-1,0 0 1,-1 0 0,1 0-1,0 0 1,0 1 0,0-1-1,0 0 1,0 0-1,-1 1 1,1-1 0,0 1-1,0-1 1,0 1 0,0-1-1,0 1 1,0 0-1,0-1 1,-1 2 0,-1 2-13,1-1 0,-1 1 1,0 0-1,1 0 0,0 0 0,-3 7 1,3-7 6,-4 14-26,1-1-1,0 1 1,2 0-1,0 0 1,1 1-1,0-1 1,3 34 0,-1-42 13,0-7-25,0 0 0,0 0 0,1 0 0,-1 0 0,1 1 0,0-1 1,0 0-1,0-1 0,0 1 0,1 0 0,-1 0 0,1 0 0,-1-1 0,1 1 1,0-1-1,0 1 0,0-1 0,1 0 0,-1 0 0,0 0 0,1 0 1,-1 0-1,1 0 0,0-1 0,0 1 0,-1-1 0,1 0 0,0 0 1,0 0-1,0 0 0,0 0 0,0-1 0,1 0 0,-1 1 0,0-1 0,0 0 1,0 0-1,0-1 0,0 1 0,0-1 0,0 1 0,0-1 0,0 0 1,4-2-1,-3 1 68,0 0 0,0-1-1,0 1 1,-1-1 0,1 0 0,-1 0 0,1 0 0,-1-1 0,0 1 0,0-1 0,0 0 0,-1 0 0,0 0 0,1 0-1,-1 0 1,-1-1 0,1 1 0,2-8 0,0-2 222,-1-1 1,0 1-1,-1 0 0,1-27 1,-2 22 236,0 15-312,-1 0 0,1-1 0,-1 1 1,0 0-1,0-1 0,0 1 0,-1 0 0,1-1 1,-1 1-1,0 0 0,-1 0 0,1 0 0,-3-5 0,4 8-171,-1 1 0,1 0-1,0 0 1,-1-1 0,1 1-1,0 0 1,-1 0 0,1-1-1,-1 1 1,1 0-1,-1 0 1,1 0 0,0 0-1,-1 0 1,1-1 0,-1 1-1,1 0 1,-1 0 0,1 0-1,-1 0 1,1 0-1,-1 1 1,1-1 0,0 0-1,-1 0 1,1 0 0,-1 0-1,1 0 1,-1 1 0,1-1-1,0 0 1,-1 0-1,1 1 1,-1-1 0,1 0-1,0 1 1,-1-1 0,1 0-1,0 1 1,0-1 0,-1 0-1,1 1 1,0-1-1,0 1 1,0-1 0,-1 0-1,1 1 1,0-1 0,0 1-1,0-1 1,0 1 0,0-1-1,0 1 1,0 0 0,-6 25-87,4-12 55,0 0 0,1 1 1,1-1-1,1 0 0,0 1 0,1-1 1,0 0-1,7 22 0,-8-31-96,1 0 1,0-1-1,0 0 0,0 1 1,1-1-1,0 0 0,-1 0 1,1 0-1,1 0 0,-1-1 0,0 1 1,1-1-1,0 0 0,0 0 1,0 0-1,0 0 0,0-1 0,0 0 1,1 0-1,-1 0 0,1 0 1,0-1-1,-1 0 0,1 1 0,0-2 1,0 1-1,0-1 0,7 0 1,-9 0 121,0-1 1,1 0 0,-1 0 0,0 0 0,0 0-1,0 0 1,0-1 0,0 1 0,0-1 0,0 0-1,0 0 1,-1 0 0,1 0 0,-1-1-1,1 1 1,-1-1 0,0 1 0,0-1 0,0 0-1,0 0 1,-1 0 0,1 0 0,-1 0 0,2-6-1,5-11 565,-2 0-1,8-36 1,-11 40-76,28-112 3256,-31 128-3738,0 0 0,0 0 0,0-1 1,0 1-1,0 0 0,0 0 0,0 0 0,0 0 1,0 0-1,0-1 0,0 1 0,0 0 0,0 0 0,0 0 1,0 0-1,0 0 0,0-1 0,0 1 0,0 0 1,0 0-1,1 0 0,-1 0 0,0 0 0,0 0 0,0 0 1,0 0-1,0-1 0,0 1 0,1 0 0,-1 0 0,0 0 1,0 0-1,0 0 0,0 0 0,0 0 0,1 0 1,-1 0-1,0 0 0,0 0 0,0 0 0,0 0 0,1 0 1,-1 0-1,0 0 0,0 0 0,0 0 0,1 0 0,5 8 10,4 15-64,65 183-1602,-75-204 1579,1-1-1,-1 0 1,0 0-1,1 0 1,-1 0 0,1 0-1,0 0 1,-1 0 0,1 0-1,0 0 1,-1 0 0,1 0-1,0 0 1,0-1-1,0 1 1,2 1 0,-3-2 59,1 0 0,-1 0-1,1 0 1,-1 0 0,1 0 0,-1 0 0,1 0 0,-1 0 0,1 0 0,-1 0-1,1 0 1,0 0 0,-1 0 0,1-1 0,-1 1 0,1 0 0,-1 0 0,0-1-1,1 1 1,-1 0 0,1-1 0,-1 1 0,1 0 0,-1-1 0,3-3 53,0 1 1,-1 0 0,0-1 0,1 0 0,-2 1-1,1-1 1,2-5 0,3-18 254,-1 1 1,4-35-1,-7 40 92,0 1 1,1 0-1,1 0 0,1 0 0,11-25 1,-7 33-203,0 15-304,4 26-417,-10-18 433,3 4-231,27 51-2162,-31-61 1817,1 1 0,0-1 0,0 1 0,1-1 0,0-1 0,0 1 0,0-1 0,10 7 0,21 6-4713</inkml:trace>
  <inkml:trace contextRef="#ctx0" brushRef="#br0" timeOffset="1947.83">1643 264 7459,'0'0'12534,"-14"-9"-12184,-46-25-300,58 34-51,0-1 1,0 1-1,0 0 0,1 0 0,-1 0 0,0 0 0,0 0 0,0 0 0,0 0 0,0 0 0,0 1 0,0-1 0,0 1 1,0-1-1,1 1 0,-1 0 0,0 0 0,0 0 0,1 0 0,-1 0 0,1 0 0,-1 0 0,1 0 0,-1 1 1,1-1-1,0 1 0,-1-1 0,1 1 0,0-1 0,-1 3 0,-2 1-8,-1 2-23,0 0 0,0 1 0,1 0 1,0 0-1,0 0 0,1 0 0,0 0 0,0 1 0,1-1 0,0 1 0,1 0 1,0 0-1,0-1 0,1 1 0,0 0 0,1 0 0,2 15 0,-2-21-49,1 1-1,0-1 0,-1 0 0,1 0 0,1 0 0,-1 0 1,0-1-1,1 1 0,-1 0 0,1-1 0,0 0 0,0 0 1,0 0-1,0 0 0,0 0 0,0 0 0,0-1 0,1 0 1,-1 1-1,1-1 0,-1 0 0,1-1 0,-1 1 0,1-1 1,-1 1-1,5-1 0,-3 0 36,1 0 1,-1 1-1,0-2 1,1 1 0,-1-1-1,0 1 1,1-2-1,-1 1 1,0 0-1,0-1 1,0 0-1,0 0 1,0-1-1,0 1 1,-1-1-1,1 0 1,3-4-1,-2 1 89,-1-1-1,-1 1 1,1-1-1,-1 0 1,0 0-1,-1 0 1,0-1-1,0 1 0,0-1 1,-1 1-1,1-9 1,1-8 681,-2 0 0,-1-32 0,-1 50-556,0 5-155,0 0 1,0 1-1,1-1 1,-1 0-1,0 1 1,0-1 0,0 0-1,0 1 1,0-1-1,0 0 1,0 1-1,0-1 1,0 0-1,-1 1 1,1-1 0,0 0-1,0 1 1,-1-1-1,1 0 1,0 1-1,-1-1 1,1 1-1,0-1 1,-1 0 0,1 1-1,-1-1 1,1 1-1,-1 0 1,1-1-1,-1 1 1,1-1-1,-1 1 1,0 0 0,1-1-1,-1 1 1,0 0-1,1 0 1,-1-1-1,0 1 1,1 0-1,-2 0 1,1 0-21,0 1 1,0-1-1,0 1 0,0 0 0,0-1 1,0 1-1,0 0 0,0 0 1,0 0-1,0-1 0,0 1 0,1 0 1,-1 0-1,0 0 0,1 0 1,-1 0-1,1 1 0,-1-1 0,1 0 1,-1 0-1,1 0 0,0 0 1,-1 3-1,0 7-161,-1 0 1,2 0-1,-1 0 0,1 0 1,1 1-1,0-1 1,1 0-1,0 0 0,7 21 1,-7-27-215,0 0 1,0 0-1,1-1 1,0 1-1,0-1 1,0 1-1,1-1 1,-1 0-1,8 6 1,-7-7-292,0 0 0,1 0-1,-1-1 1,1 1 0,-1-1 0,1 0 0,0-1 0,-1 1-1,1-1 1,0 0 0,10 1 0,21-1-4698</inkml:trace>
  <inkml:trace contextRef="#ctx0" brushRef="#br0" timeOffset="3367.5">2074 240 3730,'0'0'15196,"-15"-11"-14091,-52-34-660,66 43-440,-1 1-1,0 0 1,0 0 0,0 0-1,0 0 1,0 1 0,-1-1-1,1 0 1,0 1 0,0 0 0,0-1-1,-1 1 1,1 0 0,0 0-1,0 0 1,0 1 0,-1-1-1,1 0 1,0 1 0,0-1-1,0 1 1,0 0 0,0 0-1,0 0 1,0 0 0,0 0-1,0 0 1,-2 3 0,-1 0-8,0 1 1,0 0-1,1 1 1,0-1 0,0 1-1,-4 8 1,6-9 8,-4 5-28,1 1 0,1 1 0,0-1 0,0 1 0,1-1-1,1 1 1,0 0 0,1 0 0,0 0 0,0 1 0,1-1-1,3 13 1,-3-22-69,1 1 0,-1-1 0,1 0 0,0-1 0,1 1 0,-1 0 0,0 0 0,1 0 0,-1-1 0,1 1 0,0-1 0,0 1 0,0-1 0,0 0 0,1 1 0,-1-1 0,0 0 0,1-1 1,-1 1-1,1 0 0,0-1 0,0 0 0,0 1 0,0-1 0,5 1 0,-5-1 49,1 0 1,-1 0 0,1 0 0,-1-1-1,1 0 1,0 0 0,-1 0-1,1 0 1,-1 0 0,1-1 0,0 1-1,-1-1 1,1 0 0,-1 0 0,0-1-1,1 1 1,-1-1 0,0 1 0,0-1-1,0 0 1,5-4 0,-1-2 136,-1 1 0,0-1 0,-1 0 1,0 0-1,0-1 0,-1 0 0,0 1 0,-1-2 0,0 1 1,4-17-1,-4 11 568,-1 0 0,0 0 0,-2 0 0,1 1 0,-2-1 0,-2-22 0,-3 24 144,-3 15-438,8 0-369,-1-1-1,1 1 1,0 0-1,0-1 1,0 1-1,0 0 1,0 0-1,0 0 1,0 0-1,-1 3 1,0 11-3,0 1-1,0-1 1,2 1 0,0 0-1,1-1 1,4 26 0,30 100 392,-21-89-288,49 131-116,-14-50 40,-46-126-59,-1 0-1,0 0 0,0 0 0,-1 1 0,0 11 0,-1-19 0,0 1 0,0 0 0,0-1 0,0 1 0,0 0 0,-1-1 0,1 1 0,0-1 0,-1 1-1,0 0 1,1-1 0,-1 1 0,0-1 0,0 0 0,0 1 0,0-1 0,0 1 0,0-1 0,0 0 0,0 0 0,0 0 0,-1 0 0,1 0 0,0 0 0,-1 0 0,1 0 0,-1 0 0,1-1 0,-1 1 0,1 0 0,-1-1 0,-1 1 0,-1 0 26,0 0 1,0-1 0,0 1 0,0-1-1,1 0 1,-1 0 0,0 0 0,0 0 0,0-1-1,0 1 1,0-1 0,1 0 0,-1 0-1,0-1 1,1 1 0,-1-1 0,1 1 0,-1-1-1,1 0 1,0-1 0,0 1 0,0-1-1,0 1 1,0-1 0,0 0 0,1 0-1,0 0 1,-1 0 0,1 0 0,0-1 0,0 1-1,1-1 1,-1 1 0,1-1 0,0 0-1,-1-5 1,-3-14 43,1 0-1,1 0 1,1 0-1,3-45 0,-1 48-38,2-3-19,0-1 0,1 0 0,2 1 0,0 0 0,16-43 0,59-105-1033,-43 96 402,-33 67 792,-1 0 0,0-1 0,0 0 0,-1 1 1,0-1-1,-1 0 0,0 0 0,0 0 0,-1-9 1,0 17-86,-1 2-121,1-1 48,-1 1-1,1-1 1,-1 1 0,1-1 0,-1 1 0,1-1-1,-1 1 1,1 0 0,-1-1 0,1 1 0,0 0-1,-1-1 1,1 1 0,0 0 0,0-1 0,-1 1-1,1 0 1,0 0 0,0-1 0,0 1 0,0 0 0,0 0-1,0-1 1,0 3 0,0 26-46,1-24-34,-1-2 41,0 0-1,0 0 1,1 0 0,-1 0 0,1 0 0,0 0-1,0 0 1,0-1 0,0 1 0,0 0-1,1 0 1,-1-1 0,1 1 0,0-1-1,-1 1 1,1-1 0,1 0 0,-1 0-1,0 0 1,0 0 0,1 0 0,-1-1 0,1 1-1,3 1 1,-1-1-53,0 0 1,-1 0-1,1 0 0,0-1 1,1 0-1,-1 0 0,0 0 1,0-1-1,0 0 1,0 0-1,1 0 0,-1-1 1,8-1-1,-11 2 74,0-1 0,-1 0 0,1 0 1,-1 0-1,1 1 0,0-1 0,-1-1 0,0 1 1,1 0-1,-1 0 0,0 0 0,1-1 0,-1 1 0,0-1 1,0 1-1,0-1 0,0 1 0,0-1 0,-1 0 1,1 1-1,0-1 0,-1 0 0,1 0 0,-1 1 0,1-4 1,0-6-8,0 1 0,-1-1 0,0-14 1,-1 9 125,1 13 3,-1 0-1,1 0 0,-1 0 0,1-1 1,-1 1-1,0 0 0,-1 0 0,1 0 1,0 0-1,-1 1 0,0-1 0,0 0 1,0 0-1,0 1 0,0 0 0,0-1 1,0 1-1,-1 0 0,1 0 0,-1 0 1,0 0-1,1 1 0,-1-1 0,0 1 1,0-1-1,0 1 0,0 0 0,0 0 1,-1 0-1,1 1 0,0-1 0,0 1 1,-1 0-1,1 0 0,0 0 0,0 0 1,0 1-1,-5 0 0,6 0-81,0 0-1,1 0 1,-1 0-1,0 1 1,1-1-1,-1 0 0,1 1 1,0-1-1,-1 1 1,1 0-1,0-1 1,0 1-1,0 0 1,0 0-1,0-1 1,0 1-1,1 0 1,-1 0-1,1 0 1,-1 0-1,1 0 0,0 3 1,-5 51-75,5-49 64,0 9 29,0 1 0,1-1 0,1 1 0,0-1 0,1 0 1,9 26-1,-10-35-27,1 0 1,0 0 0,1-1 0,0 1-1,0-1 1,0 1 0,1-1 0,0-1 0,0 1-1,0-1 1,1 1 0,0-2 0,0 1 0,0-1-1,0 0 1,12 6 0,-14-8 3,1 0 0,-1-1-1,0 1 1,0-1 0,1 0 0,-1 0 0,1-1 0,-1 1-1,1-1 1,-1 0 0,0 0 0,1 0 0,-1-1 0,1 1-1,-1-1 1,1 0 0,-1-1 0,0 1 0,0-1 0,0 0 0,0 0-1,0 0 1,0 0 0,0-1 0,0 0 0,-1 1 0,0-1-1,1 0 1,-1-1 0,0 1 0,-1-1 0,1 1 0,3-7 0,3-4 97,-1-1 0,-1-1 0,0 1 0,-1-1 0,-1 0 0,0-1 0,4-26 1,-1-91 1986,-8 132-1463,0 27-749,-1-9 119,1 1 1,1-1-1,0 1 0,1-1 1,4 17-1,-4-29-23,-1 1 0,1-1 0,0 1 1,0-1-1,1 0 0,-1 0 0,1 0 0,0 0 0,0 0 0,0-1 1,0 1-1,1-1 0,0 0 0,-1 0 0,1 0 0,0 0 0,0-1 0,1 1 1,-1-1-1,0 0 0,10 2 0,-11-3 15,-1 0 0,1 0 0,0-1 0,0 1 1,0-1-1,-1 0 0,1 0 0,0 0 0,0 0 0,0 0 0,0 0 1,-1-1-1,1 1 0,0-1 0,0 0 0,-1 0 0,1 0 0,-1 0 1,1-1-1,-1 1 0,1 0 0,-1-1 0,0 0 0,0 0 0,1 0 0,-1 0 1,-1 0-1,4-3 0,0-3 19,-1 1-1,0-1 1,0-1 0,0 1 0,-1 0 0,-1-1-1,1 0 1,0-8 0,0-3 183,-1 0 1,-1-26-1,1-10 1136,-1 91-1266,1 0-1,2 0 1,16 68 0,-8-47-1774,-10-37-1272,-2-10-2720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5:43.242"/>
    </inkml:context>
    <inkml:brush xml:id="br0">
      <inkml:brushProperty name="width" value="0.05" units="cm"/>
      <inkml:brushProperty name="height" value="0.05" units="cm"/>
      <inkml:brushProperty name="color" value="#00A0D7"/>
    </inkml:brush>
  </inkml:definitions>
  <inkml:trace contextRef="#ctx0" brushRef="#br0">246 219 5394,'0'0'9295,"-15"-3"-8929,-49-10-51,61 13-276,-1 0 1,1-1-1,-1 1 0,0 0 1,1 1-1,-1-1 1,1 1-1,-1-1 0,1 1 1,-1 0-1,1 0 1,0 1-1,0-1 0,-1 1 1,1 0-1,0-1 1,0 1-1,0 1 0,1-1 1,-6 5-1,1 2 73,-1 0 0,2 0 0,-1 0 0,-7 17 0,9-18-80,-2 6-27,0 1-1,1-1 1,0 1 0,1 0 0,1 1-1,1-1 1,0 1 0,1-1 0,0 1-1,1 0 1,1 0 0,3 19-1,-3-30-6,2 0 0,-1 0-1,0-1 1,1 1-1,0 0 1,0-1-1,0 0 1,1 1 0,-1-1-1,1 0 1,0 0-1,0-1 1,1 1 0,-1-1-1,7 6 1,7 4 36,0-2 0,27 15 0,-16-10 14,3 2-32,50 40 0,-72-51-67,-1 1-1,0 0 1,0 0-1,0 1 1,-1-1-1,-1 2 1,1-1-1,-2 1 1,9 18 0,-13-26 36,0 0 1,0 0 0,0 0 0,-1 0 0,1 0 0,-1 0 0,1 1 0,-1-1 0,0 0 0,0 0 0,0 0 0,0 0 0,0 0 0,-1 0 0,1 0 0,-1 1-1,1-1 1,-1 0 0,0 0 0,1 0 0,-1-1 0,0 1 0,0 0 0,-1 0 0,1 0 0,0-1 0,-1 1 0,1-1 0,-1 1 0,1-1 0,-1 1 0,1-1-1,-1 0 1,0 0 0,0 0 0,0 0 0,0 0 0,0 0 0,0 0 0,0-1 0,-4 1 0,-3 1 55,0 0-1,-1-1 1,0 0 0,1 0 0,-1-1-1,1-1 1,-1 0 0,-11-2-1,16 2-51,0-1-1,1 0 0,-1 1 1,1-2-1,-1 1 0,1 0 1,0-1-1,-4-3 0,-10-13-1678,17 18 1234,1-1-1,-1 1 1,0-1-1,0 1 1,1-1-1,-1 0 1,1 1 0,-1-1-1,1 0 1,0 1-1,-1-3 1,1-4-5021</inkml:trace>
  <inkml:trace contextRef="#ctx0" brushRef="#br0" timeOffset="280.69">504 539 6003,'0'0'7283,"-10"-8"-7443,10 12 160,-2 4 0,2-1 16,0-1-48,0-2 32</inkml:trace>
  <inkml:trace contextRef="#ctx0" brushRef="#br0" timeOffset="3102.16">504 539 6963,'44'-64'3247,"-43"64"-3137,-1 0 0,1-1-1,-1 1 1,1-1 0,-1 1 0,0-1 0,1 1-1,-1-1 1,0 1 0,1-1 0,-1 1 0,0-1-1,0 1 1,0-1 0,1 1 0,-1-1-1,0 1 1,0-1 0,0 0 0,0 1 0,0-1-1,0 1 1,0-1 0,0 0 0,0 1 0,0-1-1,-1 1 1,1-1 0,0 1 0,0-1 0,0 1-1,-1-1 1,1 1 0,0-1 0,-1 1 0,1-1-1,0 1 1,-1-1 0,1 1 0,-1-1-1,1 1 1,0 0 0,-1-1 0,1 1 0,-1 0-1,1-1 1,-1 1 0,0 0 0,1 0 0,-1 0-1,1-1 1,-1 1 0,-28-1 630,26 2-512,1-1-191,-1 1 0,1-1 0,0 1 0,0 0-1,-1 0 1,1 0 0,0 0 0,0 0 0,0 0 0,0 1 0,0-1 0,1 1-1,-1-1 1,0 1 0,1 0 0,-1 0 0,1 0 0,-1 0 0,1 0 0,0 0-1,0 0 1,0 0 0,0 0 0,0 0 0,0 4 0,-3 5 48,1 1 0,0-1 0,-2 22 0,3-15-42,2 0-1,-1 0 0,2 0 0,0 0 1,2 0-1,-1 0 0,2 0 0,1-1 1,6 18-1,-8-28-83,0 0 1,1-1-1,-1 0 0,1 1 1,0-1-1,1 0 1,-1-1-1,1 1 0,1-1 1,-1 0-1,1-1 1,-1 1-1,1-1 1,1 0-1,-1 0 0,0-1 1,1 0-1,0 0 1,0 0-1,0-1 0,0 0 1,0-1-1,0 1 1,14 0-1,-12-2-159,1 1 1,-1-1-1,0-1 0,1 0 0,-1 0 1,0-1-1,1 0 0,-1 0 0,0-1 1,16-8-1,-19 7 180,1 0 0,-1 0 0,0-1 0,0 0 0,0-1-1,-1 1 1,0-1 0,0 0 0,0 0 0,-1 0 0,1-1 0,-2 0 0,6-13 0,-4 5 354,0 0 0,-2-1 1,0 1-1,-1-1 1,0 0-1,-1 0 0,-1 0 1,-3-23-1,3 38-330,0 0-1,0 0 1,-1 0 0,1 0-1,0 0 1,-1 0 0,1 0-1,0 0 1,-1 0 0,1 0-1,-1 0 1,0 0 0,1 0 0,-1 0-1,0 0 1,1 1 0,-1-1-1,0 0 1,0 0 0,0 1-1,0-1 1,0 1 0,1-1-1,-1 1 1,0-1 0,-1 1-1,1-1 1,0 1 0,0 0-1,0 0 1,0 0 0,0-1-1,0 1 1,0 0 0,0 0-1,0 0 1,0 1 0,0-1-1,-1 0 1,1 0 0,0 0-1,0 1 1,0-1 0,0 1 0,0-1-1,0 1 1,0-1 0,1 1-1,-1 0 1,0-1 0,0 1-1,0 0 1,0-1 0,1 1-1,-1 0 1,0 0 0,1 0-1,-1 0 1,1 0 0,-1 0-1,1 0 1,-1 0 0,1 0-1,0 0 1,-1 2 0,0 2-70,-1 0 0,1 0 0,0 0 0,0 0 0,1 1 0,0-1 0,0 0 0,0 0 0,0 1 0,1-1 0,0 0 0,1 6 0,-1-8-109,1-1-1,-1 1 0,0 0 1,1 0-1,0-1 0,-1 1 1,1-1-1,0 0 0,0 1 1,1-1-1,-1 0 0,0 0 1,1 0-1,-1-1 0,1 1 1,-1-1-1,1 1 0,0-1 1,0 0-1,0 0 0,5 1 1,-5-1-217,0 0 0,0 0 0,0 0 0,1-1 0,-1 1 0,0-1 1,1 0-1,-1 0 0,0 0 0,0 0 0,1-1 0,-1 1 0,0-1 0,0 0 1,1 0-1,-1 0 0,0 0 0,0-1 0,0 1 0,0-1 0,5-4 0,-6 3 343,1-1-1,0 1 1,-1-1-1,1 0 0,-1 0 1,0 0-1,-1 0 1,1 0-1,-1-1 0,1 1 1,-1 0-1,-1-1 0,1 1 1,-1-1-1,1-7 1,-1-1 1130,0 1 0,0-1 0,-1 1 0,0-1 0,-1 1 0,-6-20 0,7 30-966,0-1 0,0 0 0,0 1 0,-1-1 0,1 1-1,-1-1 1,0 1 0,1 0 0,-1-1 0,0 1 0,0 0 0,-1 0 0,1 1 0,0-1 0,0 0 0,-1 1-1,1-1 1,-1 1 0,0 0 0,1 0 0,-1 0 0,0 0 0,0 0 0,0 1 0,1-1 0,-1 1 0,0 0-1,0 0 1,0 0 0,0 0 0,0 0 0,0 1 0,1-1 0,-1 1 0,-3 1 0,3-1-95,0 0 1,0 1-1,1-1 0,-1 1 1,1 0-1,-1 0 1,1 0-1,-1 0 0,1 0 1,0 1-1,0-1 1,0 1-1,0-1 1,1 1-1,-1 0 0,1 0 1,-1-1-1,1 1 1,0 0-1,-1 6 1,-2 3 51,1 1 0,1-1 0,-3 24 0,5-27-57,0 0-1,0 0 0,0 0 0,1-1 1,1 1-1,0 0 0,0-1 0,0 1 1,1-1-1,0 0 0,5 9 1,-5-12-93,1 0 1,-1 0 0,1 0 0,0 0-1,0-1 1,1 0 0,0 0 0,-1 0-1,1 0 1,0-1 0,1 0 0,-1 0-1,0 0 1,1-1 0,0 0 0,0 0-1,6 2 1,-6-3-134,1 1-1,0-1 1,0 1 0,0-2-1,0 1 1,0-1-1,0 0 1,0-1 0,0 0-1,0 0 1,8-2 0,-11 1 219,-1 1 0,1-1 1,-1 0-1,1 0 0,-1-1 1,0 1-1,0 0 0,0-1 1,0 0-1,0 0 0,-1 0 1,1 0-1,-1 0 1,0-1-1,0 1 0,0-1 1,0 1-1,-1-1 0,0 1 1,3-9-1,1-12 892,-1 0 0,0-1-1,-1-35 1,0 6 1320,-3 53-2184,0 1 1,0 0-1,0-1 1,0 1-1,0-1 1,0 1-1,0-1 1,0 1-1,0 0 1,0-1-1,0 1 1,0-1-1,0 1 1,0-1-1,1 1 1,-1 0-1,0-1 1,0 1-1,0 0 1,1-1-1,-1 1 1,0-1-1,0 1 0,1 0 1,-1 0-1,0-1 1,1 1-1,-1 0 1,0-1-1,1 1 1,8 10 125,7 28-466,-14-35 438,20 65-332,-15-43-2263,20 47 0,-27-72 2457,0 0-1,1 0 0,-1 0 1,0 0-1,0 1 0,0-1 1,0 0-1,0 0 0,0 0 1,0 0-1,0 0 0,0 0 1,1 1-1,-1-1 0,0 0 1,0 0-1,0 0 0,0 0 1,0 0-1,1 0 0,-1 0 1,0 0-1,0 0 0,0 0 1,0 1-1,1-1 0,-1 0 1,0 0-1,0 0 0,0 0 1,0 0-1,1 0 0,-1 0 1,0 0-1,0-1 0,0 1 1,0 0-1,1 0 0,-1 0 1,0 0-1,0 0 0,0 0 1,0 0-1,0 0 0,1 0 1,-1 0-1,0 0 0,0-1 1,0 1-1,0 0 0,0 0 1,0 0-1,0 0 1,1 0-1,-1-1 0,0 1 1,0 0-1,0 0 0,0 0 1,0 0-1,0-1 0,6-11 300,-6 11-311,10-23 303,-1-3 270,2 1 0,0 0 0,2 1-1,1 0 1,1 1 0,20-24 0,-35 47-558,0 1 0,1-1-1,-1 1 1,0 0-1,1-1 1,-1 1 0,0 0-1,1-1 1,-1 1-1,1 0 1,-1-1 0,0 1-1,1 0 1,-1 0-1,1-1 1,-1 1-1,1 0 1,-1 0 0,1 0-1,-1 0 1,1 0-1,-1 0 1,1 0 0,-1 0-1,1 0 1,-1 0-1,1 0 1,-1 0 0,1 0-1,9 13-73,-1 34-49,-7-35 128,3 11 165,-3-8-431,2 0 1,-1 1 0,2-1-1,8 18 1,-11-30 67,-1 1 0,1-1 1,0 0-1,0 0 0,1 0 1,-1 0-1,1 0 0,-1 0 1,1-1-1,0 1 0,0-1 1,0 0-1,0 0 0,0 0 1,1 0-1,-1 0 0,1-1 0,-1 0 1,1 1-1,0-2 0,-1 1 1,1 0-1,4 0 0,-3-1 58,-1 1 0,1-1 0,0 0 0,0 0-1,0-1 1,0 0 0,0 1 0,0-2 0,0 1-1,-1-1 1,1 1 0,0-1 0,-1 0 0,7-5 0,-6 3 159,-1 1 0,-1-1 0,1 0 0,-1-1 0,1 1 1,-1 0-1,-1-1 0,1 0 0,-1 0 0,1 0 1,-1 0-1,-1 0 0,3-7 0,0-11 734,-1 0 0,-1 0 1,0 0-1,-2-1 0,-3-25 0,3 46-636,0 0 102,0 0 0,-1 0 1,1 0-1,-1 0 1,0 0-1,1 0 0,-1 0 1,0 1-1,-1-1 0,-1-3 1,-4 32-494,7-19 166,0 0 0,0 0-1,0-1 1,1 1 0,0 0-1,0-1 1,1 1 0,2 7-1,-3-12-65,0 0 0,0 0 0,0 0 0,0 0 0,1 0-1,-1 0 1,1 0 0,-1-1 0,1 1 0,-1-1-1,1 1 1,0-1 0,0 1 0,0-1 0,0 0 0,0 0-1,0 0 1,0 0 0,0 0 0,0 0 0,1-1 0,-1 1-1,0-1 1,0 1 0,1-1 0,-1 0 0,3 0-1,-5 0 169,1-1 0,-1 1 0,1 0 0,-1 0 0,1-1 0,0 1 0,-1-1 0,0 1 0,1 0 0,-1-1 0,1 1 0,-1-1 0,1 1-1,-1-1 1,0 1 0,1-1 0,-1 1 0,0-1 0,0 1 0,1-1 0,-1 0 0,0 1 0,0-1 0,0 1 0,0-1 0,0 0 0,0 1 0,0-1-1,0-1 1,1-23 143,-1 20-97,0-17 383,1 13-51,0 0-1,-1 0 0,0 1 1,-1-1-1,0 0 0,0 0 1,-1 1-1,0-1 0,-1 1 1,1-1-1,-2 1 0,-7-15 1,11 22-343,-1 0 1,1 1 0,-1-1-1,1 0 1,-1 0-1,1 1 1,-1-1 0,0 0-1,1 0 1,-1 1 0,0-1-1,0 1 1,1-1 0,-1 1-1,0-1 1,0 1-1,0 0 1,0-1 0,0 1-1,1 0 1,-1-1 0,0 1-1,0 0 1,0 0 0,0 0-1,0 0 1,0 0 0,-2 0-1,2 1-24,-1 0 0,1 0 0,0 0 0,-1 0 0,1 0-1,0 0 1,0 1 0,-1-1 0,1 0 0,0 1 0,0-1 0,0 1-1,1-1 1,-2 3 0,-3 6-47,1 0-1,1 1 1,-4 16 0,2-4 21,2 1 1,1 0-1,0 1 1,2-1-1,5 46 1,-3-66 2,-1 1 0,0-1 0,1 0-1,0 0 1,0-1 0,0 1 0,0 0 0,1-1 0,-1 1-1,1-1 1,0 0 0,0 0 0,0 0 0,0 0 0,1 0 0,-1-1-1,1 1 1,0-1 0,0 0 0,-1 0 0,1-1 0,0 1 0,1-1-1,-1 0 1,7 2 0,-4-2 25,0 0-1,0 0 1,0 0 0,0-1-1,0 0 1,0 0 0,0-1-1,-1 0 1,1 0 0,0-1-1,0 0 1,-1 0 0,1 0-1,-1-1 1,9-4 0,-4-1 84,-1 1 0,1-2 0,-2 1 0,1-1 1,-1-1-1,11-15 0,-15 19 21,-1-1-1,-1 0 1,1 1-1,-1-1 1,0 0 0,0-1-1,-1 1 1,0 0-1,-1-1 1,1 1-1,-1-1 1,0-9 0,-1 2 137,1 13-198,-1-1 1,1 0-1,-1 0 1,0 1-1,0-1 1,0 0-1,0 0 0,0 0 1,-1 1-1,0-1 1,1 0-1,-1 0 1,0 1-1,0-1 1,0 1-1,-1-1 1,1 1-1,-3-4 1,4 6-59,-1-1 1,1 1 0,0 0-1,0 0 1,-1 0 0,1 0-1,0 0 1,-1 0-1,1 0 1,0 0 0,-1 0-1,1 0 1,0 0 0,-1 0-1,1 0 1,0 0-1,0 0 1,-1 0 0,1 0-1,0 0 1,-1 0 0,1 0-1,0 0 1,-1 0-1,1 1 1,0-1 0,0 0-1,-1 0 1,1 0-1,0 1 1,0-1 0,-1 0-1,1 0 1,0 0 0,0 1-1,0-1 1,0 0-1,-1 1 1,1-1 0,0 0-1,0 0 1,0 1 0,0-1-1,0 0 1,0 1-1,0-1 1,0 0 0,0 1-1,0-1 1,0 0 0,0 1-1,0-1 1,-2 20-71,2-19 80,-1 9-49,1 1 1,0 0-1,1-1 0,0 1 1,1-1-1,0 1 1,4 12-1,-4-20-50,-1 0 0,1 1 0,-1-1-1,1 0 1,0 0 0,0 0 0,1 0 0,-1 0-1,0-1 1,1 1 0,0-1 0,0 1 0,0-1 0,0 0-1,0 0 1,0 0 0,0-1 0,0 1 0,1-1 0,-1 1-1,1-1 1,-1 0 0,1-1 0,-1 1 0,6 0-1,-2-1 42,-1 1-1,1-1 1,0-1-1,0 1 1,0-1-1,0 0 1,-1-1-1,1 0 1,-1 0-1,1 0 0,-1-1 1,0 1-1,1-2 1,-2 1-1,1-1 1,0 0-1,-1 0 1,1 0-1,-1-1 1,0 0-1,-1 0 0,1 0 1,-1 0-1,0-1 1,5-10-1,-2 1 296,0 0-1,0-1 1,-2 0-1,0-1 0,-1 1 1,0-1-1,-2 0 1,0 1-1,0-30 0,-18 88-256,11-18-21,2 0-1,1 0 1,1 0 0,1 0 0,4 35 0,-4-56-19,0 1 0,1-1 0,-1 0 0,1 0 0,0 0 0,0 0 0,0 0 0,0 0 0,1 0 0,-1 0 0,1-1 0,0 1 1,-1 0-1,1-1 0,1 1 0,-1-1 0,0 0 0,0 0 0,1 0 0,-1 0 0,1 0 0,0 0 0,5 2 0,1-1-235,0-1 0,0 0 0,0 0 0,0-1 0,1 0 0,17-1 0,-22-1 223,1 0 1,-1 0-1,0 0 1,0-1 0,0 0-1,0 0 1,0 0-1,0-1 1,-1 1-1,1-1 1,-1 0 0,0 0-1,0-1 1,0 0-1,0 1 1,0-1-1,-1 0 1,0-1 0,6-8-1,-1 0 105,0 0 0,-1-1 0,-1 1 0,0-2 0,7-27 0,-9 20 659,-1-1 0,-1 0 1,-2-34-1,0 32 1069,-9 38-1589,6-1-227,1 0 0,0 0 1,1 0-1,0 0 1,1 0-1,0 0 0,1 0 1,1 0-1,0 0 0,0 0 1,7 19-1,-7-26-158,0 1 1,0-1-1,1 0 0,0 0 1,0 0-1,0 0 0,0-1 1,1 1-1,0-1 0,0 0 0,0 0 1,0 0-1,0 0 0,1-1 1,0 0-1,0 0 0,0 0 1,0 0-1,0-1 0,1 0 0,-1 0 1,1 0-1,-1-1 0,1 0 1,0 0-1,7 0 0,-10 0 106,1-1-1,0 0 0,0 0 0,-1-1 1,1 1-1,0-1 0,-1 1 1,1-1-1,-1 0 0,1-1 1,-1 1-1,1 0 0,-1-1 1,4-2-1,-4 1 109,0-1 0,0 1 1,0 0-1,0-1 0,0 0 0,-1 0 1,0 0-1,1 0 0,-2 0 0,1 0 1,1-6-1,58-220 5585,-57 214-4957,-2 16-445,1 6-81,6 21-313,9 19-2304,-18-46 2479,0-1 0,0 1-1,0 0 1,0-1 0,0 1 0,0 0-1,0 0 1,0-1 0,0 1-1,0 0 1,0 0 0,1-1-1,-1 1 1,0 0 0,0 0 0,0-1-1,0 1 1,0 0 0,1 0-1,-1 0 1,0-1 0,0 1 0,0 0-1,1 0 1,-1 0 0,0 0-1,0-1 1,1 1 0,-1 0-1,0 0 1,0 0 0,1 0 0,-1 0-1,0 0 1,0 0 0,1 0-1,-1 0 1,0 0 0,1 0-1,-1 0 1,0 0 0,0 0 0,1 0-1,-1 0 1,0 0 0,0 0-1,1 0 1,-1 0 0,0 0-1,0 1 1,1-1 0,-1 0 0,0 0-1,0 0 1,0 0 0,1 1-1,-1-1 1,0 0 0,0 0 0,0 0-1,1 1 1,-1-1 0,0 1-1,3-25 426,-3 24-391,0-4 215,0-1 0,0 1 0,0 0 0,-1-1 0,1 1 0,-1 0 0,0-1 0,-2-3 0,2 7-170,0-1-1,0 1 1,0 0 0,0 0 0,0 0 0,0-1 0,0 1 0,-1 1-1,1-1 1,-1 0 0,1 0 0,0 0 0,-1 1 0,1-1-1,-1 1 1,0-1 0,1 1 0,-1-1 0,1 1 0,-1 0-1,0 0 1,1 0 0,-1 0 0,-2 1 0,1-1-45,1 1 1,0-1-1,0 1 1,-1 0-1,1 0 0,0 0 1,0 0-1,0 0 1,0 0-1,0 1 0,1-1 1,-1 1-1,0-1 1,1 1-1,-1 0 1,1 0-1,-1 0 0,1-1 1,0 1-1,0 0 1,0 1-1,0-1 0,0 0 1,0 0-1,0 5 1,-4 7 30,2 0-1,-4 24 1,4-20-34,1 0-1,0 0 0,2 0 0,0 0 1,1 0-1,3 19 0,-3-34 4,1-1-1,-1 1 0,1 0 0,0 0 0,0-1 0,0 1 1,0 0-1,0-1 0,0 0 0,1 0 0,-1 0 0,1 0 1,0 0-1,-1 0 0,1-1 0,0 1 0,0-1 1,0 0-1,0 0 0,0 0 0,1 0 0,-1 0 0,4 0 1,-2 0 21,0-1 0,-1 1 0,1-1 1,0 0-1,-1 0 0,1 0 0,0-1 1,-1 1-1,1-1 0,-1-1 0,1 1 1,-1 0-1,1-1 0,-1 0 0,8-4 1,-7 1 4,0 1 0,0-1 0,0 0 0,-1-1 0,1 1 0,-1-1 0,0 1 0,-1-1 0,0-1 0,0 1 0,0 0 0,-1-1 0,3-8 0,-1-3 221,-2 0 0,1 0-1,-2-34 1,-1 48-241,0 1 0,0-1-1,0 0 1,-1 1 0,0-1 0,0 0 0,0 1-1,0-1 1,0 1 0,0-1 0,-1 1 0,0 0-1,0-1 1,0 1 0,0 0 0,0 0 0,-1 1-1,-3-5 1,2 4-63,0 1 0,0-1 1,0 1-1,0 0 0,-1 0 0,1 0 0,-1 0 0,1 1 0,-1 0 0,1 0 1,-1 0-1,0 1 0,0-1 0,-5 1 0,3 0-542,0 1 0,0-1 0,0 1 0,0 1 0,1-1 0,-11 4 0,-20 12-6509,16-6-1553</inkml:trace>
  <inkml:trace contextRef="#ctx0" brushRef="#br0" timeOffset="3321.82">1843 1 6323,'0'0'6563</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5:51.561"/>
    </inkml:context>
    <inkml:brush xml:id="br0">
      <inkml:brushProperty name="width" value="0.05" units="cm"/>
      <inkml:brushProperty name="height" value="0.05" units="cm"/>
      <inkml:brushProperty name="color" value="#00A0D7"/>
    </inkml:brush>
  </inkml:definitions>
  <inkml:trace contextRef="#ctx0" brushRef="#br0">21 321 16,'0'0'7393,"-4"3"-5974,-1-1-1652,-7 7 2741,13-6-1127,9-1-944,37-3 315,0-1 0,88-16 1,-108 12-1143,31-6-1969,-23-2-2042,-24 8 807</inkml:trace>
  <inkml:trace contextRef="#ctx0" brushRef="#br0" timeOffset="313.69">322 229 3666,'0'0'12928,"0"-1"-12917,-1 1 0,1 0 0,0 0-1,-1-1 1,1 1 0,-1 0 0,1 0-1,0 0 1,-1 0 0,1 0 0,-1-1-1,1 1 1,-1 0 0,1 0 0,0 0-1,-1 0 1,1 0 0,-1 0 0,1 1-1,0-1 1,-1 0 0,1 0 0,-1 0-1,1 0 1,0 0 0,-1 1 0,1-1-1,-1 0 1,1 0 0,0 1 0,-1-1-1,1 0 1,0 3-7,1 0-1,0-1 0,-1 1 1,1 0-1,0-1 1,1 1-1,-1-1 1,0 0-1,1 1 0,-1-1 1,1 0-1,0 0 1,0 0-1,3 3 1,36 30 245,-24-22-78,-13-10-160,0 1-1,0-1 0,0 1 0,-1-1 1,1 1-1,-1 0 0,0 0 0,0 1 1,0-1-1,0 1 0,-1-1 1,0 1-1,0 0 0,0 0 0,-1 0 1,0 0-1,1 0 0,-2 0 0,1 8 1,-1-13-10,0 1 0,-1 0 1,1 0-1,-1-1 0,1 1 1,-1-1-1,1 1 0,-1 0 1,1-1-1,-1 1 0,0-1 1,1 1-1,-1-1 0,0 0 1,1 1-1,-1-1 0,0 0 1,0 1-1,1-1 0,-1 0 1,0 0-1,0 0 0,0 1 1,1-1-1,-1 0 0,0 0 1,-1-1-1,-29 2-370,27-1 74,-5 0-458,-3 0-1050,3 0-4016</inkml:trace>
  <inkml:trace contextRef="#ctx0" brushRef="#br0" timeOffset="2391.39">1191 95 4562,'0'0'12931,"-6"-4"-12578,5 4-350,1-1 1,-1 0 0,0 1 0,0-1 0,0 1-1,0-1 1,0 1 0,0-1 0,0 1 0,0 0 0,0-1-1,0 1 1,0 0 0,0 0 0,0 0 0,0 0 0,0 0-1,0 0 1,0 0 0,0 0 0,0 0 0,-1 0 0,1 1-1,0-1 1,0 0 0,0 1 0,0-1 0,0 1 0,1-1-1,-1 1 1,0-1 0,-1 2 0,-1 2 12,0 1 0,1-1 0,0 1-1,0-1 1,1 1 0,-1 0 0,1-1 0,-2 9 0,-2 22 233,1 0 1,1 1-1,3 42 1,1-40-90,-1-20-125,1-1 0,1 1 0,0-1 0,9 30 0,-8-38-33,0-1 0,0 1 0,1-1 1,0 0-1,0 0 0,1 0 1,0-1-1,0 1 0,1-1 1,13 12-1,-17-16-9,1-1 0,0 1-1,1-1 1,-1 0 0,0 0 0,1 0 0,-1-1-1,1 1 1,-1-1 0,1 0 0,-1 0 0,1 0-1,0 0 1,0-1 0,0 1 0,-1-1 0,1 0 0,0 0-1,0-1 1,0 1 0,-1-1 0,1 0 0,0 0-1,0 0 1,-1 0 0,1-1 0,-1 1 0,1-1-1,-1 0 1,0 0 0,0 0 0,0 0 0,0-1 0,5-5-1,-1 2 2,-1-1-1,0 0 0,-1-1 0,1 1 0,-1-1 1,-1 0-1,0-1 0,0 1 0,0-1 0,-1 1 1,-1-1-1,1 0 0,1-14 0,-3 13 42,0-4 295,0 0 0,0-1 1,-1 1-1,-4-23 0,4 37-321,0-1 0,0 1 1,0 0-1,0 0 0,0 0 0,-1 0 0,1 0 0,0 0 0,0 0 0,0-1 1,0 1-1,-1 0 0,1 0 0,0 0 0,0 0 0,0 0 0,-1 0 0,1 0 0,0 0 1,0 0-1,0 0 0,0 0 0,-1 0 0,1 0 0,0 0 0,0 0 0,0 0 1,-1 0-1,1 0 0,0 1 0,0-1 0,0 0 0,0 0 0,0 0 0,-1 0 0,1 0 1,0 0-1,0 0 0,0 1 0,0-1 0,0 0 0,0 0 0,-1 0 0,1 0 1,0 1-1,0-1 0,0 0 0,0 0 0,0 0 0,0 0 0,0 1 0,0-1 0,0 0 1,0 0-1,-6 23-46,1 0 0,1 1 1,1-1-1,1 1 0,1-1 1,3 30-1,-2-11 30,4 34 42,-3-70-99,0 1 0,1-1 0,-1 1 1,1-1-1,0 0 0,1 1 0,0-1 0,0 0 1,4 6-1,-5-11-204,-1 1-1,0-1 1,1 1 0,0-1 0,-1 0 0,1 1-1,0-1 1,-1 0 0,1 0 0,0 0 0,0-1 0,0 1-1,0 0 1,0-1 0,0 1 0,0-1 0,0 0 0,0 0-1,0 0 1,0 0 0,1 0 0,-1 0 0,0 0-1,2-1 1,18-5-4702</inkml:trace>
  <inkml:trace contextRef="#ctx0" brushRef="#br0" timeOffset="2797.67">1518 403 8020,'0'0'10154,"-6"3"-10050,4-2-100,-1-1 1,2 1 0,-1 0 0,0 0-1,0 0 1,0 0 0,0 0-1,0 1 1,1-1 0,-1 0 0,1 1-1,-1-1 1,1 1 0,-1 0-1,1 0 1,0-1 0,-1 3 0,0 2 12,0-1 1,1 0 0,0 0 0,0 1-1,1-1 1,-1 1 0,1 8-1,0 4 22,1 0-1,0 0 1,2-1-1,4 23 1,-5-34-32,0 1 1,0-1-1,1 1 0,0-1 1,0 0-1,0 0 1,1-1-1,0 1 1,0-1-1,1 1 1,-1-1-1,1-1 1,0 1-1,8 5 1,-10-8-33,0 0 0,0 0 0,1 0 0,-1-1 0,1 1 0,-1-1 0,1 0 0,-1 0 0,1 0 0,-1-1 0,1 1 0,0-1 0,0 0 0,-1 0 0,1 0 0,0 0 0,-1-1 0,1 1 1,0-1-1,-1 0 0,6-3 0,-4 2-12,-1 0 1,0 0-1,0-1 0,0 0 1,0 0-1,0 0 1,-1 0-1,1-1 1,-1 1-1,0-1 1,0 0-1,0 0 0,-1 0 1,1 0-1,2-9 1,-1 0 26,0-1 0,-1 1 0,-1-1 0,0 0 0,-1 1 0,-1-1 0,-1-14 0,1 6 12,0 17-17,0 1-1,0 0 0,0-1 0,-1 1 0,0 0 1,1 0-1,-2 0 0,1-1 0,0 1 1,-1 0-1,0 0 0,0 1 0,0-1 0,0 0 1,0 1-1,-1-1 0,0 1 0,0 0 1,0 0-1,0 0 0,0 0 0,0 0 0,-1 1 1,0-1-1,1 1 0,-1 0 0,0 0 1,0 1-1,0-1 0,0 1 0,0 0 0,0 0 1,-1 0-1,-4 0 0,7 1-117,1 1 0,0-1 0,-1 0 0,1 1 0,0 0 0,0-1 0,0 1 0,-1 0 0,1-1 0,0 1-1,0 0 1,0 0 0,0 0 0,0 0 0,0 0 0,1 0 0,-1 0 0,0 0 0,0 0 0,1 1 0,-1-1 0,1 0 0,-1 0 0,1 1 0,0-1 0,-1 0-1,1 1 1,0-1 0,0 0 0,0 1 0,0 1 0,-1 2-679,1 0-1,-1 0 1,2 1 0,-1-1-1,0 0 1,1 0 0,2 9-1,11 10-4050</inkml:trace>
  <inkml:trace contextRef="#ctx0" brushRef="#br0" timeOffset="3559.78">1966 417 5491,'0'0'13011,"-11"-9"-12659,-36-22-179,46 30-170,0 1 0,0-1 0,0 1 0,0-1 0,0 1 0,0 0 0,0 0 0,0-1 0,0 1 0,0 0 0,0 0 0,-1 0 0,1 0 0,0 0 0,0 0 0,0 0 0,0 1 0,0-1 0,0 0 0,0 0 0,0 1 0,0-1 0,0 1 0,0-1 0,0 1 0,0-1 0,1 1 0,-1 0 0,-1 1 0,-15 23 1,14-19 9,-3 7-11,1 0 1,1 0-1,0 1 0,1-1 0,0 1 1,1 0-1,0 0 0,1 0 0,1 0 1,0 0-1,1 0 0,4 17 0,-4-27-46,0 0-1,0-1 1,1 1-1,0-1 0,-1 0 1,1 1-1,1-1 1,-1 0-1,0 0 0,1 0 1,-1 0-1,1-1 0,0 1 1,0-1-1,0 1 1,0-1-1,1 0 0,-1-1 1,0 1-1,5 1 1,-6-2 3,0 0 1,1 0-1,-1 0 1,0 0-1,1-1 0,-1 1 1,1-1-1,-1 1 1,1-1-1,-1 0 1,1 0-1,-1 0 1,1-1-1,-1 1 1,1-1-1,-1 1 1,1-1-1,-1 0 1,0 0-1,1 0 1,-1 0-1,0 0 1,0 0-1,0-1 1,1 1-1,-2-1 1,1 1-1,0-1 1,0 0-1,1-2 0,2-4 123,0 0-1,-1 0 0,-1-1 1,1 0-1,-1 0 0,-1 0 0,0 0 1,0 0-1,0-12 0,1-14 1275,-4-41 1,0 28 797,1 47-1890,0 15-525,-1 13 110,0-5 157,2 0 0,0 0-1,6 34 1,-6-51-86,0 0 1,0 0-1,1 0 0,-1-1 1,1 1-1,0 0 0,1-1 1,-1 1-1,1-1 0,0 0 1,0 1-1,0-1 0,1-1 1,0 1-1,-1-1 0,1 1 1,0-1-1,0 0 1,1 0-1,8 4 0,-11-6 13,1 0-1,-1 0 1,1 0 0,0 0-1,-1 0 1,1 0-1,0-1 1,-1 1-1,1-1 1,0 0 0,0 0-1,-1 0 1,1 0-1,0 0 1,0 0-1,-1-1 1,1 0-1,0 1 1,-1-1 0,1 0-1,0 0 1,-1 0-1,1-1 1,-1 1-1,0-1 1,1 1 0,-1-1-1,0 0 1,0 0-1,0 0 1,0 0-1,-1 0 1,1 0 0,0-1-1,-1 1 1,1 0-1,-1-1 1,0 1-1,1-5 1,3-8 31,-1 1 0,-1 0-1,0-1 1,-1 0 0,0 0 0,-2-16 0,-5-137 599,2 142 75,-2-1 0,0 1 0,-2 0 0,-12-32 0,19 58-632,0 0 0,0 0 1,0 0-1,0-1 0,0 1 0,0 0 0,0 0 0,0 0 0,0 0 0,0-1 0,0 1 0,0 0 0,0 0 1,0 0-1,0 0 0,0 0 0,0-1 0,0 1 0,0 0 0,-1 0 0,1 0 0,0 0 0,0-1 0,0 1 1,0 0-1,0 0 0,0 0 0,0 0 0,0 0 0,-1 0 0,1 0 0,0-1 0,0 1 0,0 0 1,0 0-1,0 0 0,-1 0 0,1 0 0,0 0 0,0 0 0,0 0 0,0 0 0,-1 0 0,1 0 0,0 0 1,0 0-1,0 0 0,0 0 0,-1 0 0,1 0 0,0 0 0,0 0 0,0 0 0,0 0 0,-1 0 0,1 0 1,-3 13 273,2 21-25,2-13-237,1 1 0,1-1-1,1 0 1,1-1 0,0 1 0,16 36-1,65 115 33,-74-150-77,-11-20-86,15 21-1150,-4-17-2021,3-11-4008,3-12-2945</inkml:trace>
  <inkml:trace contextRef="#ctx0" brushRef="#br0" timeOffset="4058.99">2916 95 5811,'0'0'12291,"-14"-6"-11846,-46-18-146,58 23-276,-1 0 0,0 1-1,0-1 1,0 1 0,1-1 0,-1 1-1,0 0 1,0 0 0,0 0 0,0 1-1,0-1 1,1 1 0,-1-1 0,0 1-1,0 0 1,1 0 0,-1 0 0,0 1 0,1-1-1,-4 2 1,1 2 28,-1 0-1,0 0 0,1 0 1,0 1-1,-6 7 1,10-10-40,-5 4-9,1 0-1,0 1 1,1 0-1,0 0 1,0 0 0,1 0-1,0 1 1,0-1-1,1 1 1,0 0-1,1 0 1,0 0-1,0 0 1,1 0-1,0 0 1,0 0 0,1 0-1,2 10 1,-1-15-2,-1-1 1,1 1 0,0-1-1,0 1 1,0-1-1,1 0 1,-1 0 0,1 0-1,0 0 1,0 0-1,0-1 1,0 1 0,6 3-1,53 28 135,-31-18-17,-17-9 47,4 3-343,0 1 0,-1 0 0,25 22 0,-39-30 70,0-1 0,-1 1 0,1-1 0,-1 1 0,1 0 1,-1 0-1,0 0 0,0 0 0,0 0 0,0 1 0,-1-1 0,1 1 0,-1-1 0,0 1 1,0-1-1,0 1 0,0 0 0,-1-1 0,0 1 0,0 0 0,0 0 0,0-1 0,0 1 1,-1 0-1,1-1 0,-3 7 0,1-6 83,0-1 0,0 0 1,-1-1-1,1 1 0,-1 0 0,0-1 1,1 1-1,-1-1 0,0 0 0,0 0 1,-1 0-1,1 0 0,0-1 0,-1 1 1,1-1-1,-1 0 0,1 0 0,-7 1 1,-8 2 42,0-1 0,-24 0 0,20-1 5,12-1-58,-1 0 0,0 0 0,0-1 0,0-1 0,0 0 0,-14-3 0,24 4-4,0-1 1,0 1-1,0-1 0,1 0 0,-1 1 0,0-1 1,0 0-1,1 1 0,-1-1 0,0 0 0,1 0 1,-1 0-1,1 1 0,-1-1 0,1 0 0,-1 0 1,1 0-1,0 0 0,-1 0 0,1 0 0,0 0 1,0 0-1,0 0 0,-1 0 0,1 0 0,0 0 1,1 0-1,-1 0 0,0 0 0,0 0 0,1-2 1,-1 2-225,0 0 0,1-1-1,-1 1 1,1 0 0,0-1 0,-1 1 0,1 0 0,0 0 0,0 0 0,0 0 0,0-1 0,0 1 0,0 0 0,0 1 0,2-3 0,26-10-4579</inkml:trace>
  <inkml:trace contextRef="#ctx0" brushRef="#br0" timeOffset="5197.68">3104 340 8980,'0'0'10047,"-6"-5"-10169,5 11 41,0 0 0,1 0 1,0 0-1,-1-1 0,2 1 0,-1 0 1,3 10-1,-2-14-125,0 0-1,1 0 1,-1 0-1,1 0 1,-1-1 0,1 1-1,0 0 1,-1-1-1,1 1 1,0-1 0,0 0-1,0 0 1,0 0-1,0 0 1,0 0 0,1 0-1,-1 0 1,0-1-1,4 1 1,-5 0 122,0-1 0,1 0 0,-1 0 0,0 0 0,1 1 0,-1-1 0,0-1 0,1 1 0,-1 0 0,0 0 0,1 0 0,-1-1 0,0 1 0,1-1 0,-1 1 0,0-1 0,0 1 0,1-1 0,-1 0 0,0 1 0,0-1 0,0 0 0,0 0 0,0 0 0,0 0 0,0 0 0,0 0 0,-1 0 0,1 0 0,0 0 0,-1-1 0,1 1 0,0-2-1,2-9 300,-1 1-1,0 0 0,-1-1 0,-1 0 0,0-13 0,0 19 113,0 0 0,-1 0 0,0 0 0,0 0 0,-1-1 0,1 1 0,-1 1-1,-1-1 1,1 0 0,-1 0 0,-3-5 0,4 10-265,1-1 0,0 1 1,0-1-1,0 1 0,-1 0 0,1 0 0,0 0 0,-1 0 0,1 0 1,-1 0-1,0 0 0,1 0 0,-1 0 0,0 1 0,1-1 0,-1 1 1,0-1-1,0 1 0,1 0 0,-1-1 0,0 1 0,0 0 0,0 0 0,1 0 1,-1 1-1,0-1 0,0 0 0,0 1 0,1-1 0,-4 2 0,3-1-69,-1 1 0,1-1-1,0 1 1,0-1 0,0 1 0,0 0-1,0 0 1,0 0 0,0 0-1,0 0 1,1 0 0,-1 0-1,1 1 1,-1-1 0,1 1 0,0-1-1,0 1 1,-1 4 0,0 4-1,0 0 0,1 0 1,0 1-1,0-1 0,1 0 1,1 0-1,0 1 0,1-1 1,0 0-1,0 0 0,2 0 0,-1-1 1,1 1-1,0-1 0,1 0 1,1 0-1,-1 0 0,2-1 1,-1 1-1,1-2 0,1 1 1,-1-1-1,1 0 0,12 8 1,-17-13 0,1-1 0,-1 1 0,1-1 1,0 0-1,0 0 0,0-1 0,0 1 0,0-1 1,0 0-1,1 0 0,-1 0 0,0-1 1,0 0-1,1 0 0,-1 0 0,0 0 1,1 0-1,-1-1 0,0 0 0,0 0 0,1 0 1,-1 0-1,0-1 0,0 1 0,0-1 1,-1 0-1,1 0 0,0-1 0,-1 1 1,1-1-1,-1 0 0,0 0 0,0 0 1,0 0-1,0 0 0,-1-1 0,1 1 0,-1-1 1,0 0-1,3-7 0,0-3 471,0 0 0,-1 0 0,0-1 1,-1 1-1,-1-1 0,0 0 0,-1 1 0,-2-30 0,1 31-204,0 12-253,0 0-1,1 1 1,-1-1 0,0 0 0,0 0-1,0 1 1,0-1 0,0 0 0,0 0-1,-1 0 1,1 1 0,0-1 0,0 0-1,0 0 1,-1 1 0,1-1-1,0 0 1,-1 1 0,1-1 0,-1 0-1,1 1 1,-1-1 0,1 1 0,-1-1-1,1 0 1,-1 1 0,1 0 0,-1-1-1,0 1 1,1-1 0,-1 1 0,0 0-1,0-1 1,1 1 0,-1 0 0,0 0-1,0-1 1,1 1 0,-1 0 0,-1 0-1,1 0-12,0 1-1,0-1 0,0 1 0,0-1 1,0 1-1,1-1 0,-1 1 0,0-1 0,0 1 1,0 0-1,1-1 0,-1 1 0,0 0 1,1 0-1,-1 0 0,0 0 0,1-1 1,-1 1-1,1 0 0,0 0 0,-1 0 0,1 0 1,0 0-1,-1 0 0,1 0 0,0 0 1,0 0-1,0 0 0,0 0 0,0 2 1,0 0-69,0-1 0,0 1 0,0 0 0,0 0 1,0 0-1,1-1 0,-1 1 0,1 0 0,0 0 1,-1-1-1,1 1 0,1-1 0,-1 1 0,0-1 1,3 4-1,-2-4-30,0-1 0,1 1-1,-1-1 1,1 0 0,-1 0 0,1 0 0,0 0 0,-1 0 0,1-1 0,0 1-1,-1-1 1,1 1 0,0-1 0,0 0 0,5-1 0,-6 1 57,1 0 0,0 0 0,0-1 0,-1 1 0,1-1 0,0 0 1,-1 0-1,1 0 0,-1 0 0,1 0 0,-1-1 0,1 1 0,-1-1 0,0 1 0,0-1 0,0 0 0,0 0 1,0 0-1,0 0 0,0 0 0,0 0 0,-1-1 0,0 1 0,1 0 0,-1-1 0,0 1 0,0-1 1,1-2-1,0-3 96,0 0 0,0-1 0,-1 1 1,0 0-1,0-1 0,-1 1 0,0-1 1,-1-10-1,0 17 44,0 0-1,1 0 1,-1 0 0,0 1 0,0-1-1,0 0 1,0 0 0,-1 1 0,1-1 0,0 0-1,-1 1 1,1 0 0,-1-1 0,0 1 0,1 0-1,-1 0 1,0-1 0,1 1 0,-1 1-1,-3-2 1,4 1-42,-1 0-1,1 1 1,-1-1-1,1 1 1,-1-1-1,0 1 1,1-1-1,-1 1 1,0 0-1,1 0 1,-1 0-1,0 0 1,1 0-1,-1 0 1,0 1-1,1-1 1,-1 0-1,0 1 1,1-1 0,-1 1-1,1 0 1,-1 0-1,1-1 1,-1 1-1,-1 2 1,-1 2-18,1-1 1,1 1 0,-1 0 0,1 0-1,0 0 1,0 0 0,0 0 0,1 1-1,0-1 1,0 0 0,0 1-1,0 7 1,1 8 39,3 39-1,-3-54-71,1 0 0,0 0 0,0 0 0,0 0 0,1-1 0,0 1 0,1 0 0,-1-1 0,1 0 0,0 1 0,0-1 0,0 0 0,1 0 0,0-1 0,0 1 0,0-1 0,0 0 0,1 0 0,0 0 0,0-1 0,0 1 0,0-1 0,0-1 0,1 1 0,-1-1 0,1 1 0,-1-2 0,1 1 0,0-1 0,0 1 0,0-2 0,7 1 0,-9 0-2,1-1 0,-1 0 0,0 0 0,0 0 0,1-1 1,-1 1-1,0-1 0,0 0 0,0-1 0,0 1 0,0-1 0,0 1 0,0-1 0,0 0 0,-1 0 1,1-1-1,-1 1 0,0-1 0,1 0 0,-1 0 0,0 0 0,-1 0 0,4-5 1,2-4 25,0-1 1,-1 0-1,0 0 1,-2 0-1,1-1 1,-2 0-1,1 0 1,-2 0-1,3-24 1,-1-14 307,-2-69-1,-3 90-98,0 26-166,0-1 45,1 1-1,-1-1 0,0 1 0,0-1 0,-1 1 1,0 0-1,0-1 0,0 1 0,-1 0 0,1-1 1,-1 1-1,0 0 0,-1 0 0,1 0 0,-6-6 1,8 11-112,0 0 0,0 0 1,0 0-1,0 0 1,0 0-1,-1 0 0,1 0 1,0 0-1,0 0 1,0 0-1,0 0 0,-1 0 1,1 0-1,0 0 1,0 0-1,0 0 0,0 0 1,0 0-1,0 0 1,-1 0-1,1 1 0,0-1 1,0 0-1,0 0 1,0 0-1,0 0 0,0 0 1,-1 0-1,1 0 1,0 1-1,0-1 0,0 0 1,0 0-1,0 0 1,0 0-1,0 0 0,0 0 1,0 1-1,0-1 1,0 0-1,0 0 0,0 0 1,0 0-1,0 1 1,0-1-1,0 0 0,0 0 1,0 0-1,0 0 1,0 0-1,0 1 0,0-1 1,0 0-1,0 0 1,0 0-1,0 0 0,0 0 1,0 0-1,1 1 1,-3 35-37,2-1 0,1 1 0,2 0-1,2-1 1,12 51 0,-9-57-68,-1 1-410,1-1 0,2 1 0,25 51-1,-34-78 87,0-1-1,0 0 0,1 0 0,-1 0 1,1 0-1,0 0 0,-1 0 0,1 0 1,0 0-1,0-1 0,0 1 0,0-1 0,3 2 1,10 0-5047</inkml:trace>
  <inkml:trace contextRef="#ctx0" brushRef="#br0" timeOffset="5525.61">3893 251 8404,'0'0'12768,"-14"1"-12386,5 0-316,2-1-39,1 1 1,0-1-1,-1 1 0,1 0 1,-1 1-1,1 0 0,0 0 1,0 0-1,0 1 0,0-1 1,1 2-1,-9 5 0,-5 5 130,4-4-57,1 2 0,-22 22-1,33-30-108,0 0 0,0-1 0,0 2 0,0-1-1,1 0 1,-1 0 0,1 1 0,1-1-1,-1 1 1,0 0 0,1 0 0,0-1-1,0 1 1,0 9 0,1-12 9,1 0-1,-1 0 1,1 0 0,-1 0-1,1 0 1,0 0 0,0 0-1,0 0 1,0 0 0,0 0-1,0-1 1,0 1 0,1 0-1,-1-1 1,1 1 0,-1-1-1,1 0 1,-1 1 0,1-1-1,0 0 1,0 0 0,0 0-1,-1 0 1,1 0 0,0-1-1,0 1 1,0 0 0,0-1-1,0 0 1,5 1 0,8 1 31,0 0 0,0-1 0,17-1 1,-21 0-14,-9 0-64,12 0 73,-1 0 0,1 0-1,0-2 1,-1 0 0,14-3 0,11-14-3196</inkml:trace>
  <inkml:trace contextRef="#ctx0" brushRef="#br0" timeOffset="6460">162 1570 6131,'0'0'7315,"22"2"-6416,2 1-658,20 2 287,48-2 0,-59-3-363,3 1 55,56-7 1,-82 5-268,-1 0 0,0-1 0,1-1 0,-1 0 1,0 0-1,0-1 0,0 0 0,-1 0 0,1-1 0,14-11 1,-22 15-147,1 0 0,-1 0 0,1-1 0,-1 1 0,0 0 0,1-1 0,-1 1 0,0-1 0,0 0 0,0 1-1,0-1 1,-1 0 0,1 1 0,0-1 0,-1 0 0,1 0 0,-1 0 0,0 0 0,1 0 0,-1 1 0,0-1 0,0 0 0,0 0 0,0 0 0,-1 0 0,1 0 0,-1 0 0,1 0 0,-1 1 0,1-1 0,-3-3 0,1 1-277,-1 0 0,1 0-1,-1 1 1,0-1-1,-1 1 1,1 0-1,0 0 1,-1 0-1,0 0 1,0 0 0,-5-2-1,-3-1 231,-37-17 2245,46 22-1377,1 0 1,-1 0-1,1 1 1,-1-1 0,0 1-1,1 0 1,-1 0-1,1 0 1,-1 0-1,-3 1 1,5 1-418,0 1-1,0-1 1,1 0 0,-1 1 0,1-1-1,0 1 1,-1-1 0,1 1 0,0-1-1,0 1 1,1-1 0,-1 1 0,1 3-1,0-3-44,1 1-1,-1 0 1,1-1-1,0 1 1,0-1-1,0 1 1,0-1-1,1 0 0,-1 0 1,1 0-1,0 0 1,0-1-1,0 1 1,0-1-1,1 1 1,-1-1-1,0 0 1,7 2-1,9 5 368,1 0-1,20 5 1,-38-13-502,54 13 551,-43-12-539,0 1 0,0 1 0,0 0 0,0 0 1,22 13-1,-33-16-53,-1-1 1,0 1-1,0 0 1,0 0-1,0 0 1,-1 1-1,1-1 1,0 0-1,0 0 1,-1 0-1,1 0 1,-1 1 0,1-1-1,-1 0 1,1 1-1,-1-1 1,0 0-1,0 1 1,1-1-1,-1 1 1,0-1-1,0 0 1,0 1-1,-1-1 1,1 0-1,0 1 1,-1-1-1,1 0 1,0 1-1,-1-1 1,1 0 0,-1 1-1,0-1 1,0 0-1,1 0 1,-1 0-1,0 0 1,0 0-1,0 0 1,0 0-1,0 0 1,0 0-1,0 0 1,0-1-1,-1 1 1,1 0-1,0-1 1,-3 2-1,-11 4-102,1 0 0,-2-1 0,1-1 0,-24 4-1,-31-3-4659,57-7 976</inkml:trace>
  <inkml:trace contextRef="#ctx0" brushRef="#br0" timeOffset="8262.79">1505 1293 4306,'0'0'12061,"0"14"-11151,-1-2-665,1-5-118,-1 0 1,1 0-1,0 1 0,1-1 1,0 0-1,0 0 1,0 0-1,1 0 1,0 0-1,6 12 0,6 9 327,40 88 362,-48-103-871,-1 0 1,0 0 0,-1 1-1,5 27 1,-12-73 85,-9-34 0,-2-28 3,10-77 305,4 168-320,0 0 0,0 1 1,0-1-1,0 0 0,0 1 0,1-1 0,0 1 1,-1-1-1,1 0 0,0 1 0,0 0 0,0-1 1,1 1-1,-1 0 0,1-1 0,-1 1 0,1 0 1,0 0-1,-1 0 0,1 0 0,0 1 0,0-1 1,0 0-1,1 1 0,-1-1 0,0 1 1,1 0-1,-1 0 0,5-1 0,-3 1-21,0 0-1,0 1 1,0 0-1,0 0 0,0 0 1,0 1-1,0-1 1,0 1-1,-1 0 1,1 0-1,0 0 1,0 1-1,-1-1 1,1 1-1,0 0 1,-1 0-1,0 0 1,1 1-1,2 2 1,7 6-10,-1 1 1,-1 1-1,0-1 1,-1 2-1,0-1 1,-1 1 0,-1 1-1,0 0 1,-1 0-1,0 0 1,-1 1-1,-1 0 1,-1 0-1,0 0 1,-1 1 0,-1-1-1,0 1 1,-1 0-1,-1-1 1,-2 21-1,1-34 10,1 1 0,-1-1 0,1 0 0,-1 1 0,0-1 0,0 0 0,-1 1 0,1-1 0,-1 0 0,1 0 0,-1 0 0,0 0 0,0 0 0,-1-1 0,1 1 0,0-1 0,-1 1 0,0-1 0,-5 4 0,3-3-121,0-1 0,0 1 0,-1-1-1,1 0 1,-1 0 0,0-1 0,1 0 0,-1 0-1,0 0 1,-11-1 0,17 0 51,-1 1-1,1-1 1,-1 0-1,1-1 1,0 1 0,-1 0-1,1 0 1,-1 0-1,1 0 1,0 0-1,-1 0 1,1 0 0,0-1-1,-1 1 1,1 0-1,0 0 1,-1 0-1,1-1 1,0 1 0,-1 0-1,1-1 1,0 1-1,0 0 1,-1 0-1,1-1 1,0 1 0,0-1-1,0 1 1,-1 0-1,1-1 1,0 1-1,0 0 1,0-1 0,0 1-1,0-1 1,0 1-1,0 0 1,0-1-1,0 1 1,0-1 0,0 1-1,0 0 1,0-1-1,0 1 1,0-1-1,0 1 1,0 0 0,1-1-1,-1 1 1,0 0-1,0-1 1,0 1 0,1 0-1,-1-1 1,0 1-1,1 0 1,-1-1-1,2-1-498,-1 0 0,0 0-1,1 0 1,-1 0 0,1 0 0,0 0-1,0 0 1,0 1 0,4-3-1,26-11-5238</inkml:trace>
  <inkml:trace contextRef="#ctx0" brushRef="#br0" timeOffset="8995.62">2130 1491 1297,'0'0'15852,"-18"-12"-15102,-58-33-379,75 44-367,0 1 0,-1-1 1,1 0-1,0 0 0,-1 1 1,1-1-1,-1 1 0,1 0 0,-1-1 1,1 1-1,-1 0 0,1 0 1,-1 0-1,1 0 0,-1 0 1,1 0-1,-1 0 0,1 1 0,-1-1 1,1 0-1,-2 1 0,2 0-1,-1 0 1,1 0-1,0 1 0,0-1 0,0 0 0,0 0 0,0 0 0,0 1 1,1-1-1,-1 0 0,0 1 0,0 1 0,-2 3 16,-3 6-17,1 1 0,0 0-1,1 0 1,0 0-1,1 1 1,1-1-1,0 1 1,0-1-1,2 1 1,0 0 0,1 15-1,-1-26-36,0 1 0,1-1 0,-1 0 0,0 0 0,1 0 0,0 1 0,0-1 0,0 0 0,0 0 0,0 0 0,1 0 0,-1 0 0,1-1 1,0 1-1,0 0 0,0-1 0,0 0 0,0 1 0,1-1 0,-1 0 0,1 0 0,5 3 0,-2-2-116,0 0 1,1-1 0,-1 0-1,1 0 1,0 0 0,0-1-1,-1 0 1,1 0 0,12-1-1,-17 0 156,1-1 0,-1 1 0,0-1 0,1 0 0,-1 0 0,0 0 0,0 0-1,1 0 1,-1 0 0,0-1 0,0 1 0,0-1 0,0 1 0,-1-1 0,1 0-1,0 1 1,-1-1 0,1 0 0,-1 0 0,0 0 0,1-1 0,-1 1 0,0 0-1,0 0 1,-1-1 0,1 1 0,0 0 0,-1-1 0,1-3 0,2-9 344,-1 1 1,0-1-1,-1-22 1,0 16 257,-1-26 793,-1 44-1243,1 0-1,0 1 0,-1-1 1,1 0-1,-1 0 1,0 1-1,0-1 0,0 1 1,-1-1-1,1 1 1,0-1-1,-1 1 0,-2-3 1,4 5-152,0-1 0,0 1 1,-1 0-1,1 0 0,0 0 1,0 0-1,0 0 0,-1 0 1,1 0-1,0 0 0,0-1 1,0 1-1,0 0 0,-1 0 1,1 0-1,0 0 0,0 0 1,-1 0-1,1 0 0,0 0 1,0 0-1,0 0 0,-1 0 1,1 1-1,0-1 0,0 0 1,0 0-1,0 0 0,-1 0 1,1 0-1,0 0 0,0 0 1,0 0-1,0 1 0,-1-1 1,1 0-1,0 0 0,0 0 1,0 0-1,0 0 0,0 1 1,0-1-1,-1 0 0,1 0 1,0 0-1,0 1 0,0-1 1,0 0-1,0 0 0,0 0 1,0 1-1,0-1 0,0 0 1,0 1-1,-3 11-99,3-11 108,-2 8-35,1-1 0,1 1 1,-1 0-1,1 0 0,1 0 0,1 14 0,-1-19 18,1 0-1,-1 0 0,1 0 0,-1 0 1,1 0-1,0 0 0,1-1 0,-1 1 1,1-1-1,-1 0 0,1 1 1,0-1-1,0 0 0,0-1 0,7 5 1,-2-2-129,0 0 1,0 0-1,0-1 1,0-1 0,1 1-1,0-1 1,-1-1-1,1 0 1,0 0-1,0 0 1,1-1-1,-1-1 1,0 0 0,17-1-1,-22 0 119,-1 0 0,0-1 0,1 1 0,-1 0 0,0-1 0,0 0 0,0 0 0,0 0-1,-1 0 1,1 0 0,-1-1 0,1 1 0,-1-1 0,0 0 0,1 1 0,-2-1 0,1 0 0,0 0 0,0 0 0,-1-1 0,0 1 0,0 0 0,0-1-1,1-4 1,3-9 26,-2-1 0,0 1 0,0-26 0,-1-116 931,-3 91-500,2 59-249,-1-1 1,0 1-1,-1-1 1,0 1 0,0 0-1,-1 0 1,-1-1-1,1 1 1,-1 0-1,-1 1 1,0-1 0,-5-9-1,9 17-179,0 1 0,0 0 0,0 0 0,-1 0 0,1 0 0,0 0 0,0 0 0,0 0 0,0-1 0,0 1 0,0 0 0,0 0 1,0 0-1,0 0 0,0 0 0,0 0 0,-1 0 0,1 0 0,0 0 0,0 0 0,0-1 0,0 1 0,0 0 0,0 0 0,0 0 0,-1 0 0,1 0 0,0 0 0,0 0 0,0 0 0,0 0 0,0 0 0,0 0 0,-1 0 0,1 0 0,0 0 0,0 0 0,0 0 0,0 0 0,0 0 0,0 0 0,-1 1 0,1-1 0,0 0 1,0 0-1,0 0 0,0 0 0,0 0 0,0 0 0,0 0 0,0 0 0,0 0 0,-1 1 0,-1 8-68,-1 26 25,1-1 0,2 1 0,2 0 0,1 0 0,1-1 0,2 0 0,2 0 0,1 0 1,1-1-1,27 59 0,-16-61-541,-20-30 365,-1 0 0,1 0 0,0 0 0,0 0 0,0 0 0,0 0 1,0 0-1,0 0 0,0-1 0,1 1 0,-1 0 0,0-1 0,0 1 0,1-1 1,-1 1-1,0-1 0,0 0 0,1 0 0,-1 1 0,0-1 0,1 0 0,-1 0 0,3-1 1,-4 1-164,1-1 1,-1 0 0,1 0 0,-1 0-1,0 0 1,1 0 0,-1 0 0,0 0-1,0 0 1,0 0 0,0 0 0,0 0-1,0 0 1,0 0 0,0 0 0,0-2-1,-1 1-884,1-19-5121</inkml:trace>
  <inkml:trace contextRef="#ctx0" brushRef="#br0" timeOffset="9150.56">2363 1425 5122,'0'0'8788,"32"2"-8932,0 7 144,2 1-1088,0-5-1313,-2-3-993,2-2-992</inkml:trace>
  <inkml:trace contextRef="#ctx0" brushRef="#br0" timeOffset="9556.14">2702 1378 3089,'0'0'13054,"-7"-16"-11125,-25-50-291,31 64-1585,-1 0 0,1 0-1,-1 0 1,1 1 0,-1-1-1,0 1 1,0-1-1,0 1 1,1-1 0,-1 1-1,-1 0 1,1 0 0,0 0-1,0 1 1,0-1 0,0 0-1,-1 1 1,1-1-1,0 1 1,-1 0 0,1 0-1,0 0 1,0 0 0,-1 0-1,1 0 1,0 0 0,-1 1-1,1 0 1,0-1-1,0 1 1,0 0 0,-1 0-1,1 0 1,0 0 0,0 0-1,-1 2 1,-2 1-45,1 1 1,-1 0-1,2-1 1,-1 1-1,0 1 1,1-1-1,0 1 0,0-1 1,1 1-1,-1 0 1,1 0-1,1 0 1,-1 0-1,-1 11 0,0 8-36,2 0-1,1 33 0,0-55 22,0 0 0,0 0-1,0 0 1,0 0 0,1 0 0,0 0 0,0 0-1,-1 0 1,2 0 0,-1 0 0,0 0 0,1-1 0,-1 1-1,1 0 1,0-1 0,-1 1 0,1-1 0,0 0-1,1 0 1,-1 0 0,0 0 0,1 0 0,-1 0 0,1 0-1,4 1 1,1 0-134,1 0 0,-1-1 0,1 0 0,0-1 0,-1 1 0,1-2 0,15 0 0,-22 0 129,0 0 0,1 0 0,-1 0 0,1-1 0,-1 1 0,0-1 1,1 0-1,-1 1 0,0-1 0,0 0 0,0 0 0,0-1 0,1 1 0,-2 0 1,1-1-1,0 1 0,0-1 0,2-2 0,-1 0 9,0 0 0,-1 0 0,1 0 0,-1 0 0,0-1-1,0 1 1,-1-1 0,3-7 0,-1-8 252,0 1 0,-1-1 0,-1-30 0,-1 42-47,0-32 799,0 34-481,0 25-576,0 8 72,1 0 1,6 35-1,-5-51-454,0-1-1,1 0 1,1 0-1,-1 0 1,2 0-1,-1-1 1,1 0-1,1 0 1,7 10-1,3-5-3584,5-8-2214</inkml:trace>
  <inkml:trace contextRef="#ctx0" brushRef="#br0" timeOffset="10041.4">3283 1053 6467,'0'0'11805,"12"-7"-11327,17-7-549,2 0 0,48-14-1,-64 24-88,17-4-1281,-1-2 0,0-1-1,31-15 1,-61 26 1463,-1-1 1,0 1-1,1 0 0,-1 0 0,0 0 0,1 0 1,-1 0-1,0 0 0,0 0 0,1-1 0,-1 1 1,0 0-1,1 0 0,-1 0 0,0-1 1,0 1-1,0 0 0,1 0 0,-1-1 0,0 1 1,0 0-1,0 0 0,1-1 0,-1 1 0,0 0 1,0-1-1,0 1 0,0 0 0,0-1 1,0 1-1,0 0 0,0-1 0,0 1 0,0 0 1,0-1-1,0 1 0,0-1 0,-13-5 632,-26 1 1011,34 5-1026,2-1-294,0 0 0,-1 1 1,1 0-1,0 0 0,0 0 1,-1 0-1,1 0 0,0 1 1,0-1-1,-1 1 0,-3 1 0,6-1-314,0 0 0,-1 1 0,1-1 0,0 1 0,-1-1 0,1 1 0,0-1 0,0 1 0,0-1 0,0 1 0,1 0 0,-1 0 0,0-1 0,1 1 0,-1 0 0,1 0 0,0 0 0,-1 0 0,1 0 0,0 2 0,-2 27 84,1 1 0,1-1-1,2 1 1,8 50 0,1-31-117,33 98 1,-42-144-162,0 1 0,0-1 0,1 0 0,0 0 0,-1 0 0,2 0 0,-1 0 0,0-1 0,8 8 0,-8-10-378,0 0 0,0 0 0,1 0 0,-1 0 0,1 0 0,-1-1 0,1 0 0,0 0 0,-1 0 0,1 0-1,0 0 1,0-1 0,0 1 0,7-1 0,18 0-6993</inkml:trace>
  <inkml:trace contextRef="#ctx0" brushRef="#br0" timeOffset="12083.67">3882 1205 9604,'0'0'13471,"-11"-8"-12860,-34-22-366,44 30-244,0-1 0,0 0 0,0 0 0,0 1 1,-1-1-1,1 1 0,0-1 0,0 1 0,0 0 0,-1-1 0,1 1 0,0 0 1,-1 0-1,1 0 0,0 0 0,0 0 0,-1 0 0,1 0 0,0 1 0,-1-1 1,1 0-1,0 1 0,0-1 0,0 1 0,-1-1 0,1 1 0,0-1 0,0 1 1,0 0-1,0 0 0,0-1 0,0 1 0,-1 1 0,0 2-5,-1-1 1,1 1-1,0 0 0,0-1 0,0 1 1,-2 8-1,4-11 5,-3 7-8,0 0 0,1 1-1,0-1 1,1 1 0,0 0 0,1 0-1,-1-1 1,1 1 0,1 0 0,0 0-1,2 10 1,-2-16-15,0 0 1,0 1-1,1-1 0,-1 0 1,1 1-1,-1-1 1,1 0-1,0 0 0,0 0 1,1-1-1,-1 1 0,0 0 1,1-1-1,0 0 0,0 1 1,-1-1-1,1 0 1,1 0-1,-1-1 0,0 1 1,0-1-1,0 1 0,1-1 1,-1 0-1,1 0 0,-1-1 1,1 1-1,-1-1 1,6 0-1,-6 1 13,1-1 0,0 0 1,0 0-1,-1-1 0,1 1 1,0-1-1,-1 1 0,1-1 0,-1 0 1,1-1-1,-1 1 0,1-1 0,-1 1 1,0-1-1,4-3 0,-4 2 25,0 0-1,0 0 1,0 0-1,-1-1 1,1 0-1,-1 1 1,0-1-1,0 0 0,-1 0 1,1 0-1,-1 0 1,2-8-1,1-10 243,-2 0 0,0-1 0,-2-23 0,0 38-6,0 18-340,1 0 0,0 0 0,0 1 1,1-1-1,1 0 0,0 0 1,0-1-1,1 1 0,9 18 0,-10-24-165,0 1-1,-1-1 1,1 0 0,1 0-1,-1 0 1,1-1-1,-1 1 1,1-1-1,0 0 1,0 0-1,1 0 1,-1 0-1,1-1 1,-1 0-1,1 0 1,0 0-1,0-1 1,-1 1-1,1-1 1,0 0-1,1 0 1,6-1 0,-10 0 149,1 0 0,-1 0 1,0-1-1,0 1 0,0-1 1,-1 0-1,1 1 1,0-1-1,0 0 0,0 0 1,0 0-1,-1-1 1,1 1-1,0 0 0,-1-1 1,1 1-1,-1-1 0,0 1 1,1-1-1,-1 1 1,0-1-1,0 0 0,0 0 1,0 0-1,-1 0 0,2-3 1,2-6 72,-1 0 0,0-1 0,2-16 1,-5 25 13,9-93 2213,-5-165-1,-5 146 884,-1 103-2084,-4 14-576,-5 17-403,4 11 10,2 0 0,2 0 0,0 1 0,2-1 0,1 1 0,6 42 0,4 0-28,39 141 1,-48-213 50,0-6-11,1-16 8,-1-27-6,-3 4 9,1-33 38,2 69-47,0 1 1,-1 0-1,2 0 1,-1-1-1,1 1 0,1 0 1,4-12-1,-6 19-49,-1-1-1,1 0 0,0 0 0,-1 0 0,1 0 1,-1 1-1,1-1 0,0 0 0,0 1 1,0-1-1,-1 0 0,1 1 0,0-1 1,0 1-1,0-1 0,0 1 0,0 0 1,0-1-1,0 1 0,0 0 0,0 0 1,0 0-1,0-1 0,0 1 0,0 0 0,0 0 1,0 1-1,0-1 0,0 0 0,0 0 1,0 0-1,0 1 0,0-1 0,0 0 1,0 1-1,-1-1 0,1 1 0,0-1 1,0 1-1,0-1 0,0 1 0,-1 0 1,1-1-1,1 2 0,3 3 8,0-1-1,0 1 1,-1 0 0,1 0-1,3 7 1,0 1-95,0 0 1,-2 0 0,1 1 0,-2 0-1,0 0 1,0 0 0,-1 1 0,-1 0-1,-1-1 1,0 1 0,0 23 0,-2-36 83,-1-1 0,1 1 1,-1-1-1,1 0 0,-1 1 1,0-1-1,1 0 0,-1 0 1,0 1-1,0-1 0,0 0 1,0 0-1,0 0 0,0 0 1,0 0-1,0 0 0,0 0 1,-1 0-1,1-1 0,0 1 1,0 0-1,-1-1 0,1 1 1,-1-1-1,1 0 1,0 1-1,-1-1 0,1 0 1,-1 0-1,1 0 0,-1 0 1,-1 0-1,-6 1 105,0-1-1,0 0 1,-19-3 0,35 7-102,-1-1 0,0 0 0,1 0 1,-1-1-1,9 2 0,-9-3-115,0 0 0,0 0 0,0 0 0,0-1 0,0 0 0,1 0 0,-1-1 0,0 0 0,0 0 0,0 0 0,-1-1 0,1 0 0,0 0 1,0 0-1,-1-1 0,1 0 0,-1 0 0,0 0 0,0 0 0,0-1 0,-1 0 0,1 0 0,-1-1 0,0 1 0,0-1 0,0 0 0,-1 0 0,1 0 0,-1 0 0,0 0 0,2-9 0,2-2 74,-1 0 0,-1 0 0,0-1-1,-1 1 1,-1-1 0,1-23 0,-3-105 1536,-3 74-251,-1-2 1639,-4 111-3011,7 218 231,9-181-80,-7-69-21,-1 1 0,1-1 0,0 0 0,1 0 0,-1 0 0,1 0 0,0 0 0,1 0 0,4 5 0,-7-10 7,1 1 0,-1-1-1,1 0 1,0 1-1,0-1 1,-1 0 0,1 0-1,0 0 1,0 0-1,0-1 1,0 1 0,0 0-1,0-1 1,1 1-1,-1-1 1,0 0 0,0 0-1,0 0 1,0 0-1,0 0 1,1 0 0,-1-1-1,0 1 1,3-2-1,-1 1 25,0 0-1,1-1 0,-2 0 1,1 0-1,0 0 0,0 0 1,-1-1-1,1 1 0,-1-1 1,6-6-1,0-3 3,0 0 0,-2-1 0,1 0 0,-2 0 0,0-1 0,0 1 0,-1-2 0,-1 1 0,0 0 0,-1-1 0,-1 0 0,0 1 0,-1-1 0,-1 0 0,-2-30 0,1 44-31,1 0 1,0 0-1,0 0 0,-1 0 0,1 1 0,-1-1 0,1 0 0,-1 0 0,1 0 0,-1 0 1,0 1-1,1-1 0,-1 0 0,0 1 0,1-1 0,-1 0 0,0 1 0,0-1 1,0 1-1,0-1 0,0 1 0,0-1 0,1 1 0,-1 0 0,0-1 0,0 1 1,0 0-1,0 0 0,0 0 0,0 0 0,0 0 0,0 0 0,0 0 0,0 0 1,0 0-1,0 0 0,0 1 0,0-1 0,0 0 0,0 1 0,0-1 0,0 1 0,0-1 1,1 1-1,-1-1 0,0 1 0,0-1 0,0 1 0,1 0 0,-1 0 0,0-1 1,1 1-1,-1 0 0,1 0 0,-1 0 0,1 0 0,-1-1 0,0 3 0,0 4-108,-1 0 0,1 0 0,0 1 0,0-1 0,1 1 0,0-1 0,1 8 0,-1-13 42,1 0 0,-1 0 1,0-1-1,1 1 0,-1 0 0,1-1 1,0 1-1,-1-1 0,1 1 1,0-1-1,0 1 0,0-1 0,0 1 1,0-1-1,0 0 0,1 0 1,-1 1-1,0-1 0,1 0 1,-1 0-1,0 0 0,1-1 0,0 1 1,-1 0-1,1 0 0,-1-1 1,1 1-1,0-1 0,-1 1 0,1-1 1,0 0-1,0 0 0,2 0 1,0 0 18,-1 1 1,0-2 0,0 1-1,0 0 1,0 0 0,0-1 0,0 0-1,0 0 1,0 0 0,0 0 0,0 0-1,0 0 1,-1-1 0,1 1-1,0-1 1,-1 0 0,0 0 0,1 0-1,-1 0 1,0 0 0,0 0 0,0-1-1,0 1 1,0-1 0,-1 1-1,1-1 1,-1 0 0,1 0 0,-1 0-1,0 0 1,1-5 0,1-5 94,0-1 0,-1 1 1,-1-1-1,0 0 0,-1-16 0,0 22 222,0 6-211,0 1 0,-1-1-1,1 0 1,-1 1-1,1-1 1,-1 1 0,1-1-1,-1 0 1,0 1-1,0-1 1,0 1-1,1 0 1,-2-1 0,1 1-1,0 0 1,0-1-1,0 1 1,-1 0 0,1 0-1,0 0 1,-1 0-1,1 0 1,-1 0 0,1 1-1,-1-1 1,1 0-1,-1 1 1,0 0-1,1-1 1,-1 1 0,0 0-1,0-1 1,1 1-1,-1 0 1,0 0 0,1 1-1,-1-1 1,0 0-1,1 0 1,-1 1 0,0-1-1,1 1 1,-1 0-1,1-1 1,-1 1-1,1 0 1,-1 0 0,1 0-1,-1 0 1,1 0-1,-2 2 1,-2 5-46,0 1 0,0 0 0,0 0 0,1 1 0,1-1 0,0 1 0,0 0 0,1 0 0,-2 18 0,1-3 31,2 0 0,4 48 0,-3-70-37,1 1 1,-1-1-1,1 0 1,0 0-1,0 1 0,0-1 1,0 0-1,1 0 1,-1 0-1,1 0 0,0-1 1,0 1-1,0 0 1,0-1-1,0 1 0,0-1 1,1 0-1,-1 0 0,1 0 1,0 0-1,0 0 1,-1-1-1,1 1 0,0-1 1,1 1-1,-1-1 1,0 0-1,0 0 0,0-1 1,5 1-1,-2 0 28,0-1 0,-1 1-1,1-1 1,0-1 0,-1 1 0,1-1-1,0 0 1,-1 0 0,1-1-1,-1 0 1,1 0 0,-1 0 0,0 0-1,0-1 1,0 0 0,0 0 0,4-4-1,-2 0 42,-1 1-1,0-1 1,0 1-1,-1-2 1,0 1-1,0-1 1,0 1-1,-1-1 0,-1-1 1,1 1-1,-1 0 1,-1-1-1,3-11 1,-1-6 285,-2 0 0,-1 0 0,-2-32 0,-3 26-196,4 31-149,0 0 0,0 0 0,-1 0 0,1 0 0,0 0 0,-1 0 0,1 0 0,0 0 0,-1 0 1,1 0-1,-1 0 0,0 0 0,1 1 0,-1-1 0,0 0 0,1 0 0,-1 1 0,0-1 0,0 0 0,0 1 1,0-1-1,1 1 0,-1-1 0,0 1 0,0-1 0,0 1 0,0 0 0,-2-1 0,1 24-317,2-12 307,0 0 0,1 0 0,0 0 0,1 0 0,0 0 0,0 0 0,1-1 0,1 1 0,0-1 0,9 17 0,-2-6-31,-4-10-72,0 0 0,-2 0 0,1 1 0,-1-1-1,-1 1 1,0 0 0,-1 0 0,0 1 0,-1-1 0,1 19 0,-3-30 65,-1 0 1,1 0 0,-1 0-1,1 0 1,-1 0 0,1 0 0,-1 0-1,0 0 1,0 0 0,1 0-1,-1-1 1,0 1 0,0 0-1,0 0 1,0-1 0,0 1 0,0-1-1,0 1 1,0-1 0,0 1-1,0-1 1,0 1 0,0-1 0,-1 0-1,1 0 1,0 0 0,0 0-1,0 1 1,0-1 0,-2-1 0,-44 2-1200,37-1 583,3 0 79,3 0-30,0 1-1,1-2 0,-1 1 1,0 0-1,0-1 1,-6-1-1,9 1 270,0 1 0,0-1 0,0 1 1,0-1-1,0 1 0,0-1 0,0 0 0,0 0 0,1 1 0,-1-1 0,0 0 0,0 0 0,1 0 0,-1 0 0,1 0 0,-2-2 0,-2-16-8628</inkml:trace>
  <inkml:trace contextRef="#ctx0" brushRef="#br0" timeOffset="12302.03">5131 1019 3858,'0'0'18136,"0"2"-18120,-10-4-7491</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6:16.937"/>
    </inkml:context>
    <inkml:brush xml:id="br0">
      <inkml:brushProperty name="width" value="0.035" units="cm"/>
      <inkml:brushProperty name="height" value="0.035" units="cm"/>
    </inkml:brush>
  </inkml:definitions>
  <inkml:trace contextRef="#ctx0" brushRef="#br0">262 40 1953,'0'0'13030,"1"-6"-11904,5-27 496,-20 33-881,4 0-736,-12-1 3,-1 2 0,1 0 0,0 1 0,-1 1 0,-23 7 0,41-8-12,0-1 1,1 1-1,-1 0 0,0 0 0,1 0 0,0 1 1,0 0-1,-1-1 0,2 1 0,-1 1 0,0-1 1,1 1-1,-1-1 0,1 1 0,0 0 0,0 0 1,0 1-1,1-1 0,0 0 0,0 1 0,0-1 1,0 1-1,1 0 0,-1 0 0,1 0 0,0 0 1,1-1-1,-1 1 0,1 8 0,1-8 6,0-1-1,-1 0 1,1 1 0,1-1 0,-1 0-1,1 0 1,-1 0 0,1 0-1,1 0 1,-1 0 0,0-1-1,1 1 1,0-1 0,0 0 0,0 0-1,0 0 1,0 0 0,7 5-1,10 5 17,0 0 0,29 13-1,-16-8-9,10 5-4,47 29 2,-80-45-15,1 1 0,-1 0 1,0 1-1,-1 0 0,14 17 1,-20-24-8,-2 1-1,1 0 1,0 0 0,0 0 0,-1 0 0,0 0-1,1 0 1,-1 0 0,0 0 0,-1 1 0,1-1-1,0 0 1,-1 1 0,0-1 0,0 0 0,0 1-1,0-1 1,-1 1 0,1-1 0,-1 0 0,0 0 0,0 1-1,0-1 1,0 0 0,0 0 0,-1 0 0,0 0-1,1 0 1,-1 0 0,0-1 0,0 1 0,-1-1-1,1 1 1,0-1 0,-1 0 0,0 0 0,1 0-1,-1 0 1,0 0 0,0 0 0,0-1 0,-4 2-1,-11 1 34,0 0 0,0-2 0,0 0 0,-1-1-1,1-1 1,-35-4 0,49 4-56,0-1 1,0 0-1,0 0 1,0 0 0,0-1-1,0 0 1,-4-2-1,6 4-113,1-1-1,0 1 1,0-1 0,0 0-1,0 1 1,0-1-1,0 0 1,0 0-1,1 0 1,-1 0 0,0 0-1,0 0 1,1 0-1,-1 0 1,1 0 0,-1 0-1,1 0 1,-1 0-1,1-1 1,-1 1 0,1 0-1,0 0 1,0 0-1,0-1 1,0 1 0,0 0-1,0 0 1,0-3-1,7-5-3336,14 0-1487</inkml:trace>
  <inkml:trace contextRef="#ctx0" brushRef="#br0" timeOffset="2727.39">538 255 4866,'0'0'12705,"-1"-8"-11964,-4-23-482,5 31-258,0 0 0,0-1 0,0 1-1,0 0 1,0 0 0,0 0 0,0-1 0,0 1 0,0 0-1,-1 0 1,1 0 0,0-1 0,0 1 0,0 0-1,0 0 1,0 0 0,-1 0 0,1 0 0,0-1-1,0 1 1,0 0 0,-1 0 0,1 0 0,0 0 0,0 0-1,0 0 1,-1 0 0,1 0 0,0 0 0,0 0-1,-1 0 1,1 0 0,0 0 0,0 0 0,0 0-1,-1 0 1,1 0 0,0 0 0,0 0 0,-1 0 0,1 0-1,0 0 1,0 0 0,0 1 0,0-1 0,-1 0-1,1 0 1,0 0 0,0 0 0,0 0 0,0 1 0,-1-1-1,1 0 1,0 0 0,0 0 0,0 0 0,0 1-1,0-1 1,0 0 0,0 0 0,-1 0 0,1 1-1,0-1 1,0 0 0,0 0 0,0 1 0,-8 13 16,3 3 74,0 0 0,1 0-1,0 0 1,2 1 0,0-1 0,1 1-1,1 30 1,0-30-64,1-10-16,-1 0 1,1 0-1,0 0 1,1 0 0,0 0-1,0 0 1,0-1-1,1 1 1,1-1 0,-1 0-1,6 8 1,-7-11-5,1 1 0,1-1 0,-1 0 0,1 0 0,-1-1 0,1 1 0,0-1 0,0 0 0,1 0 0,-1 0 0,1-1 0,-1 1 0,1-1 0,0 0 0,0 0 0,0-1 0,0 0 0,6 1 0,-4-1-37,-1 0 0,0 0 1,1-1-1,-1 0 0,0-1 1,1 1-1,-1-1 0,0 0 1,0-1-1,0 1 0,0-1 1,7-3-1,-10 2 8,1 1 0,0-1 1,-1 0-1,1 0 0,-1 0 0,0-1 0,0 1 0,0-1 0,-1 1 1,1-1-1,-1 0 0,0 0 0,0 0 0,0 0 0,0-1 0,-1 1 1,2-7-1,0-8 33,0 0 1,-1-1-1,-1 1 1,-2-21 0,1 11-4,0 29-10,0 0 1,0 0-1,0-1 0,0 1 0,0 0 0,-1 0 0,1 0 0,0-1 1,0 1-1,0 0 0,0 0 0,0 0 0,0 0 0,-1-1 0,1 1 1,0 0-1,0 0 0,0 0 0,0 0 0,-1 0 0,1 0 0,0 0 1,0-1-1,0 1 0,-1 0 0,1 0 0,0 0 0,0 0 0,0 0 1,-1 0-1,1 0 0,0 0 0,0 0 0,-1 0 0,1 0 0,0 0 0,0 0 1,0 0-1,-1 1 0,1-1 0,0 0 0,0 0 0,0 0 0,0 0 1,-1 0-1,1 0 0,0 1 0,-10 5-106,8-3 92,1 1 0,0-1-1,0 0 1,0 1 0,0-1 0,0 0 0,1 1-1,0-1 1,0 5 0,-1-7 15,1 1 0,0-1 0,0 1 0,0-1 0,0 1 0,0 0 0,1-1 0,-1 1 0,0-1 0,1 1 0,-1-1 0,1 0 1,-1 1-1,1-1 0,0 1 0,0-1 0,-1 0 0,1 1 0,0-1 0,0 0 0,0 0 0,3 2 0,1-1-74,0-1 1,1 1-1,-1-1 0,1 0 1,0-1-1,-1 1 0,1-1 1,-1 0-1,1-1 0,9-1 1,-13 2 29,1 0 1,0-1 0,-1 0-1,1 0 1,-1 1 0,1-2 0,-1 1-1,1 0 1,-1 0 0,0-1 0,0 1-1,0-1 1,1 0 0,-1 0 0,-1 1-1,1-1 1,0-1 0,0 1 0,-1 0-1,1 0 1,-1-1 0,0 1 0,2-5-1,-1 1 56,-1-1-1,0 0 0,0 1 1,0-1-1,-1 0 1,0 0-1,-2-10 0,2 15 26,0 0 0,0 1 1,0-1-1,-1 0 0,1 0 0,-1 1 0,1-1 0,-1 1 0,0-1 0,0 0 0,1 1 0,-1 0 0,0-1 0,-1 1 1,1-1-1,0 1 0,0 0 0,0 0 0,-1 0 0,1 0 0,-1 0 0,1 0 0,-1 0 0,1 0 0,-1 0 1,1 1-1,-1-1 0,0 1 0,1-1 0,-1 1 0,0 0 0,1-1 0,-3 1 0,1 0-31,1 0-1,-1 0 1,1 0-1,-1 0 0,1 0 1,-1 1-1,1-1 1,-1 1-1,1 0 1,0-1-1,-1 1 1,1 0-1,0 0 1,-1 1-1,1-1 0,0 0 1,0 1-1,0 0 1,0-1-1,1 1 1,-1 0-1,0 0 1,1 0-1,-1 0 0,1 0 1,-1 0-1,1 0 1,0 0-1,0 1 1,0-1-1,1 1 1,-1-1-1,0 0 0,1 1 1,-1 2-1,-1 5 14,0 0 0,1-1 0,0 1 0,0 0 0,1 0 0,1 0 0,0 0-1,0 0 1,0 0 0,4 10 0,-3-15-12,0 0 0,0 1-1,1-1 1,0 0 0,0 0 0,0-1 0,0 1-1,1-1 1,-1 1 0,1-1 0,0 0 0,1-1-1,-1 1 1,0-1 0,1 1 0,0-2 0,0 1-1,9 4 1,-3-3-28,0-1 0,0 0-1,0-1 1,15 2 0,-24-3 0,1-1-1,0 1 1,0-1 0,0 0 0,0 0-1,-1 0 1,1-1 0,0 1 0,0-1 0,0 1-1,-1-1 1,1 0 0,0 0 0,-1 0-1,1 0 1,-1-1 0,1 1 0,-1-1 0,0 1-1,1-1 1,2-3 0,-1-3 41,-1 1 1,1-1 0,-2 0-1,1 0 1,-1 0-1,0 0 1,-1-1-1,0 1 1,0 0 0,-1-1-1,-1-12 1,1 10 354,0-1 0,1 1-1,0 0 1,0 0 0,5-15 0,-6 26-360,1 0-1,-1 0 0,1 0 1,-1 0-1,1 0 0,-1 0 1,1 0-1,0 0 0,-1 0 1,1 0-1,-1 0 0,1 0 1,-1 0-1,1 0 0,-1 1 1,0-1-1,1 0 0,-1 0 1,1 0-1,-1 1 0,1-1 1,-1 0-1,1 1 0,-1-1 1,0 0-1,1 1 0,-1-1 1,0 1-1,1 0 0,11 17-26,-2 0 0,0 1 0,-1 1 0,9 24 0,12 28-271,-29-71 257,-1 0-1,0 0 1,0-1 0,0 1 0,1 0-1,-1 0 1,0-1 0,1 1 0,-1 0-1,1-1 1,-1 1 0,1-1 0,-1 1-1,1 0 1,-1-1 0,1 1 0,-1-1-1,1 0 1,0 1 0,-1-1-1,1 1 1,0-1 0,0 0 0,-1 0-1,1 1 1,0-1 0,0 0 0,-1 0-1,1 0 1,0 0 0,1 0 0,-1 0 22,0-1 1,1 0 0,-1 0 0,0 0 0,0 0-1,0 0 1,0 0 0,0-1 0,0 1 0,0 0-1,0 0 1,-1-1 0,1 1 0,0-3 0,4-6 54,-1-1 0,-1 0 1,2-12-1,-2 7-27,10-51 505,-12 63-463,1 0-1,-1-1 1,1 1 0,-1 0 0,1 1 0,0-1-1,0 0 1,1 1 0,-1-1 0,1 1-1,0-1 1,4-3 0,-6 7-70,0-1-1,0 1 1,-1-1 0,1 1-1,0 0 1,0 0 0,0-1-1,0 1 1,-1 0 0,1 0-1,0 0 1,0 0 0,0 0-1,0 0 1,0 0 0,0 0-1,-1 0 1,1 0 0,0 1-1,0-1 1,0 0 0,0 1-1,-1-1 1,1 0 0,0 1-1,0-1 1,-1 1 0,1-1-1,0 1 1,-1 0 0,1-1-1,0 1 1,-1 0 0,1-1-1,-1 1 1,1 0 0,-1 0 0,1-1-1,-1 1 1,0 0 0,1 1-1,15 41-49,-14-37 46,6 24-30,-7-23 9,0 0 1,1 0 0,0-1 0,0 1-1,0-1 1,1 0 0,0 1 0,0-1 0,1-1-1,-1 1 1,1 0 0,0-1 0,6 5 0,-9-8-34,1-1 1,0 0 0,0 0-1,0 0 1,0-1 0,0 1-1,0 0 1,1-1 0,-1 1-1,0-1 1,0 0 0,0 0-1,0 0 1,1 0 0,-1 0-1,0 0 1,0-1 0,0 1-1,0 0 1,1-1 0,-1 0-1,0 0 1,0 0 0,2-1-1,0 0-40,0 0 0,-1-1 0,1 1-1,0-1 1,-1 0 0,0 0-1,0 0 1,0-1 0,0 1-1,3-5 1,-2-2 132,0 0 0,-1 0 0,0 0 0,0 0 0,-1 0 0,-1-1 0,0 1 1,0 0-1,-1-1 0,-1-19 0,0 3 1073,-1 26-1072,1 0-1,-1 1 1,0-1 0,0 1 0,1 0-1,-1 0 1,0 0 0,0 0-1,0 0 1,1 0 0,-1 0-1,0 0 1,0 1 0,-3 0 0,3 2-33,0-1 1,0 0 0,1 1 0,-1 0 0,1-1 0,-1 1-1,1 0 1,0 0 0,0-1 0,0 1 0,0 0-1,1 0 1,-1 0 0,1 0 0,0 0 0,0 1 0,0-1-1,1 5 1,-1-5 1,0 1 0,0 0 0,1-1 0,0 0 0,-1 1 0,1-1 0,0 1 0,1-1-1,-1 0 1,1 0 0,-1 0 0,1 0 0,0 0 0,0 0 0,5 5 0,-2-5-150,0 0 0,0-1-1,0 1 1,1-1 0,-1-1 0,1 1 0,-1-1-1,1 0 1,0 0 0,-1 0 0,1-1 0,0 0 0,0 0-1,6-1 1,-10 1 134,-1-1 0,0 1 0,1 0 0,-1-1-1,0 0 1,0 1 0,1-1 0,-1 0 0,0 1 0,0-1-1,0 0 1,0 0 0,0 0 0,0 0 0,0 0 0,0 0-1,0 0 1,-1 0 0,1-1 0,0 1 0,-1 0 0,1 0-1,-1-1 1,1 1 0,-1 0 0,0-1 0,1 1 0,-1 0 0,0-3-1,2-49 188,-3 40-36,1 10-62,0 0-1,-1 0 0,0 0 0,1 0 0,-1 0 0,0 0 0,0 0 1,-1 0-1,1 0 0,0 1 0,-1-1 0,0 1 0,0-1 0,0 1 1,0-1-1,0 1 0,0 0 0,0 0 0,-1 0 0,1 0 0,-1 1 1,1-1-1,-1 1 0,0-1 0,0 1 0,0 0 0,0 0 0,0 0 1,0 1-1,0-1 0,0 1 0,0-1 0,0 1 0,0 0 0,0 0 1,0 0-1,0 1 0,-3 0 0,4 0-69,1 0 0,-1 0 0,1 0 1,-1 0-1,1 1 0,-1-1 0,1 0 0,0 1 0,0-1 0,0 1 0,0 0 1,0-1-1,0 1 0,0 0 0,1-1 0,-1 1 0,1 0 0,-1 0 0,1 0 1,0-1-1,-1 4 0,-2 44 64,3-46-67,0 8 20,0 0-1,1 0 1,0 0-1,1 0 1,0 0-1,1 0 0,5 15 1,-5-20-13,1 0 0,-1 1 0,1-2 0,0 1 0,1 0 0,-1-1 0,1 0 1,0 0-1,0 0 0,1-1 0,0 0 0,11 7 0,-10-7-6,0 0 0,0-1 0,0 0 0,0-1 0,1 0 0,-1 0 0,1 0 0,-1-1 0,1 0 0,0-1 0,8 0 0,-12 0 0,1 0 0,-1-1 0,1 0 0,-1 0 0,0 0 0,1 0 0,-1-1 0,0 1 0,0-1 0,0 0 0,0 0 0,0-1 0,0 1 0,-1-1 0,1 0 0,-1 0 0,0 0 0,0-1 0,4-4 0,0-5 82,0 0 0,-1 0 0,0-1 0,-1 0 0,-1 0 0,0 0 0,-1 0 0,-1-1 0,0 1 0,-1-1 0,0 0 0,-1 1 0,-1-1 0,-4-24 0,0 28 311,-1 13-396,-4 16-110,8-7 117,0 1 0,0-1-1,1 1 1,0-1 0,1 0 0,1 1-1,2 16 1,-3-25-28,1 0 0,0 0 0,0 0 0,0 1 0,0-1-1,1 0 1,-1 0 0,1-1 0,0 1 0,-1 0 0,1-1 0,1 1 0,-1-1-1,0 1 1,0-1 0,1 0 0,0 0 0,-1 0 0,1 0 0,0-1 0,0 1-1,0-1 1,0 1 0,0-1 0,0 0 0,0 0 0,0-1 0,1 1 0,5 0 0,-5-1-37,0 1 0,1-1 1,-1 0-1,0 0 0,1 0 1,-1-1-1,0 1 1,0-1-1,1 0 0,-1-1 1,0 1-1,0-1 1,0 1-1,0-1 0,0 0 1,5-4-1,-5 1-7,0 1 0,0-1-1,0 0 1,0 0 0,-1-1 0,0 1 0,0-1 0,0 1-1,-1-1 1,1 0 0,0-6 0,3-6 170,-1 4 175,0 1 0,-2-1-1,1 0 1,-2-1 0,2-17 0,-4 32-74,-8 17-323,4-3 122,0-1 1,2 1-1,-1 0 0,1 0 1,1-1-1,1 1 1,0 0-1,1 0 0,3 19 1,-4-30-6,1 1-1,1-1 1,-1 0 0,1 0 0,-1 0-1,1 0 1,0 0 0,0 0 0,0 0-1,0-1 1,0 1 0,1-1 0,-1 1-1,1-1 1,0 0 0,0 0 0,0 0-1,0-1 1,0 1 0,0-1 0,6 3-1,-3-2-71,-1-1 0,1 1 1,0-1-1,0 0 0,0 0 0,-1-1 0,1 0 0,0 0 0,0 0 0,0-1 0,0 0 0,7-1 0,-10 0 64,0 0 1,1 0-1,-1 0 1,0 0-1,0 0 0,0-1 1,0 1-1,0-1 0,-1 0 1,1 0-1,-1 0 0,1 0 1,-1 0-1,0-1 0,-1 1 1,1-1-1,-1 1 0,2-6 1,2-4 36,-2 0 0,1 0-1,2-26 1,-1-54 2159,-6 129-2327,0-17 185,0-1-1,2 1 0,0-1 1,7 31-1,-7-44-106,0 0 0,1 0-1,0-1 1,0 1 0,0 0-1,1-1 1,-1 0 0,1 1 0,0-1-1,1 0 1,-1-1 0,1 1 0,-1 0-1,1-1 1,0 0 0,0 0-1,0 0 1,1 0 0,-1-1 0,1 0-1,0 0 1,5 2 0,-8-3 2,1 0 0,-1 0 0,1 0 0,0 0 0,-1-1-1,1 1 1,0-1 0,0 0 0,0 0 0,-1 0 0,1 0 0,0 0 0,0 0 0,0-1 0,-1 1 0,1-1 0,0 0 0,-1 0 0,1 0 0,-1 0 0,1 0 0,-1-1 0,1 1 0,-1-1 0,0 0 0,0 1 0,1-1 0,-1 0-1,-1 0 1,1-1 0,0 1 0,2-4 0,2-6 154,-1 0 0,0-1 0,-1 1 0,0-1 0,3-24 0,8-21 798,-12 49-657,0 0-1,1 1 1,0 0-1,0-1 1,1 1-1,10-13 1,-14 21-240,-1 0 0,0-1 1,1 1-1,-1 0 1,0 0-1,1-1 0,-1 1 1,0 0-1,1 0 1,-1 0-1,1 0 0,-1-1 1,1 1-1,-1 0 1,0 0-1,1 0 0,-1 0 1,1 0-1,-1 0 1,1 0-1,-1 0 0,1 0 1,-1 1-1,0-1 1,1 0-1,-1 0 1,1 0-1,-1 0 0,0 1 1,1-1-1,-1 0 1,0 0-1,1 1 0,-1-1 1,0 0-1,1 0 1,-1 1-1,0-1 0,1 0 1,-1 1-1,0-1 1,0 1-1,1 0 0,10 21-17,-8-16 8,7 6-44,-4-13 39,-2-23 435,-4 24-402,0-1 0,-1 1 0,1-1-1,-1 1 1,1-1 0,-1 1 0,1 0-1,-1-1 1,1 1 0,-1 0 0,0-1 0,1 1-1,-1 0 1,1 0 0,-1 0 0,0-1-1,1 1 1,-1 0 0,1 0 0,-1 0 0,0 0-1,1 0 1,-1 0 0,0 0 0,1 1-1,-1-1 1,1 0 0,-1 0 0,-1 1 0,-21 7-83,19-3 71,0 1-1,0 0 1,1 0-1,-1 0 1,1 0-1,1 0 1,-1 1-1,1-1 1,0 1 0,1 0-1,-2 13 1,1-7-2,1 1 1,1-1 0,0 1-1,1-1 1,2 17 0,-2-26 3,1 1 0,-1-1 0,1 0 0,-1 0 0,1 1 0,1-1 0,-1 0 0,0-1 0,1 1 0,0 0 0,0-1 0,0 0 0,0 1 0,1-1 0,-1 0 0,1-1 0,0 1 0,-1-1 0,9 4 0,-5-3 4,0 0 0,0-1 0,1 0 0,-1 0 0,1 0 0,-1-1 0,0-1 0,1 1 0,0-1 0,-1 0 0,10-2 0,-12 1 7,-1 0 0,0-1 1,0 0-1,0 1 0,0-1 1,0-1-1,0 1 0,0 0 1,-1-1-1,1 0 0,-1 0 1,0 0-1,0 0 0,0-1 1,0 1-1,0-1 0,-1 1 1,0-1-1,1 0 0,-2 0 1,1 0-1,0 0 0,-1-1 1,2-6-1,-1 4 61,0-1 0,-1 0-1,0 1 1,0-1 0,0 0 0,-1 0-1,-1 0 1,1 0 0,-1 1 0,-1-1-1,1 0 1,-1 1 0,-4-10 0,2 8-35,-1 0 1,0 0-1,-1 1 1,0-1-1,0 2 1,-8-9-1,13 14-83,-1 1 0,1 0 0,0-1 0,0 1 0,-1 0 0,1 0 0,-1 0 0,1 0 0,-1 0 0,1 0 0,-1 0 0,1 1 0,-1-1 0,0 0 0,0 1 0,1 0 0,-1-1 0,0 1 0,0 0 0,1 0 0,-1 0 0,0 0 0,0 0 0,0 0 0,1 0 0,-1 1 0,0-1 0,1 1 0,-1-1 0,0 1 0,1 0 0,-1 0 0,0-1 0,1 1 0,-1 0 0,1 1 0,0-1 0,-1 0 0,1 0 0,0 0 0,-2 4 0,-4 3-811,5-5 107,0 0 1,0 0-1,0-1 0,-1 1 1,1 0-1,-1-1 0,0 0 1,0 0-1,-4 3 0,-6-2-6748</inkml:trace>
  <inkml:trace contextRef="#ctx0" brushRef="#br0" timeOffset="2927.08">1795 95 8452,'0'0'9220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6:25.560"/>
    </inkml:context>
    <inkml:brush xml:id="br0">
      <inkml:brushProperty name="width" value="0.035" units="cm"/>
      <inkml:brushProperty name="height" value="0.035" units="cm"/>
    </inkml:brush>
  </inkml:definitions>
  <inkml:trace contextRef="#ctx0" brushRef="#br0">1 880 3874,'0'0'12971,"0"-3"-12093,0-7-522,-1 14-254,4 22-99,-1-21 3,0-1-1,0 0 0,0 0 1,0 0-1,1 0 0,0 0 1,0-1-1,0 1 0,0-1 1,1 1-1,-1-1 0,1 0 1,0-1-1,-1 1 0,1-1 1,1 1-1,-1-1 0,0 0 1,0-1-1,1 1 0,7 1 0,0-1 22,-1 1-1,1-2 1,0 1-1,0-2 0,0 0 1,-1 0-1,20-3 0,-26 1 2,1 1-1,0-1 0,-1 0 0,1 0 0,-1-1 0,1 1 1,-1-1-1,0 0 0,0-1 0,6-5 0,3-5 509,24-27 0,-3 1 476,-35 40-1015,1-1-1,0 0 1,0 1 0,0-1-1,0 0 1,0 1 0,0 0-1,0-1 1,0 1 0,0 0-1,0-1 1,1 1 0,-1 0-1,0 0 1,0 0 0,0 0-1,0 0 1,0 0 0,0 0-1,1 0 1,-1 0 0,0 1-1,0-1 1,0 0 0,0 1-1,0-1 1,0 1 0,0-1-1,0 1 1,0 0 0,0-1-1,-1 1 1,2 1 0,29 29-62,-25-25 77,-1 0-4,1 0-1,0-1 0,1 1 0,-1-2 0,1 1 0,0-1 0,0 0 0,0 0 0,1 0 0,0-1 0,-1-1 0,1 1 0,0-1 0,0-1 0,0 1 0,0-1 0,1-1 0,-1 1 0,0-1 0,0-1 0,13-2 0,-15 2 4,-1 0 0,1-1-1,0 1 1,0-1 0,-1-1-1,1 1 1,-1-1 0,0 0-1,0 0 1,7-6 0,48-47 308,-16 14 205,-42 40-518,0-1 0,1 1 0,0 0 0,-1 0 0,1 0 0,0 1 1,0-1-1,0 1 0,0-1 0,0 1 0,0 0 0,0 0 0,1 0 0,-1 1 1,0-1-1,1 1 0,-1 0 0,0 0 0,1 0 0,-1 0 0,0 1 0,1-1 1,-1 1-1,0 0 0,0 0 0,0 0 0,1 0 0,-1 0 0,0 1 1,0-1-1,-1 1 0,1 0 0,0 0 0,-1 0 0,1 0 0,2 3 0,10 9-11,0-1 0,1 0-1,22 13 1,-32-23 11,0 0-1,0 0 1,1-1-1,-1 0 1,0 0-1,1 0 1,-1-1-1,1 0 1,0 0-1,-1-1 1,1 0-1,0 0 1,13-2-1,-13-1 13,0 0-1,0 0 0,0-1 0,0 0 0,0 0 0,-1-1 0,0 1 0,0-1 1,0-1-1,0 1 0,6-10 0,26-21 63,-28 29-37,1-1 1,0 2 0,19-10-1,-26 14-47,0 1 0,0-1 0,1 1 1,-1 0-1,1 0 0,-1 0 0,1 1 0,-1-1 0,1 1 0,0 0 1,-1 1-1,1-1 0,6 2 0,-7 0-2,-1 0-1,0 0 1,0 1 0,0-1 0,0 1-1,-1-1 1,1 1 0,0 0 0,-1 0-1,0 0 1,0 0 0,0 1 0,3 6-1,13 17 2,-15-23 9,1-1 0,0 0 0,1 0 0,-1 0 1,1 0-1,-1 0 0,1-1 0,0 0 0,0 0 0,0 0 1,0-1-1,0 1 0,6 0 0,2-1 7,0 0 0,1 0-1,26-3 1,-35 0 3,0 0 0,1 0 0,-1 0 0,0-1 0,0 1 0,0-1 0,0-1 0,-1 1 0,1 0 0,-1-1-1,0 0 1,0 0 0,4-5 0,31-26 143,-29 31-153,-1 0 0,1 0 0,0 1 0,0 0 0,0 0 0,0 1 0,1 1 0,-1 0 0,0 0 0,1 1 0,10 1 0,-18 0-12,0 0 0,1 0-1,-1 1 1,0-1 0,0 1-1,0 0 1,0 0 0,0 0-1,-1 0 1,1 0 0,0 0-1,-1 1 1,0 0 0,1-1-1,2 6 1,-1-3 13,0-1 1,0 1-1,0-1 0,0 0 1,7 4-1,-6-6-24,0 1 1,0-1-1,1 0 0,-1-1 1,1 1-1,0-1 0,-1-1 1,1 1-1,0-1 0,-1 1 1,1-2-1,0 1 0,0-1 1,-1 1-1,1-2 1,-1 1-1,9-4 0,9-3-95,0-2-1,39-24 0,-16 8-219,25-12 195,-70 38 155,-1 0-1,1-1 1,0 1-1,0 0 0,0 0 1,-1 0-1,1 0 1,0 0-1,0 0 0,0 0 1,0 0-1,-1 0 1,1 1-1,0-1 1,0 0-1,0 0 0,-1 1 1,1-1-1,0 0 1,-1 1-1,1-1 1,0 1-1,-1-1 0,1 1 1,0-1-1,-1 1 1,1 0-1,17 22-99,-14-17 115,1 1-35,1 0-1,0 0 1,0-1-1,0 0 1,1 0 0,8 6-1,-11-10-9,1 1 0,0-1 1,0 0-1,0 0 0,0 0 0,0-1 0,0 0 0,1 0 0,-1 0 0,0-1 1,8 0-1,0 0-26,2 1-36,0-2 1,0 1 0,22-6-1,-31 5 67,0-1 0,-1 0 0,1 0-1,-1 0 1,0-1 0,1 0 0,-1 0-1,-1-1 1,1 1 0,0-1 0,-1 0-1,6-6 1,-2-1 80,0 0 0,0 0 0,-1-1 0,-1 0 0,0 0 0,7-22 0,-8 22 259,-3 13-345,-1 0-1,0 0 1,0 0-1,0 0 1,0 0 0,0 1-1,-1-1 1,1 0-1,0 1 1,-1-1-1,1 1 1,0-1 0,0 3-1,1 4-565,1 0 1,0-1-1,1 0 0,-1 0 1,1 0-1,1 0 0,-1 0 0,9 8 1,17 11-4142</inkml:trace>
  <inkml:trace contextRef="#ctx0" brushRef="#br0" timeOffset="-5149.84">3502 259 4626,'0'0'9367,"-3"-16"-7630,0 1-1281,0-6 537,-2 1 0,0 0 0,-12-28 1,10 37 484,3 18-897,3 23-552,1-27-2,-1 20-10,1 0 0,2-1 0,0 1 0,1 0 0,2-1 0,0 0 0,14 37 0,-4-28-425,9 25 853,-18-17-8611</inkml:trace>
  <inkml:trace contextRef="#ctx0" brushRef="#br0" timeOffset="-4944.67">3499 147 6723,'0'0'9476,"20"-4"-9476,5 15 48,1-2-48,4 1-96,2-3-784,4 1-1025,0-6-1248,-2-2-1810</inkml:trace>
  <inkml:trace contextRef="#ctx0" brushRef="#br0" timeOffset="-4492.75">3824 128 3474,'0'0'13187,"-10"-5"-12693,4 2-443,4 2-31,0-1 0,0 1 0,0 0 0,0 0 1,0 0-1,-1 0 0,1 0 0,0 0 0,0 1 0,-1-1 0,1 1 0,-1 0 1,1 0-1,0-1 0,-1 2 0,1-1 0,-1 0 0,1 0 0,0 1 0,-1-1 0,1 1 1,0 0-1,-1 0 0,1 0 0,0 0 0,0 0 0,0 0 0,-3 3 0,2-2 17,-14 12 51,1 2-1,1-1 1,0 2 0,1 0 0,-21 32-1,36-49-110,-1 0-1,0 0 0,0 0 0,0 0 0,0 0 1,1 0-1,-1 0 0,0 0 0,0 0 1,0 0-1,1 0 0,-1 0 0,0 0 0,0 0 1,0 0-1,0 0 0,1 0 0,-1 0 0,0 0 1,0 0-1,0 1 0,1-1 0,-1 0 0,0 0 1,0 0-1,0 0 0,0 0 0,0 0 0,0 1 1,1-1-1,-1 0 0,0 0 0,0 0 1,0 0-1,0 1 0,0-1 0,0 0 0,0 0 1,0 0-1,0 0 0,0 1 0,0-1 0,0 0 1,0 0-1,0 0 0,0 1 0,0-1 0,0 0 1,0 0-1,0 0 0,0 0 0,0 1 1,0-1-1,0 0 0,0 0 0,0 0 0,0 0 1,0 1-1,0-1 0,-1 0 0,1 0 0,0 0 1,0 0-1,0 1 0,15-9-334,-6 2 321,0-1 0,0 0 0,-1-1 0,0 0 0,0 0 1,-1-1-1,0 0 0,0 0 0,6-13 0,3-10 163,20-53-1,-24 54 217,-12 31-290,0 0 1,0-1-1,0 1 1,1-1-1,-1 1 1,0-1-1,0 1 1,0 0-1,0-1 1,1 1-1,-1-1 0,0 1 1,0 0-1,1-1 1,-1 1-1,0 0 1,1-1-1,-1 1 1,0 0-1,1 0 1,-1-1-1,1 1 1,-1 0-1,0 0 1,1 0-1,-1-1 1,1 1-1,-1 0 1,1 0-1,-1 0 1,1 0-1,-1 0 1,1 0-1,11 11 339,5 25-531,-17-34 247,48 157 1002,-37-117-968,1 0 0,2-1 0,30 64 0,-43-103-196,0-1 1,0 1-1,0 0 1,1 0-1,-1-1 1,0 1-1,1-1 1,-1 1-1,1-1 1,-1 0-1,1 0 1,0 0-1,0 1 1,0-2-1,-1 1 1,4 1-1,32 1-4415,-29-3 3226,17 0-4726</inkml:trace>
  <inkml:trace contextRef="#ctx0" brushRef="#br0" timeOffset="-3608">4184 261 7043,'0'0'11830,"-12"-6"-11355,-35-21-315,46 27-159,0-1 0,-1 1 0,1-1 0,0 1 1,0 0-1,-1-1 0,1 1 0,0 0 0,0 0 0,-1 0 1,1 0-1,0 0 0,0 0 0,-1 0 0,1 0 1,0 1-1,0-1 0,-1 0 0,1 1 0,0-1 0,0 1 1,0 0-1,0-1 0,-1 1 0,1 0 0,0-1 1,0 1-1,1 0 0,-1 0 0,0 0 0,0 0 0,0 0 1,0 0-1,1 0 0,-1 0 0,0 2 0,-2 3 11,0-1-1,1 2 1,-1-1-1,-2 12 0,5-17-5,-3 10-1,1-1 0,1 1-1,0-1 1,0 1-1,2 19 1,-1-27-2,0 1 0,1-1 1,-1 0-1,1 0 0,0 0 0,0 0 0,0 0 1,0 0-1,0 0 0,1 0 0,-1 0 0,1 0 1,0-1-1,0 1 0,0 0 0,0-1 0,0 0 1,1 0-1,-1 1 0,1-1 0,-1-1 0,6 4 1,-2-2-5,-1-1 1,1 0-1,0 0 0,0-1 1,0 1-1,0-1 1,1-1-1,-1 1 1,0-1-1,0 0 0,0 0 1,1-1-1,-1 0 1,8-2-1,-11 2 3,0-1 1,0 1-1,0-1 0,0 1 0,0-1 0,0 0 1,-1 0-1,1 0 0,-1-1 0,0 1 1,1 0-1,-1-1 0,0 0 0,0 1 0,-1-1 1,1 0-1,0 0 0,-1 0 0,0 0 0,0 0 1,0-1-1,0 1 0,0 0 0,-1 0 0,1-1 1,-1 1-1,0-5 0,0-74 1111,0 82-1111,0-1 1,0 1-1,-1 0 1,1 0 0,0 0-1,-1-1 1,1 1 0,0 0-1,0 0 1,-1 0-1,1 0 1,0 0 0,-1 0-1,1 0 1,0 0-1,-1-1 1,1 1 0,0 0-1,-1 0 1,1 1 0,0-1-1,-1 0 1,1 0-1,0 0 1,-1 0 0,1 0-1,0 0 1,0 0 0,-1 0-1,1 1 1,0-1-1,-1 0 1,1 0 0,0 0-1,0 1 1,-1-1-1,1 0 1,0 0 0,0 0-1,0 1 1,0-1 0,-1 0-1,1 1 1,0-1-1,0 0 1,0 0 0,0 1-1,0-1 1,0 0 0,-1 1-1,1-1 1,0 0-1,0 1 1,-2 6-32,1 0 0,-1 0 0,1 0 0,0 0-1,1 0 1,0 1 0,0-1 0,0 0 0,1 0 0,0 0 0,1 0 0,-1 0 0,1 0 0,1 0 0,-1-1-1,1 1 1,0-1 0,1 1 0,-1-1 0,10 11 0,-9-13-108,0-1-1,0 1 1,0-1-1,1 0 1,-1 0 0,1 0-1,0 0 1,0-1-1,0 0 1,0 0 0,0 0-1,1-1 1,-1 0-1,0 0 1,1 0 0,-1 0-1,1-1 1,-1 0-1,8-1 1,-11 0 143,1 1 0,-1-1 0,0 0 1,1 0-1,-1 0 0,0 0 0,0-1 0,0 1 0,0 0 0,0-1 1,0 1-1,0-1 0,-1 0 0,1 0 0,-1 0 0,1 0 0,-1 0 0,0 0 1,1 0-1,-1 0 0,0 0 0,0-1 0,-1 1 0,1 0 0,0-1 0,0-3 1,2-9 405,0 0 1,1-28-1,-1-103 2889,5 152-3307,8 22-7,22 61 0,-25-55-820,23 41 1,-36-75 822,0 0 0,0 0 1,0 1-1,1-1 1,-1 0-1,0 0 0,0 1 1,0-1-1,0 0 0,1 0 1,-1 1-1,0-1 0,0 0 1,1 0-1,-1 0 0,0 0 1,0 0-1,1 1 0,-1-1 1,0 0-1,1 0 0,-1 0 1,0 0-1,0 0 0,1 0 1,-1 0-1,0 0 0,1 0 1,-1 0-1,0 0 1,1 0-1,-1 0 0,0 0 1,0 0-1,1 0 0,-1 0 1,0-1-1,1 1 0,-1 0 1,0 0-1,0 0 0,1 0 1,-1-1-1,0 1 0,0 0 1,0 0-1,1 0 0,-1-1 1,0 1-1,0 0 0,0 0 1,0-1-1,1 1 0,-1 0 1,0 0-1,0-1 1,0 1-1,0 0 0,0-1 1,0 1-1,0 0 0,0 0 1,0-1-1,7-19 150,-4 1 13,0 0-1,-1-39 0,-2 44 57,0 1 0,0 0 0,2-1 0,-1 1 0,2 0 0,0 0 0,0 0-1,7-16 1,-9 28-204,-1 1 1,0 0-1,0-1 0,0 1 0,1-1 0,-1 1 0,0-1 0,1 1 0,-1 0 0,0-1 0,1 1 0,-1 0 1,1-1-1,-1 1 0,0 0 0,1 0 0,-1-1 0,1 1 0,-1 0 0,1 0 0,-1 0 0,1-1 1,-1 1-1,1 0 0,-1 0 0,1 0 0,-1 0 0,1 0 0,-1 0 0,1 0 0,-1 0 0,1 0 0,-1 1 1,1-1-1,-1 0 0,1 0 0,-1 0 0,0 0 0,1 1 0,-1-1 0,1 0 0,-1 0 0,1 1 1,-1-1-1,0 0 0,1 1 0,-1-1 0,0 1 0,1-1 0,-1 0 0,0 1 0,0-1 0,1 1 0,-1-1 1,0 1-1,1 0 0,17 32-197,-15-28 235,21 51-40,-20-44-72,0 1-1,2-2 0,-1 1 0,1-1 0,1 1 0,11 14 0,-15-24-209,0 1 1,1-1-1,-1 0 0,0 0 0,1 0 1,0 0-1,-1 0 0,1-1 0,0 0 1,0 0-1,0 0 0,0 0 0,7 0 1,-6-1-466,0 1 1,-1-1-1,1 0 1,0-1-1,-1 1 1,1-1-1,-1 0 1,1 0-1,0-1 1,-1 1-1,8-5 1,9-12-4713</inkml:trace>
  <inkml:trace contextRef="#ctx0" brushRef="#br0" timeOffset="-3200.08">4893 256 2417,'0'0'12859,"-6"-16"-11530,-19-49-174,24 64-1104,0-1 1,0 1-1,-1-1 1,1 1-1,-1-1 0,1 1 1,-1 0-1,1 0 0,-1 0 1,0 0-1,1 0 0,-1 0 1,0 0-1,0 1 0,0-1 1,0 0-1,1 1 1,-1 0-1,0-1 0,0 1 1,0 0-1,0 0 0,0 0 1,0 0-1,0 0 0,0 1 1,0-1-1,0 1 1,0-1-1,0 1 0,1 0 1,-1-1-1,0 1 0,0 0 1,-2 2-1,1 0-28,-1 1-1,1 0 1,0 0 0,0-1-1,1 2 1,-1-1 0,1 0 0,0 0-1,0 1 1,0-1 0,1 1-1,0 0 1,0-1 0,-1 8-1,0 0-8,1 0 0,1 0-1,0 0 1,2 21-1,-1-30-20,0 1 0,-1-1 0,1 0 0,1 0 0,-1 0 0,0 0 0,1 0 0,-1 0 0,1-1-1,0 1 1,0 0 0,0-1 0,0 1 0,0-1 0,1 0 0,-1 0 0,1 0 0,0 0 0,-1 0 0,1 0 0,0-1 0,5 2 0,-2 0-162,1-1 1,0 0 0,0 0-1,0-1 1,1 0-1,-1 0 1,0-1 0,0 0-1,10-1 1,-15 0 152,0 0-1,1 1 1,-1-1 0,0 0-1,1 0 1,-1-1 0,0 1-1,0 0 1,0-1 0,0 1-1,0-1 1,0 0-1,-1 0 1,1 0 0,-1 0-1,1 0 1,-1 0 0,0 0-1,1 0 1,-1 0 0,0-1-1,0 1 1,-1 0 0,1-1-1,0 1 1,-1-1 0,1-4-1,1-10 301,0 0 0,-1-33-1,-1 38 116,-1-41 1334,0 44-826,1 36-913,0-17-32,1 0 0,0 0 0,0-1 0,1 1 0,0-1 0,1 1 0,0-1 0,1 0 0,0 0 0,6 10 0,-7-14-262,0 0 1,0-1-1,0 1 0,1-1 1,0 0-1,0 0 0,0 0 1,0-1-1,1 1 0,-1-1 1,1 0-1,0 0 0,0-1 1,0 1-1,0-1 0,1 0 1,-1-1-1,0 1 0,9 0 1,64 1-6235,-38-3 1308</inkml:trace>
  <inkml:trace contextRef="#ctx0" brushRef="#br0" timeOffset="-2643.08">5284 158 4066,'0'0'10888,"-19"-3"-9875,-63-6-311,79 9-665,0 0 1,0 0-1,0 0 0,0 1 1,0-1-1,0 1 0,0 0 1,0 0-1,1 0 0,-1 0 1,0 0-1,0 1 0,1-1 1,-1 1-1,1 0 0,-1 0 1,1 0-1,0 0 0,0 0 1,0 0-1,0 1 0,0-1 1,0 1-1,0-1 0,1 1 1,-2 4-1,0-3-37,1 0-7,0-1 0,0 1 0,0 0 0,1 0 0,-1 0 0,1 0 0,0 0 0,0 0 0,0 0 0,0 0 0,1 1 0,0-1 0,0 0 0,0 0-1,0 0 1,1 1 0,0-1 0,0 0 0,0 0 0,0 0 0,0 0 0,1 0 0,0 0 0,0-1 0,0 1 0,0 0 0,0-1 0,1 0 0,0 1-1,0-1 1,0 0 0,0 0 0,0-1 0,0 1 0,1-1 0,5 4 0,2-2-731,0 0 0,0 0-1,1-1 1,-1-1 0,1 0 0,0 0 0,-1-1-1,1-1 1,20-1 0,-31 0 758,1 1 1,-1 0-1,0-1 0,0 0 1,1 1-1,-1-1 0,0 0 1,0 1-1,0-1 0,0 0 1,0 0-1,0 0 0,0 0 1,0 0-1,-1 0 0,1 0 1,0 0-1,-1 0 0,1 0 1,0-1-1,-1 1 0,1 0 1,-1 0-1,0-1 0,1 1 1,-1 0-1,0-1 0,0-1 1,1-45 2976,-2 40-2315,1 2-319,-1 1 1,0-1 0,0 1 0,-1-1 0,1 1-1,-1 0 1,-1 0 0,1 0 0,-1 0 0,0 0 0,0 0-1,0 0 1,0 1 0,-1 0 0,0 0 0,0 0-1,0 0 1,-5-3 0,9 7-350,-1-1-1,1 1 1,0 0 0,0 0-1,0 0 1,-1 0 0,1-1-1,0 1 1,0 0 0,-1 0-1,1 0 1,0 0 0,0 0-1,-1 0 1,1 0 0,0 0-1,0 0 1,-1 0 0,1 0-1,0 0 1,-1 0 0,1 0-1,0 0 1,0 0 0,-1 0-1,1 0 1,0 0 0,0 0-1,-1 0 1,1 0-1,0 1 1,0-1 0,0 0-1,-1 0 1,1 0 0,0 0-1,0 1 1,0-1 0,-1 0-1,1 0 1,0 0 0,0 1-1,0-1 1,0 0 0,0 0-1,-1 1 1,1-1 0,0 0-1,0 0 1,0 1 0,0-1-1,0 0 1,0 0 0,0 1-1,0-1 1,0 0 0,0 0-1,0 1 1,1 20-90,0-16 146,1 8 11,2 0-1,0 0 0,0-1 0,1 1 0,1-1 0,0 0 1,1-1-1,15 22 0,9 16 135,-5 0-54,-2 1 0,19 55 1,-34-78-162,0 2-1,-2 0 1,-2 0 0,0 0 0,1 45 0,-7-72 0,1 0 1,0-1-1,0 1 1,-1 0-1,1 0 0,-1-1 1,1 1-1,-1 0 1,0-1-1,1 1 1,-1-1-1,0 1 1,0-1-1,0 1 0,0-1 1,-1 0-1,1 1 1,0-1-1,-1 0 1,1 0-1,0 0 1,-1 0-1,1 0 1,-1 0-1,0-1 0,1 1 1,-1 0-1,0-1 1,1 1-1,-1-1 1,0 0-1,1 1 1,-4-1-1,-7 1 3,0 0 1,-1-1-1,-21-2 0,19 0-39,9 2-20,-1-1 0,1 0 1,-1 0-1,1 0 0,-1-1 1,1 0-1,0-1 0,0 1 1,0-1-1,0 0 0,0-1 1,-7-5-1,10 6 1,-1 0 1,1 0-1,0-1 0,0 0 0,1 1 1,-1-1-1,1 0 0,-1 0 1,1 0-1,0-1 0,1 1 0,-1 0 1,1-1-1,0 1 0,0-1 0,0 1 1,1-1-1,-1-7 0,2 0-287,-1 0-1,2 1 1,-1-1-1,1 1 1,1-1-1,0 1 1,1 0-1,6-13 1,0 4-991,2 1 0,0 0 0,20-24 0,0 1-2835,-5 3-1696</inkml:trace>
  <inkml:trace contextRef="#ctx0" brushRef="#br0" timeOffset="-1818.01">5461 214 1921,'0'0'17301,"0"-15"-15900,-1-45-556,-2 48-631,-2 15-169,-3 13-76,8-15 49,-2 5 1,0 0 0,1 0-1,0 0 1,0 0 0,1 0 0,0 0 0,0 1 0,2 11-1,-2-16-58,0 0 0,1-1 0,-1 1 0,1 0 1,0 0-1,0-1 0,0 1 0,-1 0 0,1-1 0,1 1 0,-1-1 0,0 1 0,0-1 0,1 0 0,-1 1 0,0-1 0,1 0 0,-1 0 0,1 0 0,0 0 0,-1 0 0,1 0 0,0-1 0,0 1 0,-1 0 0,1-1 0,0 0 0,0 1 0,0-1 0,0 0 0,0 0 0,2 0 0,-2 0-17,-1 0 1,1-1-1,0 1 1,-1-1-1,1 1 0,-1-1 1,1 1-1,-1-1 0,1 0 1,-1 0-1,0 0 0,1 0 1,-1 0-1,0 0 0,0 0 1,1 0-1,-1 0 1,0-1-1,0 1 0,0 0 1,-1-1-1,1 1 0,0-1 1,0 1-1,-1-1 0,1 1 1,-1-1-1,1 1 1,-1-1-1,0 0 0,0 1 1,0-3-1,2-9-37,-1 0 0,0-1 0,-2-14 0,0 11 189,1 15-28,1-1-1,-1 1 1,0 0 0,0-1 0,-1 1-1,1 0 1,0 0 0,-1-1 0,1 1-1,-1 0 1,0 0 0,0 0 0,0 0-1,0 0 1,0 0 0,0 0 0,0 0-1,-1 0 1,1 0 0,-1 1 0,1-1-1,-1 1 1,0-1 0,0 1 0,0 0 0,1-1-1,-1 1 1,0 0 0,-1 0 0,1 0-1,0 1 1,0-1 0,0 0 0,0 1-1,-1-1 1,1 1 0,0 0 0,0 0-1,-1 0 1,1 0 0,-3 1 0,3-1-62,0 0-1,0 1 1,1-1 0,-1 1 0,0-1 0,0 1-1,1 0 1,-1 0 0,0 0 0,1 0 0,-1 0-1,1 0 1,-1 0 0,1 1 0,-1-1 0,1 1-1,0-1 1,0 0 0,0 1 0,0 0 0,0-1-1,0 1 1,0 0 0,1 0 0,-2 2 0,-1 5 4,0 0 1,1 0 0,0 0-1,-1 10 1,1-1 7,1 0 1,0-1-1,3 36 0,0-46-12,-1 0-1,1 1 1,0-1-1,0 0 1,1 0-1,0 0 1,0 0-1,1 0 1,0-1-1,0 0 0,9 11 1,-8-11-17,0 0 1,0-1-1,0 0 0,1 0 1,-1-1-1,1 1 0,0-1 1,1-1-1,-1 1 0,1-1 1,-1 0-1,1 0 1,0-1-1,0 0 0,0 0 1,1-1-1,-1 0 0,0 0 1,0-1-1,1 0 0,12-1 1,-17 0 8,0 0 1,0 0 0,-1 0-1,1-1 1,0 1 0,0-1-1,-1 0 1,1 0 0,-1 0-1,1 0 1,-1 0 0,0-1-1,0 1 1,0-1 0,0 1-1,0-1 1,0 0-1,-1 1 1,0-1 0,1 0-1,-1 0 1,0 0 0,0 0-1,-1 0 1,2-6 0,1-8 91,-1-1-1,-1 0 1,0-21 0,-1 36-66,1-24 250,0 20-101,0-1 0,-1 1 0,0-1-1,0 0 1,0 1 0,-1-1-1,-1 1 1,1 0 0,-5-14-1,6 21-160,0 0-1,0 0 0,0 1 1,-1-1-1,1 0 0,0 0 1,0 1-1,0-1 0,0 0 1,0 0-1,0 1 0,0-1 1,0 0-1,0 0 0,-1 1 0,1-1 1,0 0-1,0 0 0,0 0 1,0 0-1,-1 1 0,1-1 1,0 0-1,0 0 0,0 0 1,-1 0-1,1 0 0,0 0 0,0 1 1,-1-1-1,1 0 0,0 0 1,0 0-1,-1 0 0,1 0 1,0 0-1,0 0 0,-1 0 1,1 0-1,0 0 0,0 0 1,-1 0-1,1 0 0,0 0 0,0 0 1,0-1-1,-1 1 0,1 0 1,0 0-1,0 0 0,-1 0 1,1 0-1,0 0 0,0-1 1,0 1-1,0 0 0,-1 0 1,1 0-1,0-1 0,0 1 0,0 0 1,0 0-1,0 0 0,-1-1 1,1 1-1,0-1 0,-4 20-127,3-5 122,0 0 0,1 0 0,1-1 0,0 1 1,0 0-1,8 26 0,-8-36-58,0 0 1,0 0-1,1-1 1,0 1-1,0-1 1,0 0-1,0 1 1,0-1-1,1 0 1,-1 0-1,1 0 1,0-1-1,0 1 1,0-1-1,0 1 1,0-1-1,1 0 1,-1 0-1,1-1 1,-1 1-1,1-1 1,0 1-1,-1-1 1,1 0-1,0-1 1,0 1-1,0-1 1,0 1-1,5-2 1,-6 1 33,0 0 1,0-1 0,-1 0-1,1 1 1,0-1 0,0-1-1,-1 1 1,1 0 0,0-1-1,-1 1 1,1-1 0,-1 0-1,0 1 1,1-1 0,-1 0-1,0-1 1,0 1 0,0 0-1,-1-1 1,1 1 0,-1-1-1,3-4 1,4-9 40,-2 1 0,9-31 1,-10 31-31,1-11 825,-1 1 0,-1-1 0,-2 1-1,0-35 1,1 102-858,1-1-1,2 0 1,15 48-1,-9-38-33,7 71-1,-18-116-77,-2 15-1631,1-21 1599,0 1 0,-1-1 0,1 1 1,0-1-1,-1 1 0,1 0 0,-1-1 1,1 0-1,-1 1 0,1-1 0,-1 1 1,0-1-1,1 0 0,-1 1 0,0-1 0,1 0 1,-1 1-1,1-1 0,-1 0 0,0 0 1,0 0-1,1 0 0,-1 0 0,0 0 1,1 0-1,-2 0 0,-24 1-7464</inkml:trace>
  <inkml:trace contextRef="#ctx0" brushRef="#br0" timeOffset="1436.1">3448 750 4034,'0'0'13849,"2"-3"-13043,-2 2-798,0 1 1,0-1-1,0 1 1,0-1-1,0 1 1,0-1 0,0 1-1,0 0 1,1-1-1,-1 1 1,0-1-1,0 1 1,0 0 0,1-1-1,-1 1 1,0-1-1,0 1 1,1 0 0,-1-1-1,0 1 1,1 0-1,-1 0 1,1-1-1,-1 1 1,0 0 0,1 0-1,-1-1 1,1 1-1,-1 0 1,0 0-1,1 0 1,-1 0 0,1 0-1,-1 0 1,1 0-1,-1 0 1,1 0 0,0 0-1,7 18 649,-1 3-237,-5-16-378,0 1 1,0-1 0,1-1-1,0 1 1,0 0-1,0-1 1,1 1-1,-1-1 1,1 0-1,0 0 1,0 0 0,1-1-1,8 6 1,-6-5-6,1-1 1,-1-1 0,0 0 0,1 0 0,-1 0-1,1-1 1,0 0 0,0 0 0,11-1 0,-16-1-22,0 1 0,1-1 0,-1 0 0,0 1 1,0-2-1,0 1 0,0 0 0,0 0 0,0-1 0,0 0 1,0 1-1,0-1 0,-1 0 0,1-1 0,-1 1 0,0 0 1,3-4-1,7-8 208,-2-1 0,11-17 0,6-9 437,-25 39-644,-1-1 0,1 1 0,0 0-1,0 0 1,0 1 0,0-1 0,1 0-1,-1 1 1,0-1 0,1 1 0,-1 0-1,5-2 1,-5 2-22,0 1 0,-1 0 0,1 0-1,-1 0 1,1 0 0,0 1 0,-1-1 0,1 0 0,0 1-1,-1-1 1,1 1 0,-1-1 0,1 1 0,-1 0 0,1-1-1,-1 1 1,1 0 0,-1 0 0,0 0 0,0 0-1,1 0 1,0 3 0,34 38-39,-27-31 25,0 0 0,0-1 0,16 14 0,-21-21-5,0-1-1,0 1 1,0 0 0,0-1 0,1 0 0,-1 0-1,1 0 1,0-1 0,-1 0 0,1 0 0,0 0 0,0 0-1,9 0 1,-9-1 24,0-1-1,0 1 1,0-1-1,-1 0 1,1 0-1,0-1 1,0 1-1,-1-1 1,1 0-1,-1 0 1,6-4-1,2-3 4,0 0 0,15-16 0,-21 18-3,1 0 0,0 1 1,1 0-1,-1 0 0,1 0 0,0 1 1,1 1-1,-1-1 0,10-3 1,-15 7-12,-1 1 0,1-1 0,-1 0 0,1 1 0,0-1 0,-1 1 0,1 0 1,0 0-1,0 0 0,-1 0 0,1 0 0,0 1 0,-1-1 0,1 1 0,0 0 0,3 1 1,-2 1-4,-1-1-1,0 1 1,0 0 0,0 0 0,0 0 0,0 0 0,-1 0 0,1 1 0,2 5 0,-3-5 15,1 0 1,-1-1-1,1 1 0,0-1 1,0 0-1,0 0 0,0 0 1,0 0-1,1 0 0,-1-1 1,1 1-1,0-1 1,0 0-1,0 0 0,7 2 1,1-2 19,-1 0 1,0-1 0,1-1 0,21-1 0,-27 1-15,-1-1 0,1 0 1,-1 0-1,1-1 0,-1 1 1,0-1-1,0 0 0,0-1 1,0 1-1,0-1 0,5-4 0,51-45 98,-50 41-83,0 1 1,2-1 0,25-15 0,-37 25-25,1 0 1,0 0 0,0 0-1,-1 1 1,1-1-1,0 1 1,0-1 0,0 1-1,0-1 1,-1 1 0,1 0-1,0 0 1,0 0 0,0 0-1,0 1 1,0-1-1,0 0 1,-1 1 0,1-1-1,0 1 1,0 0 0,0-1-1,-1 1 1,1 0 0,-1 0-1,4 3 1,1 1-13,-1 1 1,1 0-1,-1 0 1,-1 1-1,6 8 0,12 15 15,-16-24 0,0 0 0,0 0 0,1-1 1,0 0-1,0 0 0,1 0 0,-1-1 0,1 0 0,0 0 0,0-1 0,0 0 0,14 2 0,3-1 32,1-1 1,49-1-1,-71-2-32,9-1 10,-1 0 0,1-1 0,0-1-1,-1 0 1,1-1 0,-1 0 0,0-1 0,18-10 0,0-1 117,-1-2 0,28-23 1,-31 16 120,-22 20-175,1 1 1,-1-1-1,1 1 1,1-1 0,8-5-1,-13 10-81,0 0 1,-1 0-1,1 0 0,-1 0 0,1 0 1,0 0-1,-1 0 0,1 0 0,-1 0 0,1 0 1,0 0-1,-1 0 0,1 0 0,-1 0 1,1 1-1,0-1 0,-1 0 0,1 0 0,-1 1 1,1-1-1,-1 0 0,1 1 0,-1-1 1,1 1-1,-1-1 0,0 1 0,1-1 1,0 1-1,12 18-118,-10-14 145,5 7-53,1-2 0,-1 1 0,2-1-1,-1 0 1,13 9 0,-16-15 7,0 0 0,0-1-1,0 1 1,0-1-1,0 0 1,1-1 0,-1 0-1,1 0 1,0 0-1,-1-1 1,1 1-1,8-1 1,-7 0 25,-1-1 0,1 1-1,-1-2 1,0 1 0,1-1 0,-1 0-1,0 0 1,1-1 0,-1 0 0,0 0-1,0-1 1,0 0 0,-1 0 0,10-6-1,14-13 76,41-24 317,-64 42-328,0 1 1,0 0 0,0 0 0,0 1-1,0 0 1,0 0 0,1 1 0,-1 0-1,9 0 1,-14 1-66,-1 0 0,1 1 0,-1-1 0,1 1 1,-1 0-1,0 0 0,1-1 0,-1 1 0,1 0 0,-1 0 0,0 0 0,0 0 0,0 0 0,0 1 0,0-1 0,2 2 0,20 31-41,-6-10 42,-14-20 10,1 0 0,0 0-1,0 0 1,0-1 0,1 1 0,-1-1 0,1 0-1,0-1 1,0 1 0,0-1 0,0 0 0,0 0-1,0-1 1,1 1 0,-1-1 0,0 0 0,1-1-1,-1 1 1,10-1 0,-6-1-60,0-1-1,0 0 0,0 0 1,-1-1-1,1 0 1,-1 0-1,0-1 0,0 0 1,0-1-1,0 1 1,8-8-1,-7 5-758,0 1 0,-1-2 0,0 1 0,0-1 1,0 0-1,7-12 0,-3-3-4876</inkml:trace>
  <inkml:trace contextRef="#ctx0" brushRef="#br0" timeOffset="1652.77">6496 803 2305,'0'0'9749</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7:12.537"/>
    </inkml:context>
    <inkml:brush xml:id="br0">
      <inkml:brushProperty name="width" value="0.035" units="cm"/>
      <inkml:brushProperty name="height" value="0.035" units="cm"/>
    </inkml:brush>
  </inkml:definitions>
  <inkml:trace contextRef="#ctx0" brushRef="#br0">16 148 2417,'0'0'11229,"-4"0"-10394,-7 0 765,32 0-566,45-4-1002,-1-2 0,0-3 0,90-25 0,-146 32-369,0 0-225,-1 0 1,0 0-1,0-1 1,0 0-1,0 0 1,0-1-1,0 0 1,-1 0-1,8-6 1,-14 10 251,-1-1 0,1 1 1,0-1-1,-1 0 1,1 1-1,-1-1 1,1 0-1,0 1 1,-1-1-1,0 0 1,1 0-1,-1 1 1,1-1-1,-1 0 1,0 0-1,0 0 1,1 0-1,-1 0 1,0 1-1,0-1 1,0 0-1,0-1 1,0 1 137,-1 0 1,1 0 0,-1 0-1,1 0 1,-1 1 0,1-1 0,-1 0-1,0 0 1,1 1 0,-1-1 0,0 0-1,1 1 1,-1-1 0,0 1 0,0-1-1,0 1 1,0-1 0,-43-12 914,37 12-121,-4-3 708,-12-2 2989,17 7-918,10 7 1006,10 7-3937,1-1-1,20 15 0,-23-21-456,-2 1-1,1 0 1,-1 0-1,-1 1 1,1 0-1,-2 1 1,1 0-1,9 18 1,-17-27-70,0 0-1,0 1 1,0-1-1,0 1 1,0-1-1,0 1 1,-1 0 0,1-1-1,-1 1 1,0 0-1,0-1 1,0 1 0,0 0-1,0-1 1,-1 1-1,1 0 1,-1-1-1,0 1 1,0-1 0,1 1-1,-2-1 1,0 4-1,-3-1-556,1 1 0,-1 0 0,0-1 0,-1 0 0,1 0 0,-11 6 0,-5 4-2955</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7:08.459"/>
    </inkml:context>
    <inkml:brush xml:id="br0">
      <inkml:brushProperty name="width" value="0.035" units="cm"/>
      <inkml:brushProperty name="height" value="0.035" units="cm"/>
    </inkml:brush>
  </inkml:definitions>
  <inkml:trace contextRef="#ctx0" brushRef="#br0">267 169 6259,'0'0'11149,"-20"-1"-10426,-63-6-259,78 7-414,0 0 1,1 0-1,-1 0 0,0 1 0,1-1 0,-1 1 1,0 1-1,1-1 0,-1 1 0,1-1 1,0 1-1,0 0 0,0 1 0,-6 3 0,4 0-19,-1 0 0,1 0 0,1 0 0,-1 1 0,-5 9 0,6-9 1,-1 2-31,1 0 0,-1 0 0,2 0 0,0 1 0,0 0 1,0 0-1,1 0 0,1 0 0,0 0 0,0 0 0,0 13 0,2-17 5,0 0-1,0 0 1,1 0 0,-1 1 0,1-1-1,1 0 1,-1 0 0,1-1 0,0 1-1,0 0 1,1-1 0,0 1 0,0-1-1,0 0 1,0 0 0,1 0 0,0 0-1,0 0 1,0-1 0,6 5 0,6 1 4,0 0 1,0-1-1,21 8 1,-22-11-91,-1 0 1,-1 1-1,1 1 1,-1 0-1,17 15 1,-28-22 75,-1 0 1,0 0-1,1 0 1,-1 0 0,0 1-1,0-1 1,0 0-1,0 1 1,0-1-1,0 1 1,-1-1-1,1 1 1,0-1-1,-1 1 1,1-1 0,-1 1-1,1 0 1,-1-1-1,0 1 1,0 0-1,0 2 1,0-3-3,-1 1 0,1-1 0,-1 0 1,0 1-1,0-1 0,0 0 0,0 1 0,0-1 1,0 0-1,0 0 0,0 0 0,0 0 0,0 0 1,-1 0-1,1 0 0,0 0 0,-1 0 1,-1 0-1,-6 3-18,0-1 0,0 0 1,-1 0-1,1-1 0,-19 2 1,24-4 23,-13 2-26,1-1 1,-1 0 0,-23-3-1,39 2-58,1-1-1,0 1 1,-1 0-1,1-1 0,0 1 1,0 0-1,-1-1 1,1 1-1,0 0 1,0-1-1,0 1 0,0 0 1,-1-1-1,1 1 1,0-1-1,0 1 1,0 0-1,0-1 0,0 1 1,0 0-1,0-1 1,0 1-1,0-1 1,0 1-1,0 0 0,0-1 1,0 1-1,1-1 1,-1 1-1,0 0 1,0-1-1,0 1 0,0 0 1,1-1-1,-1 1 1,0 0-1,0-1 1,1 1-1,0-1 0,16-5-3188,13-3-2023</inkml:trace>
  <inkml:trace contextRef="#ctx0" brushRef="#br0" timeOffset="2775.78">466 414 6051,'0'0'12005,"-2"-8"-11359,2 6-634,-1 0 1,1 0-1,-1-1 0,0 1 1,0 0-1,0 0 0,0 0 1,0 0-1,-3-4 1,4 6-13,-1-1 0,1 1 1,0 0-1,-1 0 0,1 0 1,0 0-1,0-1 0,-1 1 1,1 0-1,0 0 0,-1 0 1,1 0-1,0 0 0,-1 0 1,1 0-1,0 0 1,-1 0-1,1 0 0,0 0 1,-1 0-1,1 0 0,0 0 1,-1 0-1,1 1 0,0-1 1,-1 0-1,1 0 0,0 0 1,-1 0-1,1 1 0,-14 18 42,8-8-20,1 1 0,1 0 0,0 1 1,0-1-1,2 1 0,-1 0 0,2 0 0,-1 0 0,2 0 1,0 0-1,0 0 0,4 17 0,-3-26-32,0 0 0,1 0 0,-1 0 0,1 0 0,0 0 0,0-1 0,0 1 1,0-1-1,1 1 0,-1-1 0,1 0 0,0 0 0,0 0 0,0 0 0,0 0 0,1-1 0,-1 0 0,1 0 0,-1 1 0,1-2 0,0 1 0,0 0 0,6 1 0,1 0-113,1-1 0,-1 1 0,1-2-1,-1 0 1,1 0 0,0-1 0,16-2 0,-24 2 113,0-1 0,0 0 1,0-1-1,0 1 1,0-1-1,-1 1 1,1-1-1,0 0 1,-1 0-1,0-1 1,1 1-1,-1-1 0,0 0 1,0 0-1,-1 0 1,1 0-1,-1 0 1,1 0-1,-1-1 1,0 1-1,3-8 0,3-7 155,-2 0 0,0-1 0,5-26-1,-3 13 405,1-9 593,-9 40-782,-2 1-366,1-1 1,-1 1-1,0 0 0,0 0 0,1 0 0,-1 0 0,0 0 0,1 1 1,-1-1-1,0 0 0,0 1 0,1-1 0,-1 1 0,1 0 0,-1 0 0,1-1 1,-1 1-1,1 0 0,-1 0 0,1 0 0,0 0 0,-1 1 0,1-1 0,0 0 1,0 1-1,0-1 0,0 0 0,0 1 0,0-1 0,0 1 0,1 0 1,-1-1-1,1 1 0,-1-1 0,1 1 0,-1 0 0,1 0 0,0-1 0,0 1 1,0 0-1,0 0 0,0-1 0,0 1 0,0 0 0,1-1 0,-1 1 0,1 0 1,-1-1-1,2 3 0,-2-3 8,1 1 0,0-1 0,0 0 0,0 0 0,0 0 0,0 0-1,0 0 1,0 0 0,0 0 0,0 0 0,0 0 0,1 0 0,-1-1 0,0 1 0,1 0 0,-1-1 0,0 1 0,1-1 0,-1 0 0,1 1 0,-1-1 0,0 0 0,4 0 0,39 1 70,-34-1-60,-8 0-14,0 0 0,1 0 0,-1 0 0,0 0 0,1 0 0,-1-1 0,0 1 0,1-1 0,-1 0 0,0 0 0,0 0 0,0 0 0,0 0 0,0 0-1,0 0 1,0-1 0,0 1 0,0-1 0,0 1 0,-1-1 0,1 0 0,-1 0 0,1 0 0,-1 0 0,0 0 0,1-2 0,0-1 2,-1 1 1,1-1-1,-1 0 0,0 0 0,-1 0 0,1 0 0,-1 0 0,0 0 0,0 0 0,-1 0 0,-1-8 0,0 10 5,1 0-1,-1 1 1,0-1-1,0 0 1,0 1-1,0-1 1,-1 1-1,1 0 0,-1 0 1,1-1-1,-1 2 1,0-1-1,1 0 1,-1 1-1,0-1 1,0 1-1,-1 0 1,1 0-1,0 0 1,0 0-1,0 0 1,-1 1-1,1 0 1,0-1-1,-1 1 1,1 1-1,0-1 0,0 0 1,-1 1-1,-4 1 1,6-1-7,1 0-1,0 1 1,-1-1 0,1 1 0,0-1-1,0 1 1,0-1 0,0 1 0,0 0-1,0 0 1,0-1 0,1 1 0,-1 0-1,1 0 1,-1 0 0,1 0 0,0 0-1,-1 2 1,0 44-25,2-36 12,-1-3 2,1 0 0,0 0 1,1 0-1,0 0 1,0 0-1,1-1 1,0 1-1,1-1 1,-1 0-1,2 0 1,-1 0-1,1 0 0,0-1 1,1 0-1,11 11 1,-12-12 2,0-1 0,1 0 0,0-1 0,0 1 1,1-1-1,-1 0 0,1-1 0,0 1 0,0-2 0,0 1 1,0-1-1,0 0 0,1 0 0,-1-1 0,0 0 0,1 0 1,0 0-1,-1-1 0,10-2 0,-15 2 18,0 0-1,0-1 1,0 0-1,0 1 1,0-1 0,0 0-1,0 0 1,0 0-1,0 0 1,0 0-1,-1-1 1,1 1 0,0-1-1,-1 1 1,1-1-1,-1 1 1,2-3-1,0-1 39,-1 1-1,1-1 0,-1 0 0,0 1 1,-1-1-1,3-10 0,-1-3 161,0 0-1,-1-37 1,-2-40 1720,8 101-1870,0 7-61,0 1 0,0 0 1,-2 0-1,7 20 0,-8-20-382,0-1-1,1 1 1,1-1 0,0 0 0,15 21-1,-21-34 360,-1 1 0,0-1 0,1 1 0,-1-1 0,0 1 0,1-1 0,-1 1 0,1-1 0,-1 0 0,1 1 0,-1-1 0,1 0 0,-1 1 1,1-1-1,-1 0 0,1 0 0,0 0 0,-1 1 0,1-1 0,-1 0 0,1 0 0,0 0 0,-1 0 0,1 0 0,-1 0 0,1 0 0,0 0 0,-1 0 0,1 0 0,-1-1 0,1 1 0,-1 0 0,1 0 0,0-1 0,-1 1 0,1 0 0,-1 0 0,1-1 0,-1 1 0,0-1 0,1 1 0,-1 0 0,1-1 0,-1 1 0,1-1 0,-1 1 0,0-1 0,0 1 0,1-1 0,-1 1 0,0-1 0,0 0 0,1 0 0,11-32 296,-12 31-308,7-30 463,-5 20-152,1-1-1,0 0 0,1 1 1,0 0-1,1 0 0,12-22 1,-16 33-266,-1 1 0,0-1 0,0 0 0,1 1 0,-1-1 0,0 1 0,1-1 0,-1 0 0,0 1 0,1-1 0,-1 1 0,1-1 0,-1 1 0,1 0 0,-1-1 0,1 1 0,0-1 0,-1 1 0,1 0 0,-1 0 0,1-1 0,0 1 0,-1 0 0,1 0 0,0 0 0,-1-1 0,1 1 0,0 0 0,-1 0 0,1 0 0,0 0 0,-1 1 0,1-1 0,0 0 0,-1 0 0,1 0 0,0 0 0,-1 1 0,1-1 0,0 0 0,-1 0 0,1 1 0,-1-1 0,1 1 0,-1-1 0,1 0 0,-1 1 0,1-1 0,-1 1 0,1-1 0,-1 1 0,0 0 0,1-1 0,-1 1 0,0-1 0,1 1 0,-1 0 0,0-1 0,0 1 0,1 0 0,14 46-160,-14-41 162,3 9-60,-3-7-209,1 0 0,0-1 1,0 1-1,5 9 1,-6-16 156,0 1-1,0-1 1,-1 1 0,2-1 0,-1 1 0,0-1-1,0 0 1,0 1 0,1-1 0,-1 0 0,0 0 0,1 0-1,-1 0 1,1 0 0,-1-1 0,1 1 0,0 0-1,-1-1 1,1 1 0,0-1 0,-1 1 0,1-1-1,0 0 1,2 0 0,-1 0 65,0-1-1,0 1 1,0-1 0,-1 0 0,1 0-1,0 0 1,-1-1 0,1 1-1,-1 0 1,1-1 0,-1 0-1,0 0 1,1 1 0,-1-1 0,0-1-1,0 1 1,-1 0 0,1 0-1,0-1 1,-1 1 0,1-1-1,-1 1 1,0-1 0,1-4-1,5-10 300,0-1-1,5-30 1,-9 38-64,3-49 2340,-6 46-1206,-2 39-1207,2-19-263,0-1 1,0 1-1,0-1 1,1 0 0,0 0-1,0 1 1,4 9 0,-4-14-4,-1-1 0,1 1 1,0 0-1,0-1 0,0 0 1,0 1-1,0-1 0,0 1 1,0-1-1,0 0 0,0 0 0,1 0 1,-1 0-1,1 0 0,-1 0 1,0 0-1,1 0 0,0 0 1,-1-1-1,1 1 0,-1-1 1,1 1-1,0-1 0,-1 1 1,1-1-1,0 0 0,0 0 1,-1 0-1,1 0 0,0 0 1,0 0-1,-1-1 0,4 0 0,-4 0 132,1 0-1,-1 1 0,0-1 0,0 0 1,1 0-1,-1-1 0,0 1 0,0 0 1,0 0-1,0 0 0,-1-1 0,1 1 1,0 0-1,-1-1 0,1 1 0,0-1 1,-1 1-1,0-1 0,1 1 0,-1-1 1,0-2-1,5-35 104,-5 27-233,1 2 603,0 0 0,-1 0-1,-1 0 1,-3-19 0,4 27-407,0 1-1,-1 0 1,1-1 0,0 1 0,-1 0-1,0-1 1,1 1 0,-1 0 0,0-1 0,1 1-1,-1 0 1,0 0 0,0 0 0,0 0-1,0 0 1,0 0 0,0 0 0,0 0 0,-1 0-1,1 1 1,0-1 0,0 0 0,-1 1-1,1-1 1,0 1 0,-1-1 0,1 1-1,-1 0 1,1-1 0,0 1 0,-1 0 0,1 0-1,-1 0 1,1 0 0,0 0 0,-1 1-1,1-1 1,-1 0 0,1 1 0,0-1 0,-1 1-1,-1 0 1,1 0-53,1 0 0,-1 0 1,1 0-1,-1 1 0,1-1 0,-1 0 0,1 1 0,0-1 0,0 1 1,-1-1-1,1 1 0,0-1 0,0 1 0,1 0 0,-1 0 0,0-1 1,1 1-1,-1 0 0,1 0 0,-1 0 0,1 2 0,-5 45 63,5-46-65,0 8 11,-1 5 13,1 0-1,0 1 1,1-1 0,4 19-1,-3-30-24,-1 0-1,1 1 1,0-1-1,1 0 1,-1 0-1,1 0 1,0-1-1,0 1 1,0-1-1,1 1 0,0-1 1,0 0-1,0 0 1,0-1-1,0 1 1,6 2-1,-3-1-51,1-1 0,0 0 1,1 0-1,-1-1 0,1 0 0,-1-1 0,1 0 0,0 0 0,0-1 0,0 0 0,11 0 0,-14-1 47,0 0 0,0-1-1,1 1 1,-1-1 0,0-1-1,0 1 1,0-1 0,-1 0-1,1 0 1,0-1 0,-1 0-1,0 0 1,1 0 0,-1-1-1,0 1 1,-1-1 0,6-5-1,-3 0 156,0 0-1,-1-1 1,0 0 0,-1 0-1,1-1 1,-2 1 0,0-1-1,0 0 1,-1 0-1,0 0 1,-1-1 0,0 1-1,-1-1 1,0 1 0,-1-1-1,0 1 1,-4-22-1,4 31-120,0 0 0,0 0-1,-1 0 1,1 0 0,-1 0-1,0 0 1,1 0 0,-1 1 0,0-1-1,0 0 1,0 0 0,0 1-1,0-1 1,-1 0 0,1 1-1,0-1 1,-1 1 0,1 0-1,-1-1 1,0 1 0,1 0-1,-1 0 1,0 0 0,0 0-1,0 0 1,1 1 0,-1-1-1,0 1 1,0-1 0,-4 0-1,6 1-32,-1 1-1,1-1 1,-1 0 0,1 0-1,-1 1 1,1-1-1,-1 0 1,1 1-1,-1-1 1,1 0-1,0 1 1,-1-1-1,1 1 1,-1-1-1,1 1 1,0-1-1,0 1 1,-1-1-1,1 1 1,0-1-1,0 1 1,-1 0-1,1-1 1,0 1-1,0-1 1,0 1-1,0-1 1,0 2-1,-2 21 0,2-20 2,0-3 5,-1 19 9,1-1 0,1 0 1,3 22-1,-3-35-72,0 0-1,0 0 0,1 0 1,0 0-1,0 0 0,0 0 1,1 0-1,-1 0 0,1-1 1,0 0-1,0 1 0,1-1 1,-1 0-1,1 0 0,7 5 1,-9-8 3,0 1 0,0-1 1,0 0-1,0 1 1,1-1-1,-1 0 1,0 0-1,1-1 1,-1 1-1,1 0 1,-1-1-1,0 1 0,1-1 1,-1 0-1,1 0 1,-1 0-1,1 0 1,-1 0-1,1-1 1,-1 1-1,1-1 1,-1 0-1,1 1 0,2-3 1,-1 1 56,-1 0 0,1-1 0,-1 1 0,0-1 1,0 0-1,0 0 0,0 0 0,0 0 0,-1 0 0,0 0 0,1-1 1,-1 0-1,3-6 0,2-13 475,-1 1 0,0-1-1,-2 0 1,0 0 0,-2-1 0,-1-40 0,-1 63-189,0 23-302,0 5 44,1 1-1,1-1 1,7 32 0,-8-51-120,1-1 1,0 0-1,0 0 1,1 1-1,0-2 1,0 1-1,1 0 1,0 0-1,0-1 1,1 0-1,-1 0 1,1 0-1,0-1 1,1 1-1,0-1 1,10 7-1,-14-10 73,0-1 0,0 1-1,0-1 1,1 0-1,-1 0 1,0 0 0,0 0-1,1 0 1,-1 0-1,0-1 1,1 1 0,-1-1-1,1 0 1,-1 1-1,1-1 1,-1 0 0,1-1-1,-1 1 1,0 0-1,1-1 1,-1 1-1,1-1 1,-1 0 0,0 0-1,1 0 1,-1 0-1,0 0 1,0 0 0,0 0-1,0-1 1,0 1-1,0-1 1,0 0 0,-1 0-1,1 1 1,0-1-1,-1 0 1,0 0 0,1 0-1,-1-1 1,0 1-1,0 0 1,0 0-1,0-1 1,-1 1 0,1 0-1,0-1 1,-1 1-1,0-4 1,5-29 688,-2 0 1,-4-60 0,0 38 489,1 56-1017,0 20-291,0-5 150,0 9-32,1 0 1,0 0-1,6 24 0,-6-41-108,0 0 0,1 0-1,0 0 1,0 0 0,0-1-1,1 1 1,0-1 0,0 1-1,0-1 1,1 0 0,0 0-1,0-1 1,0 1 0,0-1 0,1 0-1,9 7 1,-12-10 86,1 1 0,-1-1 0,1 1 0,-1-1 0,1 0 0,0 0 0,0 0 0,-1 0 0,1-1 0,0 1 0,0-1 0,0 0 0,0 0 0,-1 0 0,1 0 0,0 0 0,0 0 0,0-1 0,0 0 0,-1 1 0,6-3 0,-5 1 60,0 0-1,0 0 1,0 0 0,0-1 0,0 1-1,-1-1 1,1 0 0,-1 1 0,0-1-1,0 0 1,0-1 0,0 1-1,0 0 1,-1 0 0,0-1 0,2-4-1,21-85 1140,-17 58-443,17-45 0,-19 62-384,8-14 560,-13 32-876,0-1-1,1 1 1,-1 0-1,0 0 0,0 0 1,0 0-1,1-1 1,-1 1-1,0 0 0,0 0 1,1 0-1,-1 0 0,0 0 1,0-1-1,1 1 1,-1 0-1,0 0 0,0 0 1,1 0-1,-1 0 1,0 0-1,0 0 0,1 0 1,-1 0-1,0 0 1,0 0-1,1 0 0,-1 0 1,0 0-1,0 1 1,1-1-1,-1 0 0,0 0 1,0 0-1,1 0 0,-1 0 1,0 0-1,0 1 1,1-1-1,-1 0 0,0 0 1,0 0-1,0 1 1,0-1-1,1 0 0,-1 0 1,0 1-1,0-1 1,7 11-105,-7-11 114,10 28-51,-9-23-119,0 0-1,1 0 0,0-1 1,0 1-1,0-1 0,0 1 1,0-1-1,4 4 0,-5-8 138,-1-31 1102,-1 30-1062,0-1-1,0 1 0,1 0 1,-1 0-1,0 0 1,0 0-1,0 0 1,-1 0-1,1 0 0,0 1 1,0-1-1,0 0 1,-1 1-1,1-1 1,0 1-1,0-1 0,-1 1 1,1-1-1,-1 1 1,1 0-1,0 0 1,-1 0-1,1 0 0,-1 0 1,1 0-1,0 0 1,-1 0-1,1 0 1,-3 1-1,1 0-23,0-1 0,-1 1 0,1 0 0,0 0-1,0 0 1,0 0 0,0 0 0,0 1 0,0 0 0,0-1 0,-4 5 0,2 1 6,0 0 0,0 0 0,1 0 0,0 1 0,1-1 1,0 1-1,0 0 0,0 0 0,1 0 0,-1 11 0,-1 6 3,2 1-1,1 26 1,1-49 0,-1 0 0,2 0 0,-1 0 0,0 1 0,1-1 0,-1 0 0,1 0 0,0 0 0,0 0 0,0 0 0,0 0 0,1 0 0,-1-1 0,1 1 0,0 0 0,0-1 0,0 1 0,0-1 0,0 0 0,0 0 0,4 4 0,-1-4 7,0 1 0,0-1 0,1 0-1,-1 0 1,0-1 0,1 1-1,-1-1 1,1 0 0,-1-1-1,1 1 1,8-1 0,-6 0 27,0 0 0,0-1 1,0 0-1,0 0 0,0-1 1,0 0-1,-1 0 0,1-1 1,11-5-1,-16 6 23,0 0-1,0 0 1,0 0 0,0 0-1,-1-1 1,1 1 0,-1-1-1,1 0 1,-1 0 0,0 0-1,0 0 1,0 0-1,0 0 1,-1-1 0,0 1-1,1 0 1,-1-1 0,0 0-1,-1 1 1,1-1 0,0 1-1,-1-1 1,0-6-1,0 6-46,-1 0 0,0-1-1,1 1 1,-2 0 0,1 0-1,0 0 1,-1 0 0,0 0-1,0 0 1,0 0 0,0 1-1,0-1 1,-1 1 0,0-1-1,1 1 1,-1 0 0,-1 0-1,-6-5 1,-5-3-286,-1 1 0,-35-17 0,41 22 38,-18-8-1365,-36-12-1,1 7-4350,20 7-3121</inkml:trace>
  <inkml:trace contextRef="#ctx0" brushRef="#br0" timeOffset="2964.68">1866 26 5010,'0'0'15527,"-25"-26"-17832,20 39-1536,-1 0-7220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7:07.343"/>
    </inkml:context>
    <inkml:brush xml:id="br0">
      <inkml:brushProperty name="width" value="0.035" units="cm"/>
      <inkml:brushProperty name="height" value="0.035" units="cm"/>
    </inkml:brush>
  </inkml:definitions>
  <inkml:trace contextRef="#ctx0" brushRef="#br0">259 363 3666,'0'0'10212,"-18"-5"-9379,-54-16-153,67 20-580,1 0 1,-1 0-1,0 0 1,0 1-1,0 0 0,0 0 1,0 0-1,1 0 0,-1 1 1,0 0-1,0 0 1,1 0-1,-1 1 0,0 0 1,1 0-1,-1 0 0,1 0 1,0 0-1,0 1 1,0 0-1,0 0 0,0 0 1,1 0-1,-1 1 0,1-1 1,0 1-1,-4 6 1,2-2-69,-1 2 1,1-1-1,0 1 1,1-1 0,0 1-1,1 0 1,0 1 0,0-1-1,1 1 1,0 12-1,1-14-25,0-1-1,1 0 0,1 0 0,-1 0 0,1 0 0,1 0 0,0 0 0,3 10 0,-4-15-19,1 0-1,0 0 1,-1 0 0,1 0 0,0 0-1,1-1 1,-1 1 0,0-1-1,1 0 1,-1 0 0,1 0 0,0 0-1,0 0 1,0 0 0,0-1 0,0 1-1,0-1 1,0 0 0,0 0-1,0 0 1,1 0 0,-1-1 0,4 1-1,-1 0-44,0 0 0,-1-1-1,1 1 1,0-1-1,0 0 1,0-1-1,0 0 1,0 0-1,7-2 1,-9 2 46,-1-1-1,0 0 1,0 0-1,0 0 1,0 0 0,0 0-1,0 0 1,-1-1 0,1 1-1,-1-1 1,1 0-1,-1 0 1,0 0 0,0 0-1,-1 0 1,3-5-1,3-8 28,-1 0-1,-1-1 1,-1 0 0,0 0-1,-1-1 1,2-32-1,-4 18 115,-2 1 1,-1 0-1,-6-32 0,6 48 85,2 10 2,-1 0 0,1-1 0,-1 1 1,0 0-1,-1 0 0,1 0 0,-1 0 0,0 0 0,-1 0 0,-2-4 0,1 21 339,4 19-552,0-1 1,2 1-1,1-1 1,10 42 0,-9-53-17,2 0 0,0-1 0,1 0 0,0 0 0,2-1 0,0 0 0,1 0 0,14 17 0,-20-29-122,1 0 1,0 0-1,1 0 1,-1-1-1,1 0 0,0 0 1,0 0-1,0-1 1,0 1-1,0-2 0,12 5 1,-15-7 100,-1 1-1,1 0 1,-1-1 0,1 0 0,-1 1 0,1-1-1,-1 0 1,1 0 0,0 0 0,-1-1 0,1 1 0,-1-1-1,1 1 1,-1-1 0,1 0 0,-1 0 0,0 0-1,1 0 1,-1 0 0,0 0 0,0-1 0,0 1-1,0-1 1,0 0 0,0 0 0,0 1 0,-1-1-1,1 0 1,0 0 0,-1-1 0,0 1 0,0 0-1,1 0 1,0-4 0,3-13 98,-1 0 0,0 0 0,-1-1 0,-1 1-1,-1-1 1,-1 0 0,-3-27 0,1-10 1258,5 78-843,1 0 1,10 33-1,-10-41-498,0 1 0,1-1 0,1 0 0,0 0 0,1-1 0,0 0 0,12 16 0,-17-25-38,0-1 1,0 0-1,1 0 1,-1 0-1,0 0 1,1 0 0,-1-1-1,1 1 1,-1-1-1,1 0 1,0 1-1,0-1 1,0 0-1,-1-1 1,1 1-1,0 0 1,0-1-1,0 0 1,0 0-1,0 0 1,0 0-1,0 0 1,0 0-1,0-1 1,0 1 0,0-1-1,0 0 1,0 0-1,4-2 1,-1-1 18,-1 1 1,0-1-1,0 1 1,-1-2-1,1 1 0,-1 0 1,0-1-1,0 0 1,0 0-1,-1 0 1,0 0-1,0 0 1,4-10-1,-1-1 20,-1-1 0,0 0 0,-2 0 0,0-1 0,2-23 0,-5-90 151,0 122-107,0 5 127,0-1-1,0 1 1,0 0 0,-1 0 0,0-1 0,1 1-1,-2 0 1,1 0 0,0 0 0,-1 0-1,0 0 1,1 0 0,-2 1 0,-1-5 0,3 8-139,1 0 1,-1 0-1,1 0 1,0 0-1,-1 0 1,1 0-1,-1 0 0,1 0 1,0 0-1,-1 0 1,1 0-1,-1 0 1,1 1-1,0-1 1,-1 0-1,1 0 1,0 0-1,-1 0 1,1 1-1,0-1 1,-1 0-1,1 0 1,0 1-1,-1-1 1,1 0-1,0 1 1,0-1-1,-1 0 1,1 1-1,0-1 1,0 0-1,0 1 1,-1-1-1,1 0 1,0 1-1,0-1 1,0 1-1,0-1 1,0 0-1,0 1 1,0-1-1,0 1 1,0 0-1,-6 29 115,2 1 0,0-1 0,3 1-1,3 58 1,-2-67-31,2 6-48,2-1 1,0 0-1,1 0 1,2-1 0,1 1-1,21 48 1,4-11-479,54 85 0,-86-147 379,-1-1 0,1 0 1,0 0-1,0 0 0,0 1 0,0-1 0,-1 0 0,1 0 0,1 0 0,-1 0 0,0 0 0,0-1 0,0 1 1,2 1-1,-2-2 45,-1 0 0,1 0 0,-1 0 0,0-1 0,1 1 1,-1 0-1,0 0 0,1 0 0,-1-1 0,0 1 0,1 0 1,-1 0-1,0-1 0,1 1 0,-1 0 0,0-1 0,0 1 1,1 0-1,-1-1 0,0 1 0,0 0 0,0-1 0,0 1 0,1 0 1,-1-1-1,0 1 0,0-1 0,0 1 0,0 0 0,0-1 1,0 0-1,1-51 318,-2 37-415,0 2 127,-1-1 0,0 1 0,0-1 0,-2 1-1,0 0 1,0 0 0,-1 1 0,-10-19 0,-5-5 91,-38-51 0,58 86-114,-36-44 46,33 42-53,0-1 0,0 1 0,-1 0 0,0 0 0,1 0-1,-1 1 1,0-1 0,0 1 0,-8-4 0,12 6-13,-1 0-1,1 0 1,0 0 0,0 0-1,-1 0 1,1 0 0,0 0-1,0 0 1,-1-1 0,1 1-1,0 0 1,0 0 0,-1 0-1,1 0 1,0 1 0,0-1 0,-1 0-1,1 0 1,0 0 0,0 0-1,-1 0 1,1 0 0,0 0-1,0 0 1,-1 0 0,1 1-1,0-1 1,0 0 0,0 0-1,-1 0 1,1 0 0,0 1 0,0-1-1,0 0 1,0 0 0,0 0-1,-1 1 1,1-1 0,0 0-1,0 0 1,0 1 0,0-1-1,0 0 1,0 0 0,0 1-1,0-1 1,0 0 0,0 0-1,0 1 1,0-1 0,0 0 0,0 0-1,0 1 1,0-1 0,0 0-1,0 1 1,1 0-35,-1 0-1,0-1 1,0 1-1,1 0 1,-1 0 0,0 0-1,1-1 1,-1 1 0,1 0-1,-1-1 1,1 1-1,0 0 1,-1-1 0,1 1-1,-1-1 1,1 1-1,0 0 1,1 0 0,2 0-51,0 1 0,1-1 0,-1 0 1,1 0-1,-1 0 0,1-1 1,-1 0-1,1 0 0,-1 0 0,1 0 1,0-1-1,-1 1 0,1-1 0,-1 0 1,0-1-1,1 1 0,-1-1 1,0 0-1,0 0 0,0 0 0,0 0 1,0-1-1,0 0 0,-1 1 0,1-2 1,-1 1-1,0 0 0,0 0 0,0-1 1,2-4-1,3-2-42,-1-1 1,-1 0-1,0-1 0,-1 1 1,0-1-1,-1 0 0,0-1 1,-1 1-1,3-22 0,-2 6 554,-2 0 0,-2 1 0,-4-47 0,3 69-6,0 1 1,-1 0 0,1 0 0,-1 0-1,0 0 1,-4-5 0,6 8-314,-1 1 0,1-1 1,0 1-1,-1-1 1,1 1-1,-1-1 0,1 1 1,-1-1-1,1 1 1,-1-1-1,0 1 0,1 0 1,-1-1-1,0 1 0,1 0 1,-1-1-1,0 1 1,1 0-1,-2 0 0,1 0-66,1 0 0,-1 1 0,0-1 0,1 0-1,-1 1 1,1-1 0,-1 1 0,1-1 0,-1 1-1,1-1 1,-1 1 0,1-1 0,-1 1 0,1-1 0,0 1-1,-1 0 1,1-1 0,0 1 0,-1 0 0,1-1-1,0 1 1,0 0 0,0-1 0,-1 2 0,-3 25 157,0 1 0,2-1 0,1 0 1,5 55-1,-3-63-111,3 22 68,1-1 0,2 0 0,14 44 0,47 116 34,-55-163-154,-8-24-26,7 23-91,33 65 0,-45-101 94,0 0-1,0 0 1,0 0-1,0 1 1,0-1 0,0 0-1,1 0 1,-1 0-1,0 0 1,0 1-1,0-1 1,0 0-1,0 0 1,0 0-1,0 0 1,0 1-1,0-1 1,0 0-1,1 0 1,-1 0 0,0 0-1,0 0 1,0 0-1,0 1 1,0-1-1,0 0 1,1 0-1,-1 0 1,0 0-1,0 0 1,0 0-1,0 0 1,1 0-1,-1 0 1,0 0 0,0 0-1,0 0 1,1 0-1,-1 0 1,0 0-1,0 0 1,0 0-1,0 0 1,1 0-1,-1 0 1,0 0-1,0 0 1,0 0-1,0 0 1,1 0 0,-1 0-1,0 0 1,0-1-1,0 1 1,0 0-1,4-14-10,-3-25 139,-1 37-140,0-17 54,1-21-290,-2 0 0,-10-57 0,9 85 81,-1-1 0,0 1 0,-1 0-1,-1 0 1,0 0 0,0 1 0,-1-1 0,-1 1 0,1 1 0,-2-1-1,-16-17 1,22 26-17,1 1-1,-1-1 1,1 1 0,-1-1-1,0 1 1,0 0-1,1 0 1,-1 0 0,0 0-1,0 0 1,0 0-1,0 0 1,0 1-1,0-1 1,0 1 0,-1 0-1,1-1 1,0 1-1,-4 0 1,8 19-3765,0-17 3643,1-1 0,-1 1-1,1-1 1,0 1 0,0-1 0,-1 0 0,1 0-1,0 0 1,0 0 0,0-1 0,0 1 0,0-1-1,0 0 1,0 1 0,0-1 0,5-1 0,-3 1-154,-1 0 0,1-1 0,-1 1 0,1-1 0,-1 0 0,1 0 0,-1-1 0,0 1 0,1-1 0,5-4 0,-6 3 673,0-1-1,-1 0 0,0 0 0,0 0 1,0 0-1,0 0 0,-1-1 0,0 1 1,0-1-1,2-7 0,-2 7 807,-1 1-1,0-1 1,0 1 0,0-1 0,-1 0-1,1 1 1,-1-1 0,0 0-1,-1 1 1,1-1 0,-3-8-1,3 13-981,0-1 0,0 1-1,0 0 1,0 0-1,0 0 1,0-1 0,0 1-1,-1 0 1,1 0 0,0 0-1,0 0 1,0-1 0,0 1-1,0 0 1,0 0 0,-1 0-1,1 0 1,0 0-1,0-1 1,0 1 0,-1 0-1,1 0 1,0 0 0,0 0-1,0 0 1,-1 0 0,1 0-1,0 0 1,0 0-1,0 0 1,-1 0 0,1 0-1,0 0 1,0 0 0,0 0-1,-1 0 1,1 0 0,0 0-1,0 0 1,0 0 0,-1 0-1,1 0 1,0 0-1,0 0 1,0 1 0,-1-1-1,1 0 1,0 0 0,0 0-1,0 0 1,0 0 0,0 1-1,-1-1 1,1 0-1,0 0 1,0 1 0,-7 9-243,7-7 194,-1-1-1,1 0 1,-1 0-1,1 1 1,0-1-1,0 0 1,0 1-1,0-1 1,1 0-1,-1 1 1,1-1-1,-1 0 1,1 0-1,0 1 1,0-1-1,0 0 1,1 3-1,0-4-83,0 0 0,-1 1 1,1-1-1,0 0 0,0 0 0,0 0 0,0-1 0,-1 1 0,1 0 1,1-1-1,-1 1 0,0-1 0,0 0 0,0 0 0,0 0 1,0 0-1,0 0 0,0 0 0,3-1 0,-3 1 79,-1-1-1,0 1 1,1-1-1,-1 1 0,0-1 1,0 0-1,0 0 1,0 1-1,0-1 0,0 0 1,0 0-1,0 0 1,0 0-1,0 0 0,0-1 1,0 1-1,-1 0 1,1 0-1,0 0 1,-1-1-1,1 1 0,-1 0 1,0-1-1,1 1 1,-1 0-1,0-1 0,0 1 1,0-3-1,2-47-272,-2 41 218,0 0 104,0 0-24,0-1-1,0 1 1,-2-1-1,-2-13 1,4 22 61,0 0 0,-1 0 0,0 0 0,1 1 0,-1-1 0,0 0 0,0 0 0,0 1 0,0-1 0,0 1 0,0-1 0,0 1 0,0-1 1,-1 1-1,1-1 0,-1 1 0,1 0 0,-1 0 0,1 0 0,-1 0 0,0 0 0,1 0 0,-1 1 0,0-1 0,0 0 0,0 1 0,0-1 0,1 1 0,-1 0 0,-3 0 0,3 0-55,1 1-1,-1 0 1,1-1 0,0 1-1,-1 0 1,1 0 0,0 0-1,0 0 1,0 0 0,0 0 0,0 0-1,0 1 1,0-1 0,0 0-1,0 1 1,0-1 0,1 0-1,-1 1 1,1-1 0,-1 1-1,1-1 1,-1 1 0,1-1-1,0 1 1,0 2 0,-7 44 320,7-36-275,-1 0-1,2 0 1,-1-1-1,2 1 1,-1 0-1,2 0 1,0-1-1,7 22 1,-7-28-47,0 0 0,0 1 0,0-1 0,1 0 0,-1-1 0,1 1 1,0-1-1,1 1 0,-1-1 0,1-1 0,0 1 0,-1 0 0,2-1 0,-1 0 1,0-1-1,1 1 0,-1-1 0,1 0 0,8 2 0,-8-2-43,0-1-1,1 0 1,-1 0-1,0 0 1,0-1 0,0 0-1,0 0 1,1 0-1,10-3 1,-14 2 34,0 0-1,-1 0 1,1 0 0,-1-1 0,1 1 0,-1-1 0,0 1 0,1-1-1,-1 0 1,0 0 0,0 0 0,0 0 0,-1 0 0,1 0-1,0 0 1,-1-1 0,0 1 0,1-1 0,-1 1 0,0-1 0,0 1-1,0-1 1,0-3 0,3-17 298,-1 1-1,-1 0 1,-1-1 0,-1 0 0,-4-34-1,-2 27 587,3 21-198,1 22-457,3-3-225,-1 0 0,1 0 0,1 0 0,0 0 0,0 0 0,1 0 0,0 0 0,6 12 0,-6-17-180,0 1 0,0-1-1,0 0 1,1 0 0,0 0 0,0-1 0,0 1-1,0-1 1,1 0 0,0 0 0,0 0 0,0-1-1,0 0 1,0 0 0,10 4 0,-13-6-26,0 0 0,1 0 0,-1-1 0,1 1 1,-1 0-1,1-1 0,-1 0 0,1 1 0,-1-1 1,1 0-1,-1 0 0,1-1 0,-1 1 0,1-1 1,-1 1-1,5-2 0,-5 1 135,0-1-1,-1 1 1,1 0-1,0-1 1,-1 1 0,0 0-1,1-1 1,-1 0-1,0 1 1,1-1 0,-1 0-1,0 0 1,0 0 0,-1 1-1,1-1 1,1-3-1,0-8 450,0 0-1,0-1 0,-1 1 0,-1 0 0,-2-18 0,1 5 1097,1 4 617,0 35-1175,2 35-789,0-35-126,0-1-1,2 1 1,-1-1-1,1 1 0,1-1 1,7 11-1,-11-19-168,1 0 1,0 0-1,1 0 0,-1-1 0,1 1 0,-1-1 0,1 0 0,0 0 0,0 0 0,1 0 0,-1 0 0,1-1 0,-1 1 0,1-1 0,0 0 0,0 0 0,0 0 0,0-1 0,0 0 0,0 1 0,6 0 0,-8-2 65,1 0 0,-1 0 0,0 0 0,1 0 0,-1 0 0,0 0 0,1 0 0,-1-1 0,0 1-1,0-1 1,1 0 0,-1 0 0,0 0 0,0 0 0,0 0 0,0 0 0,0 0 0,3-3 0,-3 1 103,1-1 0,-1 1 1,0-1-1,0 0 1,-1 0-1,1 1 1,-1-1-1,0 0 0,0 0 1,1-5-1,7-32 397,15-86 3980,-24 134-4480,0 0 0,0 0 0,1-1-1,0 1 1,0 0 0,1 0 0,0-1-1,3 10 1,-4-14-56,0 0 0,-1 0-1,1 0 1,0 0 0,0 0 0,1 0 0,-1 0-1,0-1 1,1 1 0,-1 0 0,1-1-1,-1 1 1,1-1 0,0 1 0,0-1 0,-1 0-1,1 0 1,0 0 0,0 0 0,0 0 0,0 0-1,1 0 1,-1-1 0,0 1 0,0-1-1,0 0 1,0 1 0,1-1 0,-1 0 0,0 0-1,0 0 1,1-1 0,-1 1 0,0-1-1,0 1 1,2-2 0,-2 2 107,-1-1 0,0 0-1,1 0 1,-1 0 0,0 0 0,0 0-1,0-1 1,0 1 0,0 0 0,0-1-1,0 1 1,0 0 0,-1-1 0,1 1-1,0-1 1,-1 1 0,1-1 0,-1 1-1,0-1 1,1 1 0,-1-1 0,0-3-1,1-43 222,-2 35 24,2 7 216,-1-1 1,-1 1-1,1-1 0,-1 1 0,0-1 0,-4-10 0,5 16-298,-1-1 0,0 1 0,0-1-1,0 1 1,0-1 0,0 1 0,0 0-1,0 0 1,-1-1 0,1 1 0,0 0 0,-1 0-1,1 0 1,0 0 0,-1 0 0,0 1-1,1-1 1,-1 0 0,1 1 0,-1-1-1,0 1 1,1 0 0,-1-1 0,0 1-1,1 0 1,-1 0 0,0 0 0,0 0-1,1 0 1,-3 1 0,2 0-104,1-1 0,-1 1 0,1 0-1,-1 0 1,1 0 0,0 0 0,-1 0 0,1 0 0,0 1 0,0-1 0,0 0-1,0 1 1,0-1 0,0 0 0,0 1 0,0-1 0,1 1 0,-1 0 0,1-1-1,-1 1 1,1-1 0,-1 3 0,-7 41 102,7-29-85,1 0 0,0 0 1,1 0-1,1 0 1,1 0-1,0 0 0,6 19 1,-7-31-72,-1 1 1,1 0 0,0-1 0,0 0-1,1 1 1,0-1 0,-1 0 0,1 0-1,0 0 1,1-1 0,-1 1 0,1-1-1,0 0 1,-1 0 0,1 0 0,1 0-1,-1-1 1,0 1 0,1-1 0,-1 0-1,1-1 1,-1 1 0,1-1 0,0 0-1,0 0 1,0 0 0,0-1 0,5 1-1,-8-1 43,1 0-1,0 0 1,0 0-1,0-1 1,0 1-1,0-1 1,-1 1-1,1-1 1,0 0-1,0 0 1,-1 0-1,1-1 1,-1 1-1,5-4 1,-4 3 27,0-1 1,-1 0 0,0-1-1,0 1 1,0 0-1,0 0 1,0-1-1,-1 0 1,0 1 0,1-1-1,-1-4 1,6-23 790,-1-1 0,-2 1 1,-2-1-1,-1-42 1,2 71-471,3 10-396,4 10-100,12 45 124,-18-46-283,2 0 0,0-1 0,0 1 0,15 23 0,-20-38 266,-1 0-1,1 0 1,-1 0 0,1 0-1,0 0 1,-1 0 0,1 0-1,0-1 1,0 1-1,-1 0 1,1 0 0,0-1-1,0 1 1,0-1 0,0 1-1,0-1 1,0 1 0,0-1-1,0 1 1,0-1 0,0 0-1,0 0 1,0 1 0,0-1-1,1 0 1,-1 0 0,1 0-1,0-1 33,-1 0 1,1 0-1,-1 0 0,1 0 0,-1 0 0,0 0 1,1 0-1,-1 0 0,0-1 0,0 1 0,0 0 1,0-1-1,0 1 0,0-1 0,1-2 0,4-9 152,-1 0 1,-1-1-1,4-16 0,-6 25-157,1-10 212,1 0-1,0 0 1,2 1-1,-1 0 1,2 0 0,0 1-1,0 0 1,1 0-1,14-17 1,-21 30-192,-1-1 1,1 0-1,-1 0 0,1 1 1,-1-1-1,1 0 1,-1 1-1,1-1 1,0 1-1,0-1 0,-1 1 1,1-1-1,0 1 1,0 0-1,-1-1 0,1 1 1,0 0-1,0-1 1,0 1-1,0 0 1,0 0-1,-1 0 0,1 0 1,0 0-1,0 0 1,0 0-1,0 0 1,0 0-1,0 0 0,-1 1 1,1-1-1,0 0 1,0 0-1,0 1 0,-1-1 1,1 1-1,0-1 1,0 1-1,-1-1 1,1 1-1,0-1 0,-1 1 1,1 0-1,-1-1 1,1 1-1,0 0 0,-1-1 1,0 1-1,1 0 1,0 1-1,3 6-36,-1-1 1,0 1-1,0 0 0,2 10 0,-3-10 40,4 15 85,-3-10-178,0 0 0,1-1 1,1 1-1,9 19 0,-13-30 43,1 0 1,-1 0-1,0 0 0,1 0 0,-1 0 0,1 0 0,-1 0 0,1-1 1,0 1-1,0 0 0,0-1 0,0 0 0,0 1 0,0-1 1,0 0-1,0 0 0,1 0 0,-1-1 0,0 1 0,1 0 1,-1-1-1,1 1 0,-1-1 0,0 0 0,1 0 0,-1 0 1,1 0-1,-1 0 0,0-1 0,1 1 0,3-2 0,-3 1 41,-1-1-1,1 1 1,0-1-1,0 0 0,-1 0 1,1 0-1,-1 0 1,0 0-1,0 0 1,0-1-1,0 1 0,0-1 1,0 0-1,0 1 1,-1-1-1,2-5 0,17-51-5,-12 25 114,-2 0 1,-1 0-1,-2-1 1,-1 1-1,-1-1 1,-6-42-1,-8 40 419,1 22-123,12 14-387,-1 1 0,1 0 1,-1 0-1,1-1 0,-1 1 1,1 0-1,0 0 0,-1 0 1,1 0-1,-1 0 0,1 0 1,-1 0-1,1 0 0,-1 0 1,0 0-1,1 0 0,-1 0 1,1 0-1,0 0 1,-1 0-1,1 0 0,-1 0 1,1 1-1,-1-1 0,1 0 1,-1 0-1,1 1 0,-1-1 1,1 0-1,-1 1 0,-1 3-19,0 0 0,1 0-1,-1 1 1,1-1 0,-1 0 0,2 1-1,-1-1 1,0 1 0,1-1-1,0 1 1,0-1 0,1 10 0,-1-2 27,0 13-6,1 0 1,1 0 0,2 0-1,0 0 1,1-1 0,2 1-1,1-1 1,0-1 0,2 1-1,0-2 1,2 1 0,18 26-1,-4-18-327,-24-30 139,-1 0 0,0 0-1,0 0 1,0 0 0,1 0 0,-1 0-1,1-1 1,-1 1 0,0 0-1,1-1 1,-1 1 0,1-1-1,0 1 1,-1-1 0,1 0 0,-1 0-1,1 0 1,-1 0 0,1 0-1,0 0 1,-1 0 0,3 0 0,-1-6-3291,-2-10-1845</inkml:trace>
  <inkml:trace contextRef="#ctx0" brushRef="#br0" timeOffset="183.38">2148 196 7059,'0'0'8100,"101"-7"-7764,-63 7-192,-2 1-112,-4 5-64,-6-2-848,2-4-2674,-5 0-5554</inkml:trace>
  <inkml:trace contextRef="#ctx0" brushRef="#br0" timeOffset="371.18">488 234 9716,'0'0'3730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7:03.381"/>
    </inkml:context>
    <inkml:brush xml:id="br0">
      <inkml:brushProperty name="width" value="0.035" units="cm"/>
      <inkml:brushProperty name="height" value="0.035" units="cm"/>
    </inkml:brush>
  </inkml:definitions>
  <inkml:trace contextRef="#ctx0" brushRef="#br0">0 174 3682,'0'0'13494,"8"0"-13030,16-2-464,8-7 48,8-1-112,7-1 64,4-2-80,3-2-1121,-1-2-1040,-8-4-1936,-11 1-3459</inkml:trace>
  <inkml:trace contextRef="#ctx0" brushRef="#br0" timeOffset="234.08">305 1 3730,'0'0'12461,"3"-1"-11980,1 1-413,-1 0 1,1 0 0,0 1 0,0-1-1,-1 1 1,1 0 0,0-1 0,-1 2-1,1-1 1,-1 0 0,1 1 0,2 1-1,47 28 192,-43-24-237,-6-5-13,6 5 9,1 0 1,-1 0-1,0 1 0,11 10 1,-19-15-25,0-1 0,0 0 0,0 1 0,0 0 0,0-1 0,-1 1 0,1 0 0,-1 0 0,0 0 0,0 0 0,0 0 0,0 0 0,0 0 0,-1 1 0,0-1 0,1 0 0,-1 0 0,0 0 0,0 1 0,-1-1 0,0 6 0,0-7-14,0 0 0,0 0 0,0-1 0,0 1 0,0 0 0,0 0 0,-1-1 0,1 1 0,-1 0 0,1-1 0,-1 0 0,1 1 0,-1-1 0,0 0 0,0 0 0,-3 2 0,-36 13-733,29-11 390,-8 2-2101,-37 9 1,29-14-3915</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7:13.503"/>
    </inkml:context>
    <inkml:brush xml:id="br0">
      <inkml:brushProperty name="width" value="0.035" units="cm"/>
      <inkml:brushProperty name="height" value="0.035" units="cm"/>
    </inkml:brush>
  </inkml:definitions>
  <inkml:trace contextRef="#ctx0" brushRef="#br0">917 484 64,'0'0'12008,"4"-13"-10388,2-3-1166,-3 9-201,-1 0 0,1 0 0,-1 0 0,-1 0 0,1 0 0,-1-11 0,0 17-87,-1-1 0,0 1 0,0-1 0,0 1 0,0-1 0,0 1 0,0-1 0,0 1 0,0-1 0,-1 1 0,1-1 0,-1 1 1,1 0-1,-1-1 0,1 1 0,-1 0 0,0-1 0,0 1 0,1 0 0,-1 0 0,-2-2 0,1 2-146,1 0 1,-1 1-1,0-1 0,1 1 0,-1-1 0,0 1 0,0 0 0,1 0 0,-1 0 1,0 0-1,0 0 0,1 0 0,-1 0 0,0 1 0,0-1 0,1 1 1,-1-1-1,0 1 0,1-1 0,-3 2 0,-1 1-7,-1 0-1,1 1 0,0-1 1,0 1-1,0 0 1,1 1-1,-1-1 1,1 1-1,0 0 0,0 0 1,1 0-1,-1 0 1,-4 11-1,3-5-2,0 1-1,1-1 1,0 1-1,0-1 0,1 1 1,-1 16-1,3-19-1,0 1-1,1 0 1,0 0-1,2 17 0,-1-23 1,0-1 0,0 1 0,1-1-1,-1 0 1,1 1 0,-1-1-1,1 0 1,0 0 0,0 0-1,1 0 1,-1 0 0,0-1-1,1 1 1,0-1 0,5 4-1,51 29 164,-44-28-206,-1 1 0,0 1 0,23 18 0,-33-24-38,0 1 1,-1-1-1,0 1 1,0 0 0,0 0-1,0 0 1,-1 1-1,1-1 1,-1 0 0,0 1-1,0 0 1,-1-1-1,0 1 1,1 0 0,-2 0-1,2 9 1,-2-12 55,1 1 0,-1-1 1,0 0-1,0 1 0,0-1 1,0 0-1,-1 1 0,1-1 1,0 0-1,-1 0 0,0 1 0,1-1 1,-1 0-1,0 0 0,0 0 1,0 0-1,-1 0 0,1 0 1,0 0-1,-1 0 0,1-1 1,-1 1-1,0-1 0,0 1 0,1-1 1,-1 1-1,0-1 0,0 0 1,0 0-1,0 0 0,0 0 1,-1 0-1,1 0 0,-4 0 1,-5 2-73,0 0 1,0-1 0,0 0 0,0-1 0,0 0 0,0-1 0,-21-2 0,31 2 23,0-1 0,-1 1-1,1-1 1,0 1 0,0-1-1,-1 0 1,1 1 0,0-1 0,0 0-1,0 0 1,0 0 0,0 0-1,0 0 1,0 0 0,0 0 0,0 0-1,1-1 1,-1 1 0,0 0-1,1 0 1,-1-1 0,1 1 0,-1 0-1,1-1 1,-1-1 0,1 1-246,-1 0 0,1 0 1,0 0-1,-1 0 0,1 0 1,0 0-1,0-1 0,1 1 0,-1 0 1,0 0-1,1 0 0,-1 0 1,1 0-1,0 0 0,0 0 1,1-3-1,19-14-5059</inkml:trace>
  <inkml:trace contextRef="#ctx0" brushRef="#br0" timeOffset="294.95">1113 472 8868,'0'0'11424,"0"0"-11392,0 0 0,0-1 0,-1 1 0,1 0 0,0-1 0,0 1 0,0 0-1,-1-1 1,1 1 0,0 0 0,0-1 0,-1 1 0,1 0 0,0 0 0,0-1 0,-1 1 0,1 0 0,0 0 0,-1 0 0,1 0 0,0-1 0,-1 1 0,1 0-1,-1 0 1,1 0 0,0 0 0,-1 0 0,1 0 0,0 0 0,-1 0 0,1 0 0,-1 0 0,1 0 0,-1 0 0,0 3-19,1-1 0,-1 1 0,0-1 0,1 1 0,0-1 0,0 1 0,0-1 0,0 1 0,0-1 0,0 1 0,1-1 0,-1 1 0,1-1 0,1 4 0,14 45 337,-14-45-308,29 75 194,63 116 0,-91-191 547,-2 0-4019,-9-12-3827,-8-12 1681</inkml:trace>
  <inkml:trace contextRef="#ctx0" brushRef="#br0" timeOffset="451.7">1119 707 880,'0'0'12358,"11"-7"-12214,6 7-144,0 0-32,2 0-224,-1 0-1297,-3 0-1200,-3 0-1873</inkml:trace>
  <inkml:trace contextRef="#ctx0" brushRef="#br0" timeOffset="1756.02">1707 4 4514,'0'0'16159,"0"-3"-15227,-3 12-180,2 27-194,3 51 162,5-39-413,2 0 1,25 74-1,45 88-277,-77-229-8668,-9-18 3793,2 28 4368,0 0 0,0 0 1,-1 0-1,-10-11 0,-12-3 2937,27 22-2058,-1 0 0,1 0 0,-1 1 1,0-1-1,1 1 0,-1-1 0,0 1 1,0-1-1,1 1 0,-1 0 0,0 0 1,0-1-1,1 2 0,-4-1 0,4 0-363,1 1-1,-1-1 0,0 1 1,0-1-1,1 1 0,-1 0 1,1-1-1,-1 1 0,0 0 1,1-1-1,-1 1 0,1 0 1,0-1-1,-1 1 1,1 0-1,0 0 0,-1 0 1,1 0-1,0-1 0,0 1 1,0 0-1,0 0 0,-1 0 1,2 1-1,-3 24 669,2-23-588,0-1-66,0 0 0,1-1 1,-1 1-1,0 0 0,0-1 0,1 1 0,-1 0 1,1-1-1,0 1 0,-1 0 0,1-1 0,0 1 1,0-1-1,0 0 0,0 1 0,0-1 1,0 0-1,0 1 0,0-1 0,1 0 0,1 1 1,0 0 35,1 0 1,-1 0 0,1-1-1,0 1 1,0-1 0,0 0-1,0 0 1,7 1 0,4-1 61,1-1-1,-1 0 1,0-1 0,17-3 0,-26 2-135,1 1-1,-1-1 1,0-1 0,0 1 0,0-1-1,0 0 1,0-1 0,-1 1 0,1-1-1,-1 0 1,0 0 0,8-9 0,-10 10-32,-1 0 1,1 0 0,-1-1-1,1 1 1,-1 0-1,0-1 1,0 1 0,-1-1-1,1 0 1,-1 1 0,1-1-1,-1 0 1,-1 0-1,1 0 1,0 0 0,-1 0-1,0 0 1,0 0 0,0 0-1,0 0 1,-2-7 0,1 10-76,0 0 0,0 0 0,0 0 0,0 1 1,0-1-1,0 0 0,0 0 0,0 1 1,0-1-1,0 1 0,0-1 0,0 1 0,0-1 1,-1 1-1,1 0 0,0-1 0,0 1 1,0 0-1,-1 0 0,1 0 0,0 0 0,0 0 1,-1 0-1,0 1 0,-33 2-2578,1 12-511,-1 9-1446</inkml:trace>
  <inkml:trace contextRef="#ctx0" brushRef="#br0" timeOffset="2229.01">1026 715 1809,'0'0'13321,"-4"-14"-11478,-15-43-93,12 43 431,2 13-1601,1 13-871,4-10 478,-6 29 63,1 0-1,2 0 0,1 1 0,3 34 0,-1-32-126,0-20-71,1-1 1,0 1-1,2 0 0,-1 0 1,1-1-1,1 0 0,1 1 1,0-1-1,0-1 0,1 1 0,1-1 1,8 12-1,-9-17-39,-1 1 0,2-1 1,-1 0-1,1 0 0,0-1 0,0 0 1,1 0-1,0-1 0,0 0 0,0 0 0,0-1 1,1 0-1,0 0 0,0-1 0,0-1 1,0 1-1,0-1 0,14 1 0,-16-2-75,0-1 0,1 0 0,-1 0 0,0 0 0,0-1 0,0 0 0,0 0 1,0-1-1,0 0 0,10-4 0,-14 5-188,-1-1 1,1 0-1,-1 1 1,1-1-1,-1 0 1,0-1-1,1 1 1,-1 0 0,0-1-1,2-3 1,-2 2-489,0 0-1,0-1 1,0 1 0,-1 0 0,1-1 0,-1 1 0,0-1 0,0-6 0,0-19-7880</inkml:trace>
  <inkml:trace contextRef="#ctx0" brushRef="#br0" timeOffset="2523.67">1280 882 7684,'0'0'14118,"12"-3"-13568,-5 0-463,-4 1-66,0 1-1,0 0 0,0 0 1,-1 0-1,1 0 0,0 0 1,0 1-1,0-1 0,0 1 1,0 0-1,0 0 0,0 0 1,0 0-1,0 1 0,0-1 1,0 1-1,0-1 0,0 1 1,0 0-1,0 0 0,0 1 1,-1-1-1,1 1 0,0-1 0,2 3 1,20 19 206,30 35 1,-48-51-224,-1 1 0,-1 0 0,1 0 0,-1 0 1,0 1-1,-1-1 0,0 1 0,-1 0 0,5 16 0,-32-103-732,19 44 204,2 0 0,1-36 0,2 70 367,0-1 0,0 1 0,0-1 0,0 1 0,0-1 0,0 0 0,0 1 0,1-1 0,-1 1 0,0-1 0,0 1 0,0-1-1,1 1 1,-1-1 0,0 1 0,1-1 0,-1 1 0,0-1 0,1 1 0,-1 0 0,1-1 0,-1 1 0,0 0 0,1-1 0,-1 1 0,1 0-1,-1-1 1,1 1 0,-1 0 0,1 0 0,0 0 0,-1 0 0,1-1 0,-1 1 0,1 0 0,-1 0 0,1 0 0,-1 0 0,1 0 0,0 0-1,-1 0 1,1 0 0,-1 1 0,1-1 0,-1 0 0,1 0 0,5 1-1441,11-1-5095</inkml:trace>
  <inkml:trace contextRef="#ctx0" brushRef="#br0" timeOffset="2973.32">1625 888 4370,'0'0'14004,"-2"-6"-12988,-4-8-791,3 26-145,4 24-51,0-34-43,1 0 1,-1 1 0,1-1-1,0 0 1,0-1 0,0 1 0,0 0-1,0 0 1,0-1 0,0 1-1,0-1 1,1 0 0,-1 0-1,0 0 1,1 0 0,-1 0 0,1 0-1,0-1 1,-1 1 0,1-1-1,3 1 1,-4-1-7,0 1 1,1-1-1,-1 0 0,0 1 1,0-1-1,0 0 0,1-1 1,-1 1-1,0 0 0,0 0 1,1-1-1,-1 0 0,0 1 1,0-1-1,0 0 0,0 0 1,0 0-1,0 0 0,0 0 1,0-1-1,-1 1 0,1-1 1,0 1-1,2-3 0,-2-3 25,1 0 0,-1 0 1,0 0-1,-1 0 0,0-1 0,0 1 0,-1 0 0,1 0 0,-2-1 0,0-9 0,0 12 71,0-1 1,0 1-1,0-1 0,0 1 0,-1-1 1,0 1-1,0 0 0,-1 0 0,1 0 1,-1 0-1,0 1 0,0-1 0,-7-6 1,8 9-25,0 0 0,0 0 1,-1 1-1,1-1 0,0 1 1,-1-1-1,1 1 0,-1 0 1,1 0-1,-1 0 0,1 0 1,-1 1-1,0-1 0,0 1 1,1-1-1,-1 1 0,0 0 1,0 0-1,1 0 1,-5 1-1,5 0-47,0-1 0,0 1 0,0 0 0,0 0 0,0 0 1,0 0-1,1 1 0,-1-1 0,0 0 0,1 1 0,-1-1 0,1 1 0,-1 0 0,1-1 1,-1 1-1,1 0 0,0 0 0,0 0 0,0 0 0,0 0 0,1 0 0,-1 0 1,0 0-1,0 4 0,-1 3-3,0-1 0,1 1 0,-1 0 0,2 0 0,-1 0 0,2-1 0,-1 1 0,1 0 0,0 0 0,1-1 1,0 1-1,0 0 0,1-1 0,0 0 0,0 0 0,1 0 0,0 0 0,1 0 0,0-1 0,0 0 0,0 0 0,1 0 0,0 0 1,0-1-1,1 0 0,9 7 0,-8-8-188,1 1 0,0-1 0,0 0 0,0-1 0,1 0 0,-1 0 0,18 3 0,-8-3-1391,0-2-1,0 0 0,23-1 1,-39 0 1157,0-1 0,0 0 1,0-1-1,0 1 1,0-1-1,0 1 0,0-1 1,0 0-1,0 0 1,0 0-1,0 0 0,0-1 1,0 1-1,-1-1 1,1 0-1,-1 0 0,3-2 1,18-18-3223</inkml:trace>
  <inkml:trace contextRef="#ctx0" brushRef="#br0" timeOffset="3601.12">1988 903 1313,'0'0'9252,"-3"-15"-7774,-13-47-544,16 61-905,-1 1-1,1-1 1,0 0 0,-1 0 0,1 0 0,0 0 0,-1 1 0,1-1 0,-1 0 0,0 1 0,1-1-1,-1 0 1,1 1 0,-1-1 0,0 1 0,0-1 0,1 1 0,-1-1 0,0 1 0,0-1 0,0 1 0,1 0-1,-1-1 1,0 1 0,0 0 0,0 0 0,0 0 0,0 0 0,0 0 0,0 0 0,1 0 0,-1 0 0,0 0-1,0 0 1,0 0 0,0 0 0,0 1 0,0-1 0,1 0 0,-1 1 0,0-1 0,0 1 0,0-1-1,1 1 1,-1-1 0,0 1 0,1-1 0,-1 1 0,-1 1 0,-27 30 847,25-24-807,-1 0-1,2 0 1,-1 0 0,1 0 0,0 1 0,1-1-1,0 1 1,0 0 0,1-1 0,0 1 0,1 0 0,0 0-1,0 0 1,3 14 0,-3-22-60,1 1 0,0-1 0,0 0-1,0 1 1,0-1 0,0 0 0,0 0 0,0 0 0,0 0-1,0 0 1,1 0 0,-1 0 0,0 0 0,1 0 0,-1 0-1,1-1 1,-1 1 0,1-1 0,-1 1 0,1-1 0,-1 1-1,1-1 1,0 0 0,-1 0 0,1 0 0,3 0 0,-1 0 13,1 0 0,0 0 1,0 0-1,0 0 1,0-1-1,0 0 0,0 0 1,5-2-1,-6 1 19,-1 0-1,0 0 0,0-1 0,0 1 1,0-1-1,0 0 0,0 0 1,0 0-1,-1 0 0,0-1 0,0 1 1,0 0-1,0-1 0,0 0 1,0 1-1,-1-1 0,0 0 0,0 0 1,1-5-1,1-9 937,-1 0 1,-1-36-1,-1 42-443,0 11-499,0 0 0,0 1 0,0-1 0,0 0 0,0 0 0,0 1 0,-1-1 0,1 0 1,0 0-1,0 1 0,-1-1 0,1 0 0,0 1 0,-1-1 0,1 0 0,-1 1 0,1-1 0,-1 1 1,1-1-1,-1 1 0,1-1 0,-1 1 0,0-1 0,0 0 0,0 1-33,1 0 1,-1 0-1,1 0 0,-1 0 1,1 0-1,-1 0 0,1 0 0,-1 0 1,1 0-1,-1 1 0,1-1 1,-1 0-1,1 0 0,-1 0 0,1 1 1,0-1-1,-1 0 0,1 0 1,-1 1-1,1-1 0,0 0 0,-1 1 1,1-1-1,0 0 0,-1 1 0,1-1 1,0 1-1,0-1 0,-1 1 1,1-1-1,0 1 0,0-1 0,0 1 1,0-1-1,0 0 0,-1 1 1,1-1-1,0 1 0,0-1 0,0 2 1,-1 4-26,0 0 0,0 0 0,0 1 1,0-1-1,1 0 0,0 1 0,1-1 0,-1 1 0,1-1 1,0 0-1,1 0 0,0 0 0,0 1 0,0-1 1,0-1-1,1 1 0,0 0 0,1-1 0,-1 1 1,1-1-1,0 0 0,0 0 0,0-1 0,1 1 0,0-1 1,0 0-1,0 0 0,0-1 0,1 1 0,-1-1 1,1 0-1,0-1 0,0 1 0,0-1 0,0 0 1,0-1-1,0 1 0,1-1 0,7 0 0,-9 0-148,0-1 1,1 0-1,-1 0 0,0 0 0,1 0 0,-1-1 0,0 0 1,0 0-1,0 0 0,8-3 0,-10 2 152,-1 1-1,1-1 0,-1 0 1,0 0-1,0 0 1,0 0-1,0-1 1,0 1-1,0 0 1,0-1-1,-1 1 0,1-1 1,-1 0-1,0 1 1,0-1-1,0 0 1,0 0-1,0 0 1,0-6-1,4-23 258,-2-1 1,-1 0-1,-2 0 0,-1 0 1,-9-51-1,7 67 106,0-1 0,-2 1-1,0 0 1,-1 0 0,0 1 0,-2 0 0,-10-18 0,15 48 144,5 21-493,0 0 1,3 0 0,1-1-1,14 47 1,-3-28-448,2-1-1,28 54 0,-44-101-227,10 20 161,-3-16-2045,0-7-4216</inkml:trace>
  <inkml:trace contextRef="#ctx0" brushRef="#br0" timeOffset="4163.95">2195 875 4338,'0'0'9778,"11"1"-9744,21 6 65,-18-3-520,0 0 1,1-2-1,0 1 1,-1-2-1,1 0 1,0-1-1,18-1 1,-32 0 447,0 0 0,0 0 0,0 0 0,0 0 1,0 0-1,0 0 0,0 0 0,0 0 0,0 0 0,0 0 0,0 0 0,-1-1 0,1 1 1,0 0-1,-1-1 0,1 1 0,-1 0 0,0-1 0,1 1 0,-1-1 0,0 1 0,0 0 0,0-3 1,2-39 4229,-3 35-2490,2 12-1379,-1 0 0,1 0 0,0 0 0,0 0-1,0 0 1,0 0 0,1 0 0,2 4 0,-3-6-435,0 0 1,0 0-1,0-1 0,0 1 1,1 0-1,-1-1 0,1 1 0,-1-1 1,1 0-1,-1 1 0,1-1 1,0 0-1,0 0 0,0 0 1,0 0-1,-1-1 0,1 1 1,0 0-1,0-1 0,0 1 1,1-1-1,-1 0 0,0 0 0,0 0 1,0 0-1,0 0 0,0 0 1,4-1-1,-5 0 24,1 1 0,-1-1-1,0 0 1,0 0 0,0 1 0,0-1-1,1 0 1,-1 0 0,0 0-1,0 0 1,-1-1 0,1 1 0,0 0-1,0 0 1,-1-1 0,1 1 0,0 0-1,-1 0 1,1-1 0,-1 1 0,0-1-1,1 1 1,-1 0 0,0-3 0,3-38-485,-3 41 479,0-19-70,1 13 209,-1 0 0,1 0 0,-1 1 0,-1-1 0,1 0 0,-1 0 0,-1 0 0,1 1 0,-1-1 0,0 0 0,-1 1 0,1 0 0,-7-10 0,9 15-86,0 1 1,-1-1-1,1 1 0,0-1 1,-1 1-1,1-1 0,0 1 1,-1-1-1,1 1 0,0 0 1,-1-1-1,1 1 1,-1 0-1,1-1 0,-1 1 1,1 0-1,-1 0 0,1 0 1,-1-1-1,1 1 0,-1 0 1,0 0-1,1 0 0,-1 0 1,1 0-1,-1 0 1,1 0-1,-1 0 0,1 0 1,-1 0-1,0 0 0,1 0 1,-1 0-1,1 1 0,-1-1 1,1 0-1,-1 0 1,1 1-1,-1-1 0,1 0 1,-1 1-1,1-1 0,0 0 1,-1 1-1,1-1 0,-1 0 1,1 1-1,0-1 1,-1 1-1,1-1 0,0 1 1,0-1-1,-1 1 0,1-1 1,0 1-1,0-1 0,0 1 1,0 0-1,-11 34-95,8-15 113,1 0 0,0 1 1,2-1-1,0 0 0,4 23 0,-4-35-119,2-1-1,-1 1 1,1-1-1,0 0 1,1 1-1,0-1 1,0 0-1,0 0 1,1-1-1,0 1 0,0-1 1,1 0-1,0 0 1,0 0-1,0 0 1,11 7-1,-13-11-461,0 0-1,0 0 0,0-1 0,0 1 0,1-1 0,-1 0 1,1 0-1,-1 0 0,1-1 0,-1 1 0,8 0 1,15-1-6982</inkml:trace>
  <inkml:trace contextRef="#ctx0" brushRef="#br0" timeOffset="4367.39">2863 903 7299,'0'0'15127,"3"47"-14871,5-24-208,-2-3-80,-3 1 32,5-4-1696,-1-8-2498</inkml:trace>
  <inkml:trace contextRef="#ctx0" brushRef="#br0" timeOffset="5129.05">3183 525 3650,'0'0'11533,"-12"-9"-10717,-37-28-154,48 36-623,-1 0 0,0 1 0,0-1 0,0 0 0,0 0 0,0 1 0,1-1 1,-1 1-1,0-1 0,0 1 0,0 0 0,0 0 0,0 0 0,0 0 0,0 0 0,0 1 0,0-1 0,0 0 0,0 1 0,0 0 0,0-1 1,0 1-1,0 0 0,0 0 0,1 0 0,-1 0 0,0 0 0,1 0 0,-2 2 0,-3 3 98,1-1 0,0 1 0,0 0 0,0 0 0,-4 10 0,8-14-101,-5 7 92,1 1 0,1 0 0,0 1-1,0-1 1,1 1 0,1-1 0,-3 19 0,4-23-107,0-1 1,1 0 0,0 1 0,0-1-1,0 0 1,1 1 0,0-1 0,0 0-1,0 0 1,0 1 0,1-1 0,0 0-1,0 0 1,0-1 0,1 1 0,0 0-1,5 6 1,5 0 50,0 0-1,1-1 1,1 0 0,-1-2-1,2 1 1,-1-2 0,25 9-1,-24-10-281,-1 0 0,1 1-1,-1 1 1,-1 0-1,1 1 1,-1 1 0,19 17-1,-31-25 115,0 0 0,0 0 0,0 0 0,0 0 0,0 1 0,-1-1 0,1 1-1,-1-1 1,1 1 0,-1 0 0,0 0 0,0-1 0,0 1 0,0 0 0,-1 0-1,1 0 1,-1 0 0,0 0 0,0 0 0,0 0 0,0 0 0,-1 0 0,1 0-1,-1 0 1,0 4 0,-1-4 97,0 0-1,0 0 1,0 0-1,0 0 1,0 0-1,-1-1 1,1 1-1,-1-1 1,0 1-1,1-1 1,-1 0-1,0 0 1,-1 0-1,1 0 1,0-1-1,0 0 1,-1 1-1,1-1 1,-7 1-1,-10 2 515,0-2 0,0 0 0,-1-1 0,1-1 0,-34-5 0,43 2-730,10 1-2098,20-2-1317,13 4-844</inkml:trace>
  <inkml:trace contextRef="#ctx0" brushRef="#br0" timeOffset="5408.6">3423 540 5410,'0'0'16419,"0"3"-16123,-3 20-16,1 1 1,1-1-1,1 0 1,1 0 0,7 37-1,32 117-287,-36-160 54,0-1-194,9 30-640,2-24-2734,-11-20-105</inkml:trace>
  <inkml:trace contextRef="#ctx0" brushRef="#br0" timeOffset="5581.64">3374 864 1473,'0'0'15511,"21"-21"-15495,13 21-16,7 7-753,3-3-191,1-2-817,0-2-1328,-2 0-945,-3 0-1905</inkml:trace>
  <inkml:trace contextRef="#ctx0" brushRef="#br0" timeOffset="6187.46">3762 743 4386,'0'0'14548,"-10"-10"-13734,2 3-741,0 0 0,0 0 1,-11-7-1,18 13-68,1 1 0,-1 0-1,0-1 1,0 1 0,1 0-1,-1 0 1,0 0 0,0 0-1,1 0 1,-1-1 0,0 1-1,0 0 1,1 1 0,-1-1-1,0 0 1,0 0 0,0 0-1,1 0 1,-1 1 0,0-1-1,1 0 1,-1 1 0,0-1-1,1 0 1,-1 1 0,0-1-1,1 1 1,-1-1 0,1 1-1,-1-1 1,1 1 0,-2 0-1,-11 24 164,11-20-130,-4 10-9,1 1-1,1 0 0,0 0 0,1 1 0,0-1 0,2 1 0,0 0 1,2 26-1,-1-40-92,0-1 1,0 1-1,1 0 0,-1-1 1,1 1-1,-1-1 1,1 1-1,0-1 0,0 1 1,0-1-1,1 1 1,-1-1-1,0 0 1,1 0-1,0 0 0,-1 0 1,1 0-1,0 0 1,0 0-1,0 0 0,0-1 1,0 1-1,1-1 1,-1 0-1,5 3 0,-2-2-280,1-1-1,0 1 1,0-1 0,0 0-1,0 0 1,-1-1-1,1 0 1,0 0-1,0 0 1,10-2-1,-13 1 299,-1 0-1,0 0 0,1 0 1,-1 0-1,0 0 0,0 0 1,0 0-1,0-1 0,0 1 1,0-1-1,0 1 0,0-1 1,-1 0-1,1 0 0,-1 0 1,1 0-1,-1 0 0,0 0 1,0 0-1,0 0 0,0-1 1,0 1-1,0 0 0,0-1 1,-1 1-1,1-3 0,1-8 149,0 0 0,-1-1 0,-1-19 0,0 23 25,-1 2 134,0 1 1,0-1-1,-1 1 1,0 0 0,0 0-1,-1 0 1,0 0-1,0 0 1,-1 1 0,0-1-1,0 1 1,-1 0-1,1 0 1,-1 1 0,0-1-1,-1 1 1,-6-5-1,12 9-240,0 1-1,0 0 1,-1 0 0,1 0-1,0-1 1,0 1-1,0 0 1,0 0-1,0 0 1,0-1-1,-1 1 1,1 0-1,0 0 1,0 0-1,0 0 1,-1 0-1,1-1 1,0 1-1,0 0 1,0 0-1,-1 0 1,1 0-1,0 0 1,0 0-1,0 0 1,-1 0-1,1 0 1,0 0-1,0 0 1,-1 0-1,1 0 1,0 0-1,0 0 1,-1 0-1,1 0 1,0 0-1,0 0 1,0 0-1,-1 0 1,1 0-1,0 1 1,0-1-1,0 0 1,-1 0-1,1 0 1,0 0-1,0 0 1,0 1-1,0-1 1,-1 0 0,1 0-1,0 0 1,0 1-1,0-1 1,0 0-1,0 0 1,0 0-1,0 1 1,0-1-1,0 0 1,-1 0-1,1 0 1,0 1-1,0-1 1,0 0-1,0 0 1,0 1-1,0-1 1,1 0-1,2 18 30,1-11-39,0 0 0,0-1 0,1 1 0,0-1 0,0 0 0,1 0 0,0 0 0,0-1 0,11 8 0,66 37-94,-75-45 19,15 6-161,24 15-625,-44-25 744,0 1 0,0 0 0,0 1 0,0-1 0,0 0 0,-1 1 0,1 0 0,-1-1 0,0 1 0,4 6 0,-6-9 101,0 1 0,0-1 0,0 0-1,0 0 1,0 1 0,0-1 0,0 0 0,0 0 0,0 1-1,0-1 1,0 0 0,0 0 0,0 1 0,0-1-1,0 0 1,0 0 0,0 1 0,0-1 0,0 0 0,-1 0-1,1 1 1,0-1 0,0 0 0,0 0 0,0 0 0,-1 1-1,1-1 1,0 0 0,0 0 0,0 0 0,-1 0-1,1 0 1,0 1 0,0-1 0,0 0 0,-1 0 0,1 0-1,0 0 1,0 0 0,-1 0 0,1 0 0,-19 2 26,16-2 24,0 0 0,-1 0 1,1-1-1,0 1 0,0-1 0,0 0 1,0 0-1,0 0 0,-5-3 0,5 1 139,0-1-1,1 1 0,-1-1 1,1 1-1,0-1 0,0 0 1,0 0-1,1 0 1,-1 0-1,1 0 0,0-1 1,0 1-1,0-9 0,0-63 1414,2 49-1223,-1 26-397,0 0 0,1 1-1,-1-1 1,0 1 0,0-1-1,0 1 1,1-1 0,-1 1-1,0-1 1,0 1 0,1-1-1,-1 1 1,1-1 0,-1 1-1,0 0 1,1-1 0,-1 1 0,1 0-1,-1-1 1,1 1 0,-1 0-1,1-1 1,-1 1 0,1 0-1,-1 0 1,1 0 0,-1-1-1,1 1 1,-1 0 0,1 0-1,0 0 1,-1 0 0,1 0-1,-1 0 1,1 0 0,-1 0-1,1 0 1,0 1 0,-1-1-1,1 0 1,-1 0 0,1 0 0,-1 1-1,1-1 1,0 1 0,26 10-3544,-9 1-1097,3-4-2779</inkml:trace>
  <inkml:trace contextRef="#ctx0" brushRef="#br0" timeOffset="6653.63">4191 649 10229,'0'0'11336,"-6"0"-11174,5 0-159,-1 0 1,0 1-1,1-1 0,-1 0 0,1 0 0,-1 1 1,1-1-1,-1 1 0,1-1 0,-1 1 0,1 0 1,-1 0-1,1 0 0,-1-1 0,1 1 0,0 0 1,0 1-1,0-1 0,-1 0 0,1 0 0,-1 3 0,0-1 3,1 1-1,-1 0 1,1-1-1,0 1 1,0 0-1,1 0 1,-1 0-1,1 0 1,0 0-1,0 4 1,0-5-1,-1 0 0,1-1 1,0 1-1,1 0 0,-1 0 0,0 0 1,1 0-1,0 0 0,-1-1 0,1 1 1,0 0-1,0-1 0,1 1 0,-1-1 0,1 1 1,1 2-1,0-3-13,0 0 0,-1-1 0,1 1 0,0-1 0,0 0 1,0 0-1,0 0 0,0 0 0,0-1 0,0 1 0,0-1 0,0 1 0,0-1 0,0 0 1,4-1-1,-4 1-24,0 0 1,0 0 0,0 0-1,0 0 1,0-1 0,0 0-1,0 0 1,0 1 0,0-2-1,0 1 1,0 0 0,0 0-1,-1-1 1,1 0 0,0 1-1,2-4 1,-2 2 19,-1 0 0,1-1 1,-1 1-1,0-1 0,0 1 0,0-1 0,0 0 0,-1 0 0,1 0 0,-1 0 1,1-8-1,1-3 123,0 0-1,-1-1 1,-1 1 0,-1 0 0,0-1 0,-3-17 0,3 30-54,-1-1 1,1 1 0,-1-1 0,0 1-1,0-1 1,0 1 0,0 0 0,-1 0-1,1 0 1,-1 0 0,0 0 0,0 0-1,0 0 1,0 0 0,0 1-1,-1-1 1,1 1 0,-1 0 0,0-1-1,0 1 1,0 1 0,0-1 0,0 0-1,0 1 1,0-1 0,0 1-1,-1 0 1,1 0 0,-1 0 0,1 1-1,0-1 1,-5 1 0,4-1-46,0 1 0,0 0 1,0 1-1,0-1 0,1 1 1,-1-1-1,0 1 0,1 0 0,-1 1 1,0-1-1,1 1 0,-1-1 1,1 1-1,0 0 0,0 0 0,-1 1 1,2-1-1,-1 1 0,-4 3 1,3 0-4,0-1 0,0 1 0,1 0 0,0 1 0,0-1 0,0 1 0,1-1 0,0 1 0,-3 14 0,3-7 12,0 1 1,0-1-1,1 1 1,1 0-1,1-1 1,0 1-1,1 0 0,6 27 1,-6-37-16,0 1 0,0 0 0,0-1 0,1 0 0,0 1 0,0-1 0,0 0 0,0-1 0,1 1 0,0 0 0,0-1 0,0 0 0,0 0 0,1 0 0,0-1 0,0 0 0,0 1 0,0-2 0,0 1 0,0 0 0,1-1 0,-1 0 0,1-1 0,0 1 1,6 0-1,49 3-1988,-53-5 1145,1 0 1,-1 0-1,0-1 0,1-1 0,-1 1 0,0-1 0,0-1 0,15-6 0,6-7-7727</inkml:trace>
  <inkml:trace contextRef="#ctx0" brushRef="#br0" timeOffset="6871.44">4618 802 12118,'0'0'11925,"-8"41"-11925,8-11 272,0 2-272,0-2 64,0-5-144,0-5-96,2-3-1121,2-9-1248</inkml:trace>
  <inkml:trace contextRef="#ctx0" brushRef="#br0" timeOffset="9423.76">1222 1616 4722,'0'0'13380,"-12"-16"-12340,-40-46-306,52 61-706,-1 0 1,0-1-1,1 1 1,-1 0 0,0 1-1,0-1 1,0 0-1,0 0 1,0 0-1,0 0 1,0 1-1,0-1 1,0 0-1,0 1 1,0-1 0,0 1-1,-1-1 1,1 1-1,0 0 1,0-1-1,-1 1 1,1 0-1,0 0 1,0 0 0,-1 0-1,1 0 1,0 0-1,0 0 1,-1 1-1,1-1 1,0 0-1,-2 1 1,1 1-34,0-1 1,0 1-1,0 0 1,1-1-1,-1 1 1,0 0-1,1 0 1,-1 0-1,-1 4 1,0-2 73,-4 8-67,0-1 1,0 2-1,1-1 1,1 1 0,0 0-1,1 0 1,0 0-1,-2 21 1,3-12 2,0 0 0,2 1 0,1-1 0,4 34 0,-3-50-22,0 0 0,0-1 0,0 1 0,1-1 1,-1 0-1,1 1 0,1-1 0,-1 0 0,1 0 1,0 0-1,0-1 0,0 1 0,1-1 0,-1 1 1,1-1-1,0 0 0,0-1 0,1 1 0,-1-1 1,1 0-1,0 0 0,6 3 0,1-1-202,0-1 0,0 0 1,0-1-1,1-1 0,-1 0 0,1 0 0,0-1 1,21-2-1,-31 1 188,1-1-1,-1 1 1,1-1 0,-1 0 0,1 0 0,-1 0-1,1-1 1,-1 1 0,0-1 0,0 0 0,0 0-1,0 0 1,0 0 0,0 0 0,-1-1 0,1 1-1,-1-1 1,0 0 0,1 0 0,-1 0 0,-1 0-1,1 0 1,0 0 0,-1 0 0,3-6 0,2-9 107,-1 0 1,0-1-1,3-31 1,-4 26-4,0-4 214,-2 16-101,0-1 0,0 1 0,1 0 1,0 0-1,1 0 0,6-11 0,-10 23-183,0-1 0,0 1 0,0-1 0,1 1 0,-1-1 0,0 1 1,1-1-1,-1 1 0,0 0 0,1-1 0,-1 1 0,1-1 0,-1 1 0,0 0 1,1 0-1,-1-1 0,1 1 0,-1 0 0,1 0 0,-1-1 0,1 1 0,-1 0 1,1 0-1,-1 0 0,1 0 0,-1 0 0,1 0 0,0 0 0,-1 0 0,1 0 0,-1 0 1,1 0-1,-1 0 0,1 0 0,-1 0 0,1 1 0,-1-1 0,1 0 0,-1 0 1,1 1-1,-1-1 0,1 0 0,-1 0 0,0 1 0,1-1 0,-1 1 0,1-1 1,-1 0-1,0 1 0,1-1 0,-1 1 0,0-1 0,0 1 0,1-1 0,-1 1 1,0-1-1,0 1 0,18 34-136,-16-30 159,6 15-35,-5-12-42,-1-1 0,2 1 1,-1-1-1,1 0 0,0 0 0,9 11 0,-13-18 49,0 0 0,0 0 0,0 0 0,0 0 0,0 0 0,1 0 0,-1 0 0,0 1 0,0-1 0,0 0 0,0 0 0,0 0 0,0 0 0,0 0 0,0 0 0,1 0 0,-1 0 0,0 0 0,0 0 0,0 0 0,0 0 0,0 0 0,0 0 0,1 0 0,-1 0 0,0 0 0,0 0 0,0 0 0,0 0 0,0 0 0,0 0 0,0 0 0,1 0 0,-1 0 0,0-1 0,0 1 0,0 0 0,0 0 0,0 0 0,0 0 0,0 0 0,0 0 0,0 0 0,1 0 0,-1 0 0,0-1 0,0 1 0,0 0 0,0 0 0,0 0 0,0 0 0,0 0 0,0 0 0,0 0 0,0-1 0,0 1 0,2-13 16,-1-19 107,-1 29-121,0 0 7,0 0 1,-1 0-1,1 1 0,-1-1 0,1 0 0,-1 1 1,0-1-1,0 1 0,-1-1 0,1 1 0,0 0 1,-1-1-1,1 1 0,-1 0 0,0 0 0,0 0 1,1 0-1,-1 0 0,-1 0 0,1 1 0,0-1 1,0 1-1,-1-1 0,1 1 0,-1 0 1,1 0-1,-1 0 0,1 0 0,-1 0 0,0 1 1,1-1-1,-1 1 0,0 0 0,0 0 0,1 0 1,-1 0-1,0 0 0,1 0 0,-1 1 0,0 0 1,1-1-1,-1 1 0,0 0 0,1 0 0,-1 0 1,1 1-1,0-1 0,-1 0 0,-2 4 0,-2 2-13,1 0-1,0 1 1,0 0 0,1 0-1,0 0 1,0 1-1,1 0 1,0 0-1,0 0 1,1 0-1,-2 12 1,1-5 2,2 0 0,-1 0-1,2 0 1,0 0 0,1 0 0,2 19 0,-1-32 5,-1 0 0,1 0 0,0 0 0,0 0 0,0 0 1,0 0-1,1-1 0,-1 1 0,1 0 0,0-1 0,0 1 0,0-1 1,0 1-1,0-1 0,0 0 0,0 0 0,1 0 0,-1 0 0,1 0 1,0 0-1,-1-1 0,1 0 0,0 1 0,0-1 0,4 1 0,2 0-11,0 0-1,1 0 0,-1-1 1,0 0-1,1 0 0,-1-1 0,13-2 1,-19 2 6,0-1 0,0 0 0,0 0 0,0 1 0,0-2 0,0 1 0,0 0 0,0 0 0,-1-1 0,1 0 0,0 0 0,-1 1 0,0-1 0,1-1 0,-1 1 0,0 0 0,0 0 0,0-1 0,-1 1 0,1-1 0,0 0 0,-1 1 0,0-1 0,1 0 0,-1 0 0,0 0 0,0-4 0,2-8 3,0 1-1,-2-1 0,1 0 0,-2-20 0,0 27 21,-1 2-6,1 0-1,-1 1 1,0-1 0,-1 1-1,1-1 1,-1 1-1,0 0 1,-6-10 0,7 13-9,0 0 1,0 0 0,0 0 0,-1 0 0,1-1-1,-1 2 1,0-1 0,1 0 0,-1 0 0,0 0-1,0 1 1,0-1 0,0 1 0,-1 0-1,1 0 1,0 0 0,0 0 0,-1 0 0,1 0-1,-1 0 1,-4 0 0,7 1-5,-1 1-1,1-1 1,-1 0-1,1 1 1,0-1-1,-1 0 1,1 1-1,-1-1 1,1 1 0,0-1-1,0 1 1,-1-1-1,1 1 1,0-1-1,0 1 1,-1 0-1,1-1 1,0 1 0,0-1-1,0 1 1,0-1-1,0 1 1,0-1-1,0 1 1,0 1-1,0 20-19,0-19 15,0 4 6,0 0 0,0-1-1,1 1 1,-1 0 0,2-1 0,-1 1 0,1-1 0,0 1 0,3 7 0,-3-11-7,1 0 1,-1 0-1,0 0 1,1 0-1,-1 0 1,1-1-1,0 1 1,0-1-1,0 0 0,0 0 1,1 0-1,-1 0 1,0-1-1,1 1 1,-1-1-1,1 0 1,0 0-1,4 1 1,-3-1-88,-1 0 1,1 0 0,-1 0-1,1-1 1,0 1 0,-1-1 0,1 0-1,0-1 1,-1 1 0,1-1-1,-1 0 1,7-1 0,-8 0 82,0 0 1,1 0 0,-1-1-1,0 1 1,-1 0-1,1-1 1,0 0 0,-1 0-1,1 0 1,-1 0 0,0 0-1,0 0 1,0 0-1,0-1 1,1-4 0,7-17 856,-1-1 1,8-32-1,-14 59-624,2 8-263,3 12-39,-1-1 55,25 66-139,-29-77-28,1-1 0,1 0 0,0-1 0,0 1 0,0-1 0,1 0 0,12 12 0,-17-18 169,0 0-1,0 0 1,0 0 0,0 0 0,0-1 0,0 1-1,0 0 1,0-1 0,0 1 0,0-1 0,0 1-1,1-1 1,-1 1 0,0-1 0,0 0 0,0 1 0,1-1-1,-1 0 1,0 0 0,0 0 0,1 0 0,-1 0-1,0-1 1,0 1 0,2 0 0,-2-1 18,1 0 0,-1 0-1,0-1 1,0 1 0,0 0 0,0 0 0,0-1 0,0 1 0,0 0 0,0-1-1,0 1 1,-1-1 0,1 1 0,-1-1 0,1 1 0,0-3 0,1-9 104,0 1 0,-1-1 0,0-21 0,-1 32-85,0-25 378,-1 12-99,1 0 0,0 1 1,1-1-1,1 0 0,5-21 0,-7 36-291,0-1 1,0 1-1,0-1 0,1 1 0,-1 0 1,0-1-1,0 1 0,0 0 0,0-1 1,1 1-1,-1-1 0,0 1 0,0 0 1,1-1-1,-1 1 0,0 0 1,1 0-1,-1-1 0,0 1 0,1 0 1,-1 0-1,0-1 0,1 1 0,-1 0 1,0 0-1,1 0 0,-1 0 1,1-1-1,-1 1 0,0 0 0,1 0 1,-1 0-1,1 0 0,0 0 0,13 10-73,7 21-41,-4 9-267,14 51-1,-18-51-1265,-12-39 1084,3-27 499,1-12 920,2 1 0,16-54 0,-23 91-837,0-1 0,0 1 0,1-1 0,-1 1 1,0-1-1,0 1 0,0-1 0,0 1 0,1 0 0,-1-1 0,0 1 1,0-1-1,1 1 0,-1 0 0,0-1 0,1 1 0,-1 0 1,0-1-1,1 1 0,-1 0 0,0-1 0,1 1 0,-1 0 1,1 0-1,-1 0 0,1-1 0,-1 1 0,0 0 0,1 0 0,-1 0 1,2 0-1,9 11 55,7 26-376,-16-33 353,10 31-166,-10-26-139,0-1 0,1 1-1,0-1 1,0 0 0,1 0 0,0 0-1,1-1 1,0 1 0,0-1 0,8 9-1,-10-15 107,-1 1-1,1-1 0,0 0 1,0 1-1,0-2 0,0 1 0,0 0 1,1-1-1,-1 1 0,0-1 1,0 0-1,0 0 0,0 0 1,1 0-1,-1-1 0,0 1 1,0-1-1,0 0 0,0 0 0,0 0 1,0 0-1,0 0 0,0-1 1,-1 1-1,1-1 0,0 0 1,-1 0-1,1 0 0,-1 0 0,0 0 1,0-1-1,0 1 0,0-1 1,0 1-1,2-4 0,0-4 159,0 1-1,0-1 1,-1 0 0,0 0-1,0 0 1,1-21-1,-2-64 3157,-2 59-1165,-1 14 120,-2 26-755,-1 38-1036,6-17-300,0 1 0,2-1-1,0 0 1,2 0 0,1 0 0,11 27 0,71 141 90,-80-175-118,10 18 8,10 22-234,-32-99 274,-7 11-62,-1 0 0,-27-49 0,-8-17-7,33 64 140,1-1 1,2-1-1,1 0 0,1 0 0,2-1 1,-2-54-1,8 87-114,1 0 1,-1 1-1,0-1 0,1 0 1,-1 0-1,1 1 1,0-1-1,-1 0 0,1 1 1,0-1-1,0 1 1,0-1-1,0 1 0,0-1 1,1 1-1,-1 0 0,0 0 1,1-1-1,-1 1 1,0 0-1,1 0 0,0 0 1,-1 1-1,1-1 0,-1 0 1,1 0-1,0 1 1,0-1-1,-1 1 0,1 0 1,0-1-1,2 1 1,0 0-22,1-1 1,-1 1-1,1 0 1,-1 0 0,1 0-1,-1 1 1,0-1 0,1 1-1,-1 0 1,0 1 0,1-1-1,6 4 1,-6-1 1,0-1 1,0 1-1,0 0 1,-1 0-1,0 1 1,0-1-1,0 1 1,-1 0-1,1 0 1,-1 0-1,0 1 1,0-1-1,-1 1 0,0-1 1,0 1-1,2 8 1,-1 5-59,0 1 0,0-1 0,-2 35 0,-1-50 89,-1 1 1,1-1 0,-1 0 0,0 1 0,0-1 0,-1 1 0,1-1 0,-1 0 0,0 0 0,-3 5 0,-15 12-2014,18-20 1240,1 0-1,-1 0 1,0 0-1,0 0 0,1 0 1,-1-1-1,0 1 1,0-1-1,0 1 1,0-1-1,-4 0 1</inkml:trace>
  <inkml:trace contextRef="#ctx0" brushRef="#br0" timeOffset="10734.34">2501 1637 5683,'0'0'13315,"-3"-7"-12888,2 3-391,-10-15 58,11 19-93,0 0 0,-1 0 0,1-1 0,0 1 0,-1 0 0,1 0 0,-1 0 1,1-1-1,0 1 0,-1 0 0,1 0 0,-1 0 0,1 0 0,-1 0 0,1 0 0,-1 0 0,1 0 0,0 0 0,-1 0 0,1 0 0,-1 0 0,1 0 0,-1 0 0,1 1 0,0-1 0,-1 0 0,1 0 0,-1 0 0,1 1 0,0-1 0,-1 0 0,1 0 0,0 1 0,-1-1 0,1 0 0,0 1 0,-1-1 0,1 0 0,0 1 0,0-1 0,-1 1 0,1-1 0,0 0 0,0 1 0,0-1 0,0 1 0,-1 0 0,-2 5 1,-1 1 0,1 0 0,0 0 0,1 0 1,-1 0-1,1 1 0,1-1 0,-2 10 1,1 63-60,2-56 16,0-22 15,0 1-1,1-1 1,-1 0 0,0 1-1,1-1 1,0 0-1,0 0 1,-1 1-1,1-1 1,0 0-1,1 0 1,-1 0 0,0 0-1,1 0 1,-1 0-1,1 0 1,-1-1-1,1 1 1,0 0 0,0-1-1,0 0 1,0 1-1,0-1 1,0 0-1,0 0 1,0 0-1,0 0 1,1 0 0,-1-1-1,0 1 1,1-1-1,-1 1 1,0-1-1,1 0 1,-1 0 0,0 0-1,1 0 1,-1 0-1,1-1 1,-1 1-1,0-1 1,0 0 0,4-1-1,-3 1 45,-1-1 0,1 0 0,-1 1 0,1-1 0,-1-1 0,0 1 0,0 0 0,0 0 0,0-1 0,0 1 0,0-1 0,-1 0 0,1 1-1,-1-1 1,0 0 0,0 0 0,0 0 0,0 0 0,0 0 0,0-4 0,2-9 370,-1 0 1,1-23-1,-3-25 1720,0 46-846,0 46-1233,0-6-27,1 0-1,5 27 1,-4-40-43,0-1 1,0 0-1,0 0 1,1 0-1,1-1 1,-1 1-1,1-1 1,1 1-1,5 6 1,-8-12 12,-1 0 1,1 0-1,0 0 1,0-1-1,0 1 0,0 0 1,1-1-1,-1 0 1,0 0-1,0 0 1,1 0-1,-1 0 0,1 0 1,-1 0-1,1-1 1,-1 1-1,1-1 1,0 0-1,-1 0 0,1 0 1,-1 0-1,1 0 1,-1-1-1,1 1 1,-1-1-1,1 1 0,-1-1 1,1 0-1,-1 0 1,1 0-1,-1 0 1,0-1-1,0 1 1,0-1-1,0 1 0,0-1 1,0 0-1,0 1 1,0-1-1,-1 0 1,1 0-1,-1-1 0,1 1 1,-1 0-1,0 0 1,0-1-1,2-3 1,2-12 7,0 0 0,-1-1 0,-1 0 1,0 0-1,-2 0 0,0 0 1,-2-21-1,1 18 15,0 20 0,0 1 1,0-1-1,0 1 0,0-1 1,0 0-1,0 1 1,-1-1-1,1 1 1,0 0-1,-1-1 0,1 1 1,-1-1-1,0 1 1,1 0-1,-1-1 0,0 1 1,0 0-1,0 0 1,0-1-1,0 1 1,0 0-1,0 0 0,-3-1 1,1 0-12,0 1 1,-1 0 0,1 0-1,0 0 1,-1 1-1,1-1 1,-1 1 0,1 0-1,-5 0 1,7 0 9,0 0 0,1 1 0,-1-1 0,0 0 0,0 1 0,1-1 1,-1 0-1,0 1 0,0-1 0,1 1 0,-1-1 0,1 1 0,-1-1 0,0 1 0,1-1 1,-1 1-1,1 0 0,-1-1 0,1 1 0,0 0 0,-1-1 0,1 1 0,-1 0 1,1 0-1,0-1 0,0 1 0,0 0 0,-1 0 0,1 0 0,0-1 0,0 1 1,0 1-1,0 33 28,0-26-34,0-6-5,1-1 0,-1 1 0,0 0 0,1-1 0,0 1 0,0 0 0,0-1 0,0 0 0,0 1 0,0-1 0,0 1 0,1-1 0,-1 0 0,1 0 0,0 0 0,0 0 0,0 0 0,0 0 0,0-1 0,0 1 0,0 0 0,0-1 0,1 0 0,-1 1 0,0-1 0,1 0 0,-1 0 0,4 0 0,4 2-590,1 0 1,0-1-1,0 0 0,-1-1 1,18 0-1,-26-1 554,-1 0 0,1-1 0,0 1 0,-1 0 1,1 0-1,-1-1 0,0 1 0,1-1 0,-1 1 0,1-1 0,-1 0 0,0 0 0,1 1 1,-1-1-1,0 0 0,0 0 0,0 0 0,0 0 0,2-3 0,-1 1 122,0 0-1,0-1 1,0 1-1,0-1 1,-1 0-1,0 1 1,2-8 0,0-5 1267,-2 1 1,1-32 0,-2 42-863,8 24 1510,11 42-1953,5 18-573,-21-71 240,0 0 1,0 0-1,1 0 1,0-1-1,1 1 1,0-1-1,8 9 1,-12-14 185,1 0 0,0-1 1,0 1-1,-1 0 1,1-1-1,0 1 0,0-1 1,1 0-1,-1 1 1,0-1-1,0 0 1,1 0-1,-1-1 0,1 1 1,-1 0-1,0-1 1,1 0-1,-1 1 0,1-1 1,-1 0-1,1 0 1,-1 0-1,1-1 0,-1 1 1,1-1-1,-1 1 1,1-1-1,-1 0 0,4-1 1,-3-1 81,1 1 0,-1-1 0,0 0 0,0 0 0,0 0 0,0 0 0,0 0 0,-1 0 0,5-8 0,20-40-66,-15 26 25,-6 14 182,1-1 0,-2-1 1,0 1-1,0-1 0,-1 0 0,-1 0 0,0 0 1,-1-1-1,0 1 0,-1-14 0,-1 26-95,0 1 1,0 0-1,0 0 0,-1 0 1,1-1-1,0 1 0,0 0 1,-1 0-1,1 0 0,0 0 0,0 0 1,-1 0-1,1 0 0,0 0 1,0 0-1,-1 0 0,1 0 1,0 0-1,0 0 0,-1 0 1,1 0-1,0 0 0,0 0 0,-1 0 1,1 0-1,0 0 0,0 0 1,-1 0-1,1 0 0,0 0 1,0 0-1,-1 1 0,1-1 0,0 0 1,0 0-1,0 0 0,-1 0 1,1 1-1,0-1 0,-11 8-96,7-2 73,1 1 0,1-1 0,-1 1 0,1 0-1,0 0 1,1 0 0,0 0 0,0 1-1,0-1 1,1 0 0,0 0 0,0 0 0,1 1-1,2 8 1,-2-14-33,0 0-1,0 0 0,0 0 1,0 0-1,0-1 1,0 1-1,1 0 0,-1-1 1,0 1-1,1-1 1,0 0-1,-1 1 0,1-1 1,0 0-1,-1 0 1,1 0-1,0 0 0,0 0 1,0-1-1,0 1 1,0-1-1,0 1 0,0-1 1,0 1-1,0-1 1,0 0-1,4 0 0,-3 0-27,0 0-1,0 0 0,0 0 0,0 0 0,0-1 0,0 1 0,0-1 0,0 0 0,0 0 0,0 0 0,0 0 1,0 0-1,0-1 0,-1 1 0,1-1 0,0 0 0,3-4 0,-1-1 211,-2 0-1,1 0 1,-1-1 0,0 1 0,0-1-1,-1 0 1,0 0 0,-1 0-1,0 0 1,0 0 0,0-1-1,-1 1 1,-2-12 0,2 13 375,0 4-387,0 1 0,0 0 0,0 0 0,0 0 0,-1 0 0,1 0 0,-1 0 0,1 0 0,-1 0 0,0 0 0,0 0 0,0 0 0,0 0 0,0 0 0,0 1 0,-1-1 0,1 0 0,-1 1 0,1-1 0,-1 1-1,1 0 1,-1-1 0,0 1 0,0 0 0,-3-2 0,0 1 1,0 1 0,0-1 1,-1 1-1,1 0 0,0 0 0,-1 0 0,1 1 0,-1 0 0,-5 0 0,9 0-116,0 1 0,0-1-1,0 1 1,0 0 0,0 0-1,0-1 1,0 1 0,0 0-1,1 1 1,-1-1-1,0 0 1,1 0 0,-1 1-1,1-1 1,-1 1 0,1-1-1,0 1 1,-1 0 0,1-1-1,0 1 1,0 0 0,0 0-1,0 0 1,1 0 0,-1 0-1,1 0 1,-1 0 0,1 0-1,-1 4 1,-1 8 81,0 0 0,1 1 0,2 17 0,-1-20 13,0-5-71,0 1-1,1-1 1,0 1 0,0-1 0,1 0 0,0 0 0,0 0 0,0 0 0,1 0 0,0 0 0,1-1 0,0 1 0,-1-1 0,2 0-1,-1 0 1,1 0 0,0-1 0,0 0 0,1 0 0,-1 0 0,1 0 0,0-1 0,1 0 0,-1 0 0,1-1 0,-1 0-1,1 0 1,0-1 0,0 1 0,0-1 0,1-1 0,-1 1 0,0-2 0,10 1 0,-16-1-704,-8 0-3588,-16 0-1963</inkml:trace>
  <inkml:trace contextRef="#ctx0" brushRef="#br0" timeOffset="11835.04">466 668 7059,'0'0'10456,"-3"-1"-10040,-2 0-351,1 1 0,0-1 0,-1 1 1,1 0-1,0 0 0,0 0 0,-1 1 1,1 0-1,0-1 0,-6 3 0,-48 18 545,36-11-334,-18 5 24,-227 80 435,266-95-729,0 1-1,-1-1 1,1 1-1,0 0 0,0-1 1,0 1-1,0 0 1,0 0-1,0 0 0,0 0 1,0 0-1,0 0 1,1 0-1,-1 0 1,0 0-1,1 1 0,-1-1 1,0 0-1,1 0 1,0 1-1,-1-1 0,1 3 1,-3 28 2,3-28-5,0 14 27,-1 1 92,1 1 0,1-1 0,1 0-1,1 1 1,7 29 0,49 118 742,-13-41-335,33 150-1,-27 97 119,-45-302-256,-5-49-297,1-1 0,0 0 1,2 1-1,12 34 1,-16-55-91,0 1 1,0 0 0,0-1-1,0 1 1,0-1 0,1 1-1,-1-1 1,0 1 0,1-1-1,-1 0 1,1 0 0,0 0-1,-1 1 1,1-2 0,0 1-1,0 0 1,-1 0 0,1-1-1,0 1 1,0-1 0,3 1-1,44 0 156,-30-2-131,16-2-34,-1-2 0,1-2 0,-1-1 0,43-15 0,10-3-451,186-43-3927,-100 22-1038</inkml:trace>
  <inkml:trace contextRef="#ctx0" brushRef="#br0" timeOffset="12849.02">4603 335 4082,'0'0'10330,"24"-4"-8057,24 4-1020,54-7 0,-85 5-970,1-1 0,-2-1 0,1-1 0,0 0 0,-1-2 0,26-12 0,-31 10 1281,-4 6 213,-1 18-1871,70 325 1719,-36-139-870,-36-183-698,103 499 1890,-49-252-1182,-56-227-618,-25-38 66,3-3-150,-1-1 0,0-1-1,-25-9 1,24 7-337,0 1 0,-41-6 0,1 11-3450,48 4 154,12 12-2694</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09T15:57:27.596"/>
    </inkml:context>
    <inkml:brush xml:id="br0">
      <inkml:brushProperty name="width" value="0.035" units="cm"/>
      <inkml:brushProperty name="height" value="0.035" units="cm"/>
    </inkml:brush>
  </inkml:definitions>
  <inkml:trace contextRef="#ctx0" brushRef="#br0">31 785 2225,'0'0'13246,"-5"-12"-12117,-15-37-348,15 37-239,10 16-598,11 1 108,0-1 0,1-1 1,-1-1-1,1 0 0,-1-1 1,32-3-1,-14 2-53,1-1-9,-1-1 0,44-8 0,-62 7-329,0 0-1,0-2 1,-1 0-1,1-1 1,-1 0-1,27-17 1,-39 21 179,-1 0-1,1 0 1,0 0-1,-1-1 1,1 1 0,-1-1-1,1 1 1,1-5-1,-3 6-179,0-1 1,0 0-1,0 1 0,-1-1 0,1 0 0,-1 0 0,1 0 0,-1 0 1,1 0-1,-1 0 0,0 0 0,0 1 0,0-1 0,0 0 0,0 0 1,-1 0-1,1 0 0,-1-3 0,-1 2-81,1 0 0,0 1 0,-1-1 0,1 0 0,-1 1 0,0-1 0,0 1 0,0 0 0,0 0 0,0-1 0,-5-2 0,-20-10 1475,20 14 6106,7 5-2764,15 14-1525,30 23-4203,-41-37 2110,-4-4-779,10 8 25,-1 1 1,-1 0-1,12 15 0,-18-22-42,0 1 0,0 0 0,-1-1 0,1 1-1,-1 0 1,0 0 0,1 0 0,-2 0 0,1 0 0,0 0 0,-1 1-1,1-1 1,-1 0 0,0 0 0,0 0 0,0 0 0,0 1 0,-1-1-1,0 4 1,-1-4-48,0 0 0,1-1 0,-1 1 0,0-1 0,0 0 0,0 0 0,0 0 0,-1 0 0,1 0 0,0 0 0,-1 0 0,0-1 0,1 0 0,-1 1 0,0-1 1,0 0-1,1 0 0,-1 0 0,-5 0 0,-26 14-3489</inkml:trace>
  <inkml:trace contextRef="#ctx0" brushRef="#br0" timeOffset="450.97">1054 580 6979,'0'0'9682,"-16"-4"-9196,4 0-391,8 2-58,-1 0-1,1 0 1,-1 1-1,1-1 0,-1 1 1,0 0-1,1 1 1,-1-1-1,0 1 0,0 0 1,1 0-1,-1 0 0,0 1 1,0-1-1,1 1 1,-1 1-1,0-1 0,1 1 1,-1-1-1,1 1 1,-6 4-1,0 0 24,1 2 0,0-1 0,0 1 0,0 0 0,1 1 0,0 0 0,1 1 0,0-1 0,0 1 0,1 1 0,1-1 0,0 1 0,0 0 0,1 0 0,0 0 0,1 1 0,0 0 0,1-1 0,0 1 0,1 0 1,1 21-1,0-30-57,1-1 0,0 1 0,0 0 0,0 0 0,0-1 0,0 1 0,1 0 0,-1-1 0,1 1 0,0-1 0,-1 0 0,1 0 0,0 1 1,1-1-1,-1 0 0,0-1 0,0 1 0,1 0 0,-1-1 0,1 1 0,0-1 0,-1 0 0,1 0 0,0 0 0,0 0 0,0 0 0,-1-1 1,7 1-1,5 1-62,0 0 0,0-2 0,0 1 0,25-4 0,-33 2 46,0 0-1,-1 0 1,1-1 0,0 0 0,-1 0-1,0 0 1,1-1 0,-1 1-1,0-1 1,0-1 0,-1 1-1,1-1 1,-1 0 0,0 0-1,0 0 1,0 0 0,0-1 0,-1 1-1,1-1 1,-1 0 0,0 0-1,-1-1 1,1 1 0,-1 0-1,0-1 1,-1 1 0,2-9-1,-1 5 46,-1 1 0,0 0-1,0 0 1,-1 0-1,0-1 1,0 1-1,-1 0 1,0 0 0,0 0-1,-1-1 1,0 2-1,-1-1 1,0 0-1,0 0 1,0 1 0,-1-1-1,0 1 1,-1 0-1,-5-6 1,8 11-37,1 0 1,-1 1-1,0-1 1,0 0-1,0 1 1,0 0-1,0-1 1,0 1-1,0 0 1,0 0-1,0 0 1,-1 0-1,1 1 1,0-1-1,-1 1 1,1-1-1,0 1 1,-3 0-1,3 0-55,1 0 1,0 0-1,-1 1 0,1-1 0,0 0 1,-1 1-1,1-1 0,0 1 1,0 0-1,0-1 0,-1 1 0,1 0 1,0 0-1,0 0 0,0-1 0,0 1 1,1 0-1,-1 0 0,0 1 0,0-1 1,0 0-1,1 0 0,-1 0 1,1 0-1,-1 1 0,1-1 0,-1 0 1,1 1-1,0-1 0,-1 0 0,1 1 1,0 0-1,-1 3-261,1 0 0,-1 0 0,1-1 0,0 1 0,0 0 0,0 0 0,1-1 0,0 1 0,-1 0 0,2-1 0,-1 1 0,1-1 0,-1 1 1,1-1-1,0 0 0,1 0 0,-1 0 0,1 0 0,0 0 0,0 0 0,0-1 0,5 6 0,20 11-3974</inkml:trace>
  <inkml:trace contextRef="#ctx0" brushRef="#br0" timeOffset="1118.33">1216 646 4402,'0'0'15068,"2"-14"-13939,7-42-878,-21 113-253,8-40 19,0-1-1,-1 26 1,4-29 13,0 1 1,1-1-1,1 0 1,1 0-1,4 22 1,-5-32-63,0 0 0,0 1 0,0-2 0,0 1 0,1 0-1,-1 0 1,1 0 0,0-1 0,0 1 0,0 0 0,0-1 0,1 0 0,-1 0 0,0 1 0,1-2 0,0 1 0,-1 0-1,1 0 1,0-1 0,0 1 0,0-1 0,0 0 0,0 0 0,0 0 0,0-1 0,0 1 0,1 0 0,5-1 0,-6 0-14,0 0 0,0 0 0,0 0 0,0 0 0,1 0 0,-1-1 0,0 1 0,0-1 0,0 0 0,0 0 0,0 0 0,0-1 0,-1 1 0,1-1 0,4-2 0,-4 1 47,0 0-1,0-1 1,0 0-1,0 1 1,-1-1-1,0 0 0,1 0 1,-1 0-1,3-9 1,0-4 118,0-1 0,-1 1 0,1-19 1,6-24 1427,-11 60-1545,1 0-1,-1 0 0,0 0 1,0 0-1,0 0 0,0 0 1,0 0-1,1 0 0,-1 0 1,0 0-1,0 0 0,0 0 1,0 0-1,0 0 0,1 0 1,-1 0-1,0 0 0,0 0 1,0 0-1,0 0 0,1 0 1,-1 0-1,0 0 0,0 0 1,0 0-1,0 0 0,0 0 1,0 1-1,1-1 0,-1 0 1,0 0-1,0 0 0,0 0 1,0 0-1,0 0 0,0 0 1,0 1-1,0-1 1,0 0-1,0 0 0,0 0 1,0 0-1,0 0 0,1 1 1,-1-1-1,0 0 0,0 0 1,0 0-1,0 0 0,0 1 1,0-1-1,-1 0 0,1 0 1,0 0-1,0 0 0,6 57-114,-6-45 124,0 0 0,1 1 1,1-1-1,0 0 1,7 19-1,-8-28-58,0 0 0,1 0 0,-1 0 0,1 0 0,0-1 0,0 1 0,0-1 0,0 1 0,0-1 1,1 0-1,-1 0 0,1 0 0,-1 0 0,1 0 0,0-1 0,0 1 0,0-1 0,0 0 0,0 1 0,0-1 0,0-1 0,0 1 0,0 0 0,0-1 0,0 0 1,6 0-1,-5 1-19,0-1 1,0 0-1,1 0 1,-1-1 0,0 1-1,0-1 1,0 0-1,0 0 1,0 0 0,0-1-1,0 1 1,0-1-1,5-3 1,-5 1 47,1 1-1,-1-2 1,0 1 0,0 0-1,-1-1 1,1 0-1,-1 0 1,0 0 0,3-7-1,1-3 196,0-1 0,-1 0 0,-1 0 0,-1-1 0,0 1-1,1-23 1,1-101 1857,-6 127-1904,-4-55 790,3 63-804,0 0 0,0 0 0,0 1 0,0-1 0,-1 1-1,0-1 1,0 1 0,0-1 0,0 1 0,-1 0 0,-5-7-1,8 11-104,-1-1 0,1 1 0,0-1 0,-1 1 0,1 0 0,0-1 0,-1 1 0,1 0 0,-1 0 0,1-1 0,-1 1 0,1 0 0,0 0 0,-1-1 0,1 1 0,-1 0 0,1 0 0,-1 0 0,1 0 0,-1 0 0,1 0 0,-1 0 0,1 0 0,-1 0-1,1 0 1,-1 0 0,1 0 0,-1 0 0,1 0 0,-1 1 0,1-1 0,0 0 0,-1 0 0,1 0 0,-1 1 0,1-1 0,-1 0 0,1 1 0,0-1 0,-1 0 0,1 1 0,0-1 0,-1 0 0,1 1 0,0-1 0,0 1 0,-1-1 0,1 1 0,0-1 0,0 0 0,0 1 0,0-1-1,-1 2 1,-6 26-125,3-4 86,2 0 0,0 0-1,2 1 1,1-1 0,0 0 0,2 1 0,1-1-1,1-1 1,1 1 0,1-1 0,1 0 0,1 0 0,1-1-1,0 0 1,23 32 0,-30-50-338,11 14-209,-2-12-3620,-12-12-2072,0-7 492</inkml:trace>
  <inkml:trace contextRef="#ctx0" brushRef="#br0" timeOffset="1713.29">1606 718 2865,'0'0'9549,"6"-2"-9387,36-2-1986,58 2 0,-93 2 1359,-3 0 657,-1 0 1,1-1 0,-1 1 0,1-1-1,-1 0 1,0 0 0,1 0 0,-1-1-1,0 1 1,0-1 0,0 0 0,0 0 0,0 0-1,0 0 1,-1 0 0,1 0 0,-1-1-1,1 0 1,-1 1 0,0-1 0,0 0-1,0 0 1,0 0 0,-1 0 0,1 0 0,-1 0-1,0-1 1,0 1 0,0 0 0,1-6-1,1-6 1431,-1-1-1,0 1 0,-1-1 1,-1-23-1,-1 31-1330,0 37-141,2-1 0,0 1 0,2-1 0,1 0 0,1 0 0,17 52 0,-10-49-107,1-1 1,1 0-1,2-1 0,1-1 1,1-1-1,1 0 0,33 34 1,-50-83 411,-3 7-450,0 0 0,-1 0 0,-1 0 0,0 0 0,-1 0 0,-9-21 0,-45-86 13,37 84-23,-24-66 0,40 88 8,0-1 0,1 1 0,1-1 0,1 0 0,1 1 0,0-1 0,3-31 0,-2 46-6,1 1 0,-1-1 0,1 1 0,0-1-1,-1 1 1,1 0 0,0-1 0,0 1 0,0 0-1,0 0 1,0 0 0,0 0 0,1 0 0,-1 0-1,0 0 1,0 0 0,1 0 0,-1 0 0,1 1-1,-1-1 1,0 0 0,1 1 0,0 0 0,-1-1-1,1 1 1,-1 0 0,1 0 0,-1-1 0,1 1-1,1 1 1,5-2-24,0 1-1,0 1 1,0-1 0,13 4-1,-14-2 6,0 1-1,-1-1 0,1 1 1,-1 1-1,1-1 1,-1 1-1,-1 0 1,1 1-1,0 0 0,-1-1 1,0 2-1,0-1 1,-1 0-1,1 1 0,-1 0 1,0 0-1,-1 1 1,4 6-1,-1 0-27,0 1 1,-2-1-1,1 1 0,-1 0 1,-1 0-1,-1 0 0,0 0 1,0 18-1,-2-28 12,0-1 0,-1 1 0,1-1 0,-1 1 0,0-1-1,0 0 1,0 0 0,-1 1 0,1-1 0,-1 0 0,1 0 0,-1 0 0,0 0 0,0 0 0,-1-1 0,1 1 0,0-1 0,-1 1 0,0-1 0,1 0-1,-1 0 1,0 0 0,0 0 0,0-1 0,-5 3 0,4-3-625,-1 1 0,1-1 0,-1 0 1,1 0-1,-1 0 0,1-1 0,-6 1 0</inkml:trace>
  <inkml:trace contextRef="#ctx0" brushRef="#br0" timeOffset="2427.86">2279 571 9540,'0'0'12326,"-4"-6"-12083,3 5-240,0 0 1,1-1 0,-1 1 0,-1-1 0,1 1 0,0 0 0,0-1 0,0 1 0,-1 0 0,1 0 0,-1 0 0,-1-1 0,-5 6 14,2 16 17,3-10-15,2 1-1,-1 0 1,2 0 0,-1 0 0,1 0 0,1 0-1,0 0 1,1 0 0,5 19 0,-6-26-36,0-1 1,1 1-1,-1 0 1,1 0-1,0-1 1,1 1-1,-1-1 1,0 0-1,1 1 1,0-1 0,0 0-1,0-1 1,0 1-1,0 0 1,0-1-1,1 0 1,-1 0-1,1 0 1,0 0-1,-1 0 1,1-1-1,0 0 1,0 1-1,0-1 1,0-1-1,0 1 1,0-1 0,8 0-1,-8 1-40,1-1-1,-1 0 1,1-1 0,-1 1-1,0-1 1,1 0 0,-1 0 0,0 0-1,5-3 1,-6 3 47,-1-1 1,0 0-1,0 0 0,0 0 1,0 0-1,0 0 0,0 0 1,0-1-1,-1 1 0,1 0 1,-1-1-1,1 0 0,-1 1 1,0-1-1,1-4 0,9-38 1030,-1-1 0,5-66 0,-16 154-1143,-1-21 131,2 1-1,5 41 1,-4-59-57,0-1-1,1 1 1,-1 0-1,1 0 1,0-1-1,0 1 1,0-1-1,1 0 1,-1 1-1,1-1 1,0 0-1,0-1 1,0 1-1,0 0 1,1-1 0,-1 0-1,6 3 1,-7-3 21,0-1 0,0 0 0,0 0 0,0-1 0,0 1 0,0 0 0,0-1 0,0 1 0,0-1 0,0 0 0,1 1 0,-1-1 0,0 0 0,0 0 0,0-1 0,0 1 0,0 0 0,1-1 0,-1 1 0,0-1 0,0 0 0,0 0 0,0 1 0,0-1 0,-1-1 0,1 1 0,0 0 0,0 0 0,-1-1 0,1 1 0,0-1 0,-1 1 0,0-1 0,2-2 0,2-4 25,-1-1 0,0 0 0,0-1 0,-1 1-1,0-1 1,0 1 0,-1-1 0,1-14 0,0-82 98,-3 84-58,0-13 179,-1 0 0,-7-37 1,6 60-68,-1 0 1,0 0 0,0 0 0,-2 1 0,1 0 0,-2-1 0,1 2 0,-1-1 0,-12-15 0,17 25-118,1 1 1,-1-1-1,1 0 0,-1 0 1,1 1-1,-1-1 1,0 0-1,1 1 0,-1-1 1,0 0-1,0 1 0,1-1 1,-1 1-1,0 0 0,0-1 1,0 1-1,0 0 1,1-1-1,-1 1 0,0 0 1,-1 0-1,1 0-24,1 0-1,-1 1 1,0-1-1,1 0 1,-1 1 0,1-1-1,-1 1 1,1-1-1,0 1 1,-1-1-1,1 1 1,0-1 0,-1 1-1,1-1 1,0 1-1,-1 0 1,1-1 0,0 1-1,0-1 1,0 1-1,0 0 1,-1 0-1,-1 48-113,2-42 167,1 21-3,1-1 0,2 1-1,0-1 1,2 1 0,1-1 0,12 28-1,-5-19-140,3 0-1,0-1 0,41 58 0,-45-78 82,-3-5-2942</inkml:trace>
  <inkml:trace contextRef="#ctx0" brushRef="#br0" timeOffset="2598.32">2571 501 7507,'0'0'8436,"99"-7"-8340,-50 7-96,12 0-64,8 0-512,6 0-2753,-3 0-6340</inkml:trace>
  <inkml:trace contextRef="#ctx0" brushRef="#br0" timeOffset="3079.24">3165 368 9620,'0'0'7017,"0"3"-6302,0-2-671,0 0-1,0 0 1,1 0 0,-1 0 0,0 0 0,0 0-1,1 0 1,-1 0 0,0 0 0,1 0-1,-1 0 1,1-1 0,-1 1 0,1 0-1,0 0 1,-1 0 0,1-1 0,0 1 0,-1-1-1,1 1 1,0 0 0,0-1 0,1 1-1,29 8 542,-12-8-498,36-2 0,-47 0-133,-5 1-88,1 0 0,-1-1 0,0 1 0,1-1-1,-1 1 1,0-1 0,1 0 0,-1-1-1,0 1 1,0-1 0,0 1 0,0-1 0,0 0-1,0 0 1,-1 0 0,1 0 0,0-1 0,-1 1-1,0-1 1,0 1 0,4-6 0,-4 3-33,0 0 1,0 0-1,0 0 1,-1 0 0,0 0-1,0-1 1,0 1-1,-1 0 1,1-1 0,-1 1-1,0 0 1,-1-1-1,-1-6 1,1 8 313,0 0-1,-1 0 1,0 0 0,1 0-1,-2 0 1,-2-5 0,4 7 162,0 0 1,0 1 0,-1-1-1,1 0 1,0 1 0,0 0-1,-1-1 1,1 1-1,-1 0 1,1 0 0,-1 0-1,1-1 1,-1 2 0,0-1-1,0 0 1,1 0 0,-4 0-1,6 20 57,0-13-336,0-1 1,1 1-1,-1-1 1,1 0-1,0 1 1,1-1-1,-1 0 1,5 6-1,32 42 348,-15-23-272,-14-16-138,33 53-655,-40-61 575,0 1 0,0-1-1,0 1 1,-1 0 0,0 0 0,-1 0-1,0 0 1,1 14 0,-2-21 5,-1 1 1,1 0 0,0-1-1,-1 1 1,1 0 0,-1-1-1,1 1 1,-1-1-1,1 1 1,-1-1 0,0 1-1,1-1 1,-1 0 0,1 1-1,-1-1 1,0 0-1,1 1 1,-1-1 0,0 0-1,0 0 1,1 0 0,-1 1-1,0-1 1,0 0 0,1 0-1,-1 0 1,0 0-1,-1-1 1,-28 2-3383,23-2 1798,-10 1-3549</inkml:trace>
  <inkml:trace contextRef="#ctx0" brushRef="#br0" timeOffset="4326.67">3929 114 10421,'0'0'10626,"-15"-2"-10477,-49-3-5,60 6-135,0 0-1,0 0 1,0 1-1,0-1 1,0 1-1,0 0 0,0 0 1,1 0-1,-1 0 1,1 1-1,-1-1 0,1 1 1,0 0-1,0 0 1,0 0-1,1 1 1,-1-1-1,-3 8 0,0-4-7,3-3-1,0 1 1,0 1 0,1-1 0,0 0 0,0 1 0,0-1 0,0 1 0,1-1 0,0 1 0,0 0 0,0 0 0,1-1 0,0 10 0,0-13-5,1 0 1,-1 0-1,1-1 0,-1 1 1,1 0-1,0-1 1,-1 1-1,1-1 0,0 1 1,0-1-1,0 1 0,0-1 1,1 0-1,-1 0 1,0 1-1,0-1 0,1 0 1,-1 0-1,1 0 1,-1 0-1,1 0 0,-1-1 1,1 1-1,-1 0 0,1-1 1,0 1-1,0-1 1,-1 0-1,1 1 0,0-1 1,3 0-1,9 2-58,1-1-1,27-2 1,-26 1 26,0 0-32,33-1-200,-47 1 264,0 0 0,0 0 0,0-1 0,1 1-1,-1-1 1,0 1 0,0-1 0,0 0 0,0 0 0,0 0-1,0 0 1,0 0 0,0-1 0,-1 1 0,1-1 0,0 1-1,1-3 1,-26 8 399,17 0-374,0 0 1,1 0-1,0 1 0,-1-1 0,1 1 1,1 0-1,-1 0 0,1 1 0,0-1 1,0 1-1,1 0 0,-1 0 0,1 1 1,-3 8-1,3-7-5,1 0 1,-1 0 0,1 1-1,1-1 1,0 1-1,0 0 1,0-1-1,1 1 1,1 0-1,-1-1 1,3 12 0,-1-17-9,-1 1 0,0-1 0,1 0 1,-1 0-1,1 0 0,0 0 1,0 0-1,0-1 0,0 1 0,1-1 1,-1 1-1,1-1 0,-1 0 1,1 0-1,0 0 0,0 0 0,0 0 1,0-1-1,0 1 0,0-1 1,0 0-1,1 0 0,-1 0 0,6 1 1,5 0 17,-1-1 1,0 0-1,1 0 0,-1-2 1,15-1-1,-21 1-29,0-1 0,1 0 0,-1-1 0,0 0 0,0 0 0,0 0 0,-1-1 1,1 0-1,-1 0 0,0-1 0,0 1 0,0-1 0,-1-1 0,0 1 0,0-1 0,0 0 0,5-8 0,0-1-3,-1 0-1,0-1 1,-2 0-1,0-1 0,0 1 1,5-24-1,-8 21-1,-1 0-1,0-1 0,-2 0 0,0-34 0,-2 43 193,0 0-1,-1 0 0,0 0 1,0 0-1,-1 0 1,-1 0-1,1 1 1,-2 0-1,-9-18 1,14 28-174,0-1 0,0 1 0,-1 0 1,1-1-1,0 1 0,0 0 0,-1-1 1,1 1-1,0 0 0,0-1 1,-1 1-1,1 0 0,0-1 0,-1 1 1,1 0-1,0 0 0,-1-1 0,1 1 1,-1 0-1,1 0 0,0 0 0,-1 0 1,1 0-1,-1-1 0,1 1 1,0 0-1,-1 0 0,1 0 0,-1 0 1,1 0-1,-1 0 0,1 0 0,0 0 1,-1 1-1,1-1 0,-1 0 1,1 0-1,-1 0 0,1 0 0,0 1 1,-1-1-1,1 0 0,0 0 0,-1 0 1,1 1-1,0-1 0,-1 0 0,1 1 1,0-1-1,0 0 0,-1 1 1,1-1-1,0 0 0,0 1 0,-1-1 1,1 1-1,0-1 0,0 0 0,0 1 1,0-1-1,0 1 0,0-1 1,0 1-1,0-1 0,0 1 0,-8 30-90,5 4 148,1 0 0,2 0 0,1 0 0,2 0 0,11 56 0,56 167 341,-24-141-670,-18-52 57,-28-64 198,1-1 0,-1 0 0,0 0 0,0 0 1,0 1-1,0-1 0,0 0 0,0 0 0,0 0 0,0 0 0,0 0 0,1 1 0,-1-1 0,0 0 0,0 0 0,0 0 0,0 0 0,0 0 0,1 0 0,-1 0 0,0 1 0,0-1 0,0 0 0,0 0 1,1 0-1,-1 0 0,0 0 0,0 0 0,0 0 0,1 0 0,-1 0 0,0 0 0,0 0 0,0 0 0,0 0 0,1 0 0,-1 0 0,0 0 0,0 0 0,0 0 0,0-1 0,1 1 0,-1 0 0,0 0 0,0 0 1,0 0-1,0 0 0,1 0 0,-1 0 0,0-1 0,0 1 0,0 0 0,0 0 0,0 0 0,0 0 0,0-1 0,0 1 0,1 0 0,-1 0 0,0 0 0,0 0 0,0-1 0,0 1 0,0 0 0,0 0 1,0 0-1,0 0 0,0-1 0,6-13-56,5-31-193,-2 0 1,-2 0-1,-2-1 0,-2 1 0,-3-64 0,0 108 256,0 0-1,0 0 0,0 0 0,0 0 1,0 1-1,-1-1 0,1 0 0,0 0 1,0 0-1,0 1 0,-1-1 0,1 0 1,0 0-1,-1 0 0,1 1 0,-1-1 1,1 0-1,-1 1 0,1-1 1,-1 1-1,0-1 0,1 0 0,-1 1 1,0-1-1,1 1 0,-1-1 0,0 1 1,0 0-1,1-1 0,-1 1 0,0 0 1,0 0-1,0-1 0,1 1 0,-1 0 1,0 0-1,0 0 0,0 0 0,0 0 1,1 0-1,-1 0 0,0 0 0,0 1 1,0-1-1,0 0 0,1 0 0,-1 1 1,0-1-1,0 0 0,1 1 0,-2 0 1,-1 0-6,0 1 1,-1-1-1,1 1 0,0 0 1,0 0-1,0 0 0,1 0 1,-1 1-1,1-1 1,-5 6-1,4-4-236,1 1 1,0-1-1,0 0 0,1 1 0,-1-1 1,1 1-1,-2 6 0,3-10 121,0 0 1,0 0-1,0 0 0,0 0 0,0 0 0,0-1 1,1 1-1,-1 0 0,0 0 0,0 0 0,0 0 1,1 0-1,-1 0 0,1 0 0,-1-1 0,1 1 1,-1 0-1,1 0 0,-1 0 0,1-1 0,0 1 0,-1 0 1,1-1-1,0 1 0,-1-1 0,1 1 0,0-1 1,0 1-1,0-1 0,0 1 0,-1-1 0,1 0 1,0 1-1,0-1 0,0 0 0,0 0 0,0 0 1,0 0-1,0 0 0,1 0 0,4 1-506,1 0-1,-1-1 1,1 0 0,-1 0-1,1 0 1,-1-1-1,0 0 1,1 0-1,-1-1 1,0 0 0,0 0-1,0 0 1,0-1-1,0 0 1,0 0 0,-1 0-1,0-1 1,1 0-1,7-7 1,2-5 776,1-2 0,18-27-1,-25 31 902,0-1-1,-1 1 1,-1-2-1,0 1 0,-1-1 1,-1 0-1,0-1 0,-1 1 1,-1-1-1,-1 1 0,1-32 1,-2 26 151,-3-40 1728,2 59-2756,0 0 1,-1 0-1,1 0 1,-1 1-1,0-1 1,0 0-1,0 0 1,0 1-1,0-1 1,-1 1-1,1-1 1,-1 1-1,0 0 1,0-1-1,0 1 0,0 0 1,-4-3-1,6 5-138,-1-1 0,0 0 0,0 1 0,0-1 1,0 1-1,0-1 0,0 1 0,-1 0 0,1-1 0,0 1 0,0 0 0,0 0 0,0 0 0,0 0 0,0 0 0,-1 0 0,1 0 0,0 0 0,0 0 0,0 1 0,0-1 0,0 0 0,0 1 0,0-1 0,-2 1 0,1 1-14,0 0-1,0 0 1,0 0 0,0 0 0,0 0 0,1 0 0,-1 0 0,1 0-1,-1 1 1,-1 3 0,-1 5 30,-1 1 0,2 0 0,-4 21 0,2 3 104,2 0 1,1 0-1,2 0 0,7 59 0,4-28 161,29 101-1,5-36-177,-37-114-150,0 0 0,2-1-1,0 0 1,24 31 0,-32-46-12,0 0 1,0 0-1,0-1 1,0 1-1,0 0 0,0-1 1,0 1-1,0-1 1,1 0-1,-1 0 1,1 0-1,-1 0 0,1 0 1,4 1-1,-6-2-9,0 0 0,0 0 0,0 0-1,1 0 1,-1 0 0,0-1 0,0 1-1,0 0 1,0-1 0,-1 1 0,1-1-1,0 1 1,0-1 0,0 1 0,0-1-1,0 1 1,0-1 0,-1 0 0,1 1-1,0-1 1,-1 0 0,1 0 0,0 0 0,-1 0-1,1 1 1,-1-1 0,1 0 0,-1 0-1,0 0 1,1 0 0,-1 0 0,0 0-1,0 0 1,1 0 0,-1 0 0,0-2-1,0-9-631,1 1-1,-2-1 1,1 1 0,-2-1-1,1 1 1,-1-1-1,-1 1 1,0 0-1,-1 0 1,0 0-1,-1 1 1,0-1-1,0 1 1,-1 0-1,-8-9 1,-23-38-5864</inkml:trace>
  <inkml:trace contextRef="#ctx0" brushRef="#br0" timeOffset="4452.33">4492 398 2401,'0'0'5811,"116"15"-7748,-91-9-816,-5-5-161</inkml:trace>
  <inkml:trace contextRef="#ctx0" brushRef="#br0" timeOffset="5463.19">4702 392 1008,'0'0'15533,"-1"-16"-13674,-3-50-439,4 65-1361,0 0-1,0 0 1,0 0 0,0 0 0,0 0 0,0 0 0,0 0 0,0 0 0,-1 0-1,1 0 1,0 0 0,-1 0 0,1 1 0,0-1 0,-1 0 0,1 0 0,-1 0-1,1 0 1,-1 1 0,0-1 0,1 0 0,-1 0 0,0 1 0,1-1 0,-1 1-1,0-1 1,0 0 0,-1 0 0,1 1-55,1 0 0,0 0-1,-1 0 1,1 0 0,-1 1-1,1-1 1,-1 0 0,1 0-1,0 0 1,-1 0 0,1 1 0,0-1-1,-1 0 1,1 0 0,0 0-1,-1 1 1,1-1 0,0 0-1,-1 1 1,1-1 0,0 0 0,0 1-1,-1-1 1,1 0 0,0 1-1,0-1 1,0 1 0,-1-1 0,1 0-1,0 1 1,0 1-6,0-1 0,0 1-1,0-1 1,0 0 0,0 1 0,1-1 0,-1 1 0,0-1-1,1 0 1,-1 1 0,1-1 0,-1 0 0,1 0 0,0 1-1,0-1 1,-1 0 0,1 0 0,0 0 0,0 0 0,0 0-1,0 0 1,0 0 0,0 0 0,1-1 0,-1 1-1,0 0 1,0-1 0,1 1 0,0 0 0,5 1-53,-1-1 1,0 0-1,0 0 1,1-1-1,8 0 1,-14 0 48,0 0 0,0 0 0,-1 0 0,1-1-1,0 1 1,0 0 0,-1 0 0,1-1 0,0 1 0,0 0 0,-1-1 0,1 1 0,0-1 0,-1 1 0,1-1 0,-1 1 0,1-1 0,-1 1 0,1-1 0,-1 1 0,1-1 0,-1 0 0,1 1 0,-1-2-1,7-24-100,-7 19 102,0 1-1,0 0 1,0-1 0,-1 1-1,0-1 1,-2-7 0,0 8 21,1 1 0,0 0 0,-1 0 0,0 0 1,-1 1-1,-5-8 0,7 10 10,1 0-1,-1 0 1,0 1-1,0-1 1,0 0-1,0 1 1,-1-1-1,1 1 1,0 0-1,-1 0 1,1 0-1,-1 0 1,1 0-1,-1 0 0,1 1 1,-5-1-1,6 1-24,0 0-1,1 0 0,-1 1 0,0-1 0,0 0 0,1 1 1,-1-1-1,0 1 0,1-1 0,-1 1 0,0-1 0,1 1 1,-1-1-1,1 1 0,-1 0 0,1-1 0,-1 1 0,1 0 1,-1-1-1,1 1 0,0 0 0,-1 0 0,1 0 0,0-1 1,0 1-1,-1 0 0,1 0 0,0 1 0,-3 29-27,3-27 28,-2 19 19,2 0-1,1 0 1,1-1-1,0 1 0,7 24 1,-7-39-16,0-1 0,1 1 0,-1 0 0,2-1-1,-1 0 1,1 1 0,0-1 0,0-1 0,1 1 0,0-1 0,0 1 0,1-2-1,-1 1 1,1 0 0,1-1 0,-1 0 0,13 7 0,-15-10 6,0 0 1,0 0-1,1 0 1,-1-1-1,0 0 1,0 1-1,1-2 1,-1 1 0,1 0-1,-1-1 1,1 0-1,-1 0 1,0 0-1,1-1 1,-1 1-1,1-1 1,-1 0-1,8-3 1,-7 1-15,1 0 0,-1 0 0,0-1 0,0 0 0,0 0 0,0 0 0,-1-1 0,0 1 0,0-1 0,0 0 1,6-10-1,2-9 237,-1 1 1,-1-2 0,-1 1 0,-2-1 0,6-30-1,-10 59 478,-2-2-728,0 0 0,0 1 0,0-1 1,0 0-1,1 0 0,-1-1 1,1 1-1,-1 0 0,1 0 0,-1-1 1,1 1-1,0-1 0,0 1 0,0-1 1,0 0-1,0 1 0,0-1 0,0 0 1,0-1-1,0 1 0,1 0 1,3 0-1,-5-1 21,0 0 1,0-1 0,0 1 0,0-1-1,-1 1 1,1-1 0,0 1-1,0-1 1,0 1 0,-1-1-1,1 0 1,0 1 0,-1-1-1,1 0 1,0 0 0,-1 1-1,1-1 1,-1 0 0,1 0-1,-1 0 1,0 0 0,1 0-1,-1 0 1,0 1 0,0-1-1,0 0 1,1 0 0,-1 0-1,0-2 1,0 2 5,0 0-1,0 0 1,0 0-1,0 0 1,0 0-1,0 0 1,0 0 0,0 0-1,0 0 1,0 0-1,0 0 1,-1 0-1,1 0 1,0 0-1,-1 0 1,1 0 0,-1 1-1,1-1 1,-1 0-1,1 0 1,-1 0-1,1 1 1,-1-1-1,0 0 1,0 1-1,1-1 1,-1 0 0,0 1-1,-2-2 1,0 2-7,0-1 1,0 1 0,0-1-1,-1 1 1,1 0-1,0 0 1,0 0 0,-1 1-1,1-1 1,0 1 0,0 0-1,0 0 1,-1 0-1,1 0 1,0 0 0,0 1-1,1-1 1,-1 1 0,0 0-1,1 0 1,-1 0-1,1 0 1,-1 1 0,1-1-1,0 0 1,0 1 0,0 0-1,0-1 1,0 1-1,1 0 1,-1 0 0,1 0-1,0 0 1,-1 3 0,-3 10-7,1 0 1,1-1 0,0 1 0,1 1 0,-1 23 0,3-26 3,0-1 0,1 0 0,0 0 0,1 1-1,1-1 1,0 0 0,0-1 0,2 1-1,-1-1 1,9 15 0,-10-21-16,1 0-1,0 0 1,0 0-1,1 0 1,-1-1 0,1 0-1,0 0 1,1 0-1,-1-1 1,1 0 0,0 0-1,0 0 1,1-1-1,-1 0 1,0 0 0,1 0-1,0-1 1,0 0-1,0-1 1,11 2 0,-12-2-7,1 0 1,-1-1-1,0 0 0,0 0 1,1 0-1,-1-1 1,0 0-1,0 0 1,0 0-1,0-1 1,0 0-1,8-4 1,-9 2 18,1 0 0,-1 0 1,0 0-1,0-1 0,-1 1 1,1-1-1,-1 0 0,0-1 0,0 1 1,-1-1-1,5-9 0,4-10 131,-1 0 0,-2-1-1,0-1 1,-2 0-1,-1 0 1,5-51 0,-6-172 1383,-6 160-944,-1 60-183,-3 19-304,4 11-85,1 1 1,-1-1 0,1 0-1,-1 0 1,1 0-1,-1 0 1,1 1 0,-1-1-1,1 0 1,0 0 0,-1 1-1,1-1 1,-1 0 0,1 0-1,0 1 1,-1-1 0,1 1-1,0-1 1,0 0 0,-1 1-1,1-1 1,0 1 0,0-1-1,-1 1 1,1-1 0,0 0-1,0 2 1,-6 10-5,1 1 0,1 0 0,0 0 0,1 0 0,0 0 0,1 1 0,-1 21-1,4 102-8,-1-131 18,1 14-20,2 0-1,0-1 0,1 1 1,1-1-1,1 0 0,1 0 1,0-1-1,1 0 1,1 0-1,1-1 0,1 0 1,0 0-1,1-2 0,23 25 1,-34-38-242,1-1 1,0 1-1,-1 0 1,1-1-1,0 1 1,0-1 0,0 0-1,0 0 1,0 0-1,1 0 1,-1 0-1,0 0 1,3 0-1,-4-14-8229,-1-9-1970</inkml:trace>
  <inkml:trace contextRef="#ctx0" brushRef="#br0" timeOffset="5649.49">5246 311 11109,'0'0'9348,"122"-32"-8227,-77 27-609,3-3-112,-3 1-352,4 1-48,3 2-208,5-1-2817,3-3-5939</inkml:trace>
  <inkml:trace contextRef="#ctx0" brushRef="#br0" timeOffset="5852.5">6172 144 12422,'0'0'13110,"-8"-13"-13302,3 20-1249,-9 8-1152,-3-2-4482</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3T16:13:47.108"/>
    </inkml:context>
    <inkml:brush xml:id="br0">
      <inkml:brushProperty name="width" value="0.035" units="cm"/>
      <inkml:brushProperty name="height" value="0.035" units="cm"/>
    </inkml:brush>
  </inkml:definitions>
  <inkml:trace contextRef="#ctx0" brushRef="#br0">37 15 10149,'0'0'5538,"-36"0"-5538,36-15-10485</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7T15:46:50.325"/>
    </inkml:context>
    <inkml:brush xml:id="br0">
      <inkml:brushProperty name="width" value="0.025" units="cm"/>
      <inkml:brushProperty name="height" value="0.025" units="cm"/>
    </inkml:brush>
  </inkml:definitions>
  <inkml:trace contextRef="#ctx0" brushRef="#br0">463 21 4066,'0'0'560,"-167"-6"-512,90 6-96,7 0-16,10 0 64,13 0 48,19-2-32,16 0 144,10-1 80,14-5-800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7T15:46:51.132"/>
    </inkml:context>
    <inkml:brush xml:id="br0">
      <inkml:brushProperty name="width" value="0.025" units="cm"/>
      <inkml:brushProperty name="height" value="0.025" units="cm"/>
    </inkml:brush>
  </inkml:definitions>
  <inkml:trace contextRef="#ctx0" brushRef="#br0">72 162 1953,'0'0'4050,"-35"-105"-3186,31 86-320,0 4 49,2 2-145,2 5-288,0 6-128,-2 4-544,-5 26-1553,-10 6-48</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7T15:54:55.284"/>
    </inkml:context>
    <inkml:brush xml:id="br0">
      <inkml:brushProperty name="width" value="0.035" units="cm"/>
      <inkml:brushProperty name="height" value="0.035" units="cm"/>
    </inkml:brush>
  </inkml:definitions>
  <inkml:trace contextRef="#ctx0" brushRef="#br0">157 197 3522,'0'0'7336,"-13"15"-4969,-7-4-1758,15-8 96,0 0 0,-1 0-1,1 0 1,-1-1 0,0 0-1,0 0 1,0-1 0,0 0-1,0 0 1,0 0 0,-7 0-1,13-1-693,0-2-821,0 0 2830</inkml:trace>
  <inkml:trace contextRef="#ctx0" brushRef="#br0" timeOffset="668.45">1 250 1345,'0'1'12362,"3"13"-12369,9 10 160,-10-19-132,0 0-1,1 0 1,0 0-1,0 0 1,0 0-1,1 0 1,6 7-1,-9-12 10,0 1-1,1 0 1,-1-1 0,0 1-1,0-1 1,0 0-1,1 1 1,-1-1 0,0 0-1,1 0 1,-1 0-1,0 0 1,1 0 0,-1 0-1,0 0 1,1 0 0,-1 0-1,0 0 1,0-1-1,1 1 1,-1-1 0,0 1-1,0-1 1,0 1-1,1-1 1,-1 0 0,0 0-1,1 0 1,28-27 952,-30 28-979,39-46 617,59-93 0,-16 19-497,-82 122-439,0 0 1,0 0-1,0 0 0,-1 0 1,1 0-1,-1 0 0,1 0 1,-1 0-1,0-1 0,0 1 1,-1 2-1,-9 6-6861,7-10 3015</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4:39:31.863"/>
    </inkml:context>
    <inkml:brush xml:id="br0">
      <inkml:brushProperty name="width" value="0.025" units="cm"/>
      <inkml:brushProperty name="height" value="0.025" units="cm"/>
    </inkml:brush>
  </inkml:definitions>
  <inkml:trace contextRef="#ctx0" brushRef="#br0">23 95 16,'0'0'576</inkml:trace>
  <inkml:trace contextRef="#ctx0" brushRef="#br0" timeOffset="405.86">23 95 2353,'0'-9'8043,"-9"-3"-4101,8 10-3653,-1 1-1,1-1 1,0 1-1,-1-1 1,1 0-1,0 0 1,0 0-1,0 0 1,0 0-1,1 0 1,-2-3-1,3 3-275,-1 0-1,0 0 1,1 0-1,0 0 1,-1 0-1,1 0 1,0 0-1,0 0 1,0 0-1,0 0 1,1 0 0,-1 1-1,0-1 1,1 1-1,-1-1 1,1 1-1,0-1 1,-1 1-1,1 0 1,0 0-1,0-1 1,0 1-1,0 1 1,0-1 0,0 0-1,0 0 1,0 1-1,0-1 1,0 1-1,0 0 1,2-1-1,13-1-35,-1 0 0,0 1 0,17 1 0,-20 1 13,0-1 0,-1 2-1,1 0 1,-1 0-1,1 2 1,-1-1-1,0 1 1,-1 1-1,1 0 1,-1 1-1,0 0 1,15 11 0,-24-15 18,-2-2 34,1 0-26,-1 0-90,1 0 0,-1 0 0,1 0 0,0 1 0,-1-1 0,1 0 0,-1 0 0,1 1 0,0-1 0,-1 0 0,1 1 0,-1-1 1,1 1-1,-1-1 0,0 1 0,1-1 0,-1 1 0,1-1 0,-1 1 0,0-1 0,1 1 0,-1-1 0,0 1 0,0 0 0,1-1 0,-1 1 0,0-1 0,0 2 0,3 19-2767,-2-18 2401,-1 22-4090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4:59:40.831"/>
    </inkml:context>
    <inkml:brush xml:id="br0">
      <inkml:brushProperty name="width" value="0.035" units="cm"/>
      <inkml:brushProperty name="height" value="0.035" units="cm"/>
    </inkml:brush>
  </inkml:definitions>
  <inkml:trace contextRef="#ctx0" brushRef="#br0">20 368 3826,'0'0'11677,"-1"-5"-10303,-5-13-179,5 13 942,1 17-1905,-1 28-144,3 0-1,10 67 0,33 63 174,-25-101-1482,19 114 1,-39-179-416</inkml:trace>
  <inkml:trace contextRef="#ctx0" brushRef="#br0" timeOffset="419.85">1 658 4402,'0'0'8812,"0"0"-8805,0 0 1,0 0-1,0 0 0,0 0 0,0-1 1,0 1-1,0 0 0,0 0 1,0 0-1,0 0 0,0-1 0,0 1 1,0 0-1,0 0 0,0 0 1,0-1-1,0 1 0,0 0 0,0 0 1,0 0-1,0 0 0,0-1 0,0 1 1,0 0-1,0 0 0,1 0 1,-1 0-1,0 0 0,0-1 0,0 1 1,0 0-1,0 0 0,0 0 1,1 0-1,-1 0 0,0 0 0,0 0 1,0 0-1,0 0 0,1 0 1,-1 0-1,0-1 0,0 1 0,0 0 1,1 0-1,-1 0 0,0 0 0,0 0 1,0 0-1,0 1 0,1-1 1,-1 0-1,0 0 0,0 0 0,0 0 1,1 0-1,-1 0 0,0 0 1,19-4 90,-3 1-81,-1 0-1,0-1 1,0-1 0,0 0-1,0-1 1,-1 0-1,0-1 1,22-16 0,-30 18-168,1 0 1,-2-1-1,1 0 1,-1 0-1,0 0 1,0 0-1,-1-1 1,0 0-1,0 0 1,0 0-1,-1-1 1,3-9-1,4-37 438,-7-5 5825,-3 84-5093,-1-6-982,1 10 191,0 0-1,2 0 1,10 49-1,33 82 267,-35-133-1140,1 0 0,1-1 1,27 43-1,-39-68 360,0-1 0,1 1 1,-1-1-1,0 0 0,1 1 0,-1-1 1,1 1-1,-1-1 0,1 1 0,-1-1 1,0 0-1,1 1 0,-1-1 0,1 0 1,-1 0-1,1 1 0,0-1 0,-1 0 1,1 0-1,-1 0 0,1 0 0,-1 0 1,1 1-1,0-1 0,-1 0 0,1-1 0,9 1-8320</inkml:trace>
  <inkml:trace contextRef="#ctx0" brushRef="#br0" timeOffset="841.48">499 686 6499,'0'0'15098,"-3"-9"-14285,-1-1-690,-5-12 24,9 22-147,0 0 0,0 0-1,0 0 1,0 0 0,0 0 0,0 0-1,0 0 1,0 0 0,-1 0 0,1 0-1,0 0 1,0 0 0,0 0 0,0 0-1,0 0 1,0 0 0,0 0 0,0-1-1,0 1 1,-1 0 0,1 0 0,0 0-1,0 0 1,0 1 0,0-1 0,0 0-1,0 0 1,0 0 0,0 0 0,0 0-1,0 0 1,-1 0 0,1 0 0,0 0 0,0 0-1,0 0 1,0 0 0,0 0 0,0 0-1,0 0 1,0 0 0,0 0 0,0 0-1,0 0 1,0 1 0,0-1 0,0 0-1,-1 0 1,1 0 0,0 0 0,0 0-1,0 0 1,0 0 0,0 0 0,0 0-1,0 1 1,0-1 0,0 0 0,0 0-1,0 0 1,0 0 0,0 0 0,-2 20-95,0 29 83,-1-10 39,6 78-1,-2-107-27,1 0 0,-1 0 0,2 0 0,-1 0 0,1-1-1,1 1 1,0-1 0,0 0 0,1 0 0,0 0 0,0-1 0,13 15 0,-16-20-27,1-1-1,0 1 1,0 0-1,0-1 1,1 0-1,-1 0 1,1 0-1,-1 0 1,1 0 0,0-1-1,-1 0 1,1 1-1,0-1 1,0-1-1,0 1 1,0 0-1,0-1 1,0 0 0,0 0-1,0 0 1,0-1-1,0 1 1,0-1-1,0 0 1,4-2 0,-3 2 14,0-2 0,-1 1 0,1 0 1,-1-1-1,0 0 0,0 1 1,0-2-1,0 1 0,0 0 0,-1-1 1,1 0-1,-1 0 0,0 0 1,0 0-1,-1 0 0,1-1 0,-1 1 1,0-1-1,2-6 0,-2 2 22,1-1 0,-2 0 0,1 0 0,-2 0-1,1 0 1,-1 0 0,-1 0 0,0 0 0,0 0 0,-1 1-1,0-1 1,-1 0 0,0 1 0,0-1 0,-6-10 0,6 14-9,0 1 0,-1-1 0,1 1 0,-1-1 1,0 1-1,-1 0 0,1 0 0,-1 1 1,0 0-1,0-1 0,0 2 0,-1-1 0,1 1 1,-1-1-1,0 1 0,0 1 0,0-1 1,0 1-1,-1 0 0,1 1 0,-1 0 0,1 0 1,-13-1-1,16 2-38,0 0 1,1 0-1,-1 1 0,0-1 1,0 1-1,1-1 0,-1 1 1,0 0-1,1 0 1,-1 0-1,1 0 0,-4 2 1,5-2-171,0 0 0,1 0 0,-1 0 0,0 0 0,0 0 0,1 0 1,-1 0-1,0 0 0,1 0 0,-1 0 0,1 0 0,-1 1 0,1-1 0,0 0 1,0 0-1,-1 1 0,1-1 0,0 0 0,0 0 0,0 1 0,0-1 0,1 0 1,-1 0-1,0 1 0,0-1 0,1 0 0,-1 0 0,1 1 0,0 0 0,-1-1-31,0-1-1,1 1 0,-1-1 1,0 1-1,1-1 0,-1 1 1,0-1-1,1 1 0,-1-1 1,1 1-1,-1-1 0,1 0 1,-1 1-1,1-1 0,-1 0 0,1 1 1,-1-1-1,1 0 0,-1 0 1,1 0-1,0 1 0,0-1 1,27 3-9146</inkml:trace>
  <inkml:trace contextRef="#ctx0" brushRef="#br0" timeOffset="1103.73">999 466 6099,'0'0'12854,"-12"-6"-12774,29 6-80,10 0 80,10-2-80,-3-5-817,2 1-1264,-4-5-1312,-4 0-5027</inkml:trace>
  <inkml:trace contextRef="#ctx0" brushRef="#br0" timeOffset="1321.66">976 648 6659,'0'0'14327,"36"0"-13927,-6 0-224,4 0-128,-4 0-48,0 0-816,-6 0-2626,-3-9-3425</inkml:trace>
  <inkml:trace contextRef="#ctx0" brushRef="#br0" timeOffset="2205.25">1705 220 1201,'0'0'10997,"-9"0"-9717,39-4-79,15-11-817,21-2-256,11-5-64,5 3-48,1-2-16,-10 2-480,-16 2-1745,-18 4-1057,-20 4-287,-19 5-1202</inkml:trace>
  <inkml:trace contextRef="#ctx0" brushRef="#br0" timeOffset="2439.86">2013 148 1153,'0'0'9036,"-13"19"-7476,-37 65-26,49-82-1436,-1 1-1,1 0 1,-1 0-1,1-1 1,0 1-1,0 0 1,0 0-1,0 1 1,1-1-1,-1 0 1,1 0-1,0 0 1,0 0-1,0 0 1,0 1-1,0-1 1,1 0-1,-1 0 1,1 0-1,0 0 1,2 5-1,1 2 218,39 113 2041,12 40-1114,-48-136-1660,-1 0 0,-2 1 0,0 0 0,-1 31 0,-3-78-11759</inkml:trace>
  <inkml:trace contextRef="#ctx0" brushRef="#br0" timeOffset="4165.81">2145 203 4626,'0'0'12590,"0"-11"-11011,0-23-424,0 29-547,0 30-538,2 24 5,2 0 0,3 0 1,1 0-1,3-1 0,21 63 0,-13-53-32,33 92 101,-50-146-163,-3-29 221,2 13-137,-6-87-412,2 63 35,2-1 0,5-63 0,-4 98 295,0 1 0,0-1 0,1 1 0,-1-1 0,0 1 0,1 0 0,-1-1 0,1 1 0,0 0 0,-1-1 0,1 1 0,0 0 1,0 0-1,0-1 0,0 1 0,2-2 0,-3 3-38,1-1 0,0 1 1,0 0-1,0-1 1,0 1-1,0 0 0,0-1 1,0 1-1,0 0 0,-1 0 1,1 0-1,0 0 0,0 0 1,0 0-1,0 0 0,0 0 1,0 1-1,0-1 0,1 1 1,1 0-82,0 0 0,0 1 0,-1-1 0,1 1 0,0 0 0,-1 0 0,0 0 0,1 0 0,-1 0 0,0 1 0,0-1 0,0 0 0,2 5 0,5 13-332,-2-1-1,8 29 0,-10-31-16,0 0 1,2 0-1,15 32 0,-21-47 427,0 0 0,0 0 0,1-1-1,-1 1 1,0 0 0,1 0 0,-1-1 0,1 1 0,-1-1 0,1 0 0,0 1 0,0-1-1,0 0 1,0 0 0,-1 0 0,1 0 0,1 0 0,-1 0 0,0-1 0,0 1 0,0-1-1,0 0 1,0 1 0,0-1 0,1 0 0,-1 0 0,0 0 0,0 0 0,0-1 0,0 1-1,1-1 1,-1 1 0,3-2 0,0-1 62,0 1-1,-1-1 0,0 0 1,1 0-1,-1 0 1,0-1-1,0 1 0,-1-1 1,1 0-1,-1 0 1,0 0-1,5-9 0,-3 3 127,0 0 0,0-1 0,-1 0 0,-1 0-1,0 0 1,2-20 0,-2-1 1469,-1-36-1,-2 67-1553,0 1 1,0-1-1,0 0 0,0 0 0,0 1 0,0-1 0,0 0 1,0 1-1,0-1 0,0 0 0,-1 0 0,1 1 0,0-1 0,-1 0 1,1 1-1,0-1 0,-1 0 0,1 1 0,0-1 0,-1 1 1,1-1-1,-1 1 0,1-1 0,-1 1 0,0-1 0,1 1 1,-1-1-1,1 1 0,-1-1 0,0 1 0,1 0 0,-1 0 1,0-1-1,0 1 0,1 0 0,-1 0 0,0 0 0,-1 0 1,1 0-41,0 0 0,0 0 1,-1 1-1,1-1 1,0 0-1,0 1 1,0-1-1,-1 1 0,1-1 1,0 1-1,0 0 1,0 0-1,0-1 1,0 1-1,0 0 0,0 0 1,1 0-1,-1 0 1,0 0-1,0 0 1,0 2-1,-3 5-13,1 1 1,0-1-1,1 1 1,0 0-1,0-1 1,1 1-1,0 0 0,1 0 1,-1 0-1,2 0 1,0 0-1,2 15 0,-1-22-63,-1 0-1,1 1 0,0-1 1,-1 0-1,1 0 1,0 0-1,0 0 0,1 0 1,-1 0-1,0 0 0,1-1 1,-1 1-1,1-1 1,-1 0-1,1 0 0,0 0 1,-1 0-1,1 0 0,0 0 1,0-1-1,-1 0 0,1 1 1,0-1-1,0 0 1,0 0-1,4-1 0,-3 1-38,-1 0 0,1 0-1,-1 0 1,1-1 0,-1 0 0,1 1-1,-1-1 1,1 0 0,-1-1 0,1 1-1,-1-1 1,0 1 0,0-1-1,0 0 1,0 0 0,0 0 0,0-1-1,-1 1 1,1-1 0,3-5-1,-2 1 118,-2-1 0,1 1-1,-1-1 1,0 0-1,0 1 1,-1-1-1,0 0 1,-1 0 0,0 0-1,0 0 1,-1 0-1,1 0 1,-3-9-1,2 14 63,0 0 0,0 0 0,0 0 0,0 0 0,0 0 0,-1 0 0,1 0 0,-1 0 0,0 1 0,0-1 0,0 0 0,0 1 0,0 0 0,-1-1-1,1 1 1,-1 0 0,1 0 0,-1 1 0,0-1 0,0 0 0,0 1 0,0 0 0,0 0 0,0 0 0,0 0 0,0 0 0,0 0 0,-1 1 0,1-1-1,0 1 1,0 0 0,-1 0 0,-5 1 0,6 0-55,0 0 0,-1 1 0,1-1 0,0 0 0,0 1 0,0 0 0,0 0 0,0 0 0,1 0-1,-1 0 1,0 0 0,1 1 0,0-1 0,0 1 0,-1 0 0,1 0 0,1 0 0,-1 0 0,0 0 0,1 0 0,0 0 0,-2 7 0,-2 2 26,2 1-1,-1 0 1,2 0 0,-3 25 0,5-30-33,-1 0 0,1 1 0,1-1 0,0 0-1,0 0 1,0 1 0,1-1 0,0 0 0,6 13-1,-5-16 1,0 0 0,0 0-1,0-1 1,1 1 0,0-1-1,0 1 1,0-1 0,1-1 0,-1 1-1,1-1 1,0 1 0,0-1-1,0-1 1,11 5 0,-4-3-139,1-1 0,-1 0 1,1 0-1,0-2 0,0 0 1,0 0-1,0-1 1,20-2-1,-30 1 94,0 1 1,-1 0-1,1-1 0,0 0 0,0 1 1,-1-1-1,1 0 0,-1-1 0,1 1 1,-1 0-1,1-1 0,-1 1 1,0-1-1,0 0 0,1 0 0,-1 0 1,2-3-1,-1 1 38,0-1 0,0 1 1,-1-1-1,0 0 0,0 1 0,0-1 0,0 0 1,1-10-1,-1-5 328,0 0-1,-1 0 1,-4-35 0,3 53-298,-9-39 940,8 38-789,1 1-1,-1-1 1,0 1 0,0 0 0,0-1-1,-1 1 1,1 0 0,0 0 0,-1 0 0,0 0-1,1 0 1,-1 0 0,-4-3 0,6 5 195,0 11-718,0-2 337,0 1 1,1 0-1,1-1 0,0 1 0,0-1 1,1 0-1,0 0 0,7 14 0,-8-19-110,0 1 0,1-1 0,-1 0 0,1 0 0,0 0 0,0-1 0,1 1 0,-1-1 0,1 1 1,0-1-1,-1 0 0,1-1 0,1 1 0,-1-1 0,0 0 0,1 0 0,-1 0 0,1 0 0,7 1 0,-10-2 83,0-1 0,0 1 1,1-1-1,-1 0 0,0 0 1,0 0-1,0 0 0,1 0 1,-1 0-1,0 0 0,0-1 1,0 1-1,0-1 0,1 0 0,-1 1 1,0-1-1,0 0 0,0 0 1,0 0-1,-1-1 0,1 1 1,0 0-1,0-1 0,-1 1 1,4-4-1,-3 0 60,1 0 0,-1 0 0,0-1 0,0 1 0,-1 0 0,1-1 0,-1 0 0,0 1 0,0-9 0,1-139 4550,-1 170-4653,0 0 1,1 0-1,0 0 1,2 0-1,0-1 1,12 31-1,-14-41-100,0-1-1,0 1 0,1-1 1,0 0-1,0 0 1,0 0-1,1 0 1,0-1-1,0 1 0,0-1 1,0 0-1,1 0 1,-1 0-1,1-1 0,0 1 1,0-1-1,1 0 1,-1-1-1,0 1 1,1-1-1,0 0 0,-1-1 1,9 2-1,-10-2 88,1-1 0,-1 0 0,0 0 0,1 0 0,-1 0 0,0-1 1,0 1-1,1-1 0,-1 0 0,0 0 0,0-1 0,0 1 0,0-1 0,6-4 0,-7 4 97,0-1 0,-1 0 0,1 0 0,-1 0 0,0 0 0,1 0 0,-1-1 0,-1 1 0,1-1 0,0 0 0,-1 1 0,0-1 0,0 0 0,0 0 0,0 1 0,0-7 0,2-12 850,-1 0-1,-1 0 1,-1 0-1,-4-36 1,0 48-142,1 24-674,2 26-248,1-34-62,1-1-1,-1 1 1,1 0 0,0 0 0,1-1 0,-1 1-1,1-1 1,4 9 0,-5-13 116,0 1-1,-1-1 1,1 0-1,0 1 1,0-1-1,0 0 1,0 0 0,0 0-1,0 1 1,0-1-1,0 0 1,1-1-1,-1 1 1,0 0 0,1 0-1,-1 0 1,0-1-1,1 1 1,-1-1-1,1 1 1,-1-1 0,1 1-1,-1-1 1,1 0-1,-1 0 1,1 0 0,0 0-1,-1 0 1,1 0-1,-1 0 1,1-1-1,-1 1 1,1 0 0,-1-1-1,1 1 1,-1-1-1,1 0 1,0 0-1,0 0 96,-1 0-1,0-1 1,0 1 0,0 0-1,0 0 1,0 0-1,0-1 1,-1 1-1,1 0 1,0-1-1,-1 1 1,1-1-1,-1 1 1,1-1-1,-1 1 1,0-1 0,1 1-1,-1-1 1,0-2-1,0-39 346,-1 29 34,1 0 482,0 0 1,-2 0 0,-3-17-1,4 25-433,-1 1 0,1-1 0,-1 1 0,-1 0 0,1-1-1,-1 1 1,0 0 0,0 1 0,0-1 0,-7-7 0,9 11-324,0 0 1,0 0-1,0 0 1,0 0 0,0 0-1,0 1 1,0-1 0,0 0-1,0 0 1,0 1 0,0-1-1,0 1 1,0-1 0,0 1-1,-1 0 1,1-1 0,0 1-1,0 0 1,-1 0 0,1 0-1,0 0 1,0 0 0,-1 0-1,1 0 1,0 0 0,0 0-1,-1 1 1,1-1 0,0 1-1,0-1 1,0 0 0,0 1-1,0 0 1,-2 0 0,1 1-57,-1 1 0,1-1-1,0 0 1,0 1 0,1-1 0,-1 1 0,1-1 0,-1 1 0,1 0 0,0-1 0,0 1 0,-2 6 0,0 3 17,1 1 1,0 0 0,1-1 0,0 1 0,1 0 0,0 0-1,1 0 1,0-1 0,2 1 0,4 17 0,-5-23-243,1 1 0,0-1 1,1 0-1,0 0 1,0 0-1,0 0 0,1-1 1,0 0-1,0 0 0,1 0 1,-1 0-1,1-1 1,1 0-1,-1 0 0,1-1 1,0 0-1,12 6 0,26 4-4299,5-9-3517</inkml:trace>
  <inkml:trace contextRef="#ctx0" brushRef="#br0" timeOffset="4823.89">4007 246 8436,'0'0'11560,"2"9"-11536,4 28-3,3-1 1,1 0-1,21 51 0,-29-82-40,1-1-1,-1 0 1,1 0-1,0 0 1,0-1-1,0 1 1,0-1-1,1 1 1,0-1-1,-1 0 1,1 0 0,0-1-1,0 1 1,8 2-1,-10-4-6,0 0 1,0 0-1,0 0 0,0-1 0,0 1 1,1-1-1,-1 0 0,0 1 0,0-1 1,0 0-1,1 0 0,-1 0 0,0-1 1,0 1-1,0 0 0,1-1 0,-1 0 1,0 1-1,0-1 0,0 0 0,0 0 1,0 0-1,0 0 0,-1-1 0,1 1 1,0 0-1,0-1 0,-1 1 0,1-1 1,-1 0-1,1 0 0,0-2 0,4-6 38,-2 1-1,1-1 0,-1-1 0,-1 1 0,0 0 1,0-1-1,-1 0 0,1-17 0,-2-88 1853,-2 76 125,1 44-2039,-1 8 33,1-1 0,0 0 0,1 1 0,0-1 0,0 0 1,1 0-1,1 1 0,0-2 0,1 1 0,0 0 0,0-1 1,6 11-1,-5-14-58,0 0 1,0 0 0,0 0-1,1-1 1,-1 0 0,12 8-1,-14-11-6,1-1 0,0 0 0,0 0 1,0 0-1,0 0 0,0-1 0,1 1 0,-1-1 0,0 0 0,1-1 0,-1 1 0,0-1 0,1 0 0,5 0 1,-7-1 76,-1 0-1,1 0 1,-1 0 0,1 0 0,-1 0 0,0-1 0,0 1 0,1-1 0,-1 0 0,0 1 0,0-1 0,-1 0 0,1 0 0,0 0 0,-1-1 0,1 1-1,-1 0 1,1 0 0,-1-1 0,0 1 0,0-1 0,0 1 0,-1-1 0,2-4 0,2-7 58,-1-1 0,0 0 0,1-16 0,-2-126 1687,-3 87 3,1 68-1374,0 6-271,0 4-109,1-1 0,1 1-1,-1 0 1,1-1 0,1 0-1,-1 0 1,6 11 0,32 55-65,-20-39 61,-9-15-195,-6-12-117,-1 0 0,0 1 0,0-1 0,-1 1 0,0 0 0,0 0 0,2 14 0,-5-21 192,0-1-1,0 1 0,1-1 1,-1 1-1,0 0 1,0-1-1,-1 1 1,1-1-1,0 1 0,0-1 1,0 1-1,0-1 1,0 1-1,-1-1 1,1 1-1,0-1 1,0 1-1,-1-1 0,1 1 1,0-1-1,-1 1 1,1-1-1,0 0 1,-1 1-1,1-1 0,-1 1 1,1-1-1,-1 0 1,1 0-1,-1 1 1,1-1-1,-1 0 1,1 0-1,-1 0 0,1 1 1,-1-1-1,1 0 1,-1 0-1,1 0 1,-1 0-1,1 0 0,-1 0 1,1 0-1,-1 0 1,0 0-1,1 0 1,-1-1-1,-32 2-6036</inkml:trace>
  <inkml:trace contextRef="#ctx0" brushRef="#br0" timeOffset="5000.92">3943 17 3394,'0'0'13542,"75"-17"-18761</inkml:trace>
  <inkml:trace contextRef="#ctx0" brushRef="#br0" timeOffset="5489.19">5047 306 8308,'0'0'12760,"12"-4"-12301,-5 1-427,-5 2-31,0 0 1,0 0-1,1 0 1,-1 0 0,0 0-1,0 0 1,1 1-1,-1-1 1,0 1-1,1 0 1,-1-1-1,1 1 1,-1 0-1,0 1 1,1-1 0,-1 0-1,1 1 1,-1-1-1,0 1 1,0 0-1,1-1 1,-1 1-1,0 0 1,0 1 0,0-1-1,0 0 1,0 1-1,0-1 1,0 1-1,0-1 1,-1 1-1,4 3 1,7 16-64,0 0 0,-1 1 0,-1 0-1,-1 1 1,-2 0 0,8 33 0,-17-76-58,1-1 0,3-40 1,0 10 454,-3 23-103,0 9-5,1-1 0,1 1 1,1 0-1,0-1 0,9-31 0,-11 50-223,0 1 0,1-1 0,-1 0-1,0 0 1,0 1 0,1-1 0,-1 0-1,0 1 1,1-1 0,-1 0-1,1 1 1,-1-1 0,0 1 0,1-1-1,0 1 1,-1-1 0,1 1 0,-1-1-1,1 1 1,0-1 0,-1 1 0,1 0-1,0-1 1,-1 1 0,1 0 0,0-1-1,-1 1 1,1 0 0,0 0-1,0 0 1,-1 0 0,1 0 0,0 0-1,0 0 1,-1 0 0,1 0 0,0 0-1,0 0 1,-1 1 0,1-1 0,0 0-1,0 0 1,-1 1 0,1-1-1,0 0 1,-1 1 0,1-1 0,-1 1-1,1-1 1,0 1 0,-1-1 0,1 1-1,0 0 1,4 4-29,0 0-1,-1 0 1,1 0-1,5 8 1,34 53-59,52 72-2513,-94-135 2067,0 0-1,1-1 1,-1 1-1,0-1 1,1 1 0,-1-1-1,1 0 1,0 0 0,5 4-1,5-3-4156</inkml:trace>
  <inkml:trace contextRef="#ctx0" brushRef="#br0" timeOffset="5850.55">5613 173 9845,'0'0'10228,"-8"4"-10201,3-2-28,1 0 0,0 0 0,0 1-1,0-1 1,0 1 0,1 0 0,-1 0 0,1 0 0,0 1 0,0-1 0,0 1 0,0 0-1,1 0 1,-1 0 0,1 0 0,0 0 0,0 0 0,1 1 0,-1-1 0,1 1 0,0-1-1,0 1 1,0 5 0,-2 1 5,2 1 0,-1 0-1,2 0 1,0 0 0,0 0-1,1 0 1,3 18 0,-3-26-4,0-1 1,0 1 0,1-1 0,-1 0-1,1 1 1,0-1 0,-1 0 0,1 0-1,1 0 1,-1 0 0,0-1-1,1 1 1,-1-1 0,1 1 0,0-1-1,0 0 1,0 0 0,0 0 0,0 0-1,0-1 1,0 1 0,1-1-1,-1 0 1,1 0 0,-1 0 0,1 0-1,-1-1 1,7 1 0,-5 0-16,0-1-1,0 0 1,0 0 0,-1 0-1,1 0 1,0-1 0,0 0-1,-1 0 1,1 0 0,-1-1-1,1 1 1,8-5 0,-10 3 17,-1 1 1,1 0 0,0-1-1,-1 0 1,1 0-1,-1 1 1,0-1 0,0-1-1,0 1 1,-1 0-1,1 0 1,-1-1 0,1 1-1,-1-1 1,0 1 0,0-1-1,0-5 1,1-6 30,0-1 0,-1 1 0,0-1-1,-2 0 1,0 0 0,0 1 0,-6-21 0,6 29-26,-1 0-1,0 0 0,0 1 1,-1-1-1,0 1 0,0 0 1,0-1-1,-1 1 0,0 1 1,0-1-1,-1 1 0,0-1 1,0 1-1,0 0 1,0 1-1,-1 0 0,1-1 1,-10-4-1,11 8-47,1-1 1,-1 1-1,0-1 1,0 1-1,1 0 0,-1 0 1,0 1-1,0-1 0,0 1 1,0 0-1,0 0 1,0 0-1,0 1 0,0-1 1,0 1-1,0 0 0,0 0 1,-7 3-1,5 0-475,0-1-1,1 1 0,-1 0 0,0 0 1,1 1-1,0 0 0,0 0 1,0 0-1,-5 8 0,-11 21-5704</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4:59:50.984"/>
    </inkml:context>
    <inkml:brush xml:id="br0">
      <inkml:brushProperty name="width" value="0.035" units="cm"/>
      <inkml:brushProperty name="height" value="0.035" units="cm"/>
    </inkml:brush>
  </inkml:definitions>
  <inkml:trace contextRef="#ctx0" brushRef="#br0">202 441 6259,'0'0'9263,"-21"-2"-8839,-67-3-101,84 5-298,1 1 1,-1-1-1,1 1 0,-1 0 1,1 0-1,0 1 1,-1-1-1,1 1 0,0-1 1,0 1-1,0 0 1,0 0-1,0 0 0,1 1 1,-1-1-1,1 1 1,-1-1-1,1 1 1,0 0-1,0 0 0,0 0 1,0 0-1,1 0 1,-1 1-1,1-1 0,-2 7 1,0-4 16,0 3-7,0 0-1,0 0 1,1 0 0,0 1-1,1-1 1,0 0 0,0 12-1,1-18-29,-1 1-1,2-1 1,-1 0 0,0 0-1,1 1 1,-1-1-1,1 0 1,0 0-1,0 0 1,0 0 0,0 0-1,1 0 1,-1 0-1,1-1 1,0 1-1,0 0 1,0-1 0,0 1-1,0-1 1,0 0-1,1 0 1,-1 0-1,5 3 1,0-2-36,-1 0 0,1-1 0,0 0 0,0 0 0,0 0 1,0-1-1,1 0 0,-1-1 0,0 1 0,0-1 0,8-1 0,-11 0 15,0 1 0,-1-1 0,1 0 0,-1 0 0,1 0-1,-1-1 1,1 1 0,-1-1 0,0 0 0,0 0 0,0 0 0,0 0 0,0 0-1,0-1 1,0 1 0,-1-1 0,1 0 0,-1 1 0,0-1 0,0-1 0,0 1-1,3-6 1,-1-7 33,0 1 1,-1-1-1,-1 0 0,0 0 0,-1 0 0,-1 0 0,-2-20 1,2-5 12,0 11 390,-1-1-1,-2 0 0,0 1 0,-2-1 0,-2 1 0,-1 1 0,-1-1 1,-13-29-1,20 115-227,1-29-195,1 0-1,1 0 1,2 0 0,1 0 0,1-1-1,1 0 1,1 0 0,15 36 0,-16-49-189,1 0 0,0-1 0,0 1 0,1-1 0,1-1 0,0 0 0,17 16 0,-21-22 97,1-1-1,0 0 1,0 0-1,0 0 1,0-1-1,1 0 1,-1 0-1,1-1 1,0 0-1,0 0 1,0 0-1,0-1 1,0 0-1,0 0 1,0-1-1,15-1 1,-20 1 95,0-1 0,1 1 0,-1-1 0,1 1 0,-1-1 0,0 0 0,0 0 0,1 0 0,-1 0 1,0-1-1,0 1 0,0-1 0,0 1 0,0-1 0,-1 1 0,1-1 0,2-3 0,-1 0 18,1 0-1,-1-1 0,-1 1 1,1-1-1,-1 1 0,3-12 1,-1-4 173,0 0 0,-2 0 1,0-22-1,-1-43 1470,-1 66-755,0 60-1048,-1 1 89,-1-21 61,2-1 1,0 1-1,1 0 1,8 36-1,-8-52-67,0 0 0,0 1 0,1-1-1,-1 0 1,1 0 0,0 0-1,1-1 1,-1 1 0,1 0 0,-1-1-1,1 1 1,0-1 0,0 0 0,1 0-1,-1 0 1,1-1 0,-1 1 0,1-1-1,0 0 1,0 1 0,0-2 0,0 1-1,0-1 1,1 1 0,-1-1 0,0 0-1,5 0 1,-4 0-55,0 0 0,0 0-1,0-1 1,0 1 0,0-1 0,0-1-1,0 1 1,0-1 0,0 1 0,0-1-1,0-1 1,0 1 0,0-1 0,-1 0-1,1 0 1,-1 0 0,1-1 0,-1 1-1,0-1 1,0 0 0,0 0 0,0-1-1,-1 1 1,1-1 0,-1 0 0,0 0-1,0 0 1,0 0 0,-1 0 0,1-1-1,-1 1 1,0-1 0,2-6 0,2-13 64,0-1 1,-2 0-1,0-1 1,-2 1 0,-1-1-1,-3-38 1,1 14 117,1 12 380,-8-63-1,6 87-35,-1 1-1,0 0 1,-1 0 0,0 0-1,-1 0 1,-1 1-1,0 0 1,-9-15 0,15 27-385,0-1-1,0 1 1,0 0 0,0 0 0,0-1 0,-1 1 0,1 0 0,0 0 0,0 0 0,0-1-1,0 1 1,0 0 0,0 0 0,0-1 0,-1 1 0,1 0 0,0 0 0,0 0 0,0 0-1,0-1 1,-1 1 0,1 0 0,0 0 0,0 0 0,0 0 0,-1 0 0,1 0-1,0 0 1,0 0 0,0-1 0,-1 1 0,1 0 0,0 0 0,0 0 0,-1 0 0,1 0-1,0 0 1,0 0 0,-1 0 0,1 0 0,0 0 0,0 1 0,0-1 0,-1 0 0,1 0-1,0 0 1,0 0 0,-1 0 0,1 0 0,0 0 0,0 0 0,0 1 0,0-1 0,-1 0-1,1 0 1,0 1 0,-4 15 100,1 33 60,2 0-1,2 0 0,2 0 1,16 82-1,62 193 734,-36-163-808,-39-137-99,4 17 7,1 0 0,3 0 0,19 40 0,-32-79-24,0 0-1,0-1 1,-1 1-1,1-1 1,0 1-1,0-1 1,1 1 0,-1-1-1,0 0 1,0 0-1,1 0 1,-1 0-1,3 2 1,-4-3 0,1 0 0,-1 0 0,1 0 0,-1 0 0,1 0 1,-1 0-1,1 0 0,0 0 0,-1 0 0,1 0 0,-1 0 0,1 0 0,-1 0 0,1 0 1,-1 0-1,1-1 0,-1 1 0,1 0 0,-1 0 0,1-1 0,-1 1 0,0 0 1,1-1-1,-1 1 0,1 0 0,-1-1 0,1 0 0,2-3-3,-1 0-1,0 0 1,0 0 0,0 0-1,0 0 1,-1-1-1,1 1 1,0-6 0,2-12-25,0 1 1,-2-1-1,-1 0 1,0 0 0,-1 0-1,-2 0 1,0 0 0,-1 1-1,-11-38 1,8 42 16,0 0 0,0 1 0,-2 0 0,0 0-1,-1 1 1,0 0 0,-1 1 0,-1 0 0,-1 0 0,1 1 0,-2 1 0,-22-19 0,31 28-7,0 1-1,0-1 1,0 1-1,0-1 1,-1 1-1,1 0 1,-1 1-1,1-1 1,-1 1-1,1 0 1,-1 0-1,0 0 1,-8 0-1,12 2-66,1 0 0,-1 0-1,1 0 1,0 0 0,-1 0-1,1 0 1,0 0 0,0 0-1,-1 0 1,1 0 0,0 0-1,0 0 1,0 0 0,0 0-1,0 0 1,1 0 0,-1 0 0,0 0-1,0 0 1,1 0 0,-1 0-1,1 1 1,1 0 2,-1-1 1,1 1 0,0 0-1,0 0 1,0-1-1,0 1 1,0-1-1,0 1 1,0-1-1,0 0 1,1 0-1,-1 0 1,0 0 0,1 0-1,-1-1 1,1 1-1,-1-1 1,4 1-1,51 2-1683,-49-3 1365,-4 0 272,0-1 0,0 1 0,0-1 0,0 1 0,0-1 0,0 0 0,0-1 0,0 1 0,-1-1 0,1 1 0,0-1 0,-1 0 1,0-1-1,1 1 0,3-4 0,-2 1 13,0 0 0,-1-1 1,1 1-1,-1-1 0,0 0 1,-1 0-1,0-1 1,4-7-1,-1-4 73,-1 0 1,0 0-1,-1-1 0,-1 0 1,2-34-1,-5 30 188,2-19 411,-5-53 0,2 83-61,-1 0 0,0 1 0,-1 0 0,0-1 0,0 1 0,-1 0 0,-1 1 0,0-1 0,-10-14 0,8 18 1296,3 12-1156,2 19-726,2-19 192,-1 41 36,1 1 1,3-1 0,2 0 0,16 68 0,6-7 116,86 279-22,-108-372-248,0-1 20,0 0 0,12 21 0,-16-31-69,0-1 0,0 0 0,1 0 0,-1 0 0,1 0 0,-1 0 0,1 0 0,0-1 0,0 1 0,0 0 0,0-1 0,0 0 0,0 1 0,0-1 1,0 0-1,1 0 0,-1 0 0,0 0 0,1-1 0,-1 1 0,5 0 0,-6-1 58,0 0 0,0 0 0,0 0-1,-1-1 1,1 1 0,0 0 0,0 0 0,0-1-1,0 1 1,0-1 0,0 1 0,-1-1 0,1 1 0,0-1-1,0 1 1,-1-1 0,1 0 0,0 1 0,-1-1 0,1 0-1,-1 0 1,2-1 0,7-27-125,-5-38-63,-5 59 137,1-10 23,-2 1-1,0 0 1,0 0-1,-2 1 1,0-1-1,-1 1 1,-1 0-1,-13-27 1,-7-3 109,-47-64 0,30 47 327,38 59-296,9 14-127,11 19-103,-11-25-147,0 1-1,0-1 0,1 0 0,-1-1 0,1 1 0,0-1 1,0 0-1,0 0 0,0-1 0,0 1 0,1-1 1,-1 0-1,1-1 0,0 1 0,0-1 0,-1 0 0,1-1 1,0 1-1,0-1 0,6-1 0,-10 1 238,-1 0-1,1-1 1,0 1 0,0-1-1,-1 1 1,1-1-1,0 0 1,-1 0 0,1 1-1,-1-1 1,1-1-1,-1 1 1,0 0 0,1 0-1,-1 0 1,0-1-1,0 1 1,0 0 0,1-1-1,-2 1 1,1-1-1,0 0 1,0 1 0,0-1-1,-1 0 1,1 1-1,-1-1 1,1 0 0,-1 0-1,0 1 1,0-5-1,2-8 656,-1-1 0,-1-28 0,-1 26 240,2 1 75,0 12-698,-1 1 0,1-1-1,-1 1 1,0-1 0,0 1-1,0-1 1,-1 1 0,1-1-1,-1 1 1,0-1-1,0 1 1,0 0 0,0 0-1,-2-4 1,3 7-231,-1 0 0,1 0 0,0-1 0,0 1-1,-1 0 1,1 0 0,0 0 0,-1 0 0,1 0 0,0 0-1,0 0 1,-1 0 0,1 0 0,0 0 0,-1 0 0,1 0 0,0 0-1,-1 0 1,1 0 0,0 0 0,0 0 0,-1 0 0,1 0-1,0 1 1,0-1 0,-1 0 0,1 0 0,0 0 0,0 0 0,-1 1-1,1-1 1,0 0 0,0 0 0,0 1 0,-1-1 0,1 0-1,0 0 1,0 1 0,0-1 0,0 0 0,0 0 0,0 1 0,-1-1-1,1 0 1,0 0 0,0 1 0,0-1 0,0 0 0,0 1 0,0-1-1,0 1 1,-4 16-119,4-17 125,-2 12-26,0-1 0,0 1 1,2-1-1,0 21 0,0-30-28,0 1-1,1-1 1,-1 0-1,0 0 0,1 0 1,0 0-1,-1 1 1,1-1-1,0 0 1,0 0-1,0 0 0,0-1 1,1 1-1,-1 0 1,0 0-1,1-1 0,-1 1 1,1 0-1,0-1 1,-1 0-1,1 1 0,0-1 1,0 0-1,0 0 1,0 0-1,0 0 0,0 0 1,0-1-1,0 1 1,0 0-1,4-1 0,-4 1-6,1-1-1,-1 1 0,0-1 1,0 0-1,1 0 0,-1 0 1,0 0-1,1 0 0,-1-1 1,0 1-1,0-1 0,1 1 1,-1-1-1,0 0 0,0 0 1,0 0-1,0 0 0,0 0 1,0-1-1,0 1 0,-1 0 1,1-1-1,0 1 0,1-3 1,-1 0 50,0 0 0,0 0-1,-1 0 1,1-1 0,-1 1 0,0 0 0,0-1 0,-1 1 0,1-1-1,-1 1 1,0-8 0,0-8 87,1 11 88,-1 0 0,0-1 0,-1 1 1,0 0-1,0 0 0,-4-13 0,4 19-141,0 1 1,0 0-1,-1 0 0,1-1 0,0 1 0,-1 0 0,0 0 1,1 0-1,-1 1 0,0-1 0,0 0 0,0 1 0,0-1 1,0 1-1,0-1 0,-1 1 0,1 0 0,0 0 0,-1 0 1,1 1-1,-1-1 0,1 0 0,-1 1 0,1-1 0,-1 1 1,1 0-1,-1 0 0,-3 1 0,3-1-34,1 0 0,0 0 0,-1 1 0,1-1-1,0 1 1,0 0 0,-1 0 0,1 0 0,0 0 0,0 0 0,0 0 0,0 0-1,0 1 1,1-1 0,-1 1 0,0-1 0,1 1 0,-1 0 0,1 0 0,-1 0-1,1-1 1,0 1 0,0 1 0,0-1 0,0 0 0,0 0 0,0 0 0,0 0-1,1 1 1,-1 4 0,-2 8-31,1 0 1,1 0-1,0 25 0,2-27 23,-1-7-2,0-1-1,1 1 1,0-1-1,0 1 1,1-1-1,-1 1 1,1-1-1,0 0 1,1 0-1,-1 0 1,1 0-1,0 0 1,0 0-1,1-1 1,0 1 0,-1-1-1,1 0 1,0 0-1,1-1 1,-1 1-1,1-1 1,0 0-1,-1 0 1,1-1-1,9 4 1,1 0-199,-1-1 1,1 0-1,0-2 1,1 1-1,-1-2 1,1 0-1,-1-1 0,20-1 1,-32 0 215,1-1 0,-1 1 0,0-1 0,0 0 1,1 0-1,-1 0 0,0 0 0,0-1 0,0 1 0,0-1 0,0 0 0,-1 0 1,1 0-1,0 0 0,-1 0 0,1-1 0,-1 1 0,0-1 0,0 0 0,0 1 1,0-1-1,-1 0 0,1 0 0,-1 0 0,1 0 0,-1 0 0,0-1 1,0 1-1,-1 0 0,1-4 0,3-13 447,-1-1 1,-2 1-1,0-38 0,-2 37 73,1 7-200,0 0 1,-1 0-1,-1 0 0,0 0 1,-1 0-1,-5-14 0,11 63-309,-3-28-31,0 0 0,1 1-1,-1-1 1,4 13 0,0-11-124,-1 0 1,1 0 0,1 0-1,-1-1 1,1 0 0,1 1-1,0-2 1,0 1 0,7 7-1,-8-11-186,-1 0 0,1-1 1,0 1-1,0-1 0,0 0 0,0 0 0,0 0 0,1-1 0,-1 0 0,1 0 0,0 0 0,-1-1 0,1 1 0,0-1 0,11 0 0,-16-2 297,1 1-1,0-1 1,0 0-1,0 0 1,-1 0-1,1 0 0,0 0 1,-1 0-1,1 0 1,-1-1-1,1 1 1,-1 0-1,1-1 0,-1 1 1,0-1-1,0 0 1,0 1-1,0-1 1,0 0-1,0 0 0,-1 1 1,1-1-1,0 0 1,-1 0-1,1 0 0,-1-4 1,9-55 529,-7-55 5758,-2 114-5833,0 9-345,0 13-170,1 0 1,1 0-1,1-1 1,0 1-1,1 0 1,12 30-1,-14-44-113,0 0-1,0-1 1,1 1-1,0-1 0,0 0 1,0 0-1,1 0 1,0-1-1,0 1 1,0-1-1,0 0 0,1 0 1,-1 0-1,1 0 1,0-1-1,0 0 1,1 0-1,-1-1 0,1 1 1,-1-1-1,1 0 1,0-1-1,0 1 1,-1-1-1,1 0 0,12 0 1,-16-1 168,-1 0 0,1 0 0,0-1 1,-1 1-1,1 0 0,-1-1 0,1 1 0,-1-1 0,1 0 1,-1 1-1,1-1 0,-1 0 0,0 0 0,1 0 0,-1 0 1,0 0-1,0 0 0,0 0 0,2-3 0,0 0 23,-1 0 0,1 0 0,-1 0-1,-1 0 1,1 0 0,0-1 0,0-4-1,1-9 196,0 0-1,0-30 0,-3 47-169,1-30 359,1 10 375,-1 0 0,-1 0 0,-1 0-1,-1 0 1,-8-32 0,10 52-691,0 0 0,0 0 0,0-1 0,-1 1 0,1 0-1,-1 0 1,1 0 0,-1 0 0,1 0 0,-1 0 0,1 0 0,-1 0 0,0 0 0,0 0 0,-1-1 0,1 2-55,1 0 0,-1 1 0,1-1 0,0 0 0,-1 0 0,1 1 0,0-1 0,-1 1 0,1-1 0,0 0 0,-1 1 0,1-1 0,0 1 0,0-1 0,0 1 0,-1-1 0,1 1 1,0-1-1,0 1 0,0-1 0,0 1 0,0-1 0,0 1 0,0 0 0,-3 41-359,3-39 347,-1 7-257,1 0 0,1 0 0,-1 0-1,2 0 1,4 17 0,-5-24 122,0 0 0,1 0-1,-1-1 1,1 1 0,0 0 0,0 0-1,0-1 1,0 1 0,0-1 0,1 0 0,-1 0-1,1 0 1,0 0 0,-1 0 0,1 0-1,0-1 1,0 1 0,0-1 0,0 0-1,0 0 1,4 1 0,-4-1-33,0 0 1,0-1-1,1 1 0,-1-1 1,0 1-1,0-1 0,0 0 0,0 0 1,7-1-1,-9 0 115,0 1 0,1-1 0,-1 1 0,0-1 0,1 0 0,-1 1 1,0-1-1,1 0 0,-1 0 0,0 0 0,0 0 0,0 0 0,0 0 0,0 0 0,0 0 0,1-2 0,0-3 34,0 1-1,0-1 0,0 0 1,-1 0-1,0 0 0,0 0 1,0 0-1,-1 0 1,0-7-1,1-8 132,0 2 408,0 0-1,-5-36 0,4 52-395,0-1 1,-1 1-1,1 0 0,-1-1 1,0 1-1,0 0 1,-1-1-1,1 1 0,-1 0 1,1 0-1,-1 0 1,0 0-1,0 0 0,0 1 1,-1-1-1,1 0 1,0 1-1,-1 0 0,0 0 1,0 0-1,0 0 0,-4-3 1,5 5-103,1-1 0,-1 0 0,0 1 0,1-1 0,-1 1 0,0-1 0,0 1 0,0 0 0,1-1 0,-1 1 1,0 0-1,0 1 0,0-1 0,0 0 0,1 0 0,-1 1 0,0-1 0,0 1 0,1-1 0,-1 1 0,0 0 0,1 0 0,-1 0 0,1 0 0,-1 0 0,1 0 1,-1 0-1,1 0 0,0 0 0,-1 1 0,1-1 0,0 1 0,0-1 0,0 1 0,0-1 0,0 1 0,1 0 0,-1-1 0,0 1 0,1 0 0,-1 0 0,1-1 1,-1 4-1,-2 10-34,1 0 0,1 1 0,0-1 1,2 20-1,-1-18 69,0-3-29,2-1 0,-1 0 1,2 0-1,-1 0 1,2 0-1,0-1 0,0 1 1,1-1-1,13 22 1,-13-25-123,0-1 0,1 0 0,0 0 0,0 0 1,1-1-1,0 0 0,0 0 0,0-1 0,1 0 1,0 0-1,1-1 0,-1 0 0,1 0 1,10 3-1,-13-6-50,1 0-1,0 0 1,0-1 0,-1 0 0,1 0 0,0 0-1,0-1 1,14-1 0,-19 1 170,1-1 0,0 0 0,0 1-1,-1-1 1,1 0 0,0 0 0,-1-1 0,1 1 0,-1 0-1,0-1 1,1 1 0,-1-1 0,0 0 0,0 0 0,0 0 0,0 0-1,0 0 1,-1-1 0,1 1 0,-1 0 0,1-1 0,-1 1-1,2-5 1,4-16 862,-2 0 0,0-1 0,-1 0 0,1-40 0,4-28 1536,-4 81-1925,1 14-435,5 19-263,8 34 160,-6-15-632,2 0-1,2-1 1,29 52-1,-46-91 606,1 0 0,-1 0-1,1 0 1,0 0 0,-1 0 0,1 0 0,0 0 0,0 0-1,-1 0 1,1 0 0,0-1 0,0 1 0,0 0 0,0-1-1,0 1 1,0 0 0,0-1 0,0 1 0,0-1-1,0 0 1,1 1 0,-1-1 0,0 0 0,2 0 0,-2 0 63,0 0 1,0-1-1,0 0 1,0 1-1,0-1 1,0 0-1,0 1 1,0-1-1,0 0 1,0 0 0,0 0-1,0 0 1,-1 0-1,1 0 1,0 0-1,-1 0 1,1 0-1,0-2 1,3-6 148,-1 0 0,0-1 0,-1 1 0,3-14 0,2-38 703,9-48 791,-14 96-1436,2 1 0,0-1 0,0 1 0,1 0 0,1 1 0,9-17 0,-14 27-192,-1 1-1,0-1 1,1 1 0,-1 0 0,0-1 0,1 1 0,-1-1 0,0 1 0,1 0 0,-1-1-1,0 1 1,1 0 0,-1 0 0,1-1 0,-1 1 0,1 0 0,-1 0 0,1-1 0,-1 1-1,1 0 1,-1 0 0,1 0 0,-1 0 0,1 0 0,-1 0 0,1 0 0,-1 0-1,1 0 1,-1 0 0,1 0 0,0 0 0,-1 0 0,1 1 0,-1-1 0,0 0 0,1 0-1,-1 1 1,1-1 0,-1 0 0,1 0 0,-1 1 0,1-1 0,-1 0 0,0 1 0,1-1-1,-1 1 1,0-1 0,1 0 0,-1 1 0,0-1 0,0 1 0,1-1 0,-1 1 0,0-1-1,0 1 1,0-1 0,0 1 0,0 0 0,15 36-163,-13-31 189,19 69-137,-17-56-338,1 0 0,0 0 0,1 0 0,2-1-1,-1 0 1,2-1 0,15 24 0,-23-40 395,0 1-1,0-1 1,-1 0 0,1 0-1,0 0 1,0 0 0,0 0-1,0 0 1,0 0 0,0 0-1,1-1 1,-1 1 0,0 0 0,0 0-1,1-1 1,-1 1 0,0-1-1,1 1 1,-1-1 0,0 0-1,1 0 1,-1 1 0,0-1-1,1 0 1,-1 0 0,1 0-1,-1 0 1,0-1 0,1 1-1,-1 0 1,1-1 0,-1 1-1,0-1 1,0 1 0,1-1 0,-1 1-1,0-1 1,0 0 0,1 0-1,0-1 1,2-2 60,0 0-1,0-1 1,-1 1-1,1-1 1,-1 0 0,0 0-1,-1 0 1,4-8 0,20-55 1488,-4-2 1,24-119 0,-45 166-1000,-1 19-315,0 1 1,0-1 0,0 0 0,1 1 0,-1-1 0,1 1-1,2-6 1,-3 9-188,1 0-1,-1 0 1,0 0 0,1 0-1,-1 0 1,1 0-1,-1 0 1,0 0 0,1 0-1,-1 0 1,0 0-1,1 0 1,-1 1 0,1-1-1,-1 0 1,0 0-1,0 0 1,1 1 0,-1-1-1,0 0 1,1 0-1,-1 1 1,0-1 0,0 0-1,1 0 1,-1 1-1,0-1 1,0 0 0,0 1-1,1-1 1,-1 0-1,0 1 1,0-1 0,0 1-1,0-1 1,0 0-1,0 1 1,0-1 0,0 1-1,7 15-78,-4-8-327,0 0 1,0 0 0,0 0-1,1-1 1,0 1-1,1-1 1,0 0 0,0 0-1,11 12 1,-15-19 396,-1 0 1,0 0-1,1 0 1,-1 0 0,0 0-1,1 0 1,-1 0-1,0 0 1,1 0-1,-1 0 1,0 0-1,0 0 1,1 0-1,-1 0 1,0-1-1,1 1 1,-1 0-1,0 0 1,0 0-1,1 0 1,-1-1 0,0 1-1,0 0 1,1 0-1,-1 0 1,0-1-1,0 1 1,0 0-1,1 0 1,-1-1-1,0 1 1,0 0-1,0-1 1,0 1-1,0 0 1,0-1 0,1 1-1,-1 0 1,0 0-1,0-1 1,0 1-1,0 0 1,0-1-1,0 1 1,0 0-1,0-1 1,-1 1-1,1 0 1,0-1-1,0 1 1,0-23 463,0 21-403,1-1 68,-1 1 1,0 0-1,0-1 1,-1 1-1,1 0 0,0 0 1,-1-1-1,1 1 0,-1 0 1,0 0-1,0 0 0,-2-4 1,2 4-54,0 1 1,-1 0 0,1 0 0,0 1-1,-1-1 1,1 0 0,-1 0 0,1 1-1,-1-1 1,1 1 0,-1-1 0,0 1-1,1 0 1,-1-1 0,0 1 0,1 0-1,-1 0 1,-3 0 0,4 1-62,-1-1 0,1 1-1,-1 0 1,0-1 0,1 1 0,-1 0-1,1 0 1,-1 0 0,1 0 0,0 0-1,0 0 1,-1 0 0,1 1 0,0-1 0,0 0-1,0 1 1,0-1 0,0 0 0,0 1-1,1 0 1,-1-1 0,0 1 0,1-1 0,-1 1-1,1 0 1,-1 3 0,-8 49-60,9-53 59,-3 27-4,1 0 1,1 0-1,1-1 0,6 42 0,-5-65-60,0 1-1,1 0 0,0 0 0,0 0 1,0-1-1,0 1 0,1-1 0,0 0 1,0 0-1,0 0 0,0 0 0,1 0 1,-1-1-1,1 1 0,0-1 0,0 0 1,0 0-1,0 0 0,1-1 0,-1 0 1,8 3-1,0-1-367,0 0 0,0-2 0,0 1 1,1-1-1,-1-1 0,1 0 0,17-2 0,-27 1 374,0 0 0,0-1-1,0 1 1,0-1 0,0 0-1,0 0 1,0 0 0,0 0 0,-1 0-1,1 0 1,0-1 0,-1 0-1,1 1 1,-1-1 0,1 0-1,3-5 1,-2 3 95,-1-1 1,0 1-1,0-1 1,0 0-1,0-1 1,-1 1-1,0 0 0,2-9 1,0-6 837,0 0-1,-2 0 1,0-41 0,-2-26 2842,0 86-3550,-1 8-422,0 1 230,0 2-103,0 1-1,1-1 1,0 0 0,0 0 0,4 17-1,-4-25 36,1 1-1,0-1 1,-1 0-1,1 0 1,0 0-1,0 0 1,0 0-1,1 0 1,-1 0-1,0 0 1,1-1-1,-1 1 1,1 0-1,0-1 1,0 1-1,-1-1 1,1 0-1,0 1 1,0-1-1,0 0 1,0 0-1,0 0 0,1-1 1,-1 1-1,0 0 1,0-1-1,1 0 1,-1 1-1,0-1 1,0 0-1,4 0 1,-4-1 52,0 1 0,1 0 1,-1-1-1,-1 0 0,1 1 0,0-1 0,0 0 1,0 0-1,0 0 0,0 0 0,-1 0 1,1-1-1,0 1 0,-1 0 0,1-1 0,-1 1 1,0-1-1,1 1 0,-1-1 0,2-3 1,19-41-532,-20 42 518,4-13 24,-1-1-1,0 0 0,-1 0 0,-1 0 1,0-1-1,-2 1 0,-1-32 1,0 47 165,0 0 1,0 0-1,-1 0 1,0 0-1,1 0 1,-1 0-1,0 0 1,-1 0-1,1 0 1,0 0-1,-1 1 1,0-1-1,1 0 1,-1 1-1,0-1 1,0 1-1,-1 0 1,1 0-1,0 0 1,-1 0-1,1 0 0,-1 0 1,0 1-1,1-1 1,-1 1-1,0 0 1,0 0-1,0 0 1,0 0-1,0 0 1,0 1-1,0 0 1,0-1-1,0 1 1,-1 0-1,1 0 1,0 1-1,-4 0 1,5-1-120,0 1 0,1 0 0,-1 0 0,1-1 0,-1 1 0,0 0 0,1 1 0,0-1 0,-1 0 0,1 0 0,0 0 0,-1 1 0,1-1 0,0 1 0,0-1 0,0 1 0,0 0 0,1-1 0,-1 1 0,0 0 0,1-1 0,-1 1 0,1 0 0,-1 0 0,1-1 0,0 4 0,-4 53 254,4-52-212,0 7 35,1-1 0,0 1-1,1 0 1,0-1 0,1 1 0,0-1 0,1 0 0,0 0 0,1 0 0,1-1 0,0 1 0,0-1-1,1-1 1,0 1 0,1-1 0,0 0 0,18 15 0,-13-14-94,1 0 0,0-1 0,0-1 0,1 0 0,1-1 0,-1 0 0,1-1-1,1-1 1,-1-1 0,1 0 0,0-1 0,23 2 0,-38-5-1444,-7-1-2369,-22 0-4559</inkml:trace>
  <inkml:trace contextRef="#ctx0" brushRef="#br0" timeOffset="845.05">379 181 3906,'0'0'15607,"-2"34"-15191,2-28-288,0 5-80,0 2-48,0 0-624,0-5-2626,-13-8-2592</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0:03.179"/>
    </inkml:context>
    <inkml:brush xml:id="br0">
      <inkml:brushProperty name="width" value="0.035" units="cm"/>
      <inkml:brushProperty name="height" value="0.035" units="cm"/>
    </inkml:brush>
  </inkml:definitions>
  <inkml:trace contextRef="#ctx0" brushRef="#br0">202 503 2801,'0'0'14300,"-18"-4"-13235,-6-2-780,13 2-178,0 2 0,0-1 1,0 1-1,0 1 0,-1 0 0,-12 1 0,22 0-97,0 0 1,0 0-1,-1 0 0,1 1 1,0-1-1,0 1 0,0-1 1,-1 1-1,1 0 0,0 0 1,0 0-1,0 0 1,0 0-1,1 1 0,-1-1 1,0 1-1,0-1 0,-1 3 1,0 0-17,0-1 0,1 1 1,-1 0-1,1 1 0,0-1 0,0 0 1,1 1-1,-2 6 0,0 2-31,1-1-1,1 1 0,0-1 1,0 1-1,3 23 1,-2-34 10,1-1 1,-1 1 0,1 0-1,-1-1 1,1 1 0,-1 0 0,1-1-1,0 1 1,0-1 0,0 1-1,0-1 1,0 0 0,0 1-1,0-1 1,0 0 0,1 0-1,-1 1 1,0-1 0,1 0-1,-1 0 1,3 0 0,0 1-16,0 0 1,1-1 0,-1 1-1,1-1 1,-1 0 0,1-1-1,-1 1 1,6-1 0,0 0 25,0 0 0,0-1 0,0 0 0,0-1 0,-1 0 1,1 0-1,12-6 0,-11 2 41,0 0 0,0-1 0,-1-1 0,0 0 0,0 0 1,-1-1-1,0 0 0,0-1 0,-1 0 0,-1 0 0,0-1 0,0 1 0,-1-2 0,0 1 0,6-19 0,-8 20 85,-1 0 0,0 0 0,0 0 0,-1 0 0,-1 0 0,0 0-1,0 0 1,-1-1 0,0 1 0,-1 0 0,0-1 0,-1 1 0,0 0-1,0 0 1,-1 0 0,0 0 0,-1 1 0,0-1 0,-9-13-1,11 20-69,-29-38 550,29 39-539,1 0 0,-1 0 1,0 0-1,0 0 0,0 0 0,0 1 0,-1-1 1,1 1-1,0-1 0,-1 1 0,1 0 0,-1 0 1,1 0-1,-1 0 0,-5 0 0,8 1-54,-1 0 0,1 0 0,-1 0 0,1 0 0,0 1 0,-1-1 0,1 0 0,-1 0 0,1 1 0,-1-1 0,1 0 0,-1 1 0,1-1 0,0 0 0,-1 1 0,1-1 0,0 0 0,-1 1 0,1-1 0,0 1 0,0-1 0,-1 1 0,1-1 0,0 1 0,0-1 0,0 1 0,0-1 0,0 1-1,0-1 1,0 1 0,0 0 0,-2 20-63,2-15 50,-1 23 14,0 0-1,2 0 0,1 0 1,1 0-1,2-1 0,0 1 1,18 48-1,-13-51-57,2 1 0,1-2 1,25 38-1,-35-57-29,1-1 0,0 0 1,0 1-1,1-2 0,0 1 1,0 0-1,0-1 0,0 0 1,1 0-1,-1-1 0,1 0 1,0 0-1,0 0 0,0 0 0,0-1 1,1 0-1,-1 0 0,1-1 1,-1 0-1,1 0 0,8 0 1,-13-1 75,0-1 1,1 1 0,-1 0-1,0-1 1,0 0-1,1 1 1,-1-1 0,0 0-1,0 0 1,0 0-1,0-1 1,0 1 0,0 0-1,-1-1 1,1 1 0,0-1-1,-1 1 1,3-3-1,-1-1 13,0 0 0,0 0 0,0 0-1,-1 0 1,1-1 0,-1 1 0,1-7-1,1-7 76,0-1 0,-2 1-1,1-26 1,-3-85 2598,0 148-2684,0 0 0,1 0 0,1 0 0,1 0-1,5 19 1,-6-33-24,-1 1 0,1-1-1,0 0 1,0 1 0,0-1 0,0 0-1,1 0 1,-1-1 0,1 1 0,0 0-1,0-1 1,1 0 0,-1 1-1,1-2 1,0 1 0,-1 0 0,1-1-1,0 1 1,1-1 0,-1 0 0,0 0-1,1-1 1,-1 0 0,1 1 0,-1-1-1,6 0 1,-5 0-101,1 0-1,0-1 1,0 0-1,-1 0 1,1 0 0,0-1-1,0 0 1,0 0-1,-1 0 1,9-3-1,-10 2 85,0-1-1,-1 1 0,1 0 0,-1-1 1,0 0-1,0 0 0,0 0 0,0 0 0,0 0 1,-1-1-1,1 1 0,-1-1 0,0 0 1,0 1-1,1-6 0,2-3 15,-1 0 1,-1-1-1,0 1 0,0-1 1,0-24-1,-3-68 50,-1 65 47,0 26 258,0 1 0,0 0 0,-1-1 0,-1 1 0,0 0 0,-1 0 0,-1 0-1,-11-23 1,16 36-288,0-1-1,0 1 1,0 0 0,0 0-1,0 0 1,0-1-1,0 1 1,0 0-1,0 0 1,0-1-1,0 1 1,0 0 0,0 0-1,-1 0 1,1 0-1,0-1 1,0 1-1,0 0 1,0 0-1,0 0 1,-1 0 0,1-1-1,0 1 1,0 0-1,0 0 1,-1 0-1,1 0 1,0 0 0,0 0-1,0 0 1,-1 0-1,1 0 1,0-1-1,0 1 1,0 0-1,-1 0 1,1 0 0,0 0-1,0 0 1,-1 0-1,1 1 1,0-1-1,0 0 1,-1 0 0,-2 12 282,2 29-580,1-35 387,3 32-32,2 1 0,2-2 0,1 1 0,2-1 0,16 42 0,1 4 20,-8-15-68,3 9-16,52 123 1,-71-193 7,21 36-277,-23-42 230,0 1-1,0-1 0,0 0 0,0 1 0,1-1 1,-1 0-1,0 0 0,1 0 0,-1 0 1,1 0-1,-1 0 0,1 0 0,-1 0 0,1-1 1,-1 1-1,1-1 0,0 1 0,0-1 1,-1 0-1,1 1 0,0-1 0,-1 0 0,3 0 1,-3-1 23,0 0 1,0 0-1,-1 0 0,1 1 1,0-1-1,0 0 1,-1 0-1,1 0 0,0 0 1,-1 0-1,1-1 1,-1 1-1,0 0 1,1 0-1,-1 0 0,0 0 1,1 0-1,-1-1 1,0 1-1,0 0 1,0 0-1,0 0 0,0-1 1,-1 0-1,1-3 15,2-13-5,-1-1 1,-1 1-1,-1-1 0,0 1 1,-2-1-1,0 1 0,-1 0 1,-10-29-1,0 14 0,-25-45 1,34 69-25,0 1 0,-1-1 0,1 2 0,-2-1-1,1 0 1,-1 1 0,0 0 0,-1 1 0,1 0 0,-15-9 0,29 19-611,1-2 0,-1 1 0,1-1 1,0 0-1,0-1 0,0 1 0,14-1 0,-18-1 447,0 0-1,0 0 1,0 0-1,0-1 1,0 1-1,0-1 1,0 0-1,0 0 1,0-1-1,0 1 1,0-1-1,0 0 1,-1 0-1,1 0 1,-1 0-1,1-1 1,-1 0 0,3-2-1,0-3 88,-1-1 1,0 1-1,0-1 1,0 0-1,-1 0 1,-1-1-1,0 1 1,0-1-1,-1 1 1,0-1-1,1-19 1,-1-8 863,-6-67 0,4 104-771,-3-19 730,0 0 0,-1 0 0,-1 0 0,0 1 0,-2 0-1,-13-29 1,11 35 1175,6 22-965,7 23-797,3-5-62,2-1 0,0 0-1,23 42 1,-3-6 130,3 20-149,-4 2 1,-3 1-1,-4 0 1,12 106-1,-30-170-86,-2-8-129,1 0 0,1 0 0,0 0 0,6 16-1,-9-30 137,0 1 0,0-1 0,0 1 0,0-1-1,0 0 1,1 1 0,-1-1 0,0 0-1,0 1 1,0-1 0,0 0 0,1 0-1,-1 1 1,0-1 0,0 0 0,1 0 0,-1 1-1,0-1 1,0 0 0,1 0 0,-1 1-1,0-1 1,1 0 0,-1 0 0,0 0 0,1 0-1,-1 0 1,0 0 0,1 1 0,-1-1-1,0 0 1,1 0 0,-1 0 0,0 0 0,1 0-1,-1 0 1,0 0 0,1 0 0,-1 0-1,0-1 1,1 1 0,10-14 10,-4-5 21,-1 0 0,0-1 0,-2 0 1,0 0-1,1-24 0,-1-107 79,-4 144-101,0-14-13,-1-1 0,0 1 0,-2 0 0,0 0 0,-13-38 0,13 50 5,0 1 1,-1-1-1,0 1 1,-1 0 0,0 0-1,0 0 1,-1 1-1,0 0 1,0 0-1,0 0 1,-1 1 0,0 0-1,-1 0 1,1 1-1,-17-9 1,23 13-5,-1 0 1,0 0-1,0 0 1,0 0-1,0 0 0,0 1 1,0-1-1,-1 0 1,1 1-1,0 0 1,0 0-1,0-1 0,0 1 1,-1 0-1,1 1 1,0-1-1,0 0 0,0 1 1,0-1-1,-4 2 1,4 0 0,1-1-1,-1 0 1,1 1 0,0-1 0,-1 1 0,1 0 0,0-1 0,0 1-1,0 0 1,0-1 0,0 1 0,1 0 0,-1 0 0,1 0 0,-1 0 0,1 0-1,0 0 1,-1 0 0,1 0 0,0 0 0,1 3 0,-2-2-44,2 0 0,-1 1 0,0-1 0,0 0 0,1 0 1,0 0-1,0 0 0,0 0 0,0 0 0,0 0 0,0 0 0,1 0 1,-1 0-1,1-1 0,0 1 0,4 4 0,-2-4-81,0 1 0,1-1 0,-1 0 0,1-1 1,-1 1-1,1-1 0,0 0 0,0 0 0,8 1 0,-7-1-84,-1 0 1,1-1-1,0 0 0,0 0 1,0-1-1,-1 1 0,1-1 1,0-1-1,0 1 0,0-1 1,0 0-1,-1 0 0,11-4 1,-12 3 180,0-1 0,0 1 0,0-1 0,0 0 0,0 0 0,0 0 0,-1-1 0,1 1 0,-1-1 0,0 0 0,0 0 0,-1 0 0,1 0 0,-1 0 0,0-1 0,3-7 0,-2 3 548,-1-1 0,0-1 0,0 1 0,-1 0 0,-1 0 0,0-16 0,0 11 813,0 14-988,0 21-809,0-18 394,1 1 0,-1-1 0,1 0 0,0 0 0,-1 0 1,1 0-1,0 0 0,0 0 0,0 0 0,1 0 0,-1 0 0,0 0 1,1 0-1,-1-1 0,1 1 0,0-1 0,-1 1 0,1-1 0,0 1 1,0-1-1,0 0 0,0 0 0,0 0 0,0 0 0,4 1 0,0-1-209,-1 1 0,1-1 0,0 0 0,0 0 0,0-1 0,-1 1 0,1-1 0,0-1 0,7 0 1,-11 1 226,0-1 1,0 1 0,-1-1 0,1 0 0,0 0 0,-1 1 0,1-1 0,0 0 0,-1 0 0,1 0 0,-1-1 0,1 1-1,-1 0 1,0-1 0,0 1 0,1-1 0,-1 1 0,1-2 0,0-2-11,0 1 0,0 0 0,0-1 0,-1 0 0,1 1 0,0-10 0,0-3 99,-1 0 1,-2-33-1,0 44 147,-1 0 0,1 0 1,-1 0-1,0 0 0,0 1 0,-1-1 0,1 0 0,-1 1 1,-5-7-1,6 9-2,0 1 1,1-1-1,-1 1 1,-1-1-1,1 1 1,0-1 0,-1 1-1,1 0 1,-1 0-1,1 0 1,-1 1-1,0-1 1,0 1-1,0-1 1,0 1-1,0 0 1,0 0-1,0 0 1,-4 0-1,6 1-157,0 0-1,0 1 0,0-1 1,0 0-1,0 0 0,0 1 1,0-1-1,0 1 1,1-1-1,-1 1 0,0-1 1,0 1-1,0 0 0,1-1 1,-1 1-1,0 0 0,1-1 1,-1 1-1,0 0 0,1 0 1,-1 0-1,1 0 0,-1 0 1,1-1-1,0 1 0,-1 0 1,1 0-1,0 0 0,0 0 1,0 0-1,0 0 0,0 2 1,-2 39-88,3-30 102,-1 1-7,2-1 0,-1 0 0,2 0-1,0 0 1,0 0 0,1-1 0,0 1 0,1-1-1,0 0 1,1 0 0,10 13 0,-8-12-133,2 1 0,-1-2 1,2 1-1,0-1 1,0-1-1,1 0 0,0-1 1,24 15-1,-32-22-42,0 0 0,-1 0 1,1-1-1,0 0 0,0 1 0,0-1 0,0 0 0,0-1 0,1 1 0,-1-1 0,0 0 0,0 0 1,0 0-1,5-1 0,-7 1 145,0-1 1,0 0 0,1 0 0,-1 0-1,0 0 1,0 0 0,0 0 0,-1 0-1,1-1 1,0 1 0,0-1-1,-1 1 1,1-1 0,-1 0 0,1 1-1,-1-1 1,0 0 0,1 0-1,-1 0 1,0 0 0,0 0 0,-1 0-1,1 0 1,0-1 0,0-3-1,3-24 746,0-1-1,-3 0 0,-2-45 0,0 17 1527,1 58-2020,0 20-526,0-12 255,0 11-91,0 0 0,1 0 0,1 0 1,7 32-1,-8-46-69,1 0 0,-1 0 0,0 0 0,1-1 0,0 1 0,0-1 0,0 1 0,0-1 0,1 0 0,-1 1 1,1-1-1,0-1 0,0 1 0,0 0 0,0-1 0,0 1 0,0-1 0,1 0 0,-1 0 0,1 0 0,0-1 0,-1 1 1,1-1-1,0 0 0,0 0 0,0 0 0,0 0 0,6-1 0,-4 1-282,-1-1 0,1 0 1,0 0-1,-1-1 0,1 1 0,0-1 0,-1 0 1,10-4-1,-12 4 340,0-1 0,-1 0 0,1 0 0,0 0-1,-1 0 1,1 0 0,-1-1 0,0 1 0,0-1 0,0 1 0,0-1 0,0 0 0,-1 0 0,1 0 0,1-6-1,8-17 1290,11-49-1,-19 60 723,0 0-1,-1 0 1,1-28 0,-2 60-2075,0-1 0,2 0 0,-1 1 0,2-1 0,1 0 0,0 0 0,0-1 0,2 0 0,13 25 0,-18-38 111,-1 0 1,1 0-1,0 0 0,0 0 0,0 0 0,0-1 1,1 1-1,-1 0 0,0-1 0,1 0 1,-1 0-1,1 1 0,-1-1 0,1-1 0,0 1 1,-1 0-1,1-1 0,0 1 0,0-1 1,-1 0-1,1 0 0,0 0 0,0 0 1,-1 0-1,1-1 0,0 1 0,-1-1 0,1 0 1,0 0-1,-1 0 0,1 0 0,-1 0 1,1 0-1,-1-1 0,0 1 0,1-1 0,2-3 1,2-6 112,-1 1 0,0-1 0,-1 0 0,-1-1 0,0 1 0,0-1 1,2-13-1,-2 4 1528,0 0 1,0-36 0,-5 84-1987,0-18-88,0 0 1,1 1 0,1-1-1,-1 0 1,4 15 0,-3-22 291,0 1 1,-1-1 0,1 0 0,0 0 0,0-1 0,0 1 0,1 0-1,-1 0 1,0 0 0,1-1 0,-1 1 0,1-1 0,0 1 0,-1-1-1,1 1 1,0-1 0,0 0 0,0 0 0,0 0 0,0 0 0,0 0-1,0-1 1,0 1 0,0 0 0,0-1 0,0 0 0,0 1 0,5-1-1,-5 0 8,0 0 0,0 0 0,0 1-1,0-2 1,0 1 0,0 0 0,0 0-1,0-1 1,0 1 0,0-1-1,-1 1 1,1-1 0,0 0 0,0 0-1,0 0 1,-1 0 0,1 0 0,0 0-1,-1 0 1,1-1 0,-1 1 0,2-2-1,-1-1 172,0 1-1,0-1 1,-1 1-1,0-1 1,0 0-1,0 1 1,0-1-1,0 0 1,-1 0-1,0-7 1,1 1 872,-1 0 1,0 0 0,0 0-1,-1 0 1,-1 0-1,-4-17 1,5 24-647,0 0 0,0 1 0,-1-1 0,1 1 0,-1-1 0,1 1 0,-1 0 0,0 0 0,0 0 0,0 0 0,0 0 0,0 0 0,-1 0 0,1 1 0,0-1 0,-1 1 0,1 0 0,-1-1 0,0 1 0,1 0 0,-1 1 0,0-1 0,0 0 0,1 1 0,-1 0 0,0-1 0,0 1 0,-4 1 0,4-2-134,1 1 0,-1 0 0,1 0 0,-1 1 1,0-1-1,1 1 0,-1-1 0,0 1 0,1 0 0,-1 0 0,-2 1 0,4-1-28,-1 1 1,1-1-1,0 0 0,0 1 1,0-1-1,0 1 0,0-1 0,0 1 1,0-1-1,0 1 0,1 0 1,-1 0-1,1-1 0,-1 1 1,1 0-1,0 0 0,-1 3 1,-1 13 108,0 1 0,2 0 0,0-1 0,1 1 0,0 0 1,9 35-1,-8-46-153,0 0 1,1 0 0,0-1-1,0 1 1,1-1 0,0 1-1,0-1 1,0-1 0,1 1-1,0 0 1,1-1 0,-1 0 0,1-1-1,1 1 1,-1-1 0,1 0-1,-1 0 1,10 4 0,-13-8 30,0 1 0,0 0 1,0-1-1,0 0 1,0 1-1,0-1 1,1-1-1,-1 1 1,0 0-1,1-1 1,-1 0-1,0 0 0,1 0 1,-1 0-1,0 0 1,1 0-1,-1-1 1,0 0-1,1 0 1,-1 0-1,0 0 0,0 0 1,0-1-1,0 1 1,0-1-1,0 0 1,0 0-1,-1 0 1,1 0-1,-1 0 1,1-1-1,-1 1 0,0-1 1,0 1-1,0-1 1,0 0-1,-1 0 1,1 0-1,-1 0 1,1 0-1,-1 0 1,1-4-1,4-13 796,-2 0 1,0-1-1,3-40 1,-5 34 395,9-42-1,-11 69-1192,0 0-1,0 0 0,0-1 1,0 1-1,0 0 0,0 0 1,0 0-1,0-1 0,0 1 1,0 0-1,0 0 0,0 0 1,1-1-1,-1 1 0,0 0 1,0 0-1,0 0 0,0 0 1,0-1-1,0 1 0,0 0 1,1 0-1,-1 0 0,0 0 1,0 0-1,0-1 0,0 1 1,0 0-1,1 0 0,-1 0 1,0 0-1,0 0 0,0 0 1,1 0-1,-1 0 0,0 0 1,0 0-1,0 0 0,1-1 1,-1 1-1,0 0 0,0 0 1,0 1-1,1-1 0,-1 0 1,0 0-1,0 0 0,0 0 1,1 0-1,-1 0 0,0 0 1,0 0-1,0 0 0,1 0 1,-1 0-1,0 1 0,0-1 1,0 0-1,0 0 0,1 0 1,-1 0-1,0 0 0,0 1 1,0-1-1,0 0 1,0 0-1,0 0 0,0 1 1,8 13-251,27 100-399,-2-1-1899,-33-112 2471,1 0-1,-1 0 0,0 0 0,1 1 0,-1-1 1,1 0-1,-1 0 0,1 0 0,-1 0 0,1-1 0,0 1 1,-1 0-1,1 0 0,0 0 0,0 0 0,0-1 1,0 1-1,0 0 0,0-1 0,0 1 0,0-1 1,0 1-1,1 0 0,-1-1 66,0-1-1,0 1 1,0 0-1,0 0 1,0-1 0,0 1-1,0 0 1,0-1-1,0 1 1,0-1 0,0 1-1,0-1 1,0 0 0,0 1-1,0-1 1,-1 0-1,1 0 1,1-1 0,4-6 109,-1 0 0,0 0 0,7-18 0,90-197 4376,-103 239-4333,0-1 0,2 1 0,0 0 0,5 23 0,-5-29-309,1 0 0,1 1 0,0-1-1,1 0 1,0-1 0,0 1 0,11 16 0,-13-23 105,0 0 0,1 0 1,0 0-1,-1 0 1,1-1-1,0 1 0,1-1 1,-1 0-1,0 0 1,0 0-1,1-1 0,-1 1 1,1-1-1,0 0 1,-1 1-1,1-2 0,0 1 1,0 0-1,-1-1 1,1 0-1,0 0 0,0 0 1,0 0-1,5-2 1,-4 1 20,-1 0 0,0-1 0,0 0 0,0 0 1,0 0-1,0 0 0,-1 0 0,1-1 0,-1 0 1,1 0-1,-1 0 0,0 0 0,0 0 1,-1-1-1,1 1 0,4-8 0,4-8 25,17-40-1,-26 56 18,12-35 702,-1 0 1,-2-1-1,-2 0 0,5-50 1,-11 87-507,2 9-276,3 9-21,-4-3-131,1-1 0,1 0 0,9 15 0,-15-25 134,1 0 1,1 0 0,-1 0 0,0 0-1,0 0 1,1-1 0,-1 1 0,1 0-1,-1-1 1,1 1 0,0-1 0,-1 1-1,1-1 1,0 0 0,0 0 0,0 0-1,0 0 1,0 0 0,0-1-1,0 1 1,1 0 0,-1-1 0,0 0-1,0 1 1,0-1 0,1 0 0,-1 0-1,4-1 1,-5 1 96,0-1 0,0 0-1,-1 1 1,1-1 0,0 0 0,0 1 0,-1-1-1,1 0 1,-1 0 0,1 1 0,0-1-1,-1 0 1,0 0 0,1 0 0,-1 0-1,1 0 1,-1 0 0,0 0 0,0 0 0,0 0-1,0 0 1,0 0 0,0-1 0,0-30 95,0 22 70,0 8-77,0-1 1,0 1-1,0 0 0,0 0 1,0 0-1,-1 0 0,1 0 0,-1 0 1,1 0-1,-1 0 0,0 0 1,0 0-1,0 0 0,0 0 1,0 0-1,0 1 0,0-1 1,-4-3-1,3 4-42,-1-1 0,1 1 0,-1 0 0,0 0 0,0 0 0,1 0 0,-1 0 0,0 0 0,0 1 0,0-1 0,0 1 0,0 0 0,-4 0 0,5 0-44,-1 1 0,1-1-1,0 0 1,0 1 0,0-1 0,0 1 0,0-1 0,0 1 0,0 0 0,0 0 0,0 0-1,0 0 1,0 1 0,0-1 0,0 0 0,1 1 0,-4 3 0,2-1-6,0 0 0,0 0 1,0 1-1,1 0 0,-1-1 1,1 1-1,-2 7 0,0 3-10,1 1 0,0-1 1,1 1-1,0 19 0,1-17-1,0-4 27,1-1 1,0 1-1,1 0 1,4 24-1,-4-35-26,0 0 0,0 0-1,0 1 1,1-1 0,-1-1 0,1 1-1,-1 0 1,1 0 0,0 0 0,0-1 0,0 1-1,0-1 1,1 0 0,-1 0 0,1 1-1,-1-1 1,1-1 0,0 1 0,0 0 0,0-1-1,0 1 1,0-1 0,0 0 0,0 0-1,5 1 1,-1-1-44,0 1 0,0-1 0,-1 0-1,1-1 1,0 0 0,0 0 0,0 0 0,0-1-1,0 0 1,0 0 0,-1-1 0,1 0-1,0 0 1,-1 0 0,1-1 0,-1 0 0,0 0-1,0-1 1,0 0 0,-1 0 0,1 0 0,-1-1-1,0 1 1,0-1 0,-1-1 0,1 1-1,5-9 1,-3 2 265,0-1-1,-1 0 0,0 0 0,-1 0 1,0-1-1,-1 1 0,-1-1 1,0 0-1,-1 0 0,0-1 1,-1 1-1,-2-21 0,-9 79-483,9-40 231,1 0-1,0 0 1,0 0-1,0 0 0,1 0 1,-1 0-1,1 0 1,0 0-1,0-1 0,0 1 1,0 0-1,1 0 0,3 5 1,-3-6-56,0-1 0,0 0 0,0-1-1,1 1 1,-1 0 0,1-1 0,-1 1 0,1-1 0,-1 0 0,1 1 0,0-1 0,0-1 0,0 1-1,-1 0 1,1-1 0,0 1 0,0-1 0,0 0 0,0 0 0,3 0 0,-3 0 6,1-1 0,-1 1 1,0 0-1,1-1 0,-1 0 1,0 0-1,0 0 0,0 0 1,0 0-1,0-1 1,0 1-1,0-1 0,0 0 1,-1 1-1,1-2 0,-1 1 1,5-4-1,-3 1 55,0-1 0,0 1 0,-1-1 0,1 0 0,-1 0 0,-1 0 1,1 0-1,2-10 0,-2 0 375,1-1-1,-2 1 1,0-1 0,-1 1 0,-1-1 0,-3-24 0,3 36-192,-1 1 1,0 0-1,0-1 1,-1 1-1,1 0 1,-1 0-1,0 0 1,0 0-1,0 0 1,-1 0-1,0 1 1,1-1-1,-6-5 1,5 7-95,1 0 0,0 1 0,-1-1 0,1 0 0,-1 1 0,1-1 0,-1 1 0,0 0 0,0 0 0,0 0 0,1 0 0,-1 0 0,0 1 0,0 0 0,0-1 0,0 1 0,0 0 1,0 0-1,0 1 0,0-1 0,-3 1 0,3 0-47,0 1-1,1-1 1,-1 1 0,1-1 0,0 1 0,-1 0 0,1 0 0,0 0 0,0 0 0,0 1-1,0-1 1,1 0 0,-1 1 0,0-1 0,1 1 0,0 0 0,0-1 0,0 1 0,0 0 0,0 0-1,-1 4 1,-1 7 0,0 0 0,1 1 0,0 15-1,1-10 26,1 0-1,1 0 1,3 21-1,-2-31-3,0 0 0,1 0-1,0-1 1,1 1 0,0-1-1,0 0 1,1 0 0,6 8-1,-2-5 59,-1 0 1,2-1-1,-1-1 0,2 1 1,-1-2-1,21 15 0,-23-19-434,-1 0-1,1-1 0,1 0 1,-1-1-1,1 1 1,-1-1-1,1-1 1,0 0-1,0 0 0,0-1 1,14 1-1</inkml:trace>
  <inkml:trace contextRef="#ctx0" brushRef="#br0" timeOffset="556.27">489 234 8004,'0'0'15111,"0"4"-19770,-5 5-975,-8-3-5331</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4:59:56.127"/>
    </inkml:context>
    <inkml:brush xml:id="br0">
      <inkml:brushProperty name="width" value="0.035" units="cm"/>
      <inkml:brushProperty name="height" value="0.035" units="cm"/>
    </inkml:brush>
  </inkml:definitions>
  <inkml:trace contextRef="#ctx0" brushRef="#br0">0 161 2625,'0'0'12198,"2"2"-11638,26-2-304,17-11-192,8-2 64,11-2-112,3 2-16,-5 1-304,-9-1-1233,-10 2-640,-15 2-1184,-13 1-1153</inkml:trace>
  <inkml:trace contextRef="#ctx0" brushRef="#br0" timeOffset="218.04">244 49 2193,'0'0'8004,"-13"146"-6612,22-99-367,5 2-273,1 2-80,0 3-303,0-9-177,-2-7-64,0-8-128,0-15 96,-5-6-96,-1-5-544,-5-4-2066</inkml:trace>
  <inkml:trace contextRef="#ctx0" brushRef="#br0" timeOffset="2056.77">366 94 768,'0'0'12091,"2"20"-11552,0-4-394,19 116 817,-11-81-731,-4-18-171,0 0 1,3 0-1,0-1 0,2 0 0,21 42 1,-30-71-14,-1 0 1,1 0-1,0 0 1,1 0-1,-1 0 1,0-1-1,5 5 1,-7-7-9,1 0 0,-1 0 1,0 1-1,1-1 0,-1 0 0,0 0 1,1 0-1,-1 0 0,0 0 0,1 1 1,-1-1-1,0 0 0,1 0 0,-1 0 1,0 0-1,1 0 0,-1 0 0,1 0 1,-1 0-1,0-1 0,1 1 0,-1 0 1,0 0-1,1 0 0,-1 0 0,0 0 1,1 0-1,-1-1 0,8-16 1561,3-84-616,-8 64-777,8-44 0,-9 70-193,1 1-1,0 0 0,0-1 1,1 1-1,1 1 0,-1-1 1,2 1-1,10-16 0,-16 24-21,1 0 0,0-1 0,0 1 0,0-1-1,0 1 1,0 0 0,0 0 0,0 0 0,1 0-1,-1 0 1,0 0 0,1 0 0,-1 0 0,1 0-1,-1 0 1,1 1 0,-1-1 0,1 1 0,-1-1-1,1 1 1,-1 0 0,1-1 0,0 1 0,-1 0-1,1 0 1,0 0 0,-1 0 0,1 0 0,-1 1-1,1-1 1,0 0 0,-1 1 0,1 0 0,-1-1-1,1 1 1,-1 0 0,1-1 0,-1 1 0,0 0 0,1 0-1,-1 0 1,0 0 0,0 0 0,0 1 0,2 1-1,3 5-36,-1-1-1,0 1 1,0 0-1,-1 0 0,0 0 1,5 16-1,7 43-108,-14-54-76,1 0 0,-1-1 0,2 1 0,0-1 0,0 0 0,1 0 0,1 0 0,0-1 0,9 13 0,-14-22 154,0 0 0,1 0 0,-1 0 0,1-1 0,0 1 0,-1-1 0,1 1 1,0-1-1,0 0 0,0 0 0,0 1 0,0-1 0,0-1 0,0 1 0,1 0 1,-1 0-1,0-1 0,0 0 0,1 1 0,-1-1 0,0 0 0,0 0 0,1 0 0,-1 0 1,0 0-1,1-1 0,-1 1 0,0-1 0,0 0 0,1 1 0,-1-1 0,0 0 1,0 0-1,3-3 0,0 1 23,0-1 0,-1 0 0,0 0 1,0-1-1,0 1 0,0-1 0,-1 0 0,1 0 1,-1 0-1,-1-1 0,5-10 0,-1-4 286,0-1 1,-2-1-1,0 1 0,-1 0 1,-1-1-1,-1 0 0,-2 1 0,-3-35 1,3 52 215,0-1 0,0 0 0,0 1 1,-1-1-1,1 1 0,-1-1 0,-5-8 0,5 13 58,2 25-899,0-3 306,-1 3 111,2 1-1,4 26 0,-4-45-112,0 0 0,1 0 0,0-1 0,0 1 0,0 0 0,1-1 0,0 0 0,1 1 0,-1-1-1,1 0 1,0-1 0,7 8 0,-9-11 43,1 0-1,-1-1 0,1 1 0,0-1 1,-1 1-1,1-1 0,0 0 1,0 0-1,0 0 0,0-1 1,0 1-1,0-1 0,0 1 0,0-1 1,0 0-1,0 0 0,0 0 1,0-1-1,0 1 0,0-1 1,0 0-1,0 0 0,0 0 1,0 0-1,0 0 0,-1 0 0,1-1 1,0 1-1,-1-1 0,1 0 1,-1 0-1,0 0 0,0 0 1,1 0-1,-1-1 0,-1 1 0,1-1 1,2-3-1,1-4 54,-1-1 1,-1 0-1,1 0 0,-2 0 0,1 0 0,-2-1 1,0 1-1,0-1 0,-1 1 0,0-1 1,-2-13-1,1 22 17,0 0-1,0 0 1,0 0 0,0 1 0,0-1 0,-1 0 0,1 1-1,-1-1 1,-3-4 0,3 5 48,0 0-1,1 0 1,-1 0 0,1 0-1,0-1 1,0 1-1,-1-1 1,1 1 0,1 0-1,-1-1 1,0 0 0,0-4-1,1 6-72,0 0-1,-1 0 0,1-1 0,0 1 0,-1 0 1,1 0-1,-1-1 0,0 1 0,1 0 0,-1 0 1,0 0-1,0 0 0,1 0 0,-1 0 0,0 0 1,0 0-1,0 0 0,0 0 0,0 1 0,0-1 1,-1 0-1,1 1 0,0-1 0,0 1 0,0-1 1,-1 1-1,1 0 0,0-1 0,-1 1 0,-1 0 1,-42-4-433,41 4 399,-1 0 29,-1 0-1,0 0 0,1 1 0,-1 0 0,1 0 0,-1 0 0,1 0 0,-10 5 1,12-5 5,1 1 0,-1 0 0,1 0 0,-1 0 0,1 0 0,0 0 0,0 0 0,0 1 1,0-1-1,0 1 0,1-1 0,-1 1 0,1 0 0,-1-1 0,1 1 0,0 0 1,0 0-1,0 3 0,-2 6-2,1 1 0,0-1 0,1 1 0,0-1 0,1 1-1,1-1 1,0 1 0,0-1 0,1 0 0,1 1 0,0-1 0,1 0 0,0-1 0,1 1 0,0-1 0,1 1 0,12 17 0,-11-20-27,-1 0 0,2-1 0,-1 0 1,1 0-1,0 0 0,1-1 0,-1 0 0,2-1 0,-1 0 0,1 0 0,-1-1 1,1 0-1,1-1 0,-1 0 0,1-1 0,-1 0 0,1-1 0,0 0 1,0 0-1,14-1 0,-19 0 28,-1-1-1,1-1 1,0 1 0,-1-1-1,1 0 1,0 0 0,-1-1 0,1 1-1,6-4 1,-9 3 7,0 0 0,0-1 1,0 1-1,0-1 0,0 1 0,-1-1 0,1 0 1,-1 0-1,1 0 0,-1-1 0,0 1 0,-1 0 0,1-1 1,2-5-1,1-7 35,0 0 1,-2 0-1,0-1 0,0 1 1,0-28-1,-7-85 985,3 113-782,1 6 88,-1 0-1,0 0 1,0 0 0,-1 0-1,-6-19 1,7 28 79,0 3-431,0 0-1,0 0 1,0 0-1,1 0 1,-1 0 0,1 1-1,0-1 1,0 0-1,-1 0 1,1 0 0,1 1-1,-1-1 1,1 3-1,-1 0 27,0 16-40,0 1 0,5 22 0,-4-35-75,1-1 0,1 0 0,0 1 0,0-1 0,0-1 0,1 1 0,0 0 0,7 8 0,-8-11-77,1 0 0,0 0 0,0 0 0,1-1 0,0 0 0,-1 0 0,1 0 0,1-1 1,-1 1-1,0-1 0,11 4 0,-14-6 163,1 0-1,-1-1 1,0 1 0,1-1 0,-1 1-1,1-1 1,-1 0 0,1 0 0,-1 0-1,1 0 1,-1-1 0,1 1 0,-1-1-1,0 1 1,1-1 0,-1 0 0,0 0-1,1 0 1,-1 0 0,0 0 0,0 0-1,0-1 1,0 1 0,0-1 0,0 0-1,0 1 1,-1-1 0,1 0 0,-1 0-1,1 0 1,1-4 0,1-1 95,0-1 0,0 0 1,-1 0-1,0-1 0,-1 1 0,1-1 1,-2 1-1,1-1 0,-1-8 0,1-48 3419,-2 53-2427,0 12-637,0 4-480,0 23-45,1 0 0,1 1 0,1-1 1,2 0-1,9 35 0,-11-54-57,0 0 1,1 0-1,0 0 0,0-1 0,1 1 0,-1-1 1,2 0-1,-1 0 0,8 7 0,-8-10-74,-1 0 1,1-1-1,0 1 0,1-1 1,-1 0-1,0 0 0,1-1 0,0 0 1,0 0-1,-1 0 0,1-1 1,0 0-1,0 0 0,10 0 0,-13 0 122,1-1 0,-1 0-1,0 0 1,0 0 0,0 0-1,0-1 1,1 1 0,-1-1-1,0 0 1,0 0 0,0 0-1,5-3 1,-6 2 106,0 0-1,0 0 1,0 0-1,0 0 1,-1-1-1,1 1 1,-1 0-1,1-1 1,-1 1-1,0-1 1,0 1-1,0-1 1,0 0-1,-1 1 1,1-4-1,3-20 622,-1 1 0,-2-1 1,-3-51-1,1 49 223,1 21-548,0 0 1,-1 0-1,0 0 0,0 0 0,-1 0 1,0 0-1,0 1 0,-5-12 0,7 18-292,0 0 0,0 0 0,0 0 0,0-1 0,0 1 0,0 0 0,0 0 0,-1 0 0,1 0-1,0 0 1,0-1 0,0 1 0,0 0 0,0 0 0,0 0 0,0 0 0,0 0 0,0 0-1,-1 0 1,1-1 0,0 1 0,0 0 0,0 0 0,0 0 0,0 0 0,-1 0 0,1 0 0,0 0-1,0 0 1,0 0 0,0 0 0,0 0 0,-1 0 0,1 0 0,0 0 0,0 0 0,0 0 0,0 0-1,0 0 1,-1 0 0,1 0 0,0 0 0,0 0 0,0 0 0,0 0 0,-1 0 0,-2 9-115,1 10-73,1-2 28,1-9-115,0 1 1,0-1-1,0 0 1,1 0-1,2 10 1,-2-16 170,-1 0 1,1-1 0,-1 1-1,1-1 1,0 1-1,0-1 1,0 1 0,0-1-1,0 1 1,0-1 0,0 0-1,0 0 1,0 1-1,1-1 1,-1 0 0,0 0-1,1 0 1,-1 0 0,1-1-1,-1 1 1,1 0-1,-1-1 1,1 1 0,0-1-1,-1 1 1,1-1 0,0 0-1,-1 1 1,1-1-1,3 0 1,-3-1 28,0 1-1,1 0 1,-1-1-1,0 1 1,1-1-1,-1 0 0,0 0 1,0 0-1,0 0 1,0 0-1,0 0 1,0-1-1,0 1 1,0-1-1,0 1 1,-1-1-1,1 0 1,-1 0-1,1 0 1,-1 1-1,0-1 1,1-1-1,-1 1 1,0 0-1,0 0 1,-1 0-1,1 0 1,0-1-1,-1 1 1,1 0-1,-1-5 1,2-5 436,-1 1 1,0 0-1,-1-1 1,-1 1-1,-2-20 1,2 29-230,1 0 0,-1 1 0,0-1 0,0 0 0,1 0 0,-1 0 0,-1 1 0,1-1-1,0 0 1,0 1 0,-1-1 0,1 1 0,-1 0 0,1-1 0,-1 1 0,1 0 0,-1 0 0,0 0 0,0 0 0,1 0 0,-1 0 0,-4 0 0,5 0-109,0 1-1,-1-1 1,1 1-1,-1 0 1,1 0-1,-1-1 1,1 1-1,0 0 1,-1 0 0,1 1-1,-1-1 1,1 0-1,-1 0 1,1 1-1,-1-1 1,1 1-1,0-1 1,-1 1-1,1-1 1,0 1 0,0 0-1,-1 0 1,1 0-1,0 0 1,0 0-1,0 0 1,0 0-1,0 0 1,0 0-1,0 0 1,-1 2 0,0 4-28,-1 0 1,1 1 0,1-1-1,-1 0 1,1 0 0,1 1-1,-1 11 1,7 54 100,-5-64-150,1 0 0,1 0 1,-1 0-1,2-1 0,-1 1 1,1-1-1,0 0 1,1 0-1,0 0 0,0-1 1,1 0-1,7 9 0,-8-12-408,0 1 1,0-1-1,1 0 0,-1 0 0,1 0 0,0-1 0,-1 0 0,2 0 0,-1-1 0,12 4 0,28 0-4010</inkml:trace>
  <inkml:trace contextRef="#ctx0" brushRef="#br0" timeOffset="2677.07">2424 225 11269,'0'0'10658,"1"0"-10655,-1 0-1,0 0 0,0 0 0,0 0 0,0 0 0,0 1 0,0-1 0,0 0 1,0 0-1,0 0 0,0 0 0,0 0 0,0 1 0,0-1 0,0 0 1,0 0-1,-1 0 0,1 0 0,0 0 0,0 0 0,0 1 0,0-1 0,0 0 1,0 0-1,0 0 0,0 0 0,0 0 0,0 0 0,-1 0 0,1 0 1,0 1-1,0-1 0,0 0 0,0 0 0,0 0 0,0 0 0,-1 0 0,1 0 1,0 0-1,0 0 0,0 0 0,0 0 0,0 0 0,0 0 0,-1 0 1,1 0-1,0 0 0,0 0 0,0 0 0,0 0 0,0 0 0,-1 0 1,1 0-1,0 0 0,0 0 0,0 0 0,0 0 0,0-1 0,-1 1 0,7 19-46,0-1 0,0 0 0,2-1 0,0 0-1,1 0 1,20 28 0,-28-43-4,0 0 0,1 0 0,-1 0-1,1-1 1,-1 1 0,1-1 0,0 1 0,0-1 0,0 0 0,-1 1 0,1-1-1,0 0 1,1 0 0,-1-1 0,0 1 0,0 0 0,0-1 0,0 1 0,1-1-1,-1 0 1,0 1 0,0-1 0,1 0 0,-1 0 0,0-1 0,0 1 0,1 0-1,-1-1 1,0 0 0,0 1 0,0-1 0,0 0 0,0 0 0,0 0-1,0 0 1,0 0 0,0-1 0,0 1 0,0-1 0,-1 1 0,1-1 0,-1 0-1,1 1 1,-1-1 0,0 0 0,1 0 0,-1 0 0,0 0 0,0 0 0,0-3-1,5-10 87,0 0-1,-2-1 0,0 0 0,-1 0 0,2-25 0,-2-63 2540,-3 93-1479,0 29-1146,0 0 0,2 1-1,6 28 1,-7-41-36,1 0 0,0 0 0,0 0 0,0 0 0,1 0 0,0-1 0,0 1 0,1-1-1,-1 0 1,1 0 0,0 0 0,1 0 0,-1-1 0,8 7 0,-9-10 33,-1 1 0,1 0 0,0-1 0,-1 1 0,1-1 0,0 0 0,0 0 0,0 0 0,0 0 0,0 0 0,0-1 0,0 1 0,0-1-1,0 0 1,0 0 0,1 0 0,-1-1 0,0 1 0,0-1 0,0 1 0,5-3 0,-4 1 45,0 0 0,0 0 0,0-1 0,0 0 0,0 1-1,-1-1 1,1-1 0,-1 1 0,0 0 0,0-1 0,0 0 0,0 0 0,2-6 0,0 1 25,-1-1 0,0 0 1,-1 0-1,0-1 1,0 1-1,-1-1 0,1-14 1,-2-3 755,-3-46 0,0 61-6,0 14-86,1 23-588,5-11-90,1 0-1,0 0 1,0-1 0,1 0 0,1 0 0,0 0 0,0-1-1,16 18 1,15 24-646,-30-33-255,-7-19 687,-1-1 1,0 1 0,1-1-1,-1 1 1,0-1-1,0 1 1,1-1-1,-1 1 1,0 0 0,0-1-1,0 1 1,0-1-1,0 1 1,0 0-1,0-1 1,0 1 0,0-1-1,0 1 1,0 0-1,-1-1 1,1 1-1,0-1 1,0 1 0,0-1-1,-1 1 1,1 0-1,0-1 1,-1 1-1,1-1 1,-1 0 0,0 2-1,-15-1-5786</inkml:trace>
  <inkml:trace contextRef="#ctx0" brushRef="#br0" timeOffset="2864.38">2377 0 9412,'0'0'12982,"5"13"-16071,33 0-2530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4:59:54.366"/>
    </inkml:context>
    <inkml:brush xml:id="br0">
      <inkml:brushProperty name="width" value="0.035" units="cm"/>
      <inkml:brushProperty name="height" value="0.035" units="cm"/>
    </inkml:brush>
  </inkml:definitions>
  <inkml:trace contextRef="#ctx0" brushRef="#br0">0 63 7587,'0'0'12574,"2"-5"-11893,5-8-415,0 17-191,4 35-124,-8-24 82,19 95 142,12 174 1,-20-138-436,-9-118-2470,-5-51-8002</inkml:trace>
  <inkml:trace contextRef="#ctx0" brushRef="#br0" timeOffset="417.57">51 283 2417,'0'0'8940,"20"-9"-8369,146-62-165,-154 66-677,-1 0 0,-1-1 0,1-1 0,12-9 1,-20 13 84,0 0 0,0 1-1,-1-1 1,1 0 0,-1-1 0,1 1 0,-1 0 0,0-1 0,0 1 0,-1-1 0,1 0 0,-1 1 0,0-1-1,0 0 1,0 0 0,0 0 0,0-6 0,-1 1 126,0 1-1,0-1 1,-1 0 0,-1-10-1,1 16 456,0 0 0,0 0 0,0-1 0,-1 1 0,1 0 0,-1 0-1,1 0 1,-1 1 0,0-1 0,0 0 0,-1 1 0,1-1 0,-8 0 5150,8 15-4439,2 13-1298,0-25 448,2 28 211,1 0 1,2-1-1,1 1 0,1-1 1,11 27-1,8 37-112,-15-41-284,-7-27-337,1-1 1,1 1 0,16 38 0,-20-60-1177</inkml:trace>
  <inkml:trace contextRef="#ctx0" brushRef="#br0" timeOffset="713.25">545 338 10053,'0'0'12328,"3"15"-11909,5 18-18,0-1 0,22 50 0,-14-43-209,-9-22-129,0 0 0,17 28 0,-24-45-74,0 0-1,0 1 1,0-1-1,0 0 0,0 0 1,0 0-1,0 0 1,1 0-1,-1 1 0,0-1 1,0 0-1,0 0 1,0 0-1,0 0 0,0 0 1,0 0-1,1 0 1,-1 1-1,0-1 0,0 0 1,0 0-1,0 0 1,0 0-1,1 0 0,-1 0 1,0 0-1,0 0 1,0 0-1,0 0 0,1 0 1,-1 0-1,0 0 1,0 0-1,0 0 0,0 0 1,1 0-1,-1 0 1,0 0-1,0 0 0,0 0 1,0 0-1,1 0 1,-1 0-1,0-1 0,0 1 1,0 0-1,0 0 1,0 0-1,0 0 0,1 0 1,-1 0-1,0 0 1,0-1-1,0 1 0,0 0 1,0 0-1,0 0 1,0 0-1,0-1 0,0 1 1,0 0-1,0 0 1,0 0-1,0 0 0,0-1 1,19-46-5666,-4 12-1476</inkml:trace>
  <inkml:trace contextRef="#ctx0" brushRef="#br0" timeOffset="980.19">937 144 5234,'0'0'12742,"27"0"-12502,5-7-240,5-3-16,3-1-1072,-1-4-993,-3 0-1793,-8 0-3873</inkml:trace>
  <inkml:trace contextRef="#ctx0" brushRef="#br0" timeOffset="1176.58">1080 276 5394,'0'0'15752,"62"-23"-15592,-47 12-96,-2 5-64,-3 1-144,-3-1-2161,-1 2-2850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0:16.675"/>
    </inkml:context>
    <inkml:brush xml:id="br0">
      <inkml:brushProperty name="width" value="0.05" units="cm"/>
      <inkml:brushProperty name="height" value="0.05" units="cm"/>
      <inkml:brushProperty name="color" value="#E71224"/>
    </inkml:brush>
  </inkml:definitions>
  <inkml:trace contextRef="#ctx0" brushRef="#br0">95 165 2369,'0'0'13953,"-2"-3"-12352,-7-7-446,4 11 68,4 25-103,1-14-1470,3 23 447,1 1 1,2-1-1,1 0 1,19 54-1,6 30-8,-26-85-55,-5-23-24,1-1 1,0 0-1,5 15 0,-10-51 395,-6 7-395,-1 0-1,-17-24 1,-9-16-20,22 32-18,1-1 0,1-1-1,1 0 1,2 0 0,1-1-1,1 0 1,1 0 0,2-1 0,0-38-1,4 68 28,0 0 0,0 0 0,1-1 0,-1 1 0,0 0 0,1 0-1,-1 0 1,1-1 0,-1 1 0,1 0 0,-1 0 0,1 0 0,0 0-1,0 0 1,-1 0 0,1 0 0,0 0 0,0 0 0,0 0 0,0 1-1,0-1 1,0 0 0,0 1 0,1-1 0,-1 0 0,0 1 0,0 0-1,0-1 1,1 1 0,-1 0 0,2-1 0,45-2-68,-39 3 49,3 0 14,0 0-1,-1 1 1,1 0 0,-1 1-1,1 0 1,-1 1-1,0 0 1,0 0 0,0 2-1,0-1 1,-1 1 0,0 1-1,0 0 1,0 0 0,-1 1-1,1 0 1,-2 1 0,1 0-1,-1 0 1,8 12 0,-7-9-2,-1 1 1,0 0 0,-1 1-1,0 0 1,-1 0 0,0 0-1,7 28 1,-8-16-6,0-1 1,-2 1-1,0 45 0,-3-64 11,0 0 1,-1 1-1,0-1 0,0 0 0,0 0 0,-1 0 1,1 0-1,-2 0 0,1-1 0,-1 1 0,1-1 1,-1 1-1,-1-1 0,1 0 0,-1 0 0,0 0 1,0-1-1,-1 0 0,-7 7 0,5-6-1,-1 0-1,1-1 0,-1 0 1,0 0-1,-1 0 1,1-1-1,-1-1 0,1 1 1,-1-1-1,0-1 1,0 0-1,-17 0 0,24 0-80,0-1 0,0 0 0,1-1 0,-1 1-1,0 0 1,0 0 0,0-1 0,0 1 0,1-1-1,-1 0 1,0 1 0,1-1 0,-3-1 0,4 2 26,0-1 1,0 1 0,0 0 0,0 0 0,-1 0-1,1-1 1,0 1 0,0 0 0,0 0 0,0-1-1,0 1 1,0 0 0,0 0 0,0-1-1,0 1 1,0 0 0,0 0 0,0-1 0,0 1-1,0 0 1,0 0 0,0-1 0,0 1-1,0 0 1,0 0 0,0 0 0,0-1 0,0 1-1,0 0 1,1 0 0,-1-1 0,0 1 0,0 0-1,1 0 1,15-12-2471,20-2-2095,10-1-2679</inkml:trace>
  <inkml:trace contextRef="#ctx0" brushRef="#br0" timeOffset="715.72">668 206 7251,'0'0'8297,"-19"6"-7824,-59 25-38,74-28-408,0-1 1,0 1 0,0 0 0,1 1-1,-1-1 1,1 0 0,0 1 0,0 0-1,0 0 1,1 0 0,0 0 0,-1 0-1,1 1 1,0-1 0,1 1 0,-1-1-1,1 1 1,0 0 0,0-1 0,1 1-1,-1 9 1,1-10-6,-2 7-2,1 1 0,0-1 1,1 1-1,0-1 0,1 1 1,0-1-1,4 15 0,-4-23-16,0 0 0,0 0-1,1 1 1,-1-1 0,1 0 0,0 0-1,0-1 1,0 1 0,0 0-1,0 0 1,1-1 0,-1 0 0,1 1-1,-1-1 1,1 0 0,0 0 0,0-1-1,0 1 1,0 0 0,1-1 0,-1 0-1,0 0 1,0 0 0,1 0-1,-1 0 1,1-1 0,5 1 0,-4-1-15,0 1 1,-1-1 0,1 0-1,-1 0 1,1 0-1,0-1 1,-1 0 0,1 0-1,-1 0 1,0 0 0,1 0-1,-1-1 1,0 0-1,6-3 1,-7 2 8,-1 1 0,1-1 0,-1 0 0,1 0 0,-1 0 1,0 0-1,0 0 0,-1-1 0,1 1 0,-1 0 0,1-1 0,-1 1 0,0-1 0,0 0 0,-1 1 0,1-1 0,-1 0 0,0-4 1,3-22 886,-2 1 1,-5-58 0,-2 66 456,6 21-1327,0 0 0,0 0 0,0 0 0,0 0 0,-1-1 1,1 1-1,0 0 0,0 0 0,0 0 0,0 0 0,-1 1 0,1-1 0,0 0 0,0 0 0,0 0 0,0 0 1,0 0-1,-1 0 0,1 0 0,0 0 0,0 0 0,0 0 0,0 0 0,0 0 0,0 0 0,-1 0 1,1 1-1,0-1 0,0 0 0,0 0 0,0 0 0,0 0 0,0 0 0,0 0 0,0 1 0,0-1 1,0 0-1,0 0 0,0 0 0,0 0 0,0 0 0,-1 1 0,1-1 0,0 0 0,0 0 0,1 0 1,-1 0-1,0 1 0,0-1 0,0 0 0,0 0 0,0 0 0,0 1 0,-4 37 157,4-27-184,0 6 35,0-1 1,1 0 0,0 0-1,1 0 1,6 18 0,-7-30-41,0-1 0,0 1 0,1 0 0,0-1 0,-1 0-1,1 1 1,1-1 0,-1 0 0,0 0 0,1 0 0,-1 0 0,1-1 0,0 1 0,0-1 0,0 1 0,0-1 0,1 0 0,-1 0 0,1-1 0,-1 1 0,1-1 0,-1 1 0,1-1 0,0 0 0,0-1 0,-1 1 0,7 0 0,-6-1-79,1 1 0,-1-1-1,1 0 1,-1 0 0,1-1 0,0 0 0,-1 1 0,1-1-1,-1-1 1,0 1 0,1-1 0,-1 1 0,0-1-1,6-4 1,-7 3 49,0 1 0,0-1 0,0-1 0,-1 1 0,1 0 0,-1-1-1,1 1 1,-1-1 0,0 1 0,-1-1 0,1 0 0,-1 0 0,1 0 0,-1 0 0,-1 0-1,2-6 1,1-8 47,-1-1-1,-1 1 1,-1-1-1,0 1 1,-1-1-1,-1 1 1,-1-1-1,-1 1 1,0 0-1,-2 0 1,0 1-1,-9-20 1,7 22 346,0 1 0,-1 0 1,0 0-1,-2 0 1,1 2-1,-2-1 0,0 1 1,-19-15-1,31 27-315,-1 0 0,1-1 1,0 1-1,0 0 0,0 0 0,-1 0 0,1 0 0,0 0 1,0-1-1,-1 1 0,1 0 0,0 0 0,0 0 0,0 0 1,-1 0-1,1 0 0,0 0 0,-1 0 0,1 0 1,0 0-1,0 0 0,-1 0 0,1 0 0,0 0 0,0 0 1,-1 0-1,1 0 0,0 0 0,0 1 0,0-1 0,-1 0 1,1 0-1,0 0 0,0 0 0,-1 0 0,1 1 0,0-1 1,0 0-1,0 0 0,0 0 0,-1 1 0,1-1 0,0 0 1,0 0-1,0 0 0,0 1 0,0-1 0,0 0 1,0 0-1,0 1 0,0-1 0,-1 0 0,1 0 0,0 1 1,0-1-1,0 0 0,0 0 0,0 1 0,1-1 0,-1 0 1,0 1-1,0 24-352,0-17 470,1 6-136,1 0 1,0-1-1,1 1 1,0-1-1,1 0 1,0 0-1,1 0 1,11 18-1,62 98 65,-59-102-74,-2 1-205,23 31 120,-10-28-4589</inkml:trace>
  <inkml:trace contextRef="#ctx0" brushRef="#br0" timeOffset="858.83">801 234 1505,'0'0'2193,"156"4"-2273</inkml:trace>
  <inkml:trace contextRef="#ctx0" brushRef="#br0" timeOffset="1306.31">1224 146 4002,'0'0'14185,"-11"-12"-13198,-34-35-515,44 46-467,1 1-1,-1-1 1,0 1-1,1-1 1,-1 1-1,0-1 1,1 1-1,-1-1 1,0 1-1,1 0 1,-1-1 0,0 1-1,0 0 1,0 0-1,1 0 1,-1-1-1,0 1 1,0 0-1,0 0 1,1 0-1,-1 0 1,0 0-1,0 0 1,1 1-1,-1-1 1,0 0-1,0 0 1,0 1-1,1-1 1,-1 0-1,0 1 1,-1 0-1,-10 19 60,10-15-37,-5 9 6,1 0-1,1 1 0,1 0 0,0 0 0,1 0 1,-2 22-1,3-10-11,1-1 0,5 52 0,-4-75-21,1 0 1,-1 0-1,1 0 1,-1 0-1,1 0 1,0 0-1,1 0 1,-1 0-1,0-1 1,1 1-1,-1 0 1,1-1-1,0 1 1,0-1 0,0 0-1,0 0 1,1 1-1,-1-1 1,0-1-1,1 1 1,3 2-1,0-1-68,0-1 1,0 0-1,1 0 0,-1-1 0,1 1 0,-1-1 0,1-1 0,-1 1 0,8-1 1,-12 0 28,1 0 0,0-1 0,-1 1 0,1 0 0,0-1 0,-1 0 0,1 1 0,-1-1 1,1 0-1,-1 0 0,1-1 0,-1 1 0,0-1 0,1 1 0,-1-1 0,0 1 0,4-5 0,-3 2 21,0-1 0,0 1-1,0-1 1,-1 1 0,0-1-1,1 0 1,-2 0 0,3-9 0,0-6 58,-1-1 0,0 0 1,-2-33-1,-1 52-41,0-6 149,0 0-1,0 0 1,0 0-1,-1 0 1,-1 0-1,1 0 1,-1 1 0,-1-1-1,1 0 1,-1 1-1,-1 0 1,1-1-1,-1 1 1,-1 1-1,1-1 1,-1 0-1,0 1 1,0 0-1,-9-7 1,14 13-130,-1-1-1,1 1 1,0-1 0,-1 1 0,1-1-1,-1 1 1,1 0 0,0-1-1,-1 1 1,1 0 0,-1-1-1,1 1 1,-1 0 0,1 0 0,-1-1-1,1 1 1,-1 0 0,1 0-1,-1 0 1,1 0 0,-1 0 0,1 0-1,-1-1 1,1 1 0,-1 1-1,0-1 1,1 0 0,-1 0 0,1 0-1,-1 0 1,1 0 0,-1 0-1,1 1 1,-1-1 0,1 0-1,-1 0 1,1 1 0,-1-1 0,1 0-1,0 1 1,-1-1 0,1 0-1,-1 1 1,1-1 0,0 1 0,-1-1-1,1 1 1,0-1 0,0 0-1,-1 1 1,1-1 0,0 1 0,0 0-1,-1 0 1,0 34-187,1-25 244,1 8-131,0 0 0,1 1 0,0-1 0,2 0 0,0 0 0,1-1 0,1 1 0,1-1 0,0 0 0,1-1 0,1 0 0,0 0 0,2-1 0,-1 0 0,2-1 0,0 0 0,23 21 0,-32-33-202,0 0-448,0 1 0,0-1 1,-1 0-1,1 1 0,-1 0 0,0 0 1,3 3-1,0 5-5844</inkml:trace>
  <inkml:trace contextRef="#ctx0" brushRef="#br0" timeOffset="1840.23">149 1072 7267,'0'0'12582,"-1"0"-12513,1 0 0,0 0 0,0 0 0,0 1-1,-1-1 1,1 0 0,0 0 0,0 0 0,0 1 0,0-1 0,-1 0-1,1 0 1,0 0 0,0 1 0,0-1 0,0 0 0,0 0 0,0 1-1,0-1 1,0 0 0,0 0 0,0 1 0,0-1 0,0 0 0,0 0-1,0 1 1,0-1 0,0 0 0,0 0 0,0 1 0,0-1 0,0 0 0,0 0-1,1 1 1,-1-1 0,0 0 0,0 0 0,0 0 0,0 1 0,1-1-1,-1 0 1,0 0 0,0 0 0,0 0 0,1 1 0,-1-1 0,0 0-1,0 0 1,0 0 0,1 0 0,-1 0 0,1 0 0,26-2 65,1-2 1,-1-1-1,0-2 0,0 0 1,37-17-1,-12 6 42,961-270 320,-983 280-479,15-2 0,0-3-1,57-24 0,-101 37-55,0 0 0,0-1 0,0 0 0,-1 1 0,1-1 0,0 0 0,0 1 0,0-1 0,0 0-1,-1 0 1,1 0 0,0 0 0,-1 0 0,1 1 0,-1-1 0,1 0 0,-1 0 0,1-1 0,-1 0-1,1-5-2917,-4-1-3732</inkml:trace>
  <inkml:trace contextRef="#ctx0" brushRef="#br0" timeOffset="2367.35">1852 11 10837,'0'0'13190,"-8"-10"-12918,6 10-272,0 2-80,2 15-512,0 9-913,0 6-1440,2 4-2162,15 2-5938</inkml:trace>
  <inkml:trace contextRef="#ctx0" brushRef="#br0" timeOffset="2558.99">1938 371 7555,'0'0'11494,"-4"0"-11382,4-7-2529,17-6-961,6-10-8627</inkml:trace>
  <inkml:trace contextRef="#ctx0" brushRef="#br0" timeOffset="2929.15">2088 112 12294,'0'0'10845,"-2"0"-9847,6 0-799,44-3 174,0-3-1,80-18 0,-33 4-339,45-12 189,-138 31-201,-1 1-58,-5 11-3941,-12-3-982,-5-3-4207</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0:23.851"/>
    </inkml:context>
    <inkml:brush xml:id="br0">
      <inkml:brushProperty name="width" value="0.05" units="cm"/>
      <inkml:brushProperty name="height" value="0.05" units="cm"/>
      <inkml:brushProperty name="color" value="#E71224"/>
    </inkml:brush>
  </inkml:definitions>
  <inkml:trace contextRef="#ctx0" brushRef="#br0">128 471 1297,'0'0'12907,"-3"0"-11920,0 0-594,1 0-1,-1-1 1,1 1-1,0-1 1,-1 1-1,1-1 1,-1 0 0,1 0-1,0 0 1,0 0-1,-1 0 1,-3-3 0,-3-7 1722,16 6-1516,25 3-871,-28 2 385,1 0-119,0 1 0,0-1 0,0 1 0,0 0 0,0 0 0,-1 1 0,1-1 0,0 1 0,-1 0-1,1 0 1,-1 1 0,0-1 0,0 1 0,0 0 0,0 0 0,0 1 0,-1-1 0,1 1-1,-1-1 1,0 1 0,0 0 0,0 1 0,-1-1 0,1 0 0,-1 1 0,0-1 0,-1 1 0,1 0-1,-1-1 1,2 7 0,-1-1-7,0 0 0,-1 1 0,0-1 0,0 1 0,-1-1 0,0 1 0,-1-1 0,-1 1 0,1-1 1,-2 1-1,1-1 0,-1 0 0,-7 15 0,2-10-8,-1 0-1,0 0 1,-1-1 0,-1-1 0,0 0 0,-1 0 0,0-1 0,-1-1 0,0 0-1,-1 0 1,-26 14 0,38-24 18,0 1-1,-1-1 1,1 0 0,-1 0-1,1-1 1,-1 1-1,1 0 1,-1-1 0,0 1-1,1-1 1,-1 0-1,1 0 1,-6 0 0,7-1 6,0 1 0,0-1 0,0 1 0,0-1 0,0 0 0,0 1 0,0-1 1,0 0-1,0 0 0,0 0 0,1 0 0,-1 1 0,0-1 0,0 0 0,1 0 0,-1 0 1,1-1-1,-1 1 0,1 0 0,-1 0 0,1 0 0,0 0 0,-1 0 0,1-1 0,0 1 1,0 0-1,0 0 0,0-2 0,0-73 101,0 75-105,0 0 1,0-1-1,0 1 1,0 0-1,1 0 1,-1 0-1,0 0 1,1-1-1,-1 1 1,1 0-1,-1 0 1,1 0-1,0 0 1,-1 0-1,1 0 1,0 0-1,0 0 1,0 1-1,0-1 1,0 0-1,0 0 1,0 1-1,0-1 0,1 0 1,1-1-3,1 1-1,-1 1 1,0-1-1,0 0 1,0 1-1,1 0 1,-1-1-1,0 1 1,5 1-1,-1 0-7,0 0 0,1 0 0,-1 1 0,0-1 0,0 2 0,0-1 0,0 1 0,6 4 0,2 4-269,0 2-1,16 17 1,0 0-3102,-30-29 2959,0-1-1,0 1 1,0 0 0,0-1 0,-1 1-1,1 0 1,0-1 0,1 1 0,-1-1-1,0 0 1,0 1 0,0-1 0,0 0-1,0 0 1,0 0 0,2 0 0,6 0-6735</inkml:trace>
  <inkml:trace contextRef="#ctx0" brushRef="#br0" timeOffset="465.47">441 437 7091,'0'0'14135,"-8"-4"-13452,-23-11-449,30 15-232,1 0-1,-1 0 0,0 0 0,0 0 0,0 0 0,1 0 0,-1 0 0,0 0 0,0 0 0,1 1 0,-1-1 0,0 0 0,0 0 0,1 1 1,-1-1-1,0 1 0,1-1 0,-1 1 0,0-1 0,1 1 0,-1-1 0,1 1 0,-1-1 0,1 1 0,-1 0 0,1-1 0,0 1 0,-1 0 1,1-1-1,0 1 0,-1 0 0,1 0 0,0-1 0,0 1 0,0 0 0,-1 0 0,1-1 0,0 1 0,0 0 0,0 0 0,1 1 0,-2 1 8,-5 22 25,1-1-1,2 1 1,0 0 0,2 1 0,1 30-1,1-24-16,-1-23-10,0 0 0,1 0 0,0 0 0,0 0 0,1-1 0,0 1 1,1 0-1,5 12 0,-6-17-4,0-1 1,0 0 0,0 0-1,0 0 1,1 0-1,-1 0 1,1 0 0,0 0-1,0-1 1,0 1-1,0-1 1,0 0-1,0 0 1,1 0 0,-1-1-1,1 1 1,-1-1-1,1 0 1,-1 1 0,1-2-1,0 1 1,7 0-1,-6 0-19,-1-1-1,0 0 1,1 0-1,-1 0 1,1-1-1,-1 1 1,1-1-1,-1 0 1,0-1-1,1 1 1,-1-1-1,0 1 1,6-5-1,-5 2-10,-1 1 0,0-1 0,0-1 0,0 1 0,0 0 0,-1-1 0,0 0 0,0 1 0,0-1 0,3-9 0,0-2-15,-1-1 0,-1 0 0,0 0 0,-2 0 0,0 0 0,0-1 0,-3-30 0,2 43 25,-2 1 1,1-1-1,0 0 1,-1 0-1,0 1 0,0-1 1,0 0-1,-1 1 1,0-1-1,0 1 0,0 0 1,0-1-1,0 1 1,-1 0-1,0 0 0,0 0 1,0 1-1,0-1 1,-1 1-1,1 0 0,-1 0 1,0 0-1,0 0 1,0 1-1,0-1 1,-1 1-1,1 0 0,-1 1 1,1-1-1,-1 1 1,1-1-1,-1 1 0,0 1 1,0-1-1,1 1 1,-1 0-1,0 0 0,0 0 1,0 1-1,-5 0 1,9 0-89,-1 0 0,0 0 1,1 0-1,-1 0 0,1 0 1,-1 1-1,1-1 0,-1 0 1,1 1-1,0-1 1,0 1-1,0-1 0,0 1 1,0 0-1,0-1 0,0 1 1,0 0-1,1 0 0,-1-1 1,1 1-1,-1 0 0,1 0 1,0 0-1,-1 0 1,1 0-1,0 2 0,0 4-543,0 0 0,0 0-1,0 0 1,1 0 0,2 10 0,-2-16 203,0 0 1,-1 0 0,1 0-1,0 0 1,0-1 0,0 1-1,0 0 1,1 0 0,-1 0-1,2 1 1,21 13-8555</inkml:trace>
  <inkml:trace contextRef="#ctx0" brushRef="#br0" timeOffset="762.39">783 377 10325,'0'0'13465,"-2"8"-13404,1 1-58,1 0 0,0 0-1,0-1 1,1 1 0,0 0 0,4 15 0,21 63 81,-10-34 7,-8-24-96,-4-12-107,0-1 0,2 0-1,9 22 1,-14-37-106,-1 0 0,1-1 1,0 1-1,-1 0 0,1 0 0,0 0 0,-1-1 0,1 1 0,0 0 0,0-1 0,0 1 1,0-1-1,0 1 0,-1-1 0,1 1 0,0-1 0,0 0 0,0 1 0,0-1 1,0 0-1,0 0 0,0 0 0,0 1 0,0-1 0,1 0 0,-1-1 0,0 1 1,0 0-1,0 0 0,0 0 0,0-1 0,1 1 0,16-6-5795</inkml:trace>
  <inkml:trace contextRef="#ctx0" brushRef="#br0" timeOffset="1296.28">1133 323 5090,'0'0'11875,"-20"-1"-11456,-67 1-235,84 0-176,0 1 1,0-1-1,0 1 1,0 0-1,1 0 0,-1 0 1,0 0-1,0 1 0,1-1 1,-1 1-1,1-1 1,-1 1-1,1 0 0,0 0 1,0 0-1,0 0 0,0 0 1,0 1-1,-2 3 1,0 0 1,1 1 1,0-1 0,1 1 0,0-1-1,-3 11 1,5-16-11,-3 10 17,1 0-1,1 1 1,-1-1 0,2 1-1,0-1 1,2 23-1,-2-32-11,0 1 0,1 0 0,0 0 0,-1 0 0,1 0 0,0 0 0,0 0 0,1-1 0,-1 1 0,0 0 0,1-1 0,0 1 0,0-1 0,0 0-1,0 0 1,0 1 0,0-1 0,0 0 0,0-1 0,1 1 0,-1 0 0,1-1 0,0 1 0,-1-1 0,1 0 0,0 0 0,0 0 0,0 0 0,0-1 0,5 2 0,-1-2 3,0 1 0,0-1 0,0 0 0,0 0 1,0-1-1,0 0 0,0-1 0,-1 1 0,1-1 1,11-5-1,-14 5-7,-1 0 0,0 0 1,0 0-1,-1-1 0,1 1 1,0-1-1,-1 0 0,1 0 0,-1 0 1,0 0-1,0 0 0,0 0 1,0 0-1,-1-1 0,1 1 1,-1-1-1,0 1 0,0-1 0,0 1 1,-1-1-1,1 0 0,-1-4 1,2-9 574,-2 1 1,-2-33 0,2 46-432,0 0-1,0 0 1,-1 0-1,1 0 1,-1 0-1,0 0 1,0 0-1,0 1 1,0-1 0,-1 0-1,1 0 1,-1 1-1,1-1 1,-1 1-1,0-1 1,0 1-1,0 0 1,0 0 0,-1-1-1,1 2 1,0-1-1,-1 0 1,-4-2-1,7 4-121,0 0-1,-1 0 1,1 0-1,0 0 1,-1 0-1,1 0 1,0 0-1,0 0 1,-1 0-1,1 0 1,0 0-1,0 0 1,-1 0 0,1 0-1,0 1 1,0-1-1,-1 0 1,1 0-1,0 0 1,0 0-1,0 0 1,-1 1-1,1-1 1,0 0-1,0 0 1,0 0-1,-1 1 1,1-1-1,0 0 1,0 0-1,0 1 1,0-1-1,0 0 1,0 0-1,0 1 1,0-1-1,0 0 1,-1 0-1,1 1 1,0-1-1,0 0 1,0 0-1,0 1 1,1-1-1,-1 18-186,0-12 244,1 13-61,0 0 1,2 0 0,0 0-1,8 26 1,31 74 132,-26-77-146,-11-29 5,-3-5 0,1 0 1,1 0 0,-1 0 0,9 13-1,-6-18-1147,-3-11 269,-3-13-1019,0 20 1427,0-23-4925,-2-1-5429</inkml:trace>
  <inkml:trace contextRef="#ctx0" brushRef="#br0" timeOffset="1977.73">1693 512 6755,'0'0'13329,"8"0"-13102,27-2-248,1-1 0,65-15-1,11-11-3041,-97 24 1550,1 0-1,-1-1 1,24-12-1,-14-1-3101</inkml:trace>
  <inkml:trace contextRef="#ctx0" brushRef="#br0" timeOffset="2208.73">2012 332 3282,'0'0'10343,"-5"7"-9257,2-3-857,-11 19 361,13-22-546,1 0 0,-1 0 0,1 1 0,0-1 0,-1 0 0,1 0 0,0 0 0,0 1 0,0-1 0,0 0 0,0 0 0,0 1 0,0-1 0,0 0 0,1 0-1,-1 0 1,0 0 0,1 1 0,-1-1 0,1 0 0,-1 0 0,1 0 0,0 0 0,0 1 0,8 7 182,1 0 1,0-1-1,0 0 1,14 9-1,-15-12-196,0 0 0,-1 1 0,0 0-1,0 1 1,-1 0 0,1 0 0,-2 1 0,10 12 0,-15-20-36,-1 1 1,1 0-1,-1 0 1,1 0-1,-1 0 1,1 0-1,-1 0 1,1 0-1,-1 0 1,0 0-1,0 0 1,1 0-1,-1 0 1,0 0-1,0 1 1,0-1-1,0 0 1,0 0-1,-1 0 1,1 0-1,0 0 1,0 0-1,-1 0 1,1 0-1,-1 0 0,1 0 1,-1 0-1,1 0 1,-1 0-1,1 0 1,-1-1-1,0 1 1,1 0-1,-1 0 1,0 0-1,0-1 1,0 1-1,-1 0 1,-2 1-390,1 0-1,-1-1 1,0 0 0,1 0 0,-1 0-1,0 0 1,0-1 0,0 1 0,-5-1-1,-4 0-3798</inkml:trace>
  <inkml:trace contextRef="#ctx0" brushRef="#br0" timeOffset="2956.11">2739 266 10533,'0'0'11560,"-2"1"-11323,0 0-233,1 0 0,-1 1 0,1 0 0,-1-1 0,1 1 0,0-1-1,-1 1 1,1 0 0,0 0 0,0 0 0,0 0 0,1 0 0,-1 0 0,0 0 0,1 0 0,-1 0-1,1 4 1,-4 46 83,3-37-70,-1 138-420,2-178 433,-1-1 0,-1 1-1,-1 0 1,-13-46 0,8 46 72,0-1 0,2 0 0,1-1 0,-4-52 0,11 87-129,-1 0 0,1 0 0,0 0-1,1 0 1,-1-1 0,2 1 0,-1-1 0,1 0 0,7 10 0,2 7 39,-10-19-21,44 78 33,-42-76-90,0 0-1,0 0 0,1 0 0,0-1 0,1 0 0,-1 0 0,1-1 0,12 8 0,-16-11 15,1 0-1,0 0 1,0-1 0,-1 0-1,1 0 1,0 0-1,0 0 1,0 0 0,0-1-1,0 0 1,0 1 0,1-2-1,-1 1 1,0 0-1,0-1 1,0 0 0,0 0-1,-1 0 1,1 0 0,6-3-1,-5 1 39,0 0 0,0 0 0,0-1 0,-1 1 0,1-1 0,-1 0 0,0 0 0,0-1 0,0 1 0,-1-1 0,1 0 0,-1 0-1,2-6 1,0-1 52,-1 0-1,0 0 0,-1 0 1,-1-1-1,0 1 0,1-17 0,-3-66 1908,0 76-514,3 58-1440,2 1 0,2-1 0,2 0 0,1 0 0,18 43 0,-24-70-23,20 47 139,-22-54-149,1 0 0,0-1 0,-1 1 0,1-1 0,1 0 1,-1 0-1,0 0 0,1 0 0,6 5 0,-9-9-48,-1 0 0,0 0 0,0 1-1,1-1 1,-1 0 0,0 0 0,1 0-1,-1 1 1,0-1 0,1 0 0,-1 0-1,0 0 1,1 0 0,-1 0 0,0 0 0,1 0-1,-1 0 1,0 0 0,1 0 0,-1 0-1,0 0 1,1 0 0,-1 0 0,0 0-1,1 0 1,-1 0 0,0 0 0,1 0-1,-1-1 1,0 1 0,1 0 0,-1 0 0,0 0-1,0-1 1,1 1 0,-1 0 0,0 0-1,0-1 1,1 1 0,-1 0 0,0 0-1,0-1 1,1 0 0,3-15-3579,-3 12 2467,5-25-7538</inkml:trace>
  <inkml:trace contextRef="#ctx0" brushRef="#br0" timeOffset="3439.36">3286 302 9124,'0'0'12982,"-8"-19"-12982,8 21-256,0 13 112,0-2-1249,0-3-1424,10-3-1953</inkml:trace>
  <inkml:trace contextRef="#ctx0" brushRef="#br0" timeOffset="3722.34">3532 133 10917,'0'0'10642,"-1"12"-9844,-1 24-680,1 0 1,2 0-1,1 0 1,12 55-1,-10-76-138,4 23-104,3-1-1,1-1 1,17 37 0,-29-73 118,6 9-1195,-6-8 1068,0-1 0,0 0 1,0 0-1,1 0 0,-1 1 0,0-1 0,0 0 0,0 0 0,0 0 0,1 0 0,-1 0 0,0 1 0,0-1 0,0 0 0,1 0 1,-1 0-1,0 0 0,0 0 0,1 0 0,-1 0 0,0 0 0,0 0 0,0 0 0,1 0 0,-1 0 0,0 0 0,0 0 1,1 0-1,-1 0 0,0 0 0,0 0 0,0 0 0,1 0 0,-1 0 0,0 0 0,0-1 0,1 1 0,-1 0 0,0 0 0,0 0 1,0 0-1,0 0 0,1-1 0,-1 1 0,0 0 0,4-9-4925</inkml:trace>
  <inkml:trace contextRef="#ctx0" brushRef="#br0" timeOffset="4093.36">3530 349 4786,'0'0'7099,"12"0"-6549,13 1-422,-5 0-20,0-1 0,37-4 0,-52 3-102,1 0 0,-1 0 1,0 0-1,0-1 1,0 0-1,0 0 0,0 0 1,0-1-1,0 1 1,-1-1-1,1 0 0,-1-1 1,0 1-1,0-1 1,0 0-1,5-5 0,-6 3 99,1 0 0,-1 0 0,0-1 0,0 1 1,-1 0-1,0-1 0,0 0 0,-1 1 0,2-9 0,-2-62 5387,-1 45-1734,0 31-3046,0 23-360,-1-9-332,2 0 0,-1 0 0,2 0-1,0 0 1,0 0 0,1 0-1,7 20 1,107 228-1354</inkml:trace>
  <inkml:trace contextRef="#ctx0" brushRef="#br0" timeOffset="4296.59">4049 330 10965,'0'0'11397,"-2"-13"-11701</inkml:trace>
  <inkml:trace contextRef="#ctx0" brushRef="#br0" timeOffset="4842.46">4227 50 11445,'0'0'9274,"-3"0"-9039,7 0 173,17 0-415,122-6 678,-126 4-1642,-1-1 1,1-1 0,25-9-1,-41 13 801,0-1 0,0 1-1,0 0 1,0 0 0,0-1-1,0 1 1,-1 0 0,1-1-1,0 1 1,0-1 0,0 1-1,-1-1 1,1 1-1,0-1 1,0 1 0,-1-1-1,1 0 1,-1 0 0,1 1-1,0-1 1,-1 0 0,1-1-1,-2 2 111,1-1-1,-1 1 1,0-1-1,1 1 0,-1-1 1,0 1-1,0-1 1,1 1-1,-1-1 0,0 1 1,0 0-1,0 0 1,0-1-1,1 1 0,-1 0 1,0 0-1,-2 0 1,-48-2 859,49 2-813,-21 0 1148,-34 0 6352,56 0-7434,0 1 0,1-1 0,-1 1 0,1 0 0,-1-1 0,0 1 0,1 0 0,-1 0 0,1-1 0,0 1 0,-1 0 0,1 0 0,0 0-1,-1-1 1,1 1 0,0 0 0,0 0 0,0 0 0,0 0 0,0 0 0,0 0 0,0-1 0,0 2 0,-1 29 446,1-27-378,1 9 7,-1 0 1,1 1-1,1-1 1,0 0-1,1 0 1,1 0 0,0 0-1,0-1 1,10 18-1,2 3-29,39 85 261,-48-99-489,0 0 0,-1 1-1,-1 0 1,3 23-1,-7-36-335</inkml:trace>
  <inkml:trace contextRef="#ctx0" brushRef="#br0" timeOffset="5128.49">4308 524 7652,'0'0'14078,"9"0"-12211,28 0-1370,-1-1-1,0-2 0,51-12 0,-40 6-370,-23 4-79,-1 0 0,28-10 0,-87 13-7730,4 2 898</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0:32.608"/>
    </inkml:context>
    <inkml:brush xml:id="br0">
      <inkml:brushProperty name="width" value="0.05" units="cm"/>
      <inkml:brushProperty name="height" value="0.05" units="cm"/>
      <inkml:brushProperty name="color" value="#E71224"/>
    </inkml:brush>
  </inkml:definitions>
  <inkml:trace contextRef="#ctx0" brushRef="#br0">50 1281 9364,'0'0'13580,"-5"-6"-13287,-12-9-260,16 15-33,1 0 0,0 0 1,0 0-1,-1 0 0,1 0 0,0 0 0,0 0 1,-1 0-1,1 0 0,0 0 0,-1 0 0,1 0 0,0 0 1,0 0-1,-1 0 0,1 0 0,0 0 0,0 0 1,-1 0-1,1 0 0,0 0 0,0 1 0,-1-1 1,1 0-1,0 0 0,0 0 0,0 0 0,-1 1 0,1-1 1,0 0-1,0 0 0,0 0 0,0 1 0,-1-1 1,1 0-1,0 0 0,0 1 0,0-1 0,-1 7 0,-1 0-1,2 0 1,-1 0-1,2 14 1,-1-5 5,0-11-4,-2 32 11,3 1 1,1 0-1,2-1 0,1 0 0,16 59 1,-17-116-1570,-4-19 1150,-5-6 214,-19-79-1,2 21 397,24 111-170,0 0 0,0 0 1,0-1-1,1 1 0,0-1 0,0 0 0,1 0 1,9 13-1,-8-12-29,1-1 1,0 0-1,1-1 1,0 0 0,0 0-1,0 0 1,1-1-1,-1 0 1,1 0-1,15 6 1,-20-10-21,1 1 1,0-1 0,0 0-1,0 0 1,0 0-1,0 0 1,0-1 0,0 1-1,0-1 1,0 0 0,0 0-1,0-1 1,0 1-1,0-1 1,0 0 0,0 0-1,0-1 1,0 1-1,0-1 1,-1 1 0,1-1-1,-1 0 1,1-1 0,-1 1-1,0-1 1,5-3-1,-2-1-10,0 0-1,-1-1 1,0 1-1,0-1 1,0 0 0,-1-1-1,0 1 1,-1-1-1,0 1 1,4-18-1,-3 3 980,-2 1-1,1-44 1,-4 104-1087,1 11 226,8 77 0,-6-112-152,0-1 1,1 1 0,1 0-1,0-1 1,1 1 0,0-1-1,1-1 1,1 1 0,0-1-1,11 15 1,-16-24-436,0 0 0,1 0 0,0-1 0,-1 1 0,1 0 1,0-1-1,0 0 0,0 1 0,7 2 0,3-3-4566</inkml:trace>
  <inkml:trace contextRef="#ctx0" brushRef="#br0" timeOffset="217.48">525 1403 1777,'0'0'20585,"-5"2"-20761,5 10 128,0 3-1168,0-2-1794</inkml:trace>
  <inkml:trace contextRef="#ctx0" brushRef="#br0" timeOffset="456.88">670 1221 10901,'0'0'8356,"11"124"-8164,-1-77-80,1 0-32,-5-4-48,1-7-32,-3-6-592,0-7-1777,-1-8-801</inkml:trace>
  <inkml:trace contextRef="#ctx0" brushRef="#br0" timeOffset="845.65">681 1409 6531,'0'0'9084,"7"0"-9004,33 1-4,-12 1-1037,0-1 0,32-4 1,-57 2 829,-1 0 1,1 1 0,-1-1-1,1 0 1,-1 0 0,0-1-1,1 1 1,-1 0 0,0-1-1,0 0 1,0 1 0,0-1-1,0 0 1,-1 0 0,1 0-1,0 0 1,-1 0 0,1 0-1,-1-1 1,0 1 0,0 0-1,0-1 1,0 1 0,0-1-1,-1 1 1,1-1 0,0-3-1,1-10 733,-1 1-1,0 0 1,-2-25 0,0 15 1769,2 15-1290,-1 8-709,1 0 0,-1 0 0,0 0 0,0 0 0,0 0 0,0 0-1,0 0 1,-1 0 0,1 0 0,-1 0 0,1 0 0,-1 1 0,1-1 0,-1 0 0,0 0 0,-2-3 936,3 8-993,1 17-220,1-1 1,0 0-1,2 0 0,0 0 1,1 0-1,1 0 1,9 19-1,3 0 1,1 0 0,31 43 0,-48-78-387,16 21 839,-6-15-4735,-12-26-9091</inkml:trace>
  <inkml:trace contextRef="#ctx0" brushRef="#br0" timeOffset="1067.96">1292 1298 3698,'0'0'17064,"-2"25"-17305,2-18-1503,0-1-1458</inkml:trace>
  <inkml:trace contextRef="#ctx0" brushRef="#br0" timeOffset="1546.53">1292 1298 9861,'23'-22'1473,"0"0"430,-3 2 4947,-17 19-6705,0 0 0,0 1 1,0 0-1,0 0 0,-1 0 1,1 0-1,0 0 0,3 1 1,3 0-56,16-1-210,46-6 0,-63 4-599,0 0 1,1 0-1,-1-1 0,0 0 1,11-5-1,-18 8 399,0-1-1,0 1 0,0-1 1,0 0-1,0 1 1,0-1-1,0 0 1,-1 1-1,1-1 1,0 0-1,0 0 0,0 0 1,-1 0-1,1 0 1,-1 0-1,1 0 1,0-2-1,-1 3 208,0-1 1,0 1-1,0-1 0,0 0 1,0 1-1,0-1 0,0 1 1,0-1-1,-1 0 0,1 1 1,0-1-1,0 1 0,-1-1 0,1 1 1,0-1-1,-1 1 0,1-1 1,-1 1-1,1-1 0,0 1 1,-1 0-1,1-1 0,-2 0 1,0 0 324,-1-1 0,0 1 0,1-1 0,-1 1 0,0 0 0,0 0 0,0 0 0,0 1 0,0-1 1,-6 0-1,8 1 107,-1 0-1,0 0 1,0 0 0,0 0 0,0 0 0,0 0 0,1 0 0,-1 1 0,0-1 0,0 1 0,0-1 0,1 1 0,-1 0 0,0 0 0,1-1 0,-3 3 0,3-1-183,0 0 0,0 0 1,0 1-1,0-1 1,1 0-1,-1 0 0,1 0 1,-1 1-1,1-1 0,0 0 1,0 1-1,0-1 1,0 3-1,0 12 334,1-1 0,0 1 0,1 0 0,1-1 0,8 29 0,16 49 223,10 28-338,-36-119-402,0 0 0,0 0-1,1 0 1,0 0 0,-1 0-1,1 0 1,0 0 0,1 0 0,-1-1-1,0 1 1,1-1 0,-1 1-1,7 3 1,13-1-7892</inkml:trace>
  <inkml:trace contextRef="#ctx0" brushRef="#br0" timeOffset="1747.89">1448 1580 7860,'0'0'13126,"-6"0"-12358,25 0-64,11 0-223,2-4-401,2-5-80,-2 1-209,-6 5-959,-7 1-2354,-8 2-2192</inkml:trace>
  <inkml:trace contextRef="#ctx0" brushRef="#br0" timeOffset="2367.59">187 2018 4978,'0'0'12310,"3"0"-10797,45-3-684,1-2 1,68-16 0,-43 7-590,1091-218-3025,-1098 214 2715,25-5 961,-87 23-752,-5 0-438,-16 0-4468,-8 0-1260</inkml:trace>
  <inkml:trace contextRef="#ctx0" brushRef="#br0" timeOffset="3932.95">1919 24 4994,'0'0'8356,"13"0"-8206,35 0-78,122-1 365,-164 0-190,-1 0 1,1 0-1,-1-1 1,0 1-1,0-1 0,1 0 1,7-6-1,-3 3 5892,-10 12-5925,3 21 48,1-1 1,1 0-1,1 0 1,2-1-1,0 0 1,13 27-1,4 13 243,117 308 1019,-122-308-1102,16 95 0,3 11 292,39 41 154,-48-140-680,26 99-1,-48-142-127,0 0 0,2-1 0,26 55 0,-19-59-35,-12-19-5,-1 0 0,0 0 0,-1 0 0,5 9 0,-8-13 10,0-2 133,-3 0-123,-33-1-15,-55-10 0,-16-2-174,21 13-996,55 0-1653,57-2-5539,11-5 778</inkml:trace>
  <inkml:trace contextRef="#ctx0" brushRef="#br0" timeOffset="4553.83">2592 763 4690,'0'0'8153,"-12"-5"-1857,151-36-2789,-96 26-3449,1 2 1,69-12-1,-112 25-238,43-3 485,-35 3-3675,-1 2-3544</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0:30.252"/>
    </inkml:context>
    <inkml:brush xml:id="br0">
      <inkml:brushProperty name="width" value="0.05" units="cm"/>
      <inkml:brushProperty name="height" value="0.05" units="cm"/>
      <inkml:brushProperty name="color" value="#E71224"/>
    </inkml:brush>
  </inkml:definitions>
  <inkml:trace contextRef="#ctx0" brushRef="#br0">65 154 6307,'0'0'11128,"-2"-4"-10312,-11-25 1059,13 28-1846,-1 0 0,1 0 1,0 1-1,0-1 0,0 0 1,0 0-1,0 0 0,0 0 0,0 1 1,0-1-1,0 0 0,0 0 1,0 0-1,1 1 0,-1-1 1,0 0-1,1 0 0,-1 0 0,0 1 1,1-1-1,-1 0 0,1 1 1,-1-1-1,1 0 0,-1 1 1,1-1-1,0 1 0,-1-1 1,1 1-1,0-1 0,-1 1 0,1-1 1,0 1-1,0 0 0,-1-1 1,1 1-1,0 0 0,0 0 1,0 0-1,-1-1 0,1 1 1,1 0-1,5-1-25,0 1 0,0 0 0,0 0 0,0 0 0,0 1 0,0 0 0,0 0 0,-1 1 0,1 0 0,0 0 0,-1 0 0,1 1 0,-1 0 0,0 0 0,11 8-1,-10-5-10,-1 0 0,0 0 0,0 0 0,-1 1 0,1-1 0,-1 1-1,-1 1 1,1-1 0,-1 1 0,-1 0 0,1 0 0,3 14-1,-4-13 7,-1 0 0,0 0-1,0 0 1,-1 1-1,0-1 1,0 1-1,-1-1 1,0 0-1,-1 1 1,0-1 0,-1 1-1,0-1 1,0 0-1,-1 0 1,0 0-1,-1 0 1,0-1-1,0 1 1,-1-1 0,0 0-1,0 0 1,-1-1-1,-10 11 1,-3 3 4,-37 29 1,48-43 5,-1-1 0,1 0 0,-2 0 0,1-1 0,-1-1 0,0 1 1,-16 4-1,25-8-1,0-1 1,0 1-1,0-1 0,0 0 1,-1 1-1,1-1 1,0 0-1,0 0 0,-1 0 1,1 0-1,0 0 1,0 0-1,-1 0 0,1 0 1,0 0-1,0-1 1,0 1-1,-1 0 0,1-1 1,0 1-1,0-1 1,0 0-1,0 1 0,0-1 1,0 0-1,0 1 1,-1-2-1,1-1 13,0 1 1,0-1-1,1 0 0,-1 1 1,1-1-1,-1 0 1,1 0-1,0 1 0,0-1 1,1-3-1,-1-4-46,0 9 24,0 0-1,0 0 1,0-1-1,0 1 0,1 0 1,-1 0-1,0 0 1,1 0-1,-1-1 0,1 1 1,-1 0-1,1 0 0,0 0 1,-1 0-1,1 0 1,0 0-1,0 0 0,0 0 1,-1 1-1,1-1 1,0 0-1,2 0 0,0-1 3,0 0-1,0 1 0,0 0 1,1 0-1,-1 0 0,0 0 0,1 0 1,3 0-1,7 1-98,1-1 0,27 4 0,-34-1-292,0 0-1,0 0 1,0 1 0,0 0-1,0 0 1,-1 1-1,12 7 1,-10-6-1297,0 0 0,1 0 1,-1-1-1,16 5 0,-3-6-5522</inkml:trace>
  <inkml:trace contextRef="#ctx0" brushRef="#br0" timeOffset="427.22">516 272 6867,'0'0'15050,"-9"-6"-14487,3 3-512,-22-12 28,27 15-77,-1-1-1,1 1 1,0 0 0,0 0-1,0 0 1,-1 0 0,1 0-1,0 0 1,0 0-1,0 0 1,-1 1 0,1-1-1,0 0 1,0 1 0,0-1-1,0 1 1,0-1-1,0 1 1,0-1 0,0 1-1,0 0 1,0 0 0,0 0-1,0-1 1,0 1-1,0 0 1,-1 2 0,-4 7 27,0 1 0,1 0 1,0 0-1,0 1 0,2-1 1,-1 1-1,1 0 0,1 0 1,0 0-1,1 1 1,0-1-1,2 18 0,-1-28-25,0 0-1,0 0 0,0 0 1,0 0-1,1 0 1,-1 0-1,1 0 1,0 0-1,0 0 0,-1 0 1,1-1-1,0 1 1,0 0-1,1-1 1,-1 1-1,0 0 0,1-1 1,-1 0-1,0 1 1,1-1-1,0 0 1,-1 0-1,1 0 0,0 0 1,-1 0-1,1 0 1,0 0-1,0-1 1,0 1-1,0 0 0,0-1 1,0 0-1,3 1 1,6 0 1,-1-1 0,1 1 0,0-2 0,20-2 0,-27 1-30,1 1 0,-1 0 0,0-1 1,0 0-1,0 0 0,0 0 0,-1-1 0,1 1 1,-1-1-1,1 0 0,-1 0 0,0 0 0,0 0 1,0-1-1,-1 1 0,1-1 0,-1 0 1,0 0-1,0 1 0,0-2 0,0 1 0,-1 0 1,1 0-1,-1 0 0,0-1 0,0-3 1,1 0 20,-1 1 1,0-1 0,0 1 0,-1-1-1,0 1 1,0-1 0,-1 0 0,0 1-1,0-1 1,-1 1 0,0 0 0,0-1-1,-1 1 1,-4-10 0,3 12 1,0-1 1,0 1-1,-1 0 1,1 0-1,-1 0 0,-1 1 1,-8-7-1,11 9-56,-1 0 0,1 1 0,0-1 0,-1 0 0,1 1 0,-1 0 0,1 0 0,-1 0 0,0 0 0,0 1 0,1-1-1,-1 1 1,0 0 0,0 0 0,-5 1 0,8 1-345,1 0-1,-1 0 1,0 0-1,1 0 0,-1 1 1,1-1-1,0 0 1,0 0-1,0 0 1,0 0-1,0 1 0,1 3 1,-1-4-287,5 14-3088,13-4-1928</inkml:trace>
  <inkml:trace contextRef="#ctx0" brushRef="#br0" timeOffset="817.58">711 159 5475,'0'0'15772,"2"-7"-14977,7-20-240,-8 26-541,0 0 0,0 0 0,0 1 0,0-1 0,0 0-1,0 1 1,0-1 0,0 1 0,1-1 0,-1 1 0,0 0 0,0-1 0,0 1 0,1 0 0,-1 0 0,0 0 0,0 0-1,1 0 1,-1 0 0,0 0 0,0 0 0,0 0 0,1 1 0,-1-1 0,0 1 0,0-1 0,2 2 0,6 2-14,-1 0 1,1 1 0,-1 1 0,-1-1 0,1 1-1,-1 1 1,0-1 0,0 1 0,6 9 0,-5-6-3,-1 0 1,0 0 0,0 1 0,-1 0 0,-1 0 0,7 19 0,-9-21-9,-1 0 0,0 0 0,-1 1 0,0-1 0,0 1 1,-1-1-1,0 0 0,-3 15 0,3-20 6,-1-1-1,0 0 1,0 1-1,0-1 1,0 0 0,0 1-1,-1-1 1,1 0-1,-1 0 1,0 0 0,0 0-1,0-1 1,0 1-1,-1 0 1,1-1 0,-1 0-1,1 1 1,-1-1 0,0 0-1,0 0 1,0-1-1,0 1 1,0 0 0,0-1-1,-5 2 1,7-3 8,1 0 0,0 0 1,0 0-1,-1 0 0,1 0 0,0 1 1,-1-1-1,1 0 0,0 0 0,-1 0 1,1 0-1,0 0 0,-1 0 0,1 0 1,0 0-1,-1 0 0,1 0 1,0 0-1,-1-1 0,1 1 0,0 0 1,-1 0-1,1 0 0,0 0 0,0 0 1,-1-1-1,1 1 0,0 0 0,0 0 1,-1 0-1,1-1 0,0 1 1,0 0-1,0 0 0,-1-1 0,1 1 1,0 0-1,0-1 0,0 1 0,0 0 1,0 0-1,-1-1 0,1 1 0,0 0 1,0-1-1,0 1 0,0-1 0,0 0-23,0 1-1,1-1 0,-1 0 0,0 0 0,0 1 0,1-1 0,-1 0 0,0 0 0,1 1 0,-1-1 0,0 0 1,1 1-1,-1-1 0,1 0 0,0 1 0,-1-1 0,1 1 0,-1-1 0,1 1 0,1-1 0,9-4-968,0 0-1,0 1 1,1 1-1,21-4 1,12-4-4112,-5-1-2610</inkml:trace>
  <inkml:trace contextRef="#ctx0" brushRef="#br0" timeOffset="1172.25">1179 214 6403,'0'0'15538,"-9"-13"-14725,-29-40-498,30 45-282,3 11-30,3 10-25,2-12 22,-3 17 15,0 0 0,2 0 0,0 0 1,1 0-1,2 18 0,-1-31-16,-1 0-1,1 0 0,0 0 0,0 0 0,1 0 1,-1 0-1,1 0 0,0-1 0,0 1 0,1-1 1,-1 1-1,1-1 0,0 0 0,0 0 1,1 0-1,-1 0 0,1-1 0,0 0 0,0 1 1,0-1-1,0-1 0,6 4 0,-5-4-36,-1 0 1,1 0-1,0-1 0,0 0 0,0 0 1,0 0-1,0-1 0,0 1 0,0-1 1,0 0-1,0 0 0,0-1 0,0 0 1,6-1-1,-9 1 29,0 0 1,1 0-1,-1 0 0,1-1 1,-1 1-1,0-1 0,0 1 1,0-1-1,0 0 0,0 1 1,0-1-1,-1 0 1,1 0-1,0-1 0,-1 1 1,0 0-1,1 0 0,-1-1 1,0 1-1,0-1 0,0 1 1,-1-1-1,1 1 0,-1-1 1,1 1-1,-1-1 1,0-4-1,1 2 15,-1-1 0,0 0 0,-1 0 0,1 0 0,-1 1 0,0-1 0,0 0 0,-1 1 0,0-1 0,0 1 0,0-1 0,-1 1 0,-4-8 0,4 10-41,0 0 0,0 0 0,0 0 0,0 0 0,0 1 0,0-1 1,-1 1-1,0 0 0,1 0 0,-1 0 0,0 1 0,0 0 0,0-1 1,0 1-1,0 0 0,0 1 0,0-1 0,0 1 0,0 0 0,-5 0 1,8 0-90,0 0 0,0 0 1,0 0-1,0 0 1,0 0-1,0 0 1,0 0-1,0 0 1,0 1-1,0-1 0,0 0 1,0 1-1,0-1 1,0 1-1,1-1 1,-1 1-1,0-1 0,0 1 1,0 0-1,1-1 1,-1 1-1,0 0 1,1 0-1,-1 0 0,0-1 1,1 1-1,-1 2 1,-3 28-5740,4-29 5477,0 13-5371</inkml:trace>
  <inkml:trace contextRef="#ctx0" brushRef="#br0" timeOffset="1471.32">1690 157 3410,'0'0'17207,"-4"0"-16838,31 0-129,14 0-80,10 0-144,3-9-32,-3-2 16,-2 3-1345,-8-5-1040,-9 2-208,-9-2-2177,-12 1-1905</inkml:trace>
  <inkml:trace contextRef="#ctx0" brushRef="#br0" timeOffset="1687.28">2030 22 384,'0'0'16779,"-8"-4"-15187,-31-14-162,46 35-1056,7 1-85,31 30-1,-28-33-248,-2 2 0,20 26-1,-33-40-59,0 0 1,-1 0-1,1 1 0,-1-1 0,0 0 0,0 1 1,0-1-1,0 1 0,0-1 0,-1 1 1,0-1-1,1 1 0,-2 4 0,1-7-251,0 1-1,0 0 1,0-1-1,-1 1 1,1 0-1,-1-1 1,1 1-1,-1-1 1,0 1 0,1-1-1,-1 1 1,0-1-1,0 0 1,0 1-1,0-1 1,0 0-1,0 0 1,-1 0-1,1 0 1,0 0-1,0 0 1,-1 0-1,1 0 1,-1 0-1,1 0 1,-1-1-1,-2 2 1,-14 0-7664</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1:00.526"/>
    </inkml:context>
    <inkml:brush xml:id="br0">
      <inkml:brushProperty name="width" value="0.05" units="cm"/>
      <inkml:brushProperty name="height" value="0.05" units="cm"/>
      <inkml:brushProperty name="color" value="#F6630D"/>
    </inkml:brush>
  </inkml:definitions>
  <inkml:trace contextRef="#ctx0" brushRef="#br0">54 158 1761,'0'0'10978,"-7"-3"-9945,-2 0-631,5 2-113,1-1 0,0 1 0,-1 0 0,1 1 0,0-1 0,-1 0 1,1 1-1,-7 0 3844,33-9-3474,187-48 457,-121 36-2972,86-33 0,-188 51-8666,-18 5 9111,-29 8 697,19-4 3027,8-2 3483,33-3-5573,-1-1 0,0 0 0,1 1 0,-1-1 1,1 1-1,-1-1 0,1 1 0,-1-1 0,1 1 0,0-1 0,-1 1 0,1-1 0,-1 1 0,1 0 0,0-1 0,0 1 0,-1 0 0,1-1 1,0 1-1,0 0 0,0-1 0,0 1 0,0 0 0,0-1 0,0 1 0,0 1 0,0 26-191,1-19 642,0 18-100,1 0 1,1 0-1,10 37 1,30 79 158,-20-68-382,1 10-230,-5-14 0,32 75 0,-37-121-2579,-13-25 2386,-1 0 0,0 0 1,0 1-1,0-1 0,1 0 0,-1 0 1,0 0-1,0 0 0,1 0 0,-1 0 1,0 1-1,0-1 0,1 0 0,-1 0 1,0 0-1,0 0 0,1 0 0,-1 0 1,0 0-1,0 0 0,1 0 0,-1 0 1,0 0-1,0 0 0,1 0 0,-1 0 1,0-1-1,0 1 0,1 0 0,-1 0 1,0 0-1,1 0 0,7-16-2428,2-18-3300</inkml:trace>
  <inkml:trace contextRef="#ctx0" brushRef="#br0" timeOffset="1119.84">636 376 5074,'0'0'11984,"-8"6"-11709,7-3-261,0-1 0,1 1 0,-1 0 0,0 0 0,1 0 0,0 0 0,-1 0 0,1 0-1,1 0 1,-1 0 0,0 0 0,1 0 0,0 4 0,0-5-20,-1 0 1,1-1-1,-1 1 1,1 0-1,0-1 1,0 1-1,0-1 1,0 1-1,0-1 1,0 0-1,0 1 0,0-1 1,0 0-1,1 0 1,-1 0-1,1 0 1,-1 0-1,0 0 1,1 0-1,0 0 0,-1 0 1,1-1-1,-1 1 1,4 0-1,2 0-67,0 0 1,1 0-1,-1-1 0,0 0 0,0-1 0,1 1 0,-1-1 1,0-1-1,12-3 0,-17 4 46,1 0 1,0 0-1,-1 0 1,1-1-1,-1 0 0,1 1 1,-1-1-1,0 0 1,1 0-1,-1 0 1,0 0-1,0-1 0,-1 1 1,1-1-1,0 1 1,-1-1-1,0 1 1,1-1-1,-1 0 0,0 0 1,-1 1-1,1-1 1,0 0-1,-1 0 0,1 0 1,-1-3-1,1 1 149,-1 1 0,0-1 0,0 1 0,0-1 0,0 1 1,-1 0-1,0-1 0,0 1 0,0 0 0,0-1 0,-1 1 0,1 0 0,-1 0 0,0 0 0,0 0 0,-1 1 0,1-1 0,-1 0 0,0 1 0,0 0 0,0 0 0,0 0 0,-1 0 0,1 0 0,-1 0 0,0 1 0,1 0 0,-1 0 0,0 0 0,0 0 0,-1 1 0,1-1 1,0 1-1,-5-1 0,6 1-92,0 1 0,1-1 1,-1 1-1,0-1 0,0 1 1,0 0-1,0 0 0,0 0 1,1 0-1,-1 0 0,0 1 1,0-1-1,0 1 0,1 0 1,-1 0-1,0 0 0,1 0 1,-1 1-1,1-1 0,-1 0 1,1 1-1,0 0 0,-1 0 1,1 0-1,0 0 0,0 0 1,-2 3-1,1 1-39,0 0 0,1 1 0,-1-1 0,1 1 0,0 0 0,1-1 0,0 1 0,0 0-1,0 0 1,1 10 0,-1-4 9,1 0-1,0 0 1,1 0 0,0 0-1,1 0 1,1-1-1,0 1 1,0-1-1,1 1 1,1-1 0,0 0-1,1-1 1,0 1-1,1-1 1,0 0 0,1-1-1,0 0 1,18 18-1,-19-21-91,1-1 0,0 0 0,0-1-1,0 1 1,1-1 0,-1-1 0,1 0 0,0 0 0,0-1-1,1 0 1,-1 0 0,1-1 0,-1-1 0,1 1-1,0-1 1,0-1 0,11-1 0,-18 1 88,-1 0-1,1 0 1,-1-1 0,0 1 0,1-1 0,-1 0 0,0 0-1,1 0 1,-1 0 0,0 0 0,0 0 0,0 0-1,0-1 1,0 1 0,0-1 0,0 1 0,3-5 0,-2 2 9,0 0-1,-1-1 1,1 1 0,-1-1 0,0 1 0,0-1 0,0 0 0,1-6 0,0-8 60,0-1 0,-1 0 0,-1-27 1,-1 46-64,0-13 245,0 0 0,0-1 0,-2 1 0,1 0 0,-2 0 0,0 0 0,-1 1 0,0-1 0,-1 1 0,0 0 0,-14-24 0,30 51 187,1 0 0,21 19 0,-7-8-318,41 51 0,-61-69-193,0 0 1,-1 1 0,-1 0 0,1 0 0,-1 1 0,-1-1 0,1 1 0,-1 0 0,-1 0 0,0 0-1,0 0 1,0 14 0,-2-20 4,0 0 0,-1 0-1,0 0 1,1 0 0,-1 0 0,-1 0-1,1-1 1,0 1 0,-1 0 0,1-1-1,-1 1 1,0-1 0,0 1 0,0-1-1,0 0 1,0 0 0,0 0 0,-1 0-1,1 0 1,-1 0 0,1-1 0,-1 1-1,0-1 1,1 0 0,-1 0 0,0 0-1,0 0 1,-6 1 0,0 0 61,-1 0 0,1 0 0,-1-1 0,0 0 1,1-1-1,-1 0 0,0-1 0,-10-1 0,18 2 46,0-1 0,1 1-1,-1-1 1,1 0 0,-1 1-1,1-1 1,-1 0 0,1 0 0,0 0-1,-1 0 1,1 0 0,0 0-1,0 0 1,0-1 0,-1 1 0,1 0-1,1 0 1,-1-1 0,-1-2-1,-10-11 1375,24 18-1684,0 3 265,0 0 1,0-1-1,1 0 1,0-2-1,-1 1 1,1-1-1,0-1 1,27 1-1,-30-3-5,-1 0 1,1 0-1,-1-1 0,1 0 0,-1-1 0,18-5 0,-22 4 10,-1 1-1,1 0 1,-1-1-1,0 0 1,0 0-1,0 0 1,0-1-1,-1 1 1,1-1-1,-1 0 1,0 0-1,0 0 1,0-1-1,-1 1 1,3-6-1,0-3 9,0 0 0,0 0-1,-1-1 1,-1 0 0,0 1 0,-1-1-1,-1 0 1,0 0 0,-2-26 0,-1 23 6,0 1 1,0 0 0,-2 0-1,0 0 1,0 0 0,-2 1 0,0-1-1,-8-14 1,3 13 140,0-1-1,-20-23 1,25 35 38,1-1 0,-2 1 0,1 1-1,-1-1 1,1 1 0,-1 0 0,-1 1 0,-12-7 0,17 14 78,3 7-262,0-1 0,0 1 0,1-1 0,1 0 0,0 1 0,0-1 0,0 0-1,1 0 1,1 0 0,-1-1 0,9 14 0,7 9 112,39 49 0,-32-46-69,-1 0-210,12 16-864,58 63 0,-93-112 1108,2-28-21281</inkml:trace>
  <inkml:trace contextRef="#ctx0" brushRef="#br0" timeOffset="1303.9">1123 382 7587,'0'0'10933,"86"-13"-10532,-52 9-305,0-2-96,0-1-513,-6-1-3184,-2-7-2370</inkml:trace>
  <inkml:trace contextRef="#ctx0" brushRef="#br0" timeOffset="1556.55">1623 49 13238,'0'0'12326,"0"10"-12951,0 10-895,0 12-241,2 6-2033,9 7-2289</inkml:trace>
  <inkml:trace contextRef="#ctx0" brushRef="#br0" timeOffset="1753.82">1760 545 4786,'0'0'17160,"-8"-22"-17160,8 20-32,0-4-720,6-3-2178,11-6-2608,7-6-5235</inkml:trace>
  <inkml:trace contextRef="#ctx0" brushRef="#br0" timeOffset="2033.84">1863 222 2593,'0'0'17640,"-2"0"-17063,6 0-353,13-2-80,9-11 384,8 2-416,-2 0-112,0 1-304,0 3-1457,-4 1-1136,-5-1-1409,-6-1-4018</inkml:trace>
  <inkml:trace contextRef="#ctx0" brushRef="#br0" timeOffset="2637.46">411 1139 6019,'0'0'6939,"21"-10"-5634,-8 4-1108,34-16 672,65-20-1,336-92 1121,47-15-2959,-475 142 690,6 0-426,0-2 0,34-17-1,-54 21 560,-5 2-1035,-23 2-10209</inkml:trace>
  <inkml:trace contextRef="#ctx0" brushRef="#br0" timeOffset="2905.37">535 1049 7764,'0'0'8724,"120"-11"-7684,-50-4 33,7-2-369,2-2-224,1 0-240,-6-2-112,-7 3-48,-14 3-80,-10 0-320,-13 7-1409,-17 2-1760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1:14.630"/>
    </inkml:context>
    <inkml:brush xml:id="br0">
      <inkml:brushProperty name="width" value="0.05" units="cm"/>
      <inkml:brushProperty name="height" value="0.05" units="cm"/>
      <inkml:brushProperty name="color" value="#F6630D"/>
    </inkml:brush>
  </inkml:definitions>
  <inkml:trace contextRef="#ctx0" brushRef="#br0">1 1009 5010,'0'0'6950,"1"7"-6288,0-5-632,0 1 0,0-1 0,0 1-1,0-1 1,0 0 0,0 0 0,0 1 0,1-1 0,-1 0 0,1 0 0,0 0 0,-1 0 0,1-1 0,4 4 0,-3-3-5,0-1 0,1 1 0,0-1 0,-1 1 0,1-1 0,0 0 0,-1 0 0,1-1 0,0 1 0,0-1 0,6 0 0,-5 0-107,-1 0-1,1 0 1,-1 0-1,0-1 0,1 1 1,-1-1-1,0 0 1,1 0-1,-1-1 0,0 1 1,0-1-1,0 0 0,0 0 1,0 0-1,-1-1 1,1 0-1,0 1 0,-1-1 1,0 0-1,0 0 1,0-1-1,0 1 0,0-1 1,-1 0-1,0 1 0,1-1 1,-2 0-1,1 0 1,2-8-1,1-1-59,0 0 1,-2 0-1,1 0 1,-2 0-1,0 0 0,0-1 1,-1 1-1,-1-1 1,0 1-1,-1-1 0,-1 1 1,-5-25-1,3 24 689,-1 0-1,0 1 1,0-1-1,-1 1 0,-1 0 1,0 0-1,-1 1 1,-1 0-1,0 1 1,0 0-1,-18-17 1,26 27-380,0 0 0,0 0 0,-1 0-1,1 0 1,0 1 0,0-1 0,-1 0 0,1 0 0,0 1 0,-1-1 0,1 1 0,0-1 0,-3 1 0,3 0-100,1 0 1,-1 0 0,1 0-1,-1 0 1,1 0 0,-1 0 0,0 1-1,1-1 1,-1 0 0,1 0-1,-1 1 1,1-1 0,-1 0-1,1 1 1,0-1 0,-1 0 0,1 1-1,-1-1 1,1 1 0,0-1-1,-1 0 1,1 1 0,-1 0-1,0 3 18,-1 0 1,1 0-1,0 0 0,0 0 0,1 0 0,-1 0 0,1 7 0,0 40 372,2 0 1,2 0-1,3-1 1,22 85-1,76 192 423,-103-321-870,17 49 35,32 84 10,-42-119-35,1 0 0,0 0 0,2-1 0,19 26 0,-28-43-16,-1 1 0,0-1 0,1 1-1,-1-1 1,1 0 0,0 0-1,0 0 1,0-1 0,6 4-1,-8-5 2,0 0 0,0 1 0,0-1 0,0 0 0,1 0 0,-1 1 0,0-1 0,0 0 0,0 0 0,1-1 0,-1 1 0,0 0 0,0 0-1,0-1 1,1 1 0,-1 0 0,0-1 0,0 1 0,0-1 0,0 1 0,0-1 0,0 0 0,0 0 0,0 1 0,0-1 0,0 0 0,0 0 0,-1 0-1,1 0 1,0 0 0,0-2 0,6-9 36,0-1 1,-1-1-1,-1 1 0,0-1 0,-1 0 0,-1 0 0,3-18 0,-1-6-37,-1-60-1,-4 86-26,-1 0-1,1 0 0,-2 0 1,0 0-1,0 0 1,-1 0-1,-1 1 0,0 0 1,0-1-1,-11-17 0,12 24-1,-1 0 0,0 0 0,0 0 0,0 1 0,0 0 0,-1-1-1,0 1 1,0 1 0,0-1 0,0 1 0,-1 0 0,1 0 0,-1 0 0,0 1 0,0 0-1,0 0 1,0 0 0,0 1 0,0 0 0,0 0 0,0 1 0,-9 0 0,14-1-16,-1 1 0,0 0 1,0 0-1,0 0 0,1 0 1,-1 1-1,0-1 0,0 0 1,1 1-1,-1-1 1,0 1-1,1 0 0,-1-1 1,0 1-1,1 0 0,-1 0 1,1 0-1,-1 0 0,1 0 1,0 1-1,-1-1 0,1 0 1,0 1-1,0-1 0,0 1 1,-1 1-1,0 2-253,1-1 0,0 1 0,0-1-1,1 1 1,-1 0 0,1 0 0,0-1 0,0 1 0,2 6-1,-2-9 75,0 0 0,1 0 0,-1-1 0,0 1-1,1 0 1,0 0 0,-1-1 0,1 1 0,0 0-1,0-1 1,0 1 0,0-1 0,0 1-1,0-1 1,1 0 0,-1 1 0,0-1 0,1 0-1,-1 0 1,2 1 0,2 1-669,-1-1 0,1 0 0,0 0 0,-1-1 0,1 0 0,6 2 0,23 2-7451</inkml:trace>
  <inkml:trace contextRef="#ctx0" brushRef="#br0" timeOffset="718.79">563 958 7860,'0'0'10786,"-18"-3"-10135,3 1-572,0 0-1,1 1 1,-17 0 0,30 1-73,0 1 0,-1-1 1,1 0-1,0 1 1,0-1-1,-1 0 0,1 1 1,0 0-1,0-1 1,0 1-1,0 0 0,-1-1 1,1 1-1,0 0 0,0 0 1,1 0-1,-1 0 1,0 0-1,0 0 0,0 0 1,1 0-1,-1 1 1,0-1-1,1 0 0,-1 0 1,1 2-1,-4 33 51,4-27-52,-1 9 7,1 0-1,0 0 1,2 0-1,0-1 1,9 35-1,-9-45-8,1 1 1,0-1-1,0 0 0,0 0 1,1-1-1,0 1 0,0-1 1,1 0-1,0 0 0,0 0 1,0-1-1,1 0 0,0 0 1,0 0-1,0-1 0,11 7 1,-13-9 7,-1 0 0,1 0 1,0 0-1,0-1 0,0 1 1,0-1-1,0 0 0,0 0 1,0-1-1,0 1 0,1-1 0,-1 0 1,0 0-1,0 0 0,1 0 1,-1-1-1,0 0 0,0 0 1,0 0-1,0 0 0,0-1 1,0 1-1,0-1 0,-1 0 0,1 0 1,0 0-1,-1-1 0,0 0 1,0 1-1,1-1 0,-2 0 1,1 0-1,0-1 0,0 1 1,-1 0-1,0-1 0,0 0 0,0 1 1,0-1-1,-1 0 0,3-8 1,1-10 85,-1 0 1,-1 0-1,-2-1 1,0 1 0,-1-1-1,-4-30 1,3 43 57,-1 0 0,0 0 0,-1 0 1,0 1-1,-8-17 0,9 21-48,0 0-1,-1 1 1,0-1-1,0 0 0,0 1 1,0 0-1,-1 0 1,0 0-1,0 0 1,0 0-1,0 1 1,-7-5-1,8 22-173,3-13 62,0 11-13,0 0 0,1 0 0,1-1 1,0 1-1,1 0 0,0-1 0,9 23 0,-10-29-56,1 0 1,-1-1 0,1 1 0,0 0 0,1-1 0,-1 0-1,1 0 1,0 0 0,0 0 0,0-1 0,0 0-1,1 1 1,-1-2 0,1 1 0,0 0 0,-1-1-1,1 0 1,1 0 0,-1 0 0,8 1 0,-9-2-26,0 0 1,-1-1 0,1 1 0,0-1 0,-1 0 0,1 0 0,0 0-1,0 0 1,-1-1 0,1 1 0,0-1 0,5-2 0,-6 1 85,-1 1 0,0-1 0,0 0 1,-1 0-1,1 0 0,0 0 0,-1 0 1,1 0-1,-1 0 0,1 0 0,-1-1 1,0 1-1,0 0 0,0-1 1,0 1-1,-1-1 0,1 1 0,0-5 1,4-28 343,-1 1 1,-2-1-1,-4-69 1,2 103-298,-1 0 0,1 1 1,0-1-1,0 0 1,0 0-1,-1 0 1,1 1-1,0-1 1,-1 0-1,1 0 0,-1 1 1,1-1-1,-1 0 1,1 1-1,-1-1 1,1 0-1,-1 1 1,0-1-1,-1 0 0,2 1-24,0 0 0,-1 0 0,1 0 0,0 0 0,-1 0-1,1 0 1,-1 0 0,1 0 0,0 0 0,-1 0-1,1 0 1,-1 0 0,1 0 0,0 0 0,-1 0-1,1 0 1,0 1 0,-1-1 0,1 0 0,0 0-1,-1 0 1,1 1 0,0-1 0,-1 0 0,1 0-1,0 1 1,0-1 0,-1 0 0,1 1 0,0-1-1,0 0 1,0 1 0,-1-1 0,1 0 0,0 1 0,0-1-1,0 1 1,0-1 0,0 0 0,0 1 0,0-1-1,0 1 1,0-1 0,0 0 0,0 1 0,0 0-1,-3 16-11,2 0 1,0 0-1,0 0 0,2 0 0,0 1 0,1-1 0,5 19 0,-5-26 2,0-1 0,1 0-1,0 0 1,1-1 0,0 1 0,0-1-1,1 0 1,0 0 0,0 0 0,1 0 0,0-1-1,0 0 1,1 0 0,13 10 0,-17-15 5,-1-1 1,0 1-1,1-1 1,-1 0-1,1 1 1,0-1-1,-1 0 1,1 0 0,0-1-1,0 1 1,0-1-1,0 1 1,-1-1-1,1 0 1,0 0-1,0 0 1,0 0-1,0-1 1,3 0-1,-4 0 8,1 0-1,-1 0 0,0-1 0,0 1 0,0 0 1,0-1-1,0 1 0,0-1 0,0 0 0,-1 0 1,1 0-1,-1 1 0,1-2 0,-1 1 0,1 0 0,-1 0 1,0 0-1,0-1 0,0 1 0,-1 0 0,2-4 1,0-8-364,1-1 1,-2 1 0,0-28-1,-1 39 16</inkml:trace>
  <inkml:trace contextRef="#ctx0" brushRef="#br0" timeOffset="1231.81">1437 684 6403,'0'0'13641,"0"-10"-12659,-3-33-417,3 42-548,0 1 1,0-1-1,0 0 0,0 1 0,0-1 0,0 1 1,0-1-1,0 1 0,0-1 0,1 1 0,-1-1 0,0 1 1,0-1-1,1 1 0,-1-1 0,0 1 0,1-1 1,-1 1-1,0-1 0,1 1 0,-1 0 0,1-1 0,-1 1 1,1 0-1,-1-1 0,1 1 0,-1 0 0,1 0 1,-1-1-1,1 1 0,-1 0 0,1 0 0,-1 0 1,1 0-1,-1 0 0,1 0 0,-1 0 0,1 0 0,0 0 1,20 2-82,-20-1 86,3 0-22,0 1 0,0 0 0,0 0-1,0 1 1,-1-1 0,1 1 0,-1 0 0,0 0 0,1 0 0,-1 0 0,0 0 0,-1 1 0,1 0-1,-1-1 1,0 1 0,1 0 0,1 5 0,2 4-7,-1 0 1,0 0-1,-1 1 1,3 17-1,-4-10 20,-2 0 1,0 0-1,-1 0 0,-1 0 0,-1-1 0,-1 1 0,-1 0 1,0-1-1,-2 0 0,0 0 0,-2 0 0,0-1 0,-1 0 1,0 0-1,-20 26 0,26-43 1241,4-8-849,3-9-341,4 7-106,1 0 0,-1 1 0,1 0-1,0 0 1,1 1 0,0 0-1,0 1 1,0 0 0,11-4 0,22-12-1334,-24 10-2487,31-24 0,-18 8-4986</inkml:trace>
  <inkml:trace contextRef="#ctx0" brushRef="#br0" timeOffset="1606.92">1852 684 7684,'0'0'12325,"-6"6"-12186,4-4-119,-1 0 0,1 0-1,-1 0 1,1 0-1,0 0 1,0 1-1,0-1 1,0 1-1,0-1 1,1 1-1,-1 0 1,1 0 0,0-1-1,0 1 1,0 0-1,0 0 1,0 0-1,1 0 1,-1 0-1,1 5 1,-1 5 32,1 0 0,1-1 0,1 1 0,-1 0 0,5 14 0,-5-24-55,1 1-1,-1-1 1,0 0-1,1 0 1,0 0-1,-1 0 1,1 0-1,0-1 0,1 1 1,-1 0-1,0-1 1,1 1-1,-1-1 1,1 0-1,0 0 1,0 0-1,0-1 1,0 1-1,0 0 1,0-1-1,0 0 0,1 0 1,-1 0-1,6 1 1,-6-1-71,1-1 0,-1 1-1,1-1 1,0 1 0,-1-1 0,1 0 0,0 0-1,-1-1 1,1 1 0,-1-1 0,1 0 0,-1 0 0,1 0-1,-1 0 1,0-1 0,1 1 0,-1-1 0,0 0 0,0 0-1,0 0 1,0 0 0,0 0 0,-1-1 0,4-3 0,-3 1 36,1-1 0,-1 0 1,-1 0-1,1 0 1,-1 0-1,0 0 1,0 0-1,-1-1 1,0 1-1,0 0 1,0-1-1,-1-11 0,0 8 44,-1 1 0,1 0 0,-2 0 0,1-1-1,-1 1 1,-1 0 0,-3-10 0,4 16-2,1-1 0,-1 1 1,0-1-1,0 1 1,0 0-1,-1 0 0,1 0 1,-1 0-1,0 0 0,1 1 1,-1-1-1,-1 1 0,1-1 1,0 1-1,0 0 0,-1 1 1,1-1-1,-1 0 0,-7-1 1,10 2-55,0 1 1,0 0-1,0-1 0,0 1 1,0 0-1,0 0 1,0-1-1,0 1 1,0 0-1,0 0 0,-1 0 1,1 0-1,0 1 1,0-1-1,0 0 0,0 0 1,0 1-1,0-1 1,0 0-1,0 1 0,0-1 1,0 1-1,0 0 1,0-1-1,0 1 1,0 0-1,1-1 0,-1 1 1,0 0-1,0 0 1,1 0-1,-1 0 0,0-1 1,1 1-1,-1 0 1,1 0-1,-1 0 0,1 2 1,-1 0-341,1 0 1,0 0 0,0 0-1,0 0 1,0 0 0,0 0-1,0 0 1,1 0 0,0-1-1,0 1 1,-1 0 0,2 0-1,-1 0 1,2 2 0,15 19-4456</inkml:trace>
  <inkml:trace contextRef="#ctx0" brushRef="#br0" timeOffset="1860.71">2246 541 7443,'0'0'13735,"-7"26"-13751,9 14 32,11 1 16,4 0 80,2-5-112,1-4-705,1-8-1440,-2-7-848,1-9-2289</inkml:trace>
  <inkml:trace contextRef="#ctx0" brushRef="#br0" timeOffset="2281.45">2523 522 8020,'0'0'10661,"-21"-5"-9279,-66-17-651,84 21-713,1 1 1,-1-1-1,0 1 1,1 0-1,-1-1 1,0 1 0,1 0-1,-1 1 1,0-1-1,1 0 1,-1 1-1,0 0 1,1-1 0,-1 1-1,1 0 1,-1 0-1,1 0 1,-1 1-1,1-1 1,0 1 0,0-1-1,0 1 1,0 0-1,0 0 1,0 0-1,0 0 1,0 0 0,1 0-1,-1 0 1,1 0-1,0 1 1,-1-1 0,0 6-1,-2 1-20,2 1 0,-1-1 0,2 1-1,-1 0 1,1 0 0,1 14 0,-1-21-17,1 0 0,0 1 1,1-1-1,-1 0 1,1 0-1,-1 1 0,1-1 1,0 0-1,0 0 0,0 0 1,1 0-1,-1 0 0,1 0 1,-1 0-1,1-1 0,0 1 1,3 2-1,-2-2-104,1-1 0,-1 1 0,0-1 0,1 0 0,0-1 0,-1 1 0,1-1 1,0 1-1,0-1 0,0 0 0,0-1 0,0 1 0,6 0 0,-4-1 7,0 1-1,1-1 1,-1 0 0,0 0 0,0-1-1,0 1 1,0-1 0,0-1 0,0 1-1,8-4 1,-11 3 131,0 0 0,0 0 1,-1 0-1,1-1 0,-1 1 0,1-1 0,-1 1 0,0-1 0,0 0 0,0 0 0,0 0 1,-1 0-1,1 0 0,-1 0 0,0 0 0,1 0 0,-2-1 0,1 1 0,1-6 0,6-104 5105,1 140-5123,2 0 1,0-1-1,2 0 0,1-1 0,25 35 1,-23-39-1192,28 28 0,-17-26-2330,1-10-2167</inkml:trace>
  <inkml:trace contextRef="#ctx0" brushRef="#br0" timeOffset="2722.99">3334 575 13446,'0'0'9335,"-21"8"-8993,-3 0-237,-7 3 33,-1 1 1,-30 17-1,27-9-76,19-10-50,-1-2 1,1 1-1,-30 9 1,44-18-195,2-22-95,2 6 109,0 1 0,0-1-1,2 0 1,9-27 0,8-35-261,-17 55 344,-2 0 0,0 0 0,-2 0 0,0 0 0,-6-36 0,4 49 84,0 0 0,0 0 0,-1 1 0,0-1 0,-1 1 0,0-1 0,-1 1 0,1 0 0,-2 1 0,1-1 0,-1 1 0,-1 0 0,1 1 0,-16-14 0,21 20 4,-1 0 1,1 0 0,-1 0-1,1 0 1,-1 0 0,1 0 0,-1 0-1,0 0 1,1 0 0,-1 1 0,0-1-1,0 1 1,1-1 0,-1 1 0,0 0-1,-3 0 1,4 0-5,0 0 1,0 1-1,1-1 1,-1 1-1,0-1 1,0 0-1,0 1 1,0 0-1,1-1 1,-1 1-1,0 0 1,1-1-1,-1 1 1,0 0-1,1-1 1,-1 1-1,1 0 1,-1 0-1,1 0 1,0 0-1,-1 0 1,1 1-1,-2 6-8,0 1 1,1-1-1,0 1 0,0 0 1,2 11-1,-1-12 18,0 10 12,2 1 1,0-1 0,1 0 0,1 0 0,0-1 0,2 1 0,0-1 0,1 0 0,0 0 0,1-1 0,1 0 0,1 0 0,1-1 0,0-1 0,0 0 0,23 21 0,-27-28-429,1 0 0,1 0 0,0-1 1,-1 0-1,15 7 0,-16-10-584,0 0 0,0 0 1,0-1-1,1 0 1,7 1-1,23-2-7896</inkml:trace>
  <inkml:trace contextRef="#ctx0" brushRef="#br0" timeOffset="3093.11">3537 302 1969,'0'0'22472,"5"-10"-22043,-3 7-409,0-1-5,0 0-1,0 0 1,1 1 0,0-1-1,-1 1 1,1-1 0,6-4 0,-7 7-14,0-1 1,0 1 0,0 0-1,0 0 1,0 0 0,0 1 0,0-1-1,1 0 1,-1 1 0,0 0-1,0-1 1,1 1 0,-1 0 0,0 0-1,0 0 1,1 0 0,-1 1-1,0-1 1,0 1 0,1-1 0,-1 1-1,0 0 1,3 1 0,2 1-21,0 0 0,-1 1 0,1 0 0,-1 0 0,0 1 0,0 0 0,0 0 0,-1 0 0,0 0 0,0 1 0,0 0-1,-1 0 1,0 0 0,0 1 0,0 0 0,-1-1 0,0 1 0,0 1 0,-1-1 0,0 0 0,0 0 0,1 8 0,0 9-256,-1-1 0,-2 1-1,0-1 1,-1 0 0,-8 43 0,9-66 270,1 0 0,-1 1-1,0-1 1,0 0 0,0 0 0,0 1 0,1-1 0,-1 0 0,0 0 0,0 0-1,0 1 1,1-1 0,-1 0 0,0 0 0,0 0 0,1 0 0,-1 0-1,0 1 1,0-1 0,1 0 0,-1 0 0,0 0 0,0 0 0,1 0 0,-1 0-1,0 0 1,1 0 0,-1 0 0,0 0 0,0 0 0,1 0 0,-1 0-1,0 0 1,1 0 0,-1 0 0,0 0 0,1-1 0,12-1 64,13-10-858,-1 0 1,-1-1-1,0-1 1,23-19-1,-39 27 83,33-24-3739,-2-2-2930</inkml:trace>
  <inkml:trace contextRef="#ctx0" brushRef="#br0" timeOffset="3413.74">4020 253 8852,'0'0'12176,"-10"5"-11976,7-3-194,0-1 0,0 1 0,0 0 0,0-1 0,1 1 0,-1 1 0,0-1 0,1 0 0,0 1-1,-1-1 1,1 1 0,0 0 0,0 0 0,0-1 0,1 1 0,-1 1 0,1-1 0,0 0 0,0 0-1,0 0 1,0 1 0,0-1 0,1 0 0,-1 1 0,1-1 0,0 1 0,0-1 0,0 0 0,1 1-1,-1-1 1,1 1 0,1 3 0,0 0-27,0-1-1,1 1 1,0-1-1,0 0 1,1 1 0,0-2-1,0 1 1,0 0-1,1-1 1,-1 0-1,1 0 1,1 0 0,-1-1-1,1 1 1,-1-1-1,1-1 1,0 1-1,1-1 1,-1 0-1,0 0 1,1-1 0,0 0-1,0 0 1,-1-1-1,1 0 1,0 0-1,0 0 1,0-1 0,13-1-1,-17 0-23,0 0 1,0 0-1,0 0 0,0-1 0,0 0 1,0 1-1,0-1 0,-1 0 0,1 0 1,-1 0-1,1-1 0,-1 1 0,0-1 1,0 1-1,0-1 0,0 0 0,-1 1 1,1-1-1,-1 0 0,0 0 0,1 0 0,-1 0 1,-1-1-1,1 1 0,0 0 0,-1 0 1,0 0-1,1-6 0,-1 3 19,1 0 1,-1 0-1,0 0 0,-1 0 1,1 0-1,-1 0 0,-1 0 1,1 0-1,-1 0 0,0 1 1,0-1-1,0 0 0,-1 1 0,-5-9 1,-5-1 64,-1 1 0,-27-23-1,36 33-143,0 0 0,0 0-1,-1 1 1,1 0-1,-1 0 1,0 0-1,1 1 1,-1 0 0,0 0-1,-1 0 1,1 1-1,-10-1 1,13 2-304,3 0 299,-1 0 0,1 0 0,0 0 0,-1 0 0,1-1 0,0 1 0,0 0 0,-1 0 0,1 0 0,0 0 0,-1 0 1,1 1-1,0-1 0,0 0 0,-1 0 0,1 0 0,0 0 0,0 0 0,-1 0 0,1 0 0,0 0 0,0 1 0,-1-1 0,1 0 0,0 0 0,0 0 0,-1 1 0,1-1 0,0 0 1,0 0-1,0 0 0,0 1 0,-1-1 0,1 0 0,0 1 0,0-1 0,0 0 0,0 0 0,0 1 0,0-1 0,0 0 0,0 0 0,0 1 0,0-1 0,0 0 0,0 1 1,0-1-1,0 0 0,0 0 0,0 1 0,0 15-5794</inkml:trace>
  <inkml:trace contextRef="#ctx0" brushRef="#br0" timeOffset="3754.31">4281 101 10213,'0'0'11410,"12"-3"-10951,-6 1-427,-1 1-26,-1 0 0,0 0 0,0 0 0,1 0 0,-1 1 0,5-1 0,-7 2-6,-1-1 1,1 0-1,-1 0 1,1 1-1,-1-1 1,1 1-1,-1-1 0,1 1 1,-1-1-1,0 1 1,1 0-1,-1 0 1,0 0-1,0 0 1,0 0-1,1 0 0,-1 0 1,0 0-1,-1 0 1,1 0-1,0 1 1,0-1-1,0 0 1,-1 1-1,2 1 0,2 10-9,0 0-1,-1 0 0,0 1 0,-1-1 0,0 1 1,-1 0-1,-1 23 0,-2-13-4,-1 0 1,0-1-1,-12 37 0,13-51-17,-1 0-1,1 0 0,1 0 1,0 0-1,-1 10 1,3-19 27,-1 1 0,0-1 1,1 1-1,-1 0 1,1-1-1,-1 1 0,0-1 1,1 1-1,-1-1 1,1 0-1,0 1 0,-1-1 1,1 1-1,-1-1 1,1 0-1,0 1 0,-1-1 1,1 0-1,-1 0 1,1 0-1,0 0 0,-1 1 1,1-1-1,0 0 1,-1 0-1,1 0 0,0 0 1,0 0-1,-1-1 1,1 1-1,1 0 0,25-3 29,-17 0-32,1-1 1,-1 0-1,0 0 1,0-1-1,0 0 1,0-1-1,10-8 1,64-57-1525,-48 39-61,11-6-1649,8 0-1932</inkml:trace>
  <inkml:trace contextRef="#ctx0" brushRef="#br0" timeOffset="4077.2">4916 56 9989,'0'0'12365,"-15"13"-11895,-1 2-283,-26 31-1,39-42-165,1-1-1,0 1 0,0 0 0,1 0 1,-1 0-1,1 0 0,0 0 1,0 0-1,0 0 0,0 0 1,1 0-1,0 1 0,0-1 0,0 0 1,0 0-1,2 8 0,-1 0 11,0-8-22,-1 0-1,1 0 1,0 0-1,0 0 1,0 0-1,1 0 1,0 0-1,-1 0 0,1 0 1,1-1-1,-1 1 1,0-1-1,1 1 1,0-1-1,0 0 1,0 0-1,0 0 0,0 0 1,0-1-1,1 0 1,0 1-1,-1-1 1,1 0-1,0-1 1,6 3-1,3 0 17,1 0 0,-1-2 0,1 1 0,-1-2 0,1 1 0,23-2 0,-33-1-33,0 1 0,1 0 0,-1-1 0,0 0 0,1 0 0,-1 0 0,0-1 0,0 1 0,0-1 1,0 0-1,0 0 0,0-1 0,-1 1 0,1-1 0,-1 1 0,0-1 0,1 0 0,-1-1 0,-1 1 0,1 0 0,0-1 0,-1 0 0,0 1 0,1-1 0,2-8 0,-2 2-33,1-1 0,-2 0-1,1 0 1,-2 0 0,1 0 0,-1 0 0,-1 0 0,0 0 0,-2-14-1,1 20 23,1-1 0,-1 1 0,-1 1-1,1-1 1,-1 0 0,1 0 0,-2 0-1,1 1 1,0-1 0,-1 1 0,0 0 0,0 0-1,0 0 1,-5-6 0,2 5-73,0 1 0,0 0 0,0 0 0,-1 0 0,1 0 0,-1 1 0,0 0 0,-14-4 0,-5 2-1085,-1 0 1,0 2-1,-1 1 1,-33 1-1,55 1 714,-87 0-6604</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1:08.179"/>
    </inkml:context>
    <inkml:brush xml:id="br0">
      <inkml:brushProperty name="width" value="0.05" units="cm"/>
      <inkml:brushProperty name="height" value="0.05" units="cm"/>
      <inkml:brushProperty name="color" value="#F6630D"/>
    </inkml:brush>
  </inkml:definitions>
  <inkml:trace contextRef="#ctx0" brushRef="#br0">37 1152 7331,'0'0'14559,"-4"-10"-14028,-12-20-362,16 30-169,0 0 0,0 0 1,0 0-1,0 0 0,0 0 0,0 1 1,0-1-1,0 0 0,0 0 0,0 0 1,0 0-1,0 0 0,0 0 0,0 0 1,0 0-1,0 0 0,0 1 0,0-1 1,0 0-1,0 0 0,0 0 0,0 0 1,0 0-1,0 0 0,0 0 0,0 0 1,-1 0-1,1 0 0,0 0 0,0 0 1,0 0-1,0 0 0,0 1 0,0-1 0,0 0 1,0 0-1,0 0 0,0 0 0,-1 0 1,1 0-1,0 0 0,0 0 0,0 0 1,0 0-1,0 0 0,0 0 0,0 0 1,0 0-1,0 0 0,-1 0 0,1 0 1,0-1-1,0 1 0,0 0 0,6 30-25,19 40 93,34 74-1,-36-93-42,-13-27-103,25 49-2354,-27-63-1076</inkml:trace>
  <inkml:trace contextRef="#ctx0" brushRef="#br0" timeOffset="201.32">1 1098 6627,'0'0'9332,"90"71"-9188,-52-45-128,-1-3-16,-5-4-96,-5-6-1809,-3-11-2272,-5-2-3107</inkml:trace>
  <inkml:trace contextRef="#ctx0" brushRef="#br0" timeOffset="613.72">285 976 7908,'0'0'10076,"-20"26"-9721,-61 87-80,76-107-259,1 1 0,0-1 0,1 1 0,0 0 0,0 0 1,0 0-1,1 1 0,0-1 0,1 0 0,-1 1 0,0 11 0,1 0 23,-4 70 38,5-89-90,0 1-1,0-1 0,0 1 1,0-1-1,0 1 0,0-1 1,0 1-1,1-1 0,-1 0 1,0 1-1,0-1 0,0 1 1,0-1-1,1 0 0,-1 1 1,0-1-1,1 1 0,-1-1 1,0 0-1,0 1 0,1-1 1,-1 0-1,1 0 0,-1 1 0,0-1 1,1 0-1,-1 0 0,1 1 1,-1-1-1,0 0 0,1 0 1,-1 0-1,1 0 0,-1 0 1,1 0-1,-1 0 0,1 0 1,-1 0-1,1 0 0,-1 0 1,0 0-1,1 0 0,-1 0 1,1 0-1,-1 0 0,1 0 1,-1-1-1,1 1 0,-1 0 1,0 0-1,1 0 0,-1-1 1,0 1-1,1 0 0,-1-1 1,0 1-1,1 0 0,-1-1 1,0 1-1,1 0 0,-1-1 1,0 1-1,0-1 0,5-4-7,-1 1-1,-1-1 1,1 0 0,-1 0-1,1 0 1,-1-1 0,-1 1-1,3-8 1,17-53-245,-18 52 191,11-38 381,-3-1 1,-2-1 0,-2 0 0,1-79 0,-9 142-68,2 0 1,-1 0-1,1 0 1,4 9 0,0 5-158,4 16 118,2 0 0,1-2 0,2 1 0,36 64 0,-41-84-191,2-1 0,0 0 0,0-1 0,2 0 1,0-1-1,0 0 0,2-1 0,0-1 1,0 0-1,1-2 0,23 13 0,-34-21-336,1 0 1,-1-1-1,1 0 0,0 0 1,0 0-1,0-1 0,0 0 1,0-1-1,0 1 0,14-2 1,-20 1 118,1 0 1,-1 0 0,0-1 0,0 1-1,0 0 1,0 0 0,0-1 0,0 1 0,0-1-1,0 1 1,0-1 0,0 1 0,0-1 0,2-1-1,11-20-4973</inkml:trace>
  <inkml:trace contextRef="#ctx0" brushRef="#br0" timeOffset="1982.5">649 1066 6227,'0'0'9492,"-2"5"-9289,0-1-158,0 0-1,1 0 1,0 0 0,0-1-1,0 1 1,1 1 0,-1-1-1,1 0 1,0 0 0,0 0 0,0 0-1,1 0 1,0 5 0,0-6-40,0-1 1,0 1-1,0-1 1,1 0-1,-1 1 1,1-1-1,-1 0 1,1 0-1,0 0 1,-1 0-1,1 0 1,0-1-1,0 1 1,0-1-1,1 1 1,-1-1-1,0 1 1,0-1-1,1 0 1,-1 0-1,1-1 0,-1 1 1,1 0-1,4 0 1,-4 0-36,1 0-1,-1-1 1,1 1 0,-1-1-1,1 0 1,0 0 0,-1 0 0,1 0-1,-1 0 1,1-1 0,0 0-1,-1 1 1,0-2 0,1 1 0,-1 0-1,0 0 1,1-1 0,-1 0-1,0 0 1,0 0 0,5-4-1,-5 2-41,-1 0 0,1 0-1,0-1 1,-1 1-1,0-1 1,0 0 0,0 1-1,-1-1 1,0 0-1,0 0 1,0 0 0,0 0-1,-1 0 1,1 0 0,-2-6-1,2 3 103,-2 0 0,1-1-1,-1 1 1,0 0 0,0 0 0,-1 0-1,0 1 1,-1-1 0,-3-8 0,4 13 57,0 0 1,0 0 0,-1 0 0,1 0-1,0 0 1,-1 1 0,0-1 0,0 1-1,0 0 1,0 0 0,0 0 0,0 0 0,0 1-1,0-1 1,-1 1 0,1 0 0,-1 0-1,1 0 1,-1 0 0,1 0 0,-1 1-1,0 0 1,-3 0 0,4-1-28,0 1-1,-1 0 1,1 0 0,0 1-1,0-1 1,0 1 0,-1-1 0,1 1-1,0 0 1,0 0 0,0 0 0,0 1-1,1-1 1,-1 1 0,-3 1-1,3 1-28,0-1 0,0 0 0,0 1 0,0 0 0,0-1 0,1 1 0,0 0 0,0 1 0,0-1 0,-2 6 0,0 1 0,1 0-1,0 0 0,0 0 0,1 1 0,1-1 0,0 24 0,1-30-28,0 1 1,0 0-1,1-1 1,0 1-1,0-1 0,1 0 1,0 1-1,-1-1 0,2 0 1,-1 0-1,1 0 0,-1 0 1,2 0-1,-1-1 1,0 1-1,6 4 0,-1-2-4,0-1-1,1 1 1,0-2-1,0 1 1,1-1-1,0-1 1,0 0-1,0 0 1,0-1-1,16 3 1,4-1-628,-1-2-1,47-1 1,-73-2 576,1 0 0,-1 0 0,1 0 0,-1-1 0,0 1 0,1-1 0,-1 0-1,0 0 1,0 0 0,0 0 0,0-1 0,0 0 0,0 1 0,0-1 0,0 0 0,0 0 0,-1 0 0,1-1 0,3-3 0,-3 1 55,0 1-1,-1-1 1,1 0 0,-1 0 0,0 0 0,0 0 0,-1-1 0,1 1 0,-1 0 0,0-1 0,0-9 0,0-158 948,-2 94 1995,1 78-2918,1 1 0,-1-1 0,0 1 0,0-1 0,1 1 0,-1-1 0,0 1 0,0-1 0,1 1 0,-1 0 1,0-1-1,1 1 0,-1-1 0,1 1 0,-1 0 0,0-1 0,1 1 0,-1 0 0,1 0 0,-1 0 0,1-1 0,-1 1 0,1 0 1,-1 0-1,1 0 0,-1 0 0,1 0 0,-1 0 0,1 0 0,-1 0 0,1 0 0,-1 0 0,1 0 0,-1 0 0,1 0 0,0 0 1,23 6-93,-15 0 75,1 1-1,-1 0 1,0 1 0,0 0 0,-1 0 0,0 1 0,11 15-1,-9-12-248,-1 0-1,2-1 0,-1 0 0,14 10 0,-23-21 234,-1 0-1,0 0 1,0 1 0,1-1-1,-1 0 1,0 0 0,1 0-1,-1 0 1,0 0-1,1 1 1,-1-1 0,0 0-1,1 0 1,-1 0 0,0 0-1,1 0 1,-1 0 0,0 0-1,1 0 1,-1 0 0,0 0-1,1 0 1,-1 0 0,0-1-1,1 1 1,-1 0 0,0 0-1,1 0 1,-1 0 0,0 0-1,1-1 1,-1 1 0,0 0-1,0 0 1,1-1 0,-1 1-1,0 0 1,0 0 0,1-1-1,-1 1 1,0 0 0,0-1-1,0 1 1,0 0 0,0-1-1,1 1 1,-1 0 0,0-1-1,0 1 1,0 0-1,0-1 1,0 1 0,0 0-1,0-1 1,0 1 0,0 0-1,0-1 1,0 1 0,0 0-1,-1-1 1,1 1 0,0 0-1,0-1 1,-3-25 69,0 22-8,1-1 0,-1 1-1,1 0 1,-1 0 0,0 0 0,-1 0 0,1 0 0,-1 0 0,1 1 0,-1 0 0,0 0 0,-1 0 0,1 0 0,0 1-1,-9-4 1,7 3-2,0 1-1,0-1 0,0 2 0,0-1 1,0 1-1,0-1 0,0 2 0,-1-1 0,1 1 1,0 0-1,-1 0 0,-9 2 0,12 0-52,0 0 0,1-1 0,-1 2 0,1-1-1,-1 0 1,1 1 0,0-1 0,0 1-1,0 0 1,0 0 0,1 0 0,-1 0-1,1 1 1,0-1 0,0 1 0,0-1 0,0 1-1,0 0 1,-1 5 0,-1 4-6,0 0 0,0 0 0,2 1 1,-3 21-1,4-25 9,0 3-8,0 1 0,1 0-1,0 0 1,1 0 0,3 18-1,-3-28 0,0-1 0,0 0-1,0 0 1,0 0 0,1 0-1,0 0 1,-1 0 0,1-1-1,0 1 1,0 0 0,0-1-1,0 1 1,1-1 0,-1 0-1,1 0 1,0 0 0,-1 0-1,1 0 1,0-1 0,0 1-1,0-1 1,0 0 0,0 1-1,0-2 1,1 1 0,-1 0-1,0-1 1,4 1 0,5 1-133,0-1 1,0 0 0,0-1-1,0-1 1,15-2 0,-22 2 111,-1 0 0,0 0 0,0 0 0,0-1 0,0 1-1,-1-1 1,1 0 0,0-1 0,-1 1 0,1 0 0,-1-1 0,0 0 0,0 0 0,0 0 0,0 0 0,0 0 0,-1-1 0,3-4 0,1-4 40,-2 0 1,0-1-1,0 1 1,-1-1-1,-1 1 1,0-1-1,-1 0 1,0 0-1,-1 0 1,-1-14-1,0 6 54,1 15 48,-1 0 1,0 0 0,0 0 0,0 0-1,-5-11 1,6 14-19,-1 1 0,0 0 0,0 0 0,0 0 0,0 0 0,0 0 0,-1 0 0,1 0 1,0 0-1,-1 1 0,0-1 0,1 0 0,-1 1 0,0-1 0,0 1 0,0 0 0,0 0 0,-2-2 0,3 3-87,1 0 0,0 0 0,-1 0 0,1 0 0,0 0 0,-1 1 0,1-1 0,0 0 0,-1 0 0,1 0 0,0 0 1,0 0-1,-1 1 0,1-1 0,0 0 0,0 0 0,-1 1 0,1-1 0,0 0 0,0 0 0,0 1 0,-1-1 0,1 0 0,0 0 0,0 1 0,0-1 0,0 0 0,0 1 0,-1-1 0,1 0 0,0 1 1,0-1-1,0 0 0,0 1 0,0-1 0,0 0 0,0 1 0,1-1 0,-2 18-94,1-14 118,0 5-36,0-1 0,1 1 0,-1 0-1,2 0 1,-1 0 0,1-1 0,1 1 0,-1-1-1,1 1 1,1-1 0,0 0 0,0-1-1,0 1 1,1 0 0,0-1 0,1 0-1,0-1 1,7 8 0,-9-9-62,1 0 1,0-1-1,1 1 0,-1-1 0,1 0 0,-1-1 1,1 0-1,0 1 0,0-2 0,1 1 1,-1-1-1,1 0 0,-1 0 0,1-1 1,-1 0-1,1 0 0,0 0 0,0-1 1,-1 0-1,1 0 0,12-3 0,-16 2 71,-1-1 0,1 1 0,-1-1-1,0 1 1,0-1 0,1 0 0,-1 0-1,0 0 1,-1 0 0,1 0 0,0 0-1,-1-1 1,1 1 0,-1 0-1,0-1 1,1 0 0,-1 1 0,-1-1-1,1 1 1,0-1 0,0-5 0,2-7 95,0 1 0,0-26 0,-5-11 500,1 36-295,1 1 1,0-1 0,0 0-1,5-21 1,-5 36-296,1-1 0,-1 1 0,0-1 0,1 1 0,-1-1 0,0 1 0,1-1-1,-1 1 1,1 0 0,-1-1 0,1 1 0,-1 0 0,1-1 0,-1 1 0,1 0 0,-1-1 0,1 1-1,-1 0 1,1 0 0,-1 0 0,1 0 0,0-1 0,-1 1 0,1 0 0,-1 0 0,1 0 0,0 0-1,-1 0 1,1 0 0,-1 1 0,1-1 0,0 0 0,-1 0 0,1 0 0,-1 1 0,1-1 0,-1 0-1,1 0 1,-1 1 0,1-1 0,0 1 0,23 14-135,3 15 89,-1 1 0,-2 1 1,35 59-1,-36-55-365,-23-35 382,0-1 1,1 1-1,-1 0 0,0-1 1,0 1-1,1-1 0,-1 1 1,1 0-1,-1-1 1,0 1-1,1-1 0,-1 1 1,1-1-1,-1 1 1,1-1-1,-1 0 0,1 1 1,0-1-1,-1 0 0,1 1 1,-1-1-1,1 0 1,0 0-1,-1 1 0,1-1 1,0 0-1,-1 0 1,1 0-1,0 0 0,0 0 1,0 0-1,0-1 17,0 0-1,0 0 1,0 0 0,-1 0 0,1 0-1,0 0 1,-1 0 0,1 0-1,-1 0 1,1 0 0,-1-1-1,1 1 1,-1 0 0,0 0-1,1-2 1,4-53 215,-5 54-243,-2-54 178,1 42 28,0 0 0,1 0 0,0 0 0,1 0-1,1 0 1,4-17 0,-6 31-171,0-1 0,0 0 0,1 0 0,-1 0 1,0 1-1,1-1 0,-1 0 0,0 0 0,1 1 0,-1-1 0,1 0 1,-1 1-1,1-1 0,0 1 0,-1-1 0,1 1 0,0-1 0,-1 1 1,1-1-1,0 1 0,0-1 0,-1 1 0,1 0 0,0-1 1,0 1-1,-1 0 0,3 0 0,-2 0-11,1 0 0,0 0 0,0 1 1,0-1-1,0 1 0,-1-1 0,1 1 0,0 0 1,0 0-1,-1-1 0,4 3 0,2 3-5,0-1-1,-1 1 0,0 0 1,8 9-1,0 4 16,-1 0-1,11 25 0,-14-25-1766,1-1-1,23 31 1,-20-38-3633,-2-5-4518</inkml:trace>
  <inkml:trace contextRef="#ctx0" brushRef="#br0" timeOffset="2957.77">2348 718 10549,'0'0'10018,"-18"7"-9842,-5 1-104,-30 17 0,48-21-59,-1 0-1,1 0 1,1 1-1,-1 0 1,1 0 0,-1 0-1,2 0 1,-1 1 0,0 0-1,1 0 1,0 0 0,1 0-1,-1 0 1,1 0-1,0 1 1,1-1 0,-1 1-1,0 12 1,0-8-10,1 0 0,0 1 0,0-1 0,1 0 0,0 1 1,4 16-1,-4-25-7,1-1 1,0 1-1,0 0 1,0 0-1,0-1 1,0 1-1,1 0 1,-1-1-1,1 1 1,0-1-1,0 0 1,0 0-1,0 0 1,0 0-1,0 0 1,1 0-1,-1 0 1,0 0 0,1-1-1,0 0 1,-1 1-1,1-1 1,0 0-1,0 0 1,-1 0-1,1-1 1,0 1-1,0-1 1,4 1-1,0 0-51,1-1 0,-1 0 1,1 0-1,-1 0 0,0-1 0,1 0 0,-1 0 0,0-1 0,1 0 0,-1 0 0,0-1 0,12-6 0,-15 6 51,0 0-1,0 0 1,0 0-1,-1-1 1,1 1-1,-1-1 1,0 0-1,0 0 1,0 0-1,-1-1 1,1 1-1,-1 0 1,0-1-1,-1 0 1,1 1-1,-1-1 1,0 0-1,0 0 1,0 0-1,0-8 1,-1 4 24,2-10 301,-3-37 0,1 52-211,0-1 0,-1 1 0,0-1-1,0 1 1,0 0 0,-1-1 0,1 1 0,-1 0 0,0 0 0,0 0 0,-1 0 0,1 0 0,-5-5 0,6 9-101,1-1-1,0 1 1,0-1 0,-1 1-1,1 0 1,0-1 0,0 1-1,-1-1 1,1 1 0,0 0-1,-1-1 1,1 1 0,-1 0 0,1 0-1,0-1 1,-1 1 0,1 0-1,-1 0 1,1 0 0,-1-1-1,1 1 1,-1 0 0,1 0-1,-1 0 1,1 0 0,-1 0-1,1 0 1,-1 0 0,1 0-1,0 0 1,-1 0 0,1 0-1,-1 0 1,1 0 0,-1 1 0,1-1-1,-1 0 1,1 0 0,-1 0-1,1 1 1,0-1 0,-1 0-1,1 1 1,-1-1 0,1 0-1,0 1 1,-1-1 0,1 0-1,0 1 1,0-1 0,-1 1-1,1-1 1,0 0 0,0 1 0,0-1-1,-1 1 1,1-1 0,0 1-1,0-1 1,0 1 0,0-1-1,0 1 1,0-1 0,0 1-1,0-1 1,0 2 0,-1 39-176,1-35 224,1-3-73,-1 0 1,0 0-1,0 1 0,1-1 1,0 0-1,0-1 0,0 1 0,0 0 1,0 0-1,0 0 0,1 0 0,-1-1 1,1 1-1,0-1 0,0 1 1,0-1-1,0 0 0,0 0 0,0 0 1,1 0-1,-1 0 0,1 0 1,-1 0-1,1-1 0,0 0 0,0 1 1,3 0-1,1 0-246,0 0-1,1 0 1,-1 0-1,1-1 1,0 0-1,-1-1 1,1 1 0,0-2-1,-1 1 1,9-2-1,-13 1 127,0 0 1,0 0-1,0-1 0,0 1 0,0-1 0,-1 1 0,1-1 0,0 0 1,-1 0-1,0 0 0,1-1 0,-1 1 0,0 0 0,0-1 0,0 0 0,-1 1 1,1-1-1,-1 0 0,1 0 0,-1 0 0,1-4 0,3-5-100,-1-1 1,-1 1-1,3-26 0,-1-20 355,-4-58 1,-2 62 708,1 44-359,0 1-1,-1 0 1,0-1-1,0 1 1,-1 0-1,0 0 1,-1 0 0,0 0-1,-1 1 1,-8-17-1,5 18 847,3 11-744,2 14-456,1-15-101,-1 39 199,2 0 0,2 1 1,1-1-1,16 74 1,4 9 2,18 74-19,-38-191-192,0 0 1,0 0-1,1 0 0,0 0 0,0-1 0,1 0 0,0 0 1,0 0-1,0-1 0,1 1 0,0-1 0,1-1 0,-1 1 1,1-1-1,9 5 0,-15-9-16,-1-1 1,1 0-1,-1 0 0,1 1 1,-1-1-1,1 0 1,-1 0-1,1 0 0,-1 1 1,1-1-1,0 0 0,-1 0 1,1 0-1,-1 0 0,1 0 1,-1 0-1,1 0 0,0 0 1,-1 0-1,1-1 1,-1 1-1,1 0 0,-1 0 1,1 0-1,-1-1 0,1 1 1,-1 0-1,2-1 0,4-17-162,-7-30-139,0 43 223,0-3 18,-1 0-1,0 0 1,-1 1-1,0-1 1,0 1 0,0 0-1,-1-1 1,0 2-1,-1-1 1,1 0 0,-1 1-1,-6-6 1,2 2-12,0 1 0,-1 0 1,0 1-1,-1 0 0,1 0 0,-22-10 1,9 11-86,23 7 160,-1 0 0,1 0 0,-1 0 0,1 0 0,0 0-1,-1 0 1,1 0 0,-1 0 0,1 0 0,-1 1 0,1-1 0,0 0 0,-1 0 0,1 1 0,0-1 0,-1 0 0,1 0 0,0 1-1,-1-1 1,1 0 0,0 1 0,-1-1 0,1 0 0,0 1 0,0-1 0,0 1 0,-1-1 0,1 0 0,0 1 0,0-1-1,0 1 1,0-1 0,0 1 0,0-1 0,0 0 0,0 1 0,0-1 0,0 1 0,0-1 0,0 1 0,0 1 2,0-1 1,1 0 0,-1 0-1,1 0 1,-1 0 0,1 1-1,-1-1 1,1 0 0,0 0 0,0 0-1,-1 0 1,1 0 0,0 0-1,0-1 1,0 1 0,0 0-1,0 0 1,0-1 0,0 1-1,0 0 1,0-1 0,0 1-1,1-1 1,-1 0 0,0 1 0,0-1-1,0 0 1,1 0 0,-1 0-1,2 0 1,46 3 29,-42-3-22,8 0-72,-8 1-58,1-1 0,-1-1 1,0 1-1,14-3 1,-19 2-283,1 0 1,-1 0 0,1-1 0,-1 1 0,1 0-1,-1-1 1,0 1 0,1-1 0,-1 0 0,0 0-1,0 0 1,-1 0 0,1 0 0,0 0 0,-1 0-1,3-5 1,13-25-9481</inkml:trace>
  <inkml:trace contextRef="#ctx0" brushRef="#br0" timeOffset="3861.3">3310 547 6883,'0'0'14281,"-2"-10"-13304,-1 0-821,-5-11 107,5 25-197,2 20-31,4 17 113,2 1 1,1-1-1,15 52 0,-4-22-53,25 103 4,-46-240-99,-10 15-47,-2 1 0,-3 1 0,-2 0 0,-2 2-1,-50-78 1,71 121 49,2 3-2,0 0-1,0 0 1,-1 0 0,1 1-1,-1-1 1,1 0-1,-1 0 1,1 1 0,-1-1-1,1 0 1,-1 1 0,1-1-1,-1 0 1,0 1-1,0-1 1,1 1 0,-1-1-1,-1 0 1,3 28-334,0-17 331,2 0-1,-1 0 0,1-1 0,1 1 0,0-1 0,0 1 1,1-1-1,0 0 0,0-1 0,1 1 0,0-1 0,1 0 0,0-1 1,9 9-1,-10-11-34,0 0 0,0 0 0,1 0 0,-1-1 1,1 0-1,0 0 0,1 0 0,-1-1 0,1 0 1,-1-1-1,1 0 0,0 0 0,0 0 0,0-1 0,0 0 1,0-1-1,0 0 0,12-1 0,-16 0 18,1-1 0,-1 0 0,0 1 0,0-1 0,-1-1 1,1 1-1,0 0 0,-1-1 0,1 0 0,-1 0 0,0 0 0,0 0 0,0-1 0,0 1 0,0-1 0,-1 1 0,0-1 0,0 0 1,0 0-1,2-7 0,3-5 25,-2 0 0,0-1 0,-1 1 1,2-20-1,1-127 1544,-7 159-1247,1 65-349,2 0 0,12 63-1,-11-99 53,2 1-1,1-1 0,0 0 1,2-1-1,1 0 1,1 0-1,23 35 1,-30-53-73,0 0 0,0-1 1,0 0-1,1 0 0,-1-1 1,1 1-1,1-1 0,6 5 1,-9-7-344,0-1 1,0 1 0,0-1-1,1 0 1,-1 0 0,0 0-1,1-1 1,-1 1 0,0-1-1,1 0 1,4 0 0,11-2-4462</inkml:trace>
  <inkml:trace contextRef="#ctx0" brushRef="#br0" timeOffset="4070.03">3811 613 8948,'0'0'12150,"-7"-26"-12422,16 37-1425,-1 0-1553,3-5-2208</inkml:trace>
  <inkml:trace contextRef="#ctx0" brushRef="#br0" timeOffset="4299.89">3990 440 8884,'0'0'10053,"24"128"-9637,-1-81-208,3 4-112,-5-6-96,-1-8 0,-5-5 0,-9-9-1313,-2-6-1056,-4-8-720</inkml:trace>
  <inkml:trace contextRef="#ctx0" brushRef="#br0" timeOffset="4665.7">4050 677 2161,'0'0'12774,"2"-9"-12510,-2 4-245,0 3-17,0 0-1,0 0 1,0 0-1,1 0 1,-1 0-1,0 0 1,1 0-1,-1 0 1,1 1 0,0-1-1,-1 0 1,1 0-1,0 1 1,0-1-1,0 0 1,0 1 0,1-1-1,-1 1 1,0 0-1,1-1 1,-1 1-1,1 0 1,-1 0-1,1 0 1,0 0 0,-1 0-1,1 0 1,0 0-1,0 0 1,-1 1-1,1-1 1,0 1-1,2-1 1,9 0-365,-1-1 1,0-1-1,1 0 1,-1-1-1,0 0 1,14-7-1,-22 9 247,-1 0-1,1 0 0,-1-1 1,1 1-1,-1-1 0,0 0 1,0 0-1,0 0 1,0 0-1,0-1 0,-1 1 1,1-1-1,-1 1 0,0-1 1,0 0-1,-1 0 0,1 0 1,-1 0-1,0 0 1,0 0-1,1-9 0,-1 0 532,0 0-1,-3-24 1,2 33 255,-1 0 0,1 0 0,-1 0 0,0 0 1,-1 0-1,1 0 0,-1 0 0,0 1 0,0-1 1,0 0-1,0 1 0,-1 0 0,-3-5 1052,6 11-1410,1 9-267,1 1 0,0-1 1,1 1-1,0-1 0,1 0 1,0 0-1,1-1 0,0 1 1,1-1-1,10 15 0,14 17 155,39 45 0,-59-76-191,5 8-30,-12-15-66,1 1 0,0-1 0,0 0 1,1 0-1,-1-1 0,1 1 1,11 7-1,-14-25-7336,-2 11 6373,-2-23-8424</inkml:trace>
  <inkml:trace contextRef="#ctx0" brushRef="#br0" timeOffset="4880.92">4550 425 7860,'0'0'15591,"-10"-64"-15591,10 66-1585,0 11-880,0-5-1553</inkml:trace>
  <inkml:trace contextRef="#ctx0" brushRef="#br0" timeOffset="5452.28">4482 188 8516,'0'0'9255,"1"-3"-8618,0 1-579,0 0-1,0 1 0,0-1 0,0 1 0,1 0 0,-1-1 0,0 1 0,1 0 0,-1-1 0,1 1 0,-1 0 1,1 0-1,-1 0 0,4-1 0,32-12 416,-8 4-314,79-43 166,65-26-741,-171 76 364,-10 1 103,-8 1 113,13 0-117,1 1 1,0 0-1,0 0 0,0 0 0,0 0 1,0 0-1,0 1 0,0-1 0,0 1 0,0-1 1,0 1-1,0 0 0,0-1 0,1 1 1,-1 0-1,0 0 0,0 1 0,1-1 0,-1 0 1,1 1-1,-1-1 0,1 0 0,-1 1 1,1 0-1,0-1 0,0 1 0,0 0 1,0 0-1,0-1 0,0 1 0,0 0 0,1 0 1,-1 0-1,1 0 0,-1 0 0,1 3 1,-2 7 7,0 0 1,2-1-1,-1 1 1,2 0 0,-1 0-1,2-1 1,-1 1 0,2 0-1,-1-1 1,2 0-1,-1 0 1,2 0 0,-1 0-1,11 17 1,7 6 385,2-1 0,54 59 0,-48-60-159,46 68 0,-75-100-388,11 24 401,-10-10-1778,-8-4-4178,-8-4-89</inkml:trace>
  <inkml:trace contextRef="#ctx0" brushRef="#br0" timeOffset="5644.84">4841 647 8260,'0'0'10036,"111"-49"-9427,-72 38-385,-1 1-160,-1-5-64,-3-2-1041,13-9-2752,6-10-8277</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1:22.249"/>
    </inkml:context>
    <inkml:brush xml:id="br0">
      <inkml:brushProperty name="width" value="0.05" units="cm"/>
      <inkml:brushProperty name="height" value="0.05" units="cm"/>
      <inkml:brushProperty name="color" value="#F6630D"/>
    </inkml:brush>
  </inkml:definitions>
  <inkml:trace contextRef="#ctx0" brushRef="#br0">1 2663 3121,'0'0'6740,"4"-10"-6495,15-30-170,-19 39-67,0 1 0,1-1 0,-1 1 1,0-1-1,0 1 0,1 0 0,-1-1 1,0 1-1,1-1 0,-1 1 0,1 0 1,-1-1-1,0 1 0,1 0 0,-1 0 1,1-1-1,-1 1 0,1 0 0,-1 0 1,1 0-1,-1-1 0,1 1 0,-1 0 1,1 0-1,-1 0 0,1 0 0,-1 0 1,1 0-1,-1 0 0,1 0 0,-1 0 1,1 0-1,-1 0 0,1 1 0,-1-1 1,1 0-1,-1 0 0,1 0 0,-1 1 0,1-1 1,-1 0-1,0 1 0,1-1 0,-1 0 1,1 1-1,-1-1 0,17 21 593,-14-16-383,0 0-134,1 1 0,1-1 0,-1-1 0,1 1 0,0 0 0,0-1 0,0 0 1,1 0-1,-1-1 0,1 1 0,0-1 0,0-1 0,0 1 0,0-1 0,1 0 1,-1 0-1,1-1 0,-1 0 0,1 0 0,-1 0 0,1-1 0,0 0 0,-1 0 1,1-1-1,0 0 0,-1 0 0,1 0 0,-1-1 0,9-3 0,4-6-39,-1 0 1,0-1-1,0-1 0,-2-1 0,1-1 0,-2 0 0,0 0 0,-1-2 0,24-35 0,-26 31 338,-1-1 0,10-28 0,-9 19 248,-11 30-618,-1 0 1,1 0-1,-1 0 1,1 0-1,0 0 1,0 0-1,-1 0 1,1 0-1,0 0 1,0 1-1,0-1 1,0 0-1,0 1 1,0-1 0,0 1-1,0-1 1,0 1-1,0-1 1,0 1-1,0 0 1,0-1-1,1 1 1,-1 0-1,0 0 1,0 0-1,0 0 1,0 0-1,1 0 1,-1 0-1,0 0 1,0 0-1,0 1 1,0-1-1,0 1 1,0-1-1,1 0 1,-1 1-1,0 0 1,0-1-1,0 1 1,1 1 0,7 4-47,1 0 1,-1 1 0,12 10 0,-13-10 94,2 2-52,0-1 1,1 1-1,0-2 0,0 0 0,1 0 0,0-1 1,0 0-1,0-1 0,1 0 0,0-1 0,0-1 1,0 0-1,1-1 0,-1 0 0,0-1 1,19-1-1,-28 0-3,0-1 1,0 0-1,0 0 0,0 0 1,0-1-1,0 1 1,-1-1-1,1 0 0,-1 0 1,1 0-1,-1 0 1,0-1-1,0 1 1,0-1-1,0 0 0,0 0 1,-1 0-1,5-6 1,5-10 53,-1 1 1,12-29 0,-2 6 41,-15 29 30,1 0 0,1 1 0,0 0 0,11-12-1,-15 20-95,-1 0 0,0 0 0,1 0-1,0 1 1,0-1 0,-1 1-1,1 0 1,1 0 0,-1 0 0,0 1-1,0-1 1,1 1 0,-1 0 0,1 1-1,-1-1 1,8 0 0,-4 2-36,0 0 1,-1 0-1,1 1 1,0 0-1,0 1 1,-1-1-1,1 1 1,-1 1-1,0-1 1,0 1 0,0 1-1,9 6 1,-5-3 14,0-1 0,1 0 1,20 8-1,-24-13-8,0 1 0,0-2-1,0 1 1,1-1 0,-1 0-1,0-1 1,1 0 0,-1 0-1,1-1 1,-1 0 0,0-1 0,0 0-1,1 0 1,-1 0 0,-1-1-1,12-6 1,9-5 11,-1-2 0,-1-2 0,27-22 0,-8 6 33,-13 10-47,32-22 36,-59 43-53,0 0-1,1 0 1,0 1-1,-1-1 1,1 1-1,0 1 1,0-1 0,0 1-1,0 0 1,7 0-1,6 2-4,0 1 0,0 1 1,0 1-1,29 9 0,-29-7 1,0-1-1,1 0 1,-1-2 0,33 2 0,80-10-666,-112 2 645,-1 0 1,1-1-1,-1-1 1,33-14-1,-21 3 53,0-1-1,-1-2 0,-1 0 0,45-42 0,23-15 889,-91 72-856,-1 0 0,1 1 0,0 0 1,0 0-1,0 0 0,1 0 1,-1 1-1,1 0 0,13-1 1,-16 2-52,0 1 1,0 0 0,0 1 0,0-1-1,0 1 1,0-1 0,0 1 0,0 1-1,0-1 1,0 0 0,0 1 0,-1 0 0,1 0-1,-1 0 1,1 0 0,-1 1 0,5 3-1,-1 0 26,12 12 3,1-1 0,25 16 0,-38-29-53,1 0 0,-1 0 0,1-1 0,-1 0 1,1 0-1,0 0 0,0-1 0,0-1 0,1 1 1,15-1-1,-16-1 30,1 0 0,-1-2 1,1 1-1,-1-1 1,0 0-1,0 0 0,0-1 1,0 0-1,0-1 1,9-5-1,5-5 53,-1-2 0,20-17 1,-26 20 82,1 0 0,0 1 0,1 0 0,35-17 0,-47 27-122,1 0-1,0 0 0,0 1 0,0-1 0,0 1 0,0 1 0,0-1 0,1 1 0,-1 0 1,0 0-1,0 1 0,9 2 0,1 1-26,0 1 0,0 1 0,16 9-1,-20-9 12,0 0 0,1-1 1,0 0-1,0-1 0,0-1 0,23 4 0,-20-6 3,0 0 0,1-2 0,-1 1 0,0-2 1,0 0-1,1-1 0,-1-1 0,-1 0 1,1-1-1,-1 0 0,29-16 0,-16 3 34,-1 0-1,46-42 1,-14 10 260,-55 46-248,1 1 1,1-1-1,-1 1 0,0 0 1,1 1-1,-1-1 0,1 1 1,0 0-1,0 0 0,0 1 1,0 0-1,0 0 0,0 1 1,12-1-1,-9 2-54,0 1-1,0-1 0,0 1 1,-1 1-1,1 0 1,-1 0-1,0 0 1,1 1-1,9 7 1,-6-4 12,0-1 1,1 0 0,0-1-1,0 0 1,0-1-1,0 0 1,0-1-1,26 2 1,-29-5 6,-1 1-1,1-1 1,-1-1-1,1 0 0,-1 0 1,0-1-1,0 0 1,1-1-1,-1 0 1,-1 0-1,1-1 1,0 0-1,12-8 1,2-7 16,0-1 0,-1-1 0,24-29 0,-28 29 101,0 1 0,2 0 0,0 2 0,25-18 0,-40 33-125,-1 1-1,0-1 0,1 1 0,0 0 1,-1 0-1,1 1 0,0-1 1,0 1-1,0 0 0,0 0 1,0 1-1,0-1 0,0 1 1,10 1-1,-7 1-12,0 0 0,1 0 0,-1 1 1,-1 0-1,1 0 0,0 1 0,13 9 0,-10-7 9,1 0-1,-1 0 0,1-1 1,0-1-1,1 0 0,-1 0 1,1-1-1,23 2 0,-26-4 6,0-1 0,0 0-1,-1 0 1,1-1-1,0 0 1,0-1 0,0 0-1,-1-1 1,1 0-1,-1 0 1,0-1 0,10-5-1,109-73 24,47-27-11,-166 105-18,-1 0 0,1 1 0,1 0 0,-1 0 0,0 1 0,1 0 1,16-1-1,71 4 33,-43 0-15,-39-1-21,1 1 9,-1-1 1,1 0-1,-1-1 0,1-1 0,-1-1 0,0 0 0,0-1 0,19-7 0,3-6 26,69-28 80,-91 41-124,0-1 0,0 2 0,0 0 0,0 1 0,23-1 0,-30 3 9,0 0-1,1 1 1,-1 0-1,0 0 1,0 1-1,-1-1 1,1 2-1,0-1 1,0 1 0,11 7-1,-12-7 9,0 0 0,0 0 0,1 0 0,-1-1 0,1 0 0,-1-1 0,1 1 0,-1-1 0,1-1 0,0 0 0,14-1 0,-9-1 9,0-1 1,0-1 0,-1 0-1,1 0 1,-1-1 0,12-8-1,243-122 38,-261 133-64,0 0 1,0 0 0,1 1-1,-1-1 1,0 2 0,1-1-1,-1 1 1,1 0 0,-1 0-1,1 0 1,-1 1 0,0 0 0,1 1-1,-1-1 1,0 1 0,9 4-1,-4-2 15,0-1-1,0 0 1,1-1-1,14 1 0,-4-1 10,0-2 0,0 0-1,-1-1 1,1-2-1,0 0 1,-1-1 0,0-1-1,0-1 1,22-9 0,-2-4-9,-1-2 1,-1-1 0,-1-2 0,-1-1 0,-1-3 0,-2 0 0,-1-2 0,58-69 0,-74 76-15,-4 6 44,-1 1 1,30-29-1,-37 41-25,1 0 0,-1 0 1,1 0-1,-1 1 0,1-1 0,0 2 0,0-1 1,1 0-1,-1 1 0,0 0 0,1 1 1,-1 0-1,10-1 0,-7 1-21,1 1 1,0 0-1,-1 1 1,1 0-1,-1 1 0,1 0 1,-1 1-1,12 4 1,3 3-8,39 25 1,-62-34 16,14 8-6,1 0 0,0-1-1,0-1 1,1 0 0,0-1 0,0-1-1,0 0 1,1-2 0,-1 0 0,35 1-1,-42-4-2,10 1 4,0-1-1,0-1 1,-1-1 0,1 0 0,0-2 0,35-10 0,-19-2 0,-1 0 0,-1-3 1,33-23-1,91-75 301,-113 81 4,-42 33-289,0 1 0,1 0 1,-1 0-1,0 0 0,1 0 1,0 0-1,-1 1 0,1 0 1,0-1-1,-1 1 0,1 1 1,0-1-1,0 0 0,0 1 1,0 0-1,0 0 0,0 0 0,0 1 1,0-1-1,-1 1 0,1 0 1,0 0-1,0 0 0,0 0 1,-1 1-1,1-1 0,-1 1 1,1 0-1,4 4 0,5 4-6,0-1-1,0-1 0,0 0 0,1-1 0,1 0 1,-1-1-1,1-1 0,0 0 0,0-1 1,0-1-1,0 0 0,1-1 0,25 0 1,-30-2 7,0-1-1,0 0 1,0 0 0,0-1 0,0-1 0,0 0 0,-1 0 0,1-1 0,-1 0 0,0-1-1,13-7 1,20-16 20,46-38-1,20-14 35,-106 78-70,1 0 0,0-1 1,0 2-1,0-1 1,0 0-1,1 1 0,-1-1 1,0 1-1,1 0 0,-1 1 1,1-1-1,-1 1 1,0 0-1,1 0 0,-1 0 1,1 1-1,-1-1 0,8 3 1,0 2-23,0 0 0,0 1 0,-1 0 0,22 15 0,25 15 116,-43-29-79,2-1 1,-1 0-1,1-1 0,0 0 0,0-2 0,0 0 0,0-1 0,1-1 0,-1 0 0,1-1 0,-1-1 0,1-1 0,-1 0 0,0-2 1,0 1-1,0-2 0,27-11 0,3-12 199,-2-1 1,-1-2-1,78-72 0,-118 99-166,1 1-1,0-1 1,0 1-1,1 0 1,-1 0-1,1 1 1,-1-1-1,1 1 1,0 0-1,0 1 1,0 0-1,0-1 1,0 2-1,0-1 1,0 1-1,0 0 1,0 0-1,0 1 0,11 2 1,7 3-70,-1 1 0,1 1 0,37 20 0,17 5 115,-63-28-77,0-1-1,0-1 1,1 0-1,27 0 1,-35-2-5,-1-1-1,1-1 1,-1 1 0,0-1 0,1-1 0,-1 1-1,0-1 1,0 0 0,0-1 0,0 0 0,0 0-1,7-5 1,16-13 62,-1-2 0,-1-1 0,-1-1 0,-2-1 0,34-43 0,-59 68-254,1 0-1,-1 0 1,1 0-1,0 0 1,-1 0-1,0 0 0,1 0 1,-1 0-1,0-1 1,1 1-1,-1 0 0,0 0 1,0 0-1,0 0 1,0-2-1,0-13-5157</inkml:trace>
  <inkml:trace contextRef="#ctx0" brushRef="#br0" timeOffset="171.1">10936 1 17272,'0'0'2369</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1:50.240"/>
    </inkml:context>
    <inkml:brush xml:id="br0">
      <inkml:brushProperty name="width" value="0.05" units="cm"/>
      <inkml:brushProperty name="height" value="0.05" units="cm"/>
      <inkml:brushProperty name="color" value="#008C3A"/>
    </inkml:brush>
  </inkml:definitions>
  <inkml:trace contextRef="#ctx0" brushRef="#br0">6 1553 9830,'-5'-11'-25,"11"8"74,-3 2 36,221-106 419,71-31-707,-289 134 355,-14 2-7,-14 3 201,-2 5 53,0 0 0,1 2 1,0 0-1,1 2 0,0 0 0,0 2 0,-31 22 0,48-29-293,0 0-1,0 0 0,1 1 0,0-1 1,0 1-1,0 0 0,1 1 1,-1-1-1,2 0 0,-1 1 1,1 0-1,0 0 0,0 0 1,1-1-1,0 1 0,0 1 1,0-1-1,2 9 0,-1-2 126,1 0-1,0 0 1,2 0-1,-1 0 1,2-1-1,0 1 1,0-1-1,9 18 1,69 109 1883,6 13 326,-77-129-1977,0 0 0,-2 1 0,0 0 0,7 41 0,-10-3 674,3-92-539</inkml:trace>
  <inkml:trace contextRef="#ctx0" brushRef="#br0" timeOffset="592.79">624 1756 9830,'0'-1'6,"-1"0"0,1 0 0,0 0 1,0 0-1,-1 0 0,1 1 0,-1-1 0,1 0 0,-1 0 0,1 1 0,-1-1 0,0 0 1,1 1-1,-1-1 0,0 1 0,1-1 0,-1 0 0,-1 0 0,-1 15 274,10 38 362,-1-21-25,2 0 0,13 31 1,-17-50-394,1 0 1,1 0-1,0 0 1,1-1-1,0 0 1,1-1-1,15 18 1,-20-25-156,0-1 0,1 1 1,-1-1-1,1 0 0,-1 0 0,1 0 0,0 0 1,0 0-1,0-1 0,0 0 0,0 0 0,0 0 1,0 0-1,0-1 0,8 1 0,-9-1-26,-1-1-1,1 1 1,0 0-1,0-1 1,-1 1-1,1-1 1,-1 0-1,1 0 1,0 0-1,-1 0 1,0 0-1,1-1 1,-1 1-1,0-1 0,0 0 1,1 1-1,-1-1 1,-1 0-1,1 0 1,0 0-1,0-1 1,-1 1-1,1 0 1,0-3-1,3-9-38,0 1 0,-2-1 0,0 0 0,0 0-1,-1 0 1,-1 0 0,0 0 0,-1-1 0,-3-23 0,3 37-17,0-1 0,-1 0 1,1 1-1,0-1 1,-1 0-1,1 1 0,0-1 1,-1 0-1,0 1 1,1-1-1,-1 1 0,0-1 1,0 1-1,0 0 1,0-1-1,0 1 0,0 0 1,-1 0-1,1-1 1,0 1-1,0 0 0,-1 0 1,-1-1-1,2 5 18,0 0 1,0 0-1,0-1 0,0 1 1,1 0-1,-1 0 0,1 0 1,0 0-1,0 0 0,0 4 1,0-5 30,-1 11 112,1 1 0,1-1 1,0 1-1,0-1 0,1 1 1,1-1-1,1 0 0,6 17 0,-8-26-99,0 1 0,0-1 0,1 0-1,0 1 1,0-1 0,0-1 0,0 1-1,0 0 1,1-1 0,0 0 0,0 0-1,0 0 1,0 0 0,0 0-1,1-1 1,-1 0 0,1 0 0,-1 0-1,1-1 1,0 1 0,-1-1 0,1 0-1,0-1 1,0 1 0,0-1 0,6 0-1,-8 0-14,0 0-1,-1 0 1,1 0 0,0 0-1,-1-1 1,1 1 0,0-1-1,-1 0 1,1 0-1,-1 0 1,1 0 0,-1 0-1,1 0 1,-1-1-1,0 1 1,4-4 0,-3 2-30,-1 0 1,1-1 0,-1 1 0,0-1 0,0 0 0,0 0-1,-1 0 1,1 0 0,-1 0 0,1-6 0,1-8-178,0 0 0,-2 0 1,0-1-1,-2-23 0,0 2-64,1 34 176,0-1 0,0 1 0,-1-1 0,0 0-1,0 1 1,-1-1 0,0 1 0,0 0 0,0-1 0,-1 1 0,0 0-1,0 0 1,0 1 0,-8-10 0,11 14 55,-1 0 0,1 1 0,-1-1 0,1 1 0,-1-1 0,1 0 0,-1 1 0,1-1 0,-1 1 0,1-1 0,-1 1 0,0 0 0,1-1 0,-1 1 0,0 0 0,0-1 0,1 1 0,-1 0 0,0 0 0,0-1 0,1 1 0,-1 0 0,0 0 0,0 0 0,1 0 0,-1 0 0,-1 1 0,1-1 9,0 1-1,1 0 1,-1-1 0,0 1-1,0 0 1,1 0-1,-1 0 1,1 0 0,-1 0-1,1 0 1,-1 0-1,1 0 1,-1 0 0,1 0-1,0 0 1,-1 2-1,-2 47 423,3-47-372,0 4-3,-1-2 6,1 1 0,0-1 0,1 0 0,-1 1 0,1-1 0,0 1 0,0-1 0,1 0 0,2 7 0,19 17 245</inkml:trace>
  <inkml:trace contextRef="#ctx0" brushRef="#br0" timeOffset="971.45">1257 1777 9830,'-3'1'39,"-2"2"60,0-1-1,0 1 1,1 0 0,-1 0 0,-5 6-1,8-7-50,1-1-1,-1 1 0,1 0 1,0 0-1,0 1 0,0-1 0,0 0 1,0 0-1,0 0 0,0 1 1,1-1-1,-1 0 0,1 1 1,0-1-1,0 5 0,-1 7 176,1-1 0,1 1 0,0 0 0,1 0 0,0-1 0,5 16 0,-5-25-157,-1 1 0,1-1 1,0 0-1,0 0 0,0 0 0,1-1 0,-1 1 1,1 0-1,0-1 0,0 0 0,0 1 0,1-1 0,-1-1 1,1 1-1,-1 0 0,1-1 0,0 0 0,0 0 1,0 0-1,0 0 0,1-1 0,7 3 0,-7-3 24,0 0 0,0 0 0,-1-1-1,1 1 1,0-1 0,0 0-1,0-1 1,-1 1 0,1-1 0,0 0-1,0 0 1,5-2 0,-8 2-67,1-1 0,0 1 1,-1-1-1,0 0 0,1 0 1,-1 0-1,0 0 0,0 0 1,0-1-1,0 1 0,0 0 1,0-1-1,-1 0 0,1 1 1,-1-1-1,0 0 0,0 0 1,0 0-1,0 1 0,0-5 1,2-5-85,-1 0 0,-1 0 1,1 0-1,-2 0 0,0-1 1,-1 1-1,0 0 0,-4-20 1,3 25 19,0-1 0,-1 1 1,1 0-1,-1 0 0,-1 0 1,1 0-1,-1 1 0,-1 0 1,1-1-1,-1 2 0,0-1 1,0 0-1,-1 1 0,-11-9 1,12 11 49,1 1 0,-1 0 0,0 0 0,0 0 0,0 0 0,-5 0 0,8 1 18,0 1 0,1-1 0,-1 1 0,0 0 0,0 0-1,0 0 1,1 0 0,-1 0 0,0 0 0,0 0 0,0 0 0,1 1 0,-1-1 0,0 1 0,0-1 0,1 1-1,-1 0 1,1-1 0,-1 1 0,-2 2 0,2 1 18,0-1 0,1 1 0,-1 0-1,1 0 1,0-1 0,0 1 0,0 0 0,1 0 0,-1 0 0,1 6-1,0 17 203</inkml:trace>
  <inkml:trace contextRef="#ctx0" brushRef="#br0" timeOffset="1432.07">2061 1302 9830,'-25'-21'39,"-33"-25"-1,57 45-23,0 0-1,0 1 1,0-1 0,-1 0-1,1 1 1,0-1-1,0 1 1,-1-1-1,1 1 1,0 0-1,-1 0 1,1-1 0,-1 1-1,1 0 1,0 0-1,-1 0 1,1 1-1,0-1 1,-1 0-1,1 0 1,0 1-1,-1-1 1,1 1 0,0-1-1,-1 1 1,0 0-1,-1 2 36,1-1-1,-1 0 0,1 0 1,0 1-1,0 0 1,0-1-1,-2 6 0,0-2 58,-2 4 88,0 1 0,1-1 0,0 2-1,0-1 1,2 0 0,-1 1 0,1 0 0,-1 17 0,1 2 369,1 1-1,3 32 1,-1-57-462,1 0 0,0-1 0,0 1 0,0 0 0,1-1 0,0 1 0,0-1 0,0 0 0,1 1 0,0-1 0,1 0 0,-1-1 0,1 1 0,0-1 0,0 1 0,1-1 0,0 0 0,9 7 0,3 0 315,1-1 0,0-1 0,1-1 0,33 12 1,-29-12 98,1 1 0,35 22 1,-56-30-448,0 0-1,0 1 1,0 0 0,0-1 0,0 1-1,-1 0 1,1 0 0,-1 0-1,0 1 1,0-1 0,0 0 0,0 1-1,0-1 1,-1 1 0,0 0-1,2 6 1,-3-7-26,0-1 0,1 1 0,-1-1 0,0 1-1,-1 0 1,1-1 0,0 1 0,-1-1 0,1 1 0,-1-1-1,0 0 1,0 1 0,0-1 0,0 0 0,0 1 0,-1-1 0,1 0-1,-1 0 1,1 0 0,-1 0 0,0 0 0,0 0 0,0-1 0,0 1-1,-3 1 1,-13 7 295,-2 0 0,1-2 0,-1-1 0,-1 0 0,1-1 0,-1-2 0,0 0 0,0-1 0,0-1 0,-28 0 0,49-2-335,0 0-1,0-1 1,0 1-1,0 0 0,0 0 1,0 0-1,0 0 1,1 0-1,-1 0 1,0 0-1,0 0 1,0-1-1,0 1 1,0 0-1,0 0 0,0 0 1,0 0-1,0 0 1,0 0-1,0-1 1,0 1-1,0 0 1,0 0-1,0 0 1,0 0-1,0 0 0,0-1 1,0 1-1,0 0 1,0 0-1,0 0 1,0 0-1,0 0 1,0-1-1,0 1 0,0 0 1,0 0-1,0 0 1,0 0-1,0 0 1,0 0-1,0 0 1,0-1-1,-1 1 1,1 0-1,0 0 0,0 0 1,0 0-1,0 0 1,0 0-1,0 0 1,0 0-1,-1 0 1,1 0-1,0 0 1,0-1-1,0 1 0,0 0 1,0 0-1,-1 0 1,1 0-1,0 0 1,14-9 247,24-5 191</inkml:trace>
  <inkml:trace contextRef="#ctx0" brushRef="#br0" timeOffset="2982.05">2409 1589 9830,'-93'-84'77,"93"83"-65,-1 1 0,0-1-1,1 0 1,-1 1-1,0-1 1,0 0-1,1 1 1,-1-1 0,0 1-1,0-1 1,0 1-1,0 0 1,0-1 0,0 1-1,0 0 1,0-1-1,1 1 1,-1 0-1,0 0 1,0 0 0,0 0-1,0 0 1,0 0-1,0 0 1,0 0 0,0 1-1,0-1 1,0 0-1,0 0 1,0 1-1,0-1 1,0 1 0,1-1-1,-1 1 1,-1 0-1,1 1 16,0 0 0,-1 0-1,1 0 1,0 0-1,0 0 1,1 0 0,-1 0-1,0 1 1,0 2-1,0 0 73,-4 14 189,1 0 0,0 1 0,2 0-1,0-1 1,1 1 0,1 0 0,3 19 0,-3-32-195,1-1 0,-1 0 1,1 0-1,0 0 0,1 0 0,0 0 0,-1 0 0,2-1 0,-1 1 0,1-1 1,0 1-1,0-1 0,0 0 0,1 0 0,0 0 0,0-1 0,0 1 0,1-1 1,-1 0-1,1 0 0,0 0 0,0-1 0,0 0 0,1 0 0,-1 0 0,1-1 1,-1 1-1,1-1 0,0-1 0,0 1 0,0-1 0,0 0 0,0 0 0,0-1 1,10 0-1,-13-1-62,-1 1 1,0-1 0,0 0-1,0 0 1,0 0 0,0 0-1,0-1 1,0 1-1,-1 0 1,1-1 0,0 1-1,-1-1 1,1 0 0,-1 1-1,1-1 1,-1 0 0,0 0-1,0 0 1,0 0-1,0 0 1,0 0 0,0 0-1,-1 0 1,1 0 0,-1-1-1,1 1 1,-1-4 0,2-9-80,0 0 0,-1-29 1,-1 35-32,0-11-31,-3-64-329,2 77 392,-1 0 0,1 0-1,-1 0 1,0 0 0,-1 0 0,1 0 0,-1 1-1,-1-1 1,-4-7 0,7 13 42,1 1 0,0-1-1,-1 1 1,1-1 0,-1 1-1,1-1 1,-1 1 0,1-1-1,-1 1 1,1-1 0,-1 1 0,1 0-1,-1-1 1,1 1 0,-1 0-1,0-1 1,1 1 0,-1 0 0,1 0-1,-2-1 1,-6 9-2,4 20 243,3-14-77,1 0 0,1 0 1,1-1-1,0 1 0,0-1 0,2 1 0,-1-1 0,8 16 1,-9-24-106,1 1 1,-1-1 0,1 0 0,0-1-1,1 1 1,-1 0 0,1-1 0,0 0 0,0 0-1,0 0 1,0 0 0,1-1 0,0 1 0,0-1-1,0 0 1,0-1 0,0 1 0,0-1-1,1 0 1,-1-1 0,1 1 0,9 1 0,-13-3-26,0 1 1,0-1-1,0 0 1,0 0-1,0 0 1,0 0-1,0 0 1,0 0-1,0 0 1,0-1-1,0 1 1,0-1-1,0 1 1,0-1-1,0 0 1,0 0-1,0 0 1,2-2-1,-2 1-4,-1 0 0,1-1 0,-1 1 0,0-1 0,0 1 0,0-1 0,-1 0 0,1 1 0,0-1 0,-1 0 0,0 0 0,1 1 0,-2-5 0,5-65-802,-7-78-1,7 165 939,2-1 0,0 1 0,0-1 0,14 21 0,51 81 969,-50-89-861,-20-27-265,-1 1 0,0-1 0,1 1 0,-1-1-1,0 0 1,1 1 0,-1-1 0,0 1 0,1-1 0,-1 0 0,1 1-1,-1-1 1,1 0 0,-1 1 0,1-1 0,-1 0 0,1 0 0,-1 0-1,1 1 1,-1-1 0,1 0 0,-1 0 0,1 0 0,0 0 0,-1 0 0,1 0-1,-1 0 1,1 0 0,-1 0 0,1 0 0,-1 0 0,1 0 0,-1-1-1,1 1 1,0 0 0,-1 0 0,1-1 0,-1 1 0,0 0 0,1 0-1,-1-1 1,1 1 0,-1-1 0,1 1 0,-1 0 0,0-1 0,1 1-1,-1-1 1,0 1 0,1-1 0,-1 1 0,0-1 0,0 1 0,1-2-1,5-22-50,0 0-1,-2 0 0,2-35 0,3-16-615,-5 50 453,-4 17 132,1-1-1,0 1 1,1 0-1,0 0 1,0 0-1,0 0 1,1 0-1,0 1 1,5-9-1,-7 16 82,-1 0 0,0-1 0,1 1 0,-1 0 0,1-1-1,-1 1 1,1 0 0,-1-1 0,1 1 0,-1 0 0,1 0 0,0 0 0,-1-1 0,1 1 0,-1 0 0,1 0 0,-1 0-1,1 0 1,0 0 0,-1 0 0,1 0 0,-1 0 0,1 0 0,-1 0 0,1 1 0,0-1 0,-1 0 0,1 0 0,-1 1-1,1-1 1,-1 0 0,1 0 0,-1 1 0,1-1 0,-1 0 0,0 1 0,1-1 0,-1 1 0,1-1 0,-1 1 0,0-1-1,1 1 1,-1 0 0,17 24 197,-16-23-187,125 245 2114,-125-246-2115,-1 1 0,1-1 0,0 0 0,-1 1 0,1-1 1,0 0-1,0 0 0,0 0 0,0 0 0,0 0 0,0 0 0,0 0 1,1 0-1,-1 0 0,0 0 0,0 0 0,1-1 0,-1 1 0,3 0 1,-3-1-2,0 0 1,0 0-1,0 0 1,0-1-1,0 1 1,0 0-1,0-1 1,0 1 0,0-1-1,0 1 1,0-1-1,0 1 1,0-1-1,0 0 1,-1 1-1,1-1 1,0 0 0,0 0-1,-1 0 1,2-1-1,3-7 58,0-1 0,0 1-1,-1-1 1,4-12 0,-6 16-50,18-78-761,-16 64 450,0-1 0,2 1 0,14-36 0,-20 56 288,0-1 1,1 1 0,-1 0 0,0 0 0,0-1-1,0 1 1,0 0 0,0-1 0,0 1-1,0 0 1,1 0 0,-1-1 0,0 1 0,0 0-1,0 0 1,1-1 0,-1 1 0,0 0-1,0 0 1,0 0 0,1 0 0,-1-1 0,0 1-1,0 0 1,1 0 0,-1 0 0,0 0-1,1 0 1,-1 0 0,0 0 0,1 0 0,-1 0-1,0 0 1,0 0 0,1 0 0,-1 0 0,0 0-1,1 0 1,-1 0 0,0 0 0,0 0-1,1 0 1,8 15 0,6 38 260,-12-38-94,1-3-70,0 4 57,1 1 0,0-1 0,2-1 0,9 20 0,-14-33-128,-1 1-1,1-1 1,-1 1 0,1-1-1,0 1 1,0-1-1,0 0 1,0 0 0,0 0-1,0 0 1,1 0-1,-1 0 1,1 0 0,0-1-1,-1 0 1,1 1-1,0-1 1,0 0 0,-1 0-1,1-1 1,0 1-1,0 0 1,0-1 0,0 0-1,0 0 1,0 0 0,0 0-1,0 0 1,0-1-1,0 1 1,4-2 0,-3 0-7,0 0 0,0 0 0,-1-1 0,1 1 0,-1-1 0,1 0 0,-1 0 0,0 0 1,0 0-1,0-1 0,-1 1 0,1-1 0,-1 0 0,0 0 0,3-6 0,4-10-385,10-36-1,-10 22-57,-2-2-1,-1 1 1,-2-1-1,-1-68 1,-7 67 19,4 36 401,0 0-1,-1 0 1,1 0-1,0 0 1,0 0 0,-1 0-1,1 0 1,-1 0-1,1 0 1,-1 0-1,1 0 1,-1 0 0,0 0-1,1 0 1,-1 0-1,0 1 1,0-1 0,1 0-1,-1 1 1,0-1-1,0 0 1,0 1 0,0-1-1,0 1 1,0 0-1,0-1 1,0 1 0,0 0-1,-2-1 1,3 2 9,-1 0 0,1-1 0,-1 1 0,1 0 0,-1 0 0,1 0 0,0-1 0,-1 1 1,1 0-1,0 0 0,0 0 0,0 0 0,0 0 0,0 0 0,0 0 0,0 0 0,0 0 0,0 1 0,0 1 39,-1 35 317,1 1-1,2 0 1,1-1-1,10 42 1,23 67 1691,81 214 0,-108-343-1951,-9-18-92,0 0-1,0 0 0,0 0 0,0 0 0,0-1 0,0 1 0,0 0 1,0 0-1,1 0 0,-1 0 0,0 0 0,0 0 0,0 0 0,0 0 0,0 0 1,0-1-1,1 1 0,-1 0 0,0 0 0,0 0 0,0 0 0,0 0 1,0 0-1,0 0 0,1 0 0,-1 0 0,0 0 0,0 0 0,0 0 0,0 0 1,0 0-1,1 0 0,-1 0 0,0 0 0,0 0 0,0 1 0,0-1 1,0 0-1,0 0 0,1 0 0,-1 0 0,0 0 0,0 0 0,0 0 1,0 0-1,0 0 0,0 0 0,0 1 0,0-1 0,0 0 0,1 0 0,-1 0 1,0 0-1,0 0 0,0 0 0,0 1 0,0-1 0,0 0 0,0 0 1,0 0-1,1-12 76,-1 11-51,-2-29-225,0 0-1,-2 1 1,-8-33-1,-30-90-1581,13 52 655,-1-7-171,-28-120-1171,57 220 2354,0-1 0,0 1 0,0-1 0,1 1 0,0-1 0,2-13 0,5 17 24,1 4 153,1 1-1,-1 0 0,0 0 1,0 1-1,0 0 0,0 1 1,0 0-1,0 0 1,0 0-1,-1 1 0,0 0 1,0 1-1,0 0 0,0 0 1,-1 0-1,0 1 0,0-1 1,0 2-1,8 11 0,-4-6 102,-2 0-1,1 1 1,-2 0-1,1 0 1,-2 1-1,0 0 1,-1 0-1,0 1 1,-1-1-1,4 23 1,-7-24-30,0 0-1,-1 0 1,0-1 0,0 1 0,-2 0-1,0 0 1,-6 23 0,7-32-92,-1 0 1,1 0-1,-1 0 1,0-1-1,0 1 1,-1 0-1,1-1 0,-1 1 1,1-1-1,-1 0 1,0 0-1,0 0 1,-1 0-1,1-1 0,-1 1 1,1-1-1,-1 0 1,0 0-1,0 0 1,0 0-1,0-1 0,0 0 1,0 1-1,0-2 1,0 1-1,-1 0 1,-4-1-1,6 1-23,3-1-20,-1 0 0,0 0 0,0 1 0,0-1 0,1 0 0,-1 0 0,0 0 0,0 0-1,0 0 1,1 0 0,-1 0 0,0 0 0,0 0 0,0-1 0,1 1 0,-1 0 0,0 0 0,0-1 0,1 1 0,-1 0-1,0-1 1,1 1 0,-1-1 0,0 1 0,0-2 0,0-19 178</inkml:trace>
  <inkml:trace contextRef="#ctx0" brushRef="#br0" timeOffset="3698.68">3705 1012 9830,'-4'-15'6,"-5"-20"88,6 33 18,2 18 58,1 5 220,2 0 0,1 0 0,1 0-1,11 37 1,36 80 1591,-24-71-1066,-20-48-553,-1-1-58,1-1-1,0 0 1,1 0 0,1-1-1,13 20 1,-19-33-247,-1-1 1,0 1-1,1 0 0,-1-1 1,1 1-1,0-1 1,0 0-1,0 1 0,0-1 1,0-1-1,1 1 1,-1-1-1,1 1 0,-1-1 1,1 0-1,-1 0 0,1 0 1,-1-1-1,1 1 1,0-1-1,0 0 0,-1 0 1,1 0-1,0 0 1,-1-1-1,1 0 0,-1 0 1,1 0-1,0 0 1,-1 0-1,0-1 0,7-2 1,-2-2-52,0 1 0,0-1 0,0-1 0,0 1 0,-1-1-1,0-1 1,-1 1 0,1-1 0,-2 0 0,1-1 0,-1 1 0,0-1 0,4-11 0,-2 5-162,-2-1 0,1 0 0,-2 0 0,0 0 0,-1 0 0,0-1 0,-1-21 0,-2 33 130,1 0-23,-1-1 1,0 1-1,-1 0 1,1 0 0,-1 0-1,-3-10 1,3 14 35,1-1 1,-1 1 0,0 0 0,0 0 0,0-1-1,0 1 1,0 0 0,0 0 0,0 0 0,-1 0-1,1 0 1,0 1 0,-1-1 0,1 0 0,0 0-1,-1 1 1,1-1 0,-1 1 0,1-1 0,-1 1-1,1 0 1,-1 0 0,1-1 0,-1 1-1,1 0 1,-1 0 0,-1 1 0,1-1 30,1 0 1,-1 0 0,0 0-1,1 0 1,-1 0-1,0 1 1,1-1-1,-1 1 1,0-1-1,1 1 1,-1 0-1,1 0 1,-1 0 0,1-1-1,-1 1 1,1 1-1,0-1 1,0 0-1,-1 0 1,1 0-1,0 1 1,0-1 0,0 0-1,0 1 1,1-1-1,-1 1 1,0-1-1,0 1 1,1-1-1,-1 3 1,-1 4 74,1 1 0,-1-1 1,2 1-1,0 15 0,0-15-56,0-7-17,0 0 0,0-1 0,0 1 0,0-1 0,1 1 0,-1 0 0,1-1 0,-1 1 0,1-1 0,-1 1 1,1-1-1,0 0 0,0 1 0,0-1 0,0 0 0,0 1 0,0-1 0,0 0 0,0 0 0,0 0 0,1 0 0,0 1 0,1 0 11,0-1 0,1 1 0,-1-1-1,0 0 1,0 0 0,1 0 0,-1-1 0,0 1 0,1-1-1,4 1 1,-3-1 15,-1 0 0,1 0 1,-1-1-1,1 1 0,-1-1 0,0 0 0,1 0 0,-1-1 1,0 1-1,0-1 0,1 0 0,-1 0 0,-1 0 0,1-1 1,0 1-1,6-7 0,-6 3-70,0 0 1,-1 0-1,0 0 1,0-1 0,0 0-1,-1 1 1,0-1-1,-1 0 1,1 0-1,-1 0 1,-1 0-1,1-12 1,-1 16-3,0-1 1,0 1-1,0 0 1,-1 0-1,1 0 1,-1 0 0,0 0-1,0 0 1,0 0-1,0 0 1,0 0-1,-1 0 1,1 0-1,-1 1 1,0-1-1,0 1 1,0-1-1,0 1 1,0 0-1,-1 0 1,1-1 0,-1 2-1,1-1 1,-1 0-1,1 0 1,-1 1-1,0 0 1,0-1-1,-5 0 1,5 1 50,0 0 0,0 0 0,0 1 0,0-1 0,0 1 1,0-1-1,0 1 0,0 0 0,0 1 0,0-1 0,0 0 0,0 1 0,0 0 1,0-1-1,0 1 0,0 0 0,1 1 0,-1-1 0,0 0 0,1 1 0,-1 0 0,1-1 1,-1 1-1,-1 3 0,0-1 29,1 1 1,1 0 0,-1 0-1,1 0 1,0 0-1,0 1 1,0-1-1,1 1 1,0-1 0,0 1-1,0-1 1,1 8-1,-2 4 98,1 1 0,1-1 0,1 0 0,4 26 0,-3-36-88,0 1 1,0-1-1,1 0 0,0 0 1,0 0-1,0 0 0,1-1 0,0 1 1,1-1-1,-1 0 0,1 0 1,9 7-1,-7-6 20,1 0 0,0 0 1,1-1-1,0 0 0,0-1 1,0 0-1,0 0 0,1-1 0,0 0 1,0-1-1,0 0 0,0-1 1,0 0-1,14 1 0,-7-5 73,-19-2-157,1 3 21,-13-19 164,-15-8 177</inkml:trace>
  <inkml:trace contextRef="#ctx0" brushRef="#br0" timeOffset="4385.71">5374 640 9830,'-24'-96'0,"24"96"2,0 0 0,0 0-1,0 0 1,0 0 0,0 0-1,0-1 1,0 1 0,0 0-1,0 0 1,0 0 0,0 0 0,0-1-1,0 1 1,0 0 0,0 0-1,0 0 1,0-1 0,0 1 0,0 0-1,0 0 1,0 0 0,0 0-1,0 0 1,0-1 0,0 1-1,-1 0 1,1 0 0,0 0 0,0 0-1,0 0 1,0-1 0,0 1-1,0 0 1,-1 0 0,1 0 0,0 0-1,0 0 1,0 0 0,0 0-1,0 0 1,-1 0 0,1-1 0,0 1-1,0 0 1,0 0 0,0 0-1,-1 0 1,1 0 0,0 0-1,0 0 1,0 0 0,-1 0 0,1 1-1,-3 11 235,-1 21 419,3 8-181,4 155 2287,-1-182-2538,1 1 0,0-1 0,0 0 0,2 0 0,0 0-1,0-1 1,1 0 0,1 0 0,13 19 0,-15-25-108,-1-1 0,2 0 0,-1 0 0,1 0 0,0 0 0,0-1 0,0 0 1,1 0-1,-1-1 0,1 0 0,1 0 0,-1-1 0,0 1 0,1-1 0,0-1 0,-1 0 0,1 0 0,13 1 0,-16-2-24,0-1 1,0 0-1,0 0 0,0 0 0,0-1 0,0 0 1,0 0-1,0 0 0,0 0 0,0-1 1,7-3-1,-10 3-54,1 1 0,-1-1 0,0 0 0,0-1 0,0 1 0,0 0 0,0 0 1,0-1-1,0 1 0,-1-1 0,0 0 0,1 1 0,-1-1 0,0 0 0,0 0 0,0 0 0,-1 0 0,1 0 1,-1 0-1,0 0 0,1-3 0,-1-24-257</inkml:trace>
  <inkml:trace contextRef="#ctx0" brushRef="#br0" timeOffset="4575.76">5257 871 9830,'0'0'0,"36"-5"0,1-3 655,1-3-327,7 0 405,-2 1-78,-1-5 78,-3 0-806</inkml:trace>
  <inkml:trace contextRef="#ctx0" brushRef="#br0" timeOffset="4808.81">5740 729 9830,'0'0'0,"53"-30"0,-25 20 328,2 1 327,2-1-191,5-5-137</inkml:trace>
  <inkml:trace contextRef="#ctx0" brushRef="#br0" timeOffset="5087.63">6125 417 9830,'-3'-12'6,"-4"-14"88,5 24 18,1 15 58,2 16 347,2 0 0,1 0 0,1-1 0,2 1 0,1-1 0,18 44 0,87 160 3000,-80-169-2468,-16-31-644,-17-32-400,0 0 0,0-1 0,0 1 0,0 0 0,0 0-1,0 0 1,0 0 0,0 0 0,0 0 0,0 0 0,0 0 0,0 0 0,0 0-1,0 0 1,0-1 0,0 1 0,0 0 0,0 0 0,0 0 0,1 0 0,-1 0-1,0 0 1,0 0 0,0 0 0,0 0 0,0 0 0,0 0 0,0 0 0,0 0-1,0 0 1,0 0 0,0 0 0,0-1 0,0 1 0,0 0 0,0 0 0,0 0 0,1 0-1,-1 0 1,0 0 0,0 0 0,0 0 0,0 0 0,0 0 0,0 0 0,0 0-1,0 0 1,0 0 0,0 0 0,0 0 0,1 0 0,-1 0 0,0 0 0,0 0-1,0 1 1,0-21 323</inkml:trace>
  <inkml:trace contextRef="#ctx0" brushRef="#br0" timeOffset="6289.95">6086 708 9830,'29'-5'273,"0"1"0,0 1 0,0 1 0,51 5 0,10 2 1174,-89-6-1422,1 1 1,-1 0 0,0-1 0,1 1-1,-1-1 1,0 1 0,0-1-1,0 1 1,0-1 0,1 0-1,-1 0 1,0 0 0,0 1-1,0-1 1,0 0 0,-1 0-1,1 0 1,0 0 0,0-1-1,-1 1 1,1 0 0,0 0 0,-1 0-1,1-1 1,-1 1 0,0 0-1,1 0 1,-1-1 0,0 1-1,0 0 1,0-2 0,3-49-2,-3 43-66,0-25-74,0 29 86,0 23 44,0-10 104,0 1 0,0-1 0,1 1 0,1-1 0,0 0 0,0 0 0,5 13 0,-6-18-73,1 0 0,-1 0-1,1 0 1,0-1 0,-1 1-1,1 0 1,1-1 0,-1 0 0,0 1-1,1-1 1,-1 0 0,1 0-1,-1-1 1,1 1 0,0 0 0,0-1-1,0 0 1,0 0 0,0 1-1,0-2 1,0 1 0,0 0 0,5 0-1,-5-1-11,-1 1-1,1-1 1,0 0-1,0 0 1,0 0 0,0 0-1,0-1 1,0 1-1,0-1 1,0 1-1,0-1 1,-1 0 0,1 0-1,0-1 1,-1 1-1,5-3 1,-5 2 6,0-1 0,0 1 0,0-1 0,0 0 0,0 0 0,-1 1 0,0-1 0,1 0-1,-1 0 1,0 0 0,0 0 0,-1-1 0,1 1 0,0-6 0,1-3-108,-1 0 0,0 0 0,-1 0 0,-1 0 0,0 0 0,0 0 0,-5-19 0,5 28 62,0-1 0,0 1-1,-1 0 1,1-1 0,-1 1 0,0 0-1,1 0 1,-1 0 0,-1 0 0,1 1 0,0-1-1,-1 1 1,1-1 0,-1 1 0,0 0-1,0 0 1,0 0 0,0 0 0,0 0-1,0 1 1,0 0 0,-1-1 0,1 1 0,0 0-1,-1 1 1,1-1 0,-1 1 0,1-1-1,-7 1 1,8 1 39,-1-1 0,1 1-1,0-1 1,-1 1 0,1 0-1,0 0 1,0 0 0,0 0 0,0 1-1,0-1 1,0 1 0,0-1-1,0 1 1,1-1 0,-1 1 0,1 0-1,-1 0 1,1 0 0,-1 0-1,1 0 1,0 0 0,0 0 0,-1 4-1,-3 7 177,0 0 0,-5 24 0,6-21-4,1 1 0,1-1-1,0 1 1,1 0 0,1-1-1,1 1 1,3 24 0,-2-37-164,-1 0 0,1-1 1,0 1-1,-1-1 0,2 1 0,-1-1 1,0 1-1,1-1 0,-1 0 1,1 0-1,0-1 0,0 1 1,0 0-1,0-1 0,1 0 0,-1 0 1,1 0-1,-1 0 0,1 0 1,0-1-1,-1 0 0,1 1 0,0-1 1,5 0-1,5 2 119,-1-2 0,1 1 0,-1-1 1,1-1-1,-1-1 0,15-2 0,-20 2-128,-1 0 0,0-1 0,1-1 0,-1 1 0,0-1 0,0 0 0,-1-1 0,1 0 0,-1 0 0,1 0-1,-1-1 1,-1 0 0,1 0 0,-1 0 0,1-1 0,-2 0 0,1 0 0,-1 0 0,0 0 0,5-9 0,-3 1-210,0 0 1,0-1-1,-1 1 0,-1-1 0,-1 0 1,0 0-1,-1-1 0,1-30 0,-3 24-21,0 20 196,0 13-27,1-4 67,1 0-1,0 0 1,0-1-1,1 1 1,-1-1 0,2 1-1,-1-1 1,1 0-1,-1 0 1,2 0 0,-1-1-1,9 10 1,10 13 196,-17-20-148,0-1 1,-1 1-1,0 1 0,0-1 0,-1 1 0,0-1 0,0 1 1,-1 0-1,0 1 0,0-1 0,-1 1 0,1 14 0,-3-23-76,0-1-1,-1 1 0,1 0 0,0 0 1,0 0-1,-1-1 0,1 1 1,-1 0-1,1-1 0,0 1 1,-1 0-1,1-1 0,-1 1 0,0 0 1,1-1-1,-1 1 0,0-1 1,1 1-1,-1-1 0,0 1 0,1-1 1,-1 0-1,0 1 0,0-1 1,0 0-1,1 1 0,-1-1 1,0 0-1,0 0 0,0 0 0,-1 0 1,-31 2 234,26-2-189,-3 0 14,1-1 0,0 0 0,-1 0 0,1 0 0,0-1 0,0-1 0,0 0 0,0 0 0,0-1 0,-9-5 0,18 10-62,0-1-1,0 0 1,0 0-1,0 0 1,0 1 0,0-1-1,0 0 1,0 0 0,0 0-1,1 1 1,-1-1 0,0 0-1,0 0 1,0 0 0,0 1-1,0-1 1,-1 0 0,1 0-1,0 0 1,0 1 0,0-1-1,0 0 1,0 0 0,0 0-1,0 1 1,0-1 0,0 0-1,0 0 1,-1 0 0,1 0-1,0 1 1,0-1 0,0 0-1,0 0 1,-1 0-1,1 0 1,0 0 0,0 1-1,0-1 1,0 0 0,-1 0-1,1 0 1,0 0 0,0 0-1,0 0 1,-1 0 0,1 0-1,0 0 1,0 0 0,-1 0-1,1 0 1,0 0 0,0 0-1,0 0 1,-1 0 0,1 0-1,0 0 1,0 0 0,0 0-1,-1-1 1,1 1 0,0 0-1,0 0 1,0 0-1,0 0 1,-1 0 0,2 1 8,-1 0 1,1 0-1,-1 0 0,1 1 1,0-1-1,0 0 0,-1 0 1,1 0-1,0 0 0,0 0 1,0 0-1,0 0 0,0-1 1,2 2-1,9 2 92,1 0 0,0-1 0,0 0 0,0-1 0,0 0-1,0-1 1,1-1 0,-1 0 0,0 0 0,1-2 0,-1 0 0,0 0 0,0-1 0,-1-1-1,1 0 1,21-10 0,-13 2-199,0-1 0,0-1 0,-1-1 0,19-19 0,-31 25-61,0 1 1,0-1-1,-1-1 1,0 1-1,-1-1 1,0 0-1,0-1 1,-1 0-1,-1 1 1,7-23-1,-7 12-149,0-1-1,-1 1 0,-1-1 0,-1 0 0,-1 0 1,-6-40-1,4 50 139,0-1 1,-1 1-1,-1-1 1,0 1-1,-1 0 0,0 0 1,-1 1-1,0 0 1,0 0-1,-1 0 0,-1 1 1,-16-17-1,22 24 121,0 0 0,-1 1-1,0-1 1,0 1 0,0 0 0,0 0-1,0 0 1,0 0 0,0 0-1,0 1 1,-1-1 0,1 1 0,-1 0-1,1 0 1,-1 1 0,1-1-1,-5 0 1,7 1 45,1 0-1,-1 1 0,0-1 1,1 0-1,-1 0 1,0 0-1,1 1 1,-1-1-1,0 0 1,1 1-1,-1-1 1,1 0-1,-1 1 1,0-1-1,1 1 1,-1-1-1,1 1 0,0-1 1,-1 1-1,1 0 1,-1-1-1,1 1 1,0-1-1,-1 1 1,1 0-1,0-1 1,0 1-1,-1 0 1,1 0-1,0-1 1,0 1-1,0 0 0,-1 29 319,1-23-269,1 10 106,0-1 1,1 1-1,0-1 0,2 0 0,0 0 1,0 0-1,2 0 0,0-1 0,0 0 0,2 0 1,0 0-1,14 18 0,36 47 636,-38-56-446,-2 0 1,-1 1-1,-1 1 0,17 38 0,-27-39-145,-6-21-200</inkml:trace>
  <inkml:trace contextRef="#ctx0" brushRef="#br0" timeOffset="6539.76">7076 244 9830,'0'0'0,"152"-4"0,-103 4 655,0-2 1,-6-3-1,-11 1-327,-6 0-1,-5-3 137,-6-1-136</inkml:trace>
  <inkml:trace contextRef="#ctx0" brushRef="#br0" timeOffset="6753.96">8058 15 9830,'0'0'0,"92"-15"0</inkml:trace>
  <inkml:trace contextRef="#ctx0" brushRef="#br0" timeOffset="10248.84">641 2568 9830,'6'2'96,"-1"-1"0,0 1 0,1 1 0,-1-1 1,0 1-1,0 0 0,0 0 0,0 0 0,4 5 0,6 3 198,-4-4-70,0 0 1,0 0 0,1-1 0,0-1 0,0 0 0,15 4 0,-23-8-165,0-1 0,0 1 0,0 0 0,0-1 0,0 0 0,0 0 0,0 0 0,0 0 0,0-1-1,0 1 1,0-1 0,-1 0 0,1 0 0,0-1 0,0 1 0,-1-1 0,1 0 0,-1 0 0,1 0 0,-1 0 0,0-1 0,0 1 0,0-1 0,3-3 0,2-4-51,0 1 1,-1-2-1,-1 1 0,0-1 1,0 0-1,-1 0 0,0 0 1,-1-1-1,0 1 0,-1-1 1,-1 0-1,0-1 1,1-19-1,-2 42 81,0 0 0,0-1 1,0 1-1,1-1 0,1 0 1,0 1-1,0-1 0,1 0 0,6 11 1,-8-15-28,0-2 1,1 1-1,-1 0 1,1 0-1,0-1 1,0 1-1,0-1 1,1 0-1,-1 0 1,1 0-1,-1-1 1,1 1-1,0-1 1,0 0-1,0 0 1,1 0-1,-1-1 1,0 1-1,0-1 1,1 0-1,-1 0 1,8 0-1,-7-1-4,0-1 1,0 1-1,-1-1 1,1 0-1,-1 0 1,1-1-1,-1 0 0,1 1 1,-1-1-1,0-1 1,0 1-1,6-5 1,4-4 51,-1-1 0,14-14 1,14-13-478,-22 23 167,1 1-1,1 1 1,28-14-1,-38 22 202,1 1 0,-1 1 0,1 0 0,0 0 0,1 1 0,-1 1 0,0 0 0,20 0 0,-30 2 31,0 1 0,0-1 0,0 1 0,0-1 0,0 1 0,0 0 0,0 0 0,-1 0 0,1 0 0,0 0 0,-1 0 0,1 0 0,0 1 0,-1-1 0,1 1 0,-1-1 0,0 1 0,2 2 0,23 39 424,-10-17-102,-13-21-299,0-1-1,1-1 0,0 1 1,0 0-1,0-1 0,0 0 0,0 0 1,1 0-1,0 0 0,-1-1 1,1 0-1,0 0 0,0 0 0,0 0 1,0-1-1,0 0 0,1 0 1,-1 0-1,0-1 0,1 0 0,-1 0 1,0 0-1,0 0 0,1-1 1,-1 0-1,0 0 0,0-1 1,0 1-1,0-1 0,0 0 0,0-1 1,0 1-1,-1-1 0,1 0 1,6-5-1,5-8-123,-1 0-1,-1 0 1,24-37 0,2-3-527,-39 56 591,-1-1 1,0 1 0,1-1 0,-1 1 0,1 0-1,0-1 1,-1 1 0,1 0 0,-1 0 0,1-1-1,-1 1 1,1 0 0,0 0 0,-1 0 0,1 0-1,-1 0 1,1 0 0,0 0 0,-1 0 0,1 0-1,0 0 1,-1 0 0,1 0 0,-1 0 0,1 0-1,0 0 1,-1 1 0,1-1 0,-1 0 0,1 0-1,-1 1 1,1-1 0,-1 1 0,1-1 0,-1 0-1,1 1 1,0 0 0,17 18 41,-17-17 14,5 5 34,-1-1-1,1 1 1,0-1 0,0-1 0,1 1 0,0-1-1,0 0 1,10 5 0,-12-8-45,-1 0 0,0-1 0,0 0 0,1 1 0,-1-2 0,1 1 0,-1 0 0,1-1-1,-1 0 1,1 0 0,-1 0 0,1-1 0,-1 1 0,1-1 0,-1 0 0,0 0 0,1-1 0,3-1 0,12-7-105,-1-1 0,0-1 0,-1-1 0,0-1 1,23-23-1,20-15-628,-60 51 705,1 0 0,-1 0-1,1 0 1,-1 0 0,1 0-1,-1 0 1,1 0 0,0 1-1,0-1 1,-1 1-1,1-1 1,0 1 0,0-1-1,0 1 1,0 0 0,-1 0-1,1 0 1,0 0 0,0 0-1,0 1 1,0-1-1,-1 0 1,1 1 0,0 0-1,2 0 1,2 3 37,0 0-1,0 0 1,-1 1-1,1-1 1,7 10-1,-9-10 4,0 1 0,0-1-1,0 0 1,1 0 0,-1-1-1,1 1 1,0-1 0,0 0-1,8 3 1,-5-4 12,1 0 0,-1-1-1,1 0 1,-1 0 0,1-1 0,0 0 0,-1 0-1,1-1 1,-1 0 0,1-1 0,-1 0-1,1 0 1,-1-1 0,0 0 0,0 0 0,0-1-1,10-6 1,7-7-116,-1-2-1,-1 0 1,36-39-1,-39 37-335,1 1 0,0 1-1,43-29 1,-55 44 397,-1 0 1,1 0-1,0 1 0,0 0 1,0 1-1,1 0 0,-1 0 1,1 1-1,-1 0 0,0 1 1,1 0-1,0 0 0,-1 1 1,11 2-1,12 4 365,-1 2 0,52 20 0,-71-25-247,1 0 1,1-1-1,-1-1 0,0 0 0,1-1 0,25 0 0,-36-2-101,0 1-1,1-1 0,-1 1 0,0-1 0,0 0 0,0-1 1,0 1-1,0 0 0,0-1 0,0 0 0,0 0 0,-1 0 1,1 0-1,-1 0 0,1 0 0,2-3 0,38-51-430,-16 19 73,-22 31 230,1 0 0,1 0 0,-1 0 0,1 1 0,0 0 0,0 0 0,9-4 0,-14 8 105,1 0 1,-1 0 0,0 0 0,1 0 0,-1 1 0,1-1 0,-1 0 0,1 1 0,0 0 0,-1 0 0,1 0 0,-1 0 0,1 0 0,-1 0 0,1 1 0,-1-1 0,1 1 0,-1 0 0,1-1 0,-1 1 0,1 0 0,-1 1 0,0-1 0,0 0 0,0 1-1,1-1 1,2 4 0,4 4 140,-5-4-95,0-1 0,0 0-1,1 0 1,0 0 0,8 5-1,-11-8-35,0 0-1,0 0 1,-1-1-1,1 1 1,0-1 0,0 1-1,0-1 1,0 0-1,0 0 1,0 0-1,-1 0 1,1 0 0,0 0-1,0 0 1,0-1-1,0 1 1,0-1-1,-1 1 1,1-1 0,0 0-1,0 0 1,-1 0-1,3-1 1,5-5-7,0 0 0,-1-1 1,0 1-1,0-2 0,9-13 1,-11 14-114,0 0 0,0 1 0,1 0 0,0 0 0,0 0 1,1 1-1,14-9 0,-20 14 102,1 0 0,0 0 0,0 0 0,0 0 0,0 1 0,-1-1 0,1 1 0,0 0 0,0 0 0,0 0 0,0 0 0,0 1 0,0-1 0,0 1 0,0-1 0,0 1 0,4 2 0,5 3 149,0 0 0,20 13 0,15 8 233,-37-23-313,0-1-1,1 0 1,-1-1-1,1 0 0,-1 0 1,1-1-1,0-1 1,-1 1-1,1-2 1,18-2-1,-23-1-34,0 1 0,-1-2-1,1 1 1,-1 0 0,0-1 0,0 0-1,0 0 1,-1-1 0,1 1 0,-1-1-1,3-7 1,5-4-227,11-16-161,-10 15 65,0 0 0,0 1-1,23-22 1,-35 38 291,0 1-1,0-1 1,0 0 0,0 1-1,0-1 1,1 1 0,-1-1-1,0 1 1,0-1-1,0 1 1,0 0 0,1 0-1,-1-1 1,0 1 0,0 0-1,0 0 1,1 0 0,-1 0-1,0 0 1,0 1 0,0-1-1,1 0 1,-1 1 0,0-1-1,0 0 1,0 1 0,0 0-1,0-1 1,0 1 0,0-1-1,1 2 1,5 3 73,-1 1-1,0 0 1,10 11-1,5 5 151,-16-19-171,1 0 0,0 0-1,-1-1 1,1 0 0,0 0-1,0 0 1,0-1 0,0 0-1,0 0 1,10 0 0,-12-1-17,1 1 1,0-1 0,0-1-1,0 1 1,0-1-1,0 1 1,0-1 0,0-1-1,-1 1 1,1-1 0,0 0-1,-1 0 1,7-4 0,2-6-120,-1-2 0,0 1 0,-1-1 0,-1-1 0,13-21 0,-12 17-205,0 2 0,2-1 0,18-19 0,-30 36 302,0 0-1,0 0 0,0 0 1,1 0-1,-1 0 0,1 0 1,-1 0-1,0 0 0,1 1 0,0-1 1,-1 1-1,1-1 0,-1 1 1,1 0-1,0-1 0,-1 1 1,1 0-1,-1 0 0,1 0 0,0 0 1,-1 0-1,1 1 0,0-1 1,-1 0-1,1 1 0,-1-1 1,1 1-1,1 0 0,5 4 53,-1-1-1,0 1 1,0 0 0,9 9-1,14 9 167,-23-19-177,0-1-1,1 0 0,-1-1 1,1 1-1,0-1 1,-1-1-1,1 0 1,0 0-1,0 0 0,0-1 1,0 0-1,0 0 1,0-1-1,0 0 0,-1-1 1,1 0-1,0 0 1,-1 0-1,1-1 0,-1 0 1,0-1-1,0 1 1,0-1-1,0-1 1,-1 1-1,0-1 0,0 0 1,9-11-1,158-147-2143,-137 131 1602,-36 31 487,1 0 0,0 1 0,1-1 0,-1 0 0,0 0 0,0 0 0,0 1 0,0-1 0,1 1 0,-1-1 0,0 1 0,1-1 0,-1 1 0,0 0 0,1-1 0,-1 1 0,0 0 0,1 0 0,-1 0 0,0 0 0,1 0 0,-1 1 0,0-1 0,1 0 0,-1 1 0,0-1 0,1 1 0,-1-1 0,0 1 0,2 1 0,3 2 68,-1 0 0,1 1 0,-1 0 0,0 0-1,4 6 1,12 11 113,-12-15-97,0 0 0,0-1-1,1-1 1,-1 1-1,1-1 1,0-1-1,0 0 1,1-1-1,-1 0 1,1 0 0,0-1-1,0 0 1,0-1-1,0 0 1,21-2-1,-25-1-36,0 0-1,0 0 0,-1 0 0,1-1 0,-1 0 1,0-1-1,1 1 0,-2-1 0,1 0 0,0-1 1,-1 1-1,10-11 0,12-8-245,-9 8 11,120-102-1609,-138 116 1804,1 1 0,-1-1 1,1 0-1,0 1 0,-1-1 1,1 1-1,0-1 0,-1 1 0,1-1 1,0 1-1,0 0 0,0-1 0,-1 1 1,1 0-1,0-1 0,0 1 1,0 0-1,0 0 0,-1 0 0,1 0 1,0 0-1,0 0 0,0 0 1,0 0-1,0 0 0,0 0 0,-1 1 1,1-1-1,0 0 0,0 1 1,0-1-1,-1 0 0,1 1 0,0-1 1,1 1-1,21 28 239,-9-10-79,-4-10-72,1 0 1,0 0-1,0-1 0,1 0 1,0-1-1,0-1 0,1 0 1,-1 0-1,1-2 0,1 1 1,-1-2-1,0 1 0,1-2 1,0 0-1,0-1 0,0 0 0,-1-1 1,1 0-1,0-1 0,0-1 1,0 0-1,-1-1 0,19-6 1,25-19-705,-2-2 0,-1-2 0,62-48 1,-103 69 389,0 0 1,-1 0 0,-1-1-1,20-26 1,-20 24 41,-10 14 175,-1-1-1,1 1 1,0-1 0,0 1 0,-1-1 0,1 1 0,0-1 0,0 1-1,0 0 1,-1-1 0,1 1 0,0 0 0,0 0 0,0-1-1,0 1 1,0 0 0,0 0 0,-1 0 0,1 0 0,0 0 0,0 1-1,0-1 1,0 0 0,0 0 0,0 0 0,-1 1 0,1-1-1,0 1 1,0-1 0,0 0 0,0 2 0,26 17 298,-23-16-274,16 13 242,0 0-1,37 19 1,-47-29-173,1-1 0,0-1-1,0 0 1,0 0-1,0-1 1,1-1-1,-1 0 1,14 0 0,-8 0 52,0-1 1,0-1-1,1 0 1,-1-2-1,0 0 1,0-1-1,27-8 1,-10-2-339,-1-2 0,-1-1-1,0-1 1,-1-2 0,53-43 0,-70 50-59,1 0-1,0 1 0,21-12 1,-28 20 263,0-1 0,0 1 0,0 0 1,1 0-1,-1 1 0,1 0 0,-1 1 1,1 0-1,11 0 0,-17 2 24,1 1 1,0-1 0,-1 1-1,0 0 1,1 0-1,-1 1 1,0-1-1,0 1 1,0-1-1,0 1 1,-1 0-1,1 0 1,3 6-1,9 8 97,-6-9-42,-1 0 0,1-1 1,0 0-1,1-1 1,0 0-1,0 0 1,0-1-1,0-1 0,1 1 1,0-2-1,0 0 1,0 0-1,0-1 1,0 0-1,1-1 1,21 0-1,-28-1-43,-1 0 0,1-1-1,-1 0 1,0 0 0,1 0 0,-1-1 0,0 1 0,0-1-1,0 0 1,0 0 0,4-3 0,41-35 102,-21 16-474,-25 22 285,99-84-1241,-87 72 1012,-1-1 1,-1-1-1,0 0 0,15-26 0,-27 42 272,-1 0-1,0 0 0,0 0 0,1-1 1,-1 1-1,0 0 0,0 0 0,1-1 1,-1 1-1,0 0 0,0 0 0,0-1 1,0 1-1,1 0 0,-1-1 0,0 1 1,0 0-1,0-1 0,0 1 0,0 0 1,0 0-1,0-1 0,0 1 0,0 0 0,0-1 1,0 1-1,0 0 0,0-1 0,0 1 1,0 0-1,0-1 0,0 1 0,-1 0 1,1-1-1,0 1 0,-12 3-87,5-1 85,-31 9 226</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7:00.374"/>
    </inkml:context>
    <inkml:brush xml:id="br0">
      <inkml:brushProperty name="width" value="0.035" units="cm"/>
      <inkml:brushProperty name="height" value="0.035" units="cm"/>
    </inkml:brush>
  </inkml:definitions>
  <inkml:trace contextRef="#ctx0" brushRef="#br0">56 549 3458,'0'0'7462,"-2"2"-6769,1 2-704,-1 0 0,1 0-1,0 0 1,0 0-1,0 0 1,1 0 0,-1 0-1,1 0 1,0 0-1,1 7 1,1-10 44,1-1 0,-1 1 0,0-1 0,1 0 0,-1 1 0,0-1 0,1 0 0,-1 0 0,1 0 0,-1-1 0,0 1 0,5-2 0,-5 0-29,0 0 0,0 0 0,0 0 0,0 0 0,0-1 0,-1 1 1,1-1-1,-1 1 0,0-1 0,0 1 0,0-1 0,0 0 0,0 0 0,0 1 0,-1-1 0,1 0 0,-1 0 0,0-5 0,1-4 7,-1-1 0,0 1 0,-3-13 0,2 23 28,1 0 1,-1 1 0,0-1 0,0 0-1,0 0 1,0 1 0,0-1 0,-1 1 0,1-1-1,0 1 1,-1-1 0,1 1 0,-1 0-1,0 0 1,1-1 0,-1 1 0,0 1 0,1-1-1,-1 0 1,0 0 0,0 1 0,0-1-1,0 1 1,0-1 0,0 1 0,0 0 0,0 0-1,0 0 1,0 0 0,0 0 0,0 0-1,0 0 1,0 1 0,0-1 0,0 1 0,1-1-1,-1 1 1,0 0 0,0 0 0,0 0 0,1 0-1,-1 0 1,0 0 0,-2 3 0,1 0-40,0 0-1,1 0 1,-1 1 0,1-1 0,0 1 0,0-1 0,0 1 0,1 0 0,0-1-1,0 1 1,-1 7 0,-1 58-67,3-58 42,0-4 4,1 1-1,0-1 0,1 1 1,0-1-1,0 0 0,1 0 1,0 0-1,0 0 0,0 0 0,1-1 1,1 1-1,-1-1 0,1 0 1,0 0-1,1-1 0,10 10 1,-10-11-151,-1 0 0,1 0 0,0-1 0,0 0 0,0-1 1,1 1-1,-1-1 0,1 0 0,0-1 0,0 0 0,0 0 0,0 0 0,0-1 1,0 0-1,0 0 0,1-1 0,-1 0 0,0 0 0,0-1 0,9-1 0,-12 1 173,-1-1-1,0 1 1,1-1-1,-1 0 0,0 1 1,0-2-1,0 1 0,0 0 1,-1 0-1,1-1 1,0 0-1,-1 1 0,0-1 1,0 0-1,0 0 0,0 0 1,0-1-1,-1 1 0,3-6 1,2-7 649,-1 0-1,6-30 1,-11 45-616,9-70 1731,-8 52-891,1 0 0,1 0 0,1 1 1,8-25-1,-12 43-865,0 0 1,0 0-1,0-1 1,0 1-1,0 0 0,1 0 1,-1 0-1,0-1 1,0 1-1,0 0 0,0 0 1,0 0-1,1 0 1,-1-1-1,0 1 1,0 0-1,0 0 0,1 0 1,-1 0-1,0 0 1,0 0-1,1 0 1,-1 0-1,0 0 0,0 0 1,1 0-1,-1-1 1,0 1-1,0 0 0,0 1 1,1-1-1,-1 0 1,0 0-1,0 0 1,1 0-1,-1 0 0,0 0 1,0 0-1,0 0 1,1 0-1,-1 0 1,0 0-1,0 1 0,0-1 1,1 0-1,-1 0 1,0 0-1,0 0 1,0 1-1,0-1 0,1 0 1,7 11-455,8 18 197,-10-17-504,1 0 0,0-1-1,0 0 1,15 17-1,-20-45-202,-3 15 999,1-1 1,-1 1-1,0-1 0,0 1 0,0 0 0,0-1 0,0 1 0,-1 0 1,1 0-1,-1 0 0,1 0 0,-1 0 0,0 0 0,1 1 0,-1-1 1,0 0-1,0 1 0,-1-1 0,1 1 0,0 0 0,0 0 0,-1 0 0,-2-1 1,-1 0 92,-1 1 1,0-1 0,0 1-1,1 0 1,-1 1 0,0 0 0,-10 1-1,14 0-132,-1 0-1,1 0 1,0 0-1,0 0 1,0 1-1,0-1 1,0 1-1,1 0 1,-1 0-1,0 0 1,1 0-1,0 0 1,-1 1-1,1-1 1,0 1-1,0-1 1,0 1-1,0 0 1,1 0-1,-1 0 1,1 0-1,0 0 1,0 0-1,0 0 1,-1 6-1,-1 5-21,-1 0-1,2 0 1,0 1-1,0 21 1,2-30 5,0-1 0,0 1 1,1-1-1,0 1 0,0-1 1,0 1-1,0-1 1,1 0-1,0 0 0,0 1 1,4 6-1,-4-9-37,0-1 0,1 0-1,-1 1 1,0-1 0,1 0-1,-1 0 1,1-1 0,0 1-1,-1 0 1,1-1 0,0 1-1,0-1 1,0 0 0,0 0-1,0 0 1,1-1 0,-1 1-1,0-1 1,0 0 0,0 1-1,5-2 1,-5 2 42,1-1 0,-1 0 0,0 0 0,1 0 1,-1 0-1,0-1 0,1 1 0,-1-1 0,0 0 0,0 0 0,1 0 0,-1 0 0,0-1 0,0 1 0,0-1 1,-1 0-1,1 0 0,0 0 0,-1 0 0,1 0 0,-1-1 0,0 1 0,1-1 0,-1 1 0,0-1 1,-1 0-1,1 0 0,0 0 0,-1 0 0,0 0 0,0 0 0,0 0 0,1-4 0,2-8 337,-1-1 1,0 0-1,-1 1 0,-1-1 0,-1 0 1,0 0-1,-1 1 0,-4-23 0,-1 18 930,6 20-1253,0 0 0,-1 0 0,1 0-1,0 0 1,0 0 0,0 0 0,0 0 0,0 0 0,-1 0-1,1 0 1,0 0 0,0 0 0,0 0 0,0 0-1,0 0 1,0 0 0,-1 0 0,1 0 0,0 0-1,0 0 1,0 0 0,0 0 0,0 0 0,0 1 0,-1-1-1,1 0 1,0 0 0,0 0 0,0 0 0,0 0-1,0 0 1,0 0 0,0 0 0,0 1 0,0-1 0,-1 0-1,1 0 1,0 0 0,0 0 0,0 0 0,0 0-1,0 1 1,0-1 0,0 0 0,0 0 0,0 0-1,0 0 1,0 0 0,0 0 0,0 1 0,0-1 0,0 0-1,0 0 1,0 0 0,1 0 0,-5 37-227,5-25 171,-1 1-1,1-1 0,1 0 1,0 1-1,1-1 0,6 17 0,-7-25-90,0 1-1,0 0 1,0-1-1,1 1 1,-1-1-1,1 0 1,0 0-1,1 0 1,-1 0-1,1-1 1,-1 1-1,1-1 1,0 0-1,0 0 1,1 0-1,-1-1 1,1 1-1,8 2 1,-10-3 84,-1-1 1,1 0-1,0-1 1,0 1-1,-1 0 1,1-1-1,0 0 1,0 1-1,0-1 1,0 0-1,-1-1 1,1 1-1,0 0 1,0-1-1,0 0 0,-1 1 1,1-1-1,0 0 1,-1 0-1,1-1 1,-1 1-1,1-1 1,-1 1-1,0-1 1,1 0-1,-1 1 1,0-1-1,0-1 1,0 1-1,0 0 1,2-5-1,1-2 112,-1 0 1,-1 0-1,0 0 0,0-1 1,-1 1-1,0-1 0,-1 1 1,1-14-1,0-40 741,-3 41 291,2-1 1,5-32 0,-6 55-1092,0 0-1,0 0 0,0 0 1,0 0-1,0 1 0,0-1 1,0 0-1,0 0 1,0 0-1,0 0 0,0 0 1,0 1-1,1-1 1,-1 0-1,0 0 0,0 0 1,0 0-1,0 0 1,0 0-1,0 0 0,0 1 1,1-1-1,-1 0 0,0 0 1,0 0-1,0 0 1,0 0-1,0 0 0,1 0 1,-1 0-1,0 0 1,0 0-1,0 0 0,0 0 1,1 0-1,-1 0 0,0 0 1,0 0-1,0 0 1,0 0-1,0 0 0,1 0 1,-1 0-1,0 0 1,0 0-1,0 0 0,0-1 1,0 1-1,0 0 1,1 0-1,-1 0 0,0 0 1,0 0-1,0 0 0,0 0 1,0-1-1,0 1 1,0 0-1,0 0 0,1 0 1,-1 0-1,0 0 1,0 0-1,0-1 0,0 1 1,0 0-1,0 0 0,5 10-182,-3-5 181,9 22-619,-10-26 528,-1 0 0,1 0 0,-1 0-1,1 0 1,0 0 0,-1 0 0,1 0 0,0 0-1,0-1 1,-1 1 0,1 0 0,0 0-1,0-1 1,0 1 0,0-1 0,0 1 0,0-1-1,0 1 1,0-1 0,2 1 0,-3-29 576,-1 27-461,1 0 1,-1 0-1,1 0 1,-1 0-1,0 0 1,1 1-1,-1-1 0,0 0 1,0 1-1,0-1 1,0 0-1,0 1 1,0-1-1,1 1 0,-1-1 1,0 1-1,0 0 1,-1-1-1,1 1 0,0 0 1,0 0-1,0 0 1,0 0-1,0 0 1,0 0-1,0 0 0,-2 0 1,1 0-13,0 0 1,0 0-1,0 0 1,0 0-1,-1 1 1,1-1-1,0 1 1,0-1-1,0 1 1,0 0-1,0 0 1,0-1-1,0 2 1,-2 1-1,1 0-11,1 1-1,-1 0 0,1 0 0,0 0 1,0 1-1,1-1 0,-1 0 0,1 1 1,0-1-1,0 1 0,0 6 0,-1 56-93,3-44 85,-1-19-46,0 0 0,0 1 0,1-1-1,-1 0 1,1 0 0,0 0 0,1 0 0,-1 0-1,1 0 1,-1 0 0,1 0 0,0 0 0,1-1-1,-1 1 1,0-1 0,1 0 0,0 1 0,0-1-1,0-1 1,0 1 0,1 0 0,-1-1 0,1 1-1,4 1 1,-2-1-85,1 0 1,0-1-1,0 0 0,0 0 1,0 0-1,0-1 0,0 0 0,0-1 1,0 1-1,1-1 0,-1-1 0,0 1 1,12-4-1,-15 3 91,0 0 0,0-1 1,0 0-1,0 1 0,-1-1 0,1-1 0,-1 1 1,1-1-1,-1 1 0,0-1 0,0 0 1,0 0-1,0 0 0,-1 0 0,1-1 0,-1 1 1,0-1-1,0 0 0,0 1 0,0-1 1,-1 0-1,0 0 0,1 0 0,-2 0 0,2-5 1,2-13 315,-2 0 1,0 0-1,-2-34 1,0 34 102,-1 2 6,-1 1 0,0 0 1,-1 0-1,-2 1 0,-7-23 0,-20-46 4163,33 93-4446,0 0-1,0 0 0,-1 1 0,0-1 1,0 0-1,-2 7 0,1 19-121,4 1 80,1 1 1,17 64 0,31 64 73,-43-136-116,-3-7-38,-4-10-32,1-1 0,0 1 0,0-1 0,1 0 0,0 0 0,9 13 0,-13-21 65,0 0 0,0 1 0,0-1 0,0 0 0,0 0 0,1 1 0,-1-1 0,0 0 0,0 0 0,0 0 0,1 1-1,-1-1 1,0 0 0,0 0 0,0 0 0,1 1 0,-1-1 0,0 0 0,0 0 0,1 0 0,-1 0 0,0 0 0,1 0 0,-1 0 0,0 0 0,0 0 0,1 0 0,-1 0 0,0 0 0,1 0 0,-1 0 0,0 0 0,0 0 0,1 0 0,-1 0 0,0 0 0,1 0 0,-1 0 0,0 0-1,0 0 1,1-1 0,-1 1 0,0 0 0,0 0 0,1 0 0,-1 0 0,0-1 0,0 1 0,0 0 0,1 0 0,-1-1 0,0 1 0,0 0 0,0 0 0,0-1 0,0 1 0,0 0 0,1 0 0,-1-1 0,0 1 0,0 0 0,0-1 0,0 1 0,0 0 0,0-1 0,3-22 478,-3 21-559,-1-101 587,0 71-53,1 0 0,6-56 0,-6 86-451,1 0 1,-1-1-1,0 1 0,1 0 1,0 0-1,-1 0 1,1 0-1,0 0 1,0 0-1,0 0 1,0 0-1,0 0 1,1 1-1,-1-1 0,0 0 1,1 1-1,-1-1 1,1 1-1,0 0 1,0-1-1,-1 1 1,1 0-1,0 0 1,0 0-1,0 0 1,0 0-1,0 1 0,0-1 1,0 0-1,1 1 1,-1 0-1,0-1 1,0 1-1,0 0 1,0 0-1,1 0 1,-1 1-1,0-1 1,0 0-1,0 1 0,0 0 1,0-1-1,0 1 1,0 0-1,0 0 1,0 0-1,0 0 1,0 0-1,0 1 1,2 2-1,5 3 27,-2 1 0,1-1 0,-1 2 0,0-1 0,-1 1 0,0 0 0,0 1 0,8 18 0,-6-10-933,-2 1 0,0 0 0,-1 0 1,3 21-1,-5-31-1996,1-3-1219</inkml:trace>
  <inkml:trace contextRef="#ctx0" brushRef="#br0" timeOffset="714.97">1523 434 6307,'0'0'10607,"-14"-3"-10452,-44-4-104,56 7-51,1 0 1,-1 0 0,1 0-1,-1 1 1,1-1-1,0 0 1,-1 1-1,1 0 1,-1-1-1,1 1 1,0 0 0,0-1-1,-1 1 1,1 0-1,0 0 1,0 0-1,0 0 1,0 0-1,0 1 1,0-1 0,0 0-1,1 0 1,-1 1-1,0-1 1,0 0-1,1 1 1,-1-1-1,1 1 1,0-1 0,-1 0-1,1 3 1,-2 3 2,-3 6-9,1 1 0,1 0 0,1-1 0,0 1 0,0 0 0,2 0 0,1 22-1,-1-28-22,1-1 0,1 0 0,-1 1 0,1-1-1,0 0 1,1 0 0,4 7 0,-6-10-27,1-1 1,1 0-1,-1 1 1,0-1-1,1-1 1,-1 1-1,1 0 1,0 0-1,0-1 1,0 0-1,0 0 1,1 0-1,-1 0 1,5 2-1,-5-2 42,0-1-1,-1 0 1,1 0 0,0 0-1,0 0 1,-1 0 0,1-1-1,0 1 1,0-1 0,0 0-1,0 1 1,0-1 0,0-1-1,0 1 1,0 0 0,0-1-1,-1 0 1,1 1 0,0-1-1,0 0 1,0-1 0,-1 1-1,1 0 1,-1-1 0,1 1-1,-1-1 1,0 0 0,1 0-1,-1 0 1,0 0 0,0 0-1,0 0 1,-1-1 0,1 1-1,0-1 1,-1 1-1,0-1 1,1 1 0,-1-1-1,0 0 1,1-5 0,2-11 509,0 0 1,-1 0-1,-1 0 0,-1 0 1,-1-20-1,0 31-154,0-12 1205,0 33-1448,0 33-398,1-40 261,-1 0 0,1 1 0,0-1 0,1 0-1,0 1 1,0-1 0,0 0 0,0 0 0,1 0 0,0-1 0,1 1-1,6 8 1,-7-10-100,0-1 0,0 1 0,1-1 0,0 0 0,-1 0 0,1 0 0,0 0 0,0-1 0,1 1 0,-1-1 0,0 0 0,1-1-1,0 1 1,-1-1 0,1 0 0,0 0 0,8 1 0,-10-2 108,0 1-1,0-1 0,0 0 1,0 0-1,0 0 1,0 0-1,0-1 0,0 1 1,1-1-1,-2 0 1,1 0-1,0 0 0,0 0 1,0-1-1,0 1 1,-1-1-1,1 1 0,-1-1 1,1 0-1,-1 0 1,1 0-1,-1 0 0,0-1 1,0 1-1,0 0 1,-1-1-1,1 0 0,0 1 1,-1-1-1,0 0 1,2-5-1,1-2 15,-1-1 0,0 0 0,0 0-1,-1 0 1,-1 0 0,1-16 0,-5-72 1008,2 80-579,1 5 26,-1 0 0,-1 1 0,0-1-1,-1 0 1,-1 1 0,0 0 0,-1-1 0,0 2-1,-14-25 1,16 36 225,1 8-625,1 11-285,1-18 249,0 24-37,0 0-1,1 0 1,1 0-1,2-1 1,11 44-1,-1-27 81,2-1 1,30 55-1,-35-76-1301,25 30-1,-33-46-29,-11-21-13844</inkml:trace>
  <inkml:trace contextRef="#ctx0" brushRef="#br0" timeOffset="2456.23">1699 502 2417,'0'0'3420,"16"1"-3321,130 2-1454,-142-4 1231,1 1 1,-1 0 0,0-1-1,0 0 1,1 0 0,-1-1-1,0 1 1,0-1-1,0 0 1,-1 0 0,1 0-1,0 0 1,-1 0 0,1-1-1,-1 0 1,0 0-1,0 0 1,0 0 0,0 0-1,-1-1 1,1 1 0,-1-1-1,0 0 1,0 1-1,0-1 1,0 0 0,-1 0-1,2-7 1,1-1 807,-2 0 0,1 0 0,-2 0 0,1 0 0,-2 0 0,0 0 0,0-1 0,-1 1 1,-3-14-1,3 22 38,0 0 1,-1 1 0,0-1-1,1 0 1,-2 1 0,1-1-1,0 1 1,-1-1 0,1 1-1,-1 0 1,-6-5 0,6 5 380,0 22-268,2 8-717,1-1 0,1 0 1,2 0-1,0 0 0,14 51 0,12 18 29,26 73-656,-47-156-541,-1-19 1096,1-25 709,-7 28-891,9-53 642,12-49 262,-18 93-527,0 0-1,1 1 0,0 0 1,0 0-1,15-21 0,-20 32-231,1 0-1,-1 0 0,1 0 0,0 0 0,0 0 1,0 0-1,0 0 0,-1 1 0,1-1 0,0 0 1,0 0-1,0 1 0,1-1 0,-1 1 1,0-1-1,0 1 0,0-1 0,0 1 0,1 0 1,-1-1-1,0 1 0,0 0 0,0 0 0,2 0 1,-1 1-14,0-1 0,0 1 0,-1-1 0,1 1 0,0 0 0,0 0-1,-1 0 1,1 0 0,-1 0 0,1 1 0,-1-1 0,1 0 0,1 3 0,4 5-25,-1-1-1,0 1 0,-1 0 0,5 12 1,16 51-458,-21-56-121,0-1 0,1 1 0,0-1 0,15 25 0,-20-39 445,-1 0-1,1 1 1,0-1-1,0 0 1,0 0-1,0 1 1,1-1-1,-1 0 1,0 0-1,0 0 1,1-1-1,-1 1 1,0 0-1,1 0 1,-1-1-1,1 1 1,-1-1-1,1 1 1,-1-1-1,1 1 1,-1-1-1,1 0 1,-1 0-1,1 0 1,0 0-1,-1 0 1,1 0-1,-1 0 1,1-1-1,-1 1 1,1 0-1,2-2 1,-1 1 18,0-1 1,-1 0 0,1 0 0,0 0 0,0 0-1,-1 0 1,1-1 0,-1 1 0,0-1-1,0 0 1,0 0 0,0 1 0,3-7-1,0-3 441,0 0 0,-1-1 1,0 1-1,-1-1 0,3-25 0,-3-68 7325,-3 95-6601,-10 29-1416,9-12 265,0-1 0,0 1 0,0-1 0,1 1 0,0-1 0,0 1 1,0 0-1,0-1 0,1 1 0,0-1 0,3 8 0,-3-10-20,0-1 0,0 0 1,1 0-1,-1 0 0,1 0 0,-1 0 0,1 0 0,-1 0 0,1 0 1,0-1-1,0 1 0,0-1 0,0 1 0,0-1 0,1 0 0,-1 0 1,0 0-1,0 0 0,1 0 0,-1-1 0,1 1 0,-1-1 0,1 1 1,-1-1-1,0 0 0,1 0 0,2 0 0,-3 0 134,0 0 0,-1-1 1,1 1-1,0 0 0,-1-1 0,1 1 0,-1-1 0,1 0 0,-1 1 0,1-1 0,-1 0 0,0 0 1,1 0-1,-1 0 0,0 0 0,0 0 0,0-1 0,1 1 0,-1 0 0,0 0 0,-1-1 0,1 1 1,0-1-1,0 1 0,-1-1 0,1 1 0,-1-1 0,1 1 0,-1-1 0,1 0 0,-1 1 1,0-3-1,2-8 84,-1 0 0,-1 0 0,0-18 0,-1 13 375,1 12-262,-1 0 0,0 0 0,0 0 0,0 0 0,-1 0 0,1 0 1,-1 0-1,0 1 0,-1-1 0,1 1 0,-1-1 0,-5-5 0,6 7-34,0 0 1,0 0-1,-1 1 1,0-1-1,1 1 0,-1-1 1,0 1-1,0 0 0,0 0 1,0 0-1,-1 1 1,1-1-1,0 1 0,-1 0 1,1 0-1,-1 0 1,0 0-1,-4 0 0,7 1-141,0 1-1,-1-1 0,1 1 1,0-1-1,0 1 1,0-1-1,0 1 0,0 0 1,0-1-1,0 1 1,0 0-1,1 0 0,-1 0 1,0 0-1,0 0 1,1 0-1,-1 0 1,0 0-1,1 0 0,-1 0 1,1 0-1,0 0 1,-1 0-1,1 0 0,0 1 1,0-1-1,-1 0 1,1 0-1,0 0 0,0 2 1,-1 47-108,1-41 148,1 12-3,0 1 0,2-2 0,1 1 0,0 0 0,1-1 0,2 1 0,0-2 0,1 1 0,0-1 0,16 24-1,-22-40-155,0 1-1,0-1 1,1 0 0,-1 0-1,1 0 1,0-1-1,0 1 1,0-1-1,0 1 1,0-1-1,1 0 1,-1 0-1,1 0 1,-1-1-1,1 1 1,0-1-1,-1 0 1,8 1-1,-8-2 90,-1 0-1,1 0 0,0 0 1,-1 0-1,1-1 1,-1 1-1,1-1 1,0 0-1,-1 0 1,1 0-1,-1 0 1,0 0-1,1-1 1,-1 1-1,0-1 1,0 1-1,0-1 0,0 0 1,0 0-1,0 0 1,0 0-1,-1 0 1,1 0-1,-1 0 1,0 0-1,1-1 1,0-3-1,4-8 161,-1 0 0,0 0 0,-1-1 0,0 0-1,1-26 1,-1-77 2091,-4 95-1806,0 22-396,-2-26 457,2 27-467,0-1 0,0 0-1,0 1 1,0-1 0,0 0 0,-1 0 0,1 1 0,0-1 0,0 0 0,-1 1-1,1-1 1,0 1 0,-1-1 0,1 0 0,-1 1 0,1-1 0,-1 1 0,1-1-1,-1 1 1,1-1 0,-1 1 0,1 0 0,-1-1 0,0 1 0,1 0-1,-1-1 1,0 1 0,1 0 0,-1 0 0,-1-1 0,0 31-379,2-22 319,1 0-1,-1 1 1,1-1-1,1 0 1,-1 0-1,2 0 0,-1-1 1,7 15-1,-7-18-71,1 1-1,-1-1 0,1 0 0,0 0 0,1 0 0,-1-1 1,1 1-1,-1-1 0,1 0 0,0 0 0,0 0 0,0 0 1,1-1-1,-1 0 0,1 1 0,5 0 0,-5-1 24,-1 0 0,1-1 0,-1 0 0,1 0 0,-1-1 0,1 1 0,0-1 0,-1 0 0,1 0 0,0 0 0,-1-1 0,1 0 0,0 0 0,8-3 0,-10 3 126,-1-1 1,1 1 0,-1-1-1,1 0 1,-1 0 0,0 0-1,0 0 1,0-1 0,0 1-1,0 0 1,0-1 0,-1 1-1,1-1 1,-1 0 0,1 0-1,-1 1 1,0-1 0,0 0-1,-1 0 1,1 0 0,-1 0-1,1 0 1,-1-5 0,2-19 1675,-1 0-1,-4-47 1,0 63-981,0 10-192,-1 21-647,3 28 49,-1-16-111,6 60 0,-3-83-20,1-1 1,-1 0-1,1 0 0,1 0 1,-1 0-1,1-1 0,1 1 0,-1-1 1,1 1-1,0-1 0,1 0 1,7 8-1,-10-13 133,-1 0 0,1-1 0,-1 1 0,1-1 0,0 1 0,-1-1 0,1 0 0,0 1 0,0-1 0,0 0 0,0 0 0,0 0 0,1-1 0,-1 1 0,0-1 0,0 1 0,0-1 0,1 1 0,-1-1 0,0 0 0,0 0 0,1 0 0,-1-1 0,0 1 0,0 0 0,1-1 0,3-1 0,-3 1-18,0-1 0,0 0 0,0-1 0,0 1 0,0 0 0,-1-1 0,1 1 0,0-1 0,-1 0 0,0 0 0,0 0 0,0 0 0,0 0 0,-1 0 0,4-8 0,0-11 427,0 0 0,-2 0-1,0-1 1,-1 0 0,-1 1 0,-2-1 0,-3-29 0,-5 16 457,1-4 1088,8 40-1611,1 12-784,5 9 478,2-1 1,0 0-1,1 0 1,17 26-1,5 14-478,-21-41 261,-3-7 26,-1 1 0,0 1 0,-1-1 0,0 1 0,-1 0 0,0 0 0,-1 0 0,1 21 0,-4-34 181,-1 0-1,1-1 0,-1 1 1,1 0-1,-1 0 1,0 0-1,1 0 1,-1-1-1,0 1 1,0 0-1,1 0 1,-1-1-1,0 1 0,0-1 1,0 1-1,0-1 1,0 1-1,0-1 1,0 0-1,0 1 1,0-1-1,0 0 1,0 0-1,0 0 0,0 0 1,0 0-1,0 0 1,0 0-1,-2 0 1,-38-1-863,38 1 498,0-1-53,-1 1-1,1 0 1,0-1-1,-1 0 1,1 0-1,0 0 1,0 0-1,0 0 1,0-1-1,0 1 1,0-1-1,0 0 0,1 0 1,-1 0-1,0 0 1,1 0-1,0-1 1,-4-3-1,-4-11-5723</inkml:trace>
  <inkml:trace contextRef="#ctx0" brushRef="#br0" timeOffset="2699.16">3499 533 13750,'0'0'11990,"0"-24"-12615,0 40-16374</inkml:trace>
  <inkml:trace contextRef="#ctx0" brushRef="#br0" timeOffset="15742.78">3691 490 4770,'0'0'10995,"33"63"-6738,-29-58-4167,0 0-1,0 0 1,0-1-1,0 1 0,1-1 1,0 0-1,0 0 0,0 0 1,0-1-1,1 1 0,-1-2 1,1 1-1,0 0 0,0-1 1,0 0-1,0 0 0,0-1 1,0 0-1,1 0 0,-1 0 1,0-1-1,0 0 0,1 0 1,-1-1-1,0 0 0,1 0 1,-1 0-1,0 0 0,0-1 1,0 0-1,0-1 0,0 1 1,-1-1-1,1 0 0,-1-1 1,0 1-1,0-1 0,6-5 1,11-12 134,0 0 0,-1-2 0,25-35 1,45-81 223,7-11-699,-110 165-2241,0-1 0,-1-1 0,-1 0 0,-18 13 1,-22 14-7666</inkml:trace>
  <inkml:trace contextRef="#ctx0" brushRef="#br0" timeOffset="16198.19">3496 584 320,'0'0'12363,"9"10"-10976,31 28-282,-34-34-848,0-1 0,0 1 0,0-1 0,0-1 1,0 1-1,0-1 0,1 0 0,-1-1 0,1 1 0,-1-1 0,1-1 0,0 1 1,-1-1-1,1 0 0,0-1 0,-1 1 0,10-3 0,-10 2-35,4-1 8,0 0 0,-1-1-1,1 0 1,-1 0 0,0-1 0,0 0 0,0-1-1,0 0 1,-1 0 0,0-1 0,13-11-1,8-11 409,40-48-1,-42 45-398,22-27 76,48-50 411,-97 107-601,-1 1-1061,-1 0 723,0 0 0,1 0 0,-1 0 0,0 0 0,0 1 0,1-1 1,-1 0-1,0 1 0,1-1 0,-1 1 0,0 0 0,1-1 0,-1 1 0,1 0 0,-2 2 0,-3 0-467,-67 32-6278,29-12 712</inkml:trace>
  <inkml:trace contextRef="#ctx0" brushRef="#br0" timeOffset="16677.84">3575 468 2097,'0'0'14524,"6"-4"-14001,-5 4-507,0-1 0,0 0 0,0 0 0,0 1 0,0-1 0,0 1 0,0-1 0,0 1 0,0-1 0,1 1 0,-1 0 0,0-1 0,0 1 0,0 0 0,1 0 0,-1 0 0,0 0 0,0 0 0,1 0 0,-1 0 0,0 1 0,0-1 0,1 0 0,-1 1 0,0-1 0,0 1 0,0-1 0,2 2 0,1 3 111,0-1-1,0 1 0,-1 0 0,0 0 0,0 0 0,5 10 0,-1 0 137,-3-6-52,0-1-1,0 1 1,1-1 0,9 10-1,-12-15-120,0-1 0,0 0-1,1 0 1,-1 0-1,1 0 1,0 0 0,-1-1-1,1 1 1,0-1-1,0 0 1,0 0 0,0 0-1,0 0 1,0 0 0,0 0-1,0-1 1,5 1-1,4-2 177,0 1-1,0-2 0,-1 1 0,1-2 1,-1 1-1,1-2 0,-1 1 0,0-2 1,0 1-1,12-8 0,11-9 183,52-41 0,-63 44-249,28-26 150,-2-3 0,-2-1 0,60-80 0,57-59 328,-164 186-681,1 1 0,0-1 0,-1 1-1,1-1 1,0 1 0,-1-1 0,1 1 0,0 0 0,-1-1 0,1 1 0,0 0 0,0 0-1,0 0 1,-1-1 0,1 1 0,0 0 0,0 0 0,0 0 0,-1 0 0,1 0-1,0 1 1,0-1 0,0 0 0,-1 0 0,1 0 0,0 1 0,0-1 0,-1 0 0,1 1-1,0-1 1,0 1 0,-1-1 0,1 1 0,-1-1 0,1 1 0,0-1 0,-1 1-1,1 0 1,-1-1 0,1 1 0,0 1 0,0 0-324,1 0 0,-1 1 0,1-1 0,-1 0 0,0 1 0,0-1 0,0 1 0,0 0 0,0-1 0,0 1 0,0 3 0,-10-9-6029,-5-14 1061,-1-8-4703</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7:18.465"/>
    </inkml:context>
    <inkml:brush xml:id="br0">
      <inkml:brushProperty name="width" value="0.035" units="cm"/>
      <inkml:brushProperty name="height" value="0.035" units="cm"/>
    </inkml:brush>
  </inkml:definitions>
  <inkml:trace contextRef="#ctx0" brushRef="#br0">256 233 4466,'0'0'10941,"-8"0"-10063,-16 0-454,6 0 4362,27-5-4978,-6 5 172,0 0 1,1 1-1,-1-1 0,0 1 1,1-1-1,-1 1 0,0 0 1,0 1-1,0-1 1,0 0-1,0 1 0,0 0 1,0 0-1,0 0 0,-1 0 1,1 0-1,2 3 0,-1 0-10,-1-1 1,1 1-1,-1 0 0,0 0 0,0 0 0,-1 1 0,1-1 1,-1 0-1,2 10 0,-2-8 5,-1 1 0,1 0 0,-1-1 0,-1 1 0,1 0 0,-2-1 0,1 1 0,-1 0 0,0-1 1,0 1-1,-1-1 0,0 1 0,0-1 0,-1 0 0,-6 13 0,0-8 53,-1-1-1,0 0 1,-1-1 0,0 0-1,0-1 1,-1 0 0,-23 12-1,33-19 443,8-4-512,28-6-479,125 11-2568,-156-3 2702,-2 1 181,0-1 0,0 0 0,0 0 1,0 0-1,0 0 0,0 0 0,0-1 1,0 1-1,0 0 0,0 0 0,0-1 0,0 1 1,0 0-1,0-1 0,0 1 0,0-1 1,-1 1-1,1-1 0,0 0 0,0 1 0,0-1 1,0-1-1,8-16-4410</inkml:trace>
  <inkml:trace contextRef="#ctx0" brushRef="#br0" timeOffset="493.19">240 36 4626,'0'0'11325,"-16"-6"-9991,-51-19-307,65 24-968,0 0-1,0 1 1,-1-1-1,1 1 1,0-1-1,-1 1 1,1 0-1,0 0 0,-1 0 1,1 0-1,0 0 1,-1 0-1,1 1 1,0-1-1,-1 1 1,1 0-1,0 0 1,0 0-1,-4 1 0,3 1 24,0 0-1,0 0 0,0 0 1,0 0-1,0 1 1,1-1-1,-4 7 0,-1 0 127,-3 6-31,1-1 1,1 1-1,0 1 0,1-1 1,1 2-1,1-1 1,0 0-1,-4 30 0,4 4 11,3 93 0,2-125-182,2 1-1,0 0 1,1 0 0,1-1 0,1 0 0,0 0 0,2 0 0,0-1 0,1 1 0,11 17 0,-10-23-18,0 1-1,1-1 1,1-1-1,0 0 1,0 0-1,1-1 1,1-1 0,0 0-1,0-1 1,1 0-1,0-1 1,26 11 0,-27-14-39,0 0 1,0-1 0,1 0 0,-1-1-1,1-1 1,0 0 0,-1-1 0,1 0-1,0-1 1,0-1 0,22-4 0,-24 3 33,-1-2 0,1 1 0,-1-1 0,0-1 0,-1 0 0,1-1 0,-1 0 0,0 0 0,0-1 0,-1-1 0,0 1 0,0-1 0,12-16 0,-11 11 8,-1 0 0,-1-1-1,0 0 1,-1 0 0,-1-1-1,0 0 1,-1 0 0,0 0-1,-1-1 1,-1 1 0,0-1-1,-2 0 1,0 0 0,0 0-1,-1 0 1,-1 0 0,-4-18 0,1 10 16,-1 0 0,-1 0 0,-1 0 0,-1 1 1,-1 0-1,-1 0 0,-1 1 0,-1 1 1,-1 0-1,-21-27 0,24 37-5,1 1-1,-1 0 0,-1 0 1,1 1-1,-2 1 1,1 0-1,-1 0 0,0 1 1,-24-10-1,29 14-68,-1 1 0,0 0-1,0 0 1,1 1 0,-1-1-1,0 2 1,0-1 0,0 1 0,0 0-1,0 1 1,0 0 0,0 0-1,0 1 1,1 0 0,-1 0-1,0 1 1,1 0 0,-12 6 0,-8 9-2783,0 1 1,-38 35 0,35-26-4128</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6:50.758"/>
    </inkml:context>
    <inkml:brush xml:id="br0">
      <inkml:brushProperty name="width" value="0.035" units="cm"/>
      <inkml:brushProperty name="height" value="0.035" units="cm"/>
    </inkml:brush>
  </inkml:definitions>
  <inkml:trace contextRef="#ctx0" brushRef="#br0">256 248 4194,'0'0'16431,"0"11"-16310,2 18 43,1-1 1,1 0 0,10 33 0,3 29-2158,-12-30-4755</inkml:trace>
  <inkml:trace contextRef="#ctx0" brushRef="#br0" timeOffset="476.07">140 88 6723,'0'0'10309,"-15"-2"-8583,-49-6-552,63 8-1142,-1 0 0,1 0 0,0 0 0,-1 0 0,1 0 0,-1 0 0,1 1 0,0-1 0,-1 0 0,1 1 0,-1-1 0,1 1 0,0-1 0,0 1 0,-1 0 0,1-1 0,0 1 0,0 0 0,0 0 0,0 0 0,0 0 0,0 0 0,0 0 0,0 0 0,0 1 0,0-1 0,1 0-1,-1 0 1,0 1 0,1-1 0,-1 0 0,1 1 0,-1 1 0,-1 3 63,-4 13 76,1 1 1,1 0 0,1 0-1,1 0 1,0 0 0,4 41-1,-2-28-30,1 1-38,1-1 1,2 1-1,1-1 0,1 0 1,2 0-1,22 56 1,-22-70-106,0-1 0,2 1 0,0-2 0,1 1 0,0-1 0,1-1 0,1 0 0,1-1 0,1 0 0,0-1 0,0-1 1,26 17-1,-34-25-42,1-1 0,0 0 0,0 0 0,1-1 0,-1 0 1,1 0-1,-1-1 0,1 0 0,0-1 0,0 0 0,0 0 0,0-1 1,0 0-1,0-1 0,0 1 0,15-5 0,-13 2 16,0-1 0,0-1 0,-1 0-1,0 0 1,0-1 0,0 0 0,0-1-1,-1 0 1,0 0 0,-1-1 0,1 0-1,9-14 1,-7 7 14,0-1 1,-1 0-1,-1 0 0,-1-1 0,0 0 1,-1-1-1,-1 0 0,-1 0 0,0 0 0,-2-1 1,0 1-1,-1-1 0,0 0 0,-2 0 1,0 0-1,-2 0 0,-4-25 0,1 16 21,-1 1-1,-1 0 1,-2 0-1,0 1 0,-2 0 1,-1 1-1,-1 0 1,-1 1-1,-1 0 1,-1 2-1,-22-25 0,29 37 6,0 1-1,-1 0 1,-1 0-1,0 1 1,0 0 0,0 1-1,-1 1 1,0 0-1,0 0 1,-1 1-1,1 1 1,-23-5-1,26 7-299,-1 1-1,0 0 0,0 0 0,0 1 0,1 1 1,-1-1-1,0 2 0,0-1 0,1 2 1,-1-1-1,1 1 0,-1 0 0,1 1 1,0 0-1,1 1 0,-1 0 0,-13 10 1,-17 19-5270,9 1-5324</inkml:trace>
  <inkml:trace contextRef="#ctx0" brushRef="#br0" timeOffset="696.83">421 273 12534,'0'0'7427,"7"30"-24843</inkml:trace>
  <inkml:trace contextRef="#ctx0" brushRef="#br0" timeOffset="2500.45">1086 308 3826,'0'0'10351,"0"0"-10291,0 0 0,-1 0 0,1 0-1,0-1 1,0 1 0,0 0 0,0 0 0,-1 0 0,1-1-1,0 1 1,0 0 0,0 0 0,0-1 0,0 1-1,0 0 1,0 0 0,0-1 0,0 1 0,0 0 0,0 0-1,0-1 1,0 1 0,0 0 0,0-1 0,0 1 0,0 0-1,0 0 1,0-1 0,0 1 0,0 0 0,1 0-1,-1 0 1,0-1 0,0 1 0,0 0 0,0 0 0,0-1-1,1 1 1,-1 0 0,0 0 0,0 0 0,1 0 0,-1-1-1,0 1 1,0 0 0,0 0 0,1 0 0,-1 0-1,0 0 1,0 0 0,1 0 0,67 0-124,119-3 410,-158 0-1261,-1-1 0,36-10 0,-35 3-2030,-9-1-1764</inkml:trace>
  <inkml:trace contextRef="#ctx0" brushRef="#br0" timeOffset="2755.19">1380 138 3394,'0'0'14278,"2"-2"-13915,-2 1-359,1 1 0,-1-1 0,1 0 0,0 1 0,-1-1 0,1 1 1,0-1-1,-1 1 0,1-1 0,0 1 0,0 0 0,-1-1 0,1 1 0,0 0 0,0 0 0,0 0 1,-1-1-1,1 1 0,0 0 0,0 0 0,0 0 0,0 0 0,0 1 0,-1-1 0,1 0 0,1 0 0,27 15 28,22 32-25,-47-43-55,0 0 0,0 1-1,-1 0 1,0-1 0,0 1-1,0 1 1,-1-1 0,1 0-1,-1 0 1,0 1 0,1 9 0,-2-12-56,-1-1 0,0 1 1,0 0-1,0 0 0,0-1 1,0 1-1,-1 0 1,1-1-1,-1 1 0,1 0 1,-1-1-1,0 1 0,0-1 1,0 1-1,-1-1 1,1 0-1,0 1 0,-1-1 1,0 0-1,1 0 0,-1 0 1,0 0-1,0 0 1,0-1-1,-1 1 0,-2 2 1,0-1-578,0-1 0,0 1 0,0-1 0,0 0 0,-1 0 0,1 0 0,-1-1 1,-10 2-1,1-3-4028</inkml:trace>
  <inkml:trace contextRef="#ctx0" brushRef="#br0" timeOffset="3534.39">1993 244 6211,'0'0'10127,"0"-24"-9615,0-152 1553,5 280-1847,29 162 0,-15-137-248,-15-63-1021,-22-67-3007,4-8 592,5-7-1629</inkml:trace>
  <inkml:trace contextRef="#ctx0" brushRef="#br0" timeOffset="5448.95">2181 346 6323,'0'0'12109,"39"79"-11719,-9 0-296,-11-28-1461,-19-102 1462,2 29 133,-3 11-84,1 1-1,1-1 1,0 0 0,1 0-1,0 0 1,0 1-1,1-1 1,1 1-1,-1 0 1,8-13 0,-10 21-155,0 1 1,-1 0 0,1 0 0,0 0 0,0 0 0,0-1 0,0 1 0,0 0 0,0 1-1,0-1 1,0 0 0,0 0 0,0 0 0,1 1 0,-1-1 0,0 0 0,0 1 0,1-1-1,-1 1 1,1 0 0,-1-1 0,0 1 0,1 0 0,-1 0 0,1 0 0,-1 0-1,0 0 1,1 0 0,-1 0 0,1 1 0,-1-1 0,0 0 0,1 1 0,-1-1 0,0 1-1,0 0 1,1-1 0,-1 1 0,0 0 0,0 0 0,0-1 0,0 1 0,0 0 0,0 0-1,0 0 1,2 2 0,3 5 0,0-1 1,-1 1-1,1 0 0,-1 0 1,5 12-1,7 23-24,-15-33-128,1-1 0,1 1 1,0-1-1,0 0 1,1 0-1,0-1 1,1 1-1,12 14 0,-16-21 66,-1-1-1,1 0 1,-1 1-1,1-1 1,0 0-1,0 0 0,0 0 1,0 0-1,0 0 1,0-1-1,0 1 1,0 0-1,0-1 1,0 0-1,0 1 0,0-1 1,0 0-1,0 0 1,1 0-1,-1 0 1,0-1-1,0 1 1,0-1-1,0 1 0,0-1 1,0 0-1,0 1 1,0-1-1,0 0 1,2-2-1,0 0 105,-1 0-1,1 0 0,-1 0 1,0-1-1,0 1 1,0-1-1,-1 0 0,1 0 1,-1 0-1,0 0 1,0 0-1,0 0 1,1-5-1,0-5 199,0-1 0,-1 0 1,0-25-1,-2 27 435,1-1-1,1 0 1,-1 0 0,7-18-1,-8 31-627,0 1-1,0-1 1,0 0-1,1 1 1,-1-1-1,0 1 0,1-1 1,-1 0-1,1 1 1,-1-1-1,0 1 1,1-1-1,-1 1 0,1-1 1,-1 1-1,1-1 1,0 1-1,-1-1 1,1 1-1,-1 0 0,1-1 1,0 1-1,-1 0 1,1 0-1,0 0 0,-1-1 1,1 1-1,0 0 1,0 0-1,-1 0 1,1 0-1,0 0 0,-1 0 1,1 0-1,0 0 1,-1 1-1,1-1 1,0 0-1,0 0 0,-1 0 1,1 1-1,-1-1 1,1 0-1,0 1 0,-1-1 1,1 1-1,0 0 1,29 25-323,-27-23 402,67 72-3322,-71-109 3945,0 31-661,0-1 1,-1 1 0,1 0 0,-1 0 0,1 1-1,-1-1 1,0 0 0,0 1 0,-1-1 0,1 1 0,0-1-1,-1 1 1,1 0 0,-1 0 0,0 0 0,0 0-1,0 1 1,0-1 0,0 1 0,0 0 0,0 0 0,0 0-1,0 0 1,-1 0 0,1 1 0,0 0 0,-1-1-1,1 1 1,0 0 0,-7 1 0,8 0-57,0 0 0,0 0 0,0 1 0,0-1 0,1 0 0,-1 0 0,0 1 0,1-1 1,-1 1-1,1 0 0,-1-1 0,1 1 0,0 0 0,-1 0 0,1 0 0,0 0 0,1 0 0,-1 0 0,0 0 0,0 0 0,0 3 0,-9 47-56,9-48 77,-1 14-142,0 1 1,1 0-1,0-1 0,4 22 0,-3-36-16,1 1 0,0-1 0,0 0-1,0 0 1,1 1 0,0-1 0,0 0 0,0 0-1,0 0 1,3 3 0,-3-5-4,0 0 0,0 0-1,0 0 1,0 0 0,0-1 0,0 1 0,1-1 0,-1 1 0,0-1 0,1 0 0,-1 0-1,1 0 1,-1-1 0,1 1 0,0 0 0,-1-1 0,1 0 0,3 1 0,-3-1 95,1 0 1,0 0-1,-1 0 1,1-1-1,-1 1 1,1-1 0,0 0-1,-1 0 1,0 0-1,1-1 1,-1 1-1,0-1 1,1 1-1,-1-1 1,0 0 0,0 0-1,0-1 1,2-2-1,-1 0 148,0 0 0,0-1-1,0 1 1,-1-1 0,1 0 0,-2 0-1,1 0 1,-1-1 0,2-6 0,3-19 665,-2 0-1,-1 0 1,-2 0 0,-1-1 0,-6-57 0,4 71-43,-2 0 0,0 0 1,-2 0-1,-12-35 1,13 59-537,1 6-348,0 19 143,2-1 0,1 1-1,1 0 1,5 32 0,-2-41-36,0 0 0,1-1-1,1 0 1,0 0 0,2-1-1,17 32 1,-23-46-85,1-1 1,0 0-1,0 0 0,0 0 0,0 0 1,1 0-1,0 0 0,0-1 1,0 0-1,0 0 0,0 0 0,0 0 1,1 0-1,-1-1 0,1 0 1,0 0-1,0 0 0,0-1 0,0 0 1,0 0-1,0 0 0,0 0 1,0-1-1,0 0 0,0 0 1,1 0-1,-1-1 0,0 1 0,6-3 1,-9 2 133,1 0 0,0-1 0,0 0 1,-1 0-1,1 0 0,-1 0 1,0 0-1,0 0 0,1 0 0,-1-1 1,0 1-1,-1-1 0,1 1 0,0-1 1,-1 0-1,0 0 0,1 0 0,-1 0 1,0 0-1,-1 0 0,1 0 0,0 0 1,-1-4-1,2-11 279,0 1 0,-3-34 0,1 43-45,0 3-72,0 1 0,-1 0 0,1 0 0,-1 0 0,1 0 0,-1 0 0,0 0 0,-1 0 0,1 0 0,-1 1 0,0-1 0,-4-6 0,5 12-194,1 0 0,-1 1 0,0-1 1,1 1-1,-1-1 0,1 0 0,-1 1 0,1-1 0,0 5 0,0 0-152,0 1-1,0-1 1,1 0-1,0 0 1,0 0 0,1 0-1,-1 0 1,5 10-1,-5-15 23,1 0-1,-1 0 1,1 0 0,-1 0-1,1 0 1,0 0-1,0-1 1,0 1 0,-1-1-1,2 1 1,-1-1-1,0 0 1,0 0 0,0 0-1,0 0 1,1 0-1,-1 0 1,0-1 0,1 1-1,-1-1 1,1 0-1,-1 0 1,1 1 0,-1-2-1,1 1 1,-1 0-1,0 0 1,5-2 0,-5 2 160,-1-1 0,1 0 1,-1 1-1,1-1 1,-1 0-1,0 0 1,0 0-1,1 0 0,-1 0 1,0 0-1,0 0 1,0 0-1,0 0 1,0-1-1,0 1 1,0 0-1,-1-1 0,1 1 1,0 0-1,-1-1 1,1 1-1,-1-1 1,0 1-1,1-1 0,-1 1 1,0-1-1,0-1 1,3-52 786,-4 44-301,2 9-395,-1-1-1,0 1 0,0 0 0,0-1 1,0 1-1,-1-1 0,1 1 0,-1 0 1,1-1-1,-1 1 0,0 0 1,0 0-1,0 0 0,0 0 0,0-1 1,0 1-1,0 1 0,-1-1 0,1 0 1,-1 0-1,0 0 0,1 1 1,-1-1-1,0 1 0,0-1 0,0 1 1,0 0-1,0 0 0,0 0 0,-1 0 1,1 0-1,0 0 0,0 1 1,-1-1-1,1 1 0,0-1 0,-1 1 1,1 0-1,0 0 0,-1 0 0,1 0 1,-3 1-1,3 0-77,1-1 0,-1 1 0,1 0 0,-1 0 0,1 0 0,-1 0 0,1 0 0,-1 0 0,1 0 0,0 1 0,0-1 0,0 0 0,0 1 0,0-1 0,0 1 0,0-1 0,0 1 0,0-1 0,0 1 0,1 0 0,-1-1 0,1 1 0,-1 2 0,-7 44-104,7-41 94,0 0-1,1 0 0,0 0 0,1 1 0,-1-1 1,1 0-1,1 0 0,-1 0 0,1 0 0,0 0 1,1-1-1,5 12 0,-5-14-91,0 0 0,1 0-1,-1 0 1,0-1 0,1 0 0,0 1 0,0-1-1,0-1 1,0 1 0,1 0 0,-1-1-1,1 0 1,-1 0 0,1-1 0,0 1 0,-1-1-1,1 0 1,0 0 0,8 0 0,-3 0-174,1 0 0,0 0 0,-1-1 0,1-1 1,0 0-1,0 0 0,-1-1 0,1 0 0,15-6 0,-21 5 324,0 1-1,-1-1 0,0 1 1,1-1-1,-1 0 0,0-1 0,0 1 1,0-1-1,-1 0 0,0 0 1,1 0-1,-1 0 0,0 0 0,-1-1 1,1 1-1,-1-1 0,0 0 1,0 0-1,-1 0 0,1 0 0,0-8 1,1-4 813,-1 0 0,0-20 1,-2 32-567,0 0-1,0 1 1,0-1 0,-1 1 0,1-1 0,-1 1-1,-1-1 1,1 1 0,0-1 0,-1 1-1,0 0 1,-4-8 0,5 11-257,1 1 0,0-1 0,-1 1-1,1-1 1,-1 1 0,1-1 0,-1 1 0,1-1 0,-1 1-1,1 0 1,-1-1 0,1 1 0,-1 0 0,1-1 0,-1 1-1,0 0 1,1 0 0,-1-1 0,1 1 0,-1 0 0,0 0 0,1 0-1,-1 0 1,0 0 0,1 0 0,-1 0 0,0 0 0,0 0-1,0 1-26,0-1-1,1 1 1,-1 0-1,0 0 0,1 0 1,-1-1-1,1 1 0,-1 0 1,1 0-1,-1 0 0,1 0 1,-1 0-1,1 0 0,0 0 1,0 0-1,-1 1 1,-2 44-240,3-43 294,2 24-34,2 0-1,0-1 1,2 1-1,1-1 1,1 0 0,22 47-1,-17-42-396,-1 1 0,-1 1 0,10 52 0,-22-69-1375,-7-30 1016,4 7 1137,-10-22-133,1-2 0,1 1 1,1-2-1,2 1 0,-5-35 0,6 11 213,1-1 0,3-65 1,3 119-495,1 0 0,0 0 0,0-1 0,0 1 0,1 0 0,-1 0 0,0-1 0,1 1 0,-1 0 0,1 0 0,0 0 0,0 0 0,0-1 0,0 1 0,0 1 1,0-1-1,1 0 0,-1 0 0,1 0 0,-1 1 0,1-1 0,2-1 0,0 1-6,0 0 0,0 1 1,0-1-1,1 1 0,-1 0 0,0 1 1,1-1-1,-1 1 0,1-1 0,5 2 1,-7-1-2,-1 0 0,0 0 1,0 1-1,0-1 0,0 1 1,0-1-1,0 1 1,0 0-1,0 0 0,0 0 1,0 0-1,-1 0 0,1 0 1,0 0-1,-1 0 0,1 1 1,2 2-1,-1 0-5,1 1 0,-1-1 0,-1 1 0,1 0 0,-1-1-1,4 11 1,-2 0-91,0 0-1,-1 0 1,0 0-1,0 18 0,-3-24-74,0 0 0,0 0 0,0 0 0,-1 0 0,-1 0 0,0 0 0,0 0 0,-5 14 0,2-12-1067,-1 0 0,0-1-1,-11 15 1,12-18-2112</inkml:trace>
  <inkml:trace contextRef="#ctx0" brushRef="#br0" timeOffset="6545">3577 373 7796,'0'0'8873,"-5"0"-8977,4 0 101,0 0 0,0 0-1,0 1 1,0-1 0,0 0 0,0 0 0,0 0 0,0 1 0,1-1-1,-1 1 1,0-1 0,0 1 0,0-1 0,0 1 0,1-1 0,-1 1-1,0 0 1,0-1 0,1 1 0,-1 0 0,1-1 0,-1 1 0,0 0-1,1 0 1,0 0 0,-1 0 0,1 0 0,-1 0 0,1 1 0,-2 34-758,2-21 61,0-14 598,0 0 1,1 0 0,-1 0 0,0 0 0,1 0 0,-1 0-1,1 0 1,0-1 0,-1 1 0,1 0 0,-1 0 0,1 0 0,0-1-1,0 1 1,0 0 0,-1-1 0,1 1 0,0 0 0,0-1 0,0 1-1,0-1 1,0 1 0,0-1 0,0 0 0,0 0 0,0 1-1,0-1 1,0 0 0,0 0 0,0 0 0,0 0 0,0 0 0,0 0-1,2 0 1,-1 0 58,1 0-1,-1 0 0,0-1 0,0 1 1,0 0-1,0-1 0,0 1 0,0-1 1,0 0-1,0 1 0,0-1 1,0 0-1,0 0 0,0 0 0,-1-1 1,1 1-1,2-2 0,-1-3 137,-1 1 0,1-1 0,-1 0-1,0 0 1,-1 0 0,1 0 0,-1 0 0,0 0 0,-1-9-1,-1-59 3487,0 65-2971,1 9-565,0-1 1,0 0-1,0 0 0,0 0 1,-1 0-1,1 0 1,0 0-1,0 0 1,-1 1-1,1-1 1,-1 0-1,1 0 1,-1 0-1,1 1 1,-1-1-1,1 0 1,-1 0-1,0 1 1,1-1-1,-1 1 1,0-1-1,0 1 1,1-1-1,-1 1 1,0-1-1,0 1 1,0-1-1,1 1 1,-1 0-1,0 0 1,0-1-1,0 1 0,0 0 1,0 0-1,0 0 1,0 0-1,0 0 1,0 0-1,1 0 1,-3 1-1,1-1-38,0 0-1,0 1 0,0-1 0,0 1 0,0 0 1,0 0-1,0 0 0,1 0 0,-1 0 0,0 0 1,0 0-1,1 0 0,-1 1 0,0-1 0,1 0 1,-3 4-1,0 2-18,1 0 0,0 0-1,0 0 1,1 1 0,0-1 0,0 0 0,1 1 0,0 0 0,0-1 0,0 1 0,1 0 0,1-1 0,-1 1-1,4 14 1,-3-15-22,1-1 0,0 0 0,0 0 0,1 0 0,-1 0 0,1 0-1,1 0 1,-1-1 0,1 0 0,0 0 0,0 0 0,0 0 0,1 0 0,0-1-1,0 0 1,0 0 0,10 6 0,-7-6-135,0-1 0,1 0-1,-1 0 1,1-1 0,0 0 0,0-1 0,0 1 0,-1-2-1,1 1 1,0-1 0,15-3 0,-22 3 204,0-1 0,0 1 0,0-1 0,0 0 0,-1 0 0,1 0 0,0 0 0,-1 0 0,1-1 1,-1 1-1,1 0 0,-1-1 0,1 1 0,-1-1 0,0 0 0,0 1 0,0-1 0,0 0 0,0 0 0,0 1 0,-1-1 1,1 0-1,0 0 0,-1 0 0,1-3 0,1-7 410,0 0 1,-1 0-1,0-13 1,-1 15 11,0-10 125,0-23 791,0 41-1261,0 0 1,0-1-1,0 1 0,1 0 1,-1-1-1,1 1 0,0 0 0,0 0 1,0 0-1,0-1 0,0 1 1,0 0-1,2-2 0,-3 4-111,0 0 1,1 0-1,-1-1 1,0 1-1,1 0 1,-1 0-1,0 0 0,1 0 1,-1 0-1,0-1 1,1 1-1,-1 0 0,0 0 1,1 0-1,-1 0 1,0 0-1,1 0 0,-1 0 1,0 0-1,1 0 1,-1 0-1,0 0 1,1 0-1,-1 0 0,0 1 1,1-1-1,-1 0 1,0 0-1,1 0 0,-1 0 1,0 1-1,1-1 1,-1 0-1,0 0 0,0 0 1,1 1-1,-1-1 1,0 0-1,0 1 0,1-1 1,8 14-133,-9-13 135,15 32-341,16 48 0,6 18-3796,-37-98 4044,1 0-1,-1 0 0,0 0 0,1 0 0,-1 0 0,1 0 1,-1 0-1,1 0 0,0 0 0,-1 0 0,1 0 0,0-1 1,0 1-1,-1 0 0,1 0 0,0-1 0,0 1 0,0 0 1,0-1-1,0 1 0,0-1 0,0 0 0,0 1 0,0-1 1,0 0-1,0 1 0,1-1 0,0 0 91,-1-1 0,0 0 0,1 1 0,-1-1 0,0 0 0,1 0 0,-1 0 1,0 0-1,0 0 0,0 0 0,0 0 0,0 0 0,0 0 0,0 0 0,-1-1 0,2-1 0,4-9 493,0 0-1,-2 0 0,5-14 1,-1-1 1009,16-36 0,-21 55-1203,1 1 0,1-1 1,-1 1-1,1 0 1,0 0-1,1 0 1,0 0-1,11-9 1,-16 15-299,-1 1 0,1 0 1,-1-1-1,1 1 0,0-1 0,-1 1 0,1 0 1,0 0-1,-1 0 0,1-1 0,0 1 1,0 0-1,-1 0 0,1 0 0,0 0 0,-1 0 1,1 0-1,0 0 0,0 0 0,-1 0 1,1 1-1,0-1 0,-1 0 0,1 0 1,0 1-1,-1-1 0,1 0 0,0 1 0,-1-1 1,1 0-1,-1 1 0,1-1 0,-1 1 1,1-1-1,-1 1 0,1-1 0,-1 1 1,1 0-1,-1-1 0,0 1 0,1 0 0,-1-1 1,0 1-1,0 0 0,1-1 0,-1 1 1,0 1-1,12 42-207,-11-37 237,3 13-31,-2-8-82,0 0 1,1-1 0,7 19-1,-9-28-4,0 0 0,0 0-1,0 1 1,0-1 0,0 0-1,1-1 1,-1 1 0,0 0 0,1 0-1,0-1 1,-1 1 0,1 0 0,0-1-1,0 0 1,0 1 0,0-1-1,0 0 1,0 0 0,0 0 0,0 0-1,1-1 1,-1 1 0,0-1 0,4 1-1,-3-1 54,1 0 1,-1-1-1,0 1 0,1-1 0,-1 0 0,0 0 1,1 0-1,-1-1 0,0 1 0,0-1 0,0 0 0,0 1 1,0-1-1,-1 0 0,1-1 0,0 1 0,-1-1 1,0 1-1,1-1 0,-1 1 0,0-1 0,-1 0 1,1 0-1,0 0 0,-1 0 0,2-6 0,5-10 152,-2 0 1,0 0-1,4-26 0,-10 43-118,4-17 177,-2 0 1,0 0-1,-1 0 0,-1 0 1,-4-38-1,2 45 30,0 1-1,-1-1 1,0 1-1,-1 0 1,0 0 0,-1 0-1,0 1 1,-1 0-1,0 0 1,0 0-1,-9-9 1,12 23 135,1 13-395,1 18-68,5-11 187,1 0 0,1 0 0,0-1 0,2 0 0,19 40 0,-4-8-56,-14-32-250,26 63 657,-5-36-3801</inkml:trace>
  <inkml:trace contextRef="#ctx0" brushRef="#br0" timeOffset="6699.92">4240 326 3730,'0'0'2513,"114"11"-3153,-49-4-4771</inkml:trace>
  <inkml:trace contextRef="#ctx0" brushRef="#br0" timeOffset="7488.2">5006 301 6499,'0'0'10106,"-17"-5"-9621,-54-11-290,69 15-192,0 1 1,0 0-1,0 0 0,1 0 0,-1 0 0,0 0 0,0 0 1,0 1-1,0-1 0,0 1 0,1-1 0,-1 1 1,0 0-1,0-1 0,1 1 0,-1 0 0,0 0 0,1 0 1,-1 0-1,1 1 0,0-1 0,-1 0 0,1 1 0,0-1 1,0 1-1,0-1 0,0 1 0,0-1 0,0 1 0,-1 2 1,-2 2 4,-3 7-16,-1 0 0,2 0 0,0 1 1,-7 22-1,11-28-34,0 0 1,0 0 0,1 0-1,0 0 1,0 0 0,1 0 0,0 0-1,0 0 1,1 0 0,2 9-1,-2-15 5,0 0 0,1 0 0,-1 0 0,0 0 0,1 0 0,0 0-1,-1 0 1,1-1 0,0 1 0,0 0 0,0-1 0,0 0 0,0 1-1,0-1 1,0 0 0,0 0 0,1 0 0,-1-1 0,0 1-1,1 0 1,-1-1 0,0 0 0,1 1 0,3-1 0,3 1 21,0-1 0,0 0 0,0 0 0,0-1 0,12-1 0,-17 1 29,0-1 1,0 1-1,-1 0 0,1-1 0,0 0 1,0 0-1,-1 0 0,1 0 1,-1-1-1,0 1 0,0-1 0,0 0 1,0 0-1,4-4 0,-3 1 91,0-1 0,0 1 0,-1-1 0,0 0-1,0 1 1,-1-1 0,3-11 0,-1-3 591,-1 0 0,-1 0 1,-1 0-1,-2-34 0,1 54-673,0 0 1,0 0-1,0 0 0,0 1 1,0-1-1,0 0 0,-1 0 1,1 0-1,0 0 0,-1 0 1,1 0-1,-1 0 0,1 1 1,-1-1-1,1 0 0,-1 0 1,1 1-1,-1-1 0,0 0 1,0 0-1,0 1-17,1 0 1,-1 0 0,1 0-1,0 0 1,-1 0-1,1 0 1,-1 0-1,1 0 1,-1 0-1,1 0 1,-1 0 0,1 1-1,-1-1 1,1 0-1,0 0 1,-1 0-1,1 1 1,-1-1-1,1 0 1,0 1 0,-1-1-1,1 0 1,0 1-1,-1-1 1,1 0-1,0 1 1,-1-1 0,1 1-1,0-1 1,0 1-1,0-1 1,-1 0-1,1 1 1,0-1-1,0 1 1,0-1 0,0 1-1,0 0 1,-2 3-120,1 1 1,0-1 0,-1 1 0,2 0-1,-1-1 1,0 1 0,1 0 0,0 0-1,0-1 1,0 1 0,1 0-1,0-1 1,0 1 0,0 0 0,0-1-1,4 8 1,-3-9 11,0 0 0,0 0 0,0 0 0,1 0 0,-1 0 0,1-1 0,0 1 0,-1-1 0,1 0 0,0 0 0,0 0 0,1 0 0,-1 0 0,0-1 0,1 0 0,-1 1 0,1-1 0,-1 0 0,1-1 0,-1 1 0,1-1 0,5 1 0,-4-1-64,0 1 0,0-1 1,0 0-1,0-1 0,0 1 0,0-1 0,0 0 0,0 0 0,0-1 0,-1 1 0,1-1 0,0 0 0,7-5 0,-8 4 139,0-1 0,0 0 1,0 0-1,0 0 0,-1 0 0,0-1 0,0 0 0,0 1 0,0-1 0,-1 0 0,0 0 0,3-9 0,1-11 408,-1 1 1,-1-2-1,-2 1 0,0 0 1,-2 0-1,-3-35 0,2 44 176,0 4 216,0 0 1,0 0 0,-1 1-1,-1-1 1,-7-20 0,11 32-751,-1 0 0,0 0 0,0 0 1,0 0-1,0 0 0,0 1 0,0-1 0,-1 0 1,1 0-1,0 0 0,0 0 0,0 0 1,0 0-1,0 0 0,0 0 0,0 0 0,0 0 1,0 0-1,0 1 0,0-1 0,0 0 0,0 0 1,0 0-1,0 0 0,0 0 0,0 0 1,0 0-1,-1 0 0,1 0 0,0 0 0,0 0 1,0 0-1,0 0 0,0 0 0,0 0 1,0 0-1,0 0 0,0 0 0,0 0 0,-1 0 1,1 0-1,0 0 0,0 0 0,0 0 0,0 0 1,0 0-1,0 0 0,0 0 0,0 0 1,0 0-1,0 0 0,-1 0 0,1 0 0,0 0 1,0 0-1,0 0 0,0 0 0,-2 12-163,1 50 190,2 0 1,3 0 0,2 0-1,18 76 1,-22-132-50,44 161 71,-39-148-96,1 0-1,0-1 1,1 0-1,0-1 1,2 0-1,19 25 0,-28-40-1,-1 0 0,1 0 0,-1-1 0,1 1 0,0 0 0,0 0 0,0-1 0,0 1 0,0-1 0,0 0 0,0 1-1,1-1 1,-1 0 0,0 0 0,0-1 0,1 1 0,-1 0 0,1-1 0,-1 1 0,1-1 0,-1 0 0,1 0 0,-1 0 0,1 0 0,-1 0-1,1-1 1,-1 1 0,3-2 0,-2 1 17,0-1-1,0 0 1,-1 0-1,1 0 1,-1 0-1,1-1 0,-1 1 1,0-1-1,0 0 1,0 1-1,0-1 1,0 0-1,-1 0 1,1 0-1,-1 0 0,0 0 1,0-1-1,0 1 1,1-6-1,-1 2-64,0 0 0,0-1-1,0 1 1,-1 0 0,0-1 0,0 1-1,-1 0 1,0 0 0,0-1-1,-1 1 1,0 0 0,0 0 0,-1 0-1,0 1 1,-4-8 0,4 9-61,-1 0 0,0 0 0,0 0 1,-1 0-1,1 0 0,-1 1 0,0 0 0,0 0 1,-1 0-1,1 1 0,-1 0 0,0 0 0,0 0 0,0 1 1,0 0-1,0 0 0,-8-1 0,-7 0-1676,0 1-1,-41 1 1,18 2-2914</inkml:trace>
  <inkml:trace contextRef="#ctx0" brushRef="#br0" timeOffset="30106.25">1828 1448 4802,'0'-1'17355,"0"9"-17102,27 195 33,-3-29-41,-23-168-210,-4-42-52,-1 0 1,-2 1-1,-2 0 1,-15-44-1,1-3 9,12 49 152,-1-6-635,12 39 486,-1 0 0,0 0-1,0 0 1,0 0 0,0 0-1,0 0 1,0 0 0,0 1-1,0-1 1,0 0 0,0 0-1,0 0 1,0 0 0,0 0-1,0 0 1,1 0 0,-1 0-1,0 0 1,0 0 0,0 0 0,0 0-1,0 0 1,0 0 0,0 0-1,0 0 1,0 0 0,0 0-1,0 0 1,1 0 0,-1 0-1,0 0 1,0 0 0,0 0-1,0 0 1,0 0 0,0 0-1,0 0 1,0 0 0,0 0-1,0 0 1,0 0 0,1 0 0,-1-1-1,0 1 1,0 0 0,0 0-1,0 0 1,0 0 0,0 0-1,0 0 1,14 23-121,21 41 232,-6-8-89,47 66 1,-72-117-57,-1 0-1,1-1 0,0 0 1,1 1-1,-1-2 0,1 1 1,0 0-1,0-1 0,0 0 1,0 0-1,10 4 0,-13-7 34,1 1 0,-1 0 1,1-1-1,-1 1 0,0-1 0,1 0 0,-1 0 0,1 0 0,-1 0 0,1 0 0,-1-1 0,1 1 0,-1-1 0,0 1 0,1-1 1,-1 0-1,0 0 0,1 0 0,-1 0 0,0-1 0,0 1 0,0-1 0,0 1 0,0-1 0,-1 1 0,1-1 0,0 0 0,-1 0 1,3-4-1,1-2 26,0 0 0,-1-1 0,0 1 0,0-1 0,-1 0 1,0 0-1,-1-1 0,3-18 0,-2-3 22,-3-43 0,0 70-38,0-7 4,-1 1 0,-1-1-1,0 0 1,0 0 0,-1 1 0,0-1 0,-1 1 0,0 0-1,-1 0 1,0 1 0,-1-1 0,0 1 0,-10-13-1,15 21-13,0-1-1,0 1 1,0 0 0,0 0-1,0 0 1,0-1-1,-1 1 1,1 0-1,0 0 1,0 1-1,-1-1 1,1 0-1,0 0 1,-1 1-1,1-1 1,-1 1 0,1-1-1,-1 1 1,-1-1-1,2 2 0,0-1 0,0 0 0,0 1-1,0-1 1,0 0 0,0 1 0,0-1-1,1 1 1,-1-1 0,0 1 0,0 0 0,1-1-1,-1 1 1,0 0 0,1 0 0,-1-1 0,1 1-1,-1 0 1,1 0 0,-1 0 0,1 0 0,-1 1-1,-1 5-117,-1 0 0,2 1 0,-1-1 0,1 1 0,-1 15 0,2-12-391,0 1 0,1 0 0,0-1 0,1 1 0,0-1 1,5 14-1,-3-15-350,0-1 1,0 0 0,1 1 0,0-2 0,1 1-1,0 0 1,9 9 0,25 22-6090</inkml:trace>
  <inkml:trace contextRef="#ctx0" brushRef="#br0" timeOffset="31973.15">2324 1591 6099,'0'0'9343,"-11"5"-9239,5-2-82,3-2-9,0 0 0,0 0-1,0 0 1,1 1 0,-1-1-1,0 1 1,1 0 0,-1-1-1,1 1 1,0 0 0,-1 0-1,1 1 1,0-1 0,0 0-1,0 1 1,1-1 0,-1 1-1,1 0 1,-1-1 0,1 1 0,0 0-1,0 0 1,0 0 0,0 0-1,0 4 1,-1 11 20,1 1 0,1-1 0,1 1 0,1 0 0,0-1 0,6 23 0,-7-37-48,0 1 0,1-1 0,0 0 1,0 1-1,0-1 0,0 0 0,1 0 1,-1 0-1,1-1 0,0 1 0,0-1 1,1 1-1,-1-1 0,1 0 0,-1 0 1,1-1-1,0 1 0,0-1 0,0 0 1,1 0-1,-1 0 0,0 0 0,1-1 0,-1 0 1,1 0-1,-1 0 0,1 0 0,0-1 1,-1 1-1,6-2 0,-7 1 16,0 0 0,0 0 0,0 0 0,0-1 0,0 1 0,0-1 0,0 0 0,0 0 0,0 0 0,-1 0 0,1-1-1,0 1 1,-1-1 0,1 1 0,-1-1 0,1 0 0,-1 0 0,0 0 0,3-4 0,-2 2 18,0-1 0,0 1 0,-1-1 0,0 0 0,0 0 0,0 0 0,0 0 0,-1 0 0,0-1 0,1-7 0,-1 3 168,0-1-1,-1 1 1,-1 0-1,0 0 0,0 0 1,-1 0-1,0 0 1,0 0-1,-1 0 0,-1 0 1,-6-14-1,4 15 167,0 0 0,0 1 0,-11-12 0,15 18-263,0 0 1,-1 0-1,1 0 1,-1 0-1,1 0 1,-1 0-1,0 0 1,0 1 0,1 0-1,-1-1 1,0 1-1,0 0 1,0 0-1,-1 1 1,-4-2-1,7 3-95,1-1 1,-1 0-1,1 0 0,0 0 0,-1 0 0,1 0 0,0 1 1,-1-1-1,1 0 0,0 0 0,-1 1 0,1-1 1,0 0-1,0 0 0,-1 1 0,1-1 0,0 0 0,0 1 1,-1-1-1,1 1 0,0-1 0,0 0 0,0 1 0,0-1 1,0 0-1,-1 1 0,1-1 0,0 1 0,0-1 0,0 0 1,0 1-1,0 17-86,0-12 83,1 1 2,0 1 0,0-1 0,1 1-1,0-1 1,0 1 0,1-1 0,-1 0 0,2 0 0,-1 0 0,1-1 0,0 1 0,0-1 0,1 0 0,0 0 0,9 8 0,-9-8-201,1-1-1,0 0 1,0 0 0,0 0 0,1-1 0,0 0 0,0-1 0,0 1 0,0-1 0,0 0 0,1-1 0,-1 0 0,1 0 0,0-1 0,10 1 0,-16-1 171,0-1-1,0 0 0,0 0 0,0 0 1,0 0-1,0 0 0,0 0 1,0-1-1,0 1 0,0-1 1,0 1-1,0-1 0,0 0 0,0 1 1,-1-1-1,1 0 0,0 0 1,-1-1-1,1 1 0,0 0 1,-1 0-1,0-1 0,1 1 0,-1-1 1,0 1-1,1-1 0,-1 0 1,0 1-1,0-1 0,-1 0 1,1 0-1,0 0 0,-1 0 0,1 0 1,-1 0-1,1-3 0,3-16 339,-2 1-1,0 0 0,-1-1 1,-3-24-1,1 1 2293,1 54-1741,-1-3-839,1-1 0,-1 1 1,1-1-1,1 1 1,-1 0-1,1-1 1,0 0-1,1 1 1,-1-1-1,1 0 0,1 1 1,3 8-1,-1-9-175,-1 0-1,1 0 0,1 0 0,-1-1 0,1 0 0,-1 0 1,1 0-1,1-1 0,-1 0 0,1 0 0,0 0 1,0-1-1,0 0 0,0-1 0,0 1 0,0-1 1,1-1-1,-1 1 0,1-1 0,0-1 0,-1 1 0,13-2 1,-18 1 130,0-1 1,1 1-1,-1-1 0,0 1 1,0-1-1,0 0 1,0 0-1,0 0 1,0 0-1,0 0 1,-1 0-1,1-1 1,0 1-1,0 0 0,-1-1 1,1 0-1,-1 1 1,0-1-1,1 0 1,-1 0-1,0 0 1,0 0-1,0 0 1,0 0-1,0 0 0,-1 0 1,1 0-1,-1 0 1,1 0-1,-1-4 1,3-10 132,-1 1 1,-1 0-1,-1-19 0,0 24-45,-4-35 1158,3 43-1099,1 0 0,0 0 0,-1 0-1,1 0 1,-1 0 0,0 0 0,1 0 0,-1 0 0,0 0-1,0 1 1,0-1 0,-1 0 0,1 1 0,0-1-1,-1 1 1,1 0 0,-1-1 0,1 1 0,-1 0 0,-2-2-1,3 3-110,1 0-1,0 0 0,-1 0 0,1 1 1,0-1-1,0 0 0,-1 0 0,1 0 1,0 0-1,0 1 0,-1-1 0,1 0 0,0 0 1,0 1-1,-1-1 0,1 0 0,0 0 1,0 1-1,0-1 0,0 0 0,-1 1 1,1-1-1,0 0 0,0 0 0,0 1 0,0-1 1,0 0-1,0 1 0,0-1 0,0 0 1,0 1-1,0-1 0,0 0 0,0 1 1,0-1-1,0 18-111,0-16 123,0 11-53,1 0 0,1-1 0,0 1 0,0-1 0,1 0 0,1 0 1,0 0-1,1 0 0,0 0 0,1-1 0,0 0 0,0 0 0,1-1 0,1 1 1,0-2-1,18 18 0,-23-23-171,1-1 0,-1 0 1,1 0-1,0 0 0,0 0 1,0-1-1,0 0 0,0 1 0,0-2 1,1 1-1,-1 0 0,1-1 1,-1 0-1,1 0 0,0 0 0,-1-1 1,1 1-1,0-1 0,-1 0 1,10-2-1,-12 1 218,-1 0 0,1 0 0,0 0 0,-1 0 0,0 0 0,1 0 0,-1 0 0,0-1 0,1 1 0,-1-1 0,0 1 0,0-1 0,0 1 0,0-1 0,-1 0 0,1 1 0,0-1 0,-1 0 0,1 0 0,-1 1 0,1-5 0,4-40 450,-6-10 902,0 39-869,1 1 1,0-1-1,1 1 1,0-1-1,2 0 0,0 1 1,6-17-1,-9 32-485,0 1 0,0-1 0,1 0 0,-1 1 0,1-1 0,-1 1-1,0-1 1,1 0 0,-1 1 0,1-1 0,0 1 0,-1-1 0,1 1 0,-1 0-1,1-1 1,0 1 0,-1 0 0,1-1 0,0 1 0,-1 0 0,1 0 0,0-1-1,0 1 1,-1 0 0,1 0 0,0 0 0,0 0 0,-1 0 0,1 0 0,0 0-1,-1 0 1,1 0 0,0 1 0,0-1 0,-1 0 0,1 0 0,0 1 0,-1-1-1,1 0 1,0 1 0,-1-1 0,1 0 0,-1 1 0,1-1 0,0 1 0,-1 0 0,1-1-1,-1 1 1,1 0 0,29 31-92,-29-30 118,17 24-140,-1 2-1,-1 0 0,21 53 0,-2-6-1976,-35-75 2073,0 0 0,0 0 1,0 0-1,0 0 0,0 1 0,0-1 1,0 0-1,0 0 0,0 0 0,0 0 1,0 0-1,0 0 0,0 0 0,0 1 1,0-1-1,0 0 0,0 0 0,0 0 0,1 0 1,-1 0-1,0 0 0,0 0 0,0 0 1,0 0-1,0 0 0,0 0 0,0 0 1,0 1-1,0-1 0,1 0 0,-1 0 1,0 0-1,0 0 0,0 0 0,0 0 1,0 0-1,0 0 0,0 0 0,1 0 1,-1 0-1,0 0 0,0 0 0,0 0 0,0 0 1,0 0-1,0 0 0,0-1 0,1 1 1,-1 0-1,0 0 0,0 0 0,0 0 1,0 0-1,0 0 0,0 0 0,0 0 1,0 0-1,0 0 0,0 0 0,0 0 1,1-1-1,2-10 25,1-13 188,-2-96 1171,-1 23 296,-1 95-1649,0 1 0,0 0 0,0-1 0,0 1 0,0 0 0,1 0-1,-1-1 1,0 1 0,1 0 0,-1 0 0,1-1 0,0 1 0,-1 0 0,1 0 0,1-2 0,-1 3-30,0-1 0,-1 1 0,1-1 0,-1 1 0,1 0 0,0 0 0,-1-1 1,1 1-1,0 0 0,-1 0 0,1 0 0,0 0 0,-1 0 0,1 0 0,0 0 0,-1 0 0,1 0 1,0 0-1,0 0 0,-1 0 0,2 1 0,1 0-7,-1 0 0,1 0-1,-1 0 1,0 1 0,1-1 0,-1 1-1,0 0 1,0 0 0,0 0 0,0 0 0,0 0-1,3 5 1,3 8-26,0 2-1,0-1 1,5 23-1,-7-22-605,0-1-1,1 0 1,13 23-1,-20-38 574,0 0-1,1 0 1,-1-1 0,1 1-1,-1 0 1,1 0-1,-1 0 1,1 0 0,0-1-1,-1 1 1,1 0 0,0-1-1,0 1 1,-1-1-1,1 1 1,0 0 0,0-1-1,0 0 1,0 1 0,0-1-1,0 0 1,0 1-1,0-1 1,0 0 0,0 0-1,0 0 1,1 0-1,-1 0 63,1-1 0,-1 0 0,0 0 0,0 1 0,0-1-1,0 0 1,0 0 0,0 0 0,0 0 0,0-1 0,0 1-1,0 0 1,-1 0 0,1 0 0,-1-1 0,2-1-1,2-7 147,-1-1 0,0 1 0,3-17 0,1-23 383,-4 24 292,1 1 0,1-1 0,17-48 0,-22 74-804,0-1 0,0 1 0,0 0-1,0-1 1,0 1 0,0 0 0,0-1 0,1 1 0,-1 0 0,0-1-1,0 1 1,0 0 0,1-1 0,-1 1 0,0 0 0,0 0 0,1-1-1,-1 1 1,0 0 0,1 0 0,-1 0 0,0-1 0,1 1 0,-1 0-1,0 0 1,1 0 0,-1 0 0,0 0 0,1 0 0,-1 0 0,0 0-1,1 0 1,-1 0 0,0 0 0,1 0 0,-1 0 0,0 0 0,1 0-1,-1 0 1,1 0 0,-1 0 0,0 0 0,1 0 0,-1 1 0,0-1-1,0 0 1,1 0 0,-1 0 0,0 1 0,1-1 0,-1 0 0,0 0-1,0 1 1,1-1 0,-1 0 0,0 1 0,0-1 0,0 0 0,0 0-1,1 1 1,-1-1 0,0 0 0,0 1 0,12 23-260,-11-22 313,14 36-82,-10-22-426,1-1 0,0 0-1,1-1 1,0 1-1,1-1 1,1-1-1,12 15 1,-19-26-53,1 1 0,-1-1 0,0 0 0,1-1 0,0 1 0,-1 0 0,1-1 0,0 0 0,0 1-1,0-1 1,0 0 0,4 0 0,15 1-4367</inkml:trace>
  <inkml:trace contextRef="#ctx0" brushRef="#br0" timeOffset="32349.94">3720 1527 1649,'0'0'12982,"-7"-15"-11427,-21-46-472,28 60-1062,-1 0-1,1 0 1,0 0-1,-1 0 1,1 0 0,-1 0-1,1 0 1,-1 1-1,0-1 1,1 0-1,-1 0 1,0 1-1,1-1 1,-1 0-1,0 1 1,0-1 0,0 1-1,1-1 1,-1 1-1,0-1 1,0 1-1,0 0 1,0-1-1,0 1 1,0 0 0,0 0-1,0 0 1,0 0-1,0 0 1,0 0-1,0 0 1,0 0-1,0 0 1,0 0-1,0 0 1,0 1 0,0-1-1,0 0 1,0 1-1,0-1 1,1 0-1,-1 1 1,0 0-1,-1 0 1,-1 2-22,0-1 0,0 1 0,0 0 0,1 1 0,-1-1 0,-2 6 0,0 2-2,1 0 0,0 0 0,1 0 0,0 0 0,1 1 1,0-1-1,0 1 0,2-1 0,-1 1 0,3 16 0,-2-24-194,1-1-1,0 1 1,0 0-1,0 0 1,0-1-1,1 1 1,-1-1 0,1 1-1,0-1 1,0 0-1,0 1 1,1-1-1,-1 0 1,1-1 0,0 1-1,-1 0 1,1-1-1,0 1 1,1-1 0,-1 0-1,0 0 1,1 0-1,-1-1 1,1 1-1,-1-1 1,1 0 0,0 0-1,-1 0 1,1 0-1,0-1 1,0 1-1,0-1 1,0 0 0,-1 0-1,1-1 1,6 0-1,-8 0 226,-1 1 0,1-1-1,0 1 1,-1-1 0,1 0 0,-1 0-1,1 0 1,-1 0 0,1 0 0,-1 0-1,0-1 1,1 1 0,-1 0-1,0-1 1,0 1 0,0 0 0,0-1-1,0 0 1,0 1 0,0-1-1,-1 1 1,1-1 0,-1 0 0,1 0-1,-1 1 1,1-1 0,-1-2 0,2-9 1016,-1 1 1,-1-23-1,0 24-280,1-7 415,0 13-762,0 0 0,-1-1 0,0 1 1,0 0-1,0 0 0,0-1 0,-1 1 1,0 0-1,0 0 0,-2-6 0,2 11-408,1-1 0,0 1-1,0 0 1,0 0 0,0 0-1,-1 0 1,1-1 0,0 1-1,0 0 1,0 0 0,-1 0-1,1 0 1,0 0 0,0 0-1,-1 0 1,1 0 0,0 0-1,0 0 1,0 0 0,-1 0-1,1 0 1,0 0 0,0 0-1,-1 0 1,1 0 0,0 0-1,0 0 1,0 0 0,-1 0-1,1 0 1,0 0 0,0 1-1,0-1 1,-1 0 0,1 0-1,0 0 1,0 0 0,0 0-1,0 1 1,-1-1 0,1 0-1,0 0 1,0 0 0,0 1-1,0-1 1,0 0 0,0 0-1,0 0 1,-1 1 0,1-1-1,0 0 1,0 0-1,0 1 1,0-1 0,0 0-1,0 0 1,0 0 0,0 1-1,0-1 1,0 0 0,0 0-1,1 1 1,-1-1 0,0 0-1,0 0 1,0 1 0,-2 18-149,2-19 164,0 10 9,-1 4-95,0 1 1,1-1 0,1 1-1,1-1 1,4 22 0,-5-32-94,0-1 1,1 0-1,-1 0 0,0 1 0,1-1 1,0 0-1,0 0 0,0-1 1,0 1-1,0 0 0,1-1 1,-1 1-1,1-1 0,-1 0 0,1 0 1,0 0-1,0 0 0,0 0 1,0-1-1,0 1 0,0-1 1,1 0-1,-1 0 0,0 0 1,1 0-1,-1-1 0,1 0 0,-1 1 1,5-1-1,-1 0 69,0-1-1,1 1 1,-1-1 0,0-1-1,0 1 1,0-1 0,0 0 0,0-1-1,-1 0 1,1 0 0,-1 0-1,1-1 1,-1 0 0,0 0-1,-1 0 1,1-1 0,6-7-1,-6 5 93,0 0-1,0 0 1,0-1-1,-1 0 0,-1 0 1,1 0-1,-1-1 1,-1 0-1,1 0 0,-1 0 1,-1 0-1,0 0 1,1-10-1,-1-5 252,-1 1-1,-1-1 1,-1 1-1,-1 0 1,-1-1-1,-6-23 1,6 34 101,-1-1-1,-1 1 1,-1-1 0,1 1-1,-2 1 1,0-1 0,0 1-1,-1 1 1,-1-1 0,0 1-1,-13-12 1,22 22-335,-1 1 0,1 0 0,0 0 0,0 0 0,0 0 0,0-1 0,0 1-1,-1 0 1,1 0 0,0 0 0,0 0 0,0 0 0,0 0 0,-1-1 0,1 1 0,0 0 0,0 0 0,0 0 0,-1 0 0,1 0-1,0 0 1,0 0 0,0 0 0,-1 0 0,1 0 0,0 0 0,0 0 0,-1 0 0,1 0 0,0 0 0,0 0 0,0 0-1,-1 0 1,1 1 0,0-1 0,0 0 0,0 0 0,0 0 0,-1 0 0,1 0 0,0 0 0,0 1 0,0-1 0,0 0-1,-1 0 1,-2 15 186,3 27-546,0-33 468,2 14-80,0 1 1,2-1 0,1 0 0,0 0 0,10 23 0,50 110 232,-59-144-291,0 1 0,0-1 0,1 0 0,12 14 0,-17-23 8,1 1 0,0-2 0,0 1 0,0 0 0,0-1 0,1 1 0,-1-1 0,1 0 0,-1 0 0,1-1 0,0 1 0,0-1 0,0 1 0,0-1 0,0-1 0,0 1 0,0 0 0,7-1 0,-9 0 4,0 0 0,0 0 0,0 0 0,0 0 0,-1 0 0,1-1 0,0 1 0,0-1 1,0 1-1,-1-1 0,1 0 0,0 1 0,-1-1 0,1 0 0,0 0 0,-1 0 0,1-1 1,-1 1-1,0 0 0,1 0 0,-1-1 0,0 1 0,0-1 0,0 1 0,0-1 0,0 0 0,0 1 1,1-3-1,2-23-9523</inkml:trace>
  <inkml:trace contextRef="#ctx0" brushRef="#br0" timeOffset="35102.75">4729 1233 4674,'0'0'8980,"-40"-99"-8083,38 92-385,1 2 32,1 1-208,0 3-208,-2 1-128,0 0-160,0 0-1472,0 19-1010,2 3-351,0-1-2802</inkml:trace>
  <inkml:trace contextRef="#ctx0" brushRef="#br0" timeOffset="35484.21">4842 1093 6259,'0'0'11322,"-19"-4"-9924,-58-10-293,74 14-1050,1-1 1,-1 1 0,0 0-1,0 0 1,0 0-1,0 0 1,0 1-1,0-1 1,0 1-1,1 0 1,-1 0 0,0 0-1,0 0 1,1 0-1,-1 1 1,1-1-1,-1 1 1,-3 3-1,2-1 10,0 1-1,0 0 0,1-1 0,-1 2 0,1-1 0,-3 7 0,1-3 49,-4 10 8,1 1-1,0 0 1,2 0 0,0 1 0,1-1 0,-3 36 0,1 130 481,7-163-570,1 0 0,1-1 0,2 1 0,7 30 0,-7-41-35,0-1-1,0 1 1,1-1-1,0 0 1,1 0-1,0-1 1,1 0 0,0 0-1,16 17 1,-18-23 10,0-1 0,-1 1 0,1-1 0,1 0-1,-1-1 1,0 1 0,1-1 0,-1 0 0,1 0 0,0-1 0,-1 0 0,1 0 0,0 0 0,9 0 0,-12-1-16,1 0 0,0 0 0,-1 0 0,1-1 0,-1 1 0,1-1 0,0 0 0,-1 0 0,1 0 0,-1 0 0,0-1 0,1 1 0,-1-1 0,0 0 0,0 0 0,0 0 0,0 0 0,0-1 0,-1 1 0,1-1 0,-1 0 0,1 1 0,3-7 0,-6 6-832</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7:29.317"/>
    </inkml:context>
    <inkml:brush xml:id="br0">
      <inkml:brushProperty name="width" value="0.035" units="cm"/>
      <inkml:brushProperty name="height" value="0.035" units="cm"/>
    </inkml:brush>
  </inkml:definitions>
  <inkml:trace contextRef="#ctx0" brushRef="#br0">137 305 2049,'0'0'12021,"-9"-1"-11615,6 1-368,-1-1 0,1 1 0,-1 0 0,1 1 0,-1-1 0,1 0 0,0 1 1,-1 0-1,1 0 0,0 0 0,-1 0 0,1 1 0,0-1 0,0 1 0,0 0 0,0-1 0,0 1 0,1 1 0,-1-1 0,0 0 0,1 1 0,0-1 1,0 1-1,-1 0 0,-1 5 0,-2 0 24,0 0 1,1 1-1,0 0 1,1 0-1,0 0 1,0 0-1,1 1 1,0-1-1,1 1 0,0 0 1,-1 14-1,3-22-66,0 0 0,0 0-1,1 0 1,-1 0 0,1 0-1,-1 0 1,1 0-1,0 0 1,0-1 0,0 1-1,0 0 1,0-1 0,0 1-1,0 0 1,1-1 0,-1 1-1,0-1 1,1 0-1,-1 1 1,1-1 0,0 0-1,-1 0 1,4 1 0,4 3 61,1-1 1,0 0-1,14 3 1,-5-2 118,5 3-42,-4-2-44,-1 0 0,1 2-1,28 15 1,-44-21-93,0 0 0,0 1 0,0 0-1,0 0 1,-1 0 0,1 1 0,-1-1 0,1 1 0,-1-1 0,0 1-1,-1 0 1,1 1 0,-1-1 0,0 0 0,0 1 0,0-1-1,0 1 1,-1-1 0,0 1 0,1 8 0,-1-9-15,-1 0 0,0 0 1,0 0-1,0 0 0,0 0 1,-1 0-1,0 0 0,0 0 1,0 0-1,0-1 0,0 1 1,-1 0-1,0-1 0,0 1 1,-3 4-1,2-4-59,-1 0 0,0-1 1,0 1-1,0-1 0,0 0 1,-1 0-1,1-1 0,-1 1 1,0-1-1,1 0 0,-7 2 1,1-1-378,-1 0 1,0 0-1,1-1 1,-1-1-1,-15 1 0,23-2 228,0 0 0,0 1 0,0-1 0,1-1 0,-1 1 0,0 0 0,0-1 0,0 1 0,1-1 0,-1 0 0,0 0 0,1 0 0,-1 0 0,0-1 0,1 1 0,0-1 0,-1 1 0,1-1 0,0 0 0,0 0 0,0 0 0,0 0 0,0 0 0,-2-4 0,-4-24-3365</inkml:trace>
  <inkml:trace contextRef="#ctx0" brushRef="#br0" timeOffset="218.17">74 407 7155,'0'0'7940,"127"-99"-7556,-87 81-208,-4 4-176,-6 5-64,-5 7-1312,-11 2-3555,-5 0-2528</inkml:trace>
  <inkml:trace contextRef="#ctx0" brushRef="#br0" timeOffset="656.37">477 382 5635,'0'0'12683,"4"-5"-12067,-2 1-552,1 1 0,-1 1 0,1-1 0,0 0 0,0 1 0,0-1 0,1 1 0,-1 0-1,0 0 1,7-3 0,-8 4-57,0 0-1,1 1 1,-1-1 0,0 0-1,0 1 1,1 0-1,-1-1 1,1 1-1,-1 0 1,0 0-1,1 0 1,-1 1-1,0-1 1,1 0 0,-1 1-1,0 0 1,1-1-1,-1 1 1,0 0-1,0 0 1,0 0-1,0 0 1,0 1 0,2 1-1,0 1-22,0 0 0,0 1 0,-1 0 0,1 0 0,-1 0 0,-1 0 0,1 0 0,0 1 0,-1-1 0,0 1 0,-1-1 0,1 1 0,-1 0 0,0 0 0,-1 0 0,1 0 0,-1 9 0,0-4 6,-1-1 1,0 1-1,-1 0 1,0-1-1,0 0 0,-1 0 1,0 0-1,-1 0 0,-6 11 1,-16 19 8,19-32 37,1 1 0,0 0-1,0 0 1,1 0 0,-6 18-1,11-27 40,0 0 1,0 1-1,0-1 0,0 0 0,0 1 0,1-1 0,-1 1 0,0-1 0,0 0 0,1 1 0,-1-1 0,0 0 1,0 0-1,1 1 0,-1-1 0,0 0 0,1 0 0,-1 1 0,0-1 0,1 0 0,-1 0 0,0 0 0,1 0 1,-1 0-1,1 1 0,-1-1 0,0 0 0,1 0 0,-1 0 0,1 0 0,-1 0 0,0 0 0,1 0 1,-1 0-1,1 0 0,-1-1 0,1 1 0,21-1-202,-20 1 298,30-3-739,65-4 1138,-64 6-3635,0 0-3661</inkml:trace>
  <inkml:trace contextRef="#ctx0" brushRef="#br0" timeOffset="1261.33">871 4 5475,'0'0'11957,"-4"-4"-10556,6 6-1188,82 58 2145,-56-43-2177,-2 2 0,0 1 0,-2 0 0,37 40 0,-47-42-180,0 0 1,-1 2 0,-1-1-1,12 26 1,-19-34-11,-1 0 0,0 1 1,0 0-1,-1 0 0,-1 0 0,0 0 0,0 0 0,-1 1 1,-2 19-1,0-25-16,0 0 0,-1 0 0,-1 0 0,1-1 0,-1 1 0,0-1 0,-1 1 0,1-1 0,-1 0 0,0 0 0,-1 0 0,0-1 0,0 0 0,0 0 0,0 0 0,-1 0 0,-6 3 0,-15 11-482,-1-1 1,-41 19 0,55-31 202,-23 13-3047,-68 22 0,33-21-4925</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7:44.132"/>
    </inkml:context>
    <inkml:brush xml:id="br0">
      <inkml:brushProperty name="width" value="0.035" units="cm"/>
      <inkml:brushProperty name="height" value="0.035" units="cm"/>
    </inkml:brush>
  </inkml:definitions>
  <inkml:trace contextRef="#ctx0" brushRef="#br0">1 649 3954,'0'0'14721,"0"0"-14643,0 0 0,0 0 0,0-1 0,0 1 0,0 0-1,0 0 1,0 0 0,0-1 0,0 1 0,0 0 0,0 0 0,0 0-1,0-1 1,0 1 0,1 0 0,-1 0 0,0 0 0,0 0 0,0-1-1,0 1 1,0 0 0,1 0 0,-1 0 0,0 0 0,0 0 0,0 0-1,0 0 1,1-1 0,-1 1 0,0 0 0,0 0 0,0 0 0,1 0-1,-1 0 1,0 0 0,0 0 0,1 0 0,-1 0 0,0 0 0,0 0-1,0 0 1,1 0 0,-1 0 0,0 0 0,0 0 0,0 0 0,1 1-1,-1-1 1,11 29 124,15 59 0,-8-22 13,-12-47-198,6 18 84,-1 0 0,7 54 0,-32-180 539,5 41-640,-4-91 1,12 118 3,1-37-15,0 56 12,0-1 0,0 1 1,1 0-1,-1 0 0,1-1 0,-1 1 0,1 0 0,0 0 0,0 0 0,0 0 1,0 0-1,0 0 0,0 0 0,1 0 0,-1 0 0,1 1 0,-1-1 0,1 0 1,2-1-1,-2 2-7,0 0 1,0 1-1,0-1 1,0 1 0,-1-1-1,1 1 1,0 0-1,0 0 1,0 0-1,0 0 1,0 0 0,0 0-1,0 0 1,0 1-1,0-1 1,0 1-1,0-1 1,0 1 0,0 0-1,-1 0 1,1 0-1,0 0 1,-1 0-1,1 0 1,-1 0 0,1 1-1,2 2 1,4 4-3,-1 1-1,1-1 1,8 16 0,-13-19 9,13 21 2,-2 0 0,-1 1 0,-1 1 0,-1 0 0,-2 1 0,0 0 0,4 32 0,-11-53-1310,0-8-110,1-13-1778,0 3 310,3-3-2392</inkml:trace>
  <inkml:trace contextRef="#ctx0" brushRef="#br0" timeOffset="630.15">506 562 9204,'0'0'11760,"0"-1"-11748,0 1 0,0 0-1,0 0 1,0 0-1,0-1 1,0 1 0,0 0-1,0 0 1,0 0 0,0-1-1,0 1 1,0 0 0,0 0-1,0 0 1,0-1 0,0 1-1,1 0 1,-1 0-1,0 0 1,0 0 0,0-1-1,0 1 1,0 0 0,0 0-1,1 0 1,-1 0 0,0 0-1,0 0 1,0 0 0,0-1-1,1 1 1,-1 0-1,0 0 1,0 0 0,0 0-1,1 0 1,-1 0 0,0 0-1,0 0 1,0 0 0,1 0-1,-1 0 1,0 0-1,4 2 25,0 0 0,0 0-1,0 0 1,0 0-1,-1 1 1,1 0 0,5 5-1,17 12 137,40 14 34,-50-28-145,1 2-1,-2 0 1,1 1-1,-1 0 1,0 2 0,-1 0-1,18 17 1,-30-26-68,-1 0 1,0-1 0,0 1 0,0 0 0,0 0-1,0 0 1,0 0 0,0 0 0,-1 0-1,1 0 1,-1 0 0,0 0 0,1 1-1,-1-1 1,0 0 0,0 0 0,0 0-1,0 0 1,-1 0 0,1 0 0,-1 1 0,1-1-1,-1 0 1,0 0 0,0 0 0,1 0-1,-1-1 1,-1 1 0,1 0 0,0 0-1,0 0 1,-1-1 0,1 1 0,-1-1 0,1 1-1,-3 0 1,-7 8-39,0-1 0,-1 0-1,-1-1 1,-13 8 0,17-11 59,4-2-137,-25 19 707,29-21-759,0 0-1,0 1 0,0-1 0,0 0 0,1 0 0,-1 1 0,0-1 0,1 0 0,-1 1 0,1-1 0,0 0 1,-1 1-1,1-1 0,0 3 0,0-3 16,1-1 0,-1 1 0,0-1 0,1 0-1,-1 1 1,1-1 0,-1 0 0,1 1 0,-1-1 0,1 0 0,-1 1 0,1-1 0,0 0 0,-1 0 0,1 0 0,-1 0 0,1 1 0,-1-1-1,1 0 1,0 0 0,-1 0 0,1 0 0,-1 0 0,1 0 0,0-1 0,0 1 0,2 0-598,22 1-3793</inkml:trace>
  <inkml:trace contextRef="#ctx0" brushRef="#br0" timeOffset="1212.28">1035 572 8052,'0'0'11885,"0"-1"-11744,0 0 0,0 0 0,1-1 0,-1 1-1,0 0 1,1 0 0,-1 0 0,1 0 0,0 0 0,-1 0 0,1 0 0,0 0-1,0 0 1,1-2 0,0 2-135,1 0 1,0 0-1,-1 0 1,1 0-1,0 0 0,0 1 1,0-1-1,-1 1 0,1 0 1,0-1-1,0 1 0,0 1 1,0-1-1,0 0 0,-1 1 1,1-1-1,0 1 0,0 0 1,0 0-1,-1 0 1,1 0-1,-1 1 0,1-1 1,-1 1-1,1-1 0,-1 1 1,0 0-1,3 3 0,-1 0-18,-1 1-1,-1-1 0,1 0 0,-1 1 0,0-1 1,0 1-1,0 0 0,-1 0 0,0-1 1,0 1-1,-1 0 0,1 0 0,-2 6 0,1 2-38,0 0 0,-1-1 0,-1 1-1,-5 19 1,6-28 41,-1 1 0,0-1 1,0 0-1,-1 1 0,0-1 0,1-1 0,-2 1 0,1 0 0,0-1 0,-1 1 0,0-1 0,0 0 0,-7 5 1,10-9 56,1 0-1,0 0 1,-1 0 0,1-1 0,0 1 0,0 0 0,-1 0 0,1 0 0,0-1 0,0 1 0,-1 0 0,1 0 0,0-1 0,0 1 0,0 0 0,0-1-1,-1 1 1,1 0 0,0 0 0,0-1 0,0 1 0,0 0 0,0-1 0,0 1 0,0 0 0,0-1 0,0 1 0,0 0 0,0-1 0,0 1 0,0 0-1,0-1 1,0 1 0,0 0 0,0-1 0,1 1 0,-1 0 0,0-1 0,0 1 0,0 0 0,1-1 0,-1 0-55,0 0 1,0 0-1,1 0 0,-1 0 1,0 0-1,1 0 1,-1 0-1,1-1 0,-1 1 1,1 1-1,0-1 1,-1 0-1,1 0 0,0 0 1,0 0-1,0 0 0,0 1 1,-1-1-1,1 0 1,2 0-1,0 0 6,0 0 1,0 0-1,0 1 1,0-1-1,0 1 0,0 0 1,0 0-1,0 0 1,0 0-1,1 0 0,-1 1 1,0-1-1,0 1 1,0 0-1,0 0 0,0 0 1,0 0-1,-1 1 1,1-1-1,0 1 0,0-1 1,-1 1-1,1 0 1,-1 0-1,0 0 0,0 1 1,0-1-1,3 3 1,-1 1-4,0-1 0,0 1 0,-1 0 0,1-1 0,-1 1 1,0 1-1,-1-1 0,0 0 0,0 1 0,0-1 0,0 1 1,0 8-1,-2-13-11,0 0-1,1 1 1,-1-1 0,0 0 0,0 1 0,0-1 0,-1 0-1,1 1 1,-1-1 0,1 0 0,-1 0 0,0 0 0,1 1 0,-1-1-1,0 0 1,0 0 0,-1 0 0,1 0 0,0 0 0,-1-1-1,1 1 1,-1 0 0,0-1 0,1 1 0,-1-1 0,0 1-1,0-1 1,0 0 0,0 0 0,0 0 0,0 0 0,0 0 0,-1 0-1,1-1 1,-5 2 0,-11 2-437,0 0-1,-1-1 0,1-1 1,-1-1-1,0 0 1,-26-3-1,44 1 376,1 1-1,-1 0 0,0 0 1,1 0-1,-1 0 0,0-1 1,1 1-1,-1 0 0,1 0 1,-1-1-1,1 1 1,-1 0-1,0-1 0,1 1 1,-1-1-1,1 1 0,0-1 1,-1 1-1,1-1 0,-1 1 1,1-1-1,0 1 0,-1-1 1,1 0-1,0 1 1,0-1-1,-1 0 0,1 1 1,0-1-1,0 0 0,0 1 1,0-1-1,0 1 0,0-1 1,0 0-1,0 1 0,0-1 1,0 0-1,1 0 0,-1-1-298,0 0-1,1 0 0,-1 0 0,1 0 1,0 0-1,-1 0 0,1 0 1,0 0-1,0 1 0,1-1 0,-1 0 1,0 1-1,0-1 0,2-1 0,26-14-7086</inkml:trace>
  <inkml:trace contextRef="#ctx0" brushRef="#br0" timeOffset="1621.45">1416 642 11797,'0'0'11438,"-7"-7"-11126,6 5-307,0 0-2,-1 0 0,0 0 0,0 0 0,1 1 0,-1-1 0,0 0 0,-1 1 0,1-1 0,0 1 0,0 0 0,-5-2 0,7 3-4,-1 0 0,0 0-1,1 0 1,-1 0 0,1 0 0,-1 0-1,0 0 1,1 1 0,-1-1 0,1 0-1,-1 0 1,1 0 0,-1 1 0,1-1-1,-1 0 1,0 1 0,1-1-1,0 1 1,-1-1 0,1 0 0,-1 1-1,1-1 1,-1 2 0,-10 26-50,6-8 11,2 1 0,1 0 0,0 0 0,1 0 0,3 25 0,-2-43 35,1 0 1,-1 0-1,1 0 1,-1 0-1,1 0 1,0 0-1,0-1 1,0 1 0,0 0-1,1 0 1,-1 0-1,1-1 1,-1 1-1,1-1 1,0 0-1,0 1 1,0-1-1,1 0 1,-1 0 0,0 0-1,1 0 1,-1-1-1,1 1 1,5 2-1,0-2-60,0 1 0,0-1 0,1-1 0,-1 0 0,1 0 0,-1 0-1,15-2 1,-20 1 60,0 0 0,0-1 0,0 0 0,0 0 0,0 1 0,0-2 0,0 1 0,0 0-1,0 0 1,-1-1 0,1 0 0,0 0 0,-1 1 0,1-1 0,-1-1 0,0 1 0,0 0-1,0 0 1,0-1 0,0 1 0,0-1 0,-1 0 0,1 0 0,-1 1 0,0-1 0,0 0-1,0 0 1,1-6 0,1-5 21,0 0-1,-2 0 0,1 0 1,-2 0-1,0-16 0,-1 24-71,1 1-1,-1 0 0,0 0 0,0 0 0,0 0 1,0 0-1,-1 0 0,0 0 0,0 0 0,-1 0 1,1 1-1,-1-1 0,0 1 0,0 0 1,-1 0-1,1 0 0,-1 0 0,0 1 0,0-1 1,0 1-1,0 0 0,0 0 0,-1 1 0,1-1 1,-1 1-1,0 0 0,0 0 0,0 0 1,0 1-1,0 0 0,0 0 0,0 0 0,-1 1 1,-5-1-1,11 2-112,-1-1 0,0 1 0,0-1 0,0 1 0,0-1 0,1 1 1,-1 0-1,0-1 0,0 1 0,1 0 0,-1 0 0,1 0 0,-1 0 0,1-1 1,-1 1-1,1 0 0,-1 0 0,1 0 0,0 0 0,-1 0 0,1 0 0,0 0 1,0 0-1,0 0 0,0 0 0,0 0 0,0 0 0,0 0 0,0 0 0,0 0 0,1 2 1,-1 0-597,0 1 1,1 0 0,0 0 0,0 0 0,0 0 0,0-1 0,3 8-1,16 11-4482</inkml:trace>
  <inkml:trace contextRef="#ctx0" brushRef="#br0" timeOffset="1959.39">2016 637 7331,'0'0'9743,"6"0"-13221,2 5-762,0-1-1899</inkml:trace>
  <inkml:trace contextRef="#ctx0" brushRef="#br0" timeOffset="3666.22">2470 596 6611,'0'0'8948,"0"-2"-8644,7 2-192,13 0 144,15 0 289,17 0-129,13 0-256,7-6 96,3-3-256,-3-1-1184,-12 3-1394,-22-2-1744,-25-2-832</inkml:trace>
  <inkml:trace contextRef="#ctx0" brushRef="#br0" timeOffset="3900.36">2783 486 4818,'0'0'10907,"8"2"-10683,11 5-31,0 0 0,-1 1 1,1 1-1,30 21 1,-37-22-170,-1 0 1,1 1-1,-2 0 0,1 1 1,-1 0-1,-1 1 1,0 0-1,10 15 1,-16-22-46,-1 1-1,1 0 1,-1-1 0,0 1 0,0 0-1,-1 0 1,0 0 0,0 0-1,0 0 1,0 0 0,-1 0 0,1 0-1,-1 1 1,-1-1 0,1 0 0,-1 0-1,0 0 1,0 0 0,0 0 0,-1 0-1,0 0 1,0 0 0,0-1-1,0 1 1,-1-1 0,0 1 0,0-1-1,0 0 1,0 0 0,-1 0 0,1-1-1,-1 1 1,0-1 0,-5 3 0,3-1-613,-1-1 0,0 0 0,0 0 0,0-1 0,0 1 1,-14 3-1,15-7-3205</inkml:trace>
  <inkml:trace contextRef="#ctx0" brushRef="#br0" timeOffset="4501.86">3290 562 11125,'0'0'9415,"-4"2"-9386,2-1-47,0 0-1,0 1 1,0 0-1,1-1 1,-1 1-1,0 0 1,1 0-1,-1 0 0,1 0 1,0 0-1,0 0 1,0 0-1,0 0 1,0 1-1,0-1 1,1 0-1,-1 1 0,1-1 1,-1 0-1,1 6 1,0 62 251,1-38 27,-1-52-116,4-98 70,-3 107-131,1-1-1,0 1 0,1 0 1,0 0-1,1 0 1,0 1-1,0-1 0,8-11 1,-12 21-77,0 1 0,1-1 1,-1 0-1,0 1 0,1-1 1,-1 1-1,1-1 0,-1 1 1,1 0-1,-1-1 0,0 1 1,1-1-1,0 1 0,-1 0 1,1-1-1,-1 1 1,1 0-1,-1 0 0,1-1 1,0 1-1,-1 0 0,1 0 1,0 0-1,-1 0 0,1 0 1,-1 0-1,1 0 0,0 0 1,-1 0-1,1 0 0,0 0 1,-1 0-1,1 0 0,0 1 1,-1-1-1,1 0 0,-1 0 1,1 1-1,-1-1 1,1 0-1,-1 1 0,1-1 1,-1 1-1,1-1 0,-1 0 1,1 1-1,-1-1 0,1 1 1,-1-1-1,1 2 0,19 31-82,-18-29 111,19 41 7,28 49 114,-44-86-204,0 0 0,0 0 0,1-1 0,0 0 0,1 0 0,0 0 0,0-1 0,12 9 0,-16-14-8,-1 0 1,0 1-1,0-1 1,0 0 0,0 0-1,1-1 1,-1 1-1,0 0 1,1-1-1,-1 1 1,1-1 0,-1 0-1,0 0 1,1 0-1,-1 0 1,1 0 0,-1 0-1,1-1 1,-1 1-1,0-1 1,4-1-1,-3 0 48,1 0 0,-1 0 0,0 0-1,0-1 1,-1 1 0,1-1 0,0 0-1,-1 0 1,0 0 0,0 0 0,0 0-1,3-6 1,0-3 39,0 0 0,-1 0-1,0 0 1,-1-1 0,0 1 0,-1-1-1,0-15 1,-1 18-52,-1-3 32,0 1-1,0 0 1,-1-1-1,-3-13 1,4 24-26,0 0 0,-1 0 0,1 0 0,-1 0-1,1 0 1,-1 0 0,0 0 0,0 0 0,0 1 0,0-1 0,0 0 0,-1 0 0,1 1 0,0-1 0,-1 1 0,1-1-1,-1 1 1,0 0 0,1-1 0,-1 1 0,0 0 0,0 0 0,0 0 0,0 0 0,0 1 0,0-1 0,0 1 0,0-1 0,0 1-1,0-1 1,-3 1 0,4 0 5,0 0 0,0 0 0,0 1-1,0-1 1,0 0 0,0 0 0,0 1 0,0-1-1,0 0 1,1 1 0,-1-1 0,0 1 0,0-1-1,0 1 1,1 0 0,-1-1 0,0 1 0,1 0-1,-1-1 1,0 1 0,1 0 0,-1 0 0,0 1-1,-7 29-1189,7-22 559,1-1-1,0 0 1,0 0 0,1 1-1,3 11 1,-2-15-39,0 0 0,1 1 0,0-1 0,0-1 0,0 1 0,1 0 0,0-1 0,0 1 0,0-1 0,6 4-1,18 15-6434</inkml:trace>
  <inkml:trace contextRef="#ctx0" brushRef="#br0" timeOffset="5940.4">3756 542 6227,'0'0'11851,"-12"-9"-10990,-39-23-575,50 32-284,0 0 0,0-1 0,0 1 0,0-1 0,0 1 0,0 0 0,0 0 0,0-1 0,0 1 0,0 0 0,0 0 0,0 0 0,0 0 0,1 0 0,-1 0 0,0 0 1,0 1-1,0-1 0,0 0 0,0 0 0,0 1 0,0-1 0,0 1 0,0-1 0,0 1 0,1-1 0,-1 1 0,0-1 0,0 1 0,1 0 0,-1 0 0,0-1 0,1 1 0,-1 0 0,0 0 0,1 0 0,0-1 0,-1 1 0,1 0 1,-1 0-1,1 0 0,0 0 0,0 0 0,-1 0 0,1 1 0,-1 2-3,-2 2 3,0 1-1,1 0 1,0 0 0,0-1-1,1 1 1,0 0 0,0 0-1,1 0 1,0 0 0,0 0-1,0 0 1,1 0 0,0 0-1,1 0 1,-1 0-1,6 12 1,-5-15-17,0 1 0,0-1 1,1 0-1,0 0 0,-1-1 0,1 1 0,1 0 1,-1-1-1,0 0 0,1 0 0,0 0 0,-1 0 0,1-1 1,0 1-1,1-1 0,-1 0 0,0 0 0,1-1 0,-1 1 1,1-1-1,-1 0 0,1 0 0,0 0 0,-1-1 1,9 0-1,-10 1-19,0-1 0,0 0 0,0-1 0,0 1 1,0 0-1,1-1 0,-1 0 0,0 0 1,0 0-1,-1 0 0,1 0 0,0 0 0,0-1 1,0 0-1,4-3 0,-5 2 38,1 0-1,-1 0 1,0 0-1,0-1 1,0 1 0,0-1-1,-1 1 1,1-1 0,-1 0-1,0 0 1,0 1-1,0-8 1,2-8 122,-1-1-1,0-23 0,-2 38-20,0 1-1,0-1 0,-1 0 0,1 1 0,-1-1 0,0 1 0,0-1 0,0 1 0,-1 0 0,0-1 0,0 1 0,0 0 0,0 0 0,0 0 0,-5-4 0,7 7-99,0 1 0,0 0 0,0-1 1,-1 1-1,1 0 0,0 0 0,-1-1 0,1 1 0,0 0 0,0 0 1,-1-1-1,1 1 0,0 0 0,-1 0 0,1 0 0,0 0 0,-1 0 1,1 0-1,-1 0 0,1-1 0,0 1 0,-1 0 0,1 0 0,0 0 0,-1 0 1,1 1-1,0-1 0,-1 0 0,1 0 0,-1 0 0,1 0 0,0 0 1,-1 0-1,1 0 0,0 1 0,-1-1 0,1 0 0,0 0 0,0 1 1,-1-1-1,1 0 0,0 0 0,0 1 0,-1-1 0,1 0 0,0 0 0,0 1 1,0-1-1,-1 0 0,1 1 0,0-1 0,0 0 0,0 1 0,0-1 1,0 1-1,0-1 0,0 0 0,0 1 0,0-1 0,0 0 0,0 1 1,0 0-1,-1 29-232,1-24 258,0 1-63,0 0 0,1 0 0,-1 0-1,1 0 1,1-1 0,-1 1 0,1 0 0,1 0 0,3 7-1,-4-10-83,0-1 0,1 1-1,-1-1 1,1 0-1,0 0 1,-1 0 0,1 0-1,1-1 1,-1 1-1,0-1 1,1 0-1,-1 0 1,1 0 0,0 0-1,0 0 1,-1-1-1,6 1 1,-6 0-7,1-1 0,-1-1 0,1 1 0,-1 0 0,0-1 0,1 1 0,-1-1 0,1 0 0,-1 0 0,1-1 0,-1 1 0,1-1 0,-1 0 0,1 0 0,3-1 0,-4 0 121,0 0 0,-1 0-1,1 0 1,-1-1 0,1 1 0,-1-1 0,0 1-1,0-1 1,0 0 0,0 1 0,-1-1-1,1 0 1,-1 0 0,1-1 0,0-4-1,2-7 866,0 0-1,-1 0 0,-1-1 0,-1 1 0,0-30 0,-1 44-435,-6 12-333,3 3-109,0 1 1,0-1 0,2 1-1,-1-1 1,2 1 0,0-1-1,3 18 1,-3-29-40,0 0 0,1 0 0,0 0 0,-1 0 0,1 0 0,0 0 0,1 0-1,-1-1 1,0 1 0,1 0 0,-1-1 0,1 1 0,0-1 0,0 0 0,0 1 0,0-1 0,1 0 0,-1 0 0,0-1 0,1 1 0,-1 0 0,1-1 0,0 1 0,-1-1-1,1 0 1,0 0 0,0 0 0,0 0 0,0-1 0,3 1 0,-2 0-18,0-1 1,1 0-1,-1 0 0,0 0 0,1 0 1,-1-1-1,0 0 0,0 0 0,1 0 1,-1 0-1,0 0 0,0-1 0,0 0 0,-1 0 1,1 0-1,0 0 0,-1-1 0,1 0 1,-1 1-1,5-6 0,-3 1 156,1 0-1,-1-1 1,-1 0 0,0 1-1,0-2 1,0 1 0,-1 0-1,0-1 1,-1 1 0,0-1-1,0 0 1,-1 0 0,0 1-1,0-1 1,-1 0 0,-1-14-1,0 22-43,1 0-1,0 0 0,0 0 1,0 1-1,0-1 0,-1 0 1,1 0-1,0 0 0,-1 0 1,1 0-1,-1 0 0,1 1 1,-1-1-1,1 0 0,-1 0 1,0 1-1,1-1 1,-1 0-1,0 1 0,1-1 1,-1 1-1,0-1 0,0 1 1,0-1-1,1 1 0,-1 0 1,0-1-1,-2 1 0,-28-2 477,30 3-510,0 0 0,-1 0 0,1 0 1,0 0-1,0 0 0,0 0 0,0 0 0,0 0 0,0 1 1,0-1-1,0 0 0,0 1 0,0-1 0,1 1 1,-1-1-1,1 0 0,-1 1 0,1 0 0,-1-1 0,1 1 1,0-1-1,0 1 0,0-1 0,0 1 0,0 0 0,0 1 1,2 47 2,-1-43-2,1-1 1,1 0-1,-1 0 0,1 0 1,0 0-1,0 0 1,1-1-1,0 1 0,0-1 1,0 0-1,0 0 0,1-1 1,7 7-1,-3-4 4,0 1 0,1-1-1,0-1 1,0 0 0,0 0 0,20 7 0,-28-12-59,0 0 0,0-1-1,1 1 1,-1 0 0,0-1 0,1 1 0,-1-1 0,0 0 0,1 0-1,-1 0 1,1 0 0,-1-1 0,0 1 0,5-1 0,-6 0 47,0 0 1,1 0-1,-1 0 1,0 0-1,0-1 0,0 1 1,0 0-1,0 0 1,0-1-1,0 1 1,0-1-1,0 1 1,-1 0-1,1-1 0,0 1 1,-1-1-1,1 0 1,-1 1-1,0-1 1,1-2-1,4-63 199,-5 53-2,1 0 0,0 0 0,1 0-1,1 0 1,0 1 0,5-17 0,-7 29-190,-1 0 0,0 1 0,1-1 0,-1 0-1,0 0 1,1 0 0,-1 0 0,1 0 0,-1 0 0,1 1 0,0-1 0,-1 0 0,1 0 0,0 1 0,0-1 0,-1 1 0,1-1 0,0 1-1,0-1 1,0 1 0,0-1 0,0 1 0,0-1 0,-1 1 0,1 0 0,0 0 0,0 0 0,0-1 0,0 1 0,0 0 0,0 0 0,0 0-1,0 0 1,0 1 0,0-1 0,0 0 0,0 0 0,0 1 0,0-1 0,0 0 0,0 1 0,0-1 0,0 1 0,-1-1 0,1 1 0,0-1-1,0 1 1,-1 0 0,1-1 0,0 2 0,5 3-25,-1 0 0,1 1 1,-2 0-1,9 11 0,1 8-169,-1 0 0,-1 0 0,-1 2 0,8 31 0,-18-58 178,-1 0 4,0 0 0,0 0 0,0 1 0,0-1 0,0 0 0,0 0 0,0 0 0,0 0 0,0 0 0,1 0 0,-1 0 0,0 0 0,0 1 0,0-1 0,0 0 0,0 0 0,1 0 0,-1 0 0,0 0 0,0 0 0,0 0 0,0 0 0,0 0 0,1 0 0,-1 0 0,0 0 0,0 0 0,0 0 0,0 0 0,0 0 0,1 0 0,-1 0 0,0 0 0,0 0 0,0 0 0,0 0 0,0-1 0,1 1 0,-1 0 0,0 0 0,0 0 0,0 0 0,0 0 0,0 0 0,0 0 0,0 0 0,0-1 0,1 1 0,-1 0 0,0 0 0,0 0 0,0 0 0,0 0 0,0-1 0,0 1 0,0 0 0,0 0 0,0 0 0,0 0 0,0-1 0,5-8 156,6-21-23,7-35-1,6-15 1019,-24 79-1141,0 0 0,0 1 1,0-1-1,1 0 0,-1 1 0,0-1 0,1 0 1,-1 1-1,0-1 0,1 0 0,-1 1 0,1-1 1,-1 1-1,1-1 0,-1 1 0,1-1 0,-1 1 1,1 0-1,0-1 0,-1 1 0,1-1 1,-1 1-1,1 0 0,0 0 0,-1-1 0,1 1 1,0 0-1,0 0 0,-1 0 0,1 0 0,0 0 1,-1 0-1,1 0 0,0 0 0,0 0 0,-1 0 1,1 0-1,0 1 0,-1-1 0,1 0 0,0 0 1,-1 1-1,1-1 0,0 0 0,-1 1 0,1-1 1,-1 1-1,1-1 0,-1 1 0,1-1 0,-1 1 1,2 0-1,27 33-192,-27-31 233,8 12-71,-1 1 0,11 25 0,7 12-1062,-27-52 1077,0-1 0,0 1-1,1-1 1,-1 1 0,0-1-1,1 1 1,-1-1 0,0 0 0,0 1-1,1-1 1,-1 1 0,1-1-1,-1 0 1,0 1 0,1-1-1,-1 0 1,1 0 0,-1 1 0,1-1-1,-1 0 1,1 0 0,-1 0-1,1 1 1,-1-1 0,1 0 0,-1 0-1,1 0 1,-1 0 0,1 0-1,-1 0 1,1 0 0,-1 0 0,1 0-1,-1-1 1,1 1 0,-1 0-1,1 0 1,-1 0 0,1 0-1,-1-1 1,1 1 0,-1 0 0,1-1-1,-1 1 1,0 0 0,1-1-1,-1 1 1,1 0 0,-1-1 0,0 1-1,0-1 1,1 1 0,-1 0-1,0-1 1,0 1 0,1-1-1,-1 1 1,0-1 0,0 1 0,0-2-1,13-31 181,-1-25 121,-9 39-58,1 1-1,1 0 1,0 0 0,15-32 0,-20 49-236,0 0 1,0 1-1,1-1 1,-1 0-1,0 1 1,1-1-1,-1 1 1,1-1-1,-1 1 1,0-1-1,1 0 1,-1 1-1,1 0 1,0-1-1,-1 1 1,1-1-1,-1 1 1,1 0 0,0-1-1,-1 1 1,1 0-1,-1-1 1,1 1-1,0 0 1,0 0-1,-1 0 1,2 0-1,-1 0-5,0 0 1,0 1-1,0-1 0,-1 1 1,1 0-1,0-1 0,0 1 0,0 0 1,0-1-1,-1 1 0,1 0 0,0 0 1,-1 0-1,1-1 0,-1 1 1,2 1-1,18 48-256,-17-40 237,2 4-310,-1-3-301,0 1-1,1-1 0,0-1 1,7 12-1,-9-19 87,-1 0 0,0 0 0,1-1 0,-1 1 0,1-1 0,0 0-1,4 4 1,-4-5-148,-1 0 0,1 0 0,0 1 0,-1-2 0,1 1 0,0 0 0,0 0 0,0-1 0,-1 0 0,6 1 1,10-1-3692</inkml:trace>
  <inkml:trace contextRef="#ctx0" brushRef="#br0" timeOffset="6619.22">4968 556 2225,'0'0'11130,"3"-17"-8766,2-5-1597,-2 12-223,0 0 1,-1-1-1,-1 1 1,0 0 0,0-18-1,-1 27-487,0 0 0,-1-1 0,1 1 0,-1 0 0,1 0 0,-1 0 0,1-1 0,-1 1 1,0 0-1,0 0 0,0 0 0,1 0 0,-1 0 0,0 0 0,0 1 0,0-1 0,0 0 0,-1 0 0,1 1 0,0-1 0,0 0 0,0 1 0,-1-1 0,1 1 0,0 0 0,0-1 1,-1 1-1,1 0 0,0 0 0,-1 0 0,1 0 0,0 0 0,0 0 0,-3 0 0,1 0 33,-1 0 0,0 0 1,1 1-1,-1-1 0,1 1 0,-1 0 0,0 0 1,1 0-1,-1 0 0,1 1 0,0-1 0,-4 3 0,2 1-99,1 0-1,-1 1 1,2 0-1,-1-1 0,0 1 1,1 0-1,0 1 1,1-1-1,0 0 0,0 1 1,0-1-1,0 1 1,1 0-1,0 0 0,1 0 1,0-1-1,0 1 1,0 0-1,2 9 0,-1-13-9,0-1-1,0 1 1,0-1-1,0 0 1,1 1-1,-1-1 1,1 0-1,0 0 0,-1 0 1,1 0-1,0 0 1,0-1-1,0 1 1,1-1-1,-1 1 1,0-1-1,0 0 1,1 1-1,-1-1 0,1-1 1,-1 1-1,1 0 1,-1 0-1,1-1 1,3 1-1,2 0-152,1 1 0,-1-2 0,0 1 1,0-1-1,1 0 0,-1-1 0,9-1 0,-15 1 172,0 0 0,1 0 0,-1 0 0,0-1 0,0 1 0,0-1 0,0 1 0,-1-1 0,1 0 0,0 0 0,-1 0 0,1 0 0,-1 0 0,1 0 0,-1 0 0,0 0 0,0 0 0,0-1 0,0 1 0,-1-1 0,1 1 0,-1 0 0,1-6 0,2-6 338,-2-1-1,0-23 1,-1 34-191,0-19 830,0 33-504,0 37-437,0-44-48,0-1 0,-1 0 0,1 1 1,0-1-1,0 1 0,1-1 0,-1 1 0,1-1 0,-1 0 0,1 1 0,0-1 0,-1 0 0,1 0 0,0 1 0,1-1 0,-1 0 0,0 0 0,1 0 0,-1 0 0,1 0 0,-1-1 0,1 1 0,0 0 0,0-1 0,0 1 0,0-1 0,0 0 0,0 0 0,0 1 0,0-1 0,0-1 0,1 1 0,-1 0 0,0 0 0,1-1 0,-1 0 0,1 1 0,-1-1 0,0 0 0,1 0 0,-1 0 1,4-1-1,-3 1 3,0 0 1,0 0 0,0 0-1,0-1 1,0 1 0,0-1 0,0 0-1,0 0 1,0 0 0,0 0-1,0-1 1,-1 1 0,1-1 0,-1 1-1,1-1 1,2-2 0,-1 0 17,-1 0 0,0-1 0,1 1 0,-1-1 0,-1 0 0,1 0 1,-1 0-1,3-7 0,3-16 13,0 1 0,-2-1 1,-1 0-1,-1-1 0,-2 1 0,-1-1 0,-1 1 1,-6-48-1,4 64 85,-1 1-1,0 0 1,0 0 0,-1 0-1,-1 0 1,0 0 0,0 1 0,-1 0-1,0 0 1,-1 1 0,-8-10 0,15 19-94,0 0 1,0-1-1,0 1 1,0 0 0,0 0-1,-1-1 1,1 1-1,0 0 1,0 0 0,0-1-1,0 1 1,0 0-1,-1 0 1,1-1 0,0 1-1,0 0 1,0 0-1,-1 0 1,1-1 0,0 1-1,0 0 1,-1 0-1,1 0 1,0 0 0,0 0-1,-1-1 1,1 1-1,0 0 1,0 0 0,-1 0-1,1 0 1,0 0-1,-1 0 1,1 0 0,0 0-1,0 0 1,-1 0-1,1 0 1,0 0 0,-1 0-1,1 1 1,0-1-1,0 0 1,-1 0 0,1 0-1,0 0 1,0 0-1,-1 0 1,1 1 0,0-1-1,0 0 1,0 0-1,-1 0 1,1 1 0,0-1-1,0 0 1,0 0-1,0 1 1,-1-1 0,1 0-1,0 0 1,0 1-1,0-1 1,0 0 0,0 1-1,0-1 1,-1 24-248,1-18 247,0 24 15,1 1 1,1-1-1,2 1 0,1-1 0,14 48 0,8 0-452,4-2 1,47 85 0,-77-159 190,1 1-1209</inkml:trace>
  <inkml:trace contextRef="#ctx0" brushRef="#br0" timeOffset="7561.42">5829 173 2193,'0'0'13830,"-1"-10"-12474,-5-27-121,3 29-612,0 8 50,-2 8 169,5-8-832,-9 22 88,2 1 1,1 0 0,0 0-1,2 0 1,-3 37 0,5-10 213,6 82 0,-3-120-298,1 0 0,0-1-1,1 1 1,1-1 0,0 0 0,0 0-1,1 0 1,0 0 0,1-1 0,0 0-1,1 0 1,0-1 0,0 0 0,1 0-1,0 0 1,1-1 0,0 0 0,0-1-1,1 0 1,0-1 0,0 1 0,0-2-1,1 0 1,0 0 0,12 3 0,-19-7-137,0 0 0,0 0 1,1 0-1,-1-1 0,0 0 1,1 0-1,-1 0 0,1 0 1,5-2-1,-9 2-169,1-1 0,-1 1 0,0-1 0,1 0 0,-1 1 0,1-1 0,-1 0 0,0 0 0,0 0 0,1 0 0,-1 0 0,0 0 0,0-1 0,0 1 0,0 0 0,0-1 0,-1 1 0,1 0 0,0-1 0,-1 1 0,1-1 0,-1 1 0,1-1 0,-1 1 0,1-1 0,-1-2 0,1-16-7843</inkml:trace>
  <inkml:trace contextRef="#ctx0" brushRef="#br0" timeOffset="8830.01">6069 395 352,'0'0'16787,"20"8"-14048,-16-3-2461,0 0 0,0 0-1,0 1 1,-1-1-1,3 7 1,16 24 499,-20-34-739,0-1 1,-1 1-1,1-1 1,0 0 0,-1 0-1,1 1 1,0-1 0,0 0-1,0 0 1,0-1-1,0 1 1,0 0 0,0-1-1,1 1 1,-1-1 0,0 0-1,4 0 1,1 0 112,0-1 0,0 0 0,0-1 0,0 1 0,0-1 0,0-1 0,0 0 0,-1 1 0,1-2 0,-1 1 0,0-1 0,0 0 0,6-6 0,11-9 221,37-43 0,-39 40-165,15-18 77,-17 18-189,0 1 0,1 1-1,1 0 1,1 2 0,0 1 0,37-22-1,-59 39-144,0 8-1713,-2 23-1141,-4-19-826,-6-4-4222</inkml:trace>
  <inkml:trace contextRef="#ctx0" brushRef="#br0" timeOffset="9322.79">6838 45 5106,'0'0'13948,"-5"-7"-12710,-15-23-192,15 23 1574,7 12-2567,90 121 420,-62-89-384,-2 1 0,-1 1 0,40 81 1,-62-108-95,-1 0 0,0 0 0,-1 0 0,0 0 0,0 1 0,-2 0 1,0-1-1,0 1 0,-1 14 0,-1-21-32,0 1 0,0-1 0,0 0 0,-1 0 0,0 0 0,0 0 0,0 0 0,-1-1 1,0 1-1,0-1 0,0 0 0,-1 1 0,0-1 0,0-1 0,0 1 0,0-1 0,-1 1 0,0-1 0,0-1 0,-6 5 0,-1-1-257,0-1 1,-1-1-1,0 1 0,0-2 0,0 0 0,-21 3 0,14-4-3885,-37 1 0,48-4-3019</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7:56.479"/>
    </inkml:context>
    <inkml:brush xml:id="br0">
      <inkml:brushProperty name="width" value="0.035" units="cm"/>
      <inkml:brushProperty name="height" value="0.035" units="cm"/>
    </inkml:brush>
  </inkml:definitions>
  <inkml:trace contextRef="#ctx0" brushRef="#br0">311 269 5859,'0'0'9489,"2"-13"-9083,10-42-54,-11 54-344,-1 0 0,1 0 0,-1 0 1,1 0-1,0 0 0,-1 0 0,1 0 0,0 0 0,0 0 0,0 0 1,0 0-1,0 0 0,0 1 0,0-1 0,0 0 0,0 1 0,0-1 1,0 1-1,0-1 0,0 1 0,1 0 0,-1-1 0,0 1 0,0 0 1,0 0-1,1 0 0,0 0 0,28 4 74,-28-3-86,1 0 0,-1 1 1,0-1-1,0 1 0,0 0 1,1 0-1,-2 0 0,1 0 1,0 0-1,0 0 1,-1 0-1,1 0 0,-1 1 1,1-1-1,-1 1 0,0-1 1,0 1-1,0-1 1,-1 1-1,1 0 0,0-1 1,-1 1-1,0 0 0,0 0 1,0-1-1,0 5 0,0-1-5,-1-1 0,1 1 0,-1-1 0,0 0 0,0 1 0,-1-1 0,1 0 0,-1 0 0,0 0 0,-1 0 0,1 0-1,-5 6 1,-9 8 93,-1-1-1,0 0 0,-2-1 0,-28 20 1441,49-39-1466,1 0 0,0 0-1,-1 0 1,1 1 0,0-1 0,0 1-1,0 0 1,0-1 0,0 1-1,4 0 1,17-4-43,0 2-1,0 1 0,0 1 0,36 2 1,-45-1-17,-10 1-5,-1-1 1,0 1-1,1 0 1,-1 0-1,0 0 1,0 1-1,0-1 1,0 1-1,0 0 1,-1 0 0,1 1-1,0-1 1,3 4-1,-6-5-6,0 0 1,1 0-1,-1 0 0,0 1 0,0-1 0,0 0 0,0 1 1,0-1-1,0 1 0,-1-1 0,1 1 0,0 0 0,-1-1 1,1 1-1,-1 0 0,0-1 0,1 1 0,-1 0 0,0 0 1,0-1-1,0 1 0,0 0 0,0-1 0,-1 1 0,1 0 1,0 0-1,-1-1 0,0 1 0,1-1 0,-1 1 0,0 0 1,0-1-1,1 1 0,-1-1 0,-3 3 0,-1 2 18,-1 0 0,0-1 0,-1 0 0,1 0-1,-1 0 1,0-1 0,0 0 0,-1 0 0,-10 3-1,-3 2-29,-1-2 1,-28 5-1,23-7-662,-51 1 1,9-5-3296,65-1 3649,-19 0-3485</inkml:trace>
  <inkml:trace contextRef="#ctx0" brushRef="#br0" timeOffset="475.55">304 0 6163,'0'0'3906,"-21"0"-235,-71 2-1044,86-1-2423,-1 0-1,1 0 1,0 0-1,0 1 1,0 0-1,0 1 1,0-1-1,0 1 1,1 0-1,-1 0 1,1 1-1,0 0 0,0 0 1,0 0-1,0 0 1,-5 8-1,2-1 21,0 1 0,0 0 0,1 1 0,1-1 0,-7 19 0,4-8-58,2 0 1,0 1-1,2-1 0,0 1 1,2 0-1,1 0 1,0 0-1,2 1 0,1-1 1,5 29-1,-1-22-111,2 0 0,2-1 0,1 0 0,1 0 0,1-1 0,1-1 0,25 37 0,-22-39-45,2 0 0,1-1 0,1-1 0,1-1 0,1-1 0,31 23 0,-41-36-11,0 0 1,1-1-1,0 0 1,0-1-1,0 0 1,1-2-1,1 1 0,-1-2 1,0 1-1,1-2 1,0 0-1,0-1 1,0-1-1,28 0 0,-34-2 16,1-1-1,-1 0 1,1-1-1,-1 0 0,0 0 1,0-1-1,-1 0 1,1-1-1,-1 0 0,0 0 1,0 0-1,0-1 1,-1-1-1,0 1 0,0-1 1,-1 0-1,0-1 1,0 1-1,5-10 0,-1 1 6,-1 0 0,-1-1 0,0 0-1,-1 0 1,-1-1 0,-1 0 0,0 0-1,-2 0 1,3-21 0,-4 6-19,-1 0 0,-2 0 0,-1-1 0,-2 2-1,-1-1 1,-13-44 0,10 51-20,-1 1 0,0 1 0,-2-1 0,-1 2 0,-1 0 0,-1 0 0,-1 1 0,-26-29 0,34 44-45,0 0 1,0 0 0,-1 0-1,0 1 1,0 1 0,-1-1-1,0 1 1,1 0 0,-2 1-1,1 0 1,0 1 0,-1 0-1,0 0 1,1 1 0,-1 0-1,0 1 1,0 0 0,-13 1-1,19 0-96,0 0-1,0 1 1,0-1-1,0 1 1,0 0-1,0 0 0,1 0 1,-1 1-1,0-1 1,1 1-1,0 0 1,-1 0-1,1 0 0,0 1 1,0-1-1,0 1 1,0 0-1,0 0 1,1 0-1,-1 0 0,-2 4 1,-2 5-1684,1 0 0,0 0 0,0 1 0,-6 23 0,2 1-8022</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7:58.858"/>
    </inkml:context>
    <inkml:brush xml:id="br0">
      <inkml:brushProperty name="width" value="0.035" units="cm"/>
      <inkml:brushProperty name="height" value="0.035" units="cm"/>
    </inkml:brush>
  </inkml:definitions>
  <inkml:trace contextRef="#ctx0" brushRef="#br0">60 389 4194,'0'0'11992,"-9"-8"-10975,-26-23-321,35 31-689,0-1 1,0 1 0,0 0-1,-1 0 1,1 0-1,0 0 1,0 0 0,0 0-1,0 0 1,-1-1-1,1 1 1,0 0 0,0 0-1,-1 0 1,1 0-1,0 0 1,0 0 0,0 0-1,-1 0 1,1 0-1,0 0 1,0 0 0,0 0-1,-1 0 1,1 0-1,0 1 1,0-1 0,-1 0-1,1 0 1,0 0-1,0 0 1,0 0 0,0 0-1,-1 0 1,1 1-1,0-1 1,0 0 0,0 0-1,0 0 1,0 0-1,-1 1 1,1-1 0,0 0-1,0 0 1,0 0-1,0 1 1,0-1 0,0 0-1,0 0 1,0 0-1,0 1 1,0-1 0,0 0-1,0 0 1,0 1-1,0-1 1,0 0 0,0 0-1,0 0 1,0 1-1,0 17 88,0-15-8,2 36 343,2 0 0,2 0-1,1-1 1,17 50-1,-11-37-354,-1-4 41,7 56-1,-16-71-3288,-2 1-3407</inkml:trace>
  <inkml:trace contextRef="#ctx0" brushRef="#br0" timeOffset="373.88">0 641 6819,'0'0'7518,"9"-8"-7371,-1 0-118,-1 0 0,2 1 0,-1 1 0,1-1 0,0 1 0,1 1 0,13-7 0,-8 6-131,-1-1 1,1 0-1,-1-2 0,0 1 1,-1-2-1,21-19 0,-28 24 77,-1-1-1,0 1 0,0-1 1,-1-1-1,0 1 1,0-1-1,-1 1 0,1-1 1,-1 0-1,-1 0 1,1-1-1,-1 1 0,-1 0 1,1-1-1,-1 1 0,0-13 1,-1 12 444,-2-29 1589,2 36-1838,0 0-1,0-1 1,0 1 0,-1 0-1,1 0 1,-1-1 0,1 1 0,-1 0-1,1 0 1,-1 0 0,1 0-1,-1 0 1,0 0 0,0 0 0,0 0-1,0 0 1,0 0 0,1 0-1,-1 0 1,-1 1 0,1-1-1,0 0 1,0 1 0,-1-1 0,1 1-136,1 0 1,-1 0 0,1 0 0,-1 0 0,1 0 0,-1 0 0,1 0-1,0 0 1,-1 0 0,1 1 0,-1-1 0,1 0 0,-1 0-1,1 1 1,0-1 0,-1 0 0,1 1 0,0-1 0,-1 0 0,1 1-1,0-1 1,-1 0 0,1 1 0,0-1 0,0 0 0,-1 1-1,1-1 1,0 1 0,0-1 0,0 1 0,0-1 0,0 1 0,0-1-1,0 1 1,-1-1 0,1 0 0,1 2 0,-4 22-142,3-19 194,-1 25 61,1 1 0,1 0 0,1-1 0,2 1 0,1-1-1,14 45 1,-18-73-146,9 31 13,1-1 0,2 0 0,33 58 0,-45-88-153,0 0 1,0 0 0,0-1-1,1 1 1,-1-1-1,1 0 1,-1 1 0,1-1-1,0 0 1,-1 0-1,1 0 1,0 0 0,3 2-1,16-1-3981,-2-2-633</inkml:trace>
  <inkml:trace contextRef="#ctx0" brushRef="#br0" timeOffset="1455.53">542 581 6195,'0'0'11162,"-14"-5"-10754,3 1-359,0 0 0,-1 1 0,-11-1-1,21 4-40,0 0-1,1 0 0,-1 0 1,1 1-1,0-1 0,-1 1 1,1-1-1,-1 1 0,1 0 1,0-1-1,-1 1 0,1 0 1,0 0-1,0 0 0,-1 0 1,1 0-1,0 0 0,0 0 1,0 0-1,0 1 0,1-1 1,-1 0-1,0 1 1,0-1-1,1 0 0,-1 1 1,1-1-1,-1 3 0,-9 43 109,10-43-103,-2 8 6,1 1 1,1 0-1,0-1 1,0 1-1,2-1 1,-1 1-1,2-1 0,-1 1 1,2-1-1,5 13 1,-7-19-90,1 0 1,0 0-1,1-1 0,0 1 1,-1-1-1,2 0 0,-1 0 1,1 0-1,-1-1 0,1 1 1,1-1-1,-1 0 1,0-1-1,1 1 0,0-1 1,0 0-1,0-1 0,0 1 1,0-1-1,1-1 0,7 2 1,-9-1-79,-1-1 1,1-1 0,0 1-1,0-1 1,0 0 0,0 0-1,0 0 1,0-1 0,0 1-1,5-3 1,-8 2 136,0 0 1,0 0-1,-1 0 0,1 0 0,0-1 1,-1 1-1,1 0 0,-1-1 1,1 1-1,-1-1 0,0 0 0,1 1 1,-1-1-1,0 0 0,0 0 0,-1 0 1,1 0-1,0 0 0,0 0 1,-1 0-1,0 0 0,1 0 0,-1 0 1,0 0-1,0-3 0,1-13 254,-2 0 0,0 0 0,-1 0-1,-1 0 1,-1 0 0,0 1 0,-1 0-1,-1 0 1,-1 0 0,0 1 0,-1-1 0,-1 2-1,-18-25 1,26 44-223,0 1-1,0-1 1,0 1-1,0-1 1,1 1 0,0 0-1,0-1 1,1 8-1,1-2-21,0 0 0,1 0 0,1 0-1,0 0 1,0-1 0,1 1 0,0-1 0,11 15-1,-6-10-485,1 0 0,1-1 0,0 0 0,20 16 0,-28-26 326,0 0 0,-1 0 0,1-1 0,0 1 0,1-1 0,-1 0 0,0 0 0,1-1-1,-1 0 1,1 1 0,-1-1 0,1-1 0,-1 1 0,1-1 0,0 1 0,5-2-1,-9 1 175,0-1-1,0 1 1,0-1-1,0 0 1,1 1-1,-1-1 0,0 0 1,0 0-1,-1 0 1,1 0-1,0 0 1,0 0-1,0 0 1,-1 0-1,1 0 0,0 0 1,-1 0-1,1 0 1,-1-1-1,1 1 1,-1 0-1,0 0 0,1-1 1,-1 1-1,0-2 1,5-42 948,-4 35-566,2-61 1900,-3 41-544,8-46 1,-8 75-1738,0 1 0,0-1 0,1 1 0,-1-1 0,0 1 0,1-1 0,-1 1 0,0 0 0,1-1 0,-1 1 1,0-1-1,1 1 0,-1 0 0,0-1 0,1 1 0,-1 0 0,1 0 0,-1 0 0,1-1 0,-1 1 0,1 0 1,-1 0-1,1 0 0,-1 0 0,1 0 0,-1 0 0,1 0 0,-1 0 0,1 0 0,-1 0 0,2 0 0,17 6 182,-12 0-192,-1 0 0,0 0 0,0 1 0,0 0 0,-1 0 0,9 15 0,24 53 19,-38-75-22,18 40-9,20 38-684,-38-78 683,0 0 0,0 1 0,0-1 0,0 0 0,0 0-1,0 1 1,0-1 0,0 0 0,0 0 0,0 1 0,0-1 0,0 0 0,0 0 0,0 0-1,0 1 1,0-1 0,1 0 0,-1 0 0,0 0 0,0 1 0,0-1 0,0 0-1,1 0 1,-1 0 0,0 0 0,0 1 0,0-1 0,1 0 0,-1 0 0,0 0-1,0 0 1,0 0 0,1 0 0,-1 0 0,0 0 0,0 0 0,1 0 0,-1 0 0,0 0-1,0 0 1,1 0 0,-1 0 0,0 0 0,0 0 0,1 0 0,-1 0 0,0 0-1,0 0 1,0 0 0,1 0 0,-1 0 0,0 0 0,0 0 0,1-1 0,-1 1-1,0 0 1,0 0 0,0 0 0,0 0 0,1-1 0,-1 1 0,0 0 0,0 0-1,0 0 1,0-1 0,0 1 0,0 0 0,0 0 0,1-1 0,2-18 118,-3 18-129,2-84 182,-3 68 53,1 1 0,0-1 1,1 1-1,1-1 0,1 1 1,0 0-1,8-25 0,-10 40-211,-1 1 0,0-1 0,1 0 0,-1 0 0,1 0 0,-1 1 0,0-1 0,1 0 0,0 0 0,-1 1 0,1-1 0,-1 0 0,1 1 0,0-1 0,0 1 0,-1-1 0,1 1 0,0-1 0,0 1 0,-1 0 0,1-1 0,0 1 0,0 0 0,0-1 0,0 1 0,0 0 0,0 0 0,-1 0 0,3 0 0,-1 1-6,1-1 0,-1 1 0,1 0 0,-1 0 0,0 0 0,1 0 1,-1 0-1,0 1 0,0-1 0,3 4 0,3 2-2,0 1 0,0 0 0,12 18-1,-7-4-71,0 1 0,-2 1-1,0 0 1,8 30 0,-19-54 75,0 0 1,0 0 0,0-1 0,0 1 0,0 0-1,0 0 1,0 0 0,0 0 0,0 0 0,0-1-1,0 1 1,1 0 0,-1 0 0,0 0 0,0 0-1,0 0 1,0 0 0,0-1 0,0 1-1,1 0 1,-1 0 0,0 0 0,0 0 0,0 0-1,0 0 1,1 0 0,-1 0 0,0 0 0,0 0-1,0 0 1,1 0 0,-1 0 0,0 0 0,0 0-1,0 0 1,0 0 0,1 0 0,-1 0 0,0 0-1,0 0 1,0 0 0,0 0 0,1 0 0,-1 0-1,0 1 1,0-1 0,0 0 0,0 0-1,0 0 1,0 0 0,1 0 0,-1 0 0,0 0-1,0 1 1,0-1 0,0 0 0,0 0 0,0 0-1,0 0 1,0 1 0,0-1 0,1 0 0,4-15 154,10-69-79,-12 59 98,1 0 1,2 1-1,0-1 1,14-33-1,-19 57-156,-1 0 0,0 0 0,1 0 0,-1 0 1,1 0-1,-1 0 0,1 0 0,-1 0 0,1 0 0,0 0 0,0 1 0,-1-1 0,1 0 0,0 0 0,0 1 0,0-1 0,0 0 0,0 1 0,0-1 0,0 1 0,0-1 0,0 1 0,0 0 0,0-1 0,0 1 0,2 0 0,-2 0-14,1 0-1,-1 1 1,1 0 0,-1-1 0,1 1-1,-1 0 1,0 0 0,1 0 0,-1-1-1,0 1 1,0 1 0,1-1-1,-1 0 1,0 0 0,1 3 0,4 5-22,0-1 0,-1 1 0,-1 1 0,5 12 0,10 54 73,-15-56-601,0 0-1,11 27 0,-14-46 280,-1 0-1,0 0 1,1 0 0,-1 0 0,1 0 0,-1 0-1,1 0 1,0 0 0,-1 0 0,1 0 0,0 0-1,0-1 1,-1 1 0,1 0 0,0 0-1,0-1 1,0 1 0,0-1 0,0 1 0,0-1-1,1 1 1,12 0-5493</inkml:trace>
  <inkml:trace contextRef="#ctx0" brushRef="#br0" timeOffset="1831.4">1486 482 6835,'0'0'13961,"-10"-7"-13441,5 4-478,-24-16 4,29 19-43,-1 0-1,0-1 1,0 1 0,0 0 0,1 0 0,-1 0 0,0 0-1,0 0 1,0 0 0,0 0 0,0 0 0,1 0-1,-1 0 1,0 0 0,0 0 0,0 0 0,0 1 0,1-1-1,-1 0 1,0 1 0,0-1 0,1 1 0,-1-1-1,0 1 1,0-1 0,1 1 0,-1-1 0,1 1 0,-1 0-1,0-1 1,1 1 0,-1 0 0,1-1 0,0 1-1,-1 0 1,1 0 0,0-1 0,-1 1 0,1 1 0,-4 13 45,0 0 1,2 1-1,0-1 1,0 1-1,1 0 1,3 24 0,-2-35-37,0 0-21,0-1 0,1 0 1,0 1-1,-1-1 0,1 0 0,1 1 1,-1-1-1,1 0 0,0 0 1,0 0-1,0 0 0,0 0 1,0 0-1,1-1 0,0 1 0,0-1 1,0 0-1,0 0 0,0 0 1,5 3-1,-3-3-165,1 0 1,-1 0-1,0 0 0,1-1 1,0 0-1,-1 0 0,1-1 1,0 0-1,0 0 0,0 0 0,0 0 1,0-1-1,0 0 0,9-2 1,-13 2 150,0-1 1,1 1 0,-1-1-1,0 0 1,0 0-1,1 0 1,-1-1 0,0 1-1,0 0 1,0-1-1,0 1 1,-1-1 0,1 0-1,0 0 1,-1 0-1,1 0 1,-1 0 0,1 0-1,-1 0 1,0 0-1,0 0 1,0 0 0,0-1-1,-1 1 1,1 0 0,0-1-1,-1-2 1,3-8 49,-1-1 0,-1 1 0,0-21 0,-1 31-34,0-11 75,-1-1 0,0 1 0,-1-1 0,-6-20 0,6 28-27,0 0 0,-1 1 0,1 0-1,-1-1 1,-1 1 0,1 0 0,-1 0 0,0 1-1,-1-1 1,1 1 0,-9-7 0,12 11-43,1 1 0,-1-1 0,1 0 0,-1 1 0,0-1 0,1 1 0,-1 0 0,0-1 0,0 1 0,1-1 0,-1 1 0,0 0 0,0 0 0,0-1 0,1 1 0,-1 0 0,0 0 0,0 0 0,0 0 0,0 0 1,0 0-32,1 1 0,-1-1 0,1 0 0,-1 1 0,1-1 0,-1 0 0,1 1 0,0-1 0,-1 1 0,1-1 0,0 0 0,-1 1 0,1-1 0,0 1 0,0-1 0,-1 1 0,1 0 0,0-1 0,0 1 0,0-1 0,0 2 0,0 36-2328,0-35 2055,8 27-2583,12 1-1417</inkml:trace>
  <inkml:trace contextRef="#ctx0" brushRef="#br0" timeOffset="3530.23">1909 487 5442,'0'0'4475,"-9"-18"-671,-26-59-1011,32 71-2372,0 0-1,-1 0 0,1 0 1,-1 0-1,0 0 0,-1 1 1,1 0-1,-6-6 0,9 11-383,-1-1-1,1 0 0,0 0 1,0 1-1,-1-1 1,1 0-1,0 1 0,-1-1 1,1 1-1,0 0 1,-1-1-1,1 1 0,-1 0 1,1 0-1,-1 0 0,1 0 1,0 0-1,-1 0 1,1 1-1,-1-1 0,1 0 1,0 1-1,-1-1 1,1 1-1,0-1 0,-1 1 1,1 0-1,0-1 1,0 1-1,0 0 0,0 0 1,-1 0-1,1 0 0,0 0 1,-1 2-1,-3 3-39,0 0 0,1 0 0,-1 0 0,1 1-1,1 0 1,-1 0 0,1 0 0,0 0 0,1 1 0,0-1-1,-2 9 1,1 1-18,1 1-1,0-1 0,2 1 0,1 17 0,-1-32-7,0-1 0,0 1 0,1 0 0,0 0 0,-1 0 0,1 0 0,0-1 0,0 1 0,1 0-1,-1-1 1,0 1 0,1-1 0,0 0 0,-1 1 0,1-1 0,0 0 0,0 0 0,1 0 0,-1 0-1,0 0 1,0-1 0,1 1 0,-1-1 0,1 1 0,0-1 0,4 1 0,3 1-325,0 0 0,0-1 1,1-1-1,-1 1 0,21-2 0,-29 0 337,0 0 0,0 0-1,0 0 1,0-1-1,-1 1 1,1 0-1,0-1 1,0 0-1,-1 1 1,1-1-1,0 0 1,-1 0-1,1 0 1,0 0-1,-1 0 1,0 0-1,1-1 1,-1 1-1,2-3 1,0 1 17,-1-1 0,0 1 0,0-1 0,-1 0 0,1 0 0,-1 1 0,1-1 0,0-8 0,0 1 236,-1-1 0,-1 1 0,0-1 0,0 0 1,-4-20-1,-8 1 885,11 29-1000,1 1 1,-1-1-1,0 1 1,1-1 0,-1 1-1,0-1 1,0 1-1,0 0 1,0-1 0,-1 1-1,1 0 1,0 0-1,0 0 1,-1 0 0,1 0-1,-3-1 1,2 41-117,2-24 13,1 1-1,1-1 1,0 1-1,1-1 1,0 0-1,1 0 1,1 0-1,12 24 1,117 216 236,-79-156-210,-42-74-43,0 1 1,13 39-1,-23-55-1,-1-1 0,1 1-1,-1 0 1,-1 0 0,0 0 0,0 0 0,-1-1 0,-1 1 0,1 0 0,-4 16 0,3-23-13,0 0 1,-1 0-1,1 0 0,-1 0 0,0 0 1,1 0-1,-1-1 0,0 1 0,-1-1 1,1 1-1,0-1 0,-1 0 0,1 0 1,-1 0-1,0 0 0,1 0 0,-1-1 1,0 1-1,0-1 0,0 0 1,0 1-1,-7 0 0,-3 1-71,-1-1 0,1 0 0,-1-1 1,-15-1-1,27 0 83,0 0 1,0 0-1,0 0 1,0 0 0,0-1-1,0 1 1,0-1-1,0 0 1,0 1 0,0-1-1,0 0 1,0 0 0,1 0-1,-1-1 1,0 1-1,1 0 1,-1 0 0,1-1-1,-1 1 1,-1-4-1,0 1 5,1 0 0,0 0 0,0-1-1,0 1 1,0-1 0,1 1 0,0-1-1,-2-8 1,2-5 12,0 0 1,1 0-1,4-36 0,2 27-175,1 0 0,2 0 0,1 1 0,0 0 0,24-39 0,4-13-402,-28 52 236,-1 1-1,0-2 1,-2 1 0,4-36-1,-5 11 257,-2-68-1,-4 131 220,-1-3-106,1 1 1,0 0-1,1 0 1,0 0 0,0-1-1,1 1 1,0 0-1,1-1 1,0 0 0,9 17-1,8 8-21,2-1 0,1-1-1,31 32 1,-54-64-29,0 0 0,0 0 0,0 0 0,1 1 0,-1-1 0,0 0 0,0 0 0,0 0 0,0 0 0,1 0 0,-1 1 0,0-1 0,0 0 0,0 0 0,0 0 0,1 0 1,-1 0-1,0 0 0,0 0 0,0 0 0,1 0 0,-1 0 0,0 0 0,0 0 0,1 0 0,-1 0 0,0 0 0,0 0 0,0 0 0,1 0 0,-1 0 0,0 0 0,0 0 0,0 0 0,1 0 0,-1 0 0,0 0 0,0 0 0,0-1 0,1 1 0,-1 0 1,0 0-1,0 0 0,0 0 0,0-1 0,0 1 0,1 0 0,-1 0 0,0 0 0,0 0 0,0-1 0,0 1 0,0 0 0,0 0 0,0-1 0,3-13 243,-2 12-295,33-209 1982,-34 210-1905,0 0 0,0 0 0,0 1 0,0-1 0,0 0 1,0 1-1,0-1 0,0 0 0,1 1 0,-1-1 0,0 0 0,1 1 1,-1-1-1,0 0 0,1 1 0,-1-1 0,1 1 0,-1-1 1,1 1-1,-1-1 0,1 1 0,-1-1 0,1 1 0,0 0 0,-1-1 1,1 1-1,0-1 0,0 1-18,0 1 0,0-1 1,0 0-1,0 1 0,0-1 0,0 0 1,0 1-1,0-1 0,-1 1 0,1 0 0,0-1 1,0 1-1,-1-1 0,1 1 0,0 0 1,-1 0-1,1 0 0,24 40-169,-23-39 215,9 23-53,-6-13-101,0-1 0,1 0 0,7 10 0,-12-19 18,1 0-1,-1 0 1,1 0-1,-1 0 1,1 0-1,0 0 1,0-1-1,0 1 1,0-1-1,0 0 1,1 1-1,-1-1 1,0 0-1,0 0 1,1 0-1,-1-1 1,1 1 0,-1 0-1,1-1 1,2 0-1,-2 1 64,0-1-1,1-1 1,-1 1-1,0 0 1,0-1 0,0 0-1,0 0 1,0 0-1,0 0 1,0 0-1,0 0 1,0-1 0,-1 1-1,1-1 1,0 0-1,-1 0 1,3-2-1,0-3 54,0 1-1,0-1 1,0 0-1,-1 0 0,5-12 1,-4 6 395,0 0 1,-1 0-1,0 0 0,-1 0 1,-1 0-1,0-1 1,-1 1-1,0-25 0,-1 47-437,1 0 1,0 1-1,0-1 0,1 0 0,1 0 0,-1 0 0,1-1 0,1 1 0,4 8 0,-4-10-128,-1-2 0,1 1 0,0 0 0,0-1 0,1 1 1,-1-1-1,1-1 0,0 1 0,1-1 0,-1 1 0,1-2 0,0 1 0,8 3 0,-13-6 103,1 0 1,0 0-1,0-1 1,-1 1-1,1-1 0,0 1 1,0-1-1,-1 0 1,1 0-1,0 0 0,0 0 1,0 0-1,0 0 0,-1 0 1,1-1-1,0 1 1,0-1-1,-1 1 0,1-1 1,3-1-1,-3 0 33,0 0-1,1 0 0,-1 0 1,0 0-1,0 0 1,0-1-1,0 1 1,-1 0-1,1-1 0,-1 0 1,3-4-1,1-8 231,-1 0 1,0 0-1,4-30 0,-6 34-68,5-61 1948,-7 94-2134,1 0 1,1 0-1,6 28 0,-7-44-2,0 0 0,1 0 0,0 0 0,0 0 0,0 0 0,1-1 0,0 1 0,0-1 0,0 0 0,1 1 0,0-2 0,0 1-1,0 0 1,0-1 0,1 0 0,0 0 0,6 4 0,-9-7 11,1 1 0,0-1 0,0 0 0,-1 0 0,1 0 0,0 0 0,0-1 0,0 1 0,0-1 0,0 1 0,0-1 1,0 0-1,0 0 0,-1-1 0,1 1 0,0-1 0,0 1 0,0-1 0,0 0 0,0 0 0,-1 0 0,1 0 0,0-1 0,-1 1 0,1-1 0,-1 0 0,1 1 0,-1-1 0,0 0 0,0 0 0,0-1 0,0 1 0,0 0 0,1-4 0,6-6 38,-2-1 0,1 0 1,-2 0-1,0-1 0,7-22 0,-5 3 3,-1-1 0,-2 0 0,-1 0 0,-2 0 0,-2-43 0,0 71-16,-2-21 78,-2-1 0,0 1 0,-2 0 1,-1 0-1,-1 0 0,-11-25 0,-1-2 840,21 59-890,0-1 0,-1 1-1,1-1 1,-1 1 0,-1 0 0,0 6 0,0 9-90,4 15 74,1 1 0,2-2 0,1 1 0,18 49 1,-4-13-17,1 5 52,1 3-731,-11-25-3421</inkml:trace>
  <inkml:trace contextRef="#ctx0" brushRef="#br0" timeOffset="4062.62">2987 400 2753,'0'0'9004,"3"1"-8830,8 5-103,0-1 0,0 0 0,0-1 0,1 0 0,-1-1 0,1 0 0,0-1 0,0 0 1,0-1-1,0 0 0,0-1 0,0 0 0,20-4 0,-27 3-17,-1-1 1,-1 0-1,1 0 1,0 0-1,0 0 0,-1-1 1,1 0-1,-1 0 1,0 0-1,0 0 0,0 0 1,0 0-1,-1-1 1,1 1-1,-1-1 0,0 0 1,0 0-1,0 0 1,0 0-1,-1 0 0,0 0 1,0 0-1,1-6 1,2-10 1514,-1 0 1,-1-1 0,-1-29 0,-1 63-242,-1 7-960,1 1 1,0-1-1,5 23 0,-4-38-381,0 0-1,0 0 1,0 0-1,0 0 1,1 0-1,0 0 1,0 0-1,0-1 1,0 1 0,1-1-1,0 1 1,0-1-1,0 0 1,0 0-1,1-1 1,0 1-1,-1-1 1,1 1-1,0-1 1,8 4-1,-10-6-18,1 0 1,-1 0-1,0 0 0,1 0 1,-1-1-1,1 1 0,0-1 0,-1 0 1,1 1-1,-1-1 0,1 0 1,0-1-1,-1 1 0,1 0 0,-1-1 1,1 1-1,-1-1 0,1 0 1,-1 0-1,1 0 0,3-2 0,-3 0 16,1 0-1,-1 0 0,1-1 0,-1 1 0,0-1 0,0 0 1,-1 1-1,1-1 0,-1-1 0,0 1 0,3-5 0,1-8 89,-1 0 0,0 0-1,-2-1 1,0 1 0,2-23 0,-5-5 934,0 30-147,0 28 296,5 75-1065,4 0 0,33 141 1,-9-61-466,-32-162-132,4 28-870,-8-18-4527,-6-15-995</inkml:trace>
  <inkml:trace contextRef="#ctx0" brushRef="#br0" timeOffset="4259.86">2425 120 7491,'0'0'2706</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8:04.159"/>
    </inkml:context>
    <inkml:brush xml:id="br0">
      <inkml:brushProperty name="width" value="0.035" units="cm"/>
      <inkml:brushProperty name="height" value="0.035" units="cm"/>
    </inkml:brush>
  </inkml:definitions>
  <inkml:trace contextRef="#ctx0" brushRef="#br0">205 321 3073,'0'0'8191,"-15"-13"-6118,-49-37-561,62 48-1365,-1 0-1,1 0 0,-1 1 0,0-1 0,1 1 0,-1 0 0,0 0 0,0 0 0,0 0 0,0 0 0,0 1 0,0-1 0,-5 0 0,6 2-87,0-1-1,0 0 0,1 1 0,-1-1 1,0 1-1,0 0 0,1-1 1,-1 1-1,0 0 0,1 0 1,-1 0-1,1 0 0,-1 0 0,1 0 1,0 1-1,-2 1 0,-2 3 11,1 0 0,1 1 0,-1-1 0,1 1 0,0 0 0,1 0 0,-3 10 0,4-11-15,-5 13-17,1 2 0,1-1 0,0 0 0,2 1 0,1 0 0,0-1 1,2 1-1,2 21 0,-2-40-49,0 1 1,0-1 0,0 0-1,1 1 1,-1-1 0,1 0 0,-1 0-1,1 0 1,0 0 0,-1 0-1,1-1 1,0 1 0,1 0-1,-1-1 1,0 1 0,0-1 0,0 0-1,1 0 1,-1 0 0,1 0-1,-1 0 1,1-1 0,-1 1 0,1-1-1,-1 1 1,1-1 0,0 0-1,-1 0 1,4 0 0,-1 0-20,1 0 0,-1 0 0,0-1 0,1 1-1,-1-1 1,0-1 0,1 1 0,-1-1 0,0 1 0,0-2 0,0 1 0,-1 0 0,8-5 0,-7 1-2,0 1 0,-1-1-1,1 1 1,-1-1 0,0 0 0,-1-1 0,1 1 0,-1-1-1,-1 0 1,1 1 0,-1-1 0,2-12 0,-2 6 11,0 0 1,-1 0-1,-1 0 1,0 0-1,-1 0 1,-2-17-1,2 26 25,0-1-1,-1 1 0,1 0 0,-1-1 1,0 1-1,-5-7 0,6 9-2,0 0-1,0 1 1,0-1 0,0 1-1,0 0 1,-1-1 0,1 1-1,-1 0 1,1 0-1,-1 0 1,1 0 0,-1 0-1,1 0 1,-1 0 0,0 0-1,1 1 1,-1-1-1,0 1 1,0-1 0,-2 1-1,4 0-9,-1 0 0,1 0 0,-1 1 0,1-1-1,-1 0 1,1 1 0,-1-1 0,1 1 0,-1-1 0,1 1-1,-1-1 1,1 1 0,-1-1 0,1 1 0,0-1 0,0 1-1,-1 0 1,1-1 0,0 1 0,0-1 0,-1 1 0,1 0-1,0-1 1,0 1 0,0 0 0,0 0 0,-2 22-57,1-21 59,0 9-92,1-1 0,0 1 0,0-1 0,3 17 0,-2-24-20,0 1 1,0-1 0,0 0-1,0 0 1,1 0 0,-1 0 0,1 0-1,0 0 1,0-1 0,0 1-1,0-1 1,0 1 0,1-1 0,-1 0-1,1 0 1,0 0 0,-1 0 0,5 2-1,-3-1-172,1-1 0,0 1-1,-1-1 1,1 0 0,0 0 0,0-1-1,0 0 1,1 1 0,-1-2-1,0 1 1,0-1 0,1 1 0,-1-1-1,0-1 1,1 1 0,-1-1 0,0 0-1,0 0 1,0-1 0,0 1-1,0-1 1,0 0 0,0-1 0,0 1-1,-1-1 1,1 0 0,-1 0 0,0 0-1,0 0 1,0-1 0,0 0-1,-1 0 1,1 0 0,-1 0 0,0 0-1,0-1 1,3-7 0,-1-1 423,0 0 0,0 0 1,-2 0-1,0-1 0,3-26 1,-3-71 4215,-3 81-2791,0 21-954,0 1 1,0-1-1,-1 0 1,0 1 0,-1 0-1,0-1 1,0 1-1,-1 0 1,0 0-1,0 0 1,-1 0-1,-5-8 1,9 15-525,0 1 0,0 0 0,-1-1 0,1 1 0,0 0 0,0-1 0,0 1 0,-1 0 0,1 0 0,0-1 0,-1 1 0,1 0 0,0 0 0,0-1 0,-1 1 0,1 0 0,0 0 0,-1 0 0,1 0 0,-1-1 0,1 1 0,0 0 0,-1 0 0,1 0 0,0 0 0,-1 0 0,1 0 0,-1 0 0,1 0 0,0 0 0,-1 0 0,1 0 0,0 0 0,-1 0 0,-7 13 579,0 20-761,8-32 142,-7 70 392,3 1 0,7 93-1,-3-159-418,3 54 76,2-1 1,3 0 0,2 0-1,3-1 1,3-1 0,32 79-1,-44-125-77,1-2 0,0 1 0,1 0 0,0-1 0,13 14 0,-17-20 0,1 0-1,1 0 0,-1 0 0,0 0 1,1-1-1,-1 0 0,1 0 0,0 0 1,0 0-1,0 0 0,0-1 0,0 0 1,0 0-1,0 0 0,0 0 0,0-1 1,6 1-1,-8-1 4,0-1 0,0 0 0,1 1 0,-1-1 0,0 0 0,0 0 1,0 0-1,0 0 0,0 0 0,-1-1 0,1 1 0,0 0 0,-1-1 0,1 0 0,-1 1 0,1-1 0,-1 0 0,1 0 1,-1 0-1,0 0 0,0 0 0,0 0 0,0 0 0,-1 0 0,1 0 0,0-3 0,2-6 14,0 0 0,0 0 0,1-22 1,-2 15 14,-2 0 0,0 0 0,-1 0 1,-1 0-1,0 0 0,-8-28 1,8 41-171,1 0 1,-1 0 0,0 0 0,0 1 0,0-1 0,-1 1 0,1-1 0,-1 1-1,0 0 1,-1 0 0,1 0 0,-1 1 0,1-1 0,-1 1 0,0 0-1,0 0 1,-1 0 0,1 0 0,-1 1 0,1 0 0,-1 0 0,0 0-1,1 0 1,-1 1 0,0 0 0,0 0 0,0 0 0,-6 0 0,-33 1-8149,29 0 227</inkml:trace>
  <inkml:trace contextRef="#ctx0" brushRef="#br0" timeOffset="382.37">911 177 10533,'0'0'10023,"-2"-4"-9375,-5-7-609,3 11-11,1 25 8,8 49-3,-2-58-13,1 0-1,0 0 0,1 0 1,0-1-1,1 0 1,1 0-1,9 14 0,-13-23-143,1 0-1,0 0 0,0 0 1,0-1-1,0 1 1,1-1-1,0 0 1,0-1-1,1 1 0,-1-1 1,1 0-1,0 0 1,0-1-1,0 0 0,1 0 1,-1 0-1,1-1 1,-1 0-1,8 2 0,-11-4 65,0 0 1,0 0-1,0 0 0,0 0 0,0 0 0,0 0 0,-1-1 0,1 0 0,0 1 0,0-1 0,0 0 0,-1 0 0,1-1 0,0 1 1,-1 0-1,1-1 0,-1 0 0,3-2 0,-2 1 36,0-1 1,0 1 0,0-1-1,0 0 1,-1 0-1,0 0 1,0-1-1,0 1 1,0 0 0,1-7-1,1-8 73,0-1 1,-2 0-1,0 0 0,-2-24 0,0 12 277,-7-61-1,5 83-279,0 1 0,0-1 0,-1 0 0,-1 1 0,1-1 1,-2 1-1,1 0 0,-1 1 0,0-1 0,-9-10 0,3 12-241,6 12-812,4 19-1002,1-22 1939,-1 5-610,1 0 0,1 0 1,0 0-1,0 0 0,0 0 1,1 0-1,-1-1 0,6 11 0,17 23-4226</inkml:trace>
  <inkml:trace contextRef="#ctx0" brushRef="#br0" timeOffset="3326.31">1403 222 6051,'0'0'12045,"-16"-2"-11749,4 0-252,-1 0 0,1 1 0,-18 1 1,27 1-38,1 0 0,0 0 0,-1 0 0,1 0 1,0 1-1,-1-1 0,1 1 0,0-1 1,0 1-1,0 0 0,1 0 0,-1 0 1,0 0-1,1 0 0,-1 0 0,1 0 1,-1 0-1,1 1 0,0-1 0,0 0 0,0 1 1,1-1-1,-1 1 0,0-1 0,1 1 1,-1 2-1,-1 3-2,-3 17-9,0 0 1,2 0 0,0 1 0,2 37 0,1-60-14,0 0 0,0 0 1,0 0-1,1 0 1,-1 0-1,1-1 1,-1 1-1,1 0 0,0 0 1,0-1-1,0 1 1,1 0-1,-1-1 0,1 0 1,-1 1-1,1-1 1,0 0-1,0 1 0,0-1 1,0 0-1,0-1 1,0 1-1,4 2 1,-2-2-62,1 0 0,0 0 0,0-1 1,-1 1-1,1-1 0,0 0 0,0-1 1,0 1-1,1-1 0,-1 0 0,0 0 1,8-2-1,-11 2 79,1-1 1,0 0-1,0 0 0,-1 0 1,1-1-1,0 1 0,-1 0 1,0-1-1,1 0 0,-1 0 1,0 1-1,0-1 0,0-1 1,0 1-1,0 0 1,0 0-1,-1-1 0,1 1 1,-1-1-1,1 1 0,-1-1 1,0 0-1,0 1 0,0-1 1,-1 0-1,1-4 0,2-8 172,0 0-1,-2 0 0,0-25 1,1 14 301,-2 19-196,1-1-1,-1 1 1,0 0 0,0-1 0,-1 1 0,0-1 0,0 1-1,-4-13 1,1 17 262,2 9-508,1 9-171,0-7 129,1-1 0,1 1 0,-1 0 0,1-1 0,1 1 0,-1-1 0,1 1 1,0-1-1,1 0 0,0 0 0,0 0 0,1 0 0,-1-1 0,1 1 1,1-1-1,-1 0 0,1 0 0,0 0 0,1-1 0,-1 0 0,1 0 1,7 5-1,-8-6-135,1-1 1,0 1-1,0-1 1,0 0 0,0 0-1,0-1 1,0 1-1,1-2 1,-1 1-1,10 1 1,-14-3 130,0 0 1,1 0-1,-1 0 0,0 0 0,1 0 1,-1 0-1,0-1 0,0 1 1,1-1-1,-1 0 0,0 0 0,0 1 1,0-1-1,0-1 0,0 1 1,0 0-1,0 0 0,0-1 0,0 1 1,0-1-1,-1 1 0,1-1 1,-1 0-1,1 0 0,-1 0 0,0 0 1,1 0-1,-1 0 0,0 0 1,-1 0-1,2-5 0,4-16 236,-2-1 1,0 0-1,-2 0 0,-1 0 0,0 0 0,-7-47 1,-4 37 496,10 32-685,0 1 0,-1-1-1,1 1 1,-1 0 0,1-1 0,-1 1 0,0 0 0,0 0 0,1 0 0,-1-1-1,0 1 1,0 0 0,0 0 0,0 0 0,-1 1 0,1-1 0,0 0 0,0 0 0,0 0-1,-1 1 1,-1-1 0,2 2-47,0 0-1,1 1 1,-1-1 0,0 1-1,0-1 1,1 1-1,-1-1 1,1 1 0,-1 0-1,1-1 1,0 1-1,0 0 1,0-1-1,0 1 1,0 0 0,0 0-1,1 2 1,-2 0 1,1 10-40,1 0 1,0-1 0,0 1-1,2 0 1,0-1-1,0 1 1,1-1 0,6 14-1,-6-19-153,0 1 0,0-1 0,1-1 0,0 1 0,0-1 0,1 1 0,0-2 0,1 1 0,-1-1 0,1 0 1,0 0-1,1 0 0,10 5 0,-16-9 98,1-1 0,0 1 1,-1-1-1,1 0 0,0 0 1,0 0-1,-1 0 1,1 0-1,0-1 0,0 1 1,0-1-1,0 0 0,0 1 1,0-2-1,0 1 1,0 0-1,0 0 0,0-1 1,0 0-1,0 0 0,3-1 1,-3 0 95,0 0 1,-1 0-1,1-1 1,-1 1-1,1-1 1,-1 1-1,0-1 1,0 0 0,0 0-1,0 0 1,-1 0-1,1-1 1,-1 1-1,0 0 1,0 0-1,1-8 1,3-8 401,-2 0 0,-1 0 0,0 0 0,-1-1 0,-1 1 0,-1-1-1,-1 1 1,-1 0 0,0 0 0,-7-21 0,6 35 382,1 13-741,1 12-210,1 0 174,1-1-1,2 1 0,-1 0 0,8 29 0,-6-39-120,0 0 0,0 0-1,1 0 1,1-1-1,-1 1 1,2-1 0,-1 0-1,1-1 1,0 0-1,11 12 1,-14-18 12,-1 0 0,0 0 1,1 0-1,-1 0 0,1 0 0,0-1 0,-1 1 1,1-1-1,0 1 0,0-1 0,0 0 0,0 0 1,0-1-1,0 1 0,0-1 0,1 1 0,5-1 1,-7 0 104,0-1-1,0 1 1,0-1 0,0 0 0,0 1 0,0-1 0,0 0 0,0 0 0,0 0 0,0 0 0,0-1-1,0 1 1,-1 0 0,1-1 0,0 1 0,-1-1 0,1 0 0,-1 1 0,0-1 0,0 0-1,1 0 1,-1 0 0,0 0 0,-1 0 0,2-3 0,4-22 402,0 0-1,-3 0 1,0-1-1,-1 1 1,-2-1 0,-3-28-1,2 40 67,-3-15 291,1 20-233,2 17-42,2 15-714,1 0 1,1-1-1,0 1 1,2-1-1,0 0 1,2 0-1,0 0 1,1-1 0,1 0-1,1-1 1,1 0-1,0 0 1,25 29-1,-33-44 120,0 0-1,0 0 0,0-1 0,0 1 0,1 0 0,-1-1 0,1 0 1,-1 0-1,1 0 0,0 0 0,0-1 0,0 0 0,0 1 0,0-1 1,0-1-1,0 1 0,1-1 0,-1 1 0,8-2 0,-11 1 124,1-1 0,0 1-1,-1-1 1,1 1 0,0-1 0,-1 0-1,1 0 1,-1 0 0,0 0-1,1 0 1,-1 0 0,0-1 0,1 1-1,-1 0 1,0-1 0,0 1-1,0 0 1,0-1 0,0 1 0,-1-1-1,1 0 1,0 1 0,-1-1-1,1 0 1,-1-1 0,12-51 615,-11 45-418,9-91 1637,-7 64-986,1 0 1,11-48-1,-15 84-853,0 0-1,1 0 0,-1 1 1,0-1-1,0 0 1,0 0-1,0 0 1,1 1-1,-1-1 0,0 0 1,0 0-1,0 0 1,1 1-1,-1-1 1,0 0-1,0 0 1,1 0-1,-1 0 0,0 0 1,0 0-1,1 0 1,-1 1-1,0-1 1,0 0-1,1 0 1,-1 0-1,0 0 0,1 0 1,-1 0-1,0 0 1,0 0-1,1-1 1,-1 1-1,0 0 0,0 0 1,1 0-1,-1 0 1,0 0-1,0 0 1,1 0-1,-1-1 1,0 1-1,0 0 0,0 0 1,1 0-1,-1 0 1,0-1-1,0 1 1,0 0-1,0 0 0,1-1 1,-1 1-1,0 0 1,0 0-1,0-1 1,0 1-1,0 0 1,0 0-1,0-1 0,0 1 1,0-1-1,12 31-199,-8-20 240,7 20-405,-5-14-264,0 0-1,1 0 0,1-1 0,16 25 1,-22-38 354,-2-25 934,0 16-537,0 0 0,-1 0 0,0 1 1,0-1-1,0 0 0,-1 1 0,0-1 0,0 1 0,-1 0 0,0 0 1,0 0-1,-7-10 0,7 12-50,0 1 0,0-1 0,0 1 0,-1 0 0,1 0 0,-1 1 0,0-1 0,0 1 0,0-1 0,0 1 0,0 0 0,0 1 0,-1-1 0,1 1 0,-1 0 0,1 0 0,-1 0 0,1 0 0,-10 1 0,12 0-75,0 0-1,0 1 1,0-1 0,-1 1 0,1-1 0,0 1-1,0 0 1,0 0 0,0 0 0,0 0-1,0 0 1,0 0 0,0 1 0,1-1 0,-1 1-1,0-1 1,1 1 0,-1-1 0,1 1-1,-1 0 1,1 0 0,0 0 0,0 0 0,0 0-1,0 0 1,0 0 0,0 0 0,1 0-1,-1 0 1,0 5 0,-1 7-27,0 0 0,0 0-1,2 25 1,0-29 27,0 0-40,0 0 0,1-1 1,0 1-1,1-1 0,0 1 1,0-1-1,1 0 0,1 1 0,-1-2 1,10 17-1,-11-21-56,1 0 1,0-1-1,0 1 1,0-1-1,0 0 0,1 1 1,-1-2-1,1 1 1,0 0-1,0-1 0,0 1 1,0-1-1,0 0 1,0-1-1,1 1 0,-1-1 1,1 0-1,-1 0 1,1 0-1,-1 0 1,1-1-1,-1 0 0,1 0 1,8-1-1,-11 0 105,0 1 0,0-1-1,-1 0 1,1 1 0,-1-1 0,1 0-1,0 0 1,-1 0 0,0 0-1,1 0 1,-1-1 0,1 1 0,-1 0-1,0-1 1,0 1 0,0-1 0,0 1-1,0-1 1,0 0 0,-1 1-1,1-1 1,0 0 0,-1 1 0,1-3-1,9-49 361,-9 48-285,2-28 592,-1-1 1,-1 1 0,-4-36-1,-4 41-150,6 27-505,1 0 1,0 0 0,0 0-1,-1 0 1,1 0-1,-1 0 1,1 1-1,-1-1 1,0 0 0,1 0-1,-1 0 1,0 0-1,1 1 1,-1-1 0,0 0-1,0 1 1,0-1-1,1 1 1,-1-1-1,0 1 1,0-1 0,0 1-1,-1-1 1,1 1-24,1 1 1,-1-1-1,1 0 0,-1 1 1,1-1-1,0 0 1,-1 1-1,1-1 1,-1 0-1,1 1 0,0-1 1,-1 1-1,1-1 1,0 1-1,0-1 1,-1 1-1,1-1 0,0 1 1,0-1-1,0 1 1,0-1-1,0 1 0,0-1 1,0 1-1,0 0 1,0-1-1,0 1 1,-1 21-150,1-18 142,0 15-207,1 1 1,1 0-1,0-1 0,2 1 0,5 20 0,-6-32 115,0 0-1,0 0 1,0-1 0,1 1-1,1-1 1,-1 0 0,1 0-1,0 0 1,1-1-1,-1 1 1,1-1 0,1-1-1,-1 1 1,11 6 0,-15-10 71,0-1 0,0 0 0,0 0 1,0 0-1,0 0 0,0 0 0,0 0 1,0 0-1,0-1 0,0 1 1,1-1-1,-1 0 0,0 0 0,0 1 1,0-1-1,1-1 0,-1 1 0,0 0 1,4-1-1,-4 0 54,0 0-1,-1-1 1,1 1 0,0 0 0,0-1-1,-1 1 1,1-1 0,-1 1 0,1-1-1,-1 0 1,0 1 0,1-1 0,-1 0-1,0 0 1,0 0 0,0-3 0,4-8 298,-2-1 0,0 1 0,0-1 0,0-26 0,-3 36-273,2-51 740,-2 31-160,1 1-1,7-38 0,-8 60-620,0 0-1,0 1 1,0-1-1,0 1 0,0-1 1,0 1-1,0-1 0,0 1 1,0-1-1,1 1 1,-1-1-1,0 1 0,0-1 1,0 1-1,1-1 0,-1 1 1,0-1-1,1 1 1,-1 0-1,0-1 0,1 1 1,-1 0-1,0-1 0,1 1 1,-1 0-1,1-1 1,-1 1-1,1 0 0,-1 0 1,1-1-1,-1 1 0,1 0 1,-1 0-1,1 0 1,-1 0-1,1 0 0,-1-1 1,1 1-1,-1 0 0,1 0 1,-1 1-1,1-1 1,-1 0-1,1 0 0,-1 0 1,1 0-1,-1 0 0,1 0 1,-1 1-1,1-1 1,-1 0-1,1 0 0,-1 1 1,1-1-1,-1 0 0,0 1 1,1-1-1,-1 1 1,1-1-1,-1 0 0,0 1 1,0-1-1,1 1 0,-1 0 1,24 33-223,-22-32 277,12 22-321,-2-1-1,0 2 1,-2-1 0,0 1-1,8 40 1,-17-66 249,-1 1 0,0 0 0,0-1 0,0 1 0,0 0 0,1 0 1,-1-1-1,0 1 0,0 0 0,1 0 0,-1-1 0,0 1 0,0 0 0,1 0 1,-1 0-1,0 0 0,0 0 0,1-1 0,-1 1 0,0 0 0,1 0 0,-1 0 0,0 0 1,1 0-1,-1 0 0,0 0 0,1 0 0,-1 0 0,0 0 0,1 0 0,-1 0 0,0 0 1,1 0-1,-1 0 0,0 0 0,0 1 0,1-1 0,-1 0 0,0 0 0,1 0 0,-1 0 1,0 1-1,0-1 0,1 0 0,-1 0 0,0 1 0,0-1 0,0 0 0,1 0 0,-1 1 1,0-1-1,0 0 0,0 0 0,0 1 0,0-1 0,1 0 0,-1 1 0,0-1 0,0 0 1,0 1-1,0-1 0,0 0 0,0 1 0,0-1 0,0 0 0,0 1 0,0-1 0,-1 1 1,13-25 170,5-61 103,-14 63-58,1 0 1,1 0-1,0 1 0,16-35 1,-21 55-209,0 1 1,0-1-1,0 1 0,0 0 1,0-1-1,1 1 1,-1 0-1,0-1 0,0 1 1,0 0-1,1-1 1,-1 1-1,0 0 1,0 0-1,1-1 0,-1 1 1,0 0-1,1 0 1,-1-1-1,0 1 0,1 0 1,-1 0-1,0 0 1,1 0-1,-1-1 1,0 1-1,1 0 0,-1 0 1,0 0-1,1 0 1,-1 0-1,1 0 1,7 11-90,2 25 12,-8-30 70,10 55-16,-10-45-190,1 0 1,0-1 0,1 1-1,1-1 1,1 0-1,8 16 1,-13-29 147,0 0 1,0-1-1,0 1 0,0-1 1,1 0-1,-1 1 1,0-1-1,1 0 0,-1 0 1,1 0-1,0 0 0,-1 0 1,1 0-1,0 0 1,-1 0-1,1-1 0,0 1 1,0-1-1,0 1 0,0-1 1,-1 0-1,1 0 1,0 0-1,0 0 0,0 0 1,0 0-1,0 0 0,0-1 1,-1 1-1,1 0 1,0-1-1,0 0 0,0 1 1,-1-1-1,1 0 1,0 0-1,-1 0 0,1 0 1,-1-1-1,1 1 0,-1 0 1,0 0-1,1-1 1,-1 1-1,0-1 0,0 1 1,0-1-1,0 0 0,0 1 1,0-1-1,0-3 1,6-15 168,0-1 1,-2-1 0,0 1 0,-1-1-1,0-30 1,8-37 3656,-9 86-3067,1 9-679,2 7-144,-2-1 81,-2-5-126,1 0 1,-1-1-1,1 1 1,0-1-1,1 1 1,-1-1-1,1 0 1,1 0-1,6 7 1,-10-13 180,-1 1 0,0-1 0,0 0 0,0 0-1,0 0 1,1 0 0,-1 0 0,0 0 0,0 0 0,0 1 0,1-1 0,-1 0 0,0 0-1,0 0 1,0 0 0,1 0 0,-1 0 0,0 0 0,0 0 0,0 0 0,1 0 0,-1 0-1,0 0 1,0 0 0,0-1 0,1 1 0,-1 0 0,0 0 0,0 0 0,0 0 0,0 0-1,1 0 1,-1 0 0,0 0 0,0-1 0,0 1 0,0 0 0,1 0 0,-1 0 0,0 0-1,0-1 1,0 1 0,0 0 0,0 0 0,0 0 0,0-1 0,0 1 0,0 0 0,4-17 192,-5-19 506,0 35-682,1 0-1,-1 0 1,0 0-1,1 0 1,-1 0-1,0 0 0,0-1 1,1 2-1,-1-1 1,0 0-1,0 0 1,0 0-1,0 0 1,0 1-1,0-1 1,-1 0-1,1 1 1,0-1-1,0 1 1,0-1-1,-1 1 1,1 0-1,0-1 1,0 1-1,-1 0 1,1 0-1,0 0 1,0 0-1,-1 0 1,1 0-1,0 0 1,-1 1-1,1-1 1,0 0-1,0 1 1,0-1-1,-1 1 0,1-1 1,0 1-1,0 0 1,0-1-1,0 1 1,0 0-1,0 0 1,0 0-1,-1 1 1,-2 4-26,1 1 0,1-1-1,0 1 1,0-1 0,0 1 0,0 0 0,1 0 0,0 10 0,0 62 28,2-42-7,0-23-4,0 1 1,0-1 0,1 0-1,1 0 1,5 15 0,-6-22-13,0 0 0,1-1 0,0 1 0,0-1 1,1 0-1,-1 0 0,1 0 0,1-1 0,-1 1 1,1-1-1,0 0 0,8 7 0,-11-10-3,0-1 0,0 1 0,1-1 1,-1 1-1,0-1 0,1 0 0,-1 0 0,0 0 0,1 0 0,-1-1 0,1 1 1,0-1-1,-1 1 0,1-1 0,-1 0 0,1 0 0,0 0 0,-1 0 0,1-1 1,-1 1-1,1-1 0,-1 1 0,1-1 0,-1 0 0,1 0 0,-1 0 0,0 0 1,1 0-1,-1-1 0,0 1 0,0-1 0,0 0 0,0 1 0,0-1 0,0 0 1,-1 0-1,1 0 0,1-3 0,3-4 22,-1 0-1,0 0 1,0-1 0,-1 1-1,-1-1 1,1 0 0,-1 0-1,1-13 1,1-20 330,-2-80 0,-3 88 421,0 35-761,0 0-1,0 0 0,-1 0 1,1 0-1,0 1 0,0-1 1,0 0-1,0 0 0,-1 0 0,1 0 1,0 0-1,0 0 0,0 0 1,0 0-1,-1 0 0,1 0 1,0 0-1,0 0 0,0 0 0,0 0 1,-1 0-1,1 0 0,0 0 1,0 0-1,0 0 0,0 0 1,-1 0-1,1 0 0,0-1 0,0 1 1,0 0-1,0 0 0,0 0 1,-1 0-1,1 0 0,0 0 1,0 0-1,0-1 0,0 1 1,0 0-1,0 0 0,0 0 0,-1 0 1,1 0-1,0-1 0,0 1 1,0 0-1,0 0 0,0 0 1,0 0-1,0-1 0,0 1 0,0 0 1,0 0-1,0 0 0,0-1 1,-7 15-141,5-8 111,1-1-1,0 1 0,0 0 0,1 0 0,-1 0 0,1 0 0,1 0 1,-1 0-1,1 0 0,2 9 0,-2-13-19,0 0 0,0 1 0,0-1-1,1 0 1,-1 0 0,0 0 0,1 0 0,-1 0 0,1-1 0,0 1 0,0 0 0,-1-1 0,1 1-1,0-1 1,0 0 0,1 0 0,-1 0 0,0 0 0,0 0 0,0 0 0,1 0 0,-1-1-1,0 1 1,1-1 0,-1 1 0,1-1 0,-1 0 0,5 0 0,-4-1 7,1 0 0,-1 0 1,1 0-1,-1 0 0,1-1 1,-1 1-1,0-1 0,0 0 0,1 0 1,-1 0-1,0 0 0,-1-1 1,1 1-1,0-1 0,-1 1 1,0-1-1,1 0 0,-1 0 0,0 0 1,0 0-1,2-7 0,1 0-202,0-1 0,0 0-1,-1 0 1,0-1-1,3-18 1,-6 23 201,0 0-1,0-1 1,0 1 0,-1 0-1,0 0 1,-1-1-1,0 1 1,0 0 0,-3-12-1,2 16 110,1 1-1,-1-1 1,1 0-1,-1 1 1,0 0-1,0-1 1,0 1-1,0 0 1,0 0-1,0 0 1,-1 0-1,1 0 1,-1 1-1,1-1 1,-1 1-1,0 0 0,0-1 1,1 1-1,-1 0 1,0 1-1,0-1 1,0 0-1,0 1 1,0 0-1,-4 0 1,4-1-46,0 1 1,1-1 0,-1 1-1,0 0 1,1 0-1,-1 0 1,0 0 0,1 0-1,-1 1 1,0-1-1,1 1 1,-1 0 0,1 0-1,-1 0 1,1 0-1,-1 0 1,1 1-1,0-1 1,0 0 0,-1 1-1,1 0 1,0 0-1,0-1 1,1 1 0,-1 0-1,0 1 1,1-1-1,-1 0 1,1 0 0,0 1-1,-1-1 1,1 1-1,0-1 1,1 1 0,-1-1-1,0 4 1,-2 6 27,0-1 0,1 0 0,0 0 0,1 1 1,1-1-1,-1 1 0,2-1 0,0 0 0,0 1 0,1-1 0,0 0 0,1 0 1,1 0-1,-1 0 0,2 0 0,-1-1 0,2 1 0,-1-2 0,1 1 1,1 0-1,0-1 0,0 0 0,10 9 0,-12-13-77,9 9 150,27 22 0,-38-33-161,0-1-1,-1 0 0,1 0 1,1 0-1,-1 0 0,0-1 1,0 1-1,1-1 0,-1 0 1,0 0-1,1 0 0,0 0 1,-1-1-1,1 1 1,-1-1-1,1 0 0,4 0 1,-2-7-1798,-6-14-2105</inkml:trace>
  <inkml:trace contextRef="#ctx0" brushRef="#br0" timeOffset="3590.82">1502 45 7251,'0'0'12502,"-13"-45"-20025</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8:22.603"/>
    </inkml:context>
    <inkml:brush xml:id="br0">
      <inkml:brushProperty name="width" value="0.05" units="cm"/>
      <inkml:brushProperty name="height" value="0.05" units="cm"/>
      <inkml:brushProperty name="color" value="#F6630D"/>
    </inkml:brush>
  </inkml:definitions>
  <inkml:trace contextRef="#ctx0" brushRef="#br0">241 397 2049,'0'0'10399,"-2"-4"-9150,1 3-1075,1-1 0,-1 1 0,1 0 1,-1 0-1,0-1 0,1 1 0,-1 0 0,0 0 1,0 0-1,0 0 0,0 0 0,0 0 0,-2-2 0,-12 19-7489,5-7 2481</inkml:trace>
  <inkml:trace contextRef="#ctx0" brushRef="#br0" timeOffset="241.54">241 397 3217</inkml:trace>
  <inkml:trace contextRef="#ctx0" brushRef="#br0" timeOffset="694.6">241 397 3217,'-80'-5'2116,"79"5"-1694,-1 0-1,1-1 0,-1 1 1,1-1-1,-1 1 1,1-1-1,-1 0 0,1 0 1,0 1-1,-1-1 1,1 0-1,0 0 1,0 0-1,0 0 0,-1-1 1,1 1-1,1 0 1,-1 0-1,0-1 1,0 1-1,0-1 0,1 1 1,-1 0-1,0-1 1,0-2 1608,1 15-1571,-2 29-252,2 0 0,2 1 0,2-1 1,1 0-1,12 44 0,-6-44-119,2-1 0,37 75 0,-49-123 26,0 0-1,-1 1 1,0-1 0,-2-9-1,-6-8-99,-1-1-1,-1 2 1,-2-1-1,-28-46 1,9 16-10,21 38-3,-65-139 38,68 139-34,0-1 1,2-1 0,0 1 0,1-1 0,1 0 0,-1-30-1,4 49-5,0 0 0,0-1-1,0 1 1,0 0-1,0-1 1,1 1 0,-1 0-1,0 0 1,1 0-1,-1-1 1,1 1 0,0 0-1,-1 0 1,1 0 0,0 0-1,0 0 1,-1 0-1,1 0 1,0 0 0,0 0-1,0 0 1,0 1-1,0-1 1,1 0 0,-1 1-1,0-1 1,0 1-1,0-1 1,0 1 0,1-1-1,-1 1 1,3 0-1,3-1-22,1 0-1,0 1 1,-1 0-1,12 1 0,-9 0 1,-3 0 22,1 0 1,-1 1-1,1 0 1,-1 0-1,0 0 1,0 1-1,0 1 1,0-1-1,-1 1 1,1 0-1,-1 0 1,0 1-1,0 0 1,0 0-1,-1 0 1,0 1 0,0-1-1,0 1 1,-1 1-1,5 6 1,-2 0-6,0 1 0,-1-1 1,0 1-1,-1 0 0,-1 0 1,0 0-1,-1 1 0,0-1 1,1 23-1,-3-26 4,-1 0 0,0-1 1,0 1-1,-1-1 0,0 1 0,-1-1 1,0 1-1,-1-1 0,0 0 0,-1 0 0,0 0 1,0 0-1,-1-1 0,0 0 0,-1 0 1,0 0-1,-8 8 0,5-7-114,-7 9-368,8-5-2851</inkml:trace>
  <inkml:trace contextRef="#ctx0" brushRef="#br0" timeOffset="1003.19">380 538 8996,'0'0'9890,"5"15"-9749,-1-1-119,0 0-11,1-1 0,0 1 0,1-1 0,0 0 0,10 15 0,39 63-365,-54-95-189,-1 0 534,0 0 1,0-1-1,0 1 0,0 0 0,-1 0 0,1 0 1,-1 0-1,0 0 0,0-1 0,-1 2 1,-3-9-1,2 5-2,-1-6 2,-4-6-4,2 1 0,0-1 0,2 0-1,0-1 1,-3-32 0,7 52-84,0 0 0,1-1 0,-1 1 0,0-1 0,0 1 0,0 0 0,0-1 0,1 1 0,-1 0 0,0-1 0,0 1 1,1 0-1,-1-1 0,0 1 0,1 0 0,-1 0 0,0-1 0,1 1 0,-1 0 0,0 0 0,1 0 0,-1 0 0,1-1 0,-1 1 0,0 0 1,1 0-1,-1 0 0,1 0 0,-1 0 0,0 0 0,1 0 0,0 0 0,18 0-3864,-14 1 2258,19 0-6648</inkml:trace>
  <inkml:trace contextRef="#ctx0" brushRef="#br0" timeOffset="1438.47">569 569 4706,'0'0'11619,"-1"0"-11606,1 0 1,0-1 0,-1 1-1,1 0 1,0 0 0,0 0-1,-1 0 1,1 0 0,0 0-1,-1 0 1,1 1-1,0-1 1,-1 0 0,1 0-1,0 0 1,0 0 0,-1 0-1,1 0 1,0 0 0,-1 1-1,1-1 1,0 0-1,0 0 1,0 0 0,-1 1-1,1-1 1,0 0 0,0 0-1,0 1 1,-1-1 0,1 0-1,0 0 1,0 1-1,0-1 1,0 1 0,-1 1-8,0 0 1,0 1-1,1-1 1,0 1-1,-1-1 1,1 1-1,0-1 1,0 1-1,0 0 1,0-1-1,1 1 1,-1-1 0,1 1-1,0-1 1,-1 0-1,1 1 1,0-1-1,0 0 1,1 1-1,-1-1 1,0 0-1,1 0 1,-1 0-1,1 0 1,0 0-1,0 0 1,0-1-1,0 1 1,0-1-1,0 1 1,0-1 0,3 2-1,-3-2-2,0 0 1,-1 1-1,1-1 0,0 0 1,0 0-1,0-1 0,0 1 1,0 0-1,0-1 0,0 1 1,0-1-1,0 0 0,1 1 1,-1-1-1,0 0 0,0 0 1,0-1-1,0 1 0,0 0 1,0-1-1,1 1 0,-1-1 1,0 0-1,0 0 0,-1 1 1,1-1-1,0-1 0,0 1 1,0 0-1,-1 0 0,1-1 1,0 1-1,-1-1 0,1 1 1,-1-1-1,0 0 0,0 1 1,2-4-1,0-2 66,-1 1 0,0-1 0,0 1 0,-1-1 0,0 0 0,0 0 0,-1 1 0,0-1 0,0 0 0,-1 0 0,1 0 0,-1 1 0,-1-1 0,1 0 0,-1 1 0,0-1 0,-1 1 0,0 0 0,0 0 1,0 0-1,-1 0 0,1 0 0,-10-9 0,12 14-35,0 0 1,0-1 0,0 1-1,0 0 1,0 0 0,-1 0-1,1 1 1,0-1 0,-1 0-1,1 0 1,-1 1-1,1-1 1,0 1 0,-1-1-1,0 1 1,1-1 0,-1 1-1,1 0 1,-1 0 0,1 0-1,-1 0 1,1 0 0,-4 1-1,3 0-25,1 0-1,-1 0 1,0 0-1,1 0 1,-1 0-1,1 1 1,-1-1-1,1 1 1,0-1-1,0 1 1,0-1-1,-1 1 1,2 0 0,-1-1-1,0 1 1,-1 2-1,-1 6-20,0 0 0,1-1 1,-1 1-1,2 0 0,-2 20 0,3-19 13,0 0 0,1-1-1,0 1 1,0 0 0,1-1 0,1 1 0,0-1-1,5 13 1,-5-18 5,0 0-1,0-1 1,0 1-1,0-1 1,1 0-1,-1 0 0,1 0 1,0 0-1,1-1 1,-1 0-1,0 0 1,1 0-1,0 0 1,0-1-1,0 1 0,0-1 1,0-1-1,8 3 1,-1-1-77,-1-1 1,0 0 0,1-1-1,-1 0 1,1-1-1,14-1 1,-19 0-355,-1 0-1,0 0 0,0 0 1,0-1-1,0 0 1,0 0-1,0 0 1,0-1-1,-1 0 0,1 0 1,-1 0-1,0-1 1,5-4-1,14-20-6186</inkml:trace>
  <inkml:trace contextRef="#ctx0" brushRef="#br0" timeOffset="1661.61">929 597 7780,'0'0'7875,"80"-18"-8275,-55 17-2481,-3-3-4099</inkml:trace>
  <inkml:trace contextRef="#ctx0" brushRef="#br0" timeOffset="2030.44">1133 470 7619,'0'0'13169,"-1"-5"-12854,2-8-279,6 12-33,19 22-30,-20-15 26,10 8-658,23 29 0,-36-39 524,1 0 0,-1 0 1,-1 1-1,1 0 1,0-1-1,-1 1 0,0 0 1,0 0-1,-1 0 0,1 0 1,-1 0-1,1 10 1,-15-27-1008,7-2 1227,0 0 0,1 0 0,1 0-1,0-1 1,-4-27 0,4 3 682,2-41 0,2 79-761,0 0 0,0 0 0,0 0 0,0 0 0,0 0 0,1 1 1,-1-1-1,0 0 0,0 0 0,1 0 0,-1 0 0,1 0 0,-1 1 0,1-1 0,-1 0 0,1 0 0,0 1 0,-1-1 0,1 0 0,0 1 0,-1-1 0,1 1 0,0-1 0,0 1 0,-1-1 0,1 1 0,1-1 0,2 0-64,-1 0 0,0 0-1,0 1 1,0 0 0,1-1 0,-1 1-1,0 0 1,5 1 0,-1-1-466,-1 1 0,0 0 1,0 1-1,0-1 0,1 1 1,-2 1-1,1-1 0,9 6 0,4 9-4254,-3 1-2001</inkml:trace>
  <inkml:trace contextRef="#ctx0" brushRef="#br0" timeOffset="2435.53">1384 375 3906,'0'0'11125,"0"0"-11120,0 0-1,0-1 1,-1 1 0,1 0-1,0 0 1,0-1 0,0 1-1,-1 0 1,1 0 0,0-1-1,0 1 1,0 0 0,-1 0-1,1 0 1,0 0 0,0-1-1,-1 1 1,1 0 0,0 0-1,-1 0 1,1 0 0,0 0-1,-1 0 1,1 0 0,0 0-1,0 0 1,-1 0 0,0 2 1,1-1-1,0 1 1,0 0 0,0 0 0,0 0 0,0 0 0,0 0 0,1-1 0,-1 1 0,1 0 0,-1 0 0,1 0 0,-1-1 0,1 1 0,0 0 0,0-1 0,0 1-1,2 2 1,0 2 4,1-1-1,0 1 1,0-1-1,8 9 1,-11-13-10,0 0 0,1 0 0,-1 0 0,0 0 0,1 0 1,-1 0-1,1 0 0,-1 0 0,1 0 0,-1-1 0,1 1 0,-1 0 1,1-1-1,0 0 0,-1 1 0,1-1 0,0 0 0,0 0 0,-1 0 1,4 0-1,-4-1-2,1 1 0,-1-1 0,0 0 1,0 0-1,0 0 0,0 0 0,0 0 0,0 0 1,0 0-1,0 0 0,0 0 0,0 0 1,0-1-1,-1 1 0,1 0 0,-1 0 0,1-1 1,-1 1-1,1-2 0,2-9 16,-1 0 0,-1 0 0,0 0 0,-1-17 0,0 25 10,0 2-47,1-8 321,-2 0 1,1-1 0,-2 1 0,-2-14-1,4 23-231,-1-1 0,1 1 0,0 0 0,0-1 0,-1 1 0,1 0 0,-1-1-1,0 1 1,1 0 0,-1-1 0,0 1 0,0 0 0,1 0 0,-1 0 0,0 0-1,0 0 1,0 0 0,-1 0 0,1 0 0,0 0 0,0 1 0,0-1 0,-1 0-1,1 1 1,0-1 0,0 1 0,-1-1 0,1 1 0,-1 0 0,1 0 0,0-1-1,-1 1 1,1 0 0,-1 0 0,1 0 0,0 1 0,-1-1 0,1 0 0,-1 0-1,1 1 1,0-1 0,-3 2 0,2-1-65,-1 1-1,1 0 1,0 0-1,0 0 1,0 0-1,0 0 1,0 1-1,0-1 1,1 1-1,-1-1 1,1 1-1,-1-1 1,1 1-1,0 0 1,0 0-1,0-1 1,1 1-1,-1 3 1,-8 55-4,8-48 19,1-1 1,0 0 0,0 0 0,1 0-1,1 0 1,0 1 0,1-2 0,5 17-1,-6-24-162,0 1 0,0-1 0,1 0-1,-1 1 1,1-1 0,0-1 0,0 1-1,1 0 1,-1-1 0,1 1-1,0-1 1,0 0 0,0-1 0,0 1-1,0 0 1,1-1 0,-1 0 0,1 0-1,-1-1 1,1 1 0,0-1-1,0 0 1,7 1 0,54-1-5543,-34-4 982</inkml:trace>
  <inkml:trace contextRef="#ctx0" brushRef="#br0" timeOffset="4149.6">1692 375 3922,'0'0'11440,"-18"-6"-10528,-57-17-288,73 22-602,0 1 1,0 0-1,0 0 0,0 0 0,0 0 0,-1 0 0,1 0 0,0 0 0,0 0 0,0 1 0,0-1 0,0 1 1,0 0-1,0 0 0,1-1 0,-1 1 0,0 0 0,0 1 0,0-1 0,1 0 0,-1 0 0,-1 2 0,0 1-7,0 0-1,0 1 0,0-1 0,0 1 1,1-1-1,-3 6 0,2-4-5,0 1 1,0-1 0,1 1 0,0 0 0,0 0 1,0 0-1,1 0 0,0 0 0,0 0 0,0 0 0,1 0 0,0 0 1,2 9-1,-1-13-56,-1 0 1,1 0-1,0 0 0,0 0 1,0 0-1,1 0 1,-1 0-1,1-1 1,-1 1-1,1 0 0,0-1 1,0 0-1,0 1 1,1-1-1,-1 0 1,0 0-1,1 0 0,-1 0 1,1-1-1,0 1 1,0-1-1,0 1 0,-1-1 1,1 0-1,0 0 1,0 0-1,0-1 1,1 1-1,3-1 0,0 2-227,0-2 0,1 1 0,-1-1 0,0 0 0,1 0 0,-1-1 0,0 0 0,14-4 0,-18 4 250,0-1-1,0 1 0,-1-1 1,1 0-1,0 1 0,-1-1 1,0 0-1,1-1 0,-1 1 1,0 0-1,0-1 0,0 1 1,-1-1-1,1 1 0,0-1 0,-1 0 1,0 0-1,0 0 0,0 0 1,0 0-1,0 0 0,0 0 1,0-5-1,1-3 493,0 0 1,-1 0-1,-1 0 1,1 0-1,-2 0 0,1-1 1,-2 1-1,0 0 1,0 0-1,0 0 0,-2 1 1,1-1-1,-1 0 0,-1 1 1,-6-10-1,11 20-443,0 0 0,0-1 0,0 1 0,0 0 0,0 0 0,0-1-1,0 1 1,0 0 0,-1 0 0,1-1 0,0 1 0,0 0 0,0 0 0,0 0 0,-1-1 0,1 1 0,0 0-1,0 0 1,0 0 0,-1 0 0,1 0 0,0-1 0,0 1 0,-1 0 0,1 0 0,0 0 0,0 0-1,-1 0 1,1 0 0,0 0 0,-1 0 0,1 0 0,0 0 0,0 0 0,-1 0 0,1 0 0,0 0 0,0 0-1,-1 0 1,1 0 0,0 1 0,0-1 0,-1 0 0,1 0 0,-6 15 148,4 21-315,2-36 161,-1 23-7,1 1-1,2-1 1,0 1 0,1-1-1,2 0 1,0 0-1,2-1 1,0 0-1,17 34 1,-11-28 4,1-1 0,1 0 0,2-2 0,0 0 1,2-1-1,26 27 0,-43-49-16,0 0 1,0-1-1,0 1 1,1 0-1,-1-1 0,1 1 1,-1-1-1,1 0 1,-1 0-1,1 0 1,4 1-1,-6-2 1,0 0 0,0 0-1,-1 0 1,1 0 0,0 0-1,0-1 1,0 1 0,0 0-1,0 0 1,-1-1 0,1 1-1,0-1 1,0 1 0,-1 0 0,1-1-1,0 0 1,-1 1 0,1-1-1,0 1 1,-1-1 0,1 0-1,-1 1 1,1-1 0,-1 0 0,1 0-1,-1 1 1,0-1 0,1 0-1,-1 0 1,0 0 0,1 0-1,-1 1 1,0-1 0,0 0-1,0 0 1,0-1 0,4-23 9,-2 0-1,-1-1 1,0 1 0,-6-45-1,-26-97 25,11 72-19,17 72-4,2 18-175,1 20 36,1-5 130,0 0-1,0 1 0,1-2 0,1 1 0,-1 0 0,8 16 0,-8-21-50,0 0 0,1 0 1,-1 0-1,1 0 0,0 0 1,1 0-1,-1-1 0,1 0 0,0 0 1,0 0-1,0 0 0,1 0 1,8 5-1,-11-8 18,-1 0 1,1 0 0,0 0-1,0 0 1,0 0 0,0 0-1,0-1 1,0 1-1,0-1 1,0 1 0,1-1-1,-1 0 1,0 0 0,0 0-1,0 0 1,0 0-1,0 0 1,0-1 0,1 1-1,-1-1 1,0 1 0,0-1-1,0 0 1,0 0-1,-1 0 1,1 0 0,0 0-1,0 0 1,0 0-1,-1-1 1,1 1 0,-1-1-1,1 1 1,-1-1 0,0 0-1,1 1 1,-1-1-1,0 0 1,0 0 0,0 0-1,0 0 1,-1 0 0,1 0-1,0 0 1,0-3-1,2-11 87,0 0-1,-1 0 0,-1 0 0,0-29 0,-2 32 30,1-72 3156,0 110-3304,2 0 0,7 48 0,-7-65-56,0 1 0,0-1-1,1 0 1,0-1-1,0 1 1,1 0-1,0-1 1,0 0 0,1 0-1,0 0 1,0 0-1,1-1 1,6 6-1,-11-10 51,1-1-1,0 0 0,-1 0 0,1 1 1,0-1-1,-1 0 0,1 0 0,0-1 1,0 1-1,0 0 0,0-1 0,0 1 1,0-1-1,0 0 0,0 1 0,0-1 1,0 0-1,0 0 0,0 0 0,0-1 1,0 1-1,0 0 0,0-1 0,0 1 1,0-1-1,0 0 0,0 0 0,0 0 1,0 0-1,2-1 0,-1-1 32,0 0 0,1 0 1,-1 0-1,0 0 0,-1-1 0,1 1 0,-1-1 1,1 1-1,-1-1 0,0 0 0,0 0 0,-1 0 1,2-6-1,4-25 124,-1 0 1,2-68 0,-5 55 524,-3-4 1789,-2 62-2446,0 1 49,1-1 1,0 1 0,0 0 0,1 1 0,0-1 0,1 0-1,1-1 1,0 1 0,0 0 0,1 0 0,0-1-1,6 14 1,-6-19-62,-1 1-1,1-1 1,1 0-1,-1 0 0,1 0 1,0-1-1,0 1 1,0-1-1,1 0 1,-1 0-1,1 0 0,0 0 1,0-1-1,0 0 1,1 0-1,-1-1 1,1 1-1,-1-1 0,1 0 1,0-1-1,0 1 1,0-1-1,0 0 1,7-1-1,-11 1 4,1-1 0,-1 0-1,1 0 1,-1 0 0,1 0 0,-1 0-1,1-1 1,-1 1 0,0-1 0,1 1 0,-1-1-1,1 0 1,-1 0 0,0 0 0,0 0-1,4-3 1,-4 1 50,0 1 0,-1 0-1,0-1 1,1 0-1,-1 1 1,0-1 0,-1 0-1,1 1 1,0-1 0,-1 0-1,1 0 1,-1 0 0,0 1-1,0-6 1,0-16 300,0 0 1,-2 0-1,-1 0 1,-1 0-1,-1 1 1,-11-34-1,9 39 367,7 29-442,9 31-208,-3-30 3,0 0-1,0 0 1,1-1 0,1 0 0,0 0-1,1-1 1,14 14 0,19 24-550,-39-44 326,0 0 0,-1 0 0,0 1 1,1-1-1,-1 1 0,-1-1 0,1 1 1,-1-1-1,0 1 0,1 6 0,-2-10 125,0 0 0,1 1 0,-1-1 0,0 1 0,0-1 0,0 1 0,-1-1 0,1 1-1,0-1 1,-1 0 0,1 1 0,0-1 0,-1 0 0,0 1 0,1-1 0,-1 0 0,0 1 0,0-1-1,1 0 1,-1 0 0,0 0 0,0 0 0,0 0 0,0 0 0,-1 0 0,1 0 0,0 0-1,0-1 1,-1 1 0,1 0 0,0-1 0,-1 1 0,1-1 0,0 1 0,-3-1 0,0 1 47,1 0 0,-1 0 0,0 0 1,1-1-1,-1 0 0,1 0 0,-1 0 0,0 0 1,1-1-1,-1 1 0,1-1 0,-1 0 1,1 0-1,-1 0 0,1 0 0,0-1 0,-1 1 1,1-1-1,0 0 0,0 0 0,-4-4 1,6 6 147,28 17-128,-22-15 18,-1-1 1,1 0-1,0 0 0,-1 0 1,1 0-1,0-1 1,0 0-1,0 0 0,-1 0 1,1-1-1,0 1 1,0-1-1,-1 0 1,1-1-1,0 1 0,-1-1 1,0 0-1,1 0 1,-1 0-1,0-1 1,0 1-1,0-1 0,0 0 1,0 0-1,-1 0 1,0-1-1,1 1 1,-1-1-1,0 0 0,-1 0 1,1 0-1,2-7 1,3-3 6,-1-1-1,-1-1 1,-1 0 0,0 1 0,-1-1 0,0-1 0,-2 1 0,2-21 0,-3 18 39,-1 0 1,-1 0-1,0 0 0,-2 0 1,-6-25-1,7 36 135,0 0 0,-1 1-1,0-1 1,0 1 0,0 0 0,-1 0 0,-1 0-1,1 1 1,-1-1 0,0 1 0,0 0-1,-1 1 1,0-1 0,0 1 0,-11-7 0,17 12-164,0 0 0,-1 0 0,1-1 0,0 1 0,-1 0 0,1 0 0,0 0 0,0 0 0,-1 0 0,1 0 0,0 0 0,-1 0 0,1 0 0,0 0 0,0 0 0,-1 0 0,1 0 0,0 0 0,-1 0 0,1 0 0,0 0 0,0 1 1,-1-1-1,1 0 0,0 0 0,0 0 0,-1 0 0,1 1 0,0-1 0,0 0 0,0 0 0,-1 0 0,1 1 0,0-1 0,0 0 0,0 0 0,0 1 0,-1-1 0,1 0 0,0 0 0,0 1 0,0-1 0,0 0 0,0 1 1,0-1-1,0 0 0,0 0 0,0 1 0,0-1 0,0 0 0,0 1 0,0-1 0,0 0 0,0 1 0,0 23-178,1-16 244,0 12-50,1 0 0,0 0 0,2 0 1,1 0-1,11 32 0,-2-16 40,39 70-1,-13-46-45,-20-38-2797</inkml:trace>
  <inkml:trace contextRef="#ctx0" brushRef="#br0" timeOffset="4504.28">2583 270 2897,'0'0'8225,"13"1"-7915,-5-1-264,98 5 265,-104-5-303,1 0-1,0-1 0,-1 1 0,1-1 0,-1 0 0,1 0 0,-1 0 0,1 0 0,-1 0 1,1 0-1,-1-1 0,0 1 0,0-1 0,0 0 0,0 0 0,0 1 0,0-1 0,0-1 1,-1 1-1,1 0 0,-1 0 0,1 0 0,-1-1 0,0 1 0,0-1 0,0 1 0,0-1 1,0-4-1,2-4 292,-1 0 0,0-1 0,-1 0 0,0 1 0,-2-16 0,-6-2 1092,6 28-1232,1 0 0,0 0 0,-1 0 0,1 0-1,-1-1 1,1 1 0,-1 0 0,0 0 0,1 1 0,-1-1 0,0 0 0,0 0-1,1 0 1,-1 0 0,0 1 0,0-1 0,0 0 0,0 1 0,0-1 0,0 1 0,0-1-1,-2 0 1,4 22 452,4-6-540,0-1-1,1-1 0,0 1 1,1-1-1,1 0 1,15 19-1,5 10 64,-28-42-134,6 9 4,-1-1-1,0 1 0,0 0 1,-1 0-1,0 0 1,-1 1-1,0-1 0,0 1 1,-1 0-1,1 10 1,-3-19-61,0 0 1,-1 0-1,1 0 1,0 0-1,-1 0 1,1 0-1,-1-1 1,1 1-1,-1 0 1,1 0 0,-1 0-1,1-1 1,-1 1-1,0 0 1,1-1-1,-1 1 1,0-1-1,0 1 1,1-1 0,-1 1-1,0-1 1,0 1-1,0-1 1,0 0-1,0 0 1,1 1-1,-1-1 1,0 0-1,0 0 1,-1 0 0,-36 3-2413,30-3 1589,-40 0-4720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8:38.785"/>
    </inkml:context>
    <inkml:brush xml:id="br0">
      <inkml:brushProperty name="width" value="0.05" units="cm"/>
      <inkml:brushProperty name="height" value="0.05" units="cm"/>
      <inkml:brushProperty name="color" value="#F6630D"/>
    </inkml:brush>
  </inkml:definitions>
  <inkml:trace contextRef="#ctx0" brushRef="#br0">283 61 5859,'0'0'13502,"0"-3"-12728,0 3-764,0-1 1,0 0 0,0 1 0,0-1 0,-1 1 0,1-1 0,0 0 0,0 1 0,0-1 0,-1 1 0,1-1 0,0 1-1,-1-1 1,1 0 0,-1 1 0,1-1 0,0 1 0,-1 0 0,1-1 0,-1 1 0,1-1 0,-1 1 0,0 0-1,1-1 1,-1 1 0,1 0 0,-1 0 0,1-1 0,-1 1 0,-1 0 0,-28-1 193,-33 16 17,2 7-163,32-11-37,-52 13 1,80-22 20,0 1 1,0-1-1,0 1 0,1-1 1,-1 1-1,1-1 0,0 1 1,0 0-1,0-1 0,0 1 1,0-1-1,0 1 0,1 0 1,0 2-1,35 112 10,-2-6 21,-13-13-59,-8-31 0,34 103 1,-46-167-12,0 0 0,0 0 1,1 0-1,-1 0 0,1 0 0,-1 0 0,1-1 0,0 1 1,0-1-1,0 1 0,0-1 0,0 0 0,1 0 0,-1 0 1,1 0-1,0 0 0,-1-1 0,1 1 0,0-1 0,0 1 1,0-1-1,0 0 0,0 0 0,0-1 0,0 1 1,0 0-1,0-1 0,0 0 0,1 0 0,-1 0 0,0 0 1,0-1-1,0 1 0,0-1 0,0 1 0,1-1 0,-1 0 1,-1 0-1,1-1 0,0 1 0,3-3 0,8-3-528,-1-1-1,0-1 0,-1 0 1,18-17-1,17-23-5930,-23 18-2425</inkml:trace>
  <inkml:trace contextRef="#ctx0" brushRef="#br0" timeOffset="436.04">498 380 8388,'0'0'11645,"-1"6"-11549,-1 22-41,1-1-1,2 30 1,0-43-24,0-1 0,2 0 0,-1 1 0,2-1 0,-1 0 1,11 21-1,-14-78-2136,-9 13 1244,-2-1 0,-17-31-1,18 42 1140,1 1 0,0-2-1,2 1 1,0-1-1,2 0 1,-5-40-1,9 59-253,1 1-1,-1-1 0,1 1 0,0-1 0,0 0 0,0 1 0,1-1 0,-1 1 0,1-1 0,-1 1 0,1-1 0,0 1 0,0-1 1,0 1-1,0 0 0,0 0 0,0-1 0,1 1 0,-1 0 0,1 0 0,-1 0 0,1 0 0,0 1 0,0-1 0,0 0 0,0 1 1,0-1-1,0 1 0,0 0 0,1 0 0,-1 0 0,0 0 0,1 0 0,-1 0 0,1 0 0,-1 1 0,1-1 0,-1 1 0,6 0 1,-6 0-75,37-4-980,-15 7-3797,-16 5-924</inkml:trace>
  <inkml:trace contextRef="#ctx0" brushRef="#br0" timeOffset="652.7">539 422 7507,'0'0'6611,"84"0"-6611,-58 0 0,0 0-1184,1-6-2802</inkml:trace>
  <inkml:trace contextRef="#ctx0" brushRef="#br0" timeOffset="896.94">876 414 9188,'0'0'8276,"25"-7"-8244,-9 0-32,2 0-224,4-4-1537,-4-3-2209,0-6-5250</inkml:trace>
  <inkml:trace contextRef="#ctx0" brushRef="#br0" timeOffset="1266.06">1191 124 5747,'0'0'15079,"0"-2"-13771,1 6-552,9 66-689,3 0-1,4-1 0,43 116 0,-57-175-85,-3-7-24,1 0 0,0 0 0,0 0 0,0 0 0,1 0 0,-1 0 0,0-1 0,1 1 1,0 0-1,3 3 0,-4-13-5128,-1-11-861</inkml:trace>
  <inkml:trace contextRef="#ctx0" brushRef="#br0" timeOffset="1540.32">1039 137 7571,'0'0'10101,"52"-24"-9973,-16 19-96,3-2 16,1 0-48,-3-1 0,-4 5-16,-6-2-1537,-8 1-640,-10 0-2449</inkml:trace>
  <inkml:trace contextRef="#ctx0" brushRef="#br0" timeOffset="2702.11">1467 323 7668,'0'0'8828,"0"0"-8828,0-1 1,-1 1-1,1 0 1,-1 0 0,1 0-1,-1 0 1,1-1 0,-1 1-1,1 0 1,-1 0 0,1 0-1,-1 0 1,1 0 0,-1 0-1,1 0 1,-1 0-1,1 0 1,-1 0 0,1 0-1,-1 1 1,1-1 0,0 0-1,-1 0 1,0 1 0,0 2-3,0 1 0,0 0 0,0 0 0,1-1 0,-1 1 0,1 0 0,0 0 0,0 0 0,0 0 0,1 0 0,-1-1 0,1 1 0,0 0 0,3 7 0,-2-9-32,0 1 0,1-1 0,-1 0 0,1 1-1,-1-1 1,1-1 0,0 1 0,0 0 0,0-1 0,0 1-1,0-1 1,0 0 0,1 0 0,-1 0 0,0-1 0,1 1-1,4-1 1,-6 1 10,0-1 0,0 0 0,-1 1-1,1-1 1,0 0 0,0-1 0,0 1-1,0 0 1,0 0 0,0-1 0,0 1 0,-1-1-1,1 0 1,0 1 0,0-1 0,-1 0-1,1 0 1,0 0 0,-1 0 0,1 0 0,-1-1-1,1 1 1,-1 0 0,0-1 0,1 1-1,-1-1 1,0 0 0,0 1 0,0-1-1,1-3 1,0-1 96,-1 1 0,0-1 0,-1 0 0,1 1 0,-1-1 0,0 0 0,0 0 0,-1 0 0,0 1 0,0-1 0,0 0 0,0 1 0,-4-8 0,4 10-20,-1 1-1,0-1 0,1 0 0,-1 1 0,0-1 0,0 1 0,-1 0 0,1-1 0,0 1 1,-1 0-1,1 0 0,-1 1 0,0-1 0,0 0 0,1 1 0,-1 0 0,0 0 0,0 0 1,-1 0-1,1 0 0,0 0 0,0 1 0,0 0 0,0-1 0,-5 1 0,6 1-54,1-1 0,-1 1-1,1-1 1,0 1 0,-1-1 0,1 1-1,0 0 1,-1 0 0,1 0-1,0-1 1,0 1 0,0 0-1,0 1 1,0-1 0,0 0-1,0 0 1,0 0 0,0 0 0,0 1-1,1-1 1,-1 0 0,1 1-1,-1-1 1,1 1 0,-1-1-1,1 1 1,-1 1 0,-6 46-62,6-34 72,0-1-1,1 1 1,0 0-1,2-1 1,-1 1 0,2-1-1,4 16 1,-6-25-8,1-1 0,0 0 0,0 1-1,0-1 1,0 0 0,1 0 0,0 0 0,0 0 0,0-1 0,0 1 0,0-1 0,1 0 0,-1 0 0,1 0 0,0 0 0,0-1 0,0 1 0,0-1-1,0 0 1,1 0 0,-1-1 0,1 1 0,-1-1 0,1 0 0,-1 0 0,6 0 0,-4 0 0,-1-1 0,0 0 0,0 0 0,1 0 0,-1-1 1,0 1-1,0-1 0,0 0 0,0-1 0,0 1 0,0-1 0,0 0 0,0 0 0,7-5 1,-7 3 15,0 0 1,-1-1 0,0 1 0,1-1 0,-1 0-1,-1 0 1,1 0 0,-1 0 0,0-1 0,0 1-1,-1-1 1,3-6 0,0-6 269,-1-1 1,0 1-1,-2-1 0,0 0 1,-1 1-1,-2-27 0,1 17 952,0 28-973,1 31-657,1-23 415,1-1-1,0 1 0,0 0 0,0-1 0,1 0 0,0 1 0,1-2 1,0 1-1,0 0 0,0-1 0,1 0 0,10 8 0,-10-9-272,0 1 0,0 0-1,-1-1 1,0 2 0,0-1-1,0 1 1,-1-1-1,0 1 1,0 0 0,-1 1-1,0-1 1,0 1 0,3 13-1,-6-19 39,1 1 1,-1-1-1,0 1 0,0-1 0,0 0 0,0 1 0,-1-1 1,1 0-1,-1 1 0,1-1 0,-1 0 0,0 0 0,0 1 1,0-1-1,0 0 0,0 0 0,0 0 0,-1 0 1,1 0-1,-1-1 0,1 1 0,-3 2 0,0-2-138,0 0 0,0 0 1,0 0-1,0 0 0,0-1 0,0 0 0,0 0 0,0 0 0,0 0 1,-1-1-1,-6 1 0,8-1 394,0 0 0,0 0 0,0 0 0,0 0-1,1-1 1,-1 1 0,0-1 0,0 0 0,1 0 0,-1 0 0,0 0 0,1 0 0,-1 0 0,1-1 0,-5-3 0,5 3 462,0 0 0,0 0 0,1 0 0,-1 0 1,1 0-1,-1-1 0,1 1 0,0 0 0,0-1 1,0 1-1,0-1 0,1 1 0,-1-1 0,1 0 1,-1 1-1,1-1 0,0-4 0,1 10-518,1-1-1,-1 1 0,1 0 1,0 0-1,0 0 1,0-1-1,0 1 0,1-1 1,-1 0-1,0 0 1,1 1-1,5 2 0,-2-1-17,-3-1-69,0 0 0,1 0 0,0-1-1,-1 0 1,1 0 0,0 0 0,0 0 0,0-1-1,0 1 1,1-1 0,-1 0 0,0 0-1,0-1 1,1 1 0,-1-1 0,0 0 0,1 0-1,-1 0 1,1-1 0,-1 0 0,0 1 0,0-1-1,7-3 1,-4 1-42,0-1-1,0 0 1,0 0 0,0-1-1,-1 1 1,0-1-1,0-1 1,0 1-1,-1-1 1,1 0 0,8-13-1,-6 5-20,-1 0 0,0 0 0,-1-1 0,0 0 0,-2 0 0,1 0 0,-2-1 0,0 1-1,-1-1 1,0 0 0,-1 1 0,-3-28 0,2 30 549,-2-1 0,0 1 0,-1 0 0,0 1 0,0-1 0,-2 1 0,1-1 0,-2 1 0,0 0 0,0 1 0,-1 0 0,0 0 0,-1 0 0,0 1 0,-16-16-1,24 26-352,0 0 0,-1 0 0,1 0 0,0 0 0,0 0 0,-1 0 0,1 0 0,0 0 0,-1 0 0,1 0 0,0 0 0,0 0 0,-1 0 0,1 0 0,0 0 0,0 0 0,-1 0 0,1 0 0,0 0 0,0 0 0,-1 1 0,1-1 0,0 0 0,0 0 0,-1 0-1,1 0 1,0 1 0,0-1 0,0 0 0,-1 0 0,1 0 0,0 1 0,0-1 0,0 0 0,0 0 0,0 1 0,-1-1 0,1 0 0,0 0 0,0 1 0,0-1 0,0 0 0,0 0 0,0 1 0,0-1 0,0 0 0,0 1 0,0-1 0,0 0 0,0 0 0,0 1-1,0-1 1,0 0 0,1 0 0,-1 1 0,-2 21-479,2-20 557,0 24-45,1 0 1,1 0 0,1 0-1,1 0 1,2 0 0,0-1-1,12 28 1,-18-53-67,12 35-38,2 0 0,2-1 0,24 39 0,-27-59-1588,-1-11-3354</inkml:trace>
  <inkml:trace contextRef="#ctx0" brushRef="#br0" timeOffset="2878.68">1880 293 6563,'0'0'5619,"116"-22"-5619,-77 11-144,1-3-3442,-1-4-3345</inkml:trace>
  <inkml:trace contextRef="#ctx0" brushRef="#br0" timeOffset="3329.64">2148 47 3666,'0'0'10666,"14"-3"-10629,15-2 2,19-3 70,51-15-1,-86 16 6313,-13 13-3582,0 2-3503,2 34 749,2-1 1,1 1-1,3-1 0,1 0 0,2 0 0,1-1 0,3-1 0,1 0 0,30 50 0,-43-83-129,1 1-100,0 0 0,-1 0 0,1 1-1,-1-1 1,-1 1 0,1 0 0,-1-1 0,1 13-1,-3-19 38,0 0-1,0-1 0,0 1 0,0 0 0,0 0 0,-1 0 1,1-1-1,0 1 0,0 0 0,-1 0 0,1 0 1,-1-1-1,1 1 0,0 0 0,-1-1 0,1 1 0,-1 0 1,1-1-1,-1 1 0,0-1 0,1 1 0,-1-1 0,0 1 1,1-1-1,-1 1 0,0-1 0,0 0 0,1 1 1,-1-1-1,0 0 0,0 0 0,1 0 0,-3 1 0,-33 0-2523,25-1 1917,-17 0-887,-75-3-4927,25-9-870</inkml:trace>
  <inkml:trace contextRef="#ctx0" brushRef="#br0" timeOffset="4011.56">597 896 3906,'0'0'9716,"-1"0"-9569,1 0 1,-1 0-1,1 0 0,0 0 0,-1 0 0,1 0 1,0-1-1,-1 1 0,1 0 0,0 0 1,0 0-1,-1-1 0,1 1 0,0 0 0,-1 0 1,1-1-1,0 1 0,0 0 0,0-1 0,-1 1 1,1 0-1,0-1 0,0 1 0,0 0 0,0-1 1,0 1-1,-1-1 0,9-3 103,-1 0 1,1 0-1,-1 1 0,1 0 0,0 0 1,0 1-1,17-3 0,2-1-166,448-87 533,8 40-2862,-202 24-3196,-286 28 2280,-23 1 752,9 1 490,-26-1-2841</inkml:trace>
  <inkml:trace contextRef="#ctx0" brushRef="#br0" timeOffset="4386.96">441 877 4834,'0'0'9605,"-6"0"-8610,-11 0-186,24-1 380,40-3 588,273-32 714,581-68-1850,-878 101-649,33-3-262,0-3 1,107-31 0,-160 37-1644,-15 1 89,-23 2-1598,29 0 2665,-50 0-5377</inkml:trace>
  <inkml:trace contextRef="#ctx0" brushRef="#br0" timeOffset="4683.5">442 925 8004,'0'0'2710,"24"-12"-258,-15 8-2222,29-16 554,2 2-1,0 2 1,46-12-1,350-56 2409,8 32-2585,72-11-569,-491 56-83,-36 1-9008</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9:18.438"/>
    </inkml:context>
    <inkml:brush xml:id="br0">
      <inkml:brushProperty name="width" value="0.05" units="cm"/>
      <inkml:brushProperty name="height" value="0.05" units="cm"/>
      <inkml:brushProperty name="color" value="#F6630D"/>
    </inkml:brush>
  </inkml:definitions>
  <inkml:trace contextRef="#ctx0" brushRef="#br0">1 633 304,'0'0'8252,"2"-5"-7257,0 0-690,-1 3-180,0 1 1,0-1-1,0 0 1,0 0 0,0 1-1,-1-1 1,1 0-1,-1 0 1,1 0-1,-1-4 4649,4 15-12242,-4 0 1836</inkml:trace>
  <inkml:trace contextRef="#ctx0" brushRef="#br0" timeOffset="429.82">96 556 624,'0'0'5779,"5"-6"-5400,1-2-311,-4 5-47,0 0 1,0 0-1,0 0 0,1 1 0,-1-1 0,1 1 0,0-1 0,4-2 1,1 1-10,0 0 0,0 0 0,0 1 0,0 0 0,0 0 1,14-2-1,26-1-3638,-29 4 526</inkml:trace>
  <inkml:trace contextRef="#ctx0" brushRef="#br0" timeOffset="1905.97">323 481 3362,'0'0'8235,"-16"-6"-6250,-5-4-1394,7 4 30,-1-1 0,1 2 0,-1 0-1,-29-5 1,42 9-554,-1 0 1,0 1-1,1 0 0,-1 0 0,1 0 1,-1 0-1,1 0 0,-1 0 0,0 1 0,1-1 1,-1 1-1,1-1 0,-1 1 0,1 0 1,0 0-1,-1 1 0,1-1 0,0 0 0,0 1 1,0-1-1,-3 3 0,2 1-66,0-1 0,0 0-1,0 1 1,1-1 0,0 1-1,0 0 1,0 0 0,1 0 0,-2 8-1,-2 13 14,1 0 1,1 1-1,1-1 0,2 0 0,3 35 1,-2-58-25,-1 0 0,1 0 0,0 0 1,0 1-1,0-1 0,1-1 0,-1 1 0,1 0 1,0 0-1,-1 0 0,1-1 0,0 1 1,0-1-1,1 1 0,-1-1 0,1 0 0,-1 0 1,1 0-1,-1 0 0,1-1 0,0 1 1,0-1-1,0 0 0,0 1 0,0-1 1,0 0-1,0-1 0,4 1 0,11 2-421,0 0-1,0-2 0,35-1 1,-28-1-345,-2 1 124,-13 1 56,1-1 1,-1 0-1,1-1 1,-1 0-1,12-3 0,-38 0 2279,-14 2-1157,27 2-480,1 0-1,-1 1 0,1-1 0,-1 0 0,1 1 0,0 0 0,-1-1 1,1 1-1,0 0 0,-1 0 0,1 0 0,0 1 0,0-1 0,0 0 1,0 1-1,0 0 0,0-1 0,0 1 0,1 0 0,-1 0 0,0 0 1,1 0-1,0 0 0,-1 0 0,1 0 0,0 1 0,0-1 0,0 0 0,1 1 1,-1-1-1,0 4 0,-1 5-3,0 0-1,1 1 1,0 0-1,1-1 1,2 19 0,-1-26-37,0 0-1,0 0 1,0 1 0,0-1 0,0 0 0,1 0 0,0 0 0,0 0 0,0 0 0,0 0 0,1-1 0,0 1 0,-1-1 0,1 0 0,0 0 0,1 0 0,-1 0 0,0 0 0,1-1 0,0 1 0,-1-1 0,1 0 0,6 2 0,-2 0 1,0-2 0,1 1 0,-1-1 0,1 0 1,0-1-1,-1 0 0,1 0 0,0-1 0,0 0 0,17-3 0,-22 3-1,0-1-1,0 0 0,0-1 0,0 1 0,-1-1 1,1 0-1,0 0 0,-1 0 0,1 0 0,-1 0 1,1-1-1,-1 0 0,0 1 0,4-7 0,-2 3-1,-1 0 0,0 0 0,-1 0-1,0-1 1,0 1 0,0-1-1,3-12 1,-1-5 249,-2-1 1,0 1-1,-1-45 0,-3 31 569,0 21-258,0 0-1,4-29 0,-2 45-560,0 0 1,0 1 0,0-1-1,0 1 1,0-1-1,0 1 1,0-1-1,0 1 1,0 0-1,0-1 1,0 1-1,0 0 1,0 0-1,1 0 1,-1 0-1,0 0 1,0 0-1,1 0 1,24 3-35,-6 7-89,-17-9 94,-1 1-1,0-1 1,1 0-1,0 1 0,-1-1 1,1 0-1,0-1 1,-1 1-1,1 0 0,4 0 1,-8-37 53,-1 35-13,0-1 0,0 0-1,1 0 1,-1 1 0,0 0-1,0-1 1,0 1 0,-1 0-1,1 0 1,0 0 0,0 0-1,-1 0 1,1 0 0,0 1-1,-1-1 1,1 1 0,-1 0-1,1-1 1,-1 1 0,1 0-1,-1 1 1,-2-1 0,2 1-4,-1-1 1,1 0-1,-1 1 1,1 0 0,0-1-1,-1 1 1,1 1-1,0-1 1,0 0-1,-1 1 1,1 0 0,1-1-1,-1 1 1,-5 5-1,4-1-11,-1 1 0,2 0 0,-1 0 1,1 0-1,0 0 0,0 1 0,1-1 0,0 1 0,1 0 0,-2 13 0,1 1-10,2 0-1,3 34 1,-3-53 5,0 0 0,0-1 1,1 1-1,-1 0 0,1 0 0,0-1 1,0 1-1,0 0 0,0-1 1,0 1-1,1-1 0,-1 1 1,1-1-1,-1 0 0,1 0 1,0 0-1,0 0 0,0 0 0,0 0 1,1 0-1,-1-1 0,0 1 1,1-1-1,-1 1 0,1-1 1,-1 0-1,1 0 0,-1 0 1,1 0-1,0-1 0,0 1 0,-1-1 1,1 0-1,0 1 0,0-1 1,0 0-1,-1-1 0,1 1 1,0 0-1,0-1 0,0 0 0,-1 0 1,1 1-1,-1-2 0,1 1 1,0 0-1,-1 0 0,0-1 1,1 1-1,-1-1 0,0 0 1,0 0-1,0 0 0,3-3 0,1-5 6,0 0 0,-1 0 0,-1 0 0,1-1-1,-2 0 1,1 1 0,-1-1 0,-1-1 0,1-14-1,0 2 325,-2 0-1,-1 0 1,-4-33-1,-2 43 437,6 14-749,0 0-1,0 0 1,0 0-1,0 1 0,0-1 1,0 0-1,0 0 0,0 1 1,0-1-1,0 0 1,0 0-1,0 0 0,-1 1 1,1-1-1,0 0 0,0 0 1,0 0-1,0 0 1,0 1-1,0-1 0,0 0 1,-1 0-1,1 0 0,0 0 1,0 1-1,0-1 1,0 0-1,-1 0 0,1 0 1,0 0-1,0 0 0,0 0 1,-1 0-1,1 0 1,0 0-1,0 0 0,0 0 1,-1 0-1,1 0 0,0 0 1,0 0-1,-1 0 1,1 0-1,0 0 0,0 0 1,0 0-1,-1 0 0,1 0 1,0 0-1,0 0 1,0 0-1,-1 0 0,1 0 1,0 0-1,0-1 0,0 1 1,0 0-1,0 0 1,-1 0-1,1 0 0,0-1 1,0 1-1,0 0 0,0 0 1,0 0-1,0 0 1,-1-1-1,1 1 0,-3 19-1,0 1-1,2-1 0,0 1 1,1 0-1,1-1 0,1 1 1,7 33-1,-4-30-30,2-1 1,1 0-1,0 0 0,2-1 1,0 0-1,2 0 0,0-1 1,1-1-1,23 27 0,-34-44-70,0 0 0,1 0 1,-1 0-1,0 0 0,1 0 0,-1-1 0,1 1 0,0-1 0,0 0 0,-1 0 0,1 0 1,0 0-1,0 0 0,3 0 0,-4-1 74,-1 0-1,0 0 1,1 0 0,-1 0 0,0 0-1,1 0 1,-1-1 0,0 1 0,1 0 0,-1-1-1,0 1 1,0-1 0,1 0 0,-1 1-1,0-1 1,0 0 0,0 0 0,0 0-1,0 0 1,0 0 0,0 0 0,0 0-1,-1 0 1,1 0 0,0 0 0,0 0 0,-1 0-1,1-1 1,-1 1 0,1 0 0,-1-2-1,5-19 38,-1-1-1,-1 1 1,-1-1-1,-1 1 0,-3-38 1,0 20 115,-12-144 1836,15 206-1952,0 0 1,1-1-1,6 26 0,-7-39-115,1 0-1,1 0 1,-1 0-1,1 0 1,1-1-1,-1 0 1,1 0-1,1 0 1,-1 0-1,1 0 1,0-1-1,7 6 0,-11-10 64,0-1-1,1 1 0,-1-1 0,1 1 0,0-1 0,-1 0 0,1 0 0,0 0 0,0 0 1,0 0-1,0 0 0,0 0 0,0 0 0,0-1 0,0 1 0,0-1 0,0 1 0,0-1 0,0 0 1,1 0-1,-1 0 0,0 0 0,0 0 0,0-1 0,0 1 0,0-1 0,0 1 0,0-1 0,0 0 1,0 0-1,0 0 0,0 0 0,0 0 0,0 0 0,-1 0 0,1-1 0,0 1 0,-1 0 1,1-1-1,-1 0 0,0 1 0,1-1 0,-1 0 0,1-3 0,3-3 88,0-1 0,-1 0-1,0-1 1,-1 1 0,0 0-1,0-1 1,-1 0 0,1-12 0,-1-58 1684,-1 61-763,-2 54-926,1-28-66,0-1 0,0 1 1,0-1-1,1 1 0,0-1 0,0 1 1,1-1-1,0 0 0,0 0 1,0 0-1,1 0 0,0 0 1,0 0-1,0-1 0,1 1 1,0-1-1,0 0 0,0 0 1,0-1-1,1 1 0,0-1 1,0 0-1,0 0 0,6 3 1,-5-4-234,0 0 0,-1-1 0,1 0 0,0 0 0,0 0 0,0-1 0,0 0 0,1 0 0,-1 0 0,0-1 0,0 0 0,1 0 0,-1 0 0,0-1 0,12-3 0,-7 1-828,0-1 1,-1 0-1,0 0 1,0-1-1,0-1 1,-1 0-1,1 0 1,7-8-1,14-12-4296</inkml:trace>
  <inkml:trace contextRef="#ctx0" brushRef="#br0" timeOffset="2559.62">1379 646 1873,'0'0'15012,"-12"-11"-13459,-36-32-446,47 42-1058,0-1 1,-1 1-1,1 0 0,-1 0 0,1 0 1,-1 0-1,1 0 0,-1 0 1,0 0-1,1 0 0,-1 1 0,0-1 1,0 1-1,1-1 0,-1 1 1,0 0-1,0 0 0,0 0 0,0 0 1,1 0-1,-1 0 0,0 0 1,0 0-1,0 1 0,1-1 1,-1 1-1,0 0 0,0-1 0,1 1 1,-1 0-1,0 0 0,-1 1 1,0 1-37,1-1 0,0 1 0,0-1 0,0 1 0,1 0 0,-1 0 0,1 0 0,-1 0 0,1 0 0,0 0 0,0 0 0,0 0 0,0 6 0,0 1-3,0 1 0,0-1 0,2 1 0,-1-1 0,1 0 0,1 1 0,0-1 0,0 0 0,7 18 0,-7-25-84,-1 1 0,1-1 0,0 0 0,0 0 0,0 0 0,0 0 0,1 0 0,-1 0 0,1-1 0,0 1 0,0-1 0,0 1 0,0-1 0,0 0 0,0-1 0,0 1 0,1 0 0,-1-1 1,1 0-1,-1 0 0,1 0 0,-1 0 0,1 0 0,0-1 0,-1 0 0,1 1 0,0-1 0,0-1 0,-1 1 0,7-2 0,-7 1 61,-1 0 0,1 0 0,-1 0 0,0 0 0,1-1 0,-1 1 0,0-1 0,0 0 0,0 0 0,0 1 0,-1-1 0,1 0 0,0-1 0,-1 1 0,1 0 0,-1 0 0,0-1 0,0 1 0,0 0 0,0-1 0,0 0 0,0 1 0,-1-1 0,1-3 0,2-8 117,-1 0 0,0 0 0,-1-18-1,-1-63 3395,0 112-3469,0 0-1,1 1 1,6 27-1,-5-40-134,0 1 1,0 0-1,0 0 0,0 0 0,1-1 0,0 0 1,0 1-1,1-1 0,-1 0 0,1-1 1,0 1-1,1-1 0,-1 1 0,6 3 0,-9-7-11,1 1 0,0-1 0,-1 0 0,1 0 0,0 0 0,0 0 0,-1 0 0,1 0 0,0 0-1,0-1 1,0 1 0,0 0 0,0-1 0,0 0 0,0 0 0,0 1 0,0-1 0,0 0 0,0-1-1,1 1 1,-1 0 0,3-2 0,-2 1 68,-1 0-1,0-1 0,0 0 1,1 1-1,-1-1 0,-1 0 1,1 0-1,0 0 0,0 0 1,-1-1-1,1 1 1,-1 0-1,1-1 0,1-4 1,1-6 65,0-1 0,0 1 0,-1-1 1,-1 0-1,2-18 0,-3-5 363,0 1-1,-8-58 1,5 76 40,-2 1 1,0 0 0,-1-1-1,0 2 1,-1-1 0,-1 1-1,-13-22 1,20 37-390,0 1 0,0 0 1,-1-1-1,1 1 0,0-1 1,0 1-1,-1-1 0,1 1 0,0 0 1,0-1-1,-1 1 0,1 0 0,0-1 1,-1 1-1,1 0 0,0-1 0,-1 1 1,1 0-1,-1 0 0,1-1 1,0 1-1,-1 0 0,1 0 0,-1 0 1,1 0-1,-1 0 0,1 0 0,-1-1 1,0 1-1,-4 12 167,2 23-315,3-33 150,2 22-31,0 1 1,2-1-1,0 1 0,2-1 0,1-1 1,0 1-1,2-1 0,1 0 0,0-1 1,2 0-1,1-1 0,0 0 0,2-1 0,32 35 1,-46-53-219,1 0 1,0 0-1,0 0 1,0-1 0,0 1-1,1 0 1,-1-1-1,0 1 1,1-1-1,-1 0 1,1 0 0,-1 0-1,1 0 1,-1 0-1,4 0 1,0-17-8247</inkml:trace>
  <inkml:trace contextRef="#ctx0" brushRef="#br0" timeOffset="3299.15">2597 406 4610,'0'0'12416,"-10"-16"-11106,-1-2-920,0-1 362,-1-1-1,-1 2 1,-21-23 0,34 41-740,0 0 1,-1 0 0,1 1-1,0-1 1,0 0 0,-1 1-1,1-1 1,0 1 0,0-1 0,0 0-1,-1 1 1,1-1 0,0 1-1,0-1 1,0 0 0,0 1-1,0-1 1,0 1 0,0-1-1,0 0 1,0 1 0,0-1 0,0 1-1,0-1 1,0 1 0,0-1-1,0 0 1,1 1 0,-1-1-1,0 1 1,0-1 0,1 1-1,3 22-86,11 9 109,1-1 0,1 0 0,2-1 0,1-1 0,43 49 1,-60-76-27,7 11 9,2-2 1,22 19-1,-32-28-13,0 0 0,1 0 0,-1 0 1,1 0-1,-1-1 0,1 0 0,-1 1 0,1-1 0,0 0 0,0 0 0,-1 0 0,1-1 0,0 1 0,0-1 1,0 1-1,0-1 0,0 0 0,0 0 0,0 0 0,0-1 0,0 1 0,0-1 0,5-1 0,-6 0 5,0 0-1,0 0 1,0 0-1,0-1 1,0 1 0,-1 0-1,1-1 1,0 1-1,-1-1 1,0 0-1,0 0 1,0 1-1,0-1 1,0 0-1,0 0 1,0-5-1,5-53 36,-5 52-36,1-117 35,-2 113-39,-2-1 0,0 1-1,0 0 1,-1 0 0,-1 0 0,0 0 0,-7-14 0,7 78-1446,4-43 1050,0 0 0,1 0 0,0 1 0,1-1 0,0-1 0,0 1 0,0 0 0,1 0 0,7 12 0,-4-10-717,0-1-1,0-1 1,0 1 0,10 8-1,14 11-5985</inkml:trace>
  <inkml:trace contextRef="#ctx0" brushRef="#br0" timeOffset="5773.12">3093 386 4946,'0'0'11011,"-15"-9"-9101,-48-24-827,61 32-1056,1 0 0,-1 0 0,0 1 0,1-1 0,-1 0 0,0 1 0,1-1 0,-1 1 0,0 0 0,0-1 0,1 1 0,-1 0 0,0 0 0,0 0 0,1 0 0,-1 1 0,0-1 0,0 0 0,1 1 0,-1-1 0,0 1 0,1 0 0,-1-1 0,1 1 0,-1 0 0,1 0 1,-1 0-1,1 0 0,-2 2 0,0 1-20,0-1 0,1 1 0,-1 0 0,1 0 0,0 0 0,0 1 0,-2 7 0,3-7 22,-3 7-18,1 0-1,0 0 1,1 1-1,0-1 0,1 0 1,0 1-1,1 0 0,0-1 1,4 21-1,-3-28-13,0-1-1,0 0 1,0 1-1,0-1 0,1 0 1,0 0-1,0 0 1,0 0-1,0 0 1,1 0-1,-1 0 1,1-1-1,0 1 1,0-1-1,0 0 0,1 0 1,-1 0-1,1 0 1,-1-1-1,1 1 1,0-1-1,0 0 1,0 0-1,0-1 0,1 1 1,-1-1-1,0 0 1,1 0-1,6 1 1,-6-2-49,0 1 0,0-1 0,0 0 1,1 0-1,-1 0 0,0-1 0,0 0 0,0 0 1,-1 0-1,1 0 0,0-1 0,0 0 0,-1 0 1,7-3-1,-8 2 49,0 0 0,0 0 1,0-1-1,0 1 1,0-1-1,-1 1 0,0-1 1,1 0-1,-1 0 0,-1 0 1,1 0-1,-1 0 1,1-1-1,-1 1 0,-1 0 1,2-9-1,1-8 257,0-38 0,-3 52-3,-1 0-1,1 0 0,-1 1 1,0-1-1,-1 0 0,1 0 1,-1 1-1,-1-1 1,-3-8-1,3 70-23,3-49-297,1 1 1,-1-1 0,1 0-1,0 0 1,1 0-1,-1 0 1,1 0-1,0 0 1,1 0-1,-1 0 1,1-1 0,0 1-1,1-1 1,-1 0-1,1 0 1,0 0-1,0-1 1,1 1 0,-1-1-1,1 0 1,0 0-1,0-1 1,0 1-1,1-1 1,-1 0-1,1-1 1,0 1 0,0-1-1,0 0 1,0-1-1,0 1 1,0-1-1,0 0 1,0-1-1,8 1 1,-12-2 53,-1 1-1,1 0 1,0-1 0,-1 1-1,1-1 1,-1 0-1,1 1 1,-1-1 0,0 0-1,1 0 1,-1 0-1,0 0 1,1 0 0,-1 0-1,0 0 1,0-1 0,0 1-1,0 0 1,0-1-1,0 1 1,-1 0 0,1-1-1,0 1 1,-1-1-1,1 1 1,-1-1 0,1 1-1,-1-1 1,0 0 0,0-1-1,2-9 49,0 1 0,-1 0-1,-1-12 1,0 20-40,0-19 412,-5-38 1,4 54-245,0-1 0,0 1 0,-1-1 1,0 1-1,-1 0 0,1 0 0,-1 0 1,-1 0-1,1 0 0,-6-6 0,9 12-157,0 0-1,0 0 1,0-1-1,0 1 1,0 0-1,0 0 0,0 0 1,0 0-1,0 0 1,0 0-1,-1-1 1,1 1-1,0 0 0,0 0 1,0 0-1,0 0 1,0 0-1,0 0 1,-1 0-1,1 0 0,0 0 1,0-1-1,0 1 1,0 0-1,-1 0 1,1 0-1,0 0 0,0 0 1,0 0-1,0 0 1,-1 0-1,1 0 0,0 0 1,0 0-1,0 0 1,0 1-1,-1-1 1,1 0-1,0 0 0,0 0 1,0 0-1,0 0 1,0 0-1,-1 0 1,1 0-1,0 1 0,-3 9 46,1 15-47,2-24-1,0 10-26,1-1-1,-1 1 1,2 0-1,-1-1 1,1 0-1,1 1 1,6 15-1,-7-21-1,1 0 0,-1-1-1,1 1 1,0-1 0,1 0 0,-1 1-1,1-2 1,-1 1 0,1 0 0,0-1-1,1 1 1,-1-1 0,1-1 0,-1 1 0,1 0-1,0-1 1,6 2 0,-6-2-114,0 0 1,0-1 0,0 0 0,0 0-1,0 0 1,1 0 0,-1-1-1,0 0 1,0 0 0,1 0-1,-1-1 1,0 1 0,0-1-1,6-2 1,-8 1 120,1 1 1,-1-1-1,0 0 0,0 0 0,-1 0 0,1 0 1,0 0-1,-1-1 0,1 1 0,-1-1 0,0 0 1,0 0-1,0 0 0,0 0 0,0 0 0,-1 0 1,1 0-1,-1-1 0,0 1 0,0 0 0,1-6 1,2-16 664,-1-1-1,-2 0 1,-1-33 0,0 23 585,-2 27-429,-2 13-628,-1 14-301,4-5 134,0 0-1,1 0 1,1 0 0,0 0 0,1 0-1,0 0 1,1 0 0,0 0-1,7 14 1,-8-22-53,0 0 1,1 0-1,0-1 1,0 1-1,0-1 1,0 0-1,1 0 0,0 0 1,0 0-1,0 0 1,0-1-1,1 0 1,-1 0-1,1 0 0,0 0 1,0-1-1,0 0 1,0 0-1,0 0 1,0-1-1,0 1 0,1-1 1,-1 0-1,1-1 1,5 1-1,-9-1 26,1 1-1,0-1 1,0 0 0,-1 0-1,1 0 1,0 0 0,0-1-1,0 1 1,-1-1 0,1 1-1,0-1 1,-1 0 0,1 0-1,-1 0 1,1 0 0,-1-1-1,1 1 1,-1-1-1,0 0 1,0 1 0,0-1-1,0 0 1,0 0 0,0 0-1,0 0 1,-1-1 0,1 1-1,-1 0 1,1-1 0,-1 1-1,0-1 1,0 1 0,0-1-1,-1 0 1,1 1-1,0-5 1,3-15 96,-2 1 1,0-1-1,-1 0 0,-3-25 0,1 1 1148,1 68-1232,-1-14 8,1-1 0,0 1 1,0-1-1,0 1 1,1-1-1,1 1 0,-1-1 1,1 1-1,0-1 1,1 0-1,4 10 1,-1-6-105,1-1 0,0 0 1,1 0-1,0-1 0,17 16 1,-21-22-21,-1 0 1,1 0 0,0 0 0,0-1 0,0 0 0,0 0-1,0 0 1,1 0 0,-1-1 0,0 1 0,1-1-1,-1 0 1,1-1 0,0 1 0,-1-1 0,1 0 0,-1 0-1,1 0 1,5-2 0,-8 2 122,0-1 0,-1 0 0,1 0 0,0-1-1,0 1 1,-1 0 0,1-1 0,-1 1 0,1-1 0,-1 1 0,1-1-1,-1 0 1,0 1 0,0-1 0,0 0 0,0 0 0,0 0 0,0 0-1,-1 0 1,1 0 0,0-4 0,9-53 91,-8 44-72,4-29 164,-5 26 14,1-1 0,1 0 1,1 1-1,0-1 0,2 1 0,0 0 1,12-24-1,-18 41-188,1 1 1,-1-1-1,1 1 0,-1-1 1,1 1-1,-1-1 0,1 1 1,-1 0-1,1-1 0,-1 1 1,1 0-1,0-1 0,-1 1 1,1 0-1,0 0 0,-1 0 1,1-1-1,0 1 0,-1 0 1,1 0-1,0 0 0,-1 0 1,1 0-1,0 0 0,-1 0 1,1 1-1,0-1 0,-1 0 1,1 0-1,-1 0 0,1 1 1,0-1-1,-1 0 0,1 1 1,-1-1-1,1 0 0,0 2 0,19 16-89,5 22 77,-22-32-210,1-1-1,0 0 0,1 0 1,0 0-1,0 0 1,0-1-1,1 0 0,10 10 1,-15-16 190,-1 0 0,0 0 0,1 1 0,-1-1 1,0 0-1,1 0 0,-1 0 0,0 0 0,1 0 0,-1 0 0,0 0 1,1 0-1,-1 0 0,1 0 0,-1 0 0,0 0 0,1 0 0,-1 0 1,0 0-1,1 0 0,-1 0 0,0 0 0,1 0 0,-1 0 0,0-1 1,1 1-1,-1 0 0,0 0 0,1 0 0,-1-1 0,0 1 1,0 0-1,1 0 0,-1-1 0,0 1 0,0 0 0,1 0 0,-1-1 1,0 1-1,0 0 0,0-1 0,0 1 0,0 0 0,1-1 0,-1 1 1,0-1-1,0 1 0,0 0 0,0-1 0,0 1 0,0 0 1,0-1-1,0 1 0,0 0 0,0-1 0,0 1 0,-1 0 0,1-1 1,0 0-1,-2-23 208,0 20-151,1 0 0,0 0 1,-1 0-1,0 0 0,0 0 0,0 0 0,0 1 0,-1-1 0,0 1 0,1 0 1,-1 0-1,0 0 0,-1 0 0,1 0 0,-6-3 0,7 4-3,-1 0-1,0 0 1,0 1-1,0-1 1,0 1-1,-1 0 1,1 0-1,0 0 1,0 0-1,-1 1 0,1-1 1,0 1-1,-1 0 1,1 0-1,-1 0 1,1 0-1,0 1 1,-1-1-1,1 1 1,-4 1-1,4 0-29,1-1-1,0 1 1,0 0-1,0-1 1,0 1-1,1 0 1,-1 0-1,0 0 1,1 0 0,-1 1-1,1-1 1,0 0-1,0 1 1,0-1-1,0 1 1,0-1-1,0 1 1,1-1-1,-1 1 1,1 3-1,-4 60-24,4-57 37,0-1-5,0 0 0,1 0 1,0 0-1,0 0 0,0 0 1,1 0-1,1 0 0,4 11 1,-5-16-11,-1 0 0,1 0 0,0 0 0,0 0 0,0-1 0,0 1 0,1-1 0,-1 0 0,1 0 0,0 1 0,-1-2 0,1 1 0,0 0 0,0 0 0,0-1 0,0 0 0,0 0 0,1 0 0,-1 0 0,0 0 0,0 0 0,1-1 0,5 1 0,-7-1-11,1 0-1,-1 0 1,1 0 0,0 0 0,-1 0 0,1-1-1,-1 1 1,1-1 0,-1 1 0,1-1-1,-1 0 1,0 0 0,1 0 0,-1 0-1,0-1 1,0 1 0,4-3 0,-3 1-4,-1-1 0,0 1 0,1-1 0,-1 0 0,0 1 0,-1-1 0,1 0 0,-1 0 0,0 0 0,1-5 0,2-7 150,0 0 1,-2-1 0,0 0 0,0 0-1,-2 0 1,0 1 0,-4-27-1,-8 21 631,5 18-440,2 14-479,3 3 137,1 0 1,1-1 0,0 1-1,1 0 1,0-1 0,1 1 0,0-1-1,1 1 1,6 14 0,-7-23-143,0 1 1,0-1-1,0 1 1,1-1-1,-1 0 1,1 0 0,0 0-1,0-1 1,1 1-1,-1-1 1,1 1-1,0-1 1,0 0-1,0-1 1,0 1-1,0-1 1,1 1 0,-1-1-1,1-1 1,-1 1-1,1-1 1,0 0-1,0 0 1,0 0-1,0 0 1,-1-1-1,6 0 1,-8 0 124,0 0 1,0 0-1,0 0 1,0-1-1,0 1 1,0-1-1,-1 1 0,1-1 1,0 1-1,0-1 1,-1 0-1,1 0 1,0 0-1,-1 0 0,1 0 1,-1 0-1,1-1 1,1-2-1,0 1 33,-1 0 0,0-1 0,0 1 0,0-1 0,-1 1 0,1-1 0,-1 0 0,2-7 0,-1-7 387,0 0 1,-1-1 0,-1-22 0,0 22 294,0-65 4000,12 90-4571,-2 4-119,-1 0 0,1 1-1,-2 0 1,1 1-1,-2 0 1,8 15 0,-3-5-1371,-2 2 0,13 39 1,-16-109-317,-6 2 1719,-1 16-26,5-34 0,-5 56 16,1-1 0,1 1 0,-1 0 0,1 0 0,0 1 0,0-1 0,1 0 0,-1 1-1,1-1 1,1 1 0,4-7 0,-7 11 17,-1 1 0,1-1-1,-1 0 1,1 1-1,0-1 1,0 1 0,-1-1-1,1 1 1,0-1 0,0 1-1,-1-1 1,1 1 0,0 0-1,0-1 1,0 1 0,0 0-1,0 0 1,0 0-1,-1 0 1,1 0 0,0 0-1,0 0 1,0 0 0,0 0-1,0 0 1,0 0 0,0 0-1,0 1 1,-1-1 0,1 0-1,0 1 1,0-1 0,0 1-1,-1-1 1,1 1-1,0-1 1,0 1 0,-1-1-1,1 1 1,0 0 0,-1-1-1,1 1 1,-1 0 0,1 0-1,-1-1 1,1 1 0,0 1-1,4 7-56,-1-1 0,1 1 0,4 15 0,-5-13 135,42 122-125,-45-131-38,0 1 0,0-1-1,1 0 1,-1 0 0,1 0-1,0 0 1,0 0 0,-1 0-1,1 0 1,0 0 0,1-1 0,-1 1-1,0-1 1,0 0 0,1 0-1,-1 1 1,1-1 0,-1-1-1,4 2 1,-4-2 24,0 1-1,0-1 1,0 0-1,0 0 1,0 1 0,0-2-1,-1 1 1,1 0-1,0 0 1,0-1 0,0 1-1,0-1 1,0 1-1,0-1 1,-1 0-1,1 1 1,0-1 0,-1 0-1,1 0 1,0-1-1,-1 1 1,1 0-1,-1 0 1,0-1 0,1 1-1,0-3 1,11-19 389,-2 0 0,0-1 0,-2-1 0,-1 0-1,10-47 1,-14 54 1002,-1-1-1,1-28 0,-4 46-1312,20 32-2153,-18-28 1784,-1 0 0,1-1 0,0 1 0,0-1 1,0 1-1,0-1 0,0 0 0,0 0 0,5 3 0,-7-4 305,1-1 0,-1 0-1,0 0 1,0 0 0,1 0-1,-1 0 1,0 0-1,0 0 1,1 0 0,-1 0-1,0 0 1,0 0 0,1 0-1,-1 0 1,0 0-1,1 0 1,-1 0 0,0 0-1,0 0 1,1-1 0,-1 1-1,0 0 1,0 0-1,0 0 1,1 0 0,-1 0-1,0-1 1,0 1 0,0 0-1,1 0 1,-1 0-1,0-1 1,0 1 0,0 0-1,0 0 1,1-1 0,2-21 287,-3 16-207,-3-17 1149,3 22-1182,0 0 0,-1 1 1,1-1-1,0 1 0,-1-1 0,1 1 0,-1-1 1,1 1-1,-1 0 0,1-1 0,-1 1 1,1 0-1,-1-1 0,1 1 0,-1 0 1,0-1-1,1 1 0,-1 0 0,1 0 1,-1 0-1,0 0 0,1 0 0,-1-1 0,0 1 1,1 0-1,-1 1 0,0-1 0,1 0 1,-1 0-1,1 0 0,-1 0 0,0 0 1,1 1-1,-1-1 0,0 0 0,0 1-28,0-1 0,0 1 0,1-1-1,-1 1 1,0 0 0,0-1 0,1 1 0,-1 0-1,1-1 1,-1 1 0,0 0 0,1 0-1,-1 0 1,1 0 0,0-1 0,-1 1 0,1 0-1,0 0 1,-1 0 0,1 0 0,0 0-1,0 1 1,-2 24-66,2-24 65,-1 14-28,1-1 0,0 1 0,2-1 0,0 0 0,0 0 0,1 1 0,7 17 0,-8-28-294,1 0 0,-1 0-1,1 0 1,0 0 0,0-1 0,1 1-1,-1-1 1,1 0 0,8 8 0,-8-9-378,1 0 0,0-1 1,-1 1-1,1-1 0,0 0 0,0 0 1,0 0-1,0-1 0,0 1 1,0-1-1,1-1 0,5 1 0,21 0-4643</inkml:trace>
  <inkml:trace contextRef="#ctx0" brushRef="#br0" timeOffset="6188.72">5009 226 3554,'0'0'10212,"0"-15"-8824,0-46-367,-1 50-556,-1 13-445,-1 11-147,3 4 40,-1-10-64,1 0 0,0 0 0,0 0 0,1 0 0,1 7 0,-2-13 48,0 0 0,1 1-1,-1-1 1,1 0 0,-1 0 0,1 0 0,0 1-1,-1-1 1,1 0 0,0 0 0,0 0 0,0 0-1,0 0 1,0 0 0,0 0 0,0-1 0,0 1-1,0 0 1,0 0 0,0-1 0,0 1 0,1-1-1,-1 1 1,0-1 0,0 0 0,1 1 0,-1-1-1,0 0 1,1 0 0,-1 0 0,2 0 0,-1 0 41,-1 0 1,1 0-1,-1 0 1,1-1-1,-1 1 1,1 0-1,-1-1 1,0 1-1,1-1 1,-1 0 0,1 1-1,-1-1 1,0 0-1,0 0 1,1 0-1,-1 0 1,0 0-1,0 0 1,0 0-1,0 0 1,1-3-1,0 0 66,0 0 0,0 0 0,0 0 0,0 0 0,-1-1 0,0 1 0,1-7 0,0-9 880,0-1 0,-3-30 0,1 43-407,-1 2-211,1 0 1,-1 1-1,-1-1 0,1 1 0,-1-1 0,0 1 0,0 0 0,-1 0 0,-3-7 0,5 10-148,0 1 0,0-1 0,0 0-1,0 1 1,0-1 0,-1 1 0,1-1 0,-1 1-1,1 0 1,-1 0 0,1-1 0,-1 1 0,0 0-1,1 0 1,-1 0 0,0 1 0,0-1 0,0 0-1,1 1 1,-1-1 0,0 1 0,0 0 0,0-1-1,0 1 1,0 0 0,0 0 0,0 0 0,0 1-1,-4 0 1,5-1-114,0 1 0,0 0 0,-1 0-1,1 0 1,0 0 0,0 0 0,0 0-1,0 0 1,0 0 0,1 0 0,-1 0 0,0 1-1,0-1 1,1 0 0,-1 0 0,1 1-1,-1-1 1,1 0 0,-1 1 0,1 1-1,-4 32 6,4-32-3,-1 13 35,1 0 0,0 0 0,2 0 0,-1 0 1,2 0-1,0 0 0,2 0 0,9 26 0,-11-36-36,0 0 0,0 0 0,1 0 0,-1 0-1,1-1 1,1 1 0,-1-1 0,1 0-1,0-1 1,0 1 0,0-1 0,0 0 0,1 0-1,0 0 1,0-1 0,0 0 0,0 0 0,0-1-1,1 0 1,-1 0 0,1 0 0,0-1-1,11 1 1,-17-1-302,25 0 2,-14-4-6028</inkml:trace>
  <inkml:trace contextRef="#ctx0" brushRef="#br0" timeOffset="6559.07">3249 38 4082,'0'0'12326,"45"-12"-13799,-29 6-5570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9:54.324"/>
    </inkml:context>
    <inkml:brush xml:id="br0">
      <inkml:brushProperty name="width" value="0.05" units="cm"/>
      <inkml:brushProperty name="height" value="0.05" units="cm"/>
      <inkml:brushProperty name="color" value="#F6630D"/>
    </inkml:brush>
  </inkml:definitions>
  <inkml:trace contextRef="#ctx0" brushRef="#br0">1 0 6275,'0'0'12982</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08:53.537"/>
    </inkml:context>
    <inkml:brush xml:id="br0">
      <inkml:brushProperty name="width" value="0.05" units="cm"/>
      <inkml:brushProperty name="height" value="0.05" units="cm"/>
      <inkml:brushProperty name="color" value="#F6630D"/>
    </inkml:brush>
  </inkml:definitions>
  <inkml:trace contextRef="#ctx0" brushRef="#br0">20 48 2881,'0'0'14698,"-1"0"-14569,1 0 1,-1 0-1,0 0 1,1 0-1,-1 0 1,1 0-1,-1 0 1,0 1-1,1-1 1,-1 0-1,1 0 1,-1 0-1,1 1 1,-1-1-1,1 0 1,-1 0-1,1 1 1,-1-1-1,1 0 0,-1 1 1,1-1-1,-1 1 1,1-1-1,0 1 1,-1-1-1,1 1 1,-1 0-1,2 23-91,2 1 0,0 0 0,10 35-1,26 73 166,-33-117-202,-2-3-99,14 38-700,0-24-3516,-11-24 313</inkml:trace>
  <inkml:trace contextRef="#ctx0" brushRef="#br0" timeOffset="375">0 265 6131,'0'0'7990,"14"-13"-7854,4-4-118,-7 6-20,1 0 1,0 1 0,1 0-1,27-15 1,-25 16-604,-1 0 0,0-1 0,24-22 0,-34 29 461,0-1 1,-1 0-1,1-1 1,-1 1-1,0-1 0,-1 1 1,1-1-1,-1 0 1,0 0-1,0 0 0,0 0 1,-1 0-1,1-1 1,-1 1-1,-1 0 1,1-8-1,-2-6 7117,2 35-3973,1 0-4324,1 4 1335,1-1 0,1-1-1,1 1 1,0-1 0,2 1-1,0-2 1,1 1 0,1-1-1,0-1 1,1 0 0,15 16-1,-26-31-306,1 0 0,0 0 0,0 0 0,0-1 0,0 1 0,0 0-1,0-1 1,0 1 0,0 0 0,0-1 0,0 1 0,0-1 0,0 0-1,2 1 1,4-1-4066</inkml:trace>
  <inkml:trace contextRef="#ctx0" brushRef="#br0" timeOffset="754.77">566 116 7299,'0'0'13388,"-6"-4"-12999,5 3-383,0 1 0,-1-1 0,1 0 0,0 0 0,-1 0 0,1 1 0,-1-1 0,1 0 0,-1 1 0,1 0 0,-1-1 0,1 1 0,-1 0 0,1 0-1,-1 0 1,1 0 0,-3 0 0,3 1-2,-1 0 0,1 0-1,-1 1 1,1-1 0,0 1 0,-1-1-1,1 1 1,0-1 0,0 1 0,0-1-1,1 1 1,-1 0 0,0 0-1,0-1 1,1 1 0,-1 0 0,1 0-1,0 0 1,-1 3 0,-2 11-3,1-1-1,0 1 1,1 0 0,3 32 0,-2-40-3,1 0 0,1 0 0,-1 0 0,1 0 0,1 0 1,0 0-1,0 0 0,0-1 0,1 0 0,0 1 0,7 7 0,-9-12-55,0 0 0,1 0 1,-1 0-1,1-1 0,0 1 0,0-1 0,0 0 0,0 0 0,0 0 1,1 0-1,-1-1 0,0 1 0,1-1 0,0 0 0,-1 0 1,1 0-1,0 0 0,-1-1 0,1 1 0,0-1 0,-1 0 1,1 0-1,0 0 0,0-1 0,-1 0 0,1 1 0,0-1 0,-1 0 1,1-1-1,-1 1 0,1-1 0,-1 1 0,0-1 0,0 0 1,1 0-1,-1-1 0,-1 1 0,1 0 0,0-1 0,-1 0 1,1 0-1,-1 0 0,0 0 0,0 0 0,0 0 0,0 0 0,0-1 1,2-6-1,-2 1 86,-1-1 0,0 1 0,0 0 0,0-1 1,-1 1-1,-1 0 0,1-1 0,-2 1 0,1 0 0,-1 0 0,-1-1 1,-5-13-1,6 19-17,0-1-1,0 1 1,0-1 0,0 1 0,-1 0 0,0 0 0,0 0 0,0 1 0,0-1 0,-1 1 0,1-1-1,-1 1 1,0 0 0,0 1 0,0-1 0,0 1 0,-1 0 0,1-1 0,0 2 0,-1-1 0,0 1-1,1-1 1,-1 1 0,0 1 0,-9-2 0,10 3-201,1-1-1,-1 1 0,1-1 1,-1 1-1,0 0 1,1 0-1,0 1 1,-1-1-1,1 1 1,0-1-1,-1 1 1,1 0-1,0 1 0,1-1 1,-1 0-1,0 1 1,1-1-1,-1 1 1,1 0-1,-3 5 1,-22 23-4008</inkml:trace>
  <inkml:trace contextRef="#ctx0" brushRef="#br0" timeOffset="2796.17">975 57 3458,'0'0'11845,"-4"-14"-11349,17 10 145,10-1-401,7 0-64,1-3-160,-1 3 48,1 0-16,-6 3-48,-4 2-1009,-4 0-479,-7 0-2050</inkml:trace>
  <inkml:trace contextRef="#ctx0" brushRef="#br0" timeOffset="2986.62">1080 224 3057,'0'0'16056,"15"-18"-15848,3 9-208,5 4 32,4 1-16,2 4-16,-4 0-1425,-4 0-1520,-7 0-2818</inkml:trace>
  <inkml:trace contextRef="#ctx0" brushRef="#br0" timeOffset="1227.33">186 969 7732,'0'0'8323,"-3"67"-7778,6-39-33,6 3-288,-2-1-64,2 1-96,-3-5 32,-3-2-96,1-8 0,-4-5-784,0-6-1409</inkml:trace>
  <inkml:trace contextRef="#ctx0" brushRef="#br0" timeOffset="1602.53">190 1107 4434,'0'0'9586,"1"-3"-9090,0 1-460,1 0 1,-1 0-1,1 0 0,-1 0 1,1 0-1,0 1 1,-1-1-1,1 0 0,0 1 1,0-1-1,0 1 0,1 0 1,-1 0-1,2-1 0,43-16 30,-20 8-34,18-6-331,-27 10-455,0-1 1,0-1-1,20-11 0,-37 17 898,0 1 0,0 0 0,0-1-1,0 1 1,-1-1 0,1 1-1,0-1 1,-1 1 0,1-1 0,-1 1-1,1-1 1,-1 1 0,0-4 0,1 4 261,-1-1 0,0 1 0,0-1 1,0 0-1,0 1 0,0-1 1,0 1-1,0-1 0,0 1 1,0-1-1,-1 1 0,1-1 1,-1 1-1,-1-3 744,2 6-906,1 13-249,0 0 1,1-1-1,1 1 0,0-1 0,1 1 0,0-1 0,1 0 1,1 0-1,0-1 0,13 20 0,-1 3-1172,-11-23-4442</inkml:trace>
  <inkml:trace contextRef="#ctx0" brushRef="#br0" timeOffset="1846.4">598 1070 7363,'0'0'11798,"0"39"-11206,6-18-416,1 5 0,2-5-160,0-3 64,2-4-80,-4-5-272,2-3-1937,-2-6-912,2 0-2274</inkml:trace>
  <inkml:trace contextRef="#ctx0" brushRef="#br0" timeOffset="2182.99">935 890 7043,'0'0'11766,"24"-7"-11558,-3 5-192,1 2-32,-1-1-609,2-1-1359,-1 2-610,-4 0-1632,-4 0-2913</inkml:trace>
  <inkml:trace contextRef="#ctx0" brushRef="#br0" timeOffset="2366.83">1025 1028 3858,'0'0'15047,"64"-68"-14967,-35 52-80,-2 2-673,0-1-2032,-6 3-2593</inkml:trace>
  <inkml:trace contextRef="#ctx0" brushRef="#br0" timeOffset="38620.61">2005 842 4274,'0'0'10402,"-1"-5"-9748,-4-14-161,4 14-205,0 6-271,0-1-1,0 1 1,0-1-1,0 1 0,0-1 1,0 1-1,0 0 0,0-1 1,1 1-1,-1 0 1,0 0-1,0 0 0,0 1 1,-11 26-2347,9-20-3048</inkml:trace>
  <inkml:trace contextRef="#ctx0" brushRef="#br0" timeOffset="39180.57">1958 776 3121,'0'0'7436,"-1"-1"-7034,-9-5 6165,5 4-7587,-9 4-4550,7 3-132</inkml:trace>
  <inkml:trace contextRef="#ctx0" brushRef="#br0" timeOffset="40324.91">1953 774 1521,'-2'-2'14861,"-4"-1"-12214,0 0-4074</inkml:trace>
  <inkml:trace contextRef="#ctx0" brushRef="#br0" timeOffset="41164.11">1951 781 1697,'0'0'9095,"-10"-7"-3402,12 43-5464,2 0 1,1-1-1,2 0 1,1 0-1,17 42 1,-18-55-185,-2-8-21,-3-6-18,1-1 0,-1 0 0,0 1 1,-1 0-1,1 8 0,5-53 2844,-14-166-1533,10 210-1338,1 1-1,-1 0 0,2-1 0,-1 0 0,1 0 0,0 0 1,0 0-1,11 9 0,6 7-21,36 31 0,-52-50-76,-1 0 1,1 0-1,0 0 0,0-1 1,0 0-1,0-1 1,0 1-1,1-1 1,-1 0-1,1-1 1,-1 0-1,1 0 0,0 0 1,-1-1-1,12 0 1,-16 0 116,0-1 1,0 1 0,0-1-1,-1 0 1,1 1 0,0-1-1,-1 0 1,1 0-1,-1 0 1,1 0 0,-1 0-1,1 0 1,-1-1 0,0 1-1,1 0 1,-1-1-1,0 1 1,0-1 0,0 1-1,0-1 1,0 0 0,-1 1-1,1-1 1,0 0-1,-1 0 1,1 1 0,-1-1-1,0 0 1,1-2 0,1-9 26,-1 0 1,0 0 0,-1-13-1,0 18-9,0-7 80,-1 1 0,0-1 0,-2 1 0,1-1 0,-2 1-1,0 0 1,0 0 0,-2 1 0,1-1 0,-2 1 0,0 0 0,0 1 0,-1 0-1,-1 0 1,-15-17 0,23 29-97,1-1-1,0 1 0,-1 0 0,1 0 1,0-1-1,0 1 0,-1 0 1,1 0-1,0 0 0,-1 0 1,1 0-1,0-1 0,-1 1 0,1 0 1,0 0-1,-1 0 0,1 0 1,0 0-1,-1 0 0,1 0 1,0 0-1,-1 0 0,1 0 0,0 0 1,-1 1-1,1-1 0,0 0 1,-1 0-1,1 0 0,0 0 1,-1 0-1,1 1 0,0-1 0,-1 0 1,1 0-1,0 1 0,0-1 1,-1 0-1,1 0 0,0 1 1,0-1-1,0 0 0,-1 1 0,1-1 1,0 0-1,0 0 0,0 1 1,0-1-1,0 0 0,0 1 1,0-1-1,0 1 0,0-1 0,0 0 1,0 1-1,0-1 0,0 0 1,0 1-1,0 0 0,-3 20-109,3-9-75,-1-5-328,0 0 0,1 0 0,0 0 0,0 0-1,0 0 1,1 0 0,0 0 0,1-1 0,0 1 0,0 0 0,5 11 0,10 3-4112</inkml:trace>
  <inkml:trace contextRef="#ctx0" brushRef="#br0" timeOffset="41580.08">2446 851 3618,'0'0'15724,"-4"-10"-14593,-11-32-504,15 42-624,0 0 0,0 0-1,0 1 1,0-1 0,0 0-1,0 0 1,0 1 0,-1-1-1,1 0 1,0 0 0,0 0-1,0 1 1,0-1 0,-1 0-1,1 0 1,0 0 0,0 0 0,-1 1-1,1-1 1,0 0 0,0 0-1,0 0 1,-1 0 0,1 0-1,0 0 1,0 0 0,-1 0-1,1 0 1,0 0 0,0 0-1,-1 0 1,1 0 0,0 0-1,-1 0 1,1 0 0,0 0-1,0 0 1,-1 0 0,1 0-1,0 0 1,0 0 0,0 0-1,-1-1 1,1 1 0,0 0-1,0 0 1,-1 0 0,1 0 0,0-1-1,0 1 1,0 0 0,0 0-1,-1 0 1,1-1 0,0 1-1,0 0 1,0 0 0,0 0-1,0-1 1,0 1 0,0 0-1,0 0 1,0-1 0,0 1-1,0-1 1,-6 19-7,6-17 10,-5 15 21,2 1 1,0-1-1,1 1 0,1 0 1,0 0-1,3 20 0,-2-31-38,1-1 0,0 0 0,0 0 0,1 0 0,-1 0-1,1 0 1,0 0 0,1 0 0,-1 0 0,6 6 0,-6-9-32,0 1-1,0-1 1,1 0 0,-1 0 0,1 0 0,0 0-1,0 0 1,-1 0 0,1-1 0,0 0-1,0 1 1,1-1 0,-1 0 0,0-1 0,0 1-1,0 0 1,1-1 0,3 0 0,-4 1 25,-1-1 0,0 1 0,0-1 1,0 0-1,1 0 0,-1 0 0,0 0 0,0-1 0,1 1 1,-1 0-1,0-1 0,0 0 0,0 1 0,0-1 1,0 0-1,0 0 0,0 0 0,0 0 0,0-1 1,0 1-1,-1 0 0,1-1 0,0 1 0,-1-1 1,1 0-1,-1 0 0,0 1 0,1-1 0,-1 0 1,0 0-1,0 0 0,0 0 0,-1 0 0,1 0 1,0-1-1,-1 1 0,1 0 0,-1 0 0,0 0 0,0-1 1,0 1-1,0-3 0,0-3 39,0 0 0,0 0 0,-1 0 0,0 1 0,0-1 0,-1 0 0,0 1 0,0-1 0,-1 1 0,0 0 0,-4-8 0,4 11-6,1 0 0,0 0 1,-1 0-1,0 1 0,0-1 1,0 1-1,0 0 0,0 0 1,-1 0-1,0 0 0,1 1 1,-1-1-1,0 1 0,0 0 1,0 0-1,-1 1 0,1-1 1,0 1-1,-1 0 0,-8-1 1,12 2-132,0-1 1,0 2 0,0-1 0,0 0 0,-1 0-1,1 0 1,0 0 0,0 1 0,0-1-1,0 0 1,0 1 0,0-1 0,0 1 0,0 0-1,0-1 1,0 1 0,0 0 0,1-1-1,-1 1 1,-1 2 0,1-3-148,1 1 0,-1 0 0,1-1 0,0 1 0,-1 0 0,1 0 0,0-1 0,0 1 0,0 0 0,0 0 0,-1 0 0,1 0-1,0-1 1,0 1 0,0 0 0,1 0 0,-1 0 0,0-1 0,0 1 0,0 0 0,1 0 0,-1 0 0,0-1 0,1 1 0,-1 0 0,0-1 0,1 1 0,-1 0 0,1-1 0,0 1 0,0 0 0,11 5-6610</inkml:trace>
  <inkml:trace contextRef="#ctx0" brushRef="#br0" timeOffset="43140.09">2998 702 8148,'0'0'10066,"-3"-2"-9530,3 2-534,-1-1 0,1 1 1,0 0-1,0 0 0,-1-1 0,1 1 0,0 0 1,-1-1-1,1 1 0,0 0 0,0 0 0,-1 0 1,1-1-1,0 1 0,-1 0 0,1 0 0,-1 0 1,1 0-1,0 0 0,-1-1 0,1 1 0,-1 0 1,1 0-1,0 0 0,-1 0 0,1 0 1,0 0-1,-1 0 0,1 1 0,-1-1 0,1 0 1,0 0-1,-1 0 0,1 0 0,0 0 0,-1 1 1,1-1-1,-1 0 0,1 0 0,0 0 0,0 1 1,-1-1-1,1 1 0,-2 21-40,2-12 32,0-10-15,0 1-1,0 0 0,0 0 0,0-1 1,1 1-1,-1 0 0,0 0 0,0-1 1,1 1-1,-1 0 0,0-1 0,1 1 1,-1 0-1,1-1 0,-1 1 1,1-1-1,-1 1 0,1-1 0,-1 1 1,1-1-1,0 1 0,-1-1 0,1 1 1,0-1-1,-1 0 0,2 1 1,25 3-1286,-24-4 1194,0-1-1,-1 1 1,1 0-1,0-1 0,-1 1 1,1-1-1,0 0 1,-1 0-1,1 0 0,-1 0 1,1 0-1,-1 0 1,1-1-1,-1 1 0,0-1 1,0 0-1,3-2 0,-4 2 141,0 0 0,0 1-1,0-1 1,0 0-1,0 0 1,-1 0 0,1 0-1,-1 0 1,1 0-1,-1 0 1,0 0 0,1 0-1,-1 0 1,0 0-1,0 0 1,-1 0-1,1 0 1,0 0 0,-1 0-1,1 0 1,-1 0-1,0 0 1,1 1 0,-1-1-1,0 0 1,0 0-1,0 1 1,-1-1-1,1 0 1,0 1 0,0-1-1,-1 1 1,1 0-1,-1-1 1,0 1 0,1 0-1,-1 0 1,0 0-1,0 0 1,1 0 0,-1 0-1,0 1 1,0-1-1,0 1 1,0-1-1,0 1 1,0 0 0,0-1-1,0 1 1,0 0-1,0 0 1,0 1 0,0-1-1,0 0 1,0 1-1,0-1 1,-4 2 0,4 0-5,-1 0 0,0 0 0,0 0 0,1 1 0,-1-1 1,1 0-1,-1 1 0,1 0 0,0-1 0,0 1 1,1 0-1,-1 0 0,0 0 0,1 0 0,0 1 1,0-1-1,0 0 0,0 1 0,0-1 0,0 6 0,-1 10 46,0-1 0,1 25 0,1-42-65,0 7 7,0-1 0,1 0 0,0-1 1,0 1-1,1 0 0,0 0 0,0 0 0,1-1 0,0 1 1,0-1-1,0 0 0,1 0 0,0 0 0,0 0 1,0-1-1,1 1 0,0-1 0,5 5 0,-2-5-69,-1 1 0,1-1 0,0 0 0,0-1 0,0 0 0,0 0 0,1-1 0,0 0 0,-1 0 0,1-1 0,0 0 0,1-1 0,14 1 1,-14-2-119,0 0 0,1 0 1,-1-1-1,0 0 0,0 0 1,11-4-1,-17 3 149,-1 1 0,1-1 1,-1 0-1,1 0 0,-1 0 1,0 0-1,1-1 0,-1 1 0,0-1 1,-1 0-1,1 0 0,0 0 0,-1 0 1,0-1-1,0 1 0,0 0 1,0-1-1,2-6 0,0-2 80,-1 0 0,0 0 0,-1 0 0,0 0 0,0-25 1,-7-62 1029,-5-8 1482,10 107-2549,0-1 0,0 1-1,0 0 1,0-1-1,0 1 1,0-1 0,1 1-1,-1 0 1,0-1 0,0 1-1,0 0 1,0-1 0,0 1-1,1 0 1,-1-1 0,0 1-1,0 0 1,0-1 0,1 1-1,-1 0 1,0-1 0,1 1-1,-1 0 1,0 0-1,1 0 1,-1-1 0,0 1-1,1 0 1,-1 0 0,0 0-1,1 0 1,-1 0 0,1-1-1,16 3 63,14 14-180,62 77-1772,-93-93 1736,0-3 175,0 0 0,0 0 1,0 1-1,0-1 0,-1 0 0,1 0 0,-1 0 0,0 0 0,0 1 1,0-1-1,0 0 0,0 1 0,-1-1 0,1 1 0,-1 0 0,0-1 1,1 1-1,-1 0 0,0 0 0,0 0 0,-1 0 0,1 0 0,-4-2 0,0 1 57,0 1-1,0-1 0,-1 1 0,1 1 0,0-1 0,-1 1 0,1 1 0,-1-1 0,-9 1 0,14 0-88,0 0 1,-1 0 0,1 1 0,0-1 0,0 0-1,0 1 1,0 0 0,0-1 0,1 1-1,-1 0 1,0 0 0,0 0 0,0 0 0,1 0-1,-1 1 1,1-1 0,-1 0 0,-2 4-1,1-1-2,0 0 0,1 0-1,0 0 1,0 0 0,0 1-1,0-1 1,-2 10 0,1 3-1,0 1 0,1-1 1,1 26-1,1-35-30,0 3 40,0 0 0,0 0 0,1-1-1,1 1 1,3 13 0,-4-21-63,0 1 1,1-1-1,-1 0 0,1 0 1,0 0-1,0 0 0,0-1 1,0 1-1,0 0 1,1-1-1,-1 1 0,1-1 1,-1 0-1,1 0 0,0 0 1,0 0-1,0-1 0,0 1 1,0-1-1,7 2 1,-1 0-334,0-2 1,0 1 0,0-1 0,1-1 0,10 0 0,-12 0-27,-7 0 354,1 0 0,-1-1 0,0 1 0,1 0 0,-1-1-1,1 1 1,-1-1 0,0 0 0,0 1 0,1-1 0,-1 0 0,0 0 0,0 0 0,0 0 0,0 0 0,0 0 0,0 0 0,0 0 0,0 0 0,0 0 0,-1-1 0,1 1 0,0 0 0,-1-1 0,1 1 0,-1 0 0,0-1 0,1 1 0,-1-3 0,6-47-28,-6 49 72,1-25 181,-2-73 1014,0 90-677,0 0 0,0 0 1,-1 0-1,-1 0 0,0 0 0,0 1 0,-8-15 1,8 38 1376,2 13-2036,3-1 197,0 0-1,1 0 0,2-1 0,13 45 0,46 95 30,-59-153-64,-3-5-6,0 0-1,1 0 1,0-1-1,1 1 1,0-1-1,0 1 1,0-1 0,0 0-1,1-1 1,0 1-1,7 4 1,-11-9-2,0 0 1,0-1 0,0 0-1,0 1 1,1-1-1,-1 0 1,0 1 0,0-1-1,1 0 1,-1 0-1,0 0 1,0 0 0,1 0-1,-1 0 1,0-1-1,0 1 1,1 0-1,-1-1 1,0 1 0,0-1-1,0 1 1,0-1-1,1 1 1,-1-1 0,0 0-1,0 0 1,0 1-1,-1-1 1,1 0-1,0 0 1,0 0 0,0 0-1,0 0 1,-1 0-1,1 0 1,0-2 0,3-5 8,0 1 0,0-1 1,-1 0-1,2-8 1,-4 14-10,7-35 79,-1 0-1,-2 0 1,-2-1-1,-1 1 1,-3-46-1,0 26 460,-3 5 191,1 42-403,1 36-410,3-10-7,0-1 1,2 0-1,-1 1 1,2-1-1,0 0 1,1 0-1,0-1 1,1 0-1,1 0 1,0 0-1,11 16 1,-15-27-29,0 0 0,-1 0 0,1 0 0,0-1 0,0 1 0,0-1 0,1 1 0,-1-1 0,1 0 0,3 1 0,-5-2 80,-1 0 1,1-1-1,0 1 0,-1-1 0,1 1 0,0-1 0,0 0 0,-1 1 0,1-1 0,0 0 0,0 0 0,0-1 0,-1 1 0,1 0 0,0 0 0,0-1 0,-1 1 0,1-1 1,0 0-1,-1 1 0,1-1 0,-1 0 0,1 0 0,-1 0 0,3-2 0,1-3 142,0-1 0,0 1 0,-1-1 0,0 0 0,0-1 0,0 1 0,-1-1 0,0 1-1,-1-1 1,0 0 0,0 0 0,1-12 0,0-10 635,0-48 0,-3 71-729,0 16 0,0 1 0,1-1 1,0 0-1,0 0 1,1 0-1,0 1 0,4 10 1,-3-15-62,0 1 1,0-1 0,0 0-1,1 0 1,0 0 0,0 0-1,0-1 1,0 0 0,1 1-1,0-1 1,0-1 0,7 5-1,-6-4-450,1-1-1,-1 0 1,1 0 0,0-1-1,0 0 1,0 0-1,8 1 1,-10-2-383,0-1 1,1 1-1,-1-1 0,1 0 1,-1-1-1,0 1 1,1-1-1,-1 0 0,0 0 1,6-3-1,11-11-5043</inkml:trace>
  <inkml:trace contextRef="#ctx0" brushRef="#br0" timeOffset="43746.89">4101 699 96,'0'0'8591,"0"-16"-5430,-4-51-859,4 65-2166,-1 0 0,1 0-1,0 0 1,-1 0-1,1 0 1,-1 0-1,1 0 1,-1 1 0,0-1-1,0 0 1,0 0-1,0 1 1,0-1 0,0 0-1,0 1 1,0-1-1,-1 1 1,1 0-1,-1-1 1,1 1 0,-1 0-1,0 0 1,1 0-1,-1 0 1,0 0-1,0 0 1,1 1 0,-1-1-1,-3 0 1,4 1-115,-1 0-1,1-1 1,-1 1 0,1 0 0,-1 1 0,0-1 0,1 0-1,-1 0 1,1 1 0,-1-1 0,1 0 0,0 1 0,-1 0-1,1-1 1,-1 1 0,1 0 0,0 0 0,-1 0 0,1-1-1,0 1 1,0 1 0,0-1 0,0 0 0,0 0 0,0 0-1,0 1 1,0-1 0,-1 2 0,0 4-8,0 0 1,0 0-1,1 1 0,0-1 1,0 0-1,1 0 0,0 1 1,0-1-1,1 0 0,-1 0 1,2 1-1,-1-1 0,5 13 1,-5-17-116,1 1-1,-1-1 1,1 1 0,0-1 0,0 1 0,0-1 0,1 0 0,-1 0-1,1 0 1,-1-1 0,1 1 0,0 0 0,0-1 0,0 0 0,1 0-1,-1 0 1,0 0 0,1 0 0,-1-1 0,1 1 0,0-1 0,-1 0-1,1 0 1,0 0 0,0-1 0,0 1 0,4-1 0,-6 0 29,1 0 0,-1 0 0,0 0 1,1 0-1,-1 0 0,0-1 0,1 1 0,-1-1 1,0 1-1,0-1 0,1 0 0,-1 0 1,0 0-1,0 0 0,0 0 0,0 0 0,0-1 1,-1 1-1,4-4 0,-3 2 135,0-1-1,0 0 1,-1 0-1,1 0 1,-1 1-1,0-1 1,0-1-1,0 1 1,-1 0-1,1-7 1,1-67 6269,-2 106-6205,0-20-116,0-3-13,0-1 1,1 1-1,0-1 1,0 1-1,1-1 1,-1 1 0,1-1-1,0 0 1,0 0-1,0 0 1,0 0-1,1 0 1,0 0-1,0-1 1,0 1 0,0-1-1,0 0 1,1 0-1,0 0 1,-1 0-1,1-1 1,6 4-1,-4-3-148,1 0 0,0 1 0,0-2 0,0 1 0,0-1 0,0 0 0,1-1 0,-1 0 0,0 0-1,1 0 1,-1-1 0,1 0 0,9-2 0,-14 1 140,-1 0 1,0 0-1,1 0 0,-1 0 1,0 0-1,0 0 0,0-1 1,0 0-1,0 1 0,0-1 1,0 0-1,0 0 1,0 0-1,-1 0 0,1 0 1,-1 0-1,0 0 0,0 0 1,0-1-1,0 1 0,0-1 1,0 1-1,0-1 0,-1 1 1,1-5-1,2-9 65,-2 1 1,0-1-1,-1-16 1,0 22-25,-5-133 840,2 123-560,0 0 0,-1 0 0,-1 0 0,-16-37-1,11 40 160,10 16-463,0 1 1,0 0-1,0 0 0,0 0 0,-1 0 0,1 0 0,0 0 0,0 0 0,0 0 0,0 0 0,0-1 1,0 1-1,-1 0 0,1 0 0,0 0 0,0 0 0,0 0 0,0 0 0,-1 0 0,1 0 0,0 0 1,0 0-1,0 0 0,0 0 0,0 0 0,-1 0 0,1 0 0,0 1 0,0-1 0,0 0 0,0 0 1,0 0-1,-1 0 0,1 0 0,0 0 0,0 0 0,0 0 0,0 0 0,0 1 0,0-1 0,0 0 1,0 0-1,-1 0 0,1 0 0,0 0 0,0 0 0,0 1 0,0-1 0,0 0 0,0 0 0,-4 34-41,6-10 18,0 0 1,1-1 0,2 1-1,0-1 1,2 0 0,0 0-1,2 0 1,0-1 0,1-1-1,2 0 1,0 0 0,1-1-1,1 0 1,1-2 0,28 30-1,-39-45-197,30 24-2078,-6-17-4219,-7-9-3136</inkml:trace>
  <inkml:trace contextRef="#ctx0" brushRef="#br0" timeOffset="44204.67">4843 396 16,'0'0'24288,"0"-11"-23527,-2-33-508,2 59-341,8 16 84,1-1 0,1-1 0,1 1-1,2-2 1,0 0 0,33 48 0,-42-71-134,0 1 0,0-1 1,1 0-1,0 0 0,0-1 0,0 0 1,11 7-1,-15-10 119,1 0 1,-1 0-1,1 0 1,0 0-1,-1 0 1,1-1-1,0 1 1,-1-1-1,1 0 1,0 1-1,-1-1 1,1 0-1,0 0 0,0 0 1,-1 0-1,1 0 1,0 0-1,0 0 1,-1-1-1,1 1 1,0-1-1,-1 1 1,1-1-1,0 0 1,-1 0-1,1 0 1,-1 1-1,1-1 1,-1-1-1,0 1 1,1 0-1,-1 0 1,0 0-1,0-1 1,2-1-1,2-6 33,0 0 1,-1 0-1,0 0 0,0 0 0,-1-1 1,0 0-1,-1 1 0,0-1 0,1-13 0,-1 0 19,-1-1 0,-5-45-1,3 62-30,0 0-1,0 0 0,-1 0 1,0 0-1,0 1 1,0-1-1,-1 1 1,0-1-1,-1 1 0,1 0 1,-1 0-1,0 1 1,-1-1-1,-5-5 1,10 10-32,-1 1 0,1-1 0,-1 1 0,1-1 0,0 1 0,-1-1 0,1 1 0,-1 0 0,1-1 0,-1 1 0,1 0 0,-1 0 0,1-1 0,-1 1 1,0 0-1,1 0 0,-1 0 0,1-1 0,-1 1 0,1 0 0,-1 0 0,0 0 0,1 0 0,-1 0 0,1 0 0,-1 0 0,0 1 0,1-1 0,-1 0 1,1 0-1,-1 0 0,1 1 0,-1-1 0,1 0 0,-1 0 0,1 1 0,-1-1 0,1 1 0,-1-1 0,1 0 0,-1 1 0,1-1 0,0 1 0,-1-1 1,1 1-1,0-1 0,-1 1 0,1-1 0,0 1 0,0-1 0,-1 1 0,1-1 0,0 1 0,0 0 0,0-1 0,0 2 0,-2 39-2634,2-33 2256,0-1-204,1 1-1,0-1 0,0 1 0,1-1 1,0 1-1,0-1 0,1 0 1,-1 0-1,2 0 0,-1 0 0,1-1 1,0 1-1,0-1 0,6 7 0,17 20-5829</inkml:trace>
  <inkml:trace contextRef="#ctx0" brushRef="#br0" timeOffset="47113.3">5297 441 8468,'0'0'11304,"-17"-9"-10939,2 0-319,-1 1 1,-20-7-1,35 15-45,0 0-1,0-1 1,0 1 0,0 0-1,1 0 1,-1 0 0,0 0-1,0 0 1,0 0 0,0 0-1,0 0 1,0 0 0,1 0-1,-1 1 1,0-1 0,0 0-1,0 1 1,0-1-1,1 0 1,-1 1 0,0-1-1,0 1 1,1-1 0,-1 1-1,0 0 1,1-1 0,-1 1-1,1 0 1,-1-1 0,1 1-1,-1 0 1,1 0 0,-1 1-1,-6 26 0,7-23 2,-2 9 0,0 0-1,2 0 1,0 0 0,0 0-1,1 1 1,1-1 0,4 18-1,-5-28-126,0 0-1,1 0 0,-1 0 1,1 0-1,0-1 0,0 1 1,0-1-1,0 1 0,0-1 1,1 0-1,0 0 0,0 0 1,-1 0-1,2-1 1,-1 1-1,0-1 0,0 0 1,1 0-1,-1 0 0,1 0 1,0 0-1,0-1 0,-1 1 1,1-1-1,0 0 0,0-1 1,0 1-1,0-1 0,0 1 1,4-1-1,-5 0 85,0 0 0,-1 0-1,1 0 1,-1-1 0,1 1 0,-1 0-1,1-1 1,-1 0 0,0 1 0,1-1-1,-1 0 1,0 0 0,1 0 0,-1-1-1,0 1 1,0 0 0,2-3 0,-1 1 88,-1 0 0,-1 0 0,1 0 0,0 0 0,-1-1 0,1 1 0,-1 0 0,0-1 0,0 1 0,-1-1 0,1 1 0,0-5 0,2-24 1211,-1 0-1,-1 0 0,-6-53 0,-1 69-696,2 11-253,2 7 0,2 18-373,0 2 26,0 1-1,1-1 0,1 1 1,9 37-1,-10-56-86,0 1 0,1-1 0,-1 0 1,1 1-1,0-1 0,0 0 0,0 0 0,1 0 0,-1-1 0,1 1 1,0 0-1,0-1 0,0 0 0,1 0 0,-1 0 0,1 0 0,-1 0 1,1-1-1,0 0 0,0 1 0,0-2 0,1 1 0,-1 0 0,0-1 1,1 0-1,-1 0 0,1 0 0,-1 0 0,1-1 0,5 0 0,-8 0 86,0 0-1,0 0 1,0 0-1,0-1 0,0 1 1,0-1-1,0 1 1,0-1-1,-1 0 0,1 0 1,0 0-1,0 0 1,-1 0-1,1 0 0,0 0 1,-1 0-1,1-1 1,2-2-1,-2 0 21,1 0 0,-1 0 0,1 0 0,-1 0-1,0 0 1,-1-1 0,3-8 0,-1-4 206,0 0 1,-1 0-1,-1-25 1,-1 27 274,0 1-1,-1-1 1,-6-24 0,6 34-279,0 0 0,-1 1 0,0-1 1,1 1-1,-2-1 0,1 1 0,0 0 0,-1 0 0,0 0 0,0 0 0,0 0 0,-1 1 0,1-1 0,-1 1 0,-4-4 0,6 12-143,1 0-1,1-1 1,-1 1-1,1 0 1,-1-1-1,2 7 1,-1-2-28,1 1 0,0-1 0,1 1 0,0-1 0,0 1 0,1-1 0,0 0 0,1 0 0,0 0 0,0-1 0,1 1 0,0-1 1,9 11-1,-9-13-37,0 0 0,0-1 0,1 0 0,0 0 1,0 0-1,0 0 0,0-1 0,1 0 1,-1-1-1,1 1 0,0-1 0,0-1 0,1 1 1,-1-1-1,0 0 0,1-1 0,11 1 0,-15-1-17,0-1 0,0 0 0,0 0 0,0-1-1,0 1 1,0-1 0,0 1 0,-1-1-1,1-1 1,0 1 0,0 0 0,-1-1 0,1 0-1,4-3 1,-6 3 19,0 0 0,1-1 0,-1 1 0,-1-1 0,1 0 0,0 0 0,-1 0 0,1 0 0,-1 0 0,0 0 0,0 0 0,0 0 0,0 0 0,-1 0 0,1-1 0,-1 1 0,0 0 0,0-4 0,0-22 434,0-1 0,-2 1-1,-1 0 1,-8-30 0,83 242-1045,-71-180 559,0-1 0,0 1 0,1-1 0,-1 0 0,1 1 0,-1-1 0,1 0 0,0 0-1,0 0 1,0 0 0,0 0 0,0-1 0,0 1 0,1-1 0,-1 1 0,0-1 0,1 0 0,-1 0 0,1 0 0,4 1 0,-5-2 66,1 0 1,-1 0-1,0 0 1,0 0-1,1-1 0,-1 1 1,0-1-1,0 0 1,0 0-1,0 1 0,0-1 1,0-1-1,0 1 1,0 0-1,0 0 1,0-1-1,0 1 0,-1-1 1,1 1-1,-1-1 1,1 0-1,-1 0 1,0 0-1,0 0 0,2-2 1,3-7 44,0-1 0,-1 1 0,0-1 0,-1 0 1,0 0-1,3-24 0,-3 5 914,-1-52 1,-3 82-796,0 21-426,0 4 246,1 0-1,1 0 0,7 33 0,-8-51-90,1 1 1,0-1-1,0 1 0,0-1 0,1 0 1,0 0-1,0 0 0,0 0 0,1-1 0,0 1 1,0-1-1,1 0 0,-1 0 0,1-1 1,0 1-1,0-1 0,9 5 0,-12-7 65,0-1 0,1 1-1,-1-1 1,1 0-1,-1 0 1,1 0 0,0 0-1,-1-1 1,1 1 0,0-1-1,0 1 1,-1-1-1,1 0 1,0 0 0,0 0-1,-1 0 1,1-1-1,0 1 1,0-1 0,-1 0-1,1 1 1,-1-1 0,1-1-1,-1 1 1,1 0-1,-1 0 1,1-1 0,-1 0-1,0 1 1,0-1 0,0 0-1,0 0 1,0 0-1,0 0 1,-1 0 0,1-1-1,-1 1 1,1 0-1,-1-1 1,2-3 0,3-10 264,0-1-1,-1-1 1,0 1 0,-2-1 0,0 0 0,1-26-1,-2 18 537,12-51-1,-14 77-745,0 0 0,0 0 0,0 1 0,0-1 0,0 0 0,0 0 1,0 0-1,0 0 0,0 0 0,0 0 0,1 0 0,-1 0 0,0 0 0,0 0 0,0 0 0,0 0 0,0 0 0,0 1 0,0-1 0,0 0 0,1 0 1,-1 0-1,0 0 0,0 0 0,0 0 0,0 0 0,0 0 0,0 0 0,1 0 0,-1 0 0,0 0 0,0-1 0,0 1 0,0 0 0,0 0 1,0 0-1,0 0 0,0 0 0,1 0 0,-1 0 0,0 0 0,0 0 0,0 0 0,0 0 0,0 0 0,0 0 0,0-1 0,0 1 0,0 0 0,0 0 1,0 0-1,0 0 0,1 0 0,-1 0 0,0 0 0,0-1 0,0 1 0,0 0 0,0 0 0,0 0 0,0 0 0,6 17-147,1 23-1175,-7-39 1242,0-1 0,0 1 0,0 0 0,0 0 0,1 0 0,-1-1-1,0 1 1,0 0 0,1 0 0,-1-1 0,0 1 0,1 0 0,-1 0-1,1-1 1,-1 1 0,1 0 0,-1-1 0,1 1 0,-1-1 0,1 1-1,0-1 1,-1 1 0,1-1 0,0 1 0,0-1 0,1 1-1,-2-1 77,1 0-1,-1 0 0,1 0 0,-1 0 1,1 0-1,-1 0 0,1 0 1,-1 0-1,1-1 0,-1 1 0,1 0 1,-1 0-1,1 0 0,-1-1 0,1 1 1,-1 0-1,1-1 0,-1 1 0,0 0 1,1-1-1,-1 1 0,1-1 0,-1 1 1,0 0-1,1-1 0,-1 1 0,0-1 1,0 1-1,1-1 0,-1 1 0,0-1 1,0 1-1,0-1 0,0 1 0,0-1 1,0 1-1,0-2 0,0 2 1,4-41 1347,-4 40-1308,0 0 1,0 0 0,0 0 0,0 0-1,0 0 1,0 1 0,0-1-1,0 0 1,-1 0 0,1 0-1,0 0 1,-1 0 0,1 0-1,-1 0 1,1 1 0,-1-1 0,1 0-1,-1 0 1,0 1 0,1-1-1,-1 0 1,0 1 0,0-1-1,1 0 1,-1 1 0,0-1-1,0 1 1,0 0 0,0-1 0,0 1-1,0 0 1,1-1 0,-1 1-1,0 0 1,0 0 0,-2 0-1,2 0-41,-1 0 0,1 0 0,-1 0-1,1 0 1,-1 1 0,1-1-1,-1 1 1,1-1 0,-1 1 0,1-1-1,-1 1 1,1 0 0,0 0 0,-1 0-1,1 0 1,0 0 0,0 0-1,0 0 1,-1 0 0,0 2 0,0 0-3,0 0 1,0 1 0,1-1 0,-1 1 0,1 0-1,-1-1 1,1 1 0,0 5 0,-2 10-2,2 0 0,1 34 0,0-32 20,0-9 9,0-3-50,0 0 0,0 0 0,1 0-1,0 0 1,0 0 0,4 10 0,-4-16-8,0-1 1,0 0 0,0 1 0,1-1 0,-1 0-1,1 0 1,0 0 0,-1 0 0,1 0 0,0 0-1,0-1 1,0 1 0,0-1 0,0 1 0,1-1 0,-1 0-1,0 0 1,1 0 0,-1 0 0,1 0 0,-1 0-1,1-1 1,-1 1 0,1-1 0,-1 0 0,4 1-1,-3-1 21,0 0-1,-1 1 1,1-1-1,0 0 1,0 0-1,0-1 1,0 1-1,0 0 1,-1-1-1,1 0 1,0 0-1,0 0 1,-1 0-1,1 0 0,0 0 1,-1-1-1,1 1 1,-1-1-1,4-3 1,-3 1 29,0 0 1,-1-1-1,1 1 1,-1 0 0,0-1-1,-1 1 1,1-1-1,-1 0 1,0 0-1,0 1 1,0-8-1,3-13 489,-1-42 0,-3 59-377,0 1 1,0 0 0,-1-1 0,0 1 0,-1 0 0,0 0 0,0 0 0,0 0-1,-1 0 1,-5-10 0,8 17-125,0 0 1,0 0-1,0 0 0,0 0 1,0 0-1,0-1 0,0 1 1,0 0-1,0 0 0,0 0 1,0 0-1,0 0 0,0 0 1,0 0-1,0-1 0,-1 1 1,1 0-1,0 0 0,0 0 1,0 0-1,0 0 0,0 0 1,0 0-1,0 0 0,0 0 1,-1 0-1,1 0 0,0 0 1,0 0-1,0 0 0,0 0 1,0 0-1,0 0 0,-1 0 1,1 0-1,0 0 0,0 0 1,0 0-1,0 0 0,0 0 1,0 0-1,0 0 0,-1 0 1,1 0-1,0 0 0,0 0 1,0 0-1,0 0 0,0 0 1,0 0-1,0 0 0,0 0 1,-1 0-1,1 1 0,0-1 1,0 0-1,0 0 0,0 0 1,0 0-1,0 0 0,0 0 1,-3 13-30,2 22-66,1-32 104,1 12-137,-1 0 1,2 0-1,0 0 1,1 0-1,6 18 1,-7-27-32,0 0 0,0 0 0,1-1 0,0 1 0,0-1 0,0 1 0,0-1 0,1 0 0,0 0 0,0-1 0,1 1 0,-1-1 0,1 0 0,0 0 0,9 5 0,-13-8 135,1 0 0,0 0 0,0 0 0,0 0 0,-1 0 0,1-1-1,0 1 1,0-1 0,0 1 0,0-1 0,0 0 0,0 0 0,0 0 0,0 0 0,0 0 0,0 0 0,0-1 0,0 1 0,0-1 0,0 1 0,0-1 0,0 0-1,2-1 1,-1 0 41,-1 0 0,0-1-1,1 1 1,-1-1-1,-1 1 1,1-1 0,0 0-1,-1 1 1,1-1 0,-1 0-1,0 0 1,0 0-1,1-5 1,2-10 523,-1 0 0,-1 0 0,0-36 0,-2 52-448,0-100 2017,0 102-2104,0 0 0,0 0 0,0 0 0,0 1 0,1-1 0,-1 0 1,0 0-1,0 0 0,0 0 0,0 0 0,0 0 0,1 0 0,-1 0 0,0 0 0,0 0 0,0 0 0,0 0 0,1 0 0,-1 0 0,0 0 0,0 0 0,0 0 0,0 0 0,0 0 0,1 0 0,-1 0 0,0 0 0,0 0 0,0 0 0,0 0 0,0 0 0,1 0 0,-1 0 0,0 0 0,0-1 0,0 1 0,0 0 0,0 0 0,0 0 0,1 0 0,-1 0 0,0 0 0,0-1 0,0 1 0,0 0 0,0 0 0,0 0 0,0 0 0,0 0 0,0-1 0,0 1 0,0 0 0,0 0 0,0 0 0,0-1 0,9 16-212,0 12-33,9 46-1,-1-1-1223,-16-69 1349,0-1 0,-1 0 1,1 0-1,0 1 0,1-1 0,-1 0 1,0 0-1,1 0 0,1 2 0,-2-3 71,-1-1 0,0 1 0,1-1 1,0 1-1,-1-1 0,1 0 0,-1 1 0,1-1 0,0 0 0,-1 0 0,1 1 0,-1-1 0,1 0 0,0 0 0,-1 0 0,1 0 0,0 0 0,-1 0 0,1 0 0,0 0 0,-1 0 0,2 0 0,0-1 27,0 0 0,-1 0 0,1 0-1,0 0 1,-1-1 0,1 1 0,-1-1 0,1 1 0,-1-1-1,0 1 1,0-1 0,0 0 0,0 1 0,0-1 0,0 0-1,0 0 1,0 0 0,-1 0 0,1-3 0,8-28 385,5-42 0,-10 47 408,2 1 0,0 0 1,11-27-1,0 110-750,-10-30 9,-5-14-203,1 0-1,1 0 0,-1 0 1,2-1-1,0 1 0,0-1 0,1 0 1,13 17-1,-18-27 124,0 1 0,0-1 0,0 0 1,0 0-1,0 0 0,0 0 0,1-1 0,-1 1 0,0 0 0,1 0 1,-1-1-1,1 1 0,-1-1 0,0 1 0,1-1 0,-1 0 0,1 1 1,-1-1-1,1 0 0,-1 0 0,1 0 0,0 0 0,-1 0 0,2-1 1,0 0 25,-1 0 1,0 0 0,0-1 0,1 1 0,-1-1 0,0 1 0,-1-1 0,1 0 0,0 1 0,0-1 0,-1 0 0,1 0 0,1-3-1,3-7 54,1 0-1,-2 0 1,0-1 0,4-14-1,2-20 608,-9 36-407,0-1 1,1 1 0,0 1 0,0-1 0,2 0 0,-1 1-1,10-16 1,-14 26-237,0 0 1,0 0-1,1-1 0,-1 1 0,0 0 0,1 0 1,-1-1-1,0 1 0,0 0 0,1 0 0,-1 0 1,0 0-1,1 0 0,-1-1 0,1 1 0,-1 0 1,0 0-1,1 0 0,-1 0 0,0 0 0,1 0 1,-1 0-1,1 0 0,-1 0 0,0 0 0,1 1 1,-1-1-1,0 0 0,1 0 0,-1 0 0,0 0 1,1 0-1,-1 1 0,0-1 0,1 0 0,-1 0 1,0 1-1,0-1 0,1 0 0,-1 0 0,0 1 1,15 17-575,-5-7-221,-9-10 717,0 1 0,1-1 0,-1 0 0,1 0 0,-1 0 0,1 0 0,-1 0 0,1-1 0,0 1 0,0 0 0,-1-1 0,1 1 0,0-1 0,0 1 0,-1-1 0,1 0 0,0 0 0,0 0 0,0 0 0,0 0 0,-1 0 1,4-1-1,-4 0 86,0 0 0,1 0 1,-1 0-1,0 0 1,0-1-1,0 1 1,0 0-1,0 0 1,0-1-1,0 1 0,-1-1 1,1 1-1,0 0 1,-1-1-1,1 1 1,-1-1-1,1 0 0,-1 1 1,0-1-1,0 1 1,0-1-1,0 0 1,0 1-1,0-3 1,0 0 97,-2-20 1136,2 24-1233,0-1 1,-1 1-1,1 0 0,0-1 1,0 1-1,0-1 0,-1 1 1,1 0-1,0-1 0,-1 1 1,1 0-1,0 0 0,-1-1 1,1 1-1,0 0 0,-1 0 0,1-1 1,0 1-1,-1 0 0,1 0 1,-1 0-1,1 0 0,0-1 1,-1 1-1,1 0 0,-1 0 1,1 0-1,-1 0 0,1 0 0,0 0 1,-1 0-1,1 0 0,-1 1 1,1-1-1,-1 0 0,1 0 1,0 0-1,-1 0 0,1 0 1,-1 1-1,1-1 0,0 0 1,-1 0-1,1 1 0,0-1 0,-1 0 1,1 1-1,0-1 0,0 0 1,-1 1-1,1-1 0,-3 3-20,0 0 0,1 0 0,-1 0 0,1 0 0,0 1-1,0-1 1,0 1 0,1-1 0,-1 1 0,1 0 0,-1-1 0,1 1-1,1 0 1,-2 6 0,-4 57-48,6-66 56,0 10-1,-1-2-228,1-1 0,0 0 0,1 1 0,2 15 0,-2-22 133,-1 0 0,1 0 1,0-1-1,-1 1 0,1 0 1,0 0-1,0-1 0,0 1 1,0 0-1,1-1 0,-1 0 1,0 1-1,1-1 0,-1 1 1,1-1-1,-1 0 0,1 0 1,-1 0-1,1 0 0,0 0 1,0 0-1,-1-1 0,1 1 1,0-1-1,0 1 0,3 0 1,1-1-24,1 0 0,0 0 1,-1 0-1,1-1 0,0 0 1,-1 0-1,1 0 0,-1-1 1,0 0-1,1 0 0,-1-1 1,0 0-1,0 0 0,-1 0 1,1-1-1,-1 0 0,1 0 1,-1 0-1,6-8 0,6-6 599,0-1-1,-2 0 0,25-40 0,-38 55-188,1 0 0,-1 0-1,-1 1 1,1-1 0,0 0 0,-1 0-1,0-1 1,0 1 0,0 0-1,-1 0 1,1 0 0,-1-5 0,-18 10-112,17 0-183,-1 0 0,1 1 0,-1-1 0,1 0 0,0 1 0,0-1 0,0 1 0,0 0 1,0-1-1,0 1 0,0 0 0,0 0 0,1 0 0,-1-1 0,1 1 0,-1 0 0,1 2 0,-3 36-49,3-38 55,1-1-17,-1 0-1,1 0 1,0 0-1,-1 0 1,1 0-1,0 0 0,-1 0 1,1-1-1,0 1 1,0 0-1,0 0 1,0-1-1,0 1 1,-1-1-1,1 1 0,0-1 1,1 1-1,-1-1 1,0 1-1,0-1 1,0 0-1,0 0 0,0 1 1,0-1-1,0 0 1,0 0-1,1 0 1,-1 0-1,0-1 1,0 1-1,0 0 0,2-1 1,1 1-43,-1 0 0,1-1 0,-1 1 0,1-1 0,0 0 0,-1 0 0,1 0 0,-1 0 0,0-1 0,4-1 0,-4 0 43,0 0 0,-1 0 0,1 0 0,-1 0 0,0-1 0,1 1 0,-1 0 0,-1-1 0,1 0 0,-1 1 0,1-1 0,-1 0 0,1-5 0,0-4 181,-1 0 1,0-22 0,-1 33-125,0 0 13,-1 0 1,1 0-1,-1 1 1,1-1 0,-1 0-1,1 0 1,-1 1 0,0-1-1,0 0 1,0 1 0,0-1-1,0 1 1,0-1 0,-1 1-1,1-1 1,0 1 0,-1 0-1,1 0 1,-1 0 0,0 0-1,1 0 1,-1 0 0,0 0-1,1 0 1,-1 1-1,-2-2 1,2 2-41,1-1 0,-1 1 0,0-1 0,0 1-1,1 0 1,-1-1 0,0 1 0,1 0 0,-1 0 0,0 0-1,0 1 1,1-1 0,-1 0 0,0 1 0,1-1 0,-1 1-1,0-1 1,1 1 0,-1 0 0,1 0 0,-1 0 0,1-1-1,-1 1 1,1 1 0,0-1 0,-1 0 0,1 0 0,0 0 0,-2 3-1,-1 4 63,1 0 0,0 1 0,0-1 0,0 1 0,1-1 0,0 1 0,1 0 0,0 0 0,1 0 0,-1 0 0,3 14 0,-2-15-10,1 0 1,0 0 0,1-1-1,0 1 1,0 0 0,1-1-1,0 1 1,0-1 0,0 0-1,1 0 1,0-1 0,1 1-1,6 8 1,-6-11-88,-1 0 0,0 0 0,1-1 0,0 1 0,0-1 0,0 0 0,0 0 0,0-1 0,1 0 0,-1 0 0,1 0 0,-1 0 0,1-1 0,0 0 0,11 1 0,-17-3-265,1 0 0,-1 1 0,0-1 1,1 0-1,-1 1 0,0-1 0,0 0 0,1 0 0,-1 1 0,0-1 1,0 0-1,0 0 0,0 1 0,0-1 0,0 0 0,0 0 1,0 1-1,0-1 0,-1 0 0,1-1 0,-5-17-10589</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28:55.029"/>
    </inkml:context>
    <inkml:brush xml:id="br0">
      <inkml:brushProperty name="width" value="0.05" units="cm"/>
      <inkml:brushProperty name="height" value="0.05" units="cm"/>
      <inkml:brushProperty name="color" value="#E71224"/>
    </inkml:brush>
  </inkml:definitions>
  <inkml:trace contextRef="#ctx0" brushRef="#br0">119 156 9300,'0'0'14903,"6"-14"-14033,16-42-299,-19 59-675,-1 14 76,-1 22 61,-2 69 129,3 131-148,-2-237-53,4 51 107,-3-49-241,-1 0 0,1 0 0,0 0 0,0 0 0,1 0 1,-1 0-1,1 0 0,0 0 0,0-1 0,2 4 0,3-2-1270</inkml:trace>
  <inkml:trace contextRef="#ctx0" brushRef="#br0" timeOffset="499.86">1 386 4402,'0'0'9436,"15"1"-9054,-12-1-357,23 1 117,-1 2 0,43 10 0,59 15-237,-61-22-2736,-53-6 343,0 0 1,23-5-1,-34 5 2277,-1-1 0,1 1 0,0-1 0,-1 1 0,1-1 0,-1 0 0,1 0-1,-1 0 1,1 0 0,-1 0 0,1 0 0,-1 0 0,0 0 0,2-2 0,-1 0 319,-1 1 1,1-1-1,-1 0 0,1 1 0,-1-1 1,0 0-1,1-5 0,0 3 757,-2-1-1,1 1 1,0 0 0,-1 0 0,0-1-1,0 1 1,-1 0 0,0 0-1,-2-9 1,3 13-705,0 0 0,-1 0 0,1 0 0,-1-1 0,1 1 1,-1 0-1,0 0 0,0 0 0,1 0 0,-1 0 0,0 0 0,0 0 0,0 1 1,0-1-1,0 0 0,0 0 0,0 1 0,0-1 0,0 0 0,-1 1 0,1-1 1,0 1-1,0 0 0,0-1 0,-1 1 0,1 0 0,0 0 0,0 0 0,-1 0 0,1 0 1,-2 0-1,1 0-97,0 1 1,0-1-1,0 0 1,0 1 0,1 0-1,-1-1 1,0 1-1,0 0 1,1 0-1,-1 0 1,1 0 0,-1 0-1,1 0 1,-1 1-1,1-1 1,0 0 0,-1 1-1,1-1 1,0 1-1,-1 2 1,-4 13 13,0 1 1,2-1-1,0 1 0,1 0 1,0 1-1,2-1 0,0 0 1,3 30-1,-1-43-62,-1 0-1,1 1 1,0-1-1,0 0 1,0 0-1,1-1 1,0 1-1,0 0 1,0 0-1,1-1 1,-1 0-1,1 1 1,0-1-1,0 0 1,1 0-1,-1 0 1,1-1-1,0 1 1,0-1-1,0 0 1,0 0-1,0-1 1,1 1-1,-1-1 1,1 0-1,0 0 1,0 0-1,0-1 1,0 1-1,0-1 1,0 0-1,0-1 1,0 1-1,0-1 1,0 0-1,0-1 1,1 1-1,8-3 1,-11 2 21,1-1 0,-1 1 0,0-1 0,-1 0 0,1 0 0,0 0 0,0 0 0,-1 0 0,1 0 0,-1-1 0,0 1 0,0-1 0,0 0 0,0 0 0,0 1 0,0-1 0,-1 0 0,0-1 0,1 1 0,-1 0 0,0 0 0,-1-1 0,2-5 0,1-9 102,-1 0-1,-1-1 1,0-18-1,-1 28-119,0 6-29,0 0 0,-1 0 0,1 0 0,-1 1 0,1-1-1,-1 0 1,0 0 0,0 1 0,0-1 0,0 0 0,0 1 0,-1-1-1,1 1 1,-1-1 0,0 1 0,0 0 0,0 0 0,0 0 0,0 0-1,0 0 1,0 0 0,-1 1 0,1-1 0,-4-1 0,4 2-192,0 0 0,-1 1 1,1-1-1,0 1 0,0-1 1,-1 1-1,1 0 0,0 0 1,-1 0-1,1 0 0,0 0 1,-4 1-1,6-1 71,-1 1 0,0-1 1,1 1-1,-1-1 0,1 0 0,-1 1 0,1-1 1,-1 1-1,1-1 0,-1 1 0,1-1 0,-1 1 1,1-1-1,0 1 0,-1 0 0,1-1 0,0 1 1,-1 0-1,1-1 0,0 1 0,0 0 0,0-1 1,0 1-1,0 1 0,-1 20-3970,1-18 2185,0 13-5638</inkml:trace>
  <inkml:trace contextRef="#ctx0" brushRef="#br0" timeOffset="1233.52">827 433 6355,'0'0'13788,"-17"-12"-13191,-53-33-429,69 44-162,-1 0-1,0 0 1,1 0-1,-1 0 1,0 0-1,1 1 0,-1-1 1,0 0-1,0 1 1,0 0-1,0-1 1,0 1-1,1 0 1,-1 0-1,0 0 1,0 0-1,0 0 1,0 0-1,0 1 0,0-1 1,1 1-1,-1-1 1,0 1-1,0 0 1,0-1-1,1 1 1,-1 0-1,1 0 1,-1 0-1,0 1 1,1-1-1,0 0 1,-1 0-1,1 1 0,0-1 1,0 1-1,-2 2 1,0 2-43,0-1 1,1 1 0,-1-1-1,1 1 1,1 0-1,-1 0 1,1 0 0,-1 9-1,2-12 29,-1 7-6,0-1-1,1 0 1,0 1 0,1-1 0,3 15-1,-4-21-3,1-1-1,0 1 0,0-1 1,0 1-1,0-1 0,1 0 1,-1 0-1,1 0 0,-1 1 1,1-2-1,0 1 0,0 0 1,0 0-1,0 0 0,0-1 1,0 1-1,0-1 0,0 0 1,1 1-1,-1-1 1,0 0-1,1-1 0,-1 1 1,1 0-1,3 0 0,0 0 24,-1 0 0,1 0 0,0 0 0,0-1 0,-1 0 0,1 0 0,0-1 0,0 1 0,-1-1 0,7-2 0,-9 2 20,1-1 0,-1 1 0,0-1 0,0 0 0,0 0 1,0 0-1,0-1 0,0 1 0,-1 0 0,1-1 0,-1 0 0,1 0 0,-1 0 1,0 0-1,0 0 0,-1 0 0,3-5 0,0-3 194,-1-1 0,0 0 0,0 0 0,-1 0 0,-1 0-1,0 0 1,0-1 0,-2-15 0,1 8 218,0 19-428,0 1 1,0 0-1,0-1 1,0 1-1,0 0 1,0 0 0,0-1-1,0 1 1,0 0-1,-1-1 1,1 1-1,0 0 1,0 0 0,0-1-1,0 1 1,0 0-1,0 0 1,-1-1-1,1 1 1,0 0 0,0 0-1,0-1 1,-1 1-1,1 0 1,0 0-1,0 0 1,-1 0-1,1-1 1,0 1 0,0 0-1,-1 0 1,1 0-1,0 0 1,0 0-1,-1 0 1,1 0 0,0 0-1,-1 0 1,1 0-1,0 0 1,0 0-1,-1 0 1,1 0 0,0 0-1,-1 0 1,1 0-1,0 0 1,0 0-1,-1 0 1,1 1 0,-1-1-17,0 0 1,0 1-1,0-1 1,0 1-1,1-1 1,-1 1 0,0-1-1,0 1 1,1 0-1,-1-1 1,0 1 0,1 0-1,-1-1 1,1 1-1,-1 0 1,0 1-1,-1 2-25,1 1-1,-1-1 0,1 1 0,0 0 0,0 0 0,0-1 1,1 1-1,0 0 0,0 0 0,0-1 0,0 1 0,1 0 0,0 0 1,0-1-1,0 1 0,0 0 0,1-1 0,0 0 0,0 1 1,0-1-1,1 0 0,-1 0 0,1 0 0,0 0 0,0 0 1,0-1-1,1 1 0,-1-1 0,1 0 0,0 0 0,-1 0 1,1-1-1,1 1 0,-1-1 0,0 0 0,1 0 0,-1-1 0,1 1 1,-1-1-1,1 0 0,9 1 0,-10-2 32,-1 0-1,1 0 1,0 0-1,-1 0 1,1 0-1,0-1 1,-1 0-1,1 0 1,-1 0-1,1 0 1,-1 0 0,0-1-1,6-3 1,-4 1 5,-1 0 1,0 0 0,1-1 0,-1 0 0,-1 0 0,1 0 0,3-8 0,3-4 7,-1-1 0,-2 0 0,0-1 0,0 1 0,-2-1 0,0-1 0,2-22 1,-2-3 198,-3-91 1,-2 128-29,-1-1 0,1 1 0,-1-1 0,-1 1 0,0 0 0,0-1 0,0 1 0,-1 0 0,-1 0-1,1 1 1,-1-1 0,0 1 0,-7-9 0,4 14 530,3 11-525,2 18-269,2-24 147,-3 33 57,3 0 0,1 0 0,1 0 0,2 0 0,2 0 1,17 58-1,33 54 25,-45-126-124,0 0 0,1-1 1,1 0-1,23 27 0,-35-46-85,0-1 0,0 0 0,0 0-1,0 0 1,0 0 0,0 0 0,1 0 0,-1 0-1,0 0 1,1-1 0,-1 1 0,0 0 0,1-1-1,-1 1 1,4 0 0,-5-1-123,1 0-1,0-1 1,0 1 0,-1 0 0,1 0-1,0 0 1,-1-1 0,1 1 0,0 0-1,-1-1 1,1 1 0,0 0 0,-1-1-1,1 1 1,-1-1 0,1 1 0,-1-1-1,1 1 1,-1-1 0,1 1 0,-1-1-1,1 0 1,-1 1 0,0-1 0,1 0-1,-1 1 1,0-1 0,0 0 0,0 1-1,1-2 1,4-15-6246</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28:49.657"/>
    </inkml:context>
    <inkml:brush xml:id="br0">
      <inkml:brushProperty name="width" value="0.05" units="cm"/>
      <inkml:brushProperty name="height" value="0.05" units="cm"/>
      <inkml:brushProperty name="color" value="#E71224"/>
    </inkml:brush>
  </inkml:definitions>
  <inkml:trace contextRef="#ctx0" brushRef="#br0">198 172 5619,'0'0'13443,"-8"-6"-12619,5 2-733,-20-13 84,22 16-163,0 0 1,-1 1 0,1-1-1,0 1 1,0 0 0,-1-1-1,1 1 1,0 0 0,0 0-1,-1 0 1,1 0-1,0 0 1,-1 0 0,1 0-1,0 0 1,-1 1 0,1-1-1,0 0 1,0 1 0,-1-1-1,1 1 1,0-1 0,0 1-1,-2 1 1,-6 5 25,1 1-1,0 1 1,0 0 0,0 0-1,1 0 1,1 1 0,0 0-1,0 0 1,-7 17 0,3-3-28,1 1-1,2 0 1,-7 32 0,10-34-16,0 1 0,2-1-1,1 1 1,0 0 0,6 43 0,-4-59-42,1-1 0,0 0 0,0 1 0,1-1 1,-1-1-1,1 1 0,1 0 0,0-1 0,8 12 1,-9-14-53,1 0 0,0-1 1,0 1-1,0-1 0,0 0 1,1 0-1,-1 0 0,1-1 1,-1 0-1,1 0 0,0 0 1,0 0-1,0-1 0,0 0 1,9 1-1,-8-1 70,-1 0 1,0-1 0,1 0-1,-1 0 1,0-1-1,1 0 1,-1 0-1,0 0 1,0 0-1,0-1 1,0 1-1,0-2 1,0 1-1,0 0 1,0-1 0,5-4-1,-3 1 22,-1 0 0,1-1 0,-1 1 0,0-1 0,-1-1 0,0 1-1,0-1 1,7-16 0,-5 7-11,-1-1 0,0 1-1,-2-1 1,0 0 0,0 0-1,-2 0 1,-1-1 0,0 1-1,-3-31 1,-1 19-9,-1 0-1,-2 0 1,-1 1 0,-1 0 0,-13-30 0,-18-28 271,34 78-76,0 0 1,0 0-1,-1 1 0,0-1 0,-1 2 0,-14-15 0,20 21-149,0 0-1,0 0 0,-1 0 0,1 0 0,0 0 0,-1 0 0,1 0 0,0 0 0,-1 0 0,1 1 0,-1-1 1,1 0-1,-1 1 0,0 0 0,1-1 0,-1 1 0,1 0 0,-1 0 0,0 0 0,1 0 0,-1 0 0,1 0 0,-1 0 1,0 0-1,1 1 0,-1-1 0,1 1 0,-1-1 0,1 1 0,-1 0 0,1-1 0,-1 1 0,1 0 0,0 0 1,-1 0-1,1 0 0,0 0 0,0 1 0,0-1 0,0 0 0,0 0 0,0 1 0,-1 2 0,-2 3-30,0 0-1,1 1 0,0 0 1,0 0-1,1 0 0,-3 16 1,1 8-1,1-1 1,2 1 0,1 0-1,7 56 1,-3-74 12,0 0 1,0 0-1,2 0 0,0-1 1,0 1-1,1-1 0,1-1 1,0 0-1,1 0 0,0 0 1,1-1-1,0 0 0,0-1 1,16 11-1,4 2 58,1-2 0,1-1 0,1-1 0,46 18 0,-68-32-43,0-1 40,0 1-1,21 13 0,-31-18-61,0 1 0,1 0 1,-1 0-1,0 0 0,1-1 0,-1 2 0,0-1 0,0 0 0,0 0 0,0 0 0,0 0 0,0 1 0,0-1 0,0 0 0,-1 1 0,1-1 0,0 1 0,-1-1 0,1 1 0,-1-1 0,0 1 0,1-1 0,-1 1 0,0 0 1,0-1-1,0 1 0,0-1 0,0 1 0,0-1 0,-1 3 0,0-2-4,-1 0 1,1 0-1,-1-1 1,1 1-1,-1-1 0,0 1 1,1-1-1,-1 0 1,0 1-1,0-1 0,0 0 1,0 0-1,0 0 1,0-1-1,0 1 1,-1-1-1,-2 2 0,-45 6 44,40-7-101,-47 3-1760,33-4-5394</inkml:trace>
  <inkml:trace contextRef="#ctx0" brushRef="#br0" timeOffset="1698.09">724 384 5426,'0'0'14132,"-5"4"-14022,3-2-96,0 0 0,0-1 0,0 1 1,0 0-1,0 0 0,0 0 0,1 1 0,-1-1 1,1 0-1,0 1 0,0-1 0,0 0 1,0 1-1,0 0 0,-1 3 0,-1 52 240,3-55-242,0 10 31,0 1-1,1 0 1,1-1 0,0 1-1,1-1 1,1 1 0,7 17-1,-10-26-128,1-1-1,1 0 1,-1 1-1,1-1 1,-1 0-1,1 0 1,0-1-1,1 1 1,-1-1-1,1 0 0,-1 1 1,1-2-1,0 1 1,0 0-1,0-1 1,1 0-1,-1 1 1,0-2-1,1 1 1,0-1-1,-1 1 1,1-1-1,0 0 1,9 0-1,-10-1 54,0 0 1,0 0-1,0 0 0,1 0 0,-1-1 1,0 1-1,0-1 0,0 0 0,0-1 1,0 1-1,0-1 0,-1 1 0,7-5 1,-6 3 64,0-1 1,0 0 0,0 0 0,-1-1-1,1 1 1,-1-1 0,0 1 0,0-1 0,3-10-1,3-9 555,-1-1-1,-1 1 0,-1-1 0,-1 0 1,-2-1-1,0 1 0,-2-42 0,-1 72-625,-1 21-92,2 1 0,1 0 0,1-1 0,9 40 0,-10-59-156,1 0 0,-1 0 0,1 0 0,1-1 0,-1 1-1,1-1 1,0 0 0,1 0 0,6 8 0,-7-11-190,0 1 0,0-1 1,1 0-1,-1 0 0,1 0 0,0-1 1,-1 1-1,1-1 0,0 0 0,1-1 1,-1 1-1,0-1 0,0 0 0,9 0 1,-10 0 287,-1-1 0,1 0 0,0 0 0,0 0 0,0-1 0,0 1 1,-1-1-1,1 0 0,0 0 0,-1 0 0,1 0 0,-1-1 0,7-3 1,-7 3 305,0-1 1,0 0 0,0 1 0,-1-1-1,1 0 1,-1-1 0,0 1 0,0 0-1,0-1 1,-1 1 0,1-1 0,-1 1-1,1-1 1,-1-4 0,6-22 2092,-1-1 1,-2 0 0,-1-1-1,-1-38 1,-2 69-1942,0 5-346,0 16-20,-1-4-71,1-1 0,1 0 0,3 23 0,-3-34-105,0 0 0,0-1 0,0 1-1,0-1 1,1 1 0,-1-1 0,1 1 0,0-1 0,0 0-1,0 0 1,0 0 0,1 0 0,-1 0 0,1-1 0,-1 1-1,1-1 1,0 1 0,0-1 0,7 3 0,-9-4 227,0 0 0,1 0 0,-1-1 0,0 1 1,1 0-1,-1-1 0,1 0 0,-1 1 0,1-1 1,-1 0-1,1 1 0,-1-1 0,1 0 0,-1 0 0,1 0 1,-1-1-1,1 1 0,-1 0 0,1-1 0,-1 1 0,1 0 1,-1-1-1,1 0 0,-1 1 0,0-1 0,1 0 0,-1 0 1,0 0-1,0 0 0,1 0 0,-1 0 0,0 0 0,0 0 1,0 0-1,0 0 0,0-1 0,-1 1 0,1 0 1,0-1-1,-1 1 0,1 0 0,-1-1 0,1 1 0,-1-1 1,1-1-1,1-9 475,0 0 1,0 0-1,-1 0 1,-1-19-1,0 22-212,0-2 66,-1 0 0,0 0 0,0 0 1,-1 0-1,0 0 0,-5-12 0,6 21-245,1 0-1,-1-1 1,0 1-1,0 0 1,0 1-1,0-1 1,0 0 0,0 0-1,-1 0 1,1 1-1,0-1 1,-1 0-1,0 1 1,1 0-1,-1-1 1,0 1 0,0 0-1,1 0 1,-1 0-1,0 0 1,0 0-1,0 0 1,0 0-1,-1 1 1,1-1-1,0 1 1,0 0 0,0 0-1,0-1 1,0 1-1,-1 0 1,1 1-1,0-1 1,0 0-1,0 1 1,0-1 0,0 1-1,0 0 1,-4 1-1,3 0-40,0 0-1,1 0 1,-1 0 0,1 0-1,0 0 1,0 0 0,0 1-1,0-1 1,0 1-1,0-1 1,0 1 0,1 0-1,-1 0 1,1-1 0,0 1-1,0 0 1,0 0 0,-1 6-1,0 5-17,-1-1-1,0 28 1,3-22-59,-1-1-517,1 0 0,0 0 0,1 0 0,8 35 0,-8-48 466,1-1 0,-1 1-1,1 0 1,0-1 0,1 1 0,-1-1 0,1 0-1,0 0 1,0 0 0,0 0 0,1 0 0,-1-1-1,1 1 1,0-1 0,0 0 0,0 0 0,0 0-1,1-1 1,-1 0 0,1 0 0,0 0 0,8 2-1,-6-2 4,0 0 0,0-1 0,1 0 0,-1 0-1,0 0 1,1-1 0,-1-1 0,1 1 0,-1-1-1,0 0 1,0-1 0,9-2 0,-8 1 324,0-1 1,0 0-1,0 0 1,0 0 0,-1-1-1,1-1 1,-1 1-1,-1-1 1,9-8-1,-7 5 257,0-1 0,-1 0-1,0 0 1,-1-1-1,0 0 1,0 0 0,-1 0-1,0-1 1,-1 0 0,-1 1-1,0-1 1,-1-1 0,0 1-1,1-20 1,-6 7 335,2 24-784,1 1 1,0-1-1,0 1 0,0 0 1,0-1-1,0 1 1,0 0-1,0-1 1,0 1-1,-1 0 1,1-1-1,0 1 1,0 0-1,0-1 0,-1 1 1,1 0-1,0 0 1,0-1-1,-1 1 1,1 0-1,0 0 1,-1-1-1,1 1 0,0 0 1,-1 0-1,1 0 1,0 0-1,-1 0 1,1-1-1,0 1 1,-1 0-1,1 0 0,0 0 1,-1 0-1,1 0 1,0 0-1,-1 0 1,1 0-1,-1 0 1,1 0-1,0 1 1,-1-1-1,1 0 0,0 0 1,-1 0-1,1 0 1,0 0-1,-1 1 1,1-1-1,0 0 1,-1 0-1,1 1 0,0-1 1,0 0-1,-1 0 1,1 1-1,0-1 1,0 0-1,0 1 1,-1-1-1,1 0 1,0 1-1,0-1 0,-2 3-13,1 0 0,0 0 0,0-1-1,0 1 1,0 0 0,0 0 0,0 0 0,1 0-1,-1 0 1,1 0 0,0 6 0,3 35-57,-2-37-13,1 0 0,0-1-1,1 1 1,0-1-1,0 0 1,0 0 0,0 0-1,1 0 1,0-1-1,0 1 1,7 6 0,-3-4-523,1 0 1,0 0 0,0 0 0,0-1 0,21 11 0,-29-17 548,1 0 1,-1 0-1,1 0 1,-1-1-1,1 1 0,0 0 1,-1-1-1,1 1 1,0-1-1,0 1 1,0-1-1,-1 0 1,1 0-1,0 1 0,0-1 1,0-1-1,-1 1 1,1 0-1,0 0 1,0-1-1,0 1 0,-1-1 1,1 1-1,0-1 1,-1 0-1,1 0 1,0 0-1,-1 0 0,1 0 1,-1 0-1,0 0 1,1 0-1,-1-1 1,0 1-1,0 0 0,1-1 1,-1 1-1,0-1 1,0 0-1,0-1 1,3-8 435,0 1 1,-1-1 0,-1 0 0,0 0-1,1-17 1,0 11 243,14-95 4458,-19 167-5166,0-34-314,1-1 0,1 1 1,1 0-1,1 0 0,1-1 0,10 39 1,-12-56-12,1 0 0,0 0 1,-1 0-1,1-1 0,1 1 0,-1 0 1,0-1-1,1 0 0,-1 0 1,1 1-1,0-1 0,0-1 1,-1 1-1,1 0 0,0-1 0,1 0 1,-1 1-1,0-1 0,0 0 1,0-1-1,1 1 0,-1-1 1,0 1-1,1-1 0,-1 0 1,1 0-1,-1 0 0,0-1 0,6-1 1,-6 2 313,0-1 0,0 0 1,0 0-1,-1 0 0,1 0 1,0-1-1,-1 1 0,1-1 1,-1 1-1,0-1 0,1 0 1,-1 0-1,2-2 0,12-16 1565,-2-1 0,0-1 0,-1 0-1,12-27 1,-19 35-313,0 0 0,-1-1 0,0 0-1,-1 0 1,-1 0 0,-1 0 0,2-17 0,-7 88-1384,1-35-96,1 1 1,1-1-1,1 0 0,4 24 1,-5-43 202,1 1 0,0 0 0,0-1 0,0 1 0,1-1 0,-1 1 0,1-1 0,-1 0 1,1 0-1,0 1 0,0-1 0,0 0 0,0-1 0,0 1 0,0 0 0,1 0 0,-1-1 1,1 0-1,-1 1 0,1-1 0,-1 0 0,1 0 0,0 0 0,-1-1 0,1 1 1,0-1-1,0 1 0,2-1 0,-1 0 95,0 1 1,0-1-1,-1-1 0,1 1 1,0 0-1,0-1 0,-1 0 1,1 0-1,0 0 0,-1 0 1,1-1-1,-1 1 0,0-1 1,1 0-1,-1 0 0,0 0 1,0 0-1,0-1 0,0 1 1,3-5-1,3-6 477,0-2-1,-1 1 1,-1-1-1,0 0 1,-1-1 0,0 1-1,-2-1 1,0-1-1,0 1 1,-2 0-1,0-1 1,-1-23 0,-1 39-7,-1 17-312,-8 39-90,-1 60 1,9-93-35,1 0 1,2 0-1,0-1 0,1 1 0,1-1 0,7 22 1,5 1-108,-8-24-235,-1 0 1,-1 0-1,-1 1 0,0 0 0,2 39 1,-7-60 217,0 1 1,-1-1-1,1 1 1,0-1-1,0 1 1,-1-1-1,1 0 1,0 1 0,-1-1-1,1 1 1,-1-1-1,1 0 1,-1 1-1,1-1 1,0 0-1,-1 0 1,1 1 0,-1-1-1,1 0 1,-1 0-1,1 0 1,-1 1-1,0-1 1,1 0-1,-1 0 1,1 0 0,-1 0-1,1 0 1,-1 0-1,1 0 1,-1 0-1,1 0 1,-1-1-1,1 1 1,-2 0 0,-21-6-2470,-4-16-481,0-9-1351</inkml:trace>
  <inkml:trace contextRef="#ctx0" brushRef="#br0" timeOffset="2400.86">2830 435 10789,'0'0'10653,"4"-3"-10074,-4 3-579,0-1 0,0 1 0,1 0 0,-1-1 0,0 1 0,1-1 0,-1 1 0,1 0 0,-1 0 0,1-1 0,-1 1 0,0 0 0,1 0 0,-1-1 0,1 1 0,-1 0 0,1 0 0,-1 0 0,1 0 0,-1 0 0,1 0 0,-1 0 0,1 0 0,-1 0 0,1 0 0,-1 0 0,1 0 0,-1 0 0,1 0 0,-1 0 0,1 0 0,-1 1 0,1-1 0,-1 0 0,1 0 0,0 1 0,5 21-46,-1 0 44,0-4-152,0-1 0,2 1 0,0-1 0,14 25 0,-18-38 28,0 0-1,0 0 1,0 0-1,0 0 1,1-1-1,-1 1 1,1-1-1,0 0 1,0 0-1,4 2 0,-5-4 67,0 1-1,-1-2 0,1 1 1,-1 0-1,1 0 0,0-1 1,0 0-1,-1 1 0,1-1 1,0 0-1,0 0 0,0-1 1,-1 1-1,1 0 0,0-1 1,-1 0-1,1 1 0,0-1 1,3-2-1,-2 1 119,-1-1-1,1 0 1,0 0 0,-1 0-1,1 0 1,-1 0 0,0-1-1,0 1 1,0-1 0,-1 0-1,1 0 1,2-8 0,23-57 1716,-24 57-1347,9-34 600,-6 19-298,-4 21-390,-3 7-39,0 34-171,-2-19-382,2 1 1,0-1 0,1 0 0,1 1 0,6 25 0,-7-38 178,0-1 0,1 1 0,-1-1 0,1 1-1,0-1 1,0 0 0,0 0 0,0 0 0,1 0 0,-1 0 0,1 0 0,0-1 0,0 1 0,0-1 0,0 0-1,0 1 1,0-2 0,0 1 0,1 0 0,-1-1 0,1 1 0,-1-1 0,1 0 0,0 0 0,-1-1 0,1 1 0,0-1-1,0 1 1,7-2 0,-9 1 87,1-1-1,-1 1 1,0-1-1,0 0 1,1 0-1,-1 0 1,0 0 0,0 0-1,0 0 1,0-1-1,0 1 1,0-1-1,0 1 1,-1-1-1,1 0 1,-1 0-1,1 0 1,-1 1-1,0-1 1,1-1-1,-1 1 1,0 0-1,0 0 1,0 0-1,0-5 1,4-6 256,-2 0-1,0 0 1,2-16 0,1-114 2313,-6 130-1816,2 36-796,1 0 1,0 0-1,2 0 0,1 0 0,1-1 0,10 23 0,-3-8-399,8 38 0,-22-74 219,1 0-1,-1 0 1,0 0 0,0 0-1,1 1 1,-1-1 0,0 0-1,0 0 1,0 0 0,0 0-1,0 0 1,-1 0 0,1 0-1,0 1 1,0-1 0,-1 2-1,0-3-112,0 0-1,0 1 0,0-1 0,0 0 0,0 0 0,0 1 1,0-1-1,0 0 0,0 0 0,0 0 0,0 0 0,0 0 1,0-1-1,0 1 0,1 0 0,-1 0 0,0-1 0,0 1 1,0 0-1,0-1 0,0 1 0,-1-2 0,-30-17-7997</inkml:trace>
  <inkml:trace contextRef="#ctx0" brushRef="#br0" timeOffset="2553.75">2775 198 3089,'0'0'16632,"-13"-38"-19273,32 35-6868</inkml:trace>
  <inkml:trace contextRef="#ctx0" brushRef="#br0" timeOffset="3676.83">3981 284 5346,'0'0'9029,"-18"-5"-8184,-59-16-514,75 20-321,0 1 0,0-1 1,0 1-1,0 0 0,0 0 0,0 0 0,0 0 0,0 0 0,0 0 0,0 1 1,0-1-1,0 1 0,0-1 0,0 1 0,0 0 0,0 0 0,0 0 1,0 0-1,0 0 0,1 0 0,-1 0 0,0 1 0,1-1 0,-2 3 0,-1 0-13,2 0-1,-1 1 1,0 0-1,1 0 1,0 0-1,-3 8 1,1-2 1,-3 12-31,1 1 1,1-1 0,1 1-1,1 0 1,1 0 0,3 39-1,-2-56-21,2-1 1,-1 1-1,1-1 0,0 1 1,0-1-1,1 0 0,0 0 0,0 0 1,0 0-1,5 8 0,-5-10-40,1-1 0,-1 1-1,1-1 1,0 0-1,1 1 1,-1-1-1,0 0 1,1-1 0,-1 1-1,1-1 1,0 0-1,0 1 1,0-2 0,0 1-1,0 0 1,5 0-1,-3 0 95,0-1 0,0 1 0,0-1 0,0-1 0,0 1-1,1-1 1,-1 0 0,0 0 0,0-1 0,0 0-1,9-2 1,-12 2 34,1-1 0,-1 1-1,0-1 1,0 0 0,0 0-1,0 0 1,0 0-1,0 0 1,0-1 0,-1 0-1,1 1 1,-1-1 0,0 0-1,0 0 1,0 0 0,0 0-1,0 0 1,-1-1-1,1 1 1,0-5 0,2-9 232,-1 0 0,0 0 0,-2-1 0,0 1 0,-1 0 1,0-1-1,-4-19 0,2 29-101,1 0 1,-1 0-1,-1 0 1,-5-11-1,7 15-106,0 1 0,-1 1 0,1-1 0,-1 0 0,0 0-1,0 1 1,0-1 0,0 1 0,-1-1 0,1 1 0,-1 0-1,1 0 1,-1 0 0,-3-2 0,6 4-67,-1 0 0,1 0 0,0 0 0,-1 0 0,1 0 0,0 0 0,-1 0 0,1 0 1,0 0-1,-1 0 0,1 0 0,0 1 0,-1-1 0,1 0 0,0 0 0,0 0 0,-1 0 0,1 1 0,0-1 0,0 0 0,-1 0 1,1 1-1,0-1 0,0 0 0,-1 0 0,1 1 0,0-1 0,0 0 0,0 1 0,0-1 0,0 0 0,-1 1 0,1-1 0,0 0 1,0 1-1,0-1 0,0 0 0,0 1 0,0-1 0,0 0 0,0 1 0,0-1 0,0 1 0,0 21-70,0-18 17,0 7 40,0 1 0,1-1 0,0 1 0,1-1 0,1 1 0,-1-1 0,2 0 0,5 14 1,-6-20-53,0 0 1,0 0 0,0 0 0,1 0-1,-1-1 1,1 1 0,0-1 0,1 0-1,-1 0 1,1-1 0,-1 1 0,1-1-1,0 0 1,0 0 0,1-1 0,-1 0-1,0 0 1,10 3 0,-11-4 33,0 0-1,0 0 1,0 0-1,0-1 1,0 1 0,0-1-1,1 0 1,-1 0 0,0-1-1,0 1 1,8-3-1,-9 2 62,-1 0 0,0-1-1,0 1 1,1-1-1,-1 1 1,0-1 0,0 0-1,-1 1 1,1-1 0,0 0-1,-1 0 1,1-1 0,-1 1-1,0 0 1,1 0-1,-1-1 1,0 1 0,0-1-1,1-4 1,2-13 1016,0 0 1,-1-1-1,-2 1 0,0-32 1,1 45-143,1 13-766,4 12-289,10 49 104,27 67 0,-44-133 30,11 25-274,-11-25 238,1 0 0,-1 0 0,1 0-1,-1 0 1,1 0 0,-1 0 0,1 0 0,0 0 0,-1 0 0,1 0-1,0-1 1,0 1 0,0 0 0,0-1 0,0 1 0,0 0-1,0-1 1,0 1 0,1 0 0,0-4 88,0 1 1,0-1-1,-1 1 0,1-1 1,-1 0-1,1 0 0,-1 1 1,0-1-1,0 0 0,0 0 1,0 0-1,0-4 0,-1 4-14,13-58 200,-10 44-2,0-1 0,2 1 1,-1 0-1,2 0 0,1 0 0,15-29 1,-21 45-204,-1-1 1,1 1-1,0 0 1,-1 0 0,1 0-1,0 0 1,0 0 0,0 1-1,0-1 1,0 0-1,0 0 1,0 0 0,0 1-1,0-1 1,0 1 0,0-1-1,0 1 1,0-1 0,1 1-1,-1-1 1,0 1-1,0 0 1,1 0 0,-1 0-1,0 0 1,2 0 0,-1 0-11,0 1 1,0 0-1,0 0 1,1 0-1,-1 0 1,0 0 0,-1 1-1,1-1 1,0 0-1,0 1 1,0-1 0,-1 1-1,2 2 1,5 6-15,-1 0 0,0 0 0,-1 1 0,6 13 0,-1 3-142,12 48 1,6 13-4989,-21-74 597,3-6-4564</inkml:trace>
  <inkml:trace contextRef="#ctx0" brushRef="#br0" timeOffset="4003.91">5123 221 8580,'0'0'11301,"-12"-5"-10903,6 3-347,3 0-34,1 1 0,-1-1 0,0 1 0,0 0 1,0 0-1,0 0 0,0 0 0,0 1 0,0-1 0,0 1 0,0 0 0,0 0 1,0 0-1,0 0 0,0 1 0,0-1 0,0 1 0,0 0 0,0-1 0,0 1 1,0 1-1,0-1 0,0 0 0,1 1 0,-1-1 0,0 1 0,-2 3 1,-3 4-7,0 1 1,1 1 0,0-1 0,1 1 0,0 1 0,0-1 0,2 1 0,-1 0 0,1 0 0,-4 25 0,3 1-10,1 0 1,2 50-1,2-79-6,0-1 1,1 1-1,0 0 0,1 0 0,-1-1 0,2 1 1,-1-1-1,1 0 0,1 1 0,-1-2 0,8 12 1,-8-15-104,0 1 1,1-1 0,-1 0-1,1 0 1,0-1 0,0 1 0,0-1-1,1 0 1,-1 0 0,1 0-1,0 0 1,-1-1 0,1 0-1,0 0 1,1-1 0,-1 1 0,0-1-1,0 0 1,11 1 0,-6-2-370,-3 1-54,0 0 0,0-1 0,0 0 0,0 0 0,-1-1 0,1 1 0,0-2 0,0 1 0,11-5 0,2-10-4483</inkml:trace>
  <inkml:trace contextRef="#ctx0" brushRef="#br0" timeOffset="4207.76">5020 540 3426,'0'0'10724,"120"-24"-10467,-77 22-161,8 0-96,2 0-64,7-2-2882,2-3-2848</inkml:trace>
  <inkml:trace contextRef="#ctx0" brushRef="#br0" timeOffset="4657.89">5467 254 6339,'0'0'12851,"0"0"-12847,0 0 0,0 0 0,0 0 0,0 0 0,0 0-1,0 0 1,-1 0 0,1-1 0,0 1 0,0 0 0,0 0 0,0 0 0,0 0 0,0 0-1,0 0 1,0-1 0,0 1 0,0 0 0,0 0 0,0 0 0,0 0 0,0-1 0,0 1-1,0 0 1,0 0 0,0 0 0,0 0 0,0-1 0,0 1 0,0 0 0,0 0-1,0 0 1,0 0 0,0 0 0,0-1 0,0 1 0,0 0 0,0 0 0,0 0 0,0 0-1,0 0 1,1 0 0,-1-1 0,0 1 0,0 0 0,5-1 77,0 0 0,1 0 0,-1 1 0,0-1 0,0 1 0,1 0 0,7 2 1,6-1 85,107-1-184,-72 0-5270,-53 0 5226,-1 0-1,0-1 0,0 1 0,0 0 0,0 0 0,0 0 1,0 0-1,0 0 0,0-1 0,0 1 0,1 0 0,-1 0 1,0 0-1,0-1 0,0 1 0,0 0 0,0 0 0,0 0 1,0 0-1,0-1 0,0 1 0,0 0 0,0 0 1,0 0-1,-1 0 0,1-1 0,0 1 0,0 0 0,0 0 1,0 0-1,0 0 0,0-1 0,0 1 0,0 0 0,0 0 1,-1 0-1,1 0 0,0 0 0,0 0 0,0-1 0,0 1 1,0 0-1,-1 0 0,1 0 0,0 0 0,0 0 0,0 0 1,0 0-1,-1 0 0,1 0 0,0 0 0,0 0 0,-1 0 1,-8-8 217,8 8-166,-29-11 1923,-2 5 3614,31 6-5493,0 0 0,1 0 0,-1 0-1,1 1 1,-1-1 0,0 0 0,1 0 0,-1 1 0,1-1 0,-1 0 0,1 1 0,-1-1 0,1 0 0,-1 1 0,1-1 0,0 1 0,-1-1-1,1 1 1,0-1 0,-1 1 0,1-1 0,0 1 0,-1-1 0,1 1 0,0 0 0,0-1 0,0 1 0,0-1 0,-1 1 0,1 0-1,0 0 1,-1 24 1,1-20 72,0-5-107,0 45 200,1-1-1,2 0 0,14 74 1,-2-51 97,12 42-1371,-27-108 296,4 10 364,-2-8-2256</inkml:trace>
  <inkml:trace contextRef="#ctx0" brushRef="#br0" timeOffset="5016.95">5904 296 1169,'0'0'20574,"0"-12"-20232,0 101-123,15 113-1,-15-199-209,1 0-1,-1 0 1,1 0 0,-1 0-1,1 0 1,0-1-1,0 1 1,0 0-1,1 0 1,-1-1 0,0 1-1,1 0 1,0-1-1,0 0 1,0 1 0,0-1-1,0 0 1,0 0-1,0 0 1,4 2-1,0-2 35,0 0 0,-1 0 0,1-1 0,0 0-1,0 0 1,0-1 0,0 1 0,0-1 0,7-1 0,-4 0 17,-1-1 1,0 0 0,0 0-1,0-1 1,-1 0 0,1 0 0,-1 0-1,0-1 1,1 0 0,-2-1-1,1 0 1,9-9 0,40-22-55,-52 34-273</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28:46.970"/>
    </inkml:context>
    <inkml:brush xml:id="br0">
      <inkml:brushProperty name="width" value="0.05" units="cm"/>
      <inkml:brushProperty name="height" value="0.05" units="cm"/>
      <inkml:brushProperty name="color" value="#E71224"/>
    </inkml:brush>
  </inkml:definitions>
  <inkml:trace contextRef="#ctx0" brushRef="#br0">112 218 5394,'0'0'11211,"-3"-11"-10104,2 4-980,-7-25 809,8 32-932,0 0 0,0 0 0,0 0 0,-1 0 0,1 0 0,0 1 0,0-1 1,0 0-1,0 0 0,0 0 0,0 0 0,0 0 0,0 0 0,0 0 0,0 0 1,-1 0-1,1 0 0,0 0 0,0 0 0,0 0 0,0 0 0,0 0 0,0 0 1,0 0-1,0 0 0,0 0 0,-1 0 0,1 0 0,0 0 0,0 0 0,0 0 1,0 0-1,0-1 0,0 1 0,0 0 0,0 0 0,0 0 0,0 0 0,0 0 0,-1 0 1,1 0-1,0 0 0,0 0 0,0 0 0,0 0 0,0 0 0,0-1 0,0 1 1,0 0-1,0 0 0,0 0 0,0 0 0,0 0 0,0 0 0,0 0 0,0 0 1,0-1-1,0 1 0,0 0 0,0 0 0,0 0 0,0 0 0,0 0 0,0 0 0,0 0 1,0 0-1,0-1 0,-1 22-213,17 179 549,-1-21-154,-13-124-159,1-4 43,-8 79 1,3-124 118,-1-16-32,-3-25-13,6 32-149,-51-245-23,32 178-38,4-2 0,-12-135-1,26 183 62,0 9-78,0 0 0,1 1 1,4-29-1,-4 41 61,0 0 1,1-1-1,-1 1 1,1 0-1,0-1 0,0 1 1,0 0-1,0 0 1,0-1-1,0 1 0,0 0 1,1 0-1,-1 0 1,1 1-1,-1-1 0,1 0 1,0 0-1,0 1 1,0-1-1,0 1 0,0 0 1,0 0-1,0 0 1,0 0-1,0 0 0,1 0 1,-1 0-1,0 0 1,4 0-1,1 1 31,-1 0 1,0 1 0,1-1-1,-1 1 1,0 1-1,1-1 1,-1 1-1,0 0 1,0 0-1,0 1 1,0-1-1,-1 2 1,1-1-1,-1 0 1,0 1-1,0 0 1,0 0-1,0 1 1,-1-1-1,0 1 1,0 0-1,0 0 1,5 10-1,-1-3-18,-1 1 0,0 1 0,-1-1 1,0 1-1,-1 0 0,-1 0 0,0 1 0,-1-1 0,1 21 0,-2-16-46,-2 0 1,0 0-1,-1 0 0,-5 23 1,4-32 16,-1 1 0,-1 0 0,1-1 0,-2 0 1,1 0-1,-2 0 0,1-1 0,-12 15 0,-5 2-106,-42 38 0,6-6-422,56-56 265,1 0 1,-1 0-1,0 0 0,0 1 0,1-1 0,0 1 0,-1-1 1,-1 6-1,3-8 118,0 1 1,0 0 0,0-1 0,0 1-1,0-1 1,0 1 0,0 0 0,0-1-1,0 1 1,0-1 0,1 1 0,-1-1-1,0 1 1,0 0 0,0-1 0,1 1-1,-1-1 1,0 1 0,1-1 0,-1 1-1,1-1 1,-1 0 0,0 1 0,1-1-1,-1 1 1,1-1 0,-1 0 0,1 1-1,-1-1 1,1 0 0,-1 0 0,1 1-1,-1-1 1,1 0 0,0 0 0,-1 0-1,1 0 1,-1 0 0,1 0 0,0 0-1,-1 0 1,1 0 0,-1 0 0,2 0-1,25 1-4936</inkml:trace>
  <inkml:trace contextRef="#ctx0" brushRef="#br0" timeOffset="988.5">407 513 6675,'0'0'6523,"-6"-16"-4090,-19-50-616,24 64-1653,0-1 1,0 1-1,0 0 1,0 0-1,0-1 0,-1 1 1,1 0-1,-1 0 1,1 0-1,-1 1 1,0-1-1,-3-3 0,4 5-144,1 0-1,-1 0 0,0-1 0,1 1 0,-1 0 0,0 0 1,0 0-1,1 0 0,-1 0 0,0 0 0,1 0 1,-1 0-1,0 0 0,1 0 0,-1 0 0,0 0 0,1 0 1,-1 1-1,0-1 0,1 0 0,-1 1 0,0-1 1,1 0-1,-1 1 0,1-1 0,-1 1 0,0 0 0,-3 3-57,1 0 0,0 1 0,0-1 0,0 1 0,0 0 0,1 0 0,-2 5 0,2-7 104,-6 21-175,1 1 1,2 0 0,0 0-1,1 0 1,2 0-1,0 1 1,4 44 0,-2-68 7,0 1 1,0 0-1,1 0 0,-1-1 1,1 1-1,-1 0 1,1-1-1,0 1 0,0-1 1,1 1-1,-1-1 1,0 1-1,1-1 0,-1 0 1,1 0-1,0 0 1,0 0-1,0 0 1,0 0-1,0 0 0,0-1 1,0 1-1,1-1 1,-1 1-1,1-1 0,-1 0 1,1 0-1,-1 0 1,1 0-1,3 0 1,-3 0 97,0-1 0,1 0 0,-1 1 0,0-1 0,0-1 0,1 1 0,-1 0 0,0-1 0,0 0 0,0 0 0,0 1 0,0-2 0,0 1 0,0 0 0,0-1 0,0 1 0,0-1 0,-1 0 0,1 0 0,-1 0 0,1 0 0,-1-1 0,0 1 0,0 0 0,3-6 0,0 0 66,-1-1 0,0 0 0,0 0 0,-1 0 0,0 0 0,-1 0 0,3-19 0,-3-3 613,-1-34 0,-2 34 119,1 31-791,0 0-1,0 0 0,0 0 0,0 0 1,0 0-1,0 0 0,0 0 0,0 0 1,0 0-1,0 0 0,0-1 0,0 1 1,0 0-1,0 0 0,0 0 0,0 0 1,0 0-1,0 0 0,0 0 0,0 0 1,0 0-1,0 0 0,0 0 0,0 0 1,0-1-1,-1 1 0,1 0 0,0 0 1,0 0-1,0 0 0,0 0 0,0 0 1,0 0-1,0 0 0,0 0 0,0 0 1,0 0-1,0 0 0,-1 0 0,1 0 1,0 0-1,0 0 0,0 0 0,0 0 1,0 0-1,0 0 0,0 0 0,0 0 1,0 0-1,0 0 0,-1 0 0,1 0 0,0 0 1,0 0-1,0 0 0,0 0 0,0 0 1,0 1-1,0-1 0,0 0 0,0 0 1,0 0-1,0 0 0,0 0 0,0 0 1,0 0-1,-1 0 0,1 0 0,0 0 1,-5 7-66,0 8-64,0 1 0,2-1 0,-1 1 0,2 0 0,0 0 0,1 0 0,1 0 0,0 0 1,5 30-1,-4-41-168,0-1 0,1 0 1,0 1-1,0-1 0,0 0 1,0 0-1,1 0 0,-1 0 1,1-1-1,0 1 0,0-1 1,0 0-1,1 1 0,-1-1 1,1-1-1,6 5 0,-8-6 222,0 1-1,0-1 1,0 0-1,0 0 0,1-1 1,-1 1-1,0 0 0,0-1 1,0 1-1,1-1 1,-1 0-1,0 0 0,0 0 1,1 0-1,-1 0 0,0 0 1,1 0-1,-1-1 1,0 1-1,0-1 0,0 0 1,0 0-1,1 0 0,-1 0 1,0 0-1,-1 0 1,1 0-1,0-1 0,0 1 1,0-1-1,-1 1 0,1-1 1,-1 0-1,2-2 1,3-4 313,-1 0 0,-1-1 0,1 0 0,-2 0 0,1 0 1,2-11-1,-2 3 1602,-1 0 0,0-1 0,0-24 0,-3 70-1810,-1-9-135,0-1-1,2 1 1,0-1 0,6 27-1,-6-41-36,0-1 0,-1 1 0,2-1 0,-1 0 0,0 1 1,1-1-1,-1 0 0,1 0 0,0 0 0,0 0 0,0 0 0,0-1 0,1 1 0,-1-1 0,1 1 0,0-1 0,-1 0 0,1 0 0,0 0 0,0 0 0,1-1 0,-1 1 0,0-1 0,0 0 0,1 0 0,-1 0 0,1 0 0,-1 0 0,7-1 0,-7 1 41,1-1-1,-1 0 0,1 0 1,0 0-1,-1 0 0,1-1 1,-1 1-1,1-1 0,-1 0 1,0 0-1,1 0 0,-1 0 1,0-1-1,0 0 0,5-2 1,-6 1 108,1 0 0,0-1 0,-1 1 0,0-1 0,0 1 0,0-1 0,0 0 0,0 1 0,-1-1 0,0 0 0,0 0 0,0 0 0,1-5 0,19-129 5878,-22 150-5912,-2 13-141,1-1-1,1 1 1,2-1 0,5 46-1,-5-64-94,1 0 0,0 0 0,0 0-1,0 0 1,1 0 0,0-1 0,0 1 0,0-1-1,0 0 1,7 8 0,-6-10-156,0 1 1,0-1-1,0 0 1,0 0-1,0-1 1,1 1-1,-1-1 1,1 0-1,0 0 1,-1 0-1,1-1 1,0 0-1,0 0 1,10 1-1,-11-1 175,0-1-1,1 0 1,-1 0-1,0 0 1,1 0 0,-1 0-1,1-1 1,-1 0-1,0 0 1,0 0-1,1-1 1,-1 1-1,0-1 1,4-2-1,-4 1 379,-1 0 0,0-1 0,0 1 0,0 0 0,0-1 0,0 0 0,0 0 0,-1 0 0,0 0 0,0 0 0,0 0 0,0 0 0,1-7 0,5-21 1312,-2 0 1,-1 0-1,-1-1 1,-2 1-1,-2-36 1,0 67-1475,0 1 0,0-1-1,0 1 1,0-1 0,0 1 0,0-1 0,0 1 0,0-1 0,-1 1 0,1 0-1,0-1 1,0 1 0,0-1 0,-1 1 0,1 0 0,0-1 0,0 1 0,-1-1-1,1 1 1,0 0 0,-1-1 0,1 1 0,0 0 0,-1 0 0,1-1-1,-1 1 1,1 0 0,0 0 0,-1 0 0,1-1 0,-1 1 0,1 0 0,-1 0-1,1 0 1,-1 0 0,1 0 0,0 0 0,-1 0 0,1 0 0,-1 0 0,1 0-1,-1 0 1,1 0 0,-1 0 0,1 0 0,-1 1 0,1-1 0,0 0 0,-1 0-1,1 0 1,-1 1 0,1-1 0,0 0 0,-1 0 0,1 1 0,0-1-1,-1 0 1,1 1 0,0-1 0,-1 1 0,1 0 0,-2 2-493,1 1 1,0 0 0,0 0-1,1-1 1,-1 1 0,1 0-1,-1 0 1,2 8 0,-1-11 309,0 22-4802</inkml:trace>
  <inkml:trace contextRef="#ctx0" brushRef="#br0" timeOffset="1824.23">1197 673 2289,'0'0'14188,"-1"-4"-13417,-2-8-974,1 11 140,0 21 97,6 34-1149,-3-52 1013,0-1 1,0 1-1,1-1 0,-1 0 1,0 0-1,1 0 1,-1 0-1,1 0 1,-1 0-1,1 0 1,-1 0-1,1 0 1,0-1-1,-1 1 1,1-1-1,0 1 1,-1-1-1,1 0 1,0 1-1,0-1 0,-1 0 1,1 0-1,0 0 1,0-1-1,0 1 1,-1 0-1,1-1 1,0 1-1,-1-1 1,1 1-1,0-1 1,-1 0-1,1 0 1,2-2-1,-1 0 123,-1-1 0,1 0 0,-1-1 1,0 1-1,0 0 0,-1-1 0,1 1 0,-1-1 0,0 1 0,0-1 1,0-7-1,2-59 1430,-3 56-936,0 5-262,0 3 109,0-1 0,0 1 1,-1 0-1,0-1 1,0 1-1,-2-8 0,2 13-290,0 0 0,0 0 0,0 1 0,0-1 0,0 0 0,0 1 0,0-1 0,-1 1 0,1 0 0,0-1 0,-1 1 0,1 0 0,-1 0 0,1 0 0,-1 0 0,0 0 0,1 0 0,-1 0 0,0 0 0,0 1 0,0-1 0,0 1 0,1-1 0,-1 1 0,0 0 0,0 0 0,0 0 0,-3 0 0,3 0-70,0 1 0,0-1 0,0 1 0,0-1 0,0 1 0,0-1 1,0 1-1,1 0 0,-1 0 0,0 0 0,1 0 0,-1 0 0,0 1 0,1-1 1,-1 0-1,1 1 0,0-1 0,-1 1 0,1 0 0,0-1 0,0 1 1,0 0-1,0 0 0,1-1 0,-2 4 0,-1 3-15,0-1 0,1 1-1,0 0 1,1 0 0,-1 10 0,0 1-12,1 0 1,0 0-1,2-1 1,0 1-1,8 37 1,-8-50-87,1 0 1,1 1 0,-1-1 0,1 0-1,0 0 1,0 0 0,1 0-1,0-1 1,0 1 0,0-1 0,1 0-1,-1 0 1,1-1 0,0 1 0,1-1-1,-1 0 1,1-1 0,0 1 0,-1-1-1,9 3 1,-7-3 90,-1-1 1,1 0-1,-1 0 0,1 0 0,-1-1 1,1 0-1,0-1 0,0 1 1,-1-1-1,1 0 0,0-1 0,0 0 1,-1 0-1,1 0 0,-1-1 1,1 0-1,-1 0 0,1-1 0,-1 0 1,0 0-1,0 0 0,-1-1 0,1 1 1,-1-2-1,1 1 0,-1 0 1,6-8-1,-2 2 305,0 0 1,-1 0 0,0-1-1,0 0 1,-1-1 0,-1 0-1,0 0 1,0 0-1,-1-1 1,-1 1 0,0-1-1,-1 0 1,0-1-1,-1 1 1,-1 0 0,0-1-1,-1-19 1,-13 65-313,11-24 7,0 0 0,1 0 0,0 0 1,0 0-1,1 0 0,0 1 0,1-1 0,-1 0 0,4 12 0,-3-16-79,0-1-1,1 0 0,-1 1 1,1-1-1,0 0 1,0 0-1,0 0 1,0 0-1,0-1 1,1 1-1,-1 0 1,1-1-1,-1 0 1,1 1-1,0-1 1,0 0-1,0-1 1,0 1-1,1-1 0,-1 1 1,0-1-1,1 0 1,6 1-1,-4 0-58,0-1-1,1 0 1,-1 0-1,1 0 1,-1-1-1,1 0 1,-1 0-1,1-1 1,-1 0-1,8-2 1,-10 1 164,0 1 0,0-1 1,0 0-1,0-1 1,0 1-1,-1-1 1,1 1-1,-1-1 1,0 0-1,0 0 0,0-1 1,0 1-1,0-1 1,-1 1-1,4-9 1,4-6 426,-2 0 1,0-1 0,7-28-1,-12 36 594,-1-1 0,0 1 0,1-21 0,-3 75-1700,1 105 1335,8-52-7398</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29:01.194"/>
    </inkml:context>
    <inkml:brush xml:id="br0">
      <inkml:brushProperty name="width" value="0.05" units="cm"/>
      <inkml:brushProperty name="height" value="0.05" units="cm"/>
      <inkml:brushProperty name="color" value="#E71224"/>
    </inkml:brush>
  </inkml:definitions>
  <inkml:trace contextRef="#ctx0" brushRef="#br0">8 1 8148,'0'0'10100,"-8"15"-10100,8 11 160,2 2-144,4-1 177,0-3-161,-3-1-32,1-6 0,-2-4-1377,-2-8-1440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29:02.610"/>
    </inkml:context>
    <inkml:brush xml:id="br0">
      <inkml:brushProperty name="width" value="0.05" units="cm"/>
      <inkml:brushProperty name="height" value="0.05" units="cm"/>
      <inkml:brushProperty name="color" value="#E71224"/>
    </inkml:brush>
  </inkml:definitions>
  <inkml:trace contextRef="#ctx0" brushRef="#br0">170 346 5555,'0'0'10100,"-17"-4"-9158,4 0-785,0 1-1,0 1 1,-21-2 0,32 4-137,1 1 0,-1-1 0,0 0 0,0 1 0,0-1 1,0 1-1,1 0 0,-1-1 0,0 1 0,1 0 0,-1 0 0,0 0 0,1 0 0,-1 0 1,1 1-1,0-1 0,-1 0 0,1 1 0,0-1 0,-2 4 0,-13 33 380,13-28-302,-4 17-3,1 2 0,1-1 0,1 1 0,1-1 1,2 1-1,1 0 0,5 40 0,-3-54-142,1 0 0,0 1 1,1-1-1,0-1 1,2 1-1,-1-1 0,2 1 1,0-2-1,0 1 1,17 21-1,-19-29-104,0 0 1,0 0-1,0-1 0,1 0 0,0 0 1,0 0-1,0-1 0,0 0 1,1 0-1,0-1 0,-1 0 0,1 0 1,1 0-1,-1-1 0,0 0 1,0 0-1,1-1 0,-1 0 0,1 0 1,0-1-1,-1 0 0,1 0 1,12-3-1,-15 2 155,-1-1 1,0 0-1,0 0 0,1 0 1,-1 0-1,0-1 1,-1 1-1,1-1 1,0 0-1,-1 0 0,0-1 1,1 1-1,-1-1 1,-1 1-1,1-1 1,0 0-1,-1 0 0,0 0 1,0-1-1,0 1 1,0 0-1,1-7 0,3-11 390,0 0-1,-2 0 1,3-27-1,-5 16 361,-2 24-531,0 0 0,1 1-1,-1-1 1,2 1-1,-1-1 1,1 1-1,1 0 1,-1 0 0,8-15-1,-9 22-219,-1 0 0,1 1 0,-1-1 0,1 1 0,0-1 0,-1 0 0,1 1 0,0-1 0,-1 1 0,1 0 0,0-1 0,0 1 0,0-1 0,-1 1 0,1 0 0,0 0 0,0 0 0,0-1 0,0 1 0,0 0 1,-1 0-1,1 0 0,0 0 0,0 0 0,0 1 0,0-1 0,0 0 0,0 0 0,-1 0 0,1 1 0,0-1 0,0 0 0,0 1 0,-1-1 0,1 1 0,0-1 0,-1 1 0,1-1 0,0 1 0,-1 0 0,1-1 0,-1 1 0,1 0 0,-1-1 0,1 1 0,0 1 0,25 37-42,-24-35 40,15 30-273,-15-26-168,2 0 0,-1-1-1,1 1 1,0-1 0,0 0 0,7 7 0,-12-42 490,-1 23 91,-1-1-1,0 1 0,1 0 1,-2-1-1,1 1 1,-1 1-1,1-1 0,-1 1 1,0-1-1,-1 1 0,1 0 1,-1 0-1,0 1 0,0 0 1,0 0-1,0 0 0,-1 0 1,1 1-1,-1 0 0,0 0 1,1 0-1,-1 1 0,0 0 1,0 0-1,0 0 1,0 1-1,-7 0 0,10 0-137,1 1 0,-1 0-1,1 0 1,0 0 0,-1 0-1,1 0 1,0 1-1,-1-1 1,1 1 0,0-1-1,0 1 1,0 0 0,0 0-1,0 0 1,1 0 0,-1 0-1,1 0 1,-1 0 0,1 0-1,0 1 1,0-1 0,0 1-1,-2 4 1,0 3-16,0 1-1,0 0 1,1 0 0,-1 15 0,1-10-8,1 0 1,1 0 0,0 0 0,1 0 0,1 0 0,6 26-1,-6-37-66,-1 0 0,1-1 0,0 1 0,1 0 0,-1-1 0,1 0 0,0 1 0,0-1 0,0 0-1,1-1 1,-1 1 0,1 0 0,0-1 0,0 0 0,0 0 0,0 0 0,1-1 0,-1 1 0,1-1 0,-1 0 0,1 0-1,0 0 1,0-1 0,8 2 0,-8-2 1,0 0-1,1 0 1,-1-1 0,0 0-1,0 1 1,0-2 0,1 1-1,-1-1 1,0 1-1,0-1 1,0-1 0,0 1-1,0-1 1,0 0 0,-1 0-1,9-5 1,-8 3 102,-1 0 0,1 0 0,-1-1-1,0 0 1,0 0 0,-1 0 0,1 0 0,-1-1 0,-1 1 0,1-1 0,-1 0-1,1 0 1,1-8 0,1-5 309,-1 0-1,-1 1 1,0-1-1,-2 0 1,0-1-1,-1 1 1,-4-33-1,3 48-214,0 0 0,-1 0 0,1 0 0,-1 1 0,0-1 0,0 1 0,-1-1 0,1 1 0,0 0 0,-6-5 0,8 7-107,-1 0 0,0 1 1,1-1-1,-1 1 1,1-1-1,-1 0 1,0 1-1,0-1 1,1 1-1,-1 0 1,0-1-1,0 1 1,1 0-1,-1-1 0,0 1 1,0 0-1,0 0 1,0 0-1,1 0 1,-1-1-1,0 1 1,0 1-1,0-1 1,0 0-1,0 0 1,1 0-1,-1 0 0,0 0 1,0 1-1,0-1 1,1 0-1,-1 1 1,0-1-1,0 1 1,1-1-1,-1 1 1,0-1-1,1 1 1,-1-1-1,0 1 0,1 0 1,-1-1-1,1 1 1,-1 0-1,1-1 1,-1 1-1,1 0 1,0 0-1,-1 0 1,1-1-1,0 1 1,0 0-1,0 0 0,-1 0 1,1 1-1,-2 4-39,1 1-1,0-1 0,-1 1 0,2-1 0,-1 1 1,1-1-1,0 1 0,1 0 0,-1-1 0,1 1 0,0-1 1,1 1-1,0-1 0,0 0 0,0 0 0,1 0 1,0 0-1,0 0 0,0 0 0,1-1 0,0 1 1,0-1-1,9 8 0,-7-7-169,-1 0 1,2-1-1,-1 0 0,1-1 1,0 1-1,0-1 0,0-1 1,0 1-1,1-1 0,-1 0 0,1-1 1,0 0-1,0 0 0,0-1 1,0 0-1,0 0 0,0-1 1,0 0-1,14-1 0,-20 0 215,0 0 0,0 0 0,-1 0 0,1 0 0,0-1-1,-1 1 1,1 0 0,-1-1 0,1 1 0,-1-1-1,0 0 1,1 1 0,-1-1 0,0 0 0,0 0-1,0 0 1,-1 1 0,1-1 0,0 0 0,0-4-1,11-45 830,-11 48-679,5-44 1314,3-18 1491,-8 65-2950,-1-1 0,0 1 0,0 0 0,0-1 0,0 1 0,0 0 0,0 0 0,1-1 0,-1 1 0,0 0 0,0 0 0,0-1 0,1 1 0,-1 0 0,0 0 0,0 0 0,1-1 0,-1 1 0,0 0 0,1 0 0,-1 0 0,0 0 0,0 0 0,1 0 0,-1 0 0,0-1 0,1 1 0,-1 0 0,0 0 0,1 0 0,-1 0 0,0 0 0,1 0 0,-1 0 0,0 1 0,0-1 0,1 0 0,-1 0 0,0 0 0,1 0 0,-1 0 0,0 0 0,1 1 0,-1-1 0,0 0 0,0 0 0,1 0 0,-1 1 0,0-1 0,0 0 0,0 0 0,1 1 0,-1-1 0,0 0 0,0 1 0,13 14-72,4 16-115,-2 0 1,-1 1-1,-1 1 1,-2 0-1,11 54 1,-22-87 164,0 1 1,0-1 0,0 0 0,0 1 0,0-1-1,0 0 1,0 1 0,0-1 0,0 0 0,0 1-1,0-1 1,0 0 0,0 1 0,0-1 0,0 0 0,1 1-1,-1-1 1,0 0 0,0 0 0,0 1 0,0-1-1,1 0 1,-1 0 0,0 1 0,0-1 0,0 0-1,1 0 1,-1 0 0,0 1 0,1-1 0,-1 0-1,0 0 1,0 0 0,1 0 0,-1 0 0,0 1-1,1-1 1,-1 0 0,0 0 0,1 0 0,-1 0 0,0 0-1,0 0 1,1 0 0,-1 0 0,0 0 0,1 0-1,-1 0 1,0 0 0,1-1 0,-1 1 0,0 0-1,1 0 1,-1 0 0,0 0 0,0 0 0,1-1-1,-1 1 1,0 0 0,0 0 0,1 0 0,-1-1 0,0 1-1,0 0 1,1-1 0,9-18 127,-3-7 349,-2 0 1,3-41-1,-6 44-95,0 0 0,2 1 0,1-1 0,8-23 1,-13 45-355,1-1 1,-1 0 0,1 0 0,0 1 0,0-1 0,0 0 0,0 1 0,0-1 0,0 1 0,0-1-1,0 1 1,1-1 0,-1 1 0,1 0 0,-1 0 0,1 0 0,-1 0 0,1 0 0,-1 0 0,4-1-1,-4 2-10,1 0 0,-1 0 0,1 0 0,-1 0-1,1 1 1,-1-1 0,1 0 0,-1 1 0,0-1-1,1 1 1,-1 0 0,1-1 0,-1 1 0,0 0-1,0 0 1,0 0 0,1 0 0,-1 0 0,0 0-1,0 0 1,0 0 0,0 0 0,0 0 0,-1 1-1,2 1 1,6 10-331,-1 0-1,0 0 1,-1 1-1,-1 0 0,0 0 1,-1 0-1,4 26 1,-3-2-2468,0 70 0</inkml:trace>
  <inkml:trace contextRef="#ctx0" brushRef="#br0" timeOffset="1478.49">1173 692 4498,'0'0'14684,"-1"-3"-13825,1 3-855,0 0 0,0 0 0,0 0 0,0 1-1,0-1 1,-1 0 0,1 0 0,0 0 0,0 0 0,0 0 0,0 0 0,0 0-1,0 0 1,0 1 0,0-1 0,-1 0 0,1 0 0,0 0 0,0 0-1,0 0 1,0 0 0,0 0 0,-1 0 0,1 0 0,0 0 0,0 0-1,0 0 1,0 0 0,0 0 0,0 0 0,-1 0 0,1 0 0,0 0 0,0 0-1,0 0 1,0 0 0,0 0 0,-1 0 0,1 0 0,0 0 0,0-1-1,0 1 1,0 0 0,0 0 0,0 0 0,-1 0 0,0 29 68,7 42 125,-3-51-170,-3-16-114,0 0 0,0-1 0,1 1 0,-1 0 0,1-1 0,0 1-1,0 0 1,0-1 0,1 1 0,2 4 0,-4-8 51,1 1 1,0-1-1,-1 0 0,1 1 0,0-1 1,-1 0-1,1 1 0,0-1 1,0 0-1,-1 0 0,1 0 0,0 0 1,0 0-1,0 0 0,-1 0 1,1 0-1,0 0 0,0 0 0,-1 0 1,1 0-1,0-1 0,0 1 1,-1 0-1,1 0 0,0-1 0,-1 1 1,1-1-1,0 1 0,-1-1 1,1 1-1,-1-1 0,1 1 0,-1-1 1,1 1-1,-1-1 0,1 1 1,-1-1-1,1 0 0,0-1 0,16-26 523,8-49 341,-20 58-370,1 1 0,0 0 0,1 0 1,12-20-1,-19 37-450,0 0 1,1 1-1,-1-1 0,1 0 0,-1 0 1,1 1-1,-1-1 0,1 0 1,-1 1-1,1-1 0,0 1 1,-1-1-1,1 1 0,0-1 0,-1 1 1,1-1-1,0 1 0,0 0 1,-1-1-1,1 1 0,0 0 1,1-1-1,-1 2-10,0-1 1,0 0-1,-1 0 0,1 1 1,0-1-1,0 1 1,-1-1-1,1 1 0,0-1 1,-1 1-1,1-1 1,-1 1-1,1-1 0,-1 1 1,1 0-1,-1-1 1,1 1-1,-1 0 0,1 0 1,13 43-131,-13-39 164,7 50-233,-8-46-136,1 0 0,-1-1 0,2 1 1,-1 0-1,1 0 0,1-1 0,-1 0 1,2 1-1,-1-1 0,1 0 0,5 9 1,-8-16 221,0 0 0,0 0 0,0 0 0,0 0 0,0 0 0,1 0 0,-1 0 0,0 0 0,0-1 0,1 1 0,-1 0 0,0-1 0,1 1 0,-1-1 0,1 1 0,-1-1 0,1 0 0,-1 1 0,1-1 0,-1 0 0,1 0 0,-1 0 0,1 0 0,-1-1 0,1 1 0,-1 0-1,0-1 1,1 1 0,-1-1 0,1 1 0,-1-1 0,3-1 0,-2 1 109,1-1-1,0 0 0,0-1 0,-1 1 0,1 0 0,-1-1 0,0 0 0,0 1 0,0-1 0,0 0 0,0 0 0,0 0 0,0-3 0,8-27 1907,-3 0 0,-1-1 0,-1 1 1,0-49-1,-4 88-2093,-1 0 1,1-1 0,0 1 0,1-1 0,0 1-1,-1-1 1,2 1 0,-1-1 0,1 0 0,5 8-1,-7-10 82,1 0 0,0-1 0,0 1 0,0-1 0,0 1 0,1-1 1,-1 0-1,1 0 0,-1 0 0,1 0 0,0 0 0,0 0 0,0-1 0,0 0 0,0 1 0,0-1 0,0 0 0,0 0 0,1-1 0,2 1 0,-5-1 101,1 0 0,-1-1 0,0 1 0,0-1 0,0 1 0,0-1 0,0 0 0,0 1 0,0-1 0,0 0 0,0 0 0,0 1 0,-1-1 0,1 0 0,0 0 0,0 0 0,-1 0 0,1 0 0,-1 0 0,1 0 0,-1 0 0,1-1 0,-1 1 0,0 0 0,1 0 0,-1 0 0,0 0 0,0-1 0,0-1 0,3-42 37,-4 39-32,1 3 0,1-9 114,-2 1 0,1-1-1,-1 1 1,-5-18 0,6 27-59,-1 0-1,0-1 1,1 1 0,-1 0 0,0 0-1,0 0 1,-1 0 0,1 0-1,0 0 1,-1 0 0,1 0-1,-1 0 1,0 0 0,1 1-1,-1-1 1,0 1 0,0 0-1,0-1 1,0 1 0,0 0 0,0 0-1,-1 0 1,1 0 0,0 0-1,0 1 1,-1-1 0,1 1-1,-4-1 1,3 1-26,0 0 0,1 0-1,-1 0 1,0 0 0,0 0-1,1 1 1,-1-1 0,0 1 0,1 0-1,-1-1 1,0 1 0,1 1 0,-1-1-1,1 0 1,0 0 0,-1 1 0,1 0-1,0-1 1,-4 5 0,3-2-8,1 0-1,-1 0 1,1 0-1,0 1 1,0-1-1,1 0 1,-1 1-1,1 0 1,0-1 0,0 1-1,0 5 1,-1 0 0,1-1 1,0 0-1,1 1 1,0-1-1,0 1 1,1-1-1,0 1 1,1-1-1,0 0 1,0 0-1,1 0 1,0 0-1,1 0 1,0 0-1,0-1 1,1 0-1,0 0 1,0 0-1,1 0 1,11 10-1,-12-11-40,2-1-1,-1 0 1,1 0-1,0 0 0,0-1 1,1 0-1,-1-1 0,1 0 1,0 0-1,0 0 0,1-1 1,-1-1-1,1 1 1,-1-1-1,1 0 0,17 0 1,-24-2 34,1-1 1,-1 1 0,0-1 0,0 1-1,1-1 1,-1 0 0,0 0-1,0 0 1,0 0 0,0 0 0,0-1-1,-1 1 1,1 0 0,0-1-1,-1 0 1,1 1 0,0-1 0,-1 0-1,0 0 1,1 0 0,-1 0-1,0 0 1,0 0 0,0 0 0,-1 0-1,1 0 1,0-3 0,3-9 49,0 0 0,-2 1 1,2-18-1,-3 25-22,1-27 351,-2 22-246,1 1 0,0 0 0,0 0 0,1 0 0,0 0 0,6-16 0,-8 25-147,1 1 1,-1 0 0,0-1 0,0 1 0,0-1-1,1 1 1,-1 0 0,0-1 0,0 1 0,1-1-1,-1 1 1,0 0 0,1-1 0,-1 1 0,1 0-1,-1 0 1,0-1 0,1 1 0,-1 0 0,1 0 0,-1 0-1,1-1 1,-1 1 0,0 0 0,1 0 0,-1 0-1,1 0 1,-1 0 0,1 0 0,-1 0 0,1 0-1,-1 0 1,1 0 0,-1 0 0,1 0 0,-1 0-1,0 1 1,1-1 0,-1 0 0,1 0 0,-1 0-1,1 1 1,-1-1 0,0 0 0,1 1 0,-1-1 0,0 0-1,1 1 1,-1-1 0,0 0 0,1 1 0,-1 0-1,20 26-109,-13-16-525,-7-11 633,0 0 0,0 1-1,0-1 1,0 0 0,0 0-1,1 0 1,-1 0 0,0 0 0,0 0-1,0 0 1,0 0 0,0 0-1,0 0 1,0 0 0,0 0 0,0 0-1,1 0 1,-1 0 0,0 0-1,0 0 1,0 0 0,0 0 0,0 0-1,0 0 1,0 0 0,1 0-1,-1 0 1,0 0 0,0 0 0,0 0-1,0 0 1,0 0 0,0 0-1,0 0 1,0 0 0,1 0-1,-1 0 1,0 0 0,0 0 0,0 0-1,0 0 1,0-1 0,0 1-1,0 0 1,0 0 0,0 0 0,0 0-1,0 0 1,0 0 0,0 0-1,0 0 1,0-1 0,1 1 0,-1 0-1,0 0 1,2-11-32,-1-16 192,-1 26-158,0-1 27,0 1-1,0-1 1,0 1 0,1 0 0,-1-1 0,0 1 0,-1-1-1,1 1 1,0 0 0,0-1 0,-1 1 0,1 0 0,0-1-1,-1 1 1,0 0 0,1-1 0,-1 1 0,0 0 0,1 0-1,-1 0 1,0 0 0,0 0 0,0 0 0,0 0 0,0 0-1,0 0 1,0 0 0,0 0 0,-1 1 0,1-1 0,0 0-1,0 1 1,-1-1 0,1 1 0,0-1 0,-1 1 0,1 0-1,-1 0 1,1 0 0,0-1 0,-1 1 0,1 0 0,0 1 0,-1-1-1,-1 0 1,2 1-23,-1 0 0,1-1 0,0 1 1,0 0-1,-1 0 0,1-1 0,0 1 0,0 0 0,0 0 0,0 0 0,0 1 0,0-1 0,0 0 0,1 0 1,-1 0-1,0 1 0,1-1 0,-1 0 0,1 1 0,-1-1 0,1 1 0,-1-1 0,1 0 0,0 1 1,0-1-1,0 4 0,-3 47-17,3-45 16,1 10-79,-1 0 0,2 0 0,0 0 0,1 0 0,1-1 0,6 18 0,-9-29 48,1 0 0,0 0 0,0-1 0,1 1 0,-1-1 0,1 1 0,0-1 0,0 0 0,0 0 0,1 0 0,0 0 1,-1-1-1,1 1 0,0-1 0,1 0 0,-1 0 0,0-1 0,1 1 0,0-1 0,-1 0 0,1 0 0,0-1 0,0 1 1,8 0-1,-8-1 6,1-1 0,0 0 0,0 0 1,-1 0-1,1-1 0,0 1 0,-1-1 1,1-1-1,-1 1 0,1-1 1,-1 0-1,0-1 0,1 1 0,-1-1 1,0 0-1,-1 0 0,9-7 0,-5 2 38,-1 0-1,1 0 0,-2-1 0,1-1 0,-1 1 0,0-1 0,-1 0 0,5-13 0,-2-3 172,0 0 0,-2 0 0,-1 0 0,-1-1-1,-1 1 1,-2-1 0,0 0 0,-6-46 0,3 61-91,1 0 1,-2 1 0,1-1-1,-2 1 1,-5-15 0,8 23-77,-1 0 1,1 0-1,0 0 1,-1 0-1,0 0 1,0 0-1,1 0 1,-2 1-1,1-1 1,0 1-1,0-1 1,-1 1-1,0 0 0,1 0 1,-1 0-1,0 0 1,0 1-1,0-1 1,0 1-1,0 0 1,0 0-1,0 0 1,-4-1-1,6 2-19,0 0 0,0 0 0,1 0 0,-1 0 0,0 1 0,0-1-1,0 0 1,0 0 0,0 1 0,1-1 0,-1 0 0,0 1 0,0-1 0,0 1-1,1-1 1,-1 1 0,0-1 0,1 1 0,-1-1 0,1 1 0,-1 0 0,0-1 0,1 1-1,-1 0 1,1 0 0,0-1 0,-1 1 0,1 0 0,0 0 0,-1 0 0,1 0-1,0 1 1,-4 32-70,4-28 62,1 13 2,0 0-1,1-1 1,1 1-1,0-1 1,7 19-1,35 88 88,-9-30-67,-26-63-139,-7-19-210,1-1 1,0 0-1,0 0 0,2-1 1,-1 1-1,10 13 0</inkml:trace>
  <inkml:trace contextRef="#ctx0" brushRef="#br0" timeOffset="1650.16">2012 598 4898,'0'0'10661,"104"-15"-10661,-50 15-496,14-2-2898,13-11-7427</inkml:trace>
  <inkml:trace contextRef="#ctx0" brushRef="#br0" timeOffset="2208.84">2821 201 7652,'0'0'13179,"-7"-5"-12563,1 0-543,0 1 0,-1 0-1,0 0 1,0 1 0,0 0 0,0 0-1,-1 1 1,1 0 0,0 0 0,-15-1 0,-137-1 713,106 5 746,54 12-1575,25 72 127,3 16 30,1 66-10,-15-74-63,31 107 0,-45-196-50,0 1 0,0-1 0,1 0-1,-1 1 1,1-1 0,0 0-1,1 0 1,-1 0 0,1 0-1,0 0 1,-1-1 0,2 1 0,-1-1-1,0 0 1,1 0 0,-1 0-1,1 0 1,0-1 0,0 1-1,0-1 1,0 0 0,1 0 0,-1-1-1,0 1 1,1-1 0,-1 0-1,1 0 1,0 0 0,-1-1 0,1 0-1,0 0 1,5 0 0,6 0-366,25-1-647,-39 1 794,0-1 0,0 1-1,0-1 1,0 1 0,0-1-1,0 0 1,0 0 0,0 0-1,0 0 1,-1 0 0,1 0-1,0 0 1,-1-1-1,1 1 1,-1-1 0,0 1-1,2-3 1,9-18-3979</inkml:trace>
  <inkml:trace contextRef="#ctx0" brushRef="#br0" timeOffset="3733.59">3164 352 3762,'0'0'9393,"11"-8"-8200,33-23-75,-43 30-967,0 1 1,0-1 0,0 0-1,0 0 1,0 1-1,0-1 1,0 0 0,-1 0-1,1 0 1,0 0-1,0 0 1,-1 0 0,1 0-1,-1 0 1,1-1 0,0 0-1,-1 1-123,0 1 0,0-1 0,-1 1 0,1-1-1,0 1 1,0 0 0,0-1 0,0 1 0,-1-1 0,1 1-1,0 0 1,0-1 0,-1 1 0,1-1 0,0 1 0,-1 0-1,1-1 1,0 1 0,-1 0 0,1 0 0,0-1 0,-1 1-1,1 0 1,-1 0 0,1 0 0,-1-1 0,-31-4-23,30 5 161,-7-1-123,0 0 0,0 1 1,0 0-1,-1 1 0,1 0 0,0 0 1,0 1-1,0 0 0,0 1 0,1 0 0,-1 0 1,1 1-1,0 0 0,0 0 0,0 1 1,0 0-1,1 0 0,-1 1 0,2 0 0,-1 1 1,1-1-1,-1 1 0,2 0 0,-10 16 1,10-16-58,1 0 0,1 1 0,-1 0 0,1 0 1,1 0-1,-1 0 0,1 1 0,1-1 0,-1 10 1,1-14 5,1-1 0,0 0 0,0 1 0,0-1 0,0 1 1,1-1-1,-1 0 0,1 0 0,0 1 0,0-1 0,0 0 1,0 0-1,1 0 0,-1 0 0,1 0 0,0 0 0,0 0 1,0 0-1,0-1 0,0 1 0,0-1 0,1 0 1,-1 1-1,1-1 0,4 2 0,2 0 23,0-1 0,0 0 0,1 0 0,-1-1 0,1 0 1,-1 0-1,1-1 0,0-1 0,0 0 0,12-1 0,-17 1-53,1-1-1,-1 1 1,1-1-1,-1 0 1,1-1-1,-1 1 1,0-1-1,0 0 1,0-1 0,0 1-1,0-1 1,0 0-1,-1 0 1,1 0-1,-1-1 1,0 1-1,0-1 1,0 0 0,4-6-1,-7 9 11,0 0 0,-1-1 1,1 1-1,0-1 0,0 1 0,-1-1 0,1 0 0,-1 1 1,1-1-1,-1 0 0,0 1 0,1-1 0,-1 0 0,0 1 1,0-1-1,0 0 0,-1 1 0,1-1 0,0 0 0,-1-1 1,0 2-2,0-1 0,0 1 0,1 0 0,-1 0 0,0 1 0,0-1 0,0 0 0,0 0 0,-1 0 0,1 1 1,0-1-1,0 1 0,0-1 0,-1 1 0,1-1 0,0 1 0,0-1 0,-1 1 0,1 0 0,0 0 0,-1 0 1,1 0-1,0 0 0,-2 0 0,0 0 36,1-1 0,-1 1-1,0 0 1,1 0 0,-1 0 0,0 1 0,1-1 0,-1 1 0,0-1 0,1 1 0,-1 0-1,1 0 1,-1 0 0,1 0 0,0 1 0,-1-1 0,1 0 0,0 1 0,0 0 0,0-1-1,0 1 1,0 0 0,0 0 0,1 0 0,-1 1 0,1-1 0,-1 0 0,1 0-1,0 1 1,-2 3 0,-2 7-14,0 1-1,1 0 1,0 0-1,1 1 0,-2 25 1,4-32-36,1 0 0,0 0 0,0 0 0,0 0 0,1 0 0,1 0 0,-1 0 1,1 0-1,0 0 0,1 0 0,6 13 0,-6-17 34,-1-1 1,1 0-1,0 1 0,0-1 1,0 0-1,0 0 0,0-1 1,1 1-1,0-1 0,-1 1 1,1-1-1,0 0 0,0-1 1,0 1-1,0-1 1,0 1-1,0-1 0,1-1 1,-1 1-1,0 0 0,1-1 1,-1 0-1,0 0 0,0-1 1,1 1-1,-1-1 0,0 1 1,1-2-1,-1 1 0,0 0 1,0-1-1,0 1 0,0-1 1,-1 0-1,1-1 0,0 1 1,-1-1-1,1 1 0,-1-1 1,5-5-1,0-6 186,0 0 0,-1-1 0,0 1-1,-1-1 1,-1-1 0,6-29 0,-5 22 421,0 1 1,13-28 0,-19 49-581,0 0 0,1 0 0,-1 0 0,0 0 0,1 0 0,-1 0 0,1 0 0,0 0 0,-1 0 0,1 1 0,0-1 0,-1 0 0,1 0 0,0 0 0,0 1 0,0-1 0,0 1 0,-1-1 0,1 0 0,0 1 0,0-1 0,0 1 0,0 0 0,1-1 0,-1 1 0,2 0 0,-2 0-10,1 1 0,-1-1 1,1 1-1,-1 0 0,0-1 0,1 1 0,-1 0 0,0 0 0,1 0 0,-1 0 1,0 0-1,0 0 0,0 0 0,0 1 0,0-1 0,1 2 0,4 6-4,-1 1 0,1 0 0,6 19 0,-6-9-46,-1 1 0,-1 0 0,3 36 0,1 9-967,-8-65 992,0-1 0,0 0-1,0 1 1,0-1 0,0 1-1,0-1 1,1 0 0,-1 1-1,0-1 1,0 0 0,0 1 0,0-1-1,0 1 1,1-1 0,-1 0-1,0 1 1,0-1 0,1 0-1,-1 1 1,0-1 0,0 0-1,1 0 1,-1 1 0,0-1-1,1 0 1,-1 0 0,0 0-1,1 1 1,-1-1 0,0 0 0,1 0-1,0 0 1,11-7 16,6-20 186,-10 14-127,2-6 83,0 1 0,1 0-1,1 0 1,1 2 0,0-1 0,2 2 0,15-15 0,-30 30-137,0 0 1,1-1-1,-1 1 1,0 0-1,1 0 0,-1-1 1,0 1-1,1 0 0,-1 0 1,0-1-1,1 1 1,-1 0-1,0 0 0,1 0 1,-1 0-1,1 0 1,-1 0-1,0 0 0,1-1 1,-1 1-1,1 0 0,-1 0 1,0 1-1,1-1 1,-1 0-1,1 0 0,-1 0 1,0 0-1,1 0 1,-1 0-1,0 0 0,1 1 1,-1-1-1,0 0 0,1 0 1,-1 0-1,0 1 1,1-1-1,-1 0 0,0 1 1,1-1-1,-1 0 1,0 0-1,0 1 0,0-1 1,1 1-1,-1-1 0,0 0 1,0 1-1,0-1 1,0 0-1,0 1 0,1-1 1,-1 1-1,0-1 1,0 0-1,0 1 0,1 30-273,-1-21 287,0 5-49,0 1 47,1 1-1,0 0 1,1-1-1,6 19 1,-8-31-20,1-1 1,0 0 0,0 0 0,0 0 0,1 0-1,-1 0 1,1 0 0,0 0 0,0-1 0,0 1-1,0-1 1,0 1 0,0-1 0,1 0 0,-1 1-1,1-1 1,-1 0 0,1-1 0,0 1 0,0 0-1,0-1 1,0 0 0,0 0 0,0 0 0,0 0-1,1 0 1,4 0 0,-3 0 0,0-1 0,0 0 0,0 0 0,0-1 0,0 1 0,0-1 0,0 0 0,0-1 0,0 1 1,-1-1-1,1 0 0,0 0 0,-1 0 0,1-1 0,-1 0 0,8-6 0,-5 3 2,-1-1 0,0-1 0,0 1 0,0-1 0,-1 0 0,-1 0 0,1 0 0,4-13 0,-2 1-34,-1 0-1,0 0 0,-2 0 0,0-1 0,1-32 1,-7-103-60,2 147 229,-1 1 0,0-1 1,0 1-1,-1-1 0,0 1 1,0 0-1,-1 0 0,0 0 0,-1 0 1,0 0-1,-7-10 0,11 17-126,0 1 0,-1 0 0,1 0 1,0-1-1,0 1 0,0 0 0,0 0 0,0 0 0,-1 0 0,1-1 0,0 1 0,0 0 0,0 0 0,0 0 1,-1 0-1,1 0 0,0 0 0,0-1 0,0 1 0,-1 0 0,1 0 0,0 0 0,0 0 0,-1 0 0,1 0 1,0 0-1,0 0 0,-1 0 0,1 0 0,0 0 0,0 0 0,0 0 0,-1 0 0,1 0 0,0 0 0,0 1 1,-1-1-1,1 0 0,0 0 0,0 0 0,0 0 0,-1 1 0,-4 11 20,0 17-105,4 0 115,1 1 0,1 0-1,2-1 1,0 1 0,16 54 0,20 26 449,-5-15-1115,-16-32-3631</inkml:trace>
  <inkml:trace contextRef="#ctx0" brushRef="#br0" timeOffset="4096.18">3903 451 6835,'0'0'12537,"11"-2"-12311,-8 1-213,0 0-2,0 1 0,0-1 0,1 0 0,-1 1 0,0-1 0,0 1 0,0 0 0,1 0 0,-1 0 0,0 1 0,0-1 0,0 1 0,1 0 0,-1 0 0,0 0 0,0 0 0,0 0 0,-1 1 0,1-1 0,0 1 0,0 0 0,-1 0 0,1 0 0,-1 0 0,3 3 0,20 24 103,33 51 1,-49-66-236,-1 0 0,0 1-1,-1-1 1,-1 1 0,-1 1 0,6 20 0,-9-15-906,-2-14-127,0-11-995,1-44 2629,7-54 1,-6 84-118,2 0 1,0 0-1,0 0 1,2 1 0,0 0-1,12-23 1,-17 38-358,0 0 1,0-1-1,1 1 1,-1 0 0,0 0-1,1 0 1,0 0-1,-1 1 1,1-1-1,0 0 1,0 1-1,0-1 1,0 1 0,0-1-1,0 1 1,0 0-1,1 0 1,-1 0-1,0 0 1,1 0 0,-1 1-1,1-1 1,-1 1-1,1 0 1,-1-1-1,5 1 1,-4 1-227,0 0 0,0 0 1,-1 0-1,1 0 0,0 1 1,-1-1-1,1 1 0,0-1 1,-1 1-1,0 0 0,1 0 0,-1 0 1,0 0-1,0 1 0,0-1 1,-1 1-1,1-1 0,0 1 0,-1-1 1,3 6-1,6 18-4369</inkml:trace>
  <inkml:trace contextRef="#ctx0" brushRef="#br0" timeOffset="4561.56">4458 478 7523,'0'0'11950,"-7"-4"-11809,5 3-132,0 0-1,0 1 0,0-1 0,0 0 0,0 1 0,-1-1 1,1 1-1,0-1 0,0 1 0,0 0 0,-1 0 1,1 0-1,0 0 0,0 1 0,0-1 0,-3 1 1,1 1-5,1 0 0,0 0 0,0 0 1,0 0-1,1 0 0,-1 1 0,0 0 1,1-1-1,0 1 0,-1 0 1,1 0-1,-2 4 0,-2 3-25,0-1 0,0 1 0,1 0-1,1 1 1,0-1 0,0 1 0,1 0 0,0 0-1,1 0 1,0 0 0,1 1 0,0-1 0,1 0 0,0 1-1,2 12 1,-2-22-17,1-1 1,0 1-1,-1 0 0,1-1 0,0 1 0,0-1 0,0 1 1,0-1-1,1 1 0,-1-1 0,0 0 0,0 0 0,1 1 0,-1-1 1,1 0-1,-1 0 0,1 0 0,0-1 0,-1 1 0,1 0 1,0 0-1,-1-1 0,1 1 0,3-1 0,46 4-953,-43-4 810,-4 0 155,1 0 0,-1 0 0,1-1 0,-1 0 0,1 0 1,-1 0-1,0 0 0,1-1 0,-1 1 0,0-1 0,0 0 0,0-1 0,0 1 0,0-1 0,6-5 1,-5 3 60,-1-1 1,1 1 0,-1-1 0,0 0 0,0-1-1,-1 1 1,0-1 0,0 1 0,2-9-1,1-7 564,0-1 0,-2 0-1,-1 0 1,-1 0-1,-1-26 1,-1 21 543,0 27-1135,0 1 0,0 0 0,0 0 1,-1 0-1,1 0 0,0 0 0,0 0 1,0 0-1,0 0 0,0-1 0,0 1 0,0 0 1,0 0-1,0 0 0,0 0 0,0 0 1,0 0-1,-1 0 0,1 0 0,0 0 1,0 0-1,0 0 0,0 0 0,0 0 0,0 0 1,0 0-1,-1 0 0,1 0 0,0 0 1,0 0-1,0 0 0,0 0 0,0 0 1,0 0-1,0 0 0,-1 0 0,1 0 0,0 0 1,0 0-1,0 0 0,0 0 0,0 0 1,0 0-1,0 0 0,0 0 0,-1 0 0,1 0 1,0 0-1,0 0 0,0 0 0,0 1 1,0-1-1,0 0 0,0 0 0,0 0 1,0 0-1,0 0 0,0 0 0,0 0 0,0 0 1,0 1-1,0-1 0,0 0 0,0 0 1,0 0-1,0 0 0,-6 7-78,3-1 31,1 0 0,0 0-1,1 1 1,-1-1-1,1 0 1,1 0 0,-1 1-1,1-1 1,0 1 0,0-1-1,1 0 1,0 1-1,0-1 1,4 12 0,-2-9-557,1 0 1,-1 0 0,2-1 0,-1 0-1,1 1 1,0-2 0,1 1-1,0 0 1,9 8 0,6-1-4713,3-4-3271</inkml:trace>
  <inkml:trace contextRef="#ctx0" brushRef="#br0" timeOffset="5043.67">4855 485 8020,'0'0'14236,"-5"-9"-13828,-15-25-310,19 34-96,1 0-1,0-1 1,0 1-1,-1 0 1,1 0-1,0 0 1,-1 0-1,1-1 1,0 1-1,-1 0 1,1 0-1,0 0 1,-1 0-1,1 0 1,0 0-1,-1 0 1,1 0-1,-1 0 1,1 0-1,0 0 1,-1 0-1,1 0 1,0 0-1,-1 0 1,1 0-1,0 0 1,-1 1-1,1-1 1,0 0-1,-1 0 1,1 0-1,0 1 1,0-1-1,-1 0 1,1 0-1,0 1 1,0-1-1,-1 0 1,1 0-1,0 1 1,0-1-1,0 0 0,-1 1 1,1-1-1,0 0 1,0 1-1,0-1 1,-9 21 66,8-17-53,-4 14-19,1 1-1,1 0 0,0 1 0,2-1 1,0 0-1,1 1 0,3 23 1,-3-39-6,1 0 0,0 0 1,-1-1-1,1 1 0,1 0 1,-1 0-1,1-1 0,-1 1 1,1 0-1,0-1 0,0 0 1,0 0-1,1 1 0,-1-1 1,1 0-1,0-1 0,0 1 1,0 0-1,0-1 0,0 0 0,1 0 1,-1 0-1,1 0 0,-1 0 1,1-1-1,0 1 0,-1-1 1,7 1-1,-5-1-16,0 0 0,1-1 1,-1 1-1,0-1 0,1 0 0,-1 0 1,0-1-1,1 0 0,-1 0 0,0 0 1,1-1-1,-1 1 0,0-1 0,0 0 1,-1-1-1,1 1 0,0-1 0,-1 0 1,1 0-1,5-6 0,0-2 27,0-1 0,-1-1 0,0 0 0,-1 0 0,0-1 0,-1 0-1,-1 0 1,0 0 0,-1-1 0,0 0 0,-1 0 0,3-24 0,-3 2 207,-2 1 0,-1-1-1,-2 0 1,-6-44 0,5 65 19,0 0 0,-1 0 1,0 0-1,-2 0 0,0 1 0,0 0 0,-10-17 0,15 31-221,0 1-1,0 0 1,0 0-1,0 0 0,0 0 1,0-1-1,0 1 1,0 0-1,0 0 1,0 0-1,-1 0 1,1 0-1,0-1 1,0 1-1,0 0 1,0 0-1,0 0 1,0 0-1,-1 0 1,1 0-1,0-1 1,0 1-1,0 0 1,0 0-1,-1 0 1,1 0-1,0 0 1,0 0-1,0 0 0,0 0 1,-1 0-1,1 0 1,0 0-1,0 0 1,0 0-1,-1 0 1,1 0-1,0 0 1,0 0-1,0 0 1,0 0-1,-1 0 1,1 0-1,0 0 1,0 0-1,0 1 1,0-1-1,0 0 1,-1 0-1,1 0 1,0 0-1,0 0 1,0 0-1,0 1 0,0-1 1,0 0-1,-1 0 1,1 0-1,0 0 1,0 0-1,0 1 1,0-1-1,0 0 1,0 0-1,0 0 1,0 1-1,0-1 1,0 0-1,0 0 1,-3 16-79,3-15 74,-5 53-12,4 1 0,1-1-1,3 1 1,3-1 0,2 0-1,2 0 1,25 78 0,-32-123-103,8 25 11,-11-33-106,1 1-1,0 0 1,0 0-1,-1-1 1,1 1-1,0-1 1,0 1-1,1-1 1,-1 1-1,0-1 1,0 0-1,1 1 1,-1-1-1,3 1 1,-1-3-2771,0-6-1486</inkml:trace>
  <inkml:trace contextRef="#ctx0" brushRef="#br0" timeOffset="5229.34">4979 397 9588,'0'0'6723,"139"5"-6290,-93 3-417,-1-4 32,-2-2-48,-5-2-2209,-5 0-3298</inkml:trace>
  <inkml:trace contextRef="#ctx0" brushRef="#br0" timeOffset="5821.53">5412 60 10069,'0'0'12419,"-3"-10"-11798,-9-40-532,12 50-91,2 7-21,-2-5 16,-1-4 12,4 8 17,-1 0 1,1 0 0,0 0-1,1-1 1,-1 0 0,1 1-1,0-1 1,0-1 0,1 1 0,0 0-1,-1-1 1,2 0 0,-1 0-1,0-1 1,10 5 0,-5-3 28,0-1 1,0 0-1,0 0 1,0-2-1,1 1 1,-1-1 0,1 0-1,18-1 1,5-4-54,-34 3 80,1 0 0,0-1 0,0 1 1,-1 0-1,1 0 0,-1 0 0,1-1 0,0 1 0,-1 0 1,1-1-1,0 1 0,-1-1 0,1 1 0,-1 0 0,1-1 1,-1 1-1,1-1 0,-1 0 0,0 1 0,1-1 0,-1 1 1,0-1-1,1 1 0,-1-1 0,0 0 0,1 1 0,-1-1 1,0-1-1,-5 119 56,2-68 45,2 0 1,8 87-1,-3-118-159,1-1 1,0 0-1,1-1 1,1 0-1,1 0 1,13 21-1,3 8-19,-25-44-5,1-1 0,-1 1 0,0-1 0,0 1 1,0-1-1,0 0 0,0 0 0,0 1 0,1-1 0,-1 0 0,0 0 0,0 0 0,0 0 0,0 0 1,0 0-1,-1-1 0,2 1 3,-64-9-7,47 5-177,1 1 0,-29-1 0,42 4 3,0 0-1,1 0 0,-1 0 0,1 0 0,-1 0 0,0 1 1,1-1-1,-1 1 0,-2 1 0,4-1-14,1-1 0,-1 1 0,0 0-1,1-1 1,-1 1 0,0 0 0,1 0 0,-1 0-1,1-1 1,0 1 0,-1 0 0,1 0-1,-1 0 1,1 0 0,0 0 0,0 0 0,0 0-1,0 0 1,0 0 0,0 0 0,0 0 0,0 0-1,0 0 1,0 0 0,0 0 0,0 0 0,1 1-1,5 9-5228,10-1-4389</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29:11.142"/>
    </inkml:context>
    <inkml:brush xml:id="br0">
      <inkml:brushProperty name="width" value="0.05" units="cm"/>
      <inkml:brushProperty name="height" value="0.05" units="cm"/>
      <inkml:brushProperty name="color" value="#E71224"/>
    </inkml:brush>
  </inkml:definitions>
  <inkml:trace contextRef="#ctx0" brushRef="#br0">1 156 3426,'0'0'11557,"90"4"-10741,-41-6-384,7-11 65,4 0-497,1 1 96,-7 1-224,-5 4 112,-15 1-1521,-13 2-3009</inkml:trace>
  <inkml:trace contextRef="#ctx0" brushRef="#br0" timeOffset="670.22">142 250 2257,'0'0'7537,"-16"-23"-302,16 23-7154,-1-1-1,1 1 1,-1 0 0,1 0-1,-1-1 1,1 1 0,0 0-1,-1-1 1,1 1-1,-1-1 1,1 1 0,0-1-1,-1 1 1,1 0 0,0-1-1,0 1 1,-1-1 0,1 1-1,0-1 1,0 0-1,0 1 1,0-1 0,-1 1-1,1-1 1,0 1 0,0-1-1,0 1 1,0-1 0,0 1-1,1-1 1,-1 0-1,0 1 1,0-1 0,0 1-1,0-1 1,1 1 0,-1-1-1,0 1 1,0-1 0,1 1-1,-1-1 1,0 1-1,1 0 1,-1-1 0,1 1-1,-1-1 1,0 1 0,1 0-1,-1-1 1,1 1-1,-1 0 1,1 0 0,0-1-1,34-12-896,-29 11 1171,315-73-845,-265 64-610,-134 3-2921,-65 8 1561,155 25 6998,-3-12-4204,0 0 0,0 0 0,-2 1 0,0 0 0,0 0 0,-1 1 0,-1 0 0,-1 0 0,0 0 0,3 29 0,-2 10 81,-4 99 1,-2-31-62,2-98-323,-2-13-51,1 0 0,0-1 0,1 1 0,1 0 0,-1-1-1,2 1 1,-1-1 0,8 18 0,-9-27-143,-1 0 1,1 0-1,0 0 0,0 0 0,0 0 1,0 0-1,0 0 0,0 0 0,0 0 1,0 0-1,0 0 0,1-1 0,-1 1 1,0-1-1,0 1 0,3 0 0,13 0-4927,-4-4-3116</inkml:trace>
  <inkml:trace contextRef="#ctx0" brushRef="#br0" timeOffset="1041.24">569 468 9668,'0'0'11771,"7"3"-11693,2 1-42,-1 1 0,1 1 1,-1-1-1,0 1 1,-1 0-1,1 1 1,-1 0-1,0 0 1,-1 1-1,0 0 0,7 12 1,-2-5-26,-2 2 0,1-1 0,-2 1 0,-1 1 1,9 28-1,-13-27-682,-7-14-703,3-5 1343,-1-1 0,1 0 0,0 0 1,0 0-1,0 0 0,0 0 0,0 0 0,0-1 0,0 1 0,0 0 1,0 0-1,1-1 0,-1 1 0,0-1 0,1 1 0,-1-3 1,-6-18 98,2 1 1,1-1-1,0 0 1,2-1 0,0 1-1,3-35 1,-1 41-51,0 16-19,0-1 0,0 0-1,0 1 1,0-1 0,0 0-1,0 1 1,0-1 0,0 0-1,0 1 1,0-1 0,1 0-1,-1 1 1,0-1-1,0 0 1,1 1 0,-1-1-1,0 1 1,1-1 0,-1 1-1,1-1 1,-1 1 0,1-1-1,-1 1 1,1-1 0,-1 1-1,1 0 1,-1-1 0,1 1-1,0 0 1,-1-1-1,2 1 1,-1 0-77,1-1-1,0 1 1,0 0 0,0 0-1,0 1 1,0-1 0,-1 0-1,1 1 1,0-1 0,0 1-1,2 0 1,2 2-718,1 0 1,-1 1-1,0-1 0,0 1 1,6 5-1,6 8-4513</inkml:trace>
  <inkml:trace contextRef="#ctx0" brushRef="#br0" timeOffset="2726.11">1011 468 6147,'0'0'10746,"-16"-3"-10530,3-1-164,0 1-1,-25-1 1,37 4-45,-1 0 0,0 1 0,0-1 0,0 1 0,0 0 0,1-1 0,-1 1 0,0 0 0,1 0 0,-1 0 0,0 1 0,1-1 0,-1 0 0,1 0 0,0 1 0,-1-1 0,1 1 0,0-1 0,0 1 0,0 0 0,0-1 0,0 1-1,1 0 1,-1 0 0,0-1 0,1 1 0,-1 0 0,1 0 0,-1 3 0,-1 3 24,-5 15-18,1 1-1,1 0 1,2 0-1,0 0 1,2 1-1,1 27 1,0-49-40,0 0 0,0 0 1,0 0-1,1 0 0,-1 0 0,1 0 0,0 0 1,0 0-1,0 0 0,0 0 0,0 0 1,1 0-1,-1-1 0,1 1 0,0 0 0,0-1 1,0 0-1,0 1 0,0-1 0,0 0 0,1 0 1,4 3-1,-3-3-20,0 0 1,1 0 0,-1-1-1,1 1 1,-1-1-1,1 0 1,0 0-1,0-1 1,-1 0 0,1 1-1,0-1 1,0-1-1,-1 1 1,9-3-1,-10 2 39,1 0-1,0-1 0,-1 0 0,1 0 1,-1 0-1,1 0 0,-1-1 0,0 1 0,0-1 1,0 0-1,0 0 0,-1 0 0,1 0 0,-1 0 1,0-1-1,1 1 0,-2-1 0,1 0 0,0 1 1,-1-1-1,0 0 0,1-4 0,3-8 98,-1 0-1,-1 0 1,2-34 0,-3 31 182,-1 5 171,0 0 0,-1 0 0,-1 0 0,-3-23 0,4 37-426,0 1 0,0-1 0,0 0 1,0 0-1,0 0 0,0 1 0,-1-1 1,1 0-1,0 0 0,0 0 0,0 0 1,0 1-1,0-1 0,-1 0 1,1 0-1,0 0 0,0 0 0,0 0 1,0 0-1,-1 1 0,1-1 0,0 0 1,0 0-1,0 0 0,-1 0 0,1 0 1,0 0-1,0 0 0,0 0 0,-1 0 1,1 0-1,0 0 0,0 0 0,-1 0 1,1 0-1,0 0 0,0 0 0,0 0 1,-1 0-1,1 0 0,0 0 0,0-1 1,0 1-1,-1 0 0,1 0 0,0 0 1,0 0-1,0 0 0,0 0 0,-1-1 1,1 1-1,0 0 0,0 0 0,0 0 1,0-1-1,0 1 0,0 0 0,0 0 1,0 0-1,-1-1 0,1 1 1,0 0-1,0 0 0,0 0 0,0-1 1,-7 17-117,5-7 60,1 0 0,0 0 0,1 1 0,0-1 0,0 0 0,1 1 0,0-1 0,1 0 0,0 0 0,0 0 0,1 0 0,0 0 0,0-1 0,1 1 0,0-1 0,1 0 0,0 0 0,0-1 0,1 1 0,0-1 0,0 0 0,0 0 0,1-1 0,0 0 0,1 0 0,-1-1 0,13 7 0,-18-11 35,1 1-1,-1-1 1,0 0 0,0 0 0,1 0-1,-1-1 1,0 1 0,1 0-1,-1-1 1,1 0 0,-1 1 0,1-1-1,-1 0 1,1 0 0,-1 0 0,1-1-1,-1 1 1,1-1 0,-1 1-1,0-1 1,1 0 0,-1 0 0,0 0-1,1 0 1,-1 0 0,0 0-1,0-1 1,0 1 0,0-1 0,0 0-1,-1 1 1,1-1 0,0 0 0,-1 0-1,1 0 1,-1 0 0,0 0-1,1 0 1,-1-1 0,0 1 0,-1 0-1,1-1 1,1-3 0,23-80 1664,10-26 1700,-35 111-3351,0 1 0,0-1 0,0 1 0,1-1 0,-1 1 0,0-1 0,0 1 0,1 0 0,-1-1 0,0 1 0,0-1-1,1 1 1,-1 0 0,0-1 0,1 1 0,-1 0 0,1-1 0,-1 1 0,0 0 0,1 0 0,-1-1 0,1 1 0,-1 0 0,1 0 0,-1 0 0,1 0 0,-1 0 0,1 0 0,-1 0-1,2-1 1,12 11 212,9 20-3,-14-9-564,-1 1 0,-1-1 1,-1 1-1,0 1 0,-2-1 0,-1 1 0,0 0 0,-2 41 1,10-98-145,-1-7 498,20-56 0,-25 85 138,0 0 0,0 1-1,1 0 1,1 0 0,0 1 0,0 0-1,1 0 1,1 0 0,12-11 0,-21 20-135,1 0-1,0 1 1,-1-1 0,1 0 0,-1 1-1,1-1 1,0 1 0,0-1 0,-1 1-1,1-1 1,0 1 0,0-1 0,0 1-1,-1 0 1,1-1 0,0 1 0,0 0-1,0 0 1,0 0 0,0 0 0,0 0-1,0 0 1,0 0 0,-1 0 0,1 0-1,0 0 1,0 0 0,0 0 0,0 1-1,0-1 1,0 0 0,-1 1 0,1-1-1,0 0 1,0 1 0,0-1 0,-1 1-1,1 0 1,0-1 0,-1 1 0,1-1-1,0 1 1,-1 0 0,1 0 0,-1-1-1,1 1 1,-1 0 0,0 0 0,1 0-1,-1 1 1,3 6-44,0 0 0,-1 0 0,0 0 0,1 14-1,-2-10 104,4 40-24,4 19 63,-8-64-203,0-1 0,1 1 0,0-1 0,0 0 0,1 0 0,0 0 0,0 0 0,5 7 0,-7-12 7,0 1 0,1 0 1,-1-1-1,1 0 0,-1 1 0,1-1 1,0 0-1,-1 1 0,1-1 0,0 0 1,0-1-1,0 1 0,0 0 0,0 0 1,0-1-1,0 1 0,0-1 0,0 0 1,0 1-1,0-1 0,0 0 0,0 0 1,1-1-1,-1 1 0,0 0 0,2-1 1,0 0 9,-1 0 1,0 0 0,0-1-1,0 1 1,1-1-1,-1 0 1,-1 0 0,1 0-1,0 0 1,0 0 0,-1-1-1,1 1 1,-1-1 0,4-4-1,0-6 186,1 1-1,-2-1 1,0 0-1,0 0 1,-1-1-1,-1 1 1,0-1-1,-1 0 1,0 0-1,-2 0 1,1 0-1,-2 0 1,-3-26-1,4 38 55,-1 0 0,1 0-1,-1 0 1,0-1 0,0 1 0,0 0-1,0 0 1,0 1 0,0-1 0,-2-2 0,2 3 227,1 9-578,0-4 198,1 0 0,0 0 1,0-1-1,0 1 1,0 0-1,0 0 0,1-1 1,0 1-1,0-1 1,3 6-1,30 36 230,-15-20-195,-5-4 25,21 38-1,-32-52-344,-1 1 0,1 0 0,-1 0 0,-1 0 0,0 0 0,0 1 0,0-1 0,0 17 0,-2-25 203,0 1 0,0 0 1,-1-1-1,1 1 1,0-1-1,0 1 0,0 0 1,-1-1-1,1 1 0,0-1 1,-1 1-1,1-1 0,0 1 1,-1-1-1,1 1 1,-1-1-1,1 1 0,-1-1 1,1 0-1,-1 1 0,1-1 1,-1 0-1,1 1 1,-1-1-1,-1 1 0,-22 3-968,17-3 854,1-1 0,-1-1 0,1 1 0,-1-1-1,-8-2 1,10 0 315,-1-1-1,1 0 0,-1 0 1,1 0-1,1 0 1,-1-1-1,1 0 1,-1 0-1,1 0 1,1-1-1,-1 1 0,1-1 1,0 0-1,0 0 1,0 0-1,-2-11 1,7 27 342,-1-7-475,-1 0 1,1 1 0,0-1 0,0 0 0,0 0 0,0 0 0,1 0 0,-1 0-1,1 0 1,0 0 0,0 0 0,0 0 0,0-1 0,3 3 0,0-1-217,0 0 0,0-1 0,0 1 0,0-1 0,1 0 1,-1-1-1,1 1 0,0-1 0,0 0 0,0-1 0,0 1 0,0-1 1,0 0-1,0-1 0,0 1 0,0-1 0,0-1 0,11-1 0,-8 1 60,-1-1-1,0-1 1,1 1-1,-1-1 1,0-1-1,-1 1 1,1-2-1,-1 1 1,0-1-1,0 0 1,0 0-1,10-11 0,-5 2 228,0-2 0,-1 1 0,-1-1 0,0-1 0,-1 0 0,-1 0 0,-1 0-1,0-1 1,-1-1 0,-1 1 0,5-38 0,-3-10 595,-3 0 0,-5-69 1,1 123-558,-1 8-58,1-24 677,-8-49 1,7 70-447,0 0 0,-1 1 1,0-1-1,0 0 1,0 1-1,-1 0 0,0 0 1,0-1-1,-1 2 0,1-1 1,-1 0-1,-10-9 0,14 14-208,-1 0 0,0 0 0,0 0 0,0 0 0,0 0 0,-1 0 0,1 0 0,0 1-1,0-1 1,0 0 0,-1 1 0,1-1 0,0 1 0,-1-1 0,1 1 0,-1 0-1,1 0 1,0-1 0,-1 1 0,1 0 0,-1 0 0,1 0 0,0 1 0,-2-1 0,1 1-41,1 0 0,0 0 0,0 0 0,0 0 0,-1 0 0,1 0 0,0 1 0,0-1 0,1 0 0,-1 0 0,0 1 0,0-1 0,1 1 0,-1-1 0,0 1 0,1-1 0,-1 3 0,-2 10 26,1-1-1,1 1 0,0 23 1,1-35-21,2 57 358,3 0-1,25 114 1,48 115-77,-68-254-304,36 105 67,-40-124-76,1-1 0,0-1 0,0 1 0,2-1 1,-1-1-1,2 1 0,13 13 0,-21-24-5,-1 0 1,1 0 0,0 0-1,1 0 1,-1-1-1,0 1 1,0-1 0,1 1-1,-1-1 1,1 0 0,-1 0-1,1 0 1,0 0-1,-1 0 1,1-1 0,0 1-1,0-1 1,-1 0 0,1 0-1,0 0 1,0 0-1,-1 0 1,1-1 0,0 1-1,4-2 1,-4 0 19,1 0 0,-1 0-1,1 0 1,-1-1 0,0 1 0,0-1 0,0 0-1,0 0 1,0 0 0,-1-1 0,1 1 0,-1 0 0,0-1-1,0 0 1,2-6 0,1 0-36,-2 0 0,1 0 0,-1 0 0,-1 0 0,0-1-1,0 0 1,-1 1 0,0-1 0,-1 0 0,0 1 0,-1-1 0,0 0 0,-1 1 0,0-1 0,-1 1 0,0-1-1,0 1 1,-1 0 0,-1 1 0,1-1 0,-2 1 0,1-1 0,-1 2 0,-1-1 0,1 1 0,-2 0-1,1 0 1,-1 1 0,-16-13 0,14 13-241,-1 0-1,1 0 1,-2 1-1,1 0 1,-23-7-1,25 10-788,0 1-1,-1 0 1,1 1-1,-19-1 0,28 2 936,0 0-1,-1 0 1,1 0-1,0 0 0,0 0 1,-1 0-1,1 0 0,0 0 1,-1 0-1,1 0 1,0 0-1,0 0 0,-1 1 1,1-1-1,0 0 1,0 0-1,-1 0 0,1 0 1,0 0-1,0 1 1,0-1-1,-1 0 0,1 0 1,0 0-1,0 1 0,0-1 1,0 0-1,-1 0 1,1 1-1,0-1 0,0 0 1,0 0-1,0 1 1,0-1-1,0 0 0,0 0 1,0 1-1,0-1 1,0 0-1,0 1 0,0-1 1,0 0-1,0 0 1,0 1-1,0-1 0,0 0 1,0 1-1,0 2-983,0 9-4733</inkml:trace>
  <inkml:trace contextRef="#ctx0" brushRef="#br0" timeOffset="4320.16">2555 476 9957,'0'0'12675,"-9"-15"-12403,-33-42-123,42 56-148,0 0-1,-1 1 1,1-1-1,0 0 1,-1 1-1,1-1 1,-1 0-1,1 1 1,-1-1-1,0 1 1,1-1-1,-1 1 1,1-1-1,-1 1 1,0-1-1,0 1 1,1 0-1,-1-1 1,0 1-1,1 0 1,-1 0-1,0-1 1,0 1-1,0 0 1,1 0-1,-1 0 1,0 0-1,0 0 1,0 0-1,1 0 1,-1 0-1,0 1 1,0-1-1,1 0 1,-1 0-1,0 1 1,0-1-1,1 0 0,-1 1 1,0-1-1,1 1 1,-1-1-1,0 0 1,1 1-1,-2 1 1,0 1-6,0 0 0,0 0 0,0 1 0,1-1 0,-1 1 1,-1 5-1,2-6-2,-2 7-11,0 0 0,1 0 0,0 0 0,1 0 0,0 0 0,0 0 0,1 0 0,1 1 0,0-1 0,0 0 0,0 0 0,7 18 0,-7-23-32,1 0 0,0 0 0,0-1 0,0 1-1,1-1 1,0 1 0,0-1 0,0 0 0,0 0 0,0 0 0,1-1-1,0 1 1,0-1 0,0 0 0,0 0 0,0 0 0,1 0-1,-1-1 1,1 0 0,0 0 0,-1 0 0,1 0 0,0-1 0,0 0-1,0 0 1,10 1 0,-12-2 38,1 0-1,-1 1 1,0-1-1,0-1 0,0 1 1,0 0-1,0-1 1,0 1-1,0-1 1,0 0-1,0 0 1,0 0-1,-1 0 0,1-1 1,0 1-1,0-1 1,-1 0-1,1 1 1,-1-1-1,0 0 1,0-1-1,1 1 1,-1 0-1,-1-1 0,1 1 1,0-1-1,0 1 1,-1-1-1,0 0 1,1 0-1,-1 0 1,0 1-1,-1-1 1,1 0-1,0 0 0,0-6 1,2-7 176,-1 0 1,0-1-1,-1 1 0,-1 0 0,0-1 1,-2 1-1,1 0 0,-2-1 1,0 1-1,-1 0 0,-11-27 1,12 42-106,1 10-126,1 9 0,1-6 35,1 0 0,0 0 0,0 0 0,1-1 0,1 1 0,0-1 0,4 12 0,-4-17-127,0 1 1,1-1-1,-1 0 0,1 0 0,0-1 1,0 1-1,1-1 0,0 0 0,0 0 0,0 0 1,1-1-1,-1 1 0,9 4 0,-11-8 92,0 1 0,-1-1 0,1 1 1,0-1-1,0 0 0,0 0 0,0 0 0,0 0 0,0 0 0,0-1 0,0 1 0,0-1 0,0 0 0,0 0 0,0 0 0,0-1 0,1 1 0,-1-1 0,0 1 0,0-1 0,0 0 0,-1 0 0,1-1 0,0 1 0,0 0 0,0-1 0,-1 0 1,1 1-1,-1-1 0,1 0 0,-1-1 0,0 1 0,0 0 0,0 0 0,0-1 0,0 0 0,-1 1 0,1-1 0,-1 0 0,2-3 0,3-11 396,-1 0 0,-1-1 1,0 0-1,-1 0 0,-1 0 0,0 0 0,-3-31 0,1 48 93,0 35-505,0-24 33,0 0-1,0 1 1,1-1 0,1 0-1,0 0 1,6 19 0,-7-26-69,1 0 1,-1 0 0,1 0 0,0 0 0,0 0 0,0 0-1,1 0 1,-1-1 0,1 1 0,0-1 0,-1 0 0,1 0 0,0 0-1,0 0 1,0 0 0,1 0 0,-1-1 0,0 0 0,1 0 0,-1 0-1,0 0 1,1 0 0,5 0 0,-5 0 5,0-1-1,0 1 1,0-1 0,0 0 0,0 0-1,0 0 1,-1-1 0,1 1 0,0-1-1,0 0 1,0 0 0,0-1 0,-1 1-1,1-1 1,-1 1 0,1-1 0,5-5-1,-3 2 124,-1-1 1,0 1-1,-1-1 0,1-1 0,-1 1 0,0-1 0,-1 1 0,5-11 0,-4 3 422,1-1 0,-2 1 0,0-1 0,0 1 0,-2-1 0,0 0 0,0 0 0,-3-15 0,2 8 966,0 22-1375,0-1 0,0 1 1,-1-1-1,1 1 1,0-1-1,0 1 1,-1-1-1,1 1 0,0 0 1,-1-1-1,1 1 1,0-1-1,-1 1 1,1 0-1,-1-1 1,1 1-1,-1 0 0,1 0 1,-1-1-1,1 1 1,-1 0-1,1 0 1,-1 0-1,1 0 1,-1 0-1,1 0 0,-1 0 1,1 0-1,-1 0 1,1 0-1,-1 0 1,1 0-1,-1 0 1,0 0-1,1 0 0,-1 0 1,1 0-1,-1 1 1,1-1-1,0 0 1,-1 0-1,1 1 1,-1-1-1,1 0 0,-1 1 1,1-1-1,0 0 1,-1 1-1,1-1 1,0 1-1,-1-1 1,1 1-1,0-1 0,0 1 1,-1-1-1,1 1 1,0-1-1,0 1 1,0-1-1,-1 1 1,-2 12-27,0-1 1,0 1-1,1 0 1,1 0 0,0 0-1,1 0 1,0 0-1,1-1 1,1 1 0,0 0-1,0 0 1,1-1-1,1 1 1,0-1 0,1 0-1,0 0 1,1-1 0,12 20-1,-14-27-148,-1 1-1,1-1 0,0 0 1,1 0-1,-1 0 1,1-1-1,-1 1 0,1-1 1,0 0-1,1 0 1,-1-1-1,0 0 1,1 0-1,-1 0 0,1 0 1,0-1-1,-1 0 1,1 0-1,0-1 0,6 0 1,-7 0 66,-1 0 0,1 0 0,-1-1 1,1 0-1,-1 0 0,1 0 0,-1 0 0,0-1 0,1 0 0,-1 0 1,0 0-1,0 0 0,0-1 0,-1 1 0,1-1 0,0 0 1,-1 0-1,0-1 0,0 1 0,0 0 0,0-1 0,0 0 1,-1 0-1,0 0 0,3-6 0,-2 0 18,0 0 0,-1-1 0,0 1 0,0-1 0,-1 1 0,-1-1 0,-1-17-1,1 14 690,0-1-1,0 1 0,4-16 0,-4 29-573,0 1 1,0 0 0,0-1 0,0 1-1,0 0 1,0-1 0,0 1-1,0 0 1,1-1 0,-1 1 0,0 0-1,0-1 1,0 1 0,0 0 0,1 0-1,-1-1 1,0 1 0,0 0 0,1 0-1,-1 0 1,0-1 0,0 1 0,1 0-1,-1 0 1,0 0 0,1 0 0,-1-1-1,0 1 1,1 0 0,-1 0-1,0 0 1,1 0 0,-1 0 0,0 0-1,1 0 1,-1 0 0,0 0 0,1 0-1,-1 0 1,0 0 0,1 0 0,-1 0-1,0 1 1,1-1 0,-1 0 0,0 0-1,0 0 1,1 0 0,-1 1 0,0-1-1,0 0 1,1 0 0,-1 0-1,0 1 1,0-1 0,1 0 0,-1 0-1,0 1 1,0 0 0,15 16-151,3 19-47,0 1 0,-3 1 0,-1 0 0,-2 1 0,10 51 0,-12-130-227,-8 15 648,17-119 1493,-15 123-1381,1 1 1,1-1-1,0 2 1,19-37-1,-25 55-371,0 0 0,1 0 0,-1 1-1,0-1 1,0 0 0,1 1-1,-1-1 1,1 0 0,-1 1 0,1-1-1,-1 1 1,1-1 0,-1 1-1,1-1 1,-1 1 0,1-1 0,0 1-1,-1-1 1,1 1 0,0 0-1,-1-1 1,1 1 0,0 0-1,0 0 1,-1-1 0,1 1 0,0 0-1,0 0 1,-1 0 0,1 0-1,0 0 1,0 0 0,1 1-7,-1 0 1,1 0-1,-1 0 1,1 0-1,-1 0 1,0 0-1,1 1 1,-1-1-1,0 0 1,0 1-1,0-1 1,0 1-1,1 1 1,20 53 29,-22-56-33,9 35 18,-2 1 0,4 39 0,-2-4-329,-9-71 304,0 0 1,0 0-1,0 0 0,0 0 1,0 1-1,0-1 1,0 0-1,0 0 1,0 0-1,0 0 1,1 0-1,-1 1 1,0-1-1,0 0 1,0 0-1,0 0 1,0 0-1,0 0 0,0 1 1,0-1-1,0 0 1,0 0-1,0 0 1,1 0-1,-1 0 1,0 0-1,0 0 1,0 0-1,0 1 1,0-1-1,0 0 1,1 0-1,-1 0 0,0 0 1,0 0-1,0 0 1,0 0-1,0 0 1,1 0-1,-1 0 1,0 0-1,0 0 1,0 0-1,0 0 1,0 0-1,1 0 1,-1 0-1,0 0 0,0 0 1,8-8 83,3-9 49,26-94 22,-25 69 232,33-75 0,-44 115-341,19-30 273,-20 32-317,1-1 1,-1 1-1,1-1 0,-1 1 0,0-1 0,1 1 0,-1-1 0,1 1 1,-1 0-1,1-1 0,-1 1 0,1 0 0,0-1 0,-1 1 0,1 0 1,-1 0-1,1-1 0,0 1 0,-1 0 0,1 0 0,0 0 0,-1 0 1,1 0-1,-1 0 0,1 0 0,0 0 0,-1 0 0,1 0 1,0 0-1,-1 1 0,1-1 0,-1 0 0,1 0 0,0 1 0,-1-1 1,1 0-1,-1 1 0,1-1 0,-1 0 0,1 1 0,-1-1 0,1 1 1,-1-1-1,0 1 0,1-1 0,-1 1 0,0-1 0,1 1 0,-1 0 1,0-1-1,1 1 0,-1 0 0,9 17 19,-2 0 0,0 1 0,0 0 0,-2 0 0,6 38 0,-6-9-496,0 66 0,-5-92-921,0-12-2830</inkml:trace>
  <inkml:trace contextRef="#ctx0" brushRef="#br0" timeOffset="4567.42">4232 361 14935,'0'0'8676,"45"4"-8676,-36 7-144,-3 0-1601,-4-3-2801</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29:21.699"/>
    </inkml:context>
    <inkml:brush xml:id="br0">
      <inkml:brushProperty name="width" value="0.05" units="cm"/>
      <inkml:brushProperty name="height" value="0.05" units="cm"/>
      <inkml:brushProperty name="color" value="#E71224"/>
    </inkml:brush>
  </inkml:definitions>
  <inkml:trace contextRef="#ctx0" brushRef="#br0">32 162 5923,'0'0'14774,"1"-13"-13541,-1 8-1218,2-37 991,0 35-498,-2 32-410,0 75 237,-16 112 0,12-188-273,-3 23 43,1-1-1,3 1 1,4 92-1,0-138-99,-1 0 0,1 1 0,-1-1 0,1 0-1,-1 1 1,1-1 0,-1 0 0,1 0 0,0 1-1,0-1 1,0 0 0,0 0 0,0 0 0,0 0 0,0 0-1,0 0 1,0-1 0,0 1 0,1 0 0,-1 0-1,0-1 1,0 1 0,1-1 0,-1 1 0,0-1 0,1 0-1,-1 1 1,3-1 0,44 1 138,-37-1-130,3-2 4,0 0 0,-1-1 0,0-1 0,1 0-1,-1 0 1,-1-2 0,1 1 0,-1-2-1,13-8 1,48-21-1913,-48 25-1140,-9 1-1948,0-1-3900</inkml:trace>
  <inkml:trace contextRef="#ctx0" brushRef="#br0" timeOffset="375.12">479 399 9780,'0'0'12395,"0"-8"-11816,0-20-389,0 26-171,0 4-14,0 20-40,-8 88 99,4-73 13,0 57 1,4-93-77,0 1 0,0-1 1,1 1-1,-1-1 0,0 0 0,1 1 1,-1-1-1,1 0 0,-1 1 0,1-1 1,0 0-1,0 0 0,-1 1 0,1-1 1,0 0-1,0 0 0,0 0 1,0 0-1,1 0 0,1 1 0,1 0 1,-1 0 0,1-1 0,0 1 0,-1-1 0,1 0-1,0 0 1,7 1 0,-1-1-5,0 0 0,1-1 1,-1-1-1,0 1 0,17-5 0,-20 3-4,-1 0 1,-1 0-1,1-1 1,0 0-1,-1 0 0,1 0 1,-1-1-1,0 0 1,0 0-1,0 0 0,-1-1 1,1 0-1,-1 1 1,0-2-1,-1 1 0,1 0 1,-1-1-1,5-10 1,-5 9 3,0 0 1,-1-1 0,0 1 0,0-1 0,0 1 0,-1-1-1,0 0 1,-1 0 0,0 1 0,0-1 0,0 0 0,-1 0-1,0 0 1,-1 1 0,-3-11 0,4 15-30,-1 0 0,0 0 1,0 0-1,0 0 0,0 0 0,0 0 1,0 0-1,-1 1 0,0-1 0,1 1 1,-1 0-1,0 0 0,0 0 1,0 0-1,0 1 0,-1-1 0,1 1 1,0-1-1,-1 1 0,-5-1 0,7 2-174,0 0-1,0-1 0,-1 1 1,1 0-1,0 0 0,0 0 1,0 1-1,0-1 0,-1 0 1,1 1-1,0 0 0,0-1 1,0 1-1,-3 2 0,3-2-169,0 0 0,1 1-1,-1-1 1,1 0 0,0 1-1,-1 0 1,1-1 0,0 1-1,0 0 1,0-1 0,0 1-1,0 0 1,0 0 0,1 0-1,-1 0 1,0 0 0,1 0-1,-1 2 1,0 20-7097</inkml:trace>
  <inkml:trace contextRef="#ctx0" brushRef="#br0" timeOffset="827.26">1055 347 10213,'0'0'11418,"-14"-9"-11212,4 3-176,0 1 1,-1 0 0,-17-7-1,26 13-27,1-1 0,-1 0 0,1 0 0,-1 1 0,1-1-1,-1 0 1,1 1 0,-1 0 0,1-1 0,-1 1 0,1 0 0,0 0-1,-1 0 1,1 0 0,0 0 0,0 0 0,-1 0 0,1 0-1,0 0 1,0 0 0,1 1 0,-1-1 0,0 1 0,0-1 0,0 0-1,1 1 1,-1-1 0,1 1 0,-1-1 0,1 3 0,-13 47 50,11-42-47,1 0 1,0 0-1,1-1 1,-1 1 0,2 0-1,-1 0 1,3 9-1,-2-15-5,-1-1-1,1 1 1,0-1 0,0 1-1,0-1 1,1 0-1,-1 1 1,0-1 0,1 0-1,0 0 1,-1 0-1,1 0 1,0 0 0,0-1-1,0 1 1,0 0-1,1-1 1,-1 0 0,0 1-1,0-1 1,1 0 0,-1 0-1,1 0 1,-1-1-1,1 1 1,-1-1 0,5 1-1,-1 0-61,1 0-1,0 0 1,0-1-1,-1 1 1,1-2-1,0 1 1,0-1 0,-1 0-1,8-2 1,-11 1 57,0 1 0,0-1-1,0 1 1,0-1 0,0 0 0,-1 0 0,1 0 0,-1-1 0,1 1 0,-1 0 0,0-1 0,0 0-1,0 0 1,0 1 0,0-1 0,-1 0 0,1 0 0,-1 0 0,2-7 0,2-9 315,-1-1-1,-1 0 1,0-1 0,-2 1 0,-1-30-1,0 34 350,11 70-431,-7-32-255,1 1-1,1-1 0,1-1 1,0 1-1,2-1 1,19 34-1,-22-45-368,0-1 0,1 0 0,0 0 0,1-1 0,0 0 0,15 12 0,-16-15-314,-1-1-1,1 0 0,0 0 1,0-1-1,0 0 0,1 0 1,-1-1-1,1 1 0,0-2 1,11 2-1,21-1-5573</inkml:trace>
  <inkml:trace contextRef="#ctx0" brushRef="#br0" timeOffset="1308.27">1556 437 5378,'0'0'9146,"-7"-18"-6017,-21-56-501,27 71-2525,0 0-1,-1 0 0,1 1 1,-1-1-1,0 0 0,0 1 1,0-1-1,0 1 0,0 0 1,-1 0-1,1 0 0,-1 0 1,1 0-1,-1 0 0,0 1 1,0-1-1,1 1 0,-1 0 1,0 0-1,0 0 0,0 0 1,-1 0-1,1 1 0,0-1 1,0 1-1,0 0 0,0 0 1,-1 0-1,1 0 0,0 1 1,0-1-1,0 1 0,0 0 1,0 0-1,0 0 0,0 0 1,0 0-1,0 1 0,0 0 1,1-1-1,-3 3 0,-1 3-85,0 0 0,1 1 0,1-1 0,-1 1 0,1 0 0,0 0 0,1 1-1,0-1 1,0 1 0,1-1 0,-2 15 0,2-6-7,0 0 1,1 0-1,1 0 0,0-1 0,4 24 0,-3-36-34,0 1-1,1 0 0,-1-1 0,1 1 0,0-1 0,0 1 0,0-1 1,1 0-1,-1 0 0,1 0 0,0 0 0,0-1 0,1 1 0,-1-1 1,1 0-1,0 0 0,-1 0 0,1 0 0,1-1 0,4 3 0,0-1-119,0 0 1,0-1-1,0-1 0,1 1 0,-1-1 0,1-1 0,-1 0 0,1 0 0,10-1 0,-17 0 130,0 0 0,0-1 0,0 1 0,0-1 1,0 0-1,0 0 0,0 0 0,0 0 0,0-1 0,0 1 0,-1-1 0,1 1 0,0-1 0,-1 0 0,4-3 0,-2 0 10,0 0 1,0 0 0,-1 0 0,1 0 0,-1 0-1,0-1 1,3-7 0,0-6 31,0 0 1,-2 0 0,0 0-1,1-21 1,2-221 1308,-8 224-1124,-5-49 315,5 78-357,-1 0-1,1 0 1,-1 1 0,-1-1 0,0 1-1,0 0 1,0 0 0,-8-12 0,11 18-162,0 1 0,0 0 0,-1 0 1,1 0-1,0 0 0,0 0 0,0 0 1,0 0-1,-1 0 0,1 0 0,0 0 1,0 0-1,0 0 0,-1 0 0,1 0 1,0 0-1,0 0 0,0 0 0,0 0 1,-1 0-1,1 0 0,0 0 0,0 0 1,0 0-1,0 0 0,-1 0 0,1 1 1,0-1-1,0 0 0,0 0 0,0 0 1,-1 0-1,1 0 0,0 0 0,0 1 1,0-1-1,0 0 0,0 0 0,0 0 0,0 0 1,0 0-1,0 1 0,-1-1 0,1 0 1,0 0-1,0 0 0,0 1 0,0-1 1,0 0-1,0 0 0,0 0 0,0 0 1,0 1-1,0-1 0,0 0 0,1 0 1,-5 14-38,1 22 33,0 0 0,3 0 1,1 0-1,1 0 1,13 59-1,-5-48 15,3 0 0,2 0 0,34 74 0,-46-116-170,7 15 14,-2-13-2764,-7-16-4292,-1-14-3365</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29:30.628"/>
    </inkml:context>
    <inkml:brush xml:id="br0">
      <inkml:brushProperty name="width" value="0.05" units="cm"/>
      <inkml:brushProperty name="height" value="0.05" units="cm"/>
      <inkml:brushProperty name="color" value="#E71224"/>
    </inkml:brush>
  </inkml:definitions>
  <inkml:trace contextRef="#ctx0" brushRef="#br0">274 204 5010,'0'0'8372,"-5"-13"-7702,-14-42-19,18 54-514,1 0 1,-1 0 0,1 0-1,-1-1 1,1 1 0,-1 0-1,0 0 1,1 0-1,-1 0 1,0 0 0,0 0-1,0 0 1,-2-1 0,3 2-119,-1 0 0,1-1 0,0 1 0,-1 0 0,1 0 0,-1 0 1,1 0-1,0 0 0,-1 0 0,1 0 0,-1 0 0,1 0 0,-1 0 1,1 0-1,0 0 0,-1 0 0,1 1 0,-1-1 0,1 0 1,0 0-1,-1 0 0,1 1 0,0-1 0,-1 0 0,0 1 0,-12 18-152,12-18 264,-7 13-94,6-13-28,1 1 0,-1 0 0,1 0 0,0 0 0,0 0 0,0 0 0,0 0 0,0 0 1,0 1-1,1-1 0,-1 0 0,0 5 0,31-8 247,-29 0-252,0 0 1,1 0-1,-1 0 0,0 0 0,0 0 0,0 0 1,0 0-1,0 0 0,0 0 0,0-1 1,0 1-1,0 0 0,0-1 0,-1 1 1,1-1-1,-1 1 0,1-1 0,-1 1 1,1-1-1,-1 1 0,0-1 0,0 1 1,0-1-1,0 1 0,0-3 0,0 1 7,0 1-1,0-1 1,0 0-1,-1 1 0,1-1 1,-1 1-1,0-1 1,0 0-1,1 1 1,-1 0-1,-1-1 1,1 1-1,0-1 0,-2-1 1,1 2-5,0 0 1,0 0-1,-1 0 1,1 0-1,0 0 1,-1 1-1,1-1 0,-1 1 1,0 0-1,1-1 1,-1 1-1,0 0 1,0 1-1,0-1 1,0 1-1,0-1 1,1 1-1,-1 0 0,0 0 1,0 0-1,0 0 1,0 0-1,0 1 1,0-1-1,0 1 1,0 0-1,-2 1 1,2 0-2,0-1 1,0 1-1,1 0 0,-1 0 1,1 0-1,-1 1 1,1-1-1,0 0 1,0 1-1,0 0 1,0-1-1,0 1 1,1 0-1,-1 0 1,1 0-1,0 0 1,0 0-1,0 0 0,0 0 1,0 1-1,1-1 1,-1 0-1,1 0 1,0 4-1,0-6-4,0 0-1,0 0 1,0-1-1,0 1 1,0 0-1,0 0 0,0-1 1,0 1-1,0 0 1,1 0-1,-1-1 1,0 1-1,0 0 1,1 0-1,-1-1 0,0 1 1,1-1-1,-1 1 1,1 0-1,-1-1 1,1 1-1,-1-1 1,1 1-1,-1-1 1,2 1-1,17 1 38,-8-2-13,-7-1 2,-1 0-1,1 1 1,-1-1-1,1-1 1,-1 1 0,1 0-1,-1-1 1,0 0-1,1 0 1,-1 0 0,0 0-1,0 0 1,-1 0-1,1-1 1,0 0 0,-1 1-1,1-1 1,-1 0-1,0 0 1,0 0 0,0-1-1,-1 1 1,1 0-1,-1-1 1,1 1 0,-1-1-1,0 1 1,-1-1-1,1 0 1,-1 1 0,1-1-1,-1 0 1,-1-6-1,1 9-14,-1 0-1,1 1 0,-1-1 0,0 0 0,0 0 0,1 0 0,-1 0 1,0 1-1,0-1 0,0 0 0,0 1 0,0-1 0,0 1 1,0-1-1,0 1 0,0-1 0,0 1 0,0 0 0,0-1 0,0 1 1,-1 0-1,1 0 0,0 0 0,0 0 0,0 0 0,-1 0 1,-33 3 7,30-1-19,0 0 1,0 1 0,0-1 0,0 1 0,1 0-1,-1 1 1,1-1 0,0 1 0,0 0 0,0-1-1,1 2 1,-1-1 0,1 0 0,0 1 0,0 0 0,1-1-1,-1 1 1,1 0 0,0 1 0,0-1 0,1 0-1,-2 8 1,5-12 20,0 0 0,0 0-1,0 0 1,0-1 0,0 1 0,0-1-1,1 0 1,-1 1 0,0-1 0,0 0-1,0 0 1,0 0 0,1 0 0,1-1-1,1 1 120,-1-1-82,-1 1 0,1 0-1,-1-1 1,1 0 0,-1 0 0,0 0-1,1 0 1,-1 0 0,0-1 0,0 1 0,0-1-1,0 0 1,0 0 0,0 0 0,-1 0-1,1 0 1,-1-1 0,1 1 0,-1-1-1,0 0 1,0 0 0,0 0 0,0 0-1,-1 0 1,2-4 0,1-2 19,0 0 1,-1 0-1,-1 0 1,0-1-1,0 0 0,-1 1 1,1-19-1,-2 26-73,-1 1-1,1-1 1,0 0 0,-1 1-1,0-1 1,1 0 0,-1 1-1,0-1 1,1 1 0,-1-1-1,0 1 1,0 0 0,0-1-1,-1 1 1,1 0-1,0 0 1,0 0 0,-1 0-1,1 0 1,0 0 0,-1 0-1,1 0 1,-1 0 0,0 1-1,1-1 1,-1 0 0,1 1-1,-1 0 1,0-1 0,1 1-1,-4 0 1,0-1-23,0 1 0,0-1 0,1 1 1,-1 0-1,0 1 0,0-1 0,0 1 0,1 0 0,-1 0 0,0 1 1,-6 2-1,-3 6-1055,0 0 0,1 2 0,0-1 0,-20 24 0,23-24-1034,1 0-3255</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30:05.108"/>
    </inkml:context>
    <inkml:brush xml:id="br0">
      <inkml:brushProperty name="width" value="0.05" units="cm"/>
      <inkml:brushProperty name="height" value="0.05" units="cm"/>
      <inkml:brushProperty name="color" value="#E71224"/>
    </inkml:brush>
  </inkml:definitions>
  <inkml:trace contextRef="#ctx0" brushRef="#br0">272 170 3714,'0'0'9804,"1"-7"-8745,4-25-138,-5 31-901,0 1 0,-1-1 0,1 1 1,0-1-1,0 0 0,0 1 0,-1-1 0,1 1 1,0-1-1,0 1 0,-1-1 0,1 1 1,-1-1-1,1 1 0,0-1 0,-1 1 0,1 0 1,-1-1-1,1 1 0,-1 0 0,1-1 1,-1 1-1,1 0 0,-1-1 0,1 1 0,-1 0 1,0 0-1,1 0 0,-1 0 0,1 0 0,-1 0 1,0-1-1,1 1 0,-1 0 0,1 1 1,-1-1-1,1 0 0,-1 0 0,0 0 0,1 0 1,-2 1-1,0-1 83,-1 0-62,-19-1 600,0 0 1,-35 5-1,50-3-510,0 1 0,0 0 0,0 0-1,0 0 1,0 1 0,0 0 0,0 0 0,1 1 0,0 0-1,0 0 1,-9 8 0,8-6-95,2 0 1,-1 0-1,1 1 0,0 0 0,0 0 1,1 1-1,0-1 0,0 1 0,1 0 0,0 0 1,0 0-1,1 0 0,0 0 0,0 1 1,1-1-1,0 0 0,1 1 0,0 15 0,0-23-27,1 1-1,-1-1 0,1 1 0,-1-1 0,1 1 0,0-1 0,-1 0 0,1 1 0,0-1 0,0 0 1,0 1-1,0-1 0,0 0 0,0 0 0,0 0 0,1 0 0,-1 0 0,0 0 0,0 0 0,1-1 0,-1 1 1,1 0-1,-1-1 0,1 1 0,-1-1 0,1 1 0,-1-1 0,1 0 0,-1 0 0,1 0 0,2 0 1,10 2 31,0-1 0,22-2 0,-22 1-27,7 1 0,-15 0-77,-1-1 1,1 0 0,0 0-1,-1 0 1,1-1 0,-1 1-1,8-3 1,-9-1-77,-11 1 45,-9 0 31,9 3 54,0 0 1,1 1-1,-1-1 0,0 1 0,0 0 0,0 1 0,0 0 0,1 0 1,-8 3-1,10-2 6,0-1 0,1 1 0,-1 0 0,1-1 0,0 2 0,0-1 0,0 0 0,0 0 0,1 1 0,-1 0 0,1-1 1,0 1-1,0 0 0,0 0 0,1 0 0,-2 5 0,0-1 7,1-1 0,0 1 1,1 0-1,-1 0 0,2-1 0,-1 1 0,1 0 1,0 0-1,0 0 0,1 0 0,3 12 0,-3-16-1,0 0 0,1 0 0,0-1-1,0 1 1,0 0 0,0-1-1,0 1 1,0-1 0,1 0 0,0 0-1,0 0 1,0 0 0,0 0 0,0-1-1,0 1 1,1-1 0,-1 0 0,1 0-1,0 0 1,-1-1 0,1 1-1,0-1 1,7 1 0,-3 1-24,1-2-1,0 1 1,-1-1 0,1 0-1,0-1 1,0 0 0,0-1-1,0 1 1,-1-2 0,10-1-1,-13 1-3,0 0-1,-1 0 0,1 0 1,-1-1-1,0 1 0,1-1 1,-1 0-1,0 0 0,-1 0 1,1-1-1,-1 1 0,1-1 1,-1 0-1,0 0 0,0 0 1,-1-1-1,1 1 0,3-9 1,0-5 92,-1-1 1,0 1-1,3-28 1,-6 29 447,1 1 1,1-1-1,0 1 1,13-31-1,-16 47-505,-1 0 0,0-1 0,0 1 0,1 0-1,-1-1 1,0 1 0,0 0 0,1 0 0,-1-1 0,0 1 0,1 0-1,-1 0 1,0 0 0,1-1 0,-1 1 0,1 0 0,-1 0-1,0 0 1,1 0 0,-1 0 0,1 0 0,-1 0 0,0 0 0,1 0-1,-1 0 1,1 0 0,-1 0 0,0 0 0,1 0 0,-1 0 0,1 0-1,-1 0 1,0 1 0,1-1 0,-1 0 0,0 0 0,1 0-1,-1 1 1,0-1 0,1 0 0,-1 0 0,0 1 0,0-1 0,1 0-1,-1 1 1,0-1 0,0 0 0,1 1 0,12 16-85,-3 4-9,-1 0 0,9 30 0,-11-29-570,1 0 0,16 31 0,-23-53 643,-1 0 1,0 0-1,0 1 0,0-1 0,0 0 1,1 1-1,-1-1 0,0 0 1,0 0-1,1 1 0,-1-1 0,0 0 1,1 0-1,-1 0 0,0 1 1,0-1-1,1 0 0,-1 0 0,0 0 1,1 0-1,-1 0 0,1 0 1,-1 1-1,0-1 0,1 0 0,-1 0 1,0 0-1,1 0 0,-1 0 1,0 0-1,1-1 0,-1 1 0,0 0 1,1 0-1,-1 0 0,0 0 1,1 0-1,-1 0 0,0-1 1,1 1-1,-1 0 0,0 0 0,1-1 1,10-12 86,39-75 249,-41 69-70,1 0 0,0 1 0,2 0 0,0 1 0,1 0 0,20-21 0,-32 38-250,-1 0 0,0-1 0,1 1 0,-1 0 0,0-1-1,0 1 1,1 0 0,-1 0 0,0 0 0,1-1 0,-1 1 0,1 0 0,-1 0-1,0 0 1,1 0 0,-1 0 0,1 0 0,-1-1 0,0 1 0,1 0 0,-1 0-1,1 0 1,-1 0 0,0 1 0,1-1 0,-1 0 0,1 0 0,-1 0 0,0 0 0,1 0-1,-1 0 1,1 1 0,-1-1 0,0 0 0,1 0 0,-1 1 0,9 16 118,-1 33 17,-8-44-133,3 16-79,-2-9-104,0 0 0,1 0-1,0-1 1,1 1 0,0-1-1,1 1 1,8 15 0,-12-27 108,1 1 1,0-1 0,0 0 0,0 1-1,0-1 1,0 0 0,0 0 0,0 0 0,1 0-1,-1 0 1,0 0 0,1 0 0,-1 0-1,0 0 1,1 0 0,-1-1 0,1 1 0,0-1-1,-1 1 1,1-1 0,-1 1 0,1-1-1,0 0 1,-1 0 0,1 0 0,0 0 0,-1 0-1,1 0 1,-1-1 0,1 1 0,0 0-1,2-2 1,-1 1 36,0-1-1,0 1 1,0-1 0,1 0-1,-2 0 1,1 0-1,0 0 1,0-1-1,-1 1 1,1-1 0,-1 0-1,0 0 1,4-5-1,1-7 99,0-1-1,-1 1 1,0-2-1,-1 1 0,-1-1 1,-1 1-1,2-20 1,1-122 3456,-6 137-2739,0 27-788,1-1-1,0 0 1,0 0-1,1 0 1,0 0-1,-1 0 1,1-1-1,1 1 1,3 5-1,27 39-1030,-32-47 944,0-1 1,0 1-1,0-1 0,0 0 0,0 0 0,0 1 1,0-1-1,0 0 0,1 0 0,-1 0 1,0 0-1,1-1 0,-1 1 0,1 0 0,-1 0 1,1-1-1,-1 1 0,1-1 0,-1 0 1,3 1-1,-3-1 83,0-1 0,0 0 0,0 0-1,0 1 1,0-1 0,0 0 0,0 0 0,-1 0 0,1 0 0,0 0 0,-1 0 0,1 0 0,-1 0 0,1 0 0,-1 0 0,1 0 0,-1 0 0,0 0-1,0 0 1,1 0 0,-1-1 0,0 1 0,0 0 0,0 0 0,0 0 0,0 0 0,-1-1 0,1 0 0,0 0 33,0-1 0,1 1 1,-1 0-1,-1 0 0,1-1 0,0 1 1,0 0-1,-1 0 0,1-1 1,-1 1-1,0 0 0,0 0 0,0 0 1,0 0-1,0 0 0,0 0 1,-2-2-1,1 3-3,-1 0 1,1-1 0,-1 1-1,0 0 1,1 0-1,-1 1 1,0-1-1,0 1 1,1-1 0,-1 1-1,0 0 1,0 0-1,-4 1 1,5-1-20,-1 1 0,1-1 1,0 1-1,-1 0 1,1 0-1,0 0 0,0 0 1,0 0-1,0 0 0,0 1 1,0-1-1,0 1 0,0 0 1,1-1-1,-1 1 0,1 0 1,-1 0-1,1 0 0,0 0 1,-1 0-1,1 0 0,0 0 1,1 0-1,-1 1 1,0-1-1,0 0 0,1 1 1,-1 1-1,-2 10 9,1-1 0,0 0 0,-1 23 0,3-24-5,0 0 1,0 0-1,1 0 0,1 0 1,0 0-1,0 0 1,1-1-1,9 23 0,-9-28-49,1-1 0,-1 1 0,1-1 0,0 0-1,0 0 1,1 0 0,-1-1 0,1 1 0,0-1-1,0 0 1,1 0 0,-1-1 0,1 0 0,0 0 0,0 0-1,0-1 1,0 0 0,9 3 0,-9-3-10,1-1-1,-1 0 1,0 1 0,1-2 0,-1 1 0,1-1-1,-1 0 1,1 0 0,-1-1 0,1 0-1,9-3 1,-11 3 63,-1-1-1,0 0 0,0-1 1,0 1-1,-1-1 0,1 0 0,0 0 1,-1 0-1,0 0 0,0 0 1,0-1-1,0 1 0,0-1 1,-1 0-1,1 0 0,2-8 1,0 0 239,-1 0 1,-1-1 0,0 1 0,-1 0-1,1-20 1,-1-44 1540,-2 71-1578,0 24-269,-1-11-135,1 1 0,0-1-1,1 1 1,0-1 0,0 0-1,3 10 1,-4-16 55,1 0-1,0 0 1,0 0 0,0-1-1,0 1 1,1 0 0,-1 0-1,0-1 1,1 1 0,-1-1-1,1 1 1,0-1 0,-1 1-1,1-1 1,0 0 0,0 0-1,0 0 1,0 0 0,0 0-1,0-1 1,0 1 0,0 0 0,0-1-1,0 0 1,0 1 0,0-1-1,1 0 1,-1 0 0,2 0-1,-2 0 91,0 0-1,0-1 1,0 1-1,0 0 0,-1 0 1,1-1-1,0 1 1,0-1-1,-1 0 0,1 1 1,0-1-1,-1 0 1,1 0-1,-1 0 1,1 0-1,-1-1 0,1 1 1,-1 0-1,0 0 1,1-1-1,-1 1 1,0-1-1,0 1 0,0-1 1,0 0-1,-1 1 1,1-1-1,0 0 0,-1 1 1,1-1-1,-1 0 1,1-2-1,1-7 162,-1 0 0,-1 0-1,1 0 1,-3-16 0,1 14 130,1 9-73,-1 0 0,0 1 1,0-1-1,-1 1 0,1-1 0,-1 1 1,0-1-1,0 1 0,0 0 1,0 0-1,-1 0 0,1 0 1,-1 0-1,1 1 0,-1-1 0,-3-2 1,5 4-138,0 0 1,0 0-1,-1 1 0,1-1 1,0 0-1,0 0 1,0 1-1,-1-1 0,1 0 1,0 1-1,-1-1 1,1 1-1,0 0 0,-1-1 1,1 1-1,0 0 1,-1 0-1,1 0 0,-1 0 1,1 0-1,0 0 1,-1 0-1,1 0 1,-1 1-1,1-1 0,0 1 1,-1-1-1,1 1 1,0-1-1,0 1 0,-1 0 1,1-1-1,0 1 1,0 0-1,0 0 0,0 0 1,0 0-1,0 0 1,0 0-1,0 0 0,0 1 1,1-1-1,-2 2 1,-1 5-15,0 0 1,0-1 0,1 1 0,1 0-1,-1 1 1,1-1 0,0 10 0,3 63 73,-1-65-77,-1-10-49,0 0-1,1-1 1,0 1-1,0 0 1,0-1-1,1 1 0,0-1 1,0 1-1,0-1 1,1 0-1,-1 0 1,1 0-1,0 0 1,1-1-1,-1 1 1,1-1-1,0 0 1,0 0-1,1 0 1,-1 0-1,1-1 1,-1 0-1,1 0 1,0 0-1,0 0 1,1-1-1,-1 0 1,0 0-1,1 0 1,-1-1-1,1 0 1,0 0-1,-1 0 0,1-1 1,0 0-1,9-1 1,-11 0 35,0 0-1,0 0 1,0 0 0,0-1-1,0 0 1,0 0 0,0 0-1,-1 0 1,1-1 0,-1 1 0,1-1-1,-1 0 1,0 0 0,4-5-1,5-6 107,19-32 1,-26 37-52,6-9 109,0-1 0,-2 0 0,-1-1 0,0 0 0,-1-1 0,8-40 0,-11 28 117,0 1 0,-2-1 0,-5-60 0,3 87-165,-1 1-1,0 0 0,-1-1 1,1 1-1,-1 0 0,0 0 1,-4-8-1,5 13-87,1-1 0,-1 0 0,1 0 0,-1 0 0,1 1 0,-1-1 0,0 0 0,0 0 1,1 1-1,-1-1 0,0 1 0,0-1 0,0 1 0,1-1 0,-1 1 0,0-1 0,0 1 0,0 0 0,-1-1 0,1 1-24,-1 0-1,1 1 0,0-1 1,0 0-1,0 1 0,0-1 1,0 1-1,0-1 0,0 1 1,0-1-1,0 1 0,0 0 1,1-1-1,-1 1 0,0 0 1,0 0-1,0 0 0,1 0 1,-1-1-1,0 1 1,0 2-1,-4 5-4,1 0 0,0 1 1,0-1-1,1 1 0,0 0 0,1 0 0,0 0 1,-2 16-1,2 9 25,1 36 0,2-35 6,-1-17-9,2 1 0,0-1 1,1 1-1,1-1 1,0 0-1,1 0 0,10 21 1,-2-11-240,1-1 1,2 0 0,29 39 0,-43-64-365,2 3 427</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29:54.203"/>
    </inkml:context>
    <inkml:brush xml:id="br0">
      <inkml:brushProperty name="width" value="0.05" units="cm"/>
      <inkml:brushProperty name="height" value="0.05" units="cm"/>
      <inkml:brushProperty name="color" value="#E71224"/>
    </inkml:brush>
  </inkml:definitions>
  <inkml:trace contextRef="#ctx0" brushRef="#br0">99 353 3330,'0'0'10642,"-3"-2"-10325,-10-10-237,13 12-79,-1 0-1,1 0 0,0 0 0,-1 0 1,1 0-1,-1 0 0,1 0 0,0 0 1,-1 0-1,1 1 0,0-1 0,-1 0 1,1 0-1,0 0 0,-1 0 1,1 0-1,0 1 0,-1-1 0,1 0 1,0 0-1,0 1 0,-1-1 0,1 0 1,0 0-1,0 1 0,-1-1 0,1 0 1,0 1-1,0-1 0,0 0 1,0 1-1,-1-1 0,1 0 0,0 1 1,0-1-1,0 0 0,0 1 0,0 0 1,-5 14 16,5-15-15,-5 23 26,0-1 0,2 1 0,0 43 0,3-65-62,0 0 1,1 0-1,-1 0 1,1 0-1,-1 0 1,0 0-1,1 0 1,0 0-1,-1-1 1,1 1 0,-1 0-1,1 0 1,0-1-1,0 1 1,-1 0-1,1-1 1,0 1-1,0-1 1,0 1-1,0-1 1,0 1-1,-1-1 1,1 0-1,0 1 1,0-1 0,0 0-1,0 0 1,0 0-1,0 0 1,0 0-1,0 0 1,0 0-1,2 0 1,0 0 26,0 0 0,0 0 0,0 0 1,-1-1-1,1 1 0,0-1 0,0 0 1,-1 0-1,1 0 0,0 0 0,4-3 0,-4 2 29,-1-1-1,1-1 1,-1 1-1,0 0 0,0-1 1,0 1-1,-1-1 0,1 1 1,-1-1-1,0 0 1,0 1-1,0-1 0,0 0 1,-1 0-1,1 0 0,-1 0 1,0 0-1,-1 0 0,1 0 1,-2-6-1,2 4 88,-1 0 1,-1 1-1,1-1 0,-1 1 0,0 0 0,0 0 0,0-1 1,0 1-1,-1 1 0,0-1 0,0 0 0,-1 1 0,1-1 1,-5-3-1,7 7-102,-1-1 1,1 1 0,-1 0-1,1 0 1,-1 0 0,0-1 0,1 2-1,-1-1 1,0 0 0,1 0-1,-1 0 1,0 1 0,0-1-1,0 1 1,0 0 0,0-1 0,0 1-1,0 0 1,0 0 0,1 0-1,-1 1 1,0-1 0,0 0-1,0 1 1,0-1 0,0 1-1,0-1 1,1 1 0,-1 0 0,0 0-1,0 0 1,1 0 0,-1 0-1,1 0 1,-1 1 0,1-1-1,0 0 1,-1 1 0,1-1-1,0 1 1,0-1 0,0 1 0,0 0-1,0-1 1,-1 4 0,-2 4-32,0 0 0,0 0 1,1 1-1,0 0 1,1-1-1,0 1 1,0 13-1,1-17 20,1 1-1,0-1 1,0 0 0,1 0-1,-1 1 1,1-1 0,1 0-1,-1 0 1,1 0 0,3 7-1,-4-11 5,1 0 0,-1 0 0,1-1-1,-1 1 1,1 0 0,-1-1 0,1 1 0,0-1 0,0 1-1,-1-1 1,1 0 0,0 0 0,1 0 0,-1 0 0,0 0-1,0 0 1,0 0 0,0-1 0,1 1 0,-1-1 0,0 0-1,0 0 1,1 1 0,-1-2 0,0 1 0,1 0 0,-1 0-1,0-1 1,0 1 0,1-1 0,2-1 0,-4 2 6,0-1-1,0 1 1,0-1 0,0 0-1,0 1 1,0-1 0,0 0 0,0 0-1,0 0 1,0 0 0,0 0 0,0 0-1,0 0 1,-1 0 0,1 0 0,0 0-1,-1-1 1,1 1 0,-1 0 0,0 0-1,1-1 1,-1 1 0,0 0 0,0-1-1,1-1 1,-1-38 172,0 29-22,0 5-79,0 2 34,0 0 1,0 0-1,0 0 1,-1 0-1,0 0 1,-1-7-1,1 11-109,1 0 1,-1 0-1,1 0 0,-1 0 1,1 1-1,-1-1 0,0 0 1,1 0-1,-1 1 0,0-1 1,1 1-1,-1-1 0,0 0 1,0 1-1,0 0 0,0-1 1,1 1-1,-1-1 0,0 1 1,0 0-1,0 0 0,0-1 1,0 1-1,0 0 0,0 0 1,0 0-1,0 0 0,0 0 1,0 0-1,0 0 0,0 1 1,0-1-1,0 0 0,1 0 1,-1 1-1,0-1 0,0 1 1,0-1-1,0 1 0,0-1 1,1 1-1,-2 0 0,0 1-98,0-1 0,0 0 0,1 1 0,-1 0 0,0-1 0,1 1-1,0 0 1,-1-1 0,1 1 0,0 0 0,0 0 0,-2 3 0,-5 17-3889,5-5-2573</inkml:trace>
  <inkml:trace contextRef="#ctx0" brushRef="#br0" timeOffset="1446.71">773 227 880,'0'0'18870,"0"4"-17872,35 166-919,-22-103-62,-8-42-5,0 1-40,0 0 0,1 41 0,-15-77-217,-5-13 230,1 0 0,2-1 0,0-1 1,1 0-1,1-1 0,2 0 0,-5-31 1,4 10 13,3-1-1,2-1 1,3-54 0,0 98 3,0 0-1,1 1 1,-1-1 0,1 1 0,0-1-1,1 1 1,-1-1 0,1 1 0,0 0-1,0 0 1,0-1 0,0 1-1,1 1 1,0-1 0,-1 0 0,1 1-1,1-1 1,-1 1 0,0 0-1,1 0 1,0 0 0,0 1 0,0-1-1,0 1 1,0 0 0,7-3-1,-4 3-7,0 0 0,0 1-1,0 0 1,0 0 0,0 0-1,0 1 1,0 0 0,0 1-1,0-1 1,0 1 0,0 1-1,0-1 1,0 1 0,0 0-1,0 1 1,11 6 0,-10-4-4,0 0 0,-1 0 1,0 1-1,0 0 1,-1 1-1,0-1 1,0 1-1,0 0 0,-1 1 1,0 0-1,-1-1 1,1 1-1,-1 1 1,-1-1-1,0 0 0,0 1 1,-1 0-1,0 0 1,0 0-1,-1 0 1,0 0-1,0 0 0,-1 0 1,-1 0-1,1 0 1,-1 0-1,-1 0 1,0 0-1,0 0 0,-1-1 1,0 1-1,0-1 1,-9 15-1,1-7-84,-1 0 0,-1 0 0,0-1 0,-1-1 0,-1-1 0,0 0 0,-1 0 0,-22 12 0,55-24-5450,3 0 3397,21-1-4003</inkml:trace>
  <inkml:trace contextRef="#ctx0" brushRef="#br0" timeOffset="2307.8">1200 385 6867,'0'0'12240,"-9"-14"-11282,-27-42-592,36 55-365,0 0 1,0 1 0,-1-1 0,1 1-1,0-1 1,-1 0 0,1 1-1,-1-1 1,1 1 0,-1-1 0,1 1-1,-1-1 1,1 1 0,-1-1-1,1 1 1,-1 0 0,0-1 0,1 1-1,-1 0 1,0-1 0,1 1-1,-1 0 1,0 0 0,1 0 0,-1-1-1,0 1 1,0 0 0,1 0-1,-1 0 1,0 0 0,1 0-1,-1 1 1,0-1 0,0 0 0,1 0-1,-1 0 1,0 1 0,1-1-1,-1 0 1,0 0 0,1 1 0,-1-1-1,1 1 1,-1-1 0,1 1-1,-2 0 1,-12 25-9,13-24 14,-5 13-31,0 0 0,1 0 0,1 1 1,1-1-1,0 1 0,1-1 0,0 1 0,2 0 1,-1 0-1,2 0 0,3 18 0,-4-31-48,1 0 0,0-1 1,0 1-1,0-1 0,0 1 0,0-1 0,1 1 0,-1-1 0,1 0 0,0 0 0,-1 1 1,1-1-1,0 0 0,0-1 0,0 1 0,1 0 0,-1-1 0,0 1 0,1-1 0,-1 1 1,1-1-1,-1 0 0,1 0 0,-1 0 0,1-1 0,0 1 0,-1-1 0,1 1 0,5-1 1,-4 0 42,1 0 0,-1 0 1,0 0-1,0-1 1,0 1-1,1-1 0,-1 0 1,0-1-1,0 1 1,0-1-1,-1 1 0,1-1 1,0 0-1,0-1 1,-1 1-1,0-1 1,1 1-1,4-6 0,-2 0 25,0-1-1,-1 1 0,0-1 0,0 0 1,-1-1-1,0 1 0,0-1 0,3-14 1,-4 4 877,0-1 1,-1 1 0,-1-25 0,-1 44-266,-1 3-602,0 0 0,0 0 0,-1 0 0,1 0 0,1 0-1,-1 0 1,0 0 0,0 1 0,1-1 0,-1 0 0,1 1 0,0-1 0,0 0 0,0 4 0,-1 2 14,-1 5-5,1 0 0,0 1 0,1-1 0,0 0 0,1 1 0,1-1-1,5 21 1,-6-30-28,0 0 0,0 0 0,0-1 1,1 1-1,0-1 0,0 1 0,0-1 0,0 0 0,0 1 0,1-1 0,0 0 0,-1-1 0,1 1 0,0 0 0,0-1 0,0 0 0,1 0 0,-1 0 0,1 0 0,-1 0 0,1 0 0,-1-1 0,1 0 0,0 0 1,0 0-1,0 0 0,0-1 0,-1 1 0,9-1 0,-9 0-5,1 0-1,-1 0 1,1 0 0,0-1 0,-1 0-1,1 1 1,-1-1 0,1 0 0,-1-1 0,1 1-1,-1-1 1,0 1 0,0-1 0,6-4-1,-5 1 23,1 0 0,-1 1 0,0-2 0,-1 1 0,1 0-1,-1-1 1,4-10 0,-3 5 37,-1 0 0,0-1 0,-1 1 1,0-1-1,0 1 0,-2-23 0,3-2 1106,-6 51-1194,-3 10 63,1 0-1,-1 31 1,6-51-35,-1 0 0,1 1-1,0-1 1,1 0 0,-1 1 0,1-1-1,0 0 1,1 0 0,-1 0 0,1 1-1,0-2 1,0 1 0,1 0 0,-1 0-1,1-1 1,0 1 0,4 4 0,-4-7-19,0 1 1,0-1-1,0 0 1,0 0 0,0 0-1,0-1 1,0 1 0,1-1-1,-1 1 1,1-1-1,-1 0 1,1 0 0,-1-1-1,1 1 1,0-1 0,-1 0-1,1 0 1,0 0-1,-1 0 1,1-1 0,7-1-1,-6 0 28,0 1 0,0-1 1,0-1-1,0 1 0,0-1 0,0 1 0,-1-2 0,1 1 0,-1 0 1,0-1-1,0 0 0,0 0 0,5-6 0,-4 2 16,1-1 0,-2 1 0,1-1-1,-1 0 1,-1-1 0,0 1 0,0 0 0,0-1 0,0-10-1,0-9 313,-1-50-1,-2 59-47,0 18-215,1 1-31,-1-1 0,0 1 0,0 0-1,0 0 1,0-1 0,0 1 0,0 0 0,0-1-1,0 1 1,-1 0 0,1 0 0,0-1 0,-1 1 0,1 0-1,-1 0 1,1 0 0,-1 0 0,0 0 0,1 0-1,-1 0 1,-2-2 0,2 7-59,0 1-1,0 0 0,1 0 1,-1-1-1,1 1 1,1 7-1,-1-9 18,0 3-95,0 1 0,0-1 0,1 1 0,0-1-1,0 1 1,1-1 0,0 0 0,4 10 0,-4-11-583,1-1 0,-1 0 0,1 0-1,0 0 1,0 0 0,1-1 0,5 6 0</inkml:trace>
  <inkml:trace contextRef="#ctx0" brushRef="#br0" timeOffset="2778.43">1672 389 7059,'0'0'13409,"-3"-6"-12344,1-1-888,-5-7 196,6 15-371,1 0-1,0-1 1,-1 1-1,1-1 1,-1 1-1,1 0 1,0 0 0,-1-1-1,1 1 1,0 0-1,0-1 1,0 1-1,0 0 1,-1 0-1,1-1 1,0 1 0,0 0-1,0 0 1,1-1-1,-1 1 1,0 0-1,0 0 1,0-1 0,1 2-1,-1 18 8,-1 8 24,2 0-1,5 33 1,-4-52-28,0 0 0,0 0 0,1 0-1,0-1 1,1 1 0,0-1 0,0 0 0,1 0 0,0 0-1,10 12 1,-14-18-6,1 1-1,0-1 1,0 0 0,1 0-1,-1-1 1,0 1-1,0 0 1,1-1 0,-1 1-1,1-1 1,0 0-1,-1 0 1,1 0 0,0 0-1,0 0 1,0-1-1,-1 1 1,1-1 0,0 1-1,0-1 1,0 0-1,0-1 1,0 1 0,0 0-1,3-2 1,-1 1-8,-1-1 0,1 0 0,-1 0 1,0-1-1,0 1 0,0-1 0,0 0 1,0 0-1,-1 0 0,1-1 0,-1 1 0,0-1 1,0 0-1,3-5 0,0-1 4,0-1 0,-1 0 0,-1 0 0,1 0-1,-2 0 1,1-1 0,2-21 0,-3-2 7,-1-46 0,-2 76 8,0-1 0,-1 0 1,1 0-1,-1 0 1,-1 1-1,1-1 0,-3-5 1,3 10-39,1-1 0,-1 1 0,1 0 0,-1 0 0,0 0 1,1-1-1,-1 1 0,0 0 0,0 0 0,0 0 0,0 0 1,0 0-1,0 1 0,0-1 0,0 0 0,0 0 0,0 1 1,0-1-1,-1 0 0,1 1 0,0-1 0,-1 1 0,1 0 1,0-1-1,0 1 0,-1 0 0,1 0 0,-1 0 0,1 0 0,0 0 1,-1 0-1,1 0 0,0 0 0,-1 1 0,1-1 0,-1 1 1,0 0-114,1 0 1,0 0-1,0 0 1,-1 0-1,1 0 1,0 0-1,0 0 1,0 0-1,0 0 1,1 1-1,-1-1 1,0 0-1,0 1 0,1-1 1,-1 0-1,1 1 1,-1-1-1,1 1 1,0-1-1,-1 1 1,1-1-1,0 1 1,0 1-1,0 43-3763,1-35 2091,0 15-3920</inkml:trace>
  <inkml:trace contextRef="#ctx0" brushRef="#br0" timeOffset="3590.72">2091 449 2001,'0'0'17000,"-1"-4"-16656,-4-9-405,2 12 56,3 24 48,7 12-110,-6-34 45,-1 1 0,0-1 0,1 0 0,0 1 0,-1-1 0,1 0 0,0 0 0,-1 1 0,1-1 0,0 0 0,0 0 0,0 0 0,0 0 0,0 0 0,0 0 0,0 0 0,2 1 0,-1-2-18,-1 0 0,0 1 0,1-1 1,-1 0-1,1 1 0,-1-1 0,1 0 0,-1 0 0,0 0 0,1 0 0,-1 0 0,1-1 0,-1 1 0,1 0 0,-1-1 0,0 1 0,1-1 0,-1 1 1,0-1-1,1 0 0,1-1 0,-1 0 16,0 0 0,-1 1 1,1-1-1,-1 0 0,0-1 1,1 1-1,-1 0 0,0 0 1,0 0-1,-1-1 0,1 1 1,0-3-1,2-9 58,-2-1 1,1 1-1,-3-26 0,1 25-17,1-5 5,0 15 92,-1 0-1,1 0 1,-1 0-1,0 0 1,0 0-1,-1 0 1,0 0-1,0 0 1,0 0-1,0 1 1,-4-10-1,4 14-98,1-1 0,-1 0-1,1 1 1,-1-1 0,1 1-1,-1-1 1,0 1 0,1-1-1,-1 1 1,0-1-1,0 1 1,1 0 0,-1-1-1,0 1 1,0 0 0,1 0-1,-1-1 1,0 1 0,0 0-1,0 0 1,0 0-1,1 0 1,-1 0 0,0 0-1,0 0 1,0 0 0,0 1-1,1-1 1,-1 0 0,0 0-1,0 1 1,1-1-1,-1 0 1,0 1 0,0-1-1,1 1 1,-1-1 0,1 1-1,-1-1 1,0 1 0,1 0-1,-1-1 1,1 1-1,-1 0 1,1-1 0,-1 1-1,1 0 1,0 0 0,-1 0-1,-3 5-23,1 0-1,-1 0 0,1 1 0,-3 9 0,1 3 26,1 1-1,0 1 1,2-1-1,0 1 1,1-1-1,1 1 0,1-1 1,4 21-1,-4-36-30,0-1 0,0 1 0,0-1 0,1 1 0,0-1 0,-1 0 0,2 1 0,-1-1 0,0 0 0,1 0 0,0-1 0,0 1 0,0 0 0,0-1 0,1 0 0,-1 0 0,8 5 0,-6-5-53,0-1 0,0 1 1,1-1-1,-1 0 0,1-1 1,-1 0-1,1 1 0,0-2 0,-1 1 1,1 0-1,0-1 0,0 0 1,-1-1-1,9-1 0,-9 0 64,1 0-1,0 0 1,-1 0-1,0-1 0,1 0 1,-1 0-1,0-1 1,0 0-1,-1 1 1,1-2-1,-1 1 1,0 0-1,0-1 0,0 0 1,-1 0-1,0 0 1,0 0-1,4-8 1,1-3 179,-1 1 0,-1-1 0,0-1-1,-1 1 1,4-26 0,-5-52 2803,-6 137-3067,0-28 84,1 0 0,1 0 0,0 0 0,1 1 0,4 20 0,-4-32-67,0-1 0,0 0 0,0 0 0,0 0-1,1 0 1,-1 0 0,1 0 0,0 0 0,0-1 0,0 1-1,0-1 1,0 1 0,1-1 0,-1 0 0,1 1 0,-1-1-1,1-1 1,0 1 0,0 0 0,0-1 0,0 1 0,0-1-1,0 0 1,0 0 0,1 0 0,-1-1 0,0 1 0,0-1-1,1 1 1,3-1 0,-2 0 19,-1 0 1,0 0-1,0 0 0,0-1 1,0 1-1,0-1 0,0 0 1,0 0-1,0 0 1,-1-1-1,1 1 0,0-1 1,0 0-1,-1 0 0,0 0 1,1 0-1,-1-1 0,0 0 1,0 1-1,0-1 0,0 0 1,-1 0-1,1-1 0,-1 1 1,0-1-1,0 1 1,0-1-1,0 1 0,1-6 1,2-5 115,0 0 0,-1 0 0,0-1 0,-1 0 0,2-28 1,-4-6 3388,0 67-3432,1 0 0,0-1-1,1 1 1,8 26 0,30 69-43,-9-29-2169,-31-79 1412,4 7-1958,2-8-1958,5-3-5061</inkml:trace>
  <inkml:trace contextRef="#ctx0" brushRef="#br0" timeOffset="4559.96">3612 306 5811,'0'0'7809,"1"-16"-6617,1-4-822,2-47 2147,-4 66-2476,0 0 0,-1 1 0,1-1 1,-1 0-1,1 1 0,0-1 0,-1 0 1,1 1-1,-1-1 0,1 1 0,-1-1 0,0 1 1,1-1-1,-1 1 0,1 0 0,-1-1 1,0 1-1,1 0 0,-1-1 0,0 1 1,1 0-1,-1 0 0,0 0 0,-1-1 0,-24-3 41,23 3-31,-19-2-15,0 1 0,-1 1 1,1 0-1,-1 2 0,1 1 0,-27 5 0,39-5-23,-1 1 0,1 0 0,0 1 0,1 0 0,-1 0-1,1 1 1,0 1 0,0-1 0,0 1 0,1 1 0,0 0-1,0 0 1,0 0 0,1 1 0,-8 12 0,8-9-11,0 0 1,1 1-1,1 0 0,0 0 1,0 1-1,1-1 1,1 1-1,0 0 0,1 0 1,0 0-1,1 19 1,0-23-2,1 0 1,1 0 0,0 0 0,0-1 0,1 1-1,0 0 1,0-1 0,1 1 0,0-1 0,1 1 0,0-1-1,0-1 1,1 1 0,0 0 0,0-1 0,0 0-1,11 9 1,-6-7-13,0-2 0,1 0 0,0 0 0,0-1 0,1 0 0,0-1 0,0 0 0,0-1 0,1 0 0,-1-1 0,21 2 0,-24-4 3,1 0 0,-1 0 0,1-1 1,-1-1-1,1 0 0,0 0 0,-1-1 0,0 0 0,1 0 0,-1-1 0,0-1 0,0 1 0,-1-1 0,1-1 0,-1 0 0,9-6 0,-8 3 17,0 0 0,-1 0 0,0-1 0,0 0 0,-1 0 0,0-1 0,-1 0 0,0 0 0,0-1 0,-1 0 0,0 0-1,4-19 1,-3 7 6,-2-1-1,-1 1 1,-1-1-1,-1 0 1,-3-33-1,0 36 123,-1 0-1,-1 1 1,0-1 0,-2 1-1,0 0 1,-1 1-1,-1-1 1,-1 2 0,-1-1-1,0 1 1,-2 0-1,0 1 1,-1 1 0,-18-20-1,30 35-105,-1 0-1,1-1 1,0 1-1,0 0 1,-1 0 0,1 0-1,0 0 1,-1 0-1,1 0 1,-1 1 0,1-1-1,-1 0 1,1 1-1,-1-1 1,0 1 0,1 0-1,-1-1 1,0 1-1,1 0 1,-1 0-1,0 0 1,1 0 0,-1 1-1,0-1 1,-2 1-1,2 0-20,0 0 0,1 1 0,-1-1 0,0 1 0,0 0-1,1 0 1,-1-1 0,1 1 0,-1 0 0,1 0 0,0 0-1,0 0 1,0 1 0,0-1 0,-1 3 0,-2 9-11,0 0 1,2 0-1,-1 0 0,0 21 1,2-6 19,1 0 0,1 0 1,8 42-1,-6-58-17,0 1 1,1-1-1,1 1 1,0-1-1,1-1 0,0 1 1,1-1-1,0 0 1,14 15-1,-1-5-12,2-1 1,0-1-1,1-1 0,41 26 0,-29-22-892,41 38-1,-73-60 798,-1 1 0,0 1 0,0-1-1,1 0 1,-1 0 0,-1 1 0,1-1 0,0 1 0,-1 0-1,1 0 1,-1-1 0,0 1 0,0 0 0,0 0 0,0 0-1,0 0 1,-1 0 0,1 0 0,-1 0 0,0 0 0,0 5-1,-1-5 43,0 0 0,0 0 0,-1 0 0,1 0-1,-1 0 1,1 0 0,-1 0 0,0-1 0,0 1-1,0-1 1,0 0 0,-1 1 0,1-1 0,0 0-1,-1 0 1,0 0 0,1-1 0,-1 1 0,-4 1-1,-5 2-58,0 0-1,-1-1 0,1 0 1,-1-1-1,0 0 0,0-1 0,1 0 1,-27-1-1,38-2 69,0 1 1,1 0-1,-1-1 0,0 1 1,0 0-1,1-1 1,-1 1-1,0-1 0,1 1 1,-1-1-1,1 0 0,-1 1 1,1-1-1,-1 0 0,1 1 1,-1-1-1,1 0 1,-1 1-1,1-1 0,0 0 1,-1 0-1,1 0 0,0 1 1,0-1-1,0 0 1,0 0-1,0 0 0,0 1 1,0-1-1,0 0 0,0 0 1,0 0-1,0 0 1,0 1-1,0-1 0,1 0 1,-1 0-1,0 1 0,1-1 1,-1 0-1,1 0 0,-1 1 1,0-1-1,1 0 1,0 1-1,-1-1 0,1 1 1,0-2-1,28-21-3825,12-3-2519</inkml:trace>
  <inkml:trace contextRef="#ctx0" brushRef="#br0" timeOffset="6280.14">4059 363 912,'0'0'17811,"-8"-6"-17008,-23-14-541,30 20-261,1 0 0,-1-1 0,1 1 0,0 0 0,-1 0 0,1 0 0,0 0 1,-1 0-1,1 0 0,0 0 0,-1 0 0,1 0 0,0 0 0,-1 0 0,1 1 0,0-1 0,-1 0 0,1 0 1,0 0-1,-1 0 0,1 0 0,0 1 0,-1-1 0,1 0 0,0 0 0,0 1 0,-1-1 0,1 0 1,0 0-1,0 1 0,0-1 0,-1 0 0,1 1 0,0-1 0,0 0 0,0 1 0,0-1 0,0 0 1,0 1-1,-1-1 0,1 0 0,0 1 0,0-1 0,0 1 0,-1 19 14,1-16 1,-2 14 36,0 11 28,3 52 0,-1-74-82,1 0 0,0 0 0,0 0 0,1 0 0,0 0 0,0 0 0,1-1 0,0 1 0,0-1 0,0 0 0,1 0 0,8 12 1,-10-17-45,-1 1 1,1 0 0,0-1 0,-1 1 0,1-1 0,0 0 0,0 1-1,0-1 1,0 0 0,0 0 0,0 0 0,0-1 0,1 1 0,-1 0-1,0-1 1,0 0 0,1 1 0,-1-1 0,0 0 0,1 0 0,-1 0-1,0 0 1,0-1 0,1 1 0,-1-1 0,0 1 0,0-1 0,0 0-1,3-1 1,-1 0 7,0 0-1,-1-1 1,1 1-1,-1-1 0,1 0 1,-1 0-1,0 0 1,0-1-1,0 1 1,0-1-1,-1 0 0,0 1 1,4-8-1,0-7 169,0 1 0,-2-1 0,0 0 0,-1 0 0,0-1 0,-2 1 0,0-1 0,-1 1 0,-1-1 0,-3-21 0,-4 22 385,2 15-278,1 13-372,2 12 110,0 0 0,2 1 0,0-1 0,2 0 0,4 32 0,-4-49-158,-1-1-1,1 0 1,0 0 0,1 0-1,-1 0 1,1 0-1,-1 0 1,1 0-1,0 0 1,1 0 0,-1-1-1,1 1 1,-1-1-1,1 0 1,0 0-1,0 0 1,0 0 0,1 0-1,-1-1 1,1 1-1,0-1 1,-1 0 0,1 0-1,0-1 1,0 1-1,0-1 1,0 0-1,1 0 1,-1 0 0,0 0-1,0-1 1,1 1-1,-1-1 1,0 0 0,8-2-1,-8 1 80,-1 0-1,0-1 1,1 1-1,-1-1 0,0 0 1,0 0-1,0 0 1,0 0-1,0 0 1,0-1-1,-1 0 1,1 1-1,-1-1 1,0 0-1,1 0 1,-1 0-1,-1 0 0,1-1 1,0 1-1,-1 0 1,2-6-1,2-6 560,0 0-1,-1 0 0,4-28 0,-3-68 6563,-5 119-7066,0 0 1,1 0-1,0 0 0,0 1 1,1-1-1,0-1 0,1 1 1,-1 0-1,9 14 1,-9-19-101,0 1 1,0-1-1,1 0 1,-1 0-1,1 0 1,0 0-1,0-1 1,0 1-1,0-1 1,0 1-1,1-1 1,-1 0-1,1 0 1,-1-1-1,1 1 1,0-1-1,-1 0 1,1 0-1,0 0 1,0 0-1,0-1 1,0 1-1,4-1 1,-7-1 136,1 1 0,-1-1 0,1 1 0,-1-1 0,0 1 0,1-1 0,-1 0 0,0 1 1,0-1-1,0 0 0,1 0 0,-1 0 0,0 0 0,0 0 0,0 0 0,-1-1 0,1 1 0,0 0 0,0 0 0,-1-1 0,1 1 0,0 0 0,-1-1 0,0 1 0,1-1 1,-1 1-1,0 0 0,1-1 0,-1 1 0,0-1 0,0-1 0,2-57 185,-3 47-60,1 6 126,0-1 0,0 1 0,-1 0 0,-1-1 0,1 1 0,-1 0 0,-5-12 0,6 17-186,1 0-1,-1 1 1,0-1-1,0 1 0,0-1 1,0 1-1,-1-1 0,1 1 1,0 0-1,-1-1 1,1 1-1,0 0 0,-1 0 1,0 0-1,1 0 1,-1 1-1,1-1 0,-1 0 1,0 1-1,0-1 0,1 1 1,-1-1-1,0 1 1,0 0-1,0 0 0,0 0 1,1 0-1,-1 0 1,0 0-1,0 0 0,0 0 1,1 1-1,-1-1 0,0 1 1,0 0-1,1-1 1,-3 3-1,0-2-45,1 1 1,0 1-1,1-1 0,-1 0 0,0 1 1,1 0-1,-1-1 0,1 1 0,0 0 0,0 0 1,0 0-1,0 1 0,1-1 0,-1 0 1,1 1-1,0-1 0,0 1 0,0-1 1,-1 6-1,-1 8 42,1-1 1,0 32 0,2-40-46,0-1 1,0 1 0,1 0 0,0 0 0,1-1 0,0 1 0,0-1 0,0 1 0,5 9 0,-4-12-17,0 0 0,0-1 0,1 0 0,-1 0 0,1 0 1,0 0-1,0-1 0,1 1 0,-1-1 0,0 0 1,1 0-1,0 0 0,0-1 0,7 3 0,-3-2-96,0-1-1,-1 1 0,1-2 0,1 1 0,-1-1 0,0-1 0,0 1 0,0-1 1,1-1-1,-1 0 0,0 0 0,0-1 0,0 0 0,0-1 0,-1 0 0,1 0 1,-1-1-1,1 0 0,-1 0 0,10-8 0,-10 6 131,0 1 1,-1-1-1,0-1 0,0 1 0,0-1 1,-1-1-1,0 1 0,0-1 1,-1 0-1,0 0 0,0-1 0,-1 1 1,0-1-1,-1 0 0,0 0 0,0-1 1,-1 1-1,0 0 0,1-14 1,-3 20 28,0-6 293,0 0-1,0-1 1,-3-17-1,2 25-270,1 0 0,-1 0-1,1 0 1,-1 0-1,0 0 1,0 0-1,1 0 1,-1 0-1,-1 0 1,1 1-1,0-1 1,0 0-1,-1 1 1,1-1-1,-1 1 1,1-1-1,-1 1 1,0 0-1,1 0 1,-1 0-1,0 0 1,0 0-1,0 0 1,-3-1-1,5 2-69,-1 1 0,0-1-1,1 0 1,-1 1 0,1-1 0,-1 0-1,1 1 1,-1-1 0,1 1-1,-1-1 1,1 1 0,-1-1-1,1 1 1,-1-1 0,1 1-1,0 0 1,-1-1 0,1 1-1,0-1 1,0 1 0,-1 0-1,1-1 1,0 1 0,0 0-1,0-1 1,0 1 0,0 0 0,0-1-1,0 1 1,0 0 0,0-1-1,0 1 1,1 1 0,-1 32-34,0-30 45,1 2-11,0-1 1,1 1-1,-1-1 0,1 0 1,0 0-1,0 0 0,1 0 1,0 0-1,-1-1 0,2 1 1,-1-1-1,0 0 0,7 6 1,-1 0-351,1-1 0,0 0-1,0-1 1,19 11 0,-27-18 205,0 1 0,1-1 0,-1 1 0,0-1 0,1 0 0,0 0 0,-1 0 0,1-1 0,-1 1 1,1 0-1,0-1 0,0 0 0,-1 0 0,1 1 0,0-2 0,-1 1 0,1 0 0,0 0 0,0-1 0,-1 0 0,6-1 0,-5 0 124,0-1 1,0 1 0,0-1 0,-1 1-1,1-1 1,-1 0 0,0 0-1,1 0 1,-1-1 0,-1 1 0,1 0-1,0-1 1,-1 1 0,2-7-1,44-129 2804,-40 114-1707,-8 18-299,-7 15-761,2 2-42,1 0 0,0 0 0,1 0 0,0 1 0,0-1 0,1 1 0,1 0 0,0 0 0,0 0 0,1 0 1,1 0-1,-1 0 0,2 0 0,2 18 0,-2-26-76,0 0 1,0 0-1,0 0 1,0 0-1,1 0 1,0 0-1,-1 0 1,1 0-1,0-1 0,0 1 1,0-1-1,1 1 1,-1-1-1,0 0 1,1 0-1,0 0 1,-1 0-1,1-1 1,0 1-1,0-1 1,0 1-1,0-1 1,0 0-1,4 1 1,3 0-241,-1 0 0,1 0 0,0-1 1,0 0-1,-1-1 0,20-1 1,-25-1 310,1 1 0,-1-1 0,1 0 0,-1 0 0,0 0 0,0 0 1,0-1-1,0 0 0,0 0 0,-1 0 0,1 0 0,-1-1 0,0 1 0,0-1 1,5-8-1,6-9 425,18-36 0,-30 53-289,2-4 513,0 0-1,0-1 1,-1 1 0,0-1 0,0 0 0,-1 0-1,-1 0 1,1 0 0,-1-18 0,-1 32-578,-1 1 0,1-1 0,-1 1 0,-1-1-1,-2 7 1,-4 21-31,7-25-19,1 0 0,-1 0 0,1 0 0,1 0 0,-1 0-1,2 0 1,-1 0 0,1 0 0,0 0 0,6 14 0,-6-18-61,0-1 0,1 1 0,0 0 0,0-1 0,0 1 0,0-1 0,0 0 0,1 0 0,-1 0 1,1 0-1,0-1 0,0 0 0,0 1 0,0-2 0,0 1 0,1 0 0,-1-1 0,0 1 0,1-1 1,7 0-1,-6 0-7,0 0 1,-1 0 0,1-1 0,0 0 0,0 0-1,-1 0 1,1-1 0,0 0 0,0 0-1,-1 0 1,1-1 0,-1 0 0,11-5-1,-12 5 82,0-2 0,0 1 0,0 0 0,0-1-1,-1 0 1,1 0 0,-1 0 0,0 0-1,0 0 1,-1-1 0,1 1 0,-1-1-1,0 0 1,0 0 0,2-9 0,-1 2 254,0-1 1,-1 0 0,0 1 0,-1-1-1,-1 0 1,0 0 0,-1 0-1,0 0 1,-5-20 0,-6 17 549,5 15-464,3 12-326,3 16 72,0 0 0,2 0 0,9 53 0,26 79 176,-21-107-349,-3 1 0,9 102-1,-20-140-80,0 48-774,-1-61 882,0 1 0,0 0 0,-1-1 0,1 1 0,-1 0-1,1-1 1,-1 1 0,0-1 0,0 1 0,0-1 0,0 0 0,-1 1 0,1-1 0,0 0 0,-1 0 0,0 0-1,1 0 1,-3 2 0,2-3 35,0 0-1,1 0 1,-1-1-1,0 1 1,1-1-1,-1 0 1,0 1-1,0-1 1,0 0-1,1 0 1,-1 0-1,0 0 1,0 0-1,1 0 1,-1-1-1,0 1 1,0-1-1,1 1 1,-1-1-1,0 0 1,1 1-1,-1-1 1,1 0-1,-1 0 1,1 0-1,-1 0 1,1 0-1,0-1 1,-1 1-1,1 0 1,0-1-1,0 1 1,-2-3-1,-3-5-300,0-1 0,0 1 0,-8-20 0,-2-15-2626,9-7-1977</inkml:trace>
  <inkml:trace contextRef="#ctx0" brushRef="#br0" timeOffset="6968.01">6217 88 4866,'0'0'12278,"0"-3"-10976,0 2-1241,-1-1 0,1 1 0,-1 0 1,0-1-1,1 1 0,-1 0 0,0 0 0,0 0 1,0-1-1,0 1 0,0 0 0,0 0 0,-1 0 0,1 0 1,0 1-1,0-1 0,-1 0 0,1 0 0,0 1 1,-1-1-1,1 1 0,-1-1 0,1 1 0,0 0 1,-1 0-1,1-1 0,-1 1 0,-2 0 0,-54-4 329,53 3-313,-159 1 579,163 0-378,3 20 194,20 30 49,-11-26-327,14 43 1,-8 5 33,12 117 0,-3-12-103,-25-170-119,0 0 0,1 0-1,0 0 1,6 13 0,-7-18-7,0 0 1,0-1 0,0 1-1,0-1 1,1 1-1,-1-1 1,0 0-1,1 1 1,-1-1 0,1 0-1,-1 0 1,1 0-1,-1 0 1,1 0 0,0 0-1,0 0 1,-1-1-1,1 1 1,0-1-1,0 1 1,0-1 0,0 0-1,2 0 1,5 1-188,-1-1 1,1-1 0,-1 1-1,1-2 1,-1 1 0,0-1-1,0 0 1,1-1-1,-1 0 1,10-5 0,-7 2-1148,-1-1 0,0 0 0,17-15 0,2-6-4222</inkml:trace>
  <inkml:trace contextRef="#ctx0" brushRef="#br0" timeOffset="7340.81">6119 363 464,'0'0'14871,"12"-8"-13814,8 3-833,12 1-224,-1 0 48,8 0-48,2 2-48,3-3-1441,3-3-2257,-4-3-4962</inkml:trace>
  <inkml:trace contextRef="#ctx0" brushRef="#br0" timeOffset="7818.98">6595 197 6419,'0'0'10605,"0"0"-10543,0 0 1,0-1-1,0 1 1,-1 0 0,1-1-1,0 1 1,0 0-1,0-1 1,0 1-1,0-1 1,-1 1 0,1 0-1,0-1 1,0 1-1,0 0 1,0-1-1,0 1 1,0-1 0,0 1-1,1 0 1,-1-1-1,0 1 1,0-1-1,0 1 1,0 0 0,0-1-1,0 1 1,1 0-1,-1-1 1,0 1-1,3-2-23,1 1-1,-1-1 1,0 1 0,0 0-1,0 0 1,1 1-1,-1-1 1,0 1-1,6-1 1,0 0-24,74-8-379,1-1-3568,-103 7 3650,14 1 774,0 1 0,0 0-1,1 0 1,-1 0 0,0 1 0,0 0 0,0 0 0,0 0-1,0 0 1,-5 2 0,9-1-442,1-1 1,-1 1-1,0 0 0,1 0 1,-1 0-1,1 0 0,-1 0 1,1 0-1,-1 0 0,1 0 0,-1 0 1,1 0-1,0 0 0,0 0 1,-1 0-1,1 0 0,0 0 1,0 0-1,0 1 0,0 28 430,0-23-253,2 19-2,0 0 1,2 0-1,0-1 0,2 0 1,1 0-1,1 0 1,11 25-1,-5-11-326,-1 0 1,-3 1-1,8 52 0,-18-90-786,1 5 1468</inkml:trace>
  <inkml:trace contextRef="#ctx0" brushRef="#br0" timeOffset="8147.27">7068 271 2913,'0'0'20482,"-5"-10"-19799,3 5-625,-12-21 11,6 22-58,0 15 16,-3 19 20,1 0 1,2 1-1,1 0 0,2 0 0,0 1 1,1 40-1,4-50-33,-1-10-9,1 0 1,0 0-1,1-1 0,3 18 0,-3-26-4,-1 0 0,1-1 0,0 1 0,0-1 0,0 1 0,0-1 0,1 1 1,-1-1-1,1 0 0,-1 0 0,1 0 0,0 0 0,0 0 0,0 0 0,0 0 0,0 0 0,0-1 0,1 1 0,-1-1 0,0 0 0,1 1 0,-1-1 0,1 0 1,4 1-1,4 0 25,-1-1 0,1 1 0,-1-2 0,1 1 0,-1-1 0,1-1 0,0 0 0,-1-1 0,15-3 0,-4-2-45,0 0 0,-1-2 0,31-17 0,-39 20-673,0 0-1,1 1 1,24-7 0,18 2-5679,-8 6-2751</inkml:trace>
  <inkml:trace contextRef="#ctx0" brushRef="#br0" timeOffset="8443.91">7892 382 4738,'0'0'12390,"-8"-3"-11715,-22-5-302,23 5 22,32 3 670,63 2-105,86-3-856,-142-1-1770,49-10 0,-42 0-2034,-17-1-1500,-7-3-1411</inkml:trace>
  <inkml:trace contextRef="#ctx0" brushRef="#br0" timeOffset="8659.98">8245 227 3954,'0'0'12635,"-9"-2"-11541,2 1-1011,5 0-6,0 1 0,0-1 0,0 1 0,0-1 0,0 1 0,0 0 0,0 0 1,0 0-1,0 0 0,0 0 0,-3 1 0,4 0-4,0 0 1,0 0-1,0 0 0,0 0 0,0 0 1,0 0-1,0 0 0,0 0 0,1 0 1,-1 0-1,0 0 0,1 0 1,-1 1-1,1-1 0,-1 0 0,1 0 1,0 1-1,0-1 0,-1 0 0,1 1 1,0-1-1,0 0 0,0 1 1,0-1-1,1 3 0,-1 2 56,1 0-1,-1 1 1,1-1 0,1 1-1,-1-1 1,1 0 0,0 0-1,0 0 1,1 0 0,0 0-1,5 7 1,3 2-81,1 0-1,20 20 1,-4-5-65,-26-28-140,-1-1-1,0 1 0,1-1 0,-1 1 1,0-1-1,0 1 0,0 0 1,0 0-1,0-1 0,-1 1 1,1 0-1,0 0 0,-1 0 1,0 0-1,1 3 0,-1-5-22,-1 1-1,1 0 0,0 0 1,-1 0-1,1 0 0,-1-1 1,1 1-1,-1 0 1,0-1-1,1 1 0,-1 0 1,0-1-1,1 1 0,-1-1 1,0 1-1,0-1 0,1 1 1,-1-1-1,0 1 1,0-1-1,0 0 0,0 0 1,0 1-1,1-1 0,-1 0 1,0 0-1,0 0 0,0 0 1,0 0-1,0 0 1,0 0-1,-1-1 0,-30 2-5405</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30:19.646"/>
    </inkml:context>
    <inkml:brush xml:id="br0">
      <inkml:brushProperty name="width" value="0.05" units="cm"/>
      <inkml:brushProperty name="height" value="0.05" units="cm"/>
      <inkml:brushProperty name="color" value="#E71224"/>
    </inkml:brush>
  </inkml:definitions>
  <inkml:trace contextRef="#ctx0" brushRef="#br0">5245 926 4322,'0'0'10269,"-15"8"-7228,3-9-2952,0 0-1,0-1 1,0 0 0,0-1 0,0-1-1,-17-7 1,-66-35 483,40 13 149,-65-52 1,-15-10-549,50 45-126,-169-70-1,-106-9-53,59 12 126,103 36-100,144 62-53,0 3 1,-87-14-1,-118-2 47,106 15-39,-328-17 63,0 29-14,439 5-19,-47 4-36,2 5 1,-102 23 0,53-8 53,120-21-1,-258 49 23,231-41-33,1 2 1,0 1-1,1 3 1,-50 28-1,-88 39 239,16-7 21,142-63-259,1 0 0,1 2 1,1 0-1,0 1 0,1 1 1,-21 28-1,10-12 86,-20 27 2,2 2 1,-43 79-1,73-110-129,1 2 0,1-1 1,2 2-1,1 0 0,-11 70 0,12-16 62,4 0 0,5 90 1,2-90 26,0-59-84,1-1 0,1 1 0,1-1 0,2 0 0,11 32 0,-1-16 20,2-1-1,33 59 1,-28-60 13,91 159 165,-86-159-129,1-1-1,53 58 1,-61-81-45,1-2 0,1 0 0,1-1 1,0-1-1,1-1 0,33 13 0,64 38-6,-57-26 50,1-2 0,2-3 1,1-3-1,103 31 0,-38-27-70,2-6 1,142 13-1,107 29 100,4 0 172,-318-66 168,103-5 0,-124-1-314,11-3 194,117-21 0,58-31 269,100-17-212,-296 65-304,-1-2-1,0-1 1,-1-3-1,69-33 1,24-9-29,243-61 35,-319 99-37,0-3 0,56-31 0,-15 8 16,-62 28-16,-2-2 0,1-1 0,35-28 0,84-79-18,-86 69 13,-50 45-63,0-2 0,-2 0 0,1-1 0,-2 0 0,0-1 0,-1 0 0,0-1 1,9-21-1,0 2 92,2 0 0,1 2 0,48-53 1,-16 19 30,-40 47-84,-1-1 0,0 0 0,-2-1 1,-1-1-1,-1 0 0,0-1 0,-2 0 0,-1 0 0,-1-1 1,-2 0-1,0-1 0,-2 1 0,0-1 0,-2-27 1,-1 52 11,0-38-21,-1-1 0,-9-51-1,7 79 19,0 0 0,0 1 0,-1-1 0,-1 1 0,0-1-1,-1 1 1,0 1 0,-1-1 0,0 1 0,-1 1-1,-10-12 1,-164-158 60,163 162-102,-1 0 0,-1 1-1,0 1 1,-1 1-1,-1 1 1,0 1 0,-26-10-1,-6 1-983,0 3-1,-65-13 0,111 30 743,2 1-355,-1-1 0,1 0 0,-1-1 0,1 0 0,-13-6 0,-7-11-3345</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30:22.276"/>
    </inkml:context>
    <inkml:brush xml:id="br0">
      <inkml:brushProperty name="width" value="0.05" units="cm"/>
      <inkml:brushProperty name="height" value="0.05" units="cm"/>
      <inkml:brushProperty name="color" value="#F6630D"/>
    </inkml:brush>
  </inkml:definitions>
  <inkml:trace contextRef="#ctx0" brushRef="#br0">3 1943 7299,'0'0'9119,"-1"-4"-8214,0 1-624,1 0 0,0 0 1,0 0-1,0 0 0,0 0 1,0 0-1,1 0 1,-1 0-1,1 0 0,0 0 1,0 0-1,0 0 0,0 0 1,0 0-1,1 0 1,-1 1-1,1-1 0,0 1 1,3-5-1,7-6-343,-1 1 1,22-17-1,-16 14 526,234-181 461,16 19-575,-114 78-200,-149 96-145,99-71 119,-93 65 9,0 0 1,0 0-1,-1-1 0,0 0 0,-1-1 1,0 0-1,7-15 0,-17 25-966,0 1 0,-1-1 1,1 0-1,0 0 0,-1 1 0,1 0 0,-1-1 0,1 1 0,-1 0 1,1 0-1,-6 1 0,6-1-1029,-8 0-4784</inkml:trace>
  <inkml:trace contextRef="#ctx0" brushRef="#br0" timeOffset="296.18">838 1038 4194,'0'0'10784,"4"5"-9536,5 5-756,0 1 0,2-1 0,-1-1 1,1 0-1,0-1 0,1 0 0,0 0 0,15 6 0,-10-5-354,0 1-1,0 1 1,-1 1 0,15 14-1,-28-23-142,-1 0 0,1 0 0,-1 0 1,0 0-1,0 0 0,0 1 0,-1-1 0,1 1 0,-1 0 0,0-1 0,0 1 0,0 0 0,0 0 0,0 5 1,-1-7-6,0 0 1,0 1-1,0-1 1,0 0-1,0 1 1,-1-1 0,1 0-1,-1 0 1,0 0-1,1 1 1,-1-1-1,0 0 1,0 0-1,0 0 1,-1 0 0,1 0-1,0 0 1,-1-1-1,1 1 1,-1 0-1,0-1 1,1 1-1,-1-1 1,-3 2 0,-18 8-1071,-33 12 0,30-14-2307,18-6-1327</inkml:trace>
  <inkml:trace contextRef="#ctx0" brushRef="#br0" timeOffset="888.17">1457 917 11429,'0'0'12118,"0"4"-12030,0 15-20,4 154 397,-1-139-441,1 1 0,2-1 0,11 34 0,-4-25-947,-13-50-363,-4-58 940,-2 1 0,-30-125 0,10 64 416,20 87 168,2 0 1,0-53-1,4 87-229,0 1 1,1-1-1,-1 1 1,1-1-1,0 1 0,0-1 1,1 1-1,-1 0 1,1-1-1,-1 1 1,1 0-1,0 0 0,0 0 1,1 0-1,-1 1 1,0-1-1,1 1 1,0-1-1,-1 1 0,1 0 1,0 0-1,0 0 1,1 0-1,-1 0 0,0 1 1,0 0-1,1-1 1,-1 1-1,1 1 1,-1-1-1,1 0 0,-1 1 1,1 0-1,0-1 1,-1 1-1,1 1 1,-1-1-1,1 1 0,0-1 1,-1 1-1,0 0 1,1 0-1,-1 0 0,1 1 1,-1-1-1,0 1 1,0 0-1,4 3 1,1 1-15,-1 0 1,0 1 0,0-1 0,0 1 0,-1 1-1,0-1 1,0 1 0,-1 1 0,0-1 0,-1 0 0,0 1-1,0 0 1,2 10 0,0 1-8,-1 0 0,-1 1 0,-1-1 0,-1 0 0,0 25 0,-2-36 10,-1-1 0,0 1 1,0-1-1,-1 1 0,0-1 1,0 0-1,-1 0 0,0 0 0,-1 0 1,1-1-1,-1 1 0,-9 11 1,-2-1-252,0-1 0,0-1 1,-30 23-1,34-26-98,6-5-1638,29-4-11361</inkml:trace>
  <inkml:trace contextRef="#ctx0" brushRef="#br0" timeOffset="1886.05">1879 1036 6531,'0'0'10930,"-12"-7"-10484,-38-21-281,48 27-157,0 1 0,1-1-1,-1 1 1,0 0 0,1-1 0,-1 1-1,0 0 1,1 0 0,-1 0 0,0 0-1,1 0 1,-1 0 0,0 1 0,0-1-1,1 1 1,-1-1 0,1 1 0,-1-1-1,1 1 1,-1 0 0,1 0 0,-1 0-1,1 0 1,-3 2 0,0 1 11,0 0-1,1 1 1,-1 0 0,1-1 0,-4 8-1,3-5-22,-2 5 17,1 0 0,0 0 0,1 1 0,0-1 0,1 1 1,0 0-1,1 0 0,1 0 0,0 1 0,1-1 0,0 0 0,4 24 0,-4-34-61,1 0 0,-1 1-1,1-1 1,0 0-1,0 0 1,0 0-1,1 0 1,-1 0-1,1-1 1,-1 1-1,1 0 1,0-1-1,0 1 1,0-1-1,1 0 1,-1 1-1,0-1 1,1 0-1,0 0 1,-1-1-1,1 1 1,0-1-1,4 2 1,1 0-94,0-1 0,0 0 0,1 0 0,-1-1 0,1 0 0,-1 0 0,15-2 0,-21 1 140,0 0 0,1-1 0,-1 1 0,0-1 0,1 1 0,-1-1 0,0 0 0,0 0 0,1 0 1,-1 0-1,0 0 0,0 0 0,0-1 0,0 1 0,0-1 0,-1 0 0,1 1 0,2-4 0,-1 0 35,0 0 0,0 0 0,0 0 0,-1 0 0,0 0 0,0-1 0,2-9 0,0-6 384,-1 0-1,-2-1 1,0-23 0,-1 44-390,0-70 3342,-11 194-3561,11-102 250,-1-9-246,1 1-1,0-1 1,1 0-1,4 23 0,-4-33 86,0 1 0,-1-1 0,1 0 0,0 1-1,0-1 1,0 0 0,1 1 0,-1-1 0,0 0-1,1 0 1,0 0 0,-1 0 0,1 0 0,0-1-1,0 1 1,0-1 0,0 1 0,0-1 0,0 1-1,1-1 1,-1 0 0,0 0 0,1 0 0,-1-1 0,1 1-1,-1 0 1,1-1 0,-1 0 0,4 1 0,-3-1 81,0 0 0,0 0 0,0 0 0,0 0 0,0-1 0,0 1 0,0-1 0,0 0 0,0 0 0,0 0 0,0 0 0,0-1 1,-1 1-1,1-1 0,-1 1 0,1-1 0,-1 0 0,1 0 0,-1 0 0,0 0 0,0-1 0,0 1 0,0-1 0,-1 1 0,1-1 1,0 1-1,-1-1 0,0 0 0,0 0 0,0 0 0,1-3 0,5-15 925,-1 0 1,-1 0-1,0 0 0,-2-1 0,0 0 1,-2-33-1,-9 73-810,2-8-135,1 9 34,1-1 1,1 0 0,1 1-1,1 0 1,0-1 0,3 28 0,-2-37-9,1-6-89,-1 1 0,1-1 1,-1 1-1,1-1 0,0 1 1,1-1-1,-1 0 0,0 0 1,1 1-1,0-1 0,-1 0 0,1 0 1,1-1-1,-1 1 0,0 0 1,1-1-1,-1 1 0,1-1 1,0 0-1,-1 0 0,1 0 0,0 0 1,1 0-1,-1-1 0,0 0 1,0 1-1,1-1 0,-1 0 1,0 0-1,1-1 0,-1 1 1,1-1-1,-1 0 0,1 0 0,-1 0 1,1 0-1,-1 0 0,1-1 1,-1 0-1,5-1 0,-5 0 112,0 0 0,0 0 0,0 0 0,-1 0 0,1 0 0,0-1 0,-1 1 0,0-1 0,0 0 0,0 0 0,0 0 0,0 0 0,0 0 0,-1 0 0,0 0 0,1-1 0,0-6 0,3-6 332,-2 0-1,3-23 1,-3-47 1906,-3 60-1051,0 25-1045,0 22-333,-1 13 174,-1-18-39,2 0-1,0 0 1,1 0 0,4 26 0,-4-39-20,-1 0 1,1 0-1,0 0 0,0 1 1,1-1-1,-1 0 1,1-1-1,-1 1 0,1 0 1,0 0-1,0-1 0,0 1 1,1-1-1,-1 0 1,0 1-1,1-1 0,-1 0 1,1-1-1,0 1 1,0 0-1,0-1 0,0 1 1,0-1-1,0 0 0,0 0 1,0 0-1,0-1 1,4 1-1,-3 0 50,0 0-1,1-1 1,-1 0-1,0 0 1,0 0-1,0 0 1,0-1 0,0 0-1,1 0 1,-1 0-1,0 0 1,-1 0-1,1-1 1,0 0 0,0 0-1,-1 0 1,6-4-1,-4 1 31,0 0 0,0-1-1,-1 0 1,1 1 0,-1-2-1,-1 1 1,1 0 0,-1-1-1,3-10 1,0-1-3,-1 0 1,0-1-1,-2 0 1,0 0-1,-1 0 0,-1 0 1,-3-34-1,2 52-60,0 0 1,0 0 0,0 0-1,-1 1 1,1-1-1,0 0 1,-1 0-1,1 0 1,0 1 0,-1-1-1,1 0 1,-1 0-1,1 1 1,-1-1-1,1 0 1,-1 1-1,0-1 1,1 1 0,-1-1-1,0 1 1,1-1-1,-3 0 1,3 1-145,-1-1 1,1 1-1,-1 0 1,0 0-1,1-1 0,-1 1 1,0 0-1,1 0 1,-1 0-1,0 0 0,1 0 1,-1 0-1,0 0 1,1 0-1,-1 0 1,0 0-1,1 0 0,-1 1 1,1-1-1,-1 0 1,0 0-1,1 1 1,-1-1-1,1 0 0,-1 1 1,0-1-1,1 0 1,-1 1-1,1-1 0,-1 1 1,1-1-1,0 1 1,-1-1-1,1 1 1,0 0-1,-1-1 0,1 1 1,0-1-1,-1 1 1,1 0-1,0-1 1,0 1-1,0 1 0,-1 17-5564</inkml:trace>
  <inkml:trace contextRef="#ctx0" brushRef="#br0" timeOffset="2728.07">2571 1164 2785,'0'0'16322,"-4"-4"-15857,3 3-451,1 1 1,-1-1 0,1 0 0,-1 0-1,0 1 1,0-1 0,1 1-1,-1-1 1,0 1 0,0-1 0,1 1-1,-1-1 1,0 1 0,0 0-1,0-1 1,0 1 0,0 0 0,0 0-1,0 0 1,0-1 0,0 1 0,0 0-1,1 0 1,-1 0 0,-2 1-1,2 0-3,0 1-1,0-1 1,0 0-1,0 1 1,0-1-1,1 1 1,-1 0-1,0-1 1,1 1-1,0 0 1,-1-1-1,1 1 0,0 0 1,0-1-1,0 1 1,0 0-1,0-1 1,0 4-1,1-4-10,-1 1-1,1-1 1,0 0 0,0 1-1,0-1 1,-1 0 0,1 0-1,0 0 1,1 0-1,-1 0 1,0 0 0,0 0-1,0 0 1,0 0 0,1 0-1,-1-1 1,0 1-1,1 0 1,-1-1 0,1 1-1,-1-1 1,1 0 0,-1 1-1,1-1 1,-1 0-1,1 0 1,-1 0 0,1 0-1,1 0 1,2 0-17,-1 0 0,1 0 1,0 0-1,-1 0 0,1-1 0,-1 1 1,1-1-1,-1 0 0,7-3 0,-9 2-5,0 0 0,0-1-1,0 0 1,0 1-1,0-1 1,-1 0-1,1 0 1,-1 0 0,1 0-1,-1 0 1,0 0-1,-1 0 1,1 0-1,0 0 1,-1-1 0,0 1-1,1 0 1,-2-6-1,1-1 47,0 0 0,0 0 0,-2 0 0,1 0 0,-4-10 0,3 14 80,0 1 0,-1-1 0,0 1 0,0 0 0,-5-6 0,8 10-69,-1-1 0,0 1 0,0 0 0,0-1 0,-1 1 0,1 0 0,0 0 0,0 0-1,0 0 1,-1 0 0,1 0 0,-1 0 0,1 0 0,-1 0 0,1 1 0,-1-1 0,1 1 0,-1-1-1,0 1 1,1 0 0,-1-1 0,-3 1 0,4 1-38,0-1 1,0 1-1,0 0 0,0-1 1,0 1-1,0 0 0,0 0 0,0 0 1,0 0-1,1 0 0,-1 0 1,0 0-1,1 0 0,-1 0 1,0 0-1,1 0 0,-1 1 1,1-1-1,0 0 0,-1 0 0,1 0 1,0 2-1,-4 30-13,4-31 11,-1 22 19,0 0-1,2-1 1,0 1-1,7 30 1,-7-48-122,0 0 0,1 0 1,-1-1-1,1 1 0,0-1 1,1 1-1,0-1 0,0 0 1,0 0-1,0 0 0,1 0 1,-1 0-1,1-1 0,0 0 1,1 0-1,-1 0 0,1 0 1,0-1-1,0 1 0,0-1 1,0 0-1,11 3 0,-12-4 36,0-1 0,0 0 0,0 0 0,0 0 0,0-1-1,1 0 1,-1 1 0,0-1 0,0-1 0,0 1 0,0-1 0,0 1-1,0-1 1,0-1 0,0 1 0,0 0 0,4-3 0,-3 1 101,-1 0 1,0 0-1,0-1 1,0 1-1,0-1 1,-1 0-1,1 0 1,-1-1-1,0 1 1,0-1-1,3-7 0,3-10 558,-1 0 0,-2-1-1,0 1 1,4-43 0,-9 64-546,5-70 1872,-6 70-1710,-2 16-411,0-5 199,0 1 0,0 0 0,1 0-1,1 1 1,0-1 0,1 14 0,0-22-17,-1-1 0,1 1 1,0 0-1,-1-1 0,1 1 0,0-1 1,1 1-1,-1-1 0,0 0 0,1 1 1,-1-1-1,1 0 0,0 0 0,0 0 1,0 0-1,0 0 0,0 0 0,0-1 0,0 1 1,1-1-1,-1 0 0,0 1 0,1-1 1,-1 0-1,1 0 0,0-1 0,-1 1 1,1 0-1,0-1 0,-1 0 0,5 1 1,-1-1-147,0 1 0,0-1 0,0 0 0,0 0 1,0-1-1,9-1 0,-13 1 158,1 0-1,-1 0 1,0 0-1,0 0 1,0 0-1,0-1 1,-1 1-1,1-1 0,0 1 1,0-1-1,-1 1 1,1-1-1,-1 0 1,0 0-1,1 0 1,-1 0-1,0 0 1,0 0-1,0 0 1,0-3-1,5-14 315,-1-1 0,-1 0 0,4-39 0,2-15 1280,-4 56-450,-1 25-887,0 38-637,-4-34 525,4 37-204,-2-13-354,2-1 1,14 53-1,-10-70-2442,4-13-5299,0-4-1724</inkml:trace>
  <inkml:trace contextRef="#ctx0" brushRef="#br0" timeOffset="3476.96">3444 865 10501,'0'0'13449,"0"3"-13185,-1 55-102,2-1 0,17 105 0,-10-100-109,2-10-1662,-8-122 683,1 34 911,-4-45 1,-22-55 352,16 107-15,1 0-1,1-1 1,2 0-1,0 0 0,5-58 1,-2 87-323,1 0-1,-1 0 1,0 0 0,1 1-1,-1-1 1,1 0 0,0 0 0,-1 0-1,1 0 1,0 0 0,-1 1-1,1-1 1,0 0 0,0 1 0,0-1-1,-1 1 1,1-1 0,0 1-1,0-1 1,0 1 0,0-1 0,0 1-1,0 0 1,0-1 0,0 1-1,0 0 1,0 0 0,0 0-1,0 0 1,0 0 0,0 0 0,1 0-1,-1 0 1,0 1 0,0-1-1,1 1 1,2-1-11,-1 1 0,0 0 0,1 0 1,-1 0-1,0 0 0,0 1 0,1-1 0,-1 1 0,0 0 0,3 2 0,0 3 6,-1-1 0,0 1 0,0 1 0,0-1 0,-1 1 0,0-1 0,-1 1 0,0 0 0,0 1 0,0-1 0,-1 1 0,1 9 0,1 14-265,-1 61 0,-3-81 163,0-6 55,0 1 0,0-1 0,-1 0 0,0 0 0,0 0 0,-1-1 0,1 1 1,-1 0-1,-1 0 0,1-1 0,-1 1 0,0-1 0,0 0 0,0 0 0,-1 0 0,0 0 0,0-1 1,0 1-1,0-1 0,-1 0 0,-6 4 0,10-7 68,1-7 349,0 2-365,1 1 0,-1 0 0,1-1 0,0 1 0,0 0 0,0 0-1,1 0 1,-1-1 0,1 1 0,-1 1 0,1-1 0,0 0 0,0 0-1,1 1 1,-1-1 0,0 1 0,1 0 0,-1-1 0,1 1 0,0 0 0,0 1-1,0-1 1,0 0 0,0 1 0,0 0 0,0 0 0,7-2 0,-7 2-11,1 0 0,-1 0 1,1 1-1,-1-1 1,1 1-1,-1 0 1,1 0-1,-1 0 1,1 0-1,-1 1 1,0-1-1,1 1 1,-1 0-1,0 0 1,1 0-1,-1 0 1,0 1-1,0-1 0,0 1 1,0 0-1,0 0 1,0 0-1,0 0 1,-1 1-1,1-1 1,-1 1-1,4 5 1,0 3 2,-1 0 1,-1 0-1,0 1 0,0 0 1,-1 0-1,-1 0 1,0 0-1,-1 0 1,0 0-1,-1 0 1,-1 14-1,1-22-6,-1 1 1,0 0-1,0-1 1,0 1-1,0-1 1,-1 1-1,0-1 1,0 0-1,0 1 0,0-1 1,-1 0-1,0 0 1,1-1-1,-1 1 1,-1-1-1,1 1 0,0-1 1,-1 0-1,0 0 1,0 0-1,0-1 1,0 0-1,0 1 1,0-1-1,-1-1 0,1 1 1,-1-1-1,1 1 1,-1-1-1,1 0 1,-1-1-1,0 1 1,0-1-1,1 0 0,-1 0 1,-6-2-1,9-30-6365,2 10 828</inkml:trace>
  <inkml:trace contextRef="#ctx0" brushRef="#br0" timeOffset="3741.44">4069 791 11269,'0'0'10069,"3"119"-9941,5-63-96,-4 1 16,-1-5 32,-3-6 0,0-11-80,0-8-400,0-10-817,0-8-1232</inkml:trace>
  <inkml:trace contextRef="#ctx0" brushRef="#br0" timeOffset="6798.32">4227 231 1857,'0'0'3527,"-17"-1"-2633,-281-4 4569,-11 7-3468,-253-2 1722,241-26-3092,-40-1 348,145 26-806,-222 3 32,428-1-213,1 1 0,-1 1 0,1-1 0,0 2 0,0-1 0,0 1 0,1 1 0,-1 0 0,1 0 0,0 0 0,-11 11 1,-39 22 113,46-33-88,1 0 0,-1-1 0,0-1 0,0 0-1,-1 0 1,-23 1 0,-79-4 109,50-2-53,65 2-95,-1 1 0,0 0 0,1-1 0,-1 1 0,0 0 0,1-1 0,-1 1-1,1 0 1,0 0 0,-1-1 0,1 1 0,-1 0 0,1 0 0,0 0 0,0 0 0,-1 0 0,1-1-1,0 1 1,0 0 0,0 0 0,0 0 0,0 0 0,0 0 0,1 1 0,-1 34 36,0-27-8,-12 338 2849,0 0-1372,-5-107-976,0-1-372,17-82-175,31-157 608,10-3-357,1-1 1,54-12 0,-49 7-184,65-4 0,90 7 32,72-3-96,267 5 22,-218 23 69,68 1 20,-321-22-67,105-18 0,-11 3 28,210 4 1,61-5 86,-226 1-163,-207 17 42,-1 0 0,1-1 1,0 1-1,0-1 0,-1 0 1,1 1-1,0-1 0,-1 0 0,1 0 1,-1 0-1,1 0 0,-1 0 1,0 0-1,1-1 0,-1 1 1,0 0-1,0-1 0,0 1 1,0-1-1,0 1 0,0-1 1,0 0-1,-1 1 0,1-1 1,0 0-1,-1 1 0,1-1 0,-1 0 1,0 0-1,0 0 0,0-1 1,2-11-34,-2 0 1,1 0 0,-3-17 0,0 6 0,0-17-103,-2 1 0,-14-56 0,3 12-96,-2-68 188,5-203-1,-4-53-36,15 376 104,1 27-39,0-1-1,0 1 0,0-1 1,-1 1-1,0-1 0,0 1 1,-1-1-1,0 1 0,0 0 0,-3-8 1,4 14-3,0-1 0,-1 0 0,1 0 0,0 1 0,0-1 0,0 1 0,0-1 0,-1 1 0,1-1 0,0 1 0,0 0 0,-1 0 0,1-1 0,0 1 0,0 0 0,-1 0 0,1 0 1,0 1-1,-1-1 0,1 0 0,0 0 0,0 1 0,-1-1 0,1 0 0,-1 2 0,-31 13-21,14-1 31,8-5 17,0 0 0,0-1 0,-1-1 0,0 0 0,0 0 0,-1-1 0,1-1 0,-16 5-1,-15-3-165,0-1 0,0-3 0,0-1 0,-54-5 0,6 1-536,-182 0-2039,256 4 2310,-1-1-1,1 2 0,0 0 1,-21 7-1,21-5 117,0 0 1,0-2-1,0 0 1,-22 0-1,32-4 320,1 0-1,0 0 0,0-1 1,0 0-1,0 0 1,0-1-1,0 0 1,1 0-1,-1 0 0,1-1 1,-9-6-1,7 4-9,-1 1 0,1 0 0,-2 1 0,1-1 0,-16-5 0,-38-3 94,-1 3 1,-80-3-1,-48-7 179,27-8-104,-262-40 44,106 17-408,316 51-54,-11-5-1218,10-3-5091</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5:01.148"/>
    </inkml:context>
    <inkml:brush xml:id="br0">
      <inkml:brushProperty name="width" value="0.035" units="cm"/>
      <inkml:brushProperty name="height" value="0.035" units="cm"/>
    </inkml:brush>
  </inkml:definitions>
  <inkml:trace contextRef="#ctx0" brushRef="#br0">1 422 2801,'0'0'8407,"0"-3"-6996,0 2-1249,1 0-1,-1 0 1,1 0-1,0 0 1,-1 0-1,1 0 1,0 0-1,-1 0 1,1 1-1,0-1 1,0 0-1,0 0 1,0 1-1,0-1 1,0 0-1,0 1 1,0-1-1,0 1 1,0 0-1,0-1 1,0 1-1,0 0 1,0-1-1,1 1 1,-1 0-1,0 0 1,0 0-1,0 0 0,0 0 1,2 1-1,54-1-539,-34 1 758,114-8-164,174-30-1,-45 4-57,151-18-25,13-1 6,135 42-172,-328 13 66,603-41 200,-582 21 20,398-4 404,-42 3-471,-33-8-71,305-21 160,7 10-107,-582 29-80,966 4-24,-898 8 29,-222-3-128,909 20 142,565 67 43,-274-14-156,-589-46 8,-223-11 34,1083 26 157,-1064-31 32,1494 26-211,62 1 114,-568-24-112,-670-13-11,-108-44 159,-520 22-61,254-20-36,326-22 149,1 34-139,-379 26 70,633 9 21,-292 0 331,-511-8-424,22-25-5,-54 1 38,-137 16 188,-51 7 233,-66 2-703,-8 0-2099,-16-1-907,-14-7-1881</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5:06.882"/>
    </inkml:context>
    <inkml:brush xml:id="br0">
      <inkml:brushProperty name="width" value="0.05" units="cm"/>
      <inkml:brushProperty name="height" value="0.05" units="cm"/>
      <inkml:brushProperty name="color" value="#F6630D"/>
    </inkml:brush>
  </inkml:definitions>
  <inkml:trace contextRef="#ctx0" brushRef="#br0">101 274 4066,'0'0'11488,"-5"-7"-10013,-18-20-400,23 27-1065,0-1-1,0 1 0,0 0 0,0 0 1,0 0-1,0 0 0,0 0 1,0-1-1,-1 1 0,1 0 0,0 0 1,0 0-1,0 0 0,0 0 1,0 0-1,0 0 0,0-1 0,-1 1 1,1 0-1,0 0 0,0 0 1,0 0-1,0 0 0,0 0 0,-1 0 1,1 0-1,0 0 0,0 0 1,0 0-1,0 0 0,-1 0 0,1 0 1,0 0-1,0 0 0,0 0 1,0 0-1,-1 0 0,1 0 0,0 0 1,0 0-1,0 0 0,0 0 1,0 0-1,-1 0 0,1 1 0,0-1 1,0 0-1,0 0 0,0 0 1,0 0-1,0 0 0,0 0 0,0 0 1,-1 1-1,1-1 0,0 0 1,0 0-1,0 0 0,0 0 0,0 0 1,0 1-1,-2 10-135,2-9 157,-6 59-3,5 99 1,2-81 34,-1-60-65,-1 49 21,3 0-1,21 133 0,-19-196 305,-2-18-124,0-22-97,-6-47-109,-4 0 0,-24-104 1,16 104-8,3 1 0,-2-108 1,14 163 14,0 14 1,1 0 0,0 0 0,1 0 0,4-21 0,-4 30-2,0 0 0,0 0 0,0 1 0,0-1 0,0 0 0,1 1 0,-1-1 0,1 1 0,0-1 0,0 1 0,-1 0 0,2-1 0,-1 1 0,0 0 0,0 1 0,1-1 0,-1 0 0,1 1 0,-1-1 0,1 1 0,0 0 0,0 0 0,-1 0 0,5-1 0,-2 1-13,-1 0 0,1 0 0,0 0 0,0 1 0,-1 0 0,1 0 0,0 0 0,0 1 0,0 0 0,-1-1 0,1 2 0,0-1 0,-1 0 0,1 1 0,6 3 0,-6-1 3,1 0 0,0 0 0,-1 1 1,0-1-1,0 1 0,0 0 0,-1 0 0,1 1 0,5 10 0,-1 0-4,-1 1 0,-1-1 0,-1 1 0,0 0 0,-2 1 0,0 0 0,3 28 0,-4-21-1,-2 0 1,0 1-1,-6 45 1,3-59 9,-1 0 0,0 1 1,0-1-1,-1-1 1,-1 1-1,0 0 0,-1-1 1,0 0-1,-13 17 1,-3-3-107,-2-1 0,0-1 0,-2-1 0,-43 29 0,53-36-2186,16-14 2192,0-1 0,0 1 0,0-1 0,0 0 1,0 1-1,0-1 0,0 1 0,0-1 0,0 1 0,0-1 0,0 0 0,0 1 0,0-1 0,0 1 0,0-1 0,0 0 0,0 1 0,1-1 0,-1 1 0,0-1 0,0 0 0,1 1 0,-1-1 0,0 0 0,0 1 0,1-1 0,-1 0 0,0 1 0,1-1 0,-1 0 0,0 0 0,1 0 0,-1 1 0,0-1 0,1 0 0,-1 0 0,1 0 1,-1 0-1,0 0 0,1 1 0,-1-1 0,1 0 0,-1 0 0,1 0 0,-1 0 0,0 0 0,1 0 0,-1-1 0,1 1 0,25 3-3113</inkml:trace>
  <inkml:trace contextRef="#ctx0" brushRef="#br0" timeOffset="1071.08">402 571 5426,'0'0'6905,"-13"5"-6774,-45 17-33,54-19-85,1 0-1,-1 0 1,1 1-1,0-1 1,0 1-1,0 0 1,0 0-1,1 0 1,0 0-1,0 0 1,0 1-1,0-1 0,0 0 1,1 1-1,0 0 1,0-1-1,0 1 1,0 8-1,-1 0 16,-3 14-6,1 0 0,1 0 1,1 0-1,3 35 1,-1-60-25,0-1 0,1 1 1,-1 0-1,1 0 1,-1 0-1,1 0 1,0 0-1,-1 0 1,1-1-1,0 1 0,0 0 1,0-1-1,0 1 1,1-1-1,-1 1 1,0-1-1,1 1 0,-1-1 1,1 0-1,-1 0 1,1 0-1,0 0 1,-1 0-1,1 0 0,0 0 1,0 0-1,-1-1 1,1 1-1,0-1 1,0 1-1,0-1 0,0 0 1,0 0-1,0 0 1,0 0-1,3 0 1,0-1 1,0 1 1,0-1 0,0 0-1,0 0 1,0 0 0,0-1 0,0 0-1,-1 0 1,1 0 0,-1 0-1,1-1 1,-1 0 0,4-3 0,-2 1 100,-2 0 1,1-1-1,-1 0 1,1 0-1,-2 0 1,1 0 0,-1-1-1,0 1 1,0-1-1,0 0 1,-1 0-1,2-13 1,-2 6 460,0 0-1,-1 0 1,-1-1-1,-1 1 1,-3-25 0,-4 18 189,6 19-582,1-1 0,0 1 0,0 0 0,0 0 0,0-1 1,1 1-1,-1-1 0,0-4 0,1 7-167,-1 0 0,1 0 0,0 0 0,0 0 0,-1 0 0,1 0 0,0 0 0,0 0 0,0 0 0,-1 0 0,1 0 0,0 0 0,0 0 0,-1 0 0,1 0 0,0 0 0,0 0 0,0 0 0,-1 0 0,1 1 0,0-1 0,0 0 0,0 0 0,0 0 0,-1 0 0,1 0 0,0 1 0,0-1 0,0 0 0,0 0 0,-1 0 0,1 0 0,0 1 0,0-1 0,0 0 0,0 0 0,0 0 0,0 1 0,0-1 0,0 0 0,0 0 0,0 1 0,0-1 0,-3 12-12,1-1 1,0 1-1,1-1 1,1 1-1,0 0 1,0-1-1,1 1 0,1 0 1,0-1-1,5 16 1,-5-20-131,1 1-1,0-1 1,1 1 0,0-1 0,0-1-1,0 1 1,1 0 0,0-1 0,0 0-1,1 0 1,0-1 0,0 1 0,0-1-1,1-1 1,-1 1 0,10 4 0,-11-6-30,1-1 1,0 1 0,1-1 0,-1 0-1,0-1 1,1 0 0,-1 1-1,1-2 1,10 1 0,-14-1 155,-1 0 0,1 0 1,-1-1-1,1 1 0,-1-1 1,0 1-1,1-1 0,-1 0 1,1 0-1,-1 0 0,0 0 1,0 0-1,0-1 0,0 1 1,0-1-1,0 1 0,0-1 1,0 0-1,0 0 0,-1 0 1,1 0-1,-1 0 0,1 0 1,-1 0-1,0 0 0,0-1 1,1-2-1,2-14 257,0 0 0,-2 0 1,0 0-1,-1-1 0,-1 1 0,-4-30 0,4 49-235,0-3 161,0 0-1,-1 0 0,1 0 0,-1 0 0,1-1 0,-1 1 0,0 0 0,0 0 0,0 0 0,-1 1 0,1-1 0,-2-3 0,-3 41-245,5-20 49,1 0 0,0 0 0,1 0 0,1 0 0,1-1 0,7 28 0,-8-38-66,-1 0 0,1 0 0,0 0 0,0 0 0,0 0-1,1-1 1,-1 1 0,1-1 0,0 1 0,0-1-1,0 0 1,1 0 0,-1-1 0,1 1 0,-1-1 0,1 0-1,0 0 1,0 0 0,0 0 0,0 0 0,0-1-1,0 0 1,0 0 0,1 0 0,-1 0 0,0-1 0,1 0-1,4 0 1,-7 0 79,0 0-1,0 0 0,0 0 1,0 0-1,1 0 1,-1-1-1,0 1 1,0-1-1,0 1 1,0-1-1,0 0 0,0 0 1,-1 0-1,1 0 1,0 0-1,0 0 1,-1 0-1,1-1 1,0 1-1,1-3 0,0 0 38,-1 0-1,0-1 0,0 1 0,0-1 0,-1 0 0,0 1 1,0-1-1,1-7 0,7-145 3952,-10 165-3976,-2 11 1,1 0 0,1 0 1,0 1-1,1-1 0,6 35 0,-4-50-56,0 1 0,0-1 0,0 0 0,1 0 0,0 0 0,0 0 0,0 0 0,0 0-1,1-1 1,-1 0 0,1 1 0,0-1 0,0-1 0,0 1 0,0-1 0,1 1 0,-1-1 0,0 0 0,1-1 0,0 1-1,-1-1 1,8 1 0,-6 0-12,0-1-1,0 0 1,0 0-1,0-1 1,0 1-1,-1-1 1,1-1-1,0 1 1,0-1-1,0 0 1,0-1-1,0 1 0,-1-1 1,1 0-1,-1 0 1,1-1-1,-1 0 1,6-3-1,-4-1 72,0 0 0,-1 0 0,1-1 0,-2 0 0,1 0-1,-1 0 1,0 0 0,0-1 0,-1 0 0,-1 0 0,1 0-1,2-14 1,-2 4 43,-1 0 0,-1 0 0,-1-1 0,0 1 0,-3-24 0,2 41-69,0 0 0,0 0 0,0 1 0,-1-1 0,1 0-1,0 1 1,-1-1 0,1 0 0,-1 0 0,1 1 0,-1-1 0,0 1 0,0-1-1,0 1 1,0-1 0,0 1 0,0 0 0,0-1 0,0 1 0,0 0 0,-1 0 0,1 0-1,-1 0 1,1 0 0,0 0 0,-1 0 0,0 0 0,1 0 0,-1 1 0,1-1-1,-1 1 1,0-1 0,0 1 0,1 0 0,-1 0 0,0 0 0,0-1 0,1 2 0,-1-1-1,-2 0 1,3 1-113,0-1-1,0 0 0,0 1 1,0-1-1,1 1 1,-1-1-1,0 1 0,0 0 1,1-1-1,-1 1 0,0 0 1,1-1-1,-1 1 1,1 0-1,-1 0 0,1 0 1,-1-1-1,1 1 1,-1 0-1,1 0 0,0 0 1,-1 2-1,-4 23-2518,4-23 2086,-1 21-3220</inkml:trace>
  <inkml:trace contextRef="#ctx0" brushRef="#br0" timeOffset="1965.57">1279 681 272,'0'0'16466,"-4"-7"-15801,3 4-637,-13-17-48,14 20 19,0 0-1,0 0 1,-1 0-1,1 0 0,0 0 1,0 0-1,0 0 1,0 0-1,-1 0 1,1 0-1,0 0 1,0 0-1,0 0 1,0 0-1,-1 0 1,1 0-1,0 0 1,0 0-1,0 0 1,0 0-1,-1 0 1,1 0-1,0 0 1,0 1-1,0-1 0,0 0 1,0 0-1,0 0 1,-1 0-1,1 0 1,0 0-1,0 1 1,0-1-1,0 0 1,0 0-1,0 0 1,0 0-1,0 0 1,0 1-1,-1-1 1,1 0-1,0 0 1,-3 21-14,3-12 42,-1-3-18,1 0-1,-1 0 0,2 0 1,-1 0-1,1 0 1,-1 0-1,3 7 1,-2-11-49,0 0 1,0-1 0,0 1 0,1 0 0,-1-1-1,0 1 1,0-1 0,1 0 0,-1 1 0,1-1-1,0 0 1,-1 0 0,1 0 0,0 0 0,-1 0 0,1 0-1,0 0 1,0-1 0,0 1 0,0-1 0,0 1-1,0-1 1,0 0 0,0 0 0,-1 0 0,4 0-1,-3 0 1,0 1-1,0-1 0,1 0 0,-1 0 0,0 0 0,0 0 0,0-1 0,0 1 0,0 0 0,1-1 0,-1 0 0,0 1 0,0-1 0,0 0 0,0 0 0,-1 0 0,1 0 0,0 0 0,0-1 0,-1 1 0,1 0 0,2-3 0,-2 0 31,-1 0 1,1 0-1,-1 0 1,0 0-1,0 0 1,0 0-1,0 0 1,-1 0-1,0-1 1,1 1-1,-2-5 1,1-1 65,0 0 1,-1 0 0,-1-1-1,0 1 1,0 0-1,-7-18 1,7 24 33,1 0 0,-1 0 0,-1 0 0,1 0 0,0 1 0,-1-1 0,0 1 0,0-1 0,0 1-1,0 0 1,0 0 0,-1 1 0,1-1 0,-1 1 0,1-1 0,-1 1 0,0 0 0,0 1 0,-5-2 0,8 2-80,-1 1-1,1-1 1,-1 1-1,0 0 1,1 0-1,-1 0 1,1 0-1,-1 0 1,0 0 0,1 0-1,-1 0 1,1 1-1,-1-1 1,1 1-1,-1-1 1,1 1-1,-1-1 1,1 1-1,-1 0 1,1 0 0,0 0-1,-1 0 1,1 0-1,0 0 1,0 0-1,0 0 1,0 0-1,0 1 1,0-1-1,0 0 1,0 1 0,0-1-1,1 1 1,-1-1-1,1 1 1,-1-1-1,1 1 1,-1-1-1,1 4 1,-3 6-33,2 1 1,-1 0-1,1 0 0,2 14 1,-1-18 59,-1 10-23,2 0-1,0-1 0,2 1 1,-1-1-1,11 34 1,-10-44-73,0 0 0,0 0 0,1 0 0,-1-1 0,1 1 0,1-1 0,-1 0 0,1 0 0,0-1 0,1 1 0,-1-1 0,1 0 0,0 0 0,0-1 0,1 0 0,10 5 0,-12-6-14,1-1 0,-1 0 0,0 0 0,1 0 0,-1-1 0,1 0 0,0 0 0,-1 0 0,1-1 0,0 0 0,-1 0 0,1 0 0,0-1 0,-1 0 0,10-2 0,-9 0 73,1 1-1,-1-1 0,-1-1 1,1 1-1,0-1 0,-1 0 1,0 0-1,0 0 0,0-1 1,0 0-1,-1 0 1,8-11-1,-4 4 324,-1 0 1,-1 0-1,1 0 1,-2-1-1,0 0 1,0-1-1,4-26 1,-4 7 519,-2 0 0,-1-41 0,-6 130-985,2-39 58,1 1 0,1 20 0,0-35 17,1 0 0,-1 0 0,1 0 0,0-1 0,0 1 0,0 0 0,0-1 0,1 1 0,-1-1 0,1 1 0,-1-1 0,1 0 0,0 1 0,0-1 0,0 0 0,0 0 0,1 0 0,-1-1 0,0 1 0,1 0 0,-1-1 0,1 0 0,-1 1 0,1-1 0,5 1 0,1 1-191,-1-1 0,1 0 1,0-1-1,0 0 0,0 0 1,0-1-1,11-1 0,-17 0 238,1 0 0,0 0 0,-1 0 0,1 0-1,-1-1 1,1 0 0,-1 0 0,0 0 0,0 0 0,0 0-1,0 0 1,0-1 0,0 0 0,-1 1 0,1-1 0,-1 0-1,0 0 1,0-1 0,0 1 0,0 0 0,0-1 0,1-4-1,2-3 105,-1 0-1,-1 0 0,0-1 0,0 1 0,2-23 0,-5-53 3091,0 86-2729,0 25-481,-1 17-317,0-12 568,1 0-1,6 40 0,-5-62-535,0 0 0,1 0 0,-1 0 0,2 0 0,-1-1 0,1 1 0,0-1 0,0 1 0,1-1 0,-1 0 0,2 0 0,-1-1 0,0 1 0,11 9 0,6-5-4664,6-9-4337</inkml:trace>
  <inkml:trace contextRef="#ctx0" brushRef="#br0" timeOffset="2727.13">2205 442 9396,'0'0'10018,"0"9"-9863,3 53-24,18 87 0,-2-16-1,-18-115-150,-1-13 4,1 0 0,-1 1 0,1-1 1,0 0-1,0 1 0,4 8 0,-4-60-50,-5 13-2,-2-1 0,-15-49 0,0-3 50,13 36 82,2-1 0,1-78 0,5 127-50,-1 1-1,1-1 0,0 0 1,0 0-1,1 0 1,-1 1-1,0-1 0,1 0 1,-1 0-1,1 1 0,-1-1 1,1 0-1,0 1 0,0-1 1,0 0-1,0 1 0,0-1 1,0 1-1,0 0 1,0-1-1,1 1 0,-1 0 1,3-2-1,-1 2-9,0 0 0,0 0 0,0 0 1,0 1-1,0-1 0,0 1 0,0 0 0,0 0 0,0 0 1,0 0-1,0 0 0,0 1 0,3 0 0,0 1-9,0 0 1,-1 0-1,1 1 0,-1 0 0,1 0 1,-1 0-1,0 1 0,-1-1 0,1 1 1,-1 0-1,1 1 0,-1-1 0,0 1 1,5 9-1,3 4-27,0 0-1,15 36 1,-23-43 8,0 0-1,-1-1 1,0 2-1,0-1 1,-1 0 0,-1 0-1,0 1 1,-1 22-1,0-28-22,0 0-1,-1 0 0,0 0 1,-1 0-1,1 0 0,-1 0 1,0-1-1,-1 1 0,1 0 1,-1-1-1,0 0 0,-1 0 1,1 0-1,-1 0 0,0 0 1,0-1-1,-9 8 0,10-9 30,0-1 0,1 0 1,-1 0-1,0 0 0,-1 0 0,1-1 0,0 1 0,0-1 0,-1 0 0,1 0 0,-1 0 0,1 0 0,-7 0 1,10-3 36,-1 0 0,1 0 0,-1 0 0,1 0 0,-1 0 0,1 0 0,0 0 0,0 0 1,0 0-1,1-4 0,-1 4 8,0-2-13,-1 1 0,1-1 0,0 1 1,1-1-1,-1 0 0,1 1 0,0-1 0,-1 1 0,2 0 0,-1-1 1,0 1-1,3-6 0,-2 8-17,0-1 1,0 1-1,0-1 1,0 1-1,0 0 1,1-1-1,-1 1 1,0 0-1,1 0 1,-1 1-1,1-1 1,-1 0-1,1 1 1,-1 0-1,1-1 0,-1 1 1,1 0-1,-1 0 1,3 1-1,3 0-13,1 0-1,-1 0 0,0 1 0,0 1 0,0-1 1,0 1-1,0 0 0,-1 1 0,1 0 0,-1 0 0,0 1 1,0-1-1,0 2 0,-1-1 0,0 1 0,9 10 1,-6-6 16,-2-1 0,1 1 0,-1 0 0,-1 1 0,0 0 0,0 0 0,-1 0 0,0 0 0,-1 1 0,5 24 0,-8-34-6,-1 1-1,1 0 1,-1 0 0,0 0 0,0 0-1,0 0 1,0 0 0,0 0 0,0 0-1,-1 0 1,1 0 0,-1 0 0,0-1-1,0 1 1,0 0 0,-1 0 0,1-1-1,0 1 1,-1-1 0,-2 3 0,1-2-41,0-1 1,-1 0-1,1 0 0,-1 0 1,0 0-1,0-1 1,0 0-1,0 1 1,0-1-1,0-1 0,0 1 1,0 0-1,0-1 1,-4 0-1,-61 1-3270,43-2-780,15 1 362</inkml:trace>
  <inkml:trace contextRef="#ctx0" brushRef="#br0" timeOffset="3021.98">2771 287 8036,'0'0'13977,"-3"-9"-13521,1 4-424,-7-21 4,5 22-34,1 16 8,1 27 50,2 0 0,1-1-1,2 1 1,1-1 0,2 1 0,18 58 0,-16-73-543,13 47 591,-16-22-9354</inkml:trace>
  <inkml:trace contextRef="#ctx0" brushRef="#br0" timeOffset="4796.75">267 1181 4930,'0'0'8375,"1"8"-8095,2 5-96,0 0 0,1 0 0,1 0 0,0 0 0,0-1 1,10 16-1,-12-23-155,0 0 0,0 0 1,0-1-1,1 1 0,-1-1 1,1 0-1,0 0 0,1 0 1,-1-1-1,0 1 0,1-1 1,0 0-1,0-1 0,0 1 1,0-1-1,0 0 0,0 0 1,1 0-1,9 1 0,-8-3 10,1 1 0,0-1 0,0-1 0,0 1 0,0-2 0,-1 1 0,1-1 0,0 0-1,-1 0 1,9-5 0,-6 2 93,0-1 0,-1 0-1,0-1 1,0 0 0,-1 0 0,13-15-1,84-102 1494,-104 123-1627,-1 1 0,0 0 0,1 0 0,-1-1 0,0 1 1,1 0-1,-1-1 0,1 1 0,-1 0 0,0 0 0,1 0 0,-1-1 0,1 1 0,-1 0 0,1 0 0,-1 0 0,1 0 0,-1 0 0,1 0 1,-1 0-1,1 0 0,-1 0 0,0 0 0,1 0 0,-1 0 0,1 1 0,-1-1 0,1 0 0,-1 0 0,1 0 0,-1 0 0,0 1 0,1-1 1,-1 0-1,1 1 0,-1-1 0,0 0 0,1 1 0,-1-1 0,0 0 0,0 1 0,1-1 0,-1 0 0,0 1 0,0-1 0,1 1 0,-1 0 0,12 28-219,-8-18 172,2 1 43,0 0 0,1 0 0,15 18 0,-20-27 5,1 0 0,0 0-1,0 0 1,0-1 0,0 1-1,0-1 1,1 0 0,-1 0-1,1 0 1,-1-1 0,1 1-1,0-1 1,-1 0 0,1 0-1,0 0 1,0 0 0,5 0-1,1 0 8,0-1 0,0 0-1,0-1 1,0 0 0,0 0 0,0-1-1,0 0 1,-1-1 0,1 0-1,-1 0 1,1-1 0,-1-1 0,12-7-1,13-9 386,-2-2-1,56-51 0,-87 74-388,-1 0-1,1 0 1,-1 0-1,1 0 1,-1 0-1,1 0 1,-1-1-1,1 1 1,-1 0-1,0 0 1,1 1-1,-1-1 1,1 0-1,-1 0 1,1 0-1,-1 0 1,1 0-1,-1 0 1,1 1-1,-1-1 1,1 0-1,-1 0 1,0 1-1,1-1 1,-1 0-1,1 0 1,-1 1-1,0-1 1,1 1-1,-1-1 1,0 0-1,0 1 1,1-1-1,-1 1 1,0-1-1,0 0 1,0 1-1,1 0 1,10 19-90,-10-18 101,-1-2-8,5 11-39,1 0 0,0-1 0,1 0 0,9 10-1,-14-17 5,1 0 0,0-1-1,0 1 1,0-1-1,1 1 1,-1-1 0,0-1-1,1 1 1,-1 0-1,1-1 1,0 1 0,0-1-1,-1 0 1,1-1-1,0 1 1,7 0 0,11 0-22,1-1 0,28-4 0,-42 3 61,0-1 1,1 0-1,-1-1 1,0 0-1,-1-1 1,1 0-1,16-10 0,20-20 141,-35 25-19,1 1-1,0 0 0,0 1 0,21-11 0,-31 18-136,1-1 0,0 0 0,-1 1-1,1-1 1,0 1 0,0 0 0,-1-1 0,1 1 0,0 0 0,0 0 0,-1 0 0,1 0 0,0 1-1,0-1 1,-1 0 0,1 1 0,0-1 0,-1 1 0,1 0 0,0-1 0,-1 1 0,1 0 0,1 1 0,1 2 3,0 0 0,0 0 0,0 1 0,0-1 0,5 10 0,-7-11-22,0 1 0,0 0 1,1-1-1,-1 0 0,1 1 1,0-1-1,0 0 0,0 0 1,0-1-1,1 1 0,-1-1 1,1 1-1,6 2 0,-3-3 18,0 0-1,1-1 0,-1 0 1,0 0-1,1-1 0,-1 0 1,1 0-1,-1-1 1,1 0-1,-1 0 0,0-1 1,0 0-1,0 0 0,0 0 1,7-4-1,7-5 41,-1-1 1,0-1-1,25-22 0,6-3-65,-50 37 26,0 0 0,0 0 0,0 1 0,1-1 0,-1 0 0,0 1 0,1-1 0,-1 1 0,1-1 0,-1 1 0,0 0 0,1-1 0,-1 1 0,1 0 0,-1 0 0,1 0 0,-1 0 0,1 0 0,-1 1 0,0-1 0,1 0 0,-1 1 0,1-1 0,-1 1 0,0-1 0,1 1 0,-1 0 0,2 1 0,2 2-26,0 0-1,-1 1 1,1 0 0,-1 0 0,5 8-1,8 9-87,-11-16 21,0 0 0,0 0 0,1-1 0,0 1 1,0-2-1,0 1 0,1-1 0,0 0 0,-1 0 0,1-1 1,0 0-1,1-1 0,-1 1 0,1-2 0,-1 1 0,1-1 1,-1 0-1,1-1 0,-1 0 0,1 0 0,11-3 0,-13 1 180,-1 0-1,0-1 0,1 0 1,-1 0-1,-1 0 0,1-1 1,0 0-1,-1 0 0,0 0 1,0-1-1,0 1 0,4-7 1,-4 5 83,1 1 0,-1-1 0,1 1 0,0 0 0,1 1 0,-1 0 0,1 0 0,10-5 1,-12 8-170,0 0 1,0 1 0,0 0 0,-1 0-1,1 0 1,0 0 0,0 1 0,0 0 0,0 0-1,0 0 1,0 0 0,-1 1 0,1 0 0,-1 0-1,1 0 1,-1 1 0,7 4 0,-3-2 15,0-1 1,0 0-1,0-1 0,13 4 1,-7-4 2,0-2 0,0 1 0,0-2 0,0 0 0,0-1 0,0 0 0,0-1 0,0-1 0,-1 0 0,1-1 0,-1 0 0,21-10 0,-18 6 222,1-1-1,-2 0 1,1-1-1,-1-1 1,0 0-1,-1-1 1,-1-1-1,0 0 1,12-16-1,3-16 1371,-26 45-1615,-1 0-1,1 1 0,-1-1 1,1 1-1,-1-1 1,1 1-1,-1 0 1,1 0-1,-1-1 0,0 1 1,1 0-1,-1 0 1,0 0-1,0 1 1,0-1-1,0 0 0,2 3 1,-2-3 21,5 5 11,0-1 0,1 1 0,0-2 0,-1 1 0,2-1 0,-1 0 1,0 0-1,1-1 0,-1 0 0,1-1 0,0 1 0,0-1 0,0-1 0,0 0 0,1 0 0,-1 0 0,0-1 0,0 0 0,15-3 1,-21 3-3,0-1 1,0 1 0,0-1 0,0 1-1,0-1 1,0 0 0,-1 0 0,1 0 0,0 0-1,0 0 1,-1 0 0,1 0 0,-1-1 0,1 1-1,-1 0 1,0-1 0,1 1 0,-1-1 0,0 0-1,0 1 1,0-1 0,0 0 0,0 0-1,-1 0 1,1 0 0,0 1 0,-1-1 0,0 0-1,1-3 1,-1 5-47,0 0-1,0 0 0,0 0 1,0-1-1,0 1 1,0 0-1,0 0 1,0 0-1,0 0 1,-1 0-1,1-1 0,0 1 1,0 0-1,0 0 1,0 0-1,0 0 1,0 0-1,0 0 0,0 0 1,-1-1-1,1 1 1,0 0-1,0 0 1,0 0-1,0 0 0,0 0 1,-1 0-1,1 0 1,0 0-1,0 0 1,0 0-1,0 0 0,0 0 1,-1 0-1,1 0 1,0 0-1,0 0 1,0 0-1,0 0 0,0 0 1,-1 0-1,1 0 1,0 0-1,0 0 1,0 0-1,-4 1-623,-19-2-3566,-11-2-3492</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5:14.280"/>
    </inkml:context>
    <inkml:brush xml:id="br0">
      <inkml:brushProperty name="width" value="0.05" units="cm"/>
      <inkml:brushProperty name="height" value="0.05" units="cm"/>
      <inkml:brushProperty name="color" value="#F6630D"/>
    </inkml:brush>
  </inkml:definitions>
  <inkml:trace contextRef="#ctx0" brushRef="#br0">188 708 1345,'0'0'8905,"0"-10"-7931,0-44 2139,0 53-3003,0 0 0,-1 0-1,1 0 1,-1 0-1,1 0 1,-1 0 0,1 0-1,-1 0 1,0 0 0,1 0-1,-1 1 1,0-1 0,0 0-1,0 0 1,1 1 0,-1-1-1,0 1 1,0-1 0,0 1-1,0-1 1,0 1 0,0 0-1,0-1 1,0 1 0,0 0-1,-1 0 1,1 0-1,-2-1 1,-33-1 360,35 2-382,-3 0-75,-1 0 0,1 0-1,0 0 1,-1 1 0,1-1 0,0 1 0,0 0-1,0 1 1,-1-1 0,1 1 0,0 0 0,1 0-1,-1 0 1,0 0 0,1 0 0,-1 1 0,1 0-1,0 0 1,0 0 0,0 0 0,0 0 0,0 1-1,1-1 1,-1 1 0,1 0 0,0-1 0,0 1 0,0 0-1,-1 6 1,-2 3-15,1 0 1,0 0-1,1 0 0,1 1 1,0-1-1,1 1 0,0-1 1,1 1-1,2 18 0,-1-27-11,0 1 0,0-1 0,0 0 0,1 0 0,0 0 0,0 0 0,0 0 0,0 0 0,1 0-1,0-1 1,5 7 0,-5-8-27,0 0 1,0-1-1,0 1 0,0-1 0,0 0 0,1 0 0,-1 0 0,1-1 1,-1 1-1,1-1 0,0 0 0,-1 0 0,1 0 0,0 0 1,0-1-1,0 1 0,6-1 0,-6-1 26,-1 1 0,1-1 0,-1 0 1,0 0-1,0 0 0,1-1 0,-1 1 0,0-1 0,0 1 0,0-1 0,0 0 1,-1 0-1,1-1 0,-1 1 0,1 0 0,-1-1 0,0 0 0,1 1 0,1-6 1,5-5-4,-1 0 0,-1-1 1,6-17-1,-1-4-18,-1-2 0,-2 1 0,-2-2 0,-1 1 0,-2-1 0,-2 1 0,-1-1 0,-7-61 0,4 82 60,-1 0-1,-8-28 1,9 38 154,0 0 0,-1 0 0,0 0 0,0 0 1,-1 0-1,0 1 0,0 0 0,-7-9 0,11 15-163,0 0 0,0 0 0,0 0 0,-1 0-1,1 0 1,0 0 0,0-1 0,0 1 0,0 0 0,0 0 0,0 0 0,-1 0-1,1 0 1,0 0 0,0 0 0,0 0 0,0 0 0,-1 0 0,1 0-1,0 0 1,0 0 0,0 0 0,0 0 0,-1 0 0,1 0 0,0 0-1,0 0 1,0 0 0,0 0 0,0 0 0,-1 0 0,1 0 0,0 0-1,0 0 1,0 0 0,0 0 0,0 0 0,-1 1 0,1-1 0,0 0-1,0 0 1,0 0 0,0 0 0,0 0 0,0 0 0,0 1 0,-1-1-1,1 0 1,0 0 0,0 0 0,0 0 0,-3 12-88,-1 15 92,0 1 0,3 0 1,0 0-1,2 0 1,0-1-1,8 36 0,-6-46-286,1 0 0,1-1 0,0 0 0,1 0 0,1 0 0,1 0 0,0-1 0,1 0 0,0-1 0,1 0 0,19 20 0,-24-29-480,0-1-1,1 1 1,-1-1-1,1 0 1,0 0 0,0 0-1,0-1 1,12 5-1,14-1-5151</inkml:trace>
  <inkml:trace contextRef="#ctx0" brushRef="#br0" timeOffset="686.24">512 582 2865,'0'0'10053,"-16"0"-9391,0-1-585,1 2 0,-23 3 1,36-3-65,-1 0 1,1 0-1,-1 0 1,1 0 0,-1 1-1,1-1 1,0 1-1,0-1 1,0 1 0,0 0-1,0 0 1,0 0-1,0 0 1,1 0-1,-1 0 1,1 1 0,-1-1-1,1 0 1,0 1-1,0-1 1,-1 4 0,-1 2 7,1 1 1,0 0 0,0 0 0,0 10 0,1-8-20,0 0 1,1 0 0,0 0-1,0 0 1,1 0-1,1 0 1,0-1-1,4 13 1,-5-20-49,1 1 0,-1-1 0,1 1 1,0-1-1,0 0 0,1 1 0,-1-1 0,1 0 0,0-1 1,-1 1-1,1 0 0,0-1 0,0 1 0,1-1 0,-1 0 1,0 0-1,1-1 0,0 1 0,-1-1 0,1 1 0,0-1 1,-1 0-1,1-1 0,0 1 0,7 0 0,-8-1 35,0 1 0,0-1 0,0 0 0,0 0 0,0 0 0,0-1 0,0 1 0,0-1 0,0 0 0,0 1 0,0-1 0,0-1 0,-1 1 0,1 0 0,0-1 0,-1 1 0,4-3 0,-3 1 55,-1 0 1,1-1-1,-1 1 1,1 0-1,-1-1 0,0 0 1,-1 1-1,1-1 1,0 0-1,-1 0 0,0 0 1,1-5-1,4-34 1995,-2 0 0,-2-62 0,-2 92-963,0 38-1106,1-1 0,9 46 0,-9-63-98,0-1-1,1 1 1,0-1-1,0 0 1,0 0 0,1 1-1,0-1 1,0-1-1,1 1 1,0-1-1,-1 1 1,2-1-1,-1 0 1,1 0 0,-1-1-1,7 5 1,-7-7 87,0 0 1,1 0 0,-1-1-1,0 0 1,0 0 0,1 0 0,-1 0-1,1-1 1,-1 0 0,1 0-1,-1 0 1,0 0 0,1-1-1,-1 1 1,1-1 0,-1-1-1,0 1 1,0 0 0,1-1-1,-1 0 1,0 0 0,-1 0-1,1 0 1,0-1 0,-1 0 0,6-4-1,-1-2 58,-1-1-1,0 0 1,-1-1 0,0 1-1,0-1 1,-1 0-1,-1-1 1,1 1-1,-2-1 1,5-23 0,-4-3 257,-1-1 1,-1-41 0,-2 66-145,0 5 35,0 0 1,0 0 0,-1 0-1,0 1 1,-1-1-1,1 0 1,-2 0 0,1 1-1,-1-1 1,-1 1 0,1 0-1,-8-11 1,11 19-136,0-1 1,0 1-1,0-1 1,0 1-1,-1 0 1,1-1-1,0 1 1,0 0-1,-1 0 1,1-1-1,0 1 0,-1 0 1,1-1-1,0 1 1,-1 0-1,1 0 1,0 0-1,-1-1 1,1 1-1,0 0 1,-1 0-1,1 0 1,-1 0-1,1 0 1,0 0-1,-1 0 1,1 0-1,-1 0 1,1 0-1,0 0 1,-1 0-1,1 0 1,-1 0-1,-8 13 105,2 20-319,2 14 186,2 1 0,3 0 0,7 67 0,-6-101-67,0-1 0,1 0 0,1-1-1,1 1 1,-1 0 0,2-1 0,0 0 0,0 0 0,10 15 0,-14-26-207,0 1 1,1-1 0,-1 1-1,1-1 1,-1 1-1,1-1 1,-1 0-1,1 0 1,0 0 0,0 0-1,-1 0 1,1-1-1,0 1 1,0 0-1,0-1 1,0 1 0,0-1-1,0 0 1,0 0-1,0 0 1,0 0-1,2 0 1,8-1-4344</inkml:trace>
  <inkml:trace contextRef="#ctx0" brushRef="#br0" timeOffset="857.71">747 627 1809,'0'0'4498,"106"0"-4498,-65 0-112,2 3-1681,8 1-1216</inkml:trace>
  <inkml:trace contextRef="#ctx0" brushRef="#br0" timeOffset="1230.02">1159 602 3362,'0'0'11359,"-11"-9"-10641,-39-29-270,49 37-434,0 1-1,0-1 1,0 0 0,0 1-1,0-1 1,0 0-1,-1 1 1,1 0 0,0-1-1,0 1 1,-1 0-1,1-1 1,0 1 0,-1 0-1,1 0 1,0 0-1,-1 0 1,1 0 0,0 1-1,0-1 1,-1 0-1,1 1 1,0-1 0,0 0-1,-1 1 1,1 0-1,0-1 1,0 1 0,0 0-1,-2 1 1,0 1 0,0 0-1,1 0 1,-1 0 0,1 1-1,0-1 1,-4 7 0,4-5 29,-2 3-26,0 1 1,1-1 0,0 1-1,0 0 1,1 0 0,0 0-1,1 0 1,0 0 0,1 1 0,-1-1-1,3 18 1,-1-23-24,-1 0 1,1 0-1,-1-1 0,1 1 0,1 0 1,-1 0-1,0-1 0,1 1 0,0-1 1,0 1-1,0-1 0,0 0 0,0 0 1,1 0-1,-1 0 0,1 0 1,0 0-1,0-1 0,0 0 0,0 1 1,0-1-1,0 0 0,1 0 0,-1-1 1,1 1-1,0-1 0,-1 0 0,1 1 1,0-2-1,5 2 0,-4-1-8,1-1 0,0 1 1,-1-1-1,1 0 0,-1-1 0,1 1 0,-1-1 0,10-3 0,-13 3 23,1 0-1,0-1 1,-1 1-1,0-1 1,1 0 0,-1 1-1,0-1 1,0 0-1,0 0 1,0-1-1,0 1 1,-1 0-1,1-1 1,0 1-1,-1-1 1,0 1-1,0-1 1,2-4 0,0-8 293,1 0 1,-2 0-1,0-1 1,-1 1-1,0-1 1,-3-25 0,1 1 801,0 19-282,0 24-202,-1 36-533,3-17-74,2-1 0,0 1 0,10 35 1,3 10-4736,-13-47 222</inkml:trace>
  <inkml:trace contextRef="#ctx0" brushRef="#br0" timeOffset="1997.75">1712 450 1088,'0'0'11648,"-5"-13"-10380,-21-42-254,25 52-920,-1 1 1,0-1 0,0 1 0,0-1 0,0 1 0,-1 0 0,1 0 0,-1 0 0,1 0-1,-1 0 1,0 1 0,1-1 0,-1 1 0,0-1 0,0 1 0,0 0 0,0 0 0,0 1-1,-4-1 1,-2 0 60,0 0-1,-1 1 0,1 0 0,-12 2 0,18-2-152,1 1 4,0-1-1,-1 1 0,1 0 1,0 0-1,0 0 1,0 0-1,0 1 1,0-1-1,0 1 1,0-1-1,0 1 0,0-1 1,1 1-1,-1 0 1,1 0-1,-1 0 1,1 0-1,0 0 0,0 0 1,0 0-1,-2 4 1,0 3-1,0 0 0,0 0-1,0 0 1,-1 12 0,2-5 17,1 0 0,0-1-1,1 1 1,3 30 0,-1-38-23,0 1 1,0-1-1,0 0 0,1 1 1,1-1-1,-1-1 0,1 1 1,1 0-1,0-1 0,7 9 1,4 2-307,1-1 0,34 26 0,-28-25-763,25 26 0,-46-42 948,-1-1 0,1 1 0,0 0 0,-1-1 0,0 1 0,1 0 0,-1 0-1,0 0 1,0 0 0,0 0 0,0 0 0,0 1 0,-1-1 0,1 0 0,-1 0-1,1 1 1,-1 3 0,-2-5 90,-1 0-1,1 0 1,-1 0 0,0 0 0,0 0-1,0 0 1,1-1 0,-1 0-1,0 1 1,0-1 0,0 0-1,-4-1 1,3 1 23,-76-1 311,-3 0-4281,104 0-28</inkml:trace>
  <inkml:trace contextRef="#ctx0" brushRef="#br0" timeOffset="4143.89">1948 657 5394,'0'0'10440,"-16"-9"-10051,-51-24-295,65 32-92,1 0 1,0 1 0,-1-1-1,1 1 1,-1-1 0,1 1-1,-1-1 1,0 1-1,1 0 1,-1 0 0,1 0-1,-1 0 1,1 0-1,-1 0 1,1 0 0,-1 1-1,0-1 1,1 0 0,-1 1-1,1-1 1,0 1-1,-1 0 1,1-1 0,-1 1-1,1 0 1,0 0 0,0 0-1,-1 0 1,1 0-1,0 0 1,-1 2 0,-1 1 4,0 1 1,1-1 0,-1 1 0,1 0-1,0 0 1,-2 8 0,2-6-7,-1 3-10,0 0 1,1 0 0,0 0 0,1 0 0,-1 0 0,2 17 0,0-24-43,0-1 0,0 1 1,0-1-1,1 1 0,-1-1 0,1 1 1,0-1-1,-1 1 0,1-1 0,0 1 1,1-1-1,-1 0 0,0 0 0,1 1 1,-1-1-1,1 0 0,-1 0 0,1-1 1,0 1-1,0 0 0,0 0 0,0-1 1,0 0-1,0 1 0,1-1 0,-1 0 0,0 0 1,1 0-1,-1 0 0,4 1 0,1-1-89,-1 0-1,1 0 0,-1 0 0,1-1 0,-1 1 0,1-2 0,0 1 0,-1-1 0,1 0 0,10-3 0,-14 3 121,0-1-1,0 1 1,0-1-1,-1 0 1,1 0 0,-1 0-1,1 0 1,-1 0-1,0-1 1,0 1-1,0 0 1,0-1-1,0 0 1,-1 1 0,1-1-1,-1 0 1,1 0-1,-1 0 1,0 0-1,0 0 1,-1 0-1,1 0 1,0-6 0,2-24 1391,-2-58 1,-1 49 1031,-2 83-2016,1-17-423,0 1 0,2-1 1,5 32-1,-6-51-122,1 1 0,1-1 0,-1 0 0,1 0 1,0 1-1,0-1 0,0 0 0,1 0 0,-1-1 0,1 1 1,1-1-1,-1 1 0,0-1 0,1 0 0,0 0 0,0 0 1,0-1-1,1 1 0,-1-1 0,7 3 0,-8-5 117,0 1 1,0-1-1,0 0 0,0 0 0,0 0 1,0 0-1,0-1 0,0 1 1,1-1-1,-1 0 0,0 0 0,0 0 1,0 0-1,1 0 0,-1-1 0,0 0 1,0 1-1,0-1 0,0 0 0,0-1 1,0 1-1,0-1 0,0 1 1,0-1-1,-1 0 0,1 0 0,-1 0 1,1 0-1,-1 0 0,0 0 0,0-1 1,0 1-1,0-1 0,0 0 1,0 0-1,1-3 0,4-8 320,-1 0-1,0 0 1,-1 0-1,-1-1 1,0 0-1,3-19 1,-4 5 1592,-2-53 0,-1 51 70,-2 28-1325,-3 8-527,-3 9-165,4-2 78,1 1 0,0 0 0,1 1 0,1-1-1,0 0 1,1 0 0,0 1 0,1-1 0,0 0 0,1 0-1,4 15 1,-4-23-16,0 0 0,0 1-1,0-1 1,0 0 0,1 0 0,0 0-1,0-1 1,0 1 0,1-1-1,-1 1 1,1-1 0,0 0 0,0 0-1,1-1 1,-1 0 0,1 1-1,-1-1 1,1-1 0,0 1 0,0-1-1,1 0 1,-1 0 0,0 0-1,1-1 1,-1 0 0,1 0 0,-1 0-1,9 0 1,-9-1-12,0 0 1,0 0-1,1 0 0,-1 0 0,0-1 1,0 0-1,0 0 0,0-1 0,9-3 1,-10 3 26,-1 0 1,0 0 0,0-1-1,0 0 1,-1 1 0,1-1-1,0 0 1,-1 0 0,0 0-1,0 0 1,0-1 0,0 1 0,0-1-1,1-3 1,1-8 83,1 1 0,-2-1 1,0 0-1,0 0 0,-1-18 0,0-58 1629,-2 81-1044,0 20-705,1 1 0,0 0 1,1-1-1,0 1 0,0-1 1,2 1-1,-1-1 0,1 0 1,0 0-1,1-1 0,8 12 1,-10-16-91,0 0 0,1 0 0,0-1 1,0 1-1,1-1 0,-1 0 0,1 0 1,0 0-1,0 0 0,0-1 0,0 0 0,1 0 1,-1-1-1,1 1 0,0-1 0,0 0 1,-1-1-1,1 0 0,0 1 0,12-1 1,-13-1 88,0-1 1,1 1 0,-1-1 0,0-1 0,0 1 0,0-1 0,0 0 0,-1 0 0,1 0 0,0 0 0,-1-1-1,1 0 1,-1 0 0,0 0 0,0-1 0,0 1 0,-1-1 0,1 0 0,-1 0 0,0 0 0,0 0 0,0-1 0,-1 1-1,1-1 1,2-6 0,-1 0 42,0 1 0,-1-1 1,0 0-1,-1 0 0,0 0 0,0 0 0,-1 0 0,-1-1 0,0 1 0,0 0 0,-3-12 0,2 18 15,0 0 0,-1 0 0,0 1 0,1-1 0,-2 0 0,1 1 0,-4-6 0,5 8-15,0 0 1,0 1-1,-1-1 0,1 1 1,0-1-1,-1 1 1,1-1-1,-1 1 0,0 0 1,1 0-1,-1 0 0,0 0 1,0 0-1,0 0 0,0 0 1,0 0-1,0 1 1,1-1-1,-6 0 0,7 1-9,-1 1 1,1-1-1,-1 0 0,1 0 0,-1 1 0,1-1 0,0 0 0,-1 0 0,1 1 1,-1-1-1,1 1 0,-1-1 0,1 0 0,0 1 0,-1-1 0,1 1 0,0-1 1,0 1-1,-1-1 0,1 1 0,0-1 0,0 1 0,0-1 0,-1 1 0,1-1 1,0 1-1,0-1 0,0 1 0,0-1 0,0 2 0,0 20-77,0-18 72,0 4-123,0 0 0,1 1 0,0-1 0,0 0 0,1 0 0,0 0 0,0-1 0,4 9 0,-4-12 29,0 0 0,0 0-1,1 0 1,-1-1 0,1 1 0,0-1-1,0 0 1,1 1 0,-1-1-1,0-1 1,1 1 0,0 0-1,0-1 1,-1 0 0,1 0 0,7 2-1,-6-2 22,0 0 1,0 0-1,0-1 0,0 0 0,0 0 0,0 0 0,0-1 1,1 1-1,-1-1 0,0-1 0,0 1 0,0-1 0,0 0 1,1 0-1,-1 0 0,0 0 0,-1-1 0,1 0 0,0 0 0,0-1 1,-1 1-1,0-1 0,1 0 0,-1 0 0,0-1 0,7-6 1,-3-2 645,-1-1 1,0 0 0,0 0 0,-1 0 0,-1-1 0,-1 1-1,0-1 1,0-1 0,-1 1 0,-1 0 0,0-1-1,-2-26 1,-1 88-658,0-25-117,1-1 0,1 0 0,5 33 1,-4-46 132,0 0 1,0-1-1,1 1 0,0-1 1,0 0-1,1 0 1,0 0-1,0 0 1,1-1-1,0 1 1,0-1-1,0 0 1,10 7-1,-9-8-221,1 0-1,-1-1 1,1 1 0,1-2 0,-1 1-1,1-1 1,-1 0 0,1 0-1,0-1 1,0 0 0,0-1-1,0 1 1,0-2 0,0 1 0,13-2-1,-18 1 292,-1 0 0,1-1 0,-1 0 0,1 0 0,-1 0 0,0 0-1,1 0 1,-1 0 0,0 0 0,0-1 0,0 1 0,0-1 0,0 0 0,0 0-1,0 1 1,-1-1 0,1 0 0,0 0 0,-1-1 0,0 1 0,0 0 0,1 0-1,-1-1 1,0 1 0,-1-1 0,1 1 0,0-5 0,4-10 360,-1-1 0,2-32 0,-5 42-159,8-59 1275,-4 28-68,1-46 0,-6 85-1399,0 0 0,0 0 0,0 0 0,0 0 0,0 0 0,0-1 0,0 1 0,0 0 0,0 0 0,0 0 0,0 0 0,0 0 1,1 0-1,-1 0 0,0 0 0,0 0 0,0-1 0,0 1 0,0 0 0,0 0 0,0 0 0,0 0 0,0 0 0,0 0 0,0 0 0,0 0 0,0 0 0,0 0 1,1 0-1,-1 0 0,0-1 0,0 1 0,0 0 0,0 0 0,0 0 0,0 0 0,0 0 0,0 0 0,1 0 0,-1 0 0,0 0 0,0 0 0,0 0 0,0 0 1,0 0-1,0 0 0,0 0 0,0 0 0,1 0 0,-1 0 0,0 0 0,0 1 0,0-1 0,0 0 0,0 0 0,0 0 0,0 0 0,0 0 0,0 0 0,0 0 1,0 0-1,1 0 0,-1 0 0,0 0 0,0 0 0,0 0 0,0 1 0,0-1 0,5 6-170,1 10 74,-5-12-111,0 0 0,0 0-1,1 0 1,-1 0 0,1 0-1,0 0 1,0 0 0,0-1-1,1 1 1,-1-1 0,7 7 0,-9-11 162,1 0 0,0 0 0,-1 0 0,1 1 0,-1-1 0,1 0 0,-1 0 0,1 0 0,-1 0 0,0 0 0,0 0 0,1 0 0,-1 0 0,0 0 0,0 0 0,0 0 0,0 0 0,0 0 0,0 0 0,0 0 0,-1-1 0,0-28 158,1 29-105,-1-1 0,0 1-1,0-1 1,0 1 0,0-1-1,-1 1 1,1 0 0,0 0-1,0-1 1,-1 1 0,1 0-1,-1 0 1,1 1 0,-1-1-1,0 0 1,1 0 0,-1 1-1,1-1 1,-1 1 0,0-1-1,0 1 1,1 0 0,-1 0-1,0-1 1,0 1 0,1 1-1,-1-1 1,0 0-1,0 0 1,1 1 0,-1-1-1,0 1 1,0-1 0,1 1-1,-1 0 1,1-1 0,-1 1-1,1 0 1,-1 0 0,1 0-1,-1 0 1,-1 3 0,-1 4 6,0 1 0,1 0-1,0 0 1,1 0 0,0 1 0,0-1 0,1 0 0,0 12-1,0 9-1,4 39 0,-2-61-33,0-1 0,0 1 0,1-1 0,0 0 0,0 0 0,1 1-1,0-2 1,0 1 0,1 0 0,0-1 0,0 1 0,0-1 0,1 0 0,5 5 0,-6-7-19,0 0 0,1-1 1,-1 1-1,1-1 0,0 0 0,-1-1 1,2 1-1,-1-1 0,0 0 0,0 0 1,1-1-1,-1 1 0,1-1 0,-1 0 1,1-1-1,-1 1 0,1-1 0,0 0 1,7-1-1,-10 0 63,0 0-1,0 0 1,0-1 0,0 1 0,-1-1 0,1 1 0,0-1 0,-1 0-1,1 0 1,-1 0 0,1 0 0,-1 0 0,0-1 0,0 1-1,0-1 1,0 1 0,0-1 0,-1 0 0,1 0 0,-1 0-1,0 0 1,0 0 0,0 0 0,1-5 0,2-6 292,-2 1-1,1-1 1,-2 0 0,1-19 0,0-12 437,-1 28-347,0 0-1,-2 1 1,-3-33-1,1 43-160,0 11-323,0 12-47,3-12 99,0 0 1,0 0-1,1 0 0,-1 0 0,1 0 1,0-1-1,0 1 0,1 0 1,0 0-1,3 7 0,-3-9-37,0-1-1,0 0 0,0 0 1,0 0-1,0 0 1,1 0-1,-1 0 0,1-1 1,-1 1-1,1-1 0,-1 0 1,1 1-1,0-1 1,0 0-1,-1-1 0,1 1 1,0 0-1,0-1 1,5 1-1,-5-1 4,1 1 1,-1-1-1,0 0 1,1 0-1,-1 0 0,1 0 1,-1-1-1,0 1 0,1-1 1,-1 0-1,0 0 1,0 0-1,0 0 0,1-1 1,-1 1-1,0-1 1,-1 0-1,1 0 0,0 0 1,2-3-1,-2 2 47,0-1-1,-1 0 1,0 0-1,0 0 0,0 0 1,0-1-1,-1 1 1,0 0-1,0-1 1,0 1-1,0-1 0,-1 1 1,1-1-1,-2-7 1,2 7 65,-1 1 1,0-1 0,-1 0 0,1 1-1,-1-1 1,0 1 0,0-1 0,-1 1-1,1-1 1,-1 1 0,0 0 0,0 0-1,0 0 1,-1 0 0,1 0 0,-1 0-1,0 1 1,0-1 0,0 1 0,-1 0-1,1 0 1,-1 0 0,1 0 0,-1 1-1,0-1 1,0 1 0,-1 0 0,1 0-1,0 1 1,-1-1 0,1 1-1,0 0 1,-1 0 0,0 0 0,1 1-1,-1 0 1,-6 0 0,10 0-49,-1 1 0,0 0 0,0 0 0,1-1 1,-1 1-1,0 0 0,1 0 0,-1 1 0,1-1 0,0 0 0,-1 0 0,1 1 0,0-1 1,0 1-1,-1-1 0,1 1 0,0-1 0,1 1 0,-1 0 0,0 0 0,0-1 1,1 1-1,-1 0 0,1 0 0,-1 0 0,1 0 0,0 2 0,-2 11 22,0-1 0,2 22 0,0-29-24,0 2 16,1 1 1,0-1-1,0 0 1,1 0-1,1 0 1,-1 0-1,1 0 1,1 0-1,0 0 1,0-1 0,1 0-1,-1 0 1,2 0-1,-1 0 1,1-1-1,1 0 1,-1 0-1,10 7 1,-6-7-16,0 1 1,0-2 0,1 1-1,0-1 1,0-1-1,0 0 1,1-1 0,-1 0-1,1 0 1,0-2-1,0 1 1,1-2 0,21 2-1,-16-3-129,38-3-1558,-53 3 1145,1-1 0,0 0 0,-1-1 0,1 1-1,-1-1 1,1 1 0,5-4 0,20-23-7137</inkml:trace>
  <inkml:trace contextRef="#ctx0" brushRef="#br0" timeOffset="5155.88">4489 538 6115,'0'0'10565,"15"2"-10082,377 9 1733,-262-12-2138,-19-1-205,-1-3 0,126-24-1,-229 27-98,1 0 0,-1 0-1,0 0 1,1-1-1,8-5 1,-15 8 145,0-1-1,0 1 1,0-1-1,-1 1 1,1-1-1,0 0 1,0 1-1,-1-1 1,1 0-1,0 0 1,-1 1-1,1-1 1,-1 0-1,1 0 1,-1 0-1,1 0 1,-1 0-1,0 1 0,1-1 1,-1-1-1,0 1-53,0 0 0,-1-1-1,1 1 1,-1 0-1,1 0 1,-1 0 0,1 0-1,-1 0 1,1 0-1,-1 1 1,0-1 0,0 0-1,1 0 1,-1 0-1,0 1 1,0-1 0,0 0-1,0 1 1,0-1-1,0 1 1,0-1 0,-1 0-1,-65-28-4852,-5 4 3393,-2 0 9981,85 26-6144,16 8-2875,-8 4 706,0 1 1,-2 1-1,1 1 0,-2 0 0,0 1 0,-1 1 0,21 34 0,-34-49-63,-1 0 0,1 0 0,-1 0 0,0 0 0,0 0 0,-1 0 0,1 0 0,-1 1 0,1 5 0,-1-8-168,0 0-1,0 0 1,0 0-1,0 0 1,0-1 0,0 1-1,-1 0 1,1 0-1,0 0 1,0 0-1,-1-1 1,1 1 0,-1 0-1,1 0 1,0-1-1,-1 1 1,1 0-1,-1-1 1,0 1-1,1 0 1,-1-1 0,0 1-1,1-1 1,-1 1-1,0-1 1,1 1-1,-1-1 1,0 0 0,0 1-1,0-1 1,1 0-1,-1 0 1,0 0-1,0 1 1,0-1 0,0 0-1,-1 0 1</inkml:trace>
  <inkml:trace contextRef="#ctx0" brushRef="#br0" timeOffset="5732.18">6196 294 8356,'0'0'10223,"-4"4"-10033,1 3-170,-1-1 0,1 0 0,1 1 0,0 0 0,0 0 0,0-1 0,0 1 0,1 0 0,1 0 0,-1 1 0,1-1 0,0 0 0,0 0 0,1 0-1,0 0 1,2 7 0,5 24 129,20 58 0,-15-59-116,1-1-1,1-1 1,2-1-1,40 61 1,-57-95-36,0 0 0,0 1-1,0-1 1,0 0 0,0 1 0,0-1-1,1 0 1,-1 1 0,0-1 0,0 0-1,0 1 1,1-1 0,-1 0 0,0 1 0,0-1-1,1 0 1,-1 0 0,0 1 0,1-1-1,-1 0 1,0 0 0,1 0 0,-1 1 0,0-1-1,1 0 1,-1 0 0,0 0 0,1 0-1,-1 0 1,1 0 0,-1 0 0,0 0 0,1 0-1,-1 0 1,0 0 0,1 0 0,-1 0-1,1 0 1,-1 0 0,0 0 0,1 0 0,-1-1-1,0 1 1,1 0 0,-1 0 0,0 0-1,1 0 1,-1-1 0,0 1 0,0 0 0,1 0-1,-1-1 1,0 1 0,0 0 0,1-1-1,-1 1 1,0 0 0,0-1 0,0 1-1,1 0 1,-1-1 0,0 1 0,0 0 0,0-1-1,0 1 1,0-1 0,0 1 0,0 0-1,0-1 1,4-27 13,-4 9-34,-1 0 1,-1 0-1,-1 0 0,-9-36 1,-33-72-19,20 61 58,-21-83 34,41 129-41,1 0-1,1 1 1,1-1-1,1 0 1,2-35-1,-1 54-8,1 0 0,-1 0 1,0 0-1,1 0 0,-1 0 0,1 0 0,-1 0 0,1 1 0,-1-1 1,1 0-1,0 0 0,0 1 0,-1-1 0,1 0 0,0 1 0,0-1 1,-1 1-1,1-1 0,0 1 0,0-1 0,0 1 0,0 0 0,0-1 1,0 1-1,0 0 0,0 0 0,0 0 0,0 0 0,0 0 1,0 0-1,0 0 0,0 0 0,0 0 0,0 0 0,0 0 0,1 1 1,2-1-4,0 1 0,0 0 0,0 0 0,1 0 0,-1 1 0,-1-1 0,1 1 0,4 2 0,7 8-19,-1 1 1,0 0 0,-1 1-1,-1 1 1,0 0 0,-1 0-1,-1 1 1,0 0 0,-1 1-1,14 35 1,-19-38 21,-1 0 0,0 0 0,-1 0 0,0 0 0,-1 19-1,-1-26-8,0 0 0,-1 0 0,0-1 0,0 1 0,0 0 0,-1-1 0,0 1 0,0-1-1,0 0 1,-1 0 0,0 0 0,-1 0 0,-3 6 0,-4 0 2,0-2 1,-1 1-1,0-1 0,-15 9 1,1 0-238,19-12-1610,7-7 1748,0 1 1,0-1-1,0 0 1,0 0-1,0 0 1,0 0-1,0 0 1,0 1-1,0-1 1,0 0-1,0 0 1,0 0-1,0 0 1,0 0-1,0 1 1,0-1-1,0 0 1,0 0-1,0 0 1,0 0-1,1 0 1,-1 1-1,2 0-1898,-2-1 1898,0 0 1,0 0-1,1 0 1,-1 0-1,0 0 1,17 2-4391</inkml:trace>
  <inkml:trace contextRef="#ctx0" brushRef="#br0" timeOffset="6776.03">6692 582 5635,'0'0'9343,"-14"-14"-8444,-46-41-454,59 53-423,0 1 0,-1 0 0,1 0 0,-1 0 0,1 0 0,0 0 0,-1 1 0,0-1 0,1 0 0,-1 1 0,1-1 0,-1 1 0,0-1 0,1 1 0,-4 0 0,4 0-17,0 0 0,0 0-1,0 1 1,0-1-1,0 0 1,0 1 0,0-1-1,0 1 1,1-1-1,-1 1 1,0-1 0,0 1-1,0 0 1,1-1-1,-1 1 1,0 0 0,1 0-1,-1-1 1,0 2-1,-1 3-4,0-1 0,0 1-1,1-1 1,-1 1-1,1 0 1,-1 9-1,2-12 24,-3 17 2,1-1 0,1 1-1,0 0 1,2 0 0,3 22-1,-4-36-67,1 1 0,0-1 0,0 1-1,1-1 1,0 0 0,0 0 0,0 0 0,1 0-1,-1 0 1,1 0 0,0-1 0,0 1-1,1-1 1,0 0 0,-1 0 0,1 0-1,1 0 1,-1-1 0,0 1 0,1-1 0,9 4-1,-11-5 29,0-1-1,0 0 1,1 1 0,-1-2-1,0 1 1,0 0-1,1-1 1,-1 1-1,0-1 1,1 0-1,-1 0 1,0 0 0,1-1-1,-1 1 1,0-1-1,1 0 1,-1 0-1,0 0 1,0 0-1,0 0 1,0-1 0,0 0-1,0 1 1,0-1-1,-1 0 1,1 0-1,0 0 1,-1-1-1,0 1 1,0-1-1,1 1 1,-1-1 0,-1 0-1,1 0 1,0 0-1,-1 0 1,2-5-1,3-13 391,-1-1-1,-1 0 0,-1 0 0,0 0 0,-2-1 1,-3-30-1,2 16 571,-1 71-734,0-12-208,0 0 0,2-1 0,3 26 1,-3-41-130,0-1 1,0 1-1,1-1 1,-1 0 0,1 1-1,1-1 1,-1 0 0,1 0-1,-1 0 1,1-1-1,1 1 1,-1-1 0,1 1-1,0-1 1,-1 0 0,2-1-1,-1 1 1,5 3-1,-4-5 76,0 0 0,0 0 0,0-1 0,0 1 0,1-1 0,-1 0 0,0 0 0,0-1 0,1 0 0,-1 0 0,1 0 0,-1 0 0,0-1 0,1 0 0,-1 0 0,0-1 0,0 1 0,0-1-1,0 0 1,0 0 0,0-1 0,0 1 0,-1-1 0,0 0 0,1-1 0,-1 1 0,0-1 0,5-6 0,0-1 299,0-1 0,-1 0 0,-1 0 0,0-1 0,0 0 0,-1 0 0,-1-1 0,0 0 0,-1 0 0,-1 0 0,0 0 0,-1-1 0,0 1 0,-1-25 0,-1 38-62,-1 17-230,-2 17-338,0 0 0,2 0 1,5 51-1,-4-80 233,1-1 1,0 1 0,0-1-1,0 1 1,0-1 0,1 1-1,-1-1 1,1 0-1,0 1 1,0-1 0,0 0-1,0 0 1,0 0 0,1-1-1,0 1 1,-1 0-1,1-1 1,6 4 0,-5-4 2,1 0 1,-1 0 0,1 0-1,0-1 1,0 1 0,0-1-1,0 0 1,0-1 0,0 0-1,0 1 1,0-1 0,0-1-1,7 0 1,-9 0 162,1-1-1,-1 1 1,0 0-1,1-1 1,-1 0 0,0 0-1,0 0 1,0 0 0,-1 0-1,1-1 1,0 1-1,-1-1 1,1 0 0,-1 0-1,0 1 1,0-2-1,0 1 1,-1 0 0,3-6-1,2-4 460,-1 0 0,0-1 0,4-23 0,-6 15 590,0-1 1,-2-33-1,-1 46-452,-1 10-615,0 1 0,0-1 0,1 0 0,-1 0 0,0 1 0,0-1 0,1 1 0,-1-1 0,0 0 0,1 1 0,-1-1 0,0 1 0,1 0 0,-1-1 0,1 1 0,-1-1 0,1 1 0,-1 1 0,-3 11-34,1 1-1,1 0 0,0 0 1,1 0-1,0 0 0,1-1 1,1 1-1,2 14 0,-3-25-42,1 1 0,-1-1-1,1 0 1,0 0 0,0 0-1,0 0 1,0 0 0,1 0 0,-1 0-1,1 0 1,0 0 0,0-1 0,0 1-1,0-1 1,0 1 0,0-1-1,1 0 1,-1 0 0,1 0 0,0 0-1,-1 0 1,1 0 0,4 1-1,0-1-75,-1 0-1,1 0 0,-1 0 1,1-1-1,0 0 0,-1 0 0,1-1 1,0 0-1,0 0 0,9-2 1,-13 1 187,1 0 1,-1 0 0,0-1-1,1 1 1,-1-1 0,0 0 0,0 0-1,0 0 1,0 0 0,0 0-1,-1-1 1,1 1 0,-1-1 0,0 0-1,1 1 1,-1-1 0,0 0-1,-1 0 1,1-1 0,0 1-1,-1 0 1,0-1 0,0 1 0,0-1-1,1-3 1,1-9 196,0-1 0,0 1 0,-2-1 0,0-17 0,-1 21-51,0 0 1,-1 1 0,0-1-1,-5-17 1,6 28-184,-1 0 0,0-1-1,1 1 1,-1-1 0,0 1 0,0 0 0,0 0 0,-1 0-1,1 0 1,0 0 0,-1 0 0,0 0 0,1 0 0,-1 0-1,0 0 1,0 1 0,0-1 0,0 1 0,0 0 0,0-1-1,0 1 1,0 0 0,-1 0 0,1 1 0,0-1 0,-1 0-1,1 1 1,-1-1 0,-4 1 0,6 2-180,0 0 1,0 0-1,0 0 1,1 0-1,-1 0 1,1 0 0,0 0-1,-1 1 1,1-1-1,0 0 1,0 0-1,0 1 1,1-1-1,-1 2 1,1 1-349,1 21-2615,11-1-2312</inkml:trace>
  <inkml:trace contextRef="#ctx0" brushRef="#br0" timeOffset="7662.44">7650 534 5074,'0'0'12587,"-6"-6"-12037,-21-21-371,27 27-177,-1 0 0,1 0 1,-1-1-1,1 1 0,-1 0 1,1 0-1,-1 0 0,1 0 0,-1 0 1,1 0-1,-1 0 0,1 0 1,-1 0-1,1 0 0,-1 0 0,1 0 1,-1 0-1,1 0 0,-1 1 1,1-1-1,-1 0 0,1 0 1,-1 0-1,1 1 0,0-1 0,-1 0 1,1 1-1,-1-1 0,1 0 1,0 1-1,-1-1 0,1 1 0,0-1 1,-1 0-1,1 1 0,0-1 1,0 1-1,-1-1 0,1 1 1,0-1-1,0 1 0,0-1 0,0 1 1,0 0-1,-8 23-17,8-24 15,-1 7-31,0-1 0,0 1 1,0 0-1,1 0 0,0 0 0,1 8 1,-1-13-13,0-1 0,1 0 1,-1 1-1,0-1 0,1 1 0,-1-1 1,1 0-1,-1 1 0,1-1 1,-1 0-1,1 0 0,0 1 0,0-1 1,0 0-1,0 0 0,0 0 1,0 0-1,0 0 0,0 0 0,0 0 1,0 0-1,1-1 0,-1 1 1,0 0-1,0-1 0,1 1 0,-1-1 1,1 1-1,-1-1 0,0 0 1,1 1-1,-1-1 0,3 0 0,-2 0 20,0 0 0,0 0-1,0 0 1,0 0-1,0 0 1,0-1-1,0 1 1,0-1 0,-1 1-1,1-1 1,0 0-1,0 1 1,-1-1-1,1 0 1,0 0 0,-1 0-1,1-1 1,-1 1-1,1 0 1,1-2 0,-1-1 20,0 0 1,0 1 0,-1-1-1,1 0 1,-1 0 0,0 0 0,0 0-1,1-7 1,1-6 244,0 0 0,-2 0 0,0 0 0,-1 0 0,-3-30-1,3 45-214,-1 1-1,1 0 0,-1-1 1,1 1-1,-1 0 0,1 0 0,-1-1 1,1 1-1,-1 0 0,0 0 1,0 0-1,0 0 0,0 0 0,0 0 1,0 0-1,0 0 0,0 0 1,0 0-1,0 1 0,0-1 0,-1 0 1,1 1-1,0-1 0,0 1 1,-1-1-1,1 1 0,0 0 0,-1-1 1,1 1-1,-1 0 0,1 0 1,0 0-1,-1 0 0,1 0 0,0 0 1,-1 1-1,1-1 0,0 0 1,-1 1-1,1-1 0,0 1 0,-1-1 1,1 1-1,0 0 0,0-1 1,0 1-1,0 0 0,-1 0 0,1 0 1,0 0-1,1 0 0,-1 0 1,0 0-1,0 0 0,0 0 0,1 0 1,-1 1-1,0-1 0,1 0 1,-1 3-1,-4 14-25,1 0 0,0 0 0,2 1 0,0 0 0,1-1 0,1 1 0,5 34 0,-4-48-42,0 1 0,0-1-1,1 1 1,0-1 0,0 1 0,0-1 0,0 0 0,1 0-1,0 0 1,0-1 0,0 1 0,1-1 0,0 0 0,0 1-1,0-2 1,0 1 0,0 0 0,1-1 0,0 0 0,-1 0-1,8 3 1,-4-2-42,0 0 0,0-1 0,0 0 0,1-1 0,-1 0 0,1 0 0,-1-1 0,1 0 0,0 0 0,-1-1 0,1 0 0,0 0 0,12-3 0,-17 2 80,1-1-1,-1 0 1,0 0-1,1 0 1,-1 0-1,0 0 1,0-1 0,0 0-1,0 0 1,-1 0-1,1 0 1,-1-1-1,0 1 1,0-1-1,0 0 1,0 0-1,-1 0 1,0 0-1,1 0 1,-2-1-1,4-7 1,-1-2 223,0 0 0,-1 0 0,-1-1 0,0 1 0,0-27-1,-2 34-19,0 1 0,0-1-1,-1 0 1,0 0-1,-2-8 1,2 14-151,1-1 0,-1 1 0,1-1 0,-1 1 0,0 0 0,0-1 0,1 1 0,-1 0 0,0-1 0,0 1 0,0 0 0,0 0 0,-1 0 0,1 0 0,0 0 0,0 0 0,-1 0 0,1 1 0,0-1 0,-1 0 0,1 1 0,-1-1 0,1 1 0,-1-1 0,1 1 0,-1 0 0,1 0 0,-1 0 0,-2 0 0,3 0-47,0 0-1,0 1 0,0 0 0,0-1 0,0 1 0,0 0 1,0-1-1,0 1 0,0 0 0,0 0 0,1 0 1,-1 0-1,0 0 0,0 0 0,1 0 0,-1 0 0,1 0 1,-1 0-1,1 0 0,-1 1 0,1-1 0,0 0 1,-1 0-1,1 0 0,0 1 0,0-1 0,0 2 0,-4 39-12,4-40 5,0 10-11,-1-1 16,1 1 0,0-1-1,1 1 1,3 20 0,-3-28-10,1-1-1,-1 1 1,1 0-1,-1-1 1,1 1 0,0-1-1,0 0 1,1 1-1,-1-1 1,1 0-1,-1 0 1,1-1 0,0 1-1,0-1 1,1 1-1,-1-1 1,0 0 0,5 2-1,-2-1-103,1 0 0,0 0-1,0 0 1,1-1 0,-1-1 0,0 1-1,1-1 1,-1 0 0,1-1-1,-1 1 1,1-1 0,12-2-1,-16 1 114,1 0 0,-1 0 0,1-1 0,-1 1-1,1-1 1,-1 0 0,0 0 0,0 0 0,0-1-1,0 0 1,0 1 0,-1-1 0,1 0 0,-1-1-1,1 1 1,-1-1 0,0 1 0,-1-1 0,1 0-1,-1 0 1,3-5 0,0-6 428,0 0 0,-1 0 0,0 0 1,-1-1-1,-1 1 0,-1-1 0,0-30 0,-1 45-41,0 22-316,0-5-54,1 0 0,1 0 0,0 1 0,1-1 0,9 25 0,-10-33-41,2 0-1,-1 0 0,1 0 0,0 0 0,1-1 0,0 1 0,0-1 1,0-1-1,1 1 0,0-1 0,1 0 0,9 8 0,1-7-2163,-16-7 1924,-1 0-1,1 0 1,-1 0-1,1 0 0,-1 0 1,0 0-1,1 0 1,-1 0-1,1 0 0,-1 0 1,1 0-1,-1 0 1,1-1-1,-1 1 0,1 0 1,-1 0-1,0-1 1,1 1-1,-1 0 1,1 0-1,-1-1 0,0 1 1,1 0-1,-1-1 0,8-18-10217</inkml:trace>
  <inkml:trace contextRef="#ctx0" brushRef="#br0" timeOffset="8593.94">9023 235 5987,'0'0'5493,"-17"-12"-3047,-58-39-893,72 48-1439,-1 1 0,0 0 0,0-1 0,0 2-1,0-1 1,0 0 0,0 1 0,0 0 0,0 0 0,-1 0 0,1 0 0,0 1-1,-1 0 1,1 0 0,-1 0 0,1 0 0,0 1 0,-5 0 0,0 1-5,5-1-69,-1 1-1,1-1 1,0 1 0,0 0-1,0 1 1,0-1 0,0 1-1,0-1 1,0 1-1,1 0 1,-1 1 0,1-1-1,0 1 1,0-1 0,0 1-1,1 0 1,-1 0-1,1 0 1,0 0 0,-3 8-1,-1 4 28,0 0-1,1 1 0,1 0 0,-3 22 0,2-4-13,2 1 0,1-1-1,6 70 1,-2-91-57,0 0 1,1 0-1,0 0 0,1 0 1,1-1-1,0 0 0,0 0 0,2 0 1,0 0-1,0-1 0,1 0 1,16 18-1,-20-26-12,-1-1 0,1 0-1,0 1 1,0-2 0,0 1 0,1 0 0,-1-1-1,0 0 1,1 0 0,0 0 0,-1-1 0,1 0-1,0 0 1,0 0 0,0 0 0,0-1 0,0 1-1,0-1 1,0-1 0,0 1 0,0-1 0,0 0 0,-1 0-1,1 0 1,0 0 0,0-1 0,-1 0 0,1 0-1,-1 0 1,0-1 0,1 0 0,-1 1 0,0-1-1,-1-1 1,1 1 0,0-1 0,-1 1 0,0-1-1,0 0 1,0 0 0,3-6 0,2-4 34,-1 0 0,-1 0 0,0-1 0,-1 0 1,0 0-1,-2 0 0,4-26 0,-2-9 45,-3-52-1,-2 91-57,-1-8 14,0 0 0,-1 0-1,-1 0 1,-1 0 0,0 0 0,-9-21 0,8 28 61,0-1 0,-1 1-1,-1 0 1,0 0-1,-1 1 1,0 0-1,0 0 1,-1 1-1,-14-13 1,21 21-63,1 0-1,-1 1 1,0-1 0,1 1-1,-1 0 1,0 0-1,0 0 1,0-1 0,0 2-1,0-1 1,-1 0 0,1 0-1,0 1 1,0-1 0,0 1-1,-1 0 1,1-1-1,0 1 1,0 0 0,-1 0-1,1 1 1,0-1 0,0 0-1,-1 1 1,1-1 0,0 1-1,0 0 1,0 0-1,0 0 1,0 0 0,0 0-1,0 0 1,0 1 0,0-1-1,1 0 1,-1 1 0,0 0-1,1-1 1,-3 4-1,-1 2-10,-1 1-1,2 0 1,-1 0-1,1 1 1,0-1-1,1 1 1,-1 0-1,-1 13 1,1-5 10,1 1 0,1 0 0,0 0 0,2 0 0,0 0 0,1 0 0,0 0 0,8 29 0,-5-32 4,0-1-1,2-1 1,-1 1 0,2-1-1,0 0 1,0 0 0,1 0-1,1-1 1,0-1-1,21 22 1,-8-15-2,1-1-1,0-1 1,2-2 0,-1 0-1,2-1 1,33 12 0,0 1-8,-56-25-153,-1 0 0,1 1 1,0 0-1,-1-1 0,1 1 1,-1 0-1,1 0 0,-1 0 1,0 1-1,0-1 0,0 1 1,0-1-1,0 1 0,-1-1 1,1 1-1,-1 0 0,0 0 1,1 0-1,0 5 0,-2-6 10,1 0-1,-1 0 1,0 0-1,-1 0 1,1 0 0,0 0-1,0 0 1,-1 0-1,1 0 1,-1 0-1,0 0 1,1 0 0,-1-1-1,0 1 1,0 0-1,0-1 1,0 1-1,-1 0 1,1-1-1,0 1 1,-1-1 0,1 0-1,-1 1 1,1-1-1,-1 0 1,1 0-1,-1 0 1,0 0 0,0 0-1,0-1 1,-2 2-1,-3-1-3598</inkml:trace>
  <inkml:trace contextRef="#ctx0" brushRef="#br0" timeOffset="10415.99">9353 407 6339,'0'0'12963,"-3"-6"-12392,-9-11-429,11 17-140,1 0-1,0 0 1,0 0-1,-1 0 1,1 0 0,0 0-1,-1 0 1,1 1-1,0-1 1,-1 0-1,1 0 1,0 0-1,0 0 1,-1 1-1,1-1 1,0 0 0,0 0-1,0 1 1,-1-1-1,1 0 1,0 0-1,0 1 1,0-1-1,0 0 1,-1 1-1,1-1 1,0 0 0,0 0-1,0 1 1,0-1-1,0 0 1,0 1-1,0-1 1,0 1-1,-4 54 209,3-39-196,0 3 29,1 0 0,0 0 0,1 0-1,7 33 1,-7-49-53,0 1 0,0-1 0,0 1 0,0-1-1,1 1 1,-1-1 0,1 0 0,0 0 0,0 0 0,0 0 0,0 0-1,1 0 1,-1 0 0,1-1 0,0 1 0,-1-1 0,1 0 0,0 0-1,1 0 1,-1 0 0,0 0 0,0-1 0,1 0 0,-1 1 0,1-1-1,-1 0 1,1-1 0,0 1 0,-1-1 0,1 1 0,3-1 0,-3 0 3,-1 0 1,0 0 0,0 0-1,0 0 1,0-1 0,0 1-1,0-1 1,0 0 0,0 0-1,0 0 1,0 0 0,0 0-1,0-1 1,0 1 0,-1-1 0,1 0-1,-1 1 1,1-1 0,-1-1-1,0 1 1,0 0 0,0 0-1,0-1 1,0 1 0,0-1-1,-1 0 1,1 0 0,-1 1-1,2-6 1,4-10 222,0-1 0,-2 0 0,0 0-1,-1 0 1,-1-1 0,0 1 0,-2-1 0,-2-32-1,1 51 52,0 12-259,-1 24-73,0-15 40,1 0-1,3 28 1,-2-43-102,-1 0-1,1 0 1,1 0-1,-1-1 1,1 1 0,-1-1-1,1 1 1,0-1-1,1 1 1,-1-1 0,1 0-1,0 0 1,0-1-1,0 1 1,5 4 0,-6-7 22,0 1 0,0-1 0,0 1 0,1-1 0,-1 1 0,0-1 0,1 0 0,-1 0 0,1-1 0,-1 1 0,1 0 0,-1-1 0,1 1 0,0-1 0,-1 0 0,1 0 0,0 0 0,-1 0 0,1 0 0,-1-1 0,1 1 0,0-1 0,-1 0 0,4-1 0,-2 0 78,0 0 1,-1 0-1,1-1 1,0 0-1,-1 1 1,0-1-1,0 0 1,0 0-1,0-1 1,0 1-1,-1-1 1,0 1-1,4-8 0,0-2 123,-1 0 0,-1-1 0,0 1 0,-1-1 0,0 0 0,1-25 0,-2-44 3215,-2 81-3132,0 1 5,-2 31-322,2-26 25,0 0 0,1 0 1,0 0-1,-1 0 0,1 0 1,0 0-1,1 0 0,-1 0 1,1 0-1,0 0 0,0-1 1,3 5-1,-4-6 63,0-1-1,1 1 1,-1-1-1,0 0 1,1 1 0,-1-1-1,1 0 1,-1 0-1,1 0 1,0 0-1,-1 0 1,1 0 0,0-1-1,0 1 1,0-1-1,-1 1 1,1-1-1,0 1 1,0-1 0,0 0-1,0 0 1,0 0-1,0 0 1,0 0-1,0-1 1,0 1 0,-1-1-1,1 1 1,2-2-1,-2 1 53,-1 0 0,1 0-1,-1 0 1,1 0 0,-1 0-1,0-1 1,0 1 0,1 0-1,-1-1 1,0 1-1,0-1 1,0 1 0,-1-1-1,1 0 1,0 1 0,-1-1-1,1 0 1,-1 1 0,1-1-1,-1 0 1,0-3 0,2-44 270,-2 39-170,0 3 47,0 0 1,0 0-1,-1 0 0,0 0 0,0 0 1,-1 0-1,-4-10 0,5 15-104,0 0 0,0 0 0,0 0 1,0 0-1,-1 0 0,1 0 0,-1 0 0,0 1 0,1-1 0,-1 1 0,0-1 0,0 1 1,0 0-1,0-1 0,0 1 0,0 0 0,0 0 0,0 1 0,-1-1 0,1 0 0,0 1 0,-1-1 1,1 1-1,0 0 0,-1 0 0,-2 0 0,4 0-44,-1 0 0,0 1-1,0-1 1,1 1 0,-1-1 0,1 1 0,-1 0-1,0 0 1,1 0 0,-1 0 0,1 0 0,0 0-1,-1 0 1,1 0 0,0 1 0,0-1 0,0 0 0,0 1-1,0-1 1,0 1 0,0-1 0,0 1 0,0-1-1,1 1 1,-1 0 0,0 3 0,-2 4 11,1 0 1,0 0-1,-1 18 1,1-6 4,2 0 0,0 0-1,1 0 1,1 0 0,6 28-1,-6-42-27,0 0 0,0 0 0,1 0-1,0 0 1,0 0 0,1-1-1,0 1 1,0-1 0,0 0-1,1 0 1,-1-1 0,2 1-1,-1-1 1,1 0 0,-1 0-1,1-1 1,0 0 0,11 6-1,-13-8-9,0 0 0,0-1 0,0 1 0,0-1 0,0 0 0,0 0 0,0 0 0,0 0 0,0-1 0,0 1 0,1-1 0,-1 0 0,0-1 0,0 1 0,0-1 0,1 0 0,-1 0 0,7-2-1,-7 0 25,-1 1 0,1 0 0,0-1 0,-1 0 0,0 0 0,0 0 0,0 0 0,0-1 0,0 1 0,0-1 0,-1 1 0,0-1 0,0 0 0,0 0 0,0 0 0,0 0 0,0-5-1,4-18 283,-1 0-1,-1 0 0,-2 0 0,0 0 1,-4-39-1,1 13 1164,0 90-1612,0-29 145,0 1 0,1-1 0,0 0 0,0 1 0,1-1 0,0 0 1,1 0-1,-1 0 0,1 1 0,1-2 0,0 1 0,0 0 0,0 0 0,8 10 0,-8-13-124,2 0-1,-1 0 1,0-1 0,1 1 0,0-1 0,0 0 0,1 0-1,-1 0 1,1-1 0,-1 0 0,1 0 0,9 3 0,-12-5 106,-1 0 1,1-1-1,0 1 1,0 0-1,0-1 1,0 0-1,0 0 1,0 0-1,0 0 1,0 0-1,0 0 1,0-1-1,-1 1 1,1-1-1,0 0 1,0 0-1,0 0 1,-1 0-1,1-1 1,0 1-1,-1-1 1,0 0-1,1 1 1,-1-1-1,0 0 1,0 0-1,0-1 1,0 1-1,2-3 1,5-10 272,0 0 0,-1 0 0,-1-1 0,-1 0 0,0 0 0,-1-1 0,-1 1 1,0-1-1,-1 0 0,-1-1 0,0-26 0,-2 44-230,0 0 0,0 0 0,0 0 1,0-1-1,-1 1 0,1 0 0,0 0 0,0 0 0,0-1 1,0 1-1,0 0 0,0 0 0,0 0 0,0 0 0,0-1 0,-1 1 1,1 0-1,0 0 0,0 0 0,0 0 0,0 0 0,0 0 1,-1-1-1,1 1 0,0 0 0,0 0 0,0 0 0,-1 0 0,1 0 1,0 0-1,0 0 0,0 0 0,-1 0 0,1 0 0,0 0 1,0 0-1,0 0 0,-1 0 0,1 0 0,0 0 0,0 0 0,0 0 1,0 0-1,-1 0 0,1 0 0,0 0 0,0 1 0,0-1 1,-1 0-1,1 0 0,0 0 0,0 0 0,0 0 0,0 0 0,0 1 1,0-1-1,-1 0 0,1 0 0,0 0 0,0 0 0,0 1 0,-2 3-16,-1-1 0,1 1-1,0 0 1,1 0 0,-1 0-1,1 1 1,0-1 0,0 0-1,0 0 1,0 8 0,0 50 50,1-42-95,0-10-39,1-1-1,-1 1 0,2-1 0,-1 1 0,1-1 0,1 1 1,0-1-1,0 0 0,7 14 0,-7-19 7,-1 0-1,1 0 1,0-1 0,0 1-1,0-1 1,0 1 0,0-1-1,1 0 1,-1 0 0,1-1-1,0 1 1,0-1 0,0 0-1,0 0 1,1 0 0,-1 0-1,0-1 1,1 0 0,-1 0-1,1 0 1,-1 0 0,6-1-1,-6 1 87,-1-1 0,0 0 0,0 0-1,1 0 1,-1 0 0,0 0 0,0-1-1,1 0 1,-1 1 0,0-1 0,0 0-1,0-1 1,0 1 0,0 0 0,0-1-1,0 0 1,-1 0 0,1 0 0,-1 0-1,1 0 1,-1 0 0,1-1 0,-1 1-1,0-1 1,0 1 0,-1-1 0,1 0-1,0 0 1,-1 0 0,0 0 0,2-6-1,6-12 447,-2-1 0,0 0 0,-1 0 0,-2-1 0,0 1 0,-1-1-1,-1-38 1,-2 61-445,0 0 0,0 0 0,-1 0-1,1-1 1,0 1 0,0 0-1,0 0 1,-1 0 0,1 0 0,0 0-1,0 0 1,-1 0 0,1 0 0,0 0-1,0 0 1,0 0 0,-1 0-1,1 0 1,0 0 0,0 0 0,-1 0-1,1 0 1,0 0 0,0 0 0,0 0-1,-1 0 1,1 0 0,0 0 0,0 1-1,0-1 1,-1 0 0,1 0-1,0 0 1,0 0 0,0 0 0,0 1-1,0-1 1,-1 0 0,1 0 0,0 0-1,0 1 1,-3 4-21,1 1 1,0 0-1,0 0 0,0 0 0,0 0 1,1 0-1,0 0 0,0 13 1,1-7-39,0-1 0,1 1 1,0 0-1,3 12 0,-2-18-82,0-1-1,0 0 0,1 1 0,0-1 0,0 0 0,0-1 0,0 1 0,1-1 0,0 1 0,0-1 0,0 0 1,0 0-1,1-1 0,0 0 0,0 1 0,-1-1 0,2-1 0,-1 1 0,0-1 0,0 0 0,1 0 0,-1 0 0,1-1 1,0 0-1,-1 0 0,1-1 0,0 1 0,0-1 0,7-1 0,-11 1 133,-1-1 1,1 1-1,0-1 0,0 1 1,0-1-1,0 0 0,-1 1 0,1-1 1,0 0-1,-1 0 0,1 0 1,-1-1-1,1 1 0,-1 0 1,1-1-1,-1 1 0,0 0 0,0-1 1,0 0-1,0 1 0,0-1 1,0 0-1,0 1 0,0-1 0,-1 0 1,1 0-1,-1 0 0,1 0 1,-1 1-1,0-4 0,2-8 143,0 0 1,-2 0-1,0-18 0,0 15 307,0 6-89,-1 0 0,0 0-1,-1-1 1,0 1-1,0 0 1,-1 0 0,0 1-1,-1-1 1,0 1-1,-1-1 1,-9-13 0,15 50 577,4 2-899,1 0 0,20 52 0,-1-4-1,67 321-130,-90-384-445,-1 0-1,0 24 0,-1-37 502,0-1-1,0 1 1,0-1 0,0 0 0,0 1-1,0-1 1,0 1 0,0-1-1,-1 1 1,1-1 0,0 1 0,0-1-1,-1 0 1,1 1 0,0-1-1,0 0 1,-1 1 0,1-1 0,0 0-1,-1 1 1,1-1 0,-1 0-1,1 1 1,0-1 0,-1 0 0,1 0-1,-1 0 1,1 1 0,0-1-1,-1 0 1,0 0 0,-21-1-641,16 0 530,1 0 1,-1-1-1,1 0 0,0 0 1,-9-4-1,7 0-448,-1 0 0,1-1 0,0 0 0,0 0 0,1 0 0,0-1 0,0 0 0,-8-16 0,-2-9-3925</inkml:trace>
  <inkml:trace contextRef="#ctx0" brushRef="#br0" timeOffset="12213.21">11249 401 1953,'0'0'9730,"4"-10"-8263,-4 11-1429,-1 1 1,1-1-1,0 0 0,0 1 1,0-1-1,0 0 0,1 1 1,-1-1-1,0 0 1,1 0-1,-1 1 0,0-1 1,1 0-1,-1 0 0,1 1 1,0-1-1,-1 0 0,1 0 1,0 0-1,0 0 0,2 2 1,-1-2-14,1-1 0,-1 1 1,1 0-1,0-1 0,-1 1 1,1-1-1,0 0 0,-1 0 1,5 0-1,2-1 41,-7 1-59,1 0-1,-1 0 0,1 0 1,-1-1-1,0 1 0,0-1 1,1 0-1,-1 0 0,0 0 1,0 0-1,0 0 0,0 0 0,0-1 1,0 1-1,0 0 0,0-1 1,-1 0-1,1 1 0,0-1 1,-1 0-1,0 0 0,1 0 1,-1 0-1,0 0 0,0 0 1,0 0-1,1-3 0,0-2 63,0-1 0,0 1-1,-1 0 1,1-1-1,-2 1 1,1-1-1,-1-10 1,-1 16-31,1 0 0,0 0 1,-1 0-1,1 0 0,-1 0 0,0 0 0,1 0 1,-1 1-1,0-1 0,0 0 0,0 1 0,0-1 1,-1 0-1,1 1 0,0-1 0,-1 1 1,1 0-1,-1-1 0,1 1 0,-1 0 0,0 0 1,1 0-1,-1 0 0,0 0 0,0 1 1,0-1-1,1 0 0,-1 1 0,-4-1 0,-5-1 48,0 1 0,0 0-1,-1 1 1,-10 0 0,17 1-63,3-1-16,-1 0-1,0 0 1,1 1-1,-1-1 1,0 1-1,1 0 1,-1 0-1,1 0 1,-1 0 0,1 0-1,0 0 1,-1 1-1,1-1 1,0 1-1,0 0 1,-3 3-1,1-1 2,1 1 0,0-1 0,1 0 0,-1 1 0,1 0-1,0-1 1,0 1 0,-2 6 0,0 6-1,1 0 0,1 0-1,0 0 1,1 22 0,1-33-13,1 0 0,0 0-1,0 0 1,0 0 0,1 0 0,0 0-1,0-1 1,0 1 0,1 0 0,0-1 0,0 0-1,0 0 1,1 0 0,0 0 0,0 0-1,0-1 1,0 1 0,1-1 0,-1 0-1,1-1 1,0 1 0,1-1 0,-1 0 0,0 0-1,11 3 1,-2 0-203,1-1 0,-1-1-1,1 0 1,0-1 0,0-1 0,1 0-1,-1-1 1,0-1 0,22-1 0,-34 0 198,0 0 0,0 0 0,0 0 0,0 0 1,0 0-1,0-1 0,-1 1 0,1-1 0,-1 0 1,1 0-1,-1 0 0,0 0 0,1 0 0,-1 0 0,0-1 1,0 1-1,-1-1 0,1 1 0,0-1 0,-1 0 1,2-5-1,4-8 137,-2 0 0,7-30 0,-7 27 169,-4 15-218,2-10 292,0-1-1,2 1 1,-1 0-1,2 0 1,0 1-1,0 0 0,13-19 1,-18 31-349,-1 1 0,1-1 1,-1 1-1,1 0 0,-1-1 0,1 1 0,-1-1 1,1 1-1,-1 0 0,1-1 0,-1 1 0,1 0 0,0-1 1,-1 1-1,1 0 0,0 0 0,-1 0 0,1 0 1,0 0-1,-1 0 0,1 0 0,0 0 0,-1 0 1,1 0-1,-1 0 0,1 0 0,0 0 0,-1 0 1,1 1-1,0-1 0,-1 0 0,1 0 0,-1 1 1,1-1-1,-1 0 0,1 1 0,0-1 0,-1 1 1,0-1-1,1 1 0,-1-1 0,1 1 0,-1-1 1,1 1-1,-1-1 0,0 1 0,1 0 0,15 31-314,-14-29 339,-1-1-54,7 18-734,1-1 0,12 19 0,-23-83 663,1 42 123,0-1 0,-1 1 0,0-1 0,0 1 0,0-1 0,0 1 0,0 0 0,-1 0 0,0 0 0,1 0 0,-1 1 0,0-1 0,0 1-1,0-1 1,-1 1 0,1 0 0,-1 1 0,-6-4 0,1 2 8,-1 0 0,1 1 1,-1 0-1,1 1 0,-1 0 0,-14 0 0,21 1-49,1 0 1,0 0 0,0 1-1,-1-1 1,1 0 0,0 1-1,0 0 1,0 0 0,-1 0-1,1 0 1,0 0 0,0 0-1,1 0 1,-1 0 0,0 1-1,0-1 1,-2 4 0,0-1-5,1 0 0,1 0 0,-1 1 1,1-1-1,-1 0 0,1 1 0,-2 9 0,0 0 2,1 1-1,0 0 0,2 1 0,-1 21 0,2-27-39,0 0 0,0-1 0,1 1 0,0 0 1,6 18-1,-6-24-41,1-1 0,-1 0 0,1 0 1,0 0-1,0 0 0,0 0 1,1 0-1,-1-1 0,0 1 0,1-1 1,0 1-1,0-1 0,0 0 0,0 0 1,0 0-1,0-1 0,0 1 0,0-1 1,7 2-1,-6-1-28,1 0 1,0-1-1,1 1 1,-1-1-1,0-1 1,0 1-1,0-1 1,0 0-1,1 0 1,-1 0-1,0-1 1,0 0-1,0 0 1,0 0-1,0-1 1,0 1-1,0-1 1,0 0-1,0-1 1,-1 1-1,1-1 0,-1 0 1,0 0-1,0 0 1,0-1-1,0 1 1,4-7-1,-1 0 275,0 0-1,0-1 1,-1 0-1,0-1 0,-1 1 1,-1-1-1,0 0 1,0 0-1,-1 0 0,2-19 1,1-14 1131,-3-1 0,-1-1 0,-8-83 1,5 119-1092,0 1 0,-1 0 1,0-1-1,-1 1 0,0 0 1,0 0-1,-1 1 0,-7-13 1,10 21-199,1 1 0,0 0 1,0 0-1,0 0 0,0-1 1,-1 1-1,1 0 0,0 0 1,0 0-1,0 0 1,0-1-1,-1 1 0,1 0 1,0 0-1,0 0 0,-1 0 1,1 0-1,0 0 0,0 0 1,0 0-1,-1 0 1,1 0-1,0 0 0,0 0 1,-1 0-1,1 0 0,0 0 1,0 0-1,-1 0 0,1 0 1,0 0-1,0 0 0,0 0 1,-1 0-1,1 0 1,0 1-1,0-1 0,-1 0 1,1 0-1,0 0 0,0 0 1,0 0-1,0 1 0,-1-1 1,1 0-1,0 0 1,0 1-1,-6 11-89,3 10 79,0-1 0,1 1 1,1 0-1,1-1 1,1 1-1,1 0 0,7 32 1,1-12-24,1-1 0,33 76 0,-38-103-215,1 0 0,0 0 0,1-1 0,15 19 0,-21-28 118,1-1 1,0 0-1,0 0 0,0 0 1,0 0-1,1-1 0,-1 1 1,1-1-1,-1 0 0,1 0 1,0 0-1,0-1 0,0 1 1,0-1-1,0 0 0,0 0 1,0 0-1,0-1 0,1 1 1,-1-1-1,6-1 0,-8 1 123,0-1 0,0 0-1,0 0 1,0 0 0,0 0-1,-1 0 1,1 0 0,0-1-1,-1 1 1,1-1 0,0 1 0,-1-1-1,0 0 1,1 1 0,-1-1-1,0 0 1,0 0 0,0 0-1,0 0 1,0 0 0,0 0-1,-1 0 1,1 0 0,-1 0-1,1-4 1,2-8 112,-1-1 0,1-20 0,-3 31-80,4-128 3675,-4 159-3765,2-1 1,6 40-1,-7-59-120,1 1 0,-1 0 0,2-1 1,-1 1-1,1-1 0,0 0 0,1 0 0,0 0 0,0 0 0,0-1 0,1 1 0,0-1 0,7 6 1,-9-9 51,1-1 1,0 1 0,1-1 0,-1 0 0,0 0 0,0 0-1,1-1 1,-1 0 0,1 0 0,-1 0 0,1 0 0,0-1-1,-1 1 1,1-1 0,0 0 0,-1-1 0,10-1 0,-7 1 50,1-1 1,-1 0-1,0 0 0,0-1 1,0 0-1,0 0 1,-1-1-1,1 0 1,-1 0-1,7-5 1,-5 1 50,1-1 0,-2 1 1,1-1-1,-1-1 1,0 1-1,-1-1 1,0 0-1,-1-1 1,0 0-1,0 1 1,-1-1-1,3-16 1,-1-3 262,-2 0 0,-1 0 0,-2-47-1,-1 65 91,0-1 0,-2 1 0,1 0 0,-2-1 0,0 1 0,0 0 0,-1 0-1,0 1 1,-1-1 0,-1 1 0,1 0 0,-2 0 0,-7-10 0,14 20-314,-1 1 0,1-1 0,0 1 0,0-1 0,-1 1 0,1-1 0,0 1 0,0 0 0,-1-1 0,1 1 0,0-1 0,-1 1 0,1 0 0,-1-1 0,1 1 0,-1 0 1,1-1-1,0 1 0,-1 0 0,1 0 0,-1-1 0,1 1 0,-1 0 0,0 0 0,1 0 0,-1 0 0,1 0 0,-1 0 0,1 0 0,-1 0 0,1 0 0,-1 0 0,1 0 0,-1 0 0,1 0 1,-1 0-1,1 0 0,-1 1 0,1-1 0,-1 0 0,1 0 0,-1 1 0,1-1 0,-1 0 0,1 0 0,-1 1 0,1-1 0,0 1 0,-1-1 0,1 0 0,0 1 0,-1-1 0,1 1 1,0-1-1,0 1 0,-1-1 0,1 1 0,0-1 0,0 1 0,0-1 0,0 1 0,-1-1 0,1 2 0,-7 35-91,5-9 87,2 0-1,1 0 1,1 0 0,1 0-1,1-1 1,2 1 0,13 38-1,52 121-218,-35-110-2808,-35-74 2321,4 3-3612</inkml:trace>
  <inkml:trace contextRef="#ctx0" brushRef="#br0" timeOffset="12385.84">12113 418 4898,'0'0'9957,"81"-25"-9941,-48 25-16,3 2-753,0 6-799,-2-1-1362,0-5-1087</inkml:trace>
  <inkml:trace contextRef="#ctx0" brushRef="#br0" timeOffset="13263.89">12525 371 2081,'0'0'13974,"-13"-11"-12890,-39-31-260,51 40-759,-1 1 0,0-1 1,0 1-1,0 0 0,-1 0 0,1 0 0,0 0 1,0 0-1,0 1 0,-1-1 0,1 1 1,0-1-1,-1 1 0,1 0 0,-5 0 1,5 1-40,1-1 0,-1 1 0,0-1 0,1 1 1,-1 0-1,1-1 0,-1 1 0,1 0 0,-1 0 1,1 0-1,0 0 0,0 1 0,-1-1 1,1 0-1,0 0 0,-1 3 0,-1 1-6,0 0-1,1 1 0,-1-1 1,1 1-1,1-1 1,-1 1-1,1 0 1,0-1-1,0 8 0,0 2-7,0 0 0,1 0-1,1 1 1,1-1-1,0 0 1,1 0 0,7 24-1,-8-35-96,0 1 0,0-1 0,0 1 0,1-1 0,-1 0 0,1 0 0,0 0 0,0 0 1,1-1-1,-1 1 0,1-1 0,0 0 0,-1 0 0,1 0 0,1 0 0,-1-1 0,0 1 0,1-1 0,-1 0 0,1-1 0,0 1 0,-1-1 0,1 0 0,0 0 0,0-1 0,0 1 0,8-1 0,-10 0 73,-1 0-1,1-1 1,0 1 0,0-1-1,-1 1 1,1-1 0,-1 0 0,1 0-1,-1 0 1,1 0 0,-1-1-1,1 1 1,-1-1 0,0 1 0,0-1-1,0 0 1,0 0 0,0 0-1,0 0 1,0 0 0,-1 0-1,1 0 1,-1-1 0,1 1 0,-1-1-1,0 1 1,0-1 0,0 1-1,-1-1 1,1 0 0,0-4 0,2-10 111,-1 0 1,0-1 0,-3-34 0,1 27 153,0 18-62,-1 0 0,0 0 0,0 0 0,0 0 0,0 0 0,-1 1 0,0-1 0,-1 0 1,0 1-1,0 0 0,0 0 0,-1-1 0,1 2 0,-2-1 0,-5-6 0,10 11-179,0 1 0,0 0 0,0-1 0,-1 1 0,1 0-1,0-1 1,0 1 0,-1 0 0,1-1 0,0 1 0,0 0 0,-1 0 0,1-1-1,0 1 1,-1 0 0,1 0 0,0 0 0,-1-1 0,1 1 0,0 0 0,-1 0-1,1 0 1,-1 0 0,1 0 0,0 0 0,-1 0 0,1 0 0,-1 0 0,1 0-1,0 0 1,-1 0 0,1 0 0,-1 0 0,1 0 0,0 0 0,-1 0 0,1 0-1,0 1 1,-1-1 0,1 0 0,0 0 0,-1 1 0,1-1 0,0 0 0,-1 0-1,1 1 1,0-1 0,0 0 0,-1 0 0,1 1 0,0-1 0,0 1 0,0-1-1,-1 0 1,1 1 0,0-1 0,0 0 0,0 1 0,0-1 0,0 1 0,0-1-1,0 0 1,0 1 0,-2 28-184,2-26 230,-1 8-232,2-1 1,0 1 0,0-1-1,1 0 1,0 1-1,0-1 1,2 0-1,-1 0 1,1 0 0,0-1-1,1 1 1,0-1-1,1 0 1,0-1 0,0 1-1,1-1 1,0 0-1,14 11 1,-19-17 91,0 0 1,1 0-1,-1 0 1,1-1-1,-1 1 1,1-1-1,0 0 1,-1 0-1,1 0 0,0 0 1,0 0-1,0-1 1,0 1-1,0-1 1,0 1-1,0-1 1,0 0-1,0-1 0,0 1 1,0 0-1,0-1 1,0 0-1,-1 1 1,1-1-1,0 0 1,0-1-1,-1 1 0,1 0 1,0-1-1,-1 0 1,1 1-1,-1-1 1,0 0-1,0 0 1,0 0-1,0 0 0,0-1 1,0 1-1,0-1 1,-1 1-1,1-1 1,-1 1-1,2-6 1,6-15 75,-1 0 0,-1 0 0,-1-1 1,-1 0-1,3-45 0,-6-8 5078,-1 89-5137,-1 1 1,2-1 0,0 1-1,0-1 1,1 0 0,1 0-1,7 17 1,-10-26-23,0 1 1,1-1-1,-1 0 1,1 0-1,0 0 0,0 0 1,0-1-1,0 1 1,0 0-1,1-1 0,-1 0 1,1 1-1,0-1 1,-1 0-1,1 0 1,0-1-1,0 1 0,0-1 1,1 1-1,-1-1 1,0 0-1,1 0 0,-1 0 1,0-1-1,1 1 1,-1-1-1,1 0 0,-1 0 1,1 0-1,-1 0 1,0 0-1,7-2 0,-6 0 82,0 0 0,-1 0 1,1 0-1,0 0 0,-1-1 0,1 1 0,-1-1 0,0 0 0,0 0 0,0 0 0,4-6 0,26-40 35,-33 48-30,5-7 53,-1 0 0,0-1-1,-1 1 1,1-1 0,-2 0 0,1 0 0,1-16-1,0-35 3093,-4 60-3120,0 0 0,0-1 0,0 1 0,0 0 0,-1 0 0,1-1 0,0 1 0,0 0 0,0 0 0,0-1 0,0 1 0,0 0 0,0 0 0,-1 0 0,1-1 0,0 1 0,0 0 0,0 0 0,0 0 0,-1 0 0,1-1 0,0 1 0,0 0 0,0 0 0,-1 0 0,1 0 0,0 0 0,0 0 0,-1 0 0,1 0 0,0-1 0,0 1 0,-1 0 0,1 0 0,0 0 0,0 0 0,-1 0 0,1 0 0,0 0 0,0 1 0,-1-1 0,1 0 0,0 0 0,0 0 0,0 0 0,-1 0 0,1 0 0,0 0 0,0 0 0,-1 1 0,1-1 0,0 0 0,0 0 0,0 0 0,0 0 0,-1 1 0,1-1 0,0 0 0,0 0 0,0 0 0,0 1 0,0-1 0,0 0 0,0 0 0,-1 1 0,1-1 0,-3 9-4,0 0 0,1 1 0,0-1 0,0 1 0,1-1 0,1 1 0,-1 0 0,1-1 0,2 14 0,-1 6 47,-1-18-45,1-1 0,0 0 1,1 1-1,0-1 0,1 0 0,0 0 1,0 0-1,1-1 0,1 1 0,5 9 1,6 6-354,1-1 0,25 28 0,-40-49-1014</inkml:trace>
  <inkml:trace contextRef="#ctx0" brushRef="#br0" timeOffset="13466.33">11829 43 8756,'0'0'6547,"101"-43"-12005</inkml:trace>
  <inkml:trace contextRef="#ctx0" brushRef="#br0" timeOffset="14492.15">13718 380 688,'0'0'11229,"6"0"-8627,56 0-1974,53 1 801,151-19 1,855-107-489,-955 113-796,-116 10-6629,-66 2 1143</inkml:trace>
  <inkml:trace contextRef="#ctx0" brushRef="#br0" timeOffset="15130.73">15377 136 5699,'0'0'10396,"-3"-9"-9395,-1 2-735,3 4-150,-1 0 0,1 1 0,0-1 0,0 1 0,0-1 0,0 0 0,1 0 0,-1 0 0,1 0 0,-1-4 0,-9-6 2783,9 12-2825,0 0 1,0 1 0,0-1 0,0 0-1,0 0 1,0 0 0,0 0 0,0 0-1,0 0 1,1 0 0,-1 0 0,0-1 0,1 1-1,-1 0 1,1 0 0,-1-1 0,1-1-1,65 40 1316,-15-10-1157,54 32-71,-92-51-156,0 1 0,-1 0 1,1 0-1,-2 1 0,18 21 1,-28-31-7,0 0-1,1 1 1,-1-1 0,0 0 0,1 1 0,-1-1 0,0 1 0,1-1 0,-1 0 0,0 1 0,0-1 0,0 1 0,0-1 0,1 1 0,-1-1-1,0 1 1,0-1 0,0 1 0,0-1 0,0 1 0,0-1 0,0 1 0,0-1 0,0 1 0,0-1 0,0 0 0,-1 1 0,1-1-1,0 1 1,0-1 0,0 1 0,-1-1 0,1 1 0,0-1 0,0 0 0,-1 1 0,1-1 0,0 0 0,-1 1 0,1-1 0,0 0 0,-1 1-1,1-1 1,-1 0 0,1 0 0,0 1 0,-1-1 0,0 0 0,-28 6 47,21-5-58,-25 5 49,10-3-168,-37 12 0,58-15-49,1 1 1,-1 0-1,0 0 0,1 0 0,-1 0 0,1 0 1,-1 0-1,1 0 0,0 1 0,-1-1 0,1 0 1,0 1-1,0-1 0,0 1 0,0-1 0,0 1 1,-1 3-1,1-4-132,1 0-1,0 0 1,-1 0 0,1 0 0,0 0 0,0 0 0,0 0-1,0 1 1,0-1 0,0 0 0,0 0 0,0 0 0,1 0-1,-1 0 1,0 0 0,1 0 0,-1 0 0,1 0 0,0 2 0,12 9-4486</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5:30.811"/>
    </inkml:context>
    <inkml:brush xml:id="br0">
      <inkml:brushProperty name="width" value="0.05" units="cm"/>
      <inkml:brushProperty name="height" value="0.05" units="cm"/>
      <inkml:brushProperty name="color" value="#F6630D"/>
    </inkml:brush>
  </inkml:definitions>
  <inkml:trace contextRef="#ctx0" brushRef="#br0">13 202 5170,'0'0'13948,"-1"-9"-12614,-8-20-469,9 30-855,0-1 0,0 0 0,0 0 0,0 0 0,0 0 1,0 0-1,0 0 0,0 0 0,0 0 0,0 0 0,0 0 1,0 0-1,-1 0 0,1 0 0,0 0 0,0 0 0,0 0 1,0 0-1,0 1 0,0-1 0,0 0 0,0 0 0,0 0 1,0 0-1,0 0 0,0 0 0,0 0 0,0 0 0,0 0 1,0 0-1,-1 0 0,1 0 0,0 0 0,0 0 0,0 0 1,0 0-1,0 0 0,3 25 33,57 200 46,-36-144-87,-2-16-59,-13-43-468,-2 0 1,0 0-1,-1 1 1,-2 0-1,4 37 1,-9-65 522,0 1 0,0 0 0,-1-1 1,0 1-1,1 0 0,-1 0 1,-1 0-1,-2-4 0,-6-13 18,-9-30 26,1 0 1,3-1 0,2-1-1,3 0 1,1-1 0,-3-101-1,13 148 6,0 0 1,0 0-1,1 0 0,0 0 0,0 0 0,0 1 0,1-1 0,0 0 0,3-6 1,-3 11-29,0-1 0,0 0 1,0 0-1,0 1 1,1-1-1,-1 1 0,0 0 1,1 0-1,0 0 1,-1 0-1,1 0 0,0 1 1,0-1-1,0 1 1,0 0-1,0-1 0,1 1 1,-1 1-1,0-1 1,5 0-1,-1 0-11,0 0 0,-1 0 0,1 1-1,0 0 1,0 0 0,0 1 0,-1 0 0,1 0 0,0 1-1,0-1 1,-1 2 0,0-1 0,1 1 0,-1-1 0,0 2-1,0-1 1,9 8 0,-8-5-6,-1 0 0,1 1 1,-1 0-1,-1 0 0,0 1 0,0-1 0,0 1 0,-1 0 0,0 0 0,-1 1 0,1-1 1,-2 1-1,3 9 0,-2-7-5,-1 0-1,0 0 1,0 0 0,-1 0 0,-1 0 0,0 0-1,0 0 1,-1 0 0,0 0 0,-1 0-1,-1 0 1,0 0 0,0 0 0,-1-1 0,0 1-1,0-1 1,-2 0 0,1-1 0,-1 1-1,0-1 1,-1 0 0,0-1 0,-10 10-1,-17 8 117,29-23-558,-1 1-1,0 0 1,1 0 0,0 1-1,0-1 1,0 1-1,-4 7 1,7-8-2198</inkml:trace>
  <inkml:trace contextRef="#ctx0" brushRef="#br0" timeOffset="1083.06">429 514 7507,'0'0'11787,"-17"-9"-11517,-55-24-214,71 32-54,-1 1 0,1 0 0,-1 0 0,1-1 0,0 1 0,-1 0 0,1 0 0,-1 0 0,1 0 0,-1 1 0,1-1 0,-1 0 0,1 1 0,0-1 0,-1 1 0,1-1 0,0 1 0,-1 0 0,1-1 0,0 1 0,0 0 0,0 0 0,-1 0 0,1 0 0,0 0 0,0 0 0,1 0 0,-1 0 0,0 1 0,0-1 0,0 0 0,1 0 0,-1 1 0,1-1 0,-1 0 0,1 1 0,-1-1 0,1 1 0,0 1 0,-2 2 3,-4 12-3,2 0 1,0 1-1,1 0 1,1-1-1,1 1 0,0 0 1,1 0-1,4 30 0,-3-44-50,-1-1 0,1 0 0,0 1 0,0-1 0,0 0-1,0 0 1,0 0 0,1 0 0,-1 0 0,1 0 0,0 0-1,0-1 1,0 1 0,0 0 0,0-1 0,1 0 0,-1 0-1,1 1 1,-1-1 0,5 2 0,-2-2-60,0 0 1,1 0-1,-1 0 1,1-1-1,-1 0 0,1 0 1,-1 0-1,1-1 1,-1 1-1,1-1 1,7-1-1,-10 0 109,0 0-1,1 0 1,-1 0 0,0 0-1,0-1 1,0 1 0,0-1 0,0 0-1,-1 1 1,1-1 0,-1-1-1,1 1 1,-1 0 0,1-1-1,-1 1 1,0-1 0,0 1-1,-1-1 1,1 0 0,0 0 0,-1 0-1,0 0 1,1 0 0,-1 0-1,1-6 1,2-5 165,-1-1-1,-1 0 1,0 1-1,1-22 1,-2 4 395,0 14-138,0 1-1,-1-1 0,-1 0 1,-3-17-1,-3 23 260,-1 13-531,6 0-157,1 0 0,0 0 0,0 1 0,0-1 0,0 0 0,0 1 0,0-1 0,0 1 0,1-1 0,-1 1 0,0-1 0,0 3 0,-1 7 12,1 0-1,0 0 1,0 0 0,1-1 0,1 1-1,0 0 1,0 0 0,1 0 0,0-1-1,4 11 1,-3-13-101,-1-1-1,1 0 0,1 0 1,0-1-1,-1 1 0,2-1 1,-1 1-1,1-1 0,0-1 1,0 1-1,1-1 0,0 0 1,0 0-1,0 0 0,7 3 1,-10-6 38,-1 0 0,1-1 0,0 1 0,0-1 0,0 0 0,0 0 0,0 0 0,0 0 0,0-1 0,0 1 0,0-1 0,0 0 0,0 0 0,0 0 1,0 0-1,0 0 0,1-1 0,-1 1 0,0-1 0,0 0 0,0 0 0,-1 0 0,1 0 0,0 0 0,0-1 0,0 0 0,-1 1 0,1-1 0,-1 0 0,0 0 1,1 0-1,-1 0 0,0-1 0,0 1 0,0-1 0,-1 1 0,4-6 0,2-10 182,-2 0 1,0 0-1,0 0 1,-2-1-1,2-23 0,0-45 3389,-5 117-3584,-1-5 112,2 0 1,5 43-1,-4-60-182,-1-1-1,1 0 0,1 0 0,-1 0 0,1 0 1,0-1-1,0 1 0,1-1 0,0 0 1,0 0-1,1 0 0,0 0 0,0-1 0,5 6 1,-7-10 72,-1 1 0,0 0 0,0-1 0,1 1 0,-1-1 1,0 0-1,1 1 0,0-1 0,-1-1 0,1 1 0,0 0 0,-1 0 1,1-1-1,0 0 0,0 0 0,-1 1 0,1-1 0,0-1 0,0 1 1,-1 0-1,1-1 0,0 1 0,-1-1 0,1 0 0,0 0 1,-1 0-1,1 0 0,-1-1 0,1 1 0,-1-1 0,0 1 0,0-1 1,0 0-1,0 0 0,0 0 0,0 0 0,0 0 0,0 0 0,-1 0 1,1-1-1,-1 1 0,0-1 0,2-3 0,3-9 127,-1 0 0,0 0-1,-1 0 1,-1 0 0,-1-1-1,0 1 1,0-1 0,-2 0-1,-1-20 1,1 34-31,0 0 0,0 1 0,0-1 0,0 0 1,0 1-1,-1-1 0,1 0 0,-1 1 0,1-1 0,-1 1 0,1-1 0,-1 1 0,0-1 0,0 1 0,1-1 0,-1 1 0,0 0 0,-1-1 1,1 1-1,0 0 0,0 0 0,0 0 0,-1 0 0,1 0 0,-1 0 0,1 0 0,0 0 0,-1 1 0,0-1 0,1 0 0,-1 1 0,1-1 1,-1 1-1,0 0 0,1 0 0,-1-1 0,0 1 0,1 0 0,-1 0 0,0 1 0,1-1 0,-1 0 0,0 0 0,1 1 0,-1-1 0,1 1 1,-1 0-1,1-1 0,-1 1 0,1 0 0,-1 0 0,1 0 0,0 0 0,-1 0 0,1 0 0,0 0 0,0 0 0,0 1 0,0-1 0,0 0 1,0 1-1,0-1 0,0 1 0,0-1 0,1 1 0,-1-1 0,1 1 0,-1 1 0,-1 6-9,0-1-1,0 0 1,1 1 0,0-1 0,1 1-1,0-1 1,0 1 0,1-1-1,0 0 1,0 1 0,1-1-1,0 0 1,1 0 0,-1 0-1,2 0 1,-1 0 0,7 10-1,-6-13-73,0 1 0,1-1 0,-1 0-1,1 0 1,1 0 0,-1 0-1,1-1 1,-1 0 0,1 0-1,0-1 1,1 0 0,-1 0-1,1 0 1,-1-1 0,1 0 0,0 0-1,0 0 1,-1-1 0,1 0-1,0-1 1,10 0 0,-15 0 54,1-1 1,0 1-1,0-1 1,0 0-1,0 0 1,-1 0-1,1 0 1,0-1-1,-1 1 1,1-1-1,-1 1 1,0-1-1,0 0 1,1 0-1,-1 0 1,0 0-1,0-1 1,-1 1-1,1-1 1,0 1-1,-1-1 1,0 1-1,1-1 1,-1 0-1,0 1 1,-1-1-1,2-3 1,2-7 22,-1 1 0,0-1 0,-1-1 0,1-23 0,-3 21 38,2 6-12,-2 1 1,1-1-1,-1 1 0,-1-1 1,0 1-1,0 0 0,-1-1 0,0 1 1,0 0-1,-1 0 0,-1 0 1,-7-16-1,11 25-80,0-1 0,0 1 0,-1 0-1,1-1 1,0 1 0,0-1 0,-1 1 0,1-1 0,0 1-1,-1 0 1,1-1 0,0 1 0,-1 0 0,1-1 0,0 1-1,-1 0 1,1 0 0,-1-1 0,1 1 0,-1 0 0,1 0-1,-1 0 1,1 0 0,-1-1 0,1 1 0,0 0 0,-1 0-1,1 0 1,-1 0 0,1 0 0,-1 0 0,-6 14-1288,5 26-3300,2-38 3767,0 19-4611</inkml:trace>
  <inkml:trace contextRef="#ctx0" brushRef="#br0" timeOffset="1924.16">1105 480 6019,'0'0'11760,"3"-6"-11211,0-1-505,-3 7-42,0-1 0,0 0 0,0 1 0,1-1 0,-1 0 1,0 1-1,0-1 0,1 1 0,-1-1 0,0 0 0,1 1 0,-1-1 1,0 1-1,1-1 0,-1 1 0,1-1 0,-1 1 0,1-1 0,-1 1 0,1 0 1,0-1-1,-1 1 0,1 0 0,0-1 0,11 29 61,-11-24-94,0-1 0,0 0 0,1 1 0,-1-1 0,1 0 0,-1 0 0,1 0 0,0 0 0,0 0 1,1-1-1,-1 1 0,0 0 0,1-1 0,0 0 0,-1 1 0,1-1 0,0 0 0,0-1 0,0 1 0,0 0 0,1-1 0,-1 0 0,0 0 0,1 0 0,-1 0 0,0 0 0,1-1 0,-1 1 0,1-1 0,-1 0 0,1 0 0,-1 0 0,5-1 0,-6 0 28,0 0 0,1 0 0,-1 0 0,0 0-1,0 0 1,0 0 0,0 0 0,0-1 0,0 1 0,0-1 0,0 0 0,0 1 0,-1-1 0,1 0 0,-1 0 0,1 0 0,-1 0 0,0 0 0,0 0 0,0-1 0,0 1 0,0 0 0,0 0 0,-1-1 0,1 1 0,0-3 0,1-8 40,0 1 0,0-1 0,-1-20 0,-1 23 42,0 4 62,0 0 1,0 0-1,0 0 1,-1 0-1,0 0 1,-2-7 0,2 11-112,0 1 1,1-1 0,-1 1-1,0-1 1,0 1 0,0 0-1,0-1 1,0 1 0,0 0-1,-1 0 1,1 0-1,0 0 1,-1 0 0,1 0-1,0 0 1,-1 1 0,1-1-1,-1 0 1,1 1 0,-1-1-1,0 1 1,1-1 0,-1 1-1,1 0 1,-1 0 0,0 0-1,1 0 1,-3 0 0,2 0-27,0 0 1,0 0-1,0 0 1,0 1-1,0-1 1,1 1-1,-1-1 1,0 1-1,0 0 1,0-1-1,1 1 1,-1 0-1,0 0 1,1 0-1,-1 0 1,1 1-1,-1-1 1,1 0-1,-2 2 1,1 0 0,0 0-1,0 1 1,0-1 0,0 1-1,1-1 1,0 1 0,-1-1-1,1 1 1,0 5 0,-2 8 2,2 1 0,0 0 1,3 25-1,-1-29-3,-1-6-36,1 0 0,1 1-1,0-1 1,0 0 0,0 0-1,1 0 1,0-1 0,0 1-1,1-1 1,0 1 0,1-1-1,7 10 1,-8-13-137,0 1 0,0-1 1,0 0-1,1 0 0,-1 0 0,1-1 0,0 0 0,0 1 1,1-2-1,-1 1 0,0-1 0,1 0 0,0 0 0,-1 0 0,1-1 1,0 0-1,0 0 0,8 0 0,-10 0 151,1-1-1,-1 0 1,0 0 0,0 0-1,1-1 1,-1 1 0,0-1-1,0 0 1,0-1 0,0 1-1,0-1 1,0 1 0,0-1-1,0 0 1,0-1 0,-1 1-1,1 0 1,-1-1 0,0 0-1,0 0 1,0 0 0,0 0-1,0-1 1,-1 1 0,0-1-1,1 1 1,-1-1 0,0 0-1,-1 0 1,3-6 0,3-7 700,0-1 1,-1-1-1,-1 1 0,0-1 1,-1 0-1,-2 0 0,0 0 1,-1-27-1,-13 61-559,10-8-198,0 0 0,1 1-1,-1-1 1,1 0 0,1 1 0,0-1 0,0 1-1,0-1 1,1 1 0,0-1 0,0 0 0,1 0 0,0 1-1,0-1 1,1 0 0,0 0 0,0-1 0,0 1-1,1-1 1,0 1 0,10 10 0,-12-14-71,1-1-1,0 0 1,-1 0 0,1 0-1,0 0 1,0 0 0,0-1 0,1 1-1,-1-1 1,0 0 0,1 0 0,-1 0-1,0 0 1,1-1 0,5 1-1,-7-1 131,0 0 0,0 0 0,0-1 0,-1 1 0,1-1-1,0 1 1,0-1 0,0 0 0,-1 0 0,1 0 0,0 0-1,-1 0 1,1 0 0,-1 0 0,1 0 0,-1 0 0,0-1-1,1 1 1,-1-1 0,0 1 0,0-1 0,0 1 0,0-1-1,0 0 1,-1 0 0,1 1 0,0-1 0,0-3 0,4-17 427,-1 0 1,2-26-1,-5 32 119,1 0-1,0 0 1,1 0-1,1 0 0,1 0 1,6-16-1,-11 32-525,0 1-1,0-1 1,0 0-1,0 0 0,0 0 1,0 0-1,0 0 0,0 0 1,0 0-1,0 0 1,0 0-1,0 1 0,0-1 1,0 0-1,0 0 0,0 0 1,0 0-1,0 0 1,0 0-1,0 0 0,0 0 1,0 0-1,1 0 0,-1 1 1,0-1-1,0 0 0,0 0 1,0 0-1,0 0 1,0 0-1,0 0 0,0 0 1,0 0-1,0 0 0,0 0 1,0 0-1,1 0 1,-1 0-1,0 0 0,0 0 1,0 0-1,0 0 0,0 0 1,0 0-1,0 0 0,0 0 1,0 0-1,1 0 1,-1 0-1,0 0 0,0 0 1,0 0-1,0 0 0,0 0 1,0 0-1,0 0 1,0 0-1,0 0 0,0 0 1,1 0-1,-1 0 0,0 0 1,0 0-1,0 0 0,0-1 1,0 1-1,0 0 1,0 0-1,3 10-30,22 171-87,-11-74-5388,-10-92-237</inkml:trace>
  <inkml:trace contextRef="#ctx0" brushRef="#br0" timeOffset="2674.61">2040 413 8996,'0'0'14217,"-3"-12"-13664,2 3-492,-6-22 78,7 31-139,0 0 1,0 0 0,0 0 0,0 0-1,0 0 1,0 0 0,0 0 0,0 1 0,0-1-1,0 0 1,0 0 0,0 0 0,0 0 0,0 0-1,0 0 1,0 0 0,0 0 0,0 0-1,0 0 1,0 0 0,0 0 0,0 0 0,-1 0-1,1 1 1,0-1 0,0 0 0,0 0-1,0 0 1,0 0 0,0 0 0,0 0 0,0 0-1,0 0 1,0 0 0,0 0 0,0 0 0,-1 0-1,1 0 1,0 0 0,0 0 0,0 0-1,0 27 10,1-10-4,1 0-1,1 0 1,0 0 0,2 0-1,8 22 1,41 83 40,-27-65-99,-24-47-63,-2-8 19,0 0 0,-1 0 0,1 1 0,0-1-1,0 0 1,1 0 0,-1 0 0,0 0 0,1 0-1,-1 0 1,1-1 0,2 4 0,-3-6 45,-1 0 1,1 0-1,-1 0 0,1 0 1,-1 0-1,0 0 1,1 0-1,-1 0 0,0 0 1,0 0-1,0 0 1,0-1-1,0 1 0,0 0 1,0-1-1,0 1 19,-2-25-97,0 1 1,-2-1 0,-1 1-1,-1 0 1,-13-33 0,14 42 115,-7-28 286,2 1-1,2-1 1,2-1 0,1 1-1,3-52 1,1 94-265,1 0 1,1 1-1,-1-1 0,0 1 0,0-1 1,0 1-1,1-1 0,-1 1 1,1-1-1,-1 1 0,1-1 0,0 1 1,-1 0-1,1-1 0,0 1 1,0 0-1,0 0 0,0 0 0,0-1 1,0 1-1,1 0 0,-1 0 1,0 1-1,0-1 0,1 0 0,-1 0 1,1 1-1,-1-1 0,0 0 1,1 1-1,-1 0 0,1-1 0,-1 1 1,1 0-1,0 0 0,-1-1 1,3 2-1,0-1 1,-1 0 0,0 0 0,1 0 0,-1 1 0,1 0 0,-1 0 0,0 0 0,0 0 0,1 0 0,-1 1 0,0-1 0,0 1 0,0 0 0,-1 0 0,1 0 1,3 4-1,1 3-39,0 0 0,0 1 0,-1 0 0,-1 1 0,1-1 0,-2 1 0,0 0 0,0 0 1,-1 1-1,0-1 0,-1 1 0,0 0 0,-1-1 0,0 1 0,-1 0 0,0 0 0,-1-1 1,-3 17-1,1-22 3,1 0 1,0-1 0,-1 1 0,0-1-1,-1 0 1,1 0 0,-1 0 0,0 0-1,0 0 1,-1-1 0,1 0 0,-1 0-1,0 0 1,0-1 0,0 1 0,0-1 0,-1-1-1,-6 4 1,11-6 36,1-1-1,0 1 1,-1 0-1,1-1 1,0 1 0,-1-1-1,1 1 1,0 0-1,-1-1 1,1 1 0,0-1-1,0 1 1,0-1-1,-1 1 1,1-1 0,0 1-1,0-1 1,0 1-1,0-1 1,0 1 0,0-1-1,0 1 1,0-1-1,0 1 1,0-1 0,0 1-1,0-1 1,1 0-1,-1-15 87,1 14-91,0-1 0,1 1-1,-1-1 1,0 1-1,1 0 1,-1 0 0,1-1-1,0 1 1,0 0 0,0 0-1,0 1 1,0-1 0,0 0-1,0 1 1,1-1 0,-1 1-1,0 0 1,1-1 0,-1 1-1,1 1 1,0-1 0,-1 0-1,1 0 1,0 1 0,-1 0-1,5-1 1,0 1-13,-1-1 0,0 1 0,0 0-1,0 0 1,0 0 0,0 1 0,0 0 0,0 1 0,0-1 0,0 1 0,8 3 0,-8 0 3,1 0 1,-1 0 0,0 0 0,-1 1-1,1 0 1,-1 0 0,0 0 0,-1 0-1,1 1 1,-1 0 0,0 0 0,-1 0-1,0 1 1,0-1 0,2 13 0,-1-7-5,-1-1 0,-1 1 0,-1 0 0,0 0 0,0 0 0,-1 0 0,-1 0 0,-4 25 0,3-32 13,0 1 0,0-1-1,-1 0 1,0 0 0,0 0 0,0 0-1,-1-1 1,0 0 0,0 1 0,-1-1-1,1-1 1,-1 1 0,0-1 0,0 1-1,-1-1 1,-6 3 0,0 1-532,-1-2 1,-1 1-1,1-2 1,-1 0 0,0 0-1,-17 2 1</inkml:trace>
  <inkml:trace contextRef="#ctx0" brushRef="#br0" timeOffset="2966.28">2533 332 11077,'0'0'14041,"1"-14"-13385,-1 1-605,3-18 93,-2 70-50,0-3-23,2 0 1,1 0 0,16 64 0,47 101-517,-64-188-929</inkml:trace>
  <inkml:trace contextRef="#ctx0" brushRef="#br0" timeOffset="4935.18">3311 443 5507,'0'0'8091,"-11"-19"-6581,-39-60-344,49 75-1092,-1 1 0,-1 0 0,1 0 0,0 0 0,-1 0 0,1 0 0,-1 0 0,0 1 0,0-1 0,0 1 0,0 0 0,0 0 0,-1 0-1,1 0 1,0 1 0,-1-1 0,0 1 0,1 0 0,-1 0 0,0 0 0,0 0 0,1 1 0,-1 0 0,0-1 0,0 2 0,-6-1 0,-4 1-14,6 0-46,0 0 0,0 0-1,0 1 1,1 1 0,-1-1 0,0 1-1,1 0 1,0 1 0,0 0 0,0 0 0,0 0-1,0 1 1,-6 6 0,0 1 9,0 0 1,0 1-1,1 0 1,1 1-1,-10 15 1,17-21-32,-1-1 1,1 1-1,1 0 1,-1 0-1,1 1 1,1-1-1,0 1 1,0-1-1,0 1 1,0 14 0,2-19-3,0 0 1,1-1-1,-1 1 1,1 0-1,-1 0 1,1 0-1,0-1 1,1 1-1,-1 0 1,0-1-1,1 0 1,0 1-1,0-1 1,0 0 0,0 0-1,1 1 1,-1-2-1,1 1 1,0 0-1,0-1 1,0 1-1,0-1 1,0 0-1,0 0 1,7 3-1,3 0-74,0 0-1,0-1 0,1-1 0,0 0 0,0-1 1,-1 0-1,17 0 0,-22-2 64,0 0 1,0 0-1,-1-1 1,1 0-1,0 0 1,-1-1-1,1 0 0,-1 0 1,0-1-1,1 0 1,-1 0-1,-1-1 0,1 1 1,8-7-1,-7 1 33,0 1 1,-1-1-1,0-1 0,0 1 0,-1-1 0,-1 0 0,0 0 0,0-1 0,-1 0 0,0 0 1,0 0-1,-2 0 0,1 0 0,0-14 0,1-19 391,-2 0 0,-5-57 0,3 100-390,-4-45 666,-2 1 0,-22-76 1,23 112-268,1 16-330,-2 17-137,5-24 64,-6 47 2,3 0 1,1 0-1,6 94 0,0-120-80,0 0-1,1 1 0,1-1 0,2-1 0,-1 1 1,2-1-1,1-1 0,0 1 0,2-1 0,0-1 0,17 21 1,-24-34-71,1-1 1,0 0-1,-1 0 0,2 0 1,-1 0-1,0-1 1,1 0-1,-1 0 1,1 0-1,0-1 0,6 2 1,-9-3 104,0 0 0,0-1 0,0 1 0,0 0 0,0-1 0,0 0 1,-1 0-1,1 0 0,0 0 0,0 0 0,0-1 0,0 1 0,0-1 0,0 0 0,0 0 0,-1 0 0,1 0 0,0 0 1,-1-1-1,1 1 0,-1-1 0,1 1 0,-1-1 0,0 0 0,2-2 0,2-4 38,-1 0 0,-1 0-1,1 0 1,-1 0 0,-1-1-1,1 1 1,-1-1 0,-1 0 0,0 0-1,2-14 1,-1-12 591,-2-51 0,-1 58 72,0 28-664,0-1 0,0 1 0,0 0 0,0-1 0,0 1 0,0 0 0,0-1 0,0 1 0,0 0 0,-1 0 0,1-1 0,0 1 0,0 0 0,0 0 0,0-1 0,-1 1 0,1 0 0,0 0 0,0-1 0,0 1 0,-1 0 0,1 0 0,0 0 0,0 0 0,-1-1 0,1 1 0,0 0 0,-1 0 0,1 0 0,0 0 0,0 0 0,-1 0 0,1 0 0,0 0 0,-1 0 0,1 0 0,0 0 0,-1 0 0,1 0 0,0 0 0,0 0 0,-1 0 0,1 0 0,0 0 0,-1 0 0,1 0 0,0 0 0,0 1 0,-1-1 0,1 0 0,0 0 0,0 0 0,-1 1 0,1-1 0,0 0 0,0 0 0,0 0 0,-1 1 0,1-1 0,-2 4-82,0 0 1,0 0 0,1-1-1,-1 1 1,1 0 0,0 0-1,0 0 1,1 0-1,-1 1 1,1-1 0,0 0-1,0 0 1,0 0 0,0 0-1,1 0 1,0 1-1,0-1 1,0 0 0,0 0-1,0-1 1,1 1 0,0 0-1,0 0 1,0-1-1,0 1 1,1-1 0,-1 0-1,1 1 1,0-1 0,0-1-1,0 1 1,0 0 0,0-1-1,1 1 1,5 2-1,-5-3-18,-1-1-1,0 1 0,1-1 0,-1 0 1,1-1-1,-1 1 0,1 0 0,-1-1 0,1 0 1,0 0-1,-1 0 0,1 0 0,-1-1 1,1 1-1,0-1 0,-1 0 0,0 0 0,7-3 1,-7 2 29,-1 1 1,0-1 0,1-1 0,-1 1 0,0 0-1,0 0 1,0-1 0,-1 1 0,1-1-1,-1 0 1,1 0 0,-1 1 0,0-1 0,0 0-1,0 0 1,0 0 0,0 0 0,-1 0 0,0 0-1,1 0 1,-1-5 0,0-1 197,0 0 1,0 0-1,-1 1 1,0-1-1,0 1 1,-1-1-1,0 1 1,-6-15-1,7 20-86,-1 0 0,1 1 0,-1-1 0,0 1 0,0-1 1,0 1-1,0 0 0,0 0 0,0 0 0,-1 0 0,1 0 0,-1 0 0,1 1 0,-1-1 0,0 1 0,0 0 0,0-1 0,0 1 1,1 1-1,-1-1 0,0 0 0,-1 1 0,1 0 0,0-1 0,0 1 0,0 0 0,0 1 0,-5 0 0,6 0-35,-1-1-1,1 1 1,-1 1-1,1-1 1,-1 0-1,1 0 1,0 1-1,-1 0 1,1-1-1,0 1 1,0 0-1,0 0 1,0 0-1,1 0 1,-1 0-1,1 1 1,-1-1-1,1 1 1,0-1-1,-1 1 1,1-1-1,1 1 1,-1-1-1,0 1 1,1 0-1,-1 4 1,-2 8 19,1 1 1,0 0-1,1 18 0,1-18-21,0-1 0,1 1 0,1-1 0,0 1 0,1-1 0,6 18 0,-7-29-13,0 0 0,0 0 0,0 1 0,0-1-1,0 0 1,1 0 0,0-1 0,0 1 0,0-1 0,0 1 0,1-1-1,-1 0 1,1 0 0,0-1 0,0 1 0,0-1 0,0 1 0,0-1-1,0-1 1,1 1 0,-1 0 0,1-1 0,-1 0 0,1 0 0,4 0-1,-4 0-6,0-1 0,0 0 0,0 0 0,0 0-1,0 0 1,0-1 0,0 0 0,0 0 0,0 0-1,-1 0 1,1-1 0,0 0 0,7-4 0,-7 2 0,1 0 1,-1-1-1,0 1 1,-1-1-1,1 0 1,-1-1-1,0 1 1,-1-1-1,6-9 1,-4 4 26,1 0 0,-2-1 1,0 1-1,0-1 0,-1 0 0,3-22 1,-2-74 622,-4 87-378,0 16-133,0-1 1,-1 1-1,1-1 0,-1 1 1,0 0-1,-2-6 1,2 9-90,1 1 0,-1 0 1,1-1-1,-1 1 1,0 0-1,1 0 0,-1 0 1,0-1-1,0 1 1,0 0-1,0 0 0,0 0 1,0 0-1,0 1 1,0-1-1,-1 0 0,1 0 1,0 1-1,0-1 1,-1 0-1,1 1 0,0 0 1,-1-1-1,1 1 1,0 0-1,-1-1 1,-2 1-1,3 0-34,1 1 0,-1-1 1,1 0-1,-1 0 0,1 0 0,-1 1 0,1-1 1,-1 0-1,1 1 0,-1-1 0,1 0 1,-1 1-1,1-1 0,-1 1 0,1-1 0,0 1 1,-1-1-1,1 1 0,0-1 0,-1 1 1,1-1-1,0 1 0,0-1 0,-1 1 0,1 0 1,0-1-1,0 1 0,0-1 0,0 1 1,0 0-1,0 0 0,0 27 22,0-20-20,0-3-3,1-1 0,-1 0 0,1 0 1,0 0-1,0 0 0,1 0 0,-1 0 1,1 0-1,0 0 0,0 0 0,0-1 1,0 1-1,0-1 0,1 1 0,0-1 1,4 3-1,6 7 23,2-1 1,25 16 0,-28-20-35,1 1 1,-1 0 0,17 17 0,-25-22-79,-1 1-1,0-1 0,0 0 1,0 1-1,0-1 0,-1 1 1,1 0-1,-2 0 0,1 0 1,0 0-1,-1 0 0,0 1 1,0-1-1,0 0 0,-1 1 1,0 8-1,0-13 76,-1 0-1,1 0 1,-1 1 0,0-1-1,1 0 1,-1 0 0,0 0-1,0 0 1,0 0-1,0 0 1,0 0 0,0 0-1,0-1 1,0 1 0,0 0-1,0 0 1,0-1 0,0 1-1,0-1 1,-1 1 0,1-1-1,0 0 1,-1 1 0,1-1-1,0 0 1,0 0 0,-3 0-1,-40 3-4,40-3-14,-2 0 115,5 1-39,0-1-1,-1 0 0,1 0 0,0 1 0,0-1 0,-1 0 0,1 0 0,0 0 1,-1-1-1,1 1 0,0 0 0,0 0 0,-1-1 0,1 1 0,0 0 0,0-1 1,0 1-1,-1-1 0,1 0 0,0 1 0,-1-3 435,36 20-388,-30-14-214,0-1-1,1 0 0,-1 1 1,0-1-1,1-1 0,0 1 1,7 1-1,-5-2 56,0 0 0,-1-1 1,1 1-1,0-2 0,0 1 0,0-1 0,-1 0 1,1 0-1,0-1 0,-1 0 0,1 0 0,-1 0 1,9-5-1,-7 2 54,-1 0 1,-1-1-1,1 0 1,-1 0-1,0 0 1,0-1-1,-1 1 1,1-1-1,-2-1 0,5-8 1,1-1 110,-2-2 0,-1 1 0,0-1 0,-1 0 0,-1 0 0,-1-1 0,-1 1 0,0-1 0,-2 0 0,0 0 0,-1 0 0,-5-36 0,1 31 341,-1 0 1,-1 0-1,-1 1 0,-1 0 1,-1 0-1,-1 0 0,-2 1 0,0 1 1,-23-33-1,35 55-415,0 0 1,0-1-1,0 1 0,0 0 1,-1-1-1,1 1 0,0 0 1,0 0-1,0-1 0,0 1 1,0 0-1,-1-1 1,1 1-1,0 0 0,0 0 1,0-1-1,-1 1 0,1 0 1,0 0-1,0 0 0,-1-1 1,1 1-1,0 0 0,-1 0 1,1 0-1,0 0 0,-1 0 1,1-1-1,0 1 0,-1 0 1,1 0-1,0 0 0,-1 0 1,1 0-1,0 0 0,-1 0 1,1 0-1,0 0 0,-1 0 1,1 0-1,0 1 0,0-1 1,-1 0-1,1 0 0,0 0 1,-1 0-1,1 0 0,0 1 1,0-1-1,-1 0 0,1 0 1,0 0-1,-1 1 0,-3 26 228,8 41-297,3-31 92,1-1 0,2 0-1,27 61 1,5 21 3,21 153-1487,-62-267 1298,-1-4 19,0 1 1,0-1-1,0 0 0,0 0 1,0 1-1,0-1 0,0 0 1,0 0-1,0 0 0,0 1 1,0-1-1,0 0 0,0 0 1,0 1-1,0-1 0,0 0 1,0 0-1,0 0 0,0 1 1,0-1-1,0 0 0,1 0 0,-1 0 1,0 1-1,0-1 0,0 0 1,0 0-1,1 0 0,-1 0 1,0 1-1,0-1 0,0 0 1,0 0-1,1 0 0,-1 0 1,0 0-1,0 0 0,0 0 1,1 0-1,-1 0 0,0 0 1,0 0-1,1 1 0,-1-1 1,0 0-1,0 0 0,0-1 0,1 1 1,-1 0-1,0 0 0,0 0 1,1 0-1,-1 0 0,0 0 1,0 0-1,0 0 0,1 0 1,-1 0-1,0-1 0,0 1 1,0 0-1,1 0 0,-1 0 1</inkml:trace>
  <inkml:trace contextRef="#ctx0" brushRef="#br0" timeOffset="5496.96">4322 320 7091,'0'0'10976,"-17"-5"-10256,-52-18-127,67 22-576,0 1 1,1-1 0,-1 1 0,0-1-1,0 1 1,0 0 0,0-1 0,0 1 0,0 0-1,1 0 1,-1 0 0,0 1 0,0-1 0,0 0-1,0 1 1,0-1 0,1 1 0,-1 0 0,0-1-1,0 1 1,1 0 0,-1 0 0,0 0 0,1 0-1,-1 1 1,1-1 0,0 0 0,-1 1-1,1-1 1,0 1 0,0-1 0,0 1 0,0-1-1,0 1 1,0 0 0,0-1 0,1 1 0,-1 0-1,1 0 1,-1 2 0,-1 4 1,1-1 0,0 1 0,1-1-1,-1 1 1,1 0 0,1-1 0,1 11 0,0-12-11,0 0 0,1 0-1,0 0 1,0 0 0,0 0 0,1 0 0,-1-1-1,1 0 1,1 0 0,-1 0 0,1 0-1,0 0 1,0-1 0,0 0 0,8 4 0,0 1-139,0-1 0,0-1-1,1-1 1,0 0 0,25 8 0,-27-11-118,0-1-1,0 0 0,1 0 1,-1-1-1,0-1 0,0 0 1,0-1-1,16-2 0,-22 1 144,1 1-1,-1-1 0,0 0 1,1-1-1,-1 0 0,0 1 1,-1-2-1,1 1 0,0-1 1,-1 0-1,0 0 0,0 0 0,0-1 1,-1 0-1,1 0 0,5-9 1,-4 4 123,-1-1 0,0 1 0,0-1 1,-1-1-1,-1 1 0,0 0 0,0-1 1,-1 0-1,0-12 0,0-4 611,-2 1 1,-6-52-1,3 60-88,-1 1 0,0 0 0,-2 0 1,0 1-1,-1 0 0,-1 0 0,-11-19 1,19 36-469,-1-1-1,1 0 1,0 0 0,-1 0 0,1 0 0,-1 0 0,0 1-1,1-1 1,-1 0 0,1 0 0,-1 1 0,0-1 0,0 0-1,1 1 1,-1-1 0,0 1 0,0-1 0,0 1 0,0 0-1,0-1 1,0 1 0,-1-1 0,1 2-51,1-1 1,-1 1-1,1-1 1,-1 1-1,1-1 1,-1 1-1,1 0 1,-1-1-1,1 1 1,-1 0-1,1-1 1,0 1 0,-1 0-1,1-1 1,0 1-1,-1 0 1,1 0-1,0-1 1,0 1-1,0 0 1,0 1-1,-2 56-254,2-49 355,1 17-51,1 1 0,1-1 0,1 0 0,2 0-1,13 39 1,-3-21-39,3 0 0,31 51-1,-40-73-227,6 11-667,-2-18-4115</inkml:trace>
  <inkml:trace contextRef="#ctx0" brushRef="#br0" timeOffset="5668.81">4566 403 6947,'0'0'8084,"89"-9"-8884,-53 20-481,1 0-1360,1 1-497,-1-3-607</inkml:trace>
  <inkml:trace contextRef="#ctx0" brushRef="#br0" timeOffset="6586.86">5014 454 1505,'0'0'13198,"5"-18"-11445,1-3-1042,6-35 0,-12 53-626,0 1 1,0-1 0,0 1 0,0-1-1,-1 1 1,1-1 0,-1 1 0,0-1-1,0 1 1,0-1 0,0 1 0,0 0-1,0 0 1,0-1 0,-1 1 0,1 0-1,-1 0 1,0 0 0,0 1 0,0-1-1,0 0 1,0 1 0,0-1 0,-4-1-1,0-1 67,1 2 0,-1-1 0,0 1 0,0-1 0,-1 2 0,1-1 0,-8 0-1,11 1-136,0 1 0,0-1-1,0 1 1,0 0-1,0 0 1,0 0-1,0 1 1,0-1-1,0 1 1,0-1 0,0 1-1,0 0 1,1 0-1,-1 0 1,0 1-1,1-1 1,-1 1-1,1-1 1,-1 1 0,-2 3-1,2-2-14,1 1-1,-1 0 1,1 0-1,0 0 0,0 0 1,0 0-1,1 0 1,0 1-1,0-1 1,0 0-1,0 1 1,0 7-1,0 3-205,0 0 0,1 0 0,1 0 0,0 0 0,1 0 0,1 0 0,0 0 0,9 23 0,-11-34 56,1 1 1,0-1 0,0 0-1,0 0 1,0 0 0,1-1-1,0 1 1,0-1 0,0 1 0,0-1-1,0 0 1,0 0 0,1 0-1,0 0 1,-1-1 0,1 0-1,0 1 1,0-2 0,0 1-1,1 0 1,-1-1 0,0 1-1,1-1 1,-1-1 0,1 1 0,-1 0-1,1-1 1,-1 0 0,1 0-1,-1-1 1,1 1 0,-1-1-1,6-1 1,-7 0 180,1 1 0,-1-1 0,0 1-1,1-1 1,-1 0 0,0-1 0,0 1 0,0 0 0,-1-1-1,1 0 1,-1 0 0,1 1 0,-1-1 0,0-1 0,0 1-1,0 0 1,-1 0 0,1-1 0,-1 1 0,2-7 0,2-4 441,-2 0 0,0 0 1,0 0-1,0-16 0,-2-22 1759,-2 39-1133,-1 37-1038,0-10-160,1 0 0,1 0 1,0 0-1,1 0 0,1 0 0,5 21 1,-6-31-50,0 0 1,1-1-1,-1 1 0,1-1 1,0 1-1,0-1 1,1 0-1,-1 1 0,1-1 1,-1 0-1,1-1 1,0 1-1,0 0 1,0-1-1,0 0 0,1 1 1,-1-1-1,1-1 1,-1 1-1,1 0 0,0-1 1,-1 0-1,1 0 1,0 0-1,0 0 1,0-1-1,7 1 0,-6 0 98,-1-1 0,0 1 0,1-1-1,-1 0 1,0 0 0,1-1-1,-1 1 1,0-1 0,0 0-1,1 0 1,-1-1 0,0 1 0,0-1-1,0 0 1,0 0 0,-1 0-1,1 0 1,0-1 0,-1 1 0,0-1-1,1 0 1,-1 0 0,0-1-1,-1 1 1,1 0 0,0-1-1,-1 0 1,0 1 0,0-1 0,2-4-1,4-10 621,0 1-1,-1-1 0,-1-1 0,-1 1 1,0-1-1,-1 0 0,-1 0 0,-1-1 1,-1 1-1,-1-21 0,0 40-533,0-1 1,-1 0-1,1 0 0,0 1 0,0-1 0,0 0 1,-1 0-1,1 1 0,0-1 0,-1 0 0,1 0 1,-1 1-1,1-1 0,-1 1 0,1-1 1,-1 0-1,1 1 0,-1-1 0,1 1 0,-1-1 1,0 1-1,1-1 0,-1 1 0,0 0 0,0-1 1,1 1-1,-1 0 0,0 0 0,0-1 0,1 1 1,-1 0-1,0 0 0,0 0 0,0 0 0,1 0 1,-1 0-1,0 0 0,0 0 0,1 0 1,-1 1-1,0-1 0,0 0 0,0 0 0,1 1 1,-1-1-1,0 0 0,1 1 0,-1-1 0,0 1 1,1-1-1,-1 1 0,1-1 0,-1 1 0,0-1 1,1 1-1,-1 0 0,1-1 0,0 1 0,-1 0 1,0 1-1,-2 3-7,1 0 0,-1 0 1,1 1-1,0-1 0,0 1 1,1 0-1,0-1 0,0 1 0,-1 8 1,1 59 275,2-40-104,0-3-95,1 0-1,2 0 1,1 1 0,12 40 0,48 111 170,-56-159-226,-1-10 196,-4-23 15,-4-30 48,0 33-328,-2-35 33,-3 1 1,-1-1-1,-17-60 1,10 48 1,3 9 2,1 1 1,2-1-1,2 0 0,2-1 1,4-74-1,0 117-17,0-1 0,0 1 0,0 0-1,0-1 1,0 1 0,1 0 0,-1 0 0,1 0 0,0 0-1,0 0 1,0 0 0,1 1 0,-1-1 0,0 1 0,1-1-1,0 1 1,-1 0 0,1 0 0,0 0 0,0 1 0,0-1 0,0 1-1,1-1 1,-1 1 0,0 0 0,5-1 0,-4 1-4,1 0 0,-1 0 0,1 1 0,-1 0 0,1-1 0,-1 1 0,1 1 0,-1-1 0,1 1 0,-1 0 0,1 0 0,-1 0 0,0 0 0,1 1 0,-1 0 0,0 0 0,0 0 0,0 0 0,-1 0 0,5 4 0,-2 1-8,1 0-1,-1 1 1,-1 0-1,1 0 1,-1 0-1,-1 0 1,1 1 0,-2 0-1,1 0 1,-1 0-1,3 16 1,-3-10 9,-1 0 1,0 1 0,-1-1 0,-1 1-1,0-1 1,-4 25 0,2-33-2,1-1 0,-1 0 1,0 0-1,0 0 1,-1 0-1,0 0 1,0 0-1,0-1 1,-1 0-1,-8 10 0,-2-1 5,-1 0-1,-18 14 0,19-17-1161,0 1 0,-17 19 0,24-23-2841</inkml:trace>
  <inkml:trace contextRef="#ctx0" brushRef="#br0" timeOffset="6800.87">6064 322 16648,'0'0'6355,"-83"-15"-6532,57 15-1167,-8-13-3410,-9-11-8580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6:12.060"/>
    </inkml:context>
    <inkml:brush xml:id="br0">
      <inkml:brushProperty name="width" value="0.05" units="cm"/>
      <inkml:brushProperty name="height" value="0.05" units="cm"/>
      <inkml:brushProperty name="color" value="#F6630D"/>
    </inkml:brush>
  </inkml:definitions>
  <inkml:trace contextRef="#ctx0" brushRef="#br0">374 93 5507,'0'0'10407,"-7"-12"-9793,2 4-471,4 5-112,0 0 0,0 0-1,-1 1 1,1-1 0,-1 0 0,0 1 0,0-1 0,0 1 0,0 0 0,0-1-1,0 1 1,-1 0 0,1 0 0,-1 1 0,0-1 0,1 0 0,-1 1 0,0 0-1,0-1 1,0 1 0,0 0 0,0 1 0,0-1 0,-5 0 0,3 1 26,-15 0 296,-36 4-1,49-3-311,0 1 0,1-1 0,-1 1 0,1 1 0,-1-1-1,1 1 1,0 0 0,0 1 0,-6 4 0,-1 2-35,1 1-1,0 0 1,1 1 0,0 0 0,0 1-1,2 0 1,0 0 0,0 1-1,1 0 1,1 1 0,0 0 0,1 0-1,1 0 1,0 1 0,1 0 0,1 0-1,0 0 1,1 0 0,1 31 0,1-43-16,1 0 0,0 0 0,0 0 0,0 0 0,0 0-1,1-1 1,-1 1 0,1-1 0,0 1 0,0-1 0,0 1 0,1-1 0,-1 0 0,1 0 0,0 0 0,0 0 0,0-1 0,0 1 0,0-1 0,0 0 0,1 0 0,-1 0 0,1 0 0,0-1 0,-1 1 0,1-1 0,0 0 0,4 1 0,12 2-71,1-1 0,-1 0 0,0-2 0,24-1 0,-40 0 72,1 0-26,1 0-1,-1 0 1,0-1-1,1 0 1,-1 0-1,0 0 1,6-2-1,-10 2 35,1 0 1,-1 1-1,1-1 0,-1 0 0,0 0 1,1 0-1,-1 0 0,0 0 0,0 0 1,1-1-1,-1 1 0,0 0 0,0 0 1,-1-1-1,1 1 0,0-1 1,0 1-1,-1-1 0,1 1 0,0-1 1,-1 1-1,0-1 0,1 0 0,-1 1 1,0-1-1,0-2 0,0 3 0,0 0 0,-1 1 0,1-1 0,-1 1 0,1 0 1,0-1-1,-1 1 0,1-1 0,-1 1 0,1-1 0,-1 1 0,1 0 0,-1 0 0,1-1 0,-1 1 0,1 0 0,-1 0 0,0-1 0,1 1 0,-1 0 1,1 0-1,-1 0 0,0 0 0,1 0 0,-1 0 0,1 0 0,-1 0 0,0 0 0,1 0 0,-1 0 0,1 1 0,-1-1 0,0 0 0,0 1 1,-26 7-16,18-2 18,1 1-1,0 0 1,0 0 0,1 1 0,-1 0-1,2 0 1,-1 1 0,1 0-1,1 0 1,-1 0 0,-5 15-1,7-14 1,0-1-1,1 1 1,0-1-1,0 1 1,1 0-1,1 0 1,-1 0 0,2 0-1,-1 1 1,1-1-1,1 0 1,2 14-1,-2-22 4,-1 0-1,1 0 1,0 1 0,0-1-1,1 0 1,-1 0 0,0 0-1,1 0 1,-1-1 0,1 1-1,0 0 1,-1-1-1,1 1 1,0-1 0,0 1-1,0-1 1,0 0 0,0 0-1,0 0 1,0 0 0,1 0-1,-1 0 1,0-1 0,4 1-1,6 1 5,-1 0 1,1-1-1,19-1 0,-17-1-23,-9 1 14,0 0 0,0 0 0,0 0 0,0-1 0,0 0 0,0 0 0,0-1 1,-1 1-1,1-1 0,0 0 0,-1 0 0,1-1 0,-1 1 0,0-1 0,0 0 0,0 0 0,0 0 0,-1-1 1,1 1-1,3-6 0,1-4-4,0 0-1,0-1 1,-1 0 0,-1-1 0,4-15 0,-5 16 160,0 0 1,1 0-1,0 1 0,1 0 1,17-24-1,-24 37-138,0-1 1,1 1-1,-1-1 0,1 1 0,-1-1 1,1 1-1,0-1 0,-1 1 1,1 0-1,-1 0 0,1-1 1,-1 1-1,1 0 0,0 0 0,-1-1 1,1 1-1,0 0 0,-1 0 1,1 0-1,0 0 0,-1 0 1,1 0-1,0 0 0,-1 0 0,1 1 1,0-1-1,-1 0 0,1 0 1,0 0-1,-1 1 0,1-1 1,-1 0-1,1 1 0,-1-1 1,1 0-1,-1 1 0,1-1 0,-1 1 1,1-1-1,0 2 0,17 21-86,-18-22 74,6 9 16,0 1 1,-1 1-1,-1-1 0,0 1 0,0 0 0,-1 0 0,2 17 0,-2 8-472,-1 44 0,11-92 397,6-15 280,-1 0 0,25-51 0,-32 55-72,0 0 0,1 1 0,2 1 0,0 0 0,1 1 0,27-27 0,-42 45-146,0 1 0,1-1 1,-1 1-1,1-1 0,-1 1 0,1-1 0,-1 1 1,1 0-1,-1-1 0,1 1 0,-1 0 1,1-1-1,0 1 0,-1 0 0,1 0 0,-1-1 1,1 1-1,0 0 0,-1 0 0,1 0 0,0 0 1,-1 0-1,1 0 0,0 0 0,-1 0 0,1 0 1,0 0-1,-1 0 0,1 0 0,0 1 1,-1-1-1,1 0 0,-1 0 0,1 1 0,0-1 1,-1 0-1,1 1 0,-1-1 0,1 1 0,-1-1 1,1 1-1,-1-1 0,1 1 0,-1-1 0,0 1 1,1-1-1,-1 1 0,0-1 0,1 1 1,-1 0-1,0-1 0,0 1 0,1-1 0,-1 1 1,0 0-1,0 0 0,6 47-83,-6-40 117,2 42-137,3 33 186,-4-75-235,1 0 1,0 1-1,0-1 1,0 0-1,1 0 1,0 0-1,6 9 1,-8-15 74,0-1 1,0 1-1,0-1 1,0 1-1,0-1 1,1 0-1,-1 0 1,0 1-1,1-1 0,-1 0 1,1 0-1,-1 0 1,1-1-1,-1 1 1,1 0-1,-1-1 1,1 1-1,0-1 1,0 1-1,-1-1 1,1 0-1,0 1 1,0-1-1,-1 0 1,1 0-1,0 0 1,0-1-1,-1 1 1,1 0-1,0-1 1,0 1-1,-1-1 0,3 0 1,0-1 57,0 0 1,0-1-1,0 1 0,0-1 1,-1 1-1,1-1 0,-1 0 1,1 0-1,-1-1 0,0 1 1,4-7-1,6-14 239,-1 0-1,-2-1 1,0-1-1,6-28 1,13-33 1392,-20 69-1399,-3 16 52,1 29 190,-4-10-394,-2-9-106,5 17-473,-4-26 246,-1-15 156,-2 14 112,1 1 0,-1-1 0,0 0 0,1 1 0,-1-1 0,0 1 0,0-1 0,0 1 1,0-1-1,0 1 0,0 0 0,-1-1 0,1 1 0,0 0 0,-1 0 0,1 0 0,0 0 0,-1 0 1,1 0-1,-1 1 0,0-1 0,1 0 0,-1 1 0,0-1 0,1 1 0,-1 0 0,0-1 1,0 1-1,1 0 0,-1 0 0,0 0 0,0 0 0,1 1 0,-1-1 0,0 0 0,1 1 0,-1-1 1,0 1-1,1-1 0,-1 1 0,0 0 0,1 0 0,-1 0 0,1 0 0,-3 2 0,0 2-9,1 0-1,-1 0 0,1 0 1,0 1-1,1-1 0,-1 1 0,1 0 1,0 0-1,1 0 0,-1 0 1,0 10-1,-1 10-38,2 36 0,1-49 15,0-11-52,0 1 0,0-1 1,1 0-1,-1 1 0,1-1 1,-1 0-1,1 1 0,0-1 1,0 0-1,0 0 0,0 0 1,0 0-1,0 0 0,1 0 1,-1 0-1,0 0 0,1 0 1,0-1-1,-1 1 0,1-1 1,0 1-1,0-1 0,0 0 1,0 1-1,0-1 0,0 0 1,1 0-1,-1-1 1,0 1-1,0 0 0,1-1 1,1 1-1,10 1-348,0 0 0,0-2 1,0 1-1,18-3 0,-19 1 351,1 0 54,1-1 0,-1 0 1,-1-2-1,1 1 0,0-2 1,-1 0-1,0 0 0,0-1 1,0-1-1,-1 0 0,21-17 1,-30 22 112,-1 0 0,1-1 1,-1 1-1,0-1 1,0 1-1,0-1 0,0 0 1,0 0-1,-1 0 1,1 0-1,-1 0 1,0 0-1,2-6 0,0-43 2276,-3 41-1857,0 10-471,0 0 0,-1-1 0,1 1 0,-1 0 0,1-1 0,-1 1 0,1 0 0,-1 0 0,0 0 0,1-1-1,-1 1 1,0 0 0,0 0 0,0 0 0,0 0 0,0 0 0,0 1 0,0-1 0,0 0 0,-1 0 0,1 1 0,0-1 0,0 1 0,-1-1 0,1 1 0,0-1-1,-1 1 1,1 0 0,0 0 0,-1-1 0,1 1 0,-1 0 0,1 0 0,0 1 0,-1-1 0,1 0 0,0 0 0,-1 1 0,1-1 0,-3 1 0,3 0-39,0 0-1,0 0 1,0-1 0,0 1 0,0 0 0,1 0 0,-1 0 0,0 0 0,0 0 0,1 0 0,-1 0 0,0 0 0,1 0 0,-1 0 0,1 0 0,0 1 0,-1-1 0,1 0 0,0 0 0,-1 1 0,1-1 0,0 2 0,-1 32-33,1-29 30,0-5-51,0 1-1,0-1 0,0 1 1,0-1-1,0 1 1,1-1-1,-1 0 1,0 1-1,1-1 0,-1 0 1,1 1-1,-1-1 1,1 0-1,0 1 0,0-1 1,-1 0-1,1 0 1,0 0-1,0 0 1,0 0-1,0 0 0,0 0 1,1 0-1,-1 0 1,0-1-1,0 1 0,1 0 1,-1-1-1,0 1 1,3 0-1,1 0-207,0 0 0,0-1 0,0 1-1,1-1 1,-1 0 0,0-1 0,7 0 0,-10 0 246,0 0 1,0 0 0,0 1-1,0-1 1,-1-1-1,1 1 1,0 0 0,0 0-1,-1-1 1,1 1-1,-1-1 1,1 1 0,-1-1-1,0 0 1,0 1-1,1-1 1,-1 0 0,0 0-1,-1 0 1,1 0-1,0 0 1,0-3 0,12-49 40,-12 48-31,1-9 470,0 0 1,-1-1 0,0 1-1,-3-22 1,1 37-421,1-1-1,-1 0 1,1 1-1,-1-1 1,1 0-1,-1 1 1,1-1-1,-1 1 1,0-1-1,1 1 1,-1-1-1,0 1 1,0 0-1,1-1 1,-1 1-1,0 0 1,0 0-1,1-1 1,-1 1 0,0 0-1,0 0 1,0 0-1,0 0 1,1 0-1,-1 0 1,0 0-1,-1 0 1,-24 4 119,23-2-162,0 0 1,0 1 0,0-1 0,0 1 0,0 0 0,1 0 0,-1 0-1,1 0 1,-1 0 0,1 1 0,0-1 0,1 1 0,-1-1 0,0 1-1,1 0 1,0-1 0,-1 5 0,-1 4 3,1 1 0,0-1 0,0 1-1,1 13 1,1-17-103,0 0 0,0 0 0,1 0 0,0 0-1,1-1 1,3 14 0,-4-20 60,0 1 0,1-1 0,-1 0 1,1 1-1,-1-1 0,1 0 0,0 0 0,0 0 0,-1 0 0,2-1 0,-1 1 1,0 0-1,0-1 0,0 0 0,1 1 0,-1-1 0,1 0 0,-1 0 1,1 0-1,-1 0 0,1-1 0,-1 1 0,1-1 0,0 0 0,4 1 1,-2-1-45,0 1 1,1-1 0,-1-1 0,0 1 0,0-1 0,0 1 0,1-1 0,-1-1 0,0 1 0,0-1 0,0 0-1,-1 0 1,1 0 0,8-6 0,-4 1 87,-1-1 0,0 0-1,0-1 1,0 0 0,10-17-1,-1 2 201,-2-1-1,-1-1 1,0 0-1,-2-1 1,-1 0 0,-2-1-1,0-1 1,-2 1-1,-1-1 1,-1 0-1,-2 0 1,-1-1-1,-1 1 1,-3-31-1,2 56-103,-1 0-1,1 0 1,-1 1-1,0-1 0,0 0 1,0 0-1,0 1 0,-1-1 1,1 1-1,-1-1 1,0 1-1,0 0 0,0-1 1,-1 1-1,1 0 0,-1 0 1,0 1-1,1-1 1,-1 1-1,0-1 0,-1 1 1,1 0-1,0 0 1,-1 0-1,1 1 0,-1-1 1,1 1-1,-1 0 0,0 0 1,0 0-1,-6-1 1,10 2-91,-1 1 1,0-1 0,0 0-1,1 0 1,-1 0 0,0 1-1,0-1 1,1 0 0,-1 0 0,0 1-1,0-1 1,1 1 0,-1-1-1,1 1 1,-1-1 0,0 1-1,1-1 1,-1 1 0,1 0 0,-1-1-1,1 1 1,-1 0 0,1-1-1,0 1 1,-1 0 0,1-1 0,0 1-1,-1 1 1,-3 26 59,4-24-48,-2 38 69,3 0 0,1 0-1,2 0 1,11 48-1,50 163-137,-51-221-387,-1-2-1189,-9-11-3259</inkml:trace>
  <inkml:trace contextRef="#ctx0" brushRef="#br0" timeOffset="480.9">284 1039 6323,'0'0'10429,"-4"-1"-9594,-8-1-280,26 4 41,31 2 600,90-1-357,0-6 0,172-26 1,262-72-767,-502 88-102,11-2-602,152-48 0,-244 65-3782,-28 7 2316,14 0-1353,-39 6 1,10-7-4376</inkml:trace>
  <inkml:trace contextRef="#ctx0" brushRef="#br0" timeOffset="884.5">399 932 4898,'0'0'11987,"17"0"-10858,104 0 453,762-26 1248,-814 20-2759,-10 2-22,1-3-1,104-25 0,-157 30-7,-4 1 1,0 1-1,0-1 1,0 0-1,0 0 1,0 0-1,0 0 1,0-1-1,0 1 1,0-1-1,0 0 0,-1 0 1,1 0-1,-1 0 1,1 0-1,3-5 1,-6 5 91,0 1-256,-17-6-11178,4-6 1934</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6:25.489"/>
    </inkml:context>
    <inkml:brush xml:id="br0">
      <inkml:brushProperty name="width" value="0.05" units="cm"/>
      <inkml:brushProperty name="height" value="0.05" units="cm"/>
      <inkml:brushProperty name="color" value="#F6630D"/>
    </inkml:brush>
  </inkml:definitions>
  <inkml:trace contextRef="#ctx0" brushRef="#br0">41 503 944,'0'0'5120,"0"-17"-2665,1-5-1633,0 5 187,-1 1 0,-4-30 0,1 29 276,2 26 492,0 28 476,4-7-2248,2-1-1,0 1 1,2-1 0,18 47 0,-11-33-125,10 44 0,-20-69-923,-2-22 1,-1-29 659,-5-3 399,-2-1 0,-1 1 1,-2 0-1,-23-59 0,6 14 47,16 52-7,-14-58 360,22 78-259,1 0 1,0 1-1,0-1 1,1 0-1,0 0 1,1 1-1,2-18 0,-2 24-139,1 0-1,-1 1 1,0-1-1,1 0 0,-1 0 1,1 0-1,0 1 1,-1-1-1,1 1 1,0-1-1,0 1 0,0 0 1,0 0-1,0 0 1,1 0-1,-1 0 0,0 0 1,0 1-1,0-1 1,1 1-1,-1-1 1,0 1-1,1 0 0,-1 0 1,5 0-1,0 0 14,0 0 0,0 0 1,0 1-1,0 0 0,0 0 0,0 1 0,12 3 0,-13-1-50,1 0 0,-1 1 0,0 0 0,0 0 0,0 0 0,-1 1 0,0-1 1,0 1-1,0 0 0,-1 1 0,0-1 0,0 1 0,-1 0 0,1 0 0,-1 0 0,-1 0 0,0 1 0,0-1 0,1 10 0,-1-6-42,0 1 0,-1 0 0,0 0 1,-1-1-1,0 1 0,-1 0 0,0 0 0,-1 0 0,0-1 0,-1 1 0,-9 21 0,-6 1-724,-4 9-1346,12-15-3036,9-16-767</inkml:trace>
  <inkml:trace contextRef="#ctx0" brushRef="#br0" timeOffset="1635.25">450 459 5699,'0'0'8441,"-19"-6"-8028,-1-2-314,-36-7 0,55 15-93,-1 0 1,0 0 0,0 0-1,1 0 1,-1 0-1,0 0 1,0 0 0,1 1-1,-1-1 1,0 1-1,1-1 1,-1 1 0,0 0-1,1 0 1,-1-1-1,1 1 1,-1 0 0,1 0-1,0 1 1,-1-1 0,1 0-1,0 0 1,0 1-1,0-1 1,0 1 0,0-1-1,-1 3 1,-1 2 10,0 0 0,0 0 1,1 1-1,-3 12 0,5-15-5,-2 5-4,0-1 0,1 1 0,0 0 0,0 0 0,1 0 1,0-1-1,1 1 0,0 0 0,1 0 0,2 8 1,-3-13-13,0 0 1,1 0 0,-1-1-1,1 1 1,0-1 0,1 1 0,-1-1-1,0 0 1,1 0 0,0 0-1,-1 0 1,1-1 0,0 1 0,1-1-1,-1 1 1,0-1 0,1 0 0,-1 0-1,1-1 1,0 1 0,0-1-1,-1 0 1,1 0 0,5 1 0,-2 0-61,-1-1 0,1 0 0,0-1 1,-1 0-1,1 0 0,0 0 1,-1 0-1,1-1 0,0 0 0,8-4 1,-11 4 63,-1-1 1,0 1 0,0-1-1,0 0 1,-1 0 0,1 0 0,0-1-1,-1 1 1,0-1 0,1 1-1,-1-1 1,0 0 0,0 0-1,0 0 1,-1 0 0,1 0-1,-1 0 1,0-1 0,0 1 0,0 0-1,1-6 1,1-9 621,-1 0 0,0 0 0,-1 0 0,-1 0 0,-3-26 0,2 44-602,1 0 0,0 0 0,0 0 0,0 0 0,0 1 0,0-1 0,0 0 0,0 0 0,0 0 0,-1 0 0,1 0 0,0 0 0,0 0 0,0 1 0,0-1 0,0 0 0,0 0 0,-1 0 0,1 0 0,0 0 0,0 0 0,0 0 0,0 0 0,-1 0-1,1 0 1,0 0 0,0 0 0,0 0 0,0 0 0,-1 0 0,1 0 0,0 0 0,0 0 0,0 0 0,0 0 0,-1 0 0,1 0 0,0-1 0,0 1 0,0 0 0,0 0 0,0 0 0,0 0 0,-1 0 0,1 0 0,0 0 0,0 0 0,0-1 0,0 1 0,0 0 0,0 0 0,0 0 0,0-1 0,-6 17-128,3-3 32,2 1 0,0 0-1,0-1 1,1 1 0,1 0 0,0-1-1,1 1 1,4 16 0,-4-23-174,1 0 0,0 0 1,-1 0-1,2 0 1,-1-1-1,1 1 0,0-1 1,1 0-1,-1 0 0,1-1 1,0 1-1,1-1 1,-1 0-1,1 0 0,0-1 1,11 7-1,-13-9-32,-1-1 0,1 1-1,0-1 1,-1 1 0,1-1 0,0 0 0,0-1-1,0 1 1,0-1 0,0 0 0,0 1-1,0-2 1,7 0 0,-9 1 235,0-1 0,1 0 1,-1 0-1,1 0 0,-1 0 0,0 0 0,1 0 0,-1 0 1,0-1-1,0 1 0,0-1 0,0 0 0,0 1 1,-1-1-1,1 0 0,0 0 0,-1 0 0,0 0 1,1-1-1,-1 1 0,2-4 0,2-10 398,-1-1 0,0 0-1,-1 0 1,1-30 0,-3-62 4329,-1 83-1320,-2 59-3500,0-8 197,1 0 0,1 0 0,4 35 0,-3-55-176,0 1-1,0-1 1,1 1-1,-1-1 1,1 1 0,0-1-1,0 0 1,1 0-1,0 0 1,0 0-1,0 0 1,0-1 0,1 1-1,0-1 1,-1 0-1,2 0 1,-1-1-1,0 1 1,1-1 0,8 5-1,-9-6 82,-1-1 1,1 1-1,0-1 0,0 0 1,0 0-1,0 0 0,0-1 0,0 1 1,0-1-1,-1 0 0,1 0 0,0-1 1,0 1-1,0-1 0,0 0 1,0 0-1,0 0 0,0 0 0,-1-1 1,1 0-1,-1 1 0,1-1 0,-1-1 1,0 1-1,1 0 0,-1-1 0,0 0 1,-1 1-1,1-1 0,0 0 1,-1 0-1,0-1 0,0 1 0,4-7 1,4-13 623,-1 0 1,-1-1 0,-1 0-1,-1 0 1,-1-1-1,-1 1 1,-1-1 0,0-34-1,-3 58-551,0 18-232,-1 1 87,2 0 0,0-1 0,1 1 0,1 0 0,9 32 0,-10-45-26,-1-1 1,1 1-1,0-1 1,0 0-1,1 1 1,0-1-1,-1 0 1,1-1 0,1 1-1,-1 0 1,0-1-1,1 0 1,0 0-1,-1 0 1,1 0-1,1 0 1,-1-1-1,0 0 1,0 0 0,1 0-1,0 0 1,-1-1-1,1 0 1,0 0-1,-1 0 1,1 0-1,6-1 1,-6 1-22,0-1-1,0 0 1,0 0 0,0-1-1,1 1 1,-1-1 0,0 0-1,0 0 1,-1-1 0,1 1-1,0-1 1,5-3 0,-7 3 144,0-1 0,0 0-1,0 0 1,0 0 0,0-1 0,-1 1 0,1-1 0,-1 1 0,0-1 0,0 0 0,-1 0 0,1 0 0,-1 0 0,1 0 0,-1-4 0,4-16 541,-1-1 1,-1 1 0,-2-1-1,0 1 1,-5-47 0,4 70-448,0-1 1,0 1 0,0-1 0,0 1-1,-1-1 1,1 1 0,0-1 0,-1 1-1,1-1 1,-1 1 0,0-1-1,1 1 1,-1 0 0,0-1 0,0 1-1,0 0 1,0 0 0,0-1 0,0 1-1,0 0 1,-1-1 0,-1 35-259,4-30 164,-1 3-156,0 0-1,1 0 1,0 0-1,0 0 1,1 0-1,0-1 1,0 1-1,0 0 1,0-1-1,1 0 1,0 0-1,0 1 1,1-2-1,-1 1 1,1 0-1,0-1 1,0 0-1,1 1 1,-1-2-1,1 1 1,0 0-1,0-1 1,0 0-1,0 0 1,1-1-1,-1 0 1,11 4-1,-14-6 90,0 1-1,0 0 0,0-1 0,0 1 1,0-1-1,0 0 0,0 1 0,0-1 1,0 0-1,0 0 0,0 0 0,-1-1 1,1 1-1,0 0 0,0-1 0,0 1 1,0-1-1,0 0 0,0 0 1,-1 1-1,1-1 0,0 0 0,0-1 1,-1 1-1,1 0 0,-1 0 0,1-1 1,-1 1-1,0-1 0,0 1 0,2-3 1,0-3 430,-1 0 0,1 0 0,-2 0 0,1-1 0,-1 1 0,1-15 0,0 2 303,2-81 2858,-4 100-3477,0 0 0,0 0-1,0 1 1,0-1 0,0 0-1,-1 0 1,1 0-1,0 1 1,-1-1 0,1 0-1,0 0 1,-1 1 0,1-1-1,-1 0 1,1 1 0,-1-1-1,1 0 1,-1 1-1,0-1 1,1 1 0,-1-1-1,0 1 1,1-1 0,-1 1-1,0 0 1,0-1 0,1 1-1,-1 0 1,0 0-1,0-1 1,1 1 0,-1 0-1,0 0 1,0 0 0,0 0-1,0 0 1,1 0 0,-1 0-1,0 0 1,-1 1-1,0-1-32,-1 0 0,1 1-1,0-1 1,0 1-1,-1-1 1,1 1-1,0 0 1,0 0-1,0 0 1,0 0 0,0 1-1,0-1 1,1 0-1,-4 3 1,1 3-3,-1 0 1,1 0 0,1 0-1,-1 1 1,1-1 0,1 1-1,-1 0 1,1 0 0,1 0 0,-2 11-1,1 7-60,3 50 0,-1-71-50,0 0 0,1 0 0,0 0 0,0 0 0,0 0 0,1-1 0,0 1 1,0 0-1,0-1 0,0 0 0,1 1 0,-1-1 0,1 0 0,0 0 0,0 0 0,1-1 0,-1 1 0,1-1 0,0 0 0,0 0 0,0 0 0,0 0 1,0-1-1,7 3 0,0 0-214,0-2 1,0 1 0,1-1 0,-1-1-1,1 0 1,0-1 0,0 0 0,0-1-1,13-1 1,-19 0 355,-1 0-1,1-1 0,-1 1 0,1-1 1,-1 0-1,0-1 0,0 1 1,0-1-1,-1 0 0,1 0 0,-1-1 1,1 1-1,-1-1 0,0 0 1,0 0-1,-1 0 0,1-1 1,-1 1-1,0-1 0,0 0 0,-1 0 1,5-9-1,-2 0 284,1 0 1,-2 0-1,0-1 0,0 1 0,-1-1 1,-1 0-1,0-21 0,-2 28-77,0-3 187,0-1-1,-1 1 0,-2-13 1,3 22-279,-1-1 0,0 0 1,1 1-1,-1-1 1,0 1-1,-1-1 0,1 1 1,0-1-1,-1 1 1,1 0-1,-1 0 0,0-1 1,1 1-1,-1 1 1,0-1-1,0 0 0,0 0 1,-5-2-1,6 7-144,0 1 0,0-1 0,0 1 0,0 0 0,1-1 0,-1 8 0,0 22 27,1-1-1,2 1 1,7 38 0,-7-57-285,2 1 1,0 0-1,0-1 1,2 0 0,-1 0-1,2-1 1,0 1-1,1-1 1,11 14-1,-15-22-110,0-1-1,0 0 1,1 0-1,0 0 0,-1-1 1,2 1-1,-1-1 1,0-1-1,0 1 0,1-1 1,0 1-1,-1-2 1,1 1-1,0-1 1,0 1-1,0-2 0,0 1 1,9-1-1,1 0-3361</inkml:trace>
  <inkml:trace contextRef="#ctx0" brushRef="#br0" timeOffset="2489.67">2551 360 6371,'0'0'8564,"-15"-17"-7086,-48-48-534,62 63-903,-1 0 0,0 0-1,0 0 1,0 1 0,0-1 0,0 1-1,0-1 1,-1 1 0,1 0 0,0 0-1,-1 0 1,1 0 0,-1 0-1,1 1 1,-1-1 0,1 1 0,-1 0-1,1-1 1,-1 1 0,1 0-1,-1 0 1,-3 1 0,-4 0 121,4-1-133,0 0-1,0 1 1,0 0-1,1 0 1,-1 0-1,0 0 0,1 1 1,-1 0-1,1 0 1,0 1-1,-1-1 1,1 1-1,0 0 0,1 1 1,-1-1-1,1 1 1,-1 0-1,1 0 1,0 0-1,0 1 0,1-1 1,0 1-1,-1 0 1,2 0-1,-1 0 1,0 1-1,1-1 0,-3 11 1,1-1-30,0 0 0,1 0 0,0 0 0,2 1 0,0-1 0,0 0 1,1 1-1,1-1 0,1 0 0,0 0 0,1 1 0,1-2 0,0 1 0,1 0 0,0-1 0,12 21 0,-12-26-131,0 0-1,1 0 1,0-1-1,0 0 0,1 0 1,0 0-1,0-1 1,1 0-1,0 0 0,0-1 1,0 0-1,1-1 1,0 0-1,0 0 0,0-1 1,1 0-1,0 0 1,0-1-1,0 0 0,0-1 1,0-1-1,0 1 1,0-1-1,1-1 0,13-1 1,-20 1 96,0-1 1,0 1 0,0-1-1,0 0 1,0-1-1,0 1 1,-1-1-1,1 1 1,0-1-1,-1 0 1,1 0-1,-1-1 1,0 1-1,0-1 1,6-5-1,-4 2 17,-1 0 0,0-1-1,0 1 1,0-1 0,-1 1-1,0-1 1,0 0-1,1-8 1,2-10 24,-2 1 1,0-1-1,-2 1 1,-1-31-1,-1 37 119,-2 0 0,0 1-1,0-1 1,-2 0 0,0 1 0,-1 0 0,-1 0-1,0 0 1,-1 1 0,-1 0 0,-1 0 0,0 1 0,-1 0-1,-1 1 1,0 0 0,-15-15 0,21 25-36,0 0 0,-1 0 0,1 1-1,-1-1 1,1 1 0,-1 0 0,0 1 0,0 0 0,0 0 0,-1 0 0,1 0 0,-9 0 0,13 1-83,0 1 0,-1 0 1,1 0-1,-1 0 0,1 0 0,-1 0 1,1 1-1,-1-1 0,1 1 1,0-1-1,-1 1 0,1 0 1,0 0-1,-1 0 0,1 0 1,0 1-1,0-1 0,0 0 0,0 1 1,0-1-1,0 1 0,1 0 1,-1 0-1,0 0 0,1 0 1,-1 0-1,1 0 0,0 0 1,0 0-1,0 1 0,0-1 1,0 0-1,-1 4 0,0 8 4,0 1 0,0-1 0,1 0 0,1 1 0,1-1 0,0 0 0,0 1 0,1-1 0,1 0 0,1 0 0,0 0 0,1-1 0,0 1 0,1-1 0,0 0 0,1-1 0,10 14 0,16 20 20,2-2-1,3-1 1,43 39-1,-30-30-53,-47-49-85,0 1 0,0 0 0,0 0 0,-1 0 0,0 0 0,1 1 1,-2-1-1,1 1 0,0 0 0,-1 0 0,0 0 0,0 0 0,-1 0 0,3 10 0,-5-14 58,1 0 0,-1-1-1,1 0 1,-1 1 0,0-1 0,1 1-1,-1-1 1,0 0 0,1 1-1,-1-1 1,0 0 0,0 0 0,1 1-1,-1-1 1,0 0 0,0 0 0,1 0-1,-1 0 1,0 0 0,0 0-1,0 0 1,1 0 0,-1-1 0,-1 1-1,0 0-155,0 0-1,0 0 0,0-1 0,0 1 0,0-1 0,1 1 0,-1-1 0,0 1 1,0-1-1,-2-2 0,-4-14-3251,7-7-2399</inkml:trace>
  <inkml:trace contextRef="#ctx0" brushRef="#br0" timeOffset="4249.34">2839 429 4818,'0'0'8986,"-2"-2"-8290,-3 1-622,1 11-16,-1 28 20,5-22-56,0 0 0,0 0 1,5 22-1,-5-34-64,2 0 0,-1 0 0,0 0-1,1 0 1,-1 0 0,1 0 0,0-1 0,0 1 0,1-1 0,-1 1 0,1-1 0,0 0 0,0 0 0,0 0 0,0-1-1,0 1 1,0-1 0,1 1 0,-1-1 0,1 0 0,0 0 0,0-1 0,0 1 0,0-1 0,0 0 0,0 0 0,0 0-1,0 0 1,0-1 0,8 0 0,-11 0 40,0 0 0,1 0 0,-1-1 0,0 1 0,1 0 0,-1-1 0,0 1 0,0-1 0,1 1 0,-1-1 0,0 0 0,0 1 0,0-1 0,0 0 0,0 0 0,0 0 0,0 0 0,0 0 0,1-2 0,14-30 15,-12 16 183,0 1 1,2-22 0,-4-56 3581,-2 94-3763,0 0 0,0 1 0,0-1 0,0 0 0,0 0 0,0 0 0,0 0 0,0 0 0,0 0 0,-1 0 0,1 0 0,0 0 0,0 0 0,0 0 1,0 1-1,0-1 0,0 0 0,0 0 0,0 0 0,0 0 0,0 0 0,0 0 0,-1 0 0,1 0 0,0 0 0,0 0 0,0 0 0,0 0 0,0 0 0,0 0 0,0 0 0,0 0 0,0 0 0,-1 0 0,1 0 1,0 0-1,0 0 0,0 0 0,0 0 0,0 0 0,0 0 0,0 0 0,0 0 0,0 0 0,-1 0 0,1 0 0,0-1 0,0 1 0,0 0 0,0 0 0,0 0 0,0 0 0,0 0 0,0 0 0,0 0 0,0 0 0,0 0 1,0 0-1,-5 10-180,3-1 135,1 1 0,1-1 0,-1 1-1,2-1 1,-1 1 0,1-1 0,1 1 0,-1-1 0,2 1 0,-1-1 0,1 0 0,8 15 0,-9-19-193,1-1 1,0 1 0,0-1 0,1 1-1,-1-1 1,1 0 0,0-1 0,0 1-1,0 0 1,0-1 0,1 0 0,0 0-1,-1-1 1,1 1 0,0-1 0,0 0-1,0 0 1,1-1 0,-1 1 0,0-1-1,1 0 1,-1-1 0,11 1 0,-15-1 177,1 0 0,-1 0 1,1-1-1,-1 1 1,1 0-1,-1-1 1,1 1-1,-1-1 1,0 1-1,1-1 1,-1 0-1,0 0 1,1 1-1,-1-1 1,0 0-1,0 0 1,0 0-1,0-1 1,0 1-1,2-2 0,-1-1 44,0 0 0,0 0-1,0 0 1,0 0 0,-1 0-1,1 0 1,0-5-1,1-8 620,-1 1 0,0-31 0,-2-43 3186,0 89-3297,0 33-931,0-27 233,0 0 1,0 0-1,1-1 1,0 1-1,0 0 0,0 0 1,0-1-1,1 1 1,0-1-1,0 1 1,5 7-1,-6-10-2,1 0-1,0 1 0,0-2 1,0 1-1,0 0 1,0 0-1,0-1 0,1 1 1,-1-1-1,0 1 1,1-1-1,-1 0 1,1 0-1,-1 0 0,1 0 1,0-1-1,-1 1 1,1-1-1,0 0 0,-1 1 1,1-1-1,5-1 1,-7 0 182,1 1 1,0-1-1,-1 0 1,1 0-1,-1 0 1,1 0-1,-1 0 1,1 0-1,-1 0 1,0 0-1,0 0 1,1-1-1,-1 1 1,0-1-1,0 1 1,0-1-1,-1 1 1,1-1-1,0 1 1,0-1-1,-1 0 1,1 0-1,-1 1 1,0-1-1,1 0 1,-1 0-1,0-2 1,4-52 488,-4 54-444,0-16 463,1 8-149,-1 0 1,0 0-1,-1 0 1,0 0 0,-3-12-1,3 20-294,1 0-1,-1 0 1,0 0 0,0 0-1,0 0 1,0 0-1,0 0 1,0 0 0,-1 1-1,1-1 1,0 0 0,-1 1-1,0-1 1,1 1-1,-1 0 1,0 0 0,0-1-1,1 1 1,-1 0 0,0 1-1,0-1 1,0 0-1,0 0 1,0 1 0,-1-1-1,1 1 1,0 0 0,0 0-1,0-1 1,-3 2-1,3-1-50,-1 1-1,0-1 0,1 1 0,-1 0 1,1 0-1,0 0 0,-1 0 0,1 1 0,0-1 1,0 1-1,0-1 0,0 1 0,0 0 1,0 0-1,0 0 0,0 0 0,1 0 1,-1 0-1,1 0 0,-1 0 0,1 1 0,0-1 1,0 0-1,0 1 0,0-1 0,0 6 1,-3 5-3,1 0 0,0 1 0,-1 24 1,3-26 6,0 1-1,1-1 1,1 1 0,0-1 0,1 1 0,0-1 0,1 0 0,4 13 0,-4-19-27,0 1 1,1 0-1,0 0 1,0-1 0,0 0-1,1 0 1,0 0-1,0-1 1,0 1-1,1-1 1,0 0 0,0-1-1,0 0 1,11 6-1,-12-7-46,1 0 0,0 0 0,0-1 0,0 0-1,0 0 1,1-1 0,-1 1 0,0-1 0,1-1 0,-1 1-1,0-1 1,1 0 0,-1-1 0,1 1 0,-1-1-1,11-3 1,-12 2 54,-1 0-1,1 0 1,-1 0-1,0 0 1,0-1 0,0 0-1,0 0 1,-1 0-1,1 0 1,-1 0-1,0-1 1,1 1-1,-2-1 1,1 0 0,0 0-1,-1 0 1,0-1-1,0 1 1,0 0-1,0-1 1,-1 1-1,2-9 1,2-20 522,-2 1 0,-1-1-1,-3-36 1,0 17 1962,1 51-2167,0 15-332,-1-8 59,0 10-192,0 0-1,1 1 0,1-1 0,0 0 0,6 24 0,-6-36 39,0 0 0,1 0-1,0 0 1,-1 0-1,1 0 1,1 0 0,-1-1-1,0 1 1,1-1 0,0 1-1,0-1 1,0 0-1,0 0 1,0-1 0,1 1-1,-1-1 1,1 1 0,-1-1-1,1 0 1,0 0-1,0-1 1,0 1 0,0-1-1,0 0 1,1 0 0,6 1-1,-3-1-110,0 0 0,0-1-1,0 0 1,0 0 0,0-1 0,-1 1-1,1-2 1,0 1 0,0-1 0,-1 0-1,1-1 1,-1 0 0,13-7 0,-16 7 375,0 0 1,0 0-1,0 0 1,0-1-1,-1 1 1,1-1-1,-1 0 1,0 0 0,0-1-1,-1 1 1,1-1-1,-1 1 1,0-1-1,0 0 1,0 1 0,-1-1-1,0 0 1,0 0-1,0 0 1,0 0-1,-1-1 1,0-5 0,1-9 999,0 15-876,-1 0 0,1 0 0,-1 0 0,0 0 0,0 0-1,-1 0 1,0 0 0,1 0 0,-2 0 0,1 1-1,-2-6 1,2 10-249,1-1-1,0 1 1,0-1-1,-1 1 1,1-1-1,0 1 1,-1-1-1,1 1 0,-1 0 1,1-1-1,0 1 1,-1 0-1,1-1 1,-1 1-1,1 0 1,-1 0-1,1-1 1,-1 1-1,1 0 1,-1 0-1,1 0 1,-1 0-1,0-1 1,1 1-1,-1 0 0,1 0 1,-1 0-1,1 0 1,-1 0-1,1 1 1,-1-1-1,1 0 1,-1 0-1,0 0 1,1 0-1,-1 1 1,1-1-1,-1 0 1,1 0-1,0 1 1,-1-1-1,1 0 1,-1 1-1,1-1 0,-1 1 1,1-1-1,0 0 1,-1 1-1,1-1 1,0 1-1,0-1 1,-1 1-1,1-1 1,0 1-1,0-1 1,-1 1-1,-9 31-80,8-18 46,1 0-1,1 0 0,0 1 0,1-1 1,0 0-1,2 0 0,-1 0 0,2 0 1,5 14-1,-8-23-84,2 0 0,-1 0 0,1-1 0,-1 1 0,1-1 0,1 1 0,-1-1 0,1 0 0,-1 0 0,1 0 0,0-1 0,0 1 0,1-1 0,-1 0 0,1 0 0,0-1 0,-1 1 0,1-1 0,0 0 0,0-1 0,1 1 0,-1-1 0,0 0 0,0 0 0,1 0 1,-1-1-1,6 0 0,-7 0 76,0 0 1,-1 0 0,1 0-1,0-1 1,0 1 0,-1-1 0,1 0-1,0 0 1,-1-1 0,1 1-1,-1-1 1,0 1 0,6-5-1,-5 3 29,0-1-1,-1 0 0,1 0 1,-1-1-1,0 1 0,0 0 1,-1-1-1,1 0 0,2-7 1,2-8 291,-1 0 1,-1 0 0,4-31 0,-4 0 3330,-5 67-3660,-1-2 22,2 1-1,-1-1 1,2 1-1,-1-1 1,6 18-1,-6-28-108,0 0 0,1-1-1,-1 1 1,1-1 0,0 0 0,0 1 0,0-1-1,0 0 1,1 0 0,-1-1 0,1 1-1,0 0 1,0-1 0,0 1 0,0-1 0,0 0-1,0 0 1,1 0 0,-1-1 0,0 1 0,1-1-1,0 0 1,-1 0 0,1 0 0,7 1-1,-8-1 64,0-1-1,0 1 0,0-1 0,0 0 0,0 0 1,0 0-1,0 0 0,0-1 0,0 1 0,0-1 1,0 1-1,0-1 0,0 0 0,0-1 0,0 1 1,0 0-1,-1-1 0,1 1 0,-1-1 0,1 0 1,-1 0-1,1 0 0,3-4 0,-2-1 140,-1 1 0,0-1-1,0 1 1,0-1 0,-1 0-1,0 0 1,0 0 0,-1-1-1,1-8 1,2-24 1829,-2-48 0,-2 84-1669,-1-2 663,-2 7-495,-2 15-275,5 4-102,0 0 1,1 0-1,2-1 0,0 1 1,1 0-1,0-1 0,15 37 1,2-5-73,10 22-142,-3 2 1,26 109-1,-52-173-136,1 0 0,-2 0 0,0 0 0,0 0 0,-1 0 0,0 0-1,-3 16 1,2-26 207,1 1-1,-1 0 0,0-1 1,0 1-1,0-1 1,0 1-1,0-1 1,0 1-1,-1-1 0,1 0 1,0 1-1,-1-1 1,1 0-1,-1 0 0,1 0 1,-1 0-1,1-1 1,-1 1-1,0 0 0,0-1 1,1 1-1,-1-1 1,0 1-1,0-1 1,0 0-1,1 0 0,-1 0 1,0 0-1,-3 0 1,1 0-128,0 0 0,-1-1 0,1 1 0,0-1 0,0 0 0,-1 0 1,1 0-1,0-1 0,0 1 0,0-1 0,0 0 0,-4-4 0,-19-23-2082,2-10-1074</inkml:trace>
  <inkml:trace contextRef="#ctx0" brushRef="#br0" timeOffset="5933.31">4844 495 2257,'0'0'10458,"-1"7"-10346,-3 21 155,4-27-252,0 1 0,0-1 0,1 0 0,-1 1 0,0-1 0,1 0 0,-1 0 0,1 1 0,-1-1 0,1 0 0,0 0 0,-1 0-1,1 0 1,0 0 0,0 0 0,0 0 0,0 0 0,0 0 0,0 0 0,0 0 0,0 0 0,0-1 0,1 1 0,-1 0 0,0-1 0,0 1 0,0-1 0,1 0 0,-1 1 0,0-1 0,1 0 0,1 0 0,46 4 169,-44-4-182,-3 0 8,1 0-1,-1 0 0,1 0 0,-1 0 1,0 0-1,1-1 0,-1 1 1,0-1-1,1 0 0,-1 0 0,0 1 1,0-2-1,1 1 0,-1 0 1,0 0-1,0-1 0,2-1 0,-2 1-5,-1-1 0,1 1 0,-1-1 0,0 0-1,1 1 1,-1-1 0,0 0 0,-1 0 0,1 0-1,0 0 1,-1 0 0,0 0 0,1 0 0,-1-3-1,0 1 4,0 0 0,0 1 0,0-1 0,-1 0 0,1 0 0,-1 0 0,0 0 0,-1 0 0,1 1 0,-1-1 0,0 1 0,0-1 0,-5-7 0,4 9 8,1 0-1,-1 0 1,0 1-1,0-1 1,0 1-1,0 0 1,-1 0-1,1 0 1,-1 0-1,1 1 1,-1-1-1,1 1 1,-1 0-1,0 0 1,0 0-1,0 0 1,1 1-1,-7 0 1,7-1 11,1 1 1,0 0-1,0 0 0,-1 0 1,1 0-1,0 1 0,0-1 1,-1 0-1,1 1 0,0 0 1,0-1-1,0 1 0,0 0 1,0 0-1,0 0 0,-3 2 1,3 0-14,0-1 1,0 1 0,1-1-1,-1 1 1,1 0-1,-1 0 1,1 0 0,0 0-1,0-1 1,0 1-1,0 5 1,-2 6 24,0 0 0,2 0 0,-1 0 0,2 0 0,0 0 0,1 0 0,0 0 1,1 0-1,0 0 0,9 25 0,-9-32-52,1-1 1,0 1-1,0 0 1,1-1-1,-1 0 0,2 0 1,-1 0-1,1 0 1,-1-1-1,2 0 0,-1 0 1,0 0-1,1 0 1,0-1-1,0 0 1,1 0-1,-1-1 0,1 0 1,-1 0-1,1 0 1,0-1-1,12 2 1,-12-2-49,1-1 0,-1 0 0,1 0 1,0 0-1,0-1 0,-1-1 0,1 1 1,0-1-1,10-3 0,-14 2 64,0 1 1,0-1-1,0 0 0,0 0 0,-1-1 0,1 1 0,-1-1 1,0 1-1,1-1 0,-1 0 0,-1-1 0,1 1 0,0 0 1,-1-1-1,1 1 0,-1-1 0,0 0 0,2-5 0,4-13 433,-1 0 0,-1-1 0,5-35 0,8-30 2281,-19 87-2698,0 1 0,0 0 1,0-1-1,0 1 0,1-1 0,-1 1 1,0 0-1,0-1 0,0 1 0,0 0 1,0-1-1,1 1 0,-1 0 1,0-1-1,0 1 0,0 0 0,1-1 1,-1 1-1,0 0 0,1-1 0,-1 1 1,0 0-1,1 0 0,-1 0 1,0-1-1,1 1 0,-1 0 0,0 0 1,1 0-1,-1 0 0,1 0 0,-1-1 1,1 1-1,9 10 32,5 20-340,-15-29 309,5 13-181,9 17-1638,-14-30 1788,0-1 0,0 0 1,0 0-1,0 0 0,0 0 0,0 0 1,0 0-1,0 0 0,0 1 0,0-1 1,1 0-1,-1 0 0,0 0 1,0 0-1,0 0 0,0 0 0,0 0 1,0 0-1,0 1 0,0-1 1,0 0-1,0 0 0,1 0 0,-1 0 1,0 0-1,0 0 0,0 0 0,0 0 1,0 0-1,0 0 0,0 0 1,1 0-1,-1 0 0,0 0 0,0 0 1,0 0-1,0 0 0,0 0 1,0 0-1,0 0 0,1 0 0,-1 0 1,0 0-1,0 0 0,0 0 1,0 0-1,0 0 0,0 0 0,0 0 1,1 0-1,-1-1 0,0 1 0,0 0 1,0 0-1,0 0 0,0 0 1,0 0-1,2-19 149,-2 17-113,0 0 0,-1-1 0,1 1 0,-1 0 0,0-1 1,1 1-1,-1 0 0,0 0 0,0 0 0,-1 0 0,1 0 0,0 0 0,-1 0 1,1 0-1,-1 0 0,0 0 0,1 1 0,-1-1 0,0 1 0,0-1 1,0 1-1,0 0 0,0 0 0,-1 0 0,1 0 0,-4-1 0,0 0 35,-1 0-1,1 0 0,0 1 1,-1 0-1,1 0 1,-1 1-1,1 0 0,-1 0 1,-6 1-1,10 0-58,0 0 0,0 0 1,1 0-1,-1 1 0,1-1 0,-1 1 0,1-1 1,-1 1-1,1 0 0,0 0 0,0 0 0,0 0 1,0 0-1,0 0 0,1 1 0,-1-1 0,1 1 1,-1-1-1,1 1 0,0 0 0,0-1 0,-1 6 1,-1 2-3,0 0 1,1 0 0,0 0 0,1 1 0,0 11-1,1-17-41,0-1 0,0 1-1,0-1 1,1 0 0,-1 1-1,1-1 1,0 0-1,0 1 1,1-1 0,-1 0-1,1 0 1,0 0 0,3 4-1,-2-5-62,-1-1-1,1 1 1,-1-1-1,1 0 1,0 0-1,0-1 1,0 1-1,0 0 1,1-1-1,-1 0 1,0 0-1,0 0 1,1 0-1,-1 0 1,1-1-1,-1 1 1,6-1-1,-2 1-42,1-1-1,-1 0 1,1 0-1,-1 0 0,0-1 1,1 0-1,7-3 1,-11 3 139,-1 0 1,0-1-1,0 0 1,1 0 0,-1 0-1,0 0 1,-1-1-1,1 1 1,0-1 0,-1 1-1,1-1 1,-1 0-1,0 0 1,0 0 0,3-7-1,0-1 158,0 0 0,-1-1-1,-1 0 1,0 0 0,0 1-1,-2-2 1,2-22 0,-3 0 963,-5-51 0,2 69-537,0 0 0,-1 1-1,-1-1 1,-1 1-1,-13-28 1,19 44-565,0 0 0,0 0 1,0 0-1,0-1 0,0 1 0,0 0 0,0 0 1,0 0-1,0 0 0,0 0 0,0-1 1,0 1-1,0 0 0,0 0 0,0 0 0,0 0 1,-1 0-1,1 0 0,0 0 0,0-1 0,0 1 1,0 0-1,0 0 0,0 0 0,-1 0 1,1 0-1,0 0 0,0 0 0,0 0 0,0 0 1,0 0-1,0 0 0,-1 0 0,1 0 0,0 0 1,0 0-1,0 0 0,0 0 0,-1 0 1,1 0-1,0 0 0,0 0 0,0 0 0,0 0 1,0 0-1,0 0 0,-1 0 0,1 0 0,0 0 1,0 1-1,-5 8 43,0 13-147,3 6 80,0 0 1,2 0-1,1 0 1,1 0-1,2-1 1,0 1-1,2-1 0,1 0 1,1 0-1,17 36 1,-23-59-40,-1-1-1,1 1 1,0-1 0,0 1 0,0-1-1,1 0 1,-1 0 0,1 0 0,0-1-1,0 1 1,0 0 0,0-1 0,0 0-1,1 0 1,-1 0 0,1 0 0,-1 0-1,1-1 1,-1 0 0,1 1 0,0-1-1,0-1 1,0 1 0,0-1 0,0 1-1,0-1 1,-1 0 0,1 0 0,0-1-1,0 1 1,0-1 0,6-2 0,-6 2 61,-1-1 0,1 0 0,-1 0 1,0 0-1,0 0 0,0-1 0,0 1 0,0-1 1,-1 0-1,1 1 0,-1-1 0,1-1 1,-1 1-1,0 0 0,0 0 0,-1-1 1,1 1-1,-1-1 0,0 1 0,0-1 0,0 0 1,1-5-1,1-9 200,0 0 0,-1 0 1,-1-24-1,-1 21 218,0 30-286,0 37-164,0-39-6,0 0 0,1 0 0,-1 0 0,2 0 0,-1-1 0,1 1 0,0 0 0,0-1 0,6 10 0,-7-13-48,1 0 0,0 0 0,0 0 0,0-1 0,0 1 0,1-1 0,-1 0 0,0 0 0,1 0 0,0 0 0,0 0 0,-1 0 0,1 0 0,0-1 0,0 0 0,0 0 0,1 1 0,-1-2 0,0 1 0,0 0 0,0-1 0,5 1 0,-5-1 38,1 0-1,0 0 1,-1 0-1,1 0 1,0-1-1,-1 1 1,1-1 0,-1 0-1,1 0 1,-1 0-1,1-1 1,4-2-1,-2-1 38,0 0 0,0 0 0,0-1 0,-1 1 0,5-7 0,-1 1 22,0 0 0,0-1-1,-2 0 1,1 0-1,-2-1 1,1 0 0,-2 0-1,0 0 1,0-1-1,-1 0 1,-1 0 0,0 0-1,-1 0 1,0-23 0,-1 13 235,-2 0 1,0-1 0,-8-36 0,6 49-32,0 1 0,-1 0 0,0 0 0,-1 0 0,0 1 0,-1 0 0,0 0 0,0 0 1,-12-13-1,17 22-192,1 0 1,-1 0 0,1 1-1,-1-1 1,0 0-1,1 1 1,-1-1 0,0 0-1,0 1 1,1-1 0,-1 1-1,0-1 1,0 1-1,0 0 1,1-1 0,-1 1-1,0 0 1,0 0-1,0-1 1,0 1 0,-2 0-1,3 0-23,-1 1 0,0-1-1,0 1 1,1-1 0,-1 0-1,0 1 1,1-1 0,-1 1-1,1-1 1,-1 1 0,0 0-1,1-1 1,-1 1 0,1 0-1,0-1 1,-1 1 0,1 0-1,-1-1 1,1 2 0,-10 42-52,10-43 51,-3 28 11,1 0 0,2 0 0,1 0 0,1 1 0,2-1-1,0-1 1,2 1 0,13 36 0,-8-31-16,-4-11-79,0 0 0,2 0 0,0-1 0,1 0 0,22 32 0,-19-41-789,-13-13 728,1 1-1,-1-1 0,0 0 0,0 1 1,1-1-1,-1 0 0,0 0 0,0 1 1,1-1-1,-1 0 0,0 0 1,1 1-1,-1-1 0,0 0 0,1 0 1,-1 0-1,1 0 0,-1 0 0,0 0 1,1 1-1,-1-1 0,1 0 1,-1 0-1,0 0 0,1 0 0,-1 0 1,1-1-1,-1 1 0,0 0 1,1 0-1,-1 0 0,0 0 0,1 0 1,-1 0-1,1-1 0,-1 1 0,0 0 1,1 0-1,-1 0 0,0-1 1,0 1-1,1-1 0,1-10-4702</inkml:trace>
  <inkml:trace contextRef="#ctx0" brushRef="#br0" timeOffset="6121.56">5614 467 2177,'0'0'12486,"49"-17"-12454,-21 23-32,2-1-256,2 3-1057,-2-4-1536,2-1-1297</inkml:trace>
  <inkml:trace contextRef="#ctx0" brushRef="#br0" timeOffset="6960.92">5992 365 4882,'0'0'11141,"-16"-8"-9948,-54-27-406,69 35-773,0-1 0,0 0 0,0 1 0,0-1 0,0 1 0,0-1 0,0 1 0,-1 0 0,1-1 0,0 1 0,0 0 0,0 0 0,-1 0 0,1 0 0,0 0 0,0 0 0,0 0 0,-1 0 0,1 0 0,0 0 0,0 1 0,0-1 0,-1 1 0,1-1 0,0 1 0,0-1 0,0 1 0,0-1-1,0 1 1,0 0 0,0 0 0,0 0 0,0-1 0,1 1 0,-1 0 0,0 0 0,0 0 0,1 0 0,-1 0 0,1 1 0,-1-1 0,1 0 0,-1 2 0,-2 3 78,-2 3-46,1 0 0,0 1 0,0-1 0,1 1 0,0 0 0,1-1-1,0 1 1,1 1 0,0-1 0,0 0 0,1 0 0,1 0 0,-1 0 0,5 20 0,-3-25-38,-1 0 1,1 0-1,0 0 1,0 0-1,0 0 0,0 0 1,1-1-1,0 1 1,0-1-1,1 0 1,-1 0-1,1 0 0,0 0 1,0-1-1,0 1 1,0-1-1,0 0 1,1 0-1,0-1 0,-1 1 1,1-1-1,0 0 1,0 0-1,0-1 1,1 1-1,-1-1 0,0 0 1,0-1-1,8 1 1,-9-1-2,-1 1 0,1-1 1,-1 0-1,1 0 0,-1 0 1,0 0-1,1-1 0,-1 1 1,1-1-1,-1 0 0,0 0 1,0 0-1,1-1 0,-1 1 1,0-1-1,0 0 0,0 1 1,0-1-1,-1-1 0,1 1 1,-1 0-1,1-1 0,-1 1 1,0-1-1,0 0 0,0 1 1,0-1-1,0 0 0,0 0 1,-1-1-1,0 1 0,0 0 1,0 0-1,0-1 0,1-4 1,2-9 123,-1 1 1,-1-1 0,0 0-1,-1 0 1,-1 0-1,-1 0 1,0 1 0,-7-33-1,-9 19 482,4 20-347,13 10-267,0 0-1,-1 0 0,1 0 0,-1 0 1,1 0-1,0 0 0,-1 0 1,1 0-1,-1 1 0,1-1 0,0 0 1,-1 0-1,1 0 0,0 1 0,-1-1 1,1 0-1,0 0 0,-1 1 0,1-1 1,0 0-1,0 1 0,-1-1 0,1 0 1,0 1-1,0-1 0,0 0 0,-1 1 1,1-1-1,0 1 0,0-1 0,0 0 1,0 1-1,0-1 0,0 1 0,0 0 1,-2 5-7,1 1 0,0 0 1,0 0-1,1 0 1,0 0-1,0 0 0,1 0 1,0 0-1,0 0 1,0 0-1,1 0 0,0 0 1,1-1-1,-1 1 0,1-1 1,0 1-1,1-1 1,5 7-1,-6-9-84,0 0 0,0 0-1,1 0 1,-1-1 0,1 1 0,0-1-1,0 0 1,1 0 0,-1 0 0,0 0 0,1-1-1,0 0 1,0 0 0,0 0 0,0 0-1,0-1 1,0 0 0,0 0 0,0 0 0,0-1-1,0 0 1,1 0 0,-1 0 0,0 0-1,10-3 1,-12 2 76,-1 0 1,1-1-1,-1 1 0,1-1 0,-1 0 1,1 1-1,-1-1 0,0 0 0,0 0 1,0-1-1,0 1 0,0 0 0,-1-1 1,1 1-1,-1-1 0,1 1 0,0-4 1,19-50 99,-20 54-82,4-19 369,-1 0 0,-1 0 1,-1 0-1,-1 0 0,-2-25 0,0 15 1204,0 63-1477,0-20-77,1-1 0,0 1 1,1-1-1,3 20 0,-3-27-20,0 0 0,0 0-1,1 0 1,0 0-1,-1 0 1,2-1 0,-1 1-1,0-1 1,1 0 0,-1 1-1,1-1 1,0 0-1,0 0 1,0-1 0,0 1-1,1-1 1,5 4 0,-7-5-2,1 1 1,-1-1 0,0 0 0,0 0 0,1 0 0,-1 0-1,1-1 1,-1 1 0,1-1 0,-1 1 0,1-1 0,-1 0-1,1 0 1,-1 0 0,1 0 0,-1-1 0,1 1-1,-1-1 1,1 1 0,2-2 0,-1 0 0,-1 0 1,0 0-1,0 0 1,0-1-1,0 1 1,-1-1-1,1 0 1,0 0-1,-1 0 1,0 0-1,0 0 1,2-4-1,3-9 30,0 1-1,-1-1 0,-1 0 1,5-31-1,-5 15 192,0 3 993,-3 52-824,-2 24-468,2 0 0,2 0 0,17 76 0,-20-120 227,1 14-2291,-2-17 1952,0 0 0,0 1 0,0-1 0,0 0 0,-1 0 0,1 1 0,0-1 0,0 0 0,0 1 0,0-1 0,-1 0 0,1 0 0,0 1 0,0-1 0,0 0 0,-1 0 0,1 1 0,0-1 1,0 0-1,-1 0 0,1 0 0,0 0 0,-1 0 0,1 1 0,0-1 0,-1 0 0,1 0 0,0 0 0,-1 0 0,1 0 0,0 0 0,-1 0 0,1 0 0,0 0 0,0 0 0,-1 0 0,1 0 1,0 0-1,-1 0 0,1 0 0,0-1 0,-1 1 0,1 0 0,-1 0 0,-17-6-9724</inkml:trace>
  <inkml:trace contextRef="#ctx0" brushRef="#br0" timeOffset="7147.96">5559 0 2801,'0'0'12774,"-11"10"-18232</inkml:trace>
  <inkml:trace contextRef="#ctx0" brushRef="#br0" timeOffset="7660.54">4948 866 7491,'0'0'8764,"24"0"-8315,277-2 1130,-95-8-1150,245-42-1,0-2-359,-330 48 16,-50 3 725,0-2-1,74-17 0,-136 21 2233,-12 2-2568,-16 2-1373,-20-3-1361,14 0-2454,11 0-774</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6:23.157"/>
    </inkml:context>
    <inkml:brush xml:id="br0">
      <inkml:brushProperty name="width" value="0.05" units="cm"/>
      <inkml:brushProperty name="height" value="0.05" units="cm"/>
      <inkml:brushProperty name="color" value="#F6630D"/>
    </inkml:brush>
  </inkml:definitions>
  <inkml:trace contextRef="#ctx0" brushRef="#br0">15 294 3410,'0'0'11239,"-1"-11"-10110,-3-33-179,4 44-935,0 1 0,0-1 1,0 0-1,0 0 1,0 0-1,0 0 1,0 0-1,-1 0 0,1 0 1,0 0-1,0 0 1,0 0-1,0 0 0,0 0 1,0 0-1,0 0 1,-1 0-1,1 0 0,0 0 1,0 0-1,0 0 1,0 0-1,0 0 0,0 0 1,0 0-1,-1 0 1,1 0-1,0 0 0,0 0 1,0 0-1,0 0 1,0 0-1,0 0 1,0 0-1,-1 0 0,1 0 1,0 0-1,0 0 1,0 0-1,-4 14 169,3 8-165,0-1 0,1 1 0,2-1 0,5 32 0,-6-45-16,1-1 0,0 0 0,0 0 0,1 0 1,0 0-1,0 0 0,0 0 0,1-1 0,0 1 0,1-1 0,-1 0 0,1-1 0,0 1 0,1-1 0,-1 0 0,10 6 0,-13-9-24,1 0 1,-1 0-1,1-1 1,0 0-1,-1 1 1,1-1 0,0 0-1,0 0 1,0-1-1,0 1 1,0-1-1,0 1 1,0-1-1,0 0 1,0 0-1,0 0 1,0 0-1,0-1 1,6-1 0,-6 1 24,0-1 0,0 0 0,0 0 0,0 0 1,0 0-1,0-1 0,0 1 0,-1-1 1,1 0-1,-1 1 0,0-1 0,0 0 1,0-1-1,2-3 0,2-5 44,-1 0-1,-1-1 1,0 1-1,0-1 1,-2 0-1,1 0 1,0-24-1,-3-83 3184,-7 182-3297,6-50-98,2-1 0,0 1 0,0 0 0,1-1 0,0 1 0,7 20 0,-6-26 39,0 0 0,1 0 0,-1 0 0,1 0-1,0 0 1,1-1 0,-1 0 0,1 0 0,0 0 0,0 0-1,1-1 1,11 8 0,-12-9-35,0-1 1,0 1-1,0-1 1,1 0-1,-1 0 1,1 0-1,-1-1 0,1 0 1,0 0-1,-1 0 1,8 0-1,-10-2 144,-1 1 1,1 0-1,0 0 0,0-1 1,-1 0-1,1 1 0,0-1 0,-1 0 1,1 0-1,-1-1 0,1 1 1,-1 0-1,1-1 0,-1 1 0,0-1 1,0 0-1,0 0 0,0 0 1,0 0-1,0 0 0,-1 0 0,1-1 1,-1 1-1,3-4 0,1-10 162,0-1 0,-2 1-1,1-1 1,-2 0 0,0 1 0,-1-1-1,-1 0 1,-2-24 0,1-3 661,1 35-552,1 5-120,-1 0-1,0 1 1,0-1-1,0 0 1,0 1-1,-1-1 1,1 0-1,-1 1 1,0-1-1,0 1 1,0-1-1,-1 1 1,1-1-1,-3-2 1,2 40 155,2-28-291,1 1-1,0-1 0,0 1 0,0-1 0,1 0 0,0 0 1,0 0-1,1 0 0,-1 0 0,1 0 0,1-1 1,3 7-1,8 7 30,35 34 0,-36-39-294,-1-1 1,0 1-1,18 29 1,-29-40 186,0-1 0,-1 1 1,0 0-1,1-1 1,-1 1-1,0 0 1,0 0-1,-1 0 1,1-1-1,0 1 1,-1 0-1,0 0 0,0 0 1,0 0-1,0 0 1,0 0-1,0 0 1,-1 0-1,-1 5 1,0-5 45,1-1 1,-1 0-1,1 0 1,-1-1-1,0 1 1,0 0-1,0 0 1,0-1-1,0 1 1,0-1-1,0 0 1,0 0-1,-1 0 1,1 0-1,0 0 1,-1 0-1,1 0 1,-1-1-1,1 1 1,-1-1-1,1 0 1,-5 0-1,0 1-144,-3-1 101,0 1 0,0-1 0,-20-3 0,29 3-4,-1 0 0,1 0 0,-1 0 0,1-1-1,-1 1 1,1-1 0,-1 1 0,1-1 0,-1 0-1,1 0 1,-1 1 0,1-1 0,0 0 0,0 0 0,-1 0-1,1 0 1,0 0 0,0-1 0,0 1 0,0 0 0,0-1-1,0 1 1,1 0 0,-1-1 0,0 1 0,1-1-1,-1 1 1,1-1 0,-1 1 0,1-1 0,0 1 0,-1-4-1,5-4-2731,13 1-1459</inkml:trace>
  <inkml:trace contextRef="#ctx0" brushRef="#br0" timeOffset="1366.99">805 298 5955,'0'0'9665,"-5"-6"-8824,5 6-831,-1-2 4,-1 0-1,1 1 0,0-1 1,-1 0-1,0 1 1,1 0-1,-1-1 0,0 1 1,-3-2-1,4 3-14,1 0 0,0 0 0,-1 0 0,1 0 0,0 0 1,-1 0-1,1 0 0,0 0 0,-1 0 0,1 0 0,0 0 0,0 0 0,-1 0 0,1 0 0,0 0 0,-1 1 0,1-1 0,0 0 0,0 0 0,-1 0 0,1 1 0,0-1 0,0 0 0,0 0 0,-1 0 0,1 1 0,0-1 0,0 0 0,0 1 0,-1-1 0,-3 23 42,3-14-16,1 16-154,0-24 110,0 0 0,1-1 0,-1 1 0,0 0-1,0-1 1,1 1 0,-1-1 0,0 1 0,1 0 0,-1-1-1,1 1 1,-1-1 0,1 1 0,-1-1 0,1 1-1,-1-1 1,1 0 0,-1 1 0,1-1 0,0 0 0,-1 1-1,1-1 1,0 0 0,-1 0 0,1 0 0,0 1-1,-1-1 1,1 0 0,0 0 0,-1 0 0,1 0-1,0 0 1,0-1 23,0 0 0,0 0-1,-1-1 1,1 1-1,0 0 1,-1 0 0,1 0-1,-1-1 1,0 1-1,1 0 1,-1-1 0,0 1-1,0 0 1,0-1 0,0 1-1,0 0 1,0-1-1,0 0 1,0-1 5,0 1 0,0 0 0,0 0 0,0-1 0,0 1 0,-1 0 0,1 0 0,-1-1 0,1 1-1,-1 0 1,-1-3 0,-19-15 1451,16 16 719,5 3-2171,-1 1 0,1 0 0,-1 0 0,1 0 0,0 0 0,-1-1-1,1 1 1,-1 0 0,1 0 0,0 0 0,-1 0 0,1 0 0,-1 0-1,1 0 1,-1 0 0,1 0 0,0 0 0,-1 0 0,1 0 0,-1 0 0,1 0-1,0 1 1,-1-1 0,1 0 0,-1 0 0,1 0 0,0 1 0,-1-1-1,1 0 1,0 0 0,-1 1 0,1-1 0,0 0 0,-1 1 0,1-1 0,0 0-1,0 1 1,0-1 0,-1 0 0,1 1 0,0-1 0,0 1 0,0-1-1,0 0 1,0 1 0,-1-1 0,1 1 0,0 0 0,-6 20 129,4-11-133,1 1 0,1-1 0,0 1 0,0-1-1,1 1 1,0-1 0,0 1 0,1-1 0,1 0-1,0 0 1,0 0 0,1 0 0,9 16 0,-9-20-3,0 0 0,0 0 0,1-1-1,0 1 1,-1-1 0,2-1 0,-1 1 0,0-1 0,1 0 0,0 0 0,0 0 0,0-1 0,1 0 0,-1 0 0,1-1 0,0 1 0,-1-2 0,1 1 0,0-1 0,0 0 0,11 0 0,-13 0-16,0-1 1,0 0-1,-1 0 0,1-1 0,0 1 1,0-1-1,-1 0 0,1 0 0,0-1 1,-1 1-1,7-4 0,-8 2 15,1 0 0,-1 1-1,0-1 1,0-1 0,0 1-1,-1 0 1,1 0 0,-1-1-1,0 0 1,0 1 0,0-1-1,0 0 1,1-6 0,5-16 138,0 0 0,-2-1 1,2-32-1,4-12 1045,-12 70-1175,0 1 0,0-1 0,0 1 0,0 0 0,0-1 0,0 1 0,0-1 0,0 1-1,0 0 1,1-1 0,-1 1 0,0-1 0,0 1 0,0 0 0,1-1 0,-1 1 0,0 0 0,0-1-1,1 1 1,-1 0 0,0-1 0,1 1 0,-1 0 0,0 0 0,1-1 0,-1 1 0,0 0 0,1 0-1,-1 0 1,1 0 0,-1-1 0,0 1 0,1 0 0,-1 0 0,1 0 0,0 0 0,14 10-47,10 21-71,-15-11 78,0-1 0,-1 2 0,-2-1 0,8 30 0,8 22-1222,-23-72 1234,0 1 1,0-1-1,0 0 0,0 1 0,0-1 0,0 0 0,1 1 0,-1-1 0,0 1 0,0-1 0,0 0 0,1 1 0,-1-1 0,0 0 0,0 0 0,1 1 0,-1-1 0,0 0 1,1 1-1,-1-1 0,0 0 0,1 0 0,-1 0 0,0 0 0,1 1 0,-1-1 0,1 0 0,-1 0 0,0 0 0,1 0 0,-1 0 0,1 0 0,10-9-33,5-18 228,9-48 80,-21 58-112,1 0-1,1 1 1,0-1-1,1 1 1,16-26-1,-22 42-147,-1 0-1,0-1 1,0 1 0,0-1-1,1 1 1,-1-1 0,0 1 0,1 0-1,-1-1 1,0 1 0,1 0-1,-1-1 1,1 1 0,-1 0-1,0-1 1,1 1 0,-1 0-1,1 0 1,-1 0 0,1 0 0,-1-1-1,1 1 1,-1 0 0,1 0-1,-1 0 1,1 0 0,-1 0-1,1 0 1,-1 0 0,1 0-1,-1 0 1,1 0 0,10 16-81,1 34 53,-10-40 28,0 1 25,1 6-245,1 0-1,1 0 1,10 24 0,-13-38 59,-1 1 1,1-1 0,0 0 0,0 0-1,0 0 1,0 0 0,0 0 0,1 0-1,-1 0 1,1-1 0,0 0 0,0 1-1,0-1 1,0 0 0,0 0 0,0-1 0,0 1-1,1 0 1,-1-1 0,1 0 0,-1 0-1,7 1 1,-4-2-11,-1 0 1,1 0-1,0-1 0,-1 1 0,1-1 1,0-1-1,-1 1 0,1-1 1,-1 0-1,0 0 0,0 0 0,0-1 1,0 0-1,0 0 0,0 0 0,-1-1 1,1 1-1,-1-1 0,0 0 0,0 0 1,-1-1-1,1 1 0,-1-1 1,0 0-1,0 0 0,2-5 0,2-4 389,-1 0 0,-1 0-1,0-1 1,-1 1 0,-1-1-1,0 0 1,-1 0 0,1-27-1,-3 36 101,0 1-1,0 0 1,0-1-1,-1 1 1,1 0-1,-1-1 1,-1 1-1,-1-7 1,1 11-222,1-1 0,0 0 0,-1 1 0,1-1 0,-1 0 0,1 1 0,-1 0 0,0-1 0,1 1 0,-1 0 0,0 0 0,0 0 0,0 0 0,0 0 0,0 1 0,0-1 0,0 1 0,0-1 0,-1 1 0,1 0 0,0-1 0,0 1 0,-4 1 0,1-2-57,1 1 0,-1 0 0,1 0 0,-1 1 0,0 0 0,1-1 0,-1 2 1,1-1-1,0 0 0,-1 1 0,1 0 0,0 0 0,0 0 0,-6 4 0,5-2-27,1 1 0,-1 0 0,1 0 0,0 0 0,0 0 0,0 1 1,1-1-1,0 1 0,-5 12 0,4-7 0,0 0 0,1 1 0,0-1 0,1 1 0,0 0 0,1 0 0,0 0-1,1 0 1,2 22 0,-1-31-83,0 1 0,0-1 0,1 0-1,-1 0 1,1-1 0,0 1 0,-1 0-1,1 0 1,0-1 0,1 1 0,-1-1-1,0 0 1,1 1 0,-1-1 0,1 0-1,0-1 1,0 1 0,0 0 0,-1-1 0,2 1-1,-1-1 1,0 0 0,0 0 0,0-1-1,0 1 1,7 0 0,-5 0-52,1 0-1,-1 0 1,1-1 0,-1 0-1,1 0 1,-1 0 0,1-1-1,0 0 1,-1 0 0,0 0 0,1-1-1,-1 0 1,0 0 0,1 0-1,6-5 1,-7 3 187,0-1 0,0 1 0,-1-2 0,0 1 0,0 0 0,0-1 1,0 1-1,-1-1 0,0 0 0,0 0 0,-1-1 0,0 1 0,3-13 0,-2 4 597,-1 0 0,-1 0 0,0 0 0,-1 0-1,-2-18 1,1 26-396,-1 1-1,1-1 0,-1 0 0,0 1 1,-1 0-1,1 0 0,-7-11 0,7 14-163,1 0-1,-1 1 1,0-1-1,0 0 0,-1 1 1,1-1-1,-1 1 1,1-1-1,-1 1 0,0 0 1,1 0-1,-1 1 0,0-1 1,0 0-1,-1 1 1,1 0-1,-5-2 0,8 3-87,-1 0-1,1 0 1,-1 0 0,0 0-1,1 0 1,-1 0-1,0 0 1,1 0-1,-1 1 1,0-1-1,1 0 1,-1 0 0,0 0-1,1 1 1,-1-1-1,1 0 1,-1 1-1,1-1 1,-1 0-1,1 1 1,-1-1-1,1 1 1,-1-1 0,1 1-1,-1-1 1,1 1-1,0-1 1,-1 1-1,1 0 1,0-1-1,0 1 1,-1-1-1,1 1 1,0 0 0,0 1-1,-3 27 41,3-23-37,0 21 38,0-1 0,2 1 0,1-1 0,1 0 0,10 34 0,11 27-41,21 71-326,32 199 1,-75-342 122,-1 0-308,0 0 0,-1 0 0,0 26 1,-1-38 210,-1 0 0,1 0 1,-1 0-1,1 1 0,-1-1 0,0 0 1,0 0-1,0-1 0,-1 1 1,1 0-1,-1 0 0,1 0 1,-1-1-1,0 1 0,0-1 0,0 0 1,0 1-1,-1-1 0,1 0 1,-1 0-1,1 0 0,-1-1 1,-2 2-1,-40 11-6132</inkml:trace>
  <inkml:trace contextRef="#ctx0" brushRef="#br0" timeOffset="1569.51">711 1 6403,'0'0'8388</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6:16.903"/>
    </inkml:context>
    <inkml:brush xml:id="br0">
      <inkml:brushProperty name="width" value="0.05" units="cm"/>
      <inkml:brushProperty name="height" value="0.05" units="cm"/>
      <inkml:brushProperty name="color" value="#F6630D"/>
    </inkml:brush>
  </inkml:definitions>
  <inkml:trace contextRef="#ctx0" brushRef="#br0">13 525 2481,'0'0'12382,"-1"-2"-11035,-3-6-607,3 7-650,0 0 0,0 0 1,1 0-1,-1 0 0,0 0 0,1 0 0,-1 0 0,1 0 0,0-1 0,-1 1 0,1 0 1,0 0-1,0 0 0,-1 0 0,1-1 0,0 1 0,0 0 0,0 0 0,1 0 0,-1-1 1,0 1-1,0 0 0,1 0 0,-1 0 0,0 0 0,1 0 0,-1-1 0,1 1 0,0 0 0,-1 0 1,1 0-1,1-1 0,27-29-413,-13 14-616,-1 0-1,22-32 0,-33 42 748,0 0-1,0-1 0,-1 0 1,0 1-1,0-1 0,0-1 1,-1 1-1,-1 0 1,1 0-1,-1-1 0,-1-9 350,1 22-116,0-1 1,0 1-1,-1 0 1,1-1-1,-1 1 0,0 0 1,0 0-1,-1 6 0,0 14 54,29 162 984,-14-102-706,8 157 0,-22-226-420,1-6 76,-1 1 0,0-1-1,-1 0 1,0 1 0,-5 17 0,5-25-43,0 0-1,0 0 1,0 0 0,0 0 0,0 0 0,0 0 0,-1 0 0,1 0 0,-1 0 0,0-1 0,1 1 0,-1 0-1,0-1 1,0 0 0,0 1 0,0-1 0,0 0 0,0 0 0,0 0 0,-1 0 0,1-1 0,0 1 0,0-1 0,-1 1-1,1-1 1,0 0 0,-1 0 0,-4 0 0,5 0 12,1 0-1,-1-1 1,0 1 0,0 0-1,0-1 1,1 1-1,-1-1 1,0 0 0,1 0-1,-1 0 1,0 0 0,1 0-1,0 0 1,-1 0-1,1 0 1,-1 0 0,1-1-1,0 1 1,-2-2 0,-20-38 6,20 36 51,1-1 1,-1 1 0,0 0 0,0 0 0,0 0-1,-1 1 1,1-1 0,-9-6 0,12 11-62,0 0 0,0 0 1,-1 0-1,1 0 0,0 0 0,0 0 0,0 0 1,0 0-1,-1 0 0,1 0 0,0 0 1,0 1-1,0-1 0,-1 0 0,1 0 0,0 0 1,0 0-1,0 0 0,0 1 0,0-1 1,0 0-1,-1 0 0,1 0 0,0 0 0,0 1 1,0-1-1,0 0 0,0 0 0,0 0 1,0 1-1,0-1 0,0 0 0,0 0 0,0 0 1,0 1-1,0-1 0,0 0 0,0 0 1,0 0-1,0 1 0,0-1 0,0 0 0,0 0 1,0 1-1,0 12-96,0-12 112,0 1-45,1 0 0,-1 0 0,1 0 0,-1 0 1,1-1-1,0 1 0,-1 0 0,1-1 0,0 1 1,0 0-1,0-1 0,0 1 0,1-1 0,-1 1 0,0-1 1,1 0-1,-1 0 0,1 1 0,-1-1 0,1 0 0,-1 0 1,1-1-1,0 1 0,-1 0 0,1 0 0,0-1 1,0 1-1,0-1 0,0 0 0,3 1 0,8 1-274,0 0 0,1-1 0,15-1-1,-22 0 108,2 0 71,0-1-1,0 0 1,0 0 0,0-1-1,0 0 1,0 0-1,-1-1 1,1 0-1,-1-1 1,1 0 0,13-9-1,-12 6 127,0-1-1,0-1 0,-1 0 1,0 0-1,0-1 0,-1 0 1,13-22-1,-10 11 21,0 0 0,-2-1 0,0 0 0,-2-1 0,0 0-1,-2 0 1,0-1 0,-2 1 0,0-1 0,-2 0 0,-1 0 0,0 0-1,-5-24 1,3 37 145,0 0 0,0 0 1,-1 0-1,-1 0 0,0 1 0,-9-19 0,11 25 96,-1 0 0,1 0 1,-1 0-1,0 0 0,0 0 0,0 1 1,0-1-1,-1 1 0,1 0 0,-1 0 1,0 0-1,0 0 0,0 1 0,0 0 1,-1 0-1,1 0 0,-1 0 0,-6-1 1,9 2-182,1 1 0,0 0 0,-1 0 0,1 0 0,-1 0 1,1 0-1,-1 0 0,1 0 0,-1 1 0,1-1 0,0 0 1,-1 1-1,1-1 0,-1 1 0,1 0 0,0-1 0,0 1 1,-1 0-1,1 0 0,0 0 0,-2 1 0,1 1-3,0-1 1,1 1-1,-1 0 0,0 0 1,1-1-1,0 1 0,-1 0 0,1 0 1,-1 6-1,-1 6 93,1 1-1,1 0 1,0 21 0,1-26 89,2 70 31,4 1 0,3-1 0,4-1 0,3 0 0,52 148 0,-61-206-281,1 0 0,1-1 0,0 0 0,2 0 0,24 34 0,-35-55-9,1 1-1,-1 0 0,1 0 0,-1-1 1,1 1-1,0 0 0,-1 0 0,1-1 1,0 1-1,-1-1 0,1 1 0,0-1 1,0 1-1,-1-1 0,1 1 0,0-1 1,0 0-1,0 1 0,0-1 0,0 0 1,0 0-1,0 1 0,-1-1 0,1 0 0,2 0 1,-2-1-9,0 0 1,0 1-1,-1-1 1,1 0 0,0 0-1,0 1 1,-1-1-1,1 0 1,0 0-1,-1 0 1,1 0-1,-1 0 1,1 0 0,-1 0-1,0 0 1,1 0-1,-1 0 1,0-1-1,2-10-117,0 0-1,0-22 0,-2 30 127,0-20-2,2-18-135,-7-69-1,3 98 91,0 0-1,-1 1 0,0-1 0,-1 1 0,0 0 1,-1 0-1,0 0 0,-1 1 0,-14-20 1,16 26 718,-1 2-3618,9 19-10799</inkml:trace>
  <inkml:trace contextRef="#ctx0" brushRef="#br0" timeOffset="511.05">1052 698 6243,'0'0'9935,"-14"-16"-7750,-41-53-798,53 66-1347,1 1 0,-1 0-1,0 0 1,0 1-1,0-1 1,0 0-1,0 1 1,0-1 0,0 1-1,-1-1 1,1 1-1,-1 0 1,1 0 0,0 0-1,-1 0 1,0 1-1,1-1 1,-1 1-1,1 0 1,-1-1 0,0 1-1,1 0 1,-1 0-1,0 1 1,1-1 0,-1 1-1,1-1 1,-1 1-1,0 0 1,1 0 0,0 0-1,-1 0 1,1 0-1,0 1 1,-1-1-1,1 1 1,0-1 0,0 1-1,0 0 1,0 0-1,1 0 1,-3 3-1,-3 4-37,1 0 0,0 1 0,0 0 0,1 0 1,1 0-1,0 1 0,0 0 0,1-1 0,0 1 0,1 1 0,0-1 0,1 0 0,0 0 0,1 1 0,1 16 0,0-26-13,-1 1 0,1-1 0,-1 0 0,1 0 0,0 0 0,0 1 0,-1-1 0,2 0 0,-1 0 0,0 0 0,0 0 1,1-1-1,-1 1 0,1 0 0,-1-1 0,1 1 0,3 2 0,-1-2-59,0 1 0,0-1 0,0 0 0,1 0 1,-1 0-1,1-1 0,-1 0 0,7 1 0,-2 0-123,1-1 1,0-1-1,-1 1 1,1-2-1,0 1 1,-1-2-1,1 1 1,9-3-1,-14 1 155,0 1 1,1-1-1,-1 1 0,-1-2 1,1 1-1,0 0 1,-1-1-1,1 0 0,-1 0 1,0 0-1,-1-1 0,1 1 1,-1-1-1,0 0 1,0 0-1,0 0 0,-1 0 1,1 0-1,-1-1 0,-1 1 1,2-7-1,3-10 72,-2 0 1,-1-1-1,1-44 0,-3 29 101,-1-58 985,-1 88-853,0-1 0,0 0 0,-1 1 0,0-1 0,-1 1 0,0-1 0,0 1 0,-6-11 0,9 19-250,0 0 0,0 0 0,0-1 0,0 1 0,-1 0 0,1-1 1,0 1-1,0 0 0,0-1 0,0 1 0,-1 0 0,1 0 0,0-1 1,0 1-1,-1 0 0,1 0 0,0 0 0,0-1 0,-1 1 0,1 0 0,0 0 1,-1 0-1,1 0 0,0 0 0,0 0 0,-1 0 0,1-1 0,0 1 0,-1 0 1,1 0-1,0 0 0,-1 0 0,1 0 0,0 0 0,-1 1 0,1-1 1,0 0-1,-1 0 0,1 0 0,0 0 0,-1 0 0,1 0 0,0 0 0,0 1 1,-1-1-1,1 0 0,0 0 0,-1 0 0,1 1 0,0-1 0,0 0 0,0 0 1,-1 1-1,1-1 0,0 0 0,0 1 0,0-1 0,-9 20-152,9-20 160,-6 27-23,0 1 1,3-1 0,0 1-1,1 0 1,2-1 0,4 39-1,-3-57-85,0 1-1,1-1 1,0 0-1,0 1 0,1-1 1,0 0-1,0 0 1,1-1-1,1 1 0,-1-1 1,1 0-1,1 0 0,6 8 1,-6-10-498,-1-1 0,1 0 1,0 0-1,0 0 0,1-1 1,0 0-1,-1 0 0,1 0 1,0-1-1,1 0 0,-1-1 1,1 1-1,-1-1 0,1-1 0,-1 0 1,12 1-1,16-1-4720</inkml:trace>
  <inkml:trace contextRef="#ctx0" brushRef="#br0" timeOffset="1184.09">1349 742 1008,'0'0'11262,"-6"-17"-8920,-21-53-525,25 66-1567,1 1 0,-1 0 0,0 0 1,1-1-1,-1 1 0,-1 0 0,1 0 0,0 1 1,-1-1-1,-4-4 0,6 7-183,0-1-1,0 0 1,-1 1 0,1-1-1,0 0 1,0 1-1,-1 0 1,1-1 0,0 1-1,-1 0 1,1 0-1,0-1 1,-1 1 0,1 0-1,0 0 1,-1 1-1,1-1 1,0 0 0,-3 1-1,2 0-52,-1 0 0,0 1 0,0 0 1,1-1-1,-1 1 0,1 0 0,-1 0 0,1 1 0,0-1 0,0 0 0,0 1 0,0-1 0,0 1 0,1 0 1,-1 0-1,1-1 0,-2 5 0,1-1-31,0 0 0,0 0 1,0 0-1,1 0 0,0 0 1,0 1-1,1-1 0,-1 0 1,1 1-1,1-1 0,-1 0 1,1 1-1,0-1 0,2 7 1,-1-10-127,-1 0 0,1 0-1,-1 0 1,1-1 0,0 1 0,0 0 0,0-1 0,1 1 0,-1-1 0,0 0 0,1 1 0,0-1 0,-1-1 0,1 1 0,0 0 0,0-1 0,0 1 0,0-1 0,0 0 0,0 0 0,1 0 0,-1 0 0,0-1 0,1 1 0,-1-1 0,0 0 0,7 0 0,-7 0 110,1 1 1,-1-1-1,1 0 1,-1 0-1,1-1 1,-1 1-1,1-1 1,-1 1 0,1-1-1,-1 0 1,0-1-1,0 1 1,1 0-1,-1-1 1,0 0-1,0 0 1,0 0 0,-1 0-1,1 0 1,0 0-1,-1-1 1,1 1-1,-1-1 1,0 0-1,0 0 1,0 0 0,0 0-1,-1 0 1,1 0-1,1-5 1,1-6 709,-1 0-1,0 0 1,0 0 0,-2-1 0,0 1 0,0 0 0,-2-1 0,0 1-1,-5-28 1,0 32 335,0 17-865,-2 18-273,6-10 148,0-1 1,1 0 0,0 1-1,3 22 1,-2-34-64,1 0-1,-1 0 1,1 0 0,-1 0-1,1 0 1,0 0 0,0-1-1,0 1 1,0 0 0,0-1-1,1 1 1,0-1 0,-1 1-1,1-1 1,0 0-1,0 1 1,0-1 0,0 0-1,0 0 1,1-1 0,-1 1-1,1 0 1,-1-1 0,1 0-1,-1 1 1,1-1 0,0 0-1,5 1 1,-3-1 4,0 0 0,0 0 1,0-1-1,0 0 0,0 0 1,0 0-1,-1-1 0,1 0 1,0 0-1,0 0 0,0 0 1,0-1-1,-1 1 0,1-1 1,-1-1-1,7-3 0,-4 1 43,-1-1-1,-1 0 0,1 0 0,-1 0 1,0 0-1,0-1 0,-1 0 0,0 0 1,5-12-1,1-4 62,-2-2-1,-1 1 1,-1-1 0,-2 0-1,0 0 1,-1 0 0,-1-1-1,-4-48 1,1 66 43,1-1 0,-1 0 1,-1 0-1,0 1 0,0-1 0,-1 1 0,0 0 0,0-1 0,-1 1 0,0 1 1,0-1-1,-1 1 0,0-1 0,0 1 0,-1 1 0,0-1 0,-12-10 0,18 17-99,-1-1-1,1 1 1,-1-1-1,1 1 0,-1 0 1,1-1-1,-1 1 0,1 0 1,-1-1-1,0 1 0,1 0 1,-1 0-1,0-1 0,1 1 1,-1 0-1,1 0 1,-1 0-1,0 0 0,1 0 1,-1 0-1,0 0 0,1 0 1,-1 0-1,0 0 0,1 1 1,-1-1-1,0 0 1,1 0-1,-1 0 0,1 1 1,-1-1-1,0 0 0,1 1 1,-1-1-1,1 1 0,-1-1 1,1 0-1,-1 1 1,1-1-1,0 1 0,-1-1 1,1 1-1,0 0 0,-1-1 1,1 1-1,0-1 0,-1 1 1,1 0-1,0-1 0,0 1 1,0-1-1,0 1 1,0 0-1,0 0 0,-5 42-150,5-39 196,0 15-40,-1 0 1,2 0-1,1-1 0,0 1 0,1-1 1,1 0-1,1 1 0,1-2 0,11 27 1,-10-31-147,44 85 417,-44-87-878,1 0 1,0 0 0,0-1-1,1 0 1,0 0 0,12 8 0,-20-16 16,0-1 0,1 0 0,-1 0 0,1-1 0,-1 1 1,1 0-1,-1 0 0,1-1 0,-1 1 0,1-1 1,2 1-1</inkml:trace>
  <inkml:trace contextRef="#ctx0" brushRef="#br0" timeOffset="1340.57">1563 576 4322,'0'0'7603,"72"-9"-10004,-38 14-704,3-3-1569</inkml:trace>
  <inkml:trace contextRef="#ctx0" brushRef="#br0" timeOffset="1713.11">1883 505 6419,'0'0'11720,"-13"-9"-10896,-45-27-413,57 36-400,0-1 0,0 1 0,0-1-1,-1 1 1,1-1 0,0 1 0,0 0 0,-1 0 0,1-1-1,0 1 1,-1 0 0,1 0 0,0 0 0,0 0-1,-1 0 1,1 1 0,0-1 0,-1 0 0,1 1 0,0-1-1,0 1 1,0-1 0,-1 1 0,1-1 0,0 1-1,0 0 1,0 0 0,0 0 0,0-1 0,0 1 0,-1 2-1,-1 1 1,0 1 0,1-1 0,0 0 1,0 1-1,0-1 0,-1 7 0,1-5 3,-2 5 10,1 0 0,0 0 0,0 0 1,2 1-1,-1-1 0,1 1 0,1-1 0,1 16 1,-1-24-26,1 1 1,-1-1 0,1 0 0,0 0 0,-1 0 0,2 0 0,-1 0 0,0 0-1,0 0 1,1 0 0,0-1 0,-1 1 0,1 0 0,0-1 0,0 1 0,1-1-1,-1 0 1,0 0 0,1 0 0,0 0 0,-1 0 0,1 0 0,0-1-1,0 0 1,0 1 0,0-1 0,0 0 0,0 0 0,0 0 0,0-1 0,0 1-1,0-1 1,6 0 0,-4 1-1,0-1-1,0 0 0,0 0 1,0-1-1,0 0 0,0 1 1,-1-2-1,1 1 0,0 0 1,5-3-1,-7 2 15,0-1 0,0 1 0,0 0-1,0-1 1,0 0 0,-1 0 0,1 1-1,-1-1 1,0-1 0,0 1 0,0 0-1,0-1 1,0 1 0,1-5 0,1-8 286,0 1 1,-1-1-1,0-1 1,-2 1 0,0 0-1,0 0 1,-3-24-1,0-4 381,2 71-1096,-1-14 76,1 0 1,1 1 0,0-1-1,3 15 1,-2-23-119,0 1-1,0-1 1,0 1 0,1-1 0,-1 0-1,1 0 1,0 0 0,1 0-1,-1-1 1,1 1 0,0-1 0,9 7-1,18 13-3764</inkml:trace>
  <inkml:trace contextRef="#ctx0" brushRef="#br0" timeOffset="2369.52">2536 522 11045,'0'0'7361,"-2"7"-7025,-2 12-313,2 1 0,0-1 0,0 1 0,3 22 0,-1-41-45,0-1 0,0 1 0,1 0 0,-1 0 0,0 0 0,1 0 0,-1-1 0,0 1 0,1 0 0,-1 0 0,1-1 0,-1 1 0,1 0 0,-1-1 0,1 1 0,0 0 0,-1-1 0,1 1 0,0-1 0,0 1 0,-1-1 0,1 1 0,0-1 0,1 1 0,29 4-1201,-27-5 1064,0-1 0,1 1-1,-1 0 1,0-1 0,0 0-1,1 0 1,-1 0 0,0-1-1,0 1 1,0-1 0,6-4-1,-5-1 225,0 0-1,0 0 0,-1 0 1,0-1-1,0 0 1,0 0-1,-1 0 0,-1 0 1,1-1-1,-2 1 1,1-1-1,0-14 0,1-7 2733,-3-43-1,0 67-1508,0 22-1308,1-1-1,0 1 1,1 0-1,0-1 0,1 1 1,8 21-1,-9-33-65,-1 0 1,1 0-1,0 0 0,0 0 0,1 0 0,-1 0 0,1-1 1,0 1-1,0-1 0,0 0 0,0 0 0,0 0 0,1 0 0,0 0 1,-1-1-1,1 1 0,0-1 0,0 0 0,0-1 0,0 1 1,1-1-1,-1 1 0,0-1 0,1-1 0,-1 1 0,1-1 0,6 1 1,-9-1 77,0 0 1,0-1 0,0 1-1,0 0 1,0-1-1,0 1 1,0-1 0,0 0-1,0 0 1,0 1 0,0-1-1,-1-1 1,1 1-1,0 0 1,0 0 0,-1-1-1,1 1 1,-1 0 0,3-4-1,-1 1 26,0-1 0,-1 1 0,1-1 0,-1 0 0,0 0 0,-1 0 0,3-9 0,-1-6 314,0 0 0,-1-1 0,-2-20 0,0 41-322,0-49 1002,0 30-370,0 17-153,0 7 161,2 8-650,0 0-1,1 0 1,0 0 0,1-1 0,1 1-1,0-1 1,0 0 0,1 0 0,12 18-1,21 45 7,-38-73-125,0 0 1,-1 0-1,1 0 1,0 0 0,-1 0-1,1 0 1,-1-1-1,0 1 1,1 0 0,-1 0-1,0 1 1,0-1-1,0 0 1,-1 0 0,1 2-1,-1-3-106,0 0-1,0 0 1,0 0-1,0 0 1,-1 0-1,1 0 1,0 0-1,0-1 1,0 1-1,-1 0 1,1-1-1,0 1 1,-1-1-1,1 0 1,0 1-1,-1-1 1,1 0-1,-1 0 1,1 0-1,0 0 1,-1 0-1,-1 0 1,-38 0-5338</inkml:trace>
  <inkml:trace contextRef="#ctx0" brushRef="#br0" timeOffset="2545.23">2329 271 6419,'0'0'7443</inkml:trace>
  <inkml:trace contextRef="#ctx0" brushRef="#br0" timeOffset="5020.26">3740 706 4082,'0'0'11389,"-2"-4"-10983,1 4-403,1 0 1,-1-1-1,1 1 0,-1-1 1,1 1-1,0-1 1,-1 1-1,1-1 1,0 1-1,-1-1 1,1 1-1,0-1 1,0 1-1,0-1 1,-1 1-1,1-1 0,0 1 1,0-1-1,0 0 1,0 1-1,0-1 1,0 1-1,0-1 1,0 1-1,0-1 1,1-1-1,14 3 117,-12-1-111,1 1-1,-1 0 1,1-1 0,-1 0-1,1 0 1,-1 0 0,1-1-1,-1 1 1,1-1 0,-1 1-1,4-2 1,-2-1-12,0 0 0,-1-1-1,1 1 1,-1-1 0,1 0 0,-1 0-1,-1 0 1,1-1 0,0 1-1,-1-1 1,0 0 0,0 0 0,2-7-1,2-2-44,-1-2-1,0 1 1,5-25-1,-7 18-27,-1 0-1,-1 0 1,-1 0-1,-1 0 1,-1 0 0,-1 0-1,-5-27 1,-7-11 245,-29-75 1,42 132-83,-10-22 670,11 24-713,0 0-1,-1 1 1,1-1 0,-1 0-1,1 1 1,-1-1-1,1 0 1,-1 1 0,1-1-1,-1 1 1,0-1 0,1 1-1,-1-1 1,0 1-1,1 0 1,-1-1 0,0 1-1,0 0 1,1-1 0,-1 1-1,0 0 1,0 0-1,0 0 1,1 0 0,-1 0-1,0 0 1,0 0 0,0 0-1,0 0 1,0 1-40,0 0 0,0-1 0,0 1 0,0 0 0,0 0 0,0 0 0,1 0 0,-1 0 0,0 0 0,1 1 0,-1-1 0,1 0 0,0 0 0,-1 0 1,1 0-1,0 1 0,-1-1 0,1 0 0,0 0 0,0 1 0,0 1 0,0 37 16,1-30-20,-2 21-2,2 0 0,1 0 0,2 0 0,9 35 0,100 324-319,-105-377-288,-5-27 530,-3-40 316,-1 46-314,-6-79 434,4 56 53,1-1 0,2-41 1,0 71-394,0 1 0,0 0 0,0-1 0,1 1 0,-1 0 0,0 0 0,1-1 1,-1 1-1,0 0 0,1 0 0,0 0 0,-1-1 0,1 1 0,0 0 0,0 0 0,-1 0 1,1 0-1,0 0 0,0 0 0,0 1 0,0-1 0,0 0 0,2-1 0,-1 1-9,0 1 0,1-1-1,-1 1 1,0 0-1,0-1 1,0 1 0,0 0-1,1 0 1,-1 0 0,0 1-1,0-1 1,0 0-1,3 2 1,0-1-15,1 1 0,0 0-1,-1 1 1,1 0 0,-1-1 0,0 2 0,0-1-1,0 0 1,6 7 0,-5-3-74,0 1 0,0 0 0,-1 1 0,0 0 0,0-1 0,-1 1 0,0 1 0,-1-1 0,0 1 0,0-1 0,-1 1 0,0 0 0,-1 0 0,0 0 0,0 0 0,-1 0 0,-1 0 0,-2 16 0,1-22 10,1-1 1,-1 1 0,0 0 0,0-1-1,0 0 1,-1 1 0,1-1 0,-1 0-1,0 0 1,1 0 0,-2-1-1,1 1 1,0-1 0,0 0 0,-1 1-1,1-1 1,-1-1 0,0 1 0,-4 1-1,2 0 6,-1-1 0,0 0-1,1-1 1,-1 1 0,0-1 0,0 0-1,0-1 1,0 0 0,1 0-1,-13-2 1,17 1 115,0 0-1,0 0 1,0 0-1,1-1 1,-1 1-1,0-1 1,1 1-1,-1-1 1,1 0-1,-1 1 1,1-1-1,0 0 1,0 0-1,0 0 1,0 0-1,0 0 1,0 0-1,0 0 1,1-1-1,-1 1 1,1 0-1,-1 0 1,1-1-1,0-1 1,13 4 225,55 19-846,-53-13 315,1-1 1,-1-1-1,33 4 1,-44-8 227,6 1-52,1 0 0,-1-1 0,0-1 0,16-1-1,-23 1 78,0 0 0,0 0-1,1 0 1,-1-1 0,0 1-1,0-1 1,0 0 0,-1 1 0,1-1-1,0-1 1,-1 1 0,1 0-1,-1-1 1,1 1 0,-1-1-1,0 1 1,2-6 0,2-3 69,0 0-1,-1-1 1,0 0 0,-1 0-1,-1 0 1,0 0 0,3-23 0,-3-6 1057,-2-43 1,-1 51-85,0 32-972,0 0 1,0 0-1,0 0 0,0 0 0,0 0 1,0 0-1,0 0 0,-1 1 0,1-1 1,0 0-1,0 0 0,-1 0 0,1 0 1,-1 0-1,1 0 0,-1 0 0,1 0 1,-1 1-1,0-1 0,1 0 0,-1 0 1,0 1-1,1-1 0,-2 0 0,1 1-54,0 0-1,1 0 1,-1 0 0,1 0-1,-1 0 1,0 1-1,1-1 1,-1 0-1,1 0 1,-1 1-1,0-1 1,1 0 0,-1 1-1,1-1 1,-1 1-1,1-1 1,-1 0-1,1 1 1,0-1 0,-1 1-1,1-1 1,0 1-1,-1 0 1,1-1-1,0 1 1,0-1-1,-1 1 1,1 0 0,0-1-1,0 1 1,0-1-1,0 1 1,0 0-1,0-1 1,0 1-1,0 0 1,0 0 0,-2 11-14,1 0 0,0 0 1,1 0-1,0-1 1,0 1-1,2 0 0,-1 0 1,5 15-1,-3-19 1,0-1-1,0 1 0,0-1 1,1 1-1,0-1 1,1 0-1,0-1 0,0 1 1,0-1-1,1 0 0,-1 0 1,14 9-1,-16-13-35,0 0 0,0 0 0,0 0 0,0 0 0,0-1 0,1 1 0,-1-1 0,1 0 0,-1 0 0,1 0 0,-1-1 0,1 1 0,0-1 0,-1 0 0,1 0 0,0 0 0,-1 0 0,1-1 0,-1 0 0,1 1 0,0-1 0,-1 0 0,0-1 0,1 1 0,-1-1 0,0 1 0,1-1 0,-1 0 0,0 0 0,-1-1 0,1 1 0,0 0 0,-1-1 0,1 0 0,-1 0 0,0 1 0,1-1 0,-1-1 0,1-3 0,4-9 237,0-1 1,-2 0 0,0 0-1,-1 0 1,0-1 0,-2 0-1,0 0 1,-1 0 0,-2-22-1,-6 117-385,6-62 150,2 0 0,0 0-1,0 0 1,2-1 0,0 1-1,6 20 1,-7-30-79,0-1 1,0 1-1,0-1 0,1 0 1,-1 0-1,1 0 0,0 0 1,0 0-1,1-1 0,-1 0 1,1 1-1,0-1 0,-1 0 0,1-1 1,1 1-1,-1-1 0,0 0 1,0 0-1,1 0 0,0 0 1,-1-1-1,1 0 0,0 0 1,6 1-1,-7-1 43,0-1 1,0 1 0,0-1-1,0 0 1,0 0-1,0-1 1,0 1-1,0-1 1,0 0-1,0 0 1,0 0-1,0 0 1,0-1-1,-1 1 1,1-1-1,0 0 1,4-4-1,-3 1 79,0 0 0,-1-1 0,0 1 0,0-1 0,0 0 0,-1 0 0,1 0 0,-2-1 0,5-10 0,-3 4 320,1-1-1,-2 1 1,0-1-1,0 0 1,-1 0-1,-1 0 0,-1 0 1,0 0-1,-2-21 1,1 31-226,0 0 0,-1 0 0,1 1 0,-1-1 0,1 0 0,-1 1 0,0-1 0,-1 1 0,-2-4 0,4 5-79,0 1 1,0 0-1,0 0 0,0 0 0,0 0 1,0-1-1,-1 1 0,1 1 1,0-1-1,0 0 0,-1 0 0,1 0 1,-1 1-1,1-1 0,-1 1 1,1-1-1,-1 1 0,1-1 0,-1 1 1,1 0-1,-1 0 0,1 0 1,-1 0-1,1 0 0,-1 0 0,-2 1 1,3-1-27,0 1 0,0 0 1,0-1-1,0 1 0,0 0 1,0 0-1,1 0 0,-1 0 1,0 0-1,1 0 0,-1 0 1,0 0-1,1 0 1,-1 0-1,1 0 0,0 0 1,-1 0-1,1 0 0,0 0 1,0 0-1,-1 2 0,0 28-34,1-26 34,-1 4 4,1-1-1,1 1 1,-1 0 0,2 0-1,-1-1 1,1 1 0,0 0 0,1-1-1,0 0 1,0 0 0,1 0-1,0 0 1,0 0 0,1-1-1,0 1 1,0-1 0,1-1-1,7 8 1,-5-6-87,0-2-1,0 1 0,1-1 1,-1 0-1,1-1 1,1 0-1,-1 0 1,1-1-1,-1-1 1,1 1-1,0-2 1,1 1-1,-1-1 1,0-1-1,1 0 1,-1 0-1,12-1 1,-20-1 84,0 1 1,-1 0-1,1-1 0,0 0 1,0 1-1,0-1 1,0 0-1,-1 0 0,1 0 1,0 0-1,-1 0 1,1-1-1,-1 1 1,0 0-1,1-1 0,-1 1 1,0-1-1,0 1 1,0-1-1,0 0 1,0 0-1,0 1 0,0-1 1,0 0-1,0-3 1,3-8 54,0 1 0,3-22 0,-6 26-39,5-37 273,-6 34-125,1 0 0,1 0 0,0-1 0,0 1 0,1 1 1,0-1-1,1 0 0,6-11 0,-9 21-160,-1 1 0,1-1 0,-1 1 1,1-1-1,-1 0 0,1 1 0,0-1 0,-1 1 0,1 0 1,0-1-1,-1 1 0,1 0 0,0-1 0,-1 1 0,1 0 1,0 0-1,0-1 0,-1 1 0,1 0 0,0 0 0,0 0 0,0 0 1,-1 0-1,1 0 0,0 0 0,0 0 0,-1 1 0,1-1 1,0 0-1,0 0 0,-1 1 0,1-1 0,0 0 0,0 1 1,-1-1-1,1 1 0,-1-1 0,1 1 0,0-1 0,-1 1 1,1-1-1,-1 1 0,1-1 0,0 2 0,25 31-121,-24-30 137,6 12-77,0-1 0,10 28 0,-13-29-251,0-1 0,0-1 0,1 1 0,1-1 0,12 18 0,-18-29 293,-1 1 1,1 0-1,-1-1 1,1 1-1,0-1 1,-1 1-1,1-1 1,0 1-1,-1-1 1,1 0-1,0 1 1,0-1-1,0 0 0,-1 1 1,1-1-1,0 0 1,0 0-1,0 0 1,-1 0-1,1 0 1,0 0-1,0 0 1,0 0-1,0 0 1,0 0-1,-1 0 0,1 0 1,0-1-1,0 1 1,0 0-1,-1-1 1,1 1-1,0 0 1,0-1-1,-1 1 1,1-1-1,0 1 1,-1-1-1,1 0 1,-1 1-1,1-1 0,-1 1 1,1-1-1,-1 0 1,1 0-1,-1 1 1,0-1-1,1 0 1,-1-1-1,21-46 196,-19 42-245,7-20 96,1 1 0,1 0 0,1 0 0,30-43 0,-42 68-27,0 0 1,0-1-1,0 1 1,0 0-1,0 0 0,0 0 1,0 0-1,0 0 0,1 0 1,-1 0-1,0 0 0,0 0 1,0 0-1,0-1 1,0 1-1,0 0 0,1 0 1,-1 0-1,0 0 0,0 0 1,0 0-1,0 0 1,0 0-1,1 0 0,-1 0 1,0 0-1,0 0 0,0 0 1,0 0-1,0 0 0,1 1 1,-1-1-1,0 0 1,0 0-1,0 0 0,0 0 1,0 0-1,0 0 0,0 0 1,1 0-1,-1 0 0,0 0 1,0 1-1,0-1 1,0 0-1,0 0 0,0 0 1,0 0-1,0 0 0,0 0 1,0 1-1,0-1 1,0 0-1,0 0 0,0 0 1,0 0-1,6 16 32,2 30-158,-5-33 165,-2-3-162,1-1 1,1 1-1,0-1 1,0 0-1,1 0 1,0 0 0,6 10-1,-7-15-82,-1-1 1,1 1-1,0-1 0,0 0 0,0 0 1,1 0-1,-1-1 0,0 1 0,1-1 0,0 1 1,0-1-1,-1 0 0,1-1 0,0 1 0,1-1 1,-1 0-1,0 0 0,8 1 0,-4-1-194,0-1-1,1 1 1,-1-2-1,0 1 1,0-1 0,1-1-1,-1 1 1,0-1-1,0-1 1,0 1-1,12-8 1,-15 8 347,-1-1-1,0 0 1,0 0 0,0 0 0,0 0 0,0-1 0,-1 1-1,1-1 1,-1 0 0,0 0 0,0-1 0,-1 1-1,1 0 1,-1-1 0,0 0 0,0 1 0,-1-1 0,1 0-1,-1 0 1,1-7 0,-1 4 587,0 0 0,0 0 1,-1 0-1,0 0 0,-1 0 0,1 0 0,-4-13 1,3 18-337,-1 0-1,1 0 1,-1 0 0,1 0 0,-1 0 0,0 0 0,0 1 0,0-1 0,0 1 0,-1-1 0,1 1-1,-1 0 1,1 0 0,-1 0 0,0 0 0,0 0 0,1 1 0,-1 0 0,-1-1 0,1 1-1,-4-1 1,1 0-39,0 0 0,-1 0 0,1 1 0,-1 0 0,1 0 0,-1 1 0,1-1 0,-1 1-1,0 1 1,1-1 0,-1 1 0,-11 4 0,15-4-151,0 0 1,0 1-1,0 0 1,0 0-1,0 0 1,0 0-1,0 0 1,1 0-1,-1 1 1,1-1-1,0 1 1,0 0-1,0 0 1,0 0-1,0 0 1,0 0-1,1 0 1,0 0-1,-1 0 1,1 1-1,0-1 1,1 0-1,-1 1 1,1-1-1,-1 6 1,0-2-5,1 0 0,-1 0 0,1 1 0,1-1 0,-1 0 0,1 0 0,1 0 0,-1 0 0,5 12 0,-4-15-88,0 0-1,1 0 1,0 0 0,-1 0 0,1 0 0,1-1 0,-1 1-1,1-1 1,-1 0 0,1 0 0,0 0 0,0 0 0,0-1-1,0 0 1,8 3 0,-4-1-482,1-2 0,0 1 0,0-1 0,0 0 0,0-1 0,0 0 1,16 0-1,-23-1 535,0-1 0,-1 1 1,1-1-1,-1 1 0,1-1 1,-1 0-1,1 0 0,-1 1 1,0-1-1,1 0 0,-1 0 1,0 0-1,1-1 0,-1 1 1,0 0-1,0 0 0,0-1 0,0 1 1,0 0-1,-1-1 0,1 1 1,0-1-1,-1 1 0,1-1 1,-1 1-1,1-1 0,-1 0 1,0 1-1,1-3 0,5-54 974,-6 56-835,0-161 8851,2 212-8953,3 0 0,1 0 0,3 0-1,2-1 1,18 51 0,-8-36-112,0 0-898,-2 1 0,15 91 0,-33-150 754,-1 15-2260,0-20 2293,0 1 0,0-1 0,0 1 1,-1-1-1,1 1 0,0-1 0,0 1 0,-1-1 1,1 0-1,0 1 0,-1-1 0,1 1 1,0-1-1,-1 0 0,1 1 0,-1-1 0,1 0 1,0 0-1,-1 1 0,1-1 0,-1 0 0,1 0 1,-1 0-1,1 0 0,-1 1 0,1-1 0,-1 0 1,1 0-1,-1 0 0,1 0 0,-1 0 0,1 0 1,-2-1-1,-22 0-8547</inkml:trace>
  <inkml:trace contextRef="#ctx0" brushRef="#br0" timeOffset="5204.79">4126 1 8772,'0'0'2849</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6:36.486"/>
    </inkml:context>
    <inkml:brush xml:id="br0">
      <inkml:brushProperty name="width" value="0.05" units="cm"/>
      <inkml:brushProperty name="height" value="0.05" units="cm"/>
      <inkml:brushProperty name="color" value="#E71224"/>
    </inkml:brush>
  </inkml:definitions>
  <inkml:trace contextRef="#ctx0" brushRef="#br0">42 420 5603,'0'0'11536,"-2"-2"-11198,0 8-271,5 42-5,2 0-1,11 49 1,4 34 47,-22-173 283,2 13-373,-1-1-1,-6-29 1,-20-51-24,15 68 79,1-1 0,3 0 0,-5-84 0,13 126-64,0 1 1,1-1-1,-1 0 1,0 0-1,1 0 1,-1 0-1,1 1 1,0-1-1,-1 0 1,1 1-1,-1-1 1,1 0 0,0 1-1,0-1 1,-1 1-1,1-1 1,0 1-1,0-1 1,0 1-1,-1 0 1,1-1-1,0 1 1,0 0 0,0 0-1,0-1 1,0 1-1,0 0 1,0 0-1,0 0 1,0 0-1,-1 0 1,1 1-1,0-1 1,0 0 0,1 1-1,39 7-59,-27-1 38,0 0-1,-1 1 0,0 1 0,-1 0 1,1 1-1,-2 0 0,0 1 1,0 0-1,-1 1 0,0 0 1,-1 1-1,0 0 0,-1 0 0,-1 1 1,0 0-1,-1 0 0,7 22 1,-9-23 6,-1 1 0,-1 1 0,0-1 0,-1 0 0,0 1 0,-1-1 1,-1 0-1,0 1 0,-3 13 0,2-21-8,0 1-1,-1-1 1,0 0 0,0-1-1,0 1 1,-1 0 0,0-1 0,0 0-1,0 0 1,-1 0 0,0 0-1,0-1 1,-1 0 0,1 0-1,-1 0 1,0-1 0,0 0-1,-13 6 1,11-6-527,-1 0 0,0-1-1,-15 4 1,18-7-1247,33-14-3749,13 0 755</inkml:trace>
  <inkml:trace contextRef="#ctx0" brushRef="#br0" timeOffset="729.75">535 465 6627,'0'0'10714,"-15"-12"-10076,-49-34-371,63 45-265,0 0 0,0 0 0,0 1 0,0-1 0,0 0 0,0 1 0,0-1 0,0 1 0,-1-1 0,1 1 0,0-1 0,0 1 0,0 0 0,-1 0 0,1 0 0,0 0 0,0 0 0,0 0 0,-1 0 1,1 0-1,0 0 0,0 0 0,0 0 0,-1 1 0,1-1 0,0 1 0,0-1 0,0 1 0,0-1 0,0 1 0,0 0 0,0-1 0,0 1 0,0 0 0,0 0 0,0 0 0,0 0 0,1-1 0,-1 1 0,0 0 0,0 2 0,-2 2 1,1 0-1,0 0 0,0 0 0,1 1 0,-1-1 0,0 7 0,2-9 2,-3 15 11,1 1 0,0 0 1,3 37-1,0-48-84,0 0-1,0 0 1,1 0 0,0 0-1,0 0 1,1 0 0,-1-1-1,2 1 1,-1-1-1,1 0 1,8 10 0,-10-14-18,1 0 0,-1 0 0,1-1 1,0 1-1,0-1 0,0 0 0,1 0 0,-1 0 1,0 0-1,1-1 0,0 1 0,-1-1 0,1 0 1,-1 0-1,1 0 0,0 0 0,0-1 0,5 1 1,-7-1 82,1-1 0,0 1 1,0 0-1,0-1 0,-1 0 0,1 1 1,0-1-1,-1 0 0,1-1 0,-1 1 1,1 0-1,-1-1 0,0 1 1,1-1-1,-1 0 0,0 1 0,0-1 1,0 0-1,0-1 0,0 1 0,-1 0 1,1 0-1,-1-1 0,3-4 1,2-12 373,-1 0-1,0-1 1,-2 1 0,0-1 0,-1 0 0,-1 0 0,-2-36 0,0 17 1097,1 39-1201,0 15-530,0 3 216,0 0 1,2 1-1,0-1 0,1 0 0,8 29 0,-10-42-93,1-1 0,0 0 0,-1 1 0,1-1 0,1 0 0,-1 0 0,1-1 0,-1 1-1,1 0 1,0-1 0,0 0 0,1 1 0,-1-1 0,1-1 0,-1 1 0,1 0 0,0-1 0,0 0 0,0 0 0,1 0 0,-1 0 0,0-1 0,1 1 0,-1-1 0,1 0-1,-1-1 1,1 1 0,6-1 0,-9 0 98,0 0 0,0 0 0,0 0 1,0-1-1,0 1 0,0-1 0,0 1 0,0-1 0,0 0 0,-1 0 0,1 0 0,0 0 0,-1 0 0,1 0 0,0 0 0,-1 0 0,1-1 0,-1 1 0,2-2 0,0-1 16,-1 0-1,0 0 1,0 0-1,0 0 0,0 0 1,0 0-1,-1-1 0,1-5 1,2-9 47,-2-1 0,-1 1 1,0-22-1,-1 30-58,0-25 161,-2 0 1,-6-37-1,6 60 239,-1 0 0,0 1 0,-1-1 0,-1 1 0,0 0 1,0 0-1,-1 0 0,-1 1 0,-9-12 0,16 23-346,0-1 0,0 1 0,0 0 0,0-1 0,0 1 0,-1 0 0,1-1-1,0 1 1,0 0 0,-1 0 0,1-1 0,0 1 0,0 0 0,-1 0 0,1-1 0,0 1 0,-1 0 0,1 0 0,0 0 0,-1 0 0,1-1 0,0 1 0,-1 0 0,1 0 0,0 0-1,-1 0 1,1 0 0,0 0 0,-1 0 0,1 0 0,0 0 0,-1 0 0,1 0 0,0 0 0,-1 0 0,0 1 0,-4 13 681,4 30 326,1-38-969,0 8-52,-1 16 28,2-1 0,1 1 0,9 44 0,7 9-93,8 28-4,-5-37-5795</inkml:trace>
  <inkml:trace contextRef="#ctx0" brushRef="#br0" timeOffset="1271.32">1039 421 3410,'0'0'11592,"-13"-5"-11179,-45-17-141,57 22-261,-1 0 0,0-1 0,0 1 0,1 0 0,-1 0 0,0-1-1,0 1 1,1 1 0,-1-1 0,0 0 0,0 0 0,1 1 0,-1-1 0,0 1 0,1-1-1,-1 1 1,0 0 0,1 0 0,-1 0 0,1-1 0,-1 2 0,1-1 0,-2 2 0,0 0-1,0 1 0,0 0 1,0 0-1,1 0 0,0 0 1,-3 6-1,3-5 22,-3 11-21,0-1 1,1 1-1,0 0 1,2 0-1,0 0 1,1 0-1,0 0 0,1 0 1,5 31-1,-5-44-21,0 1 0,1-1-1,0 1 1,0-1 0,0 0-1,0 0 1,0 1 0,1-1-1,0 0 1,-1 0 0,1 0-1,0 0 1,0-1-1,1 1 1,-1-1 0,1 1-1,-1-1 1,6 4 0,-4-4-55,1 0 1,-1 0-1,1 0 1,0 0-1,0-1 1,0 0-1,0 0 1,0 0-1,0-1 1,0 1-1,0-1 1,5-1-1,-8 1 67,0-1-1,0 1 1,1-1-1,-1 0 1,0 0 0,0 0-1,0 0 1,0 0-1,-1 0 1,1-1-1,0 1 1,0-1-1,-1 1 1,1-1-1,-1 1 1,1-1 0,-1 0-1,0 0 1,0 0-1,0 0 1,0 0-1,0 0 1,0 0-1,0 0 1,0-4-1,3-7 108,-1-1-1,3-26 0,-5 33-33,5-144 4085,-6 182-4276,8 51 1,-6-70-319,0 0-1,1 0 0,1 0 0,0-1 1,0 1-1,1-1 0,9 16 0,-10-23-213,-1 0 0,1 0-1,-1 0 1,1 0 0,1 0 0,-1-1-1,0 0 1,1 0 0,0 0-1,7 3 1,22 8-6691</inkml:trace>
  <inkml:trace contextRef="#ctx0" brushRef="#br0" timeOffset="1752.16">1773 246 7908,'0'0'9185,"-18"-2"-8347,-59-10-209,70 11-581,-1 1 0,0-1-1,1 1 1,-1 1 0,1-1-1,-1 1 1,0 0 0,1 1-1,0 0 1,-1 0 0,1 1-1,0 0 1,0 0 0,0 0-1,1 1 1,-1 0 0,1 1-1,0-1 1,0 1 0,0 0-1,1 1 1,0-1 0,0 1-1,0 0 1,1 0 0,0 1-1,0-1 1,0 1 0,1 0-1,0 0 1,0 0 0,1 0-1,0 1 1,0-1 0,1 1-1,-1 13 1,1-15-47,1 1-1,0-1 1,1 1 0,-1-1 0,1 0 0,1 1-1,-1-1 1,1 0 0,0 0 0,0 0-1,1 0 1,0 0 0,0 0 0,0-1-1,1 1 1,-1-1 0,1 0 0,1 0-1,-1 0 1,7 5 0,91 73-1696,-71-59 405,-2 0 0,35 36 0,-62-59 1216,-1 1 1,1-1-1,-1 1 1,1-1-1,-1 1 1,0 0-1,0-1 1,0 1-1,0 0 1,0 0-1,0 0 1,0 0-1,-1 0 1,1 0 0,-1 0-1,1 0 1,-1 0-1,0 0 1,0 0-1,0 0 1,0 0-1,0 3 1,-2-3 61,1-1 0,0 1 0,0 0 1,-1 0-1,1-1 0,-1 1 0,1-1 1,-1 1-1,0-1 0,0 0 0,1 0 1,-1 0-1,0 0 0,0 0 0,0 0 1,0 0-1,0 0 0,0-1 0,-1 1 1,-3-1-1,-12 3 13,-1-1 0,-37-1 0,37-1 7,19 0-67,-1 0 1,1 0 0,-1 0 0,1 0-1,0 0 1,-1 0 0,1 0 0,0 0-1,-1 0 1,1 0 0,0 0 0,-1 0-1,1 0 1,0-1 0,-1 1 0,1 0-1,0 0 1,-1 0 0,1-1 0,0 1-1,-1 0 1,1 0 0,0-1 0,0 1-1,-1 0 1,1 0 0,0-1 0,0 1-1,0 0 1,0-1 0,-1 1 0,1 0-1,0-1 1,0 1 0,0 0 0,0-1-1,0 1 1,0 0 0,0-1 0,0 1-1,0 0 1,0-1 0,0 1 0,0-1-1,0 1 1,0 0 0,0-1 0,0 1-1,0 0 1,1-1 0,-1 1 0,0 0-1,0-1 1,1 1 0,-1-1-79,3-11-3848</inkml:trace>
  <inkml:trace contextRef="#ctx0" brushRef="#br0" timeOffset="3965.62">2014 487 4914,'0'0'10085,"-17"-10"-9346,-52-33-315,68 42-416,0 0 0,0 0-1,-1 1 1,1-1 0,0 0 0,-1 1-1,1-1 1,0 1 0,-1-1 0,1 1-1,0 0 1,-1-1 0,1 1 0,-1 0-1,1 0 1,-1 0 0,1 0 0,-1 0-1,1 1 1,0-1 0,-1 0 0,1 1 0,-1-1-1,1 1 1,0-1 0,-1 1 0,1 0-1,0-1 1,0 1 0,0 0 0,-1 0-1,1 0 1,0 0 0,-1 1 0,0 2-4,-1 0 0,1 0 0,0 0 0,1 0 0,-1 0 0,1 0 0,-2 8 0,2-8 15,-3 9-15,2 1 1,-1-1-1,2 0 1,0 1 0,0-1-1,1 1 1,1-1-1,0 0 1,5 21-1,-5-30-75,0 1 0,1-1 0,-1 0-1,1 1 1,0-1 0,0 0 0,0 0 0,1 0 0,-1 0-1,1-1 1,0 1 0,0-1 0,1 0 0,-1 0 0,0 0-1,1 0 1,0 0 0,0-1 0,0 1 0,0-1 0,0 0-1,0-1 1,1 1 0,-1-1 0,0 1 0,1-1 0,-1-1-1,1 1 1,0-1 0,7 1 0,-9-1 28,1-1 0,0 1 0,0-1 0,0 1 0,-1-1 0,1 0 0,0-1 0,-1 1 0,1 0 0,-1-1 0,1 0 0,-1 0 0,0 0 0,0 0 1,0-1-1,0 1 0,0-1 0,0 0 0,-1 1 0,1-1 0,-1 0 0,0-1 0,0 1 0,0 0 0,0-1 0,-1 1 0,1-1 0,-1 1 0,0-1 0,1-7 0,2-10 300,0-1 1,-2 0-1,-1 0 0,-1-28 0,-1 26 266,1 20-360,-2-38 893,2 40-986,0 1 0,0 0 0,0 0-1,0 0 1,-1 0 0,1-1-1,0 1 1,-1 0 0,1 0 0,0 0-1,-1 0 1,1 0 0,-1 0 0,0 0-1,1 0 1,-1 0 0,0 0 0,0 0-1,1 1 1,-1-1 0,0 0-1,0 0 1,0 1 0,0-1 0,0 1-1,0-1 1,0 1 0,0-1 0,-2 0-1,2 2-76,0-1-1,0 1 1,1 0 0,-1 0-1,0-1 1,1 1-1,-1 0 1,0 0 0,1 0-1,-1 0 1,1 0-1,0 0 1,-1 0-1,1 0 1,0 0 0,-1 0-1,1 0 1,0 0-1,0 1 1,-5 25-26,5-26 36,-2 17-58,1 0 0,0 0 1,1 0-1,1 0 1,1 0-1,0 0 1,1 0-1,7 21 0,-7-33-174,-1 1-1,1-1 0,0 0 0,1 0 0,-1 0 1,1 0-1,0-1 0,1 1 0,-1-1 0,9 7 1,-8-9-189,-1 1 0,1-1 0,1 0 0,-1-1 0,0 1 0,1-1 1,-1 0-1,1 0 0,-1-1 0,1 0 0,0 0 0,0 0 0,0-1 0,6 0 1,-10 0 299,1 0 0,0 0 1,-1 0-1,1-1 0,0 1 0,-1-1 1,1 0-1,-1 0 0,1 0 1,-1 0-1,0 0 0,1 0 1,-1-1-1,0 1 0,0-1 0,0 0 1,0 0-1,0 0 0,0 1 1,0-2-1,-1 1 0,1 0 1,-1 0-1,1 0 0,-1-1 1,0 1-1,0-1 0,0 1 0,0-1 1,-1 1-1,2-5 0,0-9 790,0 0 0,0 1 0,-2-1 0,-1-21 0,0 10 844,1 16-716,0 0 0,-1 0 0,0 0 0,-1 1-1,0-1 1,-1 0 0,0 1 0,-5-12-1,5 37 1215,2 14-2229,0-11 157,1 0 0,1 0 0,1 0 1,1 0-1,0-1 0,1 1 1,1-1-1,1 1 0,0-2 0,12 23 1,-16-36-35,-1-1 0,1 0 0,-1 1 0,1-1 1,0 0-1,-1 0 0,1 0 0,0 0 0,1 0 0,-1-1 1,0 1-1,0-1 0,1 1 0,-1-1 0,1 0 1,-1 0-1,1 0 0,0 0 0,-1-1 0,1 1 0,0 0 1,-1-1-1,1 0 0,0 0 0,0 0 0,0 0 1,-1 0-1,1-1 0,0 1 0,-1-1 0,1 1 0,0-1 1,-1 0-1,1 0 0,-1-1 0,1 1 0,-1 0 0,0-1 1,1 1-1,-1-1 0,0 0 0,0 0 0,0 0 1,0 0-1,0 0 0,-1 0 0,4-5 0,2-11 202,-1 1 0,-1-2-1,0 1 1,-1-1 0,-1 1 0,1-27-1,-1-81 3302,-3 117-2278,0 27-1159,1-1 0,1 1 0,1 0 0,0 0 1,10 28-1,-10-38-217,0 1 0,1-1 0,0 0 0,0 0 0,0-1 0,1 0 0,0 1 0,1-1 0,0-1 0,0 1 1,0-1-1,1 0 0,12 8 0,-16-12 17,0-1-1,0 1 1,0 0 0,0-1 0,0 0 0,0 0-1,0 0 1,1 0 0,-1 0 0,0 0 0,1-1-1,-1 0 1,0 0 0,1 0 0,-1 0 0,1 0-1,-1-1 1,0 1 0,1-1 0,-1 0 0,0 0-1,4-2 1,-4 1 131,1 0 0,-1 0 0,0-1 1,0 1-1,0-1 0,-1 0 0,1 0 0,-1 0 0,0 0 0,1-1 0,-1 1 0,-1-1 0,1 1 0,0-1 1,-1 1-1,0-1 0,0 0 0,1-6 0,2-21 1181,-2 0 1,-1 0-1,-4-43 1,2 67-765,1 1 1,-2 0-1,1 0 1,-1 0-1,-2-7 1,3 11-186,0 0 0,1 0 1,-1 0-1,0 0 1,0 1-1,-1-1 1,1 0-1,0 0 1,0 1-1,-1-1 0,1 1 1,-1-1-1,1 1 1,-1 0-1,0 0 1,0-1-1,1 1 1,-4-1-1,4 2-129,1 0 1,0 1-1,-1-1 1,1 0-1,-1 0 0,1 0 1,0 1-1,-1-1 1,1 0-1,-1 0 0,1 1 1,0-1-1,-1 0 0,1 1 1,0-1-1,0 0 1,-1 1-1,1-1 0,0 0 1,0 1-1,0-1 1,-1 1-1,1-1 0,0 0 1,0 1-1,0-1 1,0 1-1,0-1 0,0 1 1,0-1-1,0 0 1,0 1-1,0-1 0,0 1 1,0 0-1,0 22 43,0-19-52,0 4-245,1-1 1,0 1-1,0-1 0,1 0 0,0 1 0,0-1 1,1 0-1,0 0 0,0 0 0,1 0 1,0-1-1,0 0 0,8 11 0,-8-13 53,-1 0 0,1-1 0,0 1 0,-1 0 0,2-1 0,-1 0 0,0 0 0,1-1 0,-1 1 0,1-1 0,0 0 0,0 0 0,0 0 0,0-1 0,0 1 0,0-1 0,0-1 0,0 1 0,1-1 0,7 0 0,-10-1 85,-1 0 0,1 0 0,0 0 1,-1-1-1,1 1 0,-1-1 0,1 0 0,-1 0 0,0 1 0,0-1 0,0-1 1,0 1-1,0 0 0,0 0 0,-1-1 0,1 1 0,-1-1 0,1 1 1,-1-1-1,0 0 0,0 0 0,0-3 0,4-7 435,-1-1 0,-1 1-1,2-18 1,-4 22 215,1 0 469,-1 0-1,0-1 1,-1 1 0,0 0 0,0-1-1,-3-12 1,0 21 207,0 10-1086,-2 10-287,5-3 143,0 0 0,2 0 0,-1 0-1,2 0 1,0 0 0,5 15 0,-4-21-344,-1 0-1,1 0 1,1-1 0,0 1-1,1-1 1,-1 0 0,2-1 0,-1 1-1,1-1 1,8 8 0,-13-15 120,0 1 0,0 0 0,0 0-1,0-1 1,0 1 0,1-1 0,-1 0 0,0 0 0,1 1 0,-1-2 0,1 1 0,-1 0 0,1 0 0,-1-1 0,1 1 0,-1-1 0,1 0 0,0 0 0,-1 0 0,1 0 0,-1 0 0,1-1 0,-1 1 0,1-1 0,2 0-1,-2-1 133,0 0-1,0 0 1,0 0-1,0 0 0,0 0 1,0-1-1,-1 1 1,1-1-1,-1 0 0,0 0 1,0 0-1,0 0 1,0 0-1,0 0 0,-1-1 1,3-5-1,3-15 1491,7-41-1,-12 50-493,0 0 0,1 1 0,1-1-1,0 1 1,1 0 0,1 0 0,0 1-1,12-20 1,-18 33-876,1 0 1,-1 0-1,0 0 0,1 0 1,-1 0-1,0 0 0,0 0 0,1 0 1,-1 0-1,0 0 0,1 0 1,-1 0-1,0 0 0,0 0 1,1 0-1,-1 0 0,0 0 0,0 0 1,1 1-1,-1-1 0,0 0 1,0 0-1,1 0 0,-1 0 1,0 1-1,0-1 0,0 0 0,1 0 1,-1 1-1,0-1 0,0 0 1,0 0-1,0 1 0,0-1 1,1 0-1,-1 0 0,0 1 0,0-1 1,0 0-1,0 1 0,0-1 1,0 0-1,0 0 0,0 1 1,0-1-1,0 0 0,0 1 0,0-1 1,6 22-242,-5-17 281,2 6-268,9 22-1126,-11-31 1219,-1-1 0,1 0-1,0 0 1,0 0 0,0 0 0,0 0 0,0 0 0,0 0-1,0-1 1,0 1 0,0 0 0,0 0 0,0-1-1,1 1 1,-1-1 0,0 1 0,0-1 0,1 0 0,-1 1-1,0-1 1,1 0 0,-1 0 0,2 0 0,-2-3 149,0-1 0,0 1 0,-1-1 1,1 1-1,-1-1 0,1 1 0,-1-1 0,-1 1 1,1-5-1,0 4 118,0 0 22,0 1-1,0-1 1,0 1-1,0-1 1,-1 1-1,1-1 1,-1 1-1,0 0 1,0-1-1,0 1 1,-1 0-1,1 0 1,-3-5-1,2 6-87,0 1 1,0-1-1,-1 1 1,1-1-1,0 1 0,0 0 1,-1 0-1,1 0 0,-1 0 1,1 0-1,-1 0 1,1 1-1,-1-1 0,0 1 1,1 0-1,-1 0 1,0 0-1,-3 0 0,4 1-78,1-1 1,-1 0-1,1 1 0,-1-1 0,1 1 0,0 0 0,-1-1 1,1 1-1,0 0 0,-1 0 0,1 0 0,0 0 0,0 0 1,0 0-1,0 0 0,0 0 0,0 0 0,0 1 0,0-1 1,0 0-1,0 1 0,1-1 0,-1 1 0,1-1 0,-1 0 0,1 1 1,-1-1-1,1 1 0,0 0 0,0 1 0,-4 52 64,4-52-62,-1 5-17,2 0-1,-1 0 1,1 1-1,0-1 1,1 0-1,-1 0 1,2 0 0,-1 0-1,1-1 1,0 1-1,1-1 1,0 0-1,0 1 1,1-2 0,0 1-1,0-1 1,0 1-1,1-1 1,0-1-1,11 10 1,-13-12-83,1-1-1,-1 1 1,1-1 0,0 0-1,0 0 1,-1-1-1,1 0 1,0 1 0,0-2-1,0 1 1,1 0 0,-1-1-1,0 0 1,0 0 0,0-1-1,0 1 1,0-1 0,0 0-1,0-1 1,0 1 0,0-1-1,-1 0 1,1 0 0,0 0-1,-1-1 1,0 0 0,1 1-1,-1-2 1,0 1 0,-1 0-1,1-1 1,3-4-1,2-2 246,-1-1-1,-1-1 0,0 1 0,-1-1 0,0 0 0,7-19 1,-10 22 602,-1-1 1,1 0 0,-1 0-1,-1 0 1,1-14 848,-2 50-1895,0-24 317,-1 2-140,1-1-1,0 1 1,0 0 0,0-1 0,1 1 0,-1-1 0,1 1-1,0-1 1,2 7 0,-1-8 15,-1-1 0,1 0 0,-1 0 0,1 0 0,-1 0 0,1 0 0,0 0 0,-1 0-1,1 0 1,0-1 0,0 1 0,0-1 0,0 1 0,0-1 0,-1 0 0,1 0 0,0 0 0,0 0 0,0 0 0,3-1-1,-2 1 77,0-1 0,1 1 0,-1-1 0,0 0-1,0 0 1,0-1 0,0 1 0,-1-1 0,1 1-1,0-1 1,-1 0 0,1 0 0,-1 0 0,1 0-1,-1-1 1,0 1 0,0-1 0,0 1 0,0-1-1,0 0 1,-1 1 0,1-1 0,-1 0 0,2-6-1,1 0-56,-1-1 1,0 0-1,0 0 0,-1-1 0,-1 1 0,2-18 0,-3 25 81,0 0 0,-1 1 1,1-1-1,0 0 0,-1 0 0,0 0 0,1 0 0,-1 1 0,0-1 0,-1 0 1,1 1-1,0-1 0,-1 1 0,1-1 0,-1 1 0,0 0 0,0-1 0,0 1 1,-4-3-1,2 3 88,1-1 1,-1 1 0,0 0 0,0 0-1,0 1 1,0-1 0,0 1 0,0 0-1,-1 0 1,1 1 0,0-1 0,-9 1-1,10 0-66,0 1-1,0 0 0,0 0 1,1 0-1,-1 0 0,0 0 0,0 1 1,1-1-1,-1 1 0,1 0 1,-1 0-1,1 0 0,0 0 0,0 0 1,0 0-1,0 0 0,0 1 0,0-1 1,1 1-1,-1 0 0,1-1 1,-1 1-1,1 0 0,-1 4 0,-3 7 50,0 1-1,1-1 0,-4 23 1,6-24-12,0 0 1,0 0 0,2 0-1,0 0 1,0-1-1,1 1 1,5 23-1,-5-32-46,0 0-1,1 1 0,0-1 0,0 0 0,0 0 0,0 0 0,1-1 0,-1 1 0,1 0 1,0-1-1,0 0 0,0 0 0,1 0 0,-1 0 0,1 0 0,0 0 0,-1-1 1,1 0-1,0 0 0,0 0 0,1 0 0,-1-1 0,0 0 0,1 0 0,5 1 0,4 1-2,0-2-1,0 0 1,0 0 0,0-1-1,1-1 1,-1 0-1,0-1 1,15-4-1,-19 3-800,0 0 0,0-1 0,0 0 1,0-1-1,-1 0 0,16-11 0,8-12-8444</inkml:trace>
  <inkml:trace contextRef="#ctx0" brushRef="#br0" timeOffset="4694.84">4132 399 4114,'0'0'8537,"15"1"-6643,47 1-513,229 8 1651,506-10-3024,-768 0-153,-4 0-81,-1 0 0,1-1 0,-1-2-1,1 0 1,28-9 0,-52 12 196,0 0 0,-1 0 1,1 0-1,0-1 0,0 1 0,0 0 0,-1-1 0,1 1 1,0-1-1,0 1 0,-1-1 0,1 1 0,0-1 1,-1 1-1,1-1 0,-1 0 0,1 1 0,0-1 0,-1 0 1,0 1-1,1-1 0,0-1 0,-1 1-93,0 0 1,0 0-1,-1 1 0,1-1 0,0 0 1,0 0-1,0 1 0,-1-1 0,1 0 1,0 0-1,-1 1 0,1-1 0,-1 0 1,1 1-1,-1-1 0,1 1 0,-1-1 1,1 1-1,-2-2 0,-36-21-6438,34 20 5549,-22-11-5354</inkml:trace>
  <inkml:trace contextRef="#ctx0" brushRef="#br0" timeOffset="4929.72">5336 277 2385,'0'0'12614,"8"-1"-12265,-2 0-304,-1 1-1,0 0 0,0 0 0,0 0 1,0 1-1,0 0 0,0 0 0,0 0 1,0 0-1,0 1 0,0 0 0,0 0 1,-1 0-1,1 1 0,-1 0 0,7 5 1,2 1 6,-1 2 1,22 22 0,-31-29-54,0 0 0,0 0 0,0 0 1,-1 0-1,1 0 0,-1 1 0,0-1 0,0 1 1,-1-1-1,1 1 0,-1 0 0,0 0 0,0-1 1,-1 6-1,0-8-53,0-1 0,0 0 0,0 0 0,0 0 1,-1 0-1,1 0 0,0 0 0,-1 0 0,1 0 0,-1 0 1,0 0-1,1 0 0,-1 0 0,0 0 0,1-1 0,-1 1 0,0 0 1,0 0-1,0-1 0,1 1 0,-1 0 0,0-1 0,0 1 1,-2 0-1,-25 8-2682,27-9 2589,-29 5-4382</inkml:trace>
  <inkml:trace contextRef="#ctx0" brushRef="#br0" timeOffset="5710.1">6143 337 7347,'0'0'13022,"0"-5"-12475,0-8-483,0 18-90,2 30-65,5-4 118,12 35 0,3 10 10,-16-45-146,21 75-1042,-26-176-369,-7 29 1524,-2 0 0,-21-64 0,18 72 87,2 0 0,1-1 0,2 0 0,-4-60 0,10 92-73,0 0 0,0-1 1,1 1-1,-1 0 0,1 0 1,0 0-1,0 0 0,0-1 1,0 1-1,0 0 0,0 1 0,0-1 1,0 0-1,1 0 0,-1 0 1,1 1-1,0-1 0,-1 1 1,1-1-1,0 1 0,0 0 1,0 0-1,0-1 0,0 1 1,0 1-1,0-1 0,0 0 1,0 0-1,0 1 0,1-1 1,-1 1-1,4 0 0,0-1-19,1 0 1,0 1-1,-1 0 0,1 0 0,0 1 0,-1 0 0,1 0 0,0 0 0,-1 1 0,10 3 0,-9-1-3,-1 0-1,1 1 1,-1 0-1,0 0 1,0 0-1,-1 0 0,0 1 1,0 0-1,0 0 1,0 1-1,-1-1 1,0 1-1,-1 0 0,1 0 1,2 10-1,-2-8 2,-1 0 0,-1 1 0,1 0 0,-1-1 0,-1 1 0,0 0 0,0 0 0,-1-1 0,0 1 0,-1 0 0,0 0 0,-3 9 0,2-13 24,0-1 0,-1 0 0,0 0 0,0-1 0,0 1 0,-1 0 0,0-1 0,1 0 0,-2 0 0,1 0 0,0 0 0,-1-1 0,1 0 0,-1 0 0,0 0 0,-6 2 0,2 1-1722,0-1 0,1 1-1,-13 11 1</inkml:trace>
  <inkml:trace contextRef="#ctx0" brushRef="#br0" timeOffset="6767.41">6578 391 5987,'0'0'12472,"-16"-8"-11920,-50-26-247,64 33-300,0 0 0,-1 0 1,1 0-1,-1 0 1,1 1-1,-1-1 0,1 1 1,-1 0-1,1-1 1,-1 1-1,1 0 0,-1 1 1,1-1-1,-1 0 1,1 1-1,-1-1 1,1 1-1,-1 0 0,1 0 1,0 0-1,-1 0 1,1 0-1,0 0 0,0 1 1,0-1-1,0 1 1,0 0-1,0-1 1,-3 5-1,1-1 0,0 1 1,0-1-1,1 1 0,0 0 1,0 0-1,0 1 1,1-1-1,-2 8 0,1-3-17,1-1 1,0 1-1,1 0 0,0 0 0,1-1 0,0 1 0,1 0 0,0 0 0,0 0 1,1-1-1,1 1 0,4 11 0,-5-17-78,0 0-1,0-1 1,1 1-1,-1-1 1,1 1-1,0-1 1,1 0 0,-1 0-1,1-1 1,-1 1-1,1-1 1,0 1-1,1-1 1,-1 0 0,0-1-1,1 1 1,0-1-1,-1 0 1,1 0-1,0 0 1,0-1 0,0 0-1,0 0 1,0 0-1,0-1 1,11 1-1,-14-1 80,1 0 0,0-1 0,-1 1-1,1 0 1,-1-1 0,0 0-1,1 1 1,-1-1 0,1 0 0,-1 0-1,0 0 1,0-1 0,1 1 0,-1 0-1,0-1 1,0 0 0,0 1-1,2-4 1,-1 1 14,0 0-1,0 0 0,-1-1 1,1 1-1,-1-1 0,0 0 1,-1 0-1,3-8 1,0-7 250,-1-1 0,-1 0 1,-1-30-1,-1 47-164,1-21 413,0-27 397,-1 49-765,0 1 1,0-1 0,0 0-1,-1 0 1,1 0-1,-1 1 1,0-1-1,0 0 1,0 1-1,0-1 1,-1 1-1,1-1 1,-3-3-1,2 27-94,2-7-153,1-1-1,0 1 1,1 0-1,0 0 1,1-1-1,1 1 0,0-1 1,1 0-1,1 0 1,0-1-1,0 1 1,1-1-1,1-1 1,0 1-1,15 15 1,-21-24 22,0-1 0,1 0 0,-1 0 0,1 0 0,-1 0 0,1-1 0,0 1 0,0-1 0,-1 0 0,1 1 1,0-1-1,0 0 0,0-1 0,1 1 0,-1 0 0,0-1 0,6 0 0,-7 0 84,0 0 0,0-1-1,0 1 1,1-1 0,-1 1 0,0-1-1,0 0 1,0 0 0,0 0 0,0 0-1,0 0 1,0-1 0,-1 1 0,1-1-1,0 1 1,-1-1 0,1 1 0,-1-1-1,1 0 1,-1 0 0,0 0 0,0 1-1,0-1 1,0 0 0,1-3 0,3-14 407,0 0 0,-1 0-1,-1-1 1,-1 1 0,0-1 0,-3-34 0,1 26 277,-3 16-528,-4 13-15,6 0-124,0 0 0,0 0-1,0 0 1,0 1 0,0-1-1,1 0 1,-1 1 0,0-1-1,1 1 1,-1-1 0,1 1-1,-1-1 1,1 3 0,-1 8-26,0 0 0,1 0 1,1 0-1,0 0 0,1 0 1,0-1-1,1 1 0,4 11 0,-5-16 0,1 0-1,0-1 0,0 1 0,0-1 0,1 0 0,0 0 0,0 0 0,1-1 0,-1 1 0,1-1 1,0 0-1,1-1 0,-1 1 0,13 7 0,-16-11 3,0 0 0,0 0 0,0 0 0,0 0 0,0 0 0,0-1 0,0 1 0,0 0 0,1-1 1,-1 0-1,0 1 0,0-1 0,1 0 0,-1 0 0,0-1 0,1 1 0,-1 0 0,0-1 0,0 1 0,0-1 0,4-1 0,-3 0 13,0 0 0,-1 0 0,0 0 0,1-1 1,-1 1-1,0-1 0,0 1 0,0-1 0,-1 1 0,1-1 0,-1 0 0,1 0 0,1-5 0,2-9 170,-1-1-1,-1 1 1,0-1-1,0-23 1,-3 37-102,2-88 1504,-2 91-1472,0 3-177,0 19-20,-1-5 45,2 1-1,0-1 1,4 25 0,-3-35-36,-1 0 0,1 0 1,0-1-1,1 1 0,0-1 1,0 1-1,0-1 0,0 0 1,1 0-1,0-1 1,0 1-1,0-1 0,7 6 1,-6-6-55,0 0 1,1 0 0,-1-1 0,1 0 0,0 0 0,0-1 0,0 0-1,0 0 1,1 0 0,11 1 0,-16-2 122,1-1 1,-1 0-1,1 1 0,0-1 1,-1-1-1,1 1 0,0 0 0,-1-1 1,1 1-1,-1-1 0,1 0 1,-1 0-1,1 0 0,-1 0 1,1 0-1,-1 0 0,0-1 1,0 1-1,0-1 0,0 0 1,0 0-1,0 1 0,0-1 1,0 0-1,-1-1 0,1 1 1,-1 0-1,2-3 0,2-10 134,-1 0 0,-1-1-1,0 1 1,-1-1 0,0 1-1,-2-1 1,1 1-1,-2-1 1,-4-24 0,5 37-116,0 1 0,-1-1 1,1 1-1,-1-1 0,0 1 0,1-1 1,-1 1-1,0-1 0,-1 1 1,1 0-1,0 0 0,-1 0 0,1-1 1,-1 1-1,0 1 0,1-1 1,-1 0-1,0 0 0,0 1 0,0-1 1,-1 1-1,1-1 0,0 1 0,0 0 1,-1 0-1,1 0 0,-1 0 1,1 1-1,-1-1 0,-3 0 0,6 2-126,-1-1 0,0 1 0,0 0 0,1-1 0,-1 1 0,0 0 0,1 0 0,-1 0 0,1-1 0,-1 1 0,1 0 0,0 0 0,-1 0 0,1 0 0,0 0 0,-1 0 0,1 0 0,0 0-1,0 0 1,0 0 0,0 0 0,0 0 0,0 0 0,0 0 0,1 1 0,2 31-2975,12-11-677,7 1-1567</inkml:trace>
  <inkml:trace contextRef="#ctx0" brushRef="#br0" timeOffset="7591.06">7327 371 5987,'0'0'13553,"-4"-7"-12857,-9-13-652,12 20-43,1 0-1,0 0 0,-1 1 0,1-1 1,0 0-1,0 0 0,-1 0 1,1 0-1,0 1 0,0-1 1,0 0-1,-1 0 0,1 1 1,0-1-1,0 0 0,0 0 0,0 1 1,-1-1-1,1 0 0,0 0 1,0 1-1,0-1 0,0 0 1,0 1-1,0-1 0,0 0 1,0 1-1,0-1 0,0 0 0,0 0 1,0 1-1,0-1 0,0 0 1,0 1-1,3 30-82,-1-28-66,0 0 1,0 0-1,0-1 0,0 1 0,1-1 0,-1 1 1,1-1-1,0 0 0,-1 0 0,1 0 0,0 0 1,0 0-1,0-1 0,1 1 0,-1-1 0,0 0 1,1 0-1,-1 0 0,0 0 0,1-1 0,-1 1 1,1-1-1,-1 0 0,6-1 0,-8 1 134,0 0-1,0-1 1,0 1-1,0-1 1,0 0 0,-1 1-1,1-1 1,0 1-1,0-1 1,-1 0-1,1 0 1,-1 1-1,1-1 1,0 0 0,-1 0-1,1 0 1,-1 0-1,0 0 1,1 0-1,-1 0 1,0 1-1,0-1 1,1 0 0,-1 0-1,0 0 1,0 0-1,0 0 1,0 0-1,0-2 1,0-40 85,-1 32-82,1 8 57,0 0 0,0 0 1,0-1-1,0 1 1,-1 0-1,0 0 0,0 0 1,1 0-1,-2 0 0,1 0 1,0 0-1,-1 0 0,-1-3 1,1 4 40,1 1-1,-1-1 1,0 1 0,0-1 0,1 1 0,-1 0-1,0 0 1,0-1 0,0 2 0,0-1 0,-1 0-1,1 0 1,0 1 0,0-1 0,0 1 0,-1-1-1,1 1 1,0 0 0,-4 0 0,5 1-85,-1-1 0,1 0 1,0 1-1,-1-1 0,1 1 0,0-1 1,-1 1-1,1 0 0,0 0 0,0-1 1,0 1-1,0 0 0,0 0 1,0 0-1,0 0 0,0 0 0,0 0 1,0 1-1,1-1 0,-1 0 0,0 0 1,1 1-1,-1-1 0,1 0 0,-1 1 1,1-1-1,0 0 0,-1 1 1,1-1-1,0 2 0,-3 51 35,3-49-21,0 11 37,1 1 1,1-1-1,0 0 1,1 0-1,11 29 1,-12-38-46,0-1 1,1 1-1,0-1 1,0 0 0,1 0-1,0 0 1,0 0-1,0-1 1,1 1-1,0-1 1,0 0 0,0 0-1,1-1 1,-1 0-1,1 0 1,7 4-1,-9-6 1,0-1 0,0 1 0,1-1 0,-1 0 0,0 0-1,0 0 1,0 0 0,1-1 0,-1 0 0,0 0 0,1 0-1,-1 0 1,0-1 0,1 0 0,-1 0 0,0 0 0,6-2-1,-5 0 22,1 0 0,0-1-1,-1 1 1,1-1 0,-1 0-1,0-1 1,-1 1 0,1-1-1,-1 0 1,5-7 0,5-10 254,-1-1-1,-1-1 1,-1 1 0,11-39 0,-19 54-28,-1-1-1,0 1 0,-1-1 1,0 0-1,0 1 0,-1-11 1,-13 36-278,11-12 21,1 0-1,-1 0 0,1 0 0,0 0 0,0 0 0,0 0 0,1 1 0,0-1 0,0 0 0,0 0 0,0 0 0,1 0 0,0 0 0,2 8 1,-1-10-44,-1-1 0,0 1 0,1 0 0,0 0 0,-1-1 0,1 1 1,0-1-1,1 1 0,-1-1 0,0 0 0,0 0 0,1 0 1,0 0-1,-1 0 0,1-1 0,0 1 0,0-1 0,0 1 1,0-1-1,0 0 0,0-1 0,0 1 0,0 0 0,4 0 1,-2-1-17,1 1 0,-1-1 0,0 0 0,1 0 0,-1 0 0,0-1 1,1 0-1,-1 0 0,0 0 0,0-1 0,0 0 0,0 0 0,0 0 1,0 0-1,0-1 0,-1 0 0,8-5 0,-8 3 76,1 0-1,-1 0 1,1 0 0,-2 0-1,1-1 1,0 0-1,-1 1 1,0-1 0,-1-1-1,1 1 1,-1 0-1,0 0 1,2-14 0,-2 6 368,0-1 1,-1 0-1,-1 0 1,-2-22 0,2 36-360,0 1 0,0-1 0,0 1 0,0-1 0,0 1 0,0 0 0,0-1 0,0 1 0,0-1 0,-1 1 0,1 0 0,0-1 0,0 1 0,0 0 0,0-1 0,-1 1 0,1 0 0,0-1 0,0 1 0,-1 0 0,1-1 0,0 1 0,-1 0 0,1 0 0,0-1 0,-1 1 0,1 0 0,0 0 0,-1 0 0,1-1 0,-1 1 0,1 0 0,0 0 0,-1 0 0,1 0 0,-1 0 0,1 0 0,0 0 0,-2 0 0,1 0-13,1 1 1,-1-1 0,0 1 0,0-1 0,0 1 0,1-1 0,-1 1 0,0-1 0,1 1 0,-1 0-1,0-1 1,1 1 0,-1 0 0,1 0 0,-1-1 0,1 1 0,-1 0 0,1 0 0,-1 1 0,-4 20-12,1 1 1,1-1 0,1 0 0,1 1-1,0 0 1,5 28 0,-4-50-1,1 13-22,1-1 0,0 1 0,1 0 0,9 24 0,-8-29-920,0 0 0,0 1 0,1-2-1,7 10 1,2-3-4626</inkml:trace>
  <inkml:trace contextRef="#ctx0" brushRef="#br0" timeOffset="8449.48">8574 203 8052,'0'0'10039,"-19"-14"-8742,-60-42-404,77 54-870,1 1-1,-1-1 1,0 1-1,0 0 1,0 0-1,-1 0 0,1 0 1,0 0-1,0 0 1,0 1-1,-1-1 1,1 1-1,0 0 1,-1-1-1,1 1 1,-1 0-1,1 0 0,0 1 1,-1-1-1,1 0 1,0 1-1,0-1 1,-1 1-1,1 0 1,0 0-1,0 0 1,0 0-1,0 0 1,0 0-1,0 1 0,-3 1 1,1 3-17,-1-1 0,1 1 0,0 0 0,1 0 1,-1 0-1,1 0 0,-3 10 0,3-8 29,-7 17-7,2 2 0,0-1 0,2 1-1,1 0 1,2 1 0,0-1 0,2 1-1,0 0 1,6 40 0,-3-58-45,0 1 1,0-1 0,1 0-1,0 0 1,1 0 0,0 0-1,1-1 1,0 0 0,0 0-1,1 0 1,0 0 0,0-1-1,1 0 1,13 12 0,-14-15-30,0-1 0,0 1 0,0-1 0,1 0 0,-1-1 1,1 0-1,0 0 0,0 0 0,1-1 0,-1 0 0,0 0 0,1-1 1,-1 1-1,1-2 0,-1 1 0,1-1 0,-1-1 0,1 1 0,-1-1 1,1 0-1,8-3 0,-7 0 43,1 0 1,-2 0-1,1 0 1,0-1-1,-1-1 1,0 0 0,0 0-1,-1 0 1,12-13-1,-4 3-4,-1-1 0,-1-1 0,14-23 0,-19 28 8,-2-1 0,0 0 1,0 0-1,-1-1 0,-1 1 1,0-1-1,-1 0 1,-1 0-1,0 0 0,-1-19 1,-1 21 1,-1 0-1,0 0 1,-1 1 0,-1-1-1,0 0 1,0 1 0,-1 0 0,-1 0-1,0 0 1,0 1 0,-1-1-1,-10-12 1,5 8 53,-1 2-1,-1 0 1,0 0-1,-1 1 1,-1 1 0,-17-12-1,22 18-21,0 0 0,0 0 0,0 2 0,-1-1 0,1 1 0,-1 1 1,0 0-1,0 0 0,-1 1 0,1 0 0,-16 1 0,26 1-32,0 0 0,0 0 1,-1 0-1,1 1 0,0-1 1,0 0-1,0 1 0,0-1 0,-1 1 1,1-1-1,0 1 0,0 0 0,0-1 1,0 1-1,0 0 0,0 0 1,1 0-1,-1 0 0,0 0 0,0 0 1,1 0-1,-1 0 0,0 0 0,1 0 1,-1 0-1,1 0 0,-1 1 1,1-1-1,0 0 0,0 0 0,-1 0 1,1 2-1,-2 47 25,2-39-4,2 3-13,0-1-1,0 1 1,1 0-1,1-1 1,0 0-1,1 0 1,1 0-1,0 0 1,0-1-1,1 0 0,11 14 1,12 12 46,63 66 1,16-4-46,-23-23-3,-82-73-13,0 0 1,-1 1 0,1-1-1,-1 1 1,0 0-1,0 0 1,-1 0 0,1 0-1,-1 0 1,0 1-1,0-1 1,-1 1 0,0-1-1,0 1 1,0 0-1,-1-1 1,1 1-1,-2 0 1,1 5 0,-1-9-1,1 0 1,0 0 0,0 0 0,-1-1-1,1 1 1,-1 0 0,0 0-1,1-1 1,-1 1 0,0 0 0,0-1-1,0 1 1,0-1 0,0 1-1,-1-1 1,1 1 0,0-1-1,-1 0 1,1 0 0,-1 0 0,1 0-1,-1 0 1,1 0 0,-1 0-1,0 0 1,0 0 0,1-1 0,-1 1-1,-3 0 1,-5 1-741,1 0-1,-1-1 1,0 0 0,-13-1 0,23-1 340,0 0 0,0 0 1,-1 0-1,1 0 0,0 0 1,0-1-1,0 1 1,0 0-1,0 0 0,0 0 1,1 0-1,-1 0 0,0 0 1,1-2-1,10-20-5638</inkml:trace>
  <inkml:trace contextRef="#ctx0" brushRef="#br0" timeOffset="10212.67">8975 384 2593,'0'0'15730,"-8"-12"-14665,-24-34-553,32 46-510,0 0 1,0 0-1,0-1 1,-1 1 0,1 0-1,0-1 1,0 1-1,0 0 1,0-1-1,0 1 1,0 0 0,-1 0-1,1-1 1,0 1-1,0 0 1,0 0-1,-1-1 1,1 1 0,0 0-1,0 0 1,-1 0-1,1 0 1,0-1-1,0 1 1,-1 0 0,1 0-1,0 0 1,-1 0-1,1 0 1,0 0-1,-1 0 1,1 0-1,0 0 1,-1 0 0,1 0-1,0 0 1,0 0-1,-1 0 1,1 0-1,0 0 1,-1 0 0,1 0-1,0 0 1,-1 0-1,1 0 1,0 1-1,0-1 1,-1 0 0,1 0-1,0 0 1,0 0-1,-1 1 1,1-1-1,0 0 1,-1 1 0,-1 14 20,1-13-3,-1 17 16,0-1 0,1 1 0,0 0 1,2-1-1,2 19 0,-2-30-86,0-1-1,1 1 0,0-1 1,-1 0-1,2 1 0,-1-1 1,1 0-1,0 0 1,0-1-1,1 1 0,0-1 1,0 1-1,0-1 0,0-1 1,1 1-1,0 0 1,9 5-1,-12-8-36,0 0-1,1-1 1,-1 0 0,1 1 0,-1-1-1,1 0 1,0 0 0,0 0 0,0-1-1,-1 1 1,1-1 0,0 1-1,0-1 1,0 0 0,0 0 0,0 0-1,0-1 1,-1 1 0,1-1 0,0 1-1,0-1 1,4-2 0,-4 1 71,0 0 1,1 0-1,-1-1 0,-1 1 1,1-1-1,0 0 0,-1 0 1,1 0-1,-1 0 0,0 0 1,0 0-1,0-1 0,0 1 1,-1-1-1,1 1 0,0-5 1,3-13 469,-1-1 1,0 1-1,-2-1 1,0 0-1,-3-33 0,1 23 699,-1 33-1153,1-1 0,-1 0-1,1 0 1,-1 0 0,1 1 0,-1-1 0,1 0-1,-1 1 1,1-1 0,0 0 0,-1 1-1,1-1 1,0 0 0,-1 1 0,1-1 0,0 1-1,-1-1 1,1 1 0,0-1 0,0 1 0,0-1-1,-1 1 1,1-1 0,0 1 0,0 0 0,-1 8-94,1 1 1,0-1-1,0 1 1,1-1-1,0 0 1,1 0-1,0 1 1,0-1-1,1 0 1,0-1-1,7 13 1,-8-16-177,0-1 0,1 0-1,-1 0 1,1 0 0,0 0 0,1 0 0,-1 0-1,0-1 1,1 0 0,0 0 0,0 0 0,0 0 0,0 0-1,0-1 1,1 0 0,-1 0 0,1 0 0,0 0-1,-1-1 1,1 0 0,0 0 0,0 0 0,8 0-1,-11-1 234,0 0-1,-1 0 0,1 0 0,0-1 0,-1 1 0,1-1 0,0 1 0,-1-1 0,1 0 0,-1 1 0,1-1 0,-1 0 0,1 0 0,-1 0 0,0 0 0,1 0 0,-1-1 1,0 1-1,2-3 0,0 0 177,0 0 1,-1 0 0,0 0 0,0-1 0,0 1-1,-1-1 1,2-5 0,0-6 961,0-1-1,-2 1 1,1-22 0,-2 5 640,0 28-927,0 20-768,0-9-114,0 0 0,0 0 0,1 0 1,-1 0-1,2-1 0,-1 1 0,1 0 0,-1 0 1,6 9-1,-5-12-63,-1-1 0,1 0 0,0 1 0,0-1-1,0 0 1,0 0 0,0-1 0,0 1 0,1 0 0,-1-1 0,1 1 0,-1-1 0,1 0 0,-1 0 0,1 0 0,0 0 0,-1 0 0,1-1 0,0 1 0,0-1 0,-1 1 0,1-1 0,4-1 0,-6 1 125,0 0 1,1 0 0,-1-1 0,0 1-1,0 0 1,0-1 0,0 1 0,1-1-1,-1 0 1,0 1 0,0-1 0,0 0-1,0 0 1,-1 0 0,1 1 0,0-1-1,0 0 1,0 0 0,-1 0 0,1 0-1,0-1 1,-1 1 0,1 0-1,-1 0 1,0 0 0,1 0 0,-1 0-1,0-1 1,1 1 0,-1 0 0,0-3-1,2-47 329,-3 39-72,1 7-118,0 0 0,0-1-1,-1 1 1,0 0 0,0 0 0,0 0-1,-1 0 1,1 0 0,-1 0 0,0 0-1,-4-5 1,5 8-74,-1 0 0,0 0 0,1 0 0,-1 0 0,0 0 0,0 0 0,-1 0 0,1 1 0,0-1 0,0 1 0,-1 0 0,1 0 0,-1-1 0,1 1 0,-1 1 0,0-1 1,1 0-1,-1 1 0,0-1 0,1 1 0,-1 0 0,0 0 0,-4 1 0,6-1-58,-1 0 0,1 1 1,-1 0-1,1-1 0,0 1 0,-1 0 1,1-1-1,0 1 0,0 0 1,0 0-1,-1 0 0,1 0 1,0 0-1,0 1 0,0-1 1,0 0-1,1 0 0,-1 1 0,0-1 1,1 0-1,-1 1 0,0-1 1,1 1-1,0-1 0,-1 1 1,1-1-1,0 1 0,0 1 1,-4 50-8,4-47 8,0 5-71,1 0 0,0 1 0,1-1 0,0 0 0,1 0 0,0 0 0,1-1 0,0 1 0,1-1 0,0 0 0,0 0 0,1 0 0,0-1 0,1 0 0,0 0 0,0 0 0,1-1 0,0-1 0,1 1 0,0-1 0,0 0 0,14 7 0,-16-11-151,0 0 0,1 0 1,-1-1-1,1 0 0,-1 0 0,1-1 1,9 1-1,-14-2 190,1 0 0,-1 0 0,1 0 0,-1 0 0,1 0-1,-1-1 1,1 0 0,-1 0 0,1 0 0,-1 0 0,0 0 0,1-1 0,-1 1 0,0-1 0,0 0-1,0 0 1,4-3 0,-1-2 145,0-1 0,-1 1 0,0-1 1,0 0-1,0 0 0,-1 0 0,0-1 0,-1 0 0,0 1 0,0-1 0,2-16 0,-2-6 730,0 0 1,-2-36-1,-2 43-584,-3-11 539,4 34-789,0 1 1,0-1-1,0 0 1,0 1-1,0-1 1,0 0 0,0 1-1,-1-1 1,1 0-1,0 1 1,0-1 0,-1 1-1,1-1 1,-1 0-1,1 1 1,0-1-1,-1 1 1,1-1 0,-1 1-1,1-1 1,-1 1-1,0 0 1,1-1-1,-1 1 1,1 0 0,-1-1-1,0 1 1,1 0-1,-1 0 1,0-1 0,1 1-1,-1 0 1,0 0-1,1 0 1,-1 0-1,0 0 1,1 0 0,-1 0-1,0 0 1,1 0-1,-1 0 1,0 1 0,1-1-1,-1 0 1,0 0-1,1 1 1,-2-1-1,1 2-12,0-1 0,0 0 0,0 0 1,0 0-1,0 1 0,0-1 0,0 0 0,1 1 0,-1-1 0,0 1 0,1-1 0,-1 1 0,1-1 0,0 1 0,-1-1 0,1 1 0,0-1 0,0 3 0,0 37-22,1-26 19,0-7-217,0 0-1,0 0 1,1 0 0,0 0 0,1 0-1,0 0 1,0 0 0,1-1-1,0 0 1,0 1 0,0-1 0,1-1-1,8 10 1,-11-13 109,1 1 1,0-1-1,0 0 0,1 0 1,-1 0-1,1 0 0,-1-1 1,1 1-1,0-1 1,0 0-1,0 0 0,0 0 1,0-1-1,0 0 0,0 1 1,1-1-1,-1-1 0,0 1 1,1-1-1,-1 1 0,1-1 1,-1-1-1,1 1 0,-1-1 1,0 1-1,1-1 1,4-2-1,-6 1 138,0 0 1,0 0-1,0 0 0,-1-1 1,1 1-1,-1-1 1,1 1-1,-1-1 0,0 0 1,0 0-1,0 0 1,-1 0-1,1 0 0,-1 0 1,1-1-1,-1 1 1,0-1-1,0-3 0,3-9 772,-1 0 0,2-25 0,-3-52 3246,-2 92-3745,0 11-355,0 9 6,0 0 0,1-1 0,1 1 1,9 35-1,-10-50-83,0 1 0,1-1 0,0 0 0,0 1 0,0-1 0,1 0 0,-1 0 0,1 0 0,0-1 0,0 1 0,0-1 0,0 1 0,1-1 0,-1 0 0,1 0 0,0-1 0,0 1 0,0-1 0,0 0 0,0 0 1,1 0-1,-1 0 0,1-1 0,-1 0 0,1 0 0,4 1 0,-3-1 12,0-1 1,-1 1-1,1-1 1,-1 0 0,1-1-1,0 1 1,-1-1-1,8-2 1,-10 2 123,1-1 0,-1 1-1,0-1 1,0 0 0,0 0 0,0 0 0,-1 0 0,1-1 0,0 1 0,-1-1 0,0 1 0,0-1-1,0 0 1,2-3 0,4-6 291,-1 0-1,0 0 1,-1 0-1,0-1 1,-1 0-1,-1 0 1,0 0-1,0-1 0,-2 1 1,1-1-1,-2 0 1,0-19-1,-4 18 423,-7 16-515,9 0-208,-1 1 0,1-1 0,-1 1 0,1 0 0,-1-1 0,1 1 0,0 0 0,0 0 0,0 0 0,0 0 0,-1 3 0,0 2-16,0 0 1,1 1 0,0-1-1,0 0 1,1 0 0,0 1-1,0-1 1,0 0 0,1 1-1,0-1 1,1 0 0,0 0-1,0 0 1,0 0-1,1 0 1,0-1 0,6 10-1,-6-11-198,1 0 0,0 0-1,0 0 1,1-1 0,-1 0-1,1 1 1,0-2 0,0 1-1,1 0 1,-1-1 0,1 0-1,0-1 1,-1 1 0,1-1-1,0 0 1,1 0 0,-1-1-1,0 0 1,0 0 0,11 0-1,-13 0 90,1-1-1,-1 0 0,1 0 0,-1-1 0,0 1 0,1-1 0,-1 0 0,1 0 0,-1-1 0,0 1 0,0-1 1,5-2-1,-7 2 122,1-1 0,0 1 0,0-1 0,-1 0 0,0 1 0,0-1 0,1 0 0,-2-1 1,1 1-1,0 0 0,-1 0 0,1-1 0,-1 1 0,0-1 0,1-5 0,2-13 1024,-1-1 0,-1 0 0,-2-44 0,-1 29 655,1 36-1454,-1-23 893,1 24-1035,0 1 0,0-1 0,0 0 0,0 1 1,-1-1-1,1 0 0,0 1 0,0-1 0,0 0 0,-1 1 0,1-1 0,0 1 0,-1-1 1,1 0-1,0 1 0,-1-1 0,1 1 0,-1-1 0,1 1 0,-1 0 0,1-1 0,-1 1 1,1-1-1,-1 1 0,1 0 0,-1-1 0,0 1 0,1 0 0,-2-1 0,2 1-62,-1 1 0,1-1 0,-1 0 0,1 0 0,-1 1 0,1-1 0,-1 0 0,1 1 0,0-1 0,-1 1 0,1-1 0,-1 0 0,1 1 0,0-1 0,0 1 0,-1-1 0,1 1 1,0-1-1,0 1 0,-1-1 0,1 1 0,0-1 0,0 1 0,0-1 0,0 1 0,0-1 0,0 1 0,0 0 0,-1 21-76,1-18 87,-1 19 10,2-1 0,0 1-1,2-1 1,0 0 0,2 0 0,11 35 0,24 51 8,-11-31-591,27 107 0,-49-131-1995,-8-52 2424,1-1 0,0 1 0,-1-1 1,1 0-1,-1 1 0,1-1 0,-1 0 0,1 1 1,0-1-1,-1 0 0,1 1 0,-1-1 1,1 0-1,-1 0 0,0 1 0,1-1 0,-1 0 1,1 0-1,-1 0 0,1 0 0,-1 0 1,1 0-1,-1 0 0,0 0 0,1 0 0,-1 0 1,1 0-1,-1 0 0,0-1 0,-20-2-2522,-6-13-2890</inkml:trace>
  <inkml:trace contextRef="#ctx0" brushRef="#br0" timeOffset="12113.1">10948 342 3426,'0'0'10935,"-5"0"-10556,4-1-362,0 1 1,0 0-1,0 0 0,0 0 1,0 0-1,0-1 0,0 1 1,-1 1-1,1-1 0,0 0 1,0 0-1,0 0 0,0 0 1,0 1-1,0-1 0,0 0 1,0 1-1,0-1 0,1 1 1,-1-1-1,0 1 1,0 0-1,0-1 0,0 1 1,1 0-1,-2 1 0,0 2 24,1 0-1,0-1 1,1 1-1,-1 0 1,1 0-1,-1 0 1,1 0-1,1 4 0,-1-5-40,-1 0 0,1-1-1,0 1 1,1-1 0,-1 1-1,0 0 1,1-1 0,-1 1-1,1-1 1,0 1-1,0-1 1,0 0 0,0 1-1,0-1 1,1 0 0,-1 0-1,1 0 1,-1 0-1,1 0 1,0 0 0,0 0-1,0 0 1,0-1 0,0 1-1,0-1 1,0 1-1,0-1 1,1 0 0,-1 0-1,1 0 1,-1 0 0,0-1-1,1 1 1,0 0 0,3-1-1,-1 2-73,1-1 1,-1 0-1,1-1 0,-1 1 0,1-1 1,0 0-1,-1 0 0,1-1 0,0 0 1,-1 0-1,1 0 0,6-3 0,-9 3 64,-1-1 0,1 0 0,-1 0 0,0 0 0,0 0 0,0 0 0,0 0 0,0 0-1,0-1 1,0 1 0,-1 0 0,1-1 0,-1 0 0,0 1 0,1-1 0,-1 0 0,-1 0 0,1 0-1,0 0 1,-1 1 0,1-1 0,-1 0 0,0 0 0,0-5 0,1-3 166,-1-1 0,0 0 0,-1 1 0,-1-1 1,-4-20-1,5 28-60,-1 0 0,1 0 1,-1 0-1,0 1 0,0-1 0,-1 1 1,1-1-1,-1 1 0,0 0 1,1 0-1,-1 0 0,-1 0 1,1 0-1,0 1 0,-1-1 0,1 1 1,-1 0-1,0 0 0,-6-2 1,8 3-64,0 1 1,0-1 0,0 0 0,0 1 0,0-1 0,0 1-1,0-1 1,0 1 0,0 0 0,0 0 0,0 0-1,0 0 1,-1 0 0,1 1 0,0-1 0,0 1 0,0-1-1,0 1 1,0 0 0,-3 1 0,3 0-26,0 0 0,0 0 0,0 0 0,0 0 0,0 0 0,0 1 0,1-1 0,-1 1 0,1-1 0,0 1 0,0-1 0,-1 1 0,0 4 0,-1 7-8,0 2 0,1-1 0,1 0 0,1 23 0,0-37 10,-1 5-79,1 1 0,1 0 0,0 0 1,0 0-1,0-1 0,0 1 0,1 0 0,1-1 0,-1 0 0,1 1 1,0-1-1,0 0 0,0 0 0,1-1 0,0 1 0,1-1 0,-1 0 1,1 0-1,0 0 0,0 0 0,0-1 0,1 0 0,-1 0 0,1-1 1,11 6-1,-7-4-384,0-1 0,1 0 0,0-1 0,0 0 0,0-1 0,0 0 0,0 0 0,0-1 0,21-1 0,-29-1 412,1 0 0,0 1 0,-1-1 1,1-1-1,-1 1 0,0 0 1,1-1-1,-1 0 0,0 1 0,0-1 1,0-1-1,0 1 0,0 0 0,-1-1 1,1 1-1,-1-1 0,1 0 0,-1 0 1,0 0-1,0 0 0,0 0 1,-1 0-1,4-7 0,3-11 670,0 1 0,8-39 0,-13 47-188,4-14 491,-3 6 68,2 0 0,0 1 0,9-20 1,-15 39-976,0 0 1,1 0-1,-1 0 1,0-1-1,0 1 1,1 0-1,-1 0 1,0 0-1,1 0 1,-1 0 0,0 0-1,1 0 1,-1 0-1,0 0 1,1 0-1,-1 0 1,0 0-1,1 0 1,-1 0-1,0 0 1,1 0 0,-1 0-1,0 0 1,0 0-1,1 1 1,-1-1-1,0 0 1,1 0-1,-1 0 1,0 0-1,0 1 1,1-1 0,-1 0-1,0 0 1,0 1-1,0-1 1,1 0-1,-1 0 1,0 1-1,0-1 1,0 0-1,1 1 1,8 11-208,-9-12 221,3 5-39,28 33 1,-29-35-63,0-2 0,0 1 0,0 0 0,0 0 0,0 0-1,0-1 1,0 0 0,0 1 0,1-1 0,-1 0 0,1 0 0,-1 0 0,1 0-1,-1 0 1,4 0 0,-5-5 77,0 1-1,-1 0 0,0-1 1,1 1-1,-1-1 0,-1 1 1,0-7-1,0 7 9,-1 1-1,1-1 1,-1 0-1,0 0 1,0 1-1,0 0 1,0-1 0,-1 1-1,1 0 1,-1 0-1,1 0 1,-1 0 0,0 0-1,1 1 1,-1-1-1,0 1 1,0 0 0,0 0-1,0 0 1,0 0-1,-1 0 1,1 1-1,-5-1 1,4 0-8,0 1 0,-1-1-1,1 1 1,0 0 0,-1 0 0,1 0 0,0 1-1,0-1 1,0 1 0,-1 0 0,1 1 0,0-1-1,0 0 1,0 1 0,0 0 0,1 0 0,-5 3-1,1 4-12,0-1 1,1 1-1,1 0 0,-1 1 0,2 0 0,-1-1 0,1 1 1,1 1-1,-1-1 0,2 1 0,0-1 0,0 1 0,1-1 1,0 1-1,1 19 0,0-27-3,0-1 0,0 0 0,1 1 0,-1-1 0,1 0 0,-1 1 1,1-1-1,0 0 0,0 0 0,0 0 0,0 0 0,0 0 0,0 0 0,0 0 0,1 0 0,-1 0 0,1 0 0,2 2 0,0-1-4,0-1 0,0 1 0,0-1 0,1 0-1,-1 0 1,0 0 0,1-1 0,8 3 0,3-2-124,0 0 1,0-1-1,0 0 1,25-3-1,-37 2 107,-1-1 0,1 1-1,0-1 1,-1 0 0,1 0 0,0-1 0,-1 1 0,1-1-1,-1 1 1,0-1 0,1 0 0,-1 0 0,0-1-1,0 1 1,0-1 0,2-2 0,-1-1 13,0 1 0,0-1 0,-1 1-1,0-1 1,0 0 0,0 0 0,-1 0 0,3-11 0,0-7 39,-2-1 0,0 0 0,-1-45 0,-2 66-30,-2-12 263,0 0 1,0 0-1,-2 0 0,0 0 0,-1 1 1,0-1-1,-2 1 0,-15-27 0,22 41-249,0 1 0,0 0 1,0 0-1,0 0 0,0 0 0,0 0 0,0 0 0,0 0 0,0 0 0,0 0 0,0 0 0,0 0 0,0 0 0,0-1 1,0 1-1,0 0 0,-1 0 0,1 0 0,0 0 0,0 0 0,0 0 0,0 0 0,0 0 0,0 0 0,0 0 0,0 0 1,0 0-1,0 0 0,0 0 0,0 0 0,-1 0 0,1 0 0,0 0 0,0 0 0,0 0 0,0 0 0,0 0 0,0 0 1,0 0-1,0 0 0,0 0 0,0 0 0,0 0 0,-1 0 0,1 0 0,0 0 0,0 0 0,0 0 0,0 0 0,0 0 1,0 0-1,0 0 0,0 1 0,0-1 0,0 0 0,0 0 0,0 0 0,0 0 0,0 0 0,0 0 0,0 0 0,0 0 1,0 0-1,0 0 0,-1 1 0,-2 8 90,-1 13-263,3 6 168,1 0 0,0-1-1,2 1 1,7 31 0,-6-46-32,0 1 1,1-1-1,1 0 0,0 0 1,1 0-1,0-1 0,1 0 1,0 0-1,1-1 1,13 15-1,-17-22-103,-1-1 0,1 1 0,1-1 0,-1 1 0,0-2 0,1 1 0,0 0 0,0-1 0,0 0 0,0 0 0,0 0 0,0-1 1,0 1-1,0-1 0,1 0 0,-1-1 0,0 0 0,10 0 0,-12 0 109,-1-1-1,0 1 1,1-1 0,-1 0 0,0 0-1,0 0 1,0 0 0,0 0-1,0-1 1,0 1 0,0 0 0,0-1-1,-1 1 1,1-1 0,0 0 0,-1 0-1,1 0 1,-1 0 0,0 0 0,0 0-1,0 0 1,0 0 0,0 0 0,0 0-1,0 0 1,0-5 0,2-4 69,0 0 1,-1 0 0,0 0-1,0-14 1,-2-45 3330,-1 88-3407,0 0 0,1 0 0,0 0 0,2-1 0,5 27 0,-7-40-26,1-1 0,1 1 0,-1 0 0,0 0-1,1 0 1,0-1 0,0 1 0,0-1 0,0 1 0,0-1 0,1 0 0,0 0 0,-1 0-1,1 0 1,0-1 0,1 1 0,-1-1 0,0 0 0,1 0 0,-1 0 0,1 0 0,0 0-1,-1-1 1,1 1 0,0-1 0,0 0 0,0-1 0,0 1 0,0-1 0,0 1 0,4-1-1,-3 0-1,-1 0 0,0 0 0,0-1 0,0 1 0,0-1 0,0 0 0,0 0 0,-1 0 0,1-1 0,0 1 0,0-1 0,-1 0-1,1 0 1,-1 0 0,0-1 0,1 1 0,-1-1 0,0 1 0,0-1 0,-1 0 0,1 0 0,-1-1 0,1 1 0,2-5 0,5-8 118,-1 0 0,0 0-1,-2-1 1,1 0 0,-2-1 0,0 0 0,-2 0 0,0 0 0,0 0 0,-2 0 0,0-1 0,-1 1 0,-1-1 0,-5-34 0,4 42 155,-1 1-1,0-1 0,-1 1 0,0 0 1,-1 0-1,0 1 0,-1-1 1,0 1-1,0 0 0,-1 0 1,0 0-1,0 1 0,-10-10 0,15 18-212,1-1 0,0 1 0,-1 0-1,1 0 1,0 0 0,-1 0 0,1-1-1,0 1 1,-1 0 0,1 0 0,0 0-1,-1 0 1,1 0 0,0 0 0,-1 0-1,1 0 1,0 0 0,-1 0 0,1 0-1,0 0 1,-1 0 0,1 0 0,-1 0-1,1 1 1,0-1 0,-1 0-1,1 0 1,0 0 0,0 0 0,-1 1-1,1-1 1,0 0 0,-1 0 0,1 1-1,0-1 1,0 0 0,0 0 0,-1 1-1,1-1 1,0 0 0,0 1 0,0-1-1,-1 0 1,1 1 0,0-1 0,0 0-1,0 1 1,0-1 0,0 0 0,0 1-1,0-1 1,0 0 0,0 1 0,0-1-1,0 1 1,0-1 0,0 1 0,-2 25-125,2-24 137,-1 22-14,1 0 1,2 0 0,0 0 0,2-1 0,0 1 0,13 37 0,1-14-340,27 51 1,6-7-5876,-47-83 2780</inkml:trace>
  <inkml:trace contextRef="#ctx0" brushRef="#br0" timeOffset="12284.58">11865 297 2065,'0'0'11429,"54"-9"-11429,-27 24-800,5-4-705,-2-1-832,4-5-1889</inkml:trace>
  <inkml:trace contextRef="#ctx0" brushRef="#br0" timeOffset="13137.65">12224 290 1569,'0'0'12902,"-11"-12"-11953,-36-37-338,46 48-600,0 0-1,0 0 0,0 0 1,0 0-1,0 0 1,0 0-1,0 0 0,0 1 1,-1-1-1,1 1 0,0-1 1,0 1-1,-1-1 1,1 1-1,0-1 0,-1 1 1,1 0-1,0 0 0,-1 0 1,1 0-1,0 0 1,-1 0-1,1 0 0,0 0 1,-1 1-1,1-1 0,0 1 1,-1-1-1,1 1 1,0-1-1,0 1 0,-1-1 1,1 1-1,0 0 0,0 0 1,0 0-1,0 0 1,0-1-1,0 2 0,0-1 1,-1 1-1,-2 4 2,1-1 1,0 1-1,0 0 0,0 0 1,-3 12-1,3-8 2,0 0 1,1 1-1,0-1 0,1 1 0,0-1 1,1 1-1,0 0 0,0 0 1,1-1-1,4 19 0,-4-24-48,1 0 0,0 0-1,0 0 1,0-1-1,0 1 1,1 0 0,0-1-1,0 0 1,0 1 0,0-1-1,1 0 1,-1-1 0,1 1-1,0-1 1,0 1 0,1-1-1,-1 0 1,0-1 0,1 1-1,0-1 1,0 0 0,0 0-1,7 1 1,-7-1-31,1 0-1,0-1 1,0 0 0,0-1 0,-1 1-1,1-1 1,0 0 0,0 0 0,0-1-1,0 0 1,0 0 0,-1 0 0,7-3-1,-8 2 72,-1 0 0,1 0 0,-1 0 0,0 0 0,0-1 0,0 1 0,-1-1 0,1 0-1,0 0 1,-1 0 0,0 0 0,0 0 0,0 0 0,0-1 0,0 1 0,-1-1 0,1 1 0,-1-1-1,0 0 1,1-6 0,0-3 260,0-1 0,0 1 0,-1-1-1,-1 1 1,-2-22 0,1 29-62,0-1 0,0 1 1,0 0-1,-1 0 0,0 0 0,0 1 1,0-1-1,-1 0 0,0 1 0,0 0 0,-1-1 1,1 1-1,-1 0 0,-6-5 0,10 9-188,0 1 0,-1-1 0,1 1 0,0 0 0,0-1 0,-1 1 0,1-1 0,0 1 0,-1 0 0,1 0 0,0-1-1,-1 1 1,1 0 0,-1-1 0,1 1 0,0 0 0,-1 0 0,1 0 0,-1 0 0,1-1 0,-1 1 0,1 0 0,0 0-1,-1 0 1,1 0 0,-1 0 0,1 0 0,-1 0 0,1 0 0,-1 0 0,1 0 0,-1 0 0,1 1 0,0-1 0,-1 0 0,1 0-1,-1 0 1,1 0 0,-1 1 0,1-1 0,0 0 0,-1 1 0,1-1 0,0 0 0,-1 0 0,1 1 0,0-1 0,-1 1 0,1-1-1,0 0 1,0 1 0,0-1 0,-1 1 0,1-1 0,0 0 0,0 1 0,0-1 0,0 1 0,0-1 0,0 1 0,0-1 0,0 1-1,-1 37-194,1-30 249,0-3-98,1 1-1,0-1 0,0 0 1,0 1-1,1-1 1,0 0-1,0 0 1,0 0-1,0 0 1,1-1-1,0 1 1,0-1-1,0 1 1,0-1-1,1 0 0,0 0 1,0 0-1,0-1 1,0 0-1,7 5 1,-4-3-259,1 0 0,0-1 0,1 0 0,-1 0 0,1-1 0,0 0 1,0-1-1,0 0 0,0 0 0,0 0 0,12-1 0,-15-1 241,0-1-1,0 0 1,0 0-1,0-1 1,0 0-1,0 0 1,0 0-1,0 0 0,-1-1 1,1 0-1,-1-1 1,0 1-1,0-1 1,0 0-1,0 0 1,-1 0-1,1-1 1,-1 1-1,-1-1 1,1 0-1,0 0 1,-1-1-1,0 1 1,-1-1-1,1 0 0,-1 1 1,0-1-1,0 0 1,-1 0-1,0-1 1,0 1-1,0 0 1,-1-11-1,1 1 255,-2-31 1200,1 46-1312,0 0 0,0 0 0,0 0 0,-1 0 0,1 0 0,0-1 0,-1 1 0,1 0 0,-1 0 0,1 0 0,-1 0 1,0 1-1,1-1 0,-1 0 0,0 0 0,0 0 0,0 0 0,1 1 0,-1-1 0,0 0 0,0 1 0,0-1 1,0 1-1,0-1 0,0 1 0,0-1 0,0 1 0,0 0 0,-1-1 0,1 1 0,0 0 0,-2 0 0,2 0-93,1 1 1,-1-1-1,0 1 0,1 0 0,-1-1 0,0 1 0,1 0 0,-1-1 0,1 1 0,-1 0 0,1 0 0,-1-1 1,1 1-1,0 0 0,-1 0 0,1 0 0,0 0 0,0-1 0,0 1 0,-1 0 0,1 0 0,0 0 0,0 0 0,0 0 1,0 0-1,1 0 0,-2 34-49,2-27 43,-1-5-5,0 1 0,1 0 0,0 0 0,0 0 0,0-1 0,0 1 0,0-1 0,1 1 0,0-1 0,0 1 0,0-1 0,0 0 0,0 0 0,1 0 0,-1 0 0,1 0 0,0 0-1,-1-1 1,1 1 0,1-1 0,-1 0 0,0 0 0,1 0 0,5 2 0,0 0-174,-1-1-1,1 0 0,0 0 1,0-1-1,0-1 0,0 1 1,0-1-1,0-1 0,13 0 0,-19 0 146,0-1 0,0 1 0,-1-1 0,1 1 0,0-1 0,-1 0-1,1 0 1,0-1 0,-1 1 0,1 0 0,-1-1 0,0 1 0,0-1-1,1 0 1,-1 0 0,0 0 0,2-4 0,0 1-17,-1 0 1,0 0 0,0-1-1,0 1 1,-1-1 0,0 0-1,2-10 1,0-6 601,-1 0 0,-1-1 0,0-28 1,-2 50-467,-3-23 2066,-3 35-964,-5 37-936,8-24-236,2 1-1,0-1 1,2 0 0,1 1 0,1-1-1,1 0 1,0 0 0,2 0 0,11 27-1,-13-42-308,13 40-43,-13-17-6594</inkml:trace>
  <inkml:trace contextRef="#ctx0" brushRef="#br0" timeOffset="13355.31">11534 0 9989,'0'0'3537</inkml:trace>
  <inkml:trace contextRef="#ctx0" brushRef="#br0" timeOffset="14100.31">13138 342 4786,'0'0'12499,"-2"-1"-11584,2 1-902,0 0 1,0 0-1,0 0 0,0 0 0,0 0 0,1 0 0,-1 0 0,0 0 0,0 0 0,0 0 0,0 0 1,0 0-1,0 0 0,1 0 0,-1 0 0,0 0 0,0 0 0,0 0 0,0 0 0,0 0 0,0 0 1,0 0-1,1 0 0,-1 0 0,0 0 0,0 0 0,0 0 0,0 0 0,0 0 0,0 0 0,0 0 1,0-1-1,1 1 0,-1 0 0,0 0 0,0 0 0,0 0 0,0 0 0,0 0 0,0 0 0,0 0 1,0-1-1,0 1 0,0 0 0,0 0 0,0 0 0,0 0 0,0 0 0,0 0 0,0 0 0,0-1 1,0 1-1,0 0 0,0 0 0,0 0 0,0 0 0,0 0 0,0 0 0,0 0 0,0-1 1,0 1-1,0 0 0,0 0 0,0 0 0,0 0 0,0 0 0,0 0 0,0 0 0,-1-1 0,23 0 743,44 3 340,-29-1-618,586-19 955,-527 9-1455,325-38-855,-409 45 725,-2 1-140,1-1 1,-1 0 0,0-1 0,0 0 0,0 0 0,14-8-1,-24 11 168,1 0 0,-1-1-1,1 1 1,-1 0 0,1-1-1,-1 1 1,1-1 0,-1 1-1,1-1 1,-1 1 0,1-1-1,-1 1 1,0-1 0,1 1-1,-1-1 1,0 0 0,0 1-1,1-1 1,-1 1-1,0-1 1,0 0 0,0 1-1,0-1 1,0 0 0,0 1-1,0-1 1,0 0 0,0 1-1,0-1 1,0 0 0,0 1-1,0-1 1,-1-1 0,0 1-453,1-1 0,-1 0 0,0 1 1,0-1-1,0 1 0,0 0 0,-1-1 0,1 1 1,0 0-1,-1-1 0,-1 0 0,-18-11-6559</inkml:trace>
  <inkml:trace contextRef="#ctx0" brushRef="#br0" timeOffset="14410.93">14218 117 3714,'0'0'15746,"5"-3"-15125,0 0-602,0 1-1,0-1 0,0 1 1,0 0-1,0 1 0,0-1 1,1 1-1,-1 0 1,1 1-1,-1-1 0,0 1 1,1 0-1,-1 0 0,1 1 1,-1-1-1,8 3 1,-4 0-8,0 0 0,0 1 0,-1-1 1,1 2-1,-1-1 0,0 1 0,0 1 1,0-1-1,8 9 0,-7-6-12,-1 0 1,0 1-1,-1 0 0,1 0 1,-2 1-1,1-1 0,-1 2 1,-1-1-1,0 0 0,0 1 1,-1 0-1,-1 0 0,0 0 1,0 1-1,-1-1 0,1 19 1,-4-27 6,1 0 1,-1 0-1,0 0 1,0 0-1,0 0 1,0 0-1,-1 0 1,1-1-1,-1 1 1,1 0-1,-1-1 1,0 1-1,0-1 1,-1 0-1,1 1 1,0-1-1,-1 0 1,1 0-1,-1-1 1,1 1-1,-1-1 1,0 1-1,0-1 1,0 0-1,-5 2 1,-39 8-1279,5-7-3777,35-5 580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6:52.122"/>
    </inkml:context>
    <inkml:brush xml:id="br0">
      <inkml:brushProperty name="width" value="0.05" units="cm"/>
      <inkml:brushProperty name="height" value="0.05" units="cm"/>
      <inkml:brushProperty name="color" value="#E71224"/>
    </inkml:brush>
  </inkml:definitions>
  <inkml:trace contextRef="#ctx0" brushRef="#br0">195 73 96,'0'0'13323,"2"-2"-12039,7-6-360,-7 7-705,0-1 0,1 0 0,-1 0-1,0 0 1,0 0 0,0 0 0,-1 0 0,1 0 0,0-1 0,-1 1 0,1-1-1,-1 1 1,2-6 0,-10 6 381,-7 0-572,-1 0-1,0 1 0,1 0 1,-1 2-1,0-1 0,1 2 0,-23 4 1,32-4-24,1-1 0,-1 0 1,1 1-1,-1 0 0,1 0 1,0 1-1,0-1 0,0 1 0,0 0 1,1 0-1,-1 0 0,1 0 1,-1 0-1,1 1 0,0 0 1,0 0-1,1 0 0,-1 0 1,1 0-1,0 0 0,0 0 0,1 1 1,-1-1-1,1 1 0,0 0 1,0-1-1,-1 9 0,1-5 1,1 0-1,-1 0 1,1 0-1,1 0 0,-1 0 1,1 0-1,3 9 1,-3-14-3,1 1 0,-1-1 0,1 1 0,0-1 0,0 0 0,0 0 0,0 0 0,1 0 0,-1 0 0,1 0 0,0-1 0,0 1 0,0-1 0,0 0 0,0 1 0,7 2 0,6 1-143,-1 0 1,1-1 0,1-1-1,-1 0 1,1-1 0,-1-1-1,1-1 1,0 0 0,18-2-1,-34 1 141,-1 0 0,1 0 0,-1-1 0,0 1 0,1 0 0,-1 0 0,0 0 0,1 0 0,-1-1-1,0 1 1,1 0 0,-1 0 0,0-1 0,1 1 0,-1 0 0,0 0 0,1-1 0,-1 1 0,0 0 0,0-1 0,0 1-1,1 0 1,-1-1 0,0 1 0,0-1 0,0 1 0,0 0 0,0-1 0,1 1 0,-1-1 0,0 1 0,0 0-1,0-1 1,0 1 0,0-1 0,0 1 0,-1 0 0,1-1 0,0 1 0,0-1 0,0 0 3,0 0 0,-1 0 0,1 0 0,0 0 0,0 0 1,-1 0-1,1 0 0,-1 0 0,1 0 0,-1 0 0,1 1 0,-1-1 1,0 0-1,1 0 0,-1 1 0,0-1 0,0 0 0,0 0 0,-4-1 20,-1 0-1,1 1 1,0-1-1,-1 1 0,1 0 1,-1 1-1,1-1 0,-1 1 1,1 0-1,-1 0 0,1 1 1,-1 0-1,1 0 1,0 0-1,-1 1 0,1-1 1,0 1-1,0 1 0,0-1 1,0 1-1,0-1 1,1 2-1,-1-1 0,1 0 1,-5 5-1,4 0 2,0 0 1,1 0-1,0 0 0,1 1 1,0-1-1,0 1 0,1 0 1,0-1-1,0 1 0,0 13 0,1-16-12,1 0-1,0 0 0,0-1 0,0 1 0,1 0 0,0 0 0,0-1 0,0 1 0,1-1 0,0 1 0,0-1 0,0 1 0,0-1 1,1 0-1,0 0 0,0 0 0,6 5 0,-3-4-178,2 0 1,-1-1-1,1 0 1,0 0-1,0-1 1,0 0-1,1-1 1,-1 0-1,1 0 1,0-1-1,15 3 1,-7-3-533,0 0 1,0-1-1,0-1 0,0-1 1,25-4-1,1-8-4796</inkml:trace>
  <inkml:trace contextRef="#ctx0" brushRef="#br0" timeOffset="1514.07">476 256 7251,'0'0'13769,"-2"-7"-13219,-2-18-361,4 25-188,0 0 0,0 0-1,0 0 1,0 0 0,0 0-1,0-1 1,1 1 0,-1 0-1,0 0 1,0 0 0,0 0 0,0 0-1,1 0 1,-1 0 0,0 0-1,0 0 1,0 0 0,0 0-1,1 0 1,-1 0 0,0 0-1,0 0 1,0 0 0,1 0-1,-1 0 1,0 0 0,0 0-1,0 0 1,0 0 0,1 0 0,-1 0-1,0 0 1,0 0 0,0 0-1,0 0 1,1 1 0,-1-1-1,0 0 1,0 0 0,0 0-1,0 0 1,0 0 0,0 1-1,0-1 1,1 0 0,-1 0 0,0 0-1,0 0 1,0 1 0,0-1-1,0 0 1,0 0 0,0 1-1,11 9 6,-1 1-119,0 0 0,-1 1 0,-1 0 0,0 1-1,0 0 1,-1 1 0,-1-1 0,0 1 0,-1 0 0,-1 1 0,0-1 0,0 1-1,-2 0 1,2 22 0,-4-36-367,0-10 435,2-12 236,1 0-1,1 0 1,0 0 0,2 1 0,1-1 0,0 1 0,1 1 0,20-35 0,-27 53-177,-1 0 0,1 0 0,0-1 0,-1 1 0,1 0 0,0 0 1,0 0-1,0 0 0,0 0 0,0 0 0,0 0 0,0 0 0,0 1 0,1-1 1,-1 0-1,0 1 0,0-1 0,1 1 0,-1-1 0,0 1 0,1-1 0,-1 1 1,1 0-1,-1 0 0,2 0 0,-2 0-16,1 1-1,-1 0 1,1 0 0,-1-1 0,1 1 0,-1 0-1,0 1 1,1-1 0,-1 0 0,0 0 0,0 0-1,0 1 1,0-1 0,0 0 0,0 1-1,0-1 1,0 3 0,4 7-35,0 0 1,-2 0-1,1 1 0,2 17 1,-2 10-123,-4-29-122,1-1 0,0 0 0,0 0-1,1 0 1,0 0 0,0-1 0,1 1-1,0 0 1,1-1 0,4 9 0,-6-15 157,0 0 1,1 0 0,-1-1 0,0 1-1,0 0 1,1-1 0,-1 1 0,1-1-1,0 0 1,-1 0 0,1 0-1,0 0 1,-1 0 0,1-1 0,0 1-1,0-1 1,0 0 0,0 0 0,-1 0-1,1 0 1,3-1 0,-2 1 87,0-1 0,1 1 0,-1-1 0,0 0 0,0-1 0,0 1 0,0-1 0,0 1 0,-1-1 1,1 0-1,0-1 0,-1 1 0,4-3 0,3-7 62,-1 0 1,0 0-1,-1-1 1,0 0-1,-1-1 1,0 1 0,-1-1-1,-1-1 1,5-19-1,-5 15 866,-1 0-1,-1 0 0,0-37 1,-1 62-1146,1-1 1,-1 1 0,1-1-1,0 0 1,0 0-1,1 0 1,-1-1-1,1 1 1,9 7-1,-13-13 246,1 1-1,0-1 0,-1 1 0,1-1 1,0 0-1,-1 0 0,1 1 0,-1-1 1,1 0-1,-1 0 0,1 0 0,-1 1 0,0-1 1,1 0-1,-1 0 0,0 0 0,0 0 1,1 0-1,-1 0 0,0 0 0,0 0 0,0 0 1,0 1-1,0-1 0,-1-2 0,2-1 88,-1 1 0,0-1 0,0 1 0,-1-1 0,1 0 0,-1 1-1,-1-5 1,1 7-47,0-1-1,-1 1 1,1-1-1,-1 1 1,0 0-1,1 0 0,-1 0 1,0 0-1,0 0 1,0 0-1,0 0 1,0 0-1,0 1 1,0-1-1,0 1 1,0 0-1,0-1 0,0 1 1,0 0-1,0 0 1,0 1-1,0-1 1,0 0-1,0 0 1,0 1-1,0 0 1,0-1-1,0 1 0,0 0 1,0 0-1,0 0 1,1 0-1,-1 0 1,0 0-1,1 1 1,-1-1-1,-2 3 1,1 4-26,0 0 0,0 1 1,1-1-1,0 0 0,1 1 1,0-1-1,0 1 1,1 9-1,0-2 6,1 0 1,0-1-1,6 27 0,-5-37-43,-1 0 0,1 1 1,0-2-1,0 1 0,1 0 0,-1 0 0,1-1 0,0 1 0,0-1 0,0 0 1,1 0-1,0 0 0,0 0 0,0-1 0,0 1 0,0-1 0,1 0 0,-1-1 0,6 3 1,-1-1-33,0-1 0,0 0 1,1-1-1,-1 0 1,1-1-1,-1 0 1,1 0-1,0-1 1,15-1-1,-21 0 69,0 0 0,1-1 0,-1 1 0,0-1-1,0 0 1,1 0 0,-2 0 0,1 0 0,0-1 0,0 0 0,-1 0 0,1 0 0,-1 0 0,0 0-1,0-1 1,0 1 0,2-6 0,5-4 222,-2-1 1,0-1-1,9-21 0,-14 29 85,-1 0-1,-1 0 1,1 0-1,-1-1 1,0 1-1,-1 0 0,0-9 1,-10 28-396,8-6-29,1 0 0,0 0 0,1 0 0,-1 0 0,1 0 1,0 0-1,0 1 0,1-1 0,0 0 0,0 0 0,4 9 0,-4-12-23,0 0-1,0-1 1,0 1-1,0-1 1,1 1 0,-1-1-1,1 0 1,0 0 0,-1 0-1,1 0 1,0 0 0,0 0-1,1 0 1,-1-1 0,0 1-1,1-1 1,-1 1 0,0-1-1,1 0 1,0 0 0,-1 0-1,1 0 1,0-1 0,-1 1-1,1-1 1,0 1 0,4-1-1,-5 0 108,0 0 1,0 1-1,0-1 0,0 0 0,0-1 0,0 1 1,-1 0-1,1 0 0,0-1 0,0 1 0,0-1 1,0 0-1,0 1 0,-1-1 0,1 0 0,0 0 1,-1 0-1,1 0 0,-1-1 0,1 1 0,-1 0 1,1-1-1,-1 1 0,0-1 0,0 1 0,0-1 1,0 0-1,0 1 0,0-1 0,0 0 0,0 0 1,-1 1-1,1-1 0,-1 0 0,1 0 0,-1 0 1,0-2-1,3-7 215,-1-1 1,0 1-1,-1 0 1,0-1-1,-1 1 1,0-1-1,-3-16 1,2 24-24,0 1 1,0-1-1,0 1 1,0 0-1,0-1 1,-1 1-1,1 0 1,-1 0-1,0 0 1,0 0-1,0 0 1,-3-3-1,3 5-71,0-1 0,0 1 0,1 0-1,-1 0 1,0 0 0,-1 0 0,1 0-1,0 0 1,0 0 0,0 1 0,-1-1-1,1 1 1,0-1 0,0 1 0,-1 0-1,1 0 1,0 0 0,-1 0 0,1 1 0,-4 0-1,4 0-76,0 0 0,0 0 0,0 0 0,0 0 0,1 0 0,-1 0 0,0 1 0,0-1 0,1 0 0,-1 1 0,1 0 0,-1-1 0,1 1 0,0 0 0,-1 0 0,1 0 0,0 0 0,0 0 0,1 0 0,-1 0 0,0 0 0,1 0 0,-1 4 0,-2 6 92,1 1 1,-1 21 0,2-17-44,1 0 0,0-1 0,1 1 0,1 0 0,1-1 0,0 1 0,6 18 0,-7-30-59,1 0 0,-1 0 0,1 0 0,-1 0 1,1 0-1,1-1 0,-1 0 0,1 1 0,-1-1 0,1 0 1,0-1-1,1 1 0,-1-1 0,1 1 0,-1-2 0,1 1 1,0 0-1,0-1 0,0 0 0,1 0 0,-1 0 1,0-1-1,1 0 0,-1 0 0,9 1 0,-7-1 3,0 0 0,0-1 0,0 0 0,0 0 0,0 0 0,0-1 0,0 0 0,0 0 0,0-1 0,0 0 0,-1 0 0,1 0 0,-1-1 0,1 0 0,-1 0 0,0-1 0,0 0 0,-1 0 0,1 0 0,-1-1 0,0 1 0,0-1 0,5-6 0,-1-1 4,0-1 1,0 0-1,-1 0 0,0-1 0,-1 0 0,-1 0 0,-1-1 0,0 1 0,6-28 1,-7 15 28,0 0 0,-2-1 0,-1 1 0,-5-48 0,4 67 54,-1 0 1,-1 0-1,1 0 0,-1 0 1,-1 0-1,1 0 0,-1 0 1,-1 1-1,1-1 1,-1 1-1,-1 0 0,1 0 1,-1 1-1,0-1 1,-7-6-1,11 13-72,0-1 0,0 0 1,0 0-1,0 0 0,0 0 1,0 1-1,0-1 0,0 0 1,0 1-1,-1-1 0,1 1 0,0 0 1,0-1-1,0 1 0,-1 0 1,1 0-1,0-1 0,0 1 0,-1 0 1,1 0-1,0 0 0,0 1 1,-1-1-1,-1 1 0,2 0-16,-1 0-1,1 0 1,0 0-1,0 0 0,0 0 1,0 0-1,0 1 1,0-1-1,0 0 0,0 1 1,0-1-1,1 1 1,-1-1-1,1 1 1,-1-1-1,0 3 0,-1 9 0,0-1 0,1 1-1,0 21 1,1-31 28,1 30 57,2 0-1,1-1 1,1 1 0,2-1-1,2 0 1,1-1 0,1 0-1,1-1 1,2 0 0,34 54-1,-41-73-32,1 0-1,0 0 0,17 17 0,-22-25-227,0-1-1,1 1 1,-1-1-1,1 1 0,0-1 1,8 3-1,-10-4-153,0 0 1,0-1-1,0 1 0,0-1 0,1 0 0,-1 1 0,0-1 0,0 0 0,1 0 0,-1-1 1,0 1-1,0 0 0,0-1 0,4-1 0,7-6-5197</inkml:trace>
  <inkml:trace contextRef="#ctx0" brushRef="#br0" timeOffset="1745.85">2135 265 15015,'0'0'10052,"-11"-55"-10452,5 55-1377,-9 0-2272,-4 0-4899</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6:56.963"/>
    </inkml:context>
    <inkml:brush xml:id="br0">
      <inkml:brushProperty name="width" value="0.05" units="cm"/>
      <inkml:brushProperty name="height" value="0.05" units="cm"/>
      <inkml:brushProperty name="color" value="#F6630D"/>
    </inkml:brush>
  </inkml:definitions>
  <inkml:trace contextRef="#ctx0" brushRef="#br0">97 10 3586,'0'0'9556,"-12"7"-9182,-39 24-156,48-29-206,1 1 1,-1-1-1,1 1 0,-1 0 0,1 0 0,0 0 1,0 0-1,0 0 0,0 0 0,1 1 0,0-1 1,-1 1-1,1-1 0,-1 6 0,0 2 17,1 0 0,1 0 0,0 13 0,0-11 11,0-13-37,0 1 1,0-1-1,0 1 0,0-1 1,0 0-1,0 1 0,0-1 0,0 1 1,0-1-1,0 0 0,0 1 1,0-1-1,0 1 0,1-1 1,-1 0-1,0 1 0,0-1 0,0 1 1,0-1-1,1 0 0,-1 1 1,0-1-1,0 0 0,1 0 1,-1 1-1,0-1 0,1 0 0,-1 0 1,0 1-1,1-1 0,-1 0 1,0 0-1,1 0 0,-1 0 0,1 1 1,0-1-1,16-7 343,12-20 499,-25 18-493,0-1 1,0 1 0,-1-1-1,0 0 1,-1 0 0,0-1-1,-1 1 1,0 0-1,0-1 1,-3-18 0,2 17 12,0 11-363,0 1 0,0 0 0,0-1 0,0 1 0,-1 0 0,1 0 0,0-1 0,0 1 0,0 0 0,-1 0 0,1-1 0,0 1 0,-1 0 0,1 0 0,0 0 0,0-1 0,-1 1 0,1 0 0,0 0 0,-1 0 0,1 0 0,0 0-1,-1 0 1,1 0 0,0-1 0,-1 1 0,1 0 0,0 0 0,-1 0 0,1 0 0,0 1 0,-1-1 0,1 0 0,0 0 0,-1 0 0,1 0 0,0 0 0,-1 0 0,1 0 0,0 1 0,-1-1 0,1 0 0,0 0 0,0 1 0,-1-1 0,1 0 0,0 0 0,0 1-1,-1-1 1,1 0 0,0 0 0,0 1 0,-5 6-39,1 0 0,0 0 0,0 0-1,1 0 1,-1 1 0,2-1 0,-1 1 0,1 0-1,1 0 1,-2 13 0,0 13-552,1 38 1,2-67 488,0-3 58,0 0 0,0 0-1,0 0 1,0 0 0,1 0-1,-1 0 1,1 0 0,-1 0-1,1 0 1,0 0 0,0 0-1,0 0 1,0 0 0,0-1-1,0 1 1,1 0 0,-1-1-1,0 1 1,1-1 0,0 1-1,-1-1 1,1 0 0,0 0-1,-1 1 1,1-1 0,0-1-1,0 1 1,0 0 0,0 0-1,0-1 1,0 1 0,3 0-1,-1-1 40,-1 1-1,0-1 1,0 0-1,0-1 1,0 1-1,0 0 1,0-1-1,0 1 1,0-1-1,0 0 1,0 0-1,0-1 0,0 1 1,0 0-1,-1-1 1,1 0-1,-1 1 1,1-1-1,-1 0 1,1 0-1,-1-1 1,2-1-1,1-3 96,-1 0 1,0 0-1,0 0 0,-1 0 0,0-1 0,0 1 1,-1-1-1,4-15 0,-3 1 209,-1 0-1,-2-24 1,0 46-317,0-1 0,0 1 0,0-1 1,0 1-1,0 0 0,0-1 0,0 1 0,0-1 1,0 1-1,0-1 0,-1 1 0,1 0 0,0-1 1,0 1-1,-1-1 0,1 1 0,0 0 0,0-1 1,-1 1-1,1 0 0,0-1 0,-1 1 0,1 0 1,-1 0-1,1-1 0,0 1 0,-1 0 0,1 0 1,-1 0-1,1 0 0,-1-1 0,1 1 0,0 0 1,-1 0-1,1 0 0,-1 0 0,1 0 0,-1 0 1,1 0-1,-1 0 0,1 0 0,-1 0 0,1 1 1,0-1-1,-1 0 0,1 0 0,-1 0 0,1 0 1,-1 1-1,1-1 0,0 0 0,-1 0 0,1 1 1,-26 16-2430,0 22-2522</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7:09.830"/>
    </inkml:context>
    <inkml:brush xml:id="br0">
      <inkml:brushProperty name="width" value="0.05" units="cm"/>
      <inkml:brushProperty name="height" value="0.05" units="cm"/>
      <inkml:brushProperty name="color" value="#F6630D"/>
    </inkml:brush>
  </inkml:definitions>
  <inkml:trace contextRef="#ctx0" brushRef="#br0">47 272 5042,'0'0'13238,"-9"-8"-12189,7 6-963,-24-21 159,17 22-160,10 17 24,109 301 1044,-97-276-1174,-2-8-453,10 50 1,-66-239-1801,8 34 2392,18 55-12,4-1 0,2 0 0,-6-134 0,19 200-98,0 0 1,0 0-1,0 0 0,0 0 1,0 0-1,1 0 0,-1 0 1,0 1-1,1-1 0,0 0 0,-1 0 1,1 0-1,0 0 0,0 1 1,0-1-1,0 0 0,0 1 1,1-1-1,-1 1 0,0 0 0,3-3 1,-2 4-4,0-1-1,0 0 1,-1 1 0,1-1 0,0 1 0,0 0-1,0 0 1,0 0 0,0 0 0,0 0 0,0 0 0,0 0-1,0 0 1,0 1 0,0-1 0,0 1 0,0 0-1,-1-1 1,1 1 0,0 0 0,0 0 0,2 2 0,4 3-7,0-1 1,-1 2 0,0-1-1,0 1 1,0 0 0,-1 0 0,0 1-1,9 16 1,-2-1-7,-1 1 1,11 28-1,-15-27 2,-2 1 0,0 0 1,-1 0-1,-2 1 0,-1 0 1,-1 41-1,-2-61-339,1 0 0,-1 0 0,-1 0 0,1 0 0,-1 0 1,0-1-1,-1 1 0,0 0 0,-6 11 0,3-8-1347,4-4-2654</inkml:trace>
  <inkml:trace contextRef="#ctx0" brushRef="#br0" timeOffset="1077.02">440 393 4562,'0'0'11939,"-16"-11"-11173,-2-2-553,-32-17 0,48 29-201,1 1 0,-1-1 0,1 1-1,-1-1 1,1 1 0,-1 0 0,1-1-1,-1 1 1,1 0 0,-1 0-1,0 0 1,1 0 0,-1 1 0,1-1-1,-1 0 1,1 1 0,-1-1-1,0 1 1,1-1 0,0 1 0,-1 0-1,1-1 1,-1 1 0,1 0 0,0 0-1,0 0 1,-1 0 0,1 0-1,0 1 1,-1 1 0,-2 3 28,0-1 0,1 1 0,-1 0 0,1 0 0,-2 9 0,2-9-1,-2 10-6,1 1 0,0-1 0,1 1 0,1-1 0,0 1 0,2 0 1,2 33-1,-2-45-65,0-1 0,1 1 0,-1-1 0,1 0 1,0 1-1,0-1 0,1 0 0,0 0 1,-1 0-1,1 0 0,1 0 0,-1 0 0,0 0 1,1-1-1,0 1 0,0-1 0,0 0 1,0 0-1,0 0 0,1 0 0,5 3 1,-3-3-25,0 0 0,0-1 1,0 1-1,0-1 0,1-1 1,-1 1-1,1-1 0,-1 0 1,1-1-1,-1 1 0,1-1 1,0-1-1,11-1 1,-15 1 55,-1 1 1,1-1-1,-1 0 1,1 0 0,-1 0-1,0 0 1,0-1 0,0 1-1,1 0 1,-1-1 0,-1 0-1,1 0 1,0 1 0,0-1-1,-1 0 1,1 0 0,-1 0-1,1-1 1,-1 1 0,0 0-1,0 0 1,0-1 0,0 1-1,0-1 1,-1 1 0,1-1-1,0-2 1,1-9 223,-1-1 1,0 1-1,-2-24 1,1 27 35,-1 2-48,0 0 1,-1 0-1,0 0 0,-5-15 0,6 20-70,0 0-1,-1 0 0,0 1 0,0-1 1,0 0-1,0 1 0,-1-1 0,1 1 0,-1-1 1,0 1-1,0 0 0,-4-4 0,6 7-135,1 0-1,0 0 1,0 0-1,0 0 1,-1 0 0,1 0-1,0 0 1,0 0-1,-1 0 1,1 0-1,0 0 1,0 0-1,0 0 1,-1 0-1,1 0 1,0 0-1,0 0 1,-1 0-1,1 0 1,0 0-1,0 0 1,0 0-1,-1 0 1,1 0 0,0 0-1,0 1 1,0-1-1,0 0 1,-1 0-1,1 0 1,0 0-1,0 0 1,0 1-1,0-1 1,0 0-1,-1 0 1,1 0-1,0 1 1,0-1-1,0 0 1,0 0-1,0 0 1,0 1-1,0-1 1,0 0 0,0 0-1,0 0 1,0 1-1,0-1 1,0 0-1,0 0 1,0 1-1,0 15-73,0-13 97,0 3-33,-1 12 14,2-1 0,3 26 0,-2-37-27,-1 1 0,1-1 0,1 1 1,-1-1-1,1 0 0,0 1 1,1-1-1,-1-1 0,8 9 0,-5-7-183,0 0 1,0 0-1,1-1 0,0 0 0,1-1 0,10 7 0,-15-10 107,0 0 1,0 0 0,0-1-1,0 0 1,1 1 0,-1-1-1,1 0 1,-1-1 0,1 1-1,-1 0 1,1-1 0,0 0-1,-1 0 1,1 0-1,-1-1 1,1 1 0,-1-1-1,1 1 1,3-3 0,-4 2 88,-1-1 0,0 1 1,0-1-1,0 0 1,-1 0-1,1 0 1,0 0-1,-1 0 1,1 0-1,-1 0 0,0-1 1,1 1-1,-1 0 1,0-1-1,-1 1 1,2-5-1,9-46 87,-10 47-57,2-93 2844,-3 124-2960,0-1 129,0-1-1,7 48 1,-5-65-210,-1 1 1,1 0 0,0 0-1,1-1 1,0 1 0,0-1 0,0 0-1,1 0 1,0 0 0,0 0-1,0-1 1,1 0 0,-1 1-1,11 7 1,-13-12 88,0 1 0,0-1 0,0 1-1,0-1 1,1 0 0,-1 1 0,0-1 0,1 0 0,-1-1 0,1 1-1,-1 0 1,1-1 0,-1 1 0,1-1 0,0 0 0,-1 0-1,1 0 1,-1 0 0,1 0 0,0-1 0,-1 1 0,1-1 0,-1 0-1,1 1 1,-1-1 0,0 0 0,4-3 0,-2 2 84,0-2 0,0 1 1,0 0-1,0-1 0,-1 0 1,0 0-1,0 0 0,0 0 1,0 0-1,-1-1 0,1 0 0,2-8 1,1-6 511,-2 0 0,0 0 0,-2-1 0,0 1 1,-1-1-1,-2-30 0,1 15 441,-5 16-327,2 13-257,0 12-218,-1 20-161,2 0-1,1 1 0,5 48 1,-3-70-62,1 0 0,-1 0 1,1 0-1,0 0 0,0 0 1,0-1-1,0 1 0,1-1 1,0 1-1,0-1 0,0 0 1,1 0-1,-1-1 0,1 1 1,0-1-1,0 0 0,0 1 1,0-2-1,1 1 1,5 2-1,-4-2 1,0 0-1,1-1 1,-1 0 0,0 0-1,1 0 1,0-1 0,-1 0-1,1 0 1,0-1 0,-1 0-1,1 0 1,0-1 0,-1 1-1,1-2 1,8-1 0,-10 1 78,0-1 1,-1 1-1,1-1 0,0 0 1,-1-1-1,0 1 0,0-1 1,0 0-1,0 0 0,0 0 1,-1 0-1,0-1 0,1 1 1,-2-1-1,1 0 0,-1 0 1,1 0-1,-1 0 0,-1 0 1,1-1-1,0-7 1,2-2 183,-2-1 1,0 1 0,0-1 0,-2 0 0,0 1 0,-3-22 0,-5 9 150,7 27-333,1 0 0,-1-1-1,1 1 1,-1 0 0,1 0 0,-1 0 0,1 0 0,-1 0 0,0 0 0,0 0 0,1 0 0,-1 1 0,0-1 0,0 0 0,0 0 0,0 1 0,0-1 0,0 0 0,0 1 0,0-1 0,-2 0-1,2 2-22,1 0 0,-1 0-1,1 0 1,-1 0-1,1 0 1,-1 0 0,1 0-1,0 0 1,0 0-1,-1 0 1,1 0 0,0 0-1,0 0 1,0 0-1,0 0 1,0 0 0,0 0-1,1 2 1,-1-1-46,0 5-252,1 0 0,0 0 1,0-1-1,0 1 0,1-1 0,0 1 0,0-1 0,0 0 1,1 0-1,0 0 0,6 8 0,-3-4-1378,1-1 1,1 0-1,10 10 0,4-1-5488</inkml:trace>
  <inkml:trace contextRef="#ctx0" brushRef="#br0" timeOffset="1874.52">1281 498 5843,'0'0'12880,"-4"-11"-12119,-13-35-577,17 56-151,-1-6-32,1 1-1,0 0 1,0 0-1,0 0 1,0 0 0,1 0-1,-1 0 1,1-1-1,1 1 1,1 7 0,0-9-135,-1 1 1,1 0-1,0-1 1,0 0-1,0 0 1,0 0-1,1 0 1,-1 0-1,1-1 1,0 1-1,7 3 1,-10-6 93,0 0 1,0 1-1,0-1 1,1 0-1,-1 0 1,0 1-1,0-1 1,0 0-1,0 0 1,0 0-1,0 0 1,0 0-1,0-1 1,0 1-1,0 0 1,1 0-1,-1-1 1,0 1-1,0-1 1,1 0-1,-1 0 43,0 0 0,0 0-1,0 0 1,0-1 0,0 1-1,0-1 1,0 1 0,-1 0 0,1-1-1,0 1 1,-1-1 0,1 0 0,-1 1-1,0-1 1,1 1 0,-1-1 0,0-3-1,1-6 104,-1 1 0,0-1 0,0 0 0,-1 1 0,-1-1 0,0 0 0,-5-16 0,6 25-54,0-1-1,0 1 1,0-1 0,0 1-1,0-1 1,-1 1 0,1 0-1,-1 0 1,1-1 0,-1 1-1,0 0 1,0 0 0,0 1-1,0-1 1,-1 0 0,1 1-1,0-1 1,0 1 0,-1 0-1,1 0 1,-1 0 0,0 0-1,1 0 1,-1 0 0,1 1-1,-1 0 1,0-1 0,0 1-1,1 0 1,-1 0 0,0 0-1,1 1 1,-1-1 0,0 0-1,-4 2 1,5-1-47,0 0 0,0 1-1,0-1 1,0 0 0,0 1 0,1-1 0,-1 1-1,0 0 1,1-1 0,-1 1 0,1 0-1,-1 0 1,1 0 0,0 0 0,0 0 0,0 0-1,0 1 1,0-1 0,1 0 0,-1 0-1,1 1 1,-1-1 0,1 3 0,-6 60 32,6-61-29,0 14-4,0 0-1,1 0 0,0 0 1,2-1-1,0 1 0,8 22 1,-9-35-101,-1 0 1,2 1-1,-1-1 0,1 0 1,-1-1-1,2 1 1,-1 0-1,0-1 1,1 0-1,0 0 1,0 0-1,0 0 0,0 0 1,0-1-1,1 0 1,0 0-1,0 0 1,0-1-1,0 1 1,0-1-1,0 0 0,1-1 1,-1 1-1,9 0 1,-9-1 30,1 0 1,-1 0 0,1-1-1,0 0 1,-1 0 0,1-1-1,-1 1 1,1-1 0,-1-1-1,0 1 1,1-1 0,-1 0 0,0 0-1,10-5 1,-10 3 112,-1 0 0,1 0 0,-1-1 0,0 1 0,0-1 1,0 0-1,-1 0 0,0 0 0,0-1 0,0 1 0,0-1 0,-1 0 1,2-8-1,2-9 606,-2 0 1,0 0 0,-1 0-1,-2-1 1,0 1-1,-5-41 1,4 63-611,0-1 0,0 1-1,0 0 1,0 0 0,0-1 0,-1 1-1,1 0 1,0-1 0,-1 1 0,1 0-1,-1 0 1,1 0 0,-1-1 0,0 1-1,1 0 1,-1 0 0,0 0 0,0 0-1,0 0 1,0 0 0,0 1 0,0-1-1,0 0 1,-2-1 0,2 2-40,0 0 1,0 0-1,1 1 1,-1-1-1,0 0 1,0 0-1,0 0 1,0 1-1,1-1 0,-1 1 1,0-1-1,0 0 1,1 1-1,-1-1 1,0 1-1,0 0 1,1-1-1,-1 1 1,1-1-1,-1 1 1,1 0-1,-1 0 0,1-1 1,-1 1-1,1 0 1,-1 0-1,1 0 1,0-1-1,0 1 1,-1 0-1,1 0 1,0 0-1,0 0 0,0 1 1,-2 3-13,1-1-1,0 1 1,0 1-1,0-1 1,1 0-1,0 0 1,0 0 0,0 0-1,0 0 1,1 0-1,0 0 1,0 0-1,0 0 1,1 0 0,0 0-1,0 0 1,0-1-1,0 1 1,1-1-1,0 1 1,0-1 0,0 0-1,4 4 1,-2-3-179,1-1 0,0 0 0,0 1 1,0-2-1,0 1 0,1-1 0,-1 0 0,1 0 1,0-1-1,0 0 0,0 0 0,0-1 1,0 0-1,1 0 0,13 0 0,-18-1 124,0 0 1,1 0-1,-1-1 0,1 1 1,-1-1-1,0 1 0,1-1 1,-1 0-1,0 0 0,0-1 1,0 1-1,0-1 0,0 1 1,0-1-1,0 0 0,4-4 1,-2 1 80,-1-1 0,0 1 1,-1-1-1,1 0 0,-1 0 0,0 0 0,3-10 1,1-12 1482,8-49 0,-14 73-354,-1 24-1136,0-1 0,2 0 1,0 0-1,7 24 0,-8-38-22,1 1-1,0 0 0,0-1 1,0 1-1,1-1 0,0 0 1,0 0-1,0 0 0,0 0 0,1-1 1,0 1-1,0-1 0,0 0 1,1 0-1,-1 0 0,1-1 1,0 1-1,10 4 0,-4-4-730,0-1 1,0 0-1,1-1 0,-1 0 0,1 0 0,19-1 0,29 0-7241</inkml:trace>
  <inkml:trace contextRef="#ctx0" brushRef="#br0" timeOffset="2796.23">2558 318 4098,'0'0'13921,"-9"-17"-12841,-32-48-373,41 64-688,-1 0-1,0-1 1,1 1 0,-1 0-1,0 0 1,0 0-1,0 0 1,0 0-1,0 0 1,0 0-1,0 0 1,0 1-1,-1-1 1,1 0-1,0 1 1,0-1-1,-1 1 1,1-1 0,0 1-1,-1-1 1,1 1-1,-1 0 1,1 0-1,0 0 1,-1 0-1,1 0 1,-1 0-1,1 0 1,-3 1-1,-3 0 69,3-1-69,-1 1-1,1 0 1,0 0-1,0 0 1,0 0-1,1 0 0,-1 1 1,0 0-1,0 0 1,1 0-1,-1 0 1,1 1-1,0-1 0,0 1 1,-1 0-1,2 0 1,-1 0-1,0 0 1,1 0-1,-1 1 0,1-1 1,0 1-1,-2 5 1,-3 5 1,1 1 0,0 0 1,1 0-1,-5 28 0,6-23 0,1 0 1,1 0-1,1 0 0,0 1 0,2-1 1,0 0-1,7 31 0,-7-44-18,1-1 0,0 1 0,0-1 0,0 1-1,1-1 1,0 0 0,0 0 0,1 0 0,0 0 0,0-1 0,0 1-1,0-1 1,1 0 0,0 0 0,0-1 0,1 0 0,-1 0 0,1 0-1,0 0 1,0-1 0,0 0 0,0 0 0,0 0 0,1-1-1,12 2 1,-12-2-6,1 0 0,0-1 0,-1-1 0,1 1 0,0-1 0,0-1 0,-1 1 0,1-1 0,0-1 0,-1 1 0,1-1 0,-1-1-1,0 1 1,1-1 0,-1-1 0,0 1 0,-1-1 0,1 0 0,9-9 0,-8 6-1,-1-1 0,0 0 0,0-1 0,-1 0-1,0 0 1,-1 0 0,0 0 0,-1-1 0,1 0 0,-2 0 0,0 0 0,0-1 0,3-19 0,-3 9 8,0 0 0,-1 0 1,-1 0-1,-1 0 0,-1 0 0,-1 0 1,-1 0-1,0 0 0,-2 1 1,0-1-1,-2 1 0,0 1 1,-1-1-1,-11-18 0,10 23 2,0 0-1,-1 1 1,-1 0-1,0 0 1,-1 1-1,-24-20 0,28 27 19,-1 0-1,1 1 0,-1 0 0,0 1 0,0 0 0,0 0 0,-1 1 1,1 0-1,-1 0 0,0 1 0,1 1 0,-1-1 0,-14 1 0,20 1-9,-1 0-1,1 0 0,-1 1 0,0-1 0,1 1 0,0 0 0,-1 0 0,1 0 1,0 1-1,-1-1 0,-4 4 0,6-3-9,1 0-1,-1 1 1,1-1 0,0 0-1,0 1 1,0 0 0,0 0-1,0-1 1,0 1 0,1 0-1,-1 1 1,1-1 0,0 0-1,0 0 1,-1 7-1,-1 4 9,1 0-1,0 0 0,1 0 0,0 0 1,1 1-1,1-1 0,0 0 0,1 0 1,0 0-1,9 26 0,-4-22-2,0 0-1,2 0 1,0-1-1,1 0 1,1-1 0,0 0-1,17 18 1,-2-8-1,0-1 0,2-1 0,0-1 0,2-2 0,1-1 0,0-1 0,1-1 0,37 13 0,-51-24-6,-4-2-26,-1 1 1,0 0 0,24 15-1,-34-19 17,0 0-1,-1 1 1,1-1-1,0 1 1,-1-1-1,1 1 1,-1 0-1,0 0 1,0 0-1,0 0 0,-1 0 1,1 1-1,-1-1 1,1 1-1,-1-1 1,0 1-1,0-1 1,-1 1-1,1-1 1,-1 7-1,0-9 9,0 1 0,-1-1 0,1 0 0,-1 1 0,0-1 0,1 0 0,-1 1-1,0-1 1,0 0 0,0 0 0,1 1 0,-1-1 0,-1 0 0,1 0 0,0 0 0,0 0 0,0 0 0,0-1-1,-1 1 1,1 0 0,0-1 0,-1 1 0,1 0 0,-1-1 0,1 0 0,-1 1 0,1-1 0,-1 0 0,1 0-1,-2 0 1,-3 1-327,0 0 1,-1 0-1,1-1 0,0 0 0,0-1 0,-8 0 0,13 0 25,0 0-1,0 0 1,1 0 0,-1 0-1,0 0 1,1 0 0,-1 0-1,1 0 1,-1 0 0,1 0-1,0 0 1,-1 0 0,1 0-1,0-1 1,0 1-1,0 0 1,0 0 0,0 0-1,0 0 1,0-1 0,0 1-1,0 0 1,0 0 0,1 0-1,-1 0 1,1-2 0,4-13-6999</inkml:trace>
  <inkml:trace contextRef="#ctx0" brushRef="#br0" timeOffset="4363.29">3038 447 7924,'0'0'11866,"-7"-8"-11111,-24-24-498,31 32-256,0 0 1,-1-1-1,1 1 1,0 0-1,0 0 1,0 0 0,-1 0-1,1-1 1,0 1-1,0 0 1,-1 0-1,1 0 1,0 0 0,0 0-1,-1 0 1,1 0-1,0 0 1,0 0 0,-1 0-1,1 0 1,0 0-1,0 0 1,-1 0-1,1 0 1,0 0 0,0 0-1,-1 0 1,1 0-1,0 0 1,0 0 0,-1 0-1,1 0 1,0 0-1,0 1 1,-1-1-1,1 0 1,0 0 0,0 0-1,0 0 1,-1 1-1,1-1 1,0 0-1,0 0 1,0 1 0,0-1-1,0 0 1,-1 0-1,1 0 1,0 1 0,0-1-1,0 0 1,0 1-1,0-1 1,0 0-1,0 0 1,0 1 0,0-1-1,-1 19 78,1-16-55,-1 13 24,1-1 0,0 1 0,2-1-1,0 0 1,0 1 0,6 16 0,-7-28-57,1 1 0,-1-1 1,1 0-1,0 0 0,0 0 1,1 0-1,-1-1 1,1 1-1,0-1 0,0 1 1,0-1-1,0 0 0,0 0 1,1 0-1,0-1 1,-1 1-1,1-1 0,0 0 1,0 0-1,0 0 0,0-1 1,1 1-1,-1-1 1,0 0-1,1 0 0,5 0 1,-7 0-14,1-1 0,-1 0 0,1 1 0,-1-1 0,1 0 0,-1-1 0,1 1 0,-1-1-1,1 0 1,-1 0 0,1 0 0,-1 0 0,0 0 0,1-1 0,3-2 0,-4 1 27,0 0-1,0 0 1,-1-1-1,1 1 1,-1-1 0,0 1-1,0-1 1,0 0-1,0 0 1,-1 0-1,0 0 1,2-8-1,1-11 336,-1 0 0,0-1 0,-3-45 1,-1 43 614,1 43-1006,0 3 44,0 0 0,1 0 1,6 28-1,-6-42-107,1-1 1,-1 0 0,1 1-1,0-1 1,0 0 0,1 0-1,-1 0 1,1-1 0,0 1-1,1-1 1,-1 1 0,1-1-1,0 0 1,0 0 0,0-1-1,0 1 1,8 4 0,-10-7 18,1 1 1,-1-1 0,0 0-1,1 0 1,-1 0 0,1 0-1,-1-1 1,1 1-1,-1-1 1,1 1 0,-1-1-1,1 0 1,0 0 0,-1 0-1,1 0 1,-1-1 0,1 1-1,-1-1 1,1 1 0,-1-1-1,1 0 1,-1 0 0,1 0-1,2-2 1,-1 0 73,-1 0 0,0 0 0,1 0-1,-1 0 1,0-1 0,0 1 0,-1-1 0,1 0 0,-1 0 0,1 0 0,-1 0 0,2-7-1,2-9 466,-1 1 0,-1-1-1,-1 0 1,0 0 0,-2 0-1,-1-29 1,-5 73-399,5-18-137,0 1 0,1-1 0,-1 0 0,2 0 1,-1 0-1,1 0 0,0 0 0,0 0 0,0 0 0,5 7 0,-5-10-103,0 0 1,0 1-1,1-1 0,-1-1 1,1 1-1,0 0 1,0-1-1,0 1 0,0-1 1,0 0-1,0 0 1,1 0-1,-1 0 0,1-1 1,-1 1-1,1-1 1,0 0-1,5 1 0,-7-2 142,-1 1-1,0-1 0,1 1 1,-1-1-1,1 0 0,-1 0 1,1 0-1,-1 0 0,1 0 0,-1 0 1,1 0-1,-1 0 0,1 0 1,-1-1-1,1 1 0,-1-1 1,1 1-1,-1-1 0,0 0 1,1 1-1,-1-1 0,0 0 0,0 0 1,1 0-1,-1 0 0,0 0 1,1-2-1,0-1 85,-1 0-1,0 1 1,0-1 0,-1 0 0,1 0-1,-1 0 1,0-1 0,0-6 0,0 1 32,-1 4 90,0-1 0,0 1 0,0 0-1,0 0 1,-1-1 0,0 1 0,-1 0 0,1 0 0,-1 1-1,0-1 1,0 0 0,-1 1 0,-5-6 0,6 7 11,0 0 0,-1 0 0,1 1 0,-1 0 0,0-1 0,0 1 0,0 1 0,0-1 0,0 1 0,-1-1 1,1 1-1,-1 0 0,0 1 0,1-1 0,-1 1 0,0 0 0,-10-1 0,14 3-158,-1-1-1,0 1 1,1-1-1,-1 1 1,1 0-1,-1 0 1,1 0-1,0-1 1,-1 1-1,1 0 0,0 1 1,-1-1-1,1 0 1,0 0-1,0 0 1,0 1-1,0-1 1,0 1-1,1-1 1,-1 1-1,0-1 1,1 1-1,-1-1 1,1 1-1,-1-1 1,1 1-1,0 0 1,-1-1-1,1 4 1,-4 56 10,4-57-10,0 13 14,1 0 0,0 0 0,1 0 1,1 0-1,0 0 0,8 20 0,-8-30-32,0 0 0,0-1 0,0 1 1,1-1-1,0 1 0,1-1 0,-1 0 0,1-1 0,0 1 0,1-1 0,-1 0 0,1 0 0,0-1 0,0 0 0,1 0 0,12 6 1,-13-7-49,0-1 0,0 0 1,0 0-1,0-1 0,0 0 1,0 0-1,0 0 0,0-1 1,1 0-1,-1 0 0,0 0 1,9-2-1,-10 1 54,-1-1 0,0 1 0,0-1 0,0 0 0,0 0 0,0 0 0,0 0 0,0-1 0,-1 1 0,1-1 0,-1 0 0,0 0 0,0 0 0,0-1 0,0 1 0,0-1 0,3-5 0,1-5 84,-1 0-1,0-1 0,-1 0 1,0 0-1,-1 0 0,-1 0 1,2-19-1,-2-6 781,-4-64 0,-8 77-349,1 21-290,8 6-222,-1 1-1,1-1 1,-1 0-1,1 1 1,-1-1-1,1 1 1,-1-1-1,1 1 0,0-1 1,-1 1-1,1-1 1,-1 1-1,1-1 1,0 1-1,0 0 1,-1-1-1,1 1 1,0-1-1,0 1 1,0 0-1,0 0 1,-4 14-34,1 0 0,1 0 1,1 0-1,0 0 0,2 29 1,-1-36-140,1 1 0,1-1 1,-1 0-1,1-1 1,0 1-1,1 0 1,0 0-1,0-1 1,1 0-1,-1 0 0,2 0 1,8 12-1,-10-16 55,1 0 0,-1 0-1,1-1 1,-1 1-1,1-1 1,0 0-1,0 0 1,0 0 0,1-1-1,-1 1 1,0-1-1,0 0 1,1 0-1,-1-1 1,1 1 0,-1-1-1,1 0 1,-1 0-1,0 0 1,1-1 0,-1 0-1,1 0 1,-1 0-1,0 0 1,0 0-1,1-1 1,-1 0 0,0 0-1,0 0 1,-1 0-1,1-1 1,0 0-1,-1 1 1,0-1 0,1 0-1,-1-1 1,-1 1-1,1-1 1,0 1-1,2-7 1,1-4 752,-1 0-1,0-1 0,-2 0 1,0 0-1,0 0 1,-1 0-1,-1 0 0,-1-1 1,-1-15-1,1 30-617,0 1-1,0 0 1,0 0 0,0 0-1,0-1 1,0 1-1,0 0 1,1 0 0,-1 0-1,-1 0 1,1-1-1,0 1 1,0 0 0,0 0-1,0 0 1,0-1-1,0 1 1,0 0 0,0 0-1,0 0 1,0 0-1,0-1 1,0 1 0,0 0-1,-1 0 1,1 0-1,0 0 1,0 0-1,0-1 1,0 1 0,0 0-1,-1 0 1,1 0-1,0 0 1,0 0 0,0 0-1,-1 0 1,1 0-1,0 0 1,0 0 0,0 0-1,0-1 1,-1 1-1,1 0 1,0 0 0,0 0-1,0 0 1,-1 1-1,1-1 1,-8 10-5,5 5-24,0 0-1,1 0 1,0 1 0,1-1-1,1 0 1,1 1 0,0-1 0,6 27-1,-5-35-183,0 0 0,1 0 0,0-1 0,0 1 0,0-1 0,1 1 0,0-1 1,0 0-1,1-1 0,0 1 0,0-1 0,0 1 0,11 7 0,-12-10 22,0 0 1,1-1-1,-1 1 1,1-1 0,-1 0-1,1 0 1,0 0-1,0-1 1,0 1-1,0-1 1,0 0-1,0-1 1,0 1 0,0-1-1,0 0 1,0-1-1,0 1 1,0-1-1,0 0 1,9-3 0,-10 2 168,-1 0 0,1 0 1,-1 0-1,0-1 1,0 1-1,0-1 1,0 0-1,-1 0 1,1 0-1,-1 0 0,0 0 1,0 0-1,0-1 1,0 1-1,0-1 1,-1 0-1,2-4 1,3-10 300,-1 0 1,3-21-1,-7 34-154,3-26 1553,-2 1 0,-1-39 1,-1 57-968,0 12-705,1 0 1,-1 0 0,0-1-1,0 1 1,0 0-1,-1-1 1,1 1 0,0 0-1,0 0 1,0-1 0,0 1-1,0 0 1,0 0 0,0-1-1,0 1 1,0 0 0,-1 0-1,1-1 1,0 1 0,0 0-1,0 0 1,-1 0-1,1-1 1,0 1 0,0 0-1,0 0 1,-1 0 0,1 0-1,0-1 1,-1 1 0,1 0-1,0 0 1,0 0 0,-1 0-1,1 0 1,0 0 0,0 0-1,-1 0 1,1 0 0,0 0-1,-1 0 1,1 0-1,0 0 1,0 0 0,-1 0-1,1 0 1,0 0 0,-1 0-1,1 0 1,0 1 0,0-1-1,-1 0 1,1 0 0,0 0-1,0 0 1,0 1 0,-1-1-1,-14 15 85,11-5-78,1 0 0,0 1 0,1-1 0,0 1 0,0 0-1,2 0 1,-1 14 0,7 78 103,0-58-218,3-1 0,2 0-1,27 70 1,-6-17-1075,-30-90 758,0 0 0,-1-1 0,0 1 0,0 0 0,-1 9 1,-1-15 238,0-1 0,0 1 1,-1-1-1,1 1 0,0-1 1,0 0-1,-1 0 1,1 1-1,0-1 0,-1 0 1,1 0-1,0 0 1,-1-1-1,1 1 0,0 0 1,0 0-1,-1-1 1,1 1-1,-2-1 0,-2-2-150,0 0 0,0-1 0,0 1 0,0-1 0,1 0-1,0 0 1,0 0 0,0-1 0,-6-8 0,2 1-911,0-1 1,1 0 0,-6-13-1,-1-15-3491</inkml:trace>
  <inkml:trace contextRef="#ctx0" brushRef="#br0" timeOffset="4878.75">4626 348 1681,'0'0'16148,"-4"-4"-15814,4 4-322,-1-1 0,1 1 0,-1-1 0,1 0 0,-1 1 0,1-1 0,-1 1 0,0 0 1,1-1-1,-1 1 0,0-1 0,1 1 0,-1 0 0,0 0 0,1-1 0,-1 1 0,0 0 0,1 0 0,-1 0 0,0 0 0,0 0 0,1 0 0,-1 0 1,0 0-1,1 0 0,-1 0 0,0 0 0,0 0 0,1 0 0,-1 1 0,0-1 0,1 0 0,-1 0 0,0 1 0,1-1 0,-1 1 0,-1 0 0,0 2 37,0 1 0,0 0-1,0-1 1,1 1 0,-1 0-1,1 0 1,0 0 0,-1 5-1,1-4-24,0 0 0,0 0-1,0 0 1,0 0-1,1 0 1,0 0 0,0 0-1,0 0 1,1-1 0,1 8-1,-1-10-35,0 0 1,0-1-1,0 1 0,0 0 0,0-1 1,0 1-1,0 0 0,1-1 0,-1 0 1,1 1-1,-1-1 0,1 0 0,-1 0 1,1 0-1,0 0 0,0 0 0,-1 0 1,1 0-1,0 0 0,0-1 0,0 1 1,0-1-1,0 0 0,0 1 0,0-1 1,0 0-1,3 0 0,-1 0-29,0 1 0,-1-1-1,1 0 1,0 0 0,0 0 0,-1-1 0,1 1-1,0-1 1,-1 0 0,1 0 0,-1 0-1,1-1 1,-1 1 0,1-1 0,-1 0 0,0 0-1,0 0 1,0 0 0,0 0 0,0-1 0,-1 1-1,1-1 1,0 0 0,-1 0 0,0 0 0,0 0-1,0 0 1,0 0 0,-1-1 0,1 1-1,-1-1 1,0 1 0,0-1 0,0 1 0,0-1-1,0 0 1,-1-7 0,2 4 149,-2-1-1,1 0 1,-1 0-1,0 0 1,0 0-1,-1 0 1,-1 0 0,1 1-1,-5-15 1,4 19-33,1 0 1,-1 0-1,1 0 1,-1 1 0,0-1-1,0 1 1,0-1-1,0 1 1,-1 0-1,1 0 1,0 0 0,-1 0-1,0 0 1,1 0-1,-1 1 1,0 0-1,0-1 1,0 1-1,0 0 1,0 0 0,0 0-1,0 1 1,0-1-1,-1 1 1,1 0-1,-6 0 1,7 0-62,0 1 0,-1-1 0,1 0-1,0 1 1,0 0 0,0 0 0,0-1 0,0 1 0,0 1 0,0-1-1,0 0 1,0 0 0,0 1 0,1-1 0,-1 1 0,0-1-1,1 1 1,-1 0 0,1-1 0,0 1 0,0 0 0,-1 0-1,1 0 1,0 0 0,1 0 0,-1 1 0,0-1 0,1 0 0,-1 4-1,-2 7 4,1 0-1,0 0 0,1 23 0,2-24-147,-1-1-1,2 1 1,0-1-1,0 1 1,1-1-1,0 0 1,1 0-1,0 0 0,1 0 1,0-1-1,1 0 1,0 0-1,0 0 1,1-1-1,1 0 1,-1 0-1,1-1 1,1 0-1,0 0 1,0-1-1,0 0 0,16 8 1,-16-10-613,1 0 0,0-1 0,0 0 0,0 0 0,0-1-1,1-1 1,-1 0 0,1 0 0,12 0 0,17-1-3663</inkml:trace>
  <inkml:trace contextRef="#ctx0" brushRef="#br0" timeOffset="5783.59">5023 500 4386,'0'0'3802,"-2"-16"-238,-10-52-941,11 63-2435,0 1 0,-1 0 0,0-1 1,0 1-1,0 0 0,0 0 0,0 0 1,-1 0-1,0 1 0,0-1 1,0 1-1,0 0 0,-1-1 0,1 1 1,-1 1-1,1-1 0,-1 0 0,0 1 1,0 0-1,-1 0 0,1 0 0,0 1 1,0-1-1,-1 1 0,1 0 1,-1 0-1,1 1 0,-1-1 0,0 1 1,1 0-1,-1 0 0,1 1 0,-1-1 1,0 1-1,1 0 0,-5 2 0,6-2-177,-1 1 0,1-1 0,0 1 0,0 0-1,0 0 1,1 1 0,-1-1 0,0 0-1,1 1 1,0 0 0,-1-1 0,1 1 0,0 0-1,0 0 1,1 1 0,-1-1 0,1 0-1,-1 0 1,1 1 0,0-1 0,-1 7 0,0 1-3,0 1 1,1 0-1,1 0 1,-1 0-1,3 14 1,-1-21-64,-1-1 0,1 1 1,1 0-1,-1-1 1,1 1-1,0-1 1,0 0-1,0 1 0,1-1 1,-1 0-1,1 0 1,0-1-1,0 1 0,0-1 1,1 1-1,-1-1 1,1 0-1,0 0 1,0 0-1,7 3 0,-2-1-314,0-1-1,0-1 0,0 1 0,1-2 0,-1 1 0,1-1 0,-1-1 0,1 1 1,12-1-1,-19-1 311,0-1 1,0 1 0,1 0-1,-1-1 1,0 0-1,0 0 1,0 0 0,0 0-1,0 0 1,-1 0 0,1-1-1,0 1 1,0-1 0,-1 0-1,5-4 1,-3 2 30,0-1 1,0 1-1,-1-1 0,1 0 1,-1-1-1,0 1 0,4-10 1,-2-2 103,0 1 0,-1 0 0,0-1 0,-2 0 0,2-19 0,-4-169 2170,-1 196-2054,0 1 0,0 0 0,-1-1 0,0 1 0,-1 0 1,1 0-1,-2 0 0,1 1 0,-1-1 0,0 1 0,-6-8 0,10 14-178,0 1 0,0 0 0,0-1 0,0 1-1,0 0 1,-1 0 0,1-1 0,0 1 0,0 0 0,0-1-1,-1 1 1,1 0 0,0 0 0,0-1 0,-1 1 0,1 0 0,0 0-1,-1 0 1,1 0 0,0-1 0,0 1 0,-1 0 0,1 0 0,0 0-1,-1 0 1,1 0 0,0 0 0,-1 0 0,1 0 0,0 0 0,-1 0-1,1 0 1,0 0 0,-1 0 0,1 0 0,0 0 0,-1 0-1,1 0 1,0 0 0,-1 1 0,1-1 0,0 0 0,-1 0 0,1 0-1,0 0 1,0 1 0,-1-1 0,1 0 0,0 0 0,0 1 0,-1-1-1,1 0 1,0 1 0,0-1 0,-7 20-69,2 28 80,2-1 0,5 87 0,-1-90-15,0-13-4,9 53 0,-9-76-88,1 0-1,0 0 1,0 0 0,1 0 0,0 0 0,0-1 0,1 1 0,0-1 0,1 0 0,-1 0 0,11 11 0,-12-16 61,0 1 0,1-1 0,-1 0 0,1 0 0,0 0 0,0 0 0,0-1 1,0 1-1,0-1 0,0 0 0,0 0 0,0-1 0,0 1 0,1-1 0,-1 0 0,0 0 0,0-1 1,1 1-1,-1-1 0,0 0 0,0 0 0,0 0 0,0 0 0,0-1 0,0 1 0,0-1 0,-1 0 1,1-1-1,-1 1 0,1 0 0,-1-1 0,0 0 0,0 0 0,0 0 0,4-5 0,2-6 148,0-1 0,-1 0-1,-1 0 1,0-1 0,-1 1 0,6-23-1,-6 13 624,0 0-1,3-40 0,-15 118-776,4-35-9,0 0 0,0 0 0,2 0 0,0 0 0,5 29 0,-4-44-14,0 1 0,0-1 0,0 0 0,1 0 0,0 0 0,-1 0 0,1 0 0,0 0 0,0 0-1,1-1 1,-1 1 0,1-1 0,-1 1 0,1-1 0,0 0 0,-1 0 0,1 0 0,0-1 0,0 1 0,1-1 0,-1 1-1,0-1 1,0 0 0,6 0 0,2 2-155,1-2 1,-1 1-1,1-2 0,0 1 0,21-4 0,-27 2 148,-1 0 1,0-1-1,1 0 0,-1 0 0,0 0 0,0-1 0,-1 1 1,1-1-1,-1 0 0,1-1 0,-1 1 0,0-1 0,0 0 1,0 0-1,-1 0 0,1 0 0,-1-1 0,0 1 0,0-1 1,-1 0-1,3-6 0,2-4 31,-1 0 1,-1 0-1,0 0 0,-1-1 1,-1 0-1,2-19 0,-3 14 194,-1-1-1,0 1 0,-2-1 1,0 0-1,-2 1 0,0 0 1,-2-1-1,0 1 0,-1 1 1,-12-27-1,9 27 820,-22-35 0,31 55-974,-1 0 0,1 0 0,0 0 0,0 1-1,0-1 1,0 0 0,0 0 0,0 0 0,0 1 0,0-1-1,0 0 1,0 0 0,-1 0 0,1 0 0,0 1 0,0-1-1,0 0 1,0 0 0,0 0 0,-1 0 0,1 0-1,0 1 1,0-1 0,0 0 0,-1 0 0,1 0 0,0 0-1,0 0 1,0 0 0,-1 0 0,1 0 0,0 0 0,0 0-1,0 0 1,-1 0 0,1 0 0,0 0 0,0 0 0,0 0-1,-1 0 1,1 0 0,0 0 0,0 0 0,0 0-1,-1-1 1,1 1 0,0 0 0,0 0 0,0 0 0,0 0-1,-1 0 1,1 0 0,0-1 0,0 1 0,0 0 0,0 0-1,0 0 1,-1 0 0,1-1 0,0 1 0,0 0 0,0 0-1,0-1 1,-1 22-137,1-18 185,0 61 6,2-1-1,15 84 1,-10-103-173,13 56 348,-18-91-422,1 0-1,0-1 1,1 1 0,-1-1 0,1 0 0,1 0-1,0 0 1,8 10 0,2-9-1731,-5-11-2789,-6-6-814</inkml:trace>
  <inkml:trace contextRef="#ctx0" brushRef="#br0" timeOffset="5984.72">5443 310 4162,'0'0'7619,"101"28"-7603,-67-18-16,0-1-240,0-5-1312,-2-4-1426,0 0-1360</inkml:trace>
  <inkml:trace contextRef="#ctx0" brushRef="#br0" timeOffset="6807.91">5847 265 5555,'0'0'13350,"-14"-11"-12265,-47-33-455,60 44-613,0-1-1,0 0 1,0 0-1,0 0 1,0 1-1,-1-1 1,1 1-1,0-1 1,0 1 0,-1-1-1,1 1 1,0 0-1,-1 0 1,1 0-1,0-1 1,-1 1-1,1 1 1,-1-1-1,1 0 1,-2 1-1,1-1-9,1 1 0,1 0 0,-1-1-1,0 1 1,0 0 0,0 0-1,0 0 1,0 0 0,1 0-1,-1 0 1,0 0 0,1 0-1,-1 2 1,-2 2 19,-2 3-5,0 0 1,1 1-1,0 0 0,1 0 0,-1 0 1,2 0-1,-1 1 0,2-1 0,-2 11 1,1 12 5,2 43 0,0-70-25,0-1-39,0 0 0,1 0 0,0 0-1,-1-1 1,1 1 0,0 0-1,1 0 1,-1-1 0,1 1 0,0-1-1,-1 1 1,1-1 0,1 0 0,-1 0-1,0 0 1,1 0 0,0 0-1,0-1 1,0 1 0,0-1 0,0 1-1,6 2 1,-4-2-117,1-1 1,0 1-1,0-1 1,0-1-1,0 1 1,0-1-1,1 0 1,-1 0-1,0-1 1,1 0-1,-1 0 1,0 0-1,9-2 1,-11 1 120,-1 0 1,0 0-1,0 0 1,0 0-1,0 0 1,0-1-1,0 1 1,0-1-1,0 0 1,-1 0-1,1 0 1,-1 0-1,1 0 1,-1-1-1,4-4 1,-3 1 20,1 1 1,-1-1 0,0 0-1,-1 0 1,1 0 0,-1-1-1,1-8 1,1-8 359,-2 1-1,0-1 0,-3-34 1,1 52-209,-1-1 0,0 1 0,0 0 0,-1-1 0,1 1 0,-1 0 0,-5-8 0,7 12-102,-1-1 0,1 1-1,-1-1 1,0 1 0,0-1 0,0 1 0,0 0-1,0-1 1,0 1 0,0 0 0,-1 0 0,1 0 0,0 0-1,-1 0 1,1 0 0,-1 0 0,1 0 0,-1 1 0,1-1-1,-1 1 1,1-1 0,-1 1 0,1-1 0,-1 1 0,0 0-1,1 0 1,-1 0 0,0 0 0,-1 0 0,2 2-37,0 0 1,0 1-1,0-1 1,0 0-1,0 0 1,1 1-1,-1-1 1,1 1-1,0-1 1,0 0-1,0 1 1,0-1-1,0 1 1,1 2-1,-1-2 1,-1 3-34,1-1 0,0 1-1,0-1 1,1 0 0,0 1 0,0-1 0,0 1 0,0-1 0,1 0 0,0 0 0,0 0 0,1 0-1,-1 0 1,1-1 0,0 1 0,0-1 0,0 1 0,1-1 0,0 0 0,0 0 0,0-1 0,0 1-1,0-1 1,1 0 0,-1 0 0,6 2 0,-7-3-6,0 0 0,1 0 0,-1-1 0,1 0 0,-1 1-1,1-1 1,0 0 0,-1-1 0,1 1 0,0-1 0,-1 1 0,1-1 0,0 0 0,0-1-1,-1 1 1,1 0 0,0-1 0,-1 0 0,1 0 0,0 0 0,-1-1 0,1 1 0,-1-1-1,0 0 1,1 0 0,-1 0 0,0 0 0,0 0 0,-1-1 0,1 1 0,0-1 0,-1 0 0,1 0-1,-1 0 1,0 0 0,0 0 0,2-5 0,1-6 234,-2 1 0,1-1-1,-2 0 1,0-1 0,0 1 0,-1 0-1,-2-27 1,0 14 886,0 24-552,-1 7-464,-2 8-139,3-7 76,0 1 1,1 0-1,0-1 1,0 1-1,1 0 0,0-1 1,0 1-1,0 0 1,0-1-1,1 1 1,2 4-1,-3-7-10,1-1 0,-1 1 0,1-1 0,0 0 0,0 0 1,0 0-1,0 0 0,0 0 0,0 0 0,0-1 0,1 1 0,-1-1 0,1 1 0,-1-1 1,1 0-1,-1 0 0,1 0 0,0 0 0,-1-1 0,1 1 0,0-1 0,0 0 0,-1 1 1,6-2-1,-4 1-3,-1 0 0,1 0-1,0 0 1,-1-1 0,1 0 0,-1 1 0,1-1 0,-1-1 0,0 1 0,1 0 0,-1-1 0,0 0-1,0 0 1,4-3 0,0-1 13,0-1 0,-1-1 0,1 1 0,5-10 0,-10 13-8,4-3 22,-1-1 0,0 1 1,0-1-1,-1 0 0,0 0 0,-1 0 1,0 0-1,0-1 0,-1 1 0,3-18 1,-18 166-68,13-103 58,1 135-379,2-146-985,2-11-5101</inkml:trace>
  <inkml:trace contextRef="#ctx0" brushRef="#br0" timeOffset="7010.96">5081 62 9716,'0'0'5027,"124"5"-6516,-69 5-2945</inkml:trace>
  <inkml:trace contextRef="#ctx0" brushRef="#br0" timeOffset="7274.6">6707 336 15207,'0'0'5971,"0"12"-5971,11-12-913,2 0-2848</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7:04.796"/>
    </inkml:context>
    <inkml:brush xml:id="br0">
      <inkml:brushProperty name="width" value="0.05" units="cm"/>
      <inkml:brushProperty name="height" value="0.05" units="cm"/>
      <inkml:brushProperty name="color" value="#F6630D"/>
    </inkml:brush>
  </inkml:definitions>
  <inkml:trace contextRef="#ctx0" brushRef="#br0">118 224 6739,'0'0'7243,"-17"4"-5818,2-1-1117,-1 1-1,-21 8 1,35-10-265,-1-1 0,1 1 0,0 0-1,0 0 1,0-1 0,0 2 0,0-1-1,0 0 1,1 0 0,-1 1 0,1-1 0,-1 0-1,1 1 1,0 0 0,0-1 0,0 1 0,1 0-1,-1-1 1,0 1 0,1 0 0,0 0 0,0 0-1,0-1 1,0 1 0,1 5 0,-2 3 114,0 14-65,1 0-1,0 1 1,2-1-1,1 0 1,1 0 0,2 0-1,0 0 1,1-1-1,2 0 1,0 0 0,16 27-1,34 47-240,-53-90-33,0 1 0,1-1 0,0 0 0,0-1 0,1 0 0,0 0 0,0 0 0,15 8 0,-20-13 129,0-1 1,0 1-1,0-1 1,1 0-1,-1 0 1,0 0-1,0-1 1,1 1-1,-1-1 0,0 0 1,1 0-1,-1 0 1,0 0-1,1 0 1,-1-1-1,0 1 1,6-3-1,-5 1 35,0 0 0,1-1 0,-1 1 0,0-1 0,-1 0-1,1 0 1,0 0 0,-1-1 0,0 1 0,6-8 0,1-6 42,0 0 1,-1 0 0,-1-1-1,10-33 1,-7 11 424,-2 0 1,6-65 0,-6 40 423,-9 63-851,0 1-1,0-1 0,0 1 0,1 0 1,-1-1-1,0 1 0,0 0 0,1-1 1,-1 1-1,1 0 0,-1 0 0,1-1 1,0 1-1,0 0 0,-1 0 1,1 0-1,0 0 0,0 0 0,0 0 1,0 0-1,0 0 0,0 0 0,0 0 1,0 1-1,1-1 0,-1 0 0,0 1 1,0-1-1,1 1 0,-1-1 0,0 1 1,1 0-1,-1 0 0,0-1 0,1 1 1,-1 0-1,0 0 0,1 0 1,-1 1-1,1-1 0,-1 0 0,0 0 1,1 1-1,-1-1 0,0 1 0,0-1 1,1 1-1,-1-1 0,0 1 0,2 1 1,7 3-54,0 1 1,0 1-1,0 0 1,10 10-1,-19-17 36,59 56-2282,-60-80 1966,-2 20 361,-1 0 0,1 0 1,-1 0-1,-1 1 0,1-1 0,0 0 0,-1 1 1,0 0-1,1 0 0,-1 0 0,-1 1 1,1-1-1,0 1 0,-9-3 0,4 1 58,0 1 0,0 0 0,0 0 0,0 1-1,-1 1 1,-15-1 0,21 1-95,1 1 0,0 0 0,0 1 1,-1-1-1,1 1 0,0-1 0,0 1 0,0 0 1,0 0-1,0 0 0,0 0 0,0 1 0,0-1 0,-4 4 1,4-2-6,0 0 0,0 1 0,1-1 0,-1 1 0,1-1 1,0 1-1,0 0 0,0 0 0,1 0 0,-3 7 0,1 0-26,0 1 0,0 0 0,1 0 0,0 0 0,1 0 0,1 0 0,0 0 1,0 0-1,1 0 0,5 20 0,-5-25-1,1-1 1,0 0-1,1 0 1,-1 0-1,1-1 1,0 1-1,0-1 1,1 1-1,0-1 1,0 0-1,0 0 1,0-1-1,1 1 1,0-1-1,0 0 1,0 0-1,0-1 1,1 1-1,-1-1 1,1 0-1,11 3 1,-7-3-147,1 0-1,-1-1 1,1-1 0,20 1 0,-28-1 150,1-1 0,-1 0 1,0 0-1,0 0 0,0-1 1,1 1-1,-1-1 0,0 0 0,0 0 1,0 0-1,0 0 0,0 0 1,0-1-1,0 1 0,-1-1 1,1 0-1,0 0 0,-1 0 1,0 0-1,3-3 0,-1-2 38,-1 1 0,0-1 0,-1 0 0,0 0 0,0-1 0,0 1 0,-1 0 0,0-1 0,0-8 0,-4-71 1004,3 75-791,-1 5-115,-1-1 1,1 1-1,-1-1 0,-1 1 1,-4-10-1,7 15-104,-1 1 1,1-1-1,-1 0 1,1 1-1,-1-1 1,0 1-1,0-1 1,0 1-1,0 0 1,0-1-1,0 1 1,0 0-1,-1-1 1,1 1-1,0 0 1,-1 0-1,1 0 1,-1 0-1,1 1 1,-1-1-1,1 0 1,-1 0-1,1 1 1,-1-1-1,0 1 1,1 0-1,-1-1 1,-3 1-1,3 4-20,1-1-1,0 1 0,1-1 0,-1 1 1,1 0-1,-1-1 0,1 1 0,0 0 0,0-1 1,2 7-1,-2-3-4,0 2-104,0 0 0,1 0 0,1 0 0,-1-1 0,1 1 0,1 0 0,-1-1 0,1 0 0,1 1 0,0-1 0,0 0 0,0-1 0,1 1 0,0-1 0,1 0 0,0 0 0,0-1 0,0 1 1,1-2-1,0 1 0,0 0 0,0-1 0,1-1 0,-1 1 0,10 2 0,-16-6 106,1 0 0,0 0 0,-1 0 1,1-1-1,0 1 0,0-1 0,0 1 1,0-1-1,0 0 0,0 0 0,-1 0 1,1 0-1,0 0 0,0 0 0,0-1 1,0 1-1,0 0 0,0-1 0,-1 0 1,1 1-1,0-1 0,0 0 0,-1 0 1,1 0-1,0 0 0,-1 0 0,1 0 1,-1-1-1,0 1 0,1 0 0,-1-1 1,0 1-1,0-1 0,0 1 0,0-1 1,0 0-1,0 0 0,1-3 0,2-7 383,-1 0 0,0-1 0,0 1 0,0-26 0,1 7 614,-2 17-592,-2 10-240,0 0 0,1 0 0,-1 1 0,1-1 0,0 0 0,0 1 0,0-1 0,3-4 0,-4 8-147,0 0-1,1-1 1,-1 1 0,0 0 0,1 0-1,-1 0 1,0-1 0,0 1 0,1 0 0,-1 0-1,0 0 1,1 0 0,-1 0 0,1 0-1,-1-1 1,0 1 0,1 0 0,-1 0 0,0 0-1,1 0 1,-1 0 0,0 0 0,1 1-1,-1-1 1,0 0 0,1 0 0,-1 0 0,0 0-1,1 0 1,-1 0 0,0 1 0,1-1-1,-1 0 1,0 0 0,1 0 0,-1 1 0,0-1-1,0 0 1,1 1 0,-1-1 0,0 0-1,0 0 1,0 1 0,1-1 0,-1 0 0,0 1-1,0-1 1,0 1 0,9 16-75,-9-17 67,11 30 16,8 33 0,-14-42-326,1 0-1,1 0 0,1-1 1,16 31-1,-23-51 295,-1 1-1,0-1 1,0 1-1,0-1 1,1 0-1,-1 1 1,0-1-1,1 0 1,-1 1-1,0-1 1,1 0 0,-1 1-1,1-1 1,-1 0-1,0 0 1,1 1-1,-1-1 1,1 0-1,-1 0 1,1 0-1,-1 0 1,0 0-1,1 0 1,-1 1-1,1-1 1,-1 0-1,1 0 1,-1 0-1,1-1 1,-1 1-1,1 0 1,-1 0-1,1 0 1,-1 0 0,0 0-1,1 0 1,-1-1-1,1 1 1,-1 0-1,1 0 1,-1-1-1,0 1 1,1 0-1,-1-1 1,0 1-1,1 0 1,-1-1-1,0 1 1,1 0-1,-1-1 1,0 1-1,0-1 1,0 1-1,1-1 1,-1 1-1,0 0 1,0-2 0,11-25 130,5-63 827,-13 67-445,0 1 0,2-1 0,8-24 0,-13 46-493,0 1 0,0-1 0,0 1 0,0 0-1,1-1 1,-1 1 0,0 0 0,0-1 0,0 1 0,1 0 0,-1-1 0,0 1 0,0 0 0,1-1-1,-1 1 1,0 0 0,1 0 0,-1-1 0,0 1 0,1 0 0,-1 0 0,0 0 0,1 0-1,-1-1 1,1 1 0,-1 0 0,0 0 0,1 0 0,-1 0 0,1 0 0,-1 0 0,0 0 0,1 0-1,-1 0 1,1 0 0,-1 0 0,0 0 0,1 1 0,-1-1 0,1 0 0,-1 0 0,0 0-1,1 0 1,-1 1 0,0-1 0,1 0 0,-1 0 0,0 1 0,1-1 0,14 17-74,-1 12-299,-2 1 0,0 0 1,-2 1-1,9 44 0,-11-43-787,-8-31 1088,0-1 1,0 1-1,0 0 1,0 0-1,1 0 1,-1 0-1,0 0 1,1 0-1,-1-1 1,0 1-1,1 0 1,-1 0-1,1-1 1,0 1-1,-1 0 1,1 0-1,-1-1 1,1 1-1,0-1 1,1 2-1,-2-2 48,1 0 1,-1 0-1,1-1 0,-1 1 0,1 0 1,0 0-1,-1 0 0,1 0 0,-1 0 1,1-1-1,-1 1 0,1 0 0,-1 0 1,1-1-1,-1 1 0,1 0 0,-1-1 1,0 1-1,1-1 0,-1 1 0,1 0 1,-1-1-1,1 0 0,1-3 30,1 0 0,0 0 0,-1 0 0,0-1 0,0 1 0,1-6 0,12-52 518,-10 38 80,1 0 1,1 1-1,1-1 1,18-37 0,-26 60-597,1 0 1,-1 0 0,0 1 0,1-1-1,-1 0 1,1 0 0,-1 1 0,1-1-1,-1 0 1,1 1 0,-1-1 0,1 0-1,0 1 1,-1-1 0,1 1 0,0-1 0,0 1-1,-1-1 1,1 1 0,0 0 0,0-1-1,0 1 1,-1 0 0,1 0 0,0-1-1,0 1 1,0 0 0,0 0 0,1 0-1,-1 1-11,0-1-1,1 1 1,-1 0-1,0 0 1,0 0-1,0 0 1,0 0-1,0 0 1,0 0-1,0 0 1,0 1-1,0-1 1,0 0-1,-1 0 0,2 2 1,2 7-153,0-1 0,-1 0 0,5 20 0,-4 32-2244,-3-25-841,2-7-1615</inkml:trace>
  <inkml:trace contextRef="#ctx0" brushRef="#br0" timeOffset="1771.47">1360 542 5138,'0'0'14570,"-1"-11"-13597,0-4-781,0-11-31,1 21-107,2 13-4,3 10-6,1-1 1,14 31-1,4 11-44,8 32-2783,-29-90 1480,1-9 1120,0-10 362,1-38 389,-4 35 20,1 1-1,0-1 1,2 1 0,0 0 0,1 0 0,14-33-1,-19 52-580,0-1 0,0 1 0,1 0-1,-1 0 1,1 0 0,-1 0-1,1 0 1,-1 0 0,1 0 0,0 1-1,-1-1 1,1 0 0,0 0 0,0 0-1,-1 0 1,1 1 0,0-1-1,0 0 1,0 1 0,0-1 0,0 1-1,0-1 1,0 1 0,0 0 0,0-1-1,0 1 1,0 0 0,1 0-1,-1 0 1,0 0 0,0-1 0,0 2-1,0-1 1,0 0 0,0 0 0,0 0-1,1 0 1,-1 1 0,0-1-1,0 0 1,0 1 0,0-1 0,0 1-1,0 0 1,0-1 0,0 1 0,-1 0-1,1-1 1,0 1 0,0 0-1,0 0 1,-1 0 0,1-1 0,0 1-1,-1 0 1,1 1 0,6 7 32,-2 0 0,1 0 0,-1 0 0,7 16 0,-6-6-561,0 1-1,-1 0 0,-1 0 1,-1 1-1,0 20 0,-1-16 103,-2-25 377,0 0 0,0 0 0,0 1 0,0-1 0,0 0 0,0 0 0,0 1-1,0-1 1,0 0 0,0 0 0,0 0 0,0 1 0,0-1 0,0 0 0,1 0 0,-1 1 0,0-1 0,0 0 0,0 0 0,0 0 0,0 1 0,0-1-1,1 0 1,-1 0 0,0 0 0,0 0 0,0 1 0,0-1 0,1 0 0,-1 0 0,0 0 0,0 0 0,0 0 0,1 0 0,-1 0 0,0 0 0,0 1-1,0-1 1,1 0 0,7-7-234,5-14 449,11-57-158,-19 58 267,1 0 1,1 1 0,0 0 0,13-22-1,-20 39-222,1 1 0,0-1 0,0 1 0,0-1 0,0 1 0,0-1 0,1 1 0,-1-1 0,0 1-1,1 0 1,-1 0 0,1 0 0,-1 0 0,1 0 0,0 0 0,1-1 0,-2 2-44,0 0 0,0 0 0,-1 0 0,1 1 0,0-1 0,0 0-1,-1 0 1,1 0 0,0 1 0,0-1 0,-1 0 0,1 1 0,0-1 0,-1 0 0,1 1 0,0-1 0,-1 1 0,1-1 0,-1 1 0,1 0 0,-1-1 0,1 1 0,-1-1 0,1 1 0,0 1 0,3 8-31,0-1-1,0 1 1,-1 0 0,4 17 0,0-1 35,-5-20-186,0 0 0,1 0 0,0 0 0,0-1-1,0 1 1,1-1 0,6 8 0,-7-11 4,-1 1 0,1-1-1,-1 0 1,1-1 0,0 1 0,0 0 0,0-1 0,0 0 0,0 1-1,0-1 1,0 0 0,0-1 0,0 1 0,0-1 0,1 1-1,-1-1 1,3 0 0,-1 0 61,0 0 1,0-1-1,-1 1 0,1-1 1,0 0-1,-1-1 0,1 1 1,-1-1-1,1 0 0,-1 0 1,0 0-1,0 0 0,0-1 0,0 0 1,0 0-1,-1 0 0,1 0 1,-1 0-1,0-1 0,1 0 1,-2 1-1,1-1 0,0 0 1,-1 0-1,2-5 0,0 1 76,-1 0 0,0 1 0,0-1 0,0 0 0,-1 0-1,-1-1 1,2-15 0,-3-59 1430,0 82-1346,0 0 0,0 0 0,0 0 0,0 0 0,0 0 0,0 0-1,-1 0 1,1 0 0,0 0 0,-1 0 0,1 0 0,0 0 0,-1 0 0,1 1-1,-1-1 1,1 0 0,-1 0 0,0 0 0,1 0 0,-1 1 0,0-1-1,0 0 1,0 1 0,1-1 0,-1 1 0,-1-2 0,1 2-44,0 1 1,0-1 0,1 0 0,-1 0-1,0 0 1,1 1 0,-1-1-1,0 0 1,1 1 0,-1-1-1,1 1 1,-1-1 0,0 1 0,1-1-1,-1 1 1,1-1 0,0 1-1,-1-1 1,1 1 0,-1-1-1,1 1 1,0 0 0,-1-1 0,1 1-1,0 0 1,0-1 0,-1 1-1,1 0 1,0 0 0,0-1 0,0 1-1,0 0 1,0-1 0,0 1-1,0 0 1,0 0 0,1 0-1,-3 20 2,1 1 0,1-1 0,2 0 0,0 0 0,1 0 0,7 28 0,-7-42-73,-1 0 0,1 0 0,0 0 1,1 0-1,0 0 0,0-1 0,0 1 1,1-1-1,6 6 0,-7-8-50,0 0 0,0-1 0,0 0 1,1 0-1,0 0 0,-1-1 0,1 1 0,0-1 0,0 0 0,0-1 0,1 1 0,-1-1 1,0 0-1,8 0 0,-9 0 94,-1-1 0,1 0 1,-1 0-1,1 0 0,0 0 1,-1-1-1,1 0 0,-1 1 0,0-1 1,1 0-1,-1 0 0,0-1 1,1 1-1,-1-1 0,0 0 0,0 0 1,4-3-1,-1-1 191,-1 0 0,0-1 0,-1 1 0,1-1-1,-1 0 1,5-14 0,7-16 890,17-34 864,-31 66-1715,2-1-1,-1 1 1,1 0-1,0 0 1,0 1-1,0-1 1,0 1-1,1 0 1,8-6-1,-13 10-200,1-1-1,0 1 1,-1 0-1,1 0 1,0 0-1,-1-1 1,1 1-1,0 0 1,-1 0-1,1 0 1,0 0-1,-1 0 1,1 0-1,0 1 1,-1-1-1,1 0 0,0 0 1,-1 0-1,1 1 1,-1-1-1,1 0 1,0 1-1,-1-1 1,1 0-1,-1 1 1,1-1-1,-1 1 1,1-1-1,-1 1 1,1-1-1,-1 1 1,0-1-1,1 1 1,-1-1-1,0 1 1,1-1-1,-1 1 1,0 0-1,1 0 1,10 31-143,-9-26 157,8 29-57,-7-23-301,1 0 0,0 0 0,0 0 0,1 0 0,1-1 0,9 15-1,-14-24 281,0-1-1,1 1 0,-1-1 1,0 0-1,1 1 0,-1-1 1,1 0-1,-1 0 0,1 0 1,-1 0-1,1 0 0,0-1 1,-1 1-1,1 0 0,0-1 1,0 0-1,0 1 0,0-1 1,-1 0-1,1 0 0,0 0 1,0 0-1,0 0 0,0 0 1,0 0-1,-1-1 0,1 1 1,0-1-1,0 1 0,-1-1 1,3-1-1,1 0 56,-1 0 0,0-1 1,0 0-1,0 0 0,0 0 0,-1 0 1,1 0-1,-1-1 0,0 1 0,5-8 0,95-165 1415,-98 247-1075,-5-67-457,0 0-1,1 1 1,0-1-1,0 0 0,0 0 1,0 1-1,1-1 1,-1 0-1,1 0 0,0 0 1,1-1-1,-1 1 1,0 0-1,1-1 1,0 0-1,0 1 0,0-1 1,0 0-1,1-1 1,-1 1-1,1 0 1,-1-1-1,1 0 0,0 0 1,6 2-1,2 0-513,0 0-1,1-2 1,-1 1 0,1-1-1,0-1 1,0-1-1,16 0 1,-24 0 563,0-1 0,-1 0-1,1 1 1,0-2 0,0 1 0,-1 0-1,1-1 1,-1 0 0,1 0 0,-1 0-1,0-1 1,0 1 0,0-1 0,0 0-1,-1 0 1,1 0 0,-1-1 0,1 0-1,-1 1 1,0-1 0,-1 0 0,1 0-1,-1 0 1,1-1 0,0-4 0,2-1 560,-2-1 0,0 1 0,0-1 0,-1 0 0,0 0 0,-1 0 1,0 0-1,-1-1 0,-2-20 0,1 28-321,0 1 1,0-1-1,0 1 0,-1 0 1,0 0-1,1-1 1,-1 1-1,0 0 0,0 1 1,-1-1-1,1 0 1,-1 0-1,1 1 0,-1 0 1,0-1-1,0 1 0,0 0 1,0 1-1,0-1 1,-6-2-1,7 3-128,-1 0 1,1 0-1,0 0 0,-1 0 1,1 0-1,-1 1 0,1-1 1,0 1-1,-1 0 0,1-1 1,-1 1-1,0 0 0,1 1 1,-1-1-1,1 0 0,0 1 0,-1-1 1,1 1-1,-1 0 0,1 0 1,0 0-1,-1 0 0,1 0 1,0 0-1,0 1 0,0-1 1,0 1-1,0 0 0,-3 2 1,2 2-38,0 0 0,0 0 1,0 0-1,0 0 0,1 0 1,0 0-1,1 1 1,-1-1-1,0 11 0,1-1 11,0 0 0,4 28 0,-3-40-39,0-1 0,1 1 0,0-1 1,0 0-1,0 1 0,0-1 0,1 0 0,-1 0 0,1 0 0,0 0 1,0 0-1,0 0 0,0 0 0,0-1 0,1 1 0,-1-1 0,1 1 1,-1-1-1,1 0 0,0 0 0,0 0 0,0-1 0,6 3 0,-1-1-172,1 0 1,-1-1-1,1 0 0,0 0 0,0-1 0,0 0 0,-1-1 1,11 0-1,-16 0 176,-1 0 1,1-1-1,-1 1 1,0-1-1,1 1 0,-1-1 1,0 0-1,0 0 1,1 0-1,-1 0 1,0 0-1,0-1 1,0 1-1,0-1 0,0 1 1,-1-1-1,3-2 1,-1 0 51,0 0 1,0-1-1,-1 1 1,1-1-1,-1 1 1,0-1-1,2-9 1,0-3 630,-1 1 0,-1-1 0,0-33 0,0 20 434,-1 22-778,-1 0-1,1 0 1,-1 0-1,0 0 0,-1 0 1,0 0-1,0 0 1,-5-14-1,5 44-130,1 19-222,0 60 78,18 158-1,55 95 7,-58-290-80,-10-47-434,-1 1 1,-1-1-1,0 1 1,-2-1-1,0 1 1,-1 0-1,-2 25 0,1-41 124,1 0-1,-1 0 0,1-1 0,-1 1 1,0 0-1,1 0 0,-1 0 0,0-1 0,0 1 1,0 0-1,-1-1 0,1 1 0,-2 1 1,-25 11-7841</inkml:trace>
  <inkml:trace contextRef="#ctx0" brushRef="#br0" timeOffset="1972.36">1949 1 7331,'0'0'1905</inkml:trace>
  <inkml:trace contextRef="#ctx0" brushRef="#br0" timeOffset="3271.58">3678 477 4530,'0'0'7724,"31"-9"-5497,-24 6-2287,0-1 0,0 0 0,0 0 0,0 0-1,-1-1 1,1 1 0,-1-2 0,0 1 0,-1-1 0,0 0 0,1 0-1,-2 0 1,1-1 0,-1 0 0,0 0 0,0 0 0,-1 0-1,0 0 1,3-11 0,0-6-299,-1 1 0,-1-1 1,-1 0-1,-1 0 0,-1-27 0,0 41 310,-2 0 0,1 0 0,-2 0 0,1 0 0,-5-14 0,6 22 102,-1 0 0,0 0 0,0 0 0,0 0 0,0-1 0,0 1 0,0 0 0,-1 1 0,1-1 0,-1 0 0,1 0 0,-1 1 0,0-1 0,1 0 0,-1 1 0,0 0 0,0-1 0,0 1 0,0 0 0,0 0 0,-1 0 0,1 1 0,0-1 0,0 0 0,0 1 0,-1-1 0,1 1 0,-5 0 0,6 0-3,0 0-1,-1 0 1,1 1-1,0-1 1,-1 0-1,1 1 1,0-1-1,-1 1 1,1-1-1,0 1 0,0 0 1,0 0-1,0-1 1,0 1-1,0 0 1,0 0-1,0 0 1,0 0-1,0 0 1,0 0-1,0 0 1,1 1-1,-1-1 1,0 0-1,1 0 1,-1 1-1,1-1 0,-1 2 1,-6 43 770,7-44-756,0 61 897,2-1 0,3 1 0,24 111 0,-6-42-675,-12-43-177,-7-46-112,2-1-1,2 0 0,1 0 0,24 64 0,-33-105-31,1 1-1,-1-1 0,1 0 0,0 0 1,-1 1-1,1-1 0,0 0 0,0 0 1,0 0-1,0 0 0,0 1 1,0-1-1,0-1 0,0 1 0,0 0 1,1 0-1,-1 0 0,0-1 0,0 1 1,1 0-1,-1-1 0,0 1 0,3-1 1,-3 0 19,0 0 0,0 0 0,0-1 0,1 1 0,-1-1 1,0 1-1,0-1 0,0 1 0,0-1 0,0 1 0,0-1 0,0 0 0,0 0 1,0 1-1,-1-1 0,1 0 0,0 0 0,0 0 0,-1 0 0,1 0 0,-1 0 1,1 0-1,-1 0 0,1-1 0,-1 1 0,1 0 0,-1-2 0,5-20-109,-1 0 0,0-1 0,-2 1-1,-1-1 1,-3-33 0,1 22-71,0 13 83,0 1-1,-2-1 0,-1 1 1,-8-28-1,8 36 107,0 0 0,-1 0 0,-1 0 0,0 1-1,-1 0 1,0 1 0,-1-1 0,-10-10 0,16 20 7,0-1 1,0 1-1,0 0 1,-1 0-1,1 0 1,-1 0-1,1 0 0,-1 1 1,0-1-1,0 1 1,1 0-1,-1-1 0,0 1 1,0 1-1,0-1 1,-1 0-1,1 1 1,-5-1-1,7 2 0,1-1 0,-1 0 0,0 1 0,1 0 0,-1-1 0,1 1 0,-1-1-1,1 1 1,-1 0 0,1-1 0,-1 1 0,1 0 0,-1-1 0,1 1 0,0 0 0,0 0 0,-1-1 0,1 1 0,0 0 0,0 0 0,0 0-1,0-1 1,0 1 0,0 0 0,0 0 0,0 0 0,0 1 0,2 26 10,-1-26-9,0 1 1,0-1-1,1 0 0,-1 1 1,0-1-1,1 0 0,0 0 1,-1 0-1,1 0 1,0 0-1,0-1 0,0 1 1,0-1-1,0 1 0,1-1 1,-1 0-1,0 1 0,1-1 1,-1 0-1,0-1 0,1 1 1,4 1-1,6 0 5,0 1 1,0-2-1,16 1 0,-15-2 41,-3 1-54,0-1 0,1 0 0,-1 0-1,0-2 1,14-2 0,-22 3 86,1-1-1,0 1 1,0-1-1,-1 0 1,1 0-1,-1 0 1,0 0 0,1-1-1,-1 0 1,0 1-1,-1-1 1,1 0-1,0 0 1,-1-1-1,0 1 1,0 0 0,0-1-1,3-5 1,23-63 2357,-28 72-2420,0 0 0,0-1 0,0 1 1,0 0-1,0 0 0,0-1 0,0 1 1,0 0-1,0 0 0,0-1 1,1 1-1,-1 0 0,0 0 0,0-1 1,0 1-1,0 0 0,1 0 1,-1-1-1,0 1 0,0 0 0,0 0 1,1 0-1,-1 0 0,0-1 1,0 1-1,1 0 0,-1 0 0,0 0 1,0 0-1,1 0 0,-1 0 0,0 0 1,1 0-1,-1 0 0,0 0 1,0 0-1,1 0 0,-1 0 0,9 9 69,4 17-171,-13-26 90,19 49-1295,14 57 0,-33-105 1265,0-1 1,0 1-1,0-1 1,0 1-1,0-1 1,0 1-1,0-1 1,1 1-1,-1-1 1,0 0-1,0 1 1,0-1-1,1 1 1,-1-1-1,0 0 1,1 1-1,-1-1 1,0 0-1,1 1 1,-1-1-1,0 0 1,1 0-1,-1 1 0,1-1 1,-1 0-1,1 0 1,-1 0-1,0 1 1,1-1-1,-1 0 1,1 0-1,-1 0 1,1 0-1,-1 0 1,1 0-1,-1 0 1,1 0-1,-1 0 1,1 0-1,-1 0 1,1 0-1,-1-1 1,0 1-1,1 0 1,-1 0-1,1 0 1,-1-1-1,1 1 1,-1 0-1,0 0 1,1-1-1,-1 1 1,0 0-1,1-1 1,-1 1-1,0 0 1,0-1-1,1 1 1,-1-1-1,1 0 1,17-25 97,-7-3 454,-1-1 0,6-39 0,-8 33 723,13-35 1,-21 71-1252,0-1 0,0 1 0,0-1 0,0 1 0,0-1 0,0 1 0,0-1 0,1 1 0,-1-1 0,0 1 0,0 0 1,1-1-1,-1 1 0,0 0 0,0-1 0,1 1 0,-1 0 0,0-1 0,1 1 0,-1 0 0,1-1 0,-1 1 0,0 0 0,1 0 0,-1-1 0,1 1 0,-1 0 1,1 0-1,-1 0 0,0 0 0,1 0 0,-1 0 0,1 0 0,-1 0 0,1 0 0,-1 0 0,1 0 0,-1 0 0,1 0 0,-1 0 0,0 0 0,1 0 0,-1 0 1,1 1-1,-1-1 0,1 0 0,-1 0 0,0 1 0,1-1 0,-1 0 0,1 0 0,-1 1 0,0-1 0,0 0 0,1 1 0,-1-1 0,0 1 0,1-1 0,-1 0 1,0 1-1,0 0 0,20 31-1298,-16-26 895,1 2-163,4 8-2268,1 0 0,20 25 0,-9-21-3612</inkml:trace>
  <inkml:trace contextRef="#ctx0" brushRef="#br0" timeOffset="4318.56">4564 437 5891,'0'0'10132,"-17"-14"-9129,-54-41-333,69 54-656,1 0 0,0 0-1,-1 0 1,1 0 0,-1 0 0,1 0-1,-1 0 1,0 0 0,1 1 0,-1-1-1,0 1 1,1-1 0,-1 1 0,0 0-1,0-1 1,1 1 0,-1 0 0,0 0-1,0 0 1,1 1 0,-1-1 0,0 0-1,0 1 1,1-1 0,-1 1-1,0-1 1,1 1 0,-1 0 0,1 0-1,-1 0 1,1 0 0,-1 0 0,1 0-1,-2 2 1,-1 1-7,1 1-1,0 0 1,0-1 0,0 1-1,1 1 1,0-1 0,-3 8-1,4-8 20,-3 4-8,2 0 0,-1 0-1,1 0 1,0 0 0,1 0-1,0 1 1,1-1 0,0 1-1,0-1 1,1 0 0,2 10-1,-2-15-42,0-1-1,0 1 0,0-1 0,1 1 1,0-1-1,-1 1 0,1-1 0,0 0 1,0 0-1,1 0 0,-1 0 1,1 0-1,-1-1 0,1 1 0,0-1 1,0 0-1,0 0 0,0 0 0,1 0 1,-1 0-1,0 0 0,1-1 0,-1 0 1,1 0-1,0 0 0,-1 0 0,1 0 1,0-1-1,5 1 0,-1-1-58,0 1-1,-1-1 1,1 0 0,0-1 0,0 0-1,0 0 1,-1-1 0,12-3-1,-16 3 87,1 1 0,-1-1 0,0 0 0,0 0 0,-1-1 0,1 1 0,0 0 0,-1-1 0,1 0 0,-1 0 0,0 1 0,0-1 0,0-1 0,0 1 0,0 0 0,-1 0 0,1-1 0,-1 1 0,0-1-1,1-5 1,1-8 347,-1 0-1,0 0 0,-1 0 0,-1-1 0,-2-23 0,2 40-297,0 0-1,0-1 1,0 1-1,-1 0 1,1 0-1,0-1 1,0 1-1,-1 0 1,1 0-1,-1-1 1,1 1-1,-1 0 1,1 0-1,-1 0 1,0 0-1,0 0 1,0 0-1,1 0 0,-1 0 1,0 0-1,0 0 1,0 0-1,0 0 1,-3 0-1,3 26-114,0-18 24,2 1 0,-1 0 0,1-1 0,0 1 0,1-1 0,0 0 0,0 0 0,0 1 0,1-1 0,0 0 0,1-1 0,-1 1 0,1-1 0,1 1 0,-1-1 0,1-1 0,10 11 0,-6-6-539,0-1-1,1-1 1,19 13 0,-26-19 508,-1 0 0,1 0 1,0-1-1,0 1 0,0-1 0,0 0 1,0 0-1,0 0 0,0 0 0,0-1 1,0 1-1,0-1 0,0 0 0,1 0 1,-1 0-1,0 0 0,0 0 0,0-1 0,0 1 1,0-1-1,5-2 0,-5 1 98,-1 0 0,1 0 0,0-1 0,-1 1 0,0-1 0,1 0 0,-1 1 1,0-1-1,-1 0 0,1-1 0,0 1 0,-1 0 0,2-5 0,15-51 1213,-15 46-850,3-12 419,-5 17-594,1 0-1,0 0 1,0 1-1,1-1 1,0 1-1,0 0 1,0 0-1,6-8 1,-9 15-211,1-1 0,-1 1 0,1-1 0,-1 1 0,1-1 0,-1 1 0,1-1 0,-1 1 0,1-1 0,-1 1-1,1 0 1,0-1 0,-1 1 0,1 0 0,-1-1 0,1 1 0,0 0 0,-1 0 0,1 0 0,0 0 0,-1-1 0,1 1 0,0 0 0,0 0 0,-1 0 0,1 1 0,0-1 0,-1 0 0,1 0 0,0 0 0,-1 0 0,1 1-1,0-1 1,-1 0 0,1 1 0,-1-1 0,1 0 0,-1 1 0,1-1 0,0 1 0,-1-1 0,0 1 0,1-1 0,-1 1 0,1-1 0,-1 1 0,1-1 0,-1 2 0,17 30-27,-17-32 23,9 25-7,-2 0 0,5 28 0,11 36-10,-23-88 19,0 0-1,0-1 0,1 1 0,-1 0 0,0 0 1,0 0-1,1 0 0,-1 0 0,1-1 0,-1 1 1,1 0-1,-1 0 0,1-1 0,-1 1 1,1 0-1,0-1 0,-1 1 0,1-1 0,0 1 1,-1-1-1,1 1 0,0-1 0,0 1 0,0-1 1,-1 0-1,1 1 0,1-1 0,0 0 5,-1 0-1,0-1 0,0 1 1,0-1-1,0 0 0,0 1 1,0-1-1,0 0 0,0 0 1,0 1-1,0-1 0,-1 0 1,1 0-1,0 0 0,0 0 1,0-2-1,23-49 283,-24 52-287,12-42 725,-6 21-244,0 1 1,11-23-1,-15 39-415,0 0 0,0 0 0,1 0 0,-1 0 0,1 0 0,0 0 0,0 1 0,0 0 0,0-1 0,0 1-1,1 1 1,0-1 0,-1 0 0,1 1 0,7-4 0,-8 5-64,-1 0 0,1 0-1,0 1 1,0-1 0,-1 0 0,1 1-1,0 0 1,0 0 0,0 0 0,0 0-1,0 0 1,-1 0 0,1 1 0,0-1 0,0 1-1,-1 0 1,1 0 0,0 0 0,4 3-1,-4-2 3,1 1-1,-1 0 0,0 0 1,0 0-1,0 0 0,0 1 0,0 0 1,-1-1-1,1 1 0,-1 0 1,2 6-1,2 4-42,-2 0 0,0 0 1,-1 0-1,0 0 0,-1 1 0,0 25 1,-2 30-1092,18-83 1113,-2-12 71,-1 0 0,12-30 0,-19 37 106,1 0 0,0 1-1,1-1 1,1 2 0,1 0 0,0 0 0,17-16-1,-28 31-139,0 0 0,0 0 0,0 0 0,0 1 0,0-1 0,0 0 0,0 1 0,0-1 0,0 1 0,0-1 0,0 1 0,0-1 0,1 1 0,-1 0 0,0 0-1,0 0 1,0 0 0,0-1 0,1 1 0,-1 1 0,0-1 0,0 0 0,0 0 0,3 1 0,-2 0-14,-1 0 0,1 0 0,0 1 0,0-1 0,-1 1 0,1-1 0,-1 1 0,1-1 0,-1 1 0,0 0 1,1 0-1,0 3 0,4 7-35,-1 0 1,-1 0-1,5 21 0,-7-28 60,7 42-167,-6-27-730,10 35 1,-12-50 148,1-1 0,0 1 0,1 0 0,-1-1 0,1 1 0,6 7 1,5 1-5494</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6:57.897"/>
    </inkml:context>
    <inkml:brush xml:id="br0">
      <inkml:brushProperty name="width" value="0.05" units="cm"/>
      <inkml:brushProperty name="height" value="0.05" units="cm"/>
      <inkml:brushProperty name="color" value="#F6630D"/>
    </inkml:brush>
  </inkml:definitions>
  <inkml:trace contextRef="#ctx0" brushRef="#br0">111 732 3073,'0'0'11587,"-14"-8"-10552,-40-24-357,54 31-667,-1 1 0,1-1 0,-1 1-1,1-1 1,-1 1 0,0 0 0,1 0 0,-1-1 0,0 1 0,1 0 0,-1 0 0,0 0 0,1-1-1,-1 1 1,0 0 0,1 0 0,-1 0 0,0 0 0,1 0 0,-1 1 0,0-1 0,1 0-1,-1 0 1,0 0 0,1 0 0,-1 1 0,0-1 0,1 0 0,-1 1 0,1-1 0,-1 1 0,0-1-1,1 0 1,-1 1 0,1-1 0,-1 1 0,1-1 0,0 1 0,-1 0 0,1-1 0,-1 2 0,-5 25 54,5-21 1,-4 25 38,2 0 1,1 0-1,3 43 0,-1-73-127,0 1 1,0 0-1,0-1 1,1 1-1,-1 0 1,1-1-1,-1 1 1,1 0-1,-1-1 1,1 1-1,0-1 1,0 1-1,0-1 1,0 1-1,0-1 1,0 0-1,0 1 1,0-1-1,1 0 1,-1 0-1,0 0 1,1 0-1,-1 0 1,1 0-1,-1-1 1,1 1-1,0 0 1,-1-1-1,4 1 1,3 1-139,1-1 0,0 0 0,-1 0 0,16-2 0,-10 1 120,-10 0 35,-1 0 0,0 0 0,0 0-1,0-1 1,0 1 0,0-1 0,1 0 0,-1 0 0,-1 0 0,1-1 0,0 1-1,0-1 1,0 1 0,-1-1 0,1 0 0,-1 0 0,1 0 0,-1 0 0,0 0-1,0-1 1,0 1 0,0-1 0,3-5 0,-3 4 40,0 0 0,-1-1 0,1 1 0,-1-1 0,0 1 0,0-1 0,-1 0 0,1 0 1,-1 1-1,0-1 0,0 0 0,-1 1 0,0-1 0,1 0 0,-1 1 0,-2-6 0,0 3 23,0 0 0,-1 1 0,1-1 0,-1 1 1,0 0-1,-1 0 0,0 0 0,1 0 0,-2 1 0,1 0 0,-1 0 0,0 0 0,0 1 0,0 0 1,0 0-1,-1 1 0,0-1 0,1 2 0,-1-1 0,0 1 0,-1 0 0,1 0 0,0 0 0,-15 0 0,20 3-72,1 0 0,-1-1 0,1 1 0,0 0 0,-1 0 0,1 0 0,0 0 0,-1 0 0,1 1 0,0-1 0,0 0 0,0 1 0,0-1 0,0 0 0,0 1 0,1-1 0,-1 1 0,0-1 0,1 1 0,-1 0 0,1-1 0,-1 1 0,1 0 0,0-1 0,0 1 0,0 0 0,0-1-1,0 3 1,-1 3-520,1 1-1,0-1 1,0 1-1,1-1 0,2 10 1,-3-15 76,1 0-1,0 0 1,0 0 0,0 0 0,0-1 0,0 1 0,0 0 0,0-1-1,3 4 1,19 13-7368</inkml:trace>
  <inkml:trace contextRef="#ctx0" brushRef="#br0" timeOffset="981.26">799 610 10213,'0'0'7798,"-2"-6"-7152,1 4-613,1 0 0,-1 0 1,1 0-1,-1 0 1,1 0-1,0 0 1,0 0-1,0 0 1,0-1-1,0 1 1,0 0-1,0 0 1,2-4-1,0 3-29,-1-1-1,1 1 1,0 0-1,0 0 1,0 0-1,1 0 1,-1 1 0,1-1-1,4-3 1,34-36-285,-38 39 354,-1 0 0,0-1 0,0 1 1,0-1-1,0 1 0,-1-1 0,1 0 0,-1 1 0,0-1 0,0 0 0,0 0 0,0-8 723,-1 25-214,-1 48-554,3 0 0,3 0-1,2 0 1,26 102 0,-14-105-10,-8-27-25,10 47 1,-21-78-17,0 0-1,0 1 1,0-1 0,0 0-1,0 0 1,0 0 0,0 1-1,0-1 1,0 0 0,0 0-1,0 1 1,0-1 0,0 0-1,0 0 1,0 0 0,0 1-1,0-1 1,0 0 0,0 0-1,0 0 1,0 1 0,0-1-1,-1 0 1,1 0 0,0 0-1,0 1 1,0-1 0,0 0-1,0 0 1,-1 0 0,1 0-1,0 0 1,0 0 0,0 1-1,-1-1 1,1 0 0,0 0-1,0 0 1,0 0 0,-1 0-1,1 0 1,-1 0 0,-12-3-151,-13-10 255,-28-30-82,40 31 29,0 1 1,0 0-1,-1 0 1,-23-10-1,21 17 55,17 5-81,-1-1-1,1 0 1,0 0-1,-1 0 1,1 0-1,0 0 1,-1 1-1,1-1 0,0 0 1,-1 0-1,1 1 1,0-1-1,-1 0 1,1 0-1,0 1 1,0-1-1,-1 0 0,1 1 1,0-1-1,0 0 1,0 1-1,-1-1 1,1 0-1,0 1 1,0 0-1,0 0-4,0 1-1,0 0 1,0-1 0,1 1 0,-1-1-1,0 1 1,1-1 0,-1 1 0,1-1-1,0 1 1,-1-1 0,1 1-1,0-1 1,0 0 0,0 1 0,0-1-1,0 0 1,2 2 0,4 2-112,0 1 1,0-1 0,1 0 0,0-1 0,0 0 0,0 0 0,0-1-1,1 1 1,-1-2 0,1 0 0,0 0 0,17 2 0,8-2-714,67-2 0,-89-1 802,0 0 0,-1 0 0,1-1 1,-1 0-1,1-1 0,-1 0 0,0-1 1,0-1-1,0 1 0,-1-2 1,0 1-1,0-2 0,0 1 0,-1-1 1,0-1-1,0 1 0,-1-2 0,0 1 1,0-1-1,-1 0 0,0-1 1,0 0-1,-1 0 0,-1 0 0,0 0 1,0-1-1,4-17 0,-3 2 395,-2 0 0,-1 0 0,-2-1 0,0 1 0,-2 0 0,-7-51 0,-7 25 990,13 49-1180,1-1 0,-1 1 1,0-1-1,0 1 0,0 0 0,0-1 0,-1 1 0,1 0 0,-1 0 0,0 1 0,-3-4 0,5 6-168,1 0 0,-1 0 0,1-1 0,-1 1 0,1 0 0,-1 0 0,1 0 0,-1 0 0,1-1 0,0 1 0,-1 0 0,0 0 0,1 0 0,-1 0 0,1 0 0,-1 0 0,1 0 0,-1 1 0,1-1 0,-1 0 0,1 0 0,0 0 0,-1 0 0,1 1 0,-1-1 0,1 0 0,-1 0 0,1 1 0,0-1 0,-1 0 0,1 1 0,-1-1-1,1 0 1,0 1 0,0-1 0,-1 1 0,1-1 0,0 1 0,0-1 0,-1 0 0,1 1 0,0-1 0,0 1 0,-8 26 178,7-23-183,-6 43 39,3 1 1,2 92 0,2-85-21,1 0 17,3 1 0,10 57-1,-7-78-88,1-1 1,1-1-1,2 0 0,22 46 0,-28-70-157,-1-1 0,1 0 1,0 0-1,1-1 0,7 8 0,-12-14 152,0 1 0,1 0-1,0-1 1,-1 1 0,1-1 0,0 0-1,0 1 1,0-1 0,0 0 0,0 0-1,0 0 1,0 0 0,0-1 0,0 1 0,0-1-1,1 1 1,-1-1 0,0 0 0,0 1-1,0-1 1,1 0 0,-1-1 0,0 1 0,0 0-1,1-1 1,2 0 0,-4 0 52,1 0 0,-1 0 0,0 0 1,0 0-1,0 0 0,1-1 0,-1 1 1,-1 0-1,1-1 0,0 1 0,0 0 0,0-1 1,-1 1-1,1-1 0,-1 1 0,1-1 1,-1 0-1,1 1 0,-1-3 0,3-37 43,-2 32-23,0-20 141,-1-1 1,-1 1-1,-7-44 1,5 60-139,0 0 1,-1 0-1,0 0 1,-1 0-1,-1 1 0,0 0 1,-1 0-1,0 0 1,-16-20-1,17 25-179,4 4 25,1 1 1,-1-1-1,0 1 1,0 0-1,0-1 1,0 1-1,0 0 1,0 1 0,-1-1-1,1 0 1,-1 0-1,1 1 1,-1 0-1,-4-2 1,34 19-13828</inkml:trace>
  <inkml:trace contextRef="#ctx0" brushRef="#br0" timeOffset="1481.31">1922 727 6211,'0'0'10210,"-10"-17"-8369,-33-52-734,42 67-1072,-1 0 1,0 1-1,1-1 0,-1 0 0,0 1 1,0-1-1,0 1 0,0-1 1,0 1-1,0 0 0,0 0 1,0 0-1,-1 0 0,1 0 1,0 0-1,-1 1 0,1-1 1,0 1-1,-1 0 0,1 0 1,-1 0-1,1 0 0,0 0 1,-1 0-1,1 0 0,-1 1 1,1-1-1,-3 2 0,-3 0 27,4-1-55,0 0 0,0 0-1,0 1 1,0 0 0,0-1 0,1 2 0,-1-1 0,1 0 0,-1 1 0,1-1 0,0 1 0,0 0 0,0 0 0,0 1 0,0-1 0,1 0-1,-1 1 1,1 0 0,0-1 0,0 1 0,1 0 0,-3 6 0,0 2-5,1 0-1,-1 0 1,2 1 0,0 0-1,0-1 1,1 16-1,1-24-48,0 0 0,1 0 0,-1 0 0,1 0 0,0-1 0,0 1 0,0 0 0,1-1 0,-1 1 0,1-1 0,0 1 0,0-1 0,0 0 0,0 0 0,0 0 0,1 0 0,0 0 0,-1 0 0,1-1 0,0 1 0,0-1 0,1 0 0,-1 0 0,0 0 0,1 0 0,-1-1 0,1 1-1,4 0 1,1 1-106,0-1 0,1 0 0,-1 0 0,1-1-1,0 0 1,-1-1 0,1 0 0,-1-1 0,1 0-1,14-3 1,-19 2 150,0 1 1,-1-1-1,1 0 0,-1-1 0,1 1 0,-1-1 1,0 0-1,0 0 0,0 0 0,-1 0 1,1-1-1,-1 0 0,1 1 0,-1-1 1,0 0-1,-1-1 0,1 1 0,-1 0 1,0-1-1,0 1 0,0-1 0,-1 0 0,1 0 1,0-7-1,2-12 300,-1-1 0,0 0-1,-3-41 1,0 40 108,0 4-52,-1 0-1,-1 0 0,0 0 0,-2 0 0,-1 0 0,-9-29 1,14 51-345,0 1 1,-1-1-1,1 0 1,0 0 0,0 0-1,0 0 1,0 0 0,0 0-1,0 0 1,0 0-1,0 0 1,0 0 0,0 0-1,0 0 1,0 0 0,-1 0-1,1 1 1,0-1-1,0 0 1,0 0 0,0 0-1,0 0 1,0 0 0,0 0-1,0 0 1,-1 0 0,1 0-1,0 0 1,0 0-1,0 0 1,0 0 0,0 0-1,0 0 1,0-1 0,0 1-1,-1 0 1,1 0-1,0 0 1,0 0 0,0 0-1,0 0 1,0 0 0,0 0-1,0 0 1,0 0-1,0 0 1,0 0 0,0 0-1,0 0 1,0-1 0,-1 1-1,-1 19 26,1 26-95,2-25-7,0-1 1,2 1-1,0-1 0,2 1 0,0-1 0,1 0 1,1-1-1,11 24 0,-10-28-667,0 1 0,0-1-1,2 0 1,-1-1 0,2 0 0,0-1 0,0 0-1,1 0 1,1-1 0,18 12 0,4-5-3766</inkml:trace>
  <inkml:trace contextRef="#ctx0" brushRef="#br0" timeOffset="2129.51">2348 745 5122,'0'0'3949,"-1"-19"-206,-5-62-1043,6 75-2366,-1 1 0,0-1 0,0 1 0,-1 0 0,1 0 0,-1-1 0,0 1 0,0 0 0,-1 0 0,1 1 0,-7-10 0,7 13-256,0-1 0,0 0 0,1 1 0,-1-1 0,0 1 0,0 0 0,-1 0 0,1 0 0,0 0 0,0 0 0,0 0 0,-1 0 0,1 1 0,0-1 0,-1 1 0,1 0 0,-1-1 0,1 1 0,0 0 0,-1 1 0,1-1 0,-1 0 0,-3 2 0,3-1-75,1 0 0,-1 1 0,0-1 0,0 1 1,1 0-1,-1 0 0,1 0 0,-1 1 0,1-1 0,0 0 0,0 1 1,0-1-1,0 1 0,0 0 0,1 0 0,-1 0 0,1 0 0,0 0 1,0 0-1,-1 4 0,-2 5-2,1 1 0,0-1 0,1 1 1,0 12-1,1-15-84,0 0 0,1 1 0,0-1 0,1 0 0,0 1 0,5 15 0,-5-22-70,1-1-1,-1 1 1,1-1-1,1 1 0,-1-1 1,0 0-1,1 1 1,-1-1-1,1-1 1,0 1-1,0 0 0,0-1 1,1 1-1,-1-1 1,0 0-1,1 0 0,0 0 1,-1-1-1,6 2 1,-4-1-15,-1 0 0,1-1 0,0 1 0,0-1 0,0 0 0,0-1 1,0 1-1,0-1 0,1 0 0,-1 0 0,5-2 0,-7 2 163,-1-1 0,1 0 0,0 0 1,-1 0-1,1 0 0,-1 0 0,0-1 0,1 1 0,-1-1 0,0 0 0,0 0 0,0 1 0,0-1 0,0 0 0,0-1 0,-1 1 0,1 0 0,-1 0 0,1-1 0,-1 1 0,1-4 0,3-7 419,-2-1 0,0 0 0,0-1 0,-2 1 1,1-17-1,-1-43 3647,-1 73-3607,0 11-480,0 0-1,1 0 1,0 0-1,1-1 1,0 1 0,1 0-1,0-1 1,8 19-1,-9-24-119,1 0 0,-1 0 0,1-1 0,-1 1 0,1-1-1,0 1 1,0-1 0,1 0 0,-1 0 0,1-1 0,-1 1 0,1-1 0,0 1-1,0-1 1,0 0 0,0-1 0,0 1 0,0-1 0,1 1 0,-1-1 0,1-1 0,7 2-1,-9-2 36,0 0 0,0 0-1,0 0 1,0 0-1,0 0 1,0-1 0,0 0-1,0 1 1,0-1 0,0 0-1,0 0 1,0-1-1,0 1 1,3-2 0,-3 0 85,1-1 0,-1 1 0,0-1 0,0 1 1,-1-1-1,1 0 0,-1 0 0,0 0 0,2-5 1,4-7 26,-2-2 0,0 1 0,-1-1 0,-1 1 0,4-35 0,-3-94 369,-6 128-118,0 0 1,-2 0-1,0 0 1,-1 0-1,0 0 1,-1 1 0,-2 0-1,1 0 1,-2 0-1,0 1 1,-13-18-1,21 33-207,0 1 0,0 0 0,-1-1 0,1 1 0,0-1 0,-1 1 0,1-1 0,0 1 0,0 0 0,-1-1 0,1 1 0,-1-1 0,1 1 0,0 0 0,-1 0 0,1-1 0,-1 1 0,1 0 0,-1 0 0,1-1 0,-1 1-1,1 0 1,-1 0 0,1 0 0,-1 0 0,-4 10 287,4 30-528,1-31 316,1 11-33,1-1 1,1 1-1,0-1 0,1 0 1,12 32-1,45 91 121,-42-100-204,9 11-9,2 4-1439,-17-19-4729</inkml:trace>
  <inkml:trace contextRef="#ctx0" brushRef="#br0" timeOffset="2706.21">3038 469 8772,'0'0'9559,"-17"-5"-8961,2 0-524,0 0 1,-25-2 0,39 6-71,-1 1 0,1 0 0,0 0 0,0 1 0,0-1 1,-1 0-1,1 0 0,0 0 0,0 1 0,0-1 0,0 1 1,0-1-1,0 1 0,-1-1 0,1 1 0,0-1 0,0 1 0,1 0 1,-1 0-1,0 0 0,0-1 0,0 1 0,0 0 0,1 0 0,-2 2 1,-6 27 60,7-21-51,-3 8 7,2 0 1,0 1 0,0 0 0,2-1 0,0 1 0,6 33 0,-6-46-115,1-1 0,0 1 0,0-1 0,0 0 0,1 0 0,0 0 0,0 0 1,0 0-1,0 0 0,0 0 0,1 0 0,0-1 0,-1 1 0,1-1 0,1 0 0,-1 0 0,0 0 0,1 0 0,0-1 0,-1 1 0,1-1 0,0 0 1,0 0-1,0 0 0,1-1 0,-1 0 0,0 1 0,0-2 0,1 1 0,-1 0 0,1-1 0,6 0 0,-9 0 92,1-1 0,0 1 1,0-1-1,-1 0 0,1 0 0,-1 0 0,1 0 0,-1 0 0,1-1 0,-1 1 0,0-1 1,1 1-1,-1-1 0,0 0 0,0 0 0,0 0 0,-1 0 0,1 0 0,0-1 0,-1 1 0,1 0 1,-1-1-1,0 1 0,0-1 0,0 0 0,0 1 0,0-5 0,4-8 337,-2 1 0,0-1-1,2-26 1,-3-91 3679,-3 152-4233,2 0-1,0 0 0,1 0 0,1-1 0,0 1 1,2-1-1,7 21 0,20 29-5431,-15-43 255</inkml:trace>
  <inkml:trace contextRef="#ctx0" brushRef="#br0" timeOffset="3397.35">3685 561 12182,'0'0'9257,"-2"1"-8974,0 1-276,0 0 0,1 0-1,0 0 1,-1 0 0,1 0 0,0 1 0,0-1-1,0 0 1,0 0 0,0 1 0,1-1 0,-1 1-1,1-1 1,0 0 0,-1 1 0,1-1 0,0 1 0,1 3-1,2 56 23,-3-56-30,1 0-72,0 0-1,0 0 1,0-1-1,1 1 0,0 0 1,0-1-1,0 1 0,1-1 1,0 0-1,0 1 1,4 4-1,-5-8 10,-1 0 1,1 0-1,0 0 0,0 0 1,0 0-1,0-1 1,0 1-1,1-1 0,-1 1 1,0-1-1,1 0 0,-1 0 1,1 0-1,-1 0 0,1 0 1,-1-1-1,1 1 1,0-1-1,-1 1 0,1-1 1,0 0-1,-1 0 0,1 0 1,0-1-1,-1 1 0,1-1 1,2 0-1,-2-1 66,0 1-1,0-1 1,0 0-1,0 0 1,-1 0 0,1-1-1,-1 1 1,1-1-1,-1 1 1,0-1 0,0 0-1,0 0 1,-1 0-1,1 0 1,2-5-1,17-53 102,-13 28 611,-2 0-1,-1-1 0,-2 1 1,-1-47-1,-2 98-703,1 1-1,0-1 1,2 0-1,8 32 0,-8-41-103,0 0 0,0 0 1,1-1-1,0 1 0,1-1 0,0 0 0,0 0 0,1 0 0,0-1 0,0 0 0,12 10 0,-16-15 25,1 0 0,-1 0 0,0-1 1,1 1-1,-1-1 0,1 1 1,-1-1-1,1 0 0,0 0 0,-1 0 1,1 0-1,0-1 0,0 1 0,0-1 1,0 0-1,-1 1 0,1-1 1,0 0-1,0-1 0,0 1 0,5-2 1,-5 1 57,0 0-1,0-1 1,0 0 0,0 0 0,0 0 0,0 0 0,-1 0-1,1-1 1,-1 1 0,1-1 0,-1 1 0,0-1 0,0 0 0,0 0-1,-1 0 1,1 0 0,1-4 0,3-8 126,-1 0 1,-1 0-1,0 0 1,-1-1-1,2-24 1,-3-83 2085,-2 78-925,0 48-1235,1 1 1,0 0-1,0-1 0,1 1 1,-1-1-1,1 1 0,3 5 1,3 7-2,3 10-41,25 61-194,26 99 1,-60-181 281,1 20-2004,-3-25 1767,0 1 0,0-1 1,-1 1-1,1-1 0,0 1 1,-1 0-1,1-1 1,0 1-1,-1-1 0,1 0 1,-1 1-1,1-1 0,0 1 1,-1-1-1,1 0 1,-1 1-1,0-1 0,1 0 1,-1 1-1,1-1 1,-1 0-1,1 0 0,-1 1 1,0-1-1,1 0 0,-1 0 1,1 0-1,-1 0 1,0 0-1,1 0 0,-1 0 1,0 0-1,1 0 0,-2-1 1,-27 0-4645</inkml:trace>
  <inkml:trace contextRef="#ctx0" brushRef="#br0" timeOffset="3583.89">3450 0 8420,'0'0'4274</inkml:trace>
  <inkml:trace contextRef="#ctx0" brushRef="#br0" timeOffset="4394.96">4861 444 2321,'0'0'12606,"18"-1"-12377,1-1-154,36 2 0,-54 0-74,1 0 0,0 1 1,0-1-1,-1 1 0,1-1 0,0 1 1,-1 0-1,1 0 0,-1 0 0,1 0 1,-1 0-1,1 0 0,-1 0 1,1 0-1,-1 1 0,0-1 0,0 0 1,0 1-1,0-1 0,0 1 1,0-1-1,0 1 0,0 0 0,-1-1 1,1 1-1,-1 0 0,1 0 1,-1-1-1,0 1 0,1 0 0,-1 2 1,2 4-3,2 12-341,-1 0 1,1 35-1,0 0-290,-4-55 625,0 0 1,0 0 0,1 0-1,-1 0 1,0 0-1,0 0 1,0 0-1,0 0 1,0 0-1,0-1 1,0 1 0,0 0-1,0 0 1,0 0-1,1 0 1,-1 0-1,0 0 1,0 0-1,0 0 1,0 0 0,0 0-1,0 0 1,0 0-1,0 0 1,0 0-1,1 0 1,-1 0-1,0 1 1,0-1 0,0 0-1,0 0 1,0 0-1,0 0 1,0 0-1,0 0 1,0 0-1,0 0 1,0 0-1,1 0 1,-1 0 0,0 0-1,0 0 1,0 0-1,0 1 1,0-1-1,0 0 1,0 0-1,0 0 1,0 0 0,0 0-1,0 0 1,0 0-1,0 0 1,0 0-1,0 1 1,0-1-1,0 0 1,0 0 0,0 0-1,4-9 140,17-76 915,-17 64-745,1 0-1,0 1 1,1 0-1,1 0 1,1 0 0,1 1-1,17-27 1,-26 45-289,1 0-1,-1 1 1,1-1 0,-1 0 0,1 1 0,-1-1 0,1 1 0,-1-1 0,1 1-1,0-1 1,-1 1 0,1-1 0,0 1 0,-1 0 0,1-1 0,0 1 0,0 0-1,-1 0 1,1 0 0,0-1 0,0 1 0,-1 0 0,1 0 0,0 0-1,0 0 1,-1 0 0,1 0 0,0 0 0,0 1 0,0-1 0,-1 0 0,1 0-1,0 1 1,-1-1 0,1 0 0,0 1 0,0-1 0,-1 0 0,1 1-1,-1-1 1,1 1 0,0-1 0,-1 1 0,1 0 0,-1-1 0,1 1 0,0 1-1,22 36-149,-21-33 167,19 38-252,26 49-1747,-39-80 417,0 0 1,18 19 0,-4-11-2767</inkml:trace>
  <inkml:trace contextRef="#ctx0" brushRef="#br0" timeOffset="5052.75">5450 435 3970,'0'0'9423,"-16"-14"-7804,-53-41-653,67 53-944,-1 0 1,0 1-1,1-1 1,-1 1-1,0-1 1,0 1-1,0 0 1,0 0-1,1 0 1,-2 1-1,1-1 1,0 1-1,0-1 1,-3 1-1,4 0-5,0 1-1,0-1 1,0 1 0,0-1 0,0 1-1,1 0 1,-1 0 0,0-1 0,0 1-1,1 1 1,-1-1 0,0 0 0,1 0-1,-1 1 1,-2 2 0,1 1 10,-1 0-1,1 1 1,0-1 0,0 1 0,1 0-1,-1 0 1,1 0 0,-2 12 0,2-6-86,0-1-1,1 1 1,1 0 0,0 0 0,0 0 0,1-1 0,1 1 0,0 0-1,0-1 1,1 1 0,6 13 0,-7-20 33,0 0 1,0-1-1,1 1 1,-1-1-1,1 1 1,0-1-1,1 0 0,-1-1 1,1 1-1,-1 0 1,1-1-1,0 0 1,0 0-1,1 0 0,-1 0 1,1-1-1,-1 0 1,1 0-1,0 0 1,0 0-1,-1-1 0,1 0 1,0 0-1,1 0 1,-1 0-1,0-1 1,0 0-1,9-1 0,-10 0 28,-1 0-1,1 0 0,0 0 0,-1-1 1,1 0-1,-1 0 0,0 0 1,1 0-1,-1 0 0,0 0 0,0-1 1,-1 0-1,1 0 0,0 1 0,-1-1 1,0-1-1,1 1 0,-1 0 0,0-1 1,-1 1-1,1-1 0,1-5 1,3-5 190,-1 0 1,-1-1 0,-1 0-1,4-24 1,-5 27 191,-1 0-1,0-1 1,-1 1 0,0 0-1,0-1 1,-2 1 0,1 0-1,-2 0 1,1 0 0,-6-14-1,8 26-370,0 0 0,0 0 0,0-1-1,0 1 1,-1 0 0,1 0 0,0-1-1,0 1 1,0 0 0,0 0 0,0 0-1,0-1 1,-1 1 0,1 0 0,0 0-1,0 0 1,0-1 0,0 1 0,-1 0-1,1 0 1,0 0 0,0 0-1,-1 0 1,1-1 0,0 1 0,0 0-1,-1 0 1,1 0 0,0 0 0,0 0-1,-1 0 1,1 0 0,0 0 0,0 0-1,-1 0 1,1 0 0,0 0 0,0 0-1,-1 0 1,-5 10 21,-1 15-103,6-16 59,1 0 1,0 1-1,0-1 0,0 0 0,1 0 0,1 0 0,0 0 0,0 0 0,0 0 0,1 0 1,7 12-1,-8-16-91,1-1 1,0 0-1,0 1 1,0-1 0,0 0-1,1-1 1,0 1-1,0-1 1,0 1 0,0-1-1,0 0 1,1-1-1,-1 1 1,1-1 0,0 0-1,0 0 1,0 0 0,0-1-1,0 0 1,0 0-1,0 0 1,6 0 0,-8 0 77,0-1 1,1 0 0,-1 1 0,1-1 0,-1 0-1,0-1 1,1 1 0,-1-1 0,0 1-1,1-1 1,-1 0 0,0 0 0,0-1 0,0 1-1,0-1 1,0 1 0,0-1 0,0 0 0,0 0-1,-1 0 1,1 0 0,-1-1 0,0 1 0,1-1-1,-1 1 1,0-1 0,0 0 0,-1 0 0,1 0-1,1-3 1,4-9 88,0-1 0,-2 1 0,0-1-1,0 0 1,-1 0 0,-1-1 0,1-20 0,-2 0 338,-2 0 0,-4-43 1,1 63-163,0-1 1,-1 1-1,-1 0 0,0 0 1,-2 1-1,0 0 1,-15-26-1,22 41-222,0 1 0,0-1-1,0 1 1,0-1 0,0 1 0,-1-1-1,1 1 1,0-1 0,0 1 0,-1-1-1,1 1 1,0 0 0,-1-1 0,1 1-1,0 0 1,-1-1 0,1 1-1,-1 0 1,1-1 0,0 1 0,-1 0-1,1-1 1,-1 1 0,1 0 0,-1 0-1,1 0 1,-1 0 0,1 0 0,-1-1-1,1 1 1,-1 0 0,0 0-1,-6 16 82,5 30-194,2-45 117,0 19-11,2 0-1,0 0 0,1-1 1,1 1-1,9 23 0,41 91 50,-48-123-137,2 6-912,0 0 0,-1 0 0,-1 0 0,0 1 0,-2 0 0,0 0 0,2 21 0</inkml:trace>
  <inkml:trace contextRef="#ctx0" brushRef="#br0" timeOffset="5222.79">5600 326 4498,'0'0'11029,"61"-23"-11669,21 27-2242,29 4-2960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7:22.058"/>
    </inkml:context>
    <inkml:brush xml:id="br0">
      <inkml:brushProperty name="width" value="0.05" units="cm"/>
      <inkml:brushProperty name="height" value="0.05" units="cm"/>
      <inkml:brushProperty name="color" value="#E71224"/>
    </inkml:brush>
  </inkml:definitions>
  <inkml:trace contextRef="#ctx0" brushRef="#br0">327 1026 3890,'0'0'11952,"-2"-5"-11173,-2-2-580,1 8-41,0 19 69,3 54 89,1-44-98,1 10-171,1-1 0,3 0 0,1-1 0,1 1 0,20 52 1,-23-82-853,-7-23 685,-6-28 215,-48-184-17,47 174 414,1 0 1,0-76-1,8 127-487,0 1 1,0-1-1,1 1 0,-1-1 0,0 1 0,0-1 0,1 1 0,-1-1 0,0 1 1,0 0-1,1-1 0,-1 1 0,0-1 0,1 1 0,-1 0 0,1-1 1,-1 1-1,1 0 0,-1-1 0,0 1 0,1 0 0,-1 0 0,1-1 0,-1 1 1,1 0-1,-1 0 0,1 0 0,0 0 0,-1 0 0,1 0 0,-1 0 0,1 0 1,-1 0-1,1 0 0,0 0 0,23 5 64,-17-1-69,-1 0 0,1 1 1,-1 0-1,0 0 0,0 0 1,0 1-1,-1 0 0,0 0 0,0 0 1,4 7-1,41 74-1,-50-86 1,58 126 38,-52-110-101,0 0 0,-2 0 0,0 0-1,-1 1 1,2 33 0,-5-48 34,0 0 0,-1 0 0,1-1 0,0 1 0,-1 0 1,0 0-1,0 0 0,0-1 0,0 1 0,0 0 0,0-1 0,-1 1 0,1-1 0,-1 1 1,0-1-1,0 0 0,1 0 0,-4 2 0,1 0 22,-1-1 1,1 0-1,-1 0 0,0 0 1,0-1-1,-1 1 0,1-1 1,-10 2-1,-7 0-320,-1-1 0,1 0 0,-37-2 1,54-1 145,5 0 158,0 0 0,0 0 0,0 0 0,0 0-1,-1 0 1,1 0 0,0 0 0,0 0 0,0 0 0,0 0 0,0 0 0,-1 0 0,1 0 0,0-1 0,0 1-1,0 0 1,0 0 0,0 0 0,0 0 0,0 0 0,0 0 0,-1 0 0,1 0 0,0 0 0,0-1-1,0 1 1,0 0 0,0 0 0,0 0 0,0 0 0,0 0 0,0 0 0,0 0 0,0-1 0,0 1 0,0 0-1,0 0 1,0 0 0,0 0 0,0 0 0,0-1 0,0 1 0,0 0 0,0 0 0,0 0 0,0 0 0,0 0-1,0 0 1,0-1 0,0 1 0,0 0 0,0 0 0,0 0 0,1 0 0,-1 0 0,0 0 0,0 0-1,0-1 1,9-6-1274,55-6-5189,-21 5 75</inkml:trace>
  <inkml:trace contextRef="#ctx0" brushRef="#br0" timeOffset="703.33">749 1205 7780,'0'0'6923,"-17"-10"-5867,-51-31-186,66 40-833,0 0 0,0 0 0,0 0 0,0 0-1,0 0 1,0 1 0,0-1 0,0 1 0,0-1 0,0 1 0,0 0 0,0 0 0,0-1-1,-1 2 1,1-1 0,0 0 0,0 0 0,0 1 0,0-1 0,0 1 0,0-1 0,0 1-1,0 0 1,0 0 0,0 0 0,0 0 0,0 0 0,1 1 0,-1-1 0,0 0 0,-1 3-1,-1 2-26,0 0 0,0 0 0,0 0 0,1 0 0,0 1-1,-4 12 1,3-7 27,-2 7-33,1 0 1,1 1 0,1-1-1,0 1 1,2 0-1,1 31 1,0-49-40,0 0 1,0 0 0,0 0-1,0 0 1,0 1 0,1-1-1,-1 0 1,1 0-1,0 0 1,-1 0 0,1 0-1,0 0 1,0 0-1,0-1 1,1 1 0,-1 0-1,0-1 1,1 1-1,-1 0 1,1-1 0,-1 1-1,1-1 1,0 0-1,-1 0 1,1 0 0,0 0-1,0 0 1,0 0-1,0 0 1,3 0 0,5 2-145,0-2 0,0 0 0,-1 0 0,1-1 0,13 0 0,-19-1 177,0 1-11,0 0 1,0 0 0,0-1-1,0 0 1,0 0 0,0 0-1,-1-1 1,1 1 0,0-1-1,0 0 1,-1 0 0,1 0-1,-1 0 1,0 0 0,6-6-1,-5 3 44,1 0-1,-1-1 1,-1 1-1,1-1 0,-1 0 1,0 0-1,0 0 0,3-12 1,0-3 541,-2-1 1,0 0 0,-2 0 0,0-38 0,-1 43 53,0 13-419,-1 0 0,1 0 0,-1 0 0,0 0 0,0 0 0,-1 0 0,1 0 0,-1 0-1,0 1 1,-1-5 0,2 8-198,0 0-1,0-1 1,-1 1-1,1 0 1,0 0-1,0 0 1,-1 0-1,1 0 0,0 0 1,0 0-1,-1 0 1,1 0-1,0 0 1,0 0-1,-1 0 1,1 0-1,0 0 1,0 0-1,-1 0 1,1 0-1,0 0 1,0 0-1,-1 0 1,1 1-1,0-1 0,0 0 1,-1 0-1,1 0 1,0 0-1,0 0 1,0 1-1,0-1 1,-1 0-1,1 0 1,0 0-1,0 1 1,0-1-1,0 0 1,0 0-1,-1 1 1,1-1-1,0 0 0,0 0 1,0 1-1,0-1 1,0 0-1,0 0 1,0 1-1,0-1 1,-6 14-25,1 7 33,1 0 0,0 0 0,2 0 0,0 0 0,2 31 0,0-49-17,0 1-49,1 0 0,-1 0 1,1 0-1,0 0 0,0 0 0,0 0 1,1 0-1,-1-1 0,1 1 1,0 0-1,0-1 0,0 1 0,1-1 1,-1 0-1,1 0 0,0 0 1,0 0-1,0 0 0,0-1 0,0 1 1,0-1-1,1 0 0,-1 0 0,1 0 1,0 0-1,-1-1 0,1 1 1,0-1-1,0 0 0,0 0 0,0 0 1,0-1-1,0 0 0,0 0 1,0 0-1,1 0 0,-1 0 0,0-1 1,0 1-1,0-1 0,5-2 1,-6 1 42,0 1 1,0-1 0,1 0 0,-1 0 0,-1 0 0,1 0 0,0 0 0,0-1-1,-1 1 1,1-1 0,-1 0 0,0 0 0,0 0 0,0 0 0,0 0 0,-1 0-1,3-7 1,1-2 17,-1-1 0,0 0-1,3-20 1,0-35 509,-3 1 0,-6-94 0,1 137-379,0 10 11,0 1 1,0-1-1,-2 0 0,-4-18 0,6 29-101,0 0 0,-1 0-1,1 0 1,-1 0-1,1 1 1,-1-1-1,0 0 1,0 1-1,0-1 1,-5-4 0,6 6-30,0 0 1,-1 1 0,1-1 0,-1 0 0,1 0 0,-1 1 0,1-1 0,-1 1-1,0 0 1,1-1 0,-1 1 0,0 0 0,1 0 0,-1 0 0,0 0-1,1 0 1,-1 0 0,0 0 0,1 1 0,-1-1 0,1 1 0,-3 0-1,1 0-20,1 1 0,0-1 0,0 1 0,0-1 0,0 1 0,0-1 0,0 1 0,0 0 0,0 0 0,1 0 0,-1 0 0,1 0 0,0 1 0,-1-1 0,1 0 0,0 1 0,0-1 0,0 3 0,-2 5 9,0-1 1,2 1-1,-2 14 0,1 11 70,1 0 1,2 1-1,10 60 0,32 103 10,-24-119-387,-14-64-270,0 3-1260,-3-7-3623</inkml:trace>
  <inkml:trace contextRef="#ctx0" brushRef="#br0" timeOffset="858.95">909 1242 2673,'0'0'3634,"118"17"-3634,-78-11-1905</inkml:trace>
  <inkml:trace contextRef="#ctx0" brushRef="#br0" timeOffset="1290.33">1257 1237 3986,'0'0'11200,"-12"-15"-10163,-39-41-153,51 55-858,-1 0 0,0 0 1,0 0-1,0 0 1,0 0-1,0 0 1,0 0-1,0 1 1,0-1-1,0 0 1,0 1-1,0-1 1,-1 1-1,1-1 1,0 1-1,0-1 1,-1 1-1,1 0 1,0 0-1,0 0 0,-1 0 1,1 0-1,0 0 1,-1 0-1,1 0 1,0 0-1,0 0 1,-1 1-1,1-1 1,0 1-1,0-1 1,-1 1-1,1-1 1,0 1-1,0-1 1,0 1-1,0 0 1,0 0-1,-2 1 0,0 2 19,0 1 1,0-1-1,0 1 0,1-1 0,-1 1 0,-2 8 0,4-10-19,-3 8 8,1-1-1,0 1 0,1-1 1,0 1-1,1 0 1,0 0-1,1 22 0,0-29-43,1 1-1,0-1 1,-1 0-1,2 1 0,-1-1 1,0 0-1,1 0 1,0 0-1,0 0 0,2 3 1,-2-5-30,0 0 0,-1 0 0,1 0 0,0 0 0,0 0 0,0-1 0,0 1 0,0-1 0,0 0 0,0 0 0,1 0 0,-1 0 0,1 0 1,-1 0-1,0 0 0,1-1 0,-1 1 0,4-1 0,-2 1-22,0 0 0,-1-1 0,1 0-1,-1 0 1,1 0 0,0-1 0,-1 1 0,1-1 0,0 1 0,-1-1 0,1-1-1,-1 1 1,0 0 0,1-1 0,-1 1 0,0-1 0,0 0 0,5-4 0,-5 2 67,-1 1 0,1-1 0,-1 0 1,1-1-1,-1 1 0,0 0 0,-1-1 0,1 1 1,-1-1-1,0 1 0,0-1 0,0 0 1,-1 1-1,1-8 0,-1 5 31,3-23 682,-2 0 0,-1 0 0,-6-42 0,5 71 254,0 7-417,-1 22-296,1-16-286,1 0 0,1 0 0,3 18 0,-3-25-95,1 0 0,0 0 0,0 0 0,0-1 0,1 1 0,-1 0 0,1-1 0,0 0 0,1 0 0,-1 0 0,1 0 0,-1 0 0,1-1-1,5 4 1,-3-3-555,0-1 0,0 1-1,1-1 1,-1-1 0,1 1-1,0-1 1,0 0 0,0-1 0,12 2-1,20-1-6354</inkml:trace>
  <inkml:trace contextRef="#ctx0" brushRef="#br0" timeOffset="1772.74">1866 753 11781,'0'0'9117,"-1"-7"-8685,1 6-423,-1-1-1,1 0 1,0 1 0,-1-1 0,1 1 0,-1-1-1,1 1 1,-1 0 0,1-1 0,-1 1 0,0-1-1,0 1 1,0 0 0,0 0 0,0 0 0,-1-2-1,0 3 2,1 0 0,-1 0-1,0 0 1,1 0-1,-1 0 1,1 0 0,-1 1-1,1-1 1,-1 0 0,1 1-1,-1-1 1,1 1-1,-1 0 1,1-1 0,-1 1-1,1 0 1,0 0 0,0 0-1,-1 0 1,1 0-1,0 0 1,-1 2 0,-13 9 84,1 0 0,0 2 0,1-1 0,0 2 1,-17 25-1,26-34-82,0 1 0,0-1 0,1 1 0,0 0 0,0 0 0,1 0 0,0 1 0,0-1 0,1 0 0,0 1 0,0-1 0,1 1 0,-1-1 0,2 1 0,-1-1 0,1 1 0,2 10 0,0-13-10,-1 1 0,0-1 0,1 0 0,0 0 0,0 0-1,1 0 1,0 0 0,-1-1 0,1 1 0,1-1 0,5 5 0,59 39-18,-48-34-23,133 84-2621,-153-97 2636,1 0-1,-1 0 1,1 0-1,-1 0 0,1 0 1,-1 1-1,0-1 1,0 0-1,0 1 0,1-1 1,-1 1-1,-1-1 1,1 1-1,0 0 0,0-1 1,0 1-1,-1 0 1,1-1-1,-1 1 0,0 0 1,1 0-1,-1 2 1,0-3 24,-1 1 1,1-1 0,-1 0 0,0 1 0,1-1 0,-1 0 0,0 1 0,0-1 0,0 0 0,0 0 0,0 0 0,0 0 0,0 0 0,0 0 0,-1 0 0,1 0 0,0 0 0,-1-1 0,1 1 0,0 0 0,-1-1 0,1 1 0,-1-1 0,-2 1 0,-5 1-210,-35 10 629,13-9-3344,45-3-5606,7 0 924</inkml:trace>
  <inkml:trace contextRef="#ctx0" brushRef="#br0" timeOffset="3931.67">2267 1084 7203,'0'0'10541,"-17"-14"-9351,-54-42-368,69 54-786,0 0 1,-1 0-1,1 1 1,-1 0-1,1-1 0,-1 1 1,0 0-1,1 0 1,-1 0-1,0 1 1,0-1-1,1 1 1,-1-1-1,0 1 1,-4 0-1,5 0-27,1 1-1,-1-1 1,0 1-1,0 0 1,1 0-1,-1-1 1,0 1 0,1 0-1,-1 0 1,1 0-1,-1 1 1,1-1-1,-1 0 1,1 0 0,0 1-1,0-1 1,-2 3-1,0 2 3,0-1-1,0 2 1,1-1-1,0 0 1,0 0-1,0 1 1,1-1 0,-1 12-1,1-8-2,0 0 1,1 0-1,0 0 0,1 1 1,0-1-1,0 0 0,1 0 1,4 10-1,-5-16-32,1-1 0,0 1 0,-1 0-1,2-1 1,-1 0 0,0 1 0,1-1 0,-1 0 0,1 0 0,0-1-1,0 1 1,0 0 0,0-1 0,0 0 0,1 0 0,-1 0 0,1 0 0,-1 0-1,1-1 1,0 1 0,0-1 0,0 0 0,7 1 0,-6-1-20,0-1 0,0 1 1,0-1-1,0 0 0,0 0 1,0 0-1,0-1 0,0 1 0,0-1 1,-1 0-1,1-1 0,0 1 0,0-1 1,8-4-1,-10 3 41,0 1-1,-1-1 1,1 0-1,0 0 1,-1 0-1,1 0 1,-1 0-1,0 0 1,0-1-1,-1 1 1,1-1-1,-1 1 1,1-1-1,-1 0 1,0 1-1,0-1 1,-1 0-1,1 0 1,-1-7-1,2-8 298,-1-1 0,-1 1 0,-1 0 0,-1 0-1,-1 0 1,-8-34 0,7 87 66,4-13-349,1-1 0,1 1 0,7 32 0,-7-45-151,0-1 1,0 1 0,1-1 0,0 1 0,1-1 0,-1 0-1,2 0 1,-1 0 0,1-1 0,-1 0 0,2 0-1,8 9 1,-12-13-8,0-1-1,0 1 1,1-1-1,-1 0 1,0 1-1,1-1 1,-1 0-1,1 0 0,-1-1 1,1 1-1,-1 0 1,1-1-1,-1 0 1,1 1-1,0-1 1,3-1-1,-4 1 111,-1 0 0,1 0 0,0-1-1,-1 1 1,1-1 0,-1 0 0,1 1-1,-1-1 1,0 0 0,1 0 0,-1 0-1,0 0 1,1 0 0,-1 0 0,0 0-1,0 0 1,0 0 0,0-1 0,0 1-1,0 0 1,0-1 0,-1 1 0,1 0-1,0-1 1,0-2 0,4-22 212,-1-1 1,-1 0-1,-1 0 1,-1 0 0,-4-34-1,1-7 2035,2 67-1815,0 12-123,0 4-243,0 23 16,5 37-1,-4-64-68,1 1 0,0-1 0,1 0 0,0-1 0,1 1-1,0 0 1,1-1 0,6 11 0,-8-18-72,-1 0-1,1 0 1,-1 0-1,1 0 1,0 0 0,0-1-1,1 1 1,-1-1-1,0 0 1,1 0 0,0 0-1,-1 0 1,1-1 0,0 1-1,0-1 1,5 1-1,-7-2 71,0 1-1,1-1 0,-1 0 0,0 0 0,1 0 0,-1 0 0,0 0 1,1 0-1,-1-1 0,0 1 0,0-1 0,1 1 0,-1-1 1,0 0-1,0 0 0,0 0 0,0 0 0,0-1 0,0 1 0,0 0 1,0-1-1,-1 0 0,1 1 0,0-1 0,-1 0 0,1 0 1,-1 1-1,2-5 0,2-4 56,-1-1-1,0 0 1,-1 0 0,0-1-1,0 1 1,-2-1 0,2-12-1,-3-87 1351,-1 59-229,1 65-606,1 71 7,0-73-632,1 0 0,-1 0-1,2 0 1,-1 0 0,2-1-1,7 20 1,-8-25-108,-1-1 0,1 1 0,1 0-1,-1-1 1,1 0 0,-1 0 0,1 0 0,1 0-1,7 6 1,-9-8 35,0-1-1,0 1 0,0-1 0,0 0 1,1 0-1,-1 0 0,0 0 0,0 0 1,1-1-1,-1 1 0,0-1 1,1 0-1,-1 0 0,1 0 0,-1-1 1,0 1-1,6-2 0,-6 0 135,0 1-1,0-1 1,0 0 0,-1 0-1,1 0 1,-1 0-1,1 0 1,-1 0-1,1-1 1,-1 1-1,0-1 1,0 0 0,-1 0-1,1 1 1,-1-1-1,1 0 1,1-7-1,2-2 25,-1-1 0,-1 0 0,3-15 0,-3-6 660,0-51-1,-3 74-368,0 10-201,-1-1 0,1 0-1,0 0 1,-1 0 0,0 1 0,1-1 0,-1 0-1,0 1 1,0-1 0,0 1 0,0-1-1,0 1 1,0-1 0,0 1 0,-1-1 0,1 1-1,0 0 1,-3-2 0,4 3-72,-1-1 1,0 1-1,1 0 0,-1-1 1,0 1-1,1 0 0,-1-1 1,0 1-1,1 0 0,-1 0 1,0-1-1,0 1 0,1 0 1,-1 0-1,0 0 0,0 0 1,1 0-1,-1 0 0,0 0 1,0 0-1,1 1 0,-1-1 1,0 0-1,1 0 0,-1 1 1,0-1-1,0 0 0,1 1 1,-1-1-1,1 0 0,-1 1 1,0-1-1,1 1 0,-1-1 1,1 1-1,-1 0 0,1-1 1,-1 1-1,1-1 0,0 1 1,-1 0-1,1-1 0,0 1 1,-1 0-1,1 1 0,-2 4-14,0 0 0,0 0 0,1 0 1,0 0-1,0 1 0,0-1 0,1 0 0,0 1 0,1-1 0,-1 0 0,1 1 0,0-1 0,1 0 0,-1 0 0,1 0 0,0 0 0,5 9 0,-4-10-170,0 0 1,0-1-1,0 1 1,0-1-1,0 0 0,1 0 1,0 0-1,0-1 1,0 1-1,0-1 1,1 0-1,-1 0 1,1-1-1,0 1 1,-1-1-1,1 0 1,0 0-1,0-1 0,1 1 1,-1-1-1,8 1 1,-9-2 67,0 0 0,-1 1-1,1-1 1,0-1 0,0 1 0,0 0 0,-1-1-1,1 0 1,0 0 0,-1 0 0,1 0 0,-1-1 0,1 0-1,-1 1 1,0-1 0,0 0 0,6-5 0,-5 2 86,1 0 0,-1-1 1,0 1-1,0-1 1,-1 0-1,0-1 1,0 1-1,4-13 0,-3 5 678,-1 1 0,0-1-1,-1 0 1,-1 0 0,-1-28-1,0 42-637,-1 0 1,1 0-1,-1 0 0,1 1 0,-1-1 0,1 0 0,-1 0 0,1 0 0,-1 0 1,1 1-1,-1-1 0,1 0 0,-1 0 0,1 1 0,0-1 0,-1 0 0,1 1 1,-1-1-1,1 0 0,0 1 0,-1-1 0,1 1 0,-3 6-28,0 0-1,1 0 0,1 0 1,-1 1-1,1-1 1,0 0-1,1 1 1,0 8-1,4 62 28,-3-70-200,0 0-1,1 0 1,0 0 0,0 0 0,1 0 0,0-1 0,0 1 0,1-1 0,0 0 0,0 0 0,1 0 0,0 0-1,0-1 1,8 8 0,-8-9-375,1-1 1,-1 1-1,1-1 0,0 0 0,0-1 0,0 0 0,1 0 1,-1 0-1,1 0 0,0-1 0,-1 0 0,1-1 1,0 0-1,0 0 0,0 0 0,13-1 0,-18 0 551,0-1 0,0 0 0,0 1-1,-1-1 1,1 0 0,0 0 0,-1 0 0,1 0 0,0 0-1,-1-1 1,0 1 0,1 0 0,-1-1 0,0 1-1,0-1 1,1 1 0,-1-1 0,0 0 0,-1 1 0,1-1-1,0 0 1,0 0 0,0-3 0,12-47 1894,-13 51-1821,11-85 2771,-10 64-2167,1 1 1,1 0 0,1-1 0,0 1-1,2 0 1,12-29 0,-18 50-296,10 10-197,-8-6-189,0 1-1,0-1 1,0 0-1,0 0 0,1 0 1,0 0-1,4 5 1,-5-8-63,0 1 0,0-1 0,0 0 0,0 1 0,0-1 1,0 0-1,0 0 0,0 0 0,1-1 0,-1 1 0,0 0 1,1-1-1,-1 0 0,1 1 0,-1-1 0,4 0 1,-5-1 58,-1 0 1,1 0 0,0-1 0,0 1 0,0 0 0,-1 0 0,1 0-1,0-1 1,-1 1 0,1 0 0,-1-1 0,0 1 0,1 0 0,-1-1 0,0 1-1,0-1 1,0 1 0,0-3 0,0 2 48,1 0 0,-1-1 0,0 1 0,0-1 0,0 1 0,-1-1 0,1 1 0,0-1 0,-1 1 0,1 0 0,-2-3 0,1 4-24,0 0 0,0 0 0,-1 0 0,1 0 0,0 1 0,0-1 0,-1 0-1,1 1 1,0-1 0,-1 1 0,1-1 0,-1 1 0,1 0 0,0 0 0,-1-1 0,1 1 0,-1 0 0,1 0 0,-1 1-1,1-1 1,0 0 0,-1 0 0,1 1 0,-1-1 0,1 1 0,0-1 0,-2 1 0,1 1-13,-1-1 1,1 0-1,0 0 0,0 1 1,0-1-1,0 1 0,0 0 1,0 0-1,1-1 1,-1 1-1,1 0 0,-1 1 1,1-1-1,-2 3 0,-2 13 42,0 0 0,2 1 0,0 0-1,1-1 1,1 1 0,0 0-1,5 35 1,-4-49-77,0 0-1,1 0 1,0 0 0,0 0-1,0 0 1,1 0 0,0 0-1,-1-1 1,2 1 0,-1-1-1,0 1 1,1-1 0,0 0-1,0 0 1,0 0 0,1 0-1,-1-1 1,1 1 0,0-1-1,0 0 1,0 0 0,0 0-1,1-1 1,-1 1 0,1-1-1,-1 0 1,1-1 0,0 1-1,0-1 1,0 0 0,0 0-1,0 0 1,0-1 0,0 1-1,0-1 1,0-1 0,0 1-1,0-1 1,0 0 0,6-2-1,-6 2 57,0-1-1,0 0 0,-1-1 1,1 1-1,-1-1 0,1 0 1,-1 0-1,0-1 0,-1 1 1,1-1-1,0 0 0,-1 0 0,0 0 1,0 0-1,0 0 0,0-1 1,-1 0-1,0 1 0,0-1 1,0 0-1,0 0 0,1-7 1,1-8 493,0-1 0,-1 1 0,-1 0 0,-1-27 0,-4 24-65,-1 19-321,1 14-199,2-7 21,1 0 1,-1 1-1,1-1 1,0 0-1,0 1 1,0-1-1,1 0 1,-1 1-1,1-1 1,0 0-1,0 1 1,0-1-1,0 0 1,0 0-1,1 0 1,2 5-1,-2-7-28,0 1-1,-1-1 1,1 1-1,0-1 1,0 0 0,0 0-1,0 0 1,0 0-1,0 0 1,0 0-1,0 0 1,0-1-1,0 1 1,0-1-1,1 1 1,-1-1-1,0 0 1,0 0 0,1 0-1,-1 0 1,0-1-1,0 1 1,0 0-1,1-1 1,-1 0-1,4-1 1,-2 0-23,0 0 0,0 0 0,-1 0 1,1-1-1,-1 1 0,1-1 0,-1 0 0,0 0 0,0 0 0,0 0 1,0-1-1,-1 1 0,1-1 0,-1 0 0,0 0 0,0 0 1,0 0-1,2-7 0,-1-1 105,1 0 0,-2 0 0,0 0 0,0 0 0,0-19 0,-2 29 58,0 0 1,-1 1-1,1-1 0,0 0 1,-1 0-1,1 1 0,-1-1 1,0 1-1,0-1 0,1 0 1,-1 1-1,0-1 0,0 1 1,-1 0-1,1-1 0,0 1 0,0 0 1,-1 0-1,1 0 0,0 0 1,-1 0-1,1 0 0,-1 0 1,1 0-1,-1 0 0,0 1 1,1-1-1,-1 1 0,0-1 0,0 1 1,1 0-1,-1 0 0,0-1 1,0 1-1,1 0 0,-1 1 1,-2-1-1,-1 0 13,0 1 1,1-1-1,-1 1 1,1-1-1,-1 1 1,1 1-1,-1-1 1,1 1-1,-1 0 1,1 0-1,0 0 1,0 0-1,-6 5 1,4 0-9,1-1 0,0 1 0,0 0 0,1 1 1,0-1-1,0 1 0,0 0 0,1 0 0,1 0 1,-1 0-1,-1 11 0,2-7 41,0 1-1,1 0 1,1-1 0,0 1-1,0 0 1,5 25-1,-4-34-86,0 0 0,0 0 0,1 0 0,-1 0 0,1 0 0,0 0 0,0 0 0,0 0 0,1-1-1,-1 1 1,1-1 0,0 1 0,0-1 0,0 0 0,0 0 0,1-1 0,-1 1 0,1-1 0,0 1-1,-1-1 1,1 0 0,0-1 0,0 1 0,1-1 0,4 2 0,-2-2-74,1 0 0,-1 0 0,1-1 0,-1 1 0,1-2 0,0 1 1,-1-1-1,1 0 0,-1-1 0,0 0 0,1 0 0,-1 0 0,12-7 0,-18 8 13,22-10-3941,32-22 0,-24 7-5285</inkml:trace>
  <inkml:trace contextRef="#ctx0" brushRef="#br0" timeOffset="4597.87">4871 1094 6243,'0'0'9599,"10"-2"-9194,50-5 453,0 3-1,81 6 0,-46-1-662,-30-1-247,198-6 148,-224 3-1027,0-2 1,-1-2 0,0-1 0,61-23 0,-96 30 365,0 0 0,0 0 0,0 0 0,0-1 0,0 1 0,0-1 0,0 0 0,0 0 0,-1 0 0,1 0 0,-1 0 0,4-5 0,-4-5-4432</inkml:trace>
  <inkml:trace contextRef="#ctx0" brushRef="#br0" timeOffset="4891.29">5672 898 3378,'0'0'11552,"-3"-1"-10360,-11-3 694,31 7-861,34 9-228,-23-3-627,9 2-51,43 21-1,-70-28-119,-1 1 0,0 0 0,0 1 1,0 0-1,-1 0 0,1 1 0,-2 0 0,1 0 0,9 13 0,-16-19-51,0 0 0,0 0 1,0 1-1,0-1 0,0 0 1,-1 0-1,1 0 0,0 1 0,-1-1 1,1 0-1,-1 1 0,0-1 1,1 1-1,-1-1 0,0 0 0,0 1 1,0-1-1,0 1 0,0-1 1,0 0-1,0 1 0,0-1 0,-1 1 1,1-1-1,0 0 0,-1 1 1,1-1-1,-1 0 0,-1 3 0,0-2-390,0-1 0,1 0 0,-1 1 0,0-1 0,0 0 0,0 0 0,0 0 0,0 0 0,-1 0 0,1 0 0,0-1 0,0 1 0,-1-1 0,1 1 0,0-1 0,-1 0 0,-2 0 0,-1 0-5028</inkml:trace>
  <inkml:trace contextRef="#ctx0" brushRef="#br0" timeOffset="6965.65">6589 629 9476,'0'0'10104,"-11"-4"-9296,-14-2-334,0 1 0,0 1 1,-47-2-1,66 6-457,-1 1 1,1-1-1,0 1 0,0 0 1,0 0-1,0 1 1,0 0-1,0 0 0,0 0 1,1 1-1,-1-1 1,1 1-1,-1 1 0,1-1 1,0 1-1,1 0 1,-1 0-1,1 1 0,-1-1 1,1 1-1,0 0 1,1 0-1,-1 0 0,-3 9 1,4-9-17,0 1 1,1 0 0,-1-1-1,1 1 1,1 0 0,-1 0-1,1 0 1,0 1 0,0-1-1,1 0 1,0 0 0,0 0-1,0 1 1,1-1-1,0 0 1,0 0 0,1 0-1,-1 0 1,1 0 0,0 0-1,1-1 1,0 1 0,0-1-1,0 1 1,0-1 0,1 0-1,0 0 1,0-1 0,0 1-1,1-1 1,-1 0-1,1 0 1,9 6 0,-1-2-104,1-1 0,0 0 0,0-1 0,0-1 0,0 0 0,1-1 0,0 0 0,0-1 0,0-1 0,1 0 0,-1-1 0,19-1 0,-34 0 103,0 0 0,0 0 0,1 0 0,-1 0 0,0 0 0,0 0 1,1 0-1,-1 0 0,0 0 0,1 0 0,-1 0 0,0 0 0,0 0 0,1 0 0,-1 0 0,0 0 1,0 0-1,1 0 0,-1 0 0,0 0 0,1 0 0,-1 0 0,0-1 0,0 1 0,0 0 1,1 0-1,-1 0 0,0 0 0,0-1 0,0 1 0,1 0 0,-1 0 0,0-1 0,0 1 0,0 0 1,0 0-1,0 0 0,1-1 0,-1 1 0,0 0 0,0-1 0,0 1 0,0 0 0,0 0 0,0-1 1,0 1-1,0 0 0,0 0 0,0-1 0,0 1 0,0 0 0,0-1 0,0 1 0,0 0 1,0 0-1,-1-1 0,1 1 0,-1-1 2,1 0 1,-1 0-1,1 1 0,-1-1 1,0 0-1,0 1 0,1-1 1,-1 1-1,0-1 1,0 1-1,0-1 0,1 1 1,-1-1-1,0 1 0,0 0 1,0-1-1,0 1 0,-1 0 1,-7-1 0,0 0-1,-1 0 1,1 1 0,0 1-1,0 0 1,0 0 0,-1 0 0,-13 5-1,19-4-1,0 0 0,0 0 0,1 0 0,-1 1 0,0-1 0,1 1 0,0 0 0,-1 0 0,1 0 0,0 0 0,1 1 0,-1-1 0,1 1 0,-1 0 0,1-1 0,0 1 0,0 0 0,1 0 0,-1 0 0,-1 7 0,0 0 3,1 0 1,0 0-1,0 1 1,1-1-1,1 0 1,0 1 0,0-1-1,3 16 1,-3-24-7,1 1 0,0-1 0,0 0 0,0 1 0,0-1 0,1 0 0,-1 1 0,1-1 0,0 0 0,0 0 0,0 0 1,0-1-1,0 1 0,1 0 0,-1-1 0,1 1 0,0-1 0,0 0 0,-1 0 0,2 0 0,-1 0 0,0-1 0,0 1 0,0-1 0,1 0 1,-1 0-1,1 0 0,-1 0 0,1-1 0,3 1 0,6 0-18,-1-1 0,1 0 0,0 0 0,0-2 0,0 1 0,0-2 0,-1 0 0,1 0 0,-1-1 0,21-10 0,-25 10 14,0-1 1,0 0 0,-1 0-1,1-1 1,-1 0 0,-1 0-1,1-1 1,-1 0 0,0 0-1,-1 0 1,0-1 0,0 1-1,0-1 1,-1-1 0,0 1-1,2-10 1,0-2 42,-2 0-1,0-1 1,-2 0 0,0 0-1,-2-34 1,0 54-32,1 2 6,0-1-1,0 0 1,0 1-1,0 0 1,0-1-1,0 1 0,0 0 1,0-1-1,0 1 1,0 0-1,-1 0 1,1 0-1,0 0 1,0 0-1,-1 0 1,2 1-1,46 105 54,-11-23-1261,-36-83 1183,-1-1 0,0 0 1,0 1-1,0-1 1,0 0-1,0 0 0,0 1 1,1-1-1,-1 0 0,0 1 1,0-1-1,0 0 0,1 0 1,-1 1-1,0-1 0,0 0 1,1 0-1,-1 0 0,0 0 1,1 1-1,-1-1 0,0 0 1,1 0-1,-1 0 0,0 0 1,0 0-1,1 0 0,-1 0 1,0 0-1,1 0 0,-1 0 1,0 0-1,1 0 0,-1 0 1,0 0-1,1 0 0,-1 0 1,0 0-1,1 0 0,-1 0 1,0 0-1,1-1 1,-1 1-1,0 0 0,1 0 1,-1 0-1,0-1 0,0 1 1,1 0-1,-1 0 0,0 0 1,0-1-1,0 1 0,1 0 1,-1-1-1,0 1 0,0 0 1,0 0-1,0-1 0,10-19 169,-9 19-190,14-36 286,-2 2 152,2 0 0,1 1 0,23-36 0,-39 70-400,0 0 1,1-1-1,-1 1 1,0 0-1,0-1 0,0 1 1,0 0-1,0-1 1,1 1-1,-1 0 1,0-1-1,0 1 1,1 0-1,-1 0 1,0-1-1,0 1 0,1 0 1,-1 0-1,0-1 1,1 1-1,-1 0 1,0 0-1,1 0 1,-1 0-1,0 0 1,1-1-1,-1 1 1,0 0-1,1 0 0,-1 0 1,0 0-1,1 0 1,-1 0-1,1 0 1,-1 0-1,0 0 1,1 0-1,-1 1 1,0-1-1,1 0 1,-1 0-1,0 0 0,1 0 1,-1 0-1,0 1 1,1-1-1,-1 0 1,0 0-1,1 1 1,-1-1-1,0 0 1,0 0-1,1 1 0,-1-1 1,0 0-1,0 1 1,0-1-1,0 0 1,1 1-1,-1-1 1,0 0-1,0 1 1,0-1-1,0 0 1,0 1-1,6 27-48,-5-25 63,5 56-61,-5-39-115,1 0 1,1-1-1,1 1 0,1-1 1,12 34-1,-16-50 58,0-1-1,0 1 0,1-1 1,-1 1-1,1-1 0,-1 0 0,1 0 1,0 0-1,0 0 0,0 0 1,0 0-1,0 0 0,0-1 1,1 1-1,-1-1 0,1 0 0,-1 1 1,1-1-1,-1 0 0,1 0 1,0-1-1,-1 1 0,1-1 1,0 1-1,0-1 0,-1 0 0,7 0 1,-5-1 48,0 0 0,0 0 1,0 0-1,0 0 1,-1-1-1,1 0 0,0 0 1,0 0-1,-1 0 0,1 0 1,-1-1-1,0 0 1,0 1-1,0-1 0,0 0 1,0-1-1,3-5 0,6-10 109,-1-1-1,-1-1 1,-1 1-1,11-39 1,12-90 1805,-28 151-1091,3 11-651,5 15-193,-5-9 74,-6-13-160,0-1 0,1 0 0,0 1 0,0-1 0,1 0 0,-1 0 0,1 0 0,0-1 0,0 1 0,5 5 0,-7-10 156,-1 0 0,0 0 0,1 0 0,-1 0 0,0 0 0,1 0 0,-1 0 0,0 0 0,1 0 0,-1 0 0,0 0 0,1-1 0,-1 1 0,0 0 0,1 0 0,-1 0 0,0 0 0,0 0 0,1-1 0,-1 1 1,0 0-1,1 0 0,-1-1 0,0 1 0,0 0 0,0 0 0,1-1 0,-1 1 0,0 0 0,0-1 0,0 1 0,0 0 0,0-1 0,0 1 0,1 0 0,-1 0 0,0-1 0,0 1 0,0-1 0,0 1 0,0 0 0,0-1 1,0 1-1,0 0 0,-1-1 0,1 1 0,0 0 0,0-1 0,1-20 110,-1 20-96,0-9 99,1 5-5,-1 1 1,0-1 0,-1 0-1,1 1 1,-1-1 0,0 0-1,-2-5 1,3 9-78,-1 0 0,0-1 0,0 1 0,1 0 0,-1 0 0,0 0 0,0 0 0,0 0-1,0 0 1,-1 0 0,1 1 0,0-1 0,0 0 0,-1 0 0,1 1 0,0-1 0,0 1 0,-1-1 0,1 1 0,-1 0 0,1 0 0,0-1 0,-1 1-1,1 0 1,-1 0 0,1 0 0,0 1 0,-4-1 0,4 1-27,-1 0-1,1 0 1,-1-1-1,1 1 1,-1 0-1,1 0 1,-1 1-1,1-1 1,0 0 0,-1 0-1,1 1 1,0-1-1,0 0 1,0 1-1,0 0 1,0-1-1,1 1 1,-1-1-1,0 1 1,1 0 0,-1-1-1,1 1 1,0 0-1,-1 0 1,1 1-1,-7 51-1,7-46-4,-1 11-24,0 1 0,1-1 0,1 0 1,6 30-1,-7-45-101,1 0-1,0-1 1,0 1-1,1 0 0,-1-1 1,1 1-1,-1 0 1,1-1-1,0 0 1,0 1-1,1-1 1,-1 0-1,1 0 1,0-1-1,-1 1 1,1 0-1,0-1 1,1 0-1,-1 1 1,0-1-1,1 0 1,-1-1-1,1 1 1,-1-1-1,1 0 1,0 1-1,0-2 1,0 1-1,5 0 1,-5 0 25,1-1 1,0 0-1,0 0 1,-1 0-1,1-1 1,0 0-1,-1 0 1,1 0-1,-1 0 1,1-1 0,-1 0-1,1 0 1,-1 0-1,0 0 1,7-5-1,-6 2 145,1-1-1,0 0 1,-1 0-1,0 0 1,-1 0-1,1-1 0,-1 0 1,5-12-1,-1-1 712,-2 1 0,0-1-1,-1 0 1,-2-1 0,0 1-1,0-1 1,-2-31 0,-1 51-480,0 25-184,0-7 29,-1-6-284,1-1 1,0 0-1,1 0 1,0 0-1,5 20 0,-5-28 55,0 0 1,0 0-1,0 0 0,0 0 0,0 0 0,0 0 0,1 0 0,-1-1 0,1 1 0,-1 0 0,1-1 0,0 1 0,-1-1 0,1 0 0,0 0 0,0 1 0,0-1 0,0 0 0,0-1 0,0 1 0,0 0 0,0 0 0,1-1 0,-1 0 0,0 1 0,0-1 0,0 0 0,1 0 0,-1 0 0,0 0 0,0 0 0,5-2 0,-5 2 88,0-1 0,0 0 1,0 1-1,0-1 0,0 0 1,0-1-1,0 1 0,0 0 1,0 0-1,0-1 0,-1 1 0,1-1 1,-1 0-1,1 1 0,-1-1 1,1 0-1,-1 0 0,0 0 1,0 0-1,0 0 0,0 0 1,0 0-1,0 0 0,-1 0 0,1-1 1,-1 1-1,1-3 0,1-9 309,0 0 1,-1-1-1,-1-15 0,0 21 118,-1 5-230,1 1-1,-1-1 1,1 0 0,-1 0-1,0 1 1,-1-1-1,1 1 1,-1-1 0,1 1-1,-1-1 1,0 1-1,0 0 1,-5-6-1,5 8-132,1 0 0,0-1 0,0 1 0,-1 0 0,1 0 0,-1-1 0,1 1 0,-1 0 0,0 1 0,1-1 0,-1 0 0,0 0 0,0 1 0,1-1 0,-1 1 0,0-1 0,0 1 0,0 0 0,0 0 0,0 0 0,1 0 0,-1 0 0,0 0 0,0 1-1,0-1 1,0 0 0,0 1 0,1 0 0,-1-1 0,0 1 0,-1 1 0,0 0-32,1 0 0,0 0 0,0 0 0,0 1 0,0-1 0,0 1 0,1-1 0,-1 1 0,1-1 0,-1 1 0,1 0 0,0 0 0,0 0 0,1 0 0,-1 0 0,0 3 0,-5 52 86,6-47-81,0 0 0,0 0 0,1 0 0,1 0-1,0 0 1,0 0 0,1-1 0,0 1 0,6 11 0,-7-17-60,1-1 1,-1 0-1,1 0 0,0 0 0,0-1 0,0 1 0,1-1 0,-1 0 1,1 1-1,0-2 0,0 1 0,0 0 0,0-1 0,0 0 0,0 0 0,1 0 1,-1 0-1,1-1 0,-1 1 0,1-1 0,0 0 0,0-1 0,9 1 1,-7-1 15,0 1 0,0-1 1,0-1-1,0 0 0,0 1 1,0-2-1,0 1 1,-1-1-1,1 0 0,0-1 1,-1 0-1,0 0 0,1 0 1,-1-1-1,0 1 1,-1-2-1,1 1 0,-1 0 1,0-1-1,0 0 0,0-1 1,4-5-1,1-2 98,-1 0 0,0 0 0,-1-1 1,-1-1-1,0 1 0,-1-1 0,0 0 0,-1 0 0,-1-1 0,4-28 0,-4 0 514,-2-1 0,-5-72 0,3 107-422,0 0-1,-2-1 1,1 1-1,-1 0 1,-1 0-1,0 0 1,0 0-1,-1 1 1,-8-17-1,12 26-153,0 0 1,0 0-1,0 0 0,0 0 0,0 0 1,0 0-1,0-1 0,0 1 0,0 0 1,-1 0-1,1 0 0,0 0 1,0 0-1,0 0 0,0 0 0,0 0 1,0 0-1,0-1 0,0 1 0,-1 0 1,1 0-1,0 0 0,0 0 0,0 0 1,0 0-1,0 0 0,0 0 0,-1 0 1,1 0-1,0 0 0,0 0 0,0 0 1,0 0-1,0 0 0,0 0 1,-1 0-1,1 0 0,0 0 0,0 0 1,0 0-1,0 0 0,0 0 0,0 0 1,-1 1-1,1-1 0,0 0 0,0 0 1,0 0-1,0 0 0,0 0 0,0 0 1,0 0-1,0 0 0,0 0 0,-1 1 1,1-1-1,0 0 0,0 0 1,0 0-1,0 0 0,0 0 0,0 0 1,0 1-1,0-1 0,0 0 0,0 0 1,0 0-1,0 0 0,0 1 0,-2 10-21,1 33 43,2 1 0,1-1-1,3 0 1,1-1 0,3 1-1,1-1 1,2-1 0,19 45-1,-31-87-43,21 40-554,-20-39 347,0 1 0,1-1-1,-1 1 1,0-1 0,1 0-1,-1 0 1,0 1 0,1-1-1,0 0 1,-1 0 0,1 0 0,0-1-1,-1 1 1,1 0 0,0-1-1,0 1 1,-1-1 0,1 1 0,0-1-1,2 0 1</inkml:trace>
  <inkml:trace contextRef="#ctx0" brushRef="#br0" timeOffset="10352.03">8216 285 1249,'0'0'7104,"-19"-2"-5717,2 2-1054,-7-1 427,0-2-1,0 0 0,-36-9 0,-7-6-59,-1 2-1,-1 4 1,0 2-1,-100 0 1,145 11-669,-1 0 0,-42 10 0,42-7 65,0-1-1,0-1 1,-44-3-1,-77-15 726,85 8-666,-61 0 0,66 7-95,-19 1-7,-143 15-1,159-7 18,-1-2 1,-106-5-1,136-4-39,0-1 0,-54-17 1,-21-3 10,-182 3 307,136 14-266,-160-36 51,136 14-78,-78-3 393,-302 0 1,265 43 70,44-1 144,48-5-446,-358 56-1,504-52-215,-287 42 49,47-33-10,-243 27 436,92 57-378,279-58 13,133-36-116,-26 8 14,-1-2 1,-1-3-1,-110 6 0,39-19 47,-145 5-39,203 5-24,0 4 0,1 2 0,-105 36 0,168-47 10,-1 0 0,1 1 1,0 0-1,0 0 0,1 1 0,0 0 1,-1 0-1,2 1 0,-1 0 0,1 0 1,0 1-1,0-1 0,0 1 1,-6 12-1,10-14 4,1 0 1,1 0 0,-1 0 0,1 0-1,0 0 1,0 0 0,1 10-1,1 6 16,1 31 148,2-1 1,22 92-1,-4-27-35,-20-98-129,17 93 44,8 210 0,-28-279-46,-1 9 4,2 0 1,2-1-1,11 56 1,-8-83 2,0 0-1,2 0 1,1-1 0,20 39 0,-28-61-10,0 1 0,0 0 1,0 0-1,0-1 0,0 1 0,0-1 0,1 1 1,-1-1-1,0 0 0,0 1 0,1-1 1,-1 0-1,0 0 0,0 0 0,1 0 1,-1 0-1,2 0 0,28-2 76,-25 2-72,1634-77 89,-1212 49 282,-25 0-12,-131 27-269,539-23 180,422-117 171,-554 85 184,-78 19-1,166-1-237,-614 37-395,497 15 109,-269-7-36,-241-25-121,-16 1 76,-94 16-13,-18 1-15,-1-1-1,1 0 1,0 0-1,20-6 1,-29 6 4,0-1-1,0 1 1,0 0 0,0-1 0,0 0-1,0 1 1,-1-1 0,1 0-1,-1-1 1,1 1 0,-1 0 0,0-1-1,0 1 1,0-1 0,0 0-1,0 1 1,-1-1 0,1 0 0,-1 0-1,0 0 1,0 0 0,1-4 0,16-60-31,-3 0 1,-3-2 0,-2 1 0,-1-75 0,-11 98-46,-12-69 1,7 70 16,-2-70 0,9 70 31,2 8 21,-2 0 0,-2 0 0,-1 1-1,-1-1 1,-15-51 0,19 85-2,-1 0-1,1 0 1,-1 0 0,0 0 0,0 0 0,0 0-1,0 0 1,0 0 0,0 1 0,0-1 0,0 0-1,-1 1 1,1-1 0,-1 1 0,-2-2 0,1 2-18,0 0 0,-1 0 0,1 0 0,-1 1 0,1-1 0,-1 1 0,1 0 0,-6 1 0,7-1 19,0-1 6,0 0 1,0 1 0,0-1-1,0 0 1,1 0-1,-1 0 1,0 0 0,0 0-1,1 0 1,-1 0 0,1-1-1,-3-2 1,-19-12 11,8 12-13,0 1 0,-1 1 0,1 1 0,-1 0 0,1 1 0,-20 2 0,-13-1 14,-427 36-602,150-5-3744,193-28-1850,4-5-6997</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7:37.713"/>
    </inkml:context>
    <inkml:brush xml:id="br0">
      <inkml:brushProperty name="width" value="0.05" units="cm"/>
      <inkml:brushProperty name="height" value="0.05" units="cm"/>
      <inkml:brushProperty name="color" value="#E71224"/>
    </inkml:brush>
  </inkml:definitions>
  <inkml:trace contextRef="#ctx0" brushRef="#br0">33 357 4626,'0'0'12366,"-1"-7"-11406,-2-22-402,2 22-334,1 9-168,2 32 164,1-1 0,13 52 1,-7-38-159,-8-42-54,0 0 0,1 0 0,-1 0 0,1 0 0,0 0-1,0 0 1,0 0 0,1 0 0,5 7 0,-6-11-5,-1 1 0,1-1 0,-1 1 0,1-1 0,0 0 0,-1 0 0,1 0 0,0 0 0,0 0 0,0 0 0,0 0 0,0-1 0,0 1 0,0-1 0,0 1 0,0-1 0,0 0 0,0 0 0,0 0 0,0 0 0,0 0 0,0 0 0,0-1-1,0 1 1,0-1 0,0 1 0,0-1 0,3-1 0,7-5 21,0-1 0,0 0 0,-1 0 0,0-1 0,0 0 0,-1-1-1,-1 0 1,15-20 0,-3 5 84,59-65 624,197-234 855,-268 311-1583,15-17 41,-21 29-185,-14 18-231,-1 1-477,-1-1 0,-23 23-1,-36 28-6037,35-36-147</inkml:trace>
  <inkml:trace contextRef="#ctx0" brushRef="#br0" timeOffset="464.27">11 293 4530,'0'0'11125,"-4"-3"-9777,3 1-1178,4 4 70,3 3-34,1 0-1,-1 1 1,0 0-1,-1 0 0,0 0 1,0 1-1,7 12 1,25 56 194,-22-42-272,-15-32-104,1 1-1,0-1 1,0 0 0,0 0 0,0 0-1,0 1 1,0-1 0,0 0 0,0 0-1,0 0 1,0 0 0,1-1-1,-1 1 1,0 0 0,1 0 0,-1-1-1,0 1 1,1-1 0,-1 1 0,1-1-1,-1 0 1,1 0 0,-1 1-1,1-1 1,-1 0 0,1 0 0,-1 0-1,1-1 1,-1 1 0,1 0 0,-1 0-1,1-1 1,-1 1 0,1-1 0,-1 0-1,0 1 1,1-1 0,-1 0-1,3-1 1,6-5 300,1 0-1,-1 0 1,16-15-1,-23 20-317,270-261 2741,-203 192-2338,-52 54-323,-8 7-37,1-1-1,-1 0 1,9-13-1,-18 23-82,-12 16-1306,-26 24-2787,-47 38 0,73-68 2873,-27 24-4426</inkml:trace>
  <inkml:trace contextRef="#ctx0" brushRef="#br0" timeOffset="867.99">7 320 5939,'0'0'7889,"-2"10"-6897,0 10-258,0 1 1,1 34-1,1-45-501,1-1 1,1 1 0,-1-1-1,1 1 1,1-1-1,0 0 1,0 0-1,1 0 1,7 12-1,-10-18-161,1 0 0,0 0-1,0 0 1,1 0 0,-1 0-1,0-1 1,1 1 0,0-1 0,-1 1-1,1-1 1,0 0 0,0 0-1,1-1 1,-1 1 0,0-1 0,0 1-1,1-1 1,-1 0 0,1 0-1,-1-1 1,1 1 0,0-1-1,-1 1 1,1-1 0,-1 0 0,1-1-1,-1 1 1,1-1 0,0 1-1,-1-1 1,1 0 0,-1 0 0,0-1-1,1 1 1,-1-1 0,0 1-1,0-1 1,0 0 0,0 0 0,4-4-1,29-27 451,-2-2 0,-1 0 0,43-62-1,-45 55-368,1 1 0,71-66-1,-103 106-247,1 1-1,-1-1 0,1 1 1,-1-1-1,0 1 0,1-1 0,-1 1 1,1-1-1,0 1 0,-1 0 1,1-1-1,-1 1 0,1 0 1,0-1-1,-1 1 0,1 0 0,0 0 1,-1 0-1,1 0 0,0-1 1,-1 1-1,1 0 0,0 0 1,-1 0-1,1 0 0,0 1 0,-1-1 1,1 0-1,0 0 0,0 1 1,8 17-5669,-8-15 5538,4 11-4552</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7:42.486"/>
    </inkml:context>
    <inkml:brush xml:id="br0">
      <inkml:brushProperty name="width" value="0.05" units="cm"/>
      <inkml:brushProperty name="height" value="0.05" units="cm"/>
      <inkml:brushProperty name="color" value="#E71224"/>
    </inkml:brush>
  </inkml:definitions>
  <inkml:trace contextRef="#ctx0" brushRef="#br0">544 1704 7299,'0'0'8644,"-17"12"-7809,-48 40-146,63-51-646,0 1 0,0 1 1,0-1-1,0 0 0,0 0 1,0 1-1,1-1 0,-2 4 0,2-5-18,1 0 0,0-1 0,0 1-1,0 0 1,-1-1 0,1 1 0,0 0-1,0-1 1,0 1 0,0-1 0,0 1-1,0 0 1,1-1 0,-1 1 0,0 0-1,0-1 1,0 1 0,0 0 0,1-1-1,-1 1 1,1 0 0,0 0 25,0 0 0,0 0 0,1 0 0,-1 0 0,0 0 0,1 0 0,-1-1 0,0 1 0,1-1 0,-1 1 0,1-1 0,-1 1 0,1-1 0,-1 0 0,1 0 0,2 1 0,4-2 9,-1-1 0,0 1-1,0-1 1,1 0-1,-1-1 1,0 1-1,-1-2 1,1 1-1,0-1 1,-1 0 0,0 0-1,0 0 1,0-1-1,-1 0 1,1 0-1,8-12 1,-2 2-23,0 0 1,-1-1-1,0-1 1,-2 1-1,12-28 0,-21 49-2,0 1 0,0 0 0,0 0 0,1 0 0,0-1 0,3 12 0,-1-6-5,49 166 76,-32-119-92,-16-42-7,-1 1 1,0-1 0,-1 1-1,0 0 1,-2 24 0,0-40-6,0 0 1,-1 0 0,1 0 0,0 0 0,0 0 0,-1 0-1,1 0 1,-1 0 0,1 0 0,-1 0 0,1 0 0,-1 0-1,1 0 1,-1-1 0,0 1 0,1 0 0,-1 0 0,0-1-1,0 1 1,0-1 0,1 1 0,-1 0 0,0-1 0,0 1-1,-1-1 1,-2 2 11,0-1 1,0 0-1,0 0 0,0 0 0,0 0 1,0-1-1,-4 1 0,3-1-2,1 0-1,0 0 1,0 0 0,-1-1 0,1 1 0,0-1-1,0 0 1,0 0 0,0 0 0,0-1-1,0 1 1,0-1 0,0 0 0,-6-5-1,10 7-67,-1-1 0,1 0 0,-1 1 0,1-1 0,0 0 0,-1 0 0,1 1 0,0-1 0,0 0 0,-1 0-1,1 1 1,0-1 0,0 0 0,0 0 0,0 0 0,0 1 0,0-1 0,0 0 0,0 0 0,1 0 0,-1 1-1,0-1 1,0 0 0,1 0 0,-1 0 0,0 1 0,1-1 0,-1 0 0,1 1 0,-1-1 0,1 0 0,-1 1 0,1-1-1,-1 1 1,1-1 0,-1 1 0,1-1 0,0 1 0,0-1 0,-1 1 0,1 0 0,0-1 0,-1 1 0,2-1 0,40-16-3647,-34 15 2957,30-13-3964,3-3-3082</inkml:trace>
  <inkml:trace contextRef="#ctx0" brushRef="#br0" timeOffset="588.23">1023 1640 7619,'0'0'9992,"0"3"-9814,-1 8-26,1 0 0,0-1 0,0 1 0,2 0 0,-1-1 0,5 17-1,-2-12-77,-1 0-1,1 29 1,-2-103 441,1-48-228,-4 92-186,0 0 1,-1 0-1,0 0 1,-1 1-1,-5-16 1,7 75-33,2-41-80,0 0-1,0 0 1,0 0-1,1-1 0,-1 1 1,1 0-1,0-1 0,0 0 1,1 1-1,-1-1 0,1 0 1,-1 0-1,1 0 1,0 0-1,0-1 0,0 1 1,1-1-1,-1 0 0,0 0 1,1 0-1,0 0 0,-1-1 1,1 1-1,0-1 1,0 0-1,0 0 0,-1 0 1,1-1-1,0 1 0,0-1 1,0 0-1,0 0 0,0-1 1,0 1-1,7-2 1,-8 0 9,0 1 0,0-1 1,0 1-1,0-1 0,-1 0 1,1 0-1,-1 0 1,1-1-1,-1 1 0,0-1 1,0 1-1,0-1 1,0 0-1,0 1 0,-1-1 1,1 0-1,-1 0 0,0 0 1,0 0-1,0-1 1,0-3-1,4-11 34,-2-1 1,2-27 0,-4 31 35,3-39 621,0 60-651,1 0 0,-1 0 1,0 1-1,5 12 1,49 141-677,-30-78-8390,-24-70 1966</inkml:trace>
  <inkml:trace contextRef="#ctx0" brushRef="#br0" timeOffset="1166.03">1292 1056 3249,'-19'-7'1348,"16"6"-1293,-27-10 786,-1 1 0,0 2 1,-56-8-1,31 11 458,0 2 1,-86 7-1,113 0-865,1 0-1,-1 2 1,1 1 0,1 1-1,0 1 1,-49 24 0,42-13-65,0 2-1,1 1 1,1 2 0,1 1-1,2 1 1,0 1 0,-30 41-1,12-8 230,4 2 0,-67 129 0,89-148-399,2 0 0,2 2-1,-19 79 1,29-95-159,2 1-1,2 0 1,0 0 0,2-1-1,1 1 1,9 60 0,-6-75-34,1 1 0,1-1 0,0-1 0,1 1 0,1-1 0,0 0 0,1 0 1,1-1-1,20 25 0,-14-22 7,0-1 1,1-1 0,1 0-1,1-2 1,0 0 0,35 20-1,-16-16-6,0-1 0,1-2 0,0-1 0,1-2-1,1-2 1,-1-2 0,77 5 0,-47-11-100,0-3 1,-1-4 0,0-2 0,0-3-1,-1-3 1,78-27 0,-52 8-135,-2-4-1,-1-3 1,143-89-1,-195 104 147,-2 0-1,0-3 1,-1 0 0,51-57-1,-72 68 61,0 0 0,-1-1 0,-1 0-1,-1 0 1,0-2 0,-2 1 0,0-1 0,-1-1-1,-1 1 1,-1-1 0,5-36 0,-8 26 39,-1-1 0,-2 1 1,-1 0-1,-1 0 1,-2 0-1,-1 0 1,-2 1-1,0-1 0,-2 1 1,-2 1-1,0 0 1,-18-30-1,10 25 8,-2 1 0,-1 1 0,-2 0 0,-1 2 0,-1 1 0,-1 1 0,-2 2 0,-1 0 0,-43-27-1,50 37-10,-2 2-1,1 1 0,-2 1 0,0 1 0,-28-7 0,36 13-146,-1 0-1,0 2 1,0 0-1,0 1 1,0 1 0,0 1-1,0 1 1,-26 4-1,36-3-345,0 1-1,0-1 1,1 2-1,-1 0 1,1 0-1,0 0 1,0 1-1,1 0 1,-1 0-1,1 1 1,0 0-1,1 0 1,-1 1-1,1 0 1,1 0-1,-7 10 1,-11 24-5154</inkml:trace>
  <inkml:trace contextRef="#ctx0" brushRef="#br0" timeOffset="3055.47">2030 1152 5234,'0'0'7879,"-8"0"-7375,-25-1-24,33 0-455,0 1 0,0 0-1,1 0 1,-1 0 0,0 0-1,0-1 1,0 1 0,0 0 0,0 0-1,0 0 1,0 0 0,0-1 0,0 1-1,0 0 1,0 0 0,1 0-1,-1-1 1,0 1 0,0 0 0,0 0-1,0 0 1,-1-1 0,1 1 0,0 0-1,0 0 1,0 0 0,0-1-1,0 1 1,0 0 0,0 0 0,0 0-1,0 0 1,0-1 0,-1 1 0,1 0-1,0 0 1,0 0 0,0 0-1,0 0 1,0-1 0,-1 1 0,1 0-1,0 0 1,0 0 0,0 0 0,0 0-1,-1 0 1,1 0 0,0 0-1,0 0 1,0-1 123,44-28 978,128-99-246,4-21-3078,-151 123-972,-10 3-2459</inkml:trace>
  <inkml:trace contextRef="#ctx0" brushRef="#br0" timeOffset="3818.07">2440 690 6851,'0'0'11862,"-1"-6"-10822,-1-17-365,1 18-93,1 7-468,0 15 62,1 0-1,1 0 1,6 32-1,-6-42-150,0 0-1,0-1 1,1 1 0,0-1-1,0 1 1,1-1-1,-1 0 1,1 0 0,0-1-1,1 1 1,0-1 0,8 8-1,-10-11 21,-2-1 38,-2-21-46,-1 0 0,-1 0 0,-1 1 0,0 0 0,-1-1 1,-11-23-1,6 15-9,4 11-85,1-1-1,0 0 0,1 0 1,1 0-1,1 0 0,1 0 0,1-30 1,0 47 46,0 0-1,0 0 1,0 1 0,1-1 0,-1 0 0,0 0-1,0 0 1,1 0 0,-1 1 0,0-1 0,1 0 0,-1 0-1,1 1 1,-1-1 0,1 0 0,-1 0 0,1 1-1,0-1 1,-1 1 0,1-1 0,0 1 0,-1-1-1,1 1 1,0-1 0,0 1 0,0-1 0,1 1-9,0-1 1,0 1-1,0 0 1,0 0-1,0 0 0,0 0 1,0 0-1,0 0 1,0 1-1,0-1 1,2 1-1,2 1-2,-1 0 0,1 1 0,-1-1 0,0 1 0,0 0 0,10 7 0,1 5-44,0 1 0,-2 1 0,20 27 0,-29-36 20,0-1 1,-1 1 0,0 1-1,0-1 1,0 1 0,-1-1-1,-1 1 1,0 0-1,0 0 1,0 0 0,0 12-1,-3-20 52,1 0-1,-1 1 0,1-1 0,-1 0 0,1 1 0,-1-1 0,0 0 1,1 0-1,-1 0 0,0 0 0,0 0 0,0 0 0,0 0 0,0 0 0,0 0 1,0 0-1,0 0 0,-1-1 0,1 1 0,0 0 0,0-1 0,-1 1 1,1-1-1,0 1 0,-1-1 0,1 0 0,0 1 0,-1-1 0,1 0 1,-1 0-1,1 0 0,0 0 0,-1 0 0,1-1 0,0 1 0,-1 0 0,1-1 1,0 1-1,-3-1 0,3-1 10,1 0 0,-1 0-1,0 0 1,1 0 0,-1 0 0,1 0 0,-1 1 0,1-1 0,0 0 0,0 0-1,0 0 1,0 0 0,0 0 0,1 0 0,-1 0 0,0 0 0,1 0-1,0 0 1,-1 0 0,1 0 0,0 0 0,0 1 0,0-1 0,0 0-1,0 1 1,0-1 0,3-2 0,1 3-17,-1 0 1,1 0-1,0 0 1,-1 0-1,1 1 1,0 0-1,-1 0 0,1 0 1,0 1-1,0-1 1,-1 1-1,1 0 1,-1 0-1,1 1 0,-1 0 1,1-1-1,-1 1 1,5 4-1,6 3-4,0 0-1,0 2 1,18 16-1,-29-23 3,0 0-1,0 0 1,0 1 0,0-1 0,-1 1-1,0 0 1,0 0 0,0 0 0,3 8-1,-6-12 4,1 1 0,-1 0 0,1-1 0,-1 1-1,0 0 1,0-1 0,0 1 0,1 0 0,-2-1-1,1 1 1,0 0 0,0 0 0,0-1 0,-1 1 0,1 0-1,-1-1 1,1 1 0,-1-1 0,0 1 0,0-1-1,0 1 1,0-1 0,0 1 0,0-1 0,0 0 0,0 0-1,0 1 1,-1-1 0,1 0 0,0 0 0,-1 0-1,1 0 1,-1-1 0,1 1 0,-3 1 0,-9 3-252,1-1-1,-1 0 1,0-1 0,0-1 0,0 0 0,-1 0 0,-16-1 0,29-2 17,1 1 1,-1-1-1,1 1 0,-1-1 1,1 1-1,-1-1 1,1 1-1,-1-1 1,1 1-1,0-1 1,-1 0-1,1 1 0,0-1 1,0 0-1,-1 1 1,1-1-1,0 0 1,0 1-1,0-1 0,0 0 1,0 1-1,0-1 1,0 0-1,0 1 1,0-1-1,0 0 0,0 1 1,1-1-1,-1 0 1,0 1-1,0-1 1,1-1-1,-1 1-477,7-20-6095</inkml:trace>
  <inkml:trace contextRef="#ctx0" brushRef="#br0" timeOffset="4036.6">2910 451 5555,'0'0'13030,"10"75"-12310,5-39-416,0 1-64,2-1-192,-2 0-48,2-4-736,-8 0-2033,-7-4-1890,-2-2-6674</inkml:trace>
  <inkml:trace contextRef="#ctx0" brushRef="#br0" timeOffset="4381.2">2083 1818 8244,'0'0'9300,"114"-9"-8452,-65 24-335,10 2-321,3-4-160,-4-2 0,0-5-32,-7-6-769,-4 0-1167,-6 0-658,-9-17-2944</inkml:trace>
  <inkml:trace contextRef="#ctx0" brushRef="#br0" timeOffset="4644.72">2671 1685 5811,'0'0'12992,"-2"-5"-12744,-9-9-211,13 26-3,21 38 47,-16-36-73,1-3-23,-1 1 0,-1 1 1,0-1-1,-1 1 1,0 0-1,-1 0 0,0 0 1,-1 1-1,2 17 1,-5-29-39,0-1 1,0 0-1,0 0 0,-1 0 1,1 0-1,0 0 1,-1 0-1,1 0 1,0 1-1,-1-1 1,1 0-1,-1 0 0,0 0 1,1 0-1,-1-1 1,0 1-1,0 0 1,1 0-1,-1 0 0,0-1 1,0 1-1,0 0 1,0-1-1,0 1 1,0 0-1,0-1 0,-2 1 1,-30 4-5786</inkml:trace>
  <inkml:trace contextRef="#ctx0" brushRef="#br0" timeOffset="5126.26">3012 1653 3330,'0'0'13419,"-19"-11"-12491,-61-30-109,79 40-789,-1 0-1,0 0 0,0 1 1,0-1-1,0 1 0,0-1 0,0 1 1,0 0-1,0 0 0,0 0 1,0 0-1,0 0 0,0 0 0,0 0 1,-1 1-1,1-1 0,1 1 0,-1-1 1,0 1-1,0 0 0,0 0 1,0 0-1,0 0 0,-2 2 0,0 1 31,1 0 0,0-1 0,-1 2-1,1-1 1,1 0 0,-5 10 0,1-4 51,-2 5-58,1 1-1,1-1 0,0 1 1,1 1-1,1-1 0,0 1 1,2 0-1,-1 0 0,2 0 1,1 0-1,0 0 0,4 28 1,-4-42-50,1 0 0,0 0 1,0 0-1,0 0 0,1 0 0,-1 0 1,1 0-1,-1-1 0,1 1 1,0 0-1,0-1 0,0 0 0,0 1 1,1-1-1,-1 0 0,1 0 1,-1 0-1,1-1 0,0 1 0,0 0 1,-1-1-1,1 0 0,6 2 1,-3-1 0,0 0 0,0-1 1,0 0-1,1 0 0,-1-1 1,0 1-1,0-1 0,1-1 0,-1 1 1,0-1-1,8-2 0,-12 2 2,0 1-1,0-1 0,0 0 0,0 0 0,0 0 1,0 0-1,0-1 0,0 1 0,0 0 0,-1-1 0,1 1 1,0-1-1,-1 0 0,1 0 0,-1 1 0,0-1 1,1-2-1,-2 3 118,-1 2 103,-4 1-180,0 1 1,0 0-1,0 0 0,1 0 0,0 0 0,-1 1 0,1 0 1,-6 7-1,-26 37 427,32-41-426,1 0 0,0 0 0,0 0 0,1 1 0,-1-1 0,2 1 1,-1-1-1,1 1 0,0 0 0,1-1 0,0 13 0,0-19-42,1 0 0,-1 0-1,1 0 1,-1 0 0,0 0 0,1 0-1,0 0 1,-1 0 0,1 0 0,0 0-1,-1 0 1,1 0 0,0 0 0,0 0-1,0-1 1,0 1 0,0 0 0,0-1-1,0 1 1,0 0 0,0-1 0,0 0-1,0 1 1,0-1 0,0 1-1,0-1 1,1 0 0,-1 0 0,0 0-1,0 0 1,0 0 0,0 0 0,3 0-1,45-4 75,-39 2-164,0-1 0,0-1 0,0 0 0,-1 0 0,1 0-1,-1-2 1,0 1 0,0-1 0,0 0 0,8-9 0,-4 3-1362,-1 0 1,0-1 0,-1 0-1,0-1 1,13-23-1,-6 2-5801</inkml:trace>
  <inkml:trace contextRef="#ctx0" brushRef="#br0" timeOffset="5513.49">3185 1771 8388,'0'0'10669,"-2"6"-10480,1-2-153,0 0 0,-1 0 1,2 1-1,-1-1 0,0 0 0,1 0 0,0 0 0,0 0 1,0 1-1,1-1 0,-1 0 0,1 0 0,0 0 0,0 0 1,0 0-1,1 0 0,3 7 0,5 6-29,-5-6-95,1-1 1,1 0 0,0 0 0,10 12 0,-17-22 69,1 0 1,-1 1 0,0-1 0,0 0 0,1 1 0,-1-1-1,0 0 1,0 0 0,1 1 0,-1-1 0,0 0-1,1 0 1,-1 0 0,0 1 0,1-1 0,-1 0 0,1 0-1,-1 0 1,0 0 0,1 0 0,-1 0 0,0 0 0,1 0-1,-1 0 1,1 0 0,-1 0 0,0 0 0,1 0-1,-1 0 1,0 0 0,1 0 0,-1-1 0,1 1 0,6-13-82,-2-21 319,-5 33-224,2-58 1008,-2 36-489,1 0 0,1-1 1,1 1-1,9-35 0,-12 58-510,0-1-1,0 1 1,0-1-1,0 1 1,0-1-1,1 1 1,-1 0 0,0-1-1,0 1 1,0 0-1,1-1 1,-1 1 0,0-1-1,0 1 1,1 0-1,-1 0 1,0-1-1,1 1 1,-1 0 0,0 0-1,1-1 1,-1 1-1,1 0 1,-1 0-1,0 0 1,1 0 0,-1-1-1,1 1 1,-1 0-1,1 0 1,-1 0 0,0 0-1,1 0 1,-1 0-1,1 0 1,-1 0-1,1 0 1,-1 0 0,0 1-1,1-1 1,-1 0-1,1 0 1,-1 0-1,0 0 1,1 1 0,-1-1-1,1 0 1,-1 1-1,16 15-47,-16-16 30,45 74-36,-41-66-571,-1-1-1,1 1 0,-1 0 1,-1 0-1,1 0 0,-1 1 1,-1-1-1,1 10 1,-4-13-2497,-7-5-1789</inkml:trace>
  <inkml:trace contextRef="#ctx0" brushRef="#br0" timeOffset="6261.51">3051 63 2817,'0'0'4461,"-21"-9"-2244,-71-29-360,81 34-1541,0 1 0,0 0 0,-1 1 0,1 1 0,-1 0 1,1 0-1,0 1 0,-20 2 0,-8 0 374,23-2-569,-1 2 1,1 0 0,0 1 0,0 0-1,0 2 1,0 0 0,0 0-1,1 1 1,0 1 0,0 1-1,1 0 1,0 1 0,1 1-1,-1 0 1,2 0 0,0 1-1,0 1 1,1 0 0,0 1-1,1 0 1,0 0 0,-13 27-1,6-7-19,1 1 0,1 0 0,2 1 0,1 0 0,2 1 0,2 1-1,1-1 1,2 1 0,1 0 0,2 52 0,4-69-83,0-1-1,1 0 1,1 1 0,1-1 0,1-1-1,0 1 1,2-1 0,0 0-1,1 0 1,0-1 0,2-1 0,0 0-1,1 0 1,0-1 0,20 19-1,-16-19-145,1 0 0,1 0 0,0-2 0,1 0 0,0-2 0,1 0-1,0-1 1,0-1 0,1 0 0,1-2 0,-1-1 0,1 0-1,26 2 1,-29-5 13,1-1 0,0-1-1,-1-1 1,1-1 0,0-1-1,-1 0 1,0-1 0,1-1-1,-1-1 1,-1-1 0,1-1 0,28-13-1,-29 9 198,0 0 0,0 0 1,-1-2-1,-1 0 0,0-1 0,-1 0 0,0-2 0,-1 0 0,-1 0 0,0-1 0,-2-1 0,0 0 0,-1 0 0,0-1 1,-2 0-1,0-1 0,-1 0 0,-1 0 0,-1-1 0,2-24 0,-2 10 0,-2 1 0,-1-1 0,-2 0 0,-1 0 0,-11-66 0,9 88-68,0 1 0,0-1-1,-2 1 1,1 0 0,-2 0 0,1 0-1,-2 1 1,1-1 0,-2 2-1,1-1 1,-1 1 0,-1 0-1,0 1 1,0 0 0,-1 0 0,0 1-1,-1 0 1,0 1 0,-12-7-1,8 8-136,0 0 0,-1 1-1,0 0 1,0 1-1,0 1 1,-30-2-1,4 4-615,-61 4-1,81 0-154,0 0 0,-1 2-1,1 1 1,-22 8 0,-14 8-3544</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48:03.418"/>
    </inkml:context>
    <inkml:brush xml:id="br0">
      <inkml:brushProperty name="width" value="0.05" units="cm"/>
      <inkml:brushProperty name="height" value="0.05" units="cm"/>
      <inkml:brushProperty name="color" value="#E71224"/>
    </inkml:brush>
  </inkml:definitions>
  <inkml:trace contextRef="#ctx0" brushRef="#br0">0 279 352,'0'0'14927,"0"14"-15191,1-5 309,0-1 0,1 1 0,-1 0 1,2 0-1,-1-1 0,1 1 0,1-1 0,-1 0 0,1 0 1,1 0-1,-1-1 0,1 1 0,1-1 0,11 12 1,-12-17 50,0 0 0,1-1 0,0 1 0,-1-1 0,1 0 0,0 0 1,0-1-1,-1 0 0,9 0 0,-1 0-46,54 4 43,99 3 38,50 0-82,-57 0-26,12-2 18,97 3-32,410-8-91,-305-8 111,-351 8-32,100 0 71,174-21 1,30-5-50,2 26 50,-136 2-67,445 5-626,-605-8 629,0-1 1,0-1-1,0-3 0,63-17 1,-68 16 13,0 1 0,1 1 0,51-2 0,85 10 214,-44 6 49,78 4 178,279-12 1330,-425-5-1755,-1-2 0,0-2 0,60-18 0,-4 2-63,-80 19-299,1 1 0,-1 2 0,1 1 0,43 4 0,105 23-1262,-23-1 1025,-78-20 1061,88-6 1,-59-1-461,-93 2 103,1 0 0,-1 0 0,1-1 0,-1-1 0,22-5 0,-31 6-63,1 0 1,0 0-1,-1-1 0,1 1 1,-1-1-1,0 1 0,1-1 0,-1 0 1,0 0-1,0 0 0,0 0 1,0 0-1,0-1 0,-1 1 0,1 0 1,-1-1-1,1 0 0,-1 1 1,0-1-1,0 0 0,0 1 0,-1-1 1,1 0-1,0 0 0,-1 0 1,0 0-1,0 1 0,0-6 0,0-42 132,-1 0-1,-11-56 0,11 99-300,-3-33 194,4 39-204,0 0 1,0 0-1,0 0 1,0 0-1,0-1 1,1 1-1,-1 0 0,0 0 1,1 0-1,-1 0 1,1 0-1,-1-1 1,1 1-1,-1 0 1,1 0-1,0 1 0,0-1 1,-1 0-1,1 0 1,0 0-1,0 0 1,0 1-1,0-1 1,0 0-1,0 1 1,0-1-1,2 0 0,21-5-5017,1 0-4286</inkml:trace>
  <inkml:trace contextRef="#ctx0" brushRef="#br0" timeOffset="778.14">3165 727 2097,'0'0'8054,"5"-1"-6746,15-3-137,-15 3 515,-3 26-1354,1 1 1,1-1 0,12 39-1,-7-28-61,11 57 249,25 88-243,-44-180-248,-1 0-1,1 0 0,0 0 0,-1 0 1,1 0-1,0 0 0,0 0 0,0 0 1,0-1-1,-1 1 0,1 0 0,0-1 1,0 1-1,1-1 0,-1 1 1,0-1-1,0 1 0,0-1 0,0 0 1,0 1-1,0-1 0,1 0 0,-1 0 1,0 0-1,0 0 0,0 0 0,1 0 1,-1 0-1,0 0 0,0-1 0,0 1 1,2-1-1,42-14 618,-39 13-699,24-9 123,1 3 0,0 0-1,62-6 1,-63 11-601,-1-1 0,1-2 0,-1-1-1,42-16 1,-67 22 194,-1 0 1,0-1-1,0 1 0,0-1 0,0 0 1,0 0-1,0 0 0,0-1 0,-1 1 0,1-1 1,-1 1-1,1-1 0,-1 0 0,0 0 0,0 0 1,-1 0-1,1 0 0,-1-1 0,1 1 0,1-6 1,-2-16-4149</inkml:trace>
  <inkml:trace contextRef="#ctx0" brushRef="#br0" timeOffset="1024.83">3714 892 560,'0'0'4037,"17"12"-3213,-10-8-702,123 91 2163,-122-88-2088,35 33 1670,-41-38-1816,0-1 0,-1 1-1,1 0 1,-1 0 0,0 0 0,1 0 0,-1 0 0,0 0 0,0 0-1,-1 0 1,1 1 0,0-1 0,-1 0 0,1 0 0,-1 1-1,0-1 1,0 0 0,1 1 0,-2-1 0,1 0 0,0 3-1,-3-2-108,0-1-1,0 0 1,0 0 0,0 0-1,0 0 1,0 0-1,0 0 1,0-1-1,-1 0 1,1 1-1,-1-1 1,1-1-1,-7 2 1,3 0-946,-12 2-2774</inkml:trace>
  <inkml:trace contextRef="#ctx0" brushRef="#br0" timeOffset="3658.97">4548 1011 2593,'0'0'11984,"-2"-4"-10508,0-8-575,-9-31 3539,7 35-2840,2 24-1704,3 1 123,1 0 0,0 0-1,1-1 1,10 28 0,27 64-3,-33-89-50,1 0 1,0-1-1,2 0 1,0 0-1,1-1 1,1 0-1,0-1 1,21 20-1,-32-35 19,0 0 0,0 0 0,1 0 0,-1 0 0,0 0-1,1 0 1,-1 0 0,0 0 0,1 0 0,-1-1 0,1 1-1,-1-1 1,1 1 0,0-1 0,-1 1 0,1-1 0,-1 0-1,1 0 1,0 0 0,-1 0 0,1 0 0,-1 0-1,3-1 1,-3 0 24,1 0 0,-1 0 0,1 0 0,-1 0 0,1 0 0,-1-1 0,0 1 0,0 0 0,0-1-1,0 1 1,0-1 0,0 1 0,0-1 0,0 0 0,-1 1 0,2-5 0,1-7 38,0 0-1,-1 0 1,0-1 0,-1-14 0,-1 28-50,2-56 93,-3 0 0,-15-111 0,10 150-573,3 33-760,1 39-1933,2-54 2990,2 36-3635,6-1-2237</inkml:trace>
  <inkml:trace contextRef="#ctx0" brushRef="#br0" timeOffset="4813.66">4995 1189 4514,'0'0'8991,"0"0"-8986,0 0 1,0 1-1,-1-1 0,1 0 1,0 0-1,0 0 0,-1 0 1,1 0-1,0 0 0,0 0 1,0 0-1,-1 0 0,1 1 1,0-1-1,0 0 0,0 0 1,-1 0-1,1 1 0,0-1 1,0 0-1,0 0 0,0 0 1,-1 1-1,1-1 0,0 0 1,0 0-1,0 1 0,0-1 1,0 0-1,0 0 0,0 1 1,0-1-1,0 0 0,0 2-15,-1-1-1,1 0 0,0 0 0,0 1 1,0-1-1,1 0 0,-1 0 1,0 1-1,0-1 0,1 0 1,-1 0-1,0 1 0,1-1 0,-1 0 1,1 0-1,0 0 0,-1 0 1,1 0-1,0 0 0,0 0 1,0 0-1,-1 0 0,1 0 0,2 1 1,0-1-21,1 0 0,-1 0 1,1-1-1,-1 1 0,0-1 1,1 0-1,-1 0 0,4 0 1,-5 0 29,2 0-50,-1 0 0,0 0 0,0 0-1,0 0 1,0-1 0,0 1 0,0-1 0,0 0 0,0 0-1,0 0 1,0 0 0,-1-1 0,1 1 0,0-1 0,-1 0-1,4-2 1,-3 1-9,-1 0 0,0 0 0,-1 0 0,1 0 0,0 0 0,-1 0-1,0 0 1,0-1 0,0 1 0,0 0 0,0-1 0,-1 1 0,1-1 0,-1-6 0,0 5 154,0 1 1,0-1 0,0 0 0,0 0 0,-1 1 0,0-1 0,0 0-1,0 1 1,-1-1 0,1 1 0,-1-1 0,0 1 0,-1 0-1,-2-5 1,3 7 20,0-1 1,-1 1-1,1 0 0,-1 0 0,1 0 0,-1 0 0,0 1 0,0-1 1,1 1-1,-1 0 0,0 0 0,0 0 0,0 0 0,-1 0 1,1 0-1,0 1 0,0 0 0,0 0 0,0 0 0,-1 0 0,1 0 1,-5 1-1,6 0-103,0-1-1,0 1 1,0 0 0,0 0 0,0 0 0,0 0 0,0 0 0,0 0 0,0 1-1,1-1 1,-1 1 0,0-1 0,1 1 0,0-1 0,-1 1 0,1 0-1,0 0 1,0 0 0,0 0 0,0 0 0,0 0 0,0 0 0,0 0-1,1 0 1,-1 4 0,-2 4-9,2 0 0,-1 1 0,1 20 0,0-24-16,2 0 0,-1 0-1,1 0 1,-1 0 0,2 0 0,-1 0 0,1 0 0,5 12 0,-5-15 12,1 0 0,0-1 0,-1 1 0,1-1 0,1 1 0,-1-1 0,0 0 0,1 0 0,0 0 0,-1-1 0,1 1 0,0-1 0,0 0 0,9 3-1,-5-1-37,1-1 0,0-1 0,0 1-1,0-2 1,0 1 0,0-1 0,1 0-1,-1-1 1,0 0 0,0-1 0,1 0-1,9-2 1,-14 2 51,0 0 0,-1-1 0,1 0-1,0 0 1,-1 0 0,1-1 0,-1 1 0,0-1 0,0 0-1,0 0 1,0-1 0,0 1 0,-1-1 0,1 0-1,-1 0 1,0 0 0,0 0 0,-1 0 0,1-1-1,-1 1 1,0-1 0,0 0 0,1-6 0,0-4 559,0 0 1,-2 0-1,1 0 1,-3-23-1,1 19 1139,-8 25-1849,5 4 127,1 0-1,0 0 1,1 0-1,0 1 1,0-1-1,2 20 0,-1-10-203,0-18 135,0 0 0,0 0 0,0 0 0,1-1 0,-1 1 0,0 0 0,1 0 0,-1 0 0,1-1 0,0 1 0,-1 0 0,1-1 0,0 1 0,0 0 0,0-1 0,0 1 0,1-1 0,-1 0 0,0 1 0,1-1 0,-1 0 0,0 0 0,1 0 0,0 0 0,-1 0 0,1 0 0,-1 0 0,1 0 0,3 0 0,4 1-159,0 0 1,-1-1-1,1 0 1,0-1-1,9 0 1,-7 0 99,-8-1 120,0 1 0,0-1 1,-1 1-1,1-1 0,0 0 0,0 0 0,0-1 0,-1 1 1,1-1-1,0 1 0,-1-1 0,1 0 0,-1 1 0,0-1 1,0-1-1,0 1 0,0 0 0,0 0 0,0-1 0,0 1 1,-1-1-1,1 0 0,-1 1 0,0-1 0,0 0 0,1-4 1,2-3 518,-1 0 1,0-1 0,-1 0 0,-1 0 0,1 1 0,-1-14 435,-1 37-1122,-1 21 99,0-18 76,0-1 0,1 0-1,1 1 1,1-1 0,5 23 0,-7-35-29,2 0 0,-1 1 0,0-1 0,1 0 0,-1 0 0,1 0 0,0 0 0,0 0 0,0 0 0,1-1 0,-1 1 0,1-1 0,-1 1-1,1-1 1,0 0 0,0 0 0,0 0 0,0 0 0,0-1 0,0 1 0,1-1 0,-1 0 0,0 0 0,1 0 0,-1 0 0,1-1 0,-1 1 0,1-1 0,4 0 0,-4 1 38,1-1 1,-1 0 0,0 0 0,1-1-1,-1 1 1,1-1 0,-1 0-1,0 0 1,0-1 0,0 1 0,0-1-1,0 0 1,0 0 0,0 0 0,0 0-1,-1-1 1,1 1 0,-1-1-1,1 0 1,-1 0 0,0-1 0,-1 1-1,1 0 1,0-1 0,-1 0 0,3-5-1,3-5 52,-1 1 0,-1-1 0,0 0 0,-1-1 0,0 1-1,-1-1 1,-1 0 0,-1 0 0,0 0 0,0 0 0,-2-1 0,0 1-1,-4-30 1,-1 16 482,-1 1 0,-1-1 0,-2 1-1,0 0 1,-2 1 0,-19-33 0,30 60-517,0 0 0,0-1 0,0 1 0,0 0 0,0 0 0,0 0 1,0-1-1,0 1 0,0 0 0,0 0 0,0-1 0,0 1 0,0 0 1,0 0-1,0 0 0,0-1 0,0 1 0,0 0 0,-1 0 0,1 0 1,0 0-1,0-1 0,0 1 0,0 0 0,0 0 0,-1 0 0,1 0 1,0 0-1,0 0 0,0-1 0,-1 1 0,1 0 0,0 0 0,0 0 1,0 0-1,-1 0 0,1 0 0,0 0 0,0 0 0,0 0 0,-1 0 1,1 0-1,0 0 0,0 0 0,-1 0 0,1 0 0,0 0 0,0 0 1,0 0-1,-1 0 0,1 1 0,0-1 0,-3 15 11,4 27-214,-1-41 201,2 18-5,1 0-1,1 0 1,1 0 0,12 32-1,38 73 12,-40-94-26,61 118-2913,-69-138-70,-7-10 2843,1 0-1,-1 0 0,0 0 1,0-1-1,0 1 0,1 0 1,-1 0-1,0 0 0,0 0 1,0 0-1,1 0 0,-1 0 1,0 0-1,1-2-1040,-1 2 1040,0 0 1,0 0-1,1-1 0,-1 1 1,0 0-1,0 0 0,0-1 1,0 1-1,0 0 0,0 0 1,0 0-1,0-1 1,0 1-1,0 0 0,0 0 1,0-1-1,0 1 0,0 0 1,-1 0-1,1 0 0,0-1 1,0 1-1,0 0 0,0 0 1,0 0-1,-1-1 1,1-19-6925</inkml:trace>
  <inkml:trace contextRef="#ctx0" brushRef="#br0" timeOffset="5141.26">5695 1112 2593,'0'0'5589,"17"2"-5388,124 20-2181,-130-19 1682,1-2 0,-1 1 1,1-2-1,13 0 0,-24 0 491,0-1 1,0 1-1,0-1 0,0 1 0,0-1 0,0 0 0,-1 1 0,1-1 1,0 0-1,0 0 0,-1 1 0,1-1 0,0 0 0,-1 0 0,1 0 1,-1 0-1,1 0 0,-1 0 0,1 0 0,-1 0 0,0 0 0,0 0 1,1 0-1,-1 0 0,0 0 0,0 0 0,0 0 0,0-1 0,0-38 5692,0 31-4077,2 37-862,1 0 0,10 42 0,25 69-4707,-36-133 2892,1 4-796,1-3-3692</inkml:trace>
  <inkml:trace contextRef="#ctx0" brushRef="#br0" timeOffset="5294.64">5947 932 6771,'0'0'5507</inkml:trace>
  <inkml:trace contextRef="#ctx0" brushRef="#br0" timeOffset="6510.11">6271 1152 4626,'0'0'12955,"-2"-7"-11687,1 4-1151,-5-16 83,2 16-173,2 13-11,0 41 139,1-1 0,3 0 0,3 0 1,1 0-1,25 95 0,13-3 0,-44-195-358,-45-176 108,1 1 257,42 216-211,1 4 123,-1 0 1,2-1-1,-1 1 1,2-12-1,-1 18-76,0 1 0,1-1 0,-1 1 0,0 0 0,1-1 0,-1 1 0,1 0 0,-1-1 0,1 1 0,-1 0 0,1 0 0,0 0 0,0 0 0,0-1 0,-1 1 0,1 0 0,0 0-1,0 1 1,1-1 0,-1 0 0,0 0 0,0 0 0,0 1 0,0-1 0,1 1 0,-1-1 0,0 1 0,1-1 0,-1 1 0,0 0 0,1-1 0,1 1 0,3 0 2,0 0 0,1 0 0,-1 1 0,1-1 0,-1 2 0,0-1 1,0 1-1,0-1 0,0 2 0,0-1 0,0 1 0,0 0 0,-1 0 0,1 0 1,-1 1-1,0 0 0,0 0 0,0 0 0,-1 1 0,1 0 0,-1-1 0,5 10 0,-2-4-32,-1 0 0,-1 0 0,1 1-1,-2-1 1,0 1 0,0 0 0,-1 1-1,0-1 1,-1 1 0,0-1 0,0 21 0,-2-26-92,0 1 0,0-1 0,-1 0 0,0 1 0,0-1 0,0 0 0,-1 0 0,-3 8 0,4-12-68,0 0-1,-1 0 0,1 0 0,0 0 0,-1 0 0,1 0 0,-1-1 0,0 1 0,0-1 0,-3 3 0,3-2-406,-1-1-1,0 0 0,1 0 1,-1 0-1,0 0 0,1-1 1,-1 1-1,0-1 0,0 1 0,-4-1 1</inkml:trace>
  <inkml:trace contextRef="#ctx0" brushRef="#br0" timeOffset="6994.66">6670 1174 6067,'0'0'8324,"-17"-5"-7204,-53-16-429,65 19-633,0 1 0,0 0 1,0 0-1,0 1 0,0-1 0,-1 1 0,1 0 1,0 0-1,0 1 0,-8 1 0,11-1-51,-1 0 0,1 0 0,0 0 0,0 0-1,0 0 1,0 1 0,0-1 0,0 0 0,0 1 0,0 0 0,1-1-1,-1 1 1,1 0 0,-1 0 0,1 0 0,-2 3 0,0 4-31,0 0 0,1 0-1,0 0 1,0 0 0,1 0 0,0 1 0,1-1 0,0 14 0,0-18 28,1-1-62,-1 0-1,1 0 0,-1 0 0,1-1 1,0 1-1,0 0 0,1-1 0,-1 1 1,1 0-1,0-1 0,0 0 1,0 1-1,0-1 0,1 0 0,-1 0 1,1 0-1,0-1 0,0 1 0,0-1 1,0 1-1,5 2 0,-4-3-14,0 1 0,0-1 0,0 0 0,1-1 0,-1 1 0,1-1 0,-1 0 0,1 0 0,0 0 1,-1-1-1,1 1 0,0-1 0,-1 0 0,1-1 0,0 1 0,-1-1 0,1 0 0,5-2 0,-7 2 99,0-1 0,-1 0 1,1 0-1,-1 0 0,1 0 1,-1 0-1,0 0 0,1-1 0,-1 1 1,0-1-1,-1 0 0,1 0 1,0 1-1,-1-1 0,0 0 1,0 0-1,0 0 0,0 0 1,0-1-1,0-3 0,2-9 395,0 0-1,-1-26 1,-5-89 4675,4 143-5190,0 0 0,0-1-1,2 1 1,-1 0 0,2 0 0,-1-1 0,2 0 0,-1 0 0,2 0 0,7 13 0,-7-15-424,0 0 0,0 0 0,1-1 0,0 0 0,0-1 0,1 1 0,0-1 0,0-1 0,0 0 0,1 0 0,0 0 0,13 5 0,7-4-3818,1-5-1127</inkml:trace>
  <inkml:trace contextRef="#ctx0" brushRef="#br0" timeOffset="7602.05">6963 1080 4946,'0'0'11131,"-16"-6"-10328,-52-18-320,66 23-468,1 1 0,-1-1 1,0 1-1,1 0 0,-1 0 0,0 0 1,1 0-1,-1 0 0,1 0 1,-1 0-1,0 1 0,1-1 0,-1 1 1,1-1-1,-1 1 0,1-1 1,-1 1-1,1 0 0,-1 0 1,1 0-1,0 0 0,-1 0 0,1 0 1,0 0-1,0 0 0,0 0 1,0 0-1,0 1 0,0-1 1,0 1-1,0-1 0,-1 3 0,-2 3 57,0-1-49,0 0-1,1 1 1,0 0 0,0-1 0,0 1-1,1 0 1,0 0 0,-2 13 0,0 58-99,4-74 70,0-1-66,0 0 0,1 1 0,0-1 0,-1 0 0,1 0 0,0 1 0,0-1 0,1 0 0,-1 0 0,1 0 0,-1 0 0,1-1 0,0 1 0,0 0 0,0-1 0,1 1 0,-1-1 0,0 0 0,1 0 0,0 0 0,-1 0 0,5 2 0,-3-2-1,0 0-1,0 0 1,0 0-1,0-1 1,0 0-1,0 0 1,0 0 0,1 0-1,-1-1 1,0 1-1,1-1 1,-1 0-1,0-1 1,0 1 0,1-1-1,-1 1 1,6-3-1,-8 2 116,1-1 0,-1 0 0,1 1 0,-1-1 0,0 0 0,0 0 0,0 0 0,0-1 0,0 1 0,0 0 0,-1-1 0,1 1 0,-1-1 0,0 1 0,0-1 0,0 0 0,1-2 0,11-52 1230,-10 16 940,-2-47 1,-2 58 365,1 92-2743,-2 8 170,3 0 0,4-1 1,19 106-1,-23-173-13,-1 0-1,0-1 1,0 1 0,1-1-1,-1 1 1,1-1 0,0 1-1,-1-1 1,1 0 0,0 1-1,0-1 1,0 0 0,0 1-1,0-1 1,0 0 0,0 0-1,0 0 1,0 0 0,1 0-1,-1 0 1,2 1 0,-2-2 19,0 0 1,1 0 0,-1 0 0,0-1 0,1 1 0,-1 0 0,0-1 0,1 1-1,-1 0 1,0-1 0,0 0 0,1 1 0,-1-1 0,0 0 0,0 1 0,0-1-1,0 0 1,0 0 0,0 0 0,0 0 0,0 0 0,-1 0 0,1 0 0,0 0-1,1-3 1,7-11 26,0 0-1,-1-1 1,-1 0 0,0-1-1,-2 0 1,1 0-1,-2 0 1,0 0-1,1-20 1,0-26 2,-3-77 0,-2 89 9,0 51-247,-7 26-10260,3-18 4981</inkml:trace>
  <inkml:trace contextRef="#ctx0" brushRef="#br0" timeOffset="9748.39">7296 757 2305,'0'0'4359,"-18"-6"-3548,-130-33 745,77 28-883,-1 4 1,0 3 0,-86 5-1,49 1-577,100-2-98,-414-11 226,51-1-170,78 5 31,-247 3 411,246 34-391,131-9-21,113-14-78,0 3-1,-66 22 1,70-18 97,39-12-4,1 0 0,-1 1 0,1 0-1,-1 0 1,1 1 0,0 0 0,0 0 0,-10 9-1,13-10-88,1 0 0,0 1 0,0 0 0,1 0 0,-1 0-1,1 0 1,0 0 0,0 0 0,0 0 0,1 1 0,-1-1 0,1 1-1,0-1 1,1 1 0,-1 0 0,0 7 0,0 9 125,1 0 1,1 0-1,1 0 0,1 0 1,0 0-1,2-1 1,9 30-1,20 49 445,24 119 0,2 83-217,-57-282-339,-1-1 1,0 1-1,-2 26 0,0-32 79,1-12-76,0-1 0,-1 1 0,1-1 0,0 1 0,0-1 0,-1 1 0,1-1 0,0 1 0,0-1 0,-1 0 0,1 0 0,0 1 0,0-1 0,0 0-1,0 0 1,0 0 0,-1 0 0,1 0 0,0 0 0,0 0 0,0 0 0,0 0 0,0 0 0,-1-1 0,2 1 0,26-5 593,14-7-623,1 1 1,0 2-1,56-4 0,582-37 169,-257 39-165,-284 12-2,247 15 17,0 0 98,-312-15-85,0-4-1,98-15 1,-94 7 99,117-1 1,-59 5 497,-7 4 377,-129 3-977,0 0 0,0-1-1,0 1 1,0-1 0,0 1 0,0-1 0,0 0-1,0 0 1,0 1 0,0-1 0,0 0 0,-1 0-1,1 0 1,0 0 0,0 0 0,-1 0 0,1 0-1,-1 0 1,1 0 0,-1 0 0,1 0 0,-1 0-1,0 0 1,1-1 0,-1 1 0,0 0 0,0 0-1,0 0 1,0 0 0,0-3 0,-4-38-119,-2 22 122,-2 1 1,-16-34-1,-7-15 99,19 32-91,1-1 0,2-1 0,-5-53 0,0-115 71,-7-52-22,21 256-107,-1 0-1,1-1 1,0 1 0,-1 0 0,1 0 0,-1 0 0,0 0 0,0 0 0,0 0 0,0 0 0,0 0 0,0 0-1,0 0 1,-1 1 0,1-1 0,-1 0 0,1 1 0,-1-1 0,0 1 0,-2-2 0,2 2 11,0 1-1,0 0 1,0-1 0,0 1 0,0 0 0,0 0-1,0 0 1,0 1 0,0-1 0,0 0 0,0 1-1,0-1 1,0 1 0,0 0 0,0 0-1,1-1 1,-1 1 0,0 1 0,0-1 0,1 0-1,-1 0 1,-2 3 0,-19 15 11,18-14-169,0 0-1,0-1 1,-1 0 0,1 0-1,-1 0 1,0-1 0,0 1-1,0-2 1,-1 1 0,1 0-1,-1-1 1,1-1 0,-9 2-1,-72 0-5220,30-3 107</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0:44.224"/>
    </inkml:context>
    <inkml:brush xml:id="br0">
      <inkml:brushProperty name="width" value="0.05" units="cm"/>
      <inkml:brushProperty name="height" value="0.05" units="cm"/>
      <inkml:brushProperty name="color" value="#F6630D"/>
    </inkml:brush>
  </inkml:definitions>
  <inkml:trace contextRef="#ctx0" brushRef="#br0">102 74 6611,'0'0'9807,"-1"-8"-9471,-3-24-154,-1 24-152,1 14-42,4-5 12,-8 22 109,1 0 0,1 1 0,1 0-1,1 0 1,-2 49 0,-1 5 122,-32 129 297,37-295 3167,-1-22-3863,2 94 169,1-12-2,1-1 0,6-40 0,-5 59 0,0 1 0,1-1 0,1 1 1,-1-1-1,1 1 0,1 0 0,0 0 0,0 1 1,1-1-1,10-11 0,-11 14-15,0 1 1,1 0-1,-1 0 0,1 1 1,0-1-1,1 1 0,-1 0 1,1 1-1,-1 0 1,1 0-1,0 0 0,10-2 1,-13 4 7,-1 1 0,1-1 1,-1 1-1,1 0 0,-1 0 0,1 0 1,-1 1-1,1-1 0,-1 1 1,1-1-1,-1 1 0,1 0 1,-1 1-1,0-1 0,0 1 0,0-1 1,1 1-1,-2 0 0,1 0 1,0 0-1,0 0 0,-1 1 1,1-1-1,-1 1 0,1 0 1,-1-1-1,3 7 0,2 3-2,0 1 1,-1 0-1,-1 0 0,0 0 0,0 1 0,-1 0 0,-1 0 1,-1 0-1,0 0 0,0 1 0,-2-1 0,0 0 1,0 1-1,-5 26 0,2-30 7,1 1 0,-2-1 1,0 0-1,0 0 0,-1 0 0,0 0 0,0-1 1,-2 0-1,1 0 0,-1 0 0,-1-1 1,1 0-1,-1-1 0,-1 0 0,0 0 0,0 0 1,-1-1-1,-13 7 0,14-8 4,-1-1 1,0-1-1,0 0 0,-1 0 1,1-1-1,-1 0 0,1-1 1,-1 0-1,-15 0 0,26-2-5,-1-1 0,0 0 0,1 1 0,-1-1 0,1 0 0,0 0 0,-1 1 0,1-1 0,0 0 0,-1 0 0,1 0 0,0 0 0,0 1 0,0-1 0,0 0 0,0 0 0,0 0 0,0 0 0,0 0 0,0 0 0,0-1 0,2-21-628,-2 22 489,1 0-1,-1 0 1,1 0 0,0-1-1,-1 1 1,1 0-1,0 0 1,0 0 0,0 1-1,0-1 1,-1 0 0,1 0-1,0 0 1,0 1-1,1-1 1,-1 0 0,0 1-1,0-1 1,0 1 0,0-1-1,0 1 1,1 0-1,-1-1 1,3 1 0,34-1-4500,-26 1 2391,20 0-4527</inkml:trace>
  <inkml:trace contextRef="#ctx0" brushRef="#br0" timeOffset="529.18">328 400 4914,'0'0'10821,"0"-9"-9796,0-24-727,-1 30-258,1 4-45,0 13-38,-6 24 61,3-24 9,0 0 0,1 0 1,1 0-1,1 0 0,0 0 0,2 19 1,-1-31-23,-1 0 1,1 0 0,0 1 0,0-1 0,0 0 0,0 0 0,1 0 0,-1-1 0,1 1 0,-1 0 0,1 0 0,-1-1 0,1 1 0,0-1 0,0 1-1,0-1 1,0 0 0,0 0 0,0 0 0,0 0 0,0 0 0,0 0 0,0-1 0,0 1 0,1-1 0,-1 1 0,0-1 0,1 0 0,-1 0 0,0 0-1,0 0 1,3-1 0,-1 1 5,0 0 0,0 0 0,0-1 1,0 0-1,0 1 0,0-2 0,0 1 0,0 0 0,-1-1 0,1 0 0,-1 1 0,1-1 0,-1-1 0,1 1 0,-1-1 0,0 1 0,4-6 0,-1-2 65,-1 0-1,0-1 0,0 0 1,-1 0-1,-1 0 0,0-1 1,2-11-1,3-54 3823,-5 145-3916,4 0 0,17 78 0,-10-78 17,-4 1-1,1 81 0,-10-147-14,-1-1-1,0 1 1,0 0-1,-1-1 1,1 1-1,-1-1 1,1 1-1,-1 0 1,0-1-1,0 0 1,0 1-1,0-1 1,-3 5-1,3-6-121,-1 0 0,1 1-1,-1-1 1,1 0 0,-1 0 0,0 0 0,0 0-1,1-1 1,-1 1 0,0 0 0,0-1 0,0 1-1,0-1 1,0 0 0,0 0 0,0 1 0,0-1-1,-2-1 1,3 1 13,0-1 1,-1 1-1,1-1 0,0 1 0,0-1 1,1 0-1,-1 0 0,0 0 1,0 1-1,0-1 0,0 0 0,1 0 1,-1 0-1,0 0 0,1 0 0,-1 0 1,1 0-1,-1 0 0,1-1 1,-1 1-1,1 0 0,0 0 0,0 0 1,0 0-1,-1-1 0,1 1 0,0 0 1,1 0-1,-1 0 0,0-2 1,0-4-853,0 0 0,1-1 0,-1 1 0,3-10 0,13-17-5316</inkml:trace>
  <inkml:trace contextRef="#ctx0" brushRef="#br0" timeOffset="977.3">747 533 7283,'0'0'12035,"0"-7"-11637,2-13-396,3 28-107,7 48-41,-9-36 227,2 13-243,-1 1 1,-3 51-1,-1-80 54,16-48-84,-4-5 203,-5 19 165,0 1 1,2 0-1,1 0 1,1 1-1,22-39 1,-32 64-173,0 1 0,0 0 0,-1-1 0,1 1 0,0 0 0,0-1 0,0 1 0,0 0-1,1 0 1,-1 0 0,0 0 0,0 0 0,1 0 0,-1 0 0,0 0 0,1 1 0,-1-1 0,1 0 0,-1 1 0,1 0 0,-1-1 0,1 1-1,0 0 1,-1-1 0,1 1 0,-1 0 0,1 0 0,0 0 0,-1 1 0,1-1 0,-1 0 0,1 1 0,-1-1 0,1 1 0,-1-1 0,1 1-1,-1-1 1,1 1 0,-1 0 0,0 0 0,1 0 0,-1 0 0,0 0 0,0 0 0,0 0 0,0 0 0,0 1 0,0-1 0,0 0 0,0 1-1,0-1 1,0 1 0,-1-1 0,1 2 0,5 11-92,-1 0-1,-1 0 0,-1 0 1,0 1-1,-1-1 1,0 1-1,-1 21 0,5 30-4324,-6-65 3957,0 1 0,0 0 1,1 0-1,-1-1 0,1 1 0,-1 0 1,1 0-1,0-1 0,-1 1 0,1-1 1,0 1-1,0-1 0,0 1 0,0-1 1,1 1-1,1 1 0,11 6-6243</inkml:trace>
  <inkml:trace contextRef="#ctx0" brushRef="#br0" timeOffset="2761.8">1206 582 3522,'0'0'11391,"2"-16"-9872,3-51-442,-5 66-1037,0 0-1,0 0 1,1 0-1,-1-1 0,0 1 1,0 0-1,0 0 1,0 0-1,-1 0 1,1 0-1,0 0 0,0 0 1,0 0-1,-1 0 1,1 1-1,-1-1 1,1 0-1,-1 0 0,1 0 1,-1 0-1,-1-1 1,-10 2-83,8 1 91,-2-1-53,-1 1-1,1 0 1,0 0 0,-1 1 0,1 0 0,0 0 0,0 0 0,0 1 0,0 0-1,1 0 1,-1 0 0,1 1 0,0-1 0,0 1 0,0 1 0,0-1 0,1 1-1,-1 0 1,1 0 0,1 0 0,-1 0 0,1 1 0,0-1 0,0 1-1,-3 9 1,3-9-48,1 1-1,0-1 0,0 0 0,1 1 0,-1 0 1,1-1-1,1 1 0,-1-1 0,1 1 0,1 0 1,-1 0-1,3 10 0,-2-14-20,0 1 1,0-1-1,1 0 1,-1 0-1,1 0 1,-1 0-1,1 0 0,0 0 1,0-1-1,1 1 1,-1 0-1,0-1 1,1 0-1,0 0 1,-1 0-1,1 0 0,0 0 1,0 0-1,0-1 1,0 1-1,1-1 1,-1 0-1,0 0 1,0 0-1,6 0 0,-2 1-10,0-1 0,0 0 0,0-1 0,0 1 0,0-2 0,0 1 0,9-2 0,-13 1 81,0 0 0,0 0-1,0 0 1,0 0 0,0-1 0,0 1 0,0-1-1,0 0 1,-1 0 0,1 0 0,-1 0-1,1 0 1,-1-1 0,0 1 0,0-1-1,0 1 1,0-1 0,1-3 0,2-6 257,0-1 1,-1 0 0,-1-1-1,0 1 1,0 0-1,-2-1 1,1 0 0,-2 1-1,0-1 1,-2-14-1,2-7 1391,-8 37-1595,4 11-78,1 1 0,0-1-1,1 1 1,0-1 0,1 1 0,0 0-1,2-1 1,-1 1 0,5 23-1,-4-33-72,1 1-1,-1-1 0,1 0 0,0 0 1,0 0-1,0 1 0,0-2 0,1 1 1,-1 0-1,1 0 0,6 5 0,-7-7 83,-1-1-1,1 1 1,0-1-1,0 1 1,0-1-1,0 0 1,0 0-1,0 0 1,0 0-1,0 0 0,0 0 1,1 0-1,-1-1 1,0 1-1,0-1 1,1 0-1,-1 0 1,0 1-1,1-1 1,-1-1-1,0 1 1,1 0-1,-1-1 1,0 1-1,3-2 1,-3 1 44,0 0 1,0-1-1,0 1 1,0-1-1,0 0 1,-1 0 0,1 0-1,-1 0 1,1 0-1,-1 0 1,0 0-1,1 0 1,0-4-1,14-37 409,-11 28-137,10-29 349,-6 17-9,1 0 1,14-27 0,-24 54-628,0-1 1,0 1-1,0 0 1,0 0-1,0-1 1,1 1-1,-1 0 0,0 0 1,0-1-1,0 1 1,0 0-1,0 0 1,0-1-1,0 1 1,0 0-1,0 0 1,1-1-1,-1 1 1,0 0-1,0 0 1,0 0-1,1 0 1,-1-1-1,0 1 1,0 0-1,0 0 1,1 0-1,-1 0 1,0 0-1,0 0 1,1-1-1,-1 1 1,0 0-1,0 0 1,1 0-1,-1 0 1,0 0-1,0 0 1,1 0-1,-1 0 0,0 0 1,0 0-1,1 0 1,-1 0-1,0 0 1,0 0-1,1 1 1,-1-1-1,0 0 1,0 0-1,0 0 1,1 0-1,-1 0 1,0 0-1,0 1 1,0-1-1,1 0 1,-1 0-1,0 0 1,0 1-1,0-1 1,0 0-1,1 0 1,-1 1-1,0-1 1,0 0-1,0 0 1,0 0-1,0 1 1,5 20-385,-4-18 462,20 146-100,-11-60-1089,-4-76 530,0-20 460,8-31 355,-10 26-323,25-57 952,52-86 1,-81 154-876,0 1 0,0 0 0,1 0 0,-1-1 0,0 1 0,0 0 0,1 0-1,-1-1 1,0 1 0,0 0 0,1 0 0,-1 0 0,0-1 0,1 1 0,-1 0 0,0 0 0,1 0-1,-1 0 1,1 0 0,-1 0 0,0 0 0,1 0 0,-1 0 0,0 0 0,1 0 0,-1 0 0,0 0-1,1 0 1,-1 0 0,1 0 0,-1 0 0,0 1 0,1-1 0,-1 0 0,0 0 0,0 0 0,1 0-1,-1 1 1,0-1 0,1 0 0,-1 0 0,0 1 0,0-1 0,1 0 0,-1 1 0,0-1 0,0 0-1,0 1 1,0-1 0,1 0 0,-1 1 0,0-1 0,0 0 0,0 1 0,0-1 0,0 0 0,0 1-1,0-1 1,0 0 0,0 1 0,5 24-170,-1-1-1,-1 1 0,-1-1 1,-1 36-1,2 34-3443,-3-94 3575,0 1 0,0-1 0,0 0 0,0 1 0,0-1 0,0 0 0,0 1 0,0-1 0,0 0 0,1 1 0,-1-1 0,0 0 1,0 1-1,0-1 0,0 0 0,0 0 0,1 1 0,-1-1 0,0 0 0,0 0 0,0 1 0,1-1 0,-1 0 0,0 0 0,0 1 0,1-1 0,-1 0 0,0 0 0,1 0 1,-1 0-1,0 0 0,1 1 0,-1-1 0,0 0 0,1 0 0,-1 0 0,0 0 0,1 0 0,14-7-208,9-17 446,-10 0-76,18-48-1,-24 51 577,2 1 0,0-1-1,22-32 1,-32 53-694,0 0 0,0 0 0,0-1-1,0 1 1,0 0 0,0 0 0,0 0 0,0 0 0,1 0-1,-1 0 1,0 0 0,0 0 0,0 0 0,0 0 0,0 0-1,0 0 1,0 0 0,0-1 0,1 1 0,-1 0 0,0 0-1,0 0 1,0 0 0,0 0 0,0 0 0,0 0-1,0 0 1,1 0 0,-1 0 0,0 0 0,0 0 0,0 0-1,0 1 1,0-1 0,0 0 0,0 0 0,0 0 0,1 0-1,-1 0 1,0 0 0,0 0 0,0 0 0,0 0 0,0 0-1,0 0 1,0 0 0,0 0 0,0 1 0,0-1 0,0 0-1,1 0 1,-1 0 0,0 0 0,0 0 0,0 0 0,0 0-1,0 1 1,0-1 0,0 0 0,0 0 0,0 0 0,0 0-1,0 0 1,0 0 0,0 0 0,0 1 0,0-1 0,2 16 87,-2 20-63,-8 38-230,4-41-116,-1 34 0,5-66 274,1 0-1,-1 1 0,0-1 1,0 0-1,0 0 0,1 0 1,-1 0-1,0 1 1,1-1-1,-1 0 0,1 0 1,-1 0-1,1 0 1,0 0-1,-1 0 0,1 0 1,0-1-1,0 1 1,0 0-1,0 0 0,-1 0 1,3 0-1,-1 0 13,1 1 1,0-1-1,0 0 0,0 0 0,-1 0 1,1-1-1,0 1 0,6 0 0,-2-1 36,-1 0-1,1 0 0,-1-1 1,0 1-1,1-1 0,-1-1 0,0 0 1,9-3-1,-7 1 5,-1-1 0,0 0 1,0-1-1,0 1 0,-1-2 0,1 1 1,-1-1-1,-1 1 0,0-2 0,0 1 0,0 0 1,-1-1-1,0 0 0,5-14 0,-1 1 413,-2 1 0,0 0 0,-2-1 0,0 0 0,0-22 0,-15 79 887,-2 36-1430,10-49-111,1 1-1,1-1 0,2 1 0,5 39 0,-5-60 77,0 1-1,1 0 0,0-1 1,-1 1-1,1-1 1,1 1-1,-1-1 0,0 0 1,1 0-1,0 0 0,-1 0 1,1 0-1,0-1 0,1 1 1,-1-1-1,0 0 0,1 0 1,-1 0-1,1 0 0,0-1 1,-1 1-1,1-1 0,0 0 1,7 1-1,-6-1 65,0-1 1,0 1-1,0-1 1,0 0-1,0 0 1,0 0-1,0-1 1,0 0-1,0 0 1,0 0-1,0-1 0,0 0 1,0 0-1,-1 0 1,1 0-1,-1 0 1,0-1-1,0 0 1,6-4-1,1-6 186,0-1 0,0 1 1,-2-2-1,1 1 0,10-26 0,30-83 1900,-48 116-1644,0 0 0,0 0 0,0 0 0,-1 0 0,0 0 0,1-9 0,-2 15-46,0 25-796,0 30-432,0-53 921,0-1 0,0 0 0,1 0 1,-1 1-1,0-1 0,1 0 0,-1 0 0,0 0 0,1 1 0,-1-1 0,0 0 0,1 0 0,-1 0 1,0 0-1,1 0 0,-1 0 0,1 0 0,-1 0 0,0 0 0,1 0 0,-1 0 0,1 0 0,-1 0 1,0 0-1,1 0 0,-1 0 0,0 0 0,1 0 0,-1-1 0,0 1 0,1 0 0,-1 0 0,0 0 1,1-1-1,-1 1 0,1 0 0,1-8 177,0 0 0,0 0 0,-1-1 0,0 1-1,0 0 1,-1 0 0,0-1 0,-2-15 0,1 24-166,1-1 0,-1 0 0,1 1 1,-1-1-1,1 1 0,-1-1 0,1 1 0,-1-1 0,1 1 0,-1-1 0,1 1 0,-1-1 1,0 1-1,1 0 0,-1-1 0,0 1 0,1 0 0,-1 0 0,0-1 0,0 1 0,1 0 1,-1 0-1,0 0 0,0 0 0,1 0 0,-1 0 0,0 0 0,0 0 0,1 0 0,-1 1 1,0-1-1,1 0 0,-1 0 0,0 1 0,1-1 0,-1 0 0,0 1 0,0 0 0,-2 0-19,0 0 0,0 1 0,0-1 0,0 1 0,0 0 0,0 0 0,-4 3 0,1 4 7,0 0 0,1 0 0,0 0 0,0 1 0,1 0 0,0 0 1,1 0-1,0 0 0,-2 17 0,2-9 18,1 0 0,1 1 1,1-1-1,2 32 0,-1-46 16,0 0-1,0 1 1,0-1-1,0 0 0,1 1 1,0-1-1,0 0 1,0 0-1,0 0 1,1-1-1,-1 1 1,1 0-1,0-1 1,0 0-1,0 0 0,0 0 1,1 0-1,-1 0 1,1-1-1,0 1 1,0-1-1,0 0 1,0 0-1,6 2 1,-1-1 66,1-1 0,0 0 1,0 0-1,0-1 0,0 0 1,0 0-1,0-1 1,0-1-1,19-3 0,-27 4-105,0 0-1,0-1 0,0 1 1,0-1-1,-1 0 0,1 1 1,0-1-1,0 0 0,0 0 1,-1 0-1,1-1 0,0 1 1,-1 0-1,0 0 1,1-1-1,-1 1 0,1-1 1,0-2-1,0 1-248,-1-1 0,1 1 0,-1 0 0,0-1 0,-1 1 0,1-1 0,0 1 0,-1-1 0,0 1 0,0-4 0,0-34-4166</inkml:trace>
  <inkml:trace contextRef="#ctx0" brushRef="#br0" timeOffset="2950.26">1822 140 5106,'0'0'10037</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0:48.124"/>
    </inkml:context>
    <inkml:brush xml:id="br0">
      <inkml:brushProperty name="width" value="0.05" units="cm"/>
      <inkml:brushProperty name="height" value="0.05" units="cm"/>
      <inkml:brushProperty name="color" value="#F6630D"/>
    </inkml:brush>
  </inkml:definitions>
  <inkml:trace contextRef="#ctx0" brushRef="#br0">5 455 6339,'0'0'3783,"-1"17"-3732,0-1-45,0-1-9,0-1 1,1 1-1,0-1 1,1 1 0,1-1-1,3 16 1,-4-28-41,-1 0 0,1 0-1,0 0 1,0 0 0,-1-1 0,1 1 0,1 0-1,-1 0 1,0-1 0,0 1 0,1 0 0,-1-1-1,0 1 1,1-1 0,0 0 0,-1 0 0,3 2-1,-3-3 42,0 0-1,0 1 0,0-1 1,1 0-1,-1 0 0,0 0 0,0 0 1,0 0-1,0 0 0,0 0 1,0 0-1,0 0 0,1-1 0,-1 1 1,0 0-1,0-1 0,0 1 1,0-1-1,0 1 0,0-1 0,0 0 1,-1 1-1,1-1 0,0 0 1,0 0-1,0 1 0,-1-1 1,1 0-1,0 0 0,-1 0 0,1 0 1,-1 0-1,1-1 0,18-35 657,-2 0 1,-1-1-1,-2-1 0,14-64 0,-14 53-296,5-26 283,-12 43-127,1 0-1,2 1 0,1 0 1,1 1-1,24-42 0,-36 73-480,0 0 0,0-1 0,0 1 0,1-1 0,-1 1 0,0 0 0,0-1-1,1 1 1,-1 0 0,0-1 0,0 1 0,1 0 0,-1-1 0,0 1 0,1 0 0,-1 0 0,0-1 0,1 1-1,-1 0 1,1 0 0,-1 0 0,0 0 0,1-1 0,-1 1 0,1 0 0,-1 0 0,1 0 0,-1 0-1,1 0 1,6 11 172,-1 26-494,-6-32 363,7 80-67,-6 92 1,-1-3 19,1-163-23,-1-4-6,0 1 1,0-1-1,1 1 0,0-1 1,0 1-1,1-1 0,0 0 1,0 0-1,5 11 0,-7-17 4,1-1 1,-1 1-1,1-1 0,-1 1 0,1-1 0,-1 1 1,1-1-1,-1 0 0,1 1 0,0-1 1,-1 0-1,1 1 0,-1-1 0,1 0 0,0 0 1,-1 1-1,1-1 0,0 0 0,-1 0 1,1 0-1,0 0 0,0 0 0,-1 0 1,1 0-1,0 0 0,-1 0 0,1 0 0,0-1 1,-1 1-1,1 0 0,0 0 0,-1-1 1,1 1-1,-1 0 0,1-1 0,0 1 0,-1 0 1,1-1-1,-1 1 0,1-1 0,-1 1 1,1-1-1,0 0 0,16-25 17,-14 17-25,-1 0 0,-1-1-1,1 1 1,-1 0 0,-1-1-1,0 1 1,0-1-1,-1 1 1,0 0 0,0-1-1,-1 1 1,0 0 0,-1 0-1,0 0 1,-1 0-1,0 1 1,0-1 0,0 1-1,-1 0 1,-1 0-1,1 1 1,-8-8 0,4 5 3,-1 0 0,0 1 0,0 0 0,-1 1 0,-14-9 0,21 14-8,0 1 1,0 0-1,0 0 1,0 0-1,0 1 0,-1-1 1,1 1-1,-1 0 1,1 0-1,-1 1 1,1-1-1,-1 1 0,1 0 1,-1 0-1,1 0 1,-1 1-1,1 0 0,-1 0 1,-7 2-1,9-1 1,0 1-1,-1-1 0,1 1 0,0-1 1,1 1-1,-1 0 0,0 0 1,1 0-1,0 0 0,0 1 1,0-1-1,0 1 0,0-1 0,0 1 1,1 0-1,0-1 0,0 1 1,0 0-1,0 0 0,0 6 1,0 5-254,0 0 0,0-1 0,1 1 0,4 20 0,-3-29-142,0-1 0,1 1 0,0-1 0,0 1 0,0-1 0,1 0 0,0 0 0,0 0 0,0 0 0,0 0 0,1-1 0,8 8 1,18 19-5777</inkml:trace>
  <inkml:trace contextRef="#ctx0" brushRef="#br0" timeOffset="1096.58">332 534 6259,'0'0'8518,"0"4"-8486,1 0-24,-1 0 0,1-1 0,0 1-1,0 0 1,1 0 0,-1-1 0,1 1 0,-1-1-1,1 1 1,0-1 0,1 0 0,-1 0-1,0 0 1,1 0 0,0 0 0,0-1-1,0 1 1,6 3 0,-5-3 5,-1 0-1,1-1 1,0 0 0,0 0-1,1 0 1,-1 0 0,0 0-1,1-1 1,-1 0 0,1 0-1,-1 0 1,1-1 0,-1 0-1,1 1 1,0-2 0,8 0-1,-10 0-3,-1 0 0,1-1 0,-1 1 0,1-1 0,-1 1-1,1-1 1,-1 0 0,0 0 0,0 0 0,0 0 0,0 0 0,0 0-1,-1-1 1,1 1 0,-1-1 0,1 1 0,1-5 0,17-51 65,-18 50-62,6-25 621,-1-1-1,-3-1 1,0 1 0,-3-58 0,-1 91-316,-2 19-605,-4 15 279,1 1 0,-1 63 1,6-93-6,0-1 1,0 1 0,1-1 0,-1 1 0,1-1 0,0 1 0,0-1 0,0 1 0,0-1 0,1 0 0,-1 1 0,1-1 0,0 0 0,0 0 0,0 0 0,0-1 0,0 1 0,1 0 0,-1-1 0,1 1 0,0-1-1,5 3 1,-2-2-26,0 0-1,0 0 0,0-1 0,1 0 0,-1 0 0,1-1 0,-1 0 0,1 0 0,-1 0 0,1-1 0,8 0 0,-11-1 49,-1 0 0,0 0 0,0 0 0,0 0 0,0 0 0,0-1 0,0 1 0,0-1 0,0 0 0,-1 0 0,1 0 0,-1 0 0,1 0 0,-1-1 0,0 1 0,0-1 0,0 0 0,0 1 0,0-1 0,0 0 0,-1 0 0,2-4 0,5-11 52,-1 0-1,7-29 1,-12 37-4,2-5 389,-1-1-1,0 0 1,-2 1-1,1-22 1,-11 47-596,4-3 143,2 0-1,-1 0 0,1 0 1,0 1-1,0-1 0,0 1 1,1 0-1,1-1 1,-1 1-1,1 10 0,-1 6 4,2 0 0,2 30 0,-2-50-46,1 0 0,-1 0 0,1 0 0,0 0-1,0 0 1,0-1 0,1 1 0,-1 0 0,1-1 0,0 1 0,0-1-1,0 1 1,1-1 0,-1 0 0,1 0 0,-1 0 0,1 0-1,0 0 1,7 4 0,-4-4-47,-1 0 0,1-1 0,0 1 0,0-1 0,1-1 1,-1 1-1,0-1 0,1 0 0,-1 0 0,1-1 0,11-1 0,-16 1 70,1 0 1,0-1-1,0 1 1,0-1-1,0 0 0,-1 0 1,1 0-1,0 0 0,-1 0 1,1-1-1,-1 1 1,1-1-1,-1 1 0,0-1 1,4-4-1,-2 2 10,0-1 1,-1 0-1,1 0 0,-1-1 0,0 1 0,0-1 0,2-5 0,0-4 66,-1 0 0,0 0 0,-1 0 0,-1 0 0,1-20 0,-2 21 78,0 5 125,-1-1 0,0 1 0,-2-17 0,2 25-230,0 0 1,0 0-1,0 0 0,0-1 0,0 1 1,-1 0-1,1 0 0,-1 0 0,1 0 1,-1 0-1,1 0 0,-1 0 0,0 0 1,1 0-1,-1 0 0,0 0 0,0 1 1,1-1-1,-1 0 0,0 0 0,0 1 1,0-1-1,0 0 0,0 1 0,0-1 1,0 1-1,0-1 0,0 1 0,-1 0 1,1 0-1,0-1 0,0 1 0,0 0 1,0 0-1,0 0 0,-3 0 0,3 1-29,0-1-1,0 1 1,0 0 0,0 0-1,-1-1 1,1 1-1,0 0 1,0 0-1,1 0 1,-1 0-1,0 0 1,0 1-1,0-1 1,1 0-1,-1 0 1,0 0-1,1 1 1,-1-1 0,1 0-1,0 1 1,-1-1-1,1 0 1,0 1-1,0 1 1,-4 36-47,4-39 54,-1 4-10,1 1 0,0 0 0,0-1 0,1 1 0,-1 0 0,1-1 0,0 1 0,0-1 0,1 1 0,-1-1 0,1 1 0,0-1 0,3 5 0,-2-5-75,0-1 1,0 0 0,1 0 0,-1 0 0,0-1 0,1 1-1,0-1 1,0 0 0,0 0 0,0 0 0,0 0-1,0-1 1,0 1 0,8 0 0,-3 0-64,0 0 1,0 0-1,0-1 0,0-1 0,0 1 1,0-2-1,1 1 0,8-2 1,-13 0 146,0 1 1,0 0 0,0-1-1,-1 0 1,1 0 0,0-1 0,-1 1-1,0-1 1,1 0 0,-1 0-1,0 0 1,-1-1 0,1 1 0,-1-1-1,6-7 1,-3 2 478,-1 0 1,-1-1-1,0 0 0,0 1 1,-1-1-1,0 0 0,0-1 1,1-15-1,-4 24-210,-7 42-369,2-21 75,2 0 1,0 0-1,1 0 0,0 1 1,2-1-1,4 38 1,-3-52-188,0-1-1,1 0 1,0 0 0,-1 0 0,1 0 0,1 0 0,-1-1 0,0 1 0,1-1-1,0 1 1,0-1 0,0 0 0,0 0 0,0 0 0,1-1 0,-1 1 0,1-1-1,0 0 1,5 3 0,-4-3-575,1 0 0,-1 0-1,1 0 1,0-1 0,0 1-1,0-1 1,0-1 0,6 1-1,15-1-4445</inkml:trace>
  <inkml:trace contextRef="#ctx0" brushRef="#br0" timeOffset="2028.08">1388 555 3265,'0'0'7084,"0"-19"-4102,3-95 898,-3 112-3795,0-1 0,0 1 0,0-1 1,-1 1-1,1 0 0,-1-1 1,1 1-1,-1 0 0,0 0 1,0-1-1,0 1 0,0 0 1,0 0-1,-1 0 0,1 0 1,-1 1-1,1-1 0,-1 0 1,0 0-1,0 1 0,1-1 0,-1 1 1,0 0-1,0 0 0,-1-1 1,1 1-1,0 0 0,0 1 1,0-1-1,-1 0 0,1 1 1,0-1-1,-1 1 0,1 0 1,0 0-1,-1-1 0,1 2 0,-1-1 1,1 0-1,0 0 0,-1 1 1,1 0-1,0-1 0,-4 2 1,3 0-90,0 0 1,0 0 0,0 0 0,0 0 0,0 1 0,1-1-1,-1 1 1,1-1 0,0 1 0,0 0 0,0 0-1,0 0 1,0 0 0,1 0 0,-1 1 0,1-1-1,-2 7 1,-1 1-13,1 1 0,1 1-1,-3 23 1,4-25-18,1 0-1,0 0 1,0 0 0,1 1 0,4 18-1,-4-27-40,0-1 0,0 1-1,0-1 1,0 1 0,0-1 0,1 0-1,-1 0 1,1 0 0,-1 1-1,1-1 1,0-1 0,0 1-1,0 0 1,0 0 0,0-1 0,0 1-1,0-1 1,0 0 0,1 1-1,-1-1 1,1 0 0,-1 0-1,1-1 1,-1 1 0,1-1 0,-1 1-1,1-1 1,0 0 0,-1 1-1,5-2 1,-4 2 40,0-1 1,0 0-1,1 0 0,-1 0 0,0 0 0,0 0 1,0-1-1,0 0 0,1 1 0,-1-1 1,0 0-1,0 0 0,0-1 0,-1 1 1,1-1-1,0 1 0,0-1 0,-1 0 1,1 0-1,-1 0 0,0 0 0,1-1 0,-1 1 1,0-1-1,0 1 0,-1-1 0,1 0 1,0 0-1,-1 1 0,0-1 0,2-6 1,2-9 424,0 0 0,-2-1 1,0 1-1,-1-1 1,-1 1-1,-1-1 1,-2-21-1,1-6 1323,1 45-1710,0 1-1,0 0 0,0 0 1,-1 0-1,1 0 0,0 0 1,0-1-1,0 1 0,0 0 1,-1 0-1,1 0 0,0 0 1,0 0-1,0 0 0,0 0 0,-1 0 1,1 0-1,0 0 0,0 0 1,-1 0-1,1 0 0,0 0 1,0 0-1,0 0 0,-1 0 1,1 0-1,0 0 0,0 0 1,0 0-1,0 0 0,-1 0 0,1 0 1,0 0-1,0 0 0,0 1 1,0-1-1,-1 0 0,1 0 1,0 0-1,0 0 0,0 0 1,0 1-1,0-1 0,-1 0 1,-2 4-22,0 0 0,1 0 0,-1 0 0,1 1 1,-1-1-1,1 1 0,1-1 0,-1 1 1,1 0-1,0 0 0,0 0 0,-1 8 1,0 68-10,2-57-85,0-20-30,0 1-1,0-1 0,0 0 1,1 1-1,0-1 0,-1 0 1,2 0-1,-1 0 0,0 0 0,1 1 1,-1-2-1,1 1 0,1 0 1,-1 0-1,0-1 0,1 1 1,-1-1-1,1 0 0,0 1 1,0-1-1,1-1 0,-1 1 1,1 0-1,-1-1 0,1 0 1,0 0-1,0 0 0,0 0 0,0 0 1,0-1-1,0 0 0,0 0 1,0 0-1,8 0 0,-8 0 46,0-1 1,0 0-1,1-1 0,-1 1 0,0-1 0,1 0 0,-1 0 0,0 0 0,0 0 0,0-1 0,0 1 0,6-5 1,-5 2 109,0 0 1,0 0 0,-1-1-1,1 1 1,-1-1 0,0 0-1,5-10 1,-1 2 518,-1 0-1,0 0 1,-1-1-1,-1 1 0,0-1 1,-1 0-1,0-1 1,-2 1-1,1-1 1,-2 0-1,1-25 1,-3 43-535,0 1 0,0-1 0,0 0 0,0 0 0,0 0 0,-1 0 0,1 0 0,-4 5 0,-6 15-14,8-11-27,0 0-1,1 0 1,1 0-1,0 0 0,1 1 1,1 20-1,-1-30-45,1 0 0,-1 0 1,1 0-1,-1 0 0,1 0 0,0 0 0,0 0 0,0 0 0,1-1 0,-1 1 0,1 0 0,-1-1 0,1 1 0,0-1 1,0 1-1,0-1 0,1 0 0,-1 0 0,0 0 0,1 0 0,-1 0 0,1 0 0,0-1 0,-1 0 0,1 1 1,0-1-1,0 0 0,0 0 0,0 0 0,4 0 0,-3 0 39,0-1-1,0 1 1,0-1-1,0 0 1,0 0 0,0-1-1,0 1 1,0-1-1,0 0 1,0 0 0,0 0-1,0-1 1,0 1-1,-1-1 1,1 0 0,-1 0-1,1 0 1,3-3-1,-3 0 108,1 0 0,-1 0-1,0 0 1,-1-1-1,1 0 1,-1 1 0,0-1-1,0 0 1,-1-1-1,3-8 1,2-15 1222,-2 0 0,0 0 0,-2 0 0,-1-41-1,27 417-1156,1 8-4303,-31-354 4141,1 1 0,0-1 1,-1 0-1,1 0 0,0 0 0,-1 0 0,1 0 0,-1 0 0,1 0 0,0 0 0,-1 0 1,1 0-1,0 0 0,-1 0 0,1 0 0,0 0 0,-1 0 0,1-1 0,0 1 0,-1 0 1,1 0-1,0 0 0,-1 0 0,1-1 0,0 1 0,0 0 0,-1 0 0,1-1 0,-1 1 1,-3-6 22,0 0 0,0 0 0,0 0 0,1 0 0,-1-1 0,2 1 0,-1-1 0,1 0 0,-3-10 0,1-3-677,1 0 1,-2-26 0,5-20-5527,7 36-530</inkml:trace>
  <inkml:trace contextRef="#ctx0" brushRef="#br0" timeOffset="2666.61">2283 519 3762,'0'0'14468,"-1"-6"-13390,-5-26 882,30 32-1623,195 17-193,-106-17-1174,-112 0 941,1 0 1,-1 0-1,1 0 1,-1 0-1,1 0 1,-1-1-1,0 1 1,1 0-1,-1-1 1,1 0-1,-1 1 1,0-1-1,1 0 1,-1 1-1,2-2 1,-3 1-31,1 1 0,-1-1 0,0 0 0,1 1 0,-1-1 1,0 1-1,0-1 0,0 1 0,1-1 0,-1 0 0,0 1 0,0-1 0,0 1 1,0-1-1,0 0 0,0 1 0,0-1 0,0 1 0,0-1 0,0 0 0,-1 1 1,1-1-1,0 1 0,-1-2 0,0-1-265,-1 0 0,0 0 1,0 0-1,0 1 0,0-1 0,-1 1 1,1-1-1,-1 1 0,1 0 0,-7-3 1,2 0 128,-29-18-737,34 22 1064,1-1-1,-1 1 1,1 0-1,-1 0 1,1-1-1,-1 1 1,1-1-1,0 0 0,0 1 1,0-1-1,0 0 1,0 0-1,0 1 1,1-1-1,-1 0 1,1 0-1,-1-3 1,5 4 46,0 0 1,1 1-1,-1-1 1,1 1-1,-1 0 1,5 1 0,-6-1-8,1 0-26,-1 1 0,0 0 0,1 0 0,-1 0 0,0 1 0,0-1 0,0 1 0,0 0 0,0 0-1,0 0 1,-1 0 0,1 0 0,-1 0 0,1 1 0,-1-1 0,0 1 0,0 0 0,0 0 0,0-1 0,0 1-1,1 4 1,3 3 152,-1 2 0,0-1 0,-1 0 0,5 20-1,-3 19-140,-5-49-101,-1 1 1,0 0-1,0 0 1,0 0 0,-1 0-1,1 0 1,0-1-1,-1 1 1,1 0 0,-1 0-1,0 0 1,1-1-1,-1 1 1,0 0-1,0-1 1,0 1 0,0-1-1,0 1 1,-1-1-1,1 0 1,0 1 0,-1-1-1,-1 1 1,-4 1-435,0 0 1,0 0 0,-1-1-1,-9 2 1,-16-2-5318,15-2-1004</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0:57.735"/>
    </inkml:context>
    <inkml:brush xml:id="br0">
      <inkml:brushProperty name="width" value="0.05" units="cm"/>
      <inkml:brushProperty name="height" value="0.05" units="cm"/>
      <inkml:brushProperty name="color" value="#E71224"/>
    </inkml:brush>
  </inkml:definitions>
  <inkml:trace contextRef="#ctx0" brushRef="#br0">46 547 288,'0'0'1585,"15"-11"-1484,-3 2-76,-5 5-5,0-1-1,0 0 0,0-1 1,-1 1-1,0-1 1,0-1-1,0 1 0,-1-1 1,0 0-1,0 0 0,0-1 1,-1 1-1,3-9 0,6-25 1175,-1 1-1,-3-1 1,9-84-1,-11-45 6170,-7 170-7304,0-1-1,0 1 1,0-1 0,0 1 0,0-1 0,0 0 0,0 1 0,0-1 0,-1 1 0,1-1 0,0 1 0,0-1 0,0 1 0,-1-1 0,1 1 0,0-1 0,-1 1-1,1 0 1,0-1 0,-1 1 0,1-1 0,-1 1 0,1 0 0,-1-1 0,1 1 0,0 0 0,-1 0 0,1-1 0,-1 1 0,0 0 0,0 0-26,-1-1 0,1 1 0,0 0 0,0 0 0,0 1 0,0-1 0,0 0 0,0 0 0,0 0 0,0 1 1,0-1-1,0 1 0,0-1 0,0 1 0,0-1 0,0 1 0,-1 0 0,-3 4-24,0-1-1,0 1 1,0 0 0,1 1-1,0-1 1,0 1 0,0 0 0,1 0-1,-3 6 1,-24 64 40,25-62-28,-17 59 248,2 0 0,3 1 0,-6 79-1,0 228 701,22-347-906,2 92 23,1-111-73,-1 0 1,2 0-1,0 0 0,1-1 1,0 1-1,8 14 1,-11-26-12,0 1-1,1-1 1,-1 0 0,1-1-1,0 1 1,0 0 0,0 0 0,0-1-1,0 1 1,1-1 0,-1 0-1,1 0 1,0 1 0,-1-2-1,1 1 1,0 0 0,0-1 0,0 1-1,0-1 1,1 0 0,-1 0-1,0 0 1,0 0 0,1-1 0,-1 1-1,1-1 1,-1 0 0,0 0-1,1 0 1,-1-1 0,0 1 0,1-1-1,-1 1 1,0-1 0,0 0-1,1-1 1,-1 1 0,0 0 0,0-1-1,0 0 1,-1 0 0,1 0-1,0 0 1,-1 0 0,1 0 0,-1-1-1,0 1 1,1-1 0,-1 1-1,0-1 1,-1 0 0,3-3 0,3-9-20,0 1 0,-1-1 1,-1 0-1,0-1 1,-1 1-1,3-30 0,0-97-61,-7 131 71,-1 0 1,0 0-1,0 0 1,-1 1-1,-1-1 1,0 1 0,0-1-1,-1 1 1,0 0-1,-8-13 1,10 19-4,-1-1 0,-1 1 0,1-1 0,-1 1-1,1 0 1,-1 1 0,0-1 0,-1 1 0,1-1 0,0 1 0,-1 1 0,0-1 0,0 0 0,0 1 0,0 0 0,0 1 0,0-1 0,0 1 0,-1 0 0,1 0 0,0 0 0,-8 1 0,11 0-8,0 0 1,0 0-1,0 0 0,0 0 1,0 1-1,0-1 1,0 1-1,0 0 1,0-1-1,0 1 0,0 0 1,0 0-1,0 0 1,1 0-1,-1 1 1,0-1-1,1 0 1,-1 1-1,1-1 0,-3 4 1,2-2-47,0 1 1,1-1-1,-1 1 0,1-1 1,-1 1-1,1-1 1,0 1-1,1 0 0,-1 0 1,0 7-1,1-5-60,0-1 0,0 1 0,1 0 0,-1-1 0,1 1 0,0-1 0,1 1 0,0-1 0,-1 1 0,2-1 0,-1 0 0,0 0 0,1 0 0,0 0 1,7 8-1,-4-8-18,0-1 1,1 1 0,-1-1 0,1-1-1,0 1 1,0-1 0,0 0 0,0 0-1,0-1 1,11 2 0,-4-2-59,0 0 0,0-1 0,0-1 0,26-3 0,-35 3 195,-1-1 0,1-1-1,-1 1 1,1-1-1,-1 0 1,0 0-1,1 0 1,-1 0 0,0-1-1,0 0 1,-1 0-1,1 0 1,-1 0-1,1 0 1,-1-1 0,0 0-1,0 1 1,4-9-1,3-6 164,0-1 0,14-40 0,-13 31 175,39-91 1415,-49 118-1702,-1-1 1,0 1-1,1 0 1,0-1-1,-1 1 0,1 0 1,0 0-1,-1 0 0,1 0 1,0 0-1,0 0 0,0 0 1,0 0-1,0 0 0,0 0 1,0 0-1,1 0 0,-1 1 1,0-1-1,0 1 0,2-1 1,-2 1-32,1 0-1,-1 0 1,0 0 0,0 0 0,0 1 0,1-1-1,-1 0 1,0 1 0,0-1 0,0 1 0,0-1-1,0 1 1,0 0 0,0 0 0,0-1 0,0 1 0,0 0-1,0 0 1,0 1 0,7 8-124,-1 0 1,-1 0-1,10 22 0,-8-17-15,3-1-581,-11-14 698,0 0 0,0 0 0,0 0 0,0 0 0,0 0 0,0 0 0,1 0-1,-1 0 1,0 0 0,0 0 0,0 0 0,0 0 0,0 0 0,1 0 0,-1 0 0,0 0 0,0 0 0,0 0 0,0 0 0,0 0 0,1 0 0,-1 0 0,0 0 0,0 0 0,0 0 0,0 0 0,0 0-1,0 0 1,0-1 0,1 1 0,-1 0 0,0 0 0,0 0 0,0 0 0,0 0 0,0 0 0,0 0 0,0-1 0,0 1 0,0 0 0,0 0 0,0 0 0,0 0 0,0 0 0,0-1 0,0 1-1,0 0 1,0 0 0,1-31-90,-1 17 251,-7-33 588,7 44-678,0 1 1,-1 0-1,0 0 0,0-1 0,0 1 0,0 0 0,0 0 1,0 0-1,0 0 0,-1 0 0,1 0 0,-1 0 0,1 0 1,-1 1-1,0-1 0,0 1 0,-3-3 0,4 3-62,0 1 1,-1 0-1,1-1 0,0 1 1,0 0-1,0-1 0,-1 1 1,1 0-1,0 0 0,0 0 1,-1 0-1,1 0 0,0 0 1,0 0-1,-1 1 0,1-1 1,0 0-1,0 1 0,0-1 0,-1 1 1,1-1-1,0 1 0,-2 1 1,1 0-4,0 0-1,0 1 1,0-1 0,0 1 0,0-1 0,0 1 0,1 0 0,-1-1 0,-1 5-1,-1 5-1,0-1-1,1 1 0,1 0 1,-2 12-1,2-12-46,1 0 1,0 0 0,1 0-1,0 0 1,1 0 0,5 23-1,-5-32-9,0 0 1,0 0-1,0 0 0,1 0 0,-1 0 0,1 0 1,0-1-1,0 1 0,0-1 0,0 1 0,0-1 1,0 0-1,1 0 0,-1 0 0,1 0 0,0 0 1,-1 0-1,1-1 0,0 1 0,0-1 0,0 0 1,0 0-1,0 0 0,0 0 0,1 0 0,-1-1 1,0 0-1,0 1 0,0-1 0,5-1 0,-4 1 43,-1 0-1,1-1 1,-1 1-1,0-1 1,0 0-1,1 0 1,-1 0-1,0 0 0,0-1 1,0 1-1,0-1 1,0 0-1,0 0 1,-1 0-1,1 0 1,0 0-1,-1-1 0,0 1 1,0-1-1,0 1 1,0-1-1,0 0 1,0 0-1,0 0 1,-1 0-1,0 0 0,0 0 1,0-1-1,0 1 1,1-6-1,2-11 292,-1-1 0,-1 1 0,-1-41-1,-2 43 129,2 6-75,0-21 361,-1 32-631,0 0 0,0-1 0,0 1-1,0 0 1,-1 0 0,1 0 0,0 0 0,0 0 0,-1-1 0,1 1 0,-1 0 0,1 0 0,-1 0-1,1 0 1,-1 0 0,0 0 0,1 0 0,-1 0 0,-1-1 0,1 2-56,0 0-1,1-1 1,-1 1 0,0 0-1,0 0 1,1 0 0,-1 0-1,0 0 1,0-1 0,1 1-1,-1 0 1,0 1 0,0-1-1,0 0 1,1 0 0,-1 0-1,0 0 1,1 1 0,-1-1-1,0 0 1,0 1 0,1-1-1,-1 0 1,0 1 0,1-1-1,-1 1 1,1-1 0,-1 1 0,1-1-1,-1 1 1,1 0 0,-1-1-1,1 1 1,-1 0 0,1-1-1,0 1 1,-1 0 0,1-1-1,0 1 1,0 0 0,-1 0-1,1-1 1,0 1 0,0 0-1,0 0 1,0-1 0,0 3-1,-2 42-108,2-40 107,0-1-68,0-1 0,0 1-1,1-1 1,0 0 0,0 1 0,0-1 0,0 0 0,0 0 0,1 0 0,-1 0 0,1 0 0,0 0 0,0 0 0,0 0 0,0-1 0,0 1 0,1-1 0,-1 0 0,1 1 0,0-1 0,-1 0 0,1 0 0,0-1 0,4 3 0,1-1-240,1 1 0,-1-1-1,0-1 1,1 0 0,0 0 0,-1 0-1,1-1 1,12 0 0,-19-2 305,0 1 0,0-1 0,-1 1 0,1-1-1,0 0 1,-1 0 0,1 0 0,0 0 0,-1 0 0,0 0 0,1 0 0,-1 0 0,1 0 0,-1-1 0,0 1 0,0-1 0,0 1-1,0-1 1,0 1 0,0-1 0,0 0 0,-1 1 0,1-1 0,0 0 0,-1 1 0,1-3 0,10-50 226,-11 54-219,3-30 1175,-2-48 1,-2 38 631,1 40-1522,-1 2-360,-1 10-54,0 0 1,0-1 0,1 1-1,0 0 1,1 0-1,1 0 1,3 21-1,-4-29-22,1-1-1,0 0 1,0 1-1,0-1 0,1 0 1,-1 0-1,1 0 0,-1 0 1,1 0-1,0 0 0,0-1 1,1 1-1,-1 0 0,0-1 1,1 0-1,0 0 1,-1 0-1,1 0 0,0 0 1,0 0-1,0-1 0,0 1 1,0-1-1,1 0 0,-1 0 1,0 0-1,1 0 0,-1-1 1,0 1-1,1-1 1,6 0-1,-9 0 96,1 0 0,0 0 0,-1-1-1,1 1 1,-1 0 0,1-1 0,0 1 0,-1-1 0,1 0 0,-1 1 0,1-1 0,-1 0 0,0 0-1,1 0 1,-1 0 0,0 0 0,0 0 0,0-1 0,2-1 0,0-1 47,-1 0 0,1 0 0,-1 0 0,0-1 0,-1 1 0,1 0 0,0-5 0,1-6 638,0 0 1,-1 0-1,-1-23 0,-1-7 2412,-11 47-2702,8 1-346,1 0 0,0 1-1,0-1 1,0 1 0,1-1 0,-1 1 0,1 0 0,-1-1 0,1 1 0,1 0 0,-1 0 0,0 0-1,1 0 1,0 6 0,3 58-41,-2-61-77,0 1 0,1-1 0,0 0 0,0 0 1,1 0-1,0 0 0,0 0 0,1-1 0,-1 1 0,1-1 0,1 0 0,6 7 0,-8-9-42,1 0-1,0-1 1,0 0 0,0 0-1,0 0 1,0 0-1,1 0 1,-1-1-1,1 0 1,0 0 0,-1 0-1,1 0 1,0-1-1,0 0 1,0 0-1,0 0 1,0-1 0,8 0-1,-11 0 162,0-1-1,-1 1 0,1-1 1,0 0-1,0 0 1,-1 0-1,1 0 1,0 0-1,-1 0 0,1 0 1,-1 0-1,1-1 1,-1 1-1,0-1 0,0 1 1,1-1-1,-1 1 1,0-1-1,0 0 1,-1 1-1,1-1 0,0 0 1,0-3-1,14-53 529,-12 42-155,2-4 206,2-12 462,1 1 1,1 1-1,21-45 1,-30 74-1029,0 1 0,0-1 0,1 1 1,-1-1-1,0 1 0,1 0 0,-1-1 1,0 1-1,1-1 0,-1 1 0,0 0 1,1-1-1,-1 1 0,1 0 0,-1 0 1,1-1-1,-1 1 0,1 0 0,-1 0 1,1 0-1,-1 0 0,1 0 0,-1-1 0,1 1 1,-1 0-1,1 0 0,-1 0 0,1 0 1,-1 0-1,1 1 0,-1-1 0,1 0 1,-1 0-1,1 0 0,-1 0 0,1 0 1,-1 1-1,1-1 0,-1 0 0,0 1 1,1-1-1,-1 0 0,1 0 0,-1 1 0,0-1 1,1 1-1,-1-1 0,0 0 0,1 1 1,-1-1-1,0 1 0,0-1 0,1 1 1,-1 0-1,15 23-128,-6 5-308,-1 0-1,-1 0 0,-2 1 1,-1 0-1,1 35 0,-5-55-6,2-2-419,0-8 375,4-14 305,5-24 560,-10 33-340,3-20 557,2 1 0,16-47 1,-18 63-534,0 1 1,0-1 0,0 1 0,1 0 0,0 0-1,0 1 1,1-1 0,0 1 0,0 0-1,1 1 1,-1-1 0,13-6 0,-19 11-62,1 1 0,0-1 0,0 1 0,-1 0 0,1-1-1,0 1 1,0 0 0,-1-1 0,1 1 0,0 0 0,0 0 0,0 0 0,0 0 0,-1 0 0,1 0 0,0 0 0,0 0 0,0 0 0,0 0 0,-1 0 0,1 0 0,0 1 0,0-1 0,0 0 0,-1 1 0,1-1 0,1 1 0,0 1-5,-1-1 0,0 1 0,1-1 0,-1 1 0,0 0 0,0-1 0,0 1 0,0 0 0,0 0 1,-1 0-1,2 3 0,1 8-27,-1 0 0,2 26 0,-3-31 40,1 26-96,-2-20-83,1-1-1,0 0 1,1 0-1,0 0 1,1 0-1,0 0 1,1 0 0,9 17-1,-13-28 108,1-1-1,-1 0 1,1 0-1,0 1 1,-1-1-1,1 0 1,0 0 0,0 0-1,0 0 1,0 0-1,0 0 1,0-1-1,0 1 1,1 0-1,-1 0 1,0-1-1,0 1 1,0-1-1,1 1 1,-1-1 0,0 1-1,1-1 1,-1 0-1,0 0 1,1 1-1,-1-1 1,1 0-1,-1 0 1,0-1-1,1 1 1,-1 0 0,0 0-1,2-1 1,0 0 45,-1-1 1,0 1 0,1 0-1,-1-1 1,0 0 0,0 1 0,0-1-1,0 0 1,0 0 0,-1 0-1,1 0 1,-1 0 0,1-1 0,-1 1-1,2-4 1,21-57 289,-18 44 206,1-1 1,1 1-1,1 1 0,21-34 1,-23 41-379,0-1 899,-4 13-675,-2 8-429,-2 40 56,-1-13-304,6 47-1,-4-80 230,1 0 0,0 0 0,-1 0 1,2 0-1,-1-1 0,0 1 0,0 0 0,1 0 0,0-1 0,-1 1 0,1-1 0,0 1 0,0-1 1,1 0-1,-1 0 0,0 0 0,1 0 0,-1 0 0,1-1 0,-1 1 0,1-1 0,0 1 0,0-1 1,0 0-1,0 0 0,0 0 0,0-1 0,0 1 0,0-1 0,0 1 0,0-1 0,0 0 0,0 0 1,0-1-1,0 1 0,0-1 0,0 1 0,0-1 0,0 0 0,0 0 0,0 0 0,0-1 1,-1 1-1,1 0 0,0-1 0,-1 0 0,1 0 0,-1 0 0,0 0 0,1 0 0,2-5 0,3-5 253,-1-1-1,-1-1 0,0 1 0,-1-1 0,-1 0 0,6-28 0,-5 11 1394,-2 0 0,0-38 0,-3 69-1514,-1 0 0,1-1 0,0 1 0,-1 0 0,1 0 0,0 0 0,-1 0 0,1 0 0,0 0 0,-1 0 0,1 0 0,0 0 0,-1 0 0,1 0 0,0 0-1,-1 0 1,1 0 0,0 0 0,-1 0 0,1 0 0,0 0 0,-1 0 0,1 0 0,0 1 0,-1-1 0,1 0 0,0 0 0,-1 0 0,1 1 0,0-1 0,0 0 0,-1 0 0,1 1 0,-3 6-23,1-1 1,0 1-1,0 0 1,1-1-1,0 1 1,0 0-1,0 0 0,1 7 1,4 63-29,-4-68 11,1 1-287,0 0 1,1-1-1,0 1 1,0-1-1,1 1 0,1-1 1,-1 0-1,1 0 1,1-1-1,0 1 0,0-1 1,0 0-1,1 0 1,13 13-1,-16-19-41,0 0-1,0 0 0,0 0 1,0-1-1,0 1 1,0 0-1,5 0 1,-6-1 226,-1-1 1,0 1 0,1-1-1,-1 1 1,1-1 0,-1 0 0,0 0-1,1 0 1,-1 0 0,1 0-1,-1 0 1,0 0 0,1 0 0,-1-1-1,0 1 1,1 0 0,-1-1 0,0 1-1,1-1 1,-1 0 0,0 1-1,2-2 1,4-8 329,0-1 1,-1 0-1,0-1 0,-1 1 1,0-1-1,-1 0 0,0 0 0,2-14 1,4-8 1802,2-8 103,-1 6-109,-8 28-903,-3 11 80,0-2-1181,-4 23-365,0 0 0,2 0 0,2 0 1,3 46-1,-2-66 187,0-1 1,0 1 0,1-1-1,-1 0 1,1 1 0,0-1-1,0 0 1,0 0 0,0 0-1,0 0 1,1-1 0,-1 1 0,1-1-1,0 1 1,0-1 0,0 0-1,0 0 1,0 0 0,0-1-1,1 1 1,-1-1 0,1 1-1,-1-1 1,1 0 0,-1-1-1,1 1 1,-1 0 0,5-1-1,5 1-221,0 0 0,0-1 0,0 0 0,0-1 0,0 0 0,23-7 0,-28 6 421,-1 0 0,1-1 0,-1 0 0,0-1 1,0 1-1,0-1 0,0-1 0,-1 1 0,1-1 0,-1-1 0,-1 1 0,1-1 0,-1 0 0,0 0 0,0 0 1,-1-1-1,1 1 0,-1-1 0,-1 0 0,0-1 0,0 1 0,3-11 0,0-6 525,-1 0-1,-2 0 1,0 0-1,-2 0 0,0-1 1,-3-25-1,1 37-55,0 0-1,-1 0 0,-1 0 1,1 0-1,-2 0 0,0 1 0,-1-1 1,0 1-1,-7-12 0,12 24-474,0 0-1,0-1 0,0 1 0,0 0 0,0 0 1,0 0-1,-1 0 0,1-1 0,0 1 1,0 0-1,0 0 0,0 0 0,0 0 0,-1-1 1,1 1-1,0 0 0,0 0 0,0 0 1,0 0-1,-1 0 0,1 0 0,0 0 1,0 0-1,0-1 0,-1 1 0,1 0 0,0 0 1,0 0-1,0 0 0,-1 0 0,1 0 1,0 0-1,0 0 0,0 0 0,-1 0 0,1 0 1,0 0-1,0 1 0,0-1 0,-1 0 1,1 0-1,0 0 0,-5 10 84,1 14-162,1 33 128,3 1-1,9 63 1,-5-94-612,0 1-1,3-1 1,0 0 0,1 0-1,2-1 1,18 37 0,-25-59 223,-1 0 1,0-1-1,1 1 1,0 0-1,0-1 1,0 0-1,0 0 1,0 0-1,1 0 1,0 0-1,-1-1 1,1 0-1,5 3 1,-7-4 263,-1-1 1,1 1 0,0-1-1,0 1 1,-1-1-1,1 0 1,0 0 0,0 0-1,0 0 1,-1 0 0,1 0-1,0 0 1,0 0 0,0-1-1,-1 1 1,1-1 0,0 0-1,-1 1 1,1-1 0,0 0-1,-1 0 1,1 0 0,-1 0-1,1 0 1,-1 0 0,0 0-1,1 0 1,-1-1 0,0 1-1,0-1 1,0 1 0,0-1-1,1-2 1,10-20 725,-1-1 0,-1-1 0,-1 0 0,10-52 0,-10 39 1390,15-42 0,-22 76-1867,9-18 956,-6 24-853,1 14-382,-2 6 52,2 6-1268,15 42 1,-21-100-5,1 26 1477,0-1 1,-1 1-1,0-1 1,0 1-1,-2-11 1,1 12-17,-1 0 0,0 0 0,0-1 0,0 2 0,0-1 0,-1 0 1,1 0-1,-1 1 0,0-1 0,-5-4 0,6 7-114,1 0-1,-1-1 1,0 1 0,1 0-1,-1-1 1,0 1 0,0 0-1,0 1 1,0-1 0,0 0-1,0 0 1,0 1-1,0-1 1,0 1 0,0 0-1,-1 0 1,1-1 0,0 1-1,0 1 1,0-1 0,0 0-1,-1 0 1,1 1-1,-2 0 1,2 1-36,0-1-1,0 1 1,0 0-1,1-1 1,-1 1-1,1 0 1,-1 0-1,1 0 1,0 0 0,-1 0-1,1 0 1,0 0-1,0 1 1,1-1-1,-1 0 1,0 1-1,1-1 1,-1 4-1,-5 49 17,6-51-12,0 0 3,-1 15-61,0 0 1,1-1-1,1 1 1,6 31-1,-7-47-88,1 1-1,0-1 0,0 0 0,0 1 0,1-1 0,-1 0 0,1 1 0,0-1 0,-1 0 0,1 0 0,1 0 0,-1-1 0,0 1 0,1 0 0,-1-1 1,1 0-1,0 0 0,0 1 0,0-1 0,0-1 0,0 1 0,0 0 0,1-1 0,-1 0 0,0 0 0,1 0 0,-1 0 0,1 0 0,-1-1 0,1 1 1,5-1-1,-7 0 115,0 0 1,0-1-1,0 1 1,0-1-1,-1 1 1,1-1-1,0 1 1,0-1-1,0 0 1,0 0-1,-1 0 1,1 0 0,-1 0-1,1 0 1,0 0-1,-1-1 1,0 1-1,2-3 1,1 0 114,-1-1 0,0 1 0,0-1 0,-1 0 0,1 0 0,1-8 0,2-4 702,-2 0-1,0 0 1,1-21-1,-2-52 4759,-3 91-5541,-3 20-58,1 0 1,1 0-1,0 0 1,5 38-1,-3-55-33,-1 0-1,1 0 0,0 0 1,0-1-1,0 1 1,0 0-1,1 0 0,-1-1 1,1 1-1,0-1 1,0 0-1,1 1 0,-1-1 1,1 0-1,-1 0 1,1-1-1,0 1 1,0 0-1,0-1 0,0 0 1,1 0-1,-1 0 1,1 0-1,-1 0 0,1-1 1,-1 1-1,1-1 1,0 0-1,0 0 0,0-1 1,0 1-1,0-1 1,6 0-1,-7 0 69,1 0 0,-1 0 0,1 0 0,-1-1 1,1 0-1,-1 1 0,1-1 0,-1-1 0,0 1 0,0 0 0,0-1 0,1 0 0,-1 0 0,-1 0 0,1 0 0,5-4 1,-4 1 20,-1 1 0,1-1 0,-1 0 1,0 0-1,0 0 0,-1 0 1,0 0-1,0-1 0,2-8 0,1-9 294,-1 0 0,-2-1 0,0-47 1,-2 58-52,-1-10 552,-1 0 0,-1 0 0,-10-35 0,8 34 258,11 40-855,0 1 1,1-1-1,1 0 1,10 15-1,-4-6-225,13 33 0,-18-35-15,-2 1 0,-1 0 0,-1 0 0,-1 1 0,-1 0 0,-2 0 0,-1 38 0,0-61-22,0 1 1,-1-1-1,1 0 0,0 0 1,-1 0-1,1 0 1,-1 0-1,0 0 1,0 0-1,0 0 1,0 0-1,0 0 1,0 0-1,0 0 0,-1 0 1,1-1-1,-1 1 1,1-1-1,-1 1 1,-2 1-1,1-1-91,0-1-1,-1 1 1,1-1-1,0 0 1,-1 0-1,1 0 1,-1 0-1,1-1 1,-1 1-1,1-1 0,-7 0 1,2-1-481,-1 0 0,1 0 0,0-1 0,-1 0 0,1 0 0,0-1 0,0 0 0,1 0 0,-16-10 0,-5-7-3799</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0:58.872"/>
    </inkml:context>
    <inkml:brush xml:id="br0">
      <inkml:brushProperty name="width" value="0.05" units="cm"/>
      <inkml:brushProperty name="height" value="0.05" units="cm"/>
      <inkml:brushProperty name="color" value="#E71224"/>
    </inkml:brush>
  </inkml:definitions>
  <inkml:trace contextRef="#ctx0" brushRef="#br0">1 489 5491,'0'0'8449,"0"4"-8431,0-1-12,0-1-1,1 1 1,-1-1-1,1 1 1,-1-1-1,1 1 1,0-1-1,0 0 1,0 1-1,1-1 1,-1 0-1,0 0 1,1 0-1,-1 0 1,1 0-1,0 0 0,0 0 1,0-1-1,0 1 1,0 0-1,0-1 1,0 0-1,0 0 1,0 1-1,1-1 1,-1 0-1,1-1 1,-1 1-1,0 0 1,1-1-1,-1 1 1,5-1-1,-3 1 2,0-1 0,0 0 0,0 0 0,0 0 0,0 0 0,0-1 0,0 0 0,0 0 0,0 0 0,0 0 0,0 0-1,-1-1 1,1 1 0,0-1 0,-1 0 0,0 0 0,1-1 0,-1 1 0,0-1 0,0 1 0,5-7 0,3-8-21,-1-1-1,-1 0 1,0-1 0,-2 0-1,0 0 1,-1-1 0,0 0-1,-2 0 1,2-24 0,0-29 1198,-4-89 1,-2 96 1575,0 65-2088,-4 23-525,-3 63-123,7 164 0,10-167 208,-2-24-1199,-6-19-2545,-13-62-11842</inkml:trace>
  <inkml:trace contextRef="#ctx0" brushRef="#br0" timeOffset="595.54">174 305 1697,'0'0'10714,"-2"-7"-10437,1 4-265,-5-16 17,6 20-28,0-1 0,0 0 0,-1 0-1,1 0 1,0 0 0,0 0 0,0 0-1,0 0 1,0 0 0,0 0 0,0 0 0,-1 0-1,1 0 1,0 0 0,0 0 0,0 1 0,0-1-1,0 0 1,0 0 0,-1 0 0,1 0 0,0 0-1,0 0 1,0 0 0,0-1 0,0 1-1,0 0 1,-1 0 0,1 0 0,0 0 0,0 0-1,0 0 1,0 3-1,1 0 1,0 0-1,0-1 0,0 1 1,0 0-1,0-1 0,0 1 1,1 0-1,-1-1 0,1 0 1,0 1-1,0-1 0,0 0 1,0 0-1,0 0 0,0 0 1,0 0-1,1 0 0,-1-1 1,1 1-1,-1-1 0,6 2 1,5 3-232,-1-1 0,1 0 1,22 4-1,-23-6-251,0-1-1,0 0 1,0-1-1,1 0 1,-1-1 0,0 0-1,1-1 1,-1-1 0,14-3-1,-20 3 370,0 0 0,1 0 0,-1-1 1,-1 0-1,1-1 0,0 1 0,-1-1 0,0 0 0,1 0 0,-2-1 1,1 0-1,0 0 0,-1 0 0,0 0 0,0 0 0,-1-1 0,0 0 0,5-9 1,-2-2 1039,-1 0 0,0-1 0,-1 1 0,-1-1 0,0 0 0,-2 0 0,0 0 0,-1 0 0,-4-33 0,4 50-849,1 1 0,-1-1 0,-1 0-1,1 1 1,0-1 0,0 0-1,0 1 1,0-1 0,0 0-1,0 1 1,-1-1 0,1 0-1,0 1 1,-1-1 0,1 1-1,0-1 1,-1 0 0,1 1-1,-1-1 1,1 1 0,-1-1-1,1 1 1,-1-1 0,1 1-1,-1 0 1,0-1 0,1 1 0,-1 0-1,1-1 1,-1 1 0,0 0-1,1 0 1,-1 0 0,0-1-1,-1 1 1,1 1-47,0-1 0,0 0-1,0 1 1,0-1 0,0 1 0,0-1-1,0 1 1,0 0 0,0-1 0,0 1 0,0 0-1,0 0 1,0-1 0,0 1 0,1 0-1,-1 0 1,0 0 0,1 0 0,-1 0 0,0 0-1,0 2 1,-4 14 18,1-1-1,1 1 1,0 0 0,1 0 0,0 0-1,2 0 1,2 26 0,-2-3 55,1-4-186,0 0 1,3 1-1,1-1 0,2 0 1,1-1-1,21 57 1,-28-89-58,0-1 0,1 1 1,-1 0-1,1-1 0,0 0 1,0 1-1,0-1 1,0 0-1,0 0 0,4 3 1,-6-4 127,1-1 0,0 0 0,-1 1 0,1-1 0,0 0 0,-1 1-1,1-1 1,0 0 0,-1 0 0,1 0 0,0 0 0,0 0 0,-1 1 0,1-1 0,0-1 0,0 1 0,-1 0 0,1 0 0,0 0 0,0 0 0,-1 0 0,1-1 0,0 1 0,-1 0 0,1-1 0,0 1 0,-1 0 0,1-1 0,0 1 0,-1-1 0,1 1 0,-1-1 0,1 1 0,-1-1 0,1 0 0,-1 1 0,1-1 0,-1 1 0,0-1 0,1 0 0,-1 1 0,0-1 0,0 0 0,1 0 0,-1 1-1,0-1 1,0-1 0,4-13 160,-1 0-1,0-1 1,-1 1 0,-1 0-1,-1-1 1,-2-29-1,1 28 154,0 1-1,1 0 1,1-1 0,0 1-1,8-32 1,-9 46-289,1 1 0,0-1 0,0 0 0,0 1 0,0-1 0,0 1 0,0-1 0,0 1-1,0 0 1,1-1 0,-1 1 0,0 0 0,1 0 0,-1 0 0,1 0 0,0 0 0,-1 0 0,1 1 0,0-1 0,-1 0 0,1 1 0,0 0 0,0-1 0,-1 1 0,1 0 0,0 0 0,0 0 0,0 0 0,0 0 0,-1 0 0,1 0 0,2 1 0,1 0-23,-1 0 1,0 0-1,0 0 1,0 0-1,0 1 1,0-1-1,0 1 1,0 0-1,-1 1 0,1-1 1,-1 0-1,6 6 1,-4-1-16,0 0 0,0 0 0,-1 0 0,1 1 0,-2-1 0,1 1 0,-1 0 0,0 1 0,-1-1 0,3 14 0,-2 5-1939,0 54 1,-3-74 1389,-1-5 200,1-1-1,0 1 1,0 0 0,1-1-1,-1 1 1,0-1-1,0 1 1,1 0-1,-1-1 1,1 1-1,-1-1 1,1 1 0,0-1-1,-1 1 1,1-1-1,2 2 1,6 5-5410</inkml:trace>
  <inkml:trace contextRef="#ctx0" brushRef="#br0" timeOffset="1299.33">985 401 5330,'0'0'10336,"-10"-9"-9757,-34-26-235,42 34-339,1 0 1,-1 0-1,0 0 0,0 0 1,0 0-1,0 0 1,1 1-1,-1-1 0,0 1 1,0 0-1,0-1 0,0 1 1,0 0-1,0 0 1,0 0-1,0 0 0,0 1 1,0-1-1,0 0 0,0 1 1,0-1-1,0 1 1,0 0-1,0 0 0,1 0 1,-1 0-1,0 0 0,1 0 1,-1 0-1,0 0 1,1 1-1,-2 1 0,-2 2 3,1 0-1,0 1 0,0-1 0,1 1 0,-1 0 0,1 0 1,-3 8-1,4-7-97,-1 1 1,1 0-1,0-1 1,1 1-1,-1 0 1,2 0 0,-1 0-1,1 0 1,1 14-1,0-19 49,-1 0 0,1 0 0,0 0 0,-1 0-1,1 0 1,0-1 0,1 1 0,-1 0 0,0 0-1,1-1 1,0 1 0,-1-1 0,1 0 0,0 1-1,0-1 1,1 0 0,-1 0 0,0 0 0,1 0-1,-1-1 1,1 1 0,-1-1 0,1 1 0,0-1 0,0 0-1,-1 0 1,1 0 0,3 0 0,-1 0-45,0 0 1,0 0 0,-1 0-1,1-1 1,0 0 0,0 0-1,0 0 1,-1-1-1,1 0 1,0 1 0,0-2-1,5-1 1,-7 1 91,0 0 0,0 0 0,0 0 0,0 0 1,0-1-1,-1 1 0,1-1 0,-1 0 0,0 1 0,0-1 0,0-1 0,0 1 0,0 0 1,0 0-1,-1-1 0,2-3 0,1-4 409,-1 0-1,0 0 1,-1 0 0,2-17-1,-3-21 3881,-1 49-4036,0 3-374,-1 50 74,-1-27-675,2 1 1,5 47 0,-5-72 620,1 1 0,0-1 0,0 0 0,0 0 1,0 0-1,0 0 0,0-1 0,1 1 0,-1 0 1,1 0-1,-1-1 0,1 1 0,-1-1 0,1 1 1,0-1-1,0 0 0,0 0 0,0 0 0,0 0 1,0 0-1,0 0 0,0 0 0,0-1 1,0 1-1,1-1 0,-1 1 0,0-1 0,0 0 1,1 0-1,-1 0 0,0 0 0,0 0 0,0-1 1,1 1-1,-1-1 0,0 1 0,0-1 0,0 0 1,0 0-1,0 0 0,0 0 0,0 0 0,0 0 1,0-1-1,0 1 0,2-3 0,3-6 122,0 0 0,0-1 0,-1 0-1,-1 0 1,9-23 0,15-65 917,-25 85-731,5-33 1227,-2 0 0,-2-1 0,-2-96 0,-3 128-599,0 70-924,5 154 273,-2-179-368,1 1 0,1-1 1,2 0-1,20 55 0,-27-83 42,11 20-1148,-11-21 1118,0 0 0,1 1 0,-1-1 0,0 1-1,0-1 1,0 0 0,1 1 0,-1-1 0,0 0 0,0 1 0,1-1-1,-1 0 1,0 1 0,1-1 0,-1 0 0,1 0 0,-1 1 0,0-1-1,1 0 1,-1 0 0,1 0 0,-1 1 0,0-1 0,1 0 0,-1 0 0,1 0-1,-1 0 1,1 0 0,-1 0 0,0 0 0,1 0 0,-1 0 0,1 0-1,-1 0 1,1 0 0,-1-1 0,0 1 0,1 0 0,-1 0 0,1 0-1,-1 0 1,0-1 0,1 1 0,-1 0 0,0 0 0,1-1 0,5-10-6571</inkml:trace>
  <inkml:trace contextRef="#ctx0" brushRef="#br0" timeOffset="1472.15">1205 333 5955,'0'0'9220,"75"2"-9188,-15 11-64,4 0-288,4-1-5155</inkml:trace>
  <inkml:trace contextRef="#ctx0" brushRef="#br0" timeOffset="2845.59">2020 395 7860,'0'0'10895,"-11"-9"-10401,-37-30-161,44 37-302,0 0-1,1 0 1,-1 1-1,0-1 1,0 1-1,0 0 0,0 0 1,0 0-1,0 1 1,0 0-1,0 0 1,0 0-1,0 0 1,0 0-1,-7 2 1,-2 0 26,10-2-55,0 1 0,-1 0 0,1 0 0,0 0 0,0 0 0,0 1 0,0-1 0,0 1 0,0 0 0,0 0 0,1 0 0,-1 0 0,0 1 0,1-1 0,0 1 0,0-1 0,-1 1 0,2 0 0,-1 0 1,0 0-1,0 0 0,1 0 0,0 0 0,0 0 0,0 0 0,0 1 0,-1 4 0,0 2 0,0 1 0,1-1 0,0 0 0,0 1 0,1-1-1,1 0 1,0 1 0,2 11 0,-2-19-33,0 0 0,1 1 0,-1-1 0,1 0 0,-1 0 0,1 0 0,0 0 0,0 0 0,1 0 0,-1-1 0,0 1 0,1-1 0,0 0 0,-1 1 0,1-1 0,0 0 0,0-1 0,0 1 0,1 0 0,-1-1 0,0 0 0,0 0 0,1 0 0,3 1 0,-3-1-9,0 0 0,1-1 0,-1 1 0,0-1 1,1 0-1,-1 0 0,0 0 0,0-1 1,1 0-1,-1 1 0,0-2 0,0 1 0,0 0 1,0-1-1,0 0 0,0 0 0,0 0 0,0 0 1,4-4-1,-1-1 52,-1 0 0,0 0 0,0 0 0,0-1 0,-1 0 0,0 0 0,-1-1 0,0 1 0,0-1 0,-1 0 0,3-12 0,-1 0 773,-2-1 1,0 1 0,-1-40 0,-2 87-806,-1-4-57,1 0 1,1 0-1,1-1 0,8 36 1,-9-52-15,0-1 1,1 1-1,-1-1 0,1 1 1,0-1-1,0 0 1,1 0-1,-1 0 0,1 0 1,0 0-1,0 0 1,0-1-1,1 1 0,-1-1 1,1 0-1,0 0 0,0-1 1,0 1-1,0-1 1,0 0-1,0 0 0,1 0 1,-1 0-1,1-1 1,0 0-1,-1 0 0,7 1 1,-7-1-14,0-1 0,0 0 1,0 1-1,1-1 0,-1-1 0,0 1 1,0-1-1,0 1 0,0-1 1,0 0-1,0-1 0,-1 1 1,1-1-1,0 0 0,-1 1 0,1-2 1,4-2-1,-3 0 85,-1 0 0,0 0 0,0 0 0,-1 0 0,1 0 0,-1-1 0,0 0 0,-1 1 0,1-1 0,2-11 0,1-5 375,-2 0 1,0-1-1,-2 0 0,0 0 1,-1 0-1,-3-24 1,2 45-248,-1-1 1,1 1 0,-1-1 0,0 1 0,1 0 0,-1-1 0,0 1-1,0 0 1,-1 0 0,-1-3 0,-6 1 326,8 4-442,1 1 0,-1-1 1,0 1-1,1 0 0,-1-1 1,1 1-1,-1 0 0,1-1 1,0 1-1,-1 0 0,1 0 1,0-1-1,-1 1 0,1 0 1,0 0-1,0 0 0,0 1 1,-2 5-25,1 0 1,0 0 0,1 0 0,0 0-1,0 1 1,1-1 0,-1 0-1,1 0 1,1 0 0,0 0 0,0 0-1,0-1 1,1 1 0,6 12 0,-6-14-147,0-1 0,0 0 0,0 0 0,1 0 1,0 0-1,-1 0 0,1-1 0,1 0 1,-1 0-1,0 0 0,1 0 0,0 0 1,-1-1-1,1 0 0,0 0 0,0 0 0,0-1 1,0 0-1,1 0 0,-1 0 0,6 0 1,-8-1 115,0 0-1,0 0 1,-1 0 0,1 0 0,0 0 0,-1-1 0,1 1 0,0-1 0,-1 0 0,1 0 0,0 0 0,-1 0-1,0 0 1,1 0 0,-1-1 0,4-2 0,-3 1 82,0-1-1,0 1 1,-1-1-1,1 0 1,-1 0 0,0 0-1,0 0 1,0-1-1,1-5 1,2-9 1062,0 0 0,-2 0 1,-1-1-1,1-35 0,-3 68-1023,-1 10-253,1 0 0,2 0 0,0 0 0,9 36 0,-10-55 4,0 1 0,1-1 0,-1 0 1,1 1-1,0-1 0,0 0 0,0 0 0,1 0 0,-1 0 0,1-1 0,0 1 1,0-1-1,0 1 0,1-1 0,-1 0 0,1 0 0,-1-1 0,1 1 0,0-1 1,0 0-1,1 0 0,-1 0 0,0 0 0,0-1 0,1 0 0,-1 0 0,1 0 1,-1 0-1,1-1 0,5 0 0,-8 0 152,1 0-1,-1-1 1,1 0 0,-1 0-1,0 0 1,1 0 0,-1 0-1,0 0 1,0 0 0,0-1-1,0 1 1,0-1 0,0 1-1,0-1 1,0 0 0,0 0-1,-1 0 1,1 0 0,-1 0 0,2-2-1,27-55 518,-21 39-127,-7 15-267,4-5 263,-1 1 1,0-2-1,-1 1 1,0 0-1,0-1 0,-2 0 1,1 0-1,-1 0 1,0-13-1,-2 23 117,-5 28-531,5-22 100,-1 1-211,1 1 0,0-1-1,0 1 1,0-1 0,1 1-1,2 7 1,-3-12 43,1-1 0,-1 1 1,1-1-1,0 1 0,0-1 0,0 1 1,0-1-1,0 0 0,0 0 0,0 1 1,0-1-1,0 0 0,1 0 0,-1 0 0,0 0 1,1-1-1,-1 1 0,1 0 0,-1 0 1,1-1-1,-1 1 0,1-1 0,-1 1 1,1-1-1,0 0 0,-1 0 0,1 0 1,0 0-1,2 0 0,-1 0 64,-1 0 0,0-1-1,1 1 1,-1-1 0,0 1 0,0-1 0,1 0-1,-1 0 1,0 0 0,0 0 0,0-1-1,0 1 1,0 0 0,0-1 0,-1 1 0,1-1-1,0 0 1,-1 0 0,1 1 0,-1-1-1,0 0 1,0 0 0,1 0 0,-1 0-1,-1-1 1,1 1 0,0 0 0,0 0 0,-1-1-1,1 1 1,-1 0 0,0-5 0,2-9 1038,-1 0-1,0-1 1,-3-25 0,1 35-608,1 4-227,0 0 0,0 0 0,0 0 0,-1 0-1,1 0 1,-1 0 0,0 0 0,0 0 0,0 0-1,0 0 1,-1 0 0,1 1 0,-1-1 0,0 0-1,1 1 1,-1-1 0,0 1 0,0 0 0,-1 0 0,1 0-1,0 0 1,-1 0 0,1 0 0,-1 1 0,0-1-1,0 1 1,1 0 0,-1-1 0,0 1 0,0 1-1,0-1 1,0 0 0,-4 0 0,6 1-129,0 1 1,0-1 0,0 0-1,0 0 1,-1 0 0,1 1-1,0-1 1,0 1 0,0-1-1,0 1 1,0-1 0,0 1-1,0 0 1,0-1 0,0 1-1,0 0 1,0 0 0,0 0-1,1 0 1,-2 1 0,-11 29 25,10-16-25,1 0-1,-1 21 1,2-17 4,1 0 1,1 0-1,1 0 0,0-1 0,6 21 1,-4-28-5,-1 0 0,2 0 0,-1 0 0,2-1 0,-1 0 0,1 0 0,1 0 0,0-1 1,12 13-1,-15-18 23,0-1 0,0 0 1,0 0-1,0 0 1,1 0-1,5 2 0,-9-5-101,0 1-1,-1-1 0,1 1 0,0-1 0,0 0 1,0 1-1,0-1 0,-1 0 0,1 1 1,0-1-1,0 0 0,0 0 0,0 0 1,0 0-1,0 0 0,0 0 0,0 0 0,0 0 1,-1 0-1,1-1 0,0 1 0,0 0 1,0 0-1,0-1 0,0 1 0,-1-1 1,1 1-1,0-1 0,0 1 0,0-1 1,-1 1-1,1-1 0,0 0 0,-1 1 0,1-1 1,-1 0-1,1 0 0,-1 1 0,1-1 1,-1 0-1,1 0 0,-1-1 0,6-28-4906,-2-13-5696</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1:04.213"/>
    </inkml:context>
    <inkml:brush xml:id="br0">
      <inkml:brushProperty name="width" value="0.05" units="cm"/>
      <inkml:brushProperty name="height" value="0.05" units="cm"/>
      <inkml:brushProperty name="color" value="#E71224"/>
    </inkml:brush>
  </inkml:definitions>
  <inkml:trace contextRef="#ctx0" brushRef="#br0">3 328 5042,'0'0'11019,"0"-10"-10227,0-29-548,0 51-293,-1 27 32,0-22 8,0 1 0,2-1-1,2 21 1,-2-36-46,0 0 0,0 1 0,-1-1 0,1 0 0,1 0-1,-1 0 1,0 0 0,0 0 0,1 0 0,-1 0-1,1-1 1,0 1 0,-1 0 0,1-1 0,0 1 0,0-1-1,0 0 1,0 0 0,0 0 0,0 0 0,0 0-1,1 0 1,-1 0 0,0-1 0,0 1 0,1-1 0,-1 1-1,0-1 1,4 0 0,-2 0 32,1 0 1,-1 0-1,0 0 1,0-1-1,0 1 0,1-1 1,-1 0-1,0 0 1,0 0-1,0-1 0,0 0 1,-1 1-1,1-2 1,0 1-1,5-4 1,-1-3 17,0 0 0,-1 0 0,0-1 0,0 1 0,-1-2 0,7-15 0,23-69 150,-10 23 556,-26 72-682,1-1 1,-1 1 0,0-1 0,0 1 0,0 0 0,0-1 0,0 1 0,0-1 0,1 1-1,-1 0 1,0-1 0,0 1 0,1 0 0,-1-1 0,0 1 0,1 0 0,-1-1 0,0 1-1,1 0 1,-1 0 0,0-1 0,1 1 0,-1 0 0,0 0 0,1 0 0,-1 0 0,1-1-1,-1 1 1,0 0 0,2 0 0,6 11 107,5 30-828,-10-31 261,-3-10 427,0 0 1,0 0-1,0 0 1,1-1-1,-1 1 0,0 0 1,0 0-1,0 0 0,0 0 1,0 0-1,0-1 1,0 1-1,0 0 0,0 0 1,1 0-1,-1 0 1,0 0-1,0 0 0,0 0 1,0 0-1,0 0 0,0-1 1,1 1-1,-1 0 1,0 0-1,0 0 0,0 0 1,0 0-1,0 0 0,1 0 1,-1 0-1,0 0 1,0 0-1,0 0 0,0 0 1,1 0-1,-1 0 1,0 0-1,0 0 0,0 1 1,0-1-1,0 0 0,1 0 1,-1 0-1,0 0 1,0 0-1,0 0 0,0 0 1,0 0-1,0 0 0,0 1 1,1-1-1,-1 0 1,0 0-1,0 0 0,0 0 1,0 0-1,0 0 1,0 1-1,0-1 0,0 0 1,0 0-1,0 0 0,0 0 1,0 1-1,5-23 54,-5 21-16,1-1 1,-1 1-1,0 0 1,0-1-1,0 1 1,0-1-1,0 1 1,0-1-1,0 1 1,-1 0 0,1-1-1,0 1 1,-1-1-1,1 1 1,-1 0-1,0-1 1,1 1-1,-1 0 1,0 0-1,0 0 1,0 0-1,0-1 1,0 1 0,0 0-1,0 0 1,0 1-1,0-1 1,0 0-1,-1 0 1,1 1-1,0-1 1,0 0-1,-1 1 1,-2-1-1,2 1-21,-1-1 0,1 1-1,-1 1 1,1-1 0,-1 0-1,1 1 1,-1-1 0,1 1-1,0 0 1,-1 0 0,1 0-1,0 0 1,0 0 0,-1 0-1,1 1 1,0-1 0,0 1-1,1-1 1,-4 4 0,1-1-1,1 1-1,0 0 1,0-1 0,1 1 0,-1 0 0,1 0 0,0 1 0,-2 7 0,0 8 0,0 0-1,2 0 0,0 36 1,2-50-32,0 0 0,0-1 0,1 1 0,0 0 0,0-1 0,1 1 1,0-1-1,0 0 0,0 1 0,1-1 0,6 10 0,-6-12-55,0-1 0,0 1 0,0-1 0,1 0 0,-1 1 0,1-2 0,0 1 0,0 0 0,0-1 0,0 0 0,0 0 0,0 0-1,1 0 1,-1-1 0,1 1 0,-1-1 0,9 1 0,-6-1-53,-1-1-1,0 1 1,1-1-1,-1 0 1,1 0-1,-1-1 1,0 0-1,1 0 1,7-3-1,-10 2 126,1 0 1,-1 0-1,0 0 1,0-1-1,0 0 0,-1 0 1,1 0-1,-1 0 1,1-1-1,-1 1 0,0-1 1,4-8-1,2-2 108,-2 0 1,0-1-1,0 0 0,-2-1 0,0 1 0,5-28 0,9-103 1292,-14 91-957,1 11 159,3-28 1126,-9 67-1326,-4 8-74,-11 38-28,4 0-293,2 1 0,1-1-1,2 1 1,2 1 0,3 81-1,2-117-69,0 1-1,0 0 0,0-1 1,1 1-1,0-1 1,1 0-1,-1 1 0,1-1 1,1 0-1,0-1 1,0 1-1,0 0 0,0-1 1,1 0-1,6 6 1,-7-8-4,0-1 0,1 1 0,-1-1-1,1 0 1,-1 0 0,1 0 0,0-1 0,0 1 0,0-1 0,0 0 0,1-1 0,-1 1 0,0-1 0,1 0 0,-1-1 0,1 1 0,-1-1 0,1 0-1,-1-1 1,1 1 0,-1-1 0,6-1 0,-8 0 75,0 1 0,-1 0-1,1-1 1,0 0 0,-1 0-1,0 0 1,1 0 0,-1 0-1,0 0 1,0 0 0,0-1-1,0 1 1,0-1 0,-1 0-1,1 1 1,-1-1 0,0 0 0,2-5-1,15-58 65,-17 61-54,9-50 103,-9 40 77,1 0 1,0 0-1,2 1 0,-1 0 0,2-1 0,0 1 1,1 0-1,9-16 0,-14 29-178,-1 0 0,1 0 0,-1 0 0,1 0-1,0 0 1,0 0 0,-1 1 0,1-1 0,0 0 0,0 0 0,0 1 0,0-1 0,0 1 0,0-1-1,0 1 1,0-1 0,0 1 0,0 0 0,0-1 0,0 1 0,0 0 0,0 0 0,0 0-1,0 0 1,2 0 0,-1 0-7,0 1 0,-1 0 0,1 0 0,0 0 0,-1-1 0,1 1 0,-1 1 0,1-1 0,-1 0 0,1 0-1,-1 0 1,0 1 0,2 2 0,3 4-24,-1 1 0,1 0 0,6 19-1,13 48-1267,-25-76 1288,0 0 1,0-1-1,0 1 1,1 0-1,-1 0 0,0 0 1,0-1-1,0 1 0,0 0 1,0 0-1,0 0 0,1 0 1,-1-1-1,0 1 0,0 0 1,0 0-1,1 0 0,-1 0 1,0 0-1,0 0 1,0-1-1,1 1 0,-1 0 1,0 0-1,0 0 0,0 0 1,1 0-1,-1 0 0,0 0 1,0 0-1,1 0 0,-1 0 1,0 0-1,0 0 0,0 0 1,1 0-1,-1 0 1,0 0-1,0 0 0,1 1 1,-1-1-1,0 0 0,0 0 1,0 0-1,1 0 0,-1 0 1,0 0-1,0 1 0,0-1 1,0 0-1,0 0 0,1 0 1,-1 1-1,0-1 1,0 0-1,0 0 0,0 0 1,0 1-1,0-1 0,0 0 1,0 0-1,0 0 0,0 1 1,1-1-1,-1 0 0,0 0 1,-1 1-1,8-17 82,-5-62 1308,-3 77-1367,1 0 1,-1 0-1,0 0 0,0 0 1,0 0-1,0 0 0,0 1 1,0-1-1,0 0 0,0 1 1,0-1-1,0 1 0,0-1 1,-1 1-1,1-1 0,0 1 1,0 0-1,0 0 0,-1 0 1,1-1-1,0 1 0,0 0 1,-1 0-1,1 1 0,-2-1 1,-36 3-62,36-3 41,1 1-1,0 0 1,0 0 0,0 0-1,0 0 1,0 0-1,0 0 1,0 1-1,0-1 1,0 1 0,0-1-1,1 1 1,-1 0-1,1 0 1,-1-1-1,1 1 1,0 0 0,0 0-1,0 1 1,0-1-1,0 0 1,0 0-1,0 0 1,0 4 0,25-2-1043,-8-4-4407</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1:07.261"/>
    </inkml:context>
    <inkml:brush xml:id="br0">
      <inkml:brushProperty name="width" value="0.05" units="cm"/>
      <inkml:brushProperty name="height" value="0.05" units="cm"/>
      <inkml:brushProperty name="color" value="#E71224"/>
    </inkml:brush>
  </inkml:definitions>
  <inkml:trace contextRef="#ctx0" brushRef="#br0">212 349 1024,'0'0'7273,"-2"-7"-6184,1 3-829,0 0 1,0 0-1,-1 0 1,1 0 0,-1 0-1,0 1 1,0-1 0,0 1-1,0-1 1,-1 1-1,1 0 1,-1 0 0,0 0-1,0 0 1,0 0-1,0 1 1,-1-1 0,-3-1-1,-3-2 270,3 1-127,-1 0 0,0 1-1,0-1 1,0 2 0,-16-6 0,22 9-381,0-1 1,-1 1-1,1 0 1,0 0-1,-1 0 1,1 0-1,0 0 1,0 1-1,-1-1 1,1 0-1,0 1 1,0 0-1,-1 0 1,1 0-1,0 0 1,0 0-1,0 0 1,0 0-1,0 0 1,1 1-1,-1-1 1,0 1-1,1 0 1,-1-1-1,1 1 1,-1 0-1,1 0 1,-2 2-1,-2 7-4,0-1 0,1 1 0,0 0 0,1 0 0,0 1 0,1-1 0,0 1 0,1-1 1,0 1-1,1 0 0,2 19 0,-2-9 19,0-19-39,0 1 0,0-1-1,1 0 1,-1 0 0,1 0 0,0 0 0,0 0 0,0 0 0,0-1 0,0 1 0,1 0 0,-1 0 0,1-1 0,-1 1 0,1-1 0,0 1 0,0-1 0,1 0 0,-1 0-1,0 0 1,1 0 0,-1 0 0,1-1 0,0 1 0,-1-1 0,1 1 0,0-1 0,3 1 0,2 0-54,-1 0 0,1 0 0,0-1 0,0 0 0,0 0 0,0-1 0,0 0 0,-1-1 1,1 0-1,9-1 0,-13 1 47,-1-1 1,1 1 0,0-1-1,-1 0 1,0 0 0,1 0-1,-1 0 1,0 0 0,0-1-1,0 0 1,0 1 0,-1-1 0,1 0-1,-1 0 1,1 0 0,-1-1-1,0 1 1,0-1 0,-1 1-1,1-1 1,-1 1 0,0-1-1,0 0 1,0 0 0,1-5-1,1-12 76,0 0 0,-2-1 0,-1-29 0,0 32 92,0 17-123,0 1-1,0-1 0,0 0 0,0 0 0,0 0 0,-1 0 0,1 1 0,-1-1 0,1 0 0,-1 0 1,0 1-1,0-1 0,1 0 0,-1 1 0,-2-3 0,3 4-26,-1 0 0,1-1-1,0 1 1,0 0 0,-1 0-1,1 0 1,0 0 0,0 0 0,-1 0-1,1 0 1,0 0 0,0 0 0,-1-1-1,1 1 1,0 0 0,0 0-1,-1 0 1,1 0 0,0 0 0,0 1-1,-1-1 1,1 0 0,0 0 0,0 0-1,-1 0 1,1 0 0,0 0-1,0 0 1,-1 0 0,1 1 0,0-1-1,0 0 1,-1 0 0,-7 17 120,4 2-137,1-1 0,1 1 0,1-1 0,0 1 0,2 0 0,2 23 0,-2-38-41,0-1 1,-1 0 0,1 1 0,0-1 0,1 0-1,-1 1 1,1-1 0,-1 0 0,1 0 0,0 0 0,0-1-1,0 1 1,0 0 0,1-1 0,-1 1 0,1-1 0,0 0-1,-1 0 1,1 0 0,6 3 0,-3-2-89,-1-1 0,1 0 0,0 0 0,0 0 0,0-1 0,0 0 1,0 0-1,0-1 0,0 0 0,0 0 0,7-1 0,-10 1 128,-1-1 0,1 0 1,0-1-1,-1 1 0,1 0 0,-1-1 0,0 1 1,0-1-1,1 0 0,-1 1 0,0-1 1,0 0-1,0-1 0,-1 1 0,1 0 0,0 0 1,-1-1-1,0 1 0,1-1 0,-1 1 0,0-1 1,1-4-1,3-8 120,0-1 1,3-23-1,-8 39-104,2-65 1168,-1 27 619,-5 56-1822,0 1-1,2-1 1,0 1-1,1-1 1,1 25 0,1-38-52,-1 0 0,1 0 1,0 0-1,1 0 0,-1-1 1,1 1-1,0 0 1,0-1-1,1 1 0,4 7 1,-5-9-26,1-1 1,-1 0 0,1 1-1,-1-1 1,1 0 0,0-1 0,0 1-1,-1 0 1,1-1 0,1 1-1,-1-1 1,0 0 0,0 0 0,0 0-1,1-1 1,-1 1 0,0-1-1,4 1 1,-4-1 76,0 0 0,0 0 0,0 0 0,0 0 0,0-1 0,0 1 1,-1-1-1,1 1 0,0-1 0,0 0 0,-1 0 0,1 0 0,0-1 0,-1 1 0,1-1 0,-1 1 0,0-1 0,0 0 0,4-3 1,-2 0 40,0-1 1,0 0 0,-1-1 0,0 1 0,0 0 0,4-14-1,1-15 1381,-1 0-1,2-39 0,-9 73-1136,-5 145-396,5-141 73,1 1 0,-1 0 0,1-1 0,-1 1 0,1 0-1,0-1 1,1 1 0,-1-1 0,1 0 0,-1 1 0,1-1-1,0 0 1,0 0 0,0 0 0,1 0 0,-1-1 0,1 1-1,-1 0 1,1-1 0,0 0 0,0 0 0,0 0 0,0 0 0,0 0-1,1 0 1,-1-1 0,1 0 0,-1 0 0,1 0 0,-1 0-1,1 0 1,-1-1 0,1 1 0,0-1 0,-1 0 0,1 0-1,0 0 1,-1-1 0,7-1 0,-7 1 62,0 0-1,0-1 1,0 0 0,0 1 0,0-1 0,0 0-1,0-1 1,0 1 0,-1 0 0,1-1 0,-1 0-1,0 1 1,0-1 0,0 0 0,0 0 0,0 0-1,-1 0 1,1-1 0,-1 1 0,1-4-1,3-7 32,-1 0-1,0 0 0,2-23 0,-3 0 657,-2-40-1,-1 45 154,-4 22-344,4 11-489,0-1 0,0 0 0,0 0-1,0 0 1,0 0 0,0 0 0,0 0 0,0 0 0,0 0 0,0 1 0,-1-1 0,1 0 0,0 0 0,0 0 0,0 0 0,0 0 0,0 0 0,0 0 0,0 0 0,0 0 0,0 0 0,0 1 0,0-1 0,-1 0-1,1 0 1,0 0 0,0 0 0,0 0 0,0 0 0,0 0 0,0 0 0,0 0 0,0 0 0,-1 0 0,1 0 0,0 0 0,0 0 0,0 0 0,0 0 0,0 0 0,0 0 0,0 0 0,-1 0 0,1 0-1,0 0 1,0 0 0,0 0 0,0 0 0,0 0 0,0-1 0,0 1 0,0 0 0,0 0 0,-1 0 0,1 0 0,0 0 0,0 0 0,0 0 0,0 0 0,0 0 0,0 0 0,0-1 0,-1 9-3,1 0 0,0 0 0,0 0 0,1 0 0,0-1 0,0 1 1,1 0-1,0 0 0,1-1 0,5 14 0,4 0-53,0-1 0,22 27 0,-29-41-251,0 0-1,-1 1 1,0-1-1,0 1 1,0-1-1,-1 1 1,0 0-1,0 1 1,-1-1-1,0 0 1,0 1-1,-1-1 1,0 1 0,0 0-1,-1 14 1,0-21 228,0 0 1,-1 0 0,1 0 0,-1 0 0,0 0 0,1-1 0,-1 1-1,0 0 1,1 0 0,-1-1 0,0 1 0,0-1 0,1 1 0,-1-1-1,0 1 1,0-1 0,0 1 0,0-1 0,0 0 0,0 1 0,0-1-1,0 0 1,0 0 0,0 0 0,0 1 0,-2-2 0,-34 2-1506,26-2 821,7 1 649,0-1 1,0 0 0,0 0-1,0 0 1,0 0 0,0-1-1,1 1 1,-1-1 0,0 0 0,1 0-1,-1 0 1,1-1 0,0 1-1,0-1 1,0 0 0,0 0-1,0 0 1,1 0 0,-1-1-1,-2-4 1,-15-32 1764,13 8 4678,7 40-6338,0-1 0,1 1 1,0 0-1,0-1 0,1 1 1,0 0-1,0-1 0,1 0 1,0 0-1,4 9 0,-5-12-54,1-1 0,-1 0 0,1 0 0,-1 0 0,1 0 0,0 0 0,0 0-1,0-1 1,0 0 0,1 1 0,-1-1 0,1 0 0,-1-1 0,1 1 0,0 0 0,0-1 0,0 0 0,0 0-1,0 0 1,0-1 0,7 1 0,-6-1 40,-1 1-1,1-1 1,0 0 0,0-1-1,0 1 1,0-1-1,-1 0 1,1 0-1,0 0 1,-1-1 0,1 0-1,-1 0 1,1 0-1,-1 0 1,0-1 0,0 1-1,0-1 1,0 0-1,-1 0 1,1-1-1,-1 1 1,6-8 0,6-8 29,-1 0 1,-1-1 0,0-1 0,-2 0 0,0 0-1,-2-1 1,0-1 0,-1 1 0,-1-1-1,-2-1 1,0 1 0,-1-1 0,-2 0 0,0-42-1,-1 30 249,0 24 57,0 0 0,-1 0 0,-1 0 0,0 0 0,0 0 0,-5-17 0,6 28-253,0 0 0,-1 0 0,1 1 0,0-1 0,-1 0 0,1 0 0,-1 0 0,1 0 0,-1 1 0,0-1-1,1 0 1,-1 0 0,0 1 0,1-1 0,-1 1 0,-1-2 0,-9 5 349,10-1-406,-1 0 0,0 0-1,1 0 1,-1 1 0,1-1 0,0 0 0,0 0 0,0 1 0,-1 3 0,-5 23 2,2 1 0,1-1 1,1 41-1,8 89 78,-4-143-86,1 0 0,0-1-1,2 1 1,0-1-1,0 0 1,2 0 0,-1-1-1,12 20 1,-14-28-11,1-1 0,-1 1-1,1-1 1,0 0 0,0 0 0,0-1-1,1 1 1,0-1 0,0 0 0,0 0 0,0 0-1,1-1 1,0 0 0,-1 0 0,1 0-1,0-1 1,0 0 0,0 0 0,1 0 0,-1-1-1,0 0 1,11 0 0,-14-1-21,0 0 1,-1 0-1,1 0 1,-1-1-1,1 0 1,0 1-1,-1-1 1,1 0 0,-1 0-1,0 0 1,1 0-1,-1-1 1,0 1-1,0-1 1,0 1-1,0-1 1,4-4-1,-2 2-6,-1-1-1,0 0 0,0 0 1,0 0-1,-1 0 1,1 0-1,2-12 1,-1 0 22,0-2 1,-1 1 0,-2 0 0,1-23 0,-2 25 21,0-34 234,0 48-196,0 0-1,0 1 1,-1-1-1,1 0 1,0 0-1,-1 0 1,0 0-1,1 0 1,-1 1-1,0-1 1,0 0-1,0 1 1,0-1-1,0 0 1,0 1-1,-1 0 1,1-1-1,0 1 1,-1 0-1,-1-2 1,3 3-40,-1 0 1,1 0 0,0 0 0,0-1-1,-1 1 1,1 0 0,0 0 0,-1 0-1,1 0 1,0 0 0,-1 0-1,1 0 1,0 0 0,-1 0 0,1 0-1,0 0 1,-1 0 0,1 0 0,0 0-1,-1 0 1,1 0 0,0 1 0,-1-1-1,1 0 1,0 0 0,0 0 0,-1 0-1,1 1 1,0-1 0,-1 0 0,1 0-1,0 0 1,0 1 0,-1-1 0,-4 15 11,4 23-61,1-33 66,0 5-66,0-1 1,1 1-1,0-1 1,1 1-1,-1-1 1,2 1-1,0-1 1,7 17-1,-8-22-97,0-1-1,0 1 0,0-1 1,1 0-1,-1 0 1,1 0-1,0 0 1,0-1-1,0 1 0,0-1 1,1 0-1,-1 1 1,0-1-1,1-1 0,0 1 1,-1-1-1,1 1 1,0-1-1,0 0 0,0 0 1,0-1-1,0 1 1,0-1-1,5 0 0,-6 0 78,-1 0 0,0 0-1,0 0 1,1 0 0,-1 0-1,0-1 1,0 1-1,1-1 1,-1 0 0,0 0-1,0 1 1,0-1-1,0-1 1,0 1 0,0 0-1,0 0 1,0-1 0,2-2-1,-2 1 72,0 0 1,0-1-1,0 1 0,0-1 1,-1 0-1,1 0 0,-1 0 0,0 0 1,1-7-1,2-13 1085,-2 0 1,-2-40-1,0 37 1906,0 49-2871,0-11-365,0 17 353,1-1-1,1 0 0,6 33 0,-6-52-475,0 0 1,1-1 0,0 1-1,0-1 1,0 1 0,8 10-1,-8-14-273,0-1-1,0 1 1,0-1-1,0 0 1,0 1-1,1-2 1,0 1-1,0 0 1,-1-1-1,1 1 1,1-1-1,6 2 1,11 3-6298</inkml:trace>
  <inkml:trace contextRef="#ctx0" brushRef="#br0" timeOffset="584.79">1583 383 5074,'0'0'11568,"-16"-7"-10986,-52-16-257,67 23-315,0 0 0,0 0 0,-1-1 0,1 1 0,0 0 0,0 0 0,-1 1 0,1-1 0,0 0 0,-1 0 0,1 1 0,0-1 0,0 1 0,0-1 0,0 1 0,-1-1 0,1 1 0,0 0 0,0-1 0,0 1 0,0 0 0,0 0 0,0 0 0,1 0 0,-1 0 0,0 0 0,0 0 0,1 0 0,-1 0 0,-1 2 0,-7 34 178,9-34-165,-1 7-10,0-1-1,0 1 1,1 0 0,0-1 0,1 1 0,0-1 0,1 0 0,0 1 0,0-1 0,1 0 0,0 0 0,5 10-1,-5-14-169,-1-1-1,1 1 1,0-1-1,1 0 0,-1 0 1,1 0-1,0-1 0,-1 0 1,2 1-1,-1-1 1,0 0-1,1-1 0,-1 1 1,1-1-1,0 0 1,-1 0-1,1 0 0,0-1 1,0 0-1,0 0 0,1 0 1,-1 0-1,10-1 1,-13 0 113,1 0 0,-1-1 0,0 1 0,0 0 0,0-1 0,0 1 0,0-1 0,0 0 0,0 1 0,0-1 1,0 0-1,0 0 0,0-1 0,0 1 0,-1 0 0,1-1 0,0 1 0,-1-1 0,2-1 0,0-1 44,0 0 0,-1 0 0,1-1 0,-1 1 0,0 0 0,-1-1 0,1 0 0,1-6 0,0-9 449,0 0 0,-2-1 0,0-24 0,-1 36-128,0 2-89,0-21 1082,0 28-1292,0-1 0,0 1 1,0 0-1,0-1 1,0 1-1,0 0 1,0-1-1,0 1 0,0-1 1,0 1-1,0 0 1,0-1-1,0 1 1,-1 0-1,1-1 0,0 1 1,0 0-1,0-1 1,-1 1-1,1 0 1,0 0-1,0-1 1,-1 1-1,1 0 0,0 0 1,0-1-1,-1 1 1,1 0-1,0 0 1,-1 0-1,1-1 0,0 1 1,-1 0-1,1 0 1,-1 0-1,1 0 1,0 0-1,-1 0 1,1 0-1,0 0 0,-1 0 1,1 0-1,-1 0 1,1 0-1,0 0 1,-1 0-1,1 0 0,0 0 1,-1 1-1,1-1 1,0 0-1,-1 0 1,1 0-1,-1 1 0,0 1-22,0 0 0,0 0 0,0 0 0,0 0 0,1 0 0,-1 0 0,1 1 0,-1-1 0,1 0 0,0 0 0,-1 0 0,1 1-1,1-1 1,-1 3 0,4 34 33,-1-34-87,0 0-1,-1 0 1,2-1-1,-1 1 1,0-1-1,1 0 1,0 0-1,0 0 1,0 0-1,1-1 1,-1 1-1,1-1 1,0 0-1,-1-1 1,1 1-1,1-1 1,-1 0-1,0 0 1,0-1-1,1 1 1,-1-1-1,9 1 1,-12-3 53,-1 1 1,1-1 0,-1 1-1,1-1 1,-1 0 0,1 0-1,-1 1 1,0-1 0,1 0-1,-1 0 1,0 0 0,0-1-1,0 1 1,0 0 0,0 0-1,0-1 1,0 1 0,0 0-1,0-1 1,-1 1 0,1-1-1,0 1 1,-1-1 0,1 1-1,-1-1 1,0 1-1,1-1 1,-1 0 0,0-2 0,4-50-211,-4 52 170</inkml:trace>
  <inkml:trace contextRef="#ctx0" brushRef="#br0" timeOffset="2283.64">1937 400 3201,'0'0'9503,"-3"-15"-7315,9 13-2201,1 1 0,-1-1 0,0 1-1,0 1 1,1-1 0,-1 1 0,0 1 0,9 0 0,8 0-330,82-1-5495,-79 2 1567</inkml:trace>
  <inkml:trace contextRef="#ctx0" brushRef="#br0" timeOffset="3427.77">2200 334 2385,'0'0'14321,"3"-5"-13726,5-7-528,-4 15-62,-3 29-47,-2-10 60,5 77 29,3 0-1,26 118 0,-30-198-132,0-6-415,-1-1-1,1 24 1,-3-35 173,0-12 221,-3-194 250,2-113 285,1 314-389,1 1 0,-1-1 1,0 1-1,1-1 0,0 1 0,0 0 0,0-1 1,0 1-1,1 0 0,-1-1 0,1 1 0,-1 0 1,1 0-1,0 0 0,1 1 0,3-5 0,-5 6-27,1-1-1,0 1 1,1 0-1,-1-1 1,0 1-1,0 0 1,0 1-1,0-1 1,1 0-1,-1 1 1,0-1 0,1 1-1,-1 0 1,1-1-1,-1 1 1,0 1-1,1-1 1,-1 0-1,1 0 1,-1 1-1,0-1 1,1 1-1,-1 0 1,0 0-1,4 2 1,0 0-13,-1 1 0,1 0 0,-1 0 1,0 1-1,0-1 0,-1 1 0,1 0 0,-1 0 0,0 1 1,0-1-1,-1 1 0,0 0 0,0 0 0,2 6 1,1 2-9,-1 0 1,0 1 0,-2-1 0,1 1 0,0 19-1,-3-29 11,1 14-63,-1 0-1,-1-1 1,0 1 0,-5 25-1,5-41-15,-1 1 1,1-1-1,-1 0 0,0 0 0,0 1 1,0-1-1,-1 0 0,1 0 0,-1 0 1,0 0-1,1 0 0,-1 0 0,-1-1 1,1 1-1,0-1 0,-1 1 0,1-1 1,-1 0-1,0 0 0,1 0 0,-1 0 1,0 0-1,0-1 0,0 0 0,-1 1 1,1-1-1,0 0 0,0 0 0,-1-1 1,1 1-1,-4 0 0,5-1 23,0 0-1,0 0 1,0 0-1,0 0 1,0 0-1,0 0 1,0-1-1,0 1 1,0-1-1,0 1 1,0-1-1,0 0 1,0 0-1,1 0 1,-1 0-1,0 0 0,0 0 1,1 0-1,-1 0 1,-1-3-1,1 1 53,0 0 0,0 0 0,0-1 0,1 1 0,0 0-1,0-1 1,0 1 0,0-1 0,0 0 0,0-6 0,-2-37 718,3 27 285,0 20-975,0 1 1,0-1-1,0 0 0,0 0 1,1 0-1,-1 0 0,0 0 1,0 0-1,0 0 0,0 0 1,0 0-1,0 0 0,0 0 1,0 0-1,0 0 0,1 0 1,-1 0-1,0 0 0,0 0 1,0 0-1,0 0 0,0 0 1,0 0-1,0 0 0,0 0 1,0 0-1,1 0 0,-1 0 1,0 0-1,0 0 0,0 0 1,0 0-1,0 0 0,0 0 1,0 0-1,0-1 0,0 1 1,0 0-1,0 0 0,0 0 1,1 0-1,-1 0 0,0 0 1,0 0-1,0 0 0,0 0 1,0 0-1,0 0 0,0-1 1,0 1-1,0 0 0,5 9-155,0 0 1,1 0-1,1 0 0,-1-1 0,1 0 0,1 0 0,-1-1 0,1 0 1,0 0-1,13 7 0,-15-10-144,0-1-1,0 1 1,1-2 0,-1 1 0,0-1-1,1 1 1,0-2 0,-1 1-1,1-1 1,0 0 0,0 0 0,0-1-1,0 0 1,0-1 0,0 1 0,-1-1-1,10-2 1,-11 1 191,-1-1-1,1 1 1,-1-1-1,1 0 1,-1 0-1,0 0 1,0-1-1,0 1 1,-1-1-1,1 0 0,-1 0 1,0 0-1,0-1 1,0 1-1,-1-1 1,4-8-1,3-7 137,-2-1 1,9-33-1,-9 20 790,-1-1 1,2-58 0,-6-16 4293,-3 108-5116,1 1 1,0 0-1,0 0 0,-1-1 0,1 1 0,0 0 0,-1 0 0,1 0 0,0 0 0,-1 0 0,1-1 0,0 1 0,-1 0 0,1 0 0,0 0 0,-1 0 0,1 0 0,0 0 0,-1 0 1,1 0-1,0 0 0,-1 0 0,1 0 0,0 0 0,-1 1 0,1-1 0,0 0 0,-1 0 0,1 0 0,0 0 0,0 1 0,-1-1 0,1 0 0,0 0 0,-1 0 0,1 1 0,0-1 0,0 0 1,0 0-1,-1 1 0,1-1 0,0 0 0,0 1 0,0-1 0,-4 7-19,1-1 0,1 1 0,-1-1 1,1 1-1,0 0 0,1 0 0,0 0 0,-1 8 0,1 63 62,1-55-51,0 5 30,1-1 0,6 34 0,-5-50-156,1 0-1,0-1 0,0 1 1,1-1-1,0 0 1,1 0-1,0 0 1,10 14-1,-15-24 104,0 0-1,0 0 1,0 0-1,0 0 1,1 0 0,-1 0-1,0 0 1,0 1-1,0-1 1,0 0 0,0 0-1,0 0 1,0 0-1,0 0 1,1 0-1,-1 0 1,0 0 0,0 0-1,0 0 1,0 0-1,0 0 1,0 0 0,0 0-1,1 0 1,-1 0-1,0 0 1,0 0-1,0 0 1,0 0 0,0 0-1,0 0 1,1 0-1,-1 0 1,0 0-1,0 0 1,0 0 0,0 0-1,0 0 1,0 0-1,0 0 1,1 0 0,-1 0-1,0-1 1,0 1-1,0 0 1,0 0-1,0 0 1,0 0 0,0 0-1,0 0 1,0 0-1,0-1 1,5-9-69,-1-10 127,-2-17-49,6-49 136,-6 78-9,-1 0 0,1 1 0,0-1 1,1 1-1,0 0 0,0 0 0,0 0 0,7-10 1,-8 16-103,-1-1 1,0 1 0,1 0 0,-1 0 0,1 0 0,-1 0 0,1 0 0,-1 0-1,1 0 1,0 1 0,-1-1 0,1 0 0,0 1 0,0 0 0,-1-1 0,1 1 0,0 0-1,0 0 1,0 0 0,-1 0 0,1 0 0,0 0 0,0 0 0,2 1 0,-1 0-33,0 0-1,0 0 1,0 0 0,0 0 0,0 0 0,0 1 0,0-1 0,-1 1 0,1 0 0,-1 0 0,1 0 0,4 4-1,-1 3 12,0 0-1,-1 0 0,1 1 0,-2 0 0,1 0 1,-1 0-1,-1 0 0,4 21 0,-1 3-1314,0 50-1,-6-77 902,0-5 122,0-1 0,0 1-1,1-1 1,-1 1-1,0-1 1,0 1-1,1-1 1,-1 1 0,1-1-1,-1 0 1,1 1-1,-1-1 1,1 0-1,0 1 1,0-1 0,0 0-1,1 2 1,7 3-3984</inkml:trace>
  <inkml:trace contextRef="#ctx0" brushRef="#br0" timeOffset="5187.37">3060 421 5907,'0'0'9911,"-12"-7"-9498,-40-16-116,51 22-287,0 1 0,-1 0 1,1-1-1,0 1 1,0 0-1,-1 0 1,1 0-1,0 0 0,0 0 1,-1 0-1,1 0 1,0 0-1,0 1 1,-1-1-1,1 0 0,0 1 1,0-1-1,0 1 1,0-1-1,-1 1 1,1 0-1,0 0 0,0-1 1,0 1-1,0 0 1,1 0-1,-2 1 1,-13 27 173,13-24-127,0 0-39,0 0 1,0 0-1,1 1 0,-1-1 1,1 0-1,0 1 0,1-1 0,0 0 1,-1 1-1,2-1 0,-1 1 1,1-1-1,-1 1 0,2-1 0,2 10 1,-2-11-60,0-1 1,0 1-1,0-1 0,1 1 1,-1-1-1,1 0 1,0 0-1,0 0 0,0 0 1,0-1-1,0 1 1,1-1-1,-1 0 1,1 0-1,0 0 0,0 0 1,-1-1-1,1 0 1,0 1-1,0-1 0,6 0 1,-5 0-79,0 0 0,0 0 0,0 0 0,0-1 0,0 0 0,1 0 0,-1-1 1,0 1-1,0-1 0,0 0 0,0 0 0,0-1 0,-1 0 0,1 0 0,0 0 0,-1 0 0,1-1 0,4-2 0,-5 1 111,0-1 0,0 1 0,0 0 0,-1-1-1,1 0 1,-1 0 0,0 0 0,-1 0 0,1-1 0,-1 1-1,0 0 1,-1-1 0,1 0 0,-1 1 0,1-12-1,-1 12 46,4-52 594,-5 52-506,0 0 0,0 0 0,0 0 0,-1 0 0,1 0 0,-1 0 0,-1 0 0,-2-8 0,3 11-106,1 1-1,-1 0 1,0 0-1,0 0 0,1 0 1,-1 0-1,0 0 1,0 0-1,0 0 0,0 0 1,0 1-1,0-1 1,0 0-1,-1 1 1,1-1-1,0 1 0,0-1 1,0 1-1,-1-1 1,1 1-1,0 0 1,-1 0-1,1 0 0,0-1 1,-1 1-1,1 0 1,0 1-1,0-1 0,-1 0 1,1 0-1,0 1 1,-1-1-1,1 0 1,0 1-1,0-1 0,0 1 1,-1 0-1,1-1 1,0 1-1,0 0 1,0 0-1,0 0 0,0 0 1,0-1-1,1 1 1,-1 1-1,0-1 0,0 0 1,1 0-1,-1 0 1,0 0-1,1 0 1,-1 1-1,1-1 0,0 0 1,-1 0-1,1 1 1,0-1-1,0 0 1,0 1-1,0-1 0,0 2 1,-1 2-33,1 1 1,0 0-1,0-1 1,1 1-1,0 0 1,0-1-1,0 1 1,1-1-1,-1 0 1,1 1-1,0-1 1,6 10-1,-5-12-108,0 1-1,0-1 1,0 0-1,0 0 1,0-1 0,1 1-1,-1 0 1,1-1-1,0 0 1,-1 0-1,1 0 1,0-1-1,0 1 1,0-1-1,1 0 1,-1 0-1,0 0 1,5 0-1,-5 0-22,0-1 1,0 1-1,0-1 0,0 0 0,0 0 0,0-1 0,0 1 1,0-1-1,0 0 0,0 0 0,0 0 0,0 0 0,0-1 1,0 1-1,-1-1 0,1 0 0,5-4 0,-5 1 61,0 1 0,1-1-1,-2-1 1,1 1-1,0 0 1,-1-1 0,0 0-1,-1 0 1,1 0 0,2-10-1,1-11 174,-1-1 1,-1 1-1,-1-1 0,-2 0 0,-4-54 0,2 52 355,-8-105 3468,6 128-2150,-3 14-1437,-4 16-470,3 27 209,2 0 1,2 0 0,6 69-1,-2-55-18,1 9-18,15 94 0,-13-240 105,-5 29-151,2-54 127,-1 95-93,1 1 0,0-1 1,-1 0-1,1 0 0,0 1 0,0-1 0,0 0 0,1 1 0,-1-1 1,1 1-1,-1 0 0,1-1 0,0 1 0,0 0 0,0 0 0,0 0 1,0 0-1,0 0 0,0 1 0,1-1 0,-1 1 0,1-1 0,-1 1 0,1 0 1,0 0-1,-1 0 0,1 0 0,0 1 0,0-1 0,0 1 0,3 0 1,-2-1-19,0 1 0,0 0 0,0 0 0,0 0 0,1 0 0,-1 1 0,0 0 0,0-1 1,0 2-1,0-1 0,-1 0 0,1 1 0,0 0 0,0 0 0,-1 0 0,0 0 0,1 0 1,-1 1-1,0-1 0,0 1 0,3 4 0,-3-4-48,-1 1-1,0 0 1,0 0 0,0 0-1,0 0 1,0 1 0,-1-1-1,0 0 1,0 1 0,0-1-1,-1 1 1,1-1 0,-1 1-1,-1 8 1,1-10-24,-1 0 1,1 0-1,-1 0 0,0 0 1,0-1-1,0 1 0,0 0 1,-1 0-1,1-1 0,-1 1 1,1-1-1,-1 1 0,0-1 1,0 0-1,0 0 0,-1 0 1,1 0-1,0 0 0,-1 0 1,1 0-1,-1-1 1,-3 2-1,-5 2-217,0 0 0,0-1-1,0-1 1,-1 1 0,1-2 0,-17 2 0,30 13 587,0-14-295,1-1-1,0 1 1,-1-1 0,1 0 0,0 0 0,1 0-1,-1 0 1,0-1 0,0 1 0,1-1 0,-1 0-1,1 0 1,-1 0 0,1 0 0,4-1 0,57 4-44,-56-3 13,-1-1-1,1-1 0,-1 0 0,0 0 0,1-1 0,13-4 0,-17 4 28,0 0-1,-1-1 0,1 0 0,-1 0 0,0 0 0,0 0 0,0-1 0,0 0 0,0 1 0,-1-1 0,0 0 1,4-7-1,-1 2 47,0-1 0,-1-1 0,0 1 0,-1-1 0,0 0 1,-1 0-1,0 0 0,2-16 0,-2-7 1529,-1-51 1,-2 59-123,-11 87-1058,10-41-406,2 112 161,0-116-225,1 0-1,1 0 1,0 0-1,1 0 1,1-1 0,7 18-1,-11-31 17,0 1-1,0 0 1,0-1-1,1 1 1,-1-1-1,1 0 0,0 1 1,-1-1-1,1 0 1,0 0-1,0 0 1,0 0-1,1 0 1,-1-1-1,0 1 1,1-1-1,-1 1 1,1-1-1,0 0 0,-1 0 1,1 0-1,0 0 1,0 0-1,-1-1 1,1 1-1,0-1 1,0 0-1,0 0 1,0 0-1,-1 0 1,1-1-1,0 1 0,0-1 1,0 1-1,-1-1 1,4-1-1,2-2 36,0 0 0,0 0-1,0 0 1,-1-1 0,0 0-1,0-1 1,0 0 0,0 0-1,-1 0 1,8-10 0,12-24 680,0 0 0,-3-2 0,35-85 0,-54 118-389,-4 13 192,3 23-1363,-3-27 879,1 1 1,-1 0 0,0-1-1,0 1 1,0 0 0,1-1-1,-1 1 1,0 0-1,1-1 1,-1 1 0,1-1-1,-1 1 1,0-1 0,1 1-1,-1-1 1,1 1 0,-1-1-1,1 1 1,0-1-1,-1 0 1,1 1 0,-1-1-1,1 0 1,0 0 0,-1 1-1,1-1 1,0 0 0,-1 0-1,1 0 1,0 0 0,-1 0-1,1 0 1,0 0-1,-1 0 1,1 0 0,0 0-1,-1 0 1,2-1 0,-1 1 29,0-1 0,0 0 0,0 0 0,0 0 0,0 1 0,0-1 0,0 0 0,0 0 0,0 0 0,-1 0 0,1-1 0,0 1 0,-1 0 0,1 0 0,-1 0 0,0-1 0,1 1 0,-1 0 0,0 0 1,1-1-1,-1 1 0,0 0 0,0-2 0,1-37 370,-2 31-70,1 7-282,0 1 1,0-1 0,0 1 0,0 0-1,-1-1 1,1 1 0,0 0 0,-1-1-1,1 1 1,-1 0 0,0-1 0,1 1-1,-1 0 1,0 0 0,0 0 0,0 0-1,0 0 1,0 0 0,0 0 0,0 0-1,0 0 1,0 0 0,0 0 0,0 1-1,-1-1 1,1 0 0,0 1 0,0-1 0,-1 1-1,1 0 1,0-1 0,-1 1 0,1 0-1,-1 0 1,1 0 0,0 0 0,-1 0-1,1 0 1,-1 0 0,1 0 0,0 1-1,-1-1 1,1 0 0,0 1 0,-1-1-1,1 1 1,0 0 0,0-1 0,-1 1-1,1 0 1,0 0 0,0 0 0,0 0-1,0 0 1,0 0 0,0 0 0,0 0-1,0 1 1,-3 6-20,0 0 0,1 1 0,0-1 0,1 0 0,-1 1-1,2 0 1,-1-1 0,0 19 0,2-2 48,4 50 1,-3-68-42,0 0 0,0 0 0,1-1 0,0 1 0,0 0 0,1-1 1,0 0-1,0 1 0,0-1 0,1 0 0,0-1 0,0 1 0,0-1 0,1 1 0,0-1 0,0-1 1,8 7-1,-6-7 8,0 1 0,0-1 0,1-1 0,0 1 0,0-1 0,0-1 0,0 1 0,0-1 0,0-1 0,1 0 0,-1 0 1,0 0-1,16-2 0,-23 1-43,0 0 1,0 0 0,-1 0-1,1-1 1,0 1-1,-1 0 1,1 0 0,0-1-1,-1 1 1,1 0-1,-1-1 1,1 1 0,0-1-1,-1 1 1,1-1-1,-1 1 1,1-1 0,-1 1-1,1-1 1,-1 0-1,0 1 1,1-1 0,-1 1-1,0-1 1,1 0-1,-1 0 1,0 1 0,0-1-1,0 0 1,1 0-1,-1-27-2374,0 22 1373,-2-27-4822</inkml:trace>
  <inkml:trace contextRef="#ctx0" brushRef="#br0" timeOffset="5406.84">3788 5 6611,'0'0'14599,"-4"-4"-14599,-1 4-593,-8 0-3424,-2 0-1618</inkml:trace>
  <inkml:trace contextRef="#ctx0" brushRef="#br0" timeOffset="7610.31">951 59 3378,'0'0'5746,"64"10"-5538,-34-5-48,4-1-96,-2 2-64,-2-1-32,-7 1-832,-8 0-1777,-8-4-2978</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1:18.617"/>
    </inkml:context>
    <inkml:brush xml:id="br0">
      <inkml:brushProperty name="width" value="0.05" units="cm"/>
      <inkml:brushProperty name="height" value="0.05" units="cm"/>
      <inkml:brushProperty name="color" value="#E71224"/>
    </inkml:brush>
  </inkml:definitions>
  <inkml:trace contextRef="#ctx0" brushRef="#br0">14 8 2065,'0'0'10295,"-2"-2"-9884,2 2-398,0-1 1,0 1-1,0 0 0,0 0 0,0-1 0,-1 1 1,1 0-1,0 0 0,0-1 0,0 1 1,0 0-1,0 0 0,-1 0 0,1-1 0,0 1 1,0 0-1,0 0 0,-1 0 0,1 0 0,0-1 1,0 1-1,0 0 0,-1 0 0,1 0 1,0 0-1,0 0 0,-1 0 0,1 0 0,0 0 1,0 0-1,-1 0 0,1 0 0,0 0 0,-1 0 1,1 0-1,0 0 0,0 0 0,-1 0 1,1 0-1,0 0 0,0 0 0,-1 0 0,1 0 1,0 0-1,0 0 0,0 1 0,-1-1 0,1 0 1,0 0-1,0 0 0,0 0 0,-1 1 0,1 18 1144,0-7-962,14 194 2045,-8-141-2130,-6-40-64,-1-20-26,1 1-1,0-1 1,0 0-1,1 0 1,-1 0-1,1 0 1,0 0-1,2 5 1,-2-9 39,0 0 1,0 0-1,0 0 0,1 0 1,-1 0-1,0 0 1,1 0-1,-1 0 1,0 0-1,1 0 0,-1-1 1,1 1-1,0-1 1,-1 1-1,1-1 1,-1 0-1,1 1 1,0-1-1,2 0 0,41-1 674,-29 1-469,37 1 2,-24 0-136,0-1 0,0-1 1,0-2-1,34-6 0,-46 6-8,1 1-1,0 1 1,0 0-1,26 4 0,6-1-82,-13-1-28,37 8 0,-1-1 42,-22-1 44,-1 2 0,79 24 0,-82-20-97,18 2 253,101 10 1,17 2 138,-20 9-364,290 50-48,-275-52 81,-9-1-34,92-20 148,-20-3-65,159 4-37,-70-6 46,-218 0-35,183-12 0,-142-15-20,-72 7-6,99 0-1,-170 12-57,81-1-36,177 22 0,-163-5 48,0-4-1,109-4 1,113-8 68,-326 0-78,-1 0 1,1 0-1,0 0 0,0-1 1,-1 1-1,1 0 1,0-1-1,-1 1 1,1 0-1,-1-1 1,1 1-1,0-1 0,-1 1 1,1-1-1,-1 1 1,1-1-1,-1 1 1,0-1-1,1 0 1,-1 1-1,1-1 0,-1 0 1,0 1-1,0-1 1,1 0-1,-1 0 1,0 1-1,0-1 1,0 0-1,0 1 1,0-1-1,0-1 0,0-32 48,0 23-58,-1-7-1,-1 0-1,-1 0 1,-5-19-1,3 16 16,-4-39 0,9 53 1,-2-32 17,3-52 0,0 79-3,1 1 1,0 0-1,0 0 1,1 0-1,0 0 1,1 0-1,1 1 0,-1 0 1,9-14-1,-35 25-4017,-18 6 255,-17 0-1805</inkml:trace>
  <inkml:trace contextRef="#ctx0" brushRef="#br0" timeOffset="551.79">2539 650 4818,'0'0'10752,"11"9"-8951,-9-5-1622,0 0 1,1 0-1,-2 0 1,1 1-1,0-1 1,-1 1-1,0-1 1,0 1 0,0-1-1,0 10 1,-2 53 592,0-34-515,-1 16-28,-16 87 0,9-88-1137,-3 89 0,12-117-1422</inkml:trace>
  <inkml:trace contextRef="#ctx0" brushRef="#br0" timeOffset="859.21">2345 1094 6627,'0'0'7131,"5"9"-6189,-3-2-853,2-1 1,-1 0-1,1 0 0,0 0 0,0 0 0,1-1 1,-1 1-1,1-1 0,0 0 0,1-1 1,-1 1-1,1-1 0,0 0 0,0 0 0,1-1 1,-1 0-1,9 3 0,-3-3-2,-1 0 0,1-1 0,0-1 0,0 0 0,0 0 0,0-1 0,0-1-1,0 0 1,0-1 0,19-5 0,-23 5 68,-1 0 1,1-1-1,0 0 0,-1-1 0,0 0 0,0 0 0,0 0 0,0-1 1,-1 0-1,0 0 0,0-1 0,0 0 0,-1 0 0,1 0 0,-2-1 1,7-9-1,-9 4-2295,-2 12 1970,0 0 1,-1 0 0,1 0 0,0 0-1,0 0 1,-1 0 0,1 0-1,0 0 1,-1 0 0,1 0 0,0 0-1,-1 0 1,1 0 0,0 0-1,-1 0 1,1 0 0,0 0 0,0 1-1,-1-1 1,1 0 0,0 0-1,0 0 1,-1 0 0,1 1 0,0-1-1,0 0 1,-1 0 0,1 0-1,0 1 1,0-1 0,0 0 0,-1 0-1,1 1 1,0-1 0,-13 18-10722</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1:20.972"/>
    </inkml:context>
    <inkml:brush xml:id="br0">
      <inkml:brushProperty name="width" value="0.05" units="cm"/>
      <inkml:brushProperty name="height" value="0.05" units="cm"/>
      <inkml:brushProperty name="color" value="#E71224"/>
    </inkml:brush>
  </inkml:definitions>
  <inkml:trace contextRef="#ctx0" brushRef="#br0">1 779 3874,'0'0'6467,"0"-3"-5763,1-6-134,0-9 4303,-1 27-5074,-1-5 184,1-1 0,0 1-1,0 0 1,0-1 0,1 1-1,-1-1 1,1 1-1,0-1 1,0 1 0,0-1-1,1 0 1,-1 0 0,1 1-1,-1-1 1,1 0-1,0 0 1,0 0 0,1-1-1,-1 1 1,0 0-1,1-1 1,0 0 0,-1 1-1,1-1 1,0 0 0,0-1-1,1 1 1,-1 0-1,0-1 1,0 0 0,1 1-1,-1-1 1,1-1 0,3 2-1,-3-2-50,1 1-1,-1-1 1,0 0-1,0 1 1,0-2-1,1 1 0,-1-1 1,0 1-1,0-1 1,0 0-1,0-1 1,0 1-1,0-1 1,0 1-1,0-1 1,-1 0-1,1-1 1,-1 1-1,6-5 1,-1-2-37,-1 0-1,0 0 1,0-1 0,0 0 0,8-19 0,-1 0 31,-2 0-1,-1-1 0,-1 0 0,-2-1 1,-1 0-1,5-44 0,-3-190 2223,-10 205-785,1 60-1342,0 0 0,0 0-1,0 0 1,0 0 0,0-1 0,0 1-1,-1 0 1,1 0 0,0 0-1,0 0 1,0 0 0,0 0-1,-1 0 1,1 0 0,0-1 0,0 1-1,0 0 1,-1 0 0,1 0-1,0 0 1,0 0 0,0 0-1,-1 0 1,1 0 0,0 0 0,0 0-1,0 0 1,-1 0 0,1 0-1,0 0 1,0 1 0,0-1-1,-1 0 1,1 0 0,0 0 0,0 0-1,0 0 1,-1 0 0,1 0-1,0 1 1,0-1 0,0 0 0,0 0-1,0 0 1,0 0 0,-1 1-1,1-1 1,0 0 0,0 0-1,-5 6-7,1 0-1,0 0 0,0 1 0,0-1 0,1 1 1,0 0-1,0 0 0,-3 13 0,-12 66 43,15-73-22,-8 81 284,1 191 0,10-246 113,1-59-386,2 0 0,0 0-1,1 0 1,1 1 0,1-1-1,1 1 1,0 0-1,1 1 1,1 0 0,1 0-1,1 1 1,0 0 0,24-26-1,-32 40-35,0 0 0,0 0 0,1 0 0,-1 0 0,1 0-1,0 1 1,0-1 0,-1 1 0,1 0 0,1 0 0,-1 0 0,0 1 0,0 0-1,8-2 1,-10 3-12,0 0 0,0 0 0,1 1 1,-1-1-1,0 0 0,0 1 0,0 0 0,0-1 0,0 1 0,0 0 0,0 0 0,0 0 0,-1 0 0,1 0 0,0 0 0,0 1 0,-1-1 0,1 1 0,-1-1 1,1 1-1,-1-1 0,0 1 0,0 0 0,1 0 0,-1 0 0,0 0 0,-1 0 0,1 0 0,0 0 0,-1 0 0,1 3 0,5 17 26,-2 0 0,-1 1 0,0 0 0,-2 42 0,-1-41-863,0 1 0,2-1-1,9 45 1,-10-65 256,0 0 0,0 0 0,1 0 0,-1 0 0,1 0 1,0 0-1,0 0 0,1-1 0,-1 1 0,4 3 0,14 6-5530</inkml:trace>
  <inkml:trace contextRef="#ctx0" brushRef="#br0" timeOffset="680.41">737 603 4530,'0'0'13348,"-11"-12"-12604,-34-36-469,44 47-270,0 0 0,-1-1 0,1 1 0,-1 0-1,1 1 1,-1-1 0,1 0 0,-1 0 0,0 1 0,1-1 0,-1 1 0,0-1 0,0 1 0,1 0 0,-1 0 0,0-1 0,0 1 0,0 1 0,1-1 0,-1 0 0,0 0 0,0 1 0,1-1 0,-1 1 0,0-1 0,1 1 0,-1 0 0,0-1 0,1 1 0,-1 0-1,1 0 1,-3 2 0,-1 2 0,0 0-1,0 0 0,0 0 1,0 1-1,-5 9 0,9-14 1,-3 6 0,0 0-1,0 0 0,1 1 0,0-1 0,0 1 1,0-1-1,1 1 0,1 0 0,-1 0 0,1 0 0,1 0 1,0 12-1,0-17-31,0 0 0,0 0 0,1 1 1,-1-1-1,1 0 0,0 0 0,0 0 1,0 1-1,0-1 0,1 0 0,-1-1 0,1 1 1,0 0-1,0 0 0,0-1 0,0 1 0,0-1 1,0 1-1,1-1 0,-1 0 0,1 0 0,0 0 1,0-1-1,-1 1 0,1 0 0,0-1 0,0 0 1,0 0-1,1 0 0,-1 0 0,5 1 0,-2-1-43,0-1 1,0 1-1,0-1 0,-1 0 0,1 0 0,0 0 0,0-1 0,6-1 0,-9 1 73,0 0 0,-1-1 0,1 1 0,-1 0 0,1-1 0,-1 0 0,1 1 0,-1-1 0,0 0 0,0 0 0,0 0-1,0-1 1,0 1 0,-1 0 0,1-1 0,-1 1 0,3-6 0,2-7 398,0-1 1,-2 1-1,1-2 1,-2 1-1,0 0 0,-1-1 1,-1 1-1,-1-17 0,0 32-273,-11 27-290,9-20 135,-1 1-1,1-1 1,1 1 0,-1-1 0,1 1-1,0 0 1,1 0 0,0-1 0,0 1-1,2 12 1,-2-16-36,1 0 0,-1 0 0,1-1 0,0 1 0,0-1 0,1 1 0,-1-1 0,0 1 0,1-1 0,-1 0 0,1 0 0,0 0 0,0 0 0,0 0 0,0 0 0,0 0 0,0 0 0,0-1 0,1 1 0,-1-1 0,0 0 0,1 0 0,0 0 0,-1 0 0,1 0 0,-1 0 0,1-1 0,4 1 0,-3 0 9,-1-1 0,0 0 0,1 0-1,-1 0 1,0 0 0,0-1-1,1 1 1,-1-1 0,0 0-1,0 0 1,0 0 0,0 0-1,0-1 1,0 1 0,6-5 0,-5 3 37,0-1 1,1 0-1,-1-1 1,-1 1 0,1-1-1,0 1 1,-1-1 0,4-8-1,1-6 50,0 0 0,-2-1 0,0 1 0,4-25 0,-3-5 432,-2 0-1,-3 0 0,-3-54 1,0 26 1372,-8 94-1490,3 26-331,1-1-1,3 1 0,6 81 1,0-80 23,19 84 1,-3-58-3854,-19-68 2194</inkml:trace>
  <inkml:trace contextRef="#ctx0" brushRef="#br0" timeOffset="1522.14">908 561 4386,'0'0'9346,"3"0"-9282,4 0-105,-1 1 1,0 1 0,1-1 0,-1 1-1,0 0 1,0 0 0,0 1 0,8 4 0,35 12-1239,-41-17 1143,1 0 0,-1-1 0,0 0 1,1-1-1,-1 1 0,1-2 0,11 0 0,-17 0 278,-1 0 0,1 0-1,0 1 1,0-2 0,0 1-1,-1 0 1,1 0 0,-1-1-1,1 0 1,-1 1-1,1-1 1,-1 0 0,0 0-1,0 0 1,0-1 0,0 1-1,0 0 1,-1-1 0,1 1-1,-1-1 1,1 1 0,-1-1-1,1-3 1,0 0 443,-1 0 0,1 0 0,-1 0 0,0 0 0,-1 0 0,1-7 0,-1 12-342,-7 23-368,4-13-281,1 0 0,0 0 0,1 1 0,0-1 1,1 1-1,0-1 0,1 13 0,-1-20 296,0 1-1,1-1 0,-1 0 1,0 0-1,1 1 0,-1-1 1,1 0-1,0 0 0,0 0 1,0 0-1,0 0 0,0 0 1,0 0-1,1 0 1,-1 0-1,1 0 0,-1-1 1,1 1-1,-1 0 0,1-1 1,0 0-1,0 1 0,0-1 1,0 0-1,0 0 0,0 0 1,0 0-1,0 0 0,0-1 1,1 1-1,-1-1 0,0 1 1,4-1-1,-4 0 41,-1 0 0,1 0 0,-1 0 0,1-1 0,-1 1 0,1 0 0,-1-1 0,1 1 0,-1-1 0,0 0 0,1 1 1,-1-1-1,0 0 0,1 0 0,-1 0 0,0 0 0,0 0 0,0 0 0,0 0 0,0 0 0,0-1 0,1-1 0,0-1 170,0 0 1,-1 1-1,1-1 1,-1 0-1,0 0 1,0 0-1,-1 0 1,1 0-1,-1-4 1,1 3 179,-1 0 1,0 0 0,0 0 0,-1 0-1,0 0 1,0 0 0,0 0-1,0 0 1,-1 1 0,1-1 0,-1 0-1,-1 1 1,1-1 0,0 1-1,-6-7 1,6 10-230,1-1 0,-1 1 0,0-1 0,1 1 1,-1 0-1,0 0 0,0-1 0,0 1 0,0 1 0,0-1 0,0 0 0,0 0 0,0 1 0,0-1 0,-1 1 1,1 0-1,0 0 0,0 0 0,0 0 0,-1 0 0,1 0 0,0 0 0,0 1 0,0-1 0,0 1 0,0-1 0,-1 1 1,1 0-1,0 0 0,1 0 0,-1 0 0,0 0 0,0 1 0,0-1 0,1 0 0,-1 1 0,0-1 0,1 1 1,0 0-1,-1 0 0,1-1 0,0 1 0,0 0 0,0 0 0,0 0 0,-1 3 0,-3 15-60,1 0-1,1 1 0,0-1 1,2 0-1,0 1 0,2-1 1,3 25-1,-3-39-150,0 1 0,1-1 0,0 0 0,0 0 0,1 0 0,0 0 0,0-1 1,0 1-1,1-1 0,-1 0 0,1 0 0,1 0 0,-1 0 0,1-1 0,0 1 0,0-1 0,0 0 0,9 5 1,-10-7 78,-1 0 1,1 0 0,-1 0 0,1-1-1,0 1 1,0-1 0,-1 0 0,1 0 0,0 0-1,0 0 1,0-1 0,0 0 0,0 0-1,0 0 1,0 0 0,0 0 0,0-1 0,0 0-1,0 0 1,0 0 0,0 0 0,0-1-1,-1 1 1,1-1 0,-1 0 0,1 0 0,-1-1-1,0 1 1,1 0 0,2-5 0,4-4 195,-1 0 0,0-1 0,-1 0 1,-1-1-1,0 1 0,0-1 0,-2-1 0,8-24 1,-7 14 1047,-1 0-1,-1 0 1,-1 0 0,-1-35 0,-2 58-654,0 15-434,0-9-64,0 0 0,1 0 0,-1 0 0,1 0 1,0 0-1,1 0 0,-1 0 0,1 0 0,0-1 0,4 9 0,1-3 12,0-1 0,0 0 0,14 13-1,-9-10-12,0 1-1,-1 0 0,10 15 1,-17-23-34,-1 1 1,0 0 0,0-1-1,-1 1 1,0 0 0,0 1-1,0-1 1,-1 0 0,1 1-1,-2-1 1,1 8 0,-4-13-99,0 0 0,0 0-1,-1 0 1,1-1 0,-1 1 0,1-1 0,0 0 0,-1 0 0,1 0 0,-4 0 0,4-1-104,-7 2-234,6-1 44,0 0 0,0 0 0,0 0 0,0 0 0,-1 0 0,1-1 0,0 0 0,0 0 0,0 0 1,0 0-1,1 0 0,-1-1 0,0 0 0,-6-4 0,-8-11-4869</inkml:trace>
  <inkml:trace contextRef="#ctx0" brushRef="#br0" timeOffset="1817.12">2061 461 7203,'0'0'13745,"0"-6"-13398,1-11-314,0 29-18,2 51 9,-1-31 16,1 60-41,0 17-262,6-40-5169</inkml:trace>
  <inkml:trace contextRef="#ctx0" brushRef="#br0" timeOffset="2006.26">1959 593 3970,'0'0'8340,"10"21"-8020,20-4-192,8 0-128,3 0-416,2-2-785,-1-6-816,-1-1-752,-7-8-64,-4 0-689</inkml:trace>
  <inkml:trace contextRef="#ctx0" brushRef="#br0" timeOffset="2313.15">2315 663 320,'0'0'14127,"-2"-16"-12793,-8-45-102,10 60-1199,0 1-1,0-1 1,0 0-1,0 1 1,0-1-1,0 0 1,0 1-1,0-1 1,0 0-1,-1 1 1,1-1 0,0 1-1,0-1 1,-1 1-1,1-1 1,0 0-1,-1 1 1,1-1-1,0 1 1,-1-1-1,1 1 1,-1-1-1,1 1 1,-1 0 0,1-1-1,-1 1 1,1 0-1,-1-1 1,0 1-1,1 0 1,-1 0-1,1-1 1,-2 1-1,-8 7 60,7-3-81,1 1 0,-1 0 0,1 0 0,0 0 0,1 1-1,-1-1 1,1 0 0,0 1 0,0-1 0,0 9 0,1-4-4,-1 0 0,2 1 0,-1-1 1,1 0-1,3 11 0,-2-15-53,0 0-1,1 0 1,0 0 0,0 0 0,0-1 0,0 1-1,1-1 1,0 0 0,6 6 0,-7-8-87,0 0-1,0 0 1,0-1 0,0 1 0,0-1 0,1 0-1,-1 0 1,1 0 0,-1-1 0,1 1 0,0-1-1,0 0 1,0 0 0,0 0 0,7 1 0,-10-2 130,0-1 1,0 1 0,1 0 0,-1-1 0,0 1-1,0-1 1,0 1 0,0-1 0,0 1 0,0-1 0,0 0-1,-1 1 1,1-1 0,0 0 0,0 0 0,0 0 0,-1 0-1,1 1 1,0-1 0,-1 0 0,1 0 0,-1 0-1,1-1 1,-1 1 0,0 0 0,1 0 0,-1 0 0,0 0-1,1-2 1,3-40 204,-4 37-122,1-15 216,0 12-147,0 0-1,-1 0 0,0 0 1,0 0-1,-1 0 1,0 0-1,-1 0 0,0 0 1,0 0-1,-6-14 1,7 22-158,1 0 0,-1 0 0,1 0 0,-1 0 0,0 0 0,1 0 0,-1 0 0,0 0 0,0 0 0,0 0 0,1 1 0,-1-1 1,0 0-1,0 1 0,0-1 0,0 0 0,0 1 0,-1 0 0,1-1 0,0 1 0,0-1 0,0 1 0,0 0 0,0 0 0,-1 0 1,1 0-1,0 0 0,0 0 0,0 0 0,-1 0 0,1 0 0,0 0 0,0 1 0,0-1 0,-2 1 0,2 0-87,-1 0 0,1 0 0,-1 0 0,1 1 0,-1-1 0,1 1 0,0-1-1,0 1 1,0-1 0,0 1 0,0-1 0,0 1 0,0 0 0,0 0 0,0-1-1,1 1 1,-1 0 0,1 0 0,0 0 0,-1 3 0,1 52-4280,0-29-95</inkml:trace>
  <inkml:trace contextRef="#ctx0" brushRef="#br0" timeOffset="3027.88">2814 802 7459,'0'0'8556,"-5"6"-8526,2-1-23,0 1 1,1-1 0,-1 1-1,1-1 1,0 1 0,0 0-1,-1 7 1,3-10-6,-1-1 0,1 1 0,-1 0 0,1 0 0,0-1 0,0 1 0,1 0 1,-1 0-1,0-1 0,1 1 0,0 0 0,0 0 0,0-1 0,0 1 0,0-1 0,0 1 0,0-1 0,1 1 0,-1-1 0,1 0 0,3 3 0,-1-1-52,1-1 0,0 1 0,0-1-1,0-1 1,0 1 0,1-1-1,-1 0 1,1 0 0,0 0-1,-1-1 1,1 1 0,0-2 0,0 1-1,0-1 1,0 1 0,-1-2-1,1 1 1,0-1 0,0 0-1,0 0 1,-1 0 0,1-1 0,0 0-1,-1 0 1,1 0 0,-1-1-1,0 0 1,0 0 0,0 0-1,0-1 1,-1 1 0,1-1 0,6-8-1,0-3 38,-2-1-1,0 1 1,-1-1-1,0-1 0,-2 0 1,0 0-1,-1 0 1,6-33-1,-6 20 166,-2-1 1,-2 0 0,0 1-1,-5-43 1,3 65 59,0 1 1,0 0 0,-1 0 0,0 0 0,0 0 0,-1 1 0,1-1-1,-2 1 1,1-1 0,-1 1 0,1 0 0,-2 0 0,-4-5 0,9 10-195,-1 1 0,1-1 0,-1 1 0,1-1 0,-1 1 1,1-1-1,-1 1 0,1 0 0,-1-1 0,0 1 0,1 0 0,-1-1 1,1 1-1,-1 0 0,0 0 0,1 0 0,-1 0 0,0 0 0,1-1 1,-1 1-1,0 0 0,1 0 0,-1 1 0,0-1 0,1 0 0,-1 0 1,0 0-1,1 0 0,-1 1 0,0-1 0,1 0 0,-1 0 1,1 1-1,-1-1 0,1 0 0,-1 1 0,0-1 0,1 1 0,0-1 1,-1 1-1,1-1 0,-1 1 0,1-1 0,-1 1 0,1 0 0,0-1 1,0 1-1,-1-1 0,1 1 0,0 0 0,0-1 0,-1 2 1,-8 39-133,9-38 165,-7 73 0,6 127 1,3-98-75,-3-71-20,1 16-522,0-38-71,1-16-319,1-19 909,0-12 274,2 0 0,13-52 0,-16 80-108,1-1 1,1 1-1,-1-1 1,1 1-1,0 0 1,1 0-1,0 1 1,0-1-1,0 1 1,1 0-1,0 0 1,0 0-1,1 0 1,-1 1-1,1 0 1,0 0-1,11-6 1,-14 10-109,-1-1 1,0 1-1,1 0 0,-1 0 1,1 0-1,-1 0 0,1 0 1,0 1-1,-1-1 0,1 1 1,0 0-1,0-1 0,-1 1 1,1 1-1,0-1 0,-1 0 1,1 1-1,0-1 0,0 1 1,-1 0-1,1 0 0,-1 0 1,1 0-1,-1 0 0,1 0 1,-1 1-1,0-1 0,0 1 1,0 0-1,0-1 0,0 1 1,0 0-1,0 0 0,0 1 1,-1-1-1,1 0 0,-1 1 1,2 3-1,1 4-23,0 0-1,0 0 1,-1 1 0,-1-1-1,0 1 1,0 0 0,-1-1-1,-1 15 1,1-12-9,-2-1 0,0 0 0,0 0 1,-1 0-1,0 0 0,-1-1 0,-8 23 1,8-29-284,0 0 1,0 0 0,0 0-1,0 0 1,-1 0 0,0-1 0,0 0-1,0 0 1,-1 0 0,1 0 0,-1-1-1,0 0 1,0 0 0,0 0 0,0 0-1,0-1 1,-1 0 0,-10 3-1,9-3-2877</inkml:trace>
  <inkml:trace contextRef="#ctx0" brushRef="#br0" timeOffset="4382.86">3519 781 6771,'0'0'9610,"0"0"-9608,-1 0 0,1-1 0,-1 1 0,1 0 0,-1-1-1,1 1 1,-1 0 0,1 0 0,-1 0 0,1 0 0,-1-1 0,1 1 0,-1 0 0,1 0 0,-1 0 0,1 0 0,-1 0 0,0 0 0,1 0 0,-1 0 0,0 1 0,0 0-1,0 1 0,0 0 0,0-1 1,0 1-1,0 0 0,0 0 0,0 0 1,1 0-1,-1 0 0,1 0 1,-1 0-1,1 0 0,0 0 0,0 0 1,0 4-1,0-2-47,-1 0-1,1 0 1,1 0 0,-1 1 0,1-1 0,-1 0-1,3 6 1,-1-8-39,-1 0-1,1 0 1,0 0 0,0-1-1,0 1 1,0-1 0,1 1 0,-1-1-1,0 0 1,0 0 0,1 0-1,-1 0 1,1 0 0,-1-1-1,1 1 1,-1-1 0,1 1-1,0-1 1,-1 0 0,1 0-1,3 0 1,-3 0-2,0 0 0,0-1 0,-1 1 0,1 0 0,0-1 0,0 1 0,-1-1 0,1 0 0,0 0 0,-1 0 0,1 0 0,-1-1 0,1 1 0,-1-1 0,0 1 0,1-1-1,-1 0 1,0 0 0,2-3 0,0-4 285,0 0-1,-1-1 0,-1 1 0,1-1 0,-2 1 1,1-1-1,-1 0 0,-1 0 0,0 0 0,0 1 1,-2-13-1,1 19-90,1 1 0,0-1 0,-1 0 0,0 1 0,0-1 0,0 0 0,0 1 0,0-1 0,0 1 0,0-1 0,-1 1 1,0 0-1,1 0 0,-1-1 0,0 1 0,0 0 0,0 0 0,0 1 0,0-1 0,-4-2 0,2 2 47,-1 0 1,1 0-1,-1 0 0,0 0 1,1 1-1,-1 0 0,0 0 1,0 0-1,0 0 0,-7 1 1,10 1-148,1-1 1,-1 1 0,1-1-1,0 1 1,-1 0 0,1 0-1,0-1 1,0 1 0,-1 0-1,1 0 1,0 1 0,0-1-1,0 0 1,0 0 0,0 0-1,0 1 1,1-1 0,-1 0-1,0 1 1,1-1 0,-1 1-1,1-1 1,-1 0 0,1 1-1,0-1 1,0 1 0,-1 0 0,1-1-1,0 2 1,-3 52 147,3-53-148,-1 26 3,0-14 34,1 0-1,0-1 1,1 1 0,4 17 0,-5-27-68,1-1 1,0 0-1,0 1 1,1-1 0,-1 0-1,0 0 1,1 0-1,0 0 1,0-1 0,0 1-1,0 0 1,0-1-1,1 1 1,-1-1 0,1 0-1,-1 0 1,1 0-1,0 0 1,0 0 0,0-1-1,0 1 1,5 1-1,0-2-22,-1 0 0,1 0 0,-1 0 0,1-1 0,-1-1 0,10 0 0,10-1-141,-12 2 101,-4 1 54,0-1 0,0-1 0,1 0 0,17-4 1,-26 4 33,0 0 0,0 0 1,0 0-1,0-1 1,0 1-1,0-1 0,-1 1 1,1-1-1,0 0 1,-1 0-1,0-1 1,1 1-1,-1 0 0,0-1 1,0 1-1,-1-1 1,1 0-1,0 0 0,-1 1 1,1-1-1,0-4 1,10-33 356,10-61 1,-9 38 172,-6 16 1986,-7 47-2470,0 21-226,-1 20 190,0-20-3,1 0 0,0 0 0,5 25 0,-5-41-9,1 0 1,0 0-1,1-1 1,-1 1-1,1 0 0,0-1 1,0 1-1,1-1 1,-1 0-1,1 1 0,0-1 1,0 0-1,0-1 1,1 1-1,-1-1 0,1 1 1,0-1-1,6 4 1,-9-6-2,0 0 1,1-1 0,-1 1-1,0-1 1,0 1-1,0-1 1,0 0 0,1 1-1,-1-1 1,0 0 0,0 0-1,1 0 1,-1 1-1,0-1 1,0-1 0,1 1-1,-1 0 1,0 0 0,0 0-1,1-1 1,-1 1-1,0-1 1,0 1 0,0-1-1,0 1 1,1-1-1,-1 0 1,0 1 0,0-1-1,0 0 1,0 0 0,-1 0-1,1 0 1,0 0-1,0 0 1,0 0 0,0-1-1,3-5-1,0-1 0,-1 0 0,1 1 0,3-15-1,-1 3 2,3-4 13,-4 8 20,1 0 0,0 1-1,1 0 1,1 0 0,0 0 0,0 1 0,2 1 0,11-14 0,-21 26-26,0-1 0,1 1 1,-1-1-1,1 1 0,-1-1 0,1 1 1,0-1-1,-1 1 0,1 0 1,-1-1-1,1 1 0,0 0 0,-1 0 1,1-1-1,0 1 0,-1 0 1,1 0-1,0 0 0,-1 0 0,1 0 1,0 0-1,-1 0 0,1 0 1,0 0-1,-1 0 0,1 0 0,0 0 1,-1 0-1,2 1 0,-1 0-7,0 0 0,0 0 0,-1 0 0,1 0 0,0 0 0,0 0 0,-1 0 0,1 0 0,0 1 0,-1-1 0,0 0 0,1 0 0,-1 1 0,1 1 0,4 55-150,-5-48 190,1 16-61,3 37-463,-3-58 358,0-1 0,0 1 0,0-1 0,1 0 0,-1 1 0,1-1 0,0 0 0,0 0-1,0 0 1,6 7 0,-6-10 101,-1 0 0,1 1 0,0-1 0,0 0-1,0 0 1,0 0 0,0 0 0,0 0 0,0 0 0,0 0-1,0-1 1,0 1 0,0-1 0,1 0 0,-1 0 0,0 1 0,0-2-1,0 1 1,1 0 0,-1 0 0,0 0 0,0-1 0,0 0-1,0 1 1,2-2 0,2 0 28,-1 0 0,0 0 0,1-1 0,-1 0 0,0 0 0,-1 0 1,1-1-1,4-4 0,4-6 42,0-2 1,-2 0 0,0-1-1,17-33 1,11-18 783,-32 64-601,-3 13-180,0 21-174,-3-22 108,2 15-891,1 0-1,10 33 1,-12-50 292,0 0 0,0-1 1,1 1-1,-1 0 0,1-1 0,1 0 0,-1 0 1,1 0-1,0 0 0,0 0 0,0-1 1,1 0-1,-1 1 0,9 4 0,10 1-3853</inkml:trace>
  <inkml:trace contextRef="#ctx0" brushRef="#br0" timeOffset="4832.22">4620 738 960,'0'0'7236,"-4"-17"-4192,-14-53-646,18 67-2257,-1 1 1,0-1-1,0 1 0,0 0 0,0 0 1,-1-1-1,1 1 0,0 0 0,-1 0 1,0 0-1,1 0 0,-1 0 0,0 1 0,0-1 1,0 0-1,0 1 0,-1 0 0,1-1 1,0 1-1,0 0 0,-4-1 0,1 1 75,-1 0-1,0 0 1,1 0 0,-1 1-1,0 0 1,-9 1-1,6 0-103,6-1-97,0 0 1,0 1 0,0-1 0,0 1-1,1 0 1,-1 0 0,0 0 0,0 0-1,1 1 1,-1-1 0,0 1-1,1 0 1,0-1 0,-1 1 0,-3 4-1,2-1 2,0 1 0,0-1 0,0 1 0,1-1 0,0 1 0,0 0 0,-3 7 0,3-4-19,0 1 1,1-1-1,-1 1 1,2-1-1,-1 1 1,2 0-1,-1 0 1,1-1-1,1 1 1,1 11 0,-1-18-65,0 0 0,1 0 1,-1 1-1,1-1 1,0 0-1,0 0 1,0-1-1,0 1 1,1 0-1,-1-1 0,1 1 1,0-1-1,-1 0 1,1 0-1,0 0 1,0 0-1,0 0 0,1-1 1,-1 1-1,0-1 1,1 0-1,-1 0 1,0 0-1,1-1 1,-1 1-1,1-1 0,-1 0 1,1 0-1,0 0 1,-1 0-1,1 0 1,-1-1-1,1 0 0,-1 0 1,0 0-1,1 0 1,-1 0-1,0-1 1,0 1-1,1-1 1,-1 0-1,-1 0 0,1 0 1,0 0-1,0-1 1,3-3-1,0-3 130,-1 0 0,0 0 0,-1-1-1,0 0 1,0 0 0,-1 0 0,0 0 0,-1-1-1,2-12 1,-1-11 1365,-3-52 0,0-7 2705,-8 164-4003,-2 54-102,10 443-535,0-564 428,-3 24-1885,2-27 1725,1 0 0,-1 0 0,1 0 0,-1-1 0,0 1 0,1 0 0,-1 0 0,0-1 0,1 1 0,-1-1 0,0 1 0,0-1 0,0 1 0,1-1-1,-1 1 1,0-1 0,0 0 0,0 1 0,0-1 0,0 0 0,0 0 0,0 1 0,0-1 0,0 0 0,0 0 0,-1 0 0,-19 0-7974</inkml:trace>
  <inkml:trace contextRef="#ctx0" brushRef="#br0" timeOffset="5039.53">3818 83 5218,'0'0'5635</inkml:trace>
  <inkml:trace contextRef="#ctx0" brushRef="#br0" timeOffset="6303.19">5274 817 2465,'0'0'11256,"1"-5"-10386,-2-7-599,2 9-20,4 10-160,-2-4-112,-2-1-22,1 0 1,0-1-1,0 1 0,-1-1 0,1 0 1,0 1-1,0-1 0,1 0 0,-1 0 1,0 0-1,0-1 0,0 1 1,1 0-1,-1-1 0,0 0 0,1 1 1,-1-1-1,0 0 0,1 0 0,-1 0 1,4-1-1,-2 1-48,0-1 0,0 0 0,0 0 0,0 0 0,0 0 0,0-1 0,-1 1 0,1-1 0,-1 0-1,1 0 1,-1 0 0,4-3 0,1-4 19,-1 0-1,0-1 1,0 1-1,-1-1 1,0 0-1,-1-1 0,0 1 1,4-14-1,2-11 54,10-49 0,21-241 473,-31 222 232,-5-50 3366,-7 165-3990,0 0 1,-1-1-1,0 1 0,-6 16 0,-4 22-5,-1 82-9,3 178 0,10-292-322,1-1 0,0 1 0,2 0 1,0 0-1,1-1 0,8 25 0,-9-37 135,-1 1-1,1-1 1,0 0 0,0 0 0,0 0 0,1 0 0,0 0 0,0-1-1,9 8 1,-10-9 90,0-1 0,1 0 0,0 0 0,-1 0 0,1 0-1,0-1 1,0 0 0,0 0 0,0 0 0,0 0 0,0 0 0,0-1-1,0 0 1,1 0 0,6 0 0,-6-2-5,0 1 1,0 0-1,0-1 1,0 0-1,-1 0 0,1-1 1,-1 1-1,0-1 0,1 0 1,-1 0-1,0 0 0,-1-1 1,1 1-1,-1-1 1,1 0-1,-1 0 0,0 0 1,-1 0-1,1-1 0,2-5 1,2-4 127,0-1-1,-1-1 1,-1 1 0,0-1 0,2-17 0,-2 6 500,-1 0-1,-2-1 1,0 1-1,-5-53 1,2 79-556,1 0-1,0 1 1,-1-1 0,1 0 0,-1 0-1,1 1 1,-1-1 0,1 0 0,-1 0-1,1 1 1,-1-1 0,0 1-1,1-1 1,-1 1 0,0-1 0,0 1-1,1-1 1,-1 1 0,0-1-1,0 1 1,0 0 0,1 0 0,-1-1-1,0 1 1,0 0 0,0 0-1,0 0 1,0 0 0,1 0 0,-1 0-1,-2 0 1,1 0-21,-1 0 1,1 1-1,0-1 0,0 0 0,0 1 0,-1 0 1,1-1-1,0 1 0,0 0 0,0 0 1,0 0-1,-2 2 0,1 0-4,0 1 0,0 0 0,0 0 0,1 0 0,-1 0 0,1 0 0,0 0 0,1 1 0,-1-1 0,1 1 0,0-1 0,0 1 0,0 0 0,0 6 0,0 6-50,1 0 1,3 30-1,-3-42-25,1-1 0,0 1 0,0-1 0,0 1 0,1-1 1,0 1-1,-1-1 0,2 0 0,-1 0 0,0 0 0,1 0 0,0 0 0,0-1 0,0 1 0,0-1 0,0 0 0,1 1 0,0-2 0,-1 1 0,5 2 0,-1-1-77,1-1-1,-1 0 0,1 0 0,-1-1 0,1 1 0,0-2 1,0 1-1,0-1 0,0-1 0,14 0 0,-19 0 157,0 0 0,0 0 0,-1-1 0,1 1 0,-1-1 0,1 0 0,0 0 0,-1 0 0,1 0 0,-1 0 0,0 0 0,1-1 0,-1 1 0,0-1 0,0 0 0,0 1 0,3-4 0,-2 1 73,0 0-1,0-1 1,-1 1 0,1-1 0,-1 0 0,0 1 0,0-1 0,1-8 0,1-8 570,-1 1 0,-1-1 0,-1-33-1,-1 43-240,0 5-74,0 4-161,1-1 0,-1 1 0,0 0 1,0-1-1,0 1 0,0 0 1,0-1-1,-1 1 0,1 0 1,-1-1-1,1 1 0,-1 0 0,-1-3 1,1 5-169,0 1 1,0 0 0,1-1-1,-1 1 1,0 0 0,1-1-1,-1 1 1,1 0 0,-1 0-1,1 0 1,-1-1 0,1 1-1,-1 0 1,1 0 0,0 0-1,0 0 1,-1 0-1,1 0 1,0 0 0,0 0-1,0 2 1,-3 23-15,3-25 19,0 12-117,-3 21 197,3 1-1,3 35 1,-2-61-491,0-1 0,0 1 0,1-1-1,0 1 1,1-1 0,-1 0 0,2 0 0,-1 0 0,1-1 0,0 1-1,1-1 1,0 0 0,10 12 0,5-5-4101,4-6-3167</inkml:trace>
  <inkml:trace contextRef="#ctx0" brushRef="#br0" timeOffset="7224.18">6123 576 3314,'0'0'10228,"-18"-3"-10134,3 0-82,-1 0 0,-26 0 1,40 3-11,-1 0 0,1 1 1,0 0-1,0-1 0,-1 1 1,1 0-1,0 0 0,0 0 0,0 1 1,0-1-1,0 0 0,0 1 0,1-1 1,-1 1-1,0 0 0,1-1 0,-1 1 1,1 0-1,0 0 0,-1 0 1,-1 4-1,-1 2 5,0 1 1,1 0-1,-4 14 0,6-17-9,-1 1-62,0 0 0,0 0 0,1 0-1,0 0 1,1 0 0,-1 0 0,2 0-1,-1 0 1,1 0 0,2 12 0,-2-16 8,0-1 0,0 1 1,0-1-1,0 1 1,1-1-1,-1 0 0,1 1 1,0-1-1,-1 0 1,1 0-1,0-1 1,0 1-1,1 0 0,-1 0 1,0-1-1,0 0 1,1 1-1,-1-1 0,1 0 1,-1 0-1,1 0 1,-1 0-1,1-1 0,0 1 1,-1-1-1,1 0 1,0 1-1,0-1 0,4-1 1,-3 1 53,0 0 0,0-1 0,0 1-1,0-1 1,0 0 0,0 0 0,0 0 0,0-1 0,0 0 0,0 1 0,-1-1-1,1 0 1,-1-1 0,1 1 0,-1-1 0,0 1 0,0-1 0,0 0 0,0 0 0,-1 0-1,1-1 1,-1 1 0,0-1 0,0 1 0,0-1 0,2-7 0,1-3 607,-1 1 0,0-1 0,-1 0 0,-1-1 0,-1 1 0,1-25 0,-15 54-808,13-11 95,-1-1 0,1 0 0,0 0-1,0 0 1,0 1 0,0-1 0,0 0 0,1 0 0,-1 0 0,1 0 0,0 1-1,0-1 1,0 0 0,1 0 0,-1-1 0,1 1 0,-1 0 0,1 0-1,0-1 1,0 1 0,0-1 0,0 1 0,1-1 0,-1 0 0,1 0-1,-1 0 1,1 0 0,0-1 0,0 1 0,-1-1 0,1 1 0,6 1 0,3 1-652,1-1 1,-1 0-1,1 0 1,-1-1-1,1-1 1,0 0-1,13-1 1,-23 0 677,1 0 0,0-1 0,0 0 0,-1 1 0,1-1 0,-1-1 0,1 1 0,-1 0 0,1-1 0,-1 0 0,0 0 0,1 0 0,-1 0 1,0 0-1,4-5 0,-2 1 365,0 1-1,-1-1 1,0 0 0,0 0 0,0-1 0,-1 1 0,5-12 0,-2-1 979,-1-1 0,-1 1 1,0-1-1,-2 1 1,1-25-1,-3-51 4322,0 95-5557,0 0 0,0 0 0,0 0 1,0 1-1,0-1 0,-1 0 0,1 0 0,0 0 0,0 0 0,0 1 0,0-1 1,0 0-1,-1 0 0,1 0 0,0 0 0,0 0 0,0 0 0,-1 0 0,1 0 0,0 0 1,0 0-1,0 0 0,-1 0 0,1 1 0,0-1 0,0 0 0,-1-1 0,1 1 1,0 0-1,0 0 0,0 0 0,-1 0 0,1 0 0,0 0 0,0 0 0,0 0 1,-1 0-1,1 0 0,0 0 0,0-1 0,0 1 0,0 0 0,-1 0 0,1 0 0,0 0 1,0 0-1,0-1 0,0 1 0,0 0 0,0 0 0,0 0 0,-1-1 0,1 1 1,0 0-1,0 0 0,0 0 0,0-1 0,0 1 0,0 0 0,0 0 0,-12 19-200,4 10 175,1-1 1,2 1 0,1 0-1,-1 33 1,5 124 17,1-87-99,0-46-1183,1-1 1,16 87-1,-18-138 1252,0-1 0,0 0 0,0 0 0,0 0 1,0 0-1,0 0 0,0 0 0,1 1 0,-1-1 1,0 0-1,0 0 0,0 0 0,0 0 0,0 0 1,0 0-1,1 0 0,-1 0 0,0 0 0,0 0 0,0 0 1,0 0-1,1 0 0,-1 0 0,0 0 0,0 0 1,0 0-1,0 0 0,0 0 0,1 0 0,-1 0 1,0 0-1,0 0 0,0 0 0,0 0 0,0 0 0,1 0 1,-1 0-1,0 0 0,0 0 0,0 0 0,0 0 1,0 0-1,0-1 0,1 1 0,-1 0 0,0 0 1,0 0-1,0 0 0,0 0 0,0 0 0,0-1 1,0 1-1,0 0 0,7-9 217,1-11-135,-1-1 0,-1 0 1,0-1-1,2-29 0,4-94 354,-10 115-341,3-310 750,-6 217 390,1 123-1216,0 0 0,0-1 0,0 1 0,1 0 1,-1-1-1,0 1 0,0 0 0,0 0 0,0-1 0,1 1 0,-1 0 1,0 0-1,0-1 0,1 1 0,-1 0 0,0 0 0,0 0 0,1 0 0,-1-1 1,0 1-1,1 0 0,-1 0 0,0 0 0,0 0 0,1 0 0,-1 0 1,0 0-1,1 0 0,-1 0 0,0 0 0,1 0 0,-1 0 0,0 0 1,1 0-1,-1 0 0,0 0 0,1 0 0,-1 0 0,0 0 0,0 1 1,1-1-1,-1 0 0,0 0 0,0 0 0,1 1 0,16 8-141,-10-2 126,0 1-1,0 0 1,-1 0 0,0 0-1,0 1 1,-1 0 0,-1 0-1,1 0 1,-1 1 0,-1-1 0,0 1-1,2 10 1,0 7-37,-1 0 0,-1 1 0,-1 35 1,-2-58-33,0 0 1,0 0 0,-1-1 0,0 1 0,1 0 0,-2 0 0,1-1-1,0 1 1,-1-1 0,0 1 0,0-1 0,-1 0 0,1 1 0,-1-1-1,0-1 1,0 1 0,0 0 0,0-1 0,-1 1 0,-4 2 0,-23 10-2964,-6-11-3501</inkml:trace>
  <inkml:trace contextRef="#ctx0" brushRef="#br0" timeOffset="7736.04">6842 563 7940,'0'0'12085,"-5"-6"-11927,-11-8-109,16 14-48,-1-1 0,1 1 0,0 0 0,-1 0 0,1 0 0,-1 0 0,1 0 0,-1 0 0,1 1-1,0-1 1,-1 0 0,1 0 0,-1 0 0,1 0 0,0 0 0,-1 1 0,1-1 0,0 0 0,-1 0 0,1 0 0,0 1 0,-1-1 0,1 0 0,0 1 0,-1-1 0,1 0-1,0 1 1,0-1 0,-1 0 0,1 1 0,-3 6 6,1-1 0,0 1 0,0 0 0,1 0 1,0 0-1,-1 7 0,-5 73 70,5 108 0,3-105-287,4-43-791,-5-46 887,0 0 0,0 0-1,0 1 1,1-1 0,-1 0-1,1 0 1,-1 0 0,1 0 0,-1 1-1,1-1 1,0 0 0,-1 0-1,1 0 1,0 0 0,0-1-1,0 1 1,0 0 0,0 0-1,0 0 1,0-1 0,0 1-1,0 0 1,0-1 0,0 1-1,0-1 1,0 1 0,0-1-1,1 0 1,-1 1 0,0-1-1,0 0 1,3 0 0,-3 0 62,0-1 0,0 1 1,0-1-1,0 0 1,0 1-1,1-1 0,-2 0 1,1 0-1,0 0 0,0 0 1,0 0-1,0 0 0,0 0 1,-1 0-1,1 0 1,0 0-1,-1 0 0,1 0 1,-1 0-1,0 0 0,1-1 1,-1-1-1,9-33-666,-9 31 607,22-210-328,-19 154 1409,3 1 0,2 0 0,24-88 0,-32 146-855,1 0 0,0 0 0,-1 0-1,1 0 1,0 0 0,0 0 0,1 0-1,-1 0 1,0 1 0,1-1-1,-1 0 1,1 1 0,-1-1 0,1 1-1,0-1 1,0 1 0,-1 0 0,4-1-1,-4 1-99,0 1-1,0 0 1,0 0 0,0 0-1,1 0 1,-1 0-1,0 0 1,0 0 0,0 0-1,1 0 1,-1 1-1,0-1 1,0 0 0,0 1-1,0-1 1,0 1-1,0 0 1,0-1-1,0 1 1,0 0 0,0-1-1,0 1 1,0 0-1,0 0 1,-1 0 0,1 0-1,0 0 1,0 0-1,-1 0 1,1 0 0,-1 0-1,1 0 1,0 1-1,3 6-31,-1 1-1,0 0 1,0-1-1,0 1 1,-1 0 0,0 0-1,0 13 1,-1 66-169,-2-76 116,0-3-370,0 0 0,-1 0-1,0 0 1,0-1 0,-1 1-1,-6 12 1,-4 12-4089,11-23 508</inkml:trace>
  <inkml:trace contextRef="#ctx0" brushRef="#br0" timeOffset="8829.21">7165 633 3570,'0'0'12896,"0"-4"-12448,0-6-438,-2 10-15,0 22-162,4 9-405,-2-30 517,1 0 0,-1 0 0,0 0 0,0 0 0,1 0 0,-1 0 0,0 0 0,1 0 0,-1 0 0,1 0 0,0 0 0,-1 0 0,1-1 0,-1 1 0,1 0 0,0 0 0,0-1 0,0 1 0,-1 0 0,1-1 0,2 2 0,-1-2-15,1 1 0,-1 0 1,1-1-1,-1 0 1,1 1-1,-1-1 1,1 0-1,-1 0 1,1-1-1,-1 1 1,0 0-1,1-1 0,-1 0 1,1 1-1,-1-1 1,0 0-1,1 0 1,-1 0-1,4-3 1,-3 1 32,0 1 0,-1-1 1,1 0-1,-1 0 1,1-1-1,-1 1 0,0 0 1,0-1-1,-1 1 1,1-1-1,1-5 0,1-8 164,0 1 0,-2-1 0,0 0 0,0-30 0,-2 29 213,1 11-106,-1-1 0,0 0 0,-1 0 0,1 0 0,-3-7 0,3 13-180,-1 1 0,1-1 1,-1 1-1,1-1 1,-1 1-1,0 0 0,1-1 1,-1 1-1,0 0 1,0 0-1,0-1 0,0 1 1,0 0-1,0 0 1,0 0-1,-1 0 0,1 0 1,0 1-1,-1-1 1,1 0-1,0 0 0,-1 1 1,1-1-1,-1 1 1,1 0-1,-1-1 1,1 1-1,-1 0 0,1 0 1,-1 0-1,-1 0 1,2 0-54,0 0 1,0 1 0,-1-1 0,1 0 0,0 1 0,0-1 0,0 1 0,0 0 0,0-1 0,0 1 0,0 0 0,0 0 0,0-1-1,0 1 1,1 0 0,-1 0 0,0 0 0,1 0 0,-1 0 0,0 0 0,1 0 0,-1 0 0,1 0 0,-1 2 0,-9 32-5,9-31 3,-3 23 3,1 0-1,1 1 1,1 0 0,3 29-1,-1-49-84,0 0 0,0-1 0,1 1 0,0-1 1,0 1-1,1-1 0,0 0 0,7 13 0,-8-17 5,0 1 1,0-1-1,0 0 1,0-1-1,0 1 0,1 0 1,0-1-1,-1 1 1,1-1-1,0 0 1,0 0-1,0 0 1,0 0-1,1 0 0,-1-1 1,0 0-1,1 1 1,-1-1-1,1 0 1,6 0-1,-6-1 26,1 0 1,0 0-1,0 0 0,0-1 0,0 1 0,-1-1 0,1-1 1,0 1-1,-1-1 0,1 0 0,7-3 0,-5 0 48,0 0 1,-1-1-1,1 1 0,-1-1 0,10-13 0,0-3 108,-1 0 0,-1-1-1,12-26 1,22-35 2197,-48 83-2291,0 1 0,0 0 0,0 0 0,0 0 0,0 0 0,0 0 0,1 0 0,-1 0 0,0 0 0,0 0 0,0 0 0,0 0 0,0 0 0,1 0 0,-1 0-1,0 0 1,0 0 0,0 0 0,0 0 0,1 0 0,-1 0 0,0 0 0,0 0 0,0 0 0,0 0 0,0 0 0,1 0 0,-1 0 0,0 0 0,0 0-1,0 0 1,0 0 0,0 0 0,0 0 0,1 0 0,-1 1 0,0-1 0,0 0 0,0 0 0,0 0 0,0 0 0,0 0 0,0 0 0,0 1 0,0-1-1,0 0 1,1 0 0,6 13 66,4 15-593,-7-18 163,-4-9 282,0 1 0,0-1 0,0 1 0,1-1-1,-1 1 1,1-1 0,-1 1 0,1-1 0,-1 0 0,1 1-1,0-1 1,0 0 0,0 1 0,0-1 0,0 0 0,0 0 0,0 0-1,0 0 1,0 0 0,0 0 0,1 0 0,-1 0 0,0 0-1,1-1 1,-1 1 0,0 0 0,1-1 0,-1 1 0,1-1 0,1 1-1,-2-5 193,0 0 0,-1 0 0,1 0 0,-1 0 0,0 0 0,0 0 0,-1 0 0,0-6 0,-1 8-58,0 0 0,1 0-1,-1 0 1,0 0 0,0 0 0,0 1 0,0-1 0,0 1 0,-1-1-1,1 1 1,0 0 0,-1 0 0,1 0 0,-1 0 0,1 0 0,-1 0 0,1 1-1,-1 0 1,1-1 0,-1 1 0,0 0 0,1 0 0,-4 0 0,2 0-36,1 1 1,-1-1-1,0 0 1,1 1 0,-1 0-1,0 0 1,1 0-1,-1 0 1,1 0-1,0 1 1,-1-1 0,1 1-1,0 0 1,0 0-1,-5 5 1,3-1-19,1 0-1,0 0 1,1 0-1,0 1 1,0-1-1,0 1 1,1 0-1,-1 0 1,2 0-1,-1 0 1,1 0-1,0 0 1,0 0-1,1 1 1,1 9-1,-1-13-14,1-1 0,-1 1 0,1-1 0,0 1 0,0-1 0,0 1 0,0-1 0,1 0 0,-1 0 0,1 1 0,0-1 0,0 0 0,0 0 0,1-1 1,-1 1-1,0 0 0,1-1 0,0 0 0,0 1 0,0-1 0,0 0 0,0 0 0,0-1 0,0 1 0,0-1 0,1 1 0,-1-1 0,1 0 0,-1-1 0,1 1 0,-1 0 0,5-1 0,-5 1-22,1-1 0,-1 0 1,1 0-1,0 0 0,-1-1 0,1 1 1,-1-1-1,1 0 0,-1 0 1,1 0-1,-1 0 0,0-1 0,0 1 1,1-1-1,-1 0 0,0 0 1,0 0-1,-1 0 0,1-1 0,3-2 1,-2-1 13,0 0 1,0 0 0,0 0 0,-1 0-1,0 0 1,0-1 0,-1 1-1,0-1 1,3-13 0,0-21 127,-1-1 0,-2 1 0,-6-81 0,-14-28 3544,22 223-3732,14 84 1,-7-72 41,-1 6-1096,-8-31-5043,-2-52 1099</inkml:trace>
  <inkml:trace contextRef="#ctx0" brushRef="#br0" timeOffset="9401.98">5513 236 1953,'0'0'7779,"-52"13"-7170,52-11 175,0 1 161,15 1 175,11 2-592,12 0-336,13 1-176,11 1-16,7-5-1344,-3-3-3090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1:31.870"/>
    </inkml:context>
    <inkml:brush xml:id="br0">
      <inkml:brushProperty name="width" value="0.05" units="cm"/>
      <inkml:brushProperty name="height" value="0.05" units="cm"/>
      <inkml:brushProperty name="color" value="#E71224"/>
    </inkml:brush>
  </inkml:definitions>
  <inkml:trace contextRef="#ctx0" brushRef="#br0">6 388 1905,'0'0'8020,"-5"39"-8052,5-22-385,0-2-623,0-2-689,0-3-160,3-7-784</inkml:trace>
  <inkml:trace contextRef="#ctx0" brushRef="#br0" timeOffset="633.65">6 388 2401,'16'-3'720,"0"-1"1,22-8-1,-36 11-530,1-1 0,-1 0-1,0 0 1,0 0 0,1 0-1,-1 0 1,-1 0 0,1 0-1,0-1 1,0 1 0,-1-1 0,1 1-1,-1-1 1,0 0 0,0 1-1,0-1 1,0 0 0,0-4 0,1-3 711,0-1 0,-1 1 0,0-14 0,-3 17 443,-1 7-591,-6 17-449,-7 31-539,14-35 121,0 0 1,0 0-1,2 0 1,-1-1-1,2 1 1,0 0-1,3 17 1,-3-26 43,0-1 1,0 1 0,1-1 0,-1 1-1,1-1 1,0 0 0,0 1 0,0-1-1,0 0 1,0 0 0,1-1 0,-1 1 0,1 0-1,0-1 1,0 1 0,0-1 0,0 0-1,0 0 1,0 0 0,1-1 0,-1 1 0,1-1-1,-1 0 1,1 0 0,0 0 0,-1 0-1,1-1 1,0 1 0,4-1 0,2 1 25,0 0 0,0-1-1,-1 0 1,1-1 0,10-2 0,-17 2 69,1 0 0,0-1 0,-1 1 0,1-1 0,-1 0-1,0 1 1,0-2 0,1 1 0,-1 0 0,-1-1 0,1 1 0,0-1-1,-1 0 1,1 0 0,3-5 0,-2 0 348,1-1-1,-1 0 1,0 0-1,-1 0 1,0 0-1,3-17 1,-4 15 70,0 1 0,1 0 0,0 0 0,9-17 1,-12 26-416,1 1 1,-1-1 0,0 1 0,0 0 0,1-1 0,-1 1 0,0-1 0,1 1 0,-1 0-1,0-1 1,1 1 0,-1 0 0,1-1 0,-1 1 0,0 0 0,1 0 0,-1 0 0,1-1-1,-1 1 1,1 0 0,-1 0 0,1 0 0,-1 0 0,1 0 0,-1 0 0,1 0-1,-1 0 1,1 0 0,-1 0 0,1 0 0,0 0 0,15 11 72,8 22-235,-18-23-11,0 0 0,-2 1 0,1 0 0,-1-1 0,-1 1 0,0 1 0,0-1 0,-1 0 0,-1 1 0,0-1 0,-1 17 0,16-54 249,-3-5 101,30-67 1204,-37 88-1144,-1 1 0,1-1 0,1 1 0,0 0 1,0 0-1,1 1 0,10-9 0,-17 16-235,1-1-1,-1 1 1,1 0-1,0-1 1,0 1-1,0 0 1,-1 0-1,1 0 1,0 0-1,0 1 1,0-1-1,1 1 1,-1-1-1,0 1 1,0-1-1,0 1 1,0 0-1,0 0 1,1 0-1,-1 1 1,0-1-1,0 0 1,3 2-1,-2-1-23,0 1 1,0 0-1,-1 0 0,1 0 0,0 0 1,-1 0-1,0 1 0,1-1 1,-1 1-1,0 0 0,0-1 0,-1 1 1,3 5-1,3 7-57,-1 1 0,0 0 0,-1 0 1,4 28-1,-7-36-533,-1-1-1,0 1 1,-1 0 0,1-1 0,-1 1-1,-2 9 1,2-17 433,0 1 0,0-1 0,0 1 0,0-1 0,0 0 0,-1 1 0,1-1 0,0 0 0,0 1 0,0-1 0,-1 0 0,1 1 0,0-1 0,0 0 0,-1 1 0,1-1 0,0 0 0,-1 0 0,1 1 0,0-1 0,-1 0 0,1 0 0,0 0 0,-1 0 0,1 1 0,-1-1 0,-19 1-7553</inkml:trace>
  <inkml:trace contextRef="#ctx0" brushRef="#br0" timeOffset="818.48">115 0 6707,'0'0'5795,"49"64"-14199</inkml:trace>
  <inkml:trace contextRef="#ctx0" brushRef="#br0" timeOffset="1410.16">1353 354 2177,'0'0'14721,"-17"-9"-14190,-55-26-163,68 33-349,0 0 0,0 1 0,0-1 0,-1 1-1,1 0 1,-1 1 0,1-1 0,-1 1 0,1-1-1,-1 1 1,1 1 0,-1-1 0,1 1-1,-1-1 1,1 1 0,0 1 0,-1-1 0,1 1-1,0-1 1,0 1 0,0 0 0,0 1 0,0-1-1,0 1 1,1 0 0,-1-1 0,1 1 0,0 1-1,0-1 1,0 1 0,-5 6 0,4-4-16,0 1 0,1 0 0,0-1 1,0 1-1,0 0 0,0 1 0,1-1 1,1 0-1,-1 1 0,1-1 0,0 1 1,1-1-1,0 1 0,0-1 0,1 1 1,2 11-1,-2-16-12,0 0 0,1 0 1,0 0-1,0 0 0,-1-1 1,2 1-1,-1-1 0,0 1 0,1-1 1,-1 1-1,1-1 0,-1 0 1,1 0-1,0-1 0,0 1 0,0 0 1,0-1-1,4 1 0,4 3-206,0-2-1,1 1 1,20 2 0,-22-4-33,1-1 1,-1 0-1,1 0 1,0-1-1,17-3 1,-25 3 236,1-1 0,0 0 0,-1-1 0,1 1 0,-1 0 0,0-1 0,1 0 0,-1 0 0,0 0 0,0 0 0,0-1 0,0 1 0,-1-1 0,1 1 0,-1-1 0,1 0 0,-1 0 0,0 0 0,2-5 0,4-11 532,-1-1 0,-1 0 0,-1 0-1,-1 0 1,0-1 0,-2 0 0,1-37 0,-4 75-479,2-1-1,0 1 1,1 0-1,1 0 1,8 27-1,-9-37-172,1 0 0,0-1 0,1 1 0,-1-1 0,1 0 0,9 10 0,-9-11-342,1-1 0,-1 1 0,1-1 0,0-1 0,1 1 0,-1-1 0,0 0 0,12 5 0,6-2-4220,-1-5-4009</inkml:trace>
  <inkml:trace contextRef="#ctx0" brushRef="#br0" timeOffset="2593.77">1797 241 4834,'0'0'13996,"-1"-7"-13110,-3-21-531,4 28-355,0 0 1,0 0-1,0-1 1,0 1-1,0 0 1,0 0-1,0 0 1,0-1-1,0 1 1,0 0-1,-1 0 1,1 0-1,0-1 1,0 1-1,0 0 1,0 0-1,0 0 1,0-1-1,-1 1 1,1 0-1,0 0 1,0 0-1,0 0 1,0-1-1,-1 1 1,1 0-1,0 0 1,0 0-1,0 0 1,-1 0-1,1 0 1,0 0-1,0 0 1,0 0-1,-1 0 1,1 0-1,0 0 1,0 0-1,-1 0 1,1 0-1,0 0 1,0 0-1,-1 0 1,1 0-1,0 0 1,0 0-1,0 0 1,-1 0-1,1 0 1,0 0 0,0 0-1,0 0 1,-1 1-1,1-1 1,-8 9-46,8-9 46,-5 8 3,1-1 1,0 1 0,0 0-1,1 0 1,0 0 0,1 1 0,-1-1-1,-1 18 1,1 5 24,2 36 0,1-50-17,0-13-82,0 1 1,0 0 0,1 0 0,0-1 0,0 1 0,0-1-1,0 1 1,1 0 0,-1-1 0,1 0 0,0 1 0,1-1 0,-1 0-1,1 0 1,0 0 0,0-1 0,0 1 0,0-1 0,0 1-1,1-1 1,0 0 0,6 4 0,-2-3-298,-1-1-1,1 0 1,-1 0 0,1 0-1,0-1 1,0-1 0,0 1 0,0-1-1,0 0 1,0-1 0,0 0-1,14-2 1,-17 1 313,-1 0-1,1-1 1,-1 0-1,1 1 1,-1-2-1,0 1 1,1-1-1,-1 1 1,0-1-1,-1 0 1,1 0-1,0-1 1,-1 1-1,0-1 1,0 0 0,0 0-1,0 0 1,-1 0-1,1 0 1,-1 0-1,2-6 1,1-1 192,0-2 0,-1 1 0,0 0 0,-1-1 0,0 0 0,1-22 0,-3-20 3215,-1 54-3235,0 7-270,0 0-26,0 0 0,0 1 1,1-1-1,0 0 0,0 0 0,1 0 1,0 0-1,0 0 0,4 8 0,-5-12-2,1 1-1,-1-1 0,1 0 0,0 0 0,0 1 0,0-1 0,0-1 0,0 1 0,0 0 0,0 0 0,1-1 0,-1 1 0,1-1 0,-1 0 0,1 1 0,-1-1 0,1-1 0,0 1 0,-1 0 0,1-1 0,0 1 1,0-1-1,5 0 0,-6 1 148,0-1 0,0 0 0,0 0 1,0 0-1,0 0 0,0 0 0,0-1 1,0 1-1,0-1 0,0 1 1,0-1-1,0 0 0,0 1 0,0-1 1,0 0-1,0 0 0,-1-1 0,1 1 1,0 0-1,-1 0 0,1-1 1,-1 1-1,0-1 0,1 0 0,-1 1 1,0-1-1,0 0 0,0 1 0,0-1 1,0 0-1,0 0 0,-1 0 0,1 0 1,-1 0-1,1 0 0,-1 0 1,0 0-1,1 0 0,-1 0 0,-1-3 1,3-6 783,-1 0 1,0 0-1,-1 0 1,-1 0-1,1 0 1,-6-21-1,6 29-637,-1 0 0,0 1 0,-1-1 0,1 0 0,0 1 0,-1-1 0,1 1 0,-1-1 1,0 1-1,0 0 0,0 0 0,0 0 0,0 0 0,0 0 0,-1 0 0,1 0 0,-1 1 0,1 0 0,-1-1 0,1 1 0,-1 0 0,0 0 0,0 0 0,0 0 0,0 1 0,1-1 0,-1 1 1,0 0-1,0 0 0,-4 0 0,4 1-110,1-1 0,-1 1 1,1 0-1,0 0 0,0 0 0,-1 0 1,1 1-1,0-1 0,0 0 1,0 1-1,0 0 0,0-1 1,1 1-1,-1 0 0,0 0 0,1 0 1,-1 0-1,1 0 0,0 1 1,0-1-1,0 0 0,0 0 1,0 1-1,0-1 0,0 5 0,-3 7 6,1-1-1,0 1 1,-1 19-1,2-20-4,1 1-1,1-1 1,0 1-1,1-1 1,1 1-1,3 13 1,-4-23-53,0-1 1,0 1-1,1 0 1,0-1 0,-1 1-1,1-1 1,1 0 0,-1 0-1,0 0 1,1 0-1,-1 0 1,1 0 0,0-1-1,0 1 1,0-1-1,0 0 1,1 0 0,-1 0-1,1 0 1,-1 0-1,1-1 1,-1 0 0,1 1-1,0-1 1,5 0 0,-3 1 11,-1-1 0,1 0 0,0 0 0,-1-1 0,1 0 0,0 0 0,0 0 0,0-1 0,-1 1 0,1-1 0,0-1 0,-1 1 0,1-1 0,-1 0 0,1 0 0,-1-1 0,0 0 0,0 1 0,0-2 0,-1 1 0,1-1 0,-1 1 0,1-1 0,5-7 0,3-5 197,0-1-1,0-1 0,-2 0 0,0 0 0,-1-1 0,-1 0 0,-1-1 0,0 0 0,-2 0 0,0-1 0,-1 0 0,-2 0 0,0 0 0,-1 0 1,-1-26-1,0 30 114,0 8 12,-1 1 0,0-1 1,0 0-1,-3-12 0,3 20-257,0 0 1,0 0-1,0-1 0,-1 1 0,1 0 0,-1 0 0,1 0 0,-1 0 0,1 0 0,-1 0 0,1 0 0,-1 0 0,0 0 0,0 0 0,1 1 0,-1-1 0,0 0 0,0 0 0,0 1 1,0-1-1,0 0 0,0 1 0,0-1 0,0 1 0,0-1 0,0 1 0,0 0 0,0-1 0,0 1 0,-1 0 0,1 0 0,0 0 0,0 0 0,0 0 0,0 0 0,0 0 0,-1 0 0,1 0 1,-2 1-1,1 0-30,0 0 0,0 0 0,0 1-1,0-1 1,0 0 0,0 1 0,0 0 0,1-1 0,-1 1 0,0 0 0,1 0 0,-1 0 0,1-1 0,0 2 0,0-1 0,0 0 0,0 0 0,0 0 0,0 0 0,0 4 0,-11 51 20,8-25 6,2 0 1,1 1-1,6 62 0,-4-88-53,0 1 0,0-1 1,1 1-1,0-1 0,1 0 0,-1 0 0,1 0 0,1 0 0,-1 0 0,1-1 0,0 0 0,1 1 0,0-1 0,0-1 0,0 1 0,0-1 0,1 0 0,0 0 0,0-1 1,0 0-1,1 0 0,0 0 0,-1-1 0,1 1 0,0-2 0,1 1 0,-1-1 0,0 0 0,1-1 0,-1 0 0,1 0 0,-1 0 0,1-1 0,0 0 0,13-3 1,-16 2-72,0-1 1,1 0-1,-1 0 1,-1 0 0,1-1-1,0 1 1,0-1 0,-1-1-1,0 1 1,0-1 0,0 1-1,0-1 1,0 0 0,-1 0-1,0-1 1,1 1 0,-2-1-1,1 0 1,0 0-1,-1 0 1,2-6 0,5-11-57,-2-1 0,0-1 1,4-31-1,-3 2 1778,2-105 1,-10 157-1056,0 23-251,-2 61-181,5 103 307,0-170-372,0 1 1,1-1-1,8 20 0,4 14-3458,-16-45-775</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1:51.905"/>
    </inkml:context>
    <inkml:brush xml:id="br0">
      <inkml:brushProperty name="width" value="0.05" units="cm"/>
      <inkml:brushProperty name="height" value="0.05" units="cm"/>
      <inkml:brushProperty name="color" value="#E71224"/>
    </inkml:brush>
  </inkml:definitions>
  <inkml:trace contextRef="#ctx0" brushRef="#br0">1 583 3794,'0'0'6400,"18"-1"-6107,-13 0-297,0 0 0,0 0 0,0 0 0,0-1 0,0 0 0,-1 0 0,1 0 0,-1 0-1,1-1 1,-1 1 0,0-1 0,0 0 0,0-1 0,0 1 0,-1-1 0,0 1-1,1-1 1,-1 0 0,0 0 0,-1-1 0,4-5 0,6-11-282,-2-1 1,17-46-1,-13 25 181,-2-2-1,-2 0 0,5-54 0,-7-59 4929,-8 158-4789,0-1 0,0 1 0,0-1 1,0 1-1,0-1 0,0 1 0,0-1 1,0 1-1,0-1 0,0 1 0,0-1 1,0 1-1,0-1 0,-1 1 0,1-1 1,0 1-1,0-1 0,-1 1 0,1 0 1,0-1-1,0 1 0,-1-1 0,1 1 1,0 0-1,-1-1 0,1 1 0,-1 0 1,1-1-1,-1 1 0,1 0 0,0 0 1,-1-1-1,1 1 0,-1 0 0,1 0 1,-1 0-1,1 0 0,-1 0 0,1 0 1,-1 0-1,1 0 0,-1 0 0,1 0 0,-1 0 1,1 0-1,-1 0 0,1 0 0,-1 0 1,1 0-1,-1 0 0,1 1 0,-1-1 1,1 0-1,-1 0 0,1 1 0,0-1 1,-1 0-1,1 1 0,-1-1 0,1 0 1,0 1-1,-1-1 0,1 0 0,0 1 1,-1-1-1,1 1 0,-7 7 20,0 0 0,1 0 0,1 1 0,-1 0 0,1 0 0,0 0 0,1 0 0,-6 19 0,-19 88 682,26-99-645,-56 322 819,50-253-775,5 171-1,4-244-119,2 0 0,-1 0 0,2 0 0,7 23 0,-9-34-5,-1 1 0,1 0 0,0 0 1,1-1-1,-1 1 0,0-1 0,1 1 0,0-1 0,-1 1 0,1-1 0,0 0 0,0 0 0,0 0 0,1 0 0,-1 0 0,0-1 1,1 1-1,-1-1 0,1 1 0,-1-1 0,1 0 0,0 0 0,-1 0 0,1 0 0,0-1 0,0 1 0,3 0 0,-3-2 25,0 0 0,1 1-1,-1-1 1,0 0 0,0-1 0,0 1-1,0 0 1,0-1 0,0 0-1,0 0 1,0 0 0,-1 0-1,1 0 1,-1 0 0,0-1-1,1 1 1,-1-1 0,0 0 0,2-4-1,4-5 3,0-2 0,-1 1-1,6-16 1,-5 6-30,0-1 1,-2-1-1,0 1 1,4-45 0,-7 21-13,-5-74 1,1 112-5,-1 0 0,1-1 0,-2 1 0,1 0 0,-1 0 0,-1 1 0,0-1-1,-6-10 1,8 16-60,0 0-1,-1 0 1,1 1-1,-1-1 1,1 1-1,-1 0 1,0 0-1,0 0 1,-1 0-1,1 1 1,0-1-1,-1 1 1,0 0-1,0 0 1,1 0-1,-1 0 0,0 1 1,0-1-1,0 1 1,-1 0-1,1 0 1,-6 0-1,8 2-20,0-1 0,1 0 0,-1 1 0,1-1 0,-1 1 0,1-1 0,0 1 0,-1 0 0,1 0 0,-1-1 0,1 1 0,0 0-1,0 0 1,0 1 0,-1-1 0,1 0 0,0 0 0,0 0 0,1 1 0,-1-1 0,0 0 0,0 1 0,1-1 0,-1 1 0,0-1 0,1 1 0,0-1-1,-1 1 1,1-1 0,0 1 0,0 0 0,0-1 0,0 1 0,0-1 0,0 3 0,0 3-270,0-1 1,1 1-1,-1 0 0,1 0 0,1-1 1,-1 1-1,4 8 0,-2-9-283,0 0-1,1-1 1,-1 0-1,9 9 1,22 22-4194</inkml:trace>
  <inkml:trace contextRef="#ctx0" brushRef="#br0" timeOffset="1995.12">478 516 3602,'0'0'11229,"-7"-13"-10741,-25-40-387,31 52-100,1 0-1,-1 0 1,1 1-1,-1-1 1,1 0-1,-1 1 1,0-1-1,1 0 1,-1 1-1,0-1 1,1 1-1,-1-1 1,0 1-1,0-1 1,0 1-1,0-1 0,1 1 1,-1 0-1,0 0 1,0-1-1,0 1 1,0 0-1,0 0 1,0 0-1,0 0 1,0 0-1,0 0 1,1 0-1,-1 0 1,0 0-1,0 1 1,0-1-1,0 0 1,0 1-1,0-1 0,1 0 1,-1 1-1,0-1 1,-1 2-1,-18 21 8,19-22 0,-4 9-15,0 0 0,1 0 0,1 1 0,-1-1 1,2 1-1,-1-1 0,2 1 0,-1 0 0,1 0 0,1 0 0,1 18 0,-1-24-1,0-2-70,0 1 0,1 0-1,-1-1 1,1 1-1,-1 0 1,1-1-1,0 1 1,1-1 0,-1 0-1,0 1 1,1-1-1,0 0 1,0 0-1,0 0 1,0 0 0,1 0-1,-1 0 1,1-1-1,4 5 1,-3-4-104,1-1 0,-1 1 0,1-1 1,-1 0-1,1 0 0,0 0 0,-1-1 0,1 1 1,0-1-1,0-1 0,0 1 0,0-1 0,10 0 0,-13 0 187,1-1-1,0 0 0,0 0 0,-1 0 0,1-1 0,-1 1 0,1 0 0,-1-1 0,1 0 0,-1 0 0,0 0 0,0 0 0,0 0 0,0 0 0,0 0 0,0 0 0,-1-1 1,1 1-1,-1-1 0,0 1 0,1-1 0,-1 0 0,0 0 0,0-4 0,4-7 411,-1 0 0,-1-1-1,2-21 1,-2 12 474,-1-1-1,-2 0 1,-3-36-1,3 61-874,0-1 1,0 1-1,0-1 1,0 1-1,0-1 0,0 0 1,0 1-1,0-1 1,0 1-1,0-1 0,-1 1 1,1-1-1,0 1 1,0-1-1,-1 1 0,1-1 1,0 1-1,-1-1 1,1 1-1,0-1 0,-1 1 1,1 0-1,-1-1 1,1 1-1,-1 0 0,1-1 1,-1 1-1,1 0 1,-1-1-1,1 1 0,-1 0 1,1 0-1,-1 0 1,0 0-1,0 0-23,0 0 0,1 0 0,-1 1 0,0-1 1,1 1-1,-1-1 0,0 1 0,1-1 0,-1 1 0,1-1 0,-1 1 0,1-1 0,-1 1 1,1 0-1,-1-1 0,1 1 0,0 0 0,-1-1 0,1 1 0,0 0 0,-1 0 0,1-1 1,0 2-1,-2 7-66,0-1 0,1 1 0,0-1 0,1 1 0,0-1 1,0 1-1,1-1 0,0 1 0,0-1 0,1 1 0,0-1 1,5 12-1,-5-16-45,-1-1 0,1 1 0,0-1 0,0 0 0,0 0 0,0 0 0,0 0 0,1 0 0,-1 0 0,1-1 0,0 1 0,0-1 0,0 0 0,0 0 0,0 0 0,0 0 0,0 0 0,1-1 0,-1 1 0,1-1 0,-1 0 0,1 0 0,0 0 0,-1-1 0,1 1 0,0-1 0,0 0 0,-1 0 0,1 0 0,7-2 0,-9 2 137,0-1 0,0 0 0,0 0 0,1 0 0,-1-1 0,0 1 0,-1 0 0,1-1 0,0 1 0,0-1 0,-1 0 0,1 0 0,-1 1 0,1-1 1,-1 0-1,0 0 0,1 0 0,-1-1 0,0 1 0,-1 0 0,1 0 0,0 0 0,-1-1 0,1-4 0,2-7 603,-1-1 1,1-25-1,-3 34-365,1-48 1854,0 47-811,-1 36-1170,0-26-181,-1 12-170,2-1 0,0 1 0,0-1-1,2 0 1,0 1 0,6 19 0,-8-31 125,1 0-1,-1 0 1,0 0 0,1 0 0,0 0-1,0 0 1,0 0 0,0-1-1,0 1 1,0-1 0,1 1 0,-1-1-1,1 0 1,0 0 0,0 0-1,-1 0 1,1-1 0,0 1 0,1-1-1,-1 0 1,0 0 0,0 0-1,0 0 1,1 0 0,-1-1 0,0 1-1,1-1 1,-1 0 0,1 0 0,-1 0-1,0-1 1,1 1 0,5-2-1,-6 1 107,-1 0 0,1 0-1,0-1 1,-1 1 0,0 0-1,1-1 1,-1 0 0,0 1-1,0-1 1,0 0 0,0 0 0,0 0-1,0-1 1,-1 1 0,3-3-1,22-44 407,-13 24 183,3 2-155,-13 19-189,1 0-1,-1 0 1,0 0 0,0 0 0,-1-1 0,1 1 0,-1-1 0,0 0-1,0 1 1,2-11 422,-11 29-745,2-1 71,0 0-1,0 0 1,1 0-1,1 1 1,0-1 0,1 1-1,1 0 1,0-1-1,1 18 1,0-24-120,1 0 1,0 0 0,0 0-1,0-1 1,1 1-1,0 0 1,0 0 0,1-1-1,0 0 1,0 1-1,0-1 1,1 0-1,0-1 1,0 1 0,0-1-1,1 1 1,0-1-1,0-1 1,0 1 0,7 4-1,-9-7 62,-1-1 0,1 1 0,0-1 0,-1 1 0,1-1 0,0 0-1,0 0 1,0 0 0,0-1 0,0 1 0,0-1 0,0 1 0,0-1 0,0 0 0,0 0 0,1 0 0,-1-1 0,0 1-1,0-1 1,0 0 0,5-2 0,-4 1 31,1-1 0,-1 0-1,0 0 1,0 0 0,0-1-1,-1 1 1,1-1 0,-1 0-1,0 0 1,0 0 0,0 0-1,2-5 1,1-5 7,0 1 1,-1-1-1,0 0 1,4-23-1,-7 24 248,1 1 0,1-1 0,0 1 0,0 0 0,2 0 0,7-14 0,-13 25-155,1 1 1,-1-1-1,0 0 0,1 0 1,-1 1-1,1-1 0,-1 1 1,1-1-1,-1 0 0,1 1 1,-1-1-1,1 1 0,0-1 1,-1 1-1,1-1 0,0 1 1,-1 0-1,1-1 0,0 1 0,0 0 1,0 0-1,-1-1 0,1 1 1,0 0-1,0 0 0,-1 0 1,1 0-1,0 0 0,0 0 1,0 0-1,1 1 0,-1-1-42,1 1 1,-1 1-1,1-1 0,-1 0 0,1 0 0,-1 1 0,0-1 1,0 0-1,1 1 0,-1 0 0,0-1 0,1 4 0,3 6-83,0 0-1,-1 0 1,3 15 0,-1 15-559,0 68 0,-4-79-2981,28-143 4364,-25 99-530,0 1 0,1 0 0,1 0 0,0 0 0,0 1 0,11-14 0,-15 23-149,-1 0 1,1 0 0,0 0-1,0 0 1,0 1 0,0-1-1,0 1 1,1 0 0,-1 0 0,1 0-1,0 0 1,-1 1 0,1-1-1,0 1 1,0 0 0,0 0 0,5 0-1,-8 2-98,0 1 1,-1-1-1,1 1 0,0-1 0,0 1 0,-1-1 1,1 1-1,-1 0 0,1-1 0,-1 1 0,0-1 0,0 1 1,0 0-1,0-1 0,0 1 0,0 3 0,0-2 0,0 157-508,0-157 423,0-1 1,1 0-1,-1 1 0,0-1 1,1 0-1,0 1 1,-1-1-1,1 0 0,0 0 1,0 0-1,0 1 1,0-1-1,1 0 0,-1 0 1,0-1-1,1 1 1,0 0-1,-1 0 0,1-1 1,0 1-1,0-1 1,0 0-1,0 1 0,0-1 1,0 0-1,0 0 1,0 0-1,1 0 0,-1-1 1,0 1-1,1-1 1,-1 1-1,0-1 0,1 0 1,-1 0-1,0 0 1,1 0-1,-1 0 1,0 0-1,1-1 0,-1 1 1,0-1-1,1 0 1,-1 0-1,0 1 0,0-2 1,0 1-1,0 0 1,0 0-1,0-1 0,0 1 1,3-3-1,10-17 61,0 1 0,-1-2 0,-2 0 0,0 0 0,14-40 0,-23 54 761,-1-1-1,0 1 1,0-1-1,-1 0 1,0 0-1,0 0 1,-1-13-1,0 22-674,-7 2 171,5 1-234,-1 0-1,1 0 1,-1 1 0,1-1 0,0 1-1,1-1 1,-1 1 0,0 0 0,1 0-1,0 0 1,0 0 0,0 0 0,0 6-1,-2 56 106,3-62-99,0 9 146,-1-1-361,1 0 0,1 0 1,0 0-1,0 0 0,6 19 0,-6-28 71,0-1 0,0 1 0,1 0 0,-1 0 0,1 0 0,-1-1 1,1 1-1,0-1 0,0 1 0,0-1 0,1 0 0,-1 0 0,1 0 0,-1 0 0,1 0 0,-1-1 0,1 1 1,0-1-1,0 0 0,0 1 0,0-1 0,0-1 0,0 1 0,0 0 0,0-1 0,6 1 0,-6-1 92,0 1-1,0-1 0,0 0 1,0 0-1,1 0 0,-1-1 0,0 1 1,0-1-1,0 1 0,0-1 1,0 0-1,0 0 0,0-1 1,0 1-1,0-1 0,0 1 0,3-4 1,-2 0 52,0 1 1,0-1 0,0 0-1,-1-1 1,0 1-1,0-1 1,4-11 0,-1 4 309,6-15 763,13-45-1,-22 60 160,0 1 0,-1-1 0,0-22 365,-5 48-1665,-1 0 37,0 1-1,1 0 1,1 0-1,1 1 0,-1 21 1,2-29-190,0-1 1,1 0 0,-1 1-1,1-1 1,1 0 0,-1 0-1,1 0 1,0 0 0,0 0-1,1 0 1,0 0 0,0-1-1,0 1 1,8 8 0,-10-12 156,1-1 0,-1 1 1,0-1-1,1 1 0,-1-1 0,1 0 1,0 0-1,0 0 0,-1 0 0,1 0 1,0-1-1,0 1 0,0 0 0,0-1 1,0 1-1,-1-1 0,1 0 0,0 1 1,0-1-1,0 0 0,0 0 0,0-1 1,0 1-1,0 0 0,0-1 0,0 1 1,0-1-1,0 1 0,0-1 0,0 0 1,-1 0-1,1 0 0,0 0 0,-1 0 1,1 0-1,-1-1 0,1 1 0,-1 0 1,2-3-1,6-6 161,-1 0 1,0 0 0,-1-1-1,11-21 1,-11 20-219,8-15 136,-1 0 0,-1-1 0,-2-1 0,0 1 0,-2-2 0,-1 1 0,-2-1 0,-1 0 0,2-41 0,-5 45 75,-1 16 97,-1 0-1,1 1 1,-1-1-1,-1 1 1,-3-19 0,3 27-158,1 0 0,-1 0 1,0-1-1,0 1 1,0 0-1,0 0 1,0 0-1,0 0 1,0 1-1,0-1 1,0 0-1,0 0 1,-1 1-1,1-1 0,0 0 1,-1 1-1,1 0 1,0-1-1,-1 1 1,1 0-1,0-1 1,-1 1-1,1 0 1,0 0-1,-1 0 1,1 0-1,-1 0 0,1 1 1,0-1-1,-1 0 1,1 1-1,0-1 1,-1 1-1,1-1 1,0 1-1,0 0 1,-1-1-1,1 1 1,0 0-1,0 0 1,0 0-1,-2 2 0,-2 3 1,0 1 0,1 0-1,0 1 1,0-1 0,0 1-1,1-1 1,0 1 0,1 0-1,0 0 1,0 1-1,-1 13 1,-1 14 69,2 46 1,2-81-101,0 30-93,-1-5-34,1-1 0,1 0 0,7 33 0,-7-52-317,0 0 0,1 0 1,0 0-1,0 0 0,0 0 1,1 0-1,0-1 0,0 0 1,0 1-1,1-1 0,-1 0 1,1-1-1,1 1 0,-1-1 1,0 1-1,1-1 0,0-1 1,10 7-1,8 0-3974</inkml:trace>
  <inkml:trace contextRef="#ctx0" brushRef="#br0" timeOffset="2428.95">2123 521 3249,'0'0'10939,"-4"-16"-9659,-11-49-268,15 64-996,-1 0 1,1 0 0,0 0-1,-1 0 1,1 0 0,-1 0 0,0 0-1,1 0 1,-1 0 0,0 0-1,1 0 1,-1 1 0,0-1 0,0 0-1,0 1 1,0-1 0,0 0-1,1 1 1,-1-1 0,0 1 0,0-1-1,0 1 1,-1 0 0,1-1 0,0 1-1,0 0 1,0 0 0,0 0-1,0 0 1,0 0 0,0 0 0,0 0-1,0 0 1,-1 0 0,1 1-1,0-1 1,0 0 0,0 1 0,0-1-1,0 0 1,0 1 0,-1 0-1,1 0-6,-2 1-8,-1 0 1,1 1 0,0-1-1,0 1 1,0-1-1,0 1 1,1 0-1,-1 1 1,1-1-1,0 0 1,0 1 0,0-1-1,0 1 1,0-1-1,1 1 1,-2 6-1,-1 2 12,1 0 0,1 1 0,-3 25 0,5-37 0,-2 13-93,2 0 0,0-1-1,0 1 1,2-1-1,4 25 1,-5-35-2,0 0 1,0 0-1,0-1 0,0 1 1,1 0-1,-1-1 1,1 1-1,0-1 1,-1 0-1,1 0 0,0 1 1,0-1-1,1 0 1,-1-1-1,0 1 0,1 0 1,-1-1-1,1 1 1,-1-1-1,1 0 1,0 0-1,0 0 0,-1 0 1,1 0-1,0-1 1,0 1-1,0-1 1,0 0-1,0 0 0,0 0 1,0 0-1,0 0 1,3-1-1,-3 0 82,1-1 1,-1 1-1,0 0 1,-1-1-1,1 1 0,0-1 1,0 0-1,-1 0 0,1 0 1,-1 0-1,0-1 1,1 1-1,-1-1 0,0 1 1,0-1-1,-1 0 0,1 0 1,0 1-1,-1-1 1,1-4-1,7-12 427,10-36-1,-19 52-358,34-134 4207,-36 158-4156,2-1 0,0 0 0,4 22 0,-4-40-153,10 67 154,-10-65-356,1 0 1,0 0 0,1 0-1,-1 0 1,1 0 0,-1 0-1,1-1 1,0 1-1,1 0 1,-1-1 0,1 0-1,-1 1 1,1-1 0,4 3-1,-7-6-130,1 1 0,0-1 0,0 1 0,0-1 0,0 0 0,0 1 0,0-1 0,0 0 0,0 0 0,0 0 0,0 0 0,0 0 0,0 0 0,0 0 0,1 0 0,14-2-6179</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1:47.535"/>
    </inkml:context>
    <inkml:brush xml:id="br0">
      <inkml:brushProperty name="width" value="0.05" units="cm"/>
      <inkml:brushProperty name="height" value="0.05" units="cm"/>
      <inkml:brushProperty name="color" value="#E71224"/>
    </inkml:brush>
  </inkml:definitions>
  <inkml:trace contextRef="#ctx0" brushRef="#br0">223 241 5715,'0'0'13174,"-15"-36"-13414,3 57 176,-1 5 64,2 0 0,0 1 16,1-7-48,4-5-593,-1-5-1264,1-5-656</inkml:trace>
  <inkml:trace contextRef="#ctx0" brushRef="#br0" timeOffset="405.36">1 169 4674,'0'0'10776,"-1"-2"-9890,4 5-846,84 207 2642,-28-63-2561,-39-113-463,-19-32 75,0-1 0,1 0 1,-1 0-1,0 0 1,1 0-1,-1 0 1,1 0-1,0 0 0,-1 0 1,1 0-1,0-1 1,0 1-1,-1-1 1,1 1-1,0-1 0,0 0 1,0 0-1,1 1 1,7-1-4286</inkml:trace>
  <inkml:trace contextRef="#ctx0" brushRef="#br0" timeOffset="620.4">219 241 4082,'0'0'10789,"-79"34"-10533,58 1-128,0 3-48,1-2-16,1-6-64,4-4 0,0-5-2017,4-12-2001</inkml:trace>
  <inkml:trace contextRef="#ctx0" brushRef="#br0" timeOffset="1993.86">764 220 1697,'0'0'8086,"-5"0"-7155,0-1-749,3 1-141,0-1-1,0 1 0,0 0 0,0 0 0,0 0 0,0 0 1,0 0-1,0 0 0,0 0 0,0 0 0,0 1 0,-2 0 1,21-2 1469,-10-2-1502,0 0 0,-1-1 1,1 0-1,-1-1 0,0 1 0,0-1 1,0-1-1,-1 1 0,1-1 1,-1 0-1,-1 0 0,1 0 1,-1 0-1,0-1 0,3-7 1,-2 2 427,0 0 0,0 0 0,-2-1 0,1 1 0,-1-1 0,-1 0 0,-1 0 0,1-16 0,-7 39-315,-2 9-121,1 1 1,1 0 0,0 1 0,2-1 0,0 1 0,0 33 0,3-24 12,2 0-1,1 0 1,1 0-1,9 31 1,-6-35-217,-1 1 1,0 0 0,1 51-1,-7-78 187,0 1 0,-1-1 1,1 1-1,-1-1 0,0 1 0,1-1 0,-1 0 0,1 1 0,-1-1 1,0 0-1,1 1 0,-1-1 0,0 0 0,1 0 0,-1 1 0,0-1 1,1 0-1,-1 0 0,0 0 0,1 0 0,-1 0 0,0 0 0,0 0 0,1 0 1,-1 0-1,0-1 0,0 1 0,-23-3 6,11-3 18,0 0-1,0-1 1,1 0-1,-1-1 1,2 0-1,-1-1 1,1-1-1,-18-19 1,-23-19 262,50 48-78,5 5-186,7 6-67,1-4-44,-1 0 0,1-1 0,0-1 0,1 0 0,-1 0 0,1-1 0,0-1 0,14 3 0,-3-3-315,-1-1 1,1 0-1,37-3 1,-54 0 395,1 1 0,-1-2 0,1 1 0,-1-1 0,0 0 0,0 0 0,0 0 0,0-1 0,0 0 0,0-1 0,9-6 0,-7 3 17,1-1-1,-2 1 1,1-2 0,-1 1-1,0-1 1,8-14 0,-4 1 137,0 0 0,-1-1 0,-1 0 0,-1-1 0,7-35 0,-10 28 1438,-1 1 0,-1-54 0,-3 83-612,-6 19-600,-17 39-174,3 1 1,2 0-1,3 2 1,-11 86-1,13-21-78,3 144-1,10-260-99,0-1-1,0 0 1,1 0 0,1 1-1,2 9 1,-3-16 3,-1-1 0,0 1 1,1-1-1,0 1 0,-1-1 1,1 1-1,0-1 0,0 0 1,0 1-1,0-1 0,0 0 1,0 0-1,0 0 1,0 0-1,0 0 0,0 0 1,1 0-1,-1 0 0,0 0 1,1-1-1,-1 1 0,1 0 1,-1-1-1,1 1 0,-1-1 1,1 0-1,-1 1 0,1-1 1,0 0-1,-1 0 0,1 0 1,-1 0-1,1 0 1,1-1-1,-1 1 3,0-1 0,0 0 1,0 0-1,0 0 0,-1 0 0,1 0 1,0 0-1,-1 0 0,1 0 1,-1-1-1,1 1 0,-1-1 0,0 1 1,1-1-1,-1 0 0,0 1 0,0-1 1,0 0-1,0 0 0,0-2 0,12-40 58,-9 17-57,-1 0 0,-1 0 0,-3-29 0,0 17-20,1 21 5,-1 1 0,0 0 1,-2 0-1,-4-20 1,5 30-81,0 0-1,-1 1 1,1-1 0,-1 1 0,-1-1 0,1 1 0,-1 0 0,0 1 0,0-1 0,-1 0 0,1 1 0,-1 0 0,-7-5 0,11 9-41,0 0 1,1 1-1,-1-1 0,0 1 1,0-1-1,0 1 1,0-1-1,0 1 1,0-1-1,0 1 1,0 0-1,0-1 0,0 1 1,0 0-1,0 0 1,0 0-1,-2 0 1,2 0-1,1 0 1,-1 1 0,1-1 0,-1 0 0,1 1 0,-1-1 0,1 0 0,-1 1-1,1-1 1,-1 1 0,1-1 0,0 1 0,-1-1 0,1 1 0,0-1 0,-1 1-1,1-1 1,0 1 0,0-1 0,0 1 0,-1-1 0,1 2 0,-1 2-365,1 0 0,0 0 0,0 0 1,0 0-1,0-1 0,1 1 1,-1 0-1,2 5 0,12 22-3880</inkml:trace>
  <inkml:trace contextRef="#ctx0" brushRef="#br0" timeOffset="2472.03">1639 591 9652,'0'0'8812,"-1"-4"-8563,-3 17-317,2 24 197,2-34-161,0-1-1,0 1 1,0-1 0,0 1-1,0-1 1,1 0-1,-1 1 1,1-1-1,0 1 1,0-1 0,0 0-1,0 0 1,0 1-1,0-1 1,0 0-1,1 0 1,-1 0 0,1 0-1,0 0 1,-1-1-1,1 1 1,0 0-1,0-1 1,0 1 0,0-1-1,0 0 1,1 0-1,-1 0 1,0 0-1,0 0 1,1 0 0,3 0-1,-2-1-49,1 0 0,-1 0-1,1-1 1,-1 0 0,1 0 0,-1 0-1,0 0 1,0 0 0,1-1-1,-1 0 1,0 0 0,0 0 0,-1-1-1,1 1 1,0-1 0,-1 0 0,0 0-1,1 0 1,-1 0 0,0-1 0,-1 1-1,1-1 1,-1 0 0,1 1 0,-1-1-1,2-7 1,5-9-80,0-1 1,-2-1-1,9-42 0,-7 8 645,-3 0-1,-2 0 1,-3-62-1,-1 78 1886,-12 72-2013,5 1-311,1 1 0,-2 62 0,9 74-57,1-67-1040,-3-96 327,1 13-331,1-13-3755</inkml:trace>
  <inkml:trace contextRef="#ctx0" brushRef="#br0" timeOffset="3468.98">1722 376 2961,'0'0'8874,"0"0"-8872,0 0 1,0-1 0,0 1 0,1 0-1,-1-1 1,0 1 0,0 0 0,0-1-1,0 1 1,1 0 0,-1 0-1,0-1 1,0 1 0,0 0 0,1 0-1,-1-1 1,0 1 0,1 0 0,-1 0-1,0 0 1,0 0 0,1-1-1,-1 1 1,0 0 0,1 0 0,-1 0-1,0 0 1,1 0 0,-1 0 0,0 0-1,1 0 1,-1 0 0,0 0-1,1 0 1,-1 0 0,0 0 0,1 0-1,-1 0 1,0 0 0,1 0 0,-1 1-1,0-1 1,1 0 0,-1 0-1,9 4-61,-1-1 0,0 1 0,13 9 0,23 10-825,-34-19 517,0 0-1,0-2 1,-1 1-1,2-1 1,-1 0-1,0-1 1,0-1-1,1 1 1,-1-2-1,0 1 1,0-1-1,16-4 1,-19 3 271,-1 0 0,1-1 0,0 0 0,-1 0 0,0 0 0,0-1 0,0 1 0,0-2 0,-1 1 0,1-1 0,-1 1 0,0-2 0,-1 1 0,1 0 0,-1-1 1,0 0-1,0 0 0,5-12 0,-6 9 415,0 1 0,0 0 0,-1-1-1,0 1 1,1-13 0,-1-44 5337,-2 50-3893,0 15-1717,0-1 1,0 1-1,0-1 1,0 1-1,0-1 1,0 1-1,0-1 1,0 1-1,0 0 1,-1-1-1,1 1 1,0-1-1,0 1 1,0-1-1,0 1 0,-1 0 1,1-1-1,0 1 1,0 0-1,-1-1 1,1 1-1,0 0 1,0-1-1,-1 1 1,1 0-1,-1-1 1,1 1-1,0 0 1,-1 0-1,1 0 1,0-1-1,-1 1 1,1 0-1,-1 0 1,1 0-1,-1 0 0,1 0 1,0 0-1,-1 0 1,1 0-1,-1 0 1,1 0-1,-1 0 1,1 0-1,-1 0 1,-1 0-41,1 1-1,0-1 1,-1 1 0,1-1 0,0 1-1,0 0 1,0 0 0,0-1 0,-1 1 0,1 0-1,0 0 1,0 0 0,1 0 0,-1 0-1,-1 2 1,-3 5 7,2 1-1,-1-1 0,1 1 1,0-1-1,1 1 1,0 0-1,1 0 0,-1 14 1,2 81 165,2-50-137,-3-24-85,0-17-49,1 1-1,0-1 0,1 1 0,0-1 0,1 1 0,1-1 0,0 0 1,6 16-1,-7-32-1340,0-12 796,0-19-305,-2 8 735,1 1 1,9-44-1,-7 54 827,1 0 1,1 1-1,8-18 0,-13 31-546,1-1 1,-1 1-1,1 0 0,0-1 1,-1 1-1,1 0 0,0 0 0,0 0 1,0 0-1,0 0 0,0 0 0,0 0 1,0 0-1,1 0 0,1-1 1,-2 2-58,0 0 1,0 0-1,-1-1 1,1 1-1,0 0 1,0 0-1,0 0 1,0 0 0,-1 0-1,1 1 1,0-1-1,0 0 1,0 0-1,-1 0 1,1 1 0,0-1-1,0 0 1,-1 1-1,1-1 1,1 1-1,0 1-18,0 0 0,0 1 0,1-1 0,-1 0 0,0 1 0,-1-1 0,1 1 0,0-1 0,-1 1 0,0 0 0,1 0 0,0 4 0,1 9-161,0 0 0,-1 1-1,-1 21 1,-1-26-210,0 0 0,1 0 0,0 0 0,1-1 0,0 1 0,1 0 0,1 0 0,4 11 0,-7-22 270,-1 1 0,1-1 0,0 1 0,0-1 1,0 1-1,0-1 0,0 0 0,0 1 0,0-1 0,0 0 0,1 0 0,-1 0 0,0 0 0,1 0 0,-1 0 0,1 0 0,-1-1 0,1 1 0,-1 0 0,1-1 0,0 1 0,-1-1 0,1 0 0,0 1 0,-1-1 1,1 0-1,0 0 0,-1 0 0,1 0 0,0 0 0,-1-1 0,1 1 0,0-1 0,-1 1 0,1-1 0,2 0 0,0-2 68,1 1 0,-1-1 0,0 1-1,0-1 1,0 0 0,-1-1 0,1 1 0,-1-1 0,0 1-1,0-1 1,4-6 0,6-13 782,0-1 0,17-44 0,-25 52 453,0 1-1,-1-1 1,-1-1 0,-1 1-1,1-30 1,-3 45-923,0 2-280,-1-1-1,0 0 0,0 0 1,1 1-1,-1-1 0,0 0 1,0 1-1,1-1 0,-1 1 1,1-1-1,-1 1 0,0-1 1,1 1-1,-1-1 0,1 1 1,-1 0-1,1-1 0,-1 1 0,1 0 1,0-1-1,-1 1 0,1 0 1,0 0-1,0-1 0,-1 1 1,1 0-1,0 0 0,0 0 1,0-1-1,0 3 0,-1 28-74,1-25 49,0-3-80,0 1 0,0-1 1,0 0-1,1 1 0,-1-1 0,1 0 0,0 1 1,0-1-1,0 0 0,0 0 0,0 0 1,4 6-1,-3-7-34,0-1 0,-1 1 0,1 0 0,0-1 0,0 0 1,0 0-1,0 1 0,0-1 0,0 0 0,1 0 0,-1-1 1,0 1-1,0 0 0,1-1 0,-1 0 0,0 1 0,1-1 0,-1 0 1,4 0-1,-4 0 90,-1 0 0,0-1 0,1 1 0,-1 0 0,1 0 0,-1-1 0,0 1 0,1 0 0,-1-1 0,0 0-1,0 1 1,1-1 0,-1 0 0,0 0 0,0 1 0,0-1 0,0 0 0,0 0 0,0 0 0,0 0 0,1-2 0,0 0 24,0 0 0,-1 0-1,0 0 1,1-1 0,-1 1-1,0 0 1,-1-1 0,2-5-1,-1-3 155,-1 0-1,0 0 1,-1 0-1,-3-18 0,3 23 77,-1 1 0,-1-1-1,1 0 1,-1 1 0,0 0-1,-1 0 1,0 0 0,1 0-1,-8-7 1,10 11-138,-1 0 0,1 0 0,-1 0 1,0 0-1,0 0 0,0 1 0,0-1 0,0 1 0,-1-1 1,1 1-1,0 0 0,-1-1 0,1 1 0,-1 1 0,1-1 0,-1 0 1,1 1-1,-1-1 0,0 1 0,1-1 0,-1 1 0,0 0 1,1 1-1,-1-1 0,1 0 0,-1 1 0,-4 0 0,5 1-48,0-1-1,-1 1 0,1 0 1,0 0-1,0 0 0,0 0 0,0 0 1,0 0-1,1 0 0,-1 1 0,1-1 1,-1 0-1,1 1 0,0 0 0,0-1 1,-1 5-1,-10 46 309,9-26-236,1 0 0,0 0 0,3 0 1,0 0-1,1 0 0,2 0 0,1-1 0,11 36 0,-15-58-232,9 18-629,5-14-2503,7-7-3702</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02.964"/>
    </inkml:context>
    <inkml:brush xml:id="br0">
      <inkml:brushProperty name="width" value="0.05" units="cm"/>
      <inkml:brushProperty name="height" value="0.05" units="cm"/>
      <inkml:brushProperty name="color" value="#E71224"/>
    </inkml:brush>
  </inkml:definitions>
  <inkml:trace contextRef="#ctx0" brushRef="#br0">0 469 3922,'0'0'12299,"4"-8"-11035,9-23-226,-9 23-331,-3 8-700,0 1 1,-1-1-1,1 0 0,0 1 0,0-1 0,-1 1 1,1-1-1,0 1 0,-1 0 0,1-1 1,0 1-1,-1-1 0,1 1 0,-1 0 0,1 0 1,-1-1-1,0 1 0,1 0 0,-1 0 0,0-1 1,1 3-1,7 22-136,-6-19 150,-1-2-30,12 33-581,-1 1 1,-2 1 0,-2 0-1,6 67 1,-14-106 590,0 0-1,0 0 1,0 1 0,1-1 0,-1 0 0,0 0-1,0 0 1,0 0 0,1 0 0,-1 0 0,0 0-1,0 0 1,0 0 0,1 0 0,-1 0 0,0 0-1,0 0 1,0 0 0,1 0 0,-1-1 0,0 1-1,0 0 1,0 0 0,0 0 0,1 0 0,-1 0-1,0 0 1,0 0 0,0 0 0,0-1-1,0 1 1,1 0 0,-1 0 0,0 0 0,0 0-1,0-1 1,0 1 0,0 0 0,0 0 0,0 0-1,0-1 1,0 1 0,0 0 0,0 0 0,0 0-1,0 0 1,0-1 0,0 1 0,0 0 0,0 0-1,0 0 1,0-1 0,0 1 0,0 0 0,0 0-1,0-1 1,18-95 344,-14 68 142,1 1 0,1-1-1,17-44 1,-23 71-475,0 0 0,0 1 0,1-1 0,-1 0 0,0 0 0,1 0 0,-1 1 0,1-1 0,-1 0 0,1 0 0,-1 1 0,1-1 0,-1 0 0,1 1 0,0-1 0,-1 1 1,1-1-1,0 1 0,0-1 0,-1 1 0,1-1 0,0 1 0,0 0 0,0-1 0,1 1 0,-1 0-21,0 0-1,0 1 1,0-1 0,0 1 0,0-1 0,0 1-1,0-1 1,0 1 0,-1-1 0,1 1 0,0 0-1,0 0 1,0-1 0,-1 1 0,1 0 0,-1 0-1,2 1 1,18 42-344,-17-34 1,-1 0-1,0 1 1,-1-1-1,0 19 1,-1-19-332,1 0 0,-1 0 1,2 0-1,3 16 0,-4-25 657,-1 0 0,0 0 0,1 0 0,-1-1 0,1 1 0,-1 0 0,0-1 0,1 1 0,0 0 0,-1-1 0,1 1 0,-1 0 0,1-1 0,0 1 0,-1-1 0,1 1 0,0-1 0,0 1 0,0-1 0,-1 0 0,1 1 0,0-1 0,0 0 0,0 0 0,0 0 0,-1 0 0,1 0 0,0 1 0,0-1 0,0-1 0,0 1 0,0 0 0,-1 0 0,1 0 0,0 0 0,0-1 0,0 1 0,0 0 0,-1-1 0,1 1 0,0 0 0,0-1 0,-1 1 0,1-1 0,0 1 0,0-2 0,4-1 138,-1 0 1,-1 0-1,1 0 0,0-1 0,-1 1 0,6-8 1,6-17 1340,23-57 1,-5 10 855,-32 112-2746,-2-7 357,0-15-326,1 1 0,0-1 0,1 0 0,1 0 0,5 21 0,-7-33 328,1 0-1,1 1 1,-1-1-1,0 0 1,1 0-1,0-1 1,0 1 0,0 0-1,0 0 1,0-1-1,0 0 1,0 1-1,1-1 1,0 0-1,-1 0 1,1 0-1,0 0 1,0-1-1,0 1 1,0-1-1,0 0 1,0 1 0,0-1-1,0-1 1,1 1-1,-1 0 1,0-1-1,1 0 1,-1 0-1,4 0 1,-4 0 74,-1 0 1,0 0 0,1-1-1,-1 1 1,0 0 0,1-1-1,-1 0 1,0 0 0,0 1-1,0-1 1,1-1 0,-1 1 0,0 0-1,0 0 1,-1-1 0,1 1-1,0-1 1,2-3 0,-1 1 18,0 0 0,0 0 0,-1 0 1,0-1-1,0 1 0,0-1 1,0 0-1,1-7 0,1-9 440,-2 0-1,0 0 0,-1-28 1,-1 37 50,0-3-68,1 11-231,-1 0 0,1 0 1,-1 0-1,0 0 0,-1 0 0,1 1 1,-1-1-1,1 0 0,-3-4 1,3 7-203,0 1 1,0 0 0,-1-1-1,1 1 1,0-1-1,0 1 1,-1 0 0,1-1-1,-1 1 1,1 0 0,0 0-1,-1-1 1,1 1-1,0 0 1,-1 0 0,1 0-1,-1-1 1,1 1 0,-1 0-1,1 0 1,-1 0 0,1 0-1,-1 0 1,1 0-1,0 0 1,-1 0 0,1 0-1,-1 0 1,1 0 0,-1 0-1,1 0 1,-1 1-1,1-1 1,-1 0 0,1 0-1,0 0 1,-1 1 0,1-1-1,-1 0 1,1 0 0,0 1-1,-1-1 1,1 0-1,0 1 1,-1-1 0,1 0-1,0 1 1,-13 19-66,11-9 40,-1 0 1,2 0 0,-1 0 0,1 0-1,1 0 1,0 1 0,1-1-1,0 0 1,1 0 0,5 21 0,-6-28-76,1 0 0,0 0 0,-1 0 0,1 0 0,1 0 0,-1-1 0,0 1 0,1-1 0,0 1 0,0-1 0,0 0 0,0 0 1,0 0-1,1 0 0,-1-1 0,1 1 0,0-1 0,0 0 0,0 0 0,0-1 0,0 1 0,0-1 0,0 0 0,0 0 0,1 0 1,-1 0-1,0-1 0,1 0 0,-1 0 0,6 0 0,-7-1 82,-1 1 0,0-1 0,0 1 0,0-1 0,-1 0-1,1 0 1,0 0 0,0 0 0,0 0 0,0-1 0,-1 1 0,1 0 0,-1-1 0,1 1 0,-1-1 0,0 1 0,1-1 0,-1 0 0,0 0 0,0 0 0,1-3-1,17-48 138,-16 43-102,10-33 2464,8-59 0,-22 153-2544,-1-23-192,2 0 0,4 39 0,-3-63 95,0 0 1,0 0-1,1 1 1,-1-1-1,1 0 1,0-1-1,0 1 0,0 0 1,0 0-1,1-1 1,0 1-1,-1-1 1,1 0-1,1 0 1,-1 0-1,0 0 1,1-1-1,-1 1 1,1-1-1,0 0 1,-1 0-1,8 2 1,-8-3 117,0 0 1,0 0 0,1 0 0,-1-1 0,0 1-1,0-1 1,1 0 0,-1 0 0,0-1 0,1 1-1,-1 0 1,0-1 0,0 0 0,0 0 0,0 0-1,0 0 1,0 0 0,0-1 0,0 1 0,0-1-1,0 0 1,-1 0 0,1 0 0,-1 0 0,1 0-1,-1-1 1,0 1 0,0-1 0,3-4 0,4-9 107,0-1 1,-1 0 0,-1 0-1,-1 0 1,0-1 0,-1 0 0,-1-1-1,2-20 1,-1-22 1260,-1-66-1,-4 116-1054,0-25 1179,0 35-1437,0 1-1,0-1 1,0 1-1,0-1 1,0 1-1,0-1 1,0 0-1,0 1 1,0-1-1,0 1 1,0-1-1,-1 1 1,1-1-1,0 1 1,0-1-1,-1 1 1,1-1-1,0 1 1,-1 0-1,1-1 1,0 1-1,-1-1 1,1 1-1,0 0 1,-1-1-1,1 1 1,-1 0-1,1 0 1,-1-1-1,1 1 1,-1 0-1,1 0 1,-1 0-1,1-1 1,-1 1-1,1 0 1,-1 0-1,1 0 1,-1 0-1,0 0 1,1 0-1,-1 0 1,1 0-1,-1 0 1,1 1-1,-1-1 1,1 0-1,-2 0 1,1 2-24,-1-1 1,1 0 0,-1 0 0,1 1 0,0-1 0,0 0-1,-1 1 1,1 0 0,0-1 0,0 1 0,0 0 0,1-1-1,-1 1 1,0 0 0,1 0 0,-2 2 0,-5 35 12,6-33-14,-3 21 50,2 1 1,1 54-1,1-74-183,1 0-1,0 1 1,0-1-1,1 1 1,0-1-1,1 0 1,-1 0-1,2 0 0,-1-1 1,1 1-1,0-1 1,0 0-1,12 14 1,-12-18-36,0 1 0,1-1 1,-1 0-1,1 0 0,0 0 0,0 0 1,0-1-1,0 0 0,1 0 1,-1-1-1,7 2 0,-9-2 116,0-1-1,0 1 0,0-1 1,0 0-1,1 0 0,-1 0 1,0 0-1,0-1 1,0 1-1,0-1 0,0 1 1,0-1-1,0 0 0,0 0 1,0-1-1,-1 1 1,1-1-1,0 1 0,-1-1 1,1 0-1,2-3 0,3-4 80,-1-1-1,-1 0 0,0 0 0,0 0 1,-1-1-1,-1 0 0,0 0 1,0-1-1,3-19 0,0-7 1353,3-63 1,-11 89 1328,-4 34-2295,-4 41-639,9-46 441,-1 2-503,0 0 0,2 1 1,0-1-1,8 37 0,-8-52 138,0 0-1,0 0 1,1-1-1,-1 1 1,1 0-1,0 0 1,0-1-1,0 1 1,0-1 0,1 0-1,0 0 1,-1 0-1,1 0 1,0 0-1,1-1 1,-1 1-1,0-1 1,1 0-1,-1 0 1,1 0-1,0 0 1,-1 0-1,1-1 1,0 0 0,0 0-1,0 0 1,0 0-1,0-1 1,6 1-1,-7-1 123,-1 0 1,1 0-1,0 0 0,-1 0 0,1 0 1,0 0-1,-1-1 0,1 1 0,-1-1 0,1 0 1,-1 0-1,1 0 0,-1 0 0,0 0 0,1 0 1,-1-1-1,0 1 0,0-1 0,0 1 1,0-1-1,0 0 0,0 0 0,-1 0 0,1 0 1,-1 0-1,1 0 0,-1-1 0,0 1 0,0 0 1,1-1-1,-2 1 0,2-4 0,3-6 267,-1 0-1,0-1 1,0 1-1,-1-1 0,-1 0 1,1-20-1,-1-42 4106,-2 62-3059,-8 44-947,0-1-349,6-3 58,2 1-1,1-1 0,1 0 0,8 39 0,35 103-12,-43-161-92,1-2-195,-1 0-1,-1 0 1,1 1 0,-1-1 0,0 12-1,-1-39 66,-12-198 343,0-2 855,12 212-919,-1 1 66,1-1 0,1 1-1,-1 0 1,1 0 0,1-1 0,2-10-1,-3 17-132,0 0-1,1 0 1,-1-1 0,0 1-1,1 0 1,-1 1-1,1-1 1,-1 0 0,1 0-1,0 1 1,0-1-1,0 1 1,0-1 0,0 1-1,0 0 1,0 0-1,0 0 1,1 0 0,-1 0-1,0 0 1,1 1-1,-1-1 1,0 1-1,1 0 1,-1 0 0,5 0-1,-4-1-21,1 1 0,0 0 1,-1 0-1,1 0 0,-1 1 0,1-1 0,-1 1 0,1 0 0,-1 0 0,0 0 0,1 0 0,-1 0 1,0 1-1,0 0 0,0-1 0,0 1 0,0 0 0,0 1 0,0-1 0,-1 0 0,1 1 0,-1 0 0,0-1 1,1 1-1,-2 0 0,1 0 0,0 0 0,0 1 0,-1-1 0,0 0 0,1 0 0,-1 1 0,1 6 0,0-1-150,0 0 0,-1 0 0,0 0-1,0 0 1,-1 0 0,0 0-1,-1 0 1,0 0 0,0 0 0,-1-1-1,0 1 1,-1 0 0,0-1-1,0 1 1,0-1 0,-1 0-1,-1 0 1,1 0 0,-1-1 0,-1 0-1,1 0 1,-1 0 0,-1 0-1,-10 9 1,6-6-4331,24-19 3106,23-21 545,6-8 726,-8 8-71,-2-1 0,38-47 0,-60 65 254,-2 0 0,0 0 1,0 0-1,-1-1 0,-1 0 0,0 0 0,-1-1 0,0 0 0,-1 0 0,3-27 0,-6 32 309,3-60 2991,-4 66-3043,0 1 0,0-1 1,0 1-1,0 0 0,-1-1 1,0 1-1,0 0 0,0-1 1,0 1-1,0 0 0,0 0 0,-1 0 1,0 0-1,1 0 0,-1 0 1,-3-3-1,4 5-305,1 1 1,-1 0-1,1-1 1,-1 1-1,1 0 1,0 0-1,-1-1 1,1 1-1,-1 0 1,1 0-1,-1 0 1,1 0-1,-1 0 1,0-1-1,1 1 0,-1 0 1,1 0-1,-1 0 1,1 0-1,-1 1 1,1-1-1,-1 0 1,1 0-1,-1 0 1,1 0-1,-1 0 1,1 1-1,-1-1 1,1 0-1,-1 0 0,1 1 1,0-1-1,-1 0 1,1 1-1,-1-1 1,1 0-1,0 1 1,-1-1-1,1 1 1,-10 18-124,5-1 77,1 0-1,0 0 1,2 0-1,-1 34 1,7 74 81,-1-105-36,0-1 0,1 0 0,12 39 0,-12-48-93,1 1 0,0-1-1,0 0 1,1 0 0,1 0 0,0-1 0,16 18-1,-21-26 35,0 1-1,1-1 0,0 1 0,-1-1 1,1 0-1,0 0 0,0 0 0,0 0 1,0-1-1,1 1 0,-1-1 0,0 0 1,1 0-1,-1 0 0,1 0 0,-1 0 1,1-1-1,-1 0 0,1 0 0,-1 0 1,1 0-1,-1 0 0,1-1 0,-1 1 1,1-1-1,-1 0 0,1 0 0,-1 0 1,0-1-1,1 1 0,-1-1 0,0 0 1,0 0-1,0 0 0,-1 0 0,1 0 1,0-1-1,-1 1 0,1-1 0,-1 0 1,0 1-1,0-1 0,0 0 0,0-1 1,-1 1-1,1 0 0,-1 0 0,2-6 1,1-11 246,-1 0 1,0-1 0,-1 0 0,-2-31-1,0 33 460,0 19-769,-4 12-205,2-7 234,1 0-1,0 1 1,1-1 0,-1 0-1,1 1 1,0-1-1,0 0 1,1 9-1,0-13 19,-1 1-1,1 0 1,-1-1-1,1 1 1,-1-1-1,1 1 1,0 0-1,0-1 1,0 0-1,0 1 1,0-1-1,0 1 1,0-1-1,0 0 1,1 0-1,-1 0 1,0 0-1,1 0 1,-1 0-1,1 0 1,-1 0-1,1 0 1,-1-1-1,1 1 1,0-1-1,-1 1 1,1-1-1,0 0 1,2 1-1,1 0-86,0-1 0,0 0 0,0 1 0,0-2-1,0 1 1,0 0 0,0-1 0,0 0 0,0 0 0,-1-1-1,1 1 1,0-1 0,-1 0 0,9-5 0,-9 4 119,-1 0 0,-1 0 0,1 0 0,0-1 0,-1 1 0,1-1 1,-1 1-1,0-1 0,0 0 0,-1 0 0,1 0 0,-1 0 0,1 0 0,-1 0 1,-1 0-1,1 0 0,-1 0 0,1-6 0,-1 6 32,1-9 451,0 0 0,-1 0-1,-1-1 1,-3-23-1,3 35-414,1 0 0,0 0 0,-1 1-1,1-1 1,-1 0 0,0 0 0,0 0 0,1 0-1,-1 0 1,-1 1 0,1-1 0,0 0 0,0 1-1,0-1 1,-1 1 0,1-1 0,-1 1 0,1 0-1,-1 0 1,0 0 0,1 0 0,-1 0 0,0 0-1,0 0 1,0 0 0,1 1 0,-1-1 0,0 0-1,0 1 1,0 0 0,0 0 0,0-1 0,0 1-1,0 0 1,0 1 0,0-1 0,0 0 0,0 0-1,0 1 1,0 0 0,-3 0 0,3 0-48,0 0 0,0 1 1,0-1-1,0 1 0,0-1 1,0 1-1,1-1 0,-1 1 0,1 0 1,-1 0-1,1 0 0,-1 0 1,1 0-1,0 0 0,0 0 1,0 0-1,0 1 0,0-1 0,1 0 1,-1 1-1,1-1 0,-1 5 1,-1 8-7,1 0 1,0 20 0,1-29 16,0 15 38,1-1-1,0 1 0,2-1 0,6 25 0,-6-34-135,1-1 0,0 1-1,0-1 1,1 0 0,1-1-1,-1 1 1,2-1 0,-1 0-1,13 12 1,-16-18-358,-1 0 1,1 0-1,0-1 0,1 1 1,-1-1-1,0 0 0,0 0 0,1 0 1,0 0-1,-1-1 0,1 0 1,4 2-1,15-2-7183</inkml:trace>
  <inkml:trace contextRef="#ctx0" brushRef="#br0" timeOffset="186.12">2540 469 8788,'0'0'2129</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1:58.198"/>
    </inkml:context>
    <inkml:brush xml:id="br0">
      <inkml:brushProperty name="width" value="0.05" units="cm"/>
      <inkml:brushProperty name="height" value="0.05" units="cm"/>
      <inkml:brushProperty name="color" value="#E71224"/>
    </inkml:brush>
  </inkml:definitions>
  <inkml:trace contextRef="#ctx0" brushRef="#br0">101 227 3298,'0'0'11842,"-3"-4"-11121,2 3-704,1-1 1,-1 1-1,0 0 0,0 0 1,0 0-1,0 0 1,0 0-1,0 0 1,0 0-1,0 1 1,0-1-1,0 0 1,-1 0-1,1 1 0,0-1 1,-1 1-1,1-1 1,0 1-1,-1 0 1,1-1-1,0 1 1,-1 0-1,1 0 1,0 0-1,-1 0 0,1 0 1,-1 0-1,1 1 1,0-1-1,-1 0 1,1 1-1,0-1 1,-1 1-1,1-1 1,0 1-1,0-1 1,0 1-1,-1 0 0,1 0 1,0 0-1,0 0 1,0 0-1,0 0 1,0 0-1,-1 2 1,-3 4-12,0 1 0,0 0 1,1 1-1,0-1 0,1 1 0,-1 0 1,2-1-1,-1 1 0,1 1 1,0 9-1,0-3-5,1 0 1,0 1-1,2-1 0,0 1 1,3 15-1,-2-24-113,0-1-1,1 1 1,0-1 0,0 0-1,1 1 1,0-2 0,0 1-1,1 0 1,0-1 0,0 0-1,0 0 1,1-1 0,0 1-1,0-1 1,0 0 0,1-1-1,12 7 1,-10-6-261,0 0 0,0-1-1,1 0 1,0 0 0,0-1 0,0 0 0,0-1 0,0-1 0,1 1 0,-1-1-1,1-1 1,-1 0 0,13-2 0,-20 1 367,0 0-1,0 0 1,0 0-1,0-1 1,0 1-1,0-1 1,0 0 0,0 0-1,-1 0 1,1 0-1,-1 0 1,1-1-1,-1 1 1,0-1-1,0 0 1,0 1 0,0-1-1,-1 0 1,3-5-1,3-7 173,-1-1-1,7-27 1,-8 23 117,5-15 277,-8 23-296,1 0 0,0 0 0,1 1 0,0 0 0,0 0-1,1 0 1,1 0 0,0 1 0,11-14 0,-17 23-246,1 1 0,-1-1 0,1 1 0,-1-1 0,1 1 0,0-1 0,-1 1 0,1 0 0,0-1 0,-1 1 0,1 0 0,0-1 1,-1 1-1,1 0 0,0 0 0,-1 0 0,1 0 0,0 0 0,-1 0 0,1 0 0,0 0 0,0 0 0,-1 0 0,1 0 0,0 0 0,-1 0 0,1 0 0,0 1 0,-1-1 0,1 0 1,0 1-1,-1-1 0,1 0 0,0 1 0,-1-1 0,1 1 0,-1-1 0,1 1 0,-1-1 0,1 1 0,-1-1 0,1 1 0,-1-1 0,0 1 0,1 0 0,-1-1 0,0 1 1,1 0-1,16 41-211,-14-32 250,20 67-2714,-23-82 2761,0 1 0,-1-1 0,1 1 0,-1-1 0,0 1 0,0 0-1,0-1 1,0 1 0,-1 0 0,0 0 0,0 0 0,0 0 0,0 0 0,-1 0 0,1 1-1,-1-1 1,0 1 0,0 0 0,-1 0 0,1 0 0,0 0 0,-1 0 0,0 1 0,0-1-1,0 1 1,0 0 0,0 0 0,0 1 0,0-1 0,0 1 0,-1 0 0,1 0 0,-6 0 0,8 1-106,1 0 1,-1 0-1,0 0 1,1 1 0,-1-1-1,0 1 1,1-1 0,-1 1-1,1-1 1,-1 1-1,0 0 1,1 0 0,0 0-1,-1 0 1,1 0 0,0 0-1,-1 0 1,1 0 0,-2 3-1,1-1-5,0 1 0,-1 0 1,2 0-1,-1-1 0,0 1 0,1 1 0,-2 6 0,0 5-5,1 0 0,0 0 0,1 19 0,1-28-34,0 0 0,1 0 1,-1 0-1,2 0 0,-1 0 0,1-1 1,0 1-1,0 0 0,0-1 0,6 9 1,-6-11-54,0-1 1,0 0-1,1-1 1,-1 1-1,1 0 1,0-1-1,0 1 1,0-1-1,0 0 1,0 0-1,0 0 0,0 0 1,1-1-1,-1 1 1,1-1-1,-1 0 1,1 0-1,0 0 1,-1-1-1,1 1 1,5-1-1,-7 0 76,1 1-1,-1-1 0,1 0 1,0-1-1,-1 1 0,1 0 1,-1-1-1,1 1 1,-1-1-1,1 0 0,-1 0 1,0 0-1,1 0 0,-1 0 1,0-1-1,0 1 0,0-1 1,0 1-1,3-3 1,-1-2 56,0 0 0,0 0 0,-1 0 0,0 0 1,0-1-1,3-6 0,-1-4 459,1 1-1,-2-1 1,0 0-1,-1 0 1,-1 0-1,-1 0 1,0-24 0,-9 45-572,4 3 34,0 0 0,1 1 0,0-1 0,0 1 0,1 0 0,0 0 0,0 0 0,1 0 0,0 0 0,0 0 0,1 0 0,0 0 0,0 1 0,3 13 0,-2-17-185,0 1 0,0-1 0,1 1 0,0-1 0,0 0 0,0 0 0,1 0 0,0 0-1,0 0 1,4 5 0,-5-7-78,0-1 0,1 0 0,-1 0 0,1 0-1,-1 0 1,1 0 0,0 0 0,0-1 0,-1 1 0,1-1-1,0 0 1,1 0 0,-1 0 0,0 0 0,0-1 0,0 1-1,0-1 1,5 1 0,-4-1 257,-1 0 0,0-1 0,0 1 0,0 0 0,0-1 0,0 0 0,0 1 0,0-1 0,0-1 0,0 1 0,0 0 0,0-1 0,-1 1 0,1-1 0,3-2 0,-2 0 219,-1 0 1,1-1 0,-1 1 0,1-1-1,-1 0 1,-1 0 0,5-9 0,18-61 3609,-21 59-2662,0 1 0,2-1 1,0 1-1,0 0 0,11-16 0,-17 30-1088,0 1-1,0 0 0,0 0 0,1-1 0,-1 1 0,0 0 0,0 0 0,0-1 0,0 1 0,1 0 0,-1 0 1,0 0-1,0-1 0,0 1 0,1 0 0,-1 0 0,0 0 0,0 0 0,1 0 0,-1 0 0,0-1 0,0 1 1,1 0-1,-1 0 0,0 0 0,1 0 0,-1 0 0,0 0 0,0 0 0,1 0 0,-1 0 0,0 0 0,1 0 1,-1 0-1,0 0 0,0 0 0,1 1 0,-1-1 0,0 0 0,0 0 0,1 0 0,-1 0 0,0 0 0,0 0 1,1 1-1,-1-1 0,0 0 0,0 0 0,0 0 0,0 1 0,1-1 0,-1 0 0,0 0 0,0 1 0,0-1 1,0 0-1,0 0 0,0 1 0,1-1 0,5 18-303,26 156-545,-32-173 824,8 33-1516,-8-33 1491,1 0-1,-1 0 0,1-1 1,-1 1-1,0 0 1,1-1-1,0 1 1,-1-1-1,1 1 0,-1-1 1,1 1-1,0-1 1,-1 1-1,1-1 0,0 1 1,-1-1-1,1 0 1,0 1-1,0-1 0,-1 0 1,1 0-1,0 0 1,0 0-1,0 1 0,-1-1 1,1 0-1,0 0 1,0-1-1,0 1 1,-1 0-1,1 0 0,0 0 1,0 0-1,0-1 1,-1 1-1,1 0 0,0-1 1,-1 1-1,1 0 1,0-1-1,-1 1 0,2-2 1,3-2 60,0-1-1,0 0 1,-1 0 0,0 0 0,1-1 0,-2 0-1,1 0 1,-1 0 0,5-10 0,10-18 462,-6 17 104,1 1 0,0 0 0,31-27 0,-44 43-598,0 0 1,0 0 0,0 0 0,0 0 0,0-1 0,0 1 0,1 0-1,-1 0 1,0 0 0,0 0 0,0 0 0,0 0 0,0 0-1,1 0 1,-1 0 0,0 0 0,0-1 0,0 1 0,0 0 0,1 0-1,-1 0 1,0 0 0,0 0 0,0 0 0,1 0 0,-1 0-1,0 0 1,0 0 0,0 1 0,0-1 0,1 0 0,-1 0-1,0 0 1,0 0 0,0 0 0,0 0 0,1 0 0,-1 0 0,0 0-1,0 1 1,0-1 0,0 0 0,3 10 17,-2 17-153,-1-23 156,-1 22-32,0-16 25,1 0 0,0 1 0,0-1 0,1 0 0,3 13 0,-3-20-37,0-1 0,0 0 0,0 1 0,0-1 0,0 0 0,0 0-1,1 1 1,-1-1 0,1 0 0,-1 0 0,1 0 0,0-1 0,0 1 0,0 0-1,0-1 1,0 1 0,0-1 0,0 0 0,1 0 0,-1 0 0,0 0-1,1 0 1,-1 0 0,1 0 0,-1-1 0,4 1 0,0 0-5,0 0 0,0-1 0,0 1 1,0-1-1,0-1 0,1 1 0,-1-1 0,0 0 1,0 0-1,0-1 0,0 0 0,0 0 0,-1 0 1,1-1-1,-1 0 0,1 0 0,9-8 0,-9 6 17,0-1-1,-1 0 1,1-1-1,-1 1 1,-1-1-1,1 0 1,-1 0-1,0 0 1,-1-1-1,0 0 1,0 1-1,-1-1 1,3-10-1,0-14 18,0-1-1,-2 1 0,-2-1 0,-1 0 0,-7-55 1,6 80 151,-1 0 1,0 0-1,-1 0 1,0 1-1,0-1 1,-1 1-1,0-1 0,0 1 1,-8-10-1,12 17-146,0-1 0,0 1 0,-1 0 0,1-1 0,0 1 0,-1-1-1,1 1 1,0-1 0,-1 1 0,1 0 0,-1-1 0,1 1 0,-1 0-1,1-1 1,0 1 0,-1 0 0,1 0 0,-1 0 0,1-1 0,-1 1-1,0 0 1,1 0 0,-1 0 0,1 0 0,-1 0 0,1 0 0,-1 0-1,1 0 1,-1 0 0,1 0 0,-2 0 0,-8 15-6,2 25-122,7-14 123,0-1 1,2 1-1,1 0 1,1-1-1,2 1 1,11 40-1,-3-26-302,22 78 887,-32-101-1675,0 0 0,0 0 0,-2 0 0,-1 34 0,-3-44-1939,-8-6-1763</inkml:trace>
  <inkml:trace contextRef="#ctx0" brushRef="#br0" timeOffset="173.25">1141 392 5811,'0'0'5298,"98"62"-6418,-60-45-1089,1-4-1665</inkml:trace>
  <inkml:trace contextRef="#ctx0" brushRef="#br0" timeOffset="1492.16">1518 413 2897,'0'0'10285,"-13"-10"-9693,-42-29-352,54 39-231,0-1 0,0 0 0,-1 1 0,1 0 0,0-1 0,-1 1 0,1 0-1,0-1 1,-1 1 0,1 0 0,0 0 0,-1 0 0,1 0 0,0 0 0,-1 1-1,1-1 1,0 0 0,-1 1 0,1-1 0,0 1 0,-1-1 0,1 1 0,0-1-1,0 1 1,0 0 0,0 0 0,0 0 0,0 0 0,0-1 0,0 1 0,0 0-1,0 1 1,0-1 0,0 0 0,1 0 0,-1 0 0,0 0 0,0 3 0,-2 1 5,-2 2-13,1 0 0,0 0 0,1 0 0,-1 0 0,1 1 0,1 0 0,0-1 0,0 1 0,0 0 0,1 0 0,0 0 1,1 0-1,-1 0 0,2 0 0,-1 0 0,1 0 0,4 16 0,-4-19-87,0-1 0,1 1-1,0-1 1,0 0 0,0 1 0,1-1 0,-1 0 0,1 0-1,0-1 1,0 1 0,0 0 0,1-1 0,-1 0 0,1 0-1,0 0 1,-1 0 0,1-1 0,1 1 0,-1-1 0,0 0-1,1 0 1,-1-1 0,1 1 0,-1-1 0,1 0 0,0 0-1,-1-1 1,1 1 0,0-1 0,9-1 0,-12 1 108,1-1 0,-1 0 0,0 0 0,1 0 0,-1 0 0,0-1 0,0 1 0,0 0-1,0-1 1,0 0 0,0 1 0,0-1 0,0 0 0,-1 0 0,1 0 0,-1 0 0,0 0 0,1 0 0,-1 0 0,0-1 0,0 1 0,0 0 0,-1-1 0,1 1 0,0-5 0,2-5 435,0-1 0,-1 0-1,2-22 1,-4-55 3145,-1 95-3585,0 13-135,0 0 0,1 1 0,1-1-1,5 29 1,-5-43-53,0 0 1,0 0-1,0-1 0,0 1 1,0 0-1,1-1 0,0 1 1,0-1-1,0 0 1,0 1-1,0-1 0,0 0 1,1 0-1,0 0 0,-1-1 1,1 1-1,0-1 0,1 1 1,-1-1-1,0 0 0,0 0 1,1-1-1,-1 1 0,1-1 1,0 1-1,0-1 0,-1 0 1,1-1-1,5 2 1,-1-2 56,0 0 0,1 0 0,-1-1 0,0 0 0,1 0 0,-1-1 0,0 0 0,0 0 0,0-1 0,0 0 0,-1-1 0,1 1 0,-1-1 0,0-1 0,0 0 0,0 0 0,-1 0 0,0 0 0,0-1 0,6-7 0,-5 3 317,0 1-1,0-1 1,-1 0 0,0 0 0,-1 0 0,0-1-1,-1 0 1,0 0 0,-1 0 0,0 0 0,-1-1-1,0 1 1,0-24 0,-2 25 48,1 4 118,-1 0 0,0 0 0,-1 0 0,1 0 1,-4-12-1,4 18-341,0-1 0,-1 0 0,1 0 0,-1 0 0,1 0 0,-1 0 0,1 0 0,-1 1 0,0-1 0,1 0 0,-1 0 0,0 1 0,0-1 0,1 0 0,-1 1 0,0-1 0,0 1 0,0-1 0,0 1 0,0 0 0,0-1 0,0 1 0,0 0 0,0 0 0,0-1 0,0 1 0,0 0 0,0 0 0,0 0 0,0 0 0,0 0 0,0 0 0,0 1 0,0-1 0,0 0 0,0 0 0,0 1 0,1-1 0,-1 1 0,0-1 0,0 1 0,0-1 0,-1 2 0,0-1-30,1 0 0,-1 1 0,1-1 0,-1 1 0,1-1 0,0 1 0,0-1 0,-1 1 0,1 0 0,0 0 0,0 0 0,1-1 0,-1 1 0,0 0 1,1 0-1,-1 0 0,1 0 0,-1 0 0,1 0 0,0 3 0,-1 49-10,1-40 11,1-2-33,0 0-1,1 0 1,0-1-1,0 1 1,2-1-1,-1 0 1,2 0-1,-1 0 0,9 14 1,-9-17-243,1 0 0,0 0 1,1-1-1,0 1 0,0-1 0,0-1 1,1 1-1,0-1 0,0 0 0,1-1 1,0 1-1,11 5 0,-16-10 282,-1 0 0,0 0-1,1 0 1,-1 0 0,1 0-1,-1-1 1,0 1 0,1-1 0,0 0-1,-1 1 1,1-1 0,-1 0-1,1 0 1,-1-1 0,1 1 0,-1-1-1,1 1 1,-1-1 0,1 0-1,-1 0 1,0 0 0,1 0-1,-1 0 1,0 0 0,0-1 0,0 1-1,0-1 1,0 1 0,0-1-1,0 0 1,-1 0 0,1 0-1,0 0 1,-1 0 0,2-3 0,3-7 409,-1 0 1,1-1 0,-2 0 0,0 0-1,3-18 1,-3 15 3,-4 15-404,4-18 736,1 0 0,1 0 0,0 1 0,12-22 1,-18 39-727,0 1 1,0 0-1,0-1 1,1 1-1,-1 0 1,0-1-1,0 1 1,0 0 0,0 0-1,1-1 1,-1 1-1,0 0 1,0-1-1,1 1 1,-1 0-1,0 0 1,1 0-1,-1-1 1,0 1-1,1 0 1,-1 0-1,0 0 1,1 0-1,-1 0 1,0-1 0,1 1-1,-1 0 1,0 0-1,1 0 1,-1 0-1,0 0 1,1 0-1,-1 0 1,0 0-1,1 0 1,-1 0-1,1 1 1,9 12-5,2 23-252,-11-35 285,3 23-598,0 1-1,-2-1 1,-1 48-1,-1-52-558,0-20 1085,0 0 1,0 0-1,0 1 0,0-1 1,0 0-1,0 1 1,0-1-1,0 0 1,0 0-1,0 1 1,0-1-1,0 0 1,1 0-1,-1 1 1,0-1-1,0 0 1,0 0-1,0 1 1,0-1-1,1 0 1,-1 0-1,0 0 1,0 1-1,0-1 1,1 0-1,-1 0 1,0 0-1,0 0 1,0 0-1,1 1 1,-1-1-1,0 0 1,0 0-1,1 0 1,-1 0-1,0 0 1,1 0-1,-1 0 0,0 0 1,0 0-1,1 0 1,-1 0-1,0 0 1,0 0-1,1 0 1,-1 0-1,0 0 1,0 0-1,1 0 1,-1 0-1,0-1 1,0 1-1,1 0 1,-1 0-1,0 0 1,0 0-1,1-1 1,-1 1-1,0 0 1,0 0-1,0 0 1,0-1-1,1 1 1,13-14 215,20-37-53,-26 36 36,1 1-1,1 0 0,0 0 1,1 1-1,0 0 0,1 1 1,0 0-1,26-18 1,-32 26-146,18-8 485,-23 12-515,-1 0 0,1 0 0,0 0 0,-1 0-1,1 0 1,-1 0 0,1 1 0,0-1 0,-1 0 0,1 0-1,-1 0 1,1 0 0,0 1 0,-1-1 0,1 0-1,-1 1 1,1-1 0,-1 0 0,1 1 0,-1-1 0,1 1-1,-1-1 1,0 1 0,1-1 0,-1 1 0,0-1 0,1 1-1,-1-1 1,0 1 0,0-1 0,1 1 0,-1 0-1,0-1 1,0 1 0,0-1 0,0 1 0,0 1 0,2 9-36,0 1 0,-2-1 0,0 21 0,2 30 2,-2-58-68,1-1-1,-1 1 1,1 0 0,0-1 0,0 1 0,1-1 0,-1 1 0,1-1 0,0 0 0,0 0 0,0 1 0,4 4 0,-4-6 33,0-1-1,-1 0 1,1 1 0,0-1 0,0 0-1,0 0 1,0 0 0,0 0 0,0 0 0,0 0-1,0-1 1,0 1 0,0-1 0,0 1-1,0-1 1,1 0 0,-1 0 0,0 0-1,0 0 1,0 0 0,1 0 0,-1-1-1,0 1 1,0-1 0,3 0 0,-1-1 41,0 0 0,-1 0 1,1 0-1,0 0 1,-1-1-1,0 1 0,1-1 1,-1 0-1,0 0 1,0 0-1,4-6 0,-1-2 103,0 0-1,-1 0 1,0 0-1,-1 0 1,0-1-1,-1 1 1,0-1-1,-1 0 1,1-17-1,-2 17 489,-1 0-1,0 0 1,-1 0-1,0 0 0,-5-18 1,-3 6 988,4 18-792,3 17-696,2 6-64,2 0 0,0-1 0,1 1 1,0-1-1,2 1 0,0-1 0,0-1 1,11 20-1,-11-24-165,0 0 0,-1 0 0,0 0 0,-1 1 0,0-1 0,-1 1-1,2 19 1,-4-31 59,0 1-1,0 0 1,0 0-1,0 0 1,0 0-1,-1 0 1,1 0-1,0-1 0,0 1 1,-1 0-1,1 0 1,-1 0-1,1-1 1,0 1-1,-1 0 1,0 0-1,1-1 0,-1 1 1,1-1-1,-1 1 1,0 0-1,1-1 1,-1 1-1,0-1 1,0 1-1,1-1 0,-1 0 1,0 1-1,0-1 1,-1 1-1,-32 1-3371,26-2 2261,-34 0-6043</inkml:trace>
  <inkml:trace contextRef="#ctx0" brushRef="#br0" timeOffset="1681.35">1570 1 3794,'0'0'9156</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17.686"/>
    </inkml:context>
    <inkml:brush xml:id="br0">
      <inkml:brushProperty name="width" value="0.05" units="cm"/>
      <inkml:brushProperty name="height" value="0.05" units="cm"/>
      <inkml:brushProperty name="color" value="#E71224"/>
    </inkml:brush>
  </inkml:definitions>
  <inkml:trace contextRef="#ctx0" brushRef="#br0">0 1 6035,'0'0'0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18.818"/>
    </inkml:context>
    <inkml:brush xml:id="br0">
      <inkml:brushProperty name="width" value="0.05" units="cm"/>
      <inkml:brushProperty name="height" value="0.05" units="cm"/>
      <inkml:brushProperty name="color" value="#E71224"/>
    </inkml:brush>
  </inkml:definitions>
  <inkml:trace contextRef="#ctx0" brushRef="#br0">1 559 7684,'0'0'9660,"0"0"-9675,0-1 0,0 0 0,0 1 0,0-1 0,0 0-1,0 1 1,0-1 0,0 0 0,0 1 0,0-1 0,1 0 0,-1 1 0,0-1 0,0 0 0,1 1 0,-1-1 0,0 1 0,1-1 0,0-1-1,6 6-183,1-1-1,-1-1 0,1 0 0,0 0 0,0 0 0,0-1 1,12 1-1,-17-2 138,1 0 0,0-1 1,0 1-1,-1-1 1,1 0-1,0 0 0,-1 0 1,1-1-1,-1 1 1,1-1-1,-1 0 0,0 0 1,1 0-1,-1 0 1,0 0-1,0-1 0,-1 0 1,4-3-1,3-5 50,-1-1 0,-1 0 0,0 0-1,-1-1 1,0 0 0,-1 0 0,0 0 0,-1-1-1,-1 0 1,0 1 0,-1-1 0,0 0 0,-1 0-1,-1-16 1,-1 7 274,0 1 1,-2 0-1,0 0 0,-2 0 0,0 1 1,-1-1-1,-1 1 0,-13-24 0,17 38-82,-2-4 270,-1-1 1,0 2 0,0-1 0,-1 1 0,0 0-1,-12-12 1,19 22-424,0 0-1,-1-1 1,1 1 0,0 0-1,0-1 1,0 1 0,-1 0 0,1-1-1,0 1 1,0 0 0,-1 0-1,1-1 1,0 1 0,-1 0-1,1 0 1,0 0 0,-1-1-1,1 1 1,0 0 0,-1 0-1,1 0 1,0 0 0,-1 0 0,1 0-1,-1 0 1,1 0 0,0 0-1,-1 0 1,1 0 0,-1 0-1,1 0 1,0 0 0,-1 0-1,1 0 1,0 0 0,-1 0-1,1 0 1,0 1 0,-1-1 0,1 0-1,0 0 1,-1 0 0,1 1-1,0-1 1,-1 0 0,1 0-1,0 1 1,0-1 0,-1 0-1,1 1 1,0-1 0,0 0-1,0 1 1,-1-1 0,1 0 0,0 1-1,0-1 1,-2 26-200,1-21 231,1 33 23,1 0 0,1 0 0,3-1 0,15 68 0,23 28 142,18 73-123,-58-193-103,-2-13 97,-1-14 293,-2-34-360,1 17 10,2-39 0,0 62-40,0 0 1,0 0-1,1 0 0,0 1 1,0-1-1,1 0 0,0 1 1,1-1-1,7-12 0,-9 17-14,0 1 0,0-1-1,1 1 1,-1-1-1,1 1 1,-1 0 0,1 0-1,0 0 1,-1 0 0,1 1-1,0-1 1,0 1-1,1 0 1,-1-1 0,0 1-1,0 1 1,0-1 0,1 0-1,-1 1 1,0 0-1,1 0 1,-1 0 0,0 0-1,1 0 1,-1 1 0,0-1-1,1 1 1,5 2-1,-2 0 18,0 0-1,0 0 1,-1 0 0,1 1-1,-1 0 1,0 0-1,0 1 1,0 0-1,0 0 1,-1 0-1,8 11 1,-8-9-16,-1 0-1,1 0 1,-2 0 0,1 1 0,-1 0-1,0 0 1,-1 0 0,1 0 0,-2 0 0,2 11-1,-2-15-4,-1-1-1,0 1 0,0 0 0,0 0 0,-1 0 1,1-1-1,-1 1 0,0 0 0,0-1 0,0 1 1,0-1-1,-1 1 0,1-1 0,-1 1 1,0-1-1,0 0 0,0 0 0,-1 0 0,1 0 1,-1 0-1,1-1 0,-1 1 0,0-1 1,-4 4-1,0-3-170,1 0 1,-1 0 0,0 0-1,0-1 1,0 0 0,0 0-1,0-1 1,0 0-1,-1 0 1,-13-1 0,20 0 18,1-1 0,0 1 0,0-1 0,-1 1 0,1-1 0,0 1 0,0-1 0,-1 1 0,1-1 0,0 1 0,0-1 0,0 0 0,0 1 0,0-1 0,0 1 0,0-1 0,0 1 0,0-1 0,0 0 0,0 1 0,0-1 0,1 1 0,-1-1 0,0 1 0,0-1 0,0 1 0,1-1 0,-1 1 0,0-1 0,1 0 0,17-13-5224,10-2-2188</inkml:trace>
  <inkml:trace contextRef="#ctx0" brushRef="#br0" timeOffset="1254.83">590 368 6371,'0'0'14508,"0"-9"-13721,-4 192-843,5-182-10,-1 0 1,0 1 0,1-1-1,-1 0 1,1 0-1,-1 1 1,1-1-1,0 0 1,-1 0 0,1 0-1,0 0 1,0 0-1,0 0 1,0 0-1,0 0 1,0 0 0,0 0-1,0 0 1,0 0-1,0-1 1,0 1-1,1-1 1,-1 1 0,0-1-1,0 1 1,1-1-1,-1 0 1,0 1-1,1-1 1,-1 0 0,0 0-1,1 0 1,-1 0-1,3 0 1,1 0-59,-1 0-1,1-1 1,0 1 0,0-1 0,-1 0 0,1 0-1,-1 0 1,1 0 0,6-4 0,-5 1 117,-1 0 0,0-1 0,0 1 0,0-1 0,0 0 0,-1-1 0,0 1 0,0-1 0,0 1 0,-1-1 0,0-1 0,0 1 0,0 0 0,-1-1 0,3-11 0,-1-2 715,0 0-1,-1-1 1,0-39-1,-3 38 442,0 38-746,0 10-514,0-13 111,1 1 0,0-1 1,1 0-1,0 0 0,1 0 0,1 0 0,8 20 1,-10-29-63,0 1 0,0-1 0,1 0 0,-1 1 0,1-1 0,0-1 0,0 1 0,0 0 0,1-1 0,-1 1 0,1-1 0,0 0 0,0-1 0,0 1 0,0 0 0,0-1 0,0 0 0,1 0 0,-1 0 0,1-1 0,0 0 0,0 0 0,-1 0 0,7 1 0,-8-2 34,0 1 0,0-1 0,0 0 0,0 0 0,0 0 0,0 0 0,0-1 0,0 1 0,0-1 0,0 1 0,0-1 0,0 0 0,0 0 0,0-1 0,0 1 0,-1 0 0,1-1 0,0 0 0,-1 0 0,0 0 0,1 0 0,-1 0 0,0 0 0,0 0 0,0-1 0,0 1 0,-1-1 0,1 1 0,-1-1 0,1 0 0,-1 0 0,0 1 0,0-1 0,0 0 0,0-5 0,3-10 93,-1 0 0,-1-1-1,0 1 1,-2-1 0,0 1 0,-4-27 0,3 40-14,0 0 1,0 0 0,0 0 0,-1 0 0,0 1 0,-4-8 0,5 10-41,1 1 0,-1-1 0,0 1 0,0-1 0,0 1 0,0-1 0,-1 1 0,1-1 0,0 1 0,-1 0 0,1 0 0,-1 0 0,1 0 0,-1 0 0,1 0 0,-1 0 0,0 0 0,1 1 0,-1-1 0,0 0 0,-2 1 0,4 0-20,-1 0 0,0 1 0,1-1 0,-1 1 0,1-1 0,-1 1-1,1-1 1,-1 1 0,1-1 0,0 1 0,-1-1 0,1 1 0,-1 0 0,1-1 0,0 1 0,0 0-1,-1-1 1,1 1 0,0 0 0,0-1 0,0 1 0,0 0 0,0-1 0,0 1 0,0 0 0,0 0-1,0 1 1,1 26-34,-1-24 10,1 0 7,-1 1-1,1-1 0,0 1 0,0-1 0,1 0 0,0 0 1,-1 0-1,1 0 0,1 0 0,-1 0 0,0 0 0,1-1 1,0 1-1,0-1 0,0 0 0,0 0 0,0 0 0,1 0 1,0 0-1,-1-1 0,1 0 0,8 4 0,-4-2-281,1 0-1,0-1 1,0 0 0,0-1-1,0 0 1,1 0-1,-1-1 1,0 0-1,1 0 1,9-2 0,-18 1 319,1-1 1,-1 0 0,1 1 0,-1-1 0,1 0 0,-1 0 0,0 0 0,0 0 0,1 0 0,-1 0 0,0-1 0,0 1 0,0 0 0,0 0 0,0-1 0,-1 1 0,1-1 0,0 1 0,0-1 0,-1 1 0,1-1 0,-1 1 0,0-1 0,1 0 0,-1-2 0,6-48 1671,-6 47-1319,3-26 2944,-3 33-3335,-2 51-180,0-33 179,1 0-1,1 1 1,1-1-1,6 36 1,-6-53-49,0 0 0,0 0 0,0 0 0,1 0 0,-1 0 0,1 0 0,0 0 0,0 0 0,0-1 0,0 1 0,0-1 0,1 1 0,-1-1 0,1 0 0,-1 0 0,1 0 0,0 0 0,0 0 0,5 2 0,-2-2 4,0-1 0,-1 1 0,1-1 0,0 0 0,0 0 0,0-1 0,0 0 0,0 0 0,0 0 0,7-2 1,-10 2 75,0-2 0,0 1 0,-1 0 0,1 0 0,-1-1 0,1 1 0,-1-1 0,1 0 0,-1 0 0,0 0 0,0 0 0,0 0 0,0 0 1,0-1-1,0 1 0,-1-1 0,1 1 0,-1-1 0,0 0 0,0 1 0,0-1 0,0 0 0,0 0 0,0-4 0,3-9 86,-1 0 1,1-32-1,-2 18 107,0 4 213,0 0 0,-2-1 0,-5-35 1,1 44-128,-1 1 1,-8-17 0,-3-14 186,11 32-278,5 10-141,-2 1 1,1-1 0,-1 0-1,0 1 1,0-1-1,0 1 1,-1 0 0,-6-10-1,9 15-55,0 0 0,-1 0 0,1 0 0,0-1 0,0 1 0,0 0 0,0 0 0,-1 0 0,1 0 0,0 0 0,0-1-1,0 1 1,-1 0 0,1 0 0,0 0 0,0 0 0,0 0 0,-1 0 0,1 0 0,0 0 0,0 0 0,0 0 0,-1 0 0,1 0 0,0 0 0,0 0 0,-1 0 0,1 0 0,0 0 0,0 0 0,0 0-1,-1 0 1,1 0 0,0 0 0,0 1 0,0-1 0,-1 0 0,1 0 0,0 0 0,0 0 0,0 0 0,0 1 0,-1-1 0,1 0 0,0 0 0,0 0 0,0 0 0,0 1 0,0-1 0,0 0 0,0 0-1,-4 12-67,4-11 62,-4 22 27,1 0-1,1 0 1,1 0-1,2 0 1,0 0-1,1 0 1,1 0-1,11 40 1,2-11-1317,2-2 1,41 83 0</inkml:trace>
  <inkml:trace contextRef="#ctx0" brushRef="#br0" timeOffset="1674.9">1254 358 208,'0'0'10690,"10"7"-10412,-9-6-279,7 5 30,0-1-1,0 0 1,0 0 0,0-1-1,1 0 1,0-1 0,0 1 0,0-2-1,0 1 1,10 0 0,-10-2-54,-1-1 0,1 0 0,-1-1 0,1 0 0,0 0 0,-1-1 0,0 0 0,1 0 0,-1-1 0,15-7 0,-18 7 78,-1 1 0,0-1-1,0 0 1,-1 0-1,1-1 1,0 1-1,-1-1 1,0 0-1,0 0 1,0 0 0,0 0-1,-1 0 1,0 0-1,0-1 1,0 0-1,0 1 1,0-1 0,-1 0-1,0 0 1,1-8-1,-1-1 1278,1 0 0,-2-1-1,0 1 1,-3-24 0,-1 30 762,1 14-1465,-1 17-700,4-12 136,1 0-1,0 0 0,0 0 1,1-1-1,1 1 1,0 0-1,0-1 0,1 1 1,0-1-1,1 0 1,0-1-1,12 18 0,-12-20-50,37 65 129,-39-65-153,1 1-1,-2 0 1,1-1-1,-1 1 1,0 0-1,-1 0 0,0 0 1,0 10-1,-1-17-16,0 0-1,-1 1 0,1-1 0,0 0 0,-1 0 1,1 1-1,-1-1 0,1 0 0,-1 0 0,1 0 1,-1 0-1,0 0 0,0 0 0,1 0 0,-1 0 1,0 0-1,0 0 0,0-1 0,0 1 0,0 0 1,0 0-1,0-1 0,-1 1 0,1-1 0,0 1 1,0-1-1,0 0 0,-1 1 0,1-1 1,0 0-1,0 0 0,-2 0 0,-50 2-1606,39-3 635,11 2 516,0-1 0,-1 0 1,1-1-1,-1 1 0,1 0 0,-1-1 0,1 0 1,0 0-1,-1 0 0,1 0 0,0 0 0,0-1 1,-5-3-1,-10-14-5139</inkml:trace>
  <inkml:trace contextRef="#ctx0" brushRef="#br0" timeOffset="1877.94">1930 313 13926,'0'0'10581,"4"-11"-11557,-14 20-2738,-16 8-2817</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13.386"/>
    </inkml:context>
    <inkml:brush xml:id="br0">
      <inkml:brushProperty name="width" value="0.05" units="cm"/>
      <inkml:brushProperty name="height" value="0.05" units="cm"/>
      <inkml:brushProperty name="color" value="#E71224"/>
    </inkml:brush>
  </inkml:definitions>
  <inkml:trace contextRef="#ctx0" brushRef="#br0">176 565 2609,'0'0'10413,"-14"-5"-9490,-45-15-24,57 20-847,0-1 1,0 1-1,0-1 0,0 1 1,0 0-1,0 0 0,0 0 1,0 0-1,0 1 0,0-1 1,0 0-1,0 1 0,0-1 1,0 1-1,0 0 0,1 0 0,-1 0 1,0 0-1,0 0 0,1 0 1,-1 0-1,1 0 0,-1 1 1,1-1-1,-1 0 0,0 3 1,-3 1 51,1 1 0,1 0 0,-1 0 1,1 1-1,-3 7 0,5-9-45,-5 10 18,1 1 0,1-1 0,0 1 0,-2 29 0,5-38-85,1 0 0,0 1-1,0-1 1,0 1 0,1-1 0,0 0-1,0 0 1,1 1 0,0-1-1,0 0 1,1 0 0,5 11 0,-6-15-15,0 0 1,1-1-1,-1 1 1,1 0-1,-1-1 1,1 1-1,0-1 1,0 0-1,0 0 1,1 0-1,-1 0 1,0-1-1,1 1 1,3 0-1,2 0-129,0 0-1,0-1 1,0 0 0,14-1-1,-21 0 156,0 0 0,0 0-1,0 0 1,0-1 0,-1 1-1,1-1 1,0 1-1,0-1 1,-1 0 0,1 1-1,0-1 1,-1 0-1,1 0 1,0 0 0,-1-1-1,0 1 1,1 0 0,1-3-1,0 1 10,-1-1-1,1 0 0,-1 0 1,0 0-1,0 0 0,-1 0 1,3-8-1,-1-2 168,0-1 0,-1 1 0,0-29 0,-2 29 274,1-1 0,-2 0 0,0 1 0,-1-1 0,0 1 0,-1-1 0,-1 1 0,0 0 0,-9-19 0,12 31-90,1 25-649,0-9 272,0 0 0,1 0 0,1 0-1,1 0 1,0 0 0,7 19 0,-7-24-149,1 0 0,1-1 0,0 0 0,0 1 0,0-2 0,1 1 0,0-1 0,1 1 1,0-2-1,11 10 0,-15-13 52,0-1 1,0 0-1,0 1 0,0-2 1,1 1-1,-1 0 1,0-1-1,1 1 0,-1-1 1,1 0-1,0 0 1,-1 0-1,1-1 0,0 1 1,-1-1-1,1 0 1,0 0-1,0 0 0,-1-1 1,1 1-1,0-1 1,-1 0-1,8-3 1,-7 2 92,0 0 1,0-1 0,0 0-1,0 0 1,-1 0 0,1 0-1,-1-1 1,0 1 0,0-1 0,0 0-1,0 0 1,-1 0 0,1 0-1,-1 0 1,0 0 0,0-1 0,-1 1-1,2-6 1,0-9 359,0-1 0,-1 1 0,-1 0 1,-2-25-1,1 12 1791,0 31-1591,0 23-833,0-11 234,1 1-1,0 0 0,0-1 1,1 1-1,1-1 1,0 1-1,8 18 0,-9-26-116,0 0-1,0-1 0,0 1 0,0 0 0,0-1 1,1 0-1,-1 0 0,1 0 0,0 0 1,0 0-1,0 0 0,1-1 0,-1 1 1,1-1-1,-1 0 0,1 0 0,0 0 0,0-1 1,-1 1-1,1-1 0,0 0 0,1 0 1,-1 0-1,0-1 0,6 1 0,-8-1 149,0 0 0,1 0-1,-1-1 1,0 1 0,0-1 0,1 1-1,-1-1 1,0 0 0,0 0 0,0 0-1,0 0 1,0 0 0,0 0-1,0 0 1,0-1 0,0 1 0,2-3-1,-1 0 33,0 0-1,-1 0 0,1 0 1,-1 0-1,0 0 0,0 0 1,0-1-1,1-5 0,2-9 588,-2 0 0,0-1-1,0-25 1,-2 38-175,-1 7-411,1-22 1817,-1 27-974,0 48-636,2-43-285,0-1 1,1 0-1,0 0 1,1 0-1,-1-1 1,2 1-1,-1-1 1,1 0 0,0 0-1,8 9 1,-10-14-56,-1 0-1,1 0 1,0 0 0,0 0 0,0 0 0,0-1 0,0 1 0,1-1-1,-1 0 1,1 0 0,-1 0 0,1-1 0,0 1 0,0-1 0,-1 0 0,1 0-1,0 0 1,0 0 0,0-1 0,0 0 0,1 0 0,-1 0 0,0 0-1,0 0 1,0-1 0,6-1 0,-7 0 129,-1 0 0,1 1-1,-1-1 1,1 0 0,-1 0-1,0 0 1,0 0 0,0-1 0,0 1-1,0-1 1,0 1 0,0-1 0,-1 1-1,0-1 1,1 0 0,-1 0-1,1-3 1,14-56 29,-15 56-28,5-24 102,-2 0 0,-1 0 1,-2-1-1,-1 1 0,-1 0 0,-9-52 0,5 55 679,-1 1 0,-2 0 1,-1 0-1,-17-37 0,22 61 74,2 12-711,2 18-462,0-22 392,-1 14-72,2 0-1,0 0 0,1 0 1,1 0-1,8 28 0,11 16-133,3-1 0,36 64 0,-43-99-1053,-7-16-1277,1-7-4110</inkml:trace>
  <inkml:trace contextRef="#ctx0" brushRef="#br0" timeOffset="1233.44">833 580 3105,'0'0'10845,"-3"-7"-9713,-1-1-1049,-2-7-21,31 33-82,-16-11-141,0 0 0,1 0 0,0-1 0,0-1-1,0 0 1,1 0 0,0-1 0,0-1 0,0 1 0,0-2 0,1 0 0,-1 0 0,1-1-1,-1 0 1,1-1 0,0 0 0,17-3 0,-26 2 197,1 0-1,0-1 1,-1 1 0,1-1-1,-1 1 1,1-1 0,-1 0-1,0 0 1,1-1 0,-1 1 0,-1-1-1,1 1 1,0-1 0,-1 0-1,1 0 1,-1 0 0,0-1-1,0 1 1,0 0 0,3-7-1,-3 3 311,1 0 0,-1 0 0,0 0 0,-1 0 0,1 0 0,-1 0 0,-1 0-1,1-1 1,-1 1 0,-2-9 0,2 14-274,0 1 1,-1 0-1,0 0 0,1 0 0,-1-1 1,0 1-1,1 0 0,-1 0 0,0 0 1,0 0-1,0 0 0,0 1 0,0-1 1,0 0-1,0 0 0,0 0 0,0 1 1,-1-1-1,1 1 0,0-1 0,0 1 1,-1-1-1,1 1 0,0 0 0,0 0 0,-1-1 1,1 1-1,0 0 0,-1 0 0,1 0 1,-2 1-1,0-1-66,0 0 1,0 0-1,1 0 0,-1 1 0,0-1 1,1 1-1,-1 0 0,0 0 1,1 0-1,-1 0 0,1 0 1,-1 0-1,1 1 0,-4 2 0,3 0-2,0 0 0,0 0-1,1 1 1,0-1-1,0 0 1,0 1 0,0-1-1,1 1 1,0 0-1,0-1 1,-1 9 0,1 56-29,1-65 17,0 0-22,1 0-1,-1 0 0,1 0 1,0 0-1,1-1 0,-1 1 1,1 0-1,-1 0 1,1-1-1,0 1 0,0-1 1,1 0-1,-1 1 1,1-1-1,-1 0 0,1 0 1,0-1-1,0 1 1,1-1-1,-1 1 0,6 2 1,-4-2-126,-1-1 0,1 0-1,0 0 1,0 0 0,1-1 0,-1 1 0,0-1 0,0 0 0,1-1 0,-1 0 0,0 1 0,1-1 0,-1-1 0,0 1-1,1-1 1,5-2 0,-8 2 134,0 0 0,0-1 1,-1 0-1,1 0 0,0 0 0,-1 0 0,1 0 0,-1 0 0,0-1 0,0 1 0,0-1 0,0 1 1,0-1-1,0 0 0,-1 0 0,1 0 0,-1 0 0,0 0 0,0 0 0,0 0 0,0 0 0,0-7 0,1 0 50,-1 0-1,0-1 0,-1 1 0,0-1 0,-3-20 0,2 27 84,0 0 1,-1 0 0,1 0-1,-1 0 1,0 0-1,0 1 1,-1-1 0,1 0-1,-1 1 1,0 0-1,0 0 1,0 0 0,0 0-1,0 0 1,-1 1 0,1-1-1,-1 1 1,0 0-1,1 0 1,-1 0 0,0 0-1,0 1 1,-7-2-1,10 3-113,1 0-1,-1 1 1,0-1-1,1 0 0,-1 0 1,1 1-1,-1-1 1,1 0-1,-1 1 0,1-1 1,-1 1-1,1-1 1,0 0-1,-1 1 0,1-1 1,-1 1-1,1-1 1,0 1-1,0-1 0,-1 1 1,1 0-1,0-1 1,0 1-1,0-1 0,-1 1 1,1-1-1,0 1 1,0 0-1,0-1 0,0 1 1,0-1-1,0 2 1,1 25-95,-1-20 45,1-2 11,-1 0 0,1 0 0,1 0 0,-1 0 0,0-1 0,1 1 0,0 0 0,0 0 0,1-1 0,-1 0 0,1 1 1,0-1-1,0 0 0,0 0 0,1-1 0,0 1 0,-1-1 0,1 1 0,0-1 0,8 4 0,-4-2-167,0-1 0,1 0 0,-1 0 0,1-1 0,0 0 0,0 0 0,0-1 0,1-1 0,-1 1 0,14-1-1,-21-1 249,0 0-1,0-1 1,-1 1-1,1-1 0,0 1 1,0-1-1,0 0 0,-1 0 1,1 0-1,0 0 1,-1 0-1,1 0 0,-1 0 1,1 0-1,-1-1 0,0 1 1,1-1-1,-1 1 1,0-1-1,0 1 0,0-1 1,0 0-1,1-2 0,18-51 1963,-11 26-736,-7 23-1066,1 1 0,-1 0 0,1 0 0,0 0 1,0 1-1,0-1 0,0 1 0,1-1 0,0 1 0,0 1 0,7-6 0,-10 8-199,0 1 0,1 0 0,-1 0 1,0 0-1,1 0 0,-1 0 0,0 0 0,1 0 0,-1 0 0,1 1 0,-1-1 0,0 1 0,0-1 0,1 1 0,-1-1 0,0 1 1,0-1-1,1 1 0,-1 0 0,0 0 0,0 0 0,0 0 0,0 0 0,0 0 0,0 0 0,-1 0 0,1 0 0,0 0 1,0 0-1,0 3 0,21 36-59,-3 23 25,-16-50-267,1-1 0,-1 1 0,2-1-1,10 21 1,-15-33 262,0 1 0,1-1 0,-1 0-1,0 1 1,0-1 0,0 1 0,1-1 0,-1 0 0,0 1 0,1-1-1,-1 0 1,0 1 0,1-1 0,-1 0 0,0 1 0,1-1-1,-1 0 1,1 0 0,-1 1 0,1-1 0,-1 0 0,0 0-1,1 0 1,-1 0 0,1 0 0,-1 0 0,1 0 0,-1 0-1,1 0 1,-1 0 0,1 0 0,-1 0 0,1 0 0,-1 0 0,1 0-1,11-15-112,2-24 187,-6-2-438,-7 31 323,1 1-1,0-1 1,0 1 0,1-1-1,1 1 1,-1 0 0,1 0-1,1 0 1,-1 1 0,8-10-1,-3 6 131,-8 10 6,1 0 0,-1 0-1,1-1 1,0 1 0,0 0 0,0 0-1,0 0 1,4-2 0,-6 4-47,1 0 1,0 0-1,0 0 0,0-1 1,0 1-1,-1 1 0,1-1 1,0 0-1,0 0 0,0 0 0,-1 0 1,1 0-1,0 1 0,0-1 1,0 0-1,-1 1 0,1-1 1,0 1-1,-1-1 0,1 1 1,0-1-1,-1 1 0,1-1 1,-1 1-1,1 0 0,-1-1 1,1 1-1,-1 0 0,1-1 1,-1 1-1,1 0 0,-1 0 1,0-1-1,1 3 0,5 10-127,0 1-1,0 0 1,4 21-1,-8-25 27,0 0 0,1 0-1,0-1 1,1 0-1,0 1 1,1-1 0,-1-1-1,2 1 1,-1-1-1,11 12 1,-15-19 71,-1 0 0,1-1-1,0 1 1,0 0 0,0 0 0,0-1 0,0 1 0,0-1-1,-1 1 1,1-1 0,0 0 0,1 1 0,-1-1 0,0 0-1,0 1 1,0-1 0,0 0 0,0 0 0,0 0 0,0 0-1,0 0 1,0 0 0,0 0 0,0-1 0,2 1 0,-1-1 17,-1 0 0,1 0 0,-1-1 0,1 1 0,-1 0 0,1-1 1,-1 1-1,0-1 0,0 1 0,0-1 0,0 1 0,0-1 0,1-2 0,3-6 51,-1-1-1,-1 1 1,5-19-1,-8 28-51,5-23 686,1 1 0,1 0 0,1 1-1,1-1 1,1 2 0,20-33 0,-30 53-677,1 1-1,-1-1 1,0 1 0,1 0-1,-1-1 1,1 1 0,-1 0-1,1 0 1,-1-1 0,0 1-1,1 0 1,-1 0 0,1 0-1,-1-1 1,1 1 0,-1 0-1,1 0 1,-1 0 0,1 0-1,0 0 1,-1 0 0,1 0-1,-1 0 1,1 0 0,-1 0-1,1 0 1,-1 1 0,1-1-1,-1 0 1,1 0 0,-1 0-1,0 1 1,1-1 0,-1 0-1,1 1 1,-1-1 0,0 0-1,1 1 1,-1-1 0,1 0-1,-1 1 1,0-1 0,0 1-1,1-1 1,-1 0 0,0 1-1,1 0 1,15 26-250,-15-24 287,18 38-92,-10-22-585,0 0-1,15 22 1,-22-37 155,1 0-1,0 0 1,0 0-1,1-1 1,-1 1-1,1-1 0,-1 0 1,1 0-1,0 0 1,0 0-1,1-1 1,-1 0-1,0 0 1,1 0-1,4 1 1,18 1-4981</inkml:trace>
  <inkml:trace contextRef="#ctx0" brushRef="#br0" timeOffset="1934.95">2186 407 5378,'0'0'10605,"-18"-6"-10218,-58-16-232,75 21-153,0 1 1,-1 0-1,1 0 1,-1 0-1,1 0 1,0 0-1,-1 0 1,1 0-1,-1 0 1,1 1-1,0-1 1,-1 0-1,1 1 1,0-1-1,-1 1 1,1 0-1,0-1 1,0 1-1,0 0 1,0 0-1,0 0 1,-1 0-1,1 0 1,1 0-1,-1 0 1,0 0-1,0 0 1,0 0-1,1 0 0,-1 1 1,0-1-1,1 0 1,-1 1-1,1-1 1,0 0-1,-1 1 1,1-1-1,0 3 1,-2 2 4,-3 9-12,1 0 1,1 0 0,1 0-1,0 0 1,1 0-1,0 0 1,1 1-1,4 21 1,-4-35-71,0 1 0,1-1 0,-1 0 0,1 0 0,0 0 0,0 1 0,0-1 0,0 0 0,0 0 0,1 0 0,-1 0 0,0-1 0,1 1 0,-1 0 0,1 0-1,0-1 1,0 1 0,0-1 0,-1 0 0,1 0 0,0 1 0,1-1 0,-1 0 0,3 1 0,3 0-448,0-1 0,0 1-1,0-1 1,0 0 0,13-1-1,-19 0 497,0 0 0,0 0-1,0-1 1,0 1 0,0 0-1,0-1 1,-1 0-1,1 1 1,0-1 0,0 0-1,-1 0 1,1 0 0,0 0-1,-1 0 1,1 0 0,-1-1-1,1 1 1,-1 0 0,3-3-1,-2-1 104,1 1-1,-1 0 0,1-1 1,-1 1-1,0-1 1,-1 1-1,3-9 0,-1-6 834,-1 1-1,0-1 1,-1-20-1,-1-7 3737,-1 49-4662,0 0 1,0 0 0,1 0-1,-1 1 1,1-1-1,0 0 1,-1 0-1,2 1 1,-1 2 0,0-3 17,0 8 14,0 6-251,0-1 0,1 0 0,6 30 0,-6-41-67,0 0 0,1-1 0,0 0 0,0 1 0,0-1 0,0 0 0,0 0 0,1 0 0,0 0 0,0 0-1,0-1 1,0 1 0,1-1 0,0 0 0,-1 0 0,1 0 0,8 4 0,-9-5-180,-1-1 0,1 0-1,0 0 1,0 0 0,0 0 0,0 0 0,0-1 0,0 1 0,0-1 0,0 0 0,0 1 0,0-2 0,0 1-1,1 0 1,4-2 0,-4 1 207,0-1-1,0 1 1,0-1-1,0 0 1,0-1-1,-1 1 1,1-1-1,-1 1 0,1-1 1,2-3-1,2-4 193,0 1 0,-1-1 0,0 0-1,-1-1 1,0 1 0,-1-1 0,5-13 0,-3 3 834,-1-1 1,0-1-1,-2 1 1,2-33-1,-2-92 5308,-5 109-5082,1 31-630,-2-47 1984,1 51-2080,1 0 0,-1-1 0,0 1-1,0 0 1,0 0 0,0 0 0,-1 0 0,1 0-1,-1 1 1,1-1 0,-1 0 0,0 1 0,-4-5-1,6 7-227,-1 0 0,1-1 0,-1 1-1,1-1 1,-1 1 0,1 0 0,-1 0-1,1-1 1,-1 1 0,1 0 0,-1 0-1,0 0 1,1-1 0,-1 1 0,1 0-1,-1 0 1,0 0 0,1 0 0,-1 0 0,1 0-1,-1 0 1,0 0 0,1 1 0,-1-1-1,1 0 1,-1 0 0,1 0 0,-1 0-1,1 1 1,-1-1 0,1 0 0,-1 1-1,1-1 1,-1 0 0,1 1 0,-1-1-1,1 1 1,-1-1 0,1 1 0,0-1 0,-1 1-1,1-1 1,0 1 0,0-1 0,-1 1-1,1-1 1,0 1 0,0-1 0,0 1-1,0 0 1,-1 0 0,-6 32-276,7-33 262,-3 27-12,2-1 0,0 1 0,2-1-1,1 1 1,1-1 0,2 0 0,0 0 0,2 0 0,0-1-1,17 36 1,-12-34-804,2 0 0,29 43 0,-41-68 491,16 20-2650,-4-14-3386</inkml:trace>
  <inkml:trace contextRef="#ctx0" brushRef="#br0" timeOffset="4095.97">2389 392 6115,'0'0'6413,"8"5"-6474,-5-3 90,60 35-586,-55-33 44,0 0 1,0-1 0,1 0 0,-1-1 0,1 1-1,0-2 1,12 2 0,-15-3 302,0 0 0,1 0 1,-1 0-1,0-1 0,1 0 0,-1-1 1,0 1-1,0-1 0,0-1 0,0 1 0,0-1 1,5-3-1,-7 3 497,-1 1-1,1-1 1,-1 0 0,0 0-1,0 0 1,0-1 0,-1 1-1,1-1 1,-1 1 0,0-1-1,0 0 1,0 0 0,0 0 0,-1 0-1,1 0 1,-1 0 0,0 0-1,-1-1 1,1-3 0,0-54 6262,-1 62-6533,0 0-1,0 0 0,0 1 1,0-1-1,0 0 1,0 0-1,0 0 0,0 0 1,0 0-1,0 0 1,0 0-1,-1 0 0,1 0 1,0 0-1,0 0 0,0 1 1,0-1-1,0 0 1,0 0-1,0 0 0,0 0 1,0 0-1,0 0 0,0 0 1,-1 0-1,1 0 1,0 0-1,0 0 0,0 0 1,0 0-1,0 0 1,0 0-1,0 0 0,0 0 1,0 0-1,-1 0 0,1 0 1,0 0-1,0 0 1,0 0-1,0 0 0,0 0 1,0 0-1,0 0 1,0 0-1,0-1 0,0 1 1,-1 0-1,1 0 0,0 0 1,0 0-1,0 0 1,0 0-1,0 0 0,0 0 1,0 0-1,0 0 0,0-1 1,-5 12-262,3 2 191,1-1-1,1 1 1,0 0 0,0 0-1,1-1 1,1 1 0,0 0 0,1-1-1,0 0 1,1 0 0,7 17-1,-8-23-122,0 0-1,0-1 1,0 1-1,1-1 1,-1 0-1,1 0 0,1-1 1,-1 1-1,1-1 1,-1 1-1,1-2 1,1 1-1,-1 0 0,0-1 1,1 0-1,0 0 1,-1-1-1,1 0 1,0 0-1,0 0 1,1 0-1,-1-1 0,0 0 1,13 0-1,-15-1 47,-1 0 1,1 0-1,0 0 0,0-1 0,0 0 0,0 1 0,-1-1 0,1 0 1,0-1-1,-1 1 0,1-1 0,-1 1 0,0-1 0,5-3 1,-4 1 118,-1 0 1,0 0 0,1 0-1,-1 0 1,-1 0 0,1-1-1,-1 1 1,0-1 0,0 0 0,3-7-1,2-16 1325,-1 0-1,-1 0 0,-2 0 0,0-1 1,-3-41-1,0 69-735,3 3-777,-1 0 1,0 1-1,0-1 0,0 1 0,0-1 1,0 1-1,0 0 0,-1 0 1,1 0-1,1 5 0,4 7-942,-5-11 641,-1-3 248,0 1 1,0 0-1,0-1 1,0 1-1,1-1 1,-1 1-1,0-1 0,1 0 1,-1 0-1,0 1 1,1-1-1,0 0 0,1 1 1,-2-30 837,-1 26-470,0 0 0,0 0 0,0 0-1,0 0 1,0 0 0,0 0 0,-1 0 0,1 1 0,-1-1 0,0 0-1,1 0 1,-1 0 0,0 1 0,0-1 0,0 0 0,0 1-1,0-1 1,0 1 0,-1-1 0,1 1 0,0 0 0,-1-1 0,1 1-1,-1 0 1,0 0 0,1 0 0,-1 0 0,0 0 0,0 0 0,1 1-1,-1-1 1,0 1 0,0-1 0,0 1 0,0 0 0,0-1 0,0 1-1,0 0 1,1 0 0,-1 0 0,0 1 0,-2-1 0,2 1-113,0 0 1,1 0-1,-1 0 1,1 0 0,-1 1-1,1-1 1,-1 0 0,1 0-1,0 1 1,-1-1-1,1 1 1,0-1 0,0 1-1,0 0 1,0-1-1,1 1 1,-1 0 0,0 0-1,1 0 1,-1-1 0,1 1-1,0 0 1,-1 3-1,-5 46 17,5-35 18,0 0 1,2 0-1,0 0 0,0 0 1,1 0-1,1 0 1,7 20-1,-8-32-142,0 1 1,0 0-1,0-1 0,1 0 0,0 1 0,0-1 1,0 0-1,0 0 0,0-1 0,1 1 0,0-1 1,0 1-1,0-1 0,0 0 0,0-1 1,1 1-1,-1-1 0,1 0 0,-1 0 0,1 0 1,0-1-1,0 1 0,0-1 0,0-1 0,0 1 1,0-1-1,6 1 0,5-1-557,0 0 0,0-1 0,0 0 0,-1-1 0,1-1-1,-1-1 1,21-6 0,-30 7 657,0 1 1,-1-1-1,1 0 0,-1 0 0,1-1 1,-1 1-1,0-1 0,-1-1 0,1 1 1,-1 0-1,1-1 0,-2 0 0,1 0 0,0 0 1,-1-1-1,0 1 0,0-1 0,-1 0 1,1 0-1,-1 1 0,2-12 0,-3 11 541,0 0-1,0-1 0,-1 1 1,1-1-1,-1 0 0,-1 1 1,1-1-1,-1 1 0,-1-1 1,1 1-1,-5-12 0,5 15-409,-1 0 0,1 1 1,-1-1-1,0 0 0,0 1 0,0-1 0,0 1 0,0 0 1,0-1-1,0 1 0,-1 0 0,1 1 0,-1-1 0,0 0 1,0 1-1,1-1 0,-1 1 0,0 0 0,0 0 0,0 0 0,0 0 1,-1 1-1,1-1 0,0 1 0,0 0 0,-4 0 0,5 0-128,1 0 0,-1 1 0,0 0-1,0-1 1,0 1 0,1 0 0,-1 0 0,0 0-1,1 0 1,-1 0 0,1 0 0,-1 1-1,1-1 1,-1 0 0,1 1 0,0-1-1,0 1 1,0-1 0,0 1 0,0 0-1,0 0 1,0-1 0,0 1 0,1 0 0,-1 0-1,1 0 1,-1 0 0,1 0 0,0-1-1,0 4 1,-3 10-44,2 0 1,0 25-1,1-34 45,0 4-284,0-1 1,0 1-1,2 0 1,-1-1 0,1 1-1,0-1 1,1 1 0,4 9-1,-5-16 160,0 1 0,0-1 0,0 0 0,0 0 0,0 0 0,1 0 0,-1 0 1,1-1-1,0 1 0,0-1 0,0 0 0,0 1 0,0-1 0,0-1 0,1 1 0,-1 0 0,1-1 0,-1 0 0,1 0 0,-1 0 0,1 0 0,0 0 0,0-1 0,4 0 0,-5 1 14,1-1 0,0 0 0,-1 0 0,1-1 0,0 1 0,-1-1 0,1 0 0,-1 1 1,1-2-1,-1 1 0,1 0 0,-1-1 0,0 1 0,0-1 0,0 0 0,5-4 0,-5 2 155,1 1 0,-1-1 0,0-1 1,0 1-1,0 0 0,-1-1 0,0 0 1,0 1-1,0-1 0,0 0 0,1-6 1,1-8 1171,-1 1 0,-1-1 0,-1 0 1,-1 0-1,-2-26 0,-2 30 17,-1 19-744,-3 24-554,7-8-89,1 0 1,1 0-1,3 23 0,-3-37-145,1 0-1,0 0 0,0 1 1,0-1-1,0 0 0,1-1 0,0 1 1,1 0-1,-1-1 0,1 0 0,0 0 1,0 0-1,9 8 0,-11-11 202,0-1-1,-1 1 0,1-1 0,0 0 1,0 0-1,0 1 0,0-1 1,0-1-1,0 1 0,1 0 1,-1 0-1,0-1 0,0 0 0,0 1 1,1-1-1,-1 0 0,0 0 1,1 0-1,-1 0 0,0 0 1,0-1-1,0 1 0,1-1 1,-1 1-1,0-1 0,0 0 0,0 0 1,0 0-1,0 0 0,0 0 1,0-1-1,0 1 0,0 0 1,-1-1-1,1 0 0,-1 1 0,1-1 1,-1 0-1,1 0 0,-1 1 1,0-1-1,0 0 0,0 0 1,0-1-1,1-2 0,11-29 664,-1-1 1,-2-1-1,-1 0 0,-2 0 0,-2-1 1,-1 0-1,-1-48 0,-1 34 516,0 23 70,-2 0 0,0-1 0,-2 1 0,-7-35 0,9 63-1146,0-1 0,0 1 0,-1 0 1,1 0-1,0 0 0,0 0 0,-1 0 0,1 0 0,0 0 1,0 0-1,-1 0 0,1 0 0,0 0 0,0 0 0,-1 0 0,1 0 1,0 0-1,0 0 0,0 0 0,-1 0 0,1 1 0,0-1 0,0 0 1,-1 0-1,1 0 0,0 0 0,0 0 0,0 1 0,0-1 1,-1 0-1,1 0 0,0 0 0,0 0 0,0 1 0,0-1 0,0 0 1,-1 0-1,1 0 0,0 1 0,0-1 0,0 0 0,0 0 0,0 1 1,0-1-1,0 0 0,0 0 0,0 1 0,0-1 0,0 0 1,0 0-1,0 1 0,0-1 0,0 0 0,-4 35-63,1 0 0,1 0-1,2 0 1,9 67 0,-6-69 81,1-1 1,2 1-1,2-1 1,18 51-1,-23-78-104,0 1 0,0-1 0,1 0 0,0-1 0,0 1 0,0-1 0,0 1 0,1-1 1,-1 0-1,1-1 0,0 1 0,1-1 0,-1 0 0,0-1 0,1 1 0,0-1 0,-1 0 0,1 0 0,0-1 0,0 1 0,0-1 0,0-1 0,0 1 0,1-1 0,-1 0 1,0-1-1,0 1 0,0-1 0,0 0 0,0-1 0,0 1 0,-1-1 0,1-1 0,0 1 0,-1-1 0,1 0 0,-1 0 0,0 0 0,0-1 0,0 1 0,6-8 0,-5 3 26,0 0 1,-1 0-1,0-1 0,-1 1 0,0-1 0,0 0 0,-1 0 0,0 0 0,-1-1 0,3-14 0,-2-8 394,-1-59 1,-2 60 24,0 21-187,0 0 0,0 0 0,-1 0 1,-1 1-1,1-1 0,-2 0 0,1 1 1,-1 0-1,-1-1 0,1 1 0,-2 1 1,1-1-1,-1 0 0,0 1 0,-13-14 1,18 22-167,0-1 0,-1 1 0,1-1 0,0 1 0,-1-1-1,1 1 1,-1-1 0,1 1 0,-1 0 0,1-1 0,-1 1 0,1 0 0,-1 0 0,1-1 0,-1 1 0,1 0 0,-1 0 0,0 0 0,1-1 0,-1 1 0,1 0 0,-1 0 0,0 0 0,1 0 0,-1 0 0,1 0 0,-1 0 0,0 1 0,1-1 0,-1 0 0,1 0 0,-1 1 0,-1 0-11,1 0 0,1 0 0,-1 0 1,0 0-1,0 0 0,0 1 0,1-1 0,-1 0 1,0 1-1,1-1 0,-1 0 0,0 3 0,-5 47-167,6-49 186,-1 27-10,2-1 0,0 1 0,2-1 0,9 37 0,-9-50-107,1-1 0,1 0 0,0 0 1,1 0-1,0 0 0,1-1 1,1 0-1,0 0 0,1-1 1,10 11-1,-16-20-119,0 1 1,0-1 0,0-1-1,0 1 1,1 0-1,-1-1 1,1 0 0,0 0-1,-1 0 1,1 0-1,0-1 1,0 1-1,0-1 1,0 0 0,1 0-1,-1 0 1,0-1-1,0 0 1,1 0-1,-1 0 1,0 0 0,0 0-1,1-1 1,6-2-1,-6 1 127,-1 0 0,1 0-1,0-1 1,0 1 0,-1-1-1,0 0 1,1-1-1,-1 1 1,0-1 0,-1 0-1,1 0 1,-1 0 0,0 0-1,0-1 1,0 1 0,0-1-1,-1 0 1,4-9 0,-1-1 480,-1 0 1,-1-1-1,0 0 1,2-27-1,-4-29 5326,-4 111-5986,2-26 221,0-1 0,0 1-1,1 0 1,1-1 0,2 17 0,-2-26-66,-1-1 0,1 1 0,0-1 1,0 1-1,0-1 0,0 1 1,1-1-1,-1 0 0,1 1 0,-1-1 1,1 0-1,0 0 0,0 0 1,-1-1-1,1 1 0,1 0 0,-1-1 1,0 1-1,0-1 0,1 0 1,-1 1-1,0-1 0,1 0 1,-1-1-1,1 1 0,0 0 0,-1-1 1,1 1-1,0-1 0,3 0 1,-3 0 44,-1 1 0,0-1 1,1 0-1,-1 0 0,0-1 1,1 1-1,-1 0 0,0-1 1,1 1-1,-1-1 0,0 0 1,0 0-1,0 1 0,1-2 1,-1 1-1,0 0 0,0 0 1,2-3-1,-2 1 70,1 0 1,-1 0-1,0-1 0,-1 1 1,1-1-1,0 0 0,-1 1 1,0-1-1,0 0 0,1-5 1,3-22 1111,-2 1 1,-1 0-1,-2-35 1,0 33 599,0 31-1052,1 18-398,11 89-426,25 379-1065,-36-471 553,-1 22-1621,0-35 2017,0 1-1,0-1 1,0 0 0,-1 0-1,1 0 1,0 0 0,-1 1-1,1-1 1,-1 0-1,1 0 1,-1 0 0,0 0-1,1 0 1,-1 0-1,0 0 1,0 0 0,1 0-1,-1-1 1,0 1-1,0 0 1,0 0 0,-2 0-1,-16 2-7903</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08.731"/>
    </inkml:context>
    <inkml:brush xml:id="br0">
      <inkml:brushProperty name="width" value="0.05" units="cm"/>
      <inkml:brushProperty name="height" value="0.05" units="cm"/>
      <inkml:brushProperty name="color" value="#E71224"/>
    </inkml:brush>
  </inkml:definitions>
  <inkml:trace contextRef="#ctx0" brushRef="#br0">54 667 3121,'-1'2'17348,"3"15"-17530,0-9 170,0-1-1,0 0 1,1 0 0,1 0 0,-1-1 0,1 1 0,0-1 0,0 0 0,1 0 0,0 0 0,6 6 0,-8-10-38,-1 1 1,1-1 0,0 1 0,0-1-1,0 0 1,0 0 0,0 0-1,0-1 1,1 1 0,-1-1 0,1 1-1,-1-1 1,1-1 0,-1 1 0,1 0-1,0-1 1,-1 1 0,1-1 0,0 0-1,-1-1 1,1 1 0,0-1 0,-1 1-1,7-3 1,-7 1 43,0 0 0,0 0-1,0 0 1,-1 0 0,1 0 0,0-1-1,-1 1 1,0-1 0,0 0 0,0 0 0,0 0-1,0 0 1,0 0 0,-1 0 0,1 0-1,-1 0 1,0-1 0,0 1 0,0 0 0,0-6-1,2-9-27,-2 0-1,1-28 0,-2 44 30,0-8 2,1-13 326,-2-1 0,0 1 0,-1 0-1,-2-1 1,-8-31 0,12 75 93,5 23-605,1-24-341,1 0-1,1-1 1,0 1 0,1-1 0,1-1-1,1 0 1,19 23 0,-28-37 390,0-1 1,0 0-1,0 0 0,0 0 0,0 0 1,1 0-1,-1 0 0,1-1 1,-1 1-1,1-1 0,0 0 1,-1 0-1,1 0 0,0 0 1,0 0-1,0 0 0,0-1 0,0 1 1,0-1-1,0 0 0,0 0 1,0 0-1,5-1 0,-4 0 114,-1-1 0,0 1 0,0 0 0,0-1-1,1 0 1,-1 0 0,-1 0 0,1 0 0,0 0-1,0-1 1,-1 1 0,1-1 0,-1 1 0,0-1-1,0 0 1,0 0 0,0 0 0,-1 0 0,2-4-1,4-9 40,-2 0-1,0-1 0,-1 0 0,-1 1 0,2-26 1,-3-86 537,-2 120-477,-1-15 434,-1 0-1,-1 0 1,-1 1 0,-10-32 0,9 38 606,-1 0 0,0 0 1,-16-25-1,22 41-1097,0 0-1,0 0 1,0 0 0,0 0-1,0 0 1,0 0-1,0 0 1,0 1 0,0-1-1,0 0 1,0 0 0,0 0-1,-1 0 1,1 0-1,0 0 1,0 0 0,0 0-1,0 0 1,0 0 0,0 0-1,0 0 1,0 0-1,0 0 1,0 0 0,0 1-1,0-1 1,0 0 0,0 0-1,0 0 1,-1 0-1,1 0 1,0 0 0,0 0-1,0 0 1,0 0 0,0 0-1,0 0 1,0 0 0,0 0-1,0 0 1,0 0-1,0 0 1,0 0 0,-1 0-1,1 0 1,0 0 0,0 0-1,0 0 1,0-1-1,0 1 1,0 0 0,0 0-1,0 0 1,0 0 0,0 0-1,0 0 1,0 0-1,0 0 1,0 0 0,0 0-1,-1 0 1,1 0 0,0 0-1,0 0 1,0 0-1,0-1 1,0 1 0,0 0-1,0 0 1,-2 11 101,2 16-436,0-25 387,-1 26-58,2 1-1,0-1 0,2 1 0,12 49 0,40 70 459,-30-86-2425,-2 0-5150</inkml:trace>
  <inkml:trace contextRef="#ctx0" brushRef="#br0" timeOffset="1431.94">398 507 4978,'0'0'2847,"19"4"-2772,-8-1-95,20 5-701,0-2 1,0-1-1,34 1 0,-62-6 640,1 0 1,0 0-1,-1 0 0,1 0 0,0-1 1,-1 1-1,1-1 0,-1 0 1,1 0-1,-1 0 0,7-4 1,-8 3 329,0 0 0,-1 0 1,1 0-1,0 0 0,-1 0 1,0 0-1,0 0 1,1-1-1,-2 1 0,1 0 1,0-1-1,0 1 0,-1-1 1,1 1-1,-1-1 1,0 1-1,1-1 0,-2-3 1,2-19 4504,-1 18-1388,0 17-2952,0-7-527,0 0-1,1 0 0,0 0 1,0 0-1,-1 0 1,2 0-1,-1 0 0,0 0 1,0 0-1,1-1 1,0 1-1,-1 0 0,1-1 1,0 0-1,0 1 1,1-1-1,-1 0 0,0 0 1,1 0-1,-1 0 1,1-1-1,3 2 0,-1 0-426,0 0 0,0-1 0,0 0 0,0 0 0,1-1-1,-1 1 1,0-1 0,1 0 0,-1-1 0,1 1 0,10-1-1,-16-1 534,1 1 0,-1 0 0,1 0-1,-1-1 1,1 1 0,-1 0 0,0-1 0,1 1-1,-1 0 1,1-1 0,-1 1 0,0-1-1,1 1 1,-1 0 0,0-1 0,1 1-1,-1-1 1,0 1 0,0-1 0,0 0-1,1 1 1,-1-1 0,0 1 0,0-1 0,0 1-1,0-1 1,0 1 0,0-2 0,0-19 41,0 16-24,0-2 335,0-1 1,-1 1-1,0-1 1,0 1-1,-1-1 0,0 1 1,0 0-1,0 0 1,-5-8-1,6 12-168,-1 0 0,0 1 0,0-1 0,0 1 0,0-1 0,0 1 0,0-1 0,-1 1 0,1 0 0,-1 0 0,0 0 0,1 1 0,-1-1 0,0 1 0,0-1 0,0 1 0,0 0 0,0 0 0,0 0 0,0 0 0,-1 1 0,1 0 0,-6-1 0,6 1-153,1 0 0,-1 0 0,1 1 0,-1-1 0,1 1-1,-1-1 1,1 1 0,-1 0 0,1 0 0,0 0 0,0 0 0,-1 0 0,1 1-1,0-1 1,0 1 0,0-1 0,0 1 0,-2 2 0,1 0-14,1 0 0,-1 0 0,0 1 0,1-1 0,0 1 0,0-1 0,0 1 1,-1 9-1,0 0-19,1 0 0,1 0 0,0 0 0,1 0 0,3 25 0,-1-32-32,0 0 0,0 0-1,0 0 1,1 0 0,0 0 0,0-1-1,1 0 1,0 1 0,0-1 0,1-1-1,-1 1 1,1-1 0,0 1-1,1-2 1,-1 1 0,1 0 0,8 4-1,-7-5-282,0 1-1,1-1 0,-1-1 0,1 1 0,0-1 0,0-1 0,0 1 0,0-1 0,1-1 1,-1 1-1,0-2 0,1 1 0,-1-1 0,16-1 0,-22 0 314,1 0-1,-1 0 0,1 0 1,-1-1-1,1 1 0,-1 0 1,0-1-1,0 1 1,0-1-1,0 0 0,0 0 1,0 0-1,0 0 0,-1 0 1,1 0-1,-1 0 0,1-1 1,-1 1-1,0 0 1,0-1-1,0 1 0,0-1 1,0 0-1,-1 1 0,1-1 1,-1-4-1,3-10 600,-2 0-1,0 0 0,-2-18 1,1 14 639,0-30 3714,1 51-4922,0 1-1,1-1 1,-1 1 0,1-1-1,-1 1 1,0 0 0,1-1-1,-1 1 1,0 0 0,0 0-1,0 0 1,0 0 0,1 0-1,-1 0 1,1 2 0,12 20-38,-1 0-1,21 50 1,-17-34-881,-7-26-1104,-5-22 1537,-3-27 713,-2 34-323,-1-34 87,1-43 1326,1 73-1105,-1 1 0,1-1 0,0 0-1,1 0 1,-1 0 0,1 1-1,0-1 1,1 1 0,-1-1-1,5-5 1,-6 10-210,-1 0 0,1 0 0,0 0 0,0 0 0,0 0 0,0 1 0,0-1 0,0 0 1,0 0-1,0 1 0,0-1 0,0 0 0,0 1 0,0-1 0,1 1 0,-1 0 0,0-1 0,0 1 0,0 0 0,1 0 0,-1 0 0,0 0 0,1 0 0,-1 0 0,0 0 0,0 0 1,1 0-1,-1 0 0,0 1 0,0-1 0,0 1 0,1-1 0,-1 1 0,0-1 0,0 1 0,0 0 0,0-1 0,1 2 0,3 2-27,-1 0 0,0-1-1,0 1 1,0 1 0,0-1 0,-1 0-1,3 6 1,2 4-308,0 1 0,-2 0 0,0 0 0,0 0 0,-2 1 0,0 0-1,0 0 1,-2 0 0,0 0 0,0 24 0,-2-40 250,-1 1 0,1 0 0,0-1 0,0 1 0,0 0 0,0-1 0,0 1 0,0 0 0,1-1 0,-1 1 0,0 0 0,0-1 0,0 1 0,1-1 0,-1 1 0,0 0 0,1-1 0,-1 1 0,0-1 0,1 1 0,0 0 0,8-5-316,8-20 450,30-88 1310,-34 76 346,26-50 0,-39 85-1708,0 1 1,0 0-1,0 0 1,0-1-1,0 1 1,1 0-1,-1 0 1,0-1-1,0 1 1,0 0-1,0 0 1,0-1-1,0 1 1,1 0 0,-1 0-1,0-1 1,0 1-1,0 0 1,0 0-1,1 0 1,-1 0-1,0-1 1,0 1-1,1 0 1,-1 0-1,0 0 1,0 0-1,1 0 1,-1 0-1,0 0 1,0 0 0,1 0-1,-1 0 1,0 0-1,0 0 1,1 0-1,-1 0 1,0 0-1,1 0 1,-1 0-1,0 0 1,0 0-1,1 0 1,-1 0-1,0 0 1,0 0 0,1 0-1,-1 1 1,0-1-1,0 0 1,0 0-1,1 0 1,-1 0-1,0 1 1,0-1-1,0 0 1,8 16-189,-7-13 241,10 28-144,-6-13 110,1-1-1,1 1 1,1-2-1,11 19 1,-16-31-77,-1 0 0,1-1 0,-1 1 0,1-1 0,0 0 0,0 0 0,1 0 0,-1-1 0,1 1 0,-1-1 0,1 1 0,0-1 0,0 0 0,0-1 0,0 1 0,0-1 0,0 1-1,1-1 1,-1-1 0,0 1 0,1-1 0,-1 1 0,5-1 0,-8 0 26,1-1-1,-1 1 1,1 0-1,-1-1 1,1 1 0,-1-1-1,1 0 1,-1 1-1,0-1 1,1 0-1,-1 0 1,0 1-1,0-1 1,0 0-1,1-1 1,-1 1-1,0 0 1,0 0-1,1-2 1,1-2-10,-1 1 1,0-1-1,0 0 1,0 1-1,0-1 0,0-5 1,2-8-89,-1 0 0,0-25 1,-2 24 64,1-16 141,-5-53 1,2 79 84,0 0 1,-1 0 0,0 0-1,0 0 1,-1 0 0,0 1-1,0-1 1,-1 1 0,-1-1-1,-9-13 1,5 16 294,6 12-432,3 19-247,1-22 267,0 7-60,0-1 0,1 0 0,1 0 0,-1 0 0,1 0 0,1 0 0,5 11 0,41 61 104,-8-13-30,-39-63-106,1 2-173,-1-1 1,1 1 0,-1 0-1,-1 0 1,1 0-1,-1 1 1,0-1 0,0 9-1,-1-16 86,-1 1-1,0 0 0,0-1 0,0 1 0,0 0 1,0 0-1,0-1 0,-1 1 0,1 0 1,0-1-1,0 1 0,0 0 0,-1-1 1,1 1-1,0 0 0,-1-1 0,1 1 1,0-1-1,-1 1 0,1-1 0,-1 1 0,0 0 1,-18 5-3049,-22-3-2629</inkml:trace>
  <inkml:trace contextRef="#ctx0" brushRef="#br0" timeOffset="1648.85">1 35 6467,'0'0'2593</inkml:trace>
  <inkml:trace contextRef="#ctx0" brushRef="#br0" timeOffset="2721.24">2292 552 6227,'0'0'10050,"0"9"-10272,1-6 188,-1 1 0,1 0-1,0-1 1,-1 1-1,2 0 1,-1-1 0,0 1-1,1-1 1,-1 0-1,1 0 1,0 1 0,0-1-1,0 0 1,1 0-1,-1-1 1,1 1 0,-1-1-1,1 1 1,5 2-1,-7-4 11,1 0-1,-1 0 0,1 0 0,0 0 1,0 0-1,0 0 0,-1-1 0,1 1 0,0-1 1,0 1-1,0-1 0,0 0 0,0 0 1,0 0-1,0 0 0,0 0 0,0 0 0,-1-1 1,1 1-1,0 0 0,0-1 0,0 0 1,0 1-1,-1-1 0,1 0 0,0 0 1,0 0-1,-1 0 0,1 0 0,-1 0 0,1-1 1,-1 1-1,0-1 0,1 1 0,-1-1 1,0 1-1,0-1 0,1-2 0,3-4 64,0-1 0,-1 1 0,0-1 0,-1-1 0,0 1 0,0 0 0,2-20 0,-2 0 2366,-1-39 1,-2 54-384,0 37-2281,-1-17 250,1 1 0,1-1 0,-1 0 0,1 1 0,0-1-1,1 0 1,-1 0 0,4 9 0,-3-13-23,-1 1 0,1 0 0,0-1 0,0 1 1,0-1-1,0 0 0,1 0 0,-1 1 0,1-2 0,-1 1 0,1 0 0,0 0 0,-1-1 0,1 1 0,0-1 1,0 0-1,0 0 0,6 1 0,-2 0-194,0 0 1,0-1 0,1 0-1,-1 0 1,0-1-1,0 0 1,0 0 0,1-1-1,-1 1 1,0-2 0,0 1-1,7-3 1,-10 2 131,0 0 0,0 0-1,0-1 1,0 1 0,0-1 0,0 0 0,-1 0 0,0 0-1,0 0 1,0-1 0,0 1 0,0-1 0,0 0 0,-1 0 0,0 0-1,0 0 1,0 0 0,0-1 0,1-7 0,2-11 71,-2 1 1,0-1-1,-1 0 1,-3-41 0,0 20 131,1 16 623,-1 0 0,-2 0 0,-1 1 0,-1-1 0,-1 0 0,-1 1 0,-12-29 0,12 46 180,3 16-525,2 19-445,1 14 30,8 78 1,-3-96 27,0 1 1,2-1-1,0-1 0,1 1 0,12 24 0,5-1-2398,34 46 0,-46-72 1723</inkml:trace>
  <inkml:trace contextRef="#ctx0" brushRef="#br0" timeOffset="3127.3">2562 343 3874,'0'0'6768,"17"1"-6584,12 0-166,159 2-711,-182-3 640,1-1-1,-1 1 0,0-1 1,0-1-1,0 1 1,0-1-1,0 0 0,0-1 1,0 1-1,-1-1 0,9-6 1,-11 7 136,0-1 1,0 1 0,-1-1-1,1 0 1,-1 0-1,1 0 1,-1 0 0,0 0-1,0 0 1,0-1 0,-1 1-1,1-1 1,-1 1-1,0-1 1,0 0 0,0 0-1,0 1 1,-1-1 0,0 0-1,0-4 1,1-6 1116,-3-31 1813,1 43-2757,1 1 0,-1-1 0,1 0 0,-1 0 0,0 0 0,0 0 0,1 1 1,-1-1-1,-1 0 0,1 1 0,0-1 0,0 0 0,-1 1 0,1 0 0,0-1 0,-1 1 0,0 0 1,1 0-1,-3-2 0,1 38 211,4-25-420,0 0 0,0 0 0,1 0 0,0-1 0,0 1 0,1 0-1,1-1 1,0 0 0,0 0 0,9 14 0,5 5 304,41 45-1,-36-46-295,-26-27-715,1 1 1,-1 0-1,1-1 0,-1 1 0,0-1 0,1 0 1,-1 0-1,1 0 0,-1 0 0,0 0 1,1 0-1,-4-2 0,-32-10-7899</inkml:trace>
  <inkml:trace contextRef="#ctx0" brushRef="#br0" timeOffset="3283.42">2302 157 8228,'0'0'2785</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24.061"/>
    </inkml:context>
    <inkml:brush xml:id="br0">
      <inkml:brushProperty name="width" value="0.05" units="cm"/>
      <inkml:brushProperty name="height" value="0.05" units="cm"/>
      <inkml:brushProperty name="color" value="#E71224"/>
    </inkml:brush>
  </inkml:definitions>
  <inkml:trace contextRef="#ctx0" brushRef="#br0">89 24 6947,'0'0'11670,"-5"-5"-10406,-11-13-593,18 20-577,13 14-139,214 270-654,-208-258-4463</inkml:trace>
  <inkml:trace contextRef="#ctx0" brushRef="#br0" timeOffset="217.5">277 51 4898,'0'0'12006,"-58"54"-11718,41-29-224,0-3 64,-2 1-128,2-6-64,-2-2-1105,4-4-976,0-7-1600,-2-4-2706</inkml:trace>
  <inkml:trace contextRef="#ctx0" brushRef="#br0" timeOffset="373.29">1 222 1665,'0'0'13718,"122"-43"-13270,-69 37-320,-1 0 64,-5 3-192,-5 1-624,-10 2-1601,-14 0-2833</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33.981"/>
    </inkml:context>
    <inkml:brush xml:id="br0">
      <inkml:brushProperty name="width" value="0.05" units="cm"/>
      <inkml:brushProperty name="height" value="0.05" units="cm"/>
      <inkml:brushProperty name="color" value="#E71224"/>
    </inkml:brush>
  </inkml:definitions>
  <inkml:trace contextRef="#ctx0" brushRef="#br0">104 218 2609,'0'0'11003,"-12"-3"-10190,-37-10-98,47 14-688,1-1 0,0 0 0,0 0 0,-1 0 1,1 1-1,0-1 0,0 1 0,0-1 0,0 1 0,-1-1 0,1 1 0,0 0 0,0-1 0,0 1 0,0 0 0,1 0 0,-1 0 0,0 0 0,0 0 0,0 0 0,1 0 0,-1 0 1,0 0-1,1 0 0,-1 0 0,1 0 0,-1 0 0,1 2 0,-9 34 372,9-34-348,-4 26 15,2 1-1,1-1 0,2 1 0,4 30 0,-5-56-118,1 1 0,0-1 0,0 0 0,0 0 0,1 0-1,-1 0 1,1-1 0,0 1 0,0 0 0,0-1 0,1 1 0,-1-1 0,1 0 0,0 0 0,0 0 0,0 0 0,0 0-1,1-1 1,-1 1 0,1-1 0,-1 0 0,1 0 0,5 2 0,3 0-310,0-1 0,0 0 0,0-1 0,0 0 0,1-1 0,19-1 0,-29 0 315,1 0 1,-1 0-1,0 0 1,0 0-1,0-1 0,0 0 1,0 1-1,0-1 1,0 0-1,0-1 0,0 1 1,0 0-1,-1-1 1,1 0-1,0 1 1,-1-1-1,0 0 0,1 0 1,-1-1-1,0 1 1,0 0-1,0-1 0,0 1 1,2-4-1,-1-1 146,-1 0 0,1 0 0,-1-1 0,0 1 0,-1-1 0,1 1-1,-2-1 1,1 1 0,-1-10 0,0 7 319,-2-42 1130,1 49-1278,0-1 0,1 1 0,-1-1 0,0 1 0,0 0 0,-1 0 0,1-1 0,-1 1 0,0 0 0,1 0 0,-1 1 0,-4-5 0,6 7-263,0 0 0,0 0 0,-1 0 0,1 0 0,0 0 0,0 0 0,-1-1 0,1 1 0,0 0 0,0 0 0,-1 0-1,1 0 1,0 0 0,0 0 0,-1 0 0,1 0 0,0 0 0,0 0 0,-1 1 0,1-1 0,0 0 0,0 0 0,-1 0 0,1 0 0,0 0-1,0 0 1,0 0 0,-1 1 0,1-1 0,0 0 0,0 0 0,0 0 0,0 1 0,-1-1 0,1 0 0,0 0 0,0 0 0,0 1 0,0-1-1,0 0 1,0 0 0,-1 1 0,1-1 0,0 0 0,0 0 0,0 1 0,0-1 0,0 0 0,0 0 0,0 1 0,0-1 0,0 0 0,0 0 0,0 1-1,0-1 1,1 0 0,-1 0 0,0 1 0,0-1 0,-1 19-231,1-18 236,0 1-68,0 0 0,0 0 0,0 0 0,1 0 1,-1 0-1,0 0 0,1-1 0,0 1 0,-1 0 1,1 0-1,0 0 0,0 0 0,0-1 0,0 1 1,0-1-1,1 1 0,-1-1 0,0 1 0,1-1 0,-1 1 1,1-1-1,-1 0 0,3 2 0,0-2-74,-1 1 0,1-1 0,0 0 0,-1 0-1,1 0 1,0 0 0,0-1 0,0 1 0,-1-1 0,1 0 0,7-1-1,-10 1 133,0 0 0,0-1 0,0 1-1,0-1 1,0 0 0,0 1 0,0-1 0,0 0-1,0 0 1,0 1 0,-1-1 0,1 0 0,0 0-1,-1 0 1,1 0 0,0 0 0,-1 0-1,1 0 1,-1 0 0,0 0 0,1 0 0,-1 0-1,0 0 1,0 0 0,1 0 0,-1-1-1,0 1 1,0-2 0,-1-40 153,1 35-16,-1 3 13,1 1 0,-1-1-1,0 1 1,0-1 0,0 1-1,-1 0 1,1 0 0,-1-1-1,-5-6 1,6 9-56,0 0-1,0 1 1,0-1-1,-1 1 1,1-1-1,-1 1 1,1-1-1,-1 1 1,1 0-1,-1-1 1,0 1-1,0 0 1,1 0-1,-1 1 1,0-1-1,0 0 1,0 0-1,0 1 1,0 0-1,0-1 1,0 1-1,0 0 1,-3 0-1,3 0-95,0 1-1,1 0 0,-1 0 0,0 0 1,1 0-1,0 0 0,-1 0 1,1 0-1,-1 1 0,1-1 1,0 0-1,0 1 0,0-1 0,0 1 1,0-1-1,0 1 0,0 0 1,0-1-1,1 1 0,-1 0 1,1-1-1,-1 1 0,1 4 1,-8 44-68,8-47 69,-2 10-24,2 1 0,0 0 0,0 0 0,5 24 0,-4-34 11,1 0 0,-1 1 0,1-1 0,0 0 1,0 0-1,0 0 0,1 0 0,-1-1 1,1 1-1,0-1 0,0 1 0,0-1 1,0 0-1,1 0 0,-1-1 0,1 1 1,0-1-1,6 4 0,2-1-158,-1 0-1,1 0 1,0-1 0,0-1-1,1 0 1,-1-1 0,25 2-1,-29-4 158,-1 0 0,1 0 0,-1-1-1,1 0 1,-1 0 0,0-1-1,1 0 1,-1 0 0,0 0 0,0-1-1,0 0 1,-1-1 0,1 0 0,9-7-1,-7 3 80,0-1-1,-1-1 1,0 1-1,0-2 0,-1 1 1,-1-1-1,0 0 1,0 0-1,-1-1 0,0 1 1,-1-1-1,-1 0 1,0-1-1,0 1 0,-1 0 1,-1-1-1,0 1 1,-1-16-1,0 8 232,-2 0 0,0-1-1,-1 1 1,-1 0 0,-1 1-1,-1-1 1,-1 1 0,0 0 0,-1 0-1,-18-28 1,26 46-262,-1 1-1,1-1 1,0 0 0,-1 1-1,1-1 1,0 0-1,-1 1 1,1-1 0,-1 1-1,1-1 1,-1 1 0,1-1-1,-1 1 1,0 0 0,1-1-1,-1 1 1,1-1 0,-1 1-1,0 0 1,1 0-1,-1-1 1,-1 1 0,-3 11 66,3 32-441,2-35 416,0 29-114,-1 7 44,8 62 1,-5-93-14,0 1 1,1-1-1,1 1 1,0-1-1,1 0 1,0-1-1,1 1 1,14 21-1,-17-29-89,1-1 0,0 0 0,1 0 0,-1 0-1,0-1 1,1 1 0,0-1 0,0 0 0,0 0 0,0-1 0,0 0-1,1 0 1,-1 0 0,1 0 0,-1-1 0,1 0 0,0 0-1,-1 0 1,1-1 0,0 0 0,0 0 0,-1-1 0,1 1 0,0-1-1,-1 0 1,1-1 0,-1 0 0,1 1 0,-1-2 0,0 1-1,1-1 1,-1 1 0,-1-1 0,1-1 0,4-3 0,0-1 97,-1 0 0,0-1 0,-1-1 1,0 1-1,0-1 0,-1 0 0,-1 0 1,1-1-1,-2 0 0,1 0 0,-2 0 1,6-23-1,-4-2 1073,-1-1 0,-2-65-1,-2 73-110,0 29-951,-1 0 1,1 0-1,0 0 1,0 0-1,0 0 1,0 0-1,0 0 0,0 1 1,0-1-1,-1 0 1,1 0-1,0 0 1,0 0-1,0 0 0,0 0 1,0 0-1,0 0 1,-1 0-1,1 0 1,0 0-1,0 0 1,0 0-1,0 0 0,0 0 1,-1 0-1,1 0 1,0 0-1,0 0 1,0 0-1,0 0 1,0 0-1,0 0 0,-1 0 1,1-1-1,0 1 1,0 0-1,0 0 1,0 0-1,0 0 1,0 0-1,0 0 0,0 0 1,-1 0-1,1-1 1,0 1-1,0 0 1,0 0-1,0 0 0,0 0 1,0 0-1,0 0 1,0-1-1,0 1 1,0 0-1,0 0 1,0 0-1,0 0 0,0 0 1,0-1-1,0 1 1,0 0-1,0 0 1,0 0-1,-8 12-7,2 17 9,1 0 0,1 1 0,1-1-1,2 1 1,4 51 0,-3-77-10,3 16-241,0 1 0,1-1 0,1 0-1,1 0 1,1 0 0,17 33 0,-22-47-900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29.091"/>
    </inkml:context>
    <inkml:brush xml:id="br0">
      <inkml:brushProperty name="width" value="0.05" units="cm"/>
      <inkml:brushProperty name="height" value="0.05" units="cm"/>
      <inkml:brushProperty name="color" value="#E71224"/>
    </inkml:brush>
  </inkml:definitions>
  <inkml:trace contextRef="#ctx0" brushRef="#br0">43 612 4674,'0'0'7524,"8"-44"-7717,1 33-63,0-4-880,1-8-513,-3-7-864,-1-11-737</inkml:trace>
  <inkml:trace contextRef="#ctx0" brushRef="#br0" timeOffset="390.13">24 121 4402,'0'0'9580,"-5"18"-8723,3-11-768,-2 5 35,1 0 1,0 0-1,1 0 1,0 1 0,1-1-1,0 1 1,1-1-1,0 1 1,1-1 0,5 23-1,85 221 1337,-16-57-1204,-60-150-241,-9-25-3,2 0-1,16 37 1,-24-60-10,1 0 0,-1 0 1,0 0-1,1 0 1,-1 0-1,1 0 1,-1 0-1,1 0 0,0 0 1,-1-1-1,1 1 1,0 0-1,-1 0 0,1 0 1,0-1-1,0 1 1,0-1-1,0 1 1,0 0-1,0-1 0,0 1 1,0-1-1,0 0 1,0 1-1,0-1 0,0 0 1,0 0-1,0 0 1,0 1-1,0-1 0,0 0 1,0 0-1,0-1 1,0 1-1,1 0 1,-1 0-1,0 0 0,0-1 1,0 1-1,0-1 1,0 1-1,0-1 0,0 1 1,-1-1-1,1 1 1,0-1-1,0 0 1,0 1-1,0-1 0,-1 0 1,1 0-1,0 0 1,-1 0-1,1 1 0,0-3 1,5-4 41,-1-1 0,-1 1 0,1-1 0,-1-1 0,4-10 0,-2-5-38,0-1-1,-1 0 1,-2 0 0,0-1 0,-2 1-1,-1-1 1,-5-44 0,3 56-6,-1 1 0,0-1 0,-1 1 0,0 0 0,-1 1 1,-1-1-1,-12-20 0,15 28-54,0 0 0,0 0-1,0 1 1,-1-1 0,1 1 0,-1 0 0,0 0 0,-1 0-1,1 1 1,-1-1 0,1 1 0,-1 0 0,0 1-1,0-1 1,-1 1 0,1 0 0,0 0 0,-1 0 0,1 1-1,-1 0 1,-6-1 0,10 3-41,1-1 0,-1 0 1,0 0-1,1 1 0,-1-1 0,1 0 0,-1 1 0,1 0 1,-1-1-1,1 1 0,-1 0 0,1 0 0,-1 0 0,1 0 1,0 0-1,0 0 0,0 0 0,-1 0 0,1 1 1,0-1-1,0 0 0,1 1 0,-1-1 0,0 0 0,0 1 1,1-1-1,-1 1 0,1 0 0,-1-1 0,1 1 1,-1 1-1,0 3-772,1 0 0,-1-1 0,1 1 0,0 0 0,0 0 0,0 0 0,3 11 0,6 6-4819</inkml:trace>
  <inkml:trace contextRef="#ctx0" brushRef="#br0" timeOffset="2679.49">451 397 7123,'0'0'9509,"-12"-4"-9224,-41-11-165,52 15-116,0 0-1,0 0 1,0 0-1,0 1 1,0-1 0,0 0-1,0 0 1,0 0-1,0 1 1,0-1-1,0 1 1,0-1-1,0 1 1,0-1 0,1 1-1,-1-1 1,0 1-1,0-1 1,1 1-1,-1 0 1,0 0 0,1-1-1,-1 1 1,1 0-1,-1 0 1,1 0-1,-1 0 1,1 0-1,0 0 1,-1 0 0,1-1-1,0 1 1,-1 2-1,-1 35 16,2-32-9,0 5-3,0 0 1,1 0-1,0 0 1,1 0 0,0-1-1,1 1 1,4 11-1,-6-18-83,1 0-1,0-1 0,0 1 0,1 0 0,-1-1 0,1 1 0,0-1 0,0 0 1,0 0-1,0 0 0,0 0 0,1-1 0,-1 1 0,1-1 0,0 0 1,0 0-1,-1 0 0,1-1 0,1 1 0,-1-1 0,6 1 0,-6-1-43,0 0 0,0 0 0,0 0 0,0-1-1,0 0 1,0 0 0,0 0 0,0 0-1,1-1 1,-1 0 0,0 0 0,0 0-1,7-3 1,-9 3 102,0-1 1,1 0-1,-1 0 0,0 0 0,0 0 0,0 0 1,0 0-1,0-1 0,-1 1 0,1 0 0,-1-1 1,0 0-1,1 1 0,-1-1 0,0 0 1,-1 0-1,1 1 0,0-1 0,-1 0 0,1-4 1,1-5 236,-1-1 1,0 1 0,-1 0 0,-1-1 0,0 1 0,0 0 0,-1-1-1,0 1 1,-2 0 0,1 0 0,-1 1 0,-1-1 0,0 1 0,0 0-1,-1 0 1,-13-16 0,19 26-207,0 1-1,0 0 0,0-1 1,0 1-1,-1 0 0,1 0 1,0-1-1,0 1 0,0 0 1,0-1-1,-1 1 1,1 0-1,0 0 0,0 0 1,-1-1-1,1 1 0,0 0 1,-1 0-1,1 0 0,0-1 1,0 1-1,-1 0 0,1 0 1,0 0-1,-1 0 1,1 0-1,0 0 0,-1 0 1,1 0-1,0 0 0,-1 0 1,1 0-1,0 0 0,-1 0 1,1 0-1,-1 0 0,-4 13-39,3 20-275,2-33 316,0 6-67,1-1-1,0 1 1,0-1 0,0 1 0,1-1 0,-1 0 0,1 0 0,1 0 0,-1 0 0,1 0 0,0 0 0,0-1 0,0 1 0,0-1 0,1 0-1,0 0 1,0 0 0,0-1 0,0 1 0,8 4 0,-5-4-183,0 0 1,0 0-1,0-1 0,0 1 1,0-2-1,1 1 0,-1-1 0,1-1 1,0 1-1,0-1 0,-1 0 1,1-1-1,0 0 0,9-1 0,-15 0 242,0 0 0,0 0 0,1 0 0,-1 0 0,0 0 0,0-1 0,0 1 0,-1 0 0,1-1 0,0 0 0,-1 0-1,1 1 1,-1-1 0,1 0 0,-1 0 0,0 0 0,0 0 0,0 0 0,0-1 0,0 1 0,1-4 0,13-54 892,-13 52-595,0-8 742,-1 0 0,0-27 0,-1 27 166,-1 16-1191,1-1 1,-1 1-1,0 0 1,1 0-1,-1 0 1,0 0-1,1 0 1,-1 0-1,1 0 1,-1 0-1,0 1 1,1-1-1,-1 0 1,0 0-1,1 0 1,-1 1 0,1-1-1,-1 0 1,1 1-1,-1-1 1,1 0-1,-1 1 1,1-1-1,-1 1 1,1-1-1,-1 1 1,1-1-1,-1 1 1,-1 5-32,0-1 0,0 1 1,1-1-1,0 1 0,0 0 1,0-1-1,1 1 0,-1 0 1,1 0-1,1 0 0,-1-1 1,1 1-1,0 0 0,0 0 1,1-1-1,0 1 0,0-1 1,0 0-1,1 1 0,-1-1 1,1 0-1,6 7 0,-4-8-89,0 0 0,0 0 0,1 0 0,0-1-1,0 0 1,0 0 0,0 0 0,0-1 0,1 0-1,-1 0 1,1-1 0,-1 0 0,1 0 0,0 0 0,-1-1-1,1 0 1,0 0 0,-1-1 0,9-1 0,-12 1 77,1 0 0,-1 0 1,0-1-1,0 1 1,0-1-1,0 1 0,0-1 1,0 0-1,-1 0 1,1-1-1,0 1 0,-1 0 1,0-1-1,0 0 0,1 1 1,-2-1-1,1 0 1,0 0-1,0 0 0,-1 0 1,0 0-1,0-1 0,0 1 1,0 0-1,1-6 1,1-8 589,-1-1 0,0 0-1,-2-28 1,0 33 440,-2 2 288,-3 11-850,-5 17-597,8-7 142,0 0 0,1 0 0,0-1 0,0 1 0,1 0 0,1 0 0,-1 0 0,2 0 1,-1 0-1,1-1 0,1 1 0,5 14 0,-5-17-117,-1-1-1,2 1 1,-1-1 0,1 0-1,0 0 1,0 0 0,1-1-1,-1 1 1,1-1 0,1 0-1,-1-1 1,1 1 0,-1-1-1,1 0 1,0 0 0,1-1-1,-1 0 1,10 4 0,-14-6 102,0-1 1,0 1 0,0 0-1,0-1 1,0 1-1,0-1 1,0 0 0,1 0-1,-1 1 1,0-1-1,0-1 1,0 1-1,0 0 1,0 0 0,0-1-1,0 1 1,0-1-1,0 0 1,0 0 0,0 0-1,0 0 1,0 0-1,0 0 1,0 0 0,-1 0-1,1-1 1,-1 1-1,1-1 1,-1 1 0,1-1-1,-1 0 1,0 1-1,0-1 1,0 0 0,2-3-1,1-6 224,-1 1 0,0-1 0,-1-1-1,0 1 1,1-18 0,0 3 290,0-3 175,-2 18-248,0 0-1,0 0 1,5-13-1,-6 23-411,0 1-1,0 0 0,0-1 0,1 1 1,-1 0-1,0-1 0,0 1 1,1 0-1,-1 0 0,0-1 0,0 1 1,1 0-1,-1 0 0,0-1 1,1 1-1,-1 0 0,0 0 0,1 0 1,-1 0-1,0-1 0,1 1 1,-1 0-1,0 0 0,1 0 0,-1 0 1,0 0-1,1 0 0,-1 0 1,1 0-1,-1 0 0,0 0 0,1 0 1,-1 0-1,0 0 0,1 1 1,-1-1-1,0 0 0,1 0 0,-1 0 1,0 0-1,1 1 0,-1-1 1,0 0-1,1 0 0,-1 1 1,0-1-1,0 0 0,1 0 0,-1 1 1,0-1-1,0 0 0,0 1 1,1-1-1,-1 0 0,0 1 0,0 0 1,13 17 3,6 25-622,-3 2 1,19 79-1,-35-124 604,0 0-1,0 0 0,0 1 0,0-1 0,0 0 0,0 0 0,0 0 0,0 0 0,0 0 0,0 0 0,0 1 0,0-1 0,0 0 0,0 0 0,0 0 0,0 0 0,0 0 0,0 1 0,0-1 0,0 0 0,0 0 1,0 0-1,0 0 0,0 0 0,0 0 0,0 1 0,0-1 0,0 0 0,1 0 0,-1 0 0,0 0 0,0 0 0,0 0 0,0 0 0,0 0 0,0 0 0,0 0 0,1 0 0,-1 1 0,0-1 0,0 0 0,0 0 1,0 0-1,0 0 0,0 0 0,1 0 0,-1 0 0,0 0 0,0 0 0,0 0 0,0 0 0,0 0 0,1 0 0,-1 0 0,0-1 0,4-8-54,1-15 164,0-3 272,1 0 0,1 0 0,1 1 0,2 0 0,12-25 0,-22 51-359,1-1 1,-1 0 0,1 0 0,-1 1-1,1-1 1,-1 0 0,1 1 0,-1-1-1,1 0 1,0 1 0,-1-1 0,1 1-1,0-1 1,0 1 0,-1 0-1,1-1 1,0 1 0,0 0 0,0-1-1,-1 1 1,1 0 0,0 0 0,0 0-1,0-1 1,0 1 0,0 0 0,-1 0-1,1 0 1,0 1 0,0-1 0,0 0-1,0 0 1,0 0 0,-1 1 0,1-1-1,0 0 1,0 1 0,0-1 0,-1 1-1,1-1 1,0 1 0,-1-1 0,1 1-1,0-1 1,-1 1 0,2 1 0,30 33-172,-29-31 242,9 13-229,-2 0 0,1 1 0,-2 0-1,-1 1 1,0 0 0,7 29-1,-7-26-563,-8-21 679,0-1-1,0 1 0,0 0 1,1-1-1,-1 1 1,0-1-1,1 1 1,-1-1-1,0 1 0,1-1 1,-1 1-1,1-1 1,-1 1-1,1-1 0,-1 1 1,1-1-1,-1 1 1,1-1-1,0 0 0,-1 0 1,1 1-1,-1-1 1,1 0-1,0 0 0,-1 1 1,1-1-1,0 0 1,-1 0-1,1 0 0,0 0 1,-1 0-1,1 0 1,0 0-1,-1 0 0,1 0 1,0-1-1,-1 1 1,1 0-1,-1 0 0,1-1 1,0 1-1,-1 0 1,1-1-1,-1 1 0,1 0 1,-1-1-1,1 1 1,-1-1-1,1 1 0,0-1 1,25-26 256,-7-2-168,27-55 0,-40 72 454,0-1-1,-1 1 1,0-1-1,-1 0 1,2-14 0,-7 64-597,0-18 119,1-1-1,0 0 1,1 0 0,1 1-1,5 19 1,-6-34-81,0 0 0,1 0 0,-1 0 0,1 0 0,0-1 0,0 1 0,0 0 0,0-1 0,1 0 0,-1 0 0,1 1 0,0-2 0,0 1 0,0 0 0,0 0 0,1-1 0,-1 0 0,1 0 0,-1 0 0,1 0 0,0 0 0,0-1 0,0 1 0,0-1 0,0 0 0,0-1 0,0 1 0,5 0 0,-3-1-59,0 1 0,-1-1 0,1 0 1,-1 0-1,1-1 0,0 1 0,6-3 0,-9 2 98,-1 0 0,0 0 0,0 0-1,0 0 1,0-1 0,-1 1 0,1-1-1,0 1 1,-1-1 0,1 0 0,0 1 0,-1-1-1,0 0 1,1 0 0,-1 0 0,0 0-1,0 0 1,0 0 0,1-5 0,2-12 134,0-1-1,-1 0 1,0 0 0,-2 0 0,-1 0 0,-2-28 0,0-8 1991,2 56-1939,0 18-381,0 3 200,-1-3-106,1 1 0,1-1 1,1 1-1,5 26 0,-6-42-34,0 1 0,0 0-1,0-1 1,1 0 0,-1 1-1,1-1 1,-1 0-1,1 0 1,0 0 0,0 0-1,1 0 1,-1 0 0,1 0-1,-1-1 1,1 1-1,0-1 1,0 0 0,0 0-1,0 0 1,0 0 0,0-1-1,1 1 1,-1-1 0,0 0-1,1 0 1,-1 0-1,1 0 1,0-1 0,4 1-1,-5 0 107,0-1 0,0 0-1,0 0 1,0 0 0,1 0-1,-1-1 1,0 1-1,0-1 1,0 0 0,0 0-1,0 0 1,0 0 0,0-1-1,0 1 1,-1-1-1,1 1 1,0-1 0,-1 0-1,0 0 1,1 0 0,-1 0-1,0-1 1,0 1-1,0-1 1,0 1 0,0-1-1,-1 0 1,1 0 0,-1 1-1,0-1 1,0 0 0,2-6-1,3-13 587,-1-1 0,-1 0-1,-1 0 1,-1 0 0,-1 0 0,-3-25-1,2 22 835,-10 39-1202,5 6-177,1 0 1,1 0 0,1 0-1,0 0 1,1 0 0,2 1-1,0-1 1,3 20 0,-3-35-75,-1 0 0,1 0 0,0 0-1,0 0 1,1 0 0,-1 0 0,1-1 0,-1 1 0,1-1 0,0 1 0,1-1 0,-1 0 0,1 0 0,-1 0 0,1 0 0,0 0 0,0 0 0,0-1 0,0 0 0,1 1 0,-1-1 0,1 0 0,-1-1 0,1 1 0,0-1 0,-1 1 0,1-1 0,0 0 0,0-1 0,0 1 0,0-1 0,0 1 0,0-1 0,0 0-1,0-1 1,0 1 0,4-2 0,-5 2 67,0-1-1,0 0 0,-1 0 0,1 0 0,0-1 0,-1 1 0,1-1 0,-1 1 1,0-1-1,1 0 0,-1 0 0,0 0 0,0 0 0,0 0 0,0-1 0,-1 1 1,1 0-1,-1-1 0,1 0 0,-1 1 0,2-6 0,3-7-33,-1-1 0,5-28 1,-7 30 33,5-29 208,-1 0 0,-2-1 0,-3 1 1,-5-88-1,2 122-37,0 1 0,0-1 0,-1 0 0,0 0 0,-1 1 1,0-1-1,0 1 0,-1 0 0,0 0 0,0 0 0,-9-12 0,12 20-162,1 0 0,0 0 1,0 0-1,0 0 0,-1 0 0,1 0 1,0 0-1,0 0 0,-1 0 0,1 0 1,0 0-1,0 0 0,-1 0 0,1 0 0,0 0 1,0 0-1,-1 0 0,1 0 0,0 0 1,0 0-1,0 1 0,-1-1 0,1 0 1,0 0-1,0 0 0,0 0 0,0 0 1,-1 1-1,1-1 0,0 0 0,0 0 0,0 0 1,0 1-1,0-1 0,-1 0 0,1 0 1,0 0-1,0 1 0,0-1 0,0 0 1,0 0-1,0 1 0,0-1 0,0 0 1,0 0-1,0 1 0,0-1 0,-4 15-95,1 20 72,1 1 0,3 42 1,0-42 29,0-17 40,0-1 0,2 0 0,0 1 0,1-1 0,12 32 0,-11-38-457,0 0-1,1 0 1,0 0-1,1-1 0,0 0 1,1 0-1,0-1 1,1 0-1,10 9 1,-16-16-257,0-1-1,0 1 1,1-1 0,-1 0 0,1-1 0,-1 1 0,1 0 0,-1-1 0,1 0 0,4 1 0,14 1-5927</inkml:trace>
  <inkml:trace contextRef="#ctx0" brushRef="#br0" timeOffset="3159.64">2369 341 2625,'0'0'17237,"-11"-15"-16532,-32-42-516,27 44-157,5 17-46,0 17-39,11-19 53,-5 15-16,2 0-1,0 0 0,1 0 0,1 0 0,1 33 0,0-25-111,0-22 7,1 1 0,-1-1 0,0 0 0,1 0 0,0 1 0,0-1 0,0 0-1,0 0 1,1 0 0,-1 0 0,1 0 0,0 0 0,-1-1 0,1 1 0,1 0 0,-1-1 0,0 0 0,0 1 0,1-1 0,0 0 0,-1 0-1,1 0 1,0-1 0,0 1 0,0-1 0,0 1 0,0-1 0,0 0 0,0 0 0,1 0 0,-1-1 0,0 1 0,0-1 0,1 0 0,-1 0 0,0 0-1,1 0 1,-1-1 0,0 1 0,1-1 0,4-1 0,-5 0 163,-1 1-1,1-1 1,-1 0 0,1 0-1,-1 0 1,0-1 0,1 1-1,-1 0 1,0-1 0,-1 1-1,1-1 1,0 0 0,-1 0-1,1 0 1,-1 0 0,0 1-1,0-2 1,0 1 0,-1 0-1,2-6 1,0-8 675,0-1 0,-1-24 0,-1 40-643,1-24 752,0 17-330,0 0 0,-1 0 0,-1 0 0,-1-14 0,-3 32-38,1 10-596,3-2 151,2 0 1,0 0-1,0 0 1,7 25-1,-6-33-389,1 0 0,0-1 0,0 1 0,1-1 0,0 0 0,1 0 0,0-1 0,0 1 0,0-1 0,9 9 0,-13-15-97,0 0-1,0 0 1,0 0-1,0-1 1,0 1 0,0 0-1,0 0 1,1-1-1,-1 1 1,0-1-1,0 1 1,0-1-1,1 0 1,1 1-1,5-1-5302</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23.015"/>
    </inkml:context>
    <inkml:brush xml:id="br0">
      <inkml:brushProperty name="width" value="0.05" units="cm"/>
      <inkml:brushProperty name="height" value="0.05" units="cm"/>
      <inkml:brushProperty name="color" value="#E71224"/>
    </inkml:brush>
  </inkml:definitions>
  <inkml:trace contextRef="#ctx0" brushRef="#br0">188 353 2801,'0'0'13009,"-9"-14"-11905,-32-41 116,40 52-1158,-1 1 1,0 0-1,0 0 1,0 1 0,0-1-1,-1 0 1,1 1-1,0-1 1,-1 1 0,1 0-1,-1 0 1,1 0-1,-1 0 1,1 0-1,-1 0 1,0 1 0,1-1-1,-1 1 1,0 0-1,0 0 1,1 0 0,-1 0-1,0 0 1,0 1-1,-4 1 1,-4-1 49,8 0-109,1-1 1,-1 1-1,1-1 0,-1 1 0,1 0 1,0 0-1,-1 0 0,1 1 0,0-1 1,0 0-1,-1 1 0,1 0 0,0-1 1,1 1-1,-1 0 0,0 0 0,0 0 0,1 0 1,-1 0-1,1 0 0,0 1 0,0-1 1,0 0-1,0 1 0,0-1 0,0 1 1,0-1-1,0 6 0,-2 7-39,1 1 0,1 0 0,0 23 0,1-30 27,0-2-108,0 0-1,1 0 0,0 0 0,0 0 0,0 0 0,1 0 0,0 0 1,1 0-1,-1 0 0,1-1 0,0 1 0,8 10 0,-8-14-66,0 1 0,1-1 1,-1 1-1,1-1 0,-1 0 0,1 0 0,0-1 0,1 1 0,-1-1 0,0 0 0,1 0 0,-1 0 0,1 0 0,-1-1 1,1 0-1,0 0 0,0 0 0,0-1 0,9 0 0,-9 1 40,0-1 0,1 0 0,-1-1 0,1 0 0,-1 1 0,0-2 0,1 1 0,4-2 1,-7 1 140,-1 0 1,1 1 0,-1-1 0,1 0-1,-1 0 1,0 0 0,0-1-1,0 1 1,0 0 0,0-1 0,-1 1-1,1-1 1,-1 0 0,1 0 0,-1 1-1,1-4 1,3-13 390,-1 1 0,-1-1 0,-1 0 0,0 0 0,-2 0 0,0 0 0,-1 0 0,-6-34 0,7 53-386,-8-33 1157,-1 18-368,9 15-776,-1-1 0,1 1 0,0 0 0,-1 0 0,1 0 0,0-1 0,-1 1 0,1 0 0,0 0 0,-1 0 0,1 0 0,-1 0 0,1 0 1,0 0-1,-1 0 0,1 0 0,0 0 0,-1 0 0,1 0 0,-1 0 0,1 0 0,0 0 0,-1 0 0,1 0 0,0 0 0,-1 1 0,1-1 0,0 0 0,-1 0 1,1 0-1,0 0 0,-1 1 0,1-1 0,-1 1 0,0 1-39,-1 1 1,0 0-1,1-1 1,-1 1-1,1 0 1,0 0-1,0 0 1,0 0-1,0 0 1,1 0-1,-1 0 1,0 6-1,0 43-27,1-47 24,0-1 58,-1 7-155,1-1 0,1 0 1,0 0-1,0 0 1,5 16-1,-5-23 63,0 0 1,0 0-1,1 0 1,-1 0-1,1-1 1,0 1-1,0-1 1,0 1-1,0-1 1,0 0-1,1 0 1,-1 0-1,1 0 1,-1 0-1,1-1 1,0 1-1,-1-1 1,1 1-1,0-1 1,0 0-1,0 0 1,5 0-1,-3 1 36,1-1-1,-1 0 1,1 0-1,-1 0 1,1-1-1,-1 0 1,1 0 0,-1-1-1,1 1 1,-1-1-1,1 0 1,-1-1-1,0 1 1,1-1-1,-1 0 1,0 0-1,0-1 1,0 1-1,6-6 1,-6 4 91,-1-1 1,1 0-1,-1 0 0,0 0 1,0 0-1,-1-1 1,0 0-1,0 0 0,0 0 1,0 0-1,-1 0 0,0 0 1,0 0-1,-1-1 1,0 1-1,1-8 0,1-70 3877,-12 125-4113,8-24 66,0 1 1,1-1 0,1 0-1,0 0 1,8 35-1,-8-48 81,1 1-1,-1-1 0,1 1 0,0-1 0,0 0 0,1 0 0,-1 0 0,1 0 1,0 0-1,0 0 0,0-1 0,0 0 0,1 1 0,-1-1 0,1 0 1,0-1-1,0 1 0,0-1 0,0 1 0,1-1 0,-1-1 0,1 1 1,-1-1-1,1 1 0,-1-1 0,9 1 0,-8-2 26,-1 1-1,0-1 1,0 0 0,0 0-1,0 0 1,1 0-1,-1-1 1,0 0 0,0 0-1,0 0 1,0 0-1,0-1 1,0 1 0,0-1-1,-1 0 1,6-3 0,-5 1 13,-1 1 0,1-1 1,-1 0-1,0 0 0,0 0 1,-1 0-1,1-1 1,-1 1-1,0-1 0,0 0 1,0 1-1,0-1 1,0-6-1,2-15 453,-1-1 1,-2-51-1,-1 57 485,-2 43-942,1-7-80,0-1 0,1 1 0,0 0 0,1-1 0,4 21 0,-4-31 25,-1-1-1,1 0 0,1 0 0,-1 0 0,0 0 0,1-1 0,-1 1 0,1 0 0,0 0 0,0-1 0,0 1 0,0-1 0,1 0 1,-1 0-1,0 0 0,1 0 0,0 0 0,-1 0 0,1-1 0,0 1 0,0-1 0,0 0 0,0 0 0,0 0 0,0 0 0,0 0 1,0-1-1,1 1 0,-1-1 0,5 0 0,0 0-3,-1 0-1,1 0 1,0-1 0,-1 0-1,1 0 1,-1-1 0,1 0 0,-1 0-1,0-1 1,12-5 0,-15 5 46,1 0 0,-1 0 0,0 0 1,-1-1-1,1 1 0,-1-1 0,1 0 1,-1 1-1,0-2 0,-1 1 0,1 0 1,-1-1-1,0 1 0,0-1 0,0 1 0,0-1 1,1-9-1,0 1 47,-1-1 0,-1 0 0,0 1 0,-1-1 0,0 0 0,-1 0 0,-1 1 0,-5-23 0,-1 11 253,0 1 0,-1 1 1,-22-39-1,-3-4 1692,35 87-1993,-2-11-93,2 10 117,1 0 0,1-1 0,1 1-1,0-1 1,1 0 0,2 0-1,0 0 1,11 21 0,0-5-334,2-2 0,1 0 1,32 37-1,-46-63-852</inkml:trace>
  <inkml:trace contextRef="#ctx0" brushRef="#br0" timeOffset="204.39">775 293 5523,'0'0'10756,"127"0"-10339,-86 0-353,0-2 96,-7-2-160,-4 1-705,-9-1-1295,-6 0-2787</inkml:trace>
  <inkml:trace contextRef="#ctx0" brushRef="#br0" timeOffset="4079.35">1829 299 1473,'0'0'13376,"-10"-13"-12364,-31-37-215,39 48-775,1 1-1,-1-1 0,0 1 0,0 0 1,0 0-1,0 0 0,0 0 0,0 0 1,0 0-1,0 0 0,0 1 1,0-1-1,-1 1 0,1-1 0,0 1 1,0 0-1,-1 0 0,1 0 0,0 0 1,0 1-1,-1-1 0,1 0 1,0 1-1,0 0 0,0-1 0,0 1 1,0 0-1,0 0 0,0 0 0,0 0 1,0 1-1,0-1 0,0 0 1,1 1-1,-1-1 0,-2 4 0,-2 2-24,1 0-1,0 1 0,1-1 0,0 1 0,0 0 1,1 0-1,0 0 0,0 1 0,1-1 0,0 1 1,0 0-1,1-1 0,0 1 0,1 0 0,-1 0 1,2 0-1,-1-1 0,3 12 0,-2-18 2,0 1-1,0 0 1,0 0-1,1-1 1,-1 1-1,1 0 0,-1-1 1,1 0-1,0 1 1,0-1-1,0 0 1,0 0-1,0 0 1,1 0-1,-1 0 0,0-1 1,1 1-1,0-1 1,-1 1-1,1-1 1,0 0-1,-1 0 1,1 0-1,0-1 0,5 2 1,8 0-132,-1 0 0,1-1 0,24-1 0,-24 0-152,-13 0 263,0 0 0,0 0 0,0 0 0,0 0 0,0-1 0,0 1 0,0-1 0,-1 0 0,1 0 0,0 0 0,0 0 0,0 0 0,-1-1 0,1 1 0,-1-1 0,1 0 0,-1 0 0,1 1 0,-1-2 0,0 1 0,0 0 0,0 0 0,0-1 0,-1 1 0,1-1 0,-1 1 0,1-1 0,-1 0 0,1-4 0,2-5 164,-2-1 1,0 0 0,-1 0 0,0 0-1,-1-21 1,-1 16 199,2 12-142,-2 0 0,1 0 0,-1 0-1,0 0 1,0 0 0,-1 0 0,1 0 0,-1 0-1,0 1 1,-1-1 0,0 1 0,0 0-1,-4-6 1,7 11-198,0-1-1,-1 1 1,1 0-1,0 0 1,0 0-1,-1 0 1,1 0 0,0 0-1,0 0 1,0 0-1,-1 0 1,1 0-1,0 0 1,0 0 0,-1 0-1,1 0 1,0 0-1,0 0 1,-1 0-1,1 1 1,0-1 0,0 0-1,0 0 1,-1 0-1,1 0 1,0 0-1,0 1 1,0-1-1,-1 0 1,1 0 0,0 0-1,0 0 1,0 1-1,0-1 1,0 0-1,-1 0 1,1 1 0,0-1-1,0 0 1,0 0-1,0 0 1,0 1-1,0-1 1,0 0 0,0 0-1,0 1 1,0-1-1,0 0 1,0 0-1,0 1 1,0-1-1,-3 16-175,3-16 188,-1 6-101,0 1 0,1-1 0,-1 0 0,1 1 0,1-1 0,-1 0 0,1 0-1,0 1 1,2 7 0,-1-12-2,-1 1 0,0 0-1,1-1 1,0 0 0,-1 1-1,1-1 1,0 0 0,0 1-1,0-1 1,1 0 0,-1-1-1,0 1 1,1 0 0,0-1-1,-1 1 1,1-1-1,0 0 1,-1 0 0,1 0-1,0 0 1,5 1 0,-3-1-16,1 1 0,0-1 0,-1 0 0,1 0 0,0-1 0,-1 1 0,1-1 0,0-1 0,0 1 0,-1-1 1,1 0-1,0 0 0,-1-1 0,1 1 0,-1-1 0,1 0 0,-1-1 0,0 1 0,0-1 0,0 0 0,-1-1 0,1 1 0,-1-1 0,1 0 1,-1 0-1,6-8 0,-3 3 128,0-1 0,0 0 0,-1 0 0,-1-1 0,0 0 0,0 0 0,-1 0 0,0-1 1,-1 1-1,3-24 0,-4 18 687,-1 1 0,-1 0 0,0 0 0,-4-23 0,-1 29 1653,4 10-2336,1 0-1,-1 1 1,1-1-1,-1 0 1,1 1 0,0-1-1,-1 1 1,1-1-1,0 1 1,0-1-1,-1 1 1,1-1 0,0 1-1,0-1 1,-1 1-1,1-1 1,0 1-1,0-1 1,0 1 0,0-1-1,0 1 1,0-1-1,0 1 1,0 0-1,-4 60 461,2 0 0,13 114-1,-2-88-125,39 157 0,-46-236-355,17 46-6,-18-53 1,0 1 0,0 0 0,0 0 0,0 0 0,0-1 0,0 1 0,0 0 1,1-1-1,-1 1 0,0-1 0,1 0 0,-1 1 0,1-1 0,0 0 0,-1 0 0,1 0 0,0 0 0,0 0 0,0 0 0,0-1 1,0 1-1,0-1 0,2 1 0,-2-1 19,0-1 0,-1 0 0,1 1 0,0-1 0,0 0 0,-1 0 0,1 0 0,-1 0-1,1-1 1,-1 1 0,1 0 0,-1-1 0,0 1 0,0-1 0,0 1 0,1-1 0,-1 1 0,-1-1 0,1 0 0,0 0 0,0 1 0,-1-1 0,1 0 0,-1 0 0,1 0 0,-1-2 0,10-55 85,-9 39-86,-1 1-1,0-1 1,-2 0 0,0 0-1,-5-20 1,5 31-106,-1 0 0,0 0-1,0 0 1,-1 1 0,0-1 0,-1 1 0,0 0 0,0 0-1,0 0 1,-1 1 0,0 0 0,-12-10 0,6 11-1984,12 6 1901,-1 0-1,1 0 0,0 0 0,-1 0 1,1 0-1,0 0 0,0 0 0,0 0 1,-1 0-1,1 0 0,0 0 0,0 0 1,-1 0-1,1 1 0,0-1 0,0 0 1,-2 2-1718,2-2 1717,0 1 0,0-1 0,0 0 1,0 0-1,0 1 0,0-1 1,0 0-1,0 0 0,0 1 0,0-1 1,0 0-1,0 0 0,0 1 0,0 11-4067</inkml:trace>
  <inkml:trace contextRef="#ctx0" brushRef="#br0" timeOffset="4577.96">2900 308 8628,'0'0'11125,"-4"11"-10938,4-7-201,-1-1 1,2 1 0,-1 0-1,0-1 1,1 1 0,-1-1-1,1 1 1,0-1 0,0 1-1,1-1 1,-1 0 0,1 0-1,2 4 1,-3-5-28,1 0 1,0-1-1,1 1 1,-1 0-1,0-1 0,0 0 1,1 1-1,-1-1 1,0 0-1,1 0 1,-1 0-1,1 0 0,0-1 1,-1 1-1,1-1 1,0 0-1,-1 1 1,5-2-1,-4 2-53,1-1 1,-1 0-1,1 0 0,-1 0 1,0-1-1,1 1 0,-1-1 0,1 0 1,-1 0-1,0 0 0,1 0 1,-1-1-1,0 1 0,0-1 1,0 0-1,4-3 0,-4 2 17,0-1-1,0 0 0,0 0 1,0 0-1,-1 0 1,0-1-1,0 1 1,0 0-1,0-1 0,-1 0 1,2-5-1,0-10 250,0 0-1,-1 0 1,-1-1 0,-1 1-1,-1 0 1,-1 0 0,0 0-1,-2 0 1,0 0 0,-1 0-1,-1 1 1,-1 0-1,-1 0 1,-11-19 0,19 38-163,0 0 1,0 0-1,0 0 1,0 1-1,0-1 1,0 0-1,0 0 1,0 0-1,0 1 1,-1-1-1,1 0 1,0 0-1,0 0 1,0 0-1,0 1 1,0-1-1,0 0 1,0 0-1,-1 0 1,1 0-1,0 0 1,0 0-1,0 1 1,0-1-1,-1 0 1,1 0-1,0 0 1,0 0-1,0 0 1,-1 0-1,1 0 1,0 0-1,0 0 1,0 0-1,-1 0 1,1 0-1,0 0 1,0 0-1,0 0 1,0 0-1,-1 0 1,1 0-1,0 0 1,0 0-1,0 0 1,-1 0-1,1-1 1,0 1-1,0 0 1,0 0-1,0 0 1,0 0-1,-1 0 1,1 0-1,0-1 1,0 1-1,0 0 1,0 0-1,0-1 1,-3 36 724,7 47 171,9-23-830,29 85 1,-29-103-102,-11-35-139,17 43-969,-18-46 576,0-1 1,1 0-1,-1 1 1,1-1-1,-1 0 0,1 0 1,0 0-1,0 0 1,2 2-1</inkml:trace>
  <inkml:trace contextRef="#ctx0" brushRef="#br0" timeOffset="4781.19">2954 182 5330,'0'0'7012,"-4"9"-7445,29 5 433,5-5 0,8 0-64,-1-3-1136,1-6-977,-4 0-144,-6 0-705</inkml:trace>
  <inkml:trace contextRef="#ctx0" brushRef="#br0" timeOffset="5626.12">3251 116 1313,'0'0'12235,"-4"-9"-11040,-15-27-392,20 36-795,-2 0 0,1 0 1,0 1-1,0-1 0,0 0 0,0 1 1,0-1-1,0 0 0,0 0 0,0 1 0,0-1 1,0 0-1,0 0 0,-1 0 0,1 1 1,0-1-1,0 0 0,0 0 0,-1 0 1,1 1-1,0-1 0,0 0 0,0 0 1,-1 0-1,1 0 0,0 1 0,0-1 1,-1 0-1,1 0 0,0 0 0,0 0 1,-1 0-1,1 0 0,0 0 0,-1 0 1,1 0-1,0 0 0,0 0 0,-1 0 1,1 0-1,0 0 0,0 0 0,-1 0 1,1 0-1,0 0 0,0 0 0,-1-1 1,1 1-1,0 0 0,0 0 0,-1 0 1,1 0-1,0-1 0,0 1 0,0 0 1,-1 0-1,1 0 0,0-1 0,0 1 1,0 0-1,0-1 0,-3 23 116,4 6-8,1 0 0,1 0 1,2 0-1,0-1 0,2 0 1,1 0-1,1 0 0,1-1 1,15 25-1,-13-23-144,-9-18-196,1 0-1,1 0 1,0 0 0,0-1-1,1 1 1,9 10 0,-15-20 227,0 0 0,0 0 0,0 0 0,0 1 0,1-1 0,-1 0 0,0 0 0,0 0 0,0 0 0,1 1 0,-1-1 0,0 0 0,0 0 0,1 0 0,-1 0 0,0 0 0,0 0 0,1 0 0,-1 0 0,0 0 0,0 0 0,1 0 0,-1 0 0,0 0 0,0 0-1,1 0 1,-1 0 0,0 0 0,0 0 0,1 0 0,-1 0 0,0 0 0,0 0 0,0-1 0,1 1 0,-1 0 0,0 0 0,0 0 0,0 0 0,1 0 0,-1-1 0,0 1 0,0 0 0,0 0 0,0 0 0,1-1 0,-1 1 0,0 0 0,0 0 0,0-1 0,0 1 0,5-15 502,-5 14-517,12-86 1674,-11 66-1244,1-1 0,2 1 0,0 0-1,8-24 1,-11 43-412,-1 0 0,1 1 0,-1-1-1,1 1 1,-1-1 0,1 1 0,0-1-1,0 1 1,0-1 0,0 1 0,0-1-1,0 1 1,0 0 0,0 0 0,1 0-1,-1 0 1,0 0 0,1 0 0,-1 0 0,1 0-1,-1 0 1,1 0 0,-1 1 0,1-1-1,-1 1 1,1-1 0,0 1 0,-1 0-1,1 0 1,2-1 0,-1 2-17,-1 0 0,1 0-1,-1 0 1,0 0 0,0 0 0,1 0 0,-1 1-1,0-1 1,0 1 0,0-1 0,0 1 0,-1 0-1,1 0 1,0 0 0,-1 0 0,1 0-1,-1 0 1,0 0 0,2 4 0,4 11-37,0 1 0,-2 0 0,7 29 0,-10-32-262,2 0 0,0 0-1,0-1 1,2 0 0,0 1-1,11 18 1,-16-31 237,1 0 0,-1 0 1,1 0-1,-1 0 0,1-1 0,0 1 0,0-1 0,0 1 1,0-1-1,0 0 0,0 1 0,0-1 0,1 0 0,-1-1 1,0 1-1,1 0 0,-1-1 0,0 1 0,1-1 0,-1 0 0,1 0 1,-1 1-1,0-2 0,1 1 0,-1 0 0,1 0 0,3-2 1,-2 1 75,0 0 0,0-1 1,0 1-1,-1-1 1,1 0-1,0 0 1,-1 0-1,1-1 1,-1 1-1,0-1 1,0 0-1,0 0 1,0 0-1,4-6 1,-2-2 242,1 0 1,-2-1 0,0 1 0,0-1 0,-1 0 0,-1 0 0,0-1 0,-1 1 0,0 0 0,0-1 0,-3-16 0,2 28-206,0-4 157,-1 0-1,1 0 1,-1 0 0,0 0 0,-1 1 0,-3-10 0,5 13-137,-1-1-1,0 1 1,1-1 0,-1 1 0,0-1-1,0 1 1,0-1 0,0 1-1,0 0 1,0 0 0,0-1-1,0 1 1,-1 0 0,1 0-1,0 0 1,-1 0 0,1 1-1,-1-1 1,1 0 0,-1 0-1,0 1 1,1-1 0,-1 1 0,-1-1-1,2 2-75,0 0 0,1 0-1,-1 0 1,1 0 0,-1 0 0,0 0-1,1 0 1,0 0 0,-1 0-1,1 0 1,0 0 0,-1 0 0,1 0-1,0 0 1,0 0 0,0 0-1,0 1 1,0-1 0,0 0 0,1 2-1,1 26-106,-1-26 59,1-1-1,-1 1 0,1-1 0,0 1 0,0-1 0,0 1 1,0-1-1,1 0 0,-1 0 0,0 0 0,1-1 0,-1 1 1,1 0-1,0-1 0,0 0 0,-1 1 0,1-1 1,6 1-1,-7-1-43,1 0 0,-1-1 0,1 1 1,0 0-1,0-1 0,-1 0 0,1 0 1,0 0-1,0 0 0,0 0 0,-1 0 0,1-1 1,0 1-1,-1-1 0,1 0 0,0 0 1,-1 0-1,1 0 0,-1 0 0,1-1 1,3-2-1,-3 0-28,0-1 1,0 1 0,0-1 0,0 0-1,0 0 1,-1 0 0,0-1 0,0 1-1,-1-1 1,1 1 0,-1-1-1,0-6 1,0 1 60,0 0-1,-1 0 0,0-1 1,0 1-1,-5-17 1,5 25 159,-1 0 1,-1 0 0,1 0-1,0 0 1,-1 0 0,0 0-1,0 0 1,0 0-1,0 0 1,0 1 0,0-1-1,0 1 1,-1 0 0,0 0-1,1 0 1,-1 0-1,0 0 1,0 0 0,0 1-1,0-1 1,0 1 0,0 0-1,0 0 1,-1 0 0,1 0-1,0 1 1,-1-1-1,1 1 1,0 0 0,-6 0-1,8 1-67,-1 0-1,0-1 1,0 1-1,1 0 1,-1 0-1,1 0 1,-1 0-1,1 0 0,-1 0 1,1 1-1,-1-1 1,1 0-1,0 1 1,0-1-1,0 1 1,0-1-1,0 1 1,0 0-1,0-1 0,1 1 1,-1 0-1,0 0 1,1-1-1,0 1 1,-1 0-1,1 0 1,0 0-1,0 2 1,-2 10 82,1 0 0,2 22 0,-1-32-26,2 6 5,-1-1 0,1 1 0,1-1 0,0 0 0,0 1 0,1-2 0,0 1 0,0 0 0,1-1 0,0 0 0,8 9 0,1 1 27,1-1 1,1 0-1,28 24 1,-40-37-535,19 13 897,-6-15-6366,-9-5 46</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37.265"/>
    </inkml:context>
    <inkml:brush xml:id="br0">
      <inkml:brushProperty name="width" value="0.05" units="cm"/>
      <inkml:brushProperty name="height" value="0.05" units="cm"/>
      <inkml:brushProperty name="color" value="#E71224"/>
    </inkml:brush>
  </inkml:definitions>
  <inkml:trace contextRef="#ctx0" brushRef="#br0">6 6 944,'0'0'8164,"-5"-6"-7892</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38.338"/>
    </inkml:context>
    <inkml:brush xml:id="br0">
      <inkml:brushProperty name="width" value="0.05" units="cm"/>
      <inkml:brushProperty name="height" value="0.05" units="cm"/>
      <inkml:brushProperty name="color" value="#E71224"/>
    </inkml:brush>
  </inkml:definitions>
  <inkml:trace contextRef="#ctx0" brushRef="#br0">35 49 4098,'0'0'12507,"-4"-8"-11008,-1-1-950,-10-23 1608,16 39-1711,0 0 1,-1 0-1,0 0 1,0 0 0,-1 6-1,0 12-364,4 94 341,6-1 0,37 188 1,-36-268-398,17 45 0,-12-40-17,-15-43-148,0 1 0,0-1-1,0 0 1,0 1 0,0-1 0,0 1 0,0-1-1,0 1 1,0-1 0,-1 0 0,1 1-1,0-1 1,0 0 0,0 1 0,0-1 0,-1 1-1,1-1 1,0 0 0,0 0 0,-1 1-1,1-1 1,0 0 0,-1 1 0,1-1 0,0 0-1,-1 0 1,1 1 0,0-1 0,-1 0 0,1 0-1,0 0 1,-1 0 0,1 1 0,-1-1-1,1 0 1,0 0 0,-1 0 0,1 0 0,-1 0-1,1 0 1,0 0 0,-1 0 0,1 0-1,-1 0 1,1-1 0,0 1 0,-1 0 0,1 0-1,-1 0 1,1 0 0,0 0 0,-1-1-1,1 1 1,-5-1-1051,-10 1-5384</inkml:trace>
  <inkml:trace contextRef="#ctx0" brushRef="#br0" timeOffset="386.84">24 625 2449,'0'0'13630,"-4"-7"-12205,-13-21-435,15 40-5,1 8-607,5 2-116,1 1-1,0-1 0,2 0 1,0-1-1,2 0 1,0 0-1,15 23 1,-21-40-261,0 0 1,0 0-1,0 0 1,1-1 0,-1 1-1,1-1 1,0 0-1,0 0 1,0 0 0,1-1-1,-1 1 1,0-1-1,1 0 1,0 0 0,-1-1-1,1 1 1,0-1-1,0 0 1,9 0 0,-8 0 31,0-1 1,0 0 0,0 0 0,-1-1-1,1 0 1,0 0 0,0 0 0,0-1-1,-1 0 1,1 0 0,-1 0 0,1-1-1,-1 0 1,0 0 0,0 0 0,6-6-1,-1 0 74,0-1 1,-1-1-1,0 1 0,-1-2 0,0 1 0,0-1 0,-2 0 1,1 0-1,-1-1 0,-1 0 0,-1 0 0,0 0 0,0-1 1,-1 1-1,-1-1 0,0 0 0,-1-21 0,-10 79-10146,9-21 1086</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50.129"/>
    </inkml:context>
    <inkml:brush xml:id="br0">
      <inkml:brushProperty name="width" value="0.05" units="cm"/>
      <inkml:brushProperty name="height" value="0.05" units="cm"/>
      <inkml:brushProperty name="color" value="#E71224"/>
    </inkml:brush>
  </inkml:definitions>
  <inkml:trace contextRef="#ctx0" brushRef="#br0">0 879 5410,'0'0'11075,"0"-7"-9987,2-2-1008,2 10-31,9 21-9,11 33 26,27 106-2728,-48-162 1966,0-7 741,1-10 213,2-61 631,-6 63-589,1-1 1,0 1 0,1-1-1,1 1 1,0 0-1,2 0 1,-1 0 0,8-15-1,-11 30-305,-1 1 1,0-1-1,1 0 0,-1 0 0,1 1 1,-1-1-1,1 0 0,-1 1 0,1-1 1,-1 0-1,1 1 0,0-1 0,0 1 1,-1-1-1,1 1 0,0-1 1,0 1-1,-1 0 0,1-1 0,0 1 1,0 0-1,0 0 0,-1-1 0,1 1 1,0 0-1,0 0 0,0 0 0,0 0 1,0 0-1,-1 0 0,1 0 1,0 1-1,0-1 0,0 0 0,0 0 1,0 1-1,-1-1 0,1 0 0,0 1 1,0-1-1,0 1 0,2 1-16,0 1-1,0-1 1,-1 0-1,1 1 1,-1-1-1,1 1 1,-1 0-1,3 5 1,26 62-409,-22-46-632,18 33-1,-23-50 347,1-1-1,-1 1 1,1-1-1,0 0 1,7 6-1,8 1-2583,3-8-1091</inkml:trace>
  <inkml:trace contextRef="#ctx0" brushRef="#br0" timeOffset="2314.57">469 858 5090,'0'0'6745,"-4"4"-6756,2-2-62,0 0-1,0 1 1,0-1 0,0 1 0,1 0-1,-1 0 1,1-1 0,0 1-1,0 0 1,0 0 0,0 0 0,1 0-1,-1 1 1,1-1 0,-1 0-1,1 0 1,1 5 0,-1-6 16,0 0 0,0 0 1,1-1-1,-1 1 0,1 0 1,-1 0-1,1 0 0,0 0 0,0 0 1,0-1-1,0 1 0,0 0 1,0-1-1,0 1 0,1-1 0,-1 1 1,0-1-1,1 0 0,-1 1 1,1-1-1,0 0 0,-1 0 0,1 0 1,0 0-1,0 0 0,0-1 1,-1 1-1,1-1 0,0 1 0,0-1 1,0 1-1,2-1 0,-2 0 7,0 1 0,-1-1 0,1 0 0,-1 1 0,1-1-1,0 0 1,-1 0 0,1 0 0,0-1 0,-1 1 0,1 0 0,0-1-1,-1 1 1,1-1 0,-1 1 0,1-1 0,-1 0 0,1 1 0,-1-1-1,0 0 1,1 0 0,-1 0 0,0 0 0,0-1 0,1 1 0,-1 0-1,0 0 1,0-1 0,1-1 0,-1-2 114,1-1 1,-1 0-1,0 1 0,0-1 1,-1 0-1,1 0 0,-2-7 1,1 3 153,0 0 0,0 0 0,-1 0 0,-1 1 0,1-1 0,-2 1 0,-4-14 0,6 20-188,-1 0 0,1 0 1,-1 1-1,0-1 0,0 0 0,0 1 0,0 0 0,0-1 0,-1 1 1,1 0-1,-1 0 0,1 0 0,-1 0 0,0 1 0,0-1 0,0 1 1,0 0-1,0-1 0,0 1 0,0 1 0,0-1 0,0 0 0,-1 1 1,1 0-1,0-1 0,-5 2 0,6-1-15,0 1 1,0-1-1,0 1 1,0 0-1,0 0 1,0 0-1,0 0 1,1 0-1,-1 0 1,0 0-1,1 1 1,-1-1-1,1 1 1,-1-1-1,1 1 1,0-1-1,0 1 1,-1 0-1,1 0 0,0-1 1,1 1-1,-1 0 1,0 0-1,1 0 1,-1 0-1,0 3 1,-3 9 126,1-1-1,-2 23 1,3-20-48,0-1 0,2 0 0,0 1-1,0-1 1,5 26 0,-3-35-92,-1-1 1,1 1 0,0 0-1,1-1 1,-1 0-1,1 1 1,0-1-1,1 0 1,-1-1-1,1 1 1,0-1-1,0 1 1,0-1-1,1 0 1,-1-1-1,1 1 1,8 4-1,-5-4-90,2 1 0,-1-1 0,0-1 0,1 0 0,0 0 0,0-1 0,18 2-1,-23-3 35,0-1 0,1 0 0,-1 0-1,0 0 1,0 0 0,0-1 0,0 0-1,0 0 1,0 0 0,0-1 0,0 0-1,0 0 1,-1 0 0,1 0-1,-1-1 1,8-6 0,-6 3 140,0 0 0,-1-1 0,0 1 0,0-1 1,0-1-1,-1 1 0,0-1 0,-1 1 0,0-1 0,0 0 0,-1 0 1,3-13-1,-2-6 1205,0-1 0,-2-40 0,-1 45-15,-11 107-1014,10-71-289,1 0 0,1-1 0,0 1 0,1 0 0,1 0 0,7 23 0,-8-32-90,-1-1 0,1 1 0,1 0-1,-1-1 1,0 1 0,1-1 0,0 0 0,0 0-1,0 0 1,0 0 0,0 0 0,0 0 0,1-1-1,-1 0 1,1 0 0,0 0 0,0 0 0,0 0-1,0-1 1,0 0 0,0 0 0,0 0 0,0 0-1,9 0 1,-9-1 21,0 1-1,0-1 0,1 0 1,-1-1-1,0 1 1,0-1-1,1 0 1,-1 0-1,0 0 1,0 0-1,0-1 0,0 1 1,-1-1-1,1 0 1,0-1-1,4-2 1,-3 0 91,0 0 1,-1 0-1,0 0 1,0-1-1,0 0 1,0 1-1,-1-1 1,0 0 0,4-12-1,18-55 750,10-25 1394,-24 67-1450,-9 23-268,1 1 1,0-1-1,0 1 1,1 0-1,4-8 1,-7 14-418,-1 1 1,0 0 0,0 0 0,1 0-1,-1-1 1,0 1 0,0 0 0,1 0-1,-1 0 1,0 0 0,1-1 0,-1 1 0,0 0-1,1 0 1,-1 0 0,0 0 0,0 0-1,1 0 1,-1 0 0,0 0 0,1 0 0,-1 0-1,0 0 1,1 0 0,-1 0 0,0 0-1,1 0 1,-1 1 0,0-1 0,1 0 0,-1 0-1,0 0 1,1 0 0,-1 1 0,0-1-1,0 0 1,1 0 0,-1 0 0,0 1 0,0-1-1,0 0 1,1 0 0,-1 1 0,0-1-1,0 0 1,0 1 0,0-1 0,1 1 0,8 15-19,-9-15 12,16 34-453,-9-17-106,1-1 1,12 19-1,-20-35 529,0-1 1,0 0-1,0 1 0,1-1 0,-1 0 0,0 1 1,0-1-1,0 0 0,0 0 0,1 1 0,-1-1 1,0 0-1,0 0 0,1 1 0,-1-1 0,0 0 1,1 0-1,-1 0 0,0 1 0,0-1 0,1 0 0,-1 0 1,0 0-1,1 0 0,-1 0 0,0 0 0,1 0 1,-1 0-1,0 1 0,1-1 0,-1 0 0,1-1 1,3-9 17,-2-19 548,-2 27-602,0 0 89,0-1 0,0 1 1,-1 0-1,1-1 0,-1 1 0,1 0 1,-1-1-1,0 1 0,0 0 1,0 0-1,0 0 0,0-1 0,0 1 1,-1 0-1,1 1 0,-1-1 1,0 0-1,1 0 0,-1 1 0,0-1 1,0 1-1,0-1 0,0 1 1,0 0-1,0 0 0,0 0 0,-1 0 1,1 0-1,0 0 0,0 1 1,-1-1-1,1 1 0,-4-1 0,2 1-9,0-1-1,0 1 1,-1 0-1,1 0 1,0 1-1,0-1 1,0 1-1,0 0 1,0 0-1,0 0 1,0 1-1,0-1 1,0 1-1,0 0 1,1 0-1,-1 0 1,1 1-1,-6 4 0,3 0-9,0 0 0,0 0 0,1 0-1,0 0 1,0 1 0,1 0 0,0 0-1,1 0 1,-1 0 0,1 1 0,1 0-1,0-1 1,0 1 0,1 0-1,0 0 1,0 0 0,1 0 0,0 0-1,3 15 1,-2-21-41,0-1-1,0 1 1,1 0-1,-1-1 1,1 1-1,0-1 1,-1 0-1,1 1 1,0-1 0,0 0-1,1 0 1,-1 0-1,0-1 1,1 1-1,-1 0 1,1-1-1,-1 0 1,1 1-1,0-1 1,-1 0 0,1 0-1,0-1 1,5 2-1,1-1-277,-1 1 1,1-1-1,0-1 0,0 1 1,-1-2-1,17-1 0,-22 1 293,0 0-1,0-1 1,0 1 0,0-1 0,-1 1-1,1-1 1,0 0 0,-1 0-1,1 0 1,-1 0 0,0 0-1,0-1 1,1 1 0,-2-1 0,1 0-1,0 1 1,0-1 0,-1 0-1,0 0 1,1 0 0,-1 0-1,0 0 1,-1 0 0,2-5 0,1-6 318,-1-1 1,0 0-1,0-26 1,-2 18 358,-1-36 868,1 55-1282,-1 1-1,1-1 1,-1 0-1,0 1 1,0-1-1,-1 1 1,1 0-1,-1-1 0,1 1 1,-1 0-1,0 0 1,-5-6-1,7 9-226,0 0-1,0 0 0,0 0 1,-1-1-1,1 1 0,0 0 1,0 0-1,0 0 0,0 0 1,0 0-1,0 0 0,-1 0 1,1-1-1,0 1 0,0 0 1,0 0-1,0 0 0,-1 0 1,1 0-1,0 0 0,0 0 1,0 0-1,0 0 0,-1 0 1,1 0-1,0 0 0,0 0 1,0 0-1,-1 0 0,1 0 1,0 0-1,0 0 0,0 0 1,0 0-1,-1 0 0,1 0 0,0 0 1,0 0-1,0 1 0,0-1 1,0 0-1,-1 0 0,1 0 1,0 0-1,0 0 0,0 0 1,0 1-1,0-1 0,0 0 1,0 0-1,-1 0 0,1 0 1,0 0-1,0 1 0,0-1 1,0 0-1,0 0 0,0 0 1,0 1-1,0-1 0,0 0 1,0 0-1,0 0 0,0 0 1,0 1-1,0-1 0,0 16-180,0-13 222,0 16 40,1 0 0,2 1 0,-1-1-1,2 0 1,1-1 0,0 1 0,1-1 0,18 35-1,28 49-76,-28-59-193,-1 1 1,-3 2-1,29 94 0,-46-128-58,-1-1-1,0 1 0,-1 0 0,0 14 0,-1-24 171,1 0 0,-1 0-1,-1 0 1,1 0 0,0 0-1,0 0 1,-1 0 0,1 0-1,-1 0 1,0 0 0,0 0-1,0 0 1,0 0 0,0 0-1,0-1 1,0 1 0,0 0-1,-1-1 1,1 1 0,0-1-1,-1 1 1,0-1 0,1 0-1,-1 0 1,0 1 0,0-1 0,1 0-1,-1-1 1,0 1 0,-4 1-1,2-1 38,-1 0-1,0 0 1,1-1-1,-1 1 1,0-1-1,0 0 1,1-1-1,-1 1 1,0-1-1,1 0 1,-1 0-1,1 0 1,-1-1-1,1 0 1,-1 0-1,1 0 1,0 0-1,0 0 1,0-1-1,-4-3 1,3 1 50,1 0 0,0-1 0,-1 1 0,2-1 0,-1 0 0,1 0 0,0 0 0,0 0 0,0-1-1,1 1 1,0-1 0,0 0 0,0-9 0,-1-3 35,1 0 0,2 0-1,-1-1 1,2 1-1,1 0 1,0 0 0,2 1-1,0-1 1,0 0-1,2 1 1,1 0 0,0 1-1,16-28 1,-13 26-44,73-158-732,-75 153 625,0 0 0,-1 0 0,-2 0 0,0-1 0,2-46 0,-6 35 97,1 24 48,-1-2 0,-1 1 0,0 0 0,-1 0 0,0 0 0,-6-23 0,7 34-43,0 1 1,-1 0-1,1-1 0,-1 1 0,1 0 1,-1 0-1,0 0 0,0-1 1,1 1-1,-1 0 0,0 0 0,0 0 1,0 0-1,0 0 0,0 0 1,0 1-1,0-1 0,0 0 0,-1 0 1,1 1-1,0-1 0,0 1 1,-1-1-1,1 1 0,0-1 0,-1 1 1,1 0-1,0 0 0,-1 0 0,1 0 1,0 0-1,-1 0 0,1 0 1,0 0-1,-1 0 0,1 0 0,0 1 1,-1-1-1,1 1 0,0-1 1,0 1-1,-1-1 0,1 1 0,0 0 1,0 0-1,0-1 0,0 1 0,0 0 1,0 0-1,0 0 0,0 0 1,0 0-1,0 1 0,1-1 0,-1 0 1,0 0-1,0 2 0,-3 9 3,1 0 1,0 0-1,1 0 0,0 0 0,0 19 0,5 68 49,-2-64-64,0-19 14,1 1-1,1-1 1,0 1 0,5 16-1,-5-24-74,0-1 1,1 1-1,0 0 0,0-1 0,1 0 0,0 0 0,0-1 0,11 13 0,-14-18-18,0 0 1,0 0-1,0 0 1,0 0-1,1 0 0,-1-1 1,0 1-1,1-1 1,0 0-1,-1 1 1,1-1-1,0 0 1,-1-1-1,1 1 0,0 0 1,0-1-1,0 0 1,-1 0-1,1 1 1,0-2-1,0 1 1,0 0-1,0 0 0,0-1 1,-1 0-1,1 0 1,0 1-1,0-2 1,-1 1-1,1 0 1,-1 0-1,1-1 1,-1 1-1,0-1 0,1 0 1,-1 0-1,0 0 1,0 0-1,0 0 1,0 0-1,-1-1 1,1 1-1,-1 0 0,1-1 1,-1 0-1,0 1 1,0-1-1,0 0 1,0 1-1,0-1 1,-1 0-1,1-4 0,2-111 3878,-4 73-2601,16 97-788,-11-28-538,-1-8-287,0 0 0,1 0 0,12 29-1,-15-42 368,1 0 1,-1 0-1,1 0 0,0 0 0,0 0 0,0-1 0,0 1 0,0 0 0,0-1 1,1 0-1,-1 1 0,1-1 0,0 0 0,0 0 0,0-1 0,0 1 0,0-1 1,0 1-1,0-1 0,0 0 0,1 0 0,-1 0 0,0-1 0,5 1 0,-1-1 37,0-1 0,0 1 0,-1-2-1,1 1 1,0-1 0,-1 0-1,1 0 1,-1-1 0,0 0 0,0 0-1,0 0 1,0-1 0,0 0-1,-1 0 1,0 0 0,0-1-1,0 0 1,0 0 0,-1 0 0,1-1-1,3-6 1,1-2 51,0 0 0,-1-1 0,-1 0 0,0 0 0,-1-1 0,-1 0 0,6-29 0,-6 15 278,-2-1 0,0 1 0,-3-1 0,0 1 0,-8-49 0,6 69-50,-1 0 1,0 0-1,-7-15 1,9 22-142,-1-1 0,0 0 0,0 1 0,0-1 0,-1 1 0,1-1 0,-1 1 0,0 0 0,0 0 0,0 0 0,-5-3 0,8 6-116,-1 0 0,0-1 0,1 1 0,-1 0-1,0 0 1,0-1 0,1 1 0,-1 0-1,0 0 1,0 0 0,1 0 0,-1 0-1,0 0 1,0 0 0,1 0 0,-1 0 0,0 0-1,0 1 1,1-1 0,-1 0 0,0 0-1,1 1 1,-1-1 0,0 0 0,1 1-1,-1-1 1,1 1 0,-1-1 0,0 1 0,1-1-1,-1 1 1,1-1 0,0 1 0,-1 0-1,1-1 1,-1 1 0,1 0 0,0-1-1,-1 1 1,1 0 0,0-1 0,0 1-1,-1 1 1,-6 33-106,7-35 103,-3 36 63,2 0 0,1-1 0,2 1 0,8 42 0,1-17 47,31 93 0,-39-145-162,-2-3-98,1 1-1,0-1 1,1-1-1,-1 1 1,1 0 0,0 0-1,0-1 1,7 8-1,-6-34 54,-6-73 17,3-80 741,-1 171-606,0 1 0,1 0 0,-1-1 1,1 1-1,-1 0 0,1-1 0,0 1 0,0 0 0,0 0 0,0 0 0,1 0 0,-1 0 0,0 0 0,1 0 0,0 0 0,-1 1 0,1-1 0,2-1 0,-3 2-53,1 0-1,-1 1 1,1-1 0,-1 0 0,0 1 0,1-1 0,-1 1 0,1 0-1,0-1 1,-1 1 0,1 0 0,-1 0 0,1 0 0,-1 0-1,1 0 1,-1 0 0,1 1 0,-1-1 0,1 1 0,-1-1-1,1 1 1,-1-1 0,1 1 0,-1 0 0,0-1 0,1 1 0,-1 0-1,0 0 1,2 2 0,4 4-12,-1 0 1,0 0-1,0 0 1,-1 1-1,0 0 1,-1 0-1,1 0 1,4 16-1,-2-5 0,-1 0 1,-1 1-1,3 23 1,-5-26-493,-1 0 1,-2 1-1,-1 34 1,0-48 332,1 0 0,-1 1 1,0-1-1,-1 0 0,1 0 0,-1 0 1,0 0-1,0 0 0,-4 6 0,5-8 99,-1-1-1,1 1 0,-1 0 0,1-1 1,-1 0-1,0 1 0,0-1 0,0 0 0,0 0 1,0 0-1,0 0 0,0 0 0,0 0 1,0-1-1,0 1 0,0-1 0,-1 0 1,1 1-1,-4-1 0,-1-1-2443</inkml:trace>
  <inkml:trace contextRef="#ctx0" brushRef="#br0" timeOffset="4574.68">2047 721 6259,'0'0'10562,"-10"-14"-9914,-30-40-501,40 54-147,-1-1 0,1 1 1,0-1-1,0 0 0,-1 1 0,1-1 0,-1 1 0,1-1 1,0 1-1,-1-1 0,1 1 0,-1-1 0,1 1 1,-1-1-1,0 1 0,1 0 0,-1-1 0,1 1 0,-1 0 1,0-1-1,1 1 0,-1 0 0,0 0 0,1 0 0,-1 0 1,0 0-1,1 0 0,-1 0 0,0 0 0,1 0 1,-1 0-1,0 0 0,1 0 0,-1 0 0,0 0 0,1 0 1,-1 1-1,1-1 0,-1 0 0,0 1 0,1-1 0,-1 0 1,1 1-1,-1-1 0,1 1 0,-1-1 0,0 1 0,-9 24 5,9-23-2,-3 17 10,0 1 0,1 0 0,0 0 0,2 0 0,1 0 0,0 0 0,1 0 0,5 20 0,-5-36-99,0-1-1,0 1 0,0-1 0,0 0 0,1 0 0,0 1 0,-1-1 0,1 0 0,0 0 0,1-1 1,-1 1-1,0 0 0,1-1 0,0 1 0,-1-1 0,1 0 0,0 0 0,0 0 0,0 0 0,1 0 1,4 1-1,-6-2 75,1-1 1,0 1 0,-1 0 0,1-1 0,0 0 0,0 0-1,0 0 1,-1 0 0,1 0 0,0-1 0,0 1-1,0-1 1,-1 0 0,1 1 0,0-1 0,-1 0-1,1-1 1,-1 1 0,1 0 0,-1-1 0,0 0 0,0 1-1,1-1 1,-1 0 0,0 0 0,0 0 0,2-4-1,1-1 110,0-1-1,0 1 0,-1-1 0,0-1 0,0 1 0,-1 0 1,0-1-1,-1 0 0,3-13 0,-2-4 1273,-1-51-1,-2 61-864,-1 8-51,-4 9-472,-1 14-178,3 8 99,1 1-1,1-1 1,2 0 0,3 31 0,-3-46-244,0 1 1,1-1 0,0 0-1,0 0 1,1 0 0,0-1 0,0 1-1,1-1 1,0 1 0,0-1-1,1 0 1,0-1 0,0 1 0,1-1-1,10 10 1,-14-14 139,0 0-1,1-1 1,-1 1 0,0-1 0,1 1-1,-1-1 1,0 0 0,1 0-1,0 0 1,-1-1 0,1 1 0,-1 0-1,1-1 1,0 0 0,-1 1-1,1-1 1,0 0 0,0-1-1,-1 1 1,1 0 0,0-1 0,-1 1-1,1-1 1,-1 0 0,5-2-1,-3 1 178,-1-1-1,1 0 1,-1 0-1,0 0 0,0 0 1,0 0-1,0-1 1,-1 1-1,1-1 0,-1 0 1,0 0-1,0 0 1,0 0-1,1-6 1,3-15 1067,-1 1 0,-1-1 1,-1 0-1,-1 0 1,-2 0-1,0 0 1,-5-30-1,-1 27 255,-1 14-514,7 14-765,0 0 0,0 0 0,0-1 0,0 1 0,-1 0 0,1 0 0,0 0 0,0-1 0,0 1 0,-1 0 0,1 0 0,0 0 0,0 0 0,-1 0 0,1 0 0,0 0 0,0-1 0,-1 1 0,1 0 0,0 0 0,0 0 0,-1 0 0,1 0 0,0 0 0,0 0 0,-1 0 0,1 0 0,0 0 0,0 1 0,-1-1 0,1 0 0,0 0 0,0 0 0,-1 0 0,1 0 0,0 0 0,-1 1 0,1 0-38,-1 0 0,0 0 0,1 0 0,-1 0 0,1 1 0,-1-1 0,1 0-1,0 0 1,0 1 0,-1-1 0,1 0 0,0 1 0,0-1 0,0 0 0,0 0 0,0 1 0,1-1 0,-1 2-1,1 4-17,-1 23 62,1-1 1,10 53-1,-8-70-382,0 0 1,0 0-1,2 0 1,-1-1-1,1 1 1,1-1-1,0 0 1,0-1-1,12 15 1,-17-24 260,0 1 1,-1-1 0,2 0 0,-1 1 0,0-1 0,0 0 0,0 0-1,0 0 1,1 0 0,-1 0 0,0 0 0,1 0 0,-1 0 0,1 0 0,-1-1-1,1 1 1,0-1 0,-1 1 0,1-1 0,0 1 0,-1-1 0,1 0-1,0 0 1,-1 0 0,1 0 0,0 0 0,-1 0 0,1-1 0,0 1 0,-1 0-1,1-1 1,-1 1 0,1-1 0,0 0 0,-1 1 0,1-1 0,-1 0-1,0 0 1,1 0 0,-1 0 0,0 0 0,0-1 0,1 1 0,-1 0 0,0 0-1,1-2 1,3-5 142,0 1-1,-1-1 0,0 0 1,0 0-1,-1 0 0,1 0 1,1-13-1,3-29 2545,-2-2 1,-2-71-1,-4 122-2460,-1 37-245,0-12 108,1 1 0,1-1 1,6 33-1,-6-51-153,0 0 1,0 0-1,1-1 0,0 1 0,0-1 1,1 1-1,-1-1 0,1 0 1,0 0-1,1 0 0,-1 0 1,1-1-1,0 0 0,0 1 1,0-1-1,1 0 0,-1-1 0,1 1 1,7 3-1,-9-5 100,-1-1 1,1 1-1,0-1 1,0 0-1,0 0 0,0 0 1,0 0-1,0-1 1,0 1-1,0-1 0,1 1 1,-1-1-1,0 0 1,0 0-1,0-1 0,0 1 1,0-1-1,1 1 1,-1-1-1,0 0 0,0 0 1,-1-1-1,1 1 1,0 0-1,0-1 0,0 0 1,-1 0-1,1 1 1,-1-1-1,0-1 0,1 1 1,-1 0-1,0-1 0,0 1 1,-1-1-1,1 1 1,0-1-1,-1 0 0,3-6 1,1-4 144,0 0 1,-1 0 0,0-1-1,-2 0 1,1 0-1,-1 0 1,-1-23 0,1 12 410,-2-37 590,0 59-967,-1 1-1,1-1 1,0 0 0,-1 1-1,1-1 1,-1 1 0,0-1-1,0 1 1,0 0 0,0-1-1,-1 1 1,1 0-1,-1 0 1,1 0 0,-1 0-1,0 0 1,1 0 0,-5-3-1,6 5-115,0 0-1,0 0 0,-1 0 0,1 0 1,0-1-1,0 1 0,0 0 1,-1 0-1,1 0 0,0 0 0,0 0 1,-1 0-1,1 0 0,0 0 0,0 0 1,-1 0-1,1 0 0,0 0 0,0 0 1,0 0-1,-1 0 0,1 0 1,0 0-1,0 0 0,-1 0 0,1 0 1,0 0-1,0 0 0,-1 0 0,1 0 1,0 1-1,0-1 0,0 0 0,-1 0 1,1 0-1,0 0 0,0 1 1,0-1-1,0 0 0,0 0 0,-1 0 1,1 1-1,0-1 0,0 0 0,0 0 1,0 0-1,0 1 0,0-1 0,0 0 1,0 0-1,0 1 0,0-1 1,0 0-1,-1 17-162,1-13 187,1 9-55,-1-1 0,1 0 1,1 1-1,1-1 1,-1 0-1,8 18 0,-8-25-159,0 0 0,0 0-1,1 0 1,0 0 0,-1-1-1,2 1 1,-1-1 0,0 0-1,1 0 1,0 0 0,0 0-1,0-1 1,1 0 0,-1 0-1,1 0 1,-1 0 0,10 3-1,-11-4 53,-1-2 0,1 1 0,0 0 0,-1 0 0,1-1 0,0 1 0,0-1-1,0 0 1,0 0 0,-1 0 0,1 0 0,0-1 0,0 1 0,0-1 0,-1 1-1,1-1 1,0 0 0,-1 0 0,4-2 0,-2 0 99,-1 1 0,0-1 0,-1 0 0,1 0 0,0 0 0,-1 0 0,1 0 0,-1 0-1,0-1 1,0 1 0,-1-1 0,3-4 0,1-11 389,0 1 0,-1-1 0,-1 0 0,2-29 0,-5 47-327,1-9 112,-1-36 1582,0 45-1653,0-1 0,0 1 1,0 0-1,0 0 0,-1 0 0,1 0 0,0 0 0,-1 0 0,1 0 1,-1 0-1,1 0 0,-1 0 0,1 0 0,-1 0 0,0 0 1,1 0-1,-1 1 0,0-1 0,0 0 0,0 0 0,0 1 1,1-1-1,-1 0 0,0 1 0,0-1 0,0 1 0,0 0 0,-1-1 1,1 1-1,0 0 0,0-1 0,0 1 0,-2 0 0,2 0-69,0 1 0,1-1-1,-1 0 1,0 0 0,0 1-1,1-1 1,-1 1 0,0-1-1,1 1 1,-1-1-1,0 1 1,1-1 0,-1 1-1,1 0 1,-1-1 0,1 1-1,-1 0 1,1-1 0,0 1-1,-1 0 1,1 0-1,0-1 1,-1 1 0,1 0-1,0 0 1,0 0 0,0-1-1,0 1 1,0 0 0,0 1-1,-1 33-33,1-27 48,0 13-79,1-1-1,1 1 0,0-1 1,2 1-1,10 31 0,-12-45-260,1 1 0,0-1 0,0 0-1,1 0 1,0 0 0,0-1 0,0 1 0,1-1 0,0 0-1,1 0 1,-1-1 0,1 0 0,0 0 0,0 0 0,1 0 0,-1-1-1,1 0 1,8 3 0,-11-5 254,-1-1 0,0 1 1,1-1-1,-1 0 0,0 0 0,1-1 0,-1 1 0,1-1 0,-1 1 1,1-1-1,0 0 0,-1-1 0,1 1 0,-1 0 0,1-1 1,-1 0-1,1 0 0,-1 0 0,0 0 0,0-1 0,1 1 0,-1-1 1,0 0-1,0 0 0,0 0 0,0 0 0,-1 0 0,1-1 1,-1 1-1,1-1 0,-1 0 0,0 1 0,0-1 0,0 0 0,0-1 1,-1 1-1,3-5 0,1-6 554,0 0 0,-1-1 0,0 0 0,-2 0 0,1 0 0,-2 0 0,0-22 1,-10-98 4458,45 284-3659,-25-40-5443,-11-109 4135,0 1 0,0-1 0,0 0 0,1 0 0,-1 1-1,0-1 1,0 0 0,0 0 0,0 1 0,0-1 0,1 0 0,-1 0 0,0 1-1,0-1 1,0 0 0,1 0 0,-1 0 0,0 1 0,0-1 0,1 0 0,-1 0 0,0 0-1,0 0 1,1 0 0,-1 0 0,0 0 0,0 1 0,1-1 0,-1 0 0,0 0-1,1 0 1,-1 0 0,0 0 0,0 0 0,1 0 0,-1 0 0,0-1 0,1 1-1,-1 0 1,0 0 0,0 0 0,1 0 0,12-8 195,-5-7 191,0 0-1,-1 0 0,0 0 0,-1-1 1,6-25-1,-3 10 507,0 4-48,-6 13-414,2-1 0,0 1 1,0 0-1,2 0 0,-1 0 0,18-24 0,-24 38-398,1-1 1,-1 1-1,1 0 0,-1 0 0,1-1 1,-1 1-1,0 0 0,1 0 0,-1 0 1,1-1-1,-1 1 0,1 0 0,-1 0 0,1 0 1,-1 0-1,1 0 0,-1 0 0,1 0 1,-1 0-1,1 0 0,-1 0 0,1 0 1,-1 0-1,1 1 0,-1-1 0,1 0 1,-1 0-1,0 0 0,1 1 0,-1-1 1,1 0-1,-1 0 0,0 1 0,1-1 1,-1 0-1,0 1 0,1-1 0,-1 1 1,0-1-1,1 0 0,-1 1 0,0-1 0,0 1 1,0-1-1,1 1 0,-1-1 0,0 1 1,0-1-1,0 1 0,0-1 0,0 1 1,11 29 73,-10-28-79,8 34-553,-5-17-647,1 0 0,1 0 0,15 32 0,-19-47 1017,0-1-1,0 1 1,0 0 0,0-1-1,1 0 1,0 1-1,0-1 1,0 0-1,0 0 1,0-1-1,0 1 1,1-1-1,-1 1 1,1-1-1,0 0 1,0-1-1,0 1 1,0 0-1,0-1 1,0 0-1,0 0 1,0 0-1,5-1 1,1 1-665,0-1 1,0-1-1,-1 1 1,1-2-1,0 1 1,-1-2-1,1 1 1,-1-1-1,0-1 1,11-4-1,-15 5 741,0 0 0,0-1 0,0 1 0,0-1 0,-1 0 0,0-1 0,6-6 0,-6 6 553,-1 0 0,1 0 0,-1-1 0,-1 1 0,1-1 0,-1 0 0,3-12 0,-3 15 17,-2-1 1,1 1-1,0-1 1,-1 0-1,1 0 1,-1 1-1,0-1 1,0 0 0,-1 0-1,1 1 1,-1-1-1,0 0 1,0 1-1,0-1 1,0 1-1,0-1 1,-1 1-1,0 0 1,0-1-1,0 1 1,0 0-1,-3-3 1,1 3-228,0 0 0,0 0 0,0 0 0,0 1 0,-1-1 0,1 1 0,-1 0 0,0 0 0,1 1 0,-1-1 0,0 1 0,0 0 0,0 1 0,0-1 0,0 1 0,-6 0 0,5 0-171,0 0 0,0 0 0,0 1 0,0 0 0,0 0 0,1 0 0,-1 1 0,-9 3 0,13-4-53,0 1 0,-1-1 0,1 1-1,0 0 1,0-1 0,0 1 0,0 0 0,1 0 0,-1 1 0,0-1-1,1 0 1,-1 1 0,1-1 0,0 0 0,0 1 0,0 0 0,0-1-1,0 1 1,1-1 0,-1 1 0,1 3 0,-1 0-76,0 0 1,0-1-1,1 1 0,0-1 1,0 1-1,0 0 0,1-1 1,0 1-1,0 0 1,0-1-1,1 1 0,-1-1 1,2 0-1,-1 0 0,0 0 1,1 0-1,0 0 1,0 0-1,0 0 0,1-1 1,0 0-1,0 0 0,0 0 1,0 0-1,0 0 1,1-1-1,0 0 0,0 0 1,0 0-1,0-1 0,0 1 1,0-1-1,0-1 0,1 1 1,-1-1-1,1 0 1,0 0-1,-1 0 0,11-1 1,-14 0 54,1 0 1,-1 0 0,0 0-1,0-1 1,0 1 0,-1-1-1,1 0 1,0 1 0,0-1-1,0 0 1,0 0 0,-1 0-1,1 0 1,0-1 0,-1 1-1,1 0 1,-1-1 0,1 1-1,-1-1 1,0 1-1,1-1 1,-1 0 0,0 0-1,0 1 1,-1-1 0,1 0-1,0 0 1,0 0 0,-1 0-1,1 0 1,-1-3 0,3-9 392,-2 1 0,0-1 0,-2-24 1,1 18 564,-1 11-444,0 0-1,0 1 0,-1-1 0,0 0 1,0 1-1,-1 0 0,-1 0 0,1-1 0,-6-7 1,7 48-89,13 368 23,-1-108-1049,-9-196-3987,-2-90 209,-9-5-2650</inkml:trace>
  <inkml:trace contextRef="#ctx0" brushRef="#br0" timeOffset="4777.2">2299 0 4690,'0'0'0</inkml:trace>
  <inkml:trace contextRef="#ctx0" brushRef="#br0" timeOffset="6534.85">4111 595 3810,'0'0'12333,"-1"-11"-10855,-5-30-341,7 40-1110,-1 1 0,0-1 0,0 1 0,0-1 0,0 1-1,0-1 1,-1 1 0,1-1 0,0 1 0,0 0 0,0-1 0,0 1 0,0-1 0,-1 1 0,1-1 0,0 1 0,0 0 0,0-1 0,-1 1-1,1-1 1,0 1 0,-1 0 0,1-1 0,0 1 0,-1 0 0,1-1 0,-1 1 0,1 0 0,0 0 0,-1 0 0,1-1 0,-1 1 0,1 0 0,-1 0-1,1 0 1,-1 0 0,1 0 0,-1 0 0,1 0 0,-1 0 0,1 0 0,-1 0 0,1 0 0,0 0 0,-1 0 0,1 0 0,-1 0 0,1 0-1,-1 1 1,0-1 0,-15 12-189,10-4 156,1 0 1,0 0-1,0 1 0,0 0 0,1 0 1,0 0-1,1 0 0,0 1 1,1-1-1,-3 15 0,3-8 13,0 0 1,1 0-1,1 0 1,0 0-1,5 29 0,-4-39-37,1-1-1,-1 1 0,1-1 0,0 0 0,1 0 1,-1 0-1,1 0 0,0 0 0,0 0 0,1-1 0,-1 1 1,1-1-1,0 0 0,0 0 0,0-1 0,1 1 0,-1-1 1,1 0-1,0 0 0,7 3 0,-4-3-59,0 0 0,0 0 0,0-1 0,1 0 0,-1 0 0,1-1 0,-1 0 0,1 0 1,0-1-1,-1-1 0,1 1 0,14-4 0,-18 2 95,0 1 0,-1-1 0,1-1 1,-1 1-1,1-1 0,-1 1 0,0-1 0,0 0 1,0-1-1,0 1 0,-1-1 0,1 0 1,-1 1-1,0-2 0,0 1 0,-1 0 0,1 0 1,-1-1-1,0 0 0,2-4 0,1-4 94,-1-1 0,0 0 0,-1 1 1,0-1-1,-1 0 0,0-15 0,-1 9 199,0 8 48,0 0 1,-1 0-1,-3-18 0,0 25-376,-1 12-94,0 11-173,4-15 180,0-1 0,0 0 0,0 1 0,0-1 0,0 0 0,1 0 0,-1 1 0,1-1 0,-1 0 0,1 0 0,0 0 0,0 0 0,0 0 1,0 0-1,0 0 0,0 0 0,1 0 0,-1 0 0,4 2 0,-2-2-82,0 0-1,0-1 1,0 1 0,1-1 0,-1 0 0,0 0 0,1-1 0,-1 1 0,1-1 0,-1 1 0,1-1 0,5 0 0,-7 0 196,-1-1 1,1 1 0,-1 0 0,1 0 0,-1-1-1,1 1 1,-1-1 0,0 1 0,1-1-1,-1 0 1,1 0 0,-1 1 0,0-1-1,0 0 1,0 0 0,1 0 0,-1 0 0,0 0-1,0-1 1,0 1 0,0 0 0,-1 0-1,1-1 1,0 1 0,-1-1 0,1 1 0,0 0-1,-1-1 1,0 1 0,1-1 0,-1-1-1,2-7 72,-1 0-1,0 0 1,-1-18-1,0 16 31,-1 8-5,0-1-1,0 1 1,0-1 0,-1 1-1,1-1 1,-1 1-1,0 0 1,0 0 0,-1 0-1,1 0 1,-1 0 0,0 0-1,0 1 1,0-1-1,0 1 1,-1 0 0,1 0-1,-8-4 1,10 5-71,-1 1 0,0-1-1,0 1 1,1 0 0,-1 0 0,0 0 0,0 0 0,-1 0 0,1 0 0,0 1-1,0-1 1,0 1 0,0-1 0,-1 1 0,1 0 0,0 0 0,0 0-1,0 0 1,-1 0 0,1 1 0,0-1 0,0 1 0,0-1 0,-1 1 0,1 0-1,0 0 1,0 0 0,0 0 0,0 0 0,1 0 0,-1 0 0,0 1-1,0-1 1,1 1 0,-1-1 0,1 1 0,-1 0 0,-2 3 0,0 4-29,0-1 1,0 1 0,1 0 0,0 0-1,0 0 1,1 1 0,-2 17-1,2 0-2,3 41 0,0-62-30,-1-1 0,1 1 0,0-1 0,0 1 0,1 0 0,0-1 0,0 0 0,0 1 0,0-1 0,1 0 0,0 0 0,0-1 0,0 1 0,1-1 0,-1 1 0,1-1 0,0 0 0,1 0 0,-1-1 0,0 1 0,8 3 0,-2-1-284,0-2-1,0 1 0,0-2 0,1 1 1,-1-1-1,1-1 0,0 0 0,0 0 1,0-1-1,13 0 0,-20-1 137,0-1 0,0 1 0,0-1 0,0 1 1,0-1-1,-1 0 0,1-1 0,0 1 0,0-1 0,-1 1 0,1-1 0,-1 0 0,0 0 1,1-1-1,-1 1 0,4-5 0,-2 2 51,0-1 0,0 0 0,-1-1 0,0 1 0,0-1 0,0 0 0,5-14 0,-2-3 370,-1 0 0,-1 0 0,-1-1 0,2-32 0,0-56 3125,-12-150 0,2 247-1493,0 33-1789,-1 39-444,3 255 511,2-299-151,0 3-54,1 1 0,1-1 0,0 0 0,1 0 0,0-1 0,1 1 0,11 25 0,-14-37 8,1 1-1,0 0 0,0-1 1,0 1-1,1-1 0,-1 0 1,1 0-1,0 0 0,0 0 1,0 0-1,0-1 0,0 1 1,0-1-1,1 0 0,0 0 1,-1 0-1,1 0 0,0-1 1,-1 0-1,1 1 0,0-1 1,0-1-1,0 1 0,0 0 1,0-1-1,0 0 0,1 0 1,-1 0-1,0-1 0,0 1 1,0-1-1,0 0 0,6-2 1,-4 0 52,0 0 0,0 0 0,0 0 0,-1-1-1,1 0 1,-1 0 0,0 0 0,0-1 0,-1 0 0,1 0 0,-1 0 0,0 0 0,0 0 0,-1-1 0,0 0 0,0 0 0,4-10 0,0-4 35,0 0 1,-1 0-1,-1 0 0,3-28 1,-2-11 1018,-2 0-1,-6-73 1,-2 118-442,-3 13-390,5 2-232,1 0 1,0 0 0,0 0 0,0 0 0,0 0 0,0 0 0,0 0-1,0 0 1,0 1 0,0-1 0,0 1 0,1-1 0,-1 0 0,0 3 0,-7 24 7,2 0 0,1 1 0,1 0 0,1 1 1,2-1-1,1 0 0,1 1 0,6 29 1,-6-50-87,1 0 0,0 0 0,0 0 1,1 0-1,0-1 0,1 1 1,0-1-1,6 10 0,-8-15 32,0-1 1,-1 1-1,1-1 0,0 0 0,0 0 1,1 0-1,-1 0 0,0 0 0,1 0 1,-1-1-1,1 1 0,-1-1 0,1 0 1,0 1-1,0-1 0,-1-1 0,1 1 1,0 0-1,0-1 0,0 1 0,0-1 0,0 0 1,0 0-1,0 0 0,0 0 0,0 0 1,0-1-1,5-1 0,-4 0 46,0 0 0,-1 0 0,1 0 0,0-1 0,-1 1 0,0-1 0,1 0 0,-1 0 0,0 0 1,-1 0-1,1-1 0,-1 1 0,1-1 0,-1 0 0,0 0 0,3-6 0,2-8 1,0 0 1,5-25-1,-6 14 251,-2-1-1,-1 0 0,-2-55 1,-1 60 310,0 24-523,1 0-1,-1 0 1,0 0-1,0 0 0,0 0 1,0 1-1,0-1 1,0 0-1,0 0 0,0 0 1,0 0-1,-1 1 1,1-1-1,0 0 0,0 0 1,-1 0-1,1 1 1,0-1-1,-1 0 0,1 0 1,-1 1-1,1-1 1,-1 0-1,0 1 0,1-1 1,-1 1-1,-1-2 0,2 3-28,-1-1 0,0 1 0,0 0-1,1-1 1,-1 1 0,1 0-1,-1-1 1,1 1 0,-1 0-1,1 0 1,-1 0 0,1-1-1,-1 1 1,1 0 0,0 0 0,0 0-1,-1 0 1,1 0 0,0 0-1,0 0 1,0 0 0,0-1-1,0 1 1,0 0 0,1 1-1,-2 10 21,0-1-1,1 1 1,1 0-1,0-1 0,1 1 1,0-1-1,0 0 1,2 1-1,-1-1 0,8 14 1,10 15-48,-7-15 97,16 42 0,-27-59-184,-1-1 0,1 1 1,-2 0-1,1 0 0,-1 1 0,0-1 0,-1 0 1,0 0-1,0 0 0,-2 10 0,2-17 72,-1 0 0,0 0 0,0 0-1,0 1 1,0-1 0,0 0 0,0 0-1,0 0 1,0 0 0,0-1 0,0 1-1,-1 0 1,1 0 0,0-1-1,-1 1 1,1-1 0,0 1 0,-1-1-1,1 1 1,0-1 0,-1 0 0,1 0-1,-1 0 1,1 0 0,-3 0 0,-46 0-1322,42 0 861,3-1 148,0 1 1,0-1-1,0 0 1,0 0-1,0 0 0,0-1 1,0 1-1,0-1 0,1 0 1,-1-1-1,1 1 1,-1-1-1,1 0 0,0 0 1,0 0-1,-6-8 1,2-2-2914</inkml:trace>
  <inkml:trace contextRef="#ctx0" brushRef="#br0" timeOffset="7331.06">5642 456 8404,'0'0'10455,"-15"-9"-10047,-51-24-218,64 33-184,1 0 1,-1-1-1,1 1 1,-1 0-1,0 0 1,1 0-1,-1 0 1,1 0-1,-1 0 1,0 1-1,1-1 1,-1 0-1,1 1 1,-1-1-1,1 1 1,-1 0-1,1-1 1,-1 1-1,1 0 1,0 0-1,-1 0 1,1 0-1,0 0 1,0 0-1,0 0 1,0 1-1,0-1 1,0 0-1,0 0 1,0 1-1,0-1 1,1 1-1,-1-1 1,1 1-1,-2 1 1,-1 3 4,-2 5 10,0-1 0,0 2 0,1-1 0,0 0 0,1 1 0,1-1 0,-2 14 0,1 5 48,2 49 1,1-76-83,0-1 0,1 1 0,-1-1 0,1 1 1,-1-1-1,1 0 0,0 1 0,-1-1 0,1 0 0,0 1 0,1-1 0,-1 0 0,0 0 0,1 0 0,-1 0 0,1 0 0,-1 0 1,1-1-1,0 1 0,0 0 0,0-1 0,0 1 0,0-1 0,0 0 0,0 0 0,1 0 0,-1 0 0,4 1 0,2 0-39,0 0 1,1-1-1,-1 0 0,1 0 0,-1-1 0,1 0 0,9-2 0,-13 1 55,0-1-1,0 0 1,0 0-1,0 0 0,0 0 1,0-1-1,-1 0 0,0 0 1,1 0-1,-1 0 0,0-1 1,0 1-1,-1-1 0,1 0 1,-1 0-1,0-1 0,0 1 1,0-1-1,-1 1 1,3-7-1,2-3 231,-1-1 0,0 1 1,-1-1-1,-1-1 0,4-24 0,-5 1 1122,-3 37-1074,0 24-564,-1 12 280,0-14-118,1 1 0,5 39 1,-4-55-63,0 1 0,0-1 0,1 0-1,0 1 1,0-1 0,0 0 0,0 0 0,1 0 0,0-1 0,0 1 0,0-1-1,1 0 1,-1 1 0,1-1 0,8 6 0,-9-8 46,-1 0 1,1 0 0,0-1-1,0 1 1,-1-1-1,1 0 1,0 0 0,0 0-1,1 0 1,-1 0-1,0-1 1,0 1 0,0-1-1,0 0 1,1 0-1,-1 0 1,0 0-1,0-1 1,0 1 0,0-1-1,0 0 1,0 0-1,0 0 1,0 0 0,0-1-1,4-1 1,-2-1 68,0 0 0,0 0 1,0 0-1,0 0 1,-1-1-1,0 0 0,0 0 1,0 0-1,0 0 1,-1-1-1,0 1 0,2-7 1,0-1 52,-1 1 0,-1-1 0,0 0 1,0 0-1,0-25 0,-4-69 1827,-1 52 2524,4 73-4341,1 0 1,0 0 0,1 0-1,1 0 1,1-1 0,1 0 0,10 20-1,16 49 104,-31-79-117,-1-1 1,0 1-1,0 0 1,-1 13 0,0-14-14,0-6 18,-1 1 0,1 0 0,-1-1 0,1 1 0,-1 0 0,1-1 0,-1 1-1,1-1 1,-1 1 0,0-1 0,1 1 0,-1-1 0,0 1 0,0-1 0,1 0 0,-1 1-1,0-1 1,0 0 0,1 0 0,-1 1 0,0-1 0,0 0 0,0 0 0,1 0 0,-1 0 0,0 0-1,-1-1 1,-32 2-340,26-2 121,-6 2-286,-25-2-1053,37 1 1289,0 0 1,-1-1 0,1 1 0,0-1 0,0 1-1,0-1 1,0 0 0,0 1 0,0-1 0,1 0 0,-1 0-1,0-1 1,0 1 0,-2-2 0,2-4-3123,2-1-1604</inkml:trace>
  <inkml:trace contextRef="#ctx0" brushRef="#br0" timeOffset="8062.57">6425 542 7796,'0'0'13147,"-4"-9"-12600,-13-27-515,17 36-36,0 0 0,0 0 1,0 1-1,0-1 0,0 0 0,0 0 0,1 0 1,-1 0-1,0 1 0,0-1 0,0 0 1,-1 0-1,1 0 0,0 1 0,0-1 0,0 0 1,0 0-1,0 0 0,0 0 0,0 1 1,0-1-1,0 0 0,0 0 0,0 0 1,0 0-1,0 0 0,-1 1 0,1-1 0,0 0 1,0 0-1,0 0 0,0 0 0,0 0 1,-1 0-1,1 0 0,0 0 0,0 1 0,0-1 1,0 0-1,-1 0 0,1 0 0,0 0 1,0 0-1,0 0 0,0 0 0,-1 0 1,1 0-1,0 0 0,0 0 0,0 0 0,-1 0 1,1 0-1,0 0 0,0 0 0,0-1 1,0 1-1,-1 0 0,1 0 0,0 0 0,0 0 1,0 0-1,0 0 0,0 0 0,-1 0 1,1-1-1,-2 20-22,2-17 26,-1 12 47,-1 4-79,1 0 0,1 0 0,0 0 0,1 0 0,5 25 0,-5-39-12,0 0 0,0-1-1,1 1 1,-1-1 0,1 1 0,0-1-1,0 1 1,0-1 0,0 0 0,0 0-1,1 0 1,-1 0 0,1 0 0,0-1-1,0 1 1,0-1 0,0 0 0,0 0-1,1 0 1,-1 0 0,1 0 0,-1-1 0,1 0-1,-1 0 1,1 0 0,0 0 0,0 0-1,0-1 1,-1 1 0,1-1 0,6 0-1,-7-1 64,-1 0 1,1 1-1,0-1 0,0 0 0,-1-1 0,1 1 0,-1 0 0,1-1 0,-1 1 0,0-1 0,1 0 0,-1 0 1,0 0-1,0 0 0,0 0 0,-1 0 0,1-1 0,0 1 0,-1-1 0,0 1 0,1-1 0,-1 1 1,1-5-1,4-8 303,0-1 0,5-26 0,-8 30 242,-1-1 1,-1 1-1,0-17 0,-1 28-391,0 34-1005,0-27 716,0 0 0,1 0 1,-1 0-1,1 0 0,1 0 0,-1 0 0,1 0 1,0 0-1,1 0 0,-1-1 0,1 1 0,6 8 0,-6-10-58,0-1 0,0 0 0,0 0 0,0 0 0,0-1 0,0 1 0,1-1 0,-1 0 0,1 0 0,0 0 0,0 0 0,-1 0 0,1-1 0,0 0 0,1 0 0,-1 0 0,0 0 0,0-1 0,7 1 0,-7-2 146,-1 0 0,1 0 0,-1 0 1,1 0-1,-1 0 0,0 0 0,0-1 0,1 0 1,-1 1-1,0-1 0,-1 0 0,1-1 1,0 1-1,-1 0 0,1-1 0,-1 0 0,0 1 1,1-1-1,-1 0 0,-1 0 0,1 0 0,2-5 1,1-3 31,0-1 0,0 1 0,-1-1 1,0 0-1,2-17 0,-2-1 247,-1 0-1,-1 0 1,-1 0-1,-7-55 1,3 64 296,-1 0 1,-1 0-1,-1 1 0,-1 0 1,0 0-1,-1 1 1,-20-33-1,28 52-528,0 0-1,0 0 1,0 0 0,0 1-1,0-1 1,0 0 0,1 0 0,-1 0-1,0 0 1,0 0 0,0 0-1,0 1 1,0-1 0,0 0-1,0 0 1,0 0 0,-1 0-1,1 0 1,0 0 0,0 1-1,0-1 1,0 0 0,0 0-1,0 0 1,0 0 0,0 0-1,0 0 1,0 0 0,0 0-1,0 1 1,0-1 0,0 0-1,-1 0 1,1 0 0,0 0 0,0 0-1,0 0 1,0 0 0,0 0-1,0 0 1,0 0 0,-1 0-1,1 0 1,0 0 0,0 0-1,0 0 1,0 0 0,0 0-1,0 0 1,-1 0 0,1 0-1,0 0 1,0 0 0,0 0-1,0 0 1,0 0 0,0 0-1,0 0 1,-1 0 0,1 0 0,0 0-1,0 0 1,0 0 0,0 0-1,0 0 1,0-1 0,0 1-1,-1 0 1,-1 20 143,1 25-290,1 5 228,2-1 0,2 0-1,3 0 1,1 0-1,27 82 1,-29-113-283,-3-7-351,1 1 0,1-1-1,-1 0 1,8 11-1,-3-16-3420,0-7-3895</inkml:trace>
  <inkml:trace contextRef="#ctx0" brushRef="#br0" timeOffset="8250.5">6690 493 6003,'0'0'11061,"115"-22"-10677,-75 22 0,-1 0-240,-1 0-32,-6 0-112,-8-2-1648,-9-2-2066,-3-4-3698</inkml:trace>
  <inkml:trace contextRef="#ctx0" brushRef="#br0" timeOffset="8436.24">6329 345 7732,'0'0'12037,"-13"-98"-13590,-13 85-5314</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44.422"/>
    </inkml:context>
    <inkml:brush xml:id="br0">
      <inkml:brushProperty name="width" value="0.05" units="cm"/>
      <inkml:brushProperty name="height" value="0.05" units="cm"/>
      <inkml:brushProperty name="color" value="#E71224"/>
    </inkml:brush>
  </inkml:definitions>
  <inkml:trace contextRef="#ctx0" brushRef="#br0">0 732 7347,'0'0'6606,"5"4"-6441,12 9 55,-11-8-250,0 0 1,0-1 0,0 0 0,0 0 0,1 0-1,9 3 1,-14-6 27,0-1-1,-1 1 1,1-1-1,0 0 1,0 0-1,0 0 0,-1 0 1,1 0-1,0 0 1,0 0-1,0 0 1,0-1-1,-1 1 1,1-1-1,0 0 0,-1 1 1,1-1-1,0 0 1,-1 0-1,1 0 1,-1 0-1,1 0 1,-1 0-1,1-1 1,-1 1-1,0 0 0,0-1 1,0 1-1,0-1 1,0 1-1,0-1 1,1-2-1,4-8 70,0 0 0,-2 0 1,1 0-1,-1-1 0,-1 0 0,-1 1 0,3-21 1,-3-95 2175,-2 80-456,0 48-1785,1-1 0,-1 1 1,0 0-1,1 0 0,-1 0 1,1 0-1,-1 0 1,1 0-1,-1 0 0,1 0 1,-1 0-1,0 0 0,1 0 1,-1 0-1,1 0 1,-1 0-1,1 0 0,-1 0 1,1 0-1,-1 1 1,0-1-1,1 0 0,-1 0 1,1 0-1,-1 1 0,0-1 1,1 1-1,10 10-68,-1 1 1,16 24-1,12 14-625,-25-36 154,-7-6-63,0-1 1,1 0 0,14 11-1,-19-17 363,-4-12 285,-1 5 68,-1 0 1,1 0 0,-1 0-1,-1 0 1,1 1-1,-1-1 1,0 1 0,0 0-1,0 1 1,-1-1-1,0 1 1,0 0 0,0 1-1,0-1 1,-1 1-1,1 1 1,-1-1 0,0 1-1,1 0 1,-1 1 0,0-1-1,0 1 1,-11 0-1,15 2-98,0 0 1,1 0-1,-1 0 0,0 0 0,1 1 0,-1-1 0,1 1 0,-1 0 0,1-1 0,0 1 0,0 0 1,0 0-1,0 1 0,0-1 0,0 0 0,1 1 0,-1-1 0,1 1 0,-1-1 0,1 1 0,0 0 1,0-1-1,0 1 0,0 0 0,0 4 0,-2 7 134,0 1 1,1-1-1,-1 27 1,2-33-118,1 0 1,1 0 0,-1 0-1,2-1 1,-1 1 0,1 0-1,0 0 1,0-1 0,1 1-1,0-1 1,4 8 0,-4-10-21,1-1 0,-1 1 1,1-1-1,0 0 0,0 0 0,0 0 1,1-1-1,-1 1 0,1-1 1,0 0-1,0 0 0,0-1 1,0 1-1,0-1 0,0 0 1,10 1-1,-8-1-1,0 0 1,0-1-1,0 0 0,0 0 1,0-1-1,0 0 0,0 0 1,0-1-1,0 0 0,0 0 1,12-4-1,-15 4-3,-1-1 0,1 0-1,-1 0 1,0 0 0,0-1 0,1 1-1,-1-1 1,-1 1 0,1-1-1,0 0 1,-1 0 0,0 0 0,1-1-1,-1 1 1,0-1 0,-1 1 0,1-1-1,-1 1 1,1-1 0,-1 0 0,0 0-1,0-5 1,3-13 47,-2 0-1,-1 0 1,0 0 0,-5-39-1,4 59 18,-1 0-1,1 0 1,0 1-1,0-1 1,-1 0 0,1 0-1,-1 1 1,0-1-1,0 0 1,1 1-1,-1-1 1,0 1 0,0-1-1,0 1 1,-1-1-1,1 1 1,0 0-1,0-1 1,-3 0-1,4 25-340,-1-8 267,2 0 0,0 0 0,0 0 1,2-1-1,-1 1 0,7 17 0,-7-28-72,-1 0 1,1 0-1,0 0 0,1 0 1,-1 0-1,1 0 0,-1-1 0,1 1 1,0-1-1,0 0 0,1 0 1,-1 0-1,1 0 0,-1-1 0,1 1 1,0-1-1,0 0 0,0 0 1,0 0-1,0-1 0,1 1 0,-1-1 1,0 0-1,1 0 0,6 0 1,-7-1-21,0 1 0,0-1 1,0 0-1,0 0 0,0 0 1,0-1-1,0 1 0,-1-1 1,1 0-1,0 0 0,0 0 0,0-1 1,-1 1-1,5-3 0,-6 2 96,1-1 0,0 0 0,-1 1 0,0-1-1,1 0 1,-1 0 0,0-1 0,0 1 0,-1 0-1,1 0 1,-1-1 0,0 1 0,0-1 0,0 0-1,1-4 1,1-7 76,0-1-1,-1 1 0,-1-1 1,0 1-1,-2-1 0,1 1 1,-2-1-1,-4-22 0,5 35 32,0 0 0,0 1-1,0-1 1,-1 0 0,1 1 0,-1-1-1,1 1 1,-1 0 0,0-1 0,0 1-1,0 0 1,0 0 0,0 0 0,-1 0-1,1 1 1,-4-3 0,6 6-118,-1 0 1,1 0-1,-1 0 1,1 0-1,0 0 0,0 1 1,0-1-1,0 0 1,0 4-1,0-4 3,1 3 9,-1 0 0,1 0 1,0 0-1,0 0 0,1 0 0,-1-1 0,1 1 1,0 0-1,1-1 0,-1 1 0,1-1 0,4 6 1,7 7 61,26 24 0,-9-9-31,-19-18-129,-6-9-39,0 1-1,-1 1 1,0-1 0,0 1 0,0 0 0,-1 0-1,0 0 1,4 10 0,-8-17 86,0 1 0,0-1 0,0 1 0,0-1 0,0 1 0,0-1 0,0 1 0,0-1-1,0 1 1,0-1 0,0 1 0,0-1 0,0 1 0,-1-1 0,1 1 0,0-1 0,0 1 0,-1-1 0,1 0 0,0 1 0,-1-1 0,1 1 0,0-1 0,-1 0 0,1 1 0,0-1-1,-1 0 1,1 1 0,-1-1 0,1 0 0,-1 1 0,-22 4-1115,17-5 327,1 0 1,-1 0 0,0 0 0,1-1 0,-1 1-1,-6-3 1,-4-10-4834</inkml:trace>
  <inkml:trace contextRef="#ctx0" brushRef="#br0" timeOffset="701.18">1244 477 10213,'0'0'8259,"5"13"-7872,93 250-1216,-94-338 885,-4 47 455,-1 2 256,4-36 1,-2 55-611,0 0 1,1 0 0,0 0-1,0 0 1,0 0 0,1 0 0,0 1-1,0-1 1,8-10 0,-11 16-153,1 0 0,0 0 0,0 0 0,0 0 0,0 0 0,0 0 0,0 0 0,0 0 0,1 0 1,-1 1-1,0-1 0,0 1 0,0-1 0,1 1 0,-1-1 0,0 1 0,1 0 0,-1-1 0,1 1 1,-1 0-1,0 0 0,1 0 0,-1 0 0,0 0 0,1 0 0,-1 1 0,0-1 0,1 0 0,-1 1 0,0-1 1,1 1-1,-1-1 0,0 1 0,0 0 0,1 0 0,-1-1 0,0 1 0,2 2 0,4 3 9,0 0 1,-1 1-1,1 0 0,6 10 0,-12-16-14,19 29-556,0 1 1,-2 1-1,-2 1 1,21 57-1,-26-60 341,-11-30 211,1 0 0,-1 0 0,0-1 0,0 1 0,0 0 0,0 0 0,0 0-1,0 0 1,0 0 0,0 0 0,0 0 0,0 0 0,0 0 0,0 0 0,0 0 0,1 0 0,-1-1 0,0 1 0,0 0 0,0 0 0,0 0 0,0 0 0,0 0 0,0 0 0,0 0 0,0 0 0,1 0 0,-1 0 0,0 0 0,0 0 0,0 0 0,0 0 0,0 0 0,0 0 0,0 0 0,0 0 0,1 0 0,-1 0 0,0 0 0,0 1 0,0-1 0,0 0 0,0 0-1,0 0 1,0 0 0,0 0 0,0 0 0,0 0 0,1 0 0,-1 0 0,0 0 0,0 0 0,0 0 0,0 1 0,0-1 0,0 0 0,0 0 0,0 0 0,0 0 0,0 0 0,0 0 0,0 0 0,0 0 0,0 1 0,0-1 0,0 0 0,0 0 0,0 0 0,4-13 281,1-19 241,-5 31-542,1-13 166,3-22 548,14-58 1,-15 83-596,1 0 0,-1 1 1,2 0-1,-1 0 0,1 0 1,1 1-1,0 0 0,0 0 1,15-15-1,-20 22-102,0 1 1,0-1-1,0 1 0,1 0 0,-1-1 1,1 1-1,-1 0 0,1 0 0,0 0 0,-1 0 1,1 0-1,0 1 0,-1-1 0,1 0 1,0 1-1,0-1 0,0 1 0,0 0 1,0 0-1,-1 0 0,1-1 0,0 2 1,0-1-1,3 0 0,-3 2 6,1-1-1,-1 0 1,0 1-1,1 0 1,-1-1-1,0 1 1,0 0-1,0 0 1,0 0-1,-1 0 1,1 1-1,-1-1 1,1 0-1,1 5 1,4 9-198,-1 0 1,-1 0 0,7 34 0,-9-33-353,-1-5-331,0-1 0,8 22 0,-10-31 500,1 1 0,0-1-1,0 0 1,0 0 0,1 0 0,-1 1 0,1-1 0,-1-1 0,1 1-1,-1 0 1,1 0 0,0 0 0,0-1 0,0 1 0,0-1 0,0 0-1,0 0 1,1 1 0,2 0 0,17 1-4930</inkml:trace>
  <inkml:trace contextRef="#ctx0" brushRef="#br0" timeOffset="2067.45">2039 503 5587,'0'0'12461,"-10"-13"-11751,-32-40-435,41 52-273,1 0 1,-1 0 0,0 0 0,0 0-1,1 0 1,-1 1 0,0-1 0,0 0-1,0 0 1,0 1 0,0-1 0,0 0-1,0 1 1,0-1 0,0 1 0,0 0-1,0-1 1,-1 1 0,1 0 0,0-1-1,0 1 1,0 0 0,0 0 0,-1 0-1,1 0 1,0 0 0,0 0-1,0 1 1,0-1 0,-1 0 0,1 1-1,0-1 1,0 0 0,0 1 0,0-1-1,0 1 1,0 0 0,0-1 0,0 1-1,-1 1 1,-1 2-10,0-1 0,0 1 0,1 0 0,0 0 0,0 0 0,0 0 0,-1 4 0,-1 6-9,1-1 1,0 1 0,1 0-1,0 0 1,1 0-1,2 20 1,-1-28-27,0-3-55,0-1 0,0 1 0,0 0-1,0-1 1,1 1 0,-1 0 0,1-1 0,0 1-1,0-1 1,0 1 0,0-1 0,0 1-1,0-1 1,1 0 0,-1 0 0,1 0-1,0 0 1,0 0 0,0 0 0,0 0 0,0 0-1,0 0 1,0-1 0,4 3 0,-1-2-125,1 0 0,-1 0 0,1-1 0,0 1 0,-1-1 0,1 0 0,0-1 0,0 0 1,-1 1-1,11-3 0,-13 2 226,0-1-1,0 0 1,0 0 0,0-1 0,0 1-1,0-1 1,0 1 0,0-1 0,0 0-1,-1 0 1,1-1 0,-1 1 0,1 0-1,-1-1 1,0 1 0,0-1 0,0 0-1,0 0 1,-1 1 0,1-1 0,-1 0-1,0-1 1,2-4 0,1-3 241,-1 0-1,0-1 1,0 0 0,-2 1-1,2-18 1,-2 13 191,-2-43 1289,0 56-1619,1 0 0,-1 0-1,1 0 1,-1 0-1,0 1 1,0-1 0,0 0-1,-1 0 1,1 1-1,-1-1 1,1 1-1,-1-1 1,0 1 0,0 0-1,0 0 1,-4-3-1,6 4-106,0 1 0,-1 0-1,1-1 1,-1 1 0,1 0-1,0-1 1,-1 1 0,1 0-1,-1 0 1,1 0-1,-1 0 1,1-1 0,-1 1-1,1 0 1,-1 0 0,1 0-1,-1 0 1,1 0 0,0 0-1,-1 0 1,1 0 0,-1 0-1,1 0 1,-1 0 0,1 1-1,-1-1 1,1 0 0,-1 0-1,1 0 1,-1 1 0,1-1-1,-1 1 1,-7 15-24,5 22-15,3-26-40,0 0 1,1 0-1,1 0 1,0 0-1,0 0 1,2 0-1,4 13 1,-7-22-66,1 1 0,0 0 0,0-1 0,0 0 0,0 1 0,0-1 0,1 0 0,-1 0 0,1 0 0,0 0 0,0-1 0,0 1 0,0-1 0,0 0 0,0 0 0,1 0 0,-1 0 0,1 0 0,0-1 0,-1 0 0,1 1 0,0-1 0,0-1 0,0 1 0,0-1 0,5 1-1,-6-1 153,-1 0 0,1 0-1,0 0 1,0 0-1,-1-1 1,1 1-1,0-1 1,-1 1-1,1-1 1,0 0-1,-1 0 1,1 0 0,-1-1-1,0 1 1,1 0-1,-1-1 1,0 0-1,0 1 1,0-1-1,0 0 1,0 0-1,0 0 1,-1 0-1,1-1 1,-1 1 0,1 0-1,-1-1 1,0 1-1,0-1 1,1-3-1,12-27 2216,-2 0-1,15-63 1,-27 96-2212,0 0 0,0-1 1,0 1-1,0 0 1,0 0-1,0 0 0,0 0 1,0-1-1,0 1 0,0 0 1,0 0-1,0 0 1,0 0-1,0 0 0,0-1 1,0 1-1,0 0 1,0 0-1,0 0 0,1 0 1,-1 0-1,0-1 0,0 1 1,0 0-1,0 0 1,0 0-1,0 0 0,0 0 1,1 0-1,-1 0 1,0-1-1,0 1 0,0 0 1,0 0-1,0 0 0,1 0 1,-1 0-1,0 0 1,0 0-1,0 0 0,0 0 1,1 0-1,-1 0 1,0 0-1,0 0 0,0 0 1,0 0-1,1 0 0,-1 0 1,0 0-1,0 0 1,0 0-1,0 0 0,0 1 1,1-1-1,-1 0 1,0 0-1,0 0 0,0 0 1,6 8-191,8 29-263,-1 1 0,-2 0 0,7 47 0,-18-86 406,0 1 0,0 0 0,1-1 0,-1 1 1,0 0-1,0-1 0,0 1 0,1 0 0,-1-1 0,0 1 0,0 0 0,1 0 0,-1-1 1,0 1-1,1 0 0,-1 0 0,0 0 0,0 0 0,1-1 0,-1 1 0,1 0 1,-1 0-1,0 0 0,1 0 0,-1 0 0,0 0 0,1 0 0,-1 0 0,0 0 0,1 0 1,-1 0-1,0 0 0,1 0 0,-1 0 0,1 0 0,-1 0 0,0 0 0,1 0 0,-1 1 1,0-1-1,0 0 0,1 0 0,-1 0 0,0 1 0,1-1 0,-1 0 0,0 0 0,0 1 1,1-1-1,-1 0 0,0 1 0,0-1 0,0 0 0,1 1 0,-1-1 0,0 0 0,0 1 1,0-1-1,0 0 0,0 1 0,0-1 0,0 0 0,0 1 0,0-1 0,0 0 0,0 1 1,0 0-1,15-26 315,-15 24-279,11-29 304,1 0 0,2 1 0,1 0 0,2 2 0,22-31 0,-22 37 7,-9 10-116,1 0-1,0 1 1,0 0 0,1 0-1,13-9 1,-22 20-216,-1 0-1,1 0 1,0 0 0,0 0-1,-1 1 1,1-1 0,-1 0-1,1 1 1,-1-1 0,1 0-1,-1 0 1,0 1 0,0-1-1,0 1 1,0 1 0,0-2 6,3 75-16,-4-63-53,1-1-1,0 1 1,1 0-1,0-1 1,1 1 0,0-1-1,1 0 1,0 0-1,8 18 1,-9-27-25,-1-1 0,1 0 1,0 1-1,0-1 0,0 0 0,0 0 0,0-1 1,1 1-1,-1 0 0,0-1 0,1 1 0,-1-1 1,1 0-1,0 0 0,-1 0 0,1 0 1,0 0-1,0 0 0,0-1 0,-1 1 0,1-1 1,0 0-1,0 0 0,0 0 0,5-1 0,-3 0 42,1 0-1,-1 0 1,0 0-1,1-1 1,-1 0-1,0 0 1,0 0-1,0-1 0,-1 1 1,1-1-1,0 0 1,6-7-1,0-1 86,-1 0-1,0-1 1,0 0-1,-2-1 1,12-20-1,-17 25 329,1 0 1,-1 0-1,0 0 0,-1-1 0,0 1 1,0-1-1,-1 0 0,0 1 0,0-1 1,-1 0-1,-1-10 0,1 19-323,0-1-1,0 1 1,0 0-1,0-1 0,0 1 1,0-1-1,-1 1 1,1 0-1,0-1 1,0 1-1,0 0 1,-1-1-1,1 1 0,0 0 1,0-1-1,-1 1 1,1 0-1,0-1 1,-1 1-1,1 0 1,0 0-1,-1-1 1,1 1-1,0 0 0,-1 0 1,1 0-1,0 0 1,-1 0-1,1-1 1,-1 1-1,1 0 1,0 0-1,-1 0 1,1 0-1,-1 0 0,1 0 1,0 0-1,-1 0 1,1 0-1,-1 0 1,1 1-1,0-1 1,-2 0-1,1 0-20,0 1 1,0-1-1,0 1 1,0-1-1,0 1 0,0-1 1,1 1-1,-1 0 0,0-1 1,0 1-1,0 0 0,0 0 1,1 0-1,-1-1 1,0 1-1,1 0 0,-1 1 1,-2 4-46,1-1 0,0 1 0,1 0 0,-1 0 0,1 0 0,0-1 0,1 1 0,-1 0 1,1 0-1,0 0 0,1 0 0,0 0 0,0 0 0,0 0 0,0 0 0,1-1 0,0 1 0,0 0 1,1-1-1,-1 0 0,1 1 0,0-1 0,1 0 0,-1-1 0,1 1 0,0-1 0,0 1 0,1-1 1,-1 0-1,1-1 0,0 1 0,6 3 0,-4-3-386,1-1 0,0 0 0,0 0 0,0-1 0,0 0 0,0 0 1,14 0-1,-20-1 379,1-1 0,-1 0-1,1 0 1,-1 0 0,1 0 0,-1-1 0,1 1 0,-1-1 0,1 1 0,-1-1 0,0 0 0,1 0 0,-1 0 0,0 0 0,0 0 0,0-1 0,0 1 0,0-1 0,0 1 0,0-1 0,0 0 0,0 0 0,-1 0 0,1 0 0,-1 0-1,1 0 1,-1 0 0,1-3 0,3-10 774,-2 0-1,0 0 1,-1 0-1,-1 0 1,0 0-1,-2-25 1,1 12 1151,-1 15-586,-2 13-204,-2 22-727,5 77-278,5-1 0,29 166 0,-18-165-201,-5 0-1,-2 105 0,-8-184-114,0-15 69,-1 0 0,1-1 1,-1 1-1,0 0 0,0-1 1,0 1-1,-1-1 1,0 1-1,0 0 0,0-1 1,-3 7-1,4-11 138,0 0-1,0 1 1,-1-1-1,1 0 1,0 0 0,0 1-1,-1-1 1,1 0-1,0 0 1,-1 0 0,1 1-1,0-1 1,-1 0-1,1 0 1,0 0 0,-1 0-1,1 0 1,-1 0-1,1 0 1,0 0-1,-1 0 1,1 0 0,0 0-1,-1 0 1,1 0-1,0 0 1,-1 0 0,1 0-1,-1 0 1,1 0-1,0-1 1,-1 1 0,1 0-1,0 0 1,0 0-1,-1-1 1,1 1 0,0 0-1,-1 0 1,1-1-1,0 1 1,0 0 0,-1-1-1,-9-16-141,-48-172-6308,39 133 461</inkml:trace>
  <inkml:trace contextRef="#ctx0" brushRef="#br0" timeOffset="4274.46">3770 462 4786,'0'0'11141,"0"-4"-10999,-2-6-131,2 26 57,0-13-61,0 0-1,0 0 0,0 0 0,1 0 1,-1-1-1,1 1 0,0 0 0,-1 0 1,2-1-1,-1 1 0,0-1 0,0 1 1,1-1-1,2 5 0,1-5-78,0 1-1,0-1 1,0 0-1,1 0 0,-1-1 1,1 1-1,-1-1 1,1 0-1,-1-1 1,1 1-1,-1-1 1,1 0-1,-1-1 1,9-1-1,-11 2 43,0-1-1,0 1 0,0-1 1,0 0-1,0 0 1,-1 0-1,1-1 0,0 1 1,0-1-1,-1 1 1,1-1-1,-1 0 0,0 0 1,1 0-1,-1 0 0,0 0 1,0-1-1,0 1 1,-1-1-1,1 1 0,-1-1 1,1 1-1,-1-1 1,0 0-1,0 0 0,0 0 1,1-3-1,-2 1 87,1 0 0,0 0-1,-1 0 1,0 0 0,0 0 0,0 0 0,-1 0-1,0 0 1,0 0 0,0 0 0,0 0-1,-1 0 1,0 1 0,0-1 0,0 1-1,-1-1 1,1 1 0,-4-5 0,3 6 17,-1 0 1,1 0-1,-1 0 1,0 1-1,1-1 1,-1 1-1,-1 0 1,1 0 0,0 0-1,0 0 1,-1 1-1,1 0 1,0 0-1,-1 0 1,1 0-1,-1 1 1,0-1-1,1 1 1,-1 1 0,-6 0-1,8 0-69,1-1 0,-1 1 0,1 0 0,0 0 0,-1 1 0,1-1 0,0 0 0,0 1 0,0 0 0,0-1 0,0 1 0,0 0 0,1 0 0,-1 0 0,0 0 0,1 0 0,0 0 0,-1 0 1,1 1-1,0-1 0,0 0 0,0 1 0,1-1 0,-1 1 0,1-1 0,-1 6 0,-2 7 39,1 0 1,0 0-1,2 17 1,0-26-32,0 1 0,1-1 0,0 0 0,0 1 0,1-1 0,0 0 0,0 0 0,0 0 0,1 0 0,0-1 0,0 1 1,0-1-1,1 1 0,-1-1 0,1 0 0,1 0 0,-1-1 0,9 8 0,-6-7 4,0 0 0,0 0 0,1-1 0,0 0 0,-1-1 0,1 1 0,1-1 0,-1-1 0,0 0 0,1 0 0,-1 0 0,1-1 0,12 0 0,-16-1 5,0 1 0,-1-1 0,1 0 0,0-1-1,0 1 1,-1-1 0,1 0 0,0 0 0,-1 0 0,1-1-1,-1 0 1,1 0 0,-1 0 0,0 0 0,0-1-1,0 1 1,0-1 0,0 0 0,-1 0 0,1-1-1,-1 1 1,0-1 0,0 1 0,0-1 0,-1 0-1,1 0 1,-1-1 0,0 1 0,3-9 0,5-12 391,-2 0 0,0-1 0,-2 0 0,5-36 0,-4 19 641,-2 35-857,2 15-17,6 23 42,-11-25-209,21 57-113,-13-32-39,2 0 1,1-1 0,22 36-1,-35-65 142,0 0-1,1 0 0,-1 0 0,1-1 0,-1 1 1,0 0-1,1 0 0,-1 0 0,0-1 0,1 1 1,-1 0-1,0-1 0,1 1 0,-1 0 0,0-1 1,0 1-1,1 0 0,-1-1 0,0 1 0,0 0 1,0-1-1,1 1 0,-1-1 0,0 1 0,0 0 1,0-1-1,0 1 0,0-1 0,0 1 0,0 0 1,0-1-1,0 1 0,0-2 0,4-15 60,1-13-10,-4 15 34,1 1 0,0 0 1,1 0-1,0 0 0,2 0 1,-1 0-1,2 1 1,6-13-1,-11 25-82,0 0-1,0 0 1,-1 0 0,1 1 0,0-1-1,0 0 1,0 1 0,0-1 0,0 1-1,0-1 1,0 1 0,0 0 0,0-1-1,0 1 1,0 0 0,0 0 0,0 0-1,0 0 1,1-1 0,-1 2 0,0-1-1,0 0 1,0 0 0,0 0 0,0 0-1,0 1 1,0-1 0,0 0 0,0 1-1,0-1 1,0 1 0,0-1 0,0 1-1,0 0 1,0-1 0,0 1 0,-1 0-1,2 1 1,29 29-51,-20-16-193,-2 1 0,0 0 0,-1 0 0,-1 0 0,0 1 0,8 33 0,-2-7-1306,-13-43 1535,0 0 0,0 1 0,0-1 0,1 0 0,-1 0 0,0 0-1,0 1 1,0-1 0,0 0 0,0 0 0,0 0 0,0 0 0,0 1 0,0-1 0,1 0 0,-1 0 0,0 0-1,0 0 1,0 0 0,0 0 0,0 1 0,1-1 0,-1 0 0,0 0 0,0 0 0,0 0 0,0 0 0,1 0 0,-1 0-1,0 0 1,0 0 0,0 0 0,1 0 0,-1 0 0,0 0 0,0 0 0,0 0 0,1 0 0,-1 0 0,0 0-1,1 0 1,7-7 37,4-12 145,-12 18-182,28-53 135,-15 27 213,0 1-1,2 1 1,0 0-1,2 1 1,21-23 0,-38 47-335,0 0 0,0 0 0,0-1 0,1 1 0,-1 0 0,0 0 0,0-1 0,1 1 0,-1 0 0,0 0 0,1 0 0,-1 0 0,0-1 0,1 1 0,-1 0 0,0 0 0,1 0 1,-1 0-1,0 0 0,1 0 0,-1 0 0,0 0 0,1 0 0,-1 0 0,0 0 0,1 0 0,-1 0 0,0 0 0,1 0 0,-1 0 0,0 0 0,0 1 0,1-1 0,-1 0 0,0 0 1,1 0-1,-1 0 0,0 1 0,0-1 0,1 0 0,-1 0 0,0 1 0,0-1 0,1 0 0,-1 0 0,0 1 0,7 15-186,-6-14 214,11 54-185,-10-38-222,2-1-1,6 19 1,-8-32 153,-1 1 1,1-1-1,1 1 1,-1-1-1,1 0 1,-1 0-1,1 0 1,0 0-1,1 0 0,-1-1 1,1 0-1,4 4 1,-4-4 40,0-1-1,0 0 1,1-1-1,-1 1 1,0-1 0,1 0-1,-1 0 1,1 0-1,-1-1 1,1 0 0,-1 1-1,1-2 1,0 1-1,-1 0 1,6-2 0,-3 1 94,-1-1 0,1 1 1,-1-1-1,0-1 0,0 1 1,0-1-1,0 0 0,0 0 1,9-7-1,-10 4 92,1 0 0,-1-1 1,0 1-1,-1-1 0,0 0 0,0 0 1,0-1-1,-1 1 0,0-1 0,-1 0 1,1 1-1,-2-1 0,1 0 0,-1 0 1,1-15-1,-2 8 251,0 1 0,-1-1 0,0 1 0,-1-1 0,0 1 0,-2 0 0,1 0 0,-7-14 0,6 19 377,0 0 0,0 1 0,-1-1 0,0 1 0,-10-12 0,15 20-605,0 0 0,-1 0 0,1-1 0,0 1 0,0 0 0,0 0 0,-1 0 0,1-1 0,0 1 0,0 0-1,0 0 1,-1 0 0,1 0 0,0-1 0,0 1 0,-1 0 0,1 0 0,0 0 0,-1 0 0,1 0 0,0 0 0,0 0 0,-1 0-1,1 0 1,0 0 0,-1 0 0,1 0 0,0 0 0,0 0 0,-1 0 0,1 0 0,0 0 0,-1 0 0,1 0 0,0 0 0,0 0-1,-1 1 1,1-1 0,0 0 0,0 0 0,-1 0 0,1 0 0,0 1 0,0-1 0,0 0 0,-1 0 0,1 1 0,0-1 0,0 0-1,0 0 1,0 1 0,0-1 0,-1 0 0,1 0 0,0 1 0,0-1 0,0 0 0,0 1 0,0-1 0,0 0 0,0 0 0,0 1-1,0-1 1,0 0 0,0 1 0,0-1 0,0 0 0,0 0 0,1 1 0,-3 26-167,2-25 271,0 21 124,0 0 1,2 1-1,0-1 1,2 0-1,11 42 0,38 66 43,-31-82-343,-3 2 0,22 85 0,-39-132-289,0-12 343,0-11 74,2-87-48,-6 0 0,-22-164 0,18 239-33,3 18 144,0 0 0,1 1 0,0-14 0,13 43-515,-8-14 366,20 33 12,25 50 0,-42-73-21,0 0 1,-1 1 0,-1-1-1,0 1 1,-1 0-1,-1 0 1,0 0 0,0 16-1,-2-25-46,0 0 0,0 0 0,0 0 0,-1 0 0,0-1-1,0 1 1,0 0 0,0 0 0,-1 0 0,0-1 0,0 1 0,-5 8 0,4-10-23,1 0 0,-1-1 1,0 1-1,-1-1 0,1 1 0,0-1 1,-1 0-1,1-1 0,-1 1 1,0 0-1,1-1 0,-1 0 0,0 0 1,0 0-1,0 0 0,-7-1 0,10 1 76,-1-1 0,1 0 0,0 0 0,-1 0 0,1-1 0,0 1 0,-1 0 0,1 0 0,0-1 0,-1 1 0,1-1-1,0 1 1,0-1 0,0 0 0,-1 1 0,1-1 0,0 0 0,0 0 0,0 0 0,0 0 0,0 0 0,0 0-1,1 0 1,-1 0 0,0 0 0,0 0 0,1 0 0,-1-1 0,1 1 0,-1 0 0,1 0 0,-1-1 0,1 1-1,0 0 1,-1-3 0,0-7 243,0 1 0,0-1 0,2-19 0,-1 14 759,0 15-984,2 2-326,17 12 341,-11-6-225,1-1-1,0 0 1,0-1 0,0 0-1,1 0 1,-1-1 0,1 0-1,0-1 1,0 0 0,14 2-1,-13-4-206,-1 0 0,1-1 0,14-2-1,-22 2 348,0-1-1,0 1 1,0-1-1,0 0 1,0 0-1,0 0 1,0-1-1,0 1 1,0-1-1,-1 1 1,1-1-1,0 0 1,-1 0-1,0 0 1,4-4-1,4-7 9,-1-1 1,-1 0-1,0 0 0,-1-1 0,0 0 0,-1-1 0,-1 1 0,-1-1 0,4-20 0,-2-6 100,-1 1 0,-1-59-1,-4 89 181,1 0 0,-2-1 0,0 1 0,0 0 0,-1 0 0,0 0-1,-1 0 1,0 0 0,0 0 0,-2 1 0,1-1 0,-1 1 0,-7-9 0,12 19-209,0 0 1,0 0-1,0 1 1,0-1 0,0 0-1,0 0 1,0 1 0,0-1-1,0 0 1,0 0 0,0 1-1,0-1 1,0 0-1,0 0 1,-1 0 0,1 1-1,0-1 1,0 0 0,0 0-1,0 0 1,-1 0-1,1 1 1,0-1 0,0 0-1,0 0 1,-1 0 0,1 0-1,0 0 1,0 1 0,0-1-1,-1 0 1,1 0-1,0 0 1,0 0 0,-1 0-1,1 0 1,0 0 0,0 0-1,-1 0 1,1 0-1,0 0 1,0 0 0,-1 0-1,1 0 1,0 0 0,0 0-1,0-1 1,-1 1 0,1 0-1,0 0 1,0 0-1,-1 0 1,1 0 0,0 0-1,0-1 1,0 1 0,0 0-1,-1 0 1,1 0 0,0-1-1,0 1 1,0 0-1,0 0 1,0 0 0,0-1-1,-1 1 1,-1 22-323,2-20 385,-1 62-229,3 0 0,3 0 1,2 0-1,24 94 0,-26-135-1648,-4-8-3628</inkml:trace>
  <inkml:trace contextRef="#ctx0" brushRef="#br0" timeOffset="4914.49">5219 307 4418,'0'0'6502,"3"4"-6300,3 2-369,-1-1 0,1 0 0,0 0 0,1 0 0,-1-1 0,1 1 0,0-2 0,10 5 0,-12-6-25,-1 0 0,1 0 0,0 0-1,0-1 1,1 0 0,-1 0 0,0-1 0,0 1-1,0-1 1,0 0 0,1-1 0,-1 1 0,0-1 0,10-2-1,-13 1 335,1 0 0,-1 1 0,1-1 0,-1 0 0,0 0-1,0-1 1,0 1 0,0 0 0,0-1 0,0 1 0,-1-1-1,1 0 1,-1 1 0,1-1 0,-1 0 0,0 0-1,0 0 1,0-3 0,2-7 1365,0 1-1,2-25 0,-3-19 3323,-2 47-2489,-4 37-2228,4-28-112,-2 16-48,1-1 1,0 1-1,1-1 0,4 31 0,-3-42-66,0 0 0,0 0 0,1 0-1,-1 0 1,1 0 0,0 0 0,0 0 0,0-1 0,1 1 0,-1-1 0,1 0 0,-1 1 0,1-1 0,0-1-1,1 1 1,-1 0 0,0-1 0,1 1 0,-1-1 0,1 0 0,0 0 0,0-1 0,5 3 0,-2-2-3,0 0 1,0-1 0,0 0-1,0 0 1,0 0-1,0-1 1,0 0 0,0 0-1,0-1 1,-1 0-1,1 0 1,0-1 0,0 1-1,0-2 1,-1 1 0,1-1-1,-1 0 1,0 0-1,0 0 1,0-1 0,0 0-1,-1 0 1,11-11-1,-9 8 418,0-1 0,-1 0-1,0 0 1,0 0 0,-1-1-1,0 0 1,0 0 0,-1 0-1,0-1 1,-1 0-1,0 1 1,-1-1 0,0 0-1,0 0 1,0-19 0,-3 6 1514,0 23-1794,1 0-1,0 0 1,0 0 0,0 0 0,0 1-1,0-1 1,0 0 0,0 0 0,0 0-1,0 0 1,0 0 0,0 0-1,0 0 1,0 0 0,0 0 0,0 0-1,-1 0 1,1 0 0,0 0 0,0 0-1,0 0 1,0 0 0,0 0 0,0 0-1,0 0 1,0 0 0,0 0 0,-1 0-1,1 0 1,0 0 0,0 0 0,0 0-1,0 0 1,0 0 0,0 0 0,0 0-1,0 0 1,0 0 0,0 0 0,-1 0-1,1 0 1,0 0 0,0 0 0,0 0-1,0 0 1,0 0 0,0 0 0,0-1-1,0 1 1,0 0 0,0 0-1,0 0 1,0 0 0,0 0 0,0 0-1,0 0 1,0 0 0,0 0 0,0 0-1,0 0 1,0-1 0,0 1 0,-7 39 360,6 12-311,2 0 0,14 86 0,33 100-190,-39-205-1262,2 1 0,22 49 0,-32-81 1198,-1 0-1,1 0 1,-1 0-1,0 0 1,1 0-1,-1 0 1,0 0-1,0 0 1,1 0-1,-1 0 1,0 0 0,0 0-1,0 0 1,0 0-1,-1 1 1,1 1-1,-1-3 33,1 1 0,0-1 0,-1 0 0,1 1 0,0-1 0,-1 1 1,1-1-1,-1 1 0,1-1 0,-1 0 0,1 1 0,-1-1 0,1 0 0,-1 0 0,1 1 0,-1-1 0,1 0 0,-1 0 0,1 0 0,-1 0 0,0 0 0,0 0 1,-3 0-538,0 0 1,0 0-1,-1-1 1,1 0-1,0 0 0,0 0 1,-7-3-1,-29-19-5994</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42.781"/>
    </inkml:context>
    <inkml:brush xml:id="br0">
      <inkml:brushProperty name="width" value="0.05" units="cm"/>
      <inkml:brushProperty name="height" value="0.05" units="cm"/>
      <inkml:brushProperty name="color" value="#E71224"/>
    </inkml:brush>
  </inkml:definitions>
  <inkml:trace contextRef="#ctx0" brushRef="#br0">2 463 5539,'0'0'6907,"-1"-1"-7030,44-10 654,-39 7-498,-1 0 0,1 0-1,0 0 1,-1 0 0,0-1 0,0 1 0,0-1 0,-1 0 0,0 0 0,0 0-1,2-7 1,14-63 34,-11 26 114,-2 0-1,-3-63 1,-2 112-140,0-1-1,0 0 0,0 0 1,0 1-1,0-1 1,0 0-1,0 0 1,0 1-1,0-1 1,0 0-1,-1 0 1,1 1-1,0-1 1,-1 0-1,1 1 1,0-1-1,-1 0 1,1 1-1,-1-1 1,1 1-1,-1-1 1,1 1-1,-1-1 1,1 1-1,-1-1 1,0 1-1,1-1 1,-1 1-1,0 0 1,1-1-1,-1 1 1,0 0-1,1 0 1,-2-1-1,0 1-22,1 0 1,0 1-1,0-1 0,-1 0 0,1 1 0,0-1 1,0 1-1,0-1 0,0 1 0,-1-1 0,1 1 1,0 0-1,0-1 0,0 1 0,0 0 0,1 0 1,-1 0-1,0 0 0,0 0 0,0 0 1,1 0-1,-1 0 0,0 2 0,-5 9 103,1 0 0,0 0 0,1 0 0,1 1 0,0 0-1,-1 16 1,-5 84 1257,8-87-1134,0 1-44,-4 248 1068,6-230-1220,3 0 0,2 0 0,2 0-1,13 44 1,-18-80-131,0-1 0,0 1-1,1-1 1,0 0-1,0 0 1,1-1-1,0 1 1,6 6-1,-9-11 54,1-1 0,-1 0-1,1 0 1,-1 0 0,1 0-1,0 0 1,0 0 0,-1-1-1,1 1 1,1-1-1,-1 0 1,0 0 0,0 0-1,0 0 1,1 0 0,-1-1-1,0 0 1,1 0 0,-1 1-1,0-2 1,0 1 0,1 0-1,-1-1 1,5-1-1,-5 1 33,0 0-1,0-1 0,0 1 0,-1-1 0,1 0 0,-1 0 1,1 0-1,-1 0 0,0 0 0,1 0 0,-1-1 0,0 1 1,-1-1-1,1 0 0,0 1 0,-1-1 0,0 0 0,1 0 1,0-4-1,3-8 11,-1 0 0,4-24 0,-7 35-10,4-27 5,-1-1 0,-2 0 0,-2 0 0,-6-62-1,4 80 21,-2 0 0,1 0 0,-2 0 0,0 0 0,-1 1 0,0 0 0,-1 0 0,0 1 0,-1-1-1,-1 1 1,-14-16 0,22 27-27,0 0 0,1 0-1,-1 0 1,0 0-1,0 0 1,0 0 0,0 1-1,0-1 1,0 0-1,0 0 1,0 1 0,0-1-1,0 0 1,-1 1 0,1-1-1,0 1 1,0 0-1,0-1 1,-1 1 0,1 0-1,0 0 1,-1 0 0,1 0-1,0 0 1,0 0-1,-1 0 1,1 0 0,0 0-1,-2 1 1,1 1-13,1-1 1,0 0-1,0 1 1,0-1-1,0 0 1,0 1-1,0 0 1,1-1-1,-1 1 1,0-1-1,1 1 1,-1 0-1,1-1 1,0 1-1,-1 0 1,1 0-1,0-1 1,0 1-1,0 2 1,1 0-68,-1-1-1,0 0 1,1 0 0,-1 0 0,1 0-1,0 0 1,0 0 0,0 0 0,1 0-1,-1 0 1,1 0 0,-1 0 0,1-1-1,0 1 1,0-1 0,0 1 0,0-1-1,1 0 1,-1 0 0,1 0 0,-1 0-1,1 0 1,0 0 0,0-1 0,-1 1-1,1-1 1,0 0 0,4 1 0,5 2-736,1-1 1,-1-1 0,1 0-1,0 0 1,22-1 0,-32-1 765,-1 0 0,0 0 0,0-1 0,0 1 0,0 0 0,0-1 0,0 0 1,0 1-1,0-1 0,0 0 0,0 0 0,-1 0 0,1 0 0,0 0 1,-1-1-1,1 1 0,0 0 0,2-4 0,-2 1 60,1 1-1,-1-1 1,1 0-1,-1-1 1,0 1 0,-1 0-1,1-1 1,0-5-1,2-8 632,-2 0 0,0-1-1,-1-23 1,-1 40-558,1-29 1112,-1 16-45,1 0 0,-2 0 0,-2-18 0,-3 84-558,6-45-687,-1 1 0,1-1 0,1 0 0,-1 1 0,1-1 0,0 0 0,1 1 0,-1-1 0,1 0 0,0 0 0,1 0 0,0-1 0,0 1 0,0 0 0,0-1 0,1 0 0,0 0 0,0 0 0,0 0 0,1-1 0,0 1 0,0-1 0,0 0 0,0-1 0,9 6 0,-10-7-91,0 0 0,-1 0 0,1 0 0,0 0 0,0-1 0,1 0 0,-1 1 0,0-1 0,0-1 0,1 1 0,-1-1 0,0 0 0,1 0 0,-1 0 0,0 0 0,9-2 0,-10 1 159,0-1 0,0 1-1,0-1 1,0 0 0,0 0-1,0 0 1,0 0 0,-1 0-1,1-1 1,-1 1 0,1-1-1,-1 0 1,0 1 0,0-1 0,0 0-1,-1 0 1,1-1 0,-1 1-1,0 0 1,2-6 0,5-24 658,-3 0 1,0 0 0,-2-1-1,-2 1 1,-4-51-1,2 10 1542,-1 54-1203,-2 11-345,0 12-48,1 11-596,0 0 0,0 1 0,1-1 0,1 0 0,1 1-1,2 27 1,-1-2 28,-1-26-133,0 0 0,1 1 1,0-1-1,1 0 1,6 19-1,-7-29 11,0-1-1,0 0 1,1 1-1,0-1 1,-1 0-1,1 0 1,0 0 0,0 0-1,1 0 1,-1-1-1,1 1 1,-1 0-1,1-1 1,0 0 0,0 0-1,0 0 1,0 0-1,0 0 1,1-1-1,-1 1 1,0-1 0,1 0-1,-1 0 1,1 0-1,-1 0 1,8 0-1,-7-1 13,1 1 0,-1-1 0,1 0 0,-1 0 0,0-1 1,1 1-1,-1-1 0,1 0 0,-1 0 0,0-1 0,0 1 0,0-1 0,0 0 0,0 0 0,5-4 0,-5 3 99,-1 0 0,0-1 0,0 1 0,0-1-1,-1 0 1,1 0 0,-1 0 0,0 0 0,0-1 0,0 1 0,-1 0 0,1-1 0,-1 1 0,0-1 0,0-5 0,3-25 700,-1 0 0,-1 0 1,-6-62-1,3 88-299,0 1 0,-1-1 0,0 1 0,0-1 0,-1 1 0,-7-15 0,10 23-389,0 0-1,0 0 1,0-1-1,-1 1 1,1 0-1,0 0 1,0 0-1,0 0 1,0-1-1,0 1 1,-1 0 0,1 0-1,0 0 1,0 0-1,0 0 1,-1 0-1,1-1 1,0 1-1,0 0 1,0 0-1,-1 0 1,1 0-1,0 0 1,0 0-1,-1 0 1,1 0-1,0 0 1,0 0 0,0 0-1,-1 0 1,1 0-1,0 0 1,0 0-1,0 0 1,-1 0-1,1 1 1,0-1-1,0 0 1,0 0-1,-1 0 1,1 0-1,0 0 1,0 0 0,0 1-1,-1-1 1,1 0-1,0 0 1,0 0-1,0 0 1,0 1-1,0-1 1,0 0-1,0 0 1,-1 0-1,1 1 1,0-1-1,0 0 1,0 0-1,0 0 1,0 1 0,0-1-1,0 0 1,0 0-1,0 1 1,0-1-1,0 0 1,0 0-1,0 0 1,0 1-1,-4 17-94,0 19 77,1 0 0,2 0 0,6 69 0,-4-98-129,1 1 1,0-1 0,0 1 0,1-1-1,0 0 1,1 0 0,0 0-1,7 11 1,-9-16 57,1 0 0,-1 0 0,1 0-1,-1 0 1,1 0 0,0-1 0,0 1 0,1-1 0,-1 0-1,0 0 1,1 0 0,-1 0 0,1-1 0,0 0-1,-1 1 1,1-1 0,0-1 0,0 1 0,0 0 0,6-1-1,-6 1 5,0-1 0,1-1 0,-1 1 0,0 0 0,0-1 0,0 0 0,0 0 0,0 0 0,0-1 0,-1 1 0,1-1 0,0 0 0,-1 0 0,1 0 0,-1 0 0,1-1 0,-1 1 0,0-1 0,0 0 0,-1 0 0,1 0 0,0 0 0,-1-1 0,0 1 0,0-1 0,0 1 0,0-1 0,0 0 0,-1 0 0,0 0 0,0 0 0,0 0 0,1-4 0,1-11 308,0 0-1,-1 0 1,0 0 0,-2 0-1,0 0 1,-2 0 0,0 0 0,-4-19-1,4 32-21,1 1 0,-1-1-1,0 1 1,0 0 0,-1 0 0,0 0 0,1 0-1,-2 0 1,1 0 0,0 1 0,-8-8-1,10 12-201,1 0-1,0-1 0,0 1 0,0 0 1,-1 0-1,1 0 0,0-1 0,0 1 1,-1 0-1,1 0 0,0 0 0,0 0 1,-1 0-1,1 0 0,0-1 0,-1 1 1,1 0-1,0 0 0,0 0 0,-1 0 0,1 0 1,0 0-1,-1 0 0,1 0 0,0 0 1,-1 0-1,1 1 0,0-1 0,0 0 1,-1 0-1,1 0 0,0 0 0,-1 0 1,1 0-1,0 1 0,0-1 0,-1 0 1,1 0-1,0 0 0,0 1 0,0-1 1,-1 0-1,1 0 0,0 1 0,0-1 1,0 0-1,0 0 0,0 1 0,-1-1 1,1 1-1,-1 16-98,1-15 112,0 14-3,1 0 1,1-1 0,1 1 0,0-1 0,6 18-1,32 71 124,-39-100-143,9 18-23,-7-15-88,0 1 0,-1-1 0,0 1 0,0 0-1,0 0 1,-1 0 0,2 16 0,-5-23-3,1-1 1,0 1 0,-1 0 0,1 0 0,-1-1 0,1 1 0,-1 0 0,1-1 0,-1 1 0,0-1-1,1 1 1,-1-1 0,0 1 0,1-1 0,-1 1 0,0-1 0,0 0 0,1 1 0,-1-1 0,0 0-1,0 0 1,0 0 0,1 1 0,-1-1 0,0 0 0,0 0 0,0 0 0,0 0 0,1 0 0,-1-1 0,0 1-1,-1 0 1,-3 0-604,-30 1-3525</inkml:trace>
  <inkml:trace contextRef="#ctx0" brushRef="#br0" timeOffset="184.2">151 0 9780,'0'0'4274</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5:52:59.889"/>
    </inkml:context>
    <inkml:brush xml:id="br0">
      <inkml:brushProperty name="width" value="0.05" units="cm"/>
      <inkml:brushProperty name="height" value="0.05" units="cm"/>
      <inkml:brushProperty name="color" value="#E71224"/>
    </inkml:brush>
  </inkml:definitions>
  <inkml:trace contextRef="#ctx0" brushRef="#br0">20 392 5074,'0'0'14095,"-3"-7"-13399,-11-21-506,11 64-439,33 191 628,-30-226-404,0-1 1,0 1-1,0 0 0,0 0 0,0-1 0,0 1 0,0 0 0,0-1 0,0 1 1,0 0-1,0 0 0,0-1 0,0 1 0,1 0 0,-1-1 0,0 1 0,1 0 1,-1-1-1,0 1 0,1-1 0,-1 1 0,1-1 0,0 2 0,8-14 20,5-28 204,44-164-4,-56 196-171,0-1 1,1 1-1,0-1 0,0 1 0,1 0 1,0 0-1,0 1 0,1-1 0,0 1 1,11-12-1,-15 18-26,0 0 1,0 1-1,0-1 0,0 0 1,0 1-1,0-1 0,1 0 1,-1 1-1,0 0 1,0-1-1,0 1 0,1 0 1,-1-1-1,0 1 0,1 0 1,-1 0-1,0 0 0,0 0 1,1 0-1,-1 1 0,0-1 1,1 0-1,-1 1 1,0-1-1,0 0 0,0 1 1,1 0-1,-1-1 0,0 1 1,0 0-1,0-1 0,0 1 1,0 0-1,0 0 0,0 0 1,0 0-1,0 0 1,0 1-1,5 5 15,-1 0 1,0 1-1,0-1 1,3 9-1,-7-15-11,7 18 12,0 1 1,-1 0-1,5 24 0,9 28-618,-20-70 271,-1-1 0,1 0-1,0 0 1,-1 0 0,1 1-1,0-1 1,0 0 0,0 0-1,0 0 1,-1 0 0,1 0 0,1 0-1,-1-1 1,0 1 0,0 0-1,0 0 1,0-1 0,0 1-1,1-1 1,-1 1 0,0-1-1,1 0 1,-1 1 0,0-1-1,1 0 1,-1 0 0,0 0-1,1 0 1,-1 0 0,0 0-1,1 0 1,1-1 0,-2 1 114,13 0-4695</inkml:trace>
  <inkml:trace contextRef="#ctx0" brushRef="#br0" timeOffset="1610.3">429 377 2897,'0'0'12105,"-1"-3"-11177,1 2-898,0 1-1,0 0 1,0-1 0,0 1-1,0-1 1,0 1 0,0-1 0,0 1-1,0-1 1,-1 1 0,1-1-1,0 1 1,0 0 0,0-1-1,-1 1 1,1-1 0,0 1 0,0 0-1,-1-1 1,1 1 0,0 0-1,-1-1 1,1 1 0,0 0-1,-1 0 1,1-1 0,-1 1 0,0 0-1,1 0-20,-1 1 0,1 0-1,-1 0 1,1 0 0,-1 0-1,1 0 1,0 0 0,0 0-1,-1 0 1,1 0 0,0 0-1,0 0 1,0 0-1,0 0 1,0 0 0,0 2-1,1-3-3,-1 1 0,1 0 0,-1 0-1,1-1 1,-1 1 0,1 0-1,-1-1 1,1 1 0,0-1-1,-1 1 1,1 0 0,0-1 0,-1 0-1,1 1 1,0-1 0,0 1-1,-1-1 1,1 0 0,0 1-1,0-1 1,0 0 0,0 0 0,0 0-1,-1 0 1,1 0 0,0 0-1,0 0 1,1 0 0,34 0 9,-28 0-71,-6 0 34,0-1 1,0 1-1,0-1 0,0 1 1,0-1-1,0 1 0,0-1 1,0 0-1,-1 0 1,1 0-1,0 0 0,0-1 1,-1 1-1,1 0 0,-1-1 1,1 1-1,-1-1 1,1 1-1,-1-1 0,0 0 1,0 1-1,0-1 0,0 0 1,0 0-1,0 0 1,0 0-1,-1 0 0,1 0 1,-1 0-1,1 0 1,-1 0-1,0 0 0,0-4 1,0 1 54,1 0 1,-1 0-1,0 0 0,-1 0 1,1 0-1,-1 0 1,0 0-1,0 1 1,-1-1-1,1 0 1,-1 1-1,0-1 1,-4-6-1,0 3 279,-1 1 1,1 1-1,-1-1 0,-1 1 1,-12-8-1,17 12-210,0 0 1,0 0-1,0 0 1,0 1-1,0 0 1,0-1-1,-1 1 1,1 0-1,0 0 1,-1 1-1,1-1 1,0 1-1,-1 0 1,1 0-1,-1 0 1,1 0-1,-1 0 1,-5 2-1,8-1-101,0 0 0,-1 0 0,1 0 0,-1 0-1,1 1 1,0-1 0,0 0 0,0 0 0,0 1-1,0-1 1,0 1 0,0-1 0,0 1 0,1-1-1,-1 1 1,1 0 0,-1-1 0,1 1 0,-1 0-1,1-1 1,0 4 0,-2 42 7,2-35 6,1-5-9,-1 0 1,1 0-1,0 0 0,1 0 0,0-1 0,0 1 0,0 0 0,1-1 0,0 1 0,0-1 0,0 0 0,1 0 0,0 0 0,0-1 0,1 1 0,0-1 1,0 0-1,0 0 0,0-1 0,1 1 0,-1-1 0,10 4 0,-2-1-199,0 0 0,0-1 0,0-1 0,1 0 0,0-1 0,0-1 0,0 0 0,1-1 0,-1 0 0,16-1 0,-28-1 176,1 0 0,-1 0 0,1 0 0,-1-1 0,1 1 0,-1-1 0,1 0 0,-1 1 0,0-1 0,1 0 0,-1-1 0,0 1 0,0 0 0,0-1 0,0 1 0,0-1 0,3-2 0,-2 0 8,0 0 1,-1 1-1,1-1 1,-1 0-1,0 0 1,-1 0-1,1-1 1,0 1-1,0-6 1,2-10 315,-2 0 0,-1-1 0,-1-32 0,0 30 429,0 1 395,0 21-943,0 15-490,0-9 251,0 0 0,0 0 0,1 1-1,0-1 1,0 0 0,0 0 0,0 0-1,1-1 1,0 1 0,5 9 0,-6-12-78,1 1 1,0-1-1,0 0 0,0 1 1,0-1-1,1 0 1,-1-1-1,1 1 1,-1 0-1,1-1 1,0 1-1,-1-1 1,1 0-1,0 0 1,0 0-1,0 0 1,0 0-1,0-1 1,0 1-1,4-1 0,-6 0 109,1 1 0,-1-1 0,0 0 0,1 0 0,-1 0 0,1 0 0,-1 0 0,0 0-1,1-1 1,-1 1 0,0 0 0,1-1 0,-1 1 0,0-1 0,0 1 0,1-1 0,-1 1-1,0-1 1,0 0 0,0 0 0,0 0 0,0 0 0,0 1 0,0-1 0,0-1 0,0 1-1,1-2 1,-1-1 53,0 0 0,0 0 0,0-1 0,0 1 0,-1 0 0,0 0 0,0-8 0,0 5-33,0 2 88,0 1 1,0 0-1,-1-1 1,1 1-1,-1 0 1,0 0-1,0-1 0,0 1 1,-1 0-1,1 0 1,-1 0-1,0 0 1,0 1-1,-1-1 0,1 1 1,-1-1-1,1 1 1,-1 0-1,0 0 1,-1 0-1,1 0 1,0 0-1,-1 1 0,1-1 1,-1 1-1,0 0 1,0 0-1,0 1 1,0-1-1,0 1 1,0 0-1,-1 0 0,1 0 1,-4 0-1,6 1-88,0 0 1,0 0-1,1 1 0,-1-1 0,0 0 0,1 1 0,-1-1 0,0 1 0,1 0 0,-1-1 1,1 1-1,-1 0 0,1 0 0,-1 0 0,1 0 0,0 0 0,-1 0 0,1 1 0,0-1 1,0 0-1,0 1 0,-1 1 0,0 1-6,0 0 1,0 0 0,0 0-1,1 0 1,0 1-1,-1-1 1,2 0 0,-2 9-1,2-6 2,-1 0-1,1 0 1,1 0 0,-1 0-1,1 0 1,1 0-1,-1 0 1,1 0 0,0 0-1,1 0 1,4 10 0,1-8-144,0 0 0,0-1 1,1 0-1,0 0 0,0-1 1,1 0-1,-1 0 0,2-1 1,-1-1-1,1 0 0,15 6 1,-6-4-1209,1-1 1,0-1-1,-1-1 1,2 0-1,30 0 1,-44-3 841,0-1 1,0 0-1,0-1 1,0 0-1,0 0 1,0 0-1,12-5 0,-17 5 623,0-1 0,-1 1 0,1-1 0,-1 0 0,0 1 0,1-1 0,-1 0 0,0-1 0,0 1 0,0 0 0,0 0 0,-1-1 0,1 1 0,-1-1 0,1 0-1,-1 1 1,0-1 0,0 0 0,0 0 0,0 0 0,-1 0 0,1 1 0,-1-6 0,1 2 492,-1-1 1,0 1 0,0 0-1,0-1 1,-1 1-1,0 0 1,0 0-1,-1 0 1,1 0-1,-1 0 1,-1 0-1,1 0 1,-1 1-1,-5-8 1,5 9-400,1 0 1,-1 1-1,0-1 1,-1 1-1,1 0 1,-1 0-1,1 0 1,-1 1-1,0-1 1,0 1-1,0 0 1,0 0-1,0 0 1,-1 0-1,1 1 1,0 0-1,-1 0 1,1 0-1,-1 0 1,-8 1-1,11 0-182,0 0 0,0 0-1,0 0 1,0 0 0,0 0-1,0 1 1,0-1-1,0 1 1,0-1 0,0 1-1,0 0 1,0 0 0,0 0-1,1 0 1,-1 0 0,0 0-1,1 0 1,-3 2 0,2 0-22,0 0 1,0 1 0,1-1-1,-1 0 1,1 0 0,-1 1-1,1-1 1,0 1 0,1-1-1,-2 4 1,0 6 12,0 0-1,1-1 1,0 1 0,1-1-1,1 1 1,0 0-1,0-1 1,6 22-1,-5-29-78,-1 1 0,1-1 0,1 1 0,-1-1 0,1 0 0,0 1 0,0-1 0,1-1 0,-1 1 0,1 0 1,0-1-1,0 0 0,1 0 0,-1 0 0,1-1 0,0 1 0,0-1 0,0 0 0,0 0 0,11 3 0,-14-5 49,1 0 1,0 0 0,0 0 0,0-1 0,0 1-1,0-1 1,-1 0 0,1 0 0,0 0 0,0 0 0,0 0-1,0 0 1,0-1 0,0 0 0,0 1 0,0-1 0,-1 0-1,1-1 1,5-1 0,-5 0 27,0 0 1,0 0-1,0 0 0,0 0 1,-1 0-1,1-1 0,-1 1 0,0-1 1,0 1-1,0-1 0,0 0 1,1-6-1,2-9 87,-1 0-1,0 0 1,-2-1 0,1-35 0,-3-306 4310,0 369-4310,-3 18-110,2 1 0,1-1 1,2 1-1,0-1 0,2 0 0,0 0 1,2 0-1,17 47 0,-13-49 9,1-1 1,1 0-1,22 31 0,-30-48-26,-1-1 0,2 0 0,-1 0 0,0 0 0,1 0 0,0-1 0,0 0 0,1 0 0,-1 0 0,1-1 0,0 1 0,0-1 0,0-1 0,0 1 0,0-1 0,0 0 1,1 0-1,10 1 0,-14-3 17,1 0 0,-1 0 0,0 0 1,1 0-1,-1-1 0,0 0 0,1 1 1,-1-1-1,0 0 0,0 0 0,0-1 1,0 1-1,0-1 0,0 1 0,0-1 1,4-4-1,-4 3 21,0 0 1,0-1 0,0 0-1,-1 0 1,0 0 0,0 0-1,0 0 1,0 0-1,-1 0 1,1-1 0,-1 1-1,1-6 1,1-15 38,-1 0 0,-2 1 0,0-1 1,-1 0-1,-2 0 0,0 1 0,-10-35 0,3 9 323,7 28-71,4 11-15,-1 11-269,0 0 0,0 0 0,0 0 1,0 0-1,0 0 0,0 0 0,0 0 0,0-1 0,0 1 0,0 0 1,0 0-1,0 0 0,0 0 0,1 0 0,-1 0 0,0 0 0,0 0 1,0 0-1,0 0 0,0-1 0,0 1 0,0 0 0,1 0 0,-1 0 1,0 0-1,0 0 0,0 0 0,0 0 0,0 0 0,0 0 0,0 0 1,1 0-1,-1 0 0,0 0 0,0 0 0,0 0 0,0 0 0,0 0 1,0 0-1,1 0 0,-1 0 0,0 1 0,0-1 0,0 0 0,0 0 1,0 0-1,0 0 0,0 0 0,0 0 0,1 0 0,-1 0 0,0 0 1,0 1-1,19 14-10,-1 2 1,0 1-1,-1 0 1,-1 1-1,18 28 1,-26-35-13,-1 0 1,0 1 0,-1 0-1,-1 0 1,1 0 0,-2 1-1,0-1 1,-1 1-1,0 0 1,1 28 0,-4-34-8,0-1 0,0 1 0,-1-1 0,1 1 1,-2-1-1,1 1 0,-1-1 0,-4 10 0,5-15-36,-1 1-1,0-1 0,0 1 1,0-1-1,0 1 1,0-1-1,-1 0 0,1 0 1,-1 0-1,1 0 0,-1-1 1,0 1-1,1-1 1,-1 0-1,0 1 0,0-1 1,0 0-1,0-1 1,0 1-1,0 0 0,0-1 1,-5 0-1,6 1-122,0-1 1,0 1-1,0-1 0,0 0 0,0 0 1,0 0-1,0 0 0,0 0 0,0-1 1,0 1-1,0-1 0,0 1 0,0-1 1,-3-1-1,4 1-127,0-1-1,0 1 1,1 0 0,-1-1 0,1 1-1,-1 0 1,1-1 0,-1 1-1,1-1 1,0 1 0,0-1 0,0 1-1,0-1 1,0 1 0,0-1-1,0 1 1,0-1 0,1 1 0,-1 0-1,0-1 1,2-1 0,5-22-6575</inkml:trace>
  <inkml:trace contextRef="#ctx0" brushRef="#br0" timeOffset="1811.66">2203 396 1985,'0'0'22682,"2"-78"-22682,-2 65-512,-4 0-1601,-11 4-4178</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14:59.399"/>
    </inkml:context>
    <inkml:brush xml:id="br0">
      <inkml:brushProperty name="width" value="0.05" units="cm"/>
      <inkml:brushProperty name="height" value="0.05" units="cm"/>
      <inkml:brushProperty name="color" value="#E71224"/>
    </inkml:brush>
  </inkml:definitions>
  <inkml:trace contextRef="#ctx0" brushRef="#br0">18 332 4946,'0'0'9829,"0"0"-9820,0-1 0,0 1 0,0 0 0,0-1-1,-1 1 1,1 0 0,0-1 0,0 1 0,0 0 0,0 0 0,0-1 0,0 1 0,0 0 0,-1-1 0,1 1 0,0 0 0,0 0 0,0-1 0,-1 1 0,1 0 0,0 0 0,0 0 0,-1-1-1,1 1 1,0 0 0,0 0 0,-1 0 0,1 0 0,0 0 0,0 0 0,-1-1 0,1 1 0,-1 0 0,1 3-2,-1 0-1,1-1 1,-1 1 0,1 0-1,0-1 1,0 1 0,0 0-1,0-1 1,1 1 0,-1 0 0,1-1-1,1 6 1,16 41 121,-11-30-119,6 17-242,41 108 713,-13-51-3651,-43-110-1423,-1-8 3812,-44-109 209,-1-4 2304,35 89-828,2-2 0,2 1 0,3-1-1,0-74 1,5 121-824,1 1 0,0-1-1,1 0 1,-1 0 0,1 0 0,0 0 0,-1 1-1,2-1 1,-1 0 0,0 1 0,4-7 0,-4 9-57,0 0 1,1 0 0,-1 0 0,0-1-1,1 1 1,-1 0 0,1 1-1,-1-1 1,1 0 0,0 0 0,-1 1-1,1-1 1,0 1 0,-1-1 0,1 1-1,0 0 1,0 0 0,-1 0 0,1 0-1,0 0 1,0 0 0,-1 0 0,1 0-1,0 1 1,0-1 0,-1 1-1,4 0 1,-1 1-19,0 0 0,0 0 0,0 1-1,0-1 1,0 1 0,-1 0 0,1 0-1,-1 0 1,0 0 0,1 1 0,-1-1 0,-1 1-1,1 0 1,3 6 0,3 7 14,-1-1 1,9 23-1,-10-13-21,-1-1 0,-1 1-1,-1 0 1,-1 1 0,-2-1-1,0 0 1,-4 30 0,2-44-150,-1 0 0,0 0 0,-1 0 1,-1 0-1,1 0 0,-2-1 0,0 0 1,0 0-1,-1 0 0,0-1 0,-11 14 1,15-21 10,28-31 171,-15 15 106,1 0 0,1 1 0,23-18 0,-32 27-108,-1 1 0,1-1 0,0 1 0,0 0 0,0 1 0,1-1 0,-1 1 0,0-1-1,1 1 1,-1 1 0,1-1 0,-1 0 0,0 1 0,1 0 0,-1 0 0,1 1 0,-1-1 0,1 1 0,6 2 0,-8-2-26,0 0 0,0 1 0,0 0 0,-1 0 1,1 0-1,0 0 0,-1 0 0,1 0 0,-1 1 1,0 0-1,0-1 0,0 1 0,0 0 1,0 0-1,0 0 0,-1 0 0,0 0 0,1 0 1,-1 0-1,0 0 0,0 6 0,2 6 2,-1-1 0,0 1-1,-1 23 1,-1-31 1,0 1 1,-1-1-1,0 0 0,-1 0 1,0 1-1,0-1 1,0 0-1,-1-1 0,0 1 1,0 0-1,0-1 1,-1 0-1,-6 8 0,6-9-86,1-1-1,-1 0 1,0-1-1,0 1 1,0-1-1,-1 0 0,1 0 1,-1 0-1,0 0 1,0-1-1,0 0 1,0 0-1,0 0 0,0 0 1,-1-1-1,1 0 1,0 0-1,-10 0 0,14-1-4,1-1-1,-1 1 1,1 0-1,0 0 1,-1 0-1,1 0 1,-1 0-1,1 0 0,-1-1 1,1 1-1,0 0 1,-1 0-1,1 0 1,0-1-1,-1 1 0,1 0 1,0-1-1,-1 1 1,1 0-1,0-1 1,0 1-1,-1 0 0,1-1 1,0 1-1,0-1 1,0 1-1,-1 0 1,1-1-1,0 1 0,0-1 1,0 1-1,0-1 1,0 1-1,0 0 1,0-1-1,0 1 0,0-1 1,0 1-1,0-1 1,0 1-1,0 0 1,0-1-1,1 0 0,-1-4-586,0-13-3282</inkml:trace>
  <inkml:trace contextRef="#ctx0" brushRef="#br0" timeOffset="754.68">556 490 4594,'0'0'8545,"-4"-17"-6947,-12-50-552,16 65-951,-1 1 0,1-1 0,-1 0 0,1 1 0,-1-1 0,0 1 0,0-1 0,0 1 0,1-1 0,-1 1 0,0 0 0,-1-1 0,-1-1 0,2 3-78,1-1 0,-1 1-1,0 0 1,0-1 0,1 1 0,-1 0 0,0 0 0,0-1 0,1 1 0,-1 0 0,0 0 0,0 0 0,0 0 0,1 0 0,-1 0 0,0 0 0,0 0 0,0 1 0,0-1 0,-2 1-23,1 0 0,-1 1 0,1-1 0,0 0 0,0 1 0,-1 0 0,1-1 0,0 1 0,-2 3 0,-1 1 3,0 1 0,1 0 0,0 0 0,0 0 1,1 0-1,0 1 0,0-1 0,1 1 0,-1 0 0,0 12 0,0 7-34,0 48-1,3-68 14,0-2-52,0 0 1,1 0-1,0 0 0,0-1 0,0 1 0,0 0 0,0-1 1,1 1-1,0-1 0,0 1 0,1-1 0,-1 0 0,1 0 1,0 0-1,5 6 0,-6-7 40,1-1 1,0 0-1,-1 0 1,1 0-1,0 0 1,0 0-1,0-1 1,1 1-1,-1-1 1,0 0-1,1 0 1,-1 0-1,0 0 1,1-1-1,-1 1 1,1-1-1,-1 0 1,1 0-1,-1 0 1,1 0-1,-1-1 0,7-1 1,-7 1 45,0-1-1,0 0 1,0 1 0,0-1-1,0 0 1,-1-1 0,1 1-1,-1 0 1,1-1 0,-1 1-1,0-1 1,0 0 0,0 0-1,0 0 1,-1 0-1,1 0 1,-1 0 0,0 0-1,1 0 1,-2-1 0,1 1-1,1-5 1,1-7 313,-1 0 1,0-1-1,0-22 0,-2 2 446,0 6 1080,-5 66-1377,2-12-454,1 0 0,2 45 0,1-62-101,-1-1 1,1 0-1,0 0 0,1 0 0,-1 0 0,1 0 0,0 0 0,1 0 0,-1-1 0,1 1 0,1-1 0,-1 0 0,1 1 0,-1-2 0,1 1 0,7 6 0,-8-9 30,-1 0 0,0 0 0,1-1 0,-1 1 0,1-1 0,-1 0 0,1 1 0,0-1 0,-1 0 0,1-1 0,0 1 0,0 0 0,0-1 0,0 0 0,-1 0 0,1 1 0,0-2 0,0 1 0,0 0 0,0-1 0,0 1 0,4-2 0,-3 0 45,-1 0 0,1 0-1,-1 0 1,0 0 0,0 0-1,0-1 1,0 0 0,0 1-1,0-1 1,-1 0 0,1 0-1,-1 0 1,0-1 0,0 1-1,2-6 1,1-6 77,0 0 1,-2 0 0,0 0-1,0-1 1,-2 1 0,0-1-1,-2-30 1,1 18 269,0 20-243,-1 0 0,0 0 0,0 1 0,0-1 0,-4-8 0,4 13-33,1 0 1,-2 0-1,1 0 0,0 0 1,-1 0-1,1 1 1,-1-1-1,0 1 0,0-1 1,0 1-1,0 0 1,0 0-1,0 0 1,-1 0-1,-4-3 0,7 5-60,-1 0-1,1-1 1,0 1 0,0 0-1,-1 0 1,1 0-1,0 0 1,-1 0 0,1 0-1,0 0 1,-1 0-1,1 0 1,0 0-1,0 0 1,-1 0 0,1 0-1,0 1 1,-1-1-1,1 0 1,0 0-1,0 0 1,-1 0 0,1 0-1,0 1 1,0-1-1,-1 0 1,1 0 0,0 0-1,0 1 1,0-1-1,-1 0 1,1 0-1,0 1 1,0-1 0,0 0-1,0 0 1,0 1-1,-1-1 1,1 0 0,0 0-1,0 1 1,0-1-1,0 0 1,0 1-1,0-1 1,0 0 0,0 1-1,0-1 1,0 1-1,0 19-42,0-16 47,0 7 5,1-1-1,0 1 1,1 0-1,0-1 0,1 1 1,0-1-1,0 0 1,9 17-1,3 1 7,32 43 0,-44-68-118,0 1 0,0 0 0,0 0 1,-1 0-1,1 0 0,-1 0 0,0 0 0,-1 1 0,1-1 0,-1 1 0,0-1 1,0 1-1,0 0 0,0-1 0,-1 10 0,-1-13 23,0 0 0,1 1 0,-1-1 0,0 0 0,0 0-1,0 0 1,0 0 0,0 0 0,0 0 0,-1 0 0,1 0 0,0-1 0,0 1 0,-1 0 0,1-1-1,0 1 1,-1-1 0,1 1 0,-1-1 0,1 1 0,-1-1 0,1 0 0,-1 0 0,0 0 0,-42 2-1454,40-2 1209,-2 1-483,-16-2-718,15-4-4316,7-5 1616</inkml:trace>
  <inkml:trace contextRef="#ctx0" brushRef="#br0" timeOffset="1220.92">973 625 3506,'0'0'10527,"1"-9"-9647,0-30-287,-1 29-190,0 38-435,0-27-2,1 1 1,-1-1 0,0 1-1,1-1 1,-1 1 0,1-1-1,-1 0 1,1 1 0,0-1-1,0 0 1,-1 1 0,1-1-1,0 0 1,0 0 0,0 0-1,0 0 1,1 0 0,-1 0-1,0 0 1,0 0 0,1 0-1,-1-1 1,0 1 0,1 0-1,-1-1 1,0 1 0,1-1-1,-1 0 1,1 1 0,-1-1-1,1 0 1,-1 0 0,1 0-1,-1 0 1,1 0 0,-1 0-1,1 0 1,-1-1 0,1 1 0,-1-1-1,1 1 1,-1-1 0,0 1-1,1-1 1,-1 0 0,0 1-1,1-1 1,-1 0 0,0 0-1,0 0 1,0 0 0,0 0-1,0 0 1,0-1 0,0 1-1,0 0 1,0 0 0,-1-1-1,1 1 1,1-3 0,1-9 58,-1-1 1,0 1 0,-1 0-1,0-1 1,-2-21 0,0 7 372,1 26-349,0 0-1,-1 1 1,1-1-1,-1 0 1,1 0-1,-1 0 1,0 0 0,0 1-1,0-1 1,0 0-1,0 1 1,0-1 0,-1 1-1,1-1 1,0 1-1,-1-1 1,1 1-1,-1 0 1,1 0 0,-1 0-1,0 0 1,1 0-1,-1 0 1,0 0 0,0 1-1,0-1 1,0 1-1,0-1 1,0 1 0,1 0-1,-1-1 1,0 1-1,0 0 1,0 0-1,0 1 1,0-1 0,0 0-1,0 1 1,0-1-1,0 1 1,0-1 0,1 1-1,-1 0 1,0 0-1,0 0 1,1 0-1,-1 0 1,1 0 0,-1 1-1,1-1 1,-2 2-1,-1 2-12,1 1 0,0 0 0,0 0-1,0 0 1,1 0 0,0 1 0,0-1-1,0 1 1,1-1 0,0 1-1,0 10 1,0 4 28,1-1-1,5 33 0,-5-47-85,2 0 0,-1 0 0,1 0 0,0-1 0,0 1-1,0 0 1,1-1 0,0 1 0,0-1 0,0 0 0,1 0-1,0 0 1,0-1 0,0 1 0,0-1 0,1 0 0,0 0-1,9 6 1,-6-5-426,0-1 0,1 0 0,-1-1-1,0 0 1,10 3 0,-6-4-1197,-1 0 0,0 0 0,20 0 1,11-2-5200</inkml:trace>
  <inkml:trace contextRef="#ctx0" brushRef="#br0" timeOffset="1675.11">1376 588 6147,'0'0'9356,"-19"-10"-7849,-60-27-469,76 35-991,-1 0-1,1 1 1,-1-1 0,1 1-1,-1 0 1,0 0-1,0 0 1,1 1 0,-1 0-1,0-1 1,0 1-1,0 0 1,1 1 0,-1-1-1,0 1 1,0 0-1,1-1 1,-1 2-1,0-1 1,1 0 0,-1 1-1,1-1 1,0 1-1,-1 0 1,1 1 0,0-1-1,0 0 1,0 1-1,1-1 1,-1 1 0,0 0-1,1 0 1,0 0-1,-2 4 1,-1 2-68,0 0 0,1 1 0,0-1 0,1 1 1,0 0-1,1 0 0,0 0 0,0 0 0,1 20 0,0-24-110,1 0 0,0 0 0,1 0 0,0 0 0,0 0 0,0 0 1,3 9-1,-3-13 50,0-1 0,1 1 0,-1 0 1,0 0-1,1 0 0,-1-1 1,1 1-1,0-1 0,-1 1 0,1-1 1,0 0-1,0 0 0,0 0 1,0 0-1,0 0 0,0 0 1,0 0-1,0-1 0,0 1 0,1-1 1,-1 1-1,0-1 0,0 0 1,3 0-1,2 1 20,-1-1 0,0 0-1,0 0 1,0 0 0,1-1 0,-1 0 0,0 0-1,0-1 1,0 1 0,0-2 0,0 1 0,-1 0 0,1-1-1,-1 0 1,1 0 0,-1-1 0,0 0 0,0 0 0,-1 0-1,1 0 1,-1 0 0,0-1 0,0 0 0,0 0 0,-1 0-1,0-1 1,3-6 0,3-5 197,-2-1 0,0 0 0,-1 0 0,-1-1 0,-1 1 1,3-27-1,-4 3 755,-3-75 0,0 112-799,0-1 0,-1 0-1,1 1 1,-1-1 0,0 0 0,-1 1 0,0-1 0,1 1 0,-2-1 0,1 1 0,-1 0 0,-3-5 0,6 9-89,0 1-1,0-1 1,-1 1 0,1 0-1,0-1 1,0 1 0,0 0-1,-1-1 1,1 1 0,0 0 0,-1-1-1,1 1 1,0 0 0,-1 0-1,1-1 1,0 1 0,-1 0-1,1 0 1,0 0 0,-1-1 0,1 1-1,-1 0 1,1 0 0,0 0-1,-1 0 1,1 0 0,-1 0-1,1 0 1,-1 0 0,1 0 0,0 0-1,-1 0 1,1 0 0,-1 0-1,1 0 1,0 1 0,-1-1-1,1 0 1,-1 0 0,1 0 0,0 1-1,-1-1 1,1 0 0,0 0-1,-1 1 1,1-1 0,0 0 0,-1 0-1,1 1 1,0-1 0,0 0-1,0 1 1,-1-1 0,1 1-1,-7 22-59,4 3-15,1 1 0,1-1 0,1 0 1,2 1-1,1-1 0,1 0 0,1 0 1,1 0-1,16 41 0,-13-45-1000,1 0-1,1 0 1,19 27-1,-7-19-3182,2-7-2442</inkml:trace>
  <inkml:trace contextRef="#ctx0" brushRef="#br0" timeOffset="2577.07">2034 550 6163,'0'0'8204,"3"-16"-6668,2-3-1093,-2 10-94,-1 0 0,-1 0 0,1 0 0,-1 0 0,-1-14 0,0 23-303,-1-1 0,0 0 0,0 1 0,1-1-1,-1 1 1,0-1 0,0 1 0,0 0 0,0-1 0,1 1-1,-1 0 1,0-1 0,0 1 0,0 0 0,0 0-1,0 0 1,0 0 0,0 0 0,0 0 0,0 0-1,0 0 1,0 0 0,1 1 0,-1-1 0,-2 1 0,-27 7-82,24-4 33,1 0 0,-1 1 0,1 0 0,1 0 0,-1 0 0,1 1 0,0 0 1,0-1-1,0 2 0,1-1 0,0 0 0,0 1 0,-3 12 0,3-8-16,0-1-1,1 1 1,1 0-1,0 0 1,0 0-1,1 0 1,0 0-1,3 13 1,-3-21-39,1 0 0,0 0 0,0 0 1,0-1-1,0 1 0,0 0 0,0-1 1,1 1-1,-1-1 0,1 1 0,0-1 1,0 0-1,-1 0 0,2 0 0,-1 0 1,0 0-1,0 0 0,1 0 1,-1-1-1,1 1 0,4 1 0,-1-1-61,0 0-1,0 0 1,-1-1-1,2 0 1,-1 0-1,0 0 1,0-1-1,0 0 1,8-1-1,-11 1 115,-1-1-1,1 0 0,0 0 1,0 0-1,-1 0 1,1-1-1,-1 1 0,0 0 1,1-1-1,-1 0 0,0 0 1,0 1-1,0-1 0,0 0 1,0-1-1,0 1 0,0 0 1,-1-1-1,0 1 0,1-1 1,-1 1-1,0-1 0,0 1 1,0-1-1,1-5 1,1-3 38,-1-1 0,0 0 0,0 0 0,-1-21 0,0 10 124,-2-33 530,0 52-618,1 1 0,-1-1 0,0 1 0,0-1 0,0 1 0,0 0-1,-1 0 1,0-1 0,1 1 0,-1 0 0,0 0 0,-5-5 0,7 8-70,0-1 0,-1 1 0,1-1 0,0 1 1,0-1-1,-1 1 0,1 0 0,-1-1 0,1 1 1,0 0-1,-1-1 0,1 1 0,-1 0 0,1-1 1,0 1-1,-1 0 0,1 0 0,-1 0 1,1-1-1,-1 1 0,1 0 0,-1 0 0,1 0 1,-1 0-1,1 0 0,-1 0 0,0 0 0,1 0 1,-1 0-1,1 0 0,-1 0 0,1 0 0,-1 0 1,1 1-1,-1-1 0,1 0 0,-1 0 0,1 0 1,0 1-1,-1-1 0,1 0 0,-1 1 1,1-1-1,0 0 0,-1 1 0,1-1 0,0 1 1,-1-1-1,1 0 0,0 1 0,-1-1 0,1 1 1,0-1-1,0 1 0,0-1 0,-1 1 0,1-1 1,0 1-1,0-1 0,0 1 0,0-1 0,0 1 1,0-1-1,0 1 0,0 0 0,-2 41-115,2-37 132,1 2-116,0-1-1,1 0 1,-1 1-1,1-1 1,0 0-1,1 0 0,-1-1 1,1 1-1,0 0 1,1-1-1,-1 0 1,1 1-1,0-2 0,1 1 1,-1 0-1,1-1 1,0 0-1,0 0 0,0 0 1,0-1-1,1 1 1,0-1-1,-1-1 1,1 1-1,0-1 0,0 0 1,1 0-1,-1-1 1,9 1-1,-11-1 144,-1-1 0,1 0 0,-1 0 0,1-1 1,-1 1-1,1-1 0,-1 1 0,1-1 0,-1 0 0,0-1 0,0 1 0,1-1 0,-1 1 0,0-1 0,0 0 0,0 0 0,-1 0 1,1 0-1,0-1 0,-1 1 0,0-1 0,1 1 0,-1-1 0,0 0 0,0 0 0,1-4 0,14-18 842,6-9 68,-2-1 0,20-44-1,-41 78-934,0 1-1,0 0 0,1 0 0,-1-1 1,0 1-1,0 0 0,0 0 0,0-1 1,0 1-1,0 0 0,0 0 0,0-1 1,0 1-1,1 0 0,-1 0 0,0-1 1,0 1-1,0 0 0,0 0 0,1 0 1,-1 0-1,0-1 0,0 1 0,0 0 1,1 0-1,-1 0 0,0 0 0,0 0 1,1 0-1,-1-1 0,0 1 0,0 0 1,1 0-1,-1 0 0,0 0 0,1 0 1,-1 0-1,0 0 0,0 0 0,1 0 1,-1 0-1,0 0 0,0 1 0,1-1 1,-1 0-1,9 14 98,4 26-274,-12-38 210,9 44-60,-7-30-49,1 1 1,0-1 0,2 1-1,12 27 1,-17-43 39,-1 1 1,1-1 0,0 0 0,-1 0 0,1 0 0,0 1 0,0-1 0,0 0 0,0 0-1,0 0 1,0 0 0,0 0 0,1-1 0,-1 1 0,0 0 0,0 0 0,1-1 0,-1 1-1,0-1 1,1 1 0,-1-1 0,1 0 0,-1 1 0,0-1 0,1 0 0,-1 0-1,1 0 1,-1 0 0,1 0 0,-1-1 0,0 1 0,1 0 0,-1-1 0,1 1 0,-1 0-1,0-1 1,1 0 0,-1 1 0,0-1 0,0 0 0,1 0 0,-1 0 0,1-1 0,5-3 36,0-1 0,-1-1 0,1 1 0,-2-1 1,8-10-1,12-20 22,-17 24 86,0 0 0,1 1 0,0 0 0,1 0 1,0 1-1,16-13 0,-25 23-111,0 0 0,0 0 1,0 1-1,0-1 0,0 0 0,0 1 0,0-1 1,1 1-1,-1-1 0,0 1 0,0-1 1,0 1-1,1 0 0,-1 0 0,0 0 0,0 0 1,1 0-1,-1 0 0,0 0 0,0 0 0,1 0 1,-1 0-1,0 1 0,0-1 0,3 1 0,-3 1-14,1-1-1,0 1 0,-1-1 0,1 1 1,-1-1-1,0 1 0,1 0 0,-1 0 0,0 0 1,0 0-1,0 0 0,0 0 0,1 3 1,1 7-24,0 1 1,0 0-1,0 22 1,-3-35 23,2 19-129,2 66-262,-4-78-283,-1 1 1,0-1-1,0 1 1,-4 13-1,-5-5-3140,-2-8-3245</inkml:trace>
  <inkml:trace contextRef="#ctx0" brushRef="#br0" timeOffset="3604.11">3398 503 4482,'0'0'11371,"0"-3"-10686,1 16-554,-1 0 0,2 0-1,0 0 1,0 1 0,6 14 0,5 3-68,20 35 1,-29-58-147,1 0 1,0-1-1,0 0 1,1 0-1,0 0 0,0 0 1,0-1-1,1 0 0,14 9 1,-19-13 53,1-1 1,-1 0 0,1 1-1,-1-1 1,1 0 0,-1-1-1,1 1 1,0 0 0,0-1-1,-1 1 1,1-1 0,0 0-1,0 0 1,-1 0 0,1 0-1,0 0 1,-1-1 0,1 0-1,0 1 1,-1-1-1,1 0 1,0 0 0,-1 0-1,1 0 1,-1-1 0,0 1-1,1-1 1,-1 1 0,0-1-1,0 0 1,0 0 0,0 0-1,0 0 1,-1 0 0,1 0-1,-1-1 1,3-4 0,1-3 63,0 1 1,-1-1-1,0 0 1,-1-1-1,0 1 1,-1-1-1,0 1 0,1-17 1,-2 9 74,0 0 45,0 1-1,-3-28 1,1 41-145,1 1 1,0-1-1,-1 1 1,0-1-1,0 1 1,0-1-1,0 1 1,-1 0-1,1 0 1,-1 0-1,0 0 1,0 0-1,0 0 1,0 0-1,0 0 1,-1 1 0,1-1-1,-7-3 1,9 5-23,-1 1 0,1-1-1,-1 1 1,0-1 0,1 0 0,-1 1 0,0 0 0,0-1 0,1 1 0,-1 0 0,0-1 0,0 1 0,0 0 0,0 0 0,1-1 0,-1 1 0,0 0 0,0 0 0,0 0 0,0 0 0,0 0 0,1 0 0,-1 1-1,0-1 1,0 0 0,0 0 0,1 1 0,-1-1 0,0 0 0,0 1 0,0-1 0,1 1 0,-1-1 0,0 1 0,1-1 0,-1 1 0,0-1 0,1 1 0,-1 0 0,1-1 0,-1 1 0,1 0 0,-1 0 0,1-1-1,0 1 1,-1 0 0,1 0 0,0-1 0,0 1 0,-1 0 0,1 1 0,-1 6-351,0 0-1,0 0 0,1 0 1,1 13-1,0-10-321,-1-5 159,1 0 1,-1 0-1,1 0 0,0 0 0,1 0 0,0 0 0,0 0 1,0-1-1,0 1 0,7 9 0,16 19-4047</inkml:trace>
  <inkml:trace contextRef="#ctx0" brushRef="#br0" timeOffset="5421.4">3912 620 4290,'0'0'10773,"-7"-14"-10328,-26-43-303,33 56-140,-1 0 0,1 0 0,-1 1 0,0-1 0,1 0 0,-1 0 0,1 1 1,-1-1-1,0 0 0,0 1 0,1-1 0,-1 0 0,0 1 0,0-1 0,0 1 0,0 0 0,1-1 0,-1 1 0,0-1 1,0 1-1,0 0 0,0 0 0,0 0 0,0 0 0,0 0 0,0 0 0,0 0 0,0 0 0,0 0 0,0 0 1,0 0-1,0 0 0,0 1 0,0-1 0,0 0 0,0 1 0,1-1 0,-2 1 0,-1 1-1,0 1-1,1-1 0,-1 1 1,1-1-1,-1 1 1,-3 6-1,5-8 1,-5 8-2,1 0-1,0 0 1,0 0-1,1 0 1,0 1-1,1-1 1,0 1-1,0 0 1,1 0-1,0 0 1,1 0-1,0 1 1,1-1-1,0 0 1,2 16-1,-1-23-20,0-1-1,0 1 1,0-1-1,0 0 0,1 1 1,-1-1-1,0 0 1,1 0-1,0 0 1,0 0-1,-1 0 1,1 0-1,0-1 0,1 1 1,-1-1-1,0 1 1,0-1-1,1 0 1,-1 0-1,0 0 1,1 0-1,-1 0 0,1 0 1,-1-1-1,5 1 1,0 0-26,0 0 1,1 0 0,-1 0-1,1-1 1,-1 0-1,1-1 1,13-2-1,-17 1 70,-1 1-1,0-1 0,0 0 0,0 0 0,0 0 0,0 0 0,0-1 0,-1 1 0,1-1 1,-1 0-1,0 0 0,1 0 0,-1 0 0,-1 0 0,1 0 0,0 0 0,-1 0 1,1-1-1,-1 1 0,0-1 0,0 1 0,-1-1 0,1-3 0,2-12 682,0 0-1,-1-36 1,-2 6 1293,-11 77-2047,11-24-41,-1 1-1,1 0 1,0 0 0,0-1 0,0 1-1,1 0 1,0 0 0,0-1 0,0 1-1,0-1 1,1 1 0,-1-1 0,1 1-1,0-1 1,1 0 0,-1 0 0,1 0-1,0 0 1,0 0 0,0-1 0,0 1 0,1-1-1,-1 0 1,1 0 0,0 0 0,0 0-1,0-1 1,0 0 0,0 0 0,1 0-1,-1 0 1,1-1 0,-1 1 0,1-1-1,0 0 1,-1 0 0,1-1 0,0 0-1,5 0 1,-7 0 65,0 0 0,0 0 0,1-1 0,-1 0 0,0 1 0,0-1 0,0 0 0,0-1 0,0 1 0,0 0 0,0-1 0,0 0 0,0 0 0,-1 1 0,3-4 0,0 0-3,0 0 0,0 0-1,-1-1 1,0 0 0,0 0 0,5-10-1,0-7 23,0-1-1,10-47 0,-18 68 12,5-30 352,-2 0 0,-2 0 0,-2-52 0,0 43 637,-5 27-155,5 14-833,-1 1 0,1 0 0,0 0 1,-1 0-1,1-1 0,0 1 0,-1 0 1,1 0-1,-1 0 0,1 0 1,0 0-1,-1 0 0,1 0 0,0 0 1,-1 0-1,1 0 0,-1 0 0,1 0 1,0 0-1,-1 0 0,1 0 0,-1 0 1,1 0-1,0 1 0,-1-1 1,1 0-1,0 0 0,-1 0 0,1 1 1,0-1-1,0 0 0,-1 0 0,1 1 1,0-1-1,-1 0 0,1 1 1,0-1-1,0 0 0,0 0 0,-1 1 1,1-1-1,0 1 0,0 0 0,-4 5-10,1 0 0,0 1-1,0-1 1,0 1 0,1 0-1,0 0 1,0 0-1,1 0 1,-1 14 0,0 74-72,3-61 67,-1-18-69,1 1-1,1-1 0,0 1 1,1-1-1,1 0 0,0 0 0,7 16 1,-9-27 48,0 0 1,1 0-1,-1 0 0,1 0 1,0-1-1,0 1 1,0-1-1,1 0 0,-1 0 1,1 0-1,0 0 1,0 0-1,1-1 0,-1 0 1,1 0-1,-1 0 1,1-1-1,0 1 1,0-1-1,0 0 0,0-1 1,1 1-1,-1-1 1,11 1-1,-13-2 20,0 1 1,1-1-1,-1-1 0,0 1 0,0 0 1,1-1-1,-1 1 0,0-1 0,0 0 0,0 0 1,0 0-1,0-1 0,0 1 0,0-1 1,0 1-1,-1-1 0,4-3 0,-2 1 19,-1-1 0,1 0 0,-1 0 0,0 0 0,0 0 0,0 0 0,-1-1 0,3-10 0,6-19 711,-2-2 1,7-64-1,-19 254-363,3-150-444,0 0 0,0 1 0,1-1 0,-1 0 0,1 1 0,0-1 0,0 0 0,0 0 0,0 0 0,0 0 0,1 0 0,-1 0 0,1 0 0,0 0 0,0 0 0,0-1 0,0 1 0,1-1 0,-1 0 0,1 1 0,-1-1 0,1 0 0,3 2 0,0-2-119,1 1 1,-1-1-1,1 0 0,0 0 0,0-1 1,-1 1-1,1-2 0,0 1 1,0-1-1,9 0 0,-12-1 120,1-1-1,0 1 0,-1-1 0,1 1 0,0-1 1,-1 0-1,0-1 0,0 1 0,0-1 1,0 0-1,0 0 0,0 0 0,-1-1 0,1 1 1,-1-1-1,3-4 0,5-6 24,0-1 0,-2 0 0,10-18 1,-16 24 340,0 0 1,0 0 0,0 0-1,-1 0 1,0-1 0,-1 1 0,0-1-1,-1 1 1,-1-15 0,1 11 1102,-13 51-1086,11-26-385,0 0 0,1 0 0,1 1 0,0-1 0,0 0 1,1 1-1,4 13 0,-5-22-24,1-1 0,0 0-1,0 0 1,1 0 0,-1 0 0,1 0 0,-1 0 0,1 0 0,0 0 0,0-1 0,0 1 0,0-1 0,1 1-1,-1-1 1,1 0 0,-1 0 0,1 0 0,0 0 0,0 0 0,0-1 0,0 0 0,0 1 0,0-1 0,0 0 0,0 0-1,0 0 1,1-1 0,-1 1 0,0-1 0,1 0 0,3 0 0,-3 0 46,0 0-1,0 0 1,0 0 0,0-1-1,0 1 1,0-1 0,0 0-1,-1 0 1,1 0 0,0-1 0,0 1-1,6-5 1,-5 1 78,0 1 0,-1-1 1,1 0-1,-1-1 0,0 1 0,0-1 0,3-6 1,8-14 459,-8 17 33,-1-1-1,0 0 1,0 0-1,-1 0 1,-1-1-1,0 1 1,0-1-1,-1 0 1,0 0-1,-1-1 1,2-16 0,-4 28-328,-2 3-217,1 1 0,0 0 0,0 0 1,1-1-1,-1 1 0,1 6 0,0-5-159,0 0 0,0 1 0,0-1-1,1 0 1,-1 0 0,2 1 0,-1-1 0,0 0-1,3 5 1,-2-8 63,-1 0-1,0 0 1,1-1 0,-1 1-1,1 0 1,0-1-1,0 0 1,-1 1-1,1-1 1,0 0-1,0 0 1,0 0 0,0 0-1,0 0 1,1 0-1,-1-1 1,0 1-1,0-1 1,0 0-1,1 1 1,-1-1 0,0 0-1,5-1 1,-6 1 130,1 0 0,-1-1 0,1 1 0,-1-1 0,1 1-1,-1-1 1,0 0 0,1 0 0,-1 0 0,0 1 0,0-1 0,0 0 0,1 0 0,-1-1 0,0 1 0,0 0 0,-1 0 0,1-1 0,0 1 0,0 0 0,-1-1 0,1 1 0,0 0 0,-1-1 0,1 1 0,-1-1 0,0 1 0,0-1 0,1 1 0,-1-1 0,0 1 0,0-3 0,1-10 349,-1 0-1,-1-21 1,0 24 104,1 8-368,-1 1-1,0-1 0,1 1 1,-1-1-1,0 1 0,0-1 1,-1 1-1,1 0 0,0-1 1,-1 1-1,1 0 0,-1 0 1,0 0-1,0 0 0,0 0 1,0 0-1,0 1 0,0-1 1,0 1-1,-1-1 0,1 1 1,0 0-1,-1 0 1,1 0-1,-1 0 0,0 0 1,1 1-1,-1-1 0,1 1 1,-1 0-1,0-1 0,1 1 1,-1 0-1,0 1 0,0-1 1,1 0-1,-4 2 0,4-1-66,1-1 0,-1 1 0,1 0 0,-1 0-1,1 0 1,-1 0 0,1 1 0,0-1-1,0 0 1,0 0 0,0 1 0,0-1-1,0 1 1,0-1 0,0 1 0,0-1-1,0 1 1,1-1 0,-1 1 0,1 0-1,0-1 1,-1 1 0,1 3 0,-3 45 63,3-42-32,0 3-46,0 1 1,1-1-1,0 0 1,1 0-1,1 0 1,-1 0-1,2 0 1,4 10-1,-6-17-81,0 0 0,0 0 0,0 0 0,1 0 0,0 0-1,0-1 1,0 0 0,0 1 0,1-1 0,-1 0-1,1-1 1,-1 1 0,1-1 0,0 1 0,0-1 0,0 0-1,1-1 1,-1 1 0,0-1 0,1 1 0,-1-2-1,9 2 1,-9-1 70,-1-1 0,0 0-1,1-1 1,-1 1 0,0 0-1,0-1 1,1 0 0,-1 1-1,0-1 1,0-1 0,0 1-1,0 0 1,0-1 0,0 1-1,-1-1 1,6-4 0,-3 2 13,-1-1-1,1 0 1,-1 0 0,0 0 0,-1-1 0,1 1 0,-1-1-1,3-6 1,1-8 248,0-1 0,-1 0 0,-1 0 0,4-27 0,-6-20 1054,-2 40-72,0 22 732,2 14-1950,-1-1 0,1 0 1,1 1-1,-1-1 0,1-1 0,1 1 0,-1 0 0,8 7 1,49 49 31,-50-52-68,15 13-107,-8-8-347,26 30 0,-40-42 268,-1 0 1,0 0-1,0 1 1,0-1-1,0 1 1,-1-1-1,0 1 0,0 0 1,0 0-1,-1 0 1,0 0-1,0 0 0,1 8 1,-2-12 177,0 0 0,-1 0 0,1 0-1,0 0 1,-1 0 0,1 0 0,-1 0 0,1 0 0,-1 0 0,0 0 0,1 0 0,-1 0 0,0 0 0,1-1-1,-1 1 1,0 0 0,0 0 0,0-1 0,0 1 0,0-1 0,0 1 0,0-1 0,0 1 0,0-1-1,0 0 1,0 1 0,0-1 0,0 0 0,0 0 0,0 0 0,0 0 0,-2 0 0,-43 1-1059,33-1 212,-2 0-297,11 1 564,-1-1 1,1 0 0,0 0-1,0 0 1,-1-1 0,1 1-1,0-1 1,0 0-1,-6-2 1,1-6-4360</inkml:trace>
  <inkml:trace contextRef="#ctx0" brushRef="#br0" timeOffset="6219">5867 580 8452,'0'0'9983,"-12"-6"-9636,-40-19-206,50 24-134,-1 0 0,0 0-1,0 0 1,0 0 0,0 1 0,0-1-1,0 1 1,1 0 0,-1 0 0,0 0-1,0 0 1,0 0 0,0 1-1,0-1 1,0 1 0,0 0 0,0 0-1,0 0 1,1 0 0,-1 1-1,0-1 1,1 1 0,-1-1 0,1 1-1,0 0 1,-1 0 0,1 0-1,0 0 1,-2 3 0,1-1-12,0 1-1,0-1 1,0 1 0,0 0 0,1 0-1,0 0 1,0 0 0,0 1 0,1-1-1,-1 1 1,1-1 0,0 11 0,1-14-26,0-1 1,1 1-1,-1 0 1,1 0 0,0 0-1,-1 0 1,1-1-1,0 1 1,0 0 0,0-1-1,0 1 1,0-1-1,0 1 1,1-1-1,-1 1 1,1-1 0,-1 0-1,1 0 1,-1 0-1,1 0 1,-1 0 0,1 0-1,0 0 1,0 0-1,-1 0 1,1-1-1,0 1 1,0-1 0,0 0-1,0 1 1,2-1-1,10 2-214,0 0-1,0-2 0,16 0 0,-19 0 55,-4 0 166,-1 0-1,1-1 1,-1 1 0,1-2-1,-1 1 1,1-1 0,-1 0-1,0 0 1,0 0 0,0-1-1,6-4 1,-9 5 57,0 0-1,-1 0 1,1 0 0,0-1 0,-1 1-1,1-1 1,-1 0 0,0 0 0,0 0 0,0 0-1,0 0 1,-1 0 0,1-1 0,-1 1-1,0 0 1,0-1 0,0 1 0,0-1 0,0 0-1,-1 1 1,0-7 0,0 6 58,0 1 1,0-1-1,0 0 0,-1 1 0,0-1 1,0 0-1,0 1 0,0-1 1,0 1-1,-1 0 0,1-1 1,-4-4-1,3 6-54,0 0-1,1 0 1,-1 0-1,0 1 1,0-1-1,0 1 1,0-1-1,0 1 1,-1 0 0,1 0-1,0 0 1,-1 0-1,1 0 1,0 1-1,-1-1 1,1 1 0,-1-1-1,1 1 1,-1 0-1,-2 0 1,4 0-45,1 0 1,-1 1-1,1-1 0,0 0 1,-1 1-1,1-1 0,-1 0 1,1 1-1,0-1 0,-1 1 1,1-1-1,0 1 1,-1-1-1,1 1 0,0-1 1,-1 1-1,1-1 0,0 1 1,0-1-1,0 1 0,0-1 1,0 1-1,0-1 1,-1 1-1,1 0 0,0-1 1,0 1-1,1-1 0,-1 1 1,0 0-1,2 20-118,-1-17-3,1 0 1,-1 1-1,1-1 0,0 0 1,1-1-1,-1 1 0,0 0 1,1 0-1,0-1 0,0 0 0,0 1 1,0-1-1,1-1 0,-1 1 1,1 0-1,0-1 0,6 4 1,-5-3-285,0-1 1,0 0 0,1 1-1,-1-2 1,0 1 0,1-1-1,-1 0 1,1 0 0,-1 0-1,1-1 1,0 1 0,-1-2-1,11 0 1,-13 0 365,-1 0-1,1 0 1,-1-1-1,0 1 1,0-1 0,1 1-1,-1-1 1,0 0-1,-1 1 1,1-1 0,0 0-1,0 0 1,-1-1 0,1 1-1,-1 0 1,0 0-1,0-1 1,1 1 0,-2-1-1,2-3 1,3-8 352,-1-1-1,2-19 1,-4 24-28,4-44 2156,-2-1 0,-5-83-1,1 135-2328,0-1 205,-1-21 679,1 24-909,0 0 1,0 0-1,0 1 1,-1-1-1,1 0 1,0 0-1,0 1 1,0-1-1,-1 0 1,1 0-1,0 1 1,-1-1-1,1 0 1,-1 1-1,1-1 1,-1 0-1,1 1 1,-1-1-1,1 1 1,-1-1-1,1 1 1,-1-1-1,0 1 1,0-1-1,0 1-60,0 0 0,0 1 0,0-1 0,0 1 0,0-1 1,0 1-1,1-1 0,-1 1 0,0-1 0,0 1 0,1 0 0,-1 0 0,0-1 0,1 1 0,-1 0 0,0 0 0,1 0 0,-1-1 0,1 1 0,0 0 0,-1 0 0,1 0 0,0 0 0,0 0 0,-1 0 1,1 0-1,0 1 0,-8 36-71,7-32 80,-10 85 103,5 2-1,7 139 0,1-173-148,-1-20 43,9 51 1,-8-74-60,2 0 1,0 0-1,1 0 1,1-1 0,12 26-1,-15-36-18,0-1-1,0 0 1,0 0 0,0 0-1,1-1 1,-1 1-1,1-1 1,0 0 0,0 0-1,1 0 1,-1 0-1,0-1 1,1 1-1,-1-1 1,1-1 0,0 1-1,0 0 1,6 0-1,-8-2 2,0 1 0,1-1 0,-1 0 0,0 0-1,0 0 1,1 0 0,-1-1 0,0 1-1,0-1 1,0 0 0,0 0 0,0 0 0,0 0-1,0-1 1,0 1 0,0-1 0,0 0-1,0 1 1,-1-1 0,1 0 0,-1-1 0,0 1-1,0 0 1,1-1 0,-2 0 0,1 1-1,0-1 1,2-4 0,-1-1-109,1 0 1,-1 0-1,-1 0 1,0-1-1,0 1 0,0-1 1,-1 1-1,0-1 0,-1 0 1,0 1-1,-1-1 1,1 0-1,-5-14 0,2 9-102,-1 1 0,-1-1 0,0 1 0,-1 0 0,0 1-1,-1-1 1,-14-17 0,-16-18-2111,0 0-2207</inkml:trace>
  <inkml:trace contextRef="#ctx0" brushRef="#br0" timeOffset="8712.1">7062 281 5074,'0'0'8735,"-14"-10"-8324,-40-27-286,53 36-123,1 1 0,-1 0-1,1-1 1,-1 1 0,0 0-1,1 0 1,-1-1 0,0 1-1,1 0 1,-1 0 0,0 0-1,1 0 1,-1 0 0,0 0-1,1 0 1,-1 0 0,1 0-1,-1 0 1,0 0 0,1 0-1,-1 0 1,0 1 0,1-1-1,-1 0 1,1 0 0,-1 1-1,0-1 1,1 1 0,-1-1 0,1 0-1,-1 1 1,1-1 0,-1 1-1,1-1 1,0 1 0,-1-1-1,0 2 1,-5 22 17,5-17-14,-4 14-8,2 1-1,0 0 1,2 0-1,0 0 1,2 0 0,0 0-1,1 0 1,2 0-1,0 0 1,1-1-1,1 0 1,1 0-1,1 0 1,1-1-1,1 0 1,19 30 0,-24-44-67,-1-1 1,1 0-1,0-1 1,0 1-1,0-1 1,1 0-1,0 0 1,0 0-1,0-1 1,0 0-1,11 4 1,-14-6 60,0 0 0,0 0 0,0 0 0,0-1-1,0 1 1,0-1 0,0 0 0,0 0 0,0 0 0,0 0 0,0 0 0,-1-1 0,1 1 0,0-1 0,0 0 0,0 0 0,0 0 0,0 0 0,-1 0 0,1-1 0,0 1-1,-1-1 1,1 0 0,-1 1 0,0-1 0,0 0 0,0-1 0,3-2 0,4-10 159,0-1 0,-1-1-1,-1 1 1,0-1 0,7-34 0,-11 37-3,1-1 0,1 1 0,0 0 0,0 0 0,1 1 0,1-1 0,1 1 0,0 1 0,15-20 0,-21 30-137,-1 1 1,1-1-1,0 0 0,-1 1 0,1-1 0,0 1 1,0 0-1,0 0 0,1 0 0,-1 0 0,0 0 0,0 0 1,0 0-1,1 0 0,-1 1 0,0 0 0,1-1 1,-1 1-1,1 0 0,-1 0 0,0 0 0,5 1 1,-4 0-21,-1 0 0,1 0 0,-1 1 0,1-1 1,-1 1-1,0-1 0,1 1 0,-1 0 0,0 0 0,0 0 1,0 0-1,-1 0 0,1 0 0,0 1 0,-1-1 1,0 0-1,1 1 0,0 3 0,37 93-2698,-38-99 2319,-1-26 714,-1 22-293,1 1-1,-1-1 1,1 1-1,-1-1 0,-1 1 1,1 0-1,0-1 1,-1 1-1,1 0 1,-1 0-1,0 0 0,0 0 1,0 0-1,0 1 1,-1-1-1,1 1 1,-1-1-1,0 1 0,1 0 1,-5-3-1,2 2 4,1 1 0,-1-1 0,0 1-1,1 0 1,-1 0 0,0 0 0,0 1 0,0 0-1,0 0 1,0 0 0,-1 0 0,1 1 0,-8 0-1,11 1-34,0 0-1,0 0 1,0 0 0,0 0-1,0 0 1,0 0-1,0 0 1,1 1-1,-1-1 1,0 1-1,1-1 1,-1 1-1,1 0 1,-1 0-1,1 0 1,0 0-1,0-1 1,0 1-1,0 1 1,0-1-1,0 0 1,1 0 0,-1 0-1,1 0 1,-1 1-1,1 2 1,-2 10-44,0 0 0,1 23 0,0-29-61,1 1-1,1 0 1,0-1-1,0 1 0,1-1 1,5 17-1,-6-23 10,1 0 0,-1-1 0,1 1 0,-1-1 0,1 1 0,0-1 0,0 0 0,0 0 0,0 1 0,0-1 0,0-1 0,1 1 0,-1 0 0,1-1 0,-1 1 0,1-1 0,0 1 0,0-1-1,-1 0 1,1-1 0,0 1 0,0 0 0,0-1 0,0 1 0,5-1 0,-5 0 86,-1 0-1,0 0 1,1 0 0,-1 0-1,0 0 1,0 0 0,1-1-1,-1 1 1,0-1-1,0 0 1,0 1 0,0-1-1,0 0 1,0 0 0,0-1-1,0 1 1,0 0 0,0-1-1,0 1 1,-1-1-1,1 1 1,1-3 0,0-1 111,0 0 1,-1 0-1,1 0 1,-2-1-1,1 1 1,0 0-1,-1-1 1,1-7-1,4-109 3746,-6 141-3830,-1-8-341,1 0 0,1 0 0,-1 0 0,2-1 0,4 21 0,-5-28 180,0 0 0,0 0-1,1 0 1,0-1 0,-1 1-1,1 0 1,0-1 0,0 1-1,0-1 1,1 1-1,-1-1 1,1 0 0,-1 0-1,1 0 1,0 0 0,-1-1-1,1 1 1,0-1 0,0 1-1,0-1 1,0 0 0,1 0-1,-1-1 1,5 2-1,-1-2-131,0 1 0,-1-1-1,1 0 1,0 0 0,-1-1-1,1 0 1,0 0 0,-1 0-1,1-1 1,-1 0 0,0 0-1,0-1 1,0 0-1,0 0 1,0 0 0,0-1-1,-1 0 1,1 0 0,-1 0-1,0-1 1,8-9 0,-6 5 505,0 0 0,-1 0 0,0 0 0,-1-1 0,0 0 0,0 0 0,-1 0 0,0-1 0,-1 0 0,0 1 0,-1-1 0,2-19 0,-4 21 152,3-110 3757,-4 105-3466,0 1-1,0-1 1,-2 1-1,0 0 1,0 0-1,-9-21 1,12 33-650,0 1 1,-1-1-1,1 1 1,0-1-1,0 1 0,0-1 1,-1 1-1,1-1 1,0 1-1,-1-1 0,1 1 1,0-1-1,-1 1 1,1 0-1,-1-1 0,1 1 1,0 0-1,-1-1 1,1 1-1,-1 0 0,1 0 1,-1-1-1,1 1 1,-1 0-1,1 0 0,-1 0 1,1 0-1,-1-1 1,0 1-1,1 0 0,-1 0 1,1 0-1,-1 0 1,1 0-1,-1 1 0,1-1 1,-1 0-1,0 0 1,1 0-1,-1 0 0,1 1 1,-1-1-1,1 0 1,-1 0-1,1 1 0,0-1 1,-1 0-1,1 1 1,-1-1-1,1 0 1,-1 2-1,-16 23-101,9-7 75,2 1 0,0 1 0,1-1 0,1 1 0,-2 35 0,3-3 1,6 54 0,-2-95-84,0 1-1,0-1 0,2 0 0,-1 1 0,1-1 0,1 0 0,0-1 1,1 1-1,5 10 0,-7-17-32,0 1 0,-1-1 0,2 0 0,-1 0 0,0-1 0,1 1 0,0-1 1,-1 1-1,1-1 0,1 0 0,-1-1 0,0 1 0,1-1 0,-1 0 0,1 0 0,0 0 0,0-1 1,-1 1-1,1-1 0,0 0 0,0-1 0,8 1 0,-9-1 58,1 0 0,-1-1 0,1 0 0,-1 1 0,1-2 0,-1 1-1,0 0 1,0-1 0,1 0 0,-1 0 0,0 0 0,-1 0 0,1-1 0,4-3 0,-2 1 32,0-1-1,0 0 1,-1-1 0,0 0-1,0 0 1,0 0 0,3-8-1,2-6 349,-2 0 0,0 0 0,-1-1 0,7-40 0,-10 16 1542,-4 46-1639,-1 1-226,-3 8-11,0 0 1,0 1-1,1-1 0,1 0 1,0 1-1,0 0 1,1-1-1,0 1 0,0 0 1,1 0-1,1 0 1,1 12-1,-2-19-34,1 0-1,0 0 1,-1 0 0,1-1-1,0 1 1,1 0 0,-1 0-1,0-1 1,1 1 0,-1 0-1,1-1 1,0 0 0,0 1-1,0-1 1,0 0 0,0 0-1,1 0 1,-1 0 0,1 0-1,-1-1 1,1 1 0,-1-1-1,1 0 1,4 2 0,1 0-301,0-1 0,0 0 1,0 0-1,0-1 1,0 0-1,1 0 0,13-1 1,-19-1 314,0 1 1,0-1 0,-1 0-1,1-1 1,0 1-1,0 0 1,-1-1-1,1 1 1,-1-1-1,1 0 1,-1 0-1,0 0 1,0 0-1,0 0 1,0-1 0,0 1-1,0 0 1,-1-1-1,1 0 1,-1 1-1,2-5 1,1-2 206,0 0 0,0-1 0,-1 0-1,0 1 1,1-12 0,-2-3 1400,-1-45 0,-1 35-223,0 34-1333,0-1 0,0 1 0,0 0-1,0-1 1,0 1 0,0 0-1,0 0 1,0-1 0,0 1 0,0 0-1,-1-1 1,1 1 0,0 0-1,0 0 1,0-1 0,0 1-1,0 0 1,0 0 0,-1-1 0,1 1-1,0 0 1,0 0 0,0 0-1,0-1 1,-1 1 0,1 0 0,0 0-1,0 0 1,-1 0 0,1-1-1,0 1 1,0 0 0,-1 0 0,1 0-1,0 0 1,0 0 0,-1 0-1,1 0 1,0 0 0,-1 0 0,1 0-1,0 0 1,0 0 0,-1 0-1,1 0 1,0 0 0,-1 0-1,1 0 1,0 0 0,0 0 0,-1 0-1,1 1 1,0-1 0,-1 0-17,0 1 0,0-1 1,0 1-1,0-1 0,0 1 1,1 0-1,-1-1 0,0 1 1,0 0-1,1 0 0,-1 0 0,1-1 1,-1 1-1,0 0 0,1 0 1,-1 1-1,-2 9-28,0-1 0,1 1 0,1-1-1,0 1 1,0 0 0,1 0 0,0-1 0,1 1-1,0 0 1,1 0 0,5 19 0,-5-25-80,-1-1 0,1 1 1,0-1-1,0 1 0,0-1 0,1 0 1,0 0-1,0 0 0,0 0 0,0-1 0,0 1 1,1-1-1,-1 0 0,1 0 0,0 0 1,0 0-1,0-1 0,1 0 0,-1 1 0,1-1 1,-1-1-1,1 1 0,-1-1 0,1 0 1,0 0-1,0 0 0,-1-1 0,8 1 0,-10-2 106,1 1 0,-1-1 0,0 1-1,0-1 1,0 0 0,0 0-1,0 0 1,0 0 0,0 0-1,-1 0 1,1 0 0,0-1-1,-1 1 1,1-1 0,-1 1-1,1-1 1,-1 0 0,1 1-1,-1-1 1,0 0 0,0 0 0,0 0-1,0 0 1,-1 0 0,2-4-1,3-8 210,-1 0-1,4-25 0,-6 26 123,-2 12-306,2-11 352,1 0-1,0 1 1,9-22 0,-11 31-325,-1 1 0,1-1 0,-1 0 0,1 1 0,0-1 0,0 1 0,0-1 0,0 1 0,0 0 0,0-1 0,0 1 0,1 0 0,-1 0 0,0-1 0,1 1 0,-1 0 0,1 1 1,-1-1-1,1 0 0,-1 0 0,1 1 0,0-1 0,-1 0 0,1 1 0,0 0 0,-1-1 0,1 1 0,0 0 0,0 0 0,-1 0 0,1 0 0,0 0 0,0 1 0,-1-1 0,1 0 0,3 2 0,-3-1-58,1 1 0,0 0 1,-1 0-1,1 0 0,-1 0 0,0 1 1,0-1-1,0 0 0,0 1 0,0 0 0,0-1 1,-1 1-1,1 0 0,-1 0 0,0 0 1,1 0-1,-1 4 0,14 60-2,-12-48-53,11 74-2577,-14-93 2608,0 0 1,0 0-1,0 1 0,0-1 0,0 0 0,0 0 0,0 1 0,0-1 0,1 0 0,-1 0 0,0 0 0,0 1 1,0-1-1,0 0 0,0 0 0,0 0 0,0 0 0,0 1 0,1-1 0,-1 0 0,0 0 0,0 0 0,0 0 0,0 1 1,1-1-1,-1 0 0,0 0 0,0 0 0,0 0 0,1 0 0,-1 0 0,0 0 0,0 0 0,0 0 0,1 0 1,-1 0-1,0 0 0,0 0 0,1 0 0,6-7-89,1-12 463,11-49 785,-14 45-549,0 1 0,2 0 0,1 0 0,12-24 0,-20 45-517,1 0 0,-1 0 1,0 1-1,1-1 0,-1 0 0,1 0 1,0 0-1,-1 0 0,1 1 1,-1-1-1,1 0 0,0 0 0,0 1 1,-1-1-1,1 1 0,0-1 1,0 0-1,0 1 0,0 0 1,0-1-1,0 1 0,0 0 0,0-1 1,0 1-1,0 0 0,1 0 1,0 0-43,-1 1 0,0-1 1,0 1-1,1 0 1,-1 0-1,0 0 0,0-1 1,0 1-1,0 0 1,0 0-1,0 1 1,-1-1-1,1 0 0,0 0 1,0 0-1,0 3 1,5 8-152,-1 1 0,7 27 0,-10-33 285,4 16-788,0-1 0,-1 1-1,-1 0 1,1 31 0,7-89 461,-9 12 233,2-6 470,9-32 1,-13 55-329,1 0 0,0 0 0,1 0 0,-1 0 0,1 1 0,0-1 0,1 1 0,-1 0 0,1 0 0,0 0 0,7-7 0,-9 11-181,-1 0 0,0-1 0,1 1 0,0 0 0,-1 0 0,1 0-1,0 0 1,-1 1 0,1-1 0,0 0 0,0 1 0,-1 0-1,1-1 1,0 1 0,0 0 0,0 0 0,0 0 0,0 0-1,0 0 1,0 0 0,-1 0 0,5 1 0,-4 1-16,1-1 0,-1 1-1,1-1 1,-1 1 0,0 0 0,0 0 0,0 0 0,0 0 0,0 0 0,0 1 0,0-1 0,-1 0-1,3 4 1,1 6-33,1 0 0,-2 0 0,0 0 0,0 1 0,3 17 0,-5 15-695,0-3-2070,4-18-2424,1-14-1762</inkml:trace>
  <inkml:trace contextRef="#ctx0" brushRef="#br0" timeOffset="9460.7">9082 383 10629,'0'0'9620,"0"7"-9585,0-2-32,-1 19 72,1-1-1,1 1 1,1 0 0,1-1-1,1 0 1,1 1 0,15 38-1,-20-61-77,0 0 0,0-1-1,0 1 1,0-1 0,1 1 0,-1-1-1,0 1 1,0 0 0,1-1 0,-1 1-1,0-1 1,1 1 0,-1-1 0,0 0-1,1 1 1,-1-1 0,1 1 0,-1-1-1,1 0 1,-1 1 0,1-1 0,-1 0-1,1 0 1,0 1 0,4-13-186,-4-29-179,-1 38 342,0-308 93,1 301-10,-1 0 1,1 0 0,1-1 0,0 1 0,1 0 0,4-13 0,-6 20-50,0 1 0,0 0 0,0 0 1,0 0-1,0-1 0,0 1 0,1 0 1,-1 1-1,1-1 0,-1 0 1,1 0-1,0 1 0,0-1 0,0 1 1,0-1-1,0 1 0,0 0 0,0 0 1,0 0-1,0 0 0,0 0 0,1 0 1,-1 1-1,0-1 0,1 1 0,-1-1 1,0 1-1,1 0 0,-1 0 0,0 0 1,1 0-1,-1 1 0,4 0 0,-3 0-15,0 1 0,0 0 0,0-1 0,0 1 0,-1 0 0,1 0 0,-1 1 0,1-1 0,-1 0 0,0 1 0,0 0 0,0-1 0,0 1 0,-1 0 0,1 0 0,-1 0 0,0 0 0,0 0 0,1 4 0,4 9-14,-2 0-1,4 23 0,-5-11-37,0 0 0,-2 1 1,-5 52-1,4-75 23,-1-1 1,0 0-1,0 1 0,-1-1 0,1 0 1,-1 0-1,0 0 0,-1 0 0,1 0 1,-1-1-1,0 1 0,0-1 0,-1 0 1,-5 7-1,8-11 89,2-4 2,0-1 1,0 0-1,0 0 0,0 1 1,1-1-1,0 1 0,0-1 0,0 1 1,1 0-1,-1 0 0,1 0 1,0 0-1,5-5 0,4-3 40,-1 0 0,23-16 0,-31 26-80,1-1-1,0 0 1,0 1 0,0 0-1,0-1 1,0 2-1,0-1 1,0 0-1,1 1 1,-1 0 0,1 0-1,-1 0 1,1 1-1,-1-1 1,1 1-1,0 0 1,-1 1-1,1-1 1,-1 1 0,1 0-1,-1 0 1,1 0-1,-1 0 1,0 1-1,1 0 1,-1 0-1,0 0 1,0 0 0,3 3-1,-1 0-24,0 0 0,0 1 1,-1-1-1,0 1 0,0 0 0,0 0 0,-1 1 0,0-1 1,0 1-1,-1 0 0,0 0 0,0 0 0,-1 0 0,1 1 0,-2-1 1,3 13-1,-3-14-10,-1-1 0,1 1 0,-1 0 0,0 0 0,0-1 0,0 1 0,-1 0 0,0-1 0,0 1 0,-1 0 0,1-1 0,-1 1 0,0-1 0,-1 0 0,1 0 0,-1 0 0,0 0 0,-1 0 0,1-1 0,-1 1 0,0-1 0,0 0 1,0 0-1,0 0 0,-1-1 0,1 1 0,-1-1 0,0 0 0,0-1 0,0 1 0,-1-1 0,-6 2 0,3 0-293,-1-2 0,1 1-1,-1-1 1,0 0 0,-17 0 0,23-2-43,1 0-1,-1 0 1,1 0-1,-1-1 1,1 1 0,0-1-1,-1 0 1,1 0-1,0 0 1,0-1 0,-1 1-1,1-1 1,0 1-1,0-1 1,0 0 0,1 0-1,-1 0 1,1-1-1,-4-3 1,-11-19-6106</inkml:trace>
  <inkml:trace contextRef="#ctx0" brushRef="#br0" timeOffset="10195.56">9963 672 5170,'0'0'12758,"5"-45"-12470,1 47-288,1 13-80,5 6 80,-1 3-64,-2-1 48,1 1-608,-1-1-561,1-4-671,-1-2-1410,-1-10-2112</inkml:trace>
  <inkml:trace contextRef="#ctx0" brushRef="#br0" timeOffset="11878.38">10258 514 6499,'0'0'7982,"-1"-3"-7678,-1-6-306,1 10-3,2 21-14,-1-10 8,1 0-1,1 0 1,4 15-1,-4-22-138,0 0-1,0-1 0,1 1 0,0-1 0,0 1 0,0-1 0,1 0 0,-1 0 1,8 6-1,-8-8 40,-1 0 0,1 0 1,-1-1-1,1 1 1,-1-1-1,1 0 0,0 0 1,0 0-1,-1 0 0,1 0 1,0-1-1,0 1 0,0-1 1,0 0-1,0 0 0,0 0 1,0 0-1,0 0 0,3-1 1,-5 0 119,0 0 1,1 1-1,-1-1 1,0 0-1,0 0 0,0 0 1,1 0-1,-1 0 1,0 0-1,0 0 1,0 0-1,-1 0 1,1 0-1,0-1 1,0 1-1,-1 0 1,1-1-1,0 1 1,-1 0-1,1-1 0,-1 1 1,0-1-1,1-1 1,3-39 931,-4 36-674,0-9 230,0-46 1025,-1 57-1415,0 1 1,1-1-1,-1 0 0,-1 0 1,1 1-1,0-1 0,-1 0 1,0 1-1,0 0 0,0-1 1,0 1-1,0 0 0,-3-3 1,4 5-102,1 1 1,-1-1 0,0 0 0,1 1 0,-1-1 0,1 1-1,-1-1 1,0 1 0,1 0 0,-1-1 0,0 1-1,0 0 1,1-1 0,-1 1 0,0 0 0,0 0 0,1 0-1,-1 0 1,0 0 0,0 0 0,0 0 0,1 0-1,-1 0 1,0 0 0,0 0 0,0 0 0,1 0-1,-1 1 1,0-1 0,0 0 0,1 0 0,-1 1 0,0-1-1,1 1 1,-1-1 0,0 1 0,1-1 0,-1 1-1,1-1 1,-1 1 0,0 0 0,1-1 0,0 1 0,-2 1-1,0 1-21,0 1-1,0 0 0,0-1 1,0 1-1,1 0 1,-3 8-1,1 11 6,1-1 0,1 1 0,0 0 0,5 37-1,-3-54-73,0 0 0,1 1 0,0-1-1,0 0 1,0 0 0,1 0-1,0 0 1,0 0 0,0-1 0,1 1-1,0-1 1,0 0 0,0 0-1,0 0 1,10 6 0,-10-7-17,0-1 1,0-1-1,0 1 0,0 0 1,1-1-1,-1 0 1,1 0-1,0-1 1,-1 1-1,1-1 0,0 0 1,0 0-1,0 0 1,0-1-1,0 0 0,0 0 1,0 0-1,0 0 1,0-1-1,0 0 0,5-2 1,-6 1 101,1 0 1,-1-1-1,0 0 1,0 0-1,0 0 1,0-1-1,0 1 0,-1-1 1,1 0-1,-1 0 1,0 0-1,0 0 1,-1-1-1,1 1 1,-1-1-1,3-9 1,3-7 456,-1-1 1,5-30-1,-7 27 531,-2 0 0,-1-47 0,-12 96-1082,7-14 56,1 1 1,1-1 0,-1 0-1,2 0 1,0 1-1,0-1 1,0 0 0,2 1-1,-1-1 1,4 12 0,-4-19-57,0 1 1,1 0 0,-1-1 0,1 1-1,0-1 1,0 1 0,0-1 0,0 0 0,1 0-1,-1 0 1,1 0 0,0 0 0,-1-1-1,2 1 1,-1-1 0,0 0 0,0 0 0,1 0-1,-1 0 1,1 0 0,-1-1 0,1 0-1,0 0 1,-1 0 0,1 0 0,0 0 0,0-1-1,0 1 1,5-1 0,-6 0 54,0 0-1,1 0 1,-1-1 0,0 1-1,0-1 1,1 1 0,-1-1-1,0 0 1,0 0 0,0-1-1,0 1 1,0-1 0,0 1-1,4-4 1,-4 1 47,1 1 1,-1-1-1,0 0 1,0 0-1,-1 0 1,1 0-1,-1 0 1,0-1-1,2-5 1,2-10 525,-1 1 1,-1-1-1,-1 1 1,-1-1-1,0 0 1,-2-31-1,0 50-271,0 13-314,0 0 70,-1 1-169,1 1 1,1-1-1,0 0 0,5 21 0,-4-29 7,-1-1 1,1 1-1,0-1 0,0 0 1,1 0-1,-1 0 0,1 0 1,0 0-1,0 0 0,0-1 1,1 1-1,-1-1 0,1 0 0,0 0 1,0-1-1,8 5 0,-9-5-9,1 0-1,-1 0 0,1 0 1,0-1-1,0 0 1,-1 1-1,1-2 0,0 1 1,0 0-1,0-1 0,0 0 1,0 1-1,0-2 0,6 0 1,-8 1 133,1-1 1,-1 0-1,1 0 1,-1 0 0,0 0-1,0-1 1,0 1-1,1-1 1,-1 1-1,-1-1 1,1 0-1,0 0 1,0 0 0,-1 0-1,1 0 1,-1 0-1,1 0 1,-1 0-1,0-1 1,0 1-1,0 0 1,1-5 0,1-1 132,4-10 657,-1-1 0,-1 0 0,-1 0-1,0 0 1,1-34 0,-5 53-783,0 18-437,0-15 296,0 0 0,0 0 0,1 1 0,-1-1 1,1 0-1,0 0 0,0 0 0,0-1 0,0 1 0,0 0 0,1 0 1,-1 0-1,1-1 0,2 4 0,-2-4-13,-1-1 0,1 0 1,-1 1-1,1-1 0,-1 0 0,1 0 1,0 0-1,-1 0 0,1 0 0,0-1 0,0 1 1,0-1-1,-1 1 0,1-1 0,0 1 0,0-1 1,0 0-1,0 0 0,0 0 0,0 0 0,0 0 1,0-1-1,0 1 0,3-1 0,-4 0 32,1-1 0,0 1 0,-1 0 0,1-1 0,-1 1 0,1-1 0,-1 0 0,0 1 0,0-1 0,1 0 0,-1 0 0,0 0 0,-1 0-1,1 0 1,0 0 0,-1 0 0,1 0 0,-1 0 0,1 0 0,-1 0 0,0 0 0,0-3 0,1 0 284,-1 0-1,0-1 1,0 1-1,0 0 1,-1 0 0,1 0-1,-1 0 1,-3-8-1,3 10 0,-1 1-1,0 0 1,1 0-1,-1 0 1,0 1-1,0-1 1,0 0-1,0 1 1,0-1-1,-1 1 1,1-1-1,0 1 1,-1 0-1,1 0 0,-1 0 1,1 1-1,-1-1 1,1 0-1,-4 1 1,4-1-102,0 1 1,0 0-1,0 0 0,0 0 1,0 0-1,0 0 1,0 0-1,-1 0 0,1 1 1,0-1-1,0 1 1,0-1-1,0 1 0,0 0 1,1 0-1,-1 0 1,0 0-1,0 0 0,1 0 1,-1 1-1,0-1 1,1 0-1,-1 1 0,-1 1 1,0 4-38,-1-1 0,1 0 0,0 1 0,1 0 0,0 0 0,0 0 0,0 0 0,1 0 0,0 0 0,0 1 0,0-1 0,1 0 0,1 0 0,-1 1 0,1-1 0,0 0 0,1 0 0,0 0 0,0 0 0,0 0 0,1 0 0,0-1 0,0 1 0,1-1 0,0 0 0,0 0 0,0 0 0,1-1 0,0 1 0,0-1 0,0 0 0,0 0 0,1-1 0,0 0 0,0 0 0,0 0 1,14 5-1,-15-7-58,1 0 0,0 0 1,0-1-1,0 0 0,0 0 1,0 0-1,0-1 0,1 0 1,-1 0-1,0-1 0,7-1 1,-8 1 50,-1 0 1,0-1-1,0 0 1,1 0-1,-1 0 1,-1 0-1,1-1 1,0 0-1,0 0 0,-1 0 1,0 0-1,0 0 1,0-1-1,0 1 1,3-6-1,10-14 483,21-44 0,-32 57 28,-1 0 0,0 0 0,-1 0 0,0 0 0,-1 0-1,0-1 1,1-18 0,3 38 310,1 14-353,2 20-718,1 5-761,17 47 0,-27-94 902,0 1-1,1-1 1,-1 1-1,1-1 0,-1 0 1,1 0-1,-1 1 1,1-1-1,0 0 1,0 0-1,0 0 1,0 0-1,0 0 0,0 0 1,0 0-1,0 0 1,0 0-1,0 0 1,0 0-1,0-1 1,2 2-1,-2-2 78,0 0 0,1 0 0,-1 0 0,0-1 0,0 1 0,0 0 0,0 0 0,0-1 0,0 1 0,0-1 0,0 1 0,0-1 0,0 1 0,0-1 1,0 0-1,0 1 0,-1-1 0,1 0 0,0 0 0,1-1 0,3-4 71,0-1 0,0-1 1,0 1-1,-1-1 1,4-9-1,6-17 486,1 0 0,2 2-1,1 0 1,24-32 0,-41 63-508,0 0 0,-1 0 0,1 0-1,0 0 1,-1 0 0,1 0 0,0 1 0,0-1 0,0 0 0,0 0 0,0 1 0,0-1-1,0 0 1,0 1 0,0-1 0,0 1 0,0 0 0,0-1 0,1 1 0,-1 0 0,0 0-1,0-1 1,2 1 0,-2 1-22,0-1 0,0 1 0,0-1 0,0 1 0,0 0-1,0-1 1,0 1 0,0 0 0,-1 0 0,1 0 0,0-1 0,0 1 0,-1 0-1,1 0 1,0 0 0,-1 0 0,1 0 0,0 2 0,2 6-101,-1-1 1,0 1 0,0 0 0,1 13-1,-1 54-2015,-1-25-2558,0-29-82</inkml:trace>
  <inkml:trace contextRef="#ctx0" brushRef="#br0" timeOffset="12801.69">12019 492 7876,'0'0'9986,"0"-2"-9631,-3 6-406,-1 9-76,-1 0 0,2 0 0,-1 0 0,2 0 0,0 1 0,0-1 0,2 1 0,-1 0 0,4 23 0,-3-36 37,1 1 1,-1-1-1,1 1 1,0-1-1,-1 1 1,1-1-1,0 0 1,0 1-1,0-1 1,0 0-1,0 0 1,0 0-1,0 0 1,1 0-1,-1 0 1,0 0-1,1 0 1,-1 0-1,0-1 1,1 1-1,-1 0 1,1-1-1,-1 1 1,1-1-1,0 0 1,-1 1-1,1-1 1,-1 0 0,1 0-1,-1 0 1,1 0-1,0 0 1,2-1-1,0 0-41,-1 1 0,1-1 0,-1 0-1,0 0 1,1 0 0,-1 0 0,0-1 0,0 1-1,0-1 1,0 0 0,0 0 0,0 0 0,-1 0 0,4-4-1,1-3-36,-1-1 0,0 0 0,0 0 0,-1-1 0,-1 0-1,0 0 1,-1 0 0,0 0 0,3-18 0,-2-9 2673,-1-60-1,-3 87-1542,-1 11-919,1-1-1,-1 1 0,0 0 1,0 0-1,1 0 0,-1 0 0,0 0 1,0 0-1,1 0 0,-1 0 1,0 0-1,0 0 0,1 0 0,-1 0 1,0 1-1,1-1 0,-1 0 1,0 0-1,-1 2 0,-1 1-46,0 1 0,0 0 0,0 0 0,0 0 0,1 1 0,-1-1 0,1 0 0,0 1 0,1 0 0,-1-1 0,1 1 0,0 0 0,0 0 0,0 0 0,1 6 0,-1-4-78,1 0 1,-1-1-1,1 1 1,1 0-1,0 0 0,0-1 1,0 1-1,0 0 1,1-1-1,0 1 1,4 6-1,-4-9-205,1 0-1,0 0 1,0 0 0,1 0 0,-1-1-1,1 0 1,0 1 0,0-1 0,0-1-1,0 1 1,0 0 0,1-1 0,-1 0-1,1 0 1,0 0 0,5 1 0,-6-2 95,0-1 0,-1 1 0,1-1 0,0 0 0,-1 0 0,1 0 0,0 0 0,-1-1 0,1 1 0,0-1 0,-1 0 1,1 0-1,-1 0 0,1-1 0,-1 1 0,0-1 0,0 0 0,0 0 0,1 0 0,-2 0 0,1-1 0,4-3 0,4-8 419,0 0-1,-1 0 0,0-1 0,-1-1 0,-1 1 1,-1-1-1,0-1 0,-1 1 0,-1-1 0,7-34 1,-5-2 2246,-2 0 0,-2-69 1,-2 121-2358,-1 0 0,0 0 0,0 0 0,0 0 0,0 0 0,0 0 1,0 0-1,0 0 0,0 0 0,0 0 0,0 0 0,-1 0 0,1 0 0,0 0 0,-1 0 0,1 0 0,0 1 0,-1-1 1,0 0-1,1 0 0,-1 0 0,1 0 0,-1 1 0,0-1 0,1 0 0,-1 1 0,-1-2 0,0 3-74,1-1-1,0 1 0,0-1 1,0 1-1,0 0 0,0-1 1,0 1-1,0 0 0,0 0 0,0 0 1,0 0-1,1 0 0,-1 0 1,0 0-1,0 0 0,1 0 1,-1 0-1,1 0 0,-1 0 1,1 1-1,0-1 0,-1 0 1,1 2-1,-9 24 110,1 0 0,2 1 0,1 0-1,-3 46 1,7 122 296,2-104-437,0-57 37,0 0-1,12 61 1,-10-84-135,0 1 0,0-1 0,1 0-1,1 0 1,0 0 0,0-1 0,1 0 0,1 0 0,0 0 0,17 19-1,-23-29 45,0 1 0,1-1 0,-1 1 0,1-1-1,-1 1 1,1-1 0,0 0 0,-1 0-1,1 0 1,0 0 0,0 0 0,0 0 0,0-1-1,0 1 1,0 0 0,0-1 0,0 0-1,0 1 1,0-1 0,0 0 0,0 0 0,0 0-1,1 0 1,-1-1 0,0 1 0,0-1 0,0 1-1,0-1 1,0 0 0,0 1 0,-1-1-1,1 0 1,0 0 0,0 0 0,-1-1 0,1 1-1,0 0 1,-1-1 0,1 1 0,-1-1-1,0 1 1,1-1 0,-1 0 0,0 0 0,0 1-1,0-1 1,0 0 0,0 0 0,-1 0 0,1 0-1,-1 0 1,1 0 0,0-4 0,0-11-190,-1 0 0,-1 0 0,0 0 1,-1 0-1,0 0 0,-10-31 0,-43-93 101,14 43 347,40 97-161,0 0-1,1 0 1,-1 0-1,1 0 0,0 0 1,-1 0-1,1 0 1,0 0-1,-1 0 1,1 0-1,0 0 0,0 0 1,0 0-1,0 0 1,0 0-1,0 0 1,0 0-1,0 0 0,0 0 1,1 0-1,-1 0 1,0 0-1,1 0 1,-1 0-1,1 0 0,-1 0 1,1 0-1,0-1 1,2 1 14,-1 1 0,0-1 0,0 0 0,1 1 0,-1-1 0,0 1 0,1 0 0,-1 0 0,1 0 0,2 1 0,5-1-249,9 0-210,-1 1-1,1 1 1,-1 0 0,0 2 0,0 0 0,20 8 0,-27-9-2778</inkml:trace>
  <inkml:trace contextRef="#ctx0" brushRef="#br0" timeOffset="12990.13">11739 132 9492,'0'0'4210</inkml:trace>
  <inkml:trace contextRef="#ctx0" brushRef="#br0" timeOffset="15734.05">13248 403 2801,'0'0'9509,"-4"-16"-8111,1-1-960,1 3 49,-1 0 1,0-1-1,-1 1 0,0 1 1,-1-1-1,-7-13 0,12 26-456,-1 0-1,1 1 1,-1-1-1,0 0 1,1 0-1,-1 1 1,0-1-1,1 0 1,-1 1-1,0-1 1,0 0-1,0 1 0,1-1 1,-1 1-1,0 0 1,0-1-1,0 1 1,0 0-1,0-1 1,0 1-1,0 0 1,0 0-1,0 0 1,0 0-1,0 0 1,0 0-1,0 0 0,0 0 1,0 0-1,1 0 1,-1 1-1,0-1 1,0 0-1,0 1 1,-1 0-1,-1 0-32,1 0 1,-1 1-1,1 0 0,0-1 1,-1 1-1,1 0 0,0 0 0,0 0 1,0 1-1,-2 3 0,-4 8 5,0 1 0,2-1 0,-1 1 1,2 1-1,0-1 0,1 1 0,-3 23 0,3-3 4,2 1 0,2 44 0,1-70-90,0-1 0,0 1 0,1-1 0,1 1 0,0-1 0,0 0 0,1 0 0,0 0 0,8 12 1,-10-17 32,1 0 0,0-1 1,1 1-1,-1-1 0,1 0 1,0 0-1,0 0 0,0-1 1,0 0-1,1 1 0,-1-1 1,1-1-1,0 1 0,0-1 1,0 0-1,0 0 0,0 0 1,0-1-1,11 2 0,-9-2-7,0 0-1,-1-1 1,1 0-1,0-1 1,0 1 0,-1-1-1,1-1 1,0 1-1,-1-1 1,1 0-1,-1-1 1,11-5-1,-11 4 43,0-1 0,0 0-1,0 0 1,0-1 0,-1 1 0,0-1-1,0 0 1,-1-1 0,1 1 0,5-14-1,-2 3 29,-2-1 0,0 1-1,-1-1 1,-1-1 0,3-26-1,10-40 198,-16 83-209,-1 1 1,1-1 0,-1 0-1,1 1 1,-1-1 0,1 1-1,0-1 1,0 1 0,0-1-1,0 1 1,0 0-1,0-1 1,2 0 0,-2 1-5,-1 1-1,1 0 1,0-1 0,-1 1 0,1 0 0,0 0 0,-1 0 0,1-1 0,0 1 0,-1 0 0,1 0-1,0 0 1,-1 0 0,1 0 0,0 0 0,-1 0 0,1 0 0,0 1 0,-1-1 0,1 0 0,-1 0-1,1 1 1,0-1 0,2 2-10,0 0 0,0 1 0,-1-1 0,1 0 0,-1 1 0,1 0 0,-1-1 0,0 1 0,0 0 0,3 6 0,4 15-57,-8-20-216,0 1 0,1-1 0,0 0 0,0 0 0,0 0 0,0 0 0,5 6 0,-5-43 953,-2 30-632,-1 1 0,0 0 0,1 0 0,-1-1 0,0 1 0,0 0 0,0 0 0,0 0 0,-1 0 0,1 0 0,0 0 0,-1 1 0,1-1 0,-1 0 0,0 1 0,0-1 0,0 1 0,1-1 0,-1 1 0,0 0 0,-1 0 0,1 0 0,0 0 0,0 0 0,0 1 0,-1-1 0,-2 0 0,2 0-33,-1 0-1,1 0 0,0 1 0,0-1 0,0 1 1,0 0-1,0 0 0,0 0 0,-1 0 0,1 1 0,0-1 1,0 1-1,0 0 0,0 0 0,0 0 0,0 0 1,0 0-1,0 1 0,1-1 0,-5 4 0,2 1-2,0 1-1,0-1 0,1 1 1,0-1-1,1 1 0,0 1 1,0-1-1,0 0 0,1 1 0,-3 14 1,2-3-34,1-1 0,1 0 1,2 30-1,-1-45-3,1 0 0,-1 0 0,1-1 0,-1 1 0,1 0 0,0-1 0,0 1 0,1 0 0,-1-1 0,1 0 0,-1 1 0,1-1 0,-1 0 0,1 0 0,0 0 0,0 0 0,0 0 0,1 0 0,-1 0 0,0-1 0,1 1 0,-1-1 0,1 0 0,-1 1 0,1-1 0,-1 0 0,1-1 0,4 2 0,7 1-119,0-1 0,0 0 0,0-1 0,17-1 0,-29 0 147,1 0 18,0 0 1,0-1-1,-1 1 0,1-1 1,0 0-1,0 1 0,-1-1 1,1-1-1,0 1 0,-1 0 0,1-1 1,-1 1-1,0-1 0,1 0 1,-1 1-1,0-1 0,0 0 1,0 0-1,0-1 0,-1 1 1,1 0-1,-1-1 0,1 1 0,-1-1 1,0 1-1,0-1 0,0 0 1,0 1-1,0-1 0,0 0 1,-1-3-1,4-11 415,-2-1 1,0 0-1,-2-33 1,0 34-4,0 12-309,-1-24 377,1 29-472,0-1 0,0 0 0,0 0 0,0 1 1,-1-1-1,1 0 0,0 1 0,0-1 1,0 0-1,0 0 0,-1 1 0,1-1 1,0 1-1,-1-1 0,1 0 0,-1 1 0,1-1 1,-1 1-1,1-1 0,-1 1 0,1-1 1,-1 1-1,1-1 0,-1 1 0,1-1 1,-1 1-1,0 0 0,1-1 0,-1 1 0,-1 0 1,1 2-42,0 1 0,0 0-1,0 0 1,0 0 0,0 0 0,0 0 0,1 0 0,-1 0 0,1 5 0,-1 0-3,-1 3-72,1 1 0,1-1 0,0 1 0,0 0 0,1-1 0,3 14 0,-4-23 30,1 0 1,0 0 0,0-1 0,1 1 0,-1 0 0,0-1 0,0 1 0,1-1 0,-1 0 0,1 1 0,-1-1-1,1 0 1,-1 0 0,1 0 0,0 0 0,0 0 0,0 0 0,-1 0 0,1-1 0,0 1 0,0-1 0,0 1-1,0-1 1,0 0 0,0 0 0,0 0 0,0 0 0,0 0 0,4-1 0,-3 1 36,1-1 0,0 0 0,-1 1 0,1-1 0,-1-1 1,1 1-1,-1 0 0,1-1 0,-1 0 0,0 0 0,0 0 0,0 0 1,0 0-1,0-1 0,3-2 0,5-11 67,-1 0-1,0 0 1,-2-1 0,1-1-1,-2 1 1,0-1 0,-2-1-1,0 1 1,3-22 0,-2-3 532,-3 0 0,-3-84 1,0 126-549,0 0 0,0 0 0,0 0 0,-1 0 0,1-1 0,0 1 0,-1 0 0,1 0 0,0 0 0,-1 0 0,1 0 0,-1 0 0,0 0 1,1 0-1,-1 1 0,0-1 0,0 0 0,0 0 0,-1-1 0,1 2-17,1 0 1,-1-1-1,0 1 0,1 0 1,-1 0-1,0 0 1,0 0-1,1 0 0,-1 0 1,0 0-1,1 0 0,-1 0 1,0 0-1,0 0 1,1 0-1,-1 1 0,0-1 1,1 0-1,-1 0 0,0 1 1,1-1-1,-1 0 1,0 1-1,1-1 0,-1 1 1,1-1-1,-1 1 0,1-1 1,-1 1-1,1-1 1,-1 1-1,1 0 0,0-1 1,-1 1-1,1 0 0,-5 6-7,2 1-1,-1-1 0,1 1 0,0-1 0,1 1 0,-1 0 0,2 0 0,-1 0 0,0 13 0,1 83 38,1-64-25,1-19-12,0-1 0,1 0 0,1 0 0,8 32 0,-7-41-189,-1 0 0,2-1 0,-1 0 0,1 0 0,1 0 0,0 0 0,0-1 1,1 0-1,14 15 0,-19-22 126,-1 0-1,1 0 1,0 0 0,0 0-1,1-1 1,-1 1-1,0-1 1,0 0 0,1 0-1,-1 1 1,1-1 0,-1-1-1,1 1 1,-1 0 0,1-1-1,0 1 1,-1-1 0,1 0-1,0 0 1,-1 0 0,1 0-1,0 0 1,-1-1-1,1 1 1,0-1 0,2 0-1,-2-1 45,1 0 0,-1 0 0,0-1 0,0 1 0,0 0 0,0-1 0,0 0-1,-1 0 1,1 0 0,-1 0 0,0 0 0,0 0 0,0-1 0,0 1-1,-1-1 1,3-6 0,6-32 1142,-1 0 0,4-73 1,-10 89 682,-12 77-1825,4-26 26,1 1-1,0 31 0,4-49 14,0-1-113,0 0-1,0 0 0,0 0 0,1 0 0,0-1 0,0 1 1,3 7-1,-3-12 58,0 0 1,1-1-1,-1 1 0,0 0 1,1 0-1,-1 0 1,1-1-1,-1 1 1,1-1-1,0 0 0,0 1 1,0-1-1,0 0 1,0 0-1,0 0 1,0 0-1,0 0 1,0-1-1,0 1 0,0-1 1,1 1-1,-1-1 1,0 0-1,0 0 1,4 0-1,-2 1 19,0-1 0,0 0 0,0 0 0,0-1 0,0 1-1,0-1 1,-1 0 0,1 0 0,0 0 0,0 0 0,-1-1 0,1 1 0,-1-1 0,1 0 0,-1 0 0,0 0-1,0 0 1,0-1 0,0 0 0,0 1 0,0-1 0,-1 0 0,1 0 0,-1 0 0,0-1 0,0 1 0,0 0-1,1-5 1,5-5 148,-1-1-1,-1 0 1,0 0-1,0 0 0,-2 0 1,0-1-1,-1 0 1,0 0-1,-1 0 1,0-19-1,-2 34 92,-1 1-225,0 1-1,0-1 1,-1 0 0,1 0-1,0 1 1,0-1-1,0 1 1,0-1 0,1 1-1,-1-1 1,0 1-1,1 0 1,-1-1 0,0 3-1,1-3-4,-3 13-14,0-1-1,1 1 0,0-1 1,1 1-1,1 0 0,0 0 1,4 24-1,-4-34-38,1-1 0,0 0 0,-1 0 0,1 0 0,1 0-1,-1 0 1,0 0 0,1-1 0,-1 1 0,1 0 0,0-1 0,0 1 0,0-1 0,0 1 0,0-1 0,0 0 0,1 0 0,-1 0-1,1 0 1,-1-1 0,1 1 0,4 1 0,-1 0-71,1-1 1,0 0-1,0-1 0,0 1 0,0-1 1,0-1-1,0 1 0,13-2 0,-17 1 136,0-1-1,0 0 0,-1-1 0,1 1 1,0 0-1,0-1 0,-1 1 1,1-1-1,-1 0 0,1 0 1,-1 0-1,0 0 0,0-1 0,0 1 1,0 0-1,0-1 0,-1 0 1,3-3-1,28-57 314,-26 52-157,8-25 327,-11 26-131,1 0 0,0 0 1,1 0-1,0 1 0,8-13 0,-12 22-335,-1-1-1,0 1 0,1-1 1,-1 1-1,0-1 0,1 1 1,-1 0-1,1-1 1,-1 1-1,1 0 0,-1-1 1,1 1-1,-1 0 0,1 0 1,-1-1-1,1 1 0,-1 0 1,1 0-1,-1 0 0,1 0 1,-1 0-1,1 0 0,0 0 1,-1 0-1,1 0 0,-1 0 1,1 0-1,-1 0 0,1 0 1,-1 0-1,1 0 1,0 0-1,-1 1 0,1-1 1,-1 0-1,1 0 0,-1 1 1,0-1-1,1 0 0,-1 1 1,1-1-1,-1 1 0,1-1 1,-1 0-1,0 1 0,1-1 1,-1 1-1,0-1 0,1 2 1,13 28-233,-12-24 305,4 11-170,-1 0 1,-1 0-1,3 28 0,-6-29-544,2 0 0,0-1 0,1 1 1,9 23-1,-13-39 594,0 1 1,0-1-1,0 1 1,0-1 0,0 1-1,1-1 1,-1 1-1,0-1 1,0 1 0,1-1-1,-1 1 1,0-1-1,1 0 1,-1 1 0,0-1-1,1 1 1,-1-1-1,0 0 1,1 1 0,-1-1-1,1 0 1,-1 0-1,1 1 1,-1-1 0,1 0-1,-1 0 1,1 0-1,-1 0 1,1 0 0,-1 1-1,1-1 1,-1 0-1,1 0 1,-1 0 0,1 0-1,-1 0 1,1-1-1,-1 1 1,1 0 0,-1 0-1,1 0 1,-1 0-1,1-1 1,-1 1 0,1 0-1,-1 0 1,1-1-1,-1 1 1,1 0-1,-1-1 1,0 1 0,1 0-1,-1-1 1,0 1-1,1-1 1,-1 1 0,0 0-1,1-1 1,-1 1-1,0-1 1,0 1 0,1-2-1,14-31 167,5-45 735,-14 51 83,1 0 0,1 1 0,16-37 0,-23 63-458,0 1-485,1 1 1,-1-1 0,1 1 0,-1 0 0,0 0 0,0-1 0,0 1 0,0 0 0,0 0 0,0 0 0,-1 0 0,1 0 0,-1 0 0,1 0 0,-1 1 0,1 1 0,0 2 13,9 38-619,-1 0 0,4 68 0,-13-112 565,0 0 1,0 1-1,0-1 0,-1 0 0,1 1 1,0-1-1,0 1 0,0-1 1,0 0-1,0 1 0,0-1 0,1 1 1,-1-1-1,0 0 0,0 1 0,0-1 1,0 0-1,0 1 0,1-1 0,-1 1 1,0-1-1,0 0 0,0 1 1,1-1-1,-1 0 0,0 0 0,1 1 1,-1-1-1,0 0 0,0 0 0,1 1 1,-1-1-1,0 0 0,1 0 0,-1 0 1,1 1-1,10-13-6,7-22 504,-5-11 345,-10 33-524,-1 1-1,2 0 1,-1 0-1,2 0 1,-1 0-1,2 0 1,-1 1-1,1 0 1,9-11-1,-14 20-261,0-1-1,0 1 1,0 0-1,0 0 1,0 0 0,0 1-1,1-1 1,-1 0-1,0 0 1,0 0-1,1 1 1,-1-1 0,0 1-1,1-1 1,-1 1-1,0 0 1,1-1-1,-1 1 1,1 0 0,-1 0-1,1 0 1,-1 0-1,1 0 1,1 1-1,-1 0-21,-1 0 0,1 0 0,0 0 0,0 0-1,-1 0 1,1 1 0,-1-1 0,1 0 0,-1 1-1,0 0 1,1-1 0,-1 1 0,0 0 0,2 3-1,2 7-40,0 0-1,-1 1 0,6 25 0,-10-37 51,11 81-1669,-9-66-26,0-8-1031</inkml:trace>
  <inkml:trace contextRef="#ctx0" brushRef="#br0" timeOffset="16204.84">14945 494 6195,'0'0'11082,"2"1"-10972,1 3-96,0-1 1,-1 0-1,1 1 1,-1-1-1,0 1 1,0-1-1,0 1 1,0 0-1,-1 0 1,1 0-1,-1 0 1,0 4-1,12 63 93,-10-49-120,-2-19-28,5 23-811,-6-25 842,0-1 1,0 0-1,0 1 1,0-1-1,0 0 1,0 0-1,0 1 1,0-1-1,0 0 0,0 1 1,1-1-1,-1 0 1,0 1-1,0-1 1,0 0-1,0 0 1,1 1-1,-1-1 1,0 0-1,0 0 1,1 0-1,-1 1 1,0-1-1,1 0 1,-1 0-1,0 0 1,0 0-1,1 0 0,-1 0 1,0 1-1,1-1 1,-1 0-1,0 0 1,1 0-1,-1 0 1,0 0-1,1 0 1,-1 0-1,0 0 1,1 0-1,-1-1 1,0 1-1,0 0 1,1 0-1,-1 0 0,0 0 1,1 0-1,-1 0 1,0-1-1,0 1 1,1 0-1,-1 0 1,0 0-1,0-1 1,1 1-1,-1 0 1,0 0-1,0-1 1,0 1-1,1 0 0,-1-1 1,0 1-1,0 0 1,0 0-1,0-1 1,0 1-1,0 0 1,0-1-1,0 1 1,6-13 77,0 0 1,-2 0 0,1 0-1,-2-1 1,4-24-1,5-19 302,-7 41-172,-4 8 149,2 0 0,-1 0 0,1 0-1,6-11 1,-8 17-282,0 0 0,1 0-1,-1 1 1,0-1 0,1 0-1,-1 1 1,1 0 0,-1-1-1,1 1 1,0 0 0,-1 0-1,1 0 1,0 0 0,0 0 0,0 0-1,0 0 1,0 0 0,0 1-1,0-1 1,0 1 0,0 0-1,0 0 1,3-1 0,-4 2-69,0-1 1,0 1 0,0 0 0,1-1 0,-1 1 0,0 0-1,0 0 1,0-1 0,0 1 0,0 0 0,0 0-1,0 0 1,-1 0 0,1 0 0,0 1 0,0-1-1,-1 0 1,1 0 0,-1 0 0,1 1 0,-1-1 0,1 0-1,-1 3 1,10 36-63,-9-34 57,2 6-71,10 58-377,-10-23-3064,-2-36 575</inkml:trace>
  <inkml:trace contextRef="#ctx0" brushRef="#br0" timeOffset="16994.93">15688 302 6771,'0'0'13652,"1"-12"-13119,0 6-488,2-24 2,0 25-57,0 20-10,8 94 10,-8-67-190,1 0-1,2-1 1,21 72 0,-27-112 89,0 1 0,1-1 0,-1 0 0,0 0 0,1 0 0,-1 0 0,1 1 0,-1-1 0,1 0 0,0 0 0,0 0 0,-1 0 0,1 0 0,0-1 0,0 1 0,0 0 0,1 1 0,-1-2 70,-1 0 1,1 0 0,-1-1 0,1 1 0,-1 0-1,1 0 1,-1 0 0,1-1 0,-1 1-1,0 0 1,1-1 0,-1 1 0,1 0-1,-1-1 1,0 1 0,1 0 0,-1-1 0,0 1-1,0-1 1,1 1 0,-1-1 0,0 1-1,0 0 1,0-1 0,1 1 0,-1-1-1,0 0 1,9-45-445,-4-263 1165,-7 169 2364,2 140-3022,0-1 1,1 1-1,-1 0 0,0 0 0,1 0 0,-1-1 1,0 1-1,1 0 0,-1 0 0,1 0 0,-1 0 0,0 0 1,1 0-1,-1 0 0,1 0 0,-1 0 0,0 0 1,1 0-1,-1 0 0,1 0 0,-1 0 0,0 0 0,1 0 1,-1 1-1,0-1 0,1 0 0,-1 0 0,0 0 1,1 1-1,-1-1 0,0 0 0,1 1 0,14 7-92,-6 2 62,0 1-1,-1 1 1,0-1 0,-1 2-1,0-1 1,-1 1 0,0 0 0,-1 0-1,0 0 1,-1 1 0,-1 0-1,0-1 1,-1 1 0,0 1-1,-2-1 1,1 0 0,-4 27 0,1-36 9,1-1 1,-2 0-1,1 1 1,0-1-1,-1 0 1,0 0-1,0-1 1,0 1 0,0-1-1,0 1 1,-1-1-1,0 0 1,0 0-1,1 0 1,-2-1-1,1 0 1,0 1 0,0-1-1,-1-1 1,1 1-1,-1-1 1,1 0-1,-6 1 1,9-2 99,2-1-92,-1 0 0,0 0-1,1-1 1,-1 1 0,1 0-1,-1 0 1,1 0 0,0 0-1,0 0 1,-1 0 0,1 0 0,0 0-1,0 0 1,0 0 0,0 0-1,0 0 1,0 1 0,0-1-1,0 0 1,0 1 0,1-1-1,0 0 1,28-8-30,-26 8 8,0 1 1,1 0-1,-1 0 1,1 0-1,-1 0 0,0 1 1,1-1-1,-1 1 1,0 0-1,1 1 1,-1-1-1,0 1 0,0 0 1,5 2-1,-5 0-3,0-1-1,-1 1 1,1-1-1,-1 1 1,0 0-1,0 0 1,0 0-1,0 1 1,-1-1 0,0 1-1,0-1 1,2 8-1,0 0-6,-1 0 0,-1 0-1,0 1 1,-1-1 0,0 1 0,-1 14-1,-1-25 22,1 0 0,0 1 0,-1-1 0,1 1 0,-1-1 0,0 0 0,0 0 0,0 1 0,0-1 0,0 0 0,0 0 0,-1 0 0,1 0-1,-1 0 1,1 0 0,-1-1 0,0 1 0,0-1 0,0 1 0,0-1 0,0 1 0,0-1 0,0 0 0,0 0 0,0 0 0,-1 0 0,1 0 0,0-1 0,-1 1-1,-3 0 1,-9 2-165,0-1-1,0-1 0,-26 0 1,31-1-83,7-1 10,-1 1 1,0 0-1,1-1 1,-1 0-1,1 0 1,-1 0-1,1 0 0,-1-1 1,1 1-1,0-1 1,-1 0-1,-4-4 1,-18-19-5550,13 6-1003</inkml:trace>
  <inkml:trace contextRef="#ctx0" brushRef="#br0" timeOffset="18813.92">16628 524 3778,'0'0'11296,"-1"-8"-10456,-4-25-405,1 25-427,0 12-24,-1 7 2,3-2 4,0 0 0,0-1 0,1 1 0,0 0 0,1-1 0,0 1 0,0 0 0,1 0 0,2 13 0,-2-19-74,0 0 0,-1 0 0,1 0 0,1 0 0,-1-1 0,0 1 0,1 0 0,-1-1 0,1 0 0,0 1 0,0-1 0,0 0 0,0 0 0,0 0 0,1 0 0,-1 0 0,1 0 0,-1-1 0,1 1 0,-1-1 0,1 1 0,0-1 0,0 0 0,0 0 0,-1-1 0,1 1 0,0-1 0,0 1 0,0-1 0,0 0 0,3 0 1,-2 0 3,-1 0 0,1 0 0,-1-1 1,0 1-1,1-1 0,-1 0 1,0 0-1,0 0 0,1 0 1,-1-1-1,0 1 0,0-1 0,0 0 1,-1 0-1,1 0 0,4-4 1,0-2 65,0 0 0,-1-1 0,0 0 0,6-12 0,-4 4 521,-1 0-1,-1-1 1,0 0-1,-1 0 1,-1 0 0,-1-1-1,0 0 1,-2 1 0,0-36-1,-8 61 6,3 3-544,0 0-1,0 0 0,1 1 1,0-1-1,1 1 0,0-1 0,1 1 1,0 0-1,1 0 0,0-1 1,0 1-1,1 0 0,3 13 0,-3-20-70,0 1 0,1 0 0,-1-1 0,1 1 0,0-1-1,0 1 1,0-1 0,1 0 0,0 0 0,-1 0 0,1 0 0,1 0-1,-1-1 1,1 1 0,-1-1 0,1 0 0,0 0 0,0 0-1,0-1 1,0 1 0,1-1 0,-1 0 0,1-1 0,-1 1-1,1-1 1,0 1 0,0-1 0,-1-1 0,1 1 0,0-1 0,6 0-1,-9 0 105,1-1 0,0 0-1,0 0 1,0 0 0,0 0 0,-1 0-1,1-1 1,0 1 0,-1-1-1,1 0 1,-1 1 0,0-1-1,1 0 1,-1-1 0,0 1-1,0 0 1,-1-1 0,1 1-1,0-1 1,-1 1 0,0-1 0,1 0-1,-1 1 1,1-7 0,3-2 94,-1-2 0,-1 1 0,0 0 1,2-22-1,-4 22 114,1-13 680,0-1 1,-1 0-1,-7-51 1,4 76-514,0 8-381,-1 9-73,2-9 84,1 0-1,0-1 0,0 1 0,1 0 0,-1 0 1,2-1-1,-1 1 0,1 0 0,0-1 0,0 1 1,1-1-1,-1 0 0,2 0 0,-1 0 0,1 0 0,-1-1 1,6 6-1,13 16-106,18 23-530,-37-46 270,-1 0 0,1 0-1,-1 1 1,0-1 0,-1 1-1,1-1 1,-1 1 0,0 0-1,0-1 1,0 11 0,-1-15 240,-1 1 1,0 0 0,1-1 0,-1 1-1,0-1 1,1 1 0,-1-1-1,0 1 1,1-1 0,-1 1 0,0-1-1,0 1 1,0-1 0,0 0 0,1 0-1,-1 1 1,0-1 0,0 0-1,0 0 1,0 0 0,0 0 0,0 0-1,1 0 1,-3 0 0,-31-1-1621,26 1 1054,6 0 712,-23-1-862,24 1 951,1 0-1,-1 0 0,0 0 1,0-1-1,1 1 0,-1 0 1,0 0-1,1 0 1,-1 0-1,0-1 0,1 1 1,-1 0-1,0-1 0,1 1 1,-1 0-1,0-1 0,1 1 1,-1-1-1,1 1 1,-1-1-1,1 1 0,-1-1 1,1 0-1,0 1 0,-1-1 1,1 1-1,0-1 1,-1-1 911,1 21-464,1-15-562,0-1 0,0 1 1,0-1-1,0 0 1,1 1-1,-1-1 0,1 0 1,0 0-1,0 0 1,0 0-1,0 0 0,0 0 1,1-1-1,0 1 1,-1-1-1,1 0 0,0 1 1,0-1-1,0-1 1,0 1-1,6 2 0,-1 0-120,-1-1-1,1 0 0,1 0 0,-1-1 0,0 0 0,1 0 1,-1-1-1,10 0 0,-15-1 103,0 0 0,0 0 1,0-1-1,0 1 0,0-1 1,0 0-1,0 0 0,0 0 1,0 0-1,0-1 0,-1 1 0,1-1 1,0 1-1,-1-1 0,4-3 1,-1 0-4,-1 0 1,0 1-1,-1-1 1,1-1-1,-1 1 0,0 0 1,3-9-1,1-5 156,-1 0-1,0-1 0,4-35 0,-3-14 1243,-8 31 3929,7 66-5290,15 36 0,-12-35 3,10 42 0,-16-53-614,0 1-1,-1 23 0,4-45 504,6-24 380,-1-1-1,7-29 1,-13 37 53,0 1 0,2 0 0,0 0 0,1 1 0,1 0 0,1 0 0,15-21 0,-24 39-309,-1-1-1,0 1 1,1-1 0,-1 0-1,1 1 1,-1-1 0,1 1-1,-1-1 1,1 1 0,-1-1-1,1 1 1,0 0 0,-1-1-1,1 1 1,0 0 0,-1-1-1,1 1 1,0 0 0,-1 0 0,1 0-1,0-1 1,-1 1 0,1 0-1,0 0 1,0 0 0,-1 0-1,1 0 1,0 1 0,0-1-1,0 0 1,1 1-20,-1 0 1,1 0 0,-1 0-1,0 1 1,0-1-1,0 0 1,1 1-1,-1-1 1,-1 0-1,1 1 1,0-1 0,1 4-1,3 7-104,-1 1 0,5 22 0,-7-29 181,3 17-284,-1 0 0,1 31 1,-4-33-3452,-1 1-3519</inkml:trace>
  <inkml:trace contextRef="#ctx0" brushRef="#br0" timeOffset="19094.72">17667 223 5763,'0'0'9844,"0"-13"-9940,0 31 96,0 5-16,0 1-48,0 1-944,0 1-593,0-5-1264,4-4-1906</inkml:trace>
  <inkml:trace contextRef="#ctx0" brushRef="#br0" timeOffset="19434.97">17891 166 6931,'0'0'10981,"-6"-1"-10370,5 1-599,0-1 0,-1 1-1,1 0 1,0 0 0,-1 0-1,1 0 1,0 0 0,-1 0-1,1 1 1,0-1 0,-1 0-1,1 1 1,0-1 0,0 1-1,-1-1 1,1 1 0,0-1 0,0 1-1,0 0 1,0 0 0,-2 1-1,0 1 13,1 0-1,-1 0 1,1 0-1,0 1 0,0-1 1,0 0-1,-2 8 1,-2 8 67,1 0 0,-5 30 1,10-45-77,-6 43 100,1-1-1,3 1 1,6 61 0,-4-97-98,1-1 1,1 0-1,0 0 1,0 0-1,1-1 0,0 1 1,1 0-1,6 11 1,-8-18-60,0 1 0,1-1 0,-1 0-1,1 1 1,-1-1 0,1-1 0,0 1 0,0 0 0,1-1 0,-1 1 0,0-1-1,1 0 1,-1 0 0,1 0 0,0-1 0,0 1 0,0-1 0,0 0 0,-1 0-1,2 0 1,-1-1 0,0 1 0,4-1 0,1 0-445,-7 1 289,-1-1 1,0 0-1,1 0 0,-1 1 0,1-1 0,-1 0 0,1 0 1,-1 0-1,1-1 0,-1 1 0,1 0 0,-1 0 0,1-1 1,-1 1-1,0-1 0,1 1 0,-1-1 0,0 0 0,1 0 1,-1 1-1,0-1 0,0 0 0,0 0 0,0 0 0,0 0 1,0 0-1,0 0 0,0-1 0,1-1 0,2-19-5967</inkml:trace>
  <inkml:trace contextRef="#ctx0" brushRef="#br0" timeOffset="19603.84">17757 484 7523,'0'0'8612,"124"-17"-8211,-84 14-225,-2 1-176,-6 0-513,-6 2-2448,-7 0-6627</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14:57.041"/>
    </inkml:context>
    <inkml:brush xml:id="br0">
      <inkml:brushProperty name="width" value="0.05" units="cm"/>
      <inkml:brushProperty name="height" value="0.05" units="cm"/>
      <inkml:brushProperty name="color" value="#E71224"/>
    </inkml:brush>
  </inkml:definitions>
  <inkml:trace contextRef="#ctx0" brushRef="#br0">114 98 5442,'0'0'10259,"-14"-15"-9742,-1 0-405,-31-23 0,45 37-111,1 1 1,-1 0-1,1-1 0,-1 1 0,1 0 1,-1-1-1,0 1 0,1 0 0,-1 0 1,1 0-1,-1-1 0,0 1 0,1 0 0,-1 0 1,0 0-1,1 0 0,-1 0 0,0 0 1,1 0-1,-1 0 0,1 1 0,-1-1 1,0 0-1,1 0 0,-1 0 0,1 1 0,-1-1 1,0 0-1,1 1 0,-1-1 0,1 0 1,-1 1-1,1-1 0,0 1 0,-1-1 0,1 1 1,-1-1-1,1 1 0,0-1 0,-1 1 1,1-1-1,0 1 0,-1 0 0,1-1 1,0 1-1,0 0 0,-7 33 1,7-27 0,-5 32 35,3 0 0,1 1 1,2-1-1,9 57 0,-7-75-178,1-1 0,1 0 0,1-1 0,0 1-1,2-1 1,0 0 0,2-1 0,0 0 0,0 0 0,17 20 0,-21-32-9,-1-1 0,1 0 0,-1 0 0,2 0 0,-1-1 0,0 1 0,1-1 0,0-1 0,0 0 0,0 0 0,0 0 1,15 3-1,-19-5 128,0-1 1,1 1-1,-1-1 1,1 1 0,-1-1-1,1 0 1,-1-1 0,1 1-1,-1-1 1,1 1-1,-1-1 1,0 0 0,1 0-1,-1-1 1,0 1-1,0-1 1,0 1 0,0-1-1,0 0 1,0 0 0,-1 0-1,1-1 1,0 1-1,-1 0 1,0-1 0,0 0-1,0 0 1,0 0-1,3-5 1,0-3 82,0-1 0,-1 0-1,-1 0 1,0 0 0,-1 0 0,2-23-1,-3-79 897,-3 57-327,2 55-489,7 18-304,-1-3-294,1-1 0,0 0-1,1 0 1,0-1 0,0 0 0,2 0-1,-1-1 1,1 0 0,16 12 0,-25-22 432,0-1 0,-1 1 0,1 0 0,-1-1 0,1 1 0,-1-1 0,0 1 1,1-1-1,-1 1 0,1-1 0,-1 1 0,0-1 0,1 1 0,-1-1 0,0 1 1,0-1-1,0 0 0,1 1 0,-1-1 0,0 0 0,0 1 0,0-1 0,0 1 1,0-1-1,0 0 0,0 1 0,0-1 0,0 0 0,0 1 0,-1-1 0,1 0 1,-1-27 441,0 24-287,-1-1 0,1 1 1,-1-1-1,0 1 0,0 0 1,-1-1-1,1 1 0,-1 0 1,0 1-1,0-1 0,0 0 0,-1 1 1,1 0-1,-5-4 0,5 5-80,1 0-1,-1 0 0,0 0 0,0 1 1,0-1-1,-1 1 0,1-1 1,0 1-1,-1 0 0,1 0 0,0 1 1,-1-1-1,1 1 0,-1-1 0,1 1 1,-1 0-1,1 0 0,-1 1 0,-6 1 1,8-1-51,0 0 1,0 1-1,0-1 1,0 1-1,0-1 0,0 1 1,0 0-1,1 0 1,-1 0-1,1 0 1,-1 0-1,1 0 1,0 0-1,0 1 1,0-1-1,0 0 1,0 1-1,0-1 0,1 1 1,-1 2-1,-8 53-22,8-45 23,-1 1 0,1-1 0,1 1 0,0-1 0,1 1 0,3 17 0,-3-28-1,0 0 1,0 0-1,0 0 1,0 0-1,0 0 0,1 0 1,0 0-1,-1 0 1,1-1-1,0 1 1,0-1-1,1 1 0,-1-1 1,0 0-1,1 0 1,0 0-1,-1 0 1,1 0-1,0 0 1,0-1-1,0 1 0,0-1 1,0 0-1,0 0 1,0 0-1,0-1 1,5 1-1,-3 0 11,1 0-1,-1 0 1,0-1-1,1 0 1,-1 0-1,0 0 1,1-1-1,6-1 1,-10 1 1,0 0-1,1 0 1,-1 0 0,0 0 0,0-1 0,0 1-1,0-1 1,0 1 0,-1-1 0,1 1-1,0-1 1,-1 0 0,1 0 0,-1 0 0,0 0-1,1 0 1,-1 0 0,0 0 0,0-1-1,1-2 1,3-18 510,-1 1-1,-1-1 1,0 1 0,-2-1-1,-1 0 1,-4-41 0,2 56 11,-1 11-437,0 13-197,3 8 176,-1-11-162,1 1 1,0 0-1,1-1 0,1 1 0,5 19 0,-6-30 0,0 0-1,0 0 0,0 0 0,0 0 0,1 0 0,0-1 0,-1 1 1,1-1-1,0 1 0,0-1 0,0 0 0,1 1 0,-1-1 0,0 0 0,1-1 1,0 1-1,-1 0 0,1-1 0,0 1 0,0-1 0,0 0 0,0 0 0,0 0 1,0 0-1,0-1 0,0 1 0,0-1 0,0 0 0,6 0 0,-7-1 75,1 1-1,-1-1 0,0 0 0,1 0 1,-1 0-1,0 0 0,0-1 1,0 1-1,1-1 0,-2 1 0,1-1 1,0 0-1,0 1 0,0-1 1,-1 0-1,1 0 0,-1 0 0,0-1 1,1 1-1,-1 0 0,0 0 1,0-1-1,-1 1 0,1-1 0,0-3 1,4-9 31,-1-1 0,4-26 1,-3-26 661,-2-75 0,-3 102-245,-1 26-146,0-1-1,0 1 0,-2 0 1,0 0-1,-1 1 1,-6-18-1,10 32-276,0 0-1,0 0 1,0 0-1,0-1 1,0 1 0,0 0-1,0 0 1,0 0 0,0-1-1,0 1 1,0 0-1,0 0 1,0 0 0,0-1-1,0 1 1,0 0-1,0 0 1,-1 0 0,1 0-1,0 0 1,0-1 0,0 1-1,0 0 1,0 0-1,-1 0 1,1 0 0,0 0-1,0 0 1,0-1 0,0 1-1,-1 0 1,1 0-1,0 0 1,0 0 0,0 0-1,-1 0 1,1 0 0,0 0-1,0 0 1,0 0-1,-1 0 1,1 0 0,0 0-1,0 0 1,0 0-1,-1 0 1,1 0 0,0 0-1,0 0 1,0 0 0,0 1-1,-1-1 1,1 0-1,-6 12 52,2 14-48,1 1-1,1 0 1,2 0-1,0 0 1,2 1 0,1-2-1,1 1 1,14 47 0,-17-71-21,34 100 27,-30-91-144,0-1 0,1 0 0,0 0 0,1 0 1,0-1-1,14 16 0,-19-24 55,0 0 0,0 0 0,0 0 0,1 0 0,-1-1 0,1 1 0,-1-1 0,1 1 0,-1-1 0,1 0 0,0 0 0,0 0 0,-1 0 0,1-1 0,0 1 0,0-1 0,0 1 0,0-1 0,0 0 0,0 0 0,0-1 0,-1 1 0,1-1 0,5 0 0,-4-1 41,0 0-1,-1 0 0,1 0 1,-1 0-1,1 0 1,-1-1-1,0 1 0,1-1 1,-1 0-1,-1 0 1,1 0-1,0-1 0,-1 1 1,0-1-1,4-7 1,0-4 137,-1-1 0,-1 0 0,-1 0 0,0-1 0,-1 1 0,-1-1-1,0 1 1,-3-27 0,2 8 1325,0 34-1425,-1 1-1,1 0 1,0 0 0,-1-1 0,1 1-1,-1 0 1,1 0 0,0 0-1,-1-1 1,1 1 0,0 0 0,-1 0-1,1 0 1,-1 0 0,1 0-1,0 0 1,-1 0 0,1 0 0,-1 0-1,1 0 1,0 0 0,-1 0-1,1 0 1,-1 1 0,1-1 0,0 0-1,-1 0 1,1 0 0,0 0-1,-1 1 1,1-1 0,0 0 0,-1 0-1,1 1 1,0-1 0,-1 0-1,1 1 1,0-1 0,0 0 0,-1 1-1,1-1 1,0 0 0,0 1-1,-1 0 1,-2 9-28,0 0 1,1 1-1,-1 0 0,2-1 1,0 1-1,0 0 0,1 0 1,0 0-1,1 0 0,0-1 1,1 1-1,0 0 0,7 19 1,-7-26-61,1 1 0,0-1 0,-1 0 0,2 0 0,-1 0 0,0 0 0,1 0 0,-1-1 0,1 0 0,0 1 1,0-1-1,1-1 0,-1 1 0,9 3 0,-10-5 39,-1 0 0,1 0 0,0 0 0,0 0 1,0 0-1,0-1 0,0 0 0,0 1 0,-1-1 0,1 0 1,0-1-1,0 1 0,0 0 0,0-1 0,0 1 0,0-1 0,0 0 1,-1 0-1,1 0 0,0-1 0,-1 1 0,1-1 0,-1 1 1,1-1-1,-1 0 0,4-3 0,3-6 118,0 0-1,0 0 1,-1-1 0,-1 0 0,0-1-1,-1 0 1,0 0 0,-1 0 0,0-1-1,-1 1 1,0-1 0,-2 0-1,1 0 1,0-22 0,-3 25 171,-1-14 398,1 25-646,0 0-1,0 0 1,0 0-1,0 0 1,0 1-1,0-1 1,0 0-1,0 0 1,0 0-1,0 0 1,0 0-1,-1 0 1,1 1 0,0-1-1,0 0 1,0 0-1,0 0 1,0 0-1,0 0 1,0 0-1,0 0 1,0 0-1,-1 0 1,1 1-1,0-1 1,0 0-1,0 0 1,0 0-1,0 0 1,0 0-1,-1 0 1,1 0-1,0 0 1,0 0-1,0 0 1,0 0-1,0 0 1,0 0-1,-1 0 1,1 0 0,0 0-1,0 0 1,0 0-1,0 0 1,0 0-1,-1 0 1,1 0-1,0-1 1,0 1-1,0 0 1,0 0-1,0 0 1,0 0-1,0 0 1,-1 0-1,1 0 1,0 0-1,0 0 1,0-1-1,0 1 1,0 0-1,0 0 1,0 0-1,0 0 1,0 0-1,0 0 1,0-1-1,0 1 1,0 0 0,0 0-6,-2 15-16,0-1-1,2 1 0,0 0 1,0 0-1,2-1 0,0 1 1,6 24-1,-4-28-116,1 0-1,0 0 1,0 0 0,1-1-1,1 0 1,14 19-1,-18-26 47,0 0 0,0 1-1,0-1 1,0 0 0,0 0-1,1-1 1,-1 1 0,1-1-1,0 0 1,-1 0 0,1 0-1,0 0 1,0-1 0,1 1-1,-1-1 1,0 0 0,0 0-1,1-1 1,-1 1 0,0-1-1,1 0 1,6-1 0,-10 0 95,1 1 1,-1-1 0,0 0-1,1 0 1,-1 0-1,0 0 1,0 0 0,0 0-1,0-1 1,0 1-1,0 0 1,0 0 0,0-1-1,-1 1 1,1 0-1,0-1 1,-1 1 0,1-1-1,0-1 1,8-35 228,-8 32-128,5-25 249,-3 14 14,0 1 0,1 0 0,1 0 0,0 1 1,9-18-1,-14 32-351,0 1 0,1-1 0,-1 0 0,0 1 0,1-1 0,-1 0 0,0 1 0,1-1 0,-1 1 0,1-1 0,-1 1 0,0-1 0,1 1 0,0-1 0,-1 1 1,1-1-1,-1 1 0,1-1 0,-1 1 0,1 0 0,0 0 0,-1-1 0,1 1 0,0 0 0,-1 0 0,1 0 0,0-1 0,0 1 0,-1 0 0,1 0 0,0 0 0,-1 0 0,1 0 0,0 1 0,0-1 0,-1 0 0,1 0 0,0 0 0,-1 1 1,1-1-1,0 0 0,-1 0 0,1 1 0,-1-1 0,1 1 0,-1-1 0,1 1 0,0-1 0,-1 1 0,1-1 0,-1 1 0,0-1 0,1 1 0,-1-1 0,0 1 0,1 1 0,21 39-268,-21-37 291,49 134-746,-36-93-867,-14-45 1571,0 1 0,0-1 0,0 0 0,0 0 0,0 0-1,0 1 1,0-1 0,1 0 0,-1 0 0,0 0 0,0 1-1,0-1 1,0 0 0,0 0 0,0 0 0,0 1 0,0-1-1,1 0 1,-1 0 0,0 0 0,0 0 0,0 0 0,0 1-1,1-1 1,-1 0 0,0 0 0,0 0 0,0 0 0,1 0-1,-1 0 1,0 0 0,0 0 0,0 0 0,1 0 0,-1 0-1,0 0 1,0 0 0,0 0 0,1 0 0,-1 0 0,7-7-54,1-14 46,-4-4 358,1-36-1,-5 48-153,1-1 0,0 0 1,1 1-1,0-1 0,1 1 0,0 0 1,1 0-1,1 0 0,11-24 0,-15 37-189,-1-1 0,0 1 0,0 0 0,1-1 0,-1 1-1,0 0 1,1-1 0,-1 1 0,0 0 0,1 0 0,-1-1 0,0 1 0,1 0-1,-1 0 1,1-1 0,-1 1 0,0 0 0,1 0 0,-1 0 0,1 0 0,-1 0-1,1 0 1,-1 0 0,1 0 0,-1 0 0,0 0 0,1 0 0,-1 0 0,1 0-1,-1 0 1,1 0 0,-1 0 0,1 0 0,-1 1 0,0-1 0,1 0 0,-1 0-1,1 1 1,-1-1 0,0 0 0,1 0 0,-1 1 0,0-1 0,1 0 0,-1 1-1,0-1 1,0 0 0,1 1 0,-1-1 0,0 1 0,0-1 0,0 0-1,0 1 1,1 0 0,11 26-177,-11-25 195,54 179-1527,-45-165 780,-10-16 717,0 0-1,0 0 1,0 0-1,0 0 0,1 0 1,-1 0-1,0 0 1,0 0-1,0 0 0,1 0 1,-1 0-1,0 0 1,0 0-1,0 0 0,1 0 1,-1 0-1,0 0 1,0 0-1,0 0 0,0 0 1,1 0-1,-1 0 1,0-1-1,0 1 0,0 0 1,0 0-1,1 0 1,-1 0-1,0 0 0,0 0 1,0-1-1,0 1 1,0 0-1,0 0 0,0 0 1,1 0-1,-1-1 1,0 1-1,0 0 0,0 0 1,0-1-1,7-31 0,-7 28 45,4-26 229,-1 8 276,1-1-1,6-24 1,-7 40-386,-1 0-1,1-1 1,1 1 0,-1 1-1,1-1 1,0 0-1,1 1 1,-1 0 0,1 0-1,7-6 1,-11 10-115,1 1-1,-1 0 1,0 0-1,0 0 1,1 0-1,-1 0 1,1 0-1,-1 0 1,1 0 0,-1 0-1,1 1 1,-1-1-1,1 1 1,0-1-1,-1 1 1,1 0-1,0-1 1,0 1-1,-1 0 1,1 0 0,0 0-1,-1 0 1,4 1-1,-3 0-28,1 1 0,-1-1-1,0 0 1,0 1 0,0 0 0,0-1-1,0 1 1,0 0 0,-1 0 0,1 0-1,0 0 1,-1 0 0,0 0 0,2 3-1,4 9-50,-2 1 0,1 0 0,6 30 0,-11-41 77,7 45-68,-6-35-886,0 1 0,2-1 0,-1 1 1,7 14-1,-5-21-2317</inkml:trace>
  <inkml:trace contextRef="#ctx0" brushRef="#br0" timeOffset="546.29">1919 408 4898,'0'0'11261,"0"-5"-10031,-1 3-1193,0-22 1495,1 24-1491,0 0-1,0 1 0,0-1 1,1 0-1,-1 0 1,0 0-1,0 0 1,0 1-1,1-1 1,-1 0-1,0 0 0,0 0 1,1 0-1,-1 0 1,0 0-1,0 0 1,1 0-1,-1 0 1,0 0-1,0 0 0,1 0 1,-1 0-1,0 0 1,0 0-1,0 0 1,1 0-1,-1 0 1,0 0-1,0 0 1,1 0-1,-1 0 0,0 0 1,0 0-1,1-1 1,-1 1-1,0 0 1,0 0-1,0 0 1,0 0-1,1-1 0,-1 1 1,0 0-1,0 0 1,0 0-1,0-1 1,0 1-1,1 0 1,-1 0-1,0 0 0,0-1 1,0 1-1,0 0 1,0 0-1,0-1 1,0 1-1,7 11-66,-1 0 1,0 1-1,-1-1 0,0 1 1,-1 1-1,0-1 0,3 21 0,-3-14-517,1 1 0,9 21 0,-14-41 527,0 0 0,0 1 0,0-1 1,0 0-1,1 0 0,-1 1 1,0-1-1,0 0 0,0 1 1,0-1-1,0 0 0,1 0 1,-1 0-1,0 1 0,0-1 1,1 0-1,-1 0 0,0 0 1,0 1-1,0-1 0,1 0 1,-1 0-1,0 0 0,1 0 0,-1 0 1,0 0-1,0 0 0,1 0 1,-1 1-1,0-1 0,1 0 1,-1 0-1,0 0 0,0 0 1,1-1-1,-1 1 0,10-8-81,1-13 142,-2-3 7,-2-1 0,5-28 0,-8 29 264,2 0 1,12-33-1,-18 56-313,0 1 1,0-1 0,0 1 0,0 0-1,0-1 1,0 1 0,0-1 0,0 1-1,0-1 1,1 1 0,-1 0-1,0-1 1,0 1 0,0 0 0,1-1-1,-1 1 1,0 0 0,1-1 0,-1 1-1,0 0 1,1-1 0,-1 1-1,0 0 1,1 0 0,-1-1 0,0 1-1,1 0 1,-1 0 0,1 0 0,-1 0-1,0-1 1,1 1 0,-1 0-1,1 0 1,-1 0 0,1 0 0,-1 0-1,0 0 1,1 0 0,-1 0-1,1 0 1,-1 0 0,1 1 0,-1-1-1,0 0 1,1 0 0,-1 0 0,1 0-1,-1 1 1,0-1 0,1 0-1,-1 0 1,0 1 0,1-1 0,-1 0-1,0 1 1,1-1 0,-1 0 0,0 1-1,0-1 1,0 0 0,1 1-1,-1 0 1,15 29-135,-14-27 149,25 77-778,-12-33-1786,3-3-3864,-12-35 831</inkml:trace>
  <inkml:trace contextRef="#ctx0" brushRef="#br0" timeOffset="1046.09">2494 256 4002,'0'0'14809,"0"-5"-14481,0-3-295,0 13-1,0 29 26,0 52 1,-1 32-30,6-142 12,0-1-1,12-30 1,6-23 112,-4-28 329,-13 62-35,3 0 0,15-49-1,-15 77-123,-9 16-320,1 0 0,-1 0 0,0 0 0,0 0 0,0 0 0,1 0 0,-1 0 1,0 0-1,0 0 0,1 0 0,-1 0 0,0 0 0,0 0 0,0 0 0,1 0 0,-1 0 0,0 0 0,0 0 0,1 0 0,-1 0 0,0 1 0,0-1 0,0 0 0,1 0 0,-1 0 0,0 0 1,0 0-1,0 1 0,0-1 0,1 0 0,-1 0 0,0 0 0,0 0 0,0 1 0,0-1 0,0 0 0,0 0 0,11 30-42,-10-23 37,38 145 33,-1 2-821,-8-55-3662,-29-97 4066,2 9-1390,-2-5-2278</inkml:trace>
  <inkml:trace contextRef="#ctx0" brushRef="#br0" timeOffset="1233.55">2600 325 4498,'0'0'10821,"45"-21"-10789,-19 21-64,4 10-208,15-4-2033,8-5-4290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15:28.676"/>
    </inkml:context>
    <inkml:brush xml:id="br0">
      <inkml:brushProperty name="width" value="0.05" units="cm"/>
      <inkml:brushProperty name="height" value="0.05" units="cm"/>
      <inkml:brushProperty name="color" value="#E71224"/>
    </inkml:brush>
  </inkml:definitions>
  <inkml:trace contextRef="#ctx0" brushRef="#br0">5 571 2465,'0'0'2908,"-1"6"-2753,-2 20-6,3-25-142,0 0-1,0-1 0,0 1 0,0 0 1,0 0-1,0 0 0,1-1 1,-1 1-1,0 0 0,0 0 1,1-1-1,-1 1 0,1 0 0,-1 0 1,1-1-1,-1 1 0,1-1 1,-1 1-1,1 0 0,-1-1 1,1 1-1,0-1 0,-1 0 0,1 1 1,0-1-1,0 1 0,-1-1 1,1 0-1,0 0 0,0 1 1,-1-1-1,1 0 0,0 0 0,0 0 1,1 0-1,33 2-328,-30-3 124,-1 1 101,-1 0 1,0 0 0,1-1-1,-1 0 1,0 0 0,0 0-1,1 0 1,-1 0-1,0-1 1,0 1 0,0-1-1,0 0 1,-1 0-1,1 0 1,0 0 0,-1 0-1,1-1 1,-1 1 0,0-1-1,0 0 1,0 1-1,0-1 1,-1 0 0,1 0-1,-1 0 1,1 0-1,-1-1 1,0 1 0,1-6-1,2-10 495,0-1 0,-2 1 0,1-39 1,-3 49-85,1-21 336,-1-60 1697,-1 80-1603,0 0 0,-1 0-1,0 0 1,0 0 0,-1 0 0,-7-16 0,9 26-723,1 0 0,0-1 0,-1 1 1,1 0-1,-1 0 0,1 0 0,0-1 0,-1 1 0,1 0 0,-1 0 0,1 0 1,-1 0-1,1 0 0,0 0 0,-1 0 0,1 0 0,-1 0 0,1 0 0,-1 0 0,1 0 1,0 0-1,-1 0 0,1 0 0,-1 1 0,1-1 0,-1 0 0,1 0 0,0 0 0,-1 1 1,1-1-1,0 0 0,-1 0 0,1 1 0,0-1 0,-1 0 0,1 1 0,0-1 1,0 0-1,-1 1 0,1-1 0,0 1 0,0-1 0,0 0 0,0 1 0,-1-1 0,1 1 1,-3 12-18,0 1 1,1-1-1,0 1 1,2 0-1,-1-1 1,3 24 0,-1 0 5,-1-30-79,0 0 0,0 0-1,1-1 1,0 1 0,0 0 0,1 0-1,0-1 1,4 11 0,-5-14-49,1-1 0,0 1 0,0 0 0,0-1 0,0 0 0,0 1 0,0-1 0,1 0 0,-1 0 0,1 0 1,-1 0-1,1-1 0,0 1 0,0-1 0,0 1 0,0-1 0,0 0 0,0 0 0,0-1 0,5 2 0,-1-1-119,-1 0-1,1 0 1,0-1-1,-1 0 1,1 0-1,0 0 1,-1-1-1,1 0 1,0 0 0,-1-1-1,1 0 1,-1 0-1,0 0 1,0-1-1,10-6 1,-11 6 252,0-1-1,-1 0 1,0-1 0,0 1 0,0-1 0,0 0 0,-1 0-1,1 0 1,-2 0 0,1-1 0,0 1 0,-1-1 0,0 1 0,0-1-1,-1 0 1,1 0 0,0-10 0,0-5 1372,-1 0 0,-1 1 1,-3-32-1,3 51-1359,1 1-1,-1-1 1,0 1 0,0-1-1,0 1 1,0-1 0,0 1-1,0-1 1,-1 0-1,1 1 1,0-1 0,0 1-1,0-1 1,0 1 0,-1-1-1,1 1 1,0-1-1,0 1 1,-1 0 0,1-1-1,0 1 1,-1-1 0,1 1-1,-1-1 1,1 1 0,0 0-1,-1-1 1,1 1-1,-1 0 1,1 0 0,-1-1-1,1 1 1,-1 0 0,1 0-1,-1 0 1,1 0-1,-1 0 1,1-1 0,-1 1-1,1 0 1,-1 0 0,0 0-1,1 0 1,-1 1 0,1-1-1,-1 0 1,1 0-1,-1 0 1,-1 1 31,1 0 0,-1 0-1,1 0 1,0 0 0,-1 0 0,1 0 0,0 0-1,0 1 1,0-1 0,0 0 0,0 1-1,0-1 1,0 1 0,-1 2 0,0 3-170,-1 1 1,1-1 0,1 1-1,-1-1 1,1 1 0,1 0-1,-1 0 1,1-1 0,1 1-1,-1 0 1,2 0 0,-1-1-1,1 1 1,0 0 0,4 11-1,-4-15 26,1 0 0,-1 1-1,1-1 1,0 0 0,0 0 0,0-1-1,0 1 1,1-1 0,-1 1-1,1-1 1,0 0 0,0 0-1,0-1 1,1 1 0,-1-1 0,0 0-1,1 0 1,0 0 0,-1-1-1,1 0 1,0 0 0,0 0-1,0 0 1,0-1 0,7 0 0,-11 0 28,1 0 1,-1 0 0,0 0 0,1 0 0,-1 0 0,1 0-1,-1 0 1,0-1 0,1 1 0,-1 0 0,0-1 0,0 0-1,1 1 1,-1-1 0,0 0 0,0 1 0,0-1 0,0 0-1,0 0 1,0 0 0,2-1 0,-1-2 89,-1 1 0,0 0 0,1-1-1,-1 1 1,0-1 0,0 0 0,0-3 0,-1 5-21,3-18 1274,-2 1 1,0-35-1,-2 23 1277,1 31-2523,0 30-126,1-26-66,-1 0 0,0 0-1,1 0 1,0 0-1,0 0 1,0-1-1,0 1 1,0 0 0,1-1-1,0 1 1,-1-1-1,5 6 1,-5-7-15,1-1-1,-1 1 1,1-1-1,-1 1 1,1-1 0,-1 0-1,1 0 1,0 0-1,0 1 1,0-2-1,-1 1 1,1 0 0,0 0-1,0-1 1,0 1-1,0-1 1,0 1 0,0-1-1,0 0 1,1 0-1,-1 0 1,0 0-1,0 0 1,0 0 0,0-1-1,4 0 1,-6 0 142,1 1 1,0-1-1,0 0 1,0 1-1,-1-1 1,1 0-1,0 0 1,-1 1-1,1-1 1,-1 0-1,1 0 0,-1 0 1,1 0-1,-1 0 1,0 0-1,1 0 1,-1 0-1,0 0 1,0 0-1,0 0 1,0 0-1,0-1 1,1-29 171,-1 25-80,0-6 18,1 7 263,-1 0 0,0 0 0,0 0 0,-1 0 0,0 0 0,1 0 0,-4-7 0,4 10-259,-1 1 0,0 0 1,0-1-1,0 1 0,0 0 1,-1 0-1,1-1 0,0 1 1,0 0-1,-1 0 0,1 0 0,-1 1 1,1-1-1,-1 0 0,1 0 1,-1 1-1,1-1 0,-1 1 1,1-1-1,-1 1 0,0 0 1,1 0-1,-1 0 0,0 0 0,1 0 1,-4 0-1,4 1-75,-1-1 0,0 1 0,1-1 0,-1 1 0,0 0 0,1 0 0,-1 0 0,1 0 0,-1 0 0,1 0 0,0 0 0,0 1 0,-1-1 0,1 0 0,0 1 1,0-1-1,0 1 0,0-1 0,0 1 0,1-1 0,-1 1 0,0 0 0,1 0 0,-1-1 0,1 1 0,0 0 0,-1 0 0,1-1 0,0 3 0,-5 55 253,5-45-235,1 0 0,0 0-1,1 0 1,0-1 0,1 1-1,5 16 1,-6-26-70,-1 0 0,1-1 1,-1 1-1,1-1 0,0 1 0,1-1 1,-1 0-1,0 1 0,1-1 0,0 0 1,0-1-1,0 1 0,0 0 0,0-1 1,0 0-1,1 0 0,-1 0 0,1 0 1,-1 0-1,1-1 0,0 1 0,0-1 1,0 0-1,0 0 0,0-1 0,5 1 1,-5 0-33,0-1 0,1 0 0,-1 0 0,0 0 0,0-1 1,0 0-1,0 1 0,0-1 0,1-1 0,-1 1 0,-1-1 0,1 1 1,0-1-1,4-3 0,-4 2 14,-1 0 0,0-1 1,0 1-1,0-1 0,-1 0 1,1 0-1,-1 0 0,0 0 1,0 0-1,0 0 0,-1-1 1,1 1-1,0-6 0,4-18 585,-2-1 0,-1 0 0,-2 0 0,-1-31 0,0 29-261,0 30 74,-1 2-335,0 0 0,0 0-1,0 0 1,1 0 0,-1-1 0,0 1-1,1 0 1,-1 0 0,1 0 0,-1 1 0,1-1-1,-1 0 1,1 0 0,0 0 0,0 0-1,-1 0 1,1 0 0,0 1 0,0-1 0,0 0-1,0 0 1,0 0 0,0 0 0,1 1 0,-1 0-1,7 38 66,2-24-53,0 0 1,1 0-1,14 15 0,-10-13-154,19 33 0,-30-45-82,1 0-1,-2 1 1,1 0-1,-1-1 0,0 1 1,0 0-1,-1 0 0,0 0 1,0 11-1,-5-17-42,0 1 0,0-1-1,0-1 1,0 1 0,-1 0 0,1-1-1,0 0 1,-1 0 0,-6-1 0,4 0-764,-15 0-1740,3-5-677</inkml:trace>
  <inkml:trace contextRef="#ctx0" brushRef="#br0" timeOffset="1059.83">901 302 4386,'0'0'11408,"-3"-4"-11224,-6-6-98,4 16 18,3 28 124,2-26-187,0 2-8,0 0 1,0 0-1,2 0 0,-1 0 1,1 0-1,0 0 0,6 13 1,-7-20-80,1 0 0,-1 0 0,1-1 0,0 1 0,0 0 1,0-1-1,0 1 0,0-1 0,1 1 0,-1-1 0,1 0 0,0 0 1,-1 0-1,1-1 0,0 1 0,0-1 0,0 1 0,0-1 1,0 0-1,1 0 0,-1-1 0,0 1 0,0-1 0,1 1 0,-1-1 1,5 0-1,-5 0 18,0 0-1,-1 0 1,1 0 0,-1-1 0,1 1 0,-1-1 0,1 1-1,0-1 1,-1 0 0,0 0 0,1 0 0,-1 0 0,0 0-1,1-1 1,-1 1 0,0-1 0,0 0 0,0 1-1,0-1 1,2-4 0,0 0-25,0 0 0,-1-1 0,0 1 0,-1-1 0,1 0 0,1-12 0,1-9 1128,-1 0 1,-1 0 0,-1-43 0,-12 91-1031,7-6-82,0 1 0,0-1 0,1 1 0,1 0 0,1-1 0,0 1 0,0 0 0,6 29 0,-5-40-108,0 1 1,1 0 0,-1-1 0,1 1 0,-1-1 0,1 0 0,1 0-1,-1 1 1,0-2 0,1 1 0,0 0 0,0 0 0,0-1 0,1 1-1,-1-1 1,1 0 0,-1 0 0,1-1 0,0 1 0,0-1 0,1 0-1,-1 0 1,0 0 0,1 0 0,-1-1 0,1 1 0,-1-1 0,1-1-1,0 1 1,-1-1 0,8 1 0,-8-1-20,-1 0 0,1 0 0,0-1 1,0 1-1,0-1 0,0 1 0,0-1 0,-1 0 0,1-1 0,0 1 0,-1-1 0,1 0 1,-1 1-1,4-4 0,-3 1 132,-1 1 0,-1 0 0,1-1 0,0 0 0,-1 1 0,0-1 0,0 0 0,0 0 0,0 0 1,-1-1-1,1 1 0,0-8 0,4-25 950,-1 0-1,-2-1 1,-2 1 0,-4-41 0,1-1 1389,3 78-2274,-1-1 1,0 1-1,0 0 0,-1 0 0,1 0 1,0-1-1,0 1 0,0 0 0,-1 0 1,1 0-1,-1 0 0,1-1 0,-1 1 1,0-1-1,0 1-13,1 1 0,0 0 0,-1 0 0,1 0 0,0-1-1,0 1 1,-1 0 0,1 0 0,-1 0 0,1 0 0,0 0 0,-1 0 0,1 0 0,0-1 0,-1 1 0,1 0 0,-1 0 0,1 1 0,0-1-1,-1 0 1,1 0 0,0 0 0,-1 0 0,1 0 0,0 0 0,-1 0 0,1 0 0,0 1 0,-1-1 0,-1 1 31,0 1-1,1-1 1,-1 1 0,0-1 0,1 1 0,0-1 0,-1 1 0,1 0 0,0 0 0,0 0-1,0 0 1,0 0 0,-1 3 0,-3 16-55,2 0 0,0 0 0,2 0 1,1 38-1,0-26 2,0-28-68,0 1 1,1-1-1,-1 0 0,1 1 1,0-1-1,0 0 1,1 0-1,0 1 0,0-1 1,0 0-1,0-1 1,1 1-1,0 0 0,0-1 1,0 0-1,0 1 1,6 4-1,-4-5-291,0 0 0,0-1 0,0 1 0,1-1 0,-1-1 1,1 1-1,0-1 0,-1 0 0,1 0 0,0 0 0,0-1 0,0 0 0,1-1 0,-1 1 0,7-1 0,-9 0-90,0 0-1,1 0 1,-1 0-1,0-1 0,0 0 1,1 1-1,-1-2 0,0 1 1,0 0-1,0-1 0,0 0 1,0 0-1,5-3 1,-6 2 190,1-1 1,-1 1 0,0-1 0,0 0 0,0 0 0,-1 0 0,1 0 0,-1 0-1,0-1 1,0 1 0,2-10 0,7-28 2213,-2-1 1,-2-1-1,-2 1 1,-1-1-1,-4-45 0,1 84-1643,-1 0 0,-1 0 0,1 0 0,-1 0 0,0 0 0,0 0 0,0 0 0,-1 1 0,-3-8 0,5 11-277,-1 1 1,1-1-1,-1 1 0,1-1 0,-1 1 0,1 0 0,-1-1 0,0 1 0,1 0 0,-1-1 1,0 1-1,1 0 0,-1 0 0,1 0 0,-1-1 0,0 1 0,1 0 0,-1 0 0,0 0 1,0 0-1,1 0 0,-1 0 0,0 1 0,1-1 0,-1 0 0,0 0 0,1 0 1,-1 0-1,1 1 0,-1-1 0,0 0 0,1 1 0,-1-1 0,1 1 0,-1-1 0,1 0 1,-1 1-1,1-1 0,-1 1 0,1-1 0,-1 1 0,1 0 0,0-1 0,-1 1 0,1 0 1,-3 6 3,0 0 0,0 0 0,1 0 1,0 0-1,1 1 0,-1-1 1,0 15-1,3 61 265,1-37-214,-2-31-113,1-1-1,0 0 1,1 0-1,1 0 1,0-1-1,1 1 1,0-1-1,1 0 1,1 0 0,0 0-1,1 0 1,0-1-1,1-1 1,10 13-1,4-6-1196,-22-17 1049,1-1 1,0 1-1,-1-1 1,1 1-1,-1-1 1,1 1-1,0-1 1,-1 0-1,1 1 1,0-1-1,-1 0 1,1 0 0,0 1-1,-1-1 1,1 0-1,0 0 1,0 0-1,-1 0 1,1 0-1,0 0 1,0 0-1,-1 0 1,1 0-1,0 0 1,0-1-1,-1 1 1,1 0-1,0 0 1,-1-1-1,1 1 1,0 0 0,-1-1-1,1 1 1,0-1-1,2-10-4058</inkml:trace>
  <inkml:trace contextRef="#ctx0" brushRef="#br0" timeOffset="1263.48">1388 228 4258,'0'0'10981,"72"-5"-10645,-40 5 112,3 0-240,-3 0-176,2 0-64,0 0-960,-8 0-2706,4-12-5266</inkml:trace>
  <inkml:trace contextRef="#ctx0" brushRef="#br0" timeOffset="1467.32">1813 129 8836,'0'0'5507,"0"41"-8405</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14:49.713"/>
    </inkml:context>
    <inkml:brush xml:id="br0">
      <inkml:brushProperty name="width" value="0.05" units="cm"/>
      <inkml:brushProperty name="height" value="0.05" units="cm"/>
      <inkml:brushProperty name="color" value="#E71224"/>
    </inkml:brush>
  </inkml:definitions>
  <inkml:trace contextRef="#ctx0" brushRef="#br0">263 59 1649,'0'0'9903,"-14"-10"-9031,-46-27-226,57 35-584,1 1 1,-1-1-1,0 1 0,0 0 0,-1 0 1,1 0-1,0 0 0,0 1 1,0-1-1,-1 1 0,1 0 0,0 0 1,0 0-1,-1 0 0,1 1 1,0-1-1,0 1 0,-1 0 1,1 0-1,0 0 0,0 0 0,-4 3 1,0 0 30,1 1 1,-1 0 0,1 0 0,1 1-1,-1-1 1,-6 10 0,4-5-55,1-1-1,0 2 1,1-1 0,0 1 0,1 0-1,0 0 1,1 0 0,0 1-1,-4 18 1,7-23-29,0 0 0,0 0 0,1 0 1,0 0-1,0 0 0,0-1 0,1 1 0,0 0 0,1 0 0,-1 0 0,1 0 0,1-1 0,-1 1 0,1-1 1,0 0-1,1 0 0,-1 0 0,6 6 0,57 59 46,-49-55-225,-1 1-1,0 0 1,-1 1-1,-1 1 1,22 39-1,-34-55 115,-1 0 0,0 0 1,0 0-1,0-1 0,0 1 0,0 0 0,0 0 0,-1 0 0,1 1 0,-1-1 0,0 0 0,0 0 0,0 0 0,-1 0 0,1 0 0,-1 3 0,0-4 33,0-1-1,0 1 1,-1 0-1,1-1 1,0 1 0,0-1-1,-1 0 1,1 1-1,-1-1 1,1 0 0,-1 0-1,0 0 1,1 0 0,-1 0-1,0 0 1,0-1-1,0 1 1,1-1 0,-1 1-1,0-1 1,0 0 0,0 1-1,0-1 1,-3 0-1,-8 1-138,0-1-1,1 0 1,-23-3 0,30 2-260,0-1 0,-1 1 0,1-1 0,1 0 0,-1 0 0,0 0 0,0 0 0,1-1 1,-1 0-1,1 0 0,0 0 0,-4-5 0</inkml:trace>
  <inkml:trace contextRef="#ctx0" brushRef="#br0" timeOffset="1157.28">468 382 1361,'0'0'12915,"-12"-14"-12245,-42-42-377,53 55-287,0 0 1,0 0-1,0 0 1,0 0-1,0 0 1,0 0-1,0 0 0,0 0 1,0 1-1,0-1 1,0 0-1,0 1 1,-1-1-1,1 1 0,0-1 1,-1 1-1,1 0 1,0-1-1,0 1 0,-1 0 1,1 0-1,0 0 1,-1 0-1,1 0 1,0 0-1,-1 1 0,1-1 1,0 0-1,-1 1 1,1-1-1,0 1 1,0-1-1,-1 1 0,1-1 1,0 1-1,-1 1 1,-1 1-3,0 0 0,1 1 0,-1-1 0,1 1 0,0 0 0,0-1 0,-3 9 0,3-7 9,-3 9-19,1 1 1,0 0 0,1-1-1,1 1 1,0 0 0,1 1-1,1-1 1,0 0 0,3 22-1,-2-33-69,0-1-1,0 1 0,1 0 0,-1-1 0,1 1 1,-1-1-1,1 0 0,0 0 0,0 1 0,1-1 1,-1 0-1,1-1 0,-1 1 0,1 0 0,0-1 1,0 0-1,0 1 0,0-1 0,1 0 0,-1-1 1,1 1-1,-1-1 0,1 1 0,-1-1 0,1 0 1,7 1-1,-7-1 13,1 0 0,-1-1-1,1 1 1,-1-1 0,1 0 0,-1 0 0,0 0 0,1-1 0,-1 0 0,1 1-1,-1-2 1,0 1 0,0 0 0,0-1 0,1 0 0,-1 0 0,-1 0 0,1 0-1,0-1 1,-1 0 0,1 1 0,-1-1 0,4-4 0,-3 0 68,0 1 0,0-2 0,0 1 0,-1 0 0,0-1 0,0 1 0,0-1 0,-1 0 0,1-11 1,0-8 581,-2-40 0,-1 53-222,-4-21 601,3 34-922,1 0 1,0-1-1,-1 1 1,1 0-1,-1 0 1,1 0-1,-1 0 0,0 0 1,1 1-1,-1-1 1,0 0-1,1 0 1,-1 0-1,0 0 0,0 1 1,0-1-1,0 0 1,0 1-1,0-1 0,0 1 1,0-1-1,0 1 1,0-1-1,0 1 1,0 0-1,0 0 0,0-1 1,-2 1-1,2 1-50,0-1 0,-1 1 0,1 0 0,0 0-1,0-1 1,0 1 0,0 0 0,0 0 0,0 0 0,0 0-1,0 0 1,0 1 0,0-1 0,1 0 0,-1 0 0,0 1-1,1-1 1,-1 0 0,1 1 0,-1-1 0,1 0 0,0 1 0,-1-1-1,1 2 1,-6 40-24,5-34-33,1-1 0,0 0-1,0 0 1,1 0 0,0 0-1,1 1 1,0-1 0,0 0 0,0-1-1,1 1 1,0 0 0,6 8 0,-6-12-127,0 1 1,0-1-1,1 0 1,0 0-1,-1-1 1,1 1-1,1-1 1,-1 0-1,0 0 0,1 0 1,0-1-1,-1 1 1,1-1-1,0-1 1,0 1-1,0 0 1,1-1-1,-1 0 1,0 0-1,7-1 1,-8 1 145,-1 0 1,1-1-1,-1 0 1,1 0-1,-1 0 0,1 0 1,-1 0-1,1-1 1,-1 1-1,0-1 1,1 0-1,-1 0 0,0 0 1,1-1-1,-1 1 1,0-1-1,0 0 1,0 0-1,0 0 0,-1 0 1,1 0-1,0-1 1,-1 1-1,0-1 1,1 1-1,-1-1 0,0 0 1,-1 0-1,1 0 1,0 0-1,-1 0 1,3-7-1,0-4 601,0 1 1,-1-2-1,0 1 0,-1 0 1,-1-1-1,0 1 1,-2-21-1,1 18 565,-2 9-363,-3 9-399,-3 14-396,7-6-19,0 0 0,0 0 1,0 1-1,1-1 0,1 0 0,0 1 0,0-1 0,4 14 0,-4-18-93,1-1 0,0 0 0,0 0-1,0 0 1,0 0 0,1 0 0,-1-1 0,1 1 0,0-1-1,0 1 1,1-1 0,-1 0 0,1 0 0,-1 0 0,1-1-1,0 0 1,0 1 0,0-1 0,7 2 0,-6-2 0,0 0-1,0 0 1,1-1 0,-1 0 0,0 0 0,0 0-1,1 0 1,-1-1 0,0 0 0,1 0 0,7-2-1,-10 1 149,1 0 0,-1 0 1,-1-1-1,1 1 0,0-1 0,0 1 0,0-1 0,-1 0 0,1 0 0,-1 0 0,0-1 0,1 1 0,-1 0 0,0-1 1,0 1-1,-1-1 0,1 0 0,0 0 0,1-4 0,2-5 316,-1-1 0,0 1 0,-1-1 0,0 1 0,0-15-1,0-27 3894,-5 101-4320,1-27 99,0 0 0,3 25 0,-2-42-32,0-1-1,1 1 0,0-1 0,-1 0 1,1 1-1,0-1 0,0 0 1,1 0-1,-1 0 0,0 0 0,1 0 1,-1 0-1,1 0 0,-1 0 1,1-1-1,0 1 0,3 2 0,0-1-83,-1-1-1,1 1 1,-1-1-1,1 0 1,0-1-1,0 1 1,0-1-1,6 1 1,-3 0 36,0-1 1,-1-1 0,1 0-1,0 0 1,-1 0 0,1-1 0,-1 0-1,1 0 1,-1-1 0,1 0-1,11-5 1,-13 2 101,1 1 0,-1-1 1,0 0-1,0-1 0,0 1 1,-1-1-1,0 0 0,0-1 0,0 1 1,-1-1-1,0 0 0,0 0 0,-1 0 1,0 0-1,0-1 0,-1 1 1,0-1-1,2-15 0,1-10 319,-3-1 0,-1 0-1,-3-38 1,1 43 42,1 13 39,-2 1 0,0-1 0,0 1 1,-1 0-1,-1-1 0,-1 2 0,-10-25 0,15 38-382,0 1 0,0 0 0,0-1 0,0 1 0,0 0 0,0-1 0,0 1 0,0 0 0,-1-1 0,1 1 0,0 0 0,0-1-1,0 1 1,0 0 0,-1-1 0,1 1 0,0 0 0,0 0 0,-1-1 0,1 1 0,0 0 0,-1 0 0,1-1 0,0 1 0,0 0 0,-1 0 0,1 0 0,0 0-1,-1 0 1,1-1 0,-1 1 0,1 0 0,0 0 0,-1 0 0,1 0 0,0 0 0,-1 0 0,1 0 0,0 0 0,-1 0 0,1 0 0,-1 0 0,1 1-1,0-1 1,-1 0 0,1 0 0,0 0 0,-1 0 0,1 1 0,0-1 0,-1 0 0,-7 19 32,3 6-45,2 0 0,0 0 0,2 0 0,1 1 0,4 39 1,29 124 73,-32-186-90,17 77-156,-9-37-1281,1-1-3282</inkml:trace>
  <inkml:trace contextRef="#ctx0" brushRef="#br0" timeOffset="1605.21">1133 375 1313,'0'0'4079,"20"10"-3663,70 29-173,-83-37-220,1 0 0,-1 0 0,0 0 0,1-1-1,-1 0 1,1 0 0,0-1 0,13-1 0,0 0-24,-13 1 10,-1 0 0,0 0 0,1-1 0,-1 0-1,0-1 1,0 0 0,0 0 0,0 0 0,0-1 0,0 0 0,0 0-1,-1-1 1,0 0 0,1 0 0,-1 0 0,-1-1 0,1 0 0,-1 0-1,0 0 1,8-12 0,-8 10 416,-1 0 0,0-1-1,-1 0 1,1 1 0,-2-1-1,1 0 1,-1 0 0,0-1 0,-1 1-1,0 0 1,0-15 0,-1 12 342,0 7-235,1 0 1,-1 0 0,-1 0 0,1-1 0,-1 1 0,1 0 0,-3-7 0,2 10-412,0 0-1,0-1 1,0 1 0,0 0 0,0 0 0,0 0 0,0 0-1,0 0 1,0 0 0,-1 1 0,1-1 0,0 0 0,0 0-1,-1 1 1,1-1 0,-1 1 0,1 0 0,0-1 0,-1 1-1,1 0 1,-1 0 0,1-1 0,-1 1 0,1 0 0,-3 1-1,3-1-106,0 1 0,0-1-1,0 0 1,0 1 0,0-1-1,0 1 1,0 0 0,1-1-1,-1 1 1,0 0 0,0-1-1,1 1 1,-1 0 0,0 0-1,1 0 1,-1-1 0,1 1-1,-1 0 1,1 0 0,0 0 0,-1 0-1,1 0 1,0 0 0,-1 0-1,1 0 1,0 0 0,0 0-1,0 0 1,0 0 0,0 1-1,-1 43 93,2-35-38,-1 0-39,1 0-1,1-1 1,0 1 0,0 0-1,1-1 1,0 1 0,0-1 0,1 0-1,1 0 1,7 12 0,10 12-31,36 40 0,-1 2-462,-55-73 288,0 0 0,-1 0 0,1 1-1,-1-1 1,1 1 0,-1 0 0,0-1 0,0 1 0,-1 0 0,1-1 0,-1 1 0,1 5-1,-1-7 104,0 0-1,-1 0 1,1 0-1,-1 0 1,1 0-1,-1 0 1,1 0-1,-1 0 0,0 0 1,1-1-1,-1 1 1,0 0-1,0 0 1,0-1-1,1 1 1,-1-1-1,0 1 0,0-1 1,0 1-1,0-1 1,0 1-1,0-1 1,0 0-1,0 0 1,0 1-1,0-1 0,0 0 1,0 0-1,0 0 1,-1 0-1,1 0 1,-2-1-1,-18 2-608,-49-1-1462,65 0 1615,0 0 1,0-1 0,0 0-1,-1 0 1,2-1-1,-1 0 1,0 1 0,0-1-1,1-1 1,-9-4-1,-6-13-5503</inkml:trace>
  <inkml:trace contextRef="#ctx0" brushRef="#br0" timeOffset="2511.86">2312 399 4882,'0'0'9511,"-3"-17"-8310,-11-51 133,10 54 1504,4 23-2429,2 22-690,2-16 294,0 0-1,1 0 0,1-1 1,0 1-1,15 23 0,-4-11-26,36 45 0,-48-67-123,-1-1 0,1 1 0,-1-1 0,1 0 0,1 0 0,8 6 0,-13-10 112,0 1-1,0 0 1,1-1 0,-1 1 0,0-1-1,0 1 1,1-1 0,-1 0 0,0 1-1,1-1 1,-1 0 0,0 0 0,1 0-1,-1 0 1,0 0 0,1 0 0,-1 0-1,0-1 1,1 1 0,-1 0 0,0-1-1,0 1 1,1-1 0,-1 0 0,0 1-1,0-1 1,0 0 0,0 1 0,0-1 0,0 0-1,0 0 1,0 0 0,0 0 0,0 0-1,0 0 1,0 0 0,0-3 0,3-4 28,0 0 0,-1-1 0,0 1 1,-1-1-1,0 0 0,0 1 0,0-13 1,0-67 92,-2 67-77,0-110-422,-1 210-3139,0 6-4265,1-51 2164</inkml:trace>
  <inkml:trace contextRef="#ctx0" brushRef="#br0" timeOffset="4057.14">2927 420 2289,'0'0'8631,"-17"-11"-6937,-56-31-734,70 40-911,-1 0 0,0 0 0,0 0 0,0 1 0,0 0 0,0-1 0,-1 2 0,1-1-1,0 0 1,0 1 0,-1 0 0,1 0 0,0 0 0,0 0 0,-1 1 0,1 0 0,0 0 0,0 0 0,0 0-1,0 1 1,0-1 0,0 1 0,0 0 0,0 0 0,1 1 0,-5 3 0,3-3-31,1 1 0,-1 0 0,1 1 1,0-1-1,0 1 0,1-1 0,-1 1 1,1 1-1,0-1 0,1 0 0,-1 1 1,1-1-1,-3 11 0,3-5-13,0 0 1,1 0-1,0 0 1,0 0-1,1 0 1,3 19-1,-2-27-35,-1 1-1,1-1 0,0 1 0,0-1 0,0 0 1,1 0-1,-1 0 0,1 0 0,0 0 1,0 0-1,0 0 0,0 0 0,1-1 0,-1 1 1,0-1-1,1 1 0,0-1 0,0 0 1,0 0-1,0-1 0,0 1 0,3 1 0,1 0-77,0-1 1,-1 0-1,1 0 0,0 0 0,0-1 0,0 0 0,1-1 0,-1 1 0,13-2 0,-17 0 110,-1 0 0,1 0 0,-1 0 0,0 0-1,1 0 1,-1-1 0,0 1 0,0-1 0,0 1 0,0-1 0,0 0 0,0 0 0,0 1 0,0-1 0,-1-1 0,1 1 0,-1 0 0,0 0 0,1-1-1,-1 1 1,0 0 0,0-1 0,-1 1 0,1-1 0,0-3 0,3-7 224,-2-1-1,0 1 1,1-20-1,-2-100 3257,-1 133-3466,0 1 0,-1-1 0,1 0 0,0 0 0,0 0 0,0 0 0,0 0 0,0 0 0,-1 0-1,1 0 1,0 0 0,0 0 0,0 0 0,0 0 0,-1 0 0,1 0 0,0 0 0,0 0 0,0 0 0,0 0 0,0 0 0,-1 0 0,1 0 0,0 0 0,0 0 0,0 0 0,0 0 0,-1 0 0,1 0 0,0 0 0,0 0 0,0 0 0,0 0 0,0-1 0,0 1 0,-1 0 0,1 0 0,0 0 0,0 0-1,0 0 1,0 0 0,0-1 0,0 1 0,0 0 0,0 0 0,0 0 0,-7 16-131,5-4-19,0-1 1,1 0 0,1 0-1,0 1 1,1-1 0,0 0-1,0 1 1,1-1-1,1 0 1,5 15 0,-6-21-179,0-1 1,0 1-1,0-1 1,1 0-1,-1 0 1,1 0-1,0 0 1,0-1-1,1 1 1,-1-1 0,1 0-1,0 0 1,0 0-1,0 0 1,0-1-1,0 1 1,0-1-1,1 0 1,-1 0-1,1-1 1,-1 0 0,1 1-1,0-2 1,0 1-1,-1 0 1,11-1-1,-13 0 128,1 0-1,0 0 0,0 0 1,0 0-1,-1 0 0,1-1 0,0 0 1,-1 1-1,1-1 0,0 0 1,-1 0-1,1 0 0,-1-1 1,1 1-1,-1-1 0,3-1 1,-2-1 133,0 0 1,0-1-1,0 1 1,0-1 0,-1 1-1,0-1 1,4-10-1,4-14 1007,-1 0 0,-2-1 0,-1-1 0,4-45 0,-7 10 2366,-6-70 0,4 135-3252,-1 0-1,0 0 1,-1 0-1,1 1 1,0-1-1,0 0 1,0 0-1,0 0 1,0 1-1,-1-1 1,1 0-1,0 0 1,-1 1-1,1-1 1,-1 0-1,1 1 1,-1-1-1,1 0 1,-1 1 0,1-1-1,-1 1 1,1-1-1,-2 0 1,2 1-60,-1 0 1,0 0 0,1 0-1,-1 0 1,1 1-1,-1-1 1,0 0 0,1 0-1,-1 0 1,1 1 0,-1-1-1,1 0 1,-1 1 0,1-1-1,-1 0 1,1 1 0,-1-1-1,1 1 1,-1-1-1,1 0 1,0 1 0,-1-1-1,1 1 1,0-1 0,-1 1-1,1 0 1,0-1 0,0 1-1,0-1 1,-1 1 0,1-1-1,0 2 1,-3 9-4,0 1 0,0-1 0,1 1 0,0-1 0,1 24 0,5 62 95,0-72-180,1-1 1,0 0 0,2 0-1,1 0 1,1-1 0,23 42-1,-30-61-25,0-1 0,-1 1 0,1-1 0,0 0 0,0 0 0,1 0 0,-1 0 0,1 0 0,0-1 0,-1 1 0,1-1 0,0 0 0,0 1-1,1-1 1,-1-1 0,0 1 0,1 0 0,-1-1 0,1 0 0,-1 0 0,1 0 0,0 0 0,-1 0 0,1-1 0,0 0 0,7 0 0,-9 0 99,0-1 1,1 0-1,-1 0 1,0 0-1,0 0 0,0 0 1,0 0-1,0-1 1,0 1-1,0-1 1,0 1-1,-1-1 1,1 0-1,0 0 1,-1 0-1,1 0 0,-1 0 1,0 0-1,0 0 1,0 0-1,0 0 1,0 0-1,0-1 1,0-3-1,4-10 38,-1 0 0,2-22 0,-4 30-10,3-94 1164,-4 59 36,-1 34-523,0 12 33,-1 25-719,0-8-125,1 0-1,1-1 1,5 30-1,-5-45-42,0 0 1,0 1-1,0-1 0,1 0 1,-1 0-1,1 0 0,0 0 0,0 0 1,1 0-1,-1 0 0,1-1 1,0 1-1,0-1 0,0 0 1,0 0-1,0 0 0,1 0 1,0 0-1,-1-1 0,9 4 0,-10-5 68,0 1-1,1-1 0,0 0 0,-1 0 0,1-1 0,0 1 0,-1-1 0,1 1 0,0-1 0,0 0 0,-1 0 1,1 0-1,0 0 0,0 0 0,-1-1 0,1 1 0,0-1 0,-1 0 0,1 0 0,0 0 0,-1 0 1,0 0-1,1 0 0,-1-1 0,1 1 0,-1-1 0,0 0 0,0 0 0,0 0 0,0 0 0,0 0 0,-1 0 1,1 0-1,2-4 0,2-8 140,-1 0 1,0-1-1,0 1 0,-2-1 1,1 0-1,0-17 1,-1-51 4331,-3 82-3772,-3 21-435,0 1-203,2 0 0,0 0 0,1-1 1,6 40-1,-5-52-166,1 0 0,0 1 0,1-1 0,0 0 0,0 0 0,0-1 0,1 1 0,0-1 0,1 0-1,0 0 1,0 0 0,0 0 0,1-1 0,11 11 0,-15-16 79,1 1 0,-1 0-1,0 0 1,1-1-1,-1 1 1,1-1 0,-1 0-1,1 0 1,0 0-1,-1 0 1,1 0 0,0-1-1,0 1 1,0-1 0,0 1-1,-1-1 1,1 0-1,0 0 1,0-1 0,0 1-1,0-1 1,4 0 0,-4-1 102,0 0 0,0 0 0,0 0 0,0 0 0,0 0 0,-1 0 1,1-1-1,-1 1 0,1-1 0,-1 0 0,0 1 0,0-1 0,0 0 0,-1 0 1,1-1-1,-1 1 0,2-5 0,7-19 927,-2 0 0,-1-1 1,-1 1-1,-2-1 0,3-46 0,-7 73-787,0 32-248,-1-19 218,1-6-204,0 0-1,0 0 1,0 0-1,1-1 1,0 1-1,0 0 1,2 7-1,-2-11 30,0 0 0,0-1 0,1 1 0,-1-1 0,0 1 0,0-1-1,1 1 1,-1-1 0,1 0 0,-1 0 0,1 0 0,0 0 0,-1 0 0,1 0 0,0 0 0,0 0 0,-1-1 0,1 1 0,0-1 0,0 1-1,0-1 1,0 0 0,0 0 0,0 0 0,0 0 0,3 0 0,-3 0 52,1-1 0,-1 1 0,1 0 0,-1-1 0,1 1 0,-1-1 0,0 0 0,0 0 0,1 0 0,-1 0 0,0 0 0,0-1 0,0 1 0,0-1 0,0 1 0,0-1 0,0 0 0,-1 0 0,1 0-1,-1 0 1,1 0 0,-1 0 0,0 0 0,0 0 0,0 0 0,0-1 0,0 1 0,0 0 0,0-1 0,-1 1 0,1 0 0,-1-4 0,2-10 309,0 0-1,-1 0 1,-2-29-1,0 34 13,1 8-217,-1 0 0,1 1 1,-1-1-1,0 0 1,0 0-1,0 0 1,0 1-1,-1-1 0,1 1 1,-1-1-1,1 1 1,-1 0-1,0-1 0,0 1 1,0 0-1,0 0 1,0 0-1,-1 0 1,1 1-1,-1-1 0,1 1 1,-1-1-1,1 1 1,-1 0-1,0 0 0,0 0 1,1 0-1,-1 1 1,0-1-1,0 1 1,0 0-1,0 0 0,0 0 1,0 0-1,0 0 1,-5 1-1,6 0-74,1 0-1,-1-1 1,0 1-1,0 0 1,1 0-1,-1 0 1,1 0-1,-1 0 1,1 1-1,-1-1 1,1 0-1,0 1 1,0-1 0,0 1-1,0-1 1,0 1-1,0-1 1,0 1-1,0 0 1,0-1-1,1 1 1,-1 0-1,1 0 1,-1 0-1,1 2 1,-6 51 2,6-50-5,0 7 29,0 1 0,0-1 0,1 1 0,1-1 0,0 0-1,7 23 1,-7-29-102,1 0-1,0 0 1,1 0-1,-1 0 1,1-1-1,0 0 1,0 0-1,1 0 1,-1 0-1,1-1 0,0 0 1,0 1-1,1-2 1,-1 1-1,7 2 1,0 0-601,-1-1 1,1 0-1,0-1 0,24 5 1,23-2-4297,-3-6-2380</inkml:trace>
  <inkml:trace contextRef="#ctx0" brushRef="#br0" timeOffset="4834.14">4583 437 7555,'0'0'11000,"-12"-11"-10642,-38-33-126,49 43-224,-1 0 0,1 0 0,-1 0 0,1 0 1,-1 0-1,1 0 0,-1 0 0,0 0 0,1 1 0,-1-1 1,0 0-1,1 1 0,-1 0 0,0-1 0,0 1 0,0 0 1,1 0-1,-1 0 0,0 0 0,0 0 0,0 1 0,1-1 1,-1 1-1,0-1 0,0 1 0,1-1 0,-1 1 0,0 0 1,1 0-1,-1 0 0,1 0 0,-1 0 0,1 0 0,0 0 0,-1 0 1,1 1-1,-2 2 0,-1 1 4,0 0-1,1 0 1,0 1-1,0-1 1,1 1-1,-1 0 1,-2 11 0,4-11-29,-1 0 0,1 1 0,0-1 0,1 1 1,0-1-1,0 1 0,0-1 0,1 1 1,0-1-1,3 13 0,-3-16-52,1 0 0,-1 0 0,1 0 0,-1 0 0,1-1 0,0 1 0,0-1 0,0 1 0,0-1 0,1 0 0,-1 0 0,1 0 0,-1 0 0,1 0 0,0-1 0,-1 1 0,1-1 0,0 1 0,0-1 0,0 0 0,0 0 0,0-1 0,7 2 0,-6-1 40,0 0 0,0-1 0,0 1 0,0-1 0,0 0-1,1 0 1,-1 0 0,0 0 0,0-1 0,0 1 0,1-1 0,-1 0 0,0-1 0,0 1 0,-1-1 0,1 0 0,0 0 0,0 0 0,-1 0 0,1 0 0,-1-1 0,0 0 0,0 0 0,0 1 0,0-2-1,0 1 1,-1 0 0,1-1 0,-1 1 0,0-1 0,0 0 0,0 1 0,-1-1 0,1 0 0,1-8 0,0-2 198,0 0 0,0 0 0,-2 0 0,0-1 0,0 1 0,-1 0 0,-1-1 0,-3-14 0,4 28-136,0-1 0,-1 1 1,1-1-1,-1 1 0,1 0 0,-1-1 1,1 1-1,-1 0 0,0 0 1,0-1-1,0 1 0,1 0 1,-1 0-1,0 0 0,0 0 1,-1 0-1,1 0 0,0 0 0,0 1 1,0-1-1,-1 0 0,1 0 1,0 1-1,-1-1 0,1 1 1,-2-1-1,1 1-34,1 0-1,0 0 1,0 0 0,0 0 0,0 1-1,0-1 1,0 0 0,0 1 0,0-1 0,1 0-1,-1 1 1,0-1 0,0 1 0,0-1-1,0 1 1,0 0 0,1-1 0,-1 1 0,0 0-1,1 0 1,-1-1 0,0 1 0,1 0-1,-1 0 1,1 0 0,-1 0 0,1 0-1,0 0 1,-1 0 0,1 0 0,0 0 0,0 0-1,-1 0 1,1 0 0,0 0 0,0 2-1,-1 4-113,1 0 0,0 0-1,0 0 1,0 0 0,1 1 0,0-1-1,0 0 1,1 0 0,0-1-1,0 1 1,0 0 0,1 0-1,7 10 1,-7-13-85,0 0 0,0 0-1,1 0 1,-1-1 0,1 1 0,0-1 0,0 0-1,0-1 1,1 1 0,-1-1 0,1 1 0,-1-1-1,1-1 1,0 1 0,0-1 0,0 0 0,0 0-1,-1 0 1,2 0 0,6-1 0,-5 0-19,0 0 1,0 0 0,-1-1 0,1 0 0,-1 0-1,1 0 1,0-1 0,-1 0 0,0 0-1,0-1 1,0 0 0,0 0 0,0 0-1,10-8 1,-9 5 217,-1-1-1,0 1 1,-1-1-1,1 0 1,-1 0-1,-1 0 1,1-1-1,-1 0 1,0 0 0,2-9-1,2-11 873,-1 0-1,-1-1 1,-2 0 0,-1 0-1,-1-49 1,0 42 190,-1 26-464,-1 0-1,1 1 1,-1-1-1,-1 0 1,0 0-1,-3-12 1,-2 36 339,-2 77-581,4 140 1,5-138-240,0-11-490,4-1 0,3 1 0,28 119 0,-26-180-938,-9-21 1273,-1 1 1,0-1-1,1 0 1,-1 1-1,1-1 1,-1 0 0,1 0-1,-1 1 1,1-1-1,-1 0 1,1 0-1,-1 0 1,1 0-1,-1 0 1,1 1 0,-1-1-1,1 0 1,-1 0-1,1 0 1,-1 0-1,1-1 1,-1 1-1,1 0 1,0 0 0,0-1 19,1 0 0,-1 0 0,0 0 0,0 0 1,0 0-1,1 0 0,-1 0 0,0-1 0,0 1 1,-1 0-1,1-1 0,0 1 0,0-1 0,-1 1 1,1-1-1,-1 1 0,1-1 0,-1 1 0,1-1 1,-1-3-1,1-3-108,0 0 0,-1 0 0,0 0 0,0 0 0,-1 0 0,0 0 0,0 0 0,-1 0 0,0 0 0,0 1 1,-1-1-1,0 1 0,0-1 0,-1 1 0,-7-11 0,1 5-768,-1 0 1,-1 0 0,0 2-1,-1-1 1,0 1-1,-20-12 1,-26-16-5487</inkml:trace>
  <inkml:trace contextRef="#ctx0" brushRef="#br0" timeOffset="30675.09">284 1346 5635,'0'0'11850,"-2"-7"-10921,-1-3-743,-2-5 75,1 35-145,1 55 271,7 90-1,0-123-349,2 0 0,1-1-1,23 69 1,-28-103-61,12 28-14,-14-33-7,1-1 0,-1 0 0,1 0 1,0 1-1,-1-1 0,1 0 1,0 0-1,0 0 0,0 0 1,0 0-1,0 0 0,0 0 1,0 0-1,0 0 0,0-1 0,1 1 1,-1 0-1,0-1 0,0 1 1,1-1-1,1 1 0,-2-1 45,-1-1-1,1 1 0,0-1 0,-1 1 0,1-1 1,-1 0-1,1 1 0,-1-1 0,1 0 0,-1 0 1,0 1-1,1-1 0,-1 0 0,0 0 0,0 1 1,1-1-1,-1 0 0,0 0 0,0 0 1,0 0-1,0 1 0,0-1 0,0-2 0,0-27 54,0 25-47,-1-69 25,-2-1 1,-18-92-1,13 125-6,-6-30 104,3 0 1,-3-95-1,15 167-122,-1 0 0,0-1-1,0 1 1,1-1 0,-1 1 0,0 0-1,1-1 1,-1 1 0,1 0 0,-1 0-1,0-1 1,1 1 0,-1 0-1,1 0 1,-1-1 0,1 1 0,-1 0-1,0 0 1,1 0 0,-1 0 0,1 0-1,-1 0 1,1 0 0,-1 0-1,1 0 1,-1 0 0,2 0 0,18 0-50,-16 1 39,2 0-3,-1 0 0,0 0 0,1 1 0,-1-1-1,0 1 1,0 1 0,0-1 0,0 1 0,-1 0 0,1 0 0,-1 0 0,1 1 0,-1-1 0,0 1 0,6 7 0,0 2-6,1 0 1,-2 1-1,0 0 0,8 16 1,-13-19 2,0 1 1,0-1 0,-1 1 0,-1 0 0,0-1 0,-1 1 0,0 0 0,-1 0 0,-1 13 0,1-9 9,0-12-18,-1 1 0,1-1 0,-1 0 0,0 1 0,-1-1 0,1 0 0,-1 0 0,0 0 0,0 0 0,0 0 0,0 0 0,-1 0 1,1-1-1,-1 1 0,0-1 0,0 0 0,0 0 0,-1 0 0,-3 3 0,-23 25-2795,25-18-2974</inkml:trace>
  <inkml:trace contextRef="#ctx0" brushRef="#br0" timeOffset="31874.14">660 1413 3602,'0'0'12085,"-11"-12"-11474,-34-37-323,44 48-282,0 0 1,0 0-1,0 1 0,1-1 0,-1 0 0,0 0 0,0 0 1,0 1-1,0-1 0,0 1 0,-1-1 0,1 1 0,0-1 1,0 1-1,0-1 0,0 1 0,-1 0 0,1 0 0,0 0 1,0 0-1,0 0 0,-1 0 0,1 0 0,0 0 1,0 0-1,0 0 0,-1 0 0,1 1 0,0-1 0,0 1 1,0-1-1,0 1 0,0-1 0,0 1 0,-2 1 0,0 1 1,1 0-1,-1 0 1,1 0-1,-1 0 0,1 0 1,0 1-1,-2 4 1,3-6 7,-2 6 3,-1 1-1,1 0 1,1 0-1,0 0 1,0 0-1,1 0 1,0 1-1,1-1 0,-1 0 1,3 10-1,-2-11-59,1-1-1,0 0 1,0 1-1,1-1 1,0 0 0,1 0-1,-1 0 1,1-1-1,1 1 1,-1-1-1,1 1 1,9 10-1,-10-13-97,1-1-1,0 0 1,0 0-1,1 0 1,-1-1-1,1 1 1,-1-1 0,1 0-1,0 0 1,-1-1-1,7 2 1,-9-2 115,1-1 0,-1 1 0,0-1 1,0 0-1,0 0 0,0 0 0,0 0 0,0 0 1,1 0-1,-1 0 0,0-1 0,0 1 0,0-1 1,0 1-1,0-1 0,0 0 0,0 0 0,0 0 1,0 0-1,-1 0 0,1-1 0,0 1 0,-1 0 1,1-1-1,-1 1 0,1-1 0,1-2 0,1-4 75,0 0 0,-1-1 0,1 1 0,-2-1-1,1 1 1,-1-1 0,1-16 0,-1-65 1443,-2 57-533,0 31-880,0 1 1,0-1 0,-1 1-1,1-1 1,0 1 0,0-1-1,-1 1 1,1-1 0,-1 1-1,1-1 1,-1 1 0,0-1 0,1 1-1,-1 0 1,-2-3 0,-4 4 244,0 14-424,5-4 78,0 0 1,0 0-1,1 0 0,1 0 0,-1 0 1,1-1-1,1 1 0,3 16 0,-3-23-72,0 1 0,0 0 0,0 0-1,1-1 1,-1 1 0,1-1-1,0 1 1,0-1 0,1 0-1,-1 0 1,0 0 0,1 0 0,0 0-1,0 0 1,0-1 0,0 0-1,0 1 1,1-1 0,-1 0-1,0-1 1,1 1 0,0 0 0,-1-1-1,5 1 1,-3 0-114,1-1 1,-1 0-1,1 0 1,-1 0-1,1 0 1,0-1-1,-1 0 1,1 0-1,-1-1 1,7-1-1,-10 2 181,1-1 0,-1-1 0,1 1 0,-1 0-1,0 0 1,1-1 0,-1 1 0,0-1 0,0 0-1,0 0 1,0 0 0,-1 0 0,1 0 0,0 0-1,-1 0 1,1-1 0,-1 1 0,0 0 0,0-1 0,0 1-1,0-1 1,0-3 0,4-13 546,-2 0 1,0-1-1,-1 1 1,-1-1-1,-1 0 1,-4-33-1,4 53-503,0 0 0,0-1 0,0 1 0,0 0 0,0-1 0,0 1 0,0 0 0,0-1 0,0 1 0,0 0 0,0-1 0,-1 1 0,1 0 0,0-1 0,0 1 0,0 0 0,-1 0 0,1-1 0,0 1 0,0 0 0,0 0 0,-1-1 0,1 1 0,0 0 0,-1 0 0,1 0 0,0 0 0,-1-1 0,1 1 0,0 0 0,0 0-1,-1 0 1,1 0 0,0 0 0,-1 0 0,1 0 0,-1 0 0,1 0 0,0 0 0,-1 0 0,1 0 0,0 0 0,-1 0 0,1 0 0,-1 0 0,-13 12-14,10-3-4,1 0 1,0 0 0,0 1-1,1 0 1,0-1 0,0 1-1,1 0 1,1 0 0,-1-1-1,2 1 1,-1 0 0,1 0-1,1 0 1,0-1 0,0 1-1,1-1 1,0 1 0,1-1-1,4 9 1,-5-14-103,0-1 0,1 1 0,-1-1 0,1 0 0,0 0-1,-1 0 1,1-1 0,1 1 0,-1-1 0,0 0 0,1 0 0,-1 0 0,6 1 0,-7-2 59,-1-1 0,1 1-1,-1 0 1,1-1 0,-1 0 0,1 1 0,-1-1 0,1 0 0,-1-1-1,1 1 1,-1 0 0,1-1 0,-1 1 0,1-1 0,-1 0 0,1 0 0,-1 0-1,0 0 1,1 0 0,-1 0 0,0 0 0,0-1 0,0 0 0,0 1 0,3-4-1,1-5 87,0 0-1,0 1 0,-1-2 1,-1 1-1,0 0 0,0-1 1,-1 0-1,2-13 1,-2 7 1080,-1 0 0,0-22 0,-3 69-1167,0-15 41,1 1 1,0-1-1,1 0 1,1 0-1,3 17 0,-4-28-67,0 0 0,1-1 0,-1 1 1,1-1-1,0 1 0,0-1 0,0 0 0,0 0 0,0 0 0,1 0 0,-1 0 0,1 0 0,0-1 0,0 1 0,0-1 0,0 0 0,0 0 0,0 0 0,1 0 0,-1 0 0,1-1 0,-1 0 0,1 1 0,0-1 0,-1-1 0,6 2 0,-5-2 18,0 1 0,0-1 0,0 0 0,0 0 0,0 0-1,0 0 1,0-1 0,0 0 0,0 1 0,0-2 0,0 1-1,-1 0 1,1-1 0,0 1 0,-1-1 0,1 0 0,-1-1-1,1 1 1,-1 0 0,0-1 0,0 0 0,0 0-1,0 0 1,2-4 0,2-4 78,0 0 0,-1-1 0,0 1 0,-1-2 0,0 1-1,4-17 1,-2-5 258,-1 0-1,-2-1 0,-2 1 1,-1-1-1,-4-43 1,3 69-146,-1-9 460,-1 0 0,-1 0 0,-1 1-1,0-1 1,-13-31 0,7 36-209,0 15-30,9-1-327,-1 1 0,1-1 1,0 1-1,0 0 0,0 0 1,0 0-1,0 0 0,0 0 0,0 0 1,1 0-1,-1 2 0,-3 13-25,1 0 0,1 0-1,1 0 1,0 1 0,2-1 0,0 1-1,0-1 1,2 0 0,0 0-1,1 0 1,1 0 0,0-1-1,1 1 1,1-1 0,1-1 0,15 25-1,-18-32-198,1-1 0,0 1 0,1-1-1,8 7 1,10 0-2443,-23-13 2032,0-1 0,0 1 1,0-1-1,0 0 1,0 0-1,0 0 1,0 0-1,0 0 0,0 0 1,0 0-1,4-2 1</inkml:trace>
  <inkml:trace contextRef="#ctx0" brushRef="#br0" timeOffset="32046.27">1206 1244 1553,'0'0'9012,"126"4"-8612,-96 2-208,2-1-192,-6-1-832,6-2-3250</inkml:trace>
  <inkml:trace contextRef="#ctx0" brushRef="#br0" timeOffset="33476.18">2286 1304 4674,'0'0'7990,"-17"-2"-7213,-51-7-238,66 9-512,0 0-1,0 0 1,-1 0 0,1 1 0,0-1 0,-1 1 0,1-1 0,0 1 0,0 0-1,0 0 1,-1 0 0,1 0 0,0 0 0,0 0 0,0 0 0,1 1 0,-1-1-1,0 1 1,0-1 0,1 1 0,-1 0 0,1 0 0,0-1 0,-2 4 0,0 2 7,0-1 0,0 0-1,1 1 1,0-1 0,-2 11 0,4-16-24,-3 12 14,1 0-1,0 0 0,1 1 0,0-1 1,1 0-1,1 0 0,3 20 0,-4-30-42,1 1-1,0 0 0,0-1 0,0 1 1,1-1-1,-1 0 0,1 0 1,-1 1-1,1-1 0,1 0 0,-1 0 1,0-1-1,0 1 0,1 0 0,0-1 1,-1 1-1,1-1 0,0 0 0,0 0 1,1 0-1,-1 0 0,0-1 1,0 1-1,1-1 0,-1 0 0,1 0 1,-1 0-1,1-1 0,0 1 0,-1-1 1,5 0-1,-1 1-7,-1-1-1,0 0 1,0-1 0,0 1 0,1-1-1,-1 0 1,0-1 0,0 0 0,0 0-1,6-3 1,-8 3 25,0-1 0,0 0 1,-1 0-1,1 0 0,0 0 0,-1-1 0,0 0 0,0 1 1,0-1-1,0 0 0,-1 0 0,0-1 0,4-7 0,-2 0 66,0-1 0,0 1-1,-1-1 1,-1 0-1,0 0 1,0-1-1,-2 1 1,1 0-1,-2 0 1,-2-16-1,3 27-24,0-1 0,-1 1 0,1 0 0,-1-1 0,0 1 0,0 0 0,0-1 0,0 1 0,0 0 0,0 0 0,0 0 0,-1 0 0,1 0 0,-1 0 0,1 0 0,-1 1 0,0-1 0,0 1 0,0-1 0,0 1 0,0-1 0,0 1 0,0 0 0,0 0 0,0 0 0,-1 0 0,1 1 0,0-1 0,-1 1 0,1-1 0,-1 1 0,1 0 0,-5 0 0,6 0-39,0 1-1,-1 0 0,1-1 0,0 1 0,0 0 0,-1 0 0,1 0 0,0 0 1,0 0-1,0 0 0,0 0 0,1 0 0,-1 1 0,0-1 0,0 0 0,1 1 1,-1-1-1,1 0 0,-1 1 0,1-1 0,-1 0 0,1 1 0,0-1 0,0 1 1,0-1-1,-1 1 0,2 2 0,-1 43-41,1-43-14,1 1 0,-1-1 0,0 0 0,1 0 0,0-1 0,0 1 0,0 0 0,1 0 0,-1-1 0,1 0 0,0 1 0,0-1 0,0 0 0,0 0 0,0-1 0,1 1 0,-1-1 0,1 1 0,0-1 0,0 0 0,-1-1 0,1 1 0,1-1 0,4 2 0,1 0-415,0 0-1,0-1 0,0-1 0,1 1 0,-1-2 0,0 1 1,1-1-1,-1-1 0,13-2 0,-18 2 328,1-1 0,-1 0-1,0-1 1,0 1 0,0-1-1,0 0 1,0 0 0,0 0-1,-1-1 1,0 0 0,0 0-1,0 0 1,0 0 0,0-1-1,-1 1 1,0-1 0,0 0-1,0 0 1,0 0 0,-1 0 0,0 0-1,0-1 1,1-8 0,1-3 1031,0 1 1,-2-1 0,0 1 0,-1-1-1,0 0 1,-4-30 0,-9 7 1530,12 39-2322,-1 1 0,1-1 0,0 0 0,0 0 0,-1 0 0,1 0 0,-1 0 0,1 0 0,-1 0 0,1 0 0,-1 1 0,0-1 0,1 0 0,-1 0 0,0 1 0,0-1 0,1 0 0,-1 1 0,0-1 0,0 1 0,0-1 0,0 1 0,0-1 0,0 1 0,0 0 0,0 0 0,1-1 0,-1 1 0,0 0 0,0 0 0,0 0 0,-1 0 0,1 0 0,0 0 0,0 0 1,-1 1-1,1 0-79,-1 0 0,1 1 1,0-1-1,-1 1 1,1-1-1,0 1 1,0-1-1,0 1 1,0 0-1,0 0 1,0 0-1,1 0 1,-1-1-1,1 1 1,-1 0-1,1 0 1,-1 2-1,-3 39 135,4-37-112,-3 91 532,15 148-1,36 94-497,-47-337-68,0 7-30,0 0 0,1 0 1,1 0-1,-1-1 1,2 1-1,5 11 0,-8-18 10,0 0-1,1 0 0,0 0 0,-1 0 0,1-1 0,0 1 0,0 0 0,0-1 0,0 0 0,0 1 0,0-1 0,0 0 0,1 0 1,-1 0-1,0 0 0,1-1 0,-1 1 0,0 0 0,1-1 0,-1 0 0,1 0 0,-1 0 0,1 0 0,-1 0 0,1 0 0,-1 0 1,1-1-1,3-1 0,-2 1 22,1-1-1,-1 0 1,0 0 0,0 0 0,0-1 0,0 1-1,-1-1 1,1 0 0,-1 0 0,1 0 0,-1 0 0,0-1-1,-1 1 1,1-1 0,0 0 0,-1 0 0,3-7 0,0 1 2,0-1 1,-1 1 0,0-1 0,-1-1 0,0 1 0,1-12 0,-2 9-6,-1 0 0,-1 0 1,0 0-1,-1 0 0,0 0 1,-2 0-1,-6-26 0,5 30-39,0 0-1,0 0 0,-1 1 0,0 0 0,-1 0 1,0 0-1,0 1 0,-1 0 0,0 0 1,0 0-1,-9-6 0,12 11-204,0 0-1,-1 1 1,1-1-1,0 1 1,-1 0-1,0 0 1,0 0-1,-8-2 1,12 4-16,-1 0 0,0 0 0,1 0 0,-1-1 1,0 2-1,1-1 0,-1 0 0,0 0 0,1 0 0,-1 1 1,1-1-1,-4 2 0,4-2-60,1 1 0,-1-1 0,0 1 1,0 0-1,0 0 0,1-1 0,-1 1 0,0 0 1,1 0-1,-1 0 0,0 0 0,1 0 0,0 0 1,-1-1-1,1 1 0,-1 0 0,1 0 0,0 1 1,0-1-1,-1 0 0,1 1 0,0 17-6607</inkml:trace>
  <inkml:trace contextRef="#ctx0" brushRef="#br0" timeOffset="33786.86">3163 1250 8660,'0'0'10965,"-3"11"-10808,-2 24 131,1-1-1,1 1 0,4 69 1,1-79-570,1 0 0,1 0 0,2 0 0,0-1 0,1 0 0,19 40 0,-22-59-2861</inkml:trace>
  <inkml:trace contextRef="#ctx0" brushRef="#br0" timeOffset="34805.4">3076 1451 2497,'0'0'8132,"-3"1"-7876,3-1-252,-1 0 0,1 0 1,0 0-1,-1 1 0,1-1 0,0 0 1,-1 0-1,1 0 0,0 0 0,-1 0 1,1 0-1,0 1 0,-1-1 0,1 0 1,0 0-1,0 0 0,-1 1 0,1-1 1,0 0-1,0 0 0,0 1 0,-1-1 1,1 0-1,0 1 0,0-1 0,0 0 1,0 1-1,0-1 0,-1 0 0,1 1 1,0-1-1,0 0 0,0 1 0,0-1 1,0 0-1,0 1 0,0-1 0,0 0 1,0 1-1,0-1 0,1 0 0,-1 1 1,0-1-1,17 14 220,33 6 43,-37-16-761,0-1 1,0 0-1,1 0 1,-1-2-1,0 0 1,1 0-1,-1-1 1,17-3-1,-24 3 316,-1-2 1,0 1-1,0 0 0,0-1 0,-1 0 0,1 0 1,0 0-1,-1-1 0,1 1 0,-1-1 0,0 0 0,0-1 1,0 1-1,0-1 0,0 1 0,-1-1 0,0 0 1,0-1-1,0 1 0,0 0 0,-1-1 0,1 0 1,-1 1-1,1-6 0,1-4 718,0 0 0,-1 0 0,2-24 0,-4 21 2085,-1 0 1,-4-31-1,5 47-2577,-1 1-1,0 0 1,0 0-1,0-1 1,0 1-1,0 0 0,-1 0 1,1-1-1,0 1 1,0 0-1,0-1 0,0 1 1,0 0-1,0 0 1,0-1-1,0 1 0,-1 0 1,1 0-1,0-1 1,0 1-1,0 0 0,-1 0 1,1 0-1,0 0 1,0-1-1,0 1 0,-1 0 1,1 0-1,0 0 1,0 0-1,-1 0 0,1-1 1,0 1-1,0 0 1,-1 0-1,1 0 1,0 0-1,-1 0 0,1 0 1,0 0-1,0 0 1,-1 0-1,1 0 0,0 0 1,-1 0-1,1 0 1,0 1-1,0-1 0,-1 0 1,1 0-1,0 0 1,0 0-1,-1 1 0,0-1-45,1 1-1,-1-1 0,0 1 0,1-1 0,-1 1 0,0 0 0,1 0 0,-1-1 0,1 1 0,-1 0 1,1 0-1,-1 0 0,1-1 0,0 1 0,-1 0 0,1 0 0,0 2 0,-2 32 81,1 1-1,3-1 0,0 0 1,9 41-1,3-10-232,28 79-1,-41-143 119,-1-1-1,0 0 1,1 0-1,-1 0 1,1 0-1,-1 0 1,1 0 0,-1 0-1,1 0 1,0 0-1,-1 0 1,1 0-1,0 0 1,0 0-1,0 0 1,0-1-1,0 1 1,0 0-1,0-1 1,0 1-1,0-1 1,1 1-1,-1-1 38,0 0 1,0 0-1,0 0 0,0 0 0,0-1 0,0 1 0,0 0 1,-1-1-1,1 1 0,0 0 0,0-1 0,0 1 0,-1-1 0,1 0 1,0 1-1,0-1 0,-1 0 0,1 1 0,-1-1 0,1 0 1,-1 0-1,1 1 0,-1-1 0,1 0 0,-1 0 0,1 0 1,-1-1-1,10-24 326,-2 1 1,-1-1 0,7-53-1,-8 44 180,13-44 0,-19 78-506,0 0 1,0 0-1,0 0 0,0 0 1,1 0-1,-1 0 0,0 0 1,1 0-1,-1 0 0,1 0 1,-1 1-1,1-1 0,-1 0 1,1 0-1,0 0 0,-1 1 1,1-1-1,0 0 0,-1 1 1,1-1-1,0 1 0,0-1 1,1 0-1,-1 1 0,0 1 1,-1-1-1,1 0 0,0 1 0,0-1 0,-1 1 1,1-1-1,0 1 0,-1-1 0,1 1 0,-1-1 1,1 1-1,0 0 0,-1-1 0,1 1 0,-1 0 1,0 0-1,1-1 0,-1 1 0,1 1 0,16 49 87,-17-49-91,9 43-251,5 22-589,-12-62 772,0 0-1,0 0 1,0 0 0,0 0 0,1-1 0,-1 1 0,1-1 0,0 0-1,1 0 1,5 5 0,-6-7-43,0 0-1,1 0 1,-1 0 0,1-1-1,-1 1 1,1-1 0,0 0-1,0-1 1,-1 1-1,1 0 1,0-1 0,0 0-1,0 0 1,-1 0 0,1 0-1,0-1 1,0 0 0,0 0-1,-1 0 1,1 0-1,0 0 1,-1-1 0,1 1-1,-1-1 1,0 0 0,1 0-1,-1 0 1,0-1 0,0 1-1,3-4 1,1-5 160,0 1 0,-1-1 0,-1-1 0,1 1 0,-2-1 0,1 0 0,-2 0 0,3-16 0,-1 0 797,-2-1 1,0-44-1,-3 71-790,0 0 0,-1 0 0,1 0 0,-1 0 1,0 0-1,1 0 0,-1 1 0,0-1 0,0 0 0,0 0 0,0 0 0,-3-2 1,4 3-49,-1 1 0,1-1 1,-1 0-1,1 1 0,-1-1 1,1 1-1,-1-1 1,0 1-1,1 0 0,-1-1 1,0 1-1,1-1 1,-1 1-1,0 0 0,0 0 1,1-1-1,-1 1 1,0 0-1,0 0 0,0 0 1,1 0-1,-1 0 1,0 0-1,0 0 0,1 0 1,-1 0-1,0 0 0,0 1 1,0-1-1,1 0 1,-1 0-1,0 1 0,1-1 1,-1 1-1,0-1 1,1 0-1,-2 2 0,0 2-11,1 0 0,-1 0-1,1 0 1,0 1 0,0-1-1,0 1 1,1-1 0,-1 1-1,1-1 1,0 1 0,0-1-1,1 1 1,-1-1 0,1 0-1,2 8 1,0-9-90,-1 0-1,1-1 1,0 1-1,0-1 1,0 1-1,0-1 1,0 0-1,1 0 1,-1 0-1,1 0 1,-1-1-1,1 0 1,0 1-1,0-1 1,-1 0-1,1-1 1,5 1-1,-6 0-41,0-1 0,0 1 0,0-1 0,0 0-1,0 0 1,0 0 0,0-1 0,0 1 0,0-1 0,0 1 0,0-1 0,0 0 0,0 0-1,0 0 1,0-1 0,-1 1 0,1-1 0,0 1 0,-1-1 0,1 0 0,3-4 0,-2 1 103,-1-1 0,0 1 0,-1-1 0,1 0 0,-1 0 0,-1 0 0,1 0 0,-1 0-1,0 0 1,0 0 0,0 0 0,-1-1 0,0 1 0,0 0 0,-1 0 0,0-1 0,-2-10 0,2 14 126,-1-1-1,1 1 0,0 0 0,-1 0 0,0-1 1,1 1-1,-1 0 0,0 0 0,-1 0 0,1 1 1,-1-1-1,1 1 0,-1-1 0,0 1 1,1 0-1,-1 0 0,-1 0 0,1 0 0,0 0 1,0 1-1,-1-1 0,1 1 0,0 0 0,-1 0 1,1 1-1,-1-1 0,0 1 0,1-1 0,-1 1 1,1 0-1,-6 1 0,8-1-70,0 1 1,0 0-1,-1-1 1,1 1-1,0 0 1,0 0-1,0 0 1,0 0-1,0 0 1,0 0-1,0 0 0,0 0 1,0 1-1,0-1 1,0 0-1,1 0 1,-1 1-1,1-1 1,-1 0-1,1 1 1,-1-1-1,1 1 0,0-1 1,0 0-1,-1 1 1,1-1-1,1 3 1,-4 49 280,4-44-217,-1 4-7,1 1-1,0-1 0,1 0 0,0 1 0,2-1 0,-1 0 0,2-1 1,7 19-1,-9-25-202,0-1 0,0 0 0,0 0 0,0 0 0,1 0 1,0-1-1,0 1 0,0-1 0,1 0 0,-1 0 0,1-1 1,0 1-1,0-1 0,0 0 0,0 0 0,1-1 0,-1 1 1,1-1-1,0-1 0,-1 1 0,12 1 0,14-2-3660</inkml:trace>
  <inkml:trace contextRef="#ctx0" brushRef="#br0" timeOffset="36338.88">4773 1570 256,'0'0'12870,"-3"-7"-12496,1 2-371,0 4-35,1-1 1,0 0 0,0 0 0,0 0 0,0 1 0,1-1-1,-1 0 1,0 0 0,1 0 0,0 0 0,-1-4 0,33 2-1938,-26 1 1835,0-1 0,0 1 0,0-1 0,-1-1 1,0 1-1,1-1 0,-2 0 0,1 0 0,0 0 0,-1-1 1,4-6-1,0-1-258,0-1-1,-1 0 1,10-27 0,-10 19 352,-2 0 1,-1-1-1,0 0 0,-1-30 0,-5-92 1741,2 138-1357,0 1-1,-1-1 1,0 1 0,0-1-1,0 1 1,-1 0-1,0-1 1,0 1 0,-5-10-1,7 16-316,0 0 0,-1-1 0,1 1-1,0-1 1,0 1 0,0 0 0,0-1 0,-1 1-1,1 0 1,0-1 0,0 1 0,-1 0 0,1-1 0,0 1-1,-1 0 1,1-1 0,0 1 0,-1 0 0,1 0-1,0 0 1,-1-1 0,1 1 0,0 0 0,-1 0-1,1 0 1,-1 0 0,1 0 0,-1 0 0,1-1-1,0 1 1,-1 0 0,1 0 0,-1 0 0,1 1-1,0-1 1,-1 0 0,1 0 0,-1 0 0,1 0-1,0 0 1,-1 0 0,1 1 0,-1-1 0,1 0-1,0 0 1,-1 0 0,1 1 0,0-1 0,-1 0-1,1 1 1,0-1 0,0 0 0,-1 1 0,1-1 0,0 0-1,0 1 1,0-1 0,-1 0 0,1 1 0,0 0-1,-10 25-57,3 21 220,2 1 0,3-1 1,1 1-1,2-1 1,10 64-1,0-32-119,2 0 1,48 149-1,-57-216-136,0-1 1,1-1-1,1 1 1,8 13-1,-13-22 38,0-1 0,0 1 0,1 0 0,-1 0 0,0-1 0,1 1 0,-1-1 0,1 1 0,-1-1 0,1 0 0,0 0 0,0 1 0,-1-1 0,1-1 0,0 1 0,0 0 0,0 0 0,0-1 0,0 1 0,0-1 0,0 1 0,0-1 0,0 0 1,1 0-1,-1 0 0,0 0 0,0 0 0,0 0 0,0-1 0,0 1 0,0-1 0,2 0 0,-1-1 27,-1 0 1,0 0 0,0 1-1,0-1 1,0-1 0,0 1-1,-1 0 1,1 0-1,-1-1 1,1 1 0,-1-1-1,0 1 1,0-1 0,0 0-1,0 1 1,-1-1 0,1 0-1,0-3 1,5-57 39,-6 55-29,2-16 0,-1 0 0,-2 0-1,0-1 1,-1 1-1,-1 0 1,-2 0 0,0 1-1,-2-1 1,-9-23-1,12 39-2,-2-7 4,-1 1 0,-13-19 1,19 30-11,-1 1 1,1 0-1,-1-1 0,0 1 1,0 0-1,0 0 0,0 0 0,-1 0 1,1 0-1,0 0 0,-1 1 1,0-1-1,1 1 0,-1-1 1,0 1-1,1 0 0,-1 0 1,0 1-1,-5-2 0,7 2-5,0 1 0,0-1 0,0 1 0,1-1 0,-1 1 0,0-1-1,1 1 1,-1-1 0,0 1 0,1 0 0,-1-1 0,1 1 0,-1 0 0,1 0 0,-1-1 0,1 1 0,0 0-1,-1 0 1,1 0 0,0 0 0,0-1 0,-1 1 0,1 0 0,0 0 0,0 0 0,0 0 0,0 0 0,0 1-1,-1 34-41,1-29 38,1-2-141,-1-1 0,1 1 0,0 0 0,0 0 0,0-1 0,0 1 0,1-1 1,0 1-1,0-1 0,0 0 0,1 0 0,-1 1 0,1-2 0,0 1 0,0 0 0,0-1 0,1 1 1,-1-1-1,1 0 0,0 0 0,6 4 0,-5-4-196,0 0 0,1-1 0,-1 0 0,1 1 0,-1-2 0,1 1-1,-1-1 1,1 0 0,0 0 0,0 0 0,0-1 0,-1 0 0,1 0 0,0 0 0,0-1 0,0 0 0,11-3 0,-13 2 301,1-1 1,-1 1 0,0-1 0,0 0 0,0-1-1,0 1 1,-1 0 0,1-1 0,-1 0-1,0 0 1,0 0 0,0 0 0,-1-1-1,1 1 1,-1 0 0,0-1 0,0 0-1,1-6 1,3-9 781,-1-1 0,5-40 0,-8 49-179,3-46 1762,-5 54-2069,0 1 1,0-1-1,0 1 1,-1-1 0,1 1-1,-1-1 1,0 1-1,0-1 1,0 1-1,-1 0 1,1 0 0,-4-6-1,5 8-242,0 1-1,-1 0 1,1-1-1,0 1 1,0 0 0,0 0-1,0-1 1,-1 1-1,1 0 1,0-1-1,0 1 1,-1 0 0,1 0-1,0 0 1,-1-1-1,1 1 1,0 0-1,0 0 1,-1 0 0,1 0-1,0-1 1,-1 1-1,1 0 1,-1 0-1,1 0 1,0 0-1,-1 0 1,1 0 0,0 0-1,-1 0 1,1 0-1,0 0 1,-1 0-1,1 0 1,0 1 0,-1-1-1,1 0 1,0 0-1,-1 0 1,1 0-1,0 0 1,-1 1 0,1-1-1,0 0 1,0 0-1,-1 1 1,1-1-1,0 0 1,0 0 0,-1 1-1,1-1 1,0 0-1,0 1 1,0-1-1,0 0 1,-1 1 0,1-1-1,0 0 1,0 1-1,0-1 1,0 0-1,0 1 1,0-1 0,0 0-1,0 1 1,0-1-1,0 0 1,0 1-1,0-1 1,-2 28-128,2-20 73,1 1-1,-1-1 0,2 1 1,-1-1-1,1 0 0,1 0 1,-1 0-1,1 0 0,1 0 1,-1 0-1,1-1 0,1 0 1,-1 0-1,1 0 0,1 0 1,8 8-1,-11-10-196,1 0-1,0-1 0,0 1 1,1-1-1,-1 0 1,1 0-1,0 0 1,0-1-1,0 0 1,1 0-1,-1 0 1,1-1-1,-1 1 1,1-1-1,0-1 0,0 1 1,0-1-1,0 0 1,0 0-1,0-1 1,6 0-1,-10 0 269,-1-1-1,0 1 1,0-1-1,1 0 0,-1 1 1,0-1-1,0 0 1,0 0-1,0 0 0,0 0 1,0 0-1,0 0 1,0 0-1,-1 0 0,1 0 1,0 0-1,-1 0 1,1-1-1,0 1 1,-1 0-1,1-3 0,9-30 1150,-9 31-1033,8-52 1881,-8 43-1555,0-1 1,1 1-1,1-1 0,0 1 0,0 0 0,2 0 0,-1 0 0,1 1 0,9-14 0,-14 24-453,0 1-1,0 0 1,1-1-1,-1 1 1,0 0-1,0 0 1,0 0-1,1-1 1,-1 1-1,0 0 1,0 0-1,1 0 1,-1-1-1,0 1 1,1 0-1,-1 0 1,0 0-1,1 0 1,-1 0-1,0 0 1,0 0 0,1 0-1,-1 0 1,0 0-1,1 0 1,-1 0-1,0 0 1,1 0-1,-1 0 1,0 0-1,1 0 1,-1 0-1,0 0 1,1 0-1,-1 0 1,0 1-1,0-1 1,1 0-1,-1 0 1,0 0-1,0 1 1,1-1-1,-1 0 1,0 0-1,0 0 1,1 1-1,-1-1 1,0 0-1,0 1 1,0-1-1,0 0 1,0 0-1,1 1 1,-1-1 0,0 0-1,0 1 1,7 21-177,-6-20 217,9 56-72,-8-46-190,0 1 0,0-1-1,1 0 1,0 0-1,1 0 1,1 0 0,8 17-1,-12-28 140,-1 0 0,1 0 0,0 0 0,-1 0 0,1 0 0,0 0 0,0 0-1,-1 0 1,1 0 0,0-1 0,0 1 0,0 0 0,0 0 0,0-1 0,0 1 0,0-1 0,0 1 0,0-1 0,1 1-1,-1-1 1,0 0 0,0 0 0,0 1 0,0-1 0,3 0 0,-2-1 51,-1 0 0,1 1 0,0-1 0,-1 0 0,1 0 0,-1 0 0,1 0 0,-1 0 0,0-1 0,1 1 0,-1 0 0,0 0 0,0-1 0,0 1 1,1-3-1,4-7 172,0 0 0,0-1 0,5-18 0,-10 28-172,9-32 712,-9 26-472,1 0 0,0 0 0,1 0 0,0 0 0,0 1 1,0-1-1,1 1 0,0-1 0,1 1 0,0 1 0,7-10 0,-11 16-209,-1 0 0,0 0 0,1-1-1,-1 1 1,0 0 0,1 0-1,-1 0 1,0 0 0,1 0 0,-1 0-1,0 0 1,1 0 0,-1 0 0,0 0-1,1 0 1,-1 0 0,0 0 0,1 0-1,-1 0 1,0 0 0,1 1 0,-1-1-1,0 0 1,0 0 0,1 0-1,-1 0 1,0 1 0,1-1 0,-1 0-1,0 0 1,0 1 0,1-1 0,-1 0-1,0 0 1,0 1 0,0-1 0,0 0-1,1 1 1,-1-1 0,0 0-1,0 0 1,0 1 0,0-1 0,0 0-1,0 1 1,0 0 0,5 17-198,-4-16 237,5 24-79,-2-6-334,1 0 1,0 0-1,15 32 0,-17-48-75,-1 1 0,1-1 1,-1 1-1,1-1 0,1 0 0,-1 0 0,0 0 0,1 0 0,0-1 1,0 1-1,0-1 0,0 0 0,1 0 0,-1-1 0,1 1 1,0-1-1,-1 0 0,1 0 0,9 1 0,15 1-3967</inkml:trace>
  <inkml:trace contextRef="#ctx0" brushRef="#br0" timeOffset="37024.9">5943 1304 1457,'0'0'10063,"-14"-9"-9337,-46-29-361,59 37-351,-1 1-1,1-1 1,-1 0 0,1 0-1,0 1 1,-1-1-1,1 1 1,-1-1 0,0 1-1,1 0 1,-1-1-1,1 1 1,-1 0 0,1 0-1,-1 0 1,0 0 0,1 1-1,-1-1 1,1 0-1,-1 1 1,1-1 0,-1 1-1,1-1 1,-1 1-1,1 0 1,-1 0 0,1-1-1,-2 3 1,0 0 6,0 0 0,0 0 0,1 1 1,-1-1-1,1 1 0,0-1 0,-2 6 0,2-5 24,-2 3-50,1 0-1,0 1 1,1-1-1,0 1 1,0-1-1,1 1 1,0-1-1,0 1 1,0 0-1,1 0 1,0 0-1,1-1 1,2 13-1,-2-17-163,-1 1 0,1-1-1,1 1 1,-1-1 0,0 1-1,1-1 1,-1 0 0,1 0 0,0 0-1,0 0 1,1 0 0,-1 0-1,0-1 1,1 1 0,0-1 0,0 1-1,-1-1 1,1 0 0,1 0-1,-1 0 1,0-1 0,0 1 0,1-1-1,-1 1 1,1-1 0,-1 0 0,1-1-1,-1 1 1,7 0 0,-8-1 100,0 0 1,1 0-1,-1 0 0,0 0 1,0 0-1,1 0 1,-1-1-1,0 1 1,0-1-1,1 0 0,-1 0 1,0 1-1,0-1 1,0 0-1,0-1 1,0 1-1,-1 0 0,1-1 1,0 1-1,0-1 1,1-2-1,1-1 271,-1-1 0,0 0 0,0 0-1,0 0 1,-1 0 0,2-7 0,-2 5 17,2-6 981,-1 0 0,0-1-1,-1 0 1,-1 1 0,0-22 0,-1 35-554,0 33-405,0-23-261,-1 8 26,2-1-1,0 0 1,6 30-1,-6-42-145,0-1 0,0 1 0,0 0-1,0-1 1,1 1 0,0-1 0,0 1 0,0-1 0,0 0 0,0 0 0,1 0 0,-1 0-1,1 0 1,0 0 0,0-1 0,0 1 0,0-1 0,0 0 0,1 0 0,-1 0-1,7 2 1,-8-3 74,-1-1 0,1 1 0,-1-1 0,1 1 0,0-1 0,-1 0 0,1 0 0,-1 0 0,1 0 0,-1 0 0,1 0 0,0 0 0,-1 0-1,1-1 1,-1 1 0,1-1 0,-1 1 0,1-1 0,-1 1 0,1-1 0,-1 0 0,0 0 0,1 0 0,-1 0 0,0 0 0,0 0 0,0 0 0,1 0 0,-1 0 0,0 0-1,-1-1 1,1 1 0,0 0 0,1-3 0,1-4 71,1-1-1,-2 1 1,1-1 0,-1 0-1,1-9 1,0-1-90,6-21 419,-2-2 1,-1 1-1,-2-1 0,-4-77 1,-1 112-60,0 0 0,0 1 0,-1-1 0,0 0 0,-5-8 0,7 13-195,-1 1-1,1-1 1,-1 1 0,1 0 0,-1-1-1,0 1 1,0 0 0,0-1 0,1 1-1,-1 0 1,-1 0 0,1 0-1,0 0 1,0 0 0,0 0 0,0 0-1,-1 0 1,1 1 0,0-1 0,-1 0-1,1 1 1,-1-1 0,1 1-1,-1-1 1,1 1 0,-1 0 0,1 0-1,-1-1 1,1 1 0,-2 0 0,2 1-60,0 0 0,0 0 1,0 0-1,0 0 1,0 1-1,1-1 1,-1 0-1,0 0 1,1 0-1,-1 1 1,1-1-1,0 0 1,-1 0-1,1 1 1,0-1-1,0 0 1,-1 1-1,1-1 1,0 0-1,1 1 0,-1-1 1,0 3-1,0 1 64,0 55 129,3 0-1,2-1 0,3 0 0,2 0 0,3 0 0,26 73 0,-36-123-626,6 16-614,0-14-3265</inkml:trace>
  <inkml:trace contextRef="#ctx0" brushRef="#br0" timeOffset="37245.46">5324 966 2049,'0'0'576</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2:25.372"/>
    </inkml:context>
    <inkml:brush xml:id="br0">
      <inkml:brushProperty name="width" value="0.05" units="cm"/>
      <inkml:brushProperty name="height" value="0.05" units="cm"/>
      <inkml:brushProperty name="color" value="#E71224"/>
    </inkml:brush>
  </inkml:definitions>
  <inkml:trace contextRef="#ctx0" brushRef="#br0">6 245 112,'0'0'11744,"0"-15"-10674,0-4-717,1 8 50,-1-1 0,0 1 1,-3-18-1,1 85 2166,0 12-2758,2-32 71,5 125 473,-3-141-690,1 0 0,1-1 1,1 1-1,0-1 0,16 36 0,-19-51-444,0 0-1,0-1 0,0 1 0,1 0 0,-1-1 0,1 1 0,0-1 0,5 5 0,7 0-6052</inkml:trace>
  <inkml:trace contextRef="#ctx0" brushRef="#br0" timeOffset="689.65">160 475 4226,'0'0'7689,"0"4"-7537,1-3-156,0 1 1,-1 0 0,1 0-1,0 0 1,0-1 0,0 1-1,0 0 1,1-1-1,-1 1 1,0-1 0,1 1-1,-1-1 1,1 0 0,-1 1-1,1-1 1,0 0-1,-1 0 1,1 0 0,0-1-1,0 1 1,0 0 0,0-1-1,0 1 1,-1-1-1,1 1 1,0-1 0,0 0-1,3 0 1,-2 1-27,-1-1 1,1 1-1,0-1 1,-1 0-1,1 1 1,0-1-1,-1-1 1,1 1-1,-1 0 1,1-1-1,0 1 1,-1-1-1,1 0 1,-1 0-1,1 0 1,-1 0-1,1 0 1,-1 0-1,0-1 1,4-3-1,-3 0 57,-1 0 0,1 0 0,-2 0 0,1 0-1,0 0 1,-1-1 0,0 1 0,0 0 0,-1-1 0,1 1-1,-1-1 1,0 1 0,-1-1 0,0 1 0,-2-11 0,3 13 69,-1 0 0,0 1 0,0-1 0,0 0 0,-1 0 0,1 1 0,-1-1 0,1 1 0,-1-1 0,0 1 0,0 0 0,0-1 0,0 1 0,0 0 0,-1 0 0,1 1 0,0-1 0,-1 0 1,0 1-1,1-1 0,-1 1 0,0 0 0,0 0 0,1 0 0,-1 0 0,0 1 0,0-1 0,0 1 0,-5 0 0,5 0-82,0 1-1,0 0 1,0 0 0,0 0 0,0 0-1,0 0 1,1 1 0,-1 0-1,0-1 1,1 1 0,-1 0-1,1 0 1,0 0 0,-1 0 0,1 1-1,0-1 1,0 1 0,1-1-1,-1 1 1,0 0 0,1 0-1,0-1 1,-1 1 0,0 5 0,-3 5 1,0 1 0,1 0 0,1 0 1,-2 16-1,2-4 12,0 0-1,3 46 1,0-65-25,1 1 0,0-1 0,0 0 1,1 0-1,0 0 0,0 0 0,0 0 0,1 0 0,0-1 0,1 1 0,-1-1 1,1 0-1,0 0 0,9 9 0,-10-12 1,1 0 0,-1-1-1,0 0 1,1 1 0,0-1 0,-1-1 0,1 1 0,0 0 0,0-1-1,0 0 1,0 0 0,0 0 0,0 0 0,0-1 0,1 0-1,-1 0 1,0 0 0,0 0 0,8-2 0,-6 1-8,-1 0 0,0-1 0,0 1 0,0-1 0,0 0 1,0-1-1,0 1 0,0-1 0,-1 0 0,0-1 0,1 1 1,-1 0-1,0-1 0,5-6 0,0-5-7,0 1 1,0-1-1,-2 0 0,0-1 0,0 0 1,-2 0-1,0 0 0,-1-1 1,4-31-1,-3-11 665,-3-89-1,-3 81 1281,1 67-1914,0 0 0,0 0 0,-1 0 0,1 0 0,0 0 0,0 0 0,0 0 0,0 0 0,0 0 0,0 0 0,-1 0 0,1 0 0,0 0-1,0 0 1,0 0 0,0 0 0,0 0 0,0 0 0,-1 0 0,1 0 0,0 0 0,0 0 0,0 0 0,0 0 0,0-1 0,0 1 0,0 0 0,0 0-1,-1 0 1,1 0 0,0 0 0,0 0 0,0 0 0,0 0 0,0 0 0,0-1 0,0 1 0,0 0 0,0 0 0,0 0 0,0 0 0,0 0-1,0 0 1,0-1 0,0 1 0,0 0 0,0 0 0,0 0 0,0 0 0,0 0 0,0 0 0,0-1 0,0 1 0,0 0 0,0 0 0,0 0 0,0 0-1,0 0 1,0 0 0,0 0 0,0-1 0,0 1 0,0 0 0,0 0 0,1 0 0,-1 0 0,-5 10 166,1 34-166,1 0 0,2 0-1,5 48 1,0-48-49,3-1 0,1 0 0,18 53 0,-21-84-332,-1-8-1478,3-18-10733</inkml:trace>
  <inkml:trace contextRef="#ctx0" brushRef="#br0" timeOffset="847.82">394 497 5907,'0'0'9348,"30"-7"-9252,19 16-96,18 1-112,14-7-4082</inkml:trace>
  <inkml:trace contextRef="#ctx0" brushRef="#br0" timeOffset="4479.83">975 488 1617,'0'0'8206,"4"-3"-7990,4-1-351,0 2-1,0-1 0,0 1 1,0 0-1,1 0 0,-1 1 1,1 0-1,-1 1 0,1 0 1,9 1-1,-12-1-186,-2 0 150,1-1 0,-1 0 1,0 0-1,0 0 0,0-1 0,0 1 0,0-1 0,0 0 0,0 0 1,0-1-1,0 1 0,-1-1 0,0 1 0,1-1 0,-1 0 0,0-1 1,0 1-1,-1 0 0,1-1 0,-1 1 0,1-1 0,2-7 0,1-1-83,0 0-1,-1-1 0,-1 0 0,0 0 0,-1 0 0,3-16 0,-3-1 440,-1-1 0,-1-33 0,-2 49 652,0 1 0,-1 0-1,-1 0 1,0 0 0,-1 0 0,-9-22 0,13 35-718,-1 0 0,1 1 1,0-1-1,-1 0 0,1 0 0,-1 1 0,1-1 0,-1 1 0,1-1 1,-1 0-1,1 1 0,-1-1 0,1 1 0,-1-1 0,0 1 0,1-1 1,-1 1-1,0 0 0,1-1 0,-1 1 0,0 0 0,0 0 1,-1-1-1,1 1-72,0 1-1,1-1 1,-1 0 0,0 1 0,0-1-1,0 0 1,1 1 0,-1-1 0,0 1 0,1-1-1,-1 1 1,0-1 0,1 1 0,-1 0 0,0-1-1,1 1 1,-1 0 0,1-1 0,-1 1 0,1 0-1,0 0 1,-1 0 0,1-1 0,-1 3 0,-6 18 66,0 0 0,1 1 1,1 0-1,1 0 1,-1 28-1,2 120 723,3-109-632,0 2 93,2 0-1,20 123 0,-19-171-271,2 9-7,1 0 0,0 0 0,2 0 0,15 32 0,-23-55-23,1 0 0,-1 0 0,1 1 0,-1-1 0,1 0 0,0 0 0,-1 0 0,1 0 0,0-1 0,0 1 0,0 0 0,0 0 0,-1 0 0,1-1 0,0 1 0,0 0 0,1-1 0,-1 1-1,0-1 1,0 1 0,2 0 0,-2-2-5,0 1 0,0 0 0,0-1 0,-1 1 1,1 0-1,0-1 0,0 1 0,0-1 0,0 1 0,-1-1 0,1 1 0,0-1 0,-1 0 0,1 1 0,0-1 0,-1 0 0,1 0 0,-1 0 0,1 1 0,0-3 0,3-6-92,0 0 0,-1 0 0,4-18 0,-6 26 94,5-32-334,-1 1 0,-1-1 0,-2 0 0,-2 0 0,0 0 0,-10-57 0,7 72 330,-2 1 0,0-1-1,-7-16 1,9 27 37,1 1 0,-1 0-1,-1 0 1,1 0 0,-1 1 0,0-1-1,0 1 1,-1 0 0,0 0 0,0 0-1,-7-5 1,12 10-20,-1-1 1,0 0-1,1 1 1,-1-1-1,0 0 0,0 1 1,0-1-1,1 1 0,-1-1 1,0 1-1,0 0 1,0-1-1,0 1 0,0 0 1,0 0-1,0 0 0,0-1 1,0 1-1,0 0 0,0 0 1,0 0-1,0 1 1,0-1-1,0 0 0,0 0 1,0 0-1,0 1 0,1-1 1,-1 1-1,0-1 0,0 0 1,0 1-1,0-1 1,1 1-1,-1 0 0,0-1 1,0 1-1,1 0 0,-1-1 1,0 1-1,1 0 0,-1 0 1,1 0-1,-1 0 1,1-1-1,-1 1 0,1 0 1,0 0-1,-1 0 0,1 0 1,0 0-1,0 0 1,0 0-1,0 1 0,-2 9-15,1-1 0,1 1 0,0-1 0,1 11-1,0-14 34,0-1-91,0 0 0,1 1 0,-1-1 1,1 0-1,1 0 0,-1-1 1,1 1-1,0 0 0,1-1 1,-1 1-1,1-1 0,0 0 0,0-1 1,1 1-1,0-1 0,-1 1 1,1-1-1,1-1 0,-1 1 1,0-1-1,1 0 0,0 0 0,0-1 1,0 1-1,0-1 0,0-1 1,0 1-1,0-1 0,1 0 1,-1 0-1,0-1 0,1 0 1,-1 0-1,1 0 0,10-3 0,-13 1 53,-1 0 0,1 0-1,0-1 1,-1 1 0,1-1-1,-1 0 1,0 0 0,0 0 0,0 0-1,0-1 1,0 1 0,-1-1-1,0 1 1,1-1 0,1-7-1,2-1 83,-1 0-1,0-1 0,5-25 0,-7 19 599,0 0 0,-1 0 0,0-1 0,-2 1 0,-3-32 0,3 50-647,0 1 1,0-1 0,0 1 0,0 0-1,0-1 1,0 1 0,-1-1 0,1 1-1,0 0 1,0-1 0,0 1 0,-1-1-1,1 1 1,0 0 0,0-1 0,-1 1-1,1 0 1,0-1 0,-1 1 0,1 0 0,0-1-1,-1 1 1,1 0 0,0 0 0,-1 0-1,1-1 1,-1 1 0,1 0 0,0 0-1,-1 0 1,1 0 0,-1 0 0,1 0-1,-1 0 1,1-1 0,0 1 0,-1 1-1,1-1 1,-1 0 0,1 0 0,-1 0-1,1 0 1,0 0 0,-1 0 0,1 0-1,-1 1 1,1-1 0,0 0 0,-1 0 0,1 0-1,-1 1 1,1-1 0,0 0 0,0 1-1,-1-1 1,1 0 0,0 1 0,-1-1-1,1 0 1,0 1 0,0-1 0,0 1-1,-1-1 1,1 0 0,0 1 0,0 0-1,-3 15-20,0 0 0,1 0 0,1 0 0,1 0 0,0 0 0,4 26 0,-3-38-58,-1 0-1,1 0 0,0 0 1,0 0-1,1 0 1,-1 0-1,1 0 0,0 0 1,0 0-1,0-1 1,1 1-1,-1-1 1,1 0-1,0 1 0,-1-1 1,2-1-1,-1 1 1,0 0-1,0-1 1,1 1-1,0-1 0,-1 0 1,1 0-1,0-1 1,0 1-1,0-1 1,0 0-1,0 0 0,0 0 1,0 0-1,1-1 1,-1 1-1,0-1 0,0 0 1,1-1-1,5 0 1,-7 0-26,0 0 1,0 0-1,0-1 1,0 1-1,0-1 0,0 0 1,-1 1-1,1-1 1,0 0-1,-1-1 1,0 1-1,1 0 1,-1-1-1,0 1 1,0-1-1,0 0 1,-1 0-1,1 0 0,-1 0 1,2-4-1,2-3-151,-1-1 0,-1 0-1,1 0 1,1-19-1,-2 2 624,-1 0-1,-1 0 0,-4-29 0,0 47 1405,-2 12-839,-4 13-824,7 0-119,-1 0-1,2 1 0,0-1 1,0 0-1,3 17 0,-1-23-17,0 0 0,1 1 0,0-1-1,0 0 1,1 0 0,0 0-1,0-1 1,1 1 0,8 11 0,-11-17-92,2 0 0,-1-1 0,0 1 1,1-1-1,-1 1 0,1-1 0,-1 0 1,1 0-1,0 0 0,0 0 0,0 0 0,0-1 1,1 1-1,-1-1 0,0 0 0,1 0 1,-1 0-1,1 0 0,-1-1 0,1 1 1,-1-1-1,1 0 0,-1 0 0,5-1 0,-6 1 74,0-1-1,0 0 1,-1 1-1,1-1 1,0 0-1,-1 0 1,1 0-1,-1 0 1,1 0-1,-1 0 1,1 0-1,-1-1 1,0 1-1,0-1 1,0 1-1,0-1 1,0 1-1,0-1 0,0 1 1,0-1-1,0 0 1,-1 1-1,1-1 1,-1 0-1,1 0 1,-1-3-1,8-53 155,-8 54-135,4-34 1008,13-53 1,-9 54 197,-5 36-690,2 9-448,3 9-134,8 31-273,12 67-1,-22-88-399,3-6-421,-9-21 1135,1 1-1,-1-1 1,0 0-1,1 1 1,-1-1 0,1 0-1,-1 0 1,0 0-1,1 1 1,-1-1-1,1 0 1,-1 0 0,1 0-1,-1 0 1,1 0-1,-1 0 1,0 1-1,1-1 1,-1 0-1,1 0 1,-1-1 0,1 1-1,-1 0 1,1 0-1,0 0 1,1-1 19,-1 0-1,1 0 1,-1-1 0,1 1 0,-1 0 0,0-1-1,0 1 1,1-1 0,-1 1 0,0-1-1,0 1 1,0-1 0,0 0 0,-1 0 0,1 1-1,0-5 1,15-62 462,5-15 792,-19 75-999,1 1 0,0 0 1,1-1-1,0 1 0,0 1 0,0-1 0,1 0 0,8-7 1,-13 13 66,1 4-290,6 66-103,-8-57-71,2 0 0,0 1-1,0-1 1,1 0 0,0 0 0,1 0-1,1-1 1,0 1 0,10 19-1,-13-28 59,1-1-1,0 0 0,0 0 1,0 0-1,0-1 0,0 1 1,0 0-1,0-1 0,1 1 1,-1-1-1,1 0 0,-1 0 1,1 0-1,-1 0 0,1 0 1,0-1-1,-1 1 0,1-1 1,0 1-1,-1-1 0,1 0 1,0 0-1,0-1 0,-1 1 1,1 0-1,0-1 0,-1 0 1,1 1-1,0-1 0,-1 0 1,1 0-1,-1-1 0,0 1 1,1 0-1,-1-1 0,0 0 1,0 1-1,0-1 0,0 0 0,0 0 1,0 0-1,0 0 0,-1 0 1,3-5-1,12-23 378,-1-1 1,-1 0-1,12-46 0,-5 15 2165,-20 62-2416,-1 0 1,0 0-1,0 0 0,0 0 0,0 0 0,0 0 1,0 0-1,0 0 0,0 0 0,0 0 0,0 0 1,0 0-1,0 0 0,0 0 0,0 0 1,0 0-1,0 0 0,1 0 0,-1 1 0,0-1 1,0 0-1,0 0 0,0 0 0,0 0 0,0-1 1,0 1-1,0 0 0,0 0 0,0 0 1,0 0-1,0 0 0,0 0 0,0 0 0,1 0 1,-1 0-1,0 0 0,0 0 0,0 0 0,0 0 1,0 0-1,0 0 0,0 0 0,0 0 1,0 0-1,0 0 0,0 0 0,2 14 349,5 27-1530,-7-39 1004,0-1 1,1 1-1,-1-1 1,1 1-1,-1 0 0,1-1 1,0 1-1,-1-1 0,1 1 1,0-1-1,0 0 0,0 1 1,0-1-1,0 0 0,0 0 1,1 0-1,-1 0 0,0 0 1,2 1-1,-2-2 125,-1 0 1,1 0 0,-1-1-1,0 1 1,1 0-1,-1-1 1,0 1-1,1 0 1,-1-1-1,0 1 1,1 0-1,-1-1 1,0 1-1,1-1 1,-1 1-1,0-1 1,0 1-1,0 0 1,0-1-1,1 1 1,-1-1-1,0 1 1,0-1-1,0 1 1,0-1-1,0 1 1,0-1-1,0 1 1,0-1-1,0 1 1,-1-2-1,1-23 205,0 19-193,0 3 95,0 0 0,0-1 0,0 1 0,-1-1 0,1 1 0,-1 0 0,0-1-1,0 1 1,0 0 0,0 0 0,-1-1 0,1 1 0,-4-4 0,3 5-37,1 0-1,-1 1 1,0 0-1,0-1 0,1 1 1,-1 0-1,0 0 1,0-1-1,-1 2 1,1-1-1,0 0 1,0 0-1,0 1 1,0-1-1,-1 1 1,1 0-1,0-1 1,-1 1-1,1 0 1,-4 1-1,4-1-41,1 1-1,0-1 1,-1 1-1,1-1 1,0 1 0,0 0-1,0 0 1,-1-1-1,1 1 1,0 0-1,0 0 1,0 0-1,0 0 1,0 0 0,0 0-1,1 0 1,-1 1-1,0-1 1,1 0-1,-1 0 1,0 1-1,1-1 1,0 0 0,-1 1-1,1-1 1,0 0-1,0 1 1,-1 2-1,-1 46 19,2-42-5,0 4-11,0 0 0,1 0 0,0-1 0,1 1 0,0 0 0,1-1 0,7 19 1,-7-25-1,-1 0 0,1 0 0,0 0 0,1 0 1,-1-1-1,1 1 0,0-1 0,0 0 0,0 0 1,0-1-1,1 1 0,-1-1 0,1 0 0,0 0 1,0 0-1,0-1 0,1 0 0,6 2 0,-5-1-2,0-1 0,0-1 0,1 1 0,-1-1 0,1-1 0,-1 1 0,1-1 0,-1 0 0,1-1 0,-1 0 0,1 0 0,8-3 0,-10 2 1,0-1 0,0 0 0,-1 1 0,1-2 0,-1 1 0,0-1 0,0 0 1,0 0-1,0 0 0,-1-1 0,1 1 0,-1-1 0,-1 0 0,7-10 0,-4 4 47,-1 0-1,0 0 0,-1-1 0,0 0 1,0 0-1,-1 0 0,2-19 0,-1-89 1154,-4 96-841,0 13-151,-1 1 0,1-1 1,-2 1-1,0-1 0,0 1 0,-1-1 1,0 1-1,-1 0 0,-5-10 1,9 19-202,0 1 1,0 0-1,-1 0 1,1-1 0,0 1-1,0 0 1,0-1 0,-1 1-1,1 0 1,0 0-1,0 0 1,-1-1 0,1 1-1,0 0 1,-1 0 0,1 0-1,0 0 1,0-1 0,-1 1-1,1 0 1,0 0-1,-1 0 1,1 0 0,0 0-1,-1 0 1,1 0 0,0 0-1,-1 0 1,1 0-1,0 0 1,-1 0 0,1 0-1,0 0 1,-1 1 0,1-1-1,0 0 1,-1 0-1,1 0 1,0 0 0,0 0-1,-1 1 1,1-1 0,0 0-1,0 0 1,-1 1 0,1-1-1,0 0 1,0 0-1,0 1 1,-1-1 0,1 0-1,0 0 1,0 1 0,0-1-1,-9 17-130,4 0 112,1 1 0,1 0 1,1 0-1,0 0 0,1 0 1,1 0-1,1 0 0,0 1 0,2-1 1,0-1-1,0 1 0,2 0 1,0-1-1,2 0 0,-1 0 0,2-1 1,17 28-1,-20-37-150,0 0 0,0 0 0,1-1 0,0 0 0,0 0 0,11 7-1,-14-10 34,1-1 0,0 0 0,0 0 0,0 0 0,0-1 0,0 1 0,0-1 0,0 0 0,0 0 0,0 0-1,0-1 1,1 1 0,-1-1 0,0 0 0,5-1 0,-7 0 92,1 0 1,-1 0-1,0 0 1,0 0-1,0 0 1,0-1-1,0 1 1,-1-1-1,1 1 1,0-1-1,-1 0 0,1 0 1,-1 0-1,1 0 1,-1 0-1,0 0 1,0 0-1,0 0 1,0 0-1,0 0 0,0-3 1,15-54 11,-14 50 8,8-29 137,-5 19 517,-1-1 1,0 1-1,1-32 1,-5 50-157,0 3-317,-1 46-241,0-20 86,1-1 0,4 34-1,-3-55-53,0-1-1,1 0 0,0 0 0,0-1 0,0 1 1,0 0-1,1-1 0,0 1 0,0-1 0,0 0 0,0 0 1,1 0-1,-1 0 0,1-1 0,0 1 0,0-1 1,1 0-1,-1 0 0,5 2 0,-6-3 4,0-1 0,1 1 0,-1-1 1,1 0-1,-1 0 0,1 0 0,-1 0 0,1-1 0,-1 1 0,1-1 1,-1 0-1,1 0 0,0 0 0,-1-1 0,1 1 0,-1-1 1,1 0-1,-1 0 0,1 0 0,-1 0 0,0-1 0,1 1 0,-1-1 1,0 0-1,0 0 0,0 0 0,0 0 0,2-3 0,2-3 15,0 0 0,0 0-1,-1-1 1,0 0-1,-1 0 1,0-1 0,0 1-1,-1-1 1,6-20 0,-5 9 368,-1 1 1,-1-1-1,-1 1 1,-1-26-1,2 46 119,3 7-433,4 9-110,4 9 68,-1 1-732,22 32 1,-34-61 698,-1-1 1,1 1 0,0-1-1,-1 0 1,0 1-1,0-1 1,0 0 0,0 1-1,-1-1 1,1 0-1,-1 1 1,0-1 0,0 1-1,-2-6 1,0 6 92,1 0 0,-1 0 0,0 0 0,0 0 0,-1 0 0,1 0 0,0 1 0,-1 0 0,0-1 0,1 2 0,-1-1 0,0 0 0,0 1 0,0-1 0,0 1 0,0 0 0,-1 1 1,1-1-1,0 1 0,-8-1 0,11 2-49,0-1 1,-1 0 0,1 1-1,0-1 1,0 1 0,0-1-1,0 1 1,0 0 0,0-1-1,0 1 1,0 0 0,0 0 0,0-1-1,0 1 1,0 0 0,0 0-1,0 0 1,1 0 0,-1 0-1,0 0 1,1 1 0,-1-1-1,1 0 1,0 0 0,-1 0-1,1 1 1,0-1 0,-1 0-1,1 2 1,-4 40 35,4-43-36,-1 18-37,0 0 55,0 0-1,2 0 0,0 0 0,6 31 1,-6-45-38,-1-1 1,1 0 0,0 1-1,1-1 1,-1 0-1,0 0 1,1 0-1,0 0 1,0 0 0,0 0-1,0 0 1,0 0-1,0-1 1,1 0 0,0 1-1,-1-1 1,1 0-1,0 0 1,0 0 0,0 0-1,0-1 1,0 1-1,0-1 1,1 0 0,-1 0-1,0 0 1,1 0-1,-1-1 1,1 1 0,-1-1-1,5 0 1,-6 0 6,0 0 0,1 0 0,-1 0 0,1 0 0,-1-1 0,0 1 0,1-1 0,-1 0 0,0 1 0,0-1 0,0 0 0,1 0 0,-1 0 0,0-1 0,0 1 0,0-1 0,-1 1 0,4-4 0,-2 1 12,0 0 1,-1 0-1,1-1 0,-1 1 0,0-1 1,0 1-1,-1-1 0,2-7 0,1-6 165,-2 0-1,0-1 0,0 1 1,-2-1-1,0 1 1,-1-1-1,-5-23 1,-11-1 626,11 29-228,6 14-550,0 0-1,0 0 0,0 0 1,0 0-1,0-1 1,0 1-1,0 0 1,0 0-1,0 0 1,0-1-1,0 1 0,0 0 1,-1 0-1,1 0 1,0-1-1,0 1 1,0 0-1,0 0 1,0 0-1,0 0 0,0 0 1,-1-1-1,1 1 1,0 0-1,0 0 1,0 0-1,0 0 1,-1 0-1,1 0 0,0 0 1,0 0-1,0-1 1,0 1-1,-1 0 1,1 0-1,0 0 0,0 0 1,0 0-1,-1 0 1,1 0-1,0 0 1,0 0-1,0 0 1,-1 0-1,1 0 0,0 1 1,0-1-1,0 0 1,-1 0-1,1 0 1,0 0-1,0 0 1,0 0-1,0 0 0,-4 11 102,3 7-116,1 0 0,0 0 1,1 0-1,2-1 0,3 19 1,-5-31-61,0 0 1,1 0 0,0 0-1,-1 0 1,1-1 0,1 1 0,-1-1-1,1 1 1,0-1 0,0 0 0,0 0-1,0 0 1,1 0 0,0-1-1,-1 0 1,1 1 0,0-1 0,1 0-1,-1-1 1,1 1 0,-1-1-1,8 3 1,-10-5 59,0 1-1,0-1 1,0 1 0,0-1-1,0 0 1,-1 0 0,1 0-1,0 0 1,0 0 0,0 0-1,0-1 1,0 1 0,0-1-1,-1 1 1,1-1 0,0 0-1,0 1 1,-1-1-1,1 0 1,0 0 0,-1 0-1,1-1 1,-1 1 0,1 0-1,-1 0 1,0-1 0,0 1-1,1-1 1,-1 1 0,1-3-1,3-6 132,-1 1-1,1-1 0,-2 0 1,5-16-1,1-4 501,-3 14 14,1 1 0,14-25 0,-20 40-635,-1-1 0,0 1 0,0 0 0,0-1 1,1 1-1,-1 0 0,0 0 0,0-1 0,1 1 0,-1 0 0,0 0 0,1 0 1,-1-1-1,0 1 0,0 0 0,1 0 0,-1 0 0,0 0 0,1 0 0,-1 0 1,0 0-1,1-1 0,-1 1 0,1 0 0,-1 0 0,0 0 0,1 0 0,-1 1 1,0-1-1,1 0 0,-1 0 0,0 0 0,1 0 0,-1 0 0,0 0 0,1 0 1,-1 1-1,0-1 0,1 0 0,-1 0 0,0 0 0,0 1 0,1-1 0,-1 0 1,0 1-1,0-1 0,0 0 0,1 0 0,-1 1 0,0-1 0,0 0 1,0 1-1,0-1 0,0 0 0,1 1 0,9 23-166,-8-20 202,14 41 17,-13-33-405,1 1 1,1-1 0,0 0-1,1-1 1,8 15-1,-12-24 248,1 1-1,-1 0 0,1 0 0,-1-1 1,1 0-1,0 1 0,0-1 1,0 0-1,0 0 0,0-1 1,0 1-1,0-1 0,1 1 0,-1-1 1,1 0-1,-1-1 0,1 1 1,-1 0-1,1-1 0,-1 0 1,1 0-1,0 0 0,5-1 0,-7 1 95,0-1-1,1 0 0,-1 0 0,0 0 0,0-1 0,1 1 0,-1 0 0,0-1 0,0 0 1,-1 1-1,1-1 0,0 0 0,0 0 0,-1 0 0,1 0 0,-1 0 0,0 0 1,0 0-1,2-4 0,21-53 203,-16 39 40,40-88 2484,-48 108-2710,0-1 0,1 1 0,-1 0 0,0 0 0,0 0 0,0 0 0,0 0 0,0 0 0,0-1 0,0 1 0,0 0 0,0 0 0,0 0 0,0 0 0,0 0 0,1 0 0,-1 0 0,0 0 0,0 0 0,0-1 0,0 1 0,0 0 0,0 0 0,1 0 0,-1 0 0,0 0 0,0 0 0,0 0 0,0 0 0,0 0 0,0 0 0,1 0 0,-1 0 0,0 0 0,0 0 0,0 0 0,0 0 0,0 0 0,1 0 0,-1 0 0,0 0 0,0 0 0,0 0 0,0 1 0,0-1 0,0 0 0,1 0 0,4 8 57,2 9-209,3 22-76,5 47-1,-12-31-2997,-6-51-2,-11-3-2443</inkml:trace>
  <inkml:trace contextRef="#ctx0" brushRef="#br0" timeOffset="4680.86">2764 1 2593,'0'0'5619</inkml:trace>
  <inkml:trace contextRef="#ctx0" brushRef="#br0" timeOffset="4917.61">2083 283 5491,'0'0'4434,"100"5"-4434,-14 5-1169,23-10-3153</inkml:trace>
  <inkml:trace contextRef="#ctx0" brushRef="#br0" timeOffset="5537.55">3991 388 2897,'0'0'9370,"3"9"-8623,7-7-684,0-2-1,0 1 1,17-2 0,2 0 174,32-2-462,0-3 0,0-2-1,-1-2 1,0-4 0,-1-1 0,57-25-1,-75 19-2927,-27 2-801</inkml:trace>
  <inkml:trace contextRef="#ctx0" brushRef="#br0" timeOffset="5788.99">4307 211 3714,'0'0'9737,"8"4"-9054,78 30 315,18 7-794,-92-35-205,1 0 1,-1 1-1,0 1 0,-1 0 1,19 17-1,-26-21 5,-1-1-1,0 1 1,0 0-1,0 0 1,0 0-1,-1 1 1,0-1-1,1 1 1,-2-1 0,1 1-1,0 0 1,-1-1-1,0 1 1,0 0-1,0 9 1,-1-11-85,0 0 1,0 0-1,-1 0 1,1 0-1,-1 0 0,0-1 1,0 1-1,0 0 1,0 0-1,0-1 1,-1 1-1,1-1 1,-1 1-1,0-1 1,0 0-1,1 0 1,-1 1-1,-1-1 1,1 0-1,0-1 1,0 1-1,-1 0 1,1-1-1,-1 1 1,0-1-1,1 0 1,-4 1-1,-16 5-2349,5-4-1295</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2:42.301"/>
    </inkml:context>
    <inkml:brush xml:id="br0">
      <inkml:brushProperty name="width" value="0.05" units="cm"/>
      <inkml:brushProperty name="height" value="0.05" units="cm"/>
      <inkml:brushProperty name="color" value="#E71224"/>
    </inkml:brush>
  </inkml:definitions>
  <inkml:trace contextRef="#ctx0" brushRef="#br0">7133 599 3778,'0'0'7721,"-9"-16"-6540,-33-52-535,39 64-595,0 1 0,0-1-1,0 1 1,-1-1 0,1 1 0,-1 0 0,0 1-1,0-1 1,0 1 0,0-1 0,0 1 0,-1 0-1,1 1 1,-6-2 0,0 1 11,-1 0-1,1 1 1,-1 0 0,-13 1-1,12 1-34,8-2-24,0 1 0,0 0 1,0 1-1,0-1 1,0 1-1,0 0 1,0 0-1,0 0 0,1 0 1,-1 0-1,-6 4 1,8-3-4,0 0 0,0 0 1,0 0-1,0 0 1,1 0-1,-1 1 0,1-1 1,-1 0-1,1 1 0,0-1 1,0 1-1,0-1 0,0 1 1,0 0-1,1-1 1,-1 1-1,1 0 0,-1 3 1,0 2-219,1 0 1,0 1-1,0-1 1,0 0-1,1 0 1,0 0-1,1 0 1,0 0-1,0-1 1,1 1-1,-1 0 1,2-1-1,-1 0 1,1 0-1,0 0 1,1 0 0,-1 0-1,1-1 1,1 0-1,-1 0 1,1 0-1,0-1 1,0 0-1,1 0 1,0-1-1,0 1 1,0-2-1,0 1 1,0-1-1,9 3 1,-12-4 39,0-1-1,0 1 1,0-1 0,0 0 0,0-1-1,0 1 1,0-1 0,0 1 0,0-1 0,0 0-1,0-1 1,0 1 0,0-1 0,0 0-1,0 0 1,4-1 0,-5 0 242,0 0 0,0-1 0,0 1 0,0-1 1,0 1-1,-1-1 0,1 0 0,-1 0 0,0 0 0,0 0 0,0-1 1,0 1-1,0 0 0,-1-1 0,0 0 0,2-6 0,3-21 1780,-1 1 0,-2-1 0,0-56 0,-3 65 57,-2 48-1744,1-9-494,0 1-1,0 0 1,2-1 0,0 1 0,5 22 0,-5-36 152,0 0 0,1 0 1,-1 0-1,1 0 1,0 0-1,0-1 1,0 1-1,0 0 1,1-1-1,-1 0 1,1 1-1,0-1 1,0 0-1,0 0 1,1-1-1,-1 1 1,1-1-1,-1 0 1,1 0-1,0 0 1,0 0-1,0 0 1,0-1-1,0 0 1,0 0-1,0 0 1,7 1-1,-8-2 109,0 1-1,0-1 1,0 0 0,0 0 0,0 0-1,0 0 1,0 0 0,0-1-1,0 1 1,0-1 0,-1 0-1,1 0 1,0 0 0,0 0 0,0 0-1,-1-1 1,1 1 0,-1-1-1,5-4 1,-4 2 236,0 0 0,0 0 0,0 0-1,0-1 1,-1 1 0,0-1 0,0 0 0,0 0 0,-1 1 0,0-1-1,1-6 1,7-48 2248,-7 41-1003,0-1-1,10-30 1,-12 49-1389,0 0 0,0-1 0,0 1 0,0 0-1,0 0 1,0 0 0,0 0 0,0 0 0,0-1 0,0 1 0,0 0 0,0 0 0,0 0 0,0 0-1,0 0 1,1 0 0,-1-1 0,0 1 0,0 0 0,0 0 0,0 0 0,0 0 0,0 0 0,1 0 0,-1 0-1,0 0 1,0 0 0,0 0 0,0 0 0,0 0 0,1-1 0,-1 1 0,0 0 0,0 0 0,0 0 0,0 0-1,0 0 1,1 0 0,-1 1 0,0-1 0,0 0 0,0 0 0,0 0 0,0 0 0,1 0 0,6 7 87,2 9-207,1 8 85,-1 1 0,-1-1 0,5 34 0,2 1-1031,-15-58 1023,0-1 0,0 1 0,0 0 0,0-1 0,0 1 0,1 0 0,-1-1 0,0 1 0,0-1 0,1 1 0,-1-1-1,0 1 1,1-1 0,-1 1 0,1-1 0,-1 1 0,0-1 0,1 1 0,-1-1 0,1 0 0,-1 1 0,1-1 0,0 0 0,-1 1 0,1-1 0,-1 0 0,1 0 0,-1 1 0,1-1 0,0 0 0,-1 0 0,1 0 0,0 0-1,-1 0 1,1 0 0,-1 0 0,1 0 0,0 0 0,-1 0 0,1 0 0,-1-1 0,1 1 0,0 0 0,-1 0 0,1-1 0,0 1 0,1-2 38,1 1 1,-1-1 0,0 1-1,0-1 1,0 0-1,0 0 1,0 0 0,0 0-1,2-3 1,44-83 1081,5-9 1245,-53 97-2328,0 0 0,1-1 1,-1 1-1,0 0 0,0-1 0,0 1 1,0 0-1,1 0 0,-1 0 1,0-1-1,0 1 0,0 0 0,1 0 1,-1 0-1,0-1 0,0 1 1,1 0-1,-1 0 0,0 0 0,1 0 1,-1 0-1,0 0 0,0 0 1,1-1-1,-1 1 0,0 0 0,1 0 1,-1 0-1,0 0 0,1 0 1,-1 0-1,0 0 0,0 1 0,1-1 1,-1 0-1,0 0 0,1 0 0,-1 0 1,0 0-1,0 0 0,1 0 1,-1 1-1,0-1 0,0 0 0,1 0 1,-1 0-1,0 1 0,0-1 1,0 0-1,1 0 0,-1 1 0,0-1 1,0 0-1,0 0 0,0 1 1,0-1-1,0 0 0,1 1 0,-1-1 1,0 0-1,0 0 0,0 1 1,0-1-1,0 0 0,0 1 0,0-1 1,0 1-1,5 23-122,-5-24 138,2 22 94,-1-13-309,-1 0 0,2 0 1,-1 0-1,6 16 0,-6-23 99,0 0 1,0 1-1,0-1 1,1-1-1,-1 1 0,0 0 1,1 0-1,-1 0 0,1-1 1,-1 1-1,1-1 0,0 1 1,0-1-1,0 1 0,0-1 1,0 0-1,0 0 0,0 0 1,0 0-1,0-1 1,0 1-1,1 0 0,-1-1 1,3 1-1,1 0 49,0-1 1,0 1-1,0-1 0,-1 0 1,1-1-1,0 1 0,0-1 1,0-1-1,-1 1 0,1-1 1,-1 1-1,1-2 0,-1 1 1,1 0-1,-1-1 0,0 0 1,0-1-1,-1 1 0,1-1 1,-1 0-1,0 0 0,0 0 1,0 0-1,0-1 0,-1 1 1,1-1-1,-1 0 0,0 0 1,-1-1-1,1 1 0,-1-1 1,2-9-1,0-4 591,-1 0 1,-1 0-1,-1 0 1,-1 0-1,-4-37 1,4 55-474,0 0 0,0 0 0,0-1 1,0 1-1,-1 0 0,1 0 0,0 0 0,-1 0 0,1 0 1,-1 0-1,1 0 0,-1 0 0,0 0 0,1 0 0,-1 0 1,0 0-1,0 0 0,0 0 0,1 0 0,-1 1 1,0-1-1,0 0 0,0 1 0,0-1 0,0 1 0,-3-2 1,3 2-61,1 0 1,-1 1 0,0-1 0,0 0-1,0 0 1,0 1 0,0-1 0,0 0-1,0 1 1,0-1 0,1 1 0,-1-1-1,0 1 1,0-1 0,1 1 0,-1-1-1,0 1 1,0 0 0,1 0 0,-1-1-1,1 1 1,-1 0 0,1 0 0,-1 0-1,1-1 1,0 1 0,-1 0 0,1 0-1,0 0 1,-1 0 0,1 2 0,-2 5-14,0 0-1,0 0 1,1 0 0,0 0 0,0 0-1,1 1 1,0-1 0,1 0 0,-1 0 0,5 15-1,-3-17-1,0 0-1,1 0 1,-1 0-1,2 0 0,-1 0 1,1-1-1,-1 0 1,2 1-1,-1-1 0,0-1 1,1 1-1,0-1 1,10 8-1,-7-7-83,-1-1 0,0 0 0,1 0 0,0-1 1,0 1-1,0-2 0,0 1 0,14 2 0,-19-5 73,1 1-1,-1-1 1,0 0-1,0 0 1,0 0-1,1 0 1,-1-1 0,0 1-1,0-1 1,0 0-1,0 0 1,0 0 0,0 0-1,0 0 1,0-1-1,0 1 1,-1-1 0,1 0-1,0 0 1,-1 0-1,0 0 1,1 0 0,-1 0-1,0-1 1,3-4-1,1-4 219,-1-1-1,0 0 0,0-1 0,-2 1 0,1-1 1,-2 0-1,1 0 0,0-23 0,-6-106 2741,3 131-2713,-3 1 118,-1 9 52,-4 17 66,4 18-474,1 1-1,2 0 0,1 0 1,2-1-1,12 67 0,28 65 87,1 4-267,-40-151-419,-1-1-1,-1 1 0,-1 31 0,0-49 426,-1 1 1,1-1 0,-1 0-1,1 1 1,-1-1 0,0 0-1,1 1 1,-1-1 0,0 0-1,0 0 1,0 0 0,0 0-1,0 0 1,0 0 0,-1 0-1,1 0 1,0 0-1,0 0 1,-1 0 0,1-1-1,0 1 1,-1-1 0,1 1-1,-1-1 1,1 0 0,-1 1-1,1-1 1,-1 0 0,1 0-1,-1 0 1,1 0 0,-3 0-1,0 0-348,1 0 0,-1 0 0,0-1 0,0 1 1,1-1-1,-1 1 0,0-1 0,1 0 0,-1-1 0,1 1 0,-1-1 0,1 1 0,-4-3 0,-12-20-3341</inkml:trace>
  <inkml:trace contextRef="#ctx0" brushRef="#br0" timeOffset="622.29">8543 430 5138,'0'0'13521,"0"-6"-13073,0-10-361,0 16-86,0 0 0,0 0 0,0 0 0,1 0 0,-1 0 0,0 0 0,0 0 0,0 0 0,0 0-1,0 0 1,0 0 0,0 1 0,0-1 0,0 0 0,0 0 0,0 0 0,0 0 0,0 0 0,0 0 0,0 0 0,0 0 0,0 0 0,0 0 0,0 0 0,1 0 0,-1 0 0,0-1 0,0 1 0,0 0 0,0 0 0,0 0 0,0 0-1,0 0 1,0 0 0,0 0 0,0 0 0,0 0 0,0 0 0,0 0 0,0 0 0,0 0 0,0 0 0,0 0 0,0 0 0,0 0 0,0 0 0,7 29 21,3 13 14,-6-29-21,0-1 1,1 0-1,0 0 0,1-1 1,1 0-1,11 16 1,-14-22-36,-1-1 0,1 0-1,0 0 1,1 0 0,-1 0 0,0-1 0,1 0 0,0 0 0,0 0 0,0-1 0,0 1 0,1-1 0,-1 0 0,0-1 0,1 1 0,-1-1-1,8 1 1,-9-2-7,0 0 0,0 1-1,0-2 1,0 1 0,0 0-1,0-1 1,0 0 0,0 1-1,0-2 1,0 1 0,0 0-1,-1-1 1,1 0 0,-1 1 0,1-2-1,4-2 1,-3 0 22,0 0 0,-1-1 0,1 0 0,-1 1 0,0-1 0,-1-1 0,1 1 0,3-10 0,-1-1 9,-1-1 0,0 1-1,-1-1 1,-1 0 0,-1 0 0,-1-1 0,0 1 0,-3-31 0,2 48-19,0 0 0,0 1 0,0-1 1,0 0-1,0 0 0,0 1 0,0-1 1,0 0-1,0 0 0,0 1 0,0-1 1,0 0-1,-1 1 0,1-1 1,0 0-1,0 1 0,-1-1 0,1 0 1,-1 1-1,1-1 0,0 0 0,-1 1 1,1-1-1,-1 1 0,1-1 0,-1 1 1,0-1-1,1 1 0,-1-1 1,1 1-1,-1 0 0,0-1 0,1 1 1,-1 0-1,0 0 0,0-1 0,1 1 1,-1 0-1,0 0 0,0 0 0,1 0 1,-1 0-1,0 0 0,0 0 1,0 0-1,0 1-89,0 0 0,0 0 0,1 0 0,-1 0 0,1 0 0,-1 0 0,1 0 0,-1 0 0,1 0 0,0 0 0,0 0 0,-1 1 0,1-1 0,0 0 0,0 0 0,0 0 0,0 0 0,0 0 0,1 3 0,-1 0-236,0-1 159,-1 7-564,1 0-1,0 0 0,0 0 0,1 0 1,0 0-1,1 0 0,6 19 0,11 7-3232</inkml:trace>
  <inkml:trace contextRef="#ctx0" brushRef="#br0" timeOffset="-9061.75">44 413 1889,'0'0'9588,"-2"-7"-8481,0-2-822,-7-20 935,7 51-7079,2-14 1919</inkml:trace>
  <inkml:trace contextRef="#ctx0" brushRef="#br0" timeOffset="-8552.61">44 413 4562,'-7'-10'1168,"-2"-3"1033,2 5 2180,-2 41-2454,2 42-1829,2 0 1,9 107 0,-4-181-108,6 70 34,-5-65-140,0 0-1,0 0 0,1 0 1,-1-1-1,1 1 1,1-1-1,-1 1 1,1-1-1,6 8 0,-9-13 98,0 1 0,0-1-1,0 0 1,0 0 0,0 0-1,0 0 1,0 0-1,0 1 1,0-1 0,0 0-1,1 0 1,-1 0 0,0 0-1,0 0 1,0 0-1,0 0 1,0 1 0,0-1-1,0 0 1,1 0 0,-1 0-1,0 0 1,0 0-1,0 0 1,0 0 0,0 0-1,1 0 1,-1 0-1,0 0 1,0 0 0,0 0-1,0 0 1,1 0 0,-1 0-1,0 0 1,0 0-1,0 0 1,0 0 0,0 0-1,1 0 1,-1 0 0,0 0-1,0 0 1,0-1-1,0 1 1,0 0 0,0 0-1,1 0 1,-1 0 0,0 0-1,0 0 1,0 0-1,0-1 1,0 1 0,0 0-1,0 0 1,0 0-1,0 0 1,0 0 0,1-1-1,-1 1 1,0 0 0,0 0-1,0 0 1,0 0-1,0 0 1,0-1 0,0 1-1,0 0 1,1-14-103,-1 13 82,-11-355-273,5 179 1689,6 177-1349,1 0 0,0 0 0,0 0 0,-1 0 0,1 0 0,0 0 0,0 0 0,-1 0 0,1 0 0,0 0 0,-1 0-1,1 0 1,0 0 0,0 1 0,-1-1 0,1 0 0,0 1 0,-1-1 0,1 0 0,0 1 0,-1-1 0,1 1 0,-1-1 0,1 2 0,9 8-16,0 1 1,-2 1-1,1 0 0,-1 0 1,9 20-1,27 71 183,-7 22-30,-25-78-253,21 52 1,-31-96-125,10 23-818,-2-11-3760</inkml:trace>
  <inkml:trace contextRef="#ctx0" brushRef="#br0" timeOffset="-7929.13">82 654 3602,'0'0'7315,"9"4"-7136,14 5-280,-1-1 0,1-1 0,1-1 0,-1-1 0,29 2 0,-39-6 18,-4 0-122,-1-1-1,1 0 1,0 0 0,0 0-1,0-2 1,10-1 0,-16 2 160,-1 0 1,1 0 0,-1-1-1,1 1 1,-1-1-1,0 1 1,1-1 0,-1 0-1,0 0 1,0 0 0,0 0-1,-1 0 1,1 0 0,0-1-1,-1 1 1,0 0-1,1-1 1,-1 1 0,0-1-1,0 0 1,0 1 0,-1-1-1,2-5 1,1-12 139,0 0 1,-2 0-1,0 0 0,-1 0 1,-1-1-1,-1 1 0,-6-32 1,2 27 1214,-1 0 1,-2 1 0,-10-25-1,19 49-1217,-1-1 0,1 0 0,0 1 0,0-1 0,0 0 0,-1 0 0,1 1 0,0-1 0,-1 1 0,1-1 0,-1 0 0,1 1-1,0-1 1,-1 1 0,1-1 0,-1 1 0,0-1 0,1 1 0,-1-1 0,1 1 0,-1 0 0,0-1 0,1 1 0,-1 0 0,0-1 0,-6 16 401,5 32-792,2-45 399,0 33-58,2 1 0,2-1 0,16 68 1,-14-82-45,0 0 0,2 0 1,1-1-1,0 0 1,1 0-1,1-1 0,22 28 1,-28-42-101,0 1 0,0-1 0,1-1 0,0 1 0,-1-1 0,1 0 0,1 0 0,10 5 0,-15-8 40,0 0 1,0 0-1,1 0 1,-1 0-1,0-1 0,1 1 1,-1-1-1,0 0 1,1 1-1,-1-1 0,1 0 1,-1 0-1,0 0 1,1-1-1,-1 1 0,0-1 1,1 1-1,-1-1 1,0 0-1,0 0 0,1 0 1,-1 0-1,0 0 1,0 0-1,0-1 0,0 1 1,0-1-1,-1 1 1,4-4-1,0-3 18,0 0 0,-1 0-1,0-1 1,0 1 0,-1-1 0,0 0 0,0 0-1,-1 0 1,-1 0 0,1-1 0,-1-9 0,1-21 173,-6-49 1,3 67-42,-2-9 711,-2 2-1,-1-1 1,-10-32 0,11 87 755,5 0-1556,1 1-1,0 0 0,2 0 1,9 36-1,-2-24-31,-3-10-199,15 37 0,-19-57-229,1 0 0,0-1 1,0 0-1,0 1 1,1-2-1,0 1 0,1 0 1,-1-1-1,9 7 1,8 0-2702,1-8-1677</inkml:trace>
  <inkml:trace contextRef="#ctx0" brushRef="#br0" timeOffset="-6558.67">867 609 16,'0'0'11421,"-16"-7"-11050,-50-20-96,65 26-269,-1 0 1,1 1 0,0-1-1,-1 1 1,1-1-1,-1 1 1,1 0-1,-1-1 1,1 1-1,-1 0 1,1 0 0,-1 0-1,1 0 1,-1 0-1,1 1 1,-1-1-1,1 0 1,-1 1 0,1-1-1,-1 1 1,1-1-1,0 1 1,-1 0-1,1 0 1,0-1-1,0 1 1,-1 0 0,1 0-1,0 0 1,0 0-1,0 0 1,0 1-1,0-1 1,1 0-1,-1 0 1,0 1 0,0-1-1,0 3 1,-1 3-4,1-1 0,-1 1 0,1 0 0,1 0 0,0-1 0,0 10 0,0-8-3,0-3-45,1 0-1,0 0 1,-1 0 0,1 0-1,1 0 1,-1-1-1,1 1 1,0 0-1,0-1 1,0 1 0,1-1-1,-1 0 1,1 0-1,0 0 1,1 0-1,-1 0 1,1 0 0,-1-1-1,1 0 1,0 0-1,0 0 1,0 0-1,1-1 1,-1 1 0,1-1-1,-1 0 1,1 0-1,0-1 1,0 0-1,0 0 1,0 0 0,0 0-1,0-1 1,0 1-1,5-2 1,-8 1 80,0 0 1,-1-1-1,1 1 0,-1-1 1,1 1-1,0-1 0,-1 0 1,0 0-1,1 1 0,-1-1 0,1 0 1,-1 0-1,0 0 0,0-1 1,0 1-1,0 0 0,0 0 1,0-1-1,0 1 0,0-1 1,0 1-1,0-1 0,-1 1 1,1-1-1,-1 1 0,1-1 1,-1 1-1,1-1 0,-1 0 1,0 1-1,0-3 0,2-10 679,-1 0 0,-1-24 0,-1 25-262,2-2 56,-1 11-366,1 1 1,-1-1-1,0 0 1,0 1-1,0-1 0,0 0 1,-1 1-1,1-1 1,-1 1-1,0-1 0,0 1 1,0-1-1,-1 1 1,-2-6-1,4 9-142,0 0 0,-1 0 1,1 0-1,0 0 0,0 0 0,0 0 0,-1 0 0,1 0 0,0 0 0,0 0 1,-1 0-1,1 0 0,0 0 0,0 0 0,-1 0 0,1 0 0,0 0 0,0 0 1,-1 0-1,1 0 0,0 0 0,0 1 0,0-1 0,-1 0 0,1 0 0,0 0 1,0 0-1,0 0 0,-1 1 0,1-1 0,0 0 0,0 0 0,0 0 0,0 1 1,0-1-1,0 0 0,-1 0 0,1 0 0,0 1 0,0-1 0,0 0 0,0 0 1,0 1-1,0-1 0,0 0 0,0 0 0,0 1 0,0-1 0,0 0 0,0 0 1,0 1-1,0-1 0,0 0 0,0 0 0,1 1 0,-3 14-58,1 0-157,1 1 0,1-1 0,0 0-1,1 0 1,0 0 0,10 28 0,-11-38 58,1-1 1,-1 0 0,1 0-1,0 0 1,1 0 0,-1 0 0,1-1-1,-1 1 1,1-1 0,0 1 0,0-1-1,1 0 1,-1 0 0,1-1-1,-1 1 1,1-1 0,0 0 0,0 1-1,0-2 1,0 1 0,1 0-1,-1-1 1,0 0 0,1 0 0,-1 0-1,0-1 1,9 1 0,-10-1 139,-1 0 1,1 0-1,-1 0 0,1-1 1,-1 1-1,0-1 0,1 1 1,-1-1-1,0 0 0,1 0 1,-1 0-1,0 0 1,0 0-1,0-1 0,0 1 1,0 0-1,0-1 0,0 0 1,0 1-1,2-5 1,-1 2 129,0-1 1,-1 0 0,0 0 0,0 0 0,0-1-1,-1 1 1,1 0 0,0-10 0,4-119 3723,-6 131-3184,0 6 96,0 31-772,-2-12-110,2-1 1,1 1-1,4 21 0,-5-38-81,1 0-1,0 0 1,1 0 0,-1 0-1,1-1 1,0 1 0,0-1 0,1 1-1,-1-1 1,1 0 0,0 0-1,0 0 1,0 0 0,0 0 0,1-1-1,0 1 1,-1-1 0,8 4-1,-9-6 65,1 1-1,-1-1 1,1 0 0,-1 0-1,1 0 1,0 0-1,-1 0 1,1-1-1,0 1 1,0-1-1,0 0 1,-1 0 0,1 0-1,0 0 1,0 0-1,0-1 1,-1 1-1,1-1 1,0 0-1,0 0 1,-1 0 0,4-2-1,-2 1 177,-1 0 0,0 0 0,0-1 0,0 1 0,-1-1 0,1 0 0,-1 0 0,1 0 0,-1 0 0,0 0 0,0-1 0,-1 1 0,1 0 0,0-1 0,1-5 0,3-18 1579,-2 0 0,0-1 0,-2 1 0,-1-44 0,-13 122-1538,10-39-362,2 0-1,-1 1 1,2-1-1,-1 1 1,2-1-1,3 18 1,-4-27 216,0 1 1,0-1 0,0 0-1,0 0 1,1 0 0,-1 0-1,1 0 1,0 0 0,0 0-1,0-1 1,0 1-1,0 0 1,1-1 0,-1 0-1,1 0 1,0 1 0,-1-2-1,1 1 1,0 0 0,0 0-1,0-1 1,0 0-1,1 0 1,-1 0 0,0 0-1,0 0 1,1 0 0,4-1-1,-5 1 48,0-1 0,0 0 0,0-1 0,0 1 0,-1 0 0,1-1 0,0 0 0,0 1-1,0-1 1,-1 0 0,1 0 0,0-1 0,-1 1 0,1-1 0,-1 1 0,0-1 0,0 0 0,4-3-1,-2 0 54,-1 1 0,1-1 0,-1 0-1,-1 1 1,1-1 0,-1-1-1,0 1 1,0 0 0,2-7 0,-1-4 541,0 0 0,-1 0 1,-1 0-1,0-1 0,-1 1 1,-3-18-1,3 33-546,0 1 1,0 0-1,0-1 0,0 1 1,0 0-1,0-1 1,0 1-1,0-1 0,-1 1 1,1 0-1,0 0 0,0-1 1,0 1-1,0 0 0,-1-1 1,1 1-1,0 0 0,0-1 1,-1 1-1,1 0 1,0 0-1,0 0 0,-1-1 1,1 1-1,0 0 0,-1 0 1,1 0-1,0 0 0,-1-1 1,1 1-1,0 0 1,-1 0-1,1 0 0,0 0 1,-1 0-1,1 0 0,0 0 1,-1 0-1,1 0 0,0 0 1,-1 0-1,1 0 1,0 0-1,-1 0 0,1 1 1,0-1-1,-1 0 0,1 0 1,0 0-1,-1 0 0,1 1 1,0-1-1,0 0 0,-1 0 1,1 0-1,-1 1 1,-14 16-74,13-8 44,0 0 0,0 0 1,0 1-1,1-1 0,1 0 1,-1 1-1,1-1 0,3 15 1,-3-19-104,1 0-1,0-1 1,0 1 0,1 0 0,-1-1-1,1 1 1,0-1 0,0 0 0,0 0-1,1 0 1,0 0 0,0 0 0,0 0 0,0-1-1,0 1 1,1-1 0,-1 0 0,6 4-1,-6-5 44,0-1 0,0 1-1,0-1 1,0 1 0,0-1-1,0 0 1,1 0-1,-1-1 1,0 1 0,0-1-1,1 1 1,-1-1 0,0 0-1,1 0 1,-1-1 0,0 1-1,1-1 1,-1 1-1,0-1 1,0 0 0,0-1-1,1 1 1,-1 0 0,0-1-1,-1 1 1,1-1-1,0 0 1,0 0 0,-1 0-1,1-1 1,-1 1 0,0 0-1,0-1 1,0 0 0,0 1-1,0-1 1,0 0-1,-1 0 1,3-6 0,2-6 343,0-1 0,-1 1-1,0-1 1,-2 0 0,0-1 0,-1 1 0,0-1 0,-1 1 0,-1-1 0,-3-25 0,3 41-199,0 0 0,0 0 1,0 0-1,0 0 0,0 0 1,0 0-1,-1 0 1,1 0-1,0 0 0,0 0 1,-1 1-1,1-1 0,-1 0 1,1 0-1,-1 0 0,1 0 1,-1 1-1,1-1 0,-1 0 1,0 1-1,1-1 0,-1 0 1,0 1-1,1-1 0,-1 1 1,0-1-1,0 1 0,0-1 1,0 1-1,1 0 1,-1-1-1,0 1 0,-1 0 1,1 3-63,0-1 0,0 1 0,0 0 0,0 0 0,1 0 1,0 0-1,0 0 0,0 0 0,0 0 0,1 6 1,-1-3 5,0-1 0,1 1 1,0-1-1,0 1 1,0 0-1,1-1 1,0 0-1,0 1 0,0-1 1,5 8-1,34 46 50,-13-20-134,-23-31 28,22 40-20,-26-45-85,0 0 1,0 0-1,0 0 0,0 0 1,0 0-1,-1 0 0,1 1 1,-1-1-1,0 0 0,0 0 1,0 0-1,0 1 0,-1-1 1,0 4-1,0-6 53,0 0 1,1 0-1,-1 0 1,0 0-1,0 0 1,1-1-1,-1 1 1,0 0-1,0-1 1,0 1-1,0 0 1,0-1-1,0 1 1,0-1-1,0 0 0,0 1 1,0-1-1,0 0 1,-1 0-1,1 1 1,0-1-1,-2 0 1,-33 0-1603,24-1 675,-26 0-2698,-4-5-2109</inkml:trace>
  <inkml:trace contextRef="#ctx0" brushRef="#br0" timeOffset="-4703.24">2206 505 3682,'0'0'9268,"-1"10"-9089,0-5-140,1 0 0,0 1 0,1-1 0,-1 1 0,1-1 0,0 0 0,1 0-1,-1 1 1,1-1 0,0 0 0,0 0 0,1-1 0,-1 1 0,1 0 0,0-1 0,7 8 0,-5-6-77,1-1-1,-1-1 0,1 1 1,0-1-1,0 0 0,1 0 1,-1-1-1,1 0 0,-1 0 1,1 0-1,0-1 0,10 2 1,-10-2-179,-1-1 1,1 0-1,0 0 1,0-1-1,-1 0 1,1 0-1,0-1 1,8-1 0,-12 1 149,-1 0 0,1 1 0,-1-1 0,0 0 0,0-1 0,1 1 0,-1 0 0,0-1 1,0 1-1,0-1 0,0 1 0,-1-1 0,1 0 0,0 0 0,-1 0 0,1 0 0,-1 0 1,0 0-1,0 0 0,1-1 0,-2 1 0,1 0 0,0-1 0,1-3 0,1-6 679,-1-1-1,0 1 0,-1 0 0,0-1 0,-1 1 1,0-1-1,-1 1 0,-1 0 0,-4-20 1,-4 19 1286,10 13-1867,-1-1 0,1 1-1,-1 0 1,1 0 0,0 0-1,-1 0 1,1 0 0,0 1 0,-1-1-1,1 0 1,0 0 0,-1 0 0,1 0-1,-1 0 1,1 0 0,0 1-1,-1-1 1,1 0 0,0 0 0,0 0-1,-1 1 1,1-1 0,0 0-1,-1 1 1,1-1 0,0 1 0,-2 1-21,1 0 0,0 0 0,0 0 1,0 1-1,0-1 0,0 0 1,1 1-1,-1-1 0,0 0 1,1 4-1,-1 15-2,1 0 0,2 0 0,0-1 0,1 1 0,9 33 0,42 95 28,-47-130-45,8 17-492,16 72 0,-25-79-678,-1 1 0,-2 0 0,0 31 0,-3-60 1066,0-1 0,-1 1-1,1 0 1,0 0 0,-1-1-1,1 1 1,0 0 0,-1-1 0,1 1-1,-1 0 1,1-1 0,-1 1-1,0-1 1,1 1 0,-1-1-1,0 1 1,1-1 0,-1 0 0,0 1-1,1-1 1,-1 0 0,0 1-1,0-1 1,1 0 0,-1 0-1,0 0 1,0 0 0,1 0-1,-1 0 1,0 0 0,0 0 0,-1 0-1,-32-1-825,29 1 735,2-1 224,1 1 1,-1-1-1,0 1 1,0-1-1,0 0 0,1 0 1,-1 0-1,0 0 1,1-1-1,-1 1 0,1-1 1,0 1-1,-1-1 1,1 0-1,0 0 0,0 0 1,0 0-1,0-1 1,0 1-1,1 0 0,-1-1 1,1 1-1,0-1 1,-1 1-1,1-1 0,0 0 1,1 0-1,-2-3 1,-1-8 712,1 0 0,0-1 0,1 1 0,1-20 0,0 22-316,1-1-165,0 1 0,1-1 0,1 0 0,0 1 0,0 0-1,1 0 1,7-15 0,45-80 292,-44 86-488,0 0-28,39-62 23,-47 76 9,2 0 0,-1 0 0,1 1 0,0-1 0,0 2 0,1-1 0,0 1 0,13-8 0,-18 12-54,0-1 0,0 1 0,0 1 1,0-1-1,0 0 0,0 0 0,0 1 0,0-1 1,1 1-1,-1 0 0,0 0 0,0 0 0,0 0 1,1 0-1,-1 0 0,0 0 0,0 1 0,0-1 1,0 1-1,0 0 0,0-1 0,0 1 1,0 0-1,0 0 0,0 0 0,0 1 0,0-1 1,0 0-1,-1 1 0,1-1 0,-1 1 0,1-1 1,-1 1-1,1 0 0,-1 0 0,0 0 1,2 3-1,3 8-342,-1-1 0,0 1 0,-1 0 0,5 26 0,-5-19-1184,0-14-255,-2-12 1414,0-13 517,-2 15-62,0-1 1,0 1-1,-1 0 0,0-1 0,1 1 1,-1 0-1,-1 0 0,1 0 0,-1-1 1,1 1-1,-1 1 0,0-1 1,-1 0-1,1 0 0,-1 1 0,1-1 1,-1 1-1,0 0 0,0 0 0,-1 0 1,1 0-1,-1 1 0,1-1 0,-1 1 1,0 0-1,-6-3 0,7 4-72,0-1 1,0 1-1,0 0 0,0 0 0,0 0 1,0 0-1,-1 1 0,1-1 0,0 1 1,0 0-1,0 0 0,-1 0 0,1 0 1,0 1-1,0-1 0,-4 2 0,4-1-21,1 0 0,0 0 0,0 0 0,0 0 0,0 1-1,0-1 1,1 0 0,-1 1 0,0-1 0,1 1 0,-1 0-1,1 0 1,-1 0 0,1-1 0,0 1 0,0 0 0,0 1 0,0-1-1,0 0 1,0 0 0,0 0 0,0 4 0,-1 5-19,0 0 1,0 1-1,1-1 1,1 0-1,0 1 1,1-1 0,0 1-1,4 17 1,-4-25-117,0 1 0,1 0 1,0-1-1,0 1 0,0-1 1,1 0-1,-1 0 1,1 0-1,0 0 0,0 0 1,1 0-1,-1-1 0,1 1 1,-1-1-1,1 0 0,0 0 1,0-1-1,1 1 0,-1-1 1,0 0-1,1 0 1,6 1-1,-6-1-88,0 0-1,0-1 1,0 0 0,0 0-1,0 0 1,1-1-1,-1 0 1,0 0 0,0 0-1,1 0 1,-1-1 0,9-2-1,-10 1 240,-1 1 0,0-1 0,0 0 0,0 0 0,0 0 0,-1 0-1,1-1 1,0 1 0,-1-1 0,0 1 0,1-1 0,-1 0 0,0 0 0,-1 0-1,1 0 1,0 0 0,-1-1 0,0 1 0,1-5 0,3-11 937,-1 0 0,-1 0 0,-1 0 0,-1-1 1,-2-31-1,1 19 188,0 31-1108,0 0-1,1 1 1,-1-1 0,0 0-1,0 1 1,0-1 0,0 0-1,0 1 1,0-1 0,0 0-1,0 1 1,0-1 0,-1 1-1,1-1 1,0 0 0,0 1-1,-1-1 1,1 0 0,0 1-1,0-1 1,-1 1 0,1-1-1,-1 1 1,1-1 0,-1 1 0,1-1-1,-1 1 1,1-1 0,-1 1-1,1 0 1,-1-1 0,1 1-1,-1 0 1,1-1 0,-1 1-1,0 0 1,1 0 0,-1 0-1,0-1 1,1 1 0,-1 0-1,0 0 1,1 0 0,-2 0-1,1 1-32,0-1-1,0 1 0,0-1 1,0 1-1,0-1 0,0 1 1,0 0-1,0 0 0,0 0 0,1-1 1,-1 1-1,0 0 0,0 0 1,1 0-1,-1 0 0,1 0 1,-1 0-1,1 0 0,-1 0 0,1 0 1,0 1-1,-1-1 0,1 0 1,0 0-1,0 2 0,-2 14-35,2 0-1,0 0 0,0 1 0,5 23 0,-4-35-75,1 0 0,-1-1 0,1 0 0,-1 1 0,2-1 0,-1 0-1,1 0 1,-1 0 0,1 0 0,1 0 0,-1-1 0,1 1-1,-1-1 1,1 0 0,0 0 0,1 0 0,7 4 0,-10-6 62,0-1 1,0 0 0,0 1-1,1-1 1,-1 0 0,1 0 0,-1-1-1,1 1 1,-1 0 0,1-1-1,-1 1 1,1-1 0,0 0-1,-1 0 1,1 0 0,-1 0-1,1-1 1,0 1 0,-1-1 0,1 1-1,4-3 1,-4 1 44,0 0 0,1 0-1,-2-1 1,1 0 0,0 1 0,0-1-1,-1 0 1,1 0 0,-1 0 0,0-1 0,0 1-1,0 0 1,1-5 0,4-11 406,-1 1 1,-1-1 0,-1-1-1,3-29 1,-5-4 2475,-2 52-2429,-1 10-492,-3 13-50,1 1 0,2-1 1,0 25-1,1-38-111,0-1 0,1 1 0,1 0-1,-1 0 1,1-1 0,1 1 0,-1-1 0,2 0 0,-1 0 0,1 0 0,5 8 0,-7-13 156,0-1 0,0 0 0,0-1 0,1 1-1,-1 0 1,0 0 0,1-1 0,-1 0 0,1 1 0,0-1 0,-1 0 0,1 0 0,0 0 0,0-1 0,0 1-1,-1-1 1,1 0 0,0 1 0,0-1 0,0 0 0,0-1 0,0 1 0,0 0 0,-1-1 0,1 0 0,0 0-1,0 1 1,-1-2 0,1 1 0,0 0 0,-1 0 0,1-1 0,-1 0 0,0 1 0,0-1 0,1 0 0,-1 0-1,2-3 1,3-7 159,-1 0-1,-1 0 1,0 0-1,-1-1 0,0 0 1,4-22-1,-4 7 1463,-1-1-1,-1-30 582,-2 67-2087,0-1-162,0 14 133,1-1 0,0 1 1,6 26-1,-6-42-211,0 0 1,1 0-1,-1 0 0,1 0 0,0 0 0,0 0 1,1-1-1,0 1 0,0-1 0,0 1 0,0-1 0,0 0 1,1 0-1,0-1 0,0 1 0,0-1 0,0 0 1,8 5-1,-9-7-312,0 0 0,0 0 0,0 0 1,0 0-1,0-1 0,0 1 0,0-1 1,0 0-1,4 0 0,14 0-5440</inkml:trace>
  <inkml:trace contextRef="#ctx0" brushRef="#br0" timeOffset="-4405.72">3700 289 9012,'0'0'9637,"41"116"-9157,-33-70-272,-3-3-192,1 0 80,0-3-96,1-3-64,-1-7-240,-2-5-1793,1-8-624,-5-10-2226</inkml:trace>
  <inkml:trace contextRef="#ctx0" brushRef="#br0" timeOffset="-3890.95">3619 500 2913,'0'0'5907,"18"3"-5880,-3 1-42,24 5-666,66 6 0,-93-14 107,0 0-1,0-1 1,1-1-1,-1 0 1,0-1-1,13-3 1,-22 4 526,1 0 1,-1 0-1,0-1 1,0 1-1,0-1 1,0 0-1,0 0 1,-1 0-1,1 0 1,4-5-1,-5 4 282,0-1 1,0 1-1,0 0 1,0-1-1,0 1 0,-1-1 1,0 1-1,0-1 0,0 0 1,0 1-1,1-8 1,-2 9 258,2-34 4403,-2 35-4726,0 0-1,0 0 0,0 0 0,0 1 0,0-1 1,0 0-1,0 0 0,0 0 0,-1 0 0,1 0 0,0 1 1,0-1-1,-1 0 0,1 0 0,0 0 0,-1 1 1,1-1-1,-1 0 0,1 0 0,-1 1 0,1-1 1,-1 0-1,0 1 0,1-1 0,-1 1 0,0-1 1,1 1-1,-1-1 0,0 1 0,0-1 0,0 1 0,-1-1 1,2 2-161,-1-1 0,0 0-1,1 1 1,-1-1 0,0 0 0,1 1 0,-1-1 0,1 1 0,-1-1 0,1 1 0,-1-1 0,1 1 0,-1 0 0,1-1 0,0 1 0,-1 0-1,1-1 1,0 1 0,-1 0 0,1-1 0,0 1 0,0 0 0,0-1 0,-1 2 0,-2 19-1,3-20-5,-2 12 7,1 0 0,1 1-1,0-1 1,1 0-1,1 1 1,0-1 0,4 15-1,-5-25-32,0 1 1,0 0-1,1 0 1,-1-1-1,1 1 0,0-1 1,0 1-1,1-1 1,-1 0-1,0 0 0,1 0 1,0 0-1,0 0 1,0-1-1,0 1 0,0-1 1,1 0-1,-1 0 1,1 0-1,-1 0 0,1-1 1,0 1-1,-1-1 1,1 0-1,0 0 0,0 0 1,0-1-1,5 1 0,-7-1 17,0 0-1,1 0 0,-1 0 1,0 0-1,1 0 0,-1 0 1,0-1-1,1 1 0,-1-1 0,0 0 1,0 1-1,1-1 0,-1 0 1,0 0-1,0-1 0,0 1 1,0 0-1,0-1 0,2-2 0,-2 1 10,1 0-1,-1-1 1,-1 1-1,1-1 1,0 0-1,-1 0 1,0 0-1,0 1 1,0-1-1,1-8 1,0-1 36,-1 1 1,0 0-1,-1-1 1,0 1-1,-1-1 1,-3-18-1,3 28-70,1 1 0,-1-1-1,0 0 1,0 0 0,0 0-1,0 0 1,-1 0 0,1 1-1,-1-1 1,1 1 0,-1-1 0,0 1-1,0 0 1,0-1 0,0 1-1,-1 0 1,1 0 0,-1 1-1,1-1 1,-1 0 0,1 1-1,-1 0 1,0 0 0,0-1-1,0 2 1,0-1 0,0 0-1,0 0 1,0 1 0,0 0-1,-5 0 1,8 0-108,-1 0-1,0 0 0,0 0 1,0 0-1,1 1 1,-1-1-1,0 0 1,0 1-1,1-1 1,-1 0-1,0 1 0,1-1 1,-1 1-1,0-1 1,1 1-1,-1 0 1,1-1-1,-1 1 1,1 0-1,-1-1 0,1 1 1,-1 0-1,1-1 1,0 1-1,-1 0 1,1 0-1,0 0 1,0-1-1,-1 1 0,1 0 1,0 0-1,0 0 1,0-1-1,0 1 1,0 0-1,0 0 1,0 0-1,1 0 0,-1-1 1,0 2-1,0 0-333,0 14-3537</inkml:trace>
  <inkml:trace contextRef="#ctx0" brushRef="#br0" timeOffset="-3387.77">4712 360 7059,'0'0'10453,"-7"-1"-9839,3 1-580,2-1-28,0 1 0,0 0-1,0-1 1,0 1 0,0 0 0,0 0-1,0 0 1,1 0 0,-1 0-1,0 1 1,0-1 0,0 1 0,0-1-1,0 1 1,0 0 0,1 0 0,-1-1-1,0 1 1,0 0 0,1 1 0,-1-1-1,1 0 1,-1 0 0,1 1 0,0-1-1,-2 3 1,-10 13 18,2 0 1,-17 34-1,25-42-17,-1 0 0,2 0 0,-1 0 0,1 0 0,1 1 0,-1-1 0,2 1 0,0 14 0,0-21-5,1 0 0,0 0 0,-1-1 1,1 1-1,1 0 0,-1-1 0,0 1 0,1 0 0,-1-1 0,1 0 0,0 1 0,0-1 1,-1 0-1,2 0 0,-1 0 0,0 0 0,0 0 0,1-1 0,-1 1 0,1-1 0,-1 1 1,6 1-1,8 4-100,0-1 0,29 7 0,-28-9-65,-8-1 94,-2-2-103,0 1-1,0 0 1,0 0-1,0 1 1,-1-1-1,1 2 1,-1-1-1,0 1 1,0 0-1,10 8 1,-15-12 143,-1 1 0,1 0 1,0 0-1,-1 0 0,1 1 1,-1-1-1,1 0 0,-1 0 0,0 0 1,1 0-1,-1 0 0,0 1 1,0-1-1,0 0 0,0 0 1,0 0-1,0 1 0,0-1 1,0 0-1,0 0 0,0 0 0,-1 0 1,1 1-1,-1-1 0,1 0 1,0 0-1,-1 0 0,0 0 1,1 0-1,-1 0 0,0 0 1,0 0-1,1 0 0,-1-1 0,0 1 1,0 0-1,0 0 0,0-1 1,0 1-1,0 0 0,0-1 1,0 1-1,0-1 0,0 0 1,-2 1-1,-5 3-67,0-1-1,0-1 1,0 0 0,-15 3 0,1-2-160,0-1 0,0-1 0,0-1-1,-23-3 1,44 3 258,0-1 0,0 1 0,0-1 0,0 1 1,0-1-1,0 1 0,0-1 0,0 0 0,0 0 0,0 1 0,0-1 0,0 0 0,0 0 0,1 0 0,-2-1 0,2 2-11,0-1 1,-1 1-1,1 0 1,0 0-1,0-1 0,0 1 1,0 0-1,0 0 1,-1-1-1,1 1 0,0 0 1,0 0-1,0-1 0,0 1 1,0 0-1,0-1 1,0 1-1,0 0 0,0-1 1,0 1-1,0 0 0,0 0 1,0-1-1,0 1 1,0 0-1,0-1 0,0 1 1,0 0-1,1 0 1,-1-1-1,0 1 0,0 0 1,0 0-1,0-1 0,1 1 1,-1 0-1,0 0 1,0 0-1,0-1 0,1 1 1,-1 0-1,0 0 0,0 0 1,1 0-1,-1 0 1,0-1-1,1 1 0,-1 0 1,0 0-1,0 0 1,1 0-1,-1 0 0,0 0 1,1 0-1,-1 0 0,0 0 1,0 0-1,1 0 1,-1 0-1,0 0 0,1 0 1,96 0-6977,-65 0 3973</inkml:trace>
  <inkml:trace contextRef="#ctx0" brushRef="#br0" timeOffset="-3123.08">4936 434 3714,'0'-18'3012,"0"10"-2671,-4-86 3611,3 82-3098,-1 0 0,0 0 0,-1 1 0,0-1 0,-1 1 0,0 0 0,-8-14 0,12 25-830,0 0 0,0 0-1,0 0 1,0-1 0,0 1 0,0 0 0,0 0 0,0 0 0,0 0-1,0 0 1,0 0 0,0 0 0,0 0 0,0 0 0,0 0 0,-1 0-1,1 0 1,0-1 0,0 1 0,0 0 0,0 0 0,0 0 0,0 0-1,0 0 1,0 0 0,0 0 0,0 0 0,0 0 0,0 0-1,0 0 1,-1 0 0,1 0 0,0 0 0,0 0 0,0 0 0,0 0-1,0 0 1,0 0 0,0 0 0,0 0 0,0 0 0,0 0 0,0 0-1,-1 0 1,1 0 0,0 0 0,0 0 0,0 0 0,0 0 0,0 0-1,0 0 1,0 0 0,0 0 0,0 0 0,0 0 0,0 0 0,0 1-1,0-1 1,-1 0 0,1 0 0,0 0 0,0 0 0,0 0 0,0 0-1,0 0 1,0 0 0,0 0 0,-2 11 314,2 16-612,0-25 391,0 29-90,3 1-1,0-1 0,2 0 1,1-1-1,2 1 0,0-1 1,17 36-1,37 56-7437</inkml:trace>
  <inkml:trace contextRef="#ctx0" brushRef="#br0" timeOffset="-2950.63">4876 479 3714,'0'0'4210,"113"36"-4482,-81-33-1185,0 1-704,3-2-624</inkml:trace>
  <inkml:trace contextRef="#ctx0" brushRef="#br0" timeOffset="-2697.82">5243 449 3490,'0'0'9644,"-12"-9"-8940,-37-28-426,49 37-271,-1-1 1,1 0 0,-1 1-1,0-1 1,0 1-1,1-1 1,-1 1-1,0 0 1,0-1 0,0 1-1,1 0 1,-1-1-1,0 1 1,0 0 0,0 0-1,0 0 1,0 0-1,1 0 1,-1 0 0,0 0-1,0 0 1,0 0-1,0 0 1,0 1-1,1-1 1,-1 0 0,0 0-1,0 1 1,0-1-1,1 1 1,-1-1 0,0 1-1,0-1 1,1 1-1,-1-1 1,0 1 0,1 0-1,-2 0 1,-8 28 65,9-25-50,-1 8-9,0 0 0,0 0 0,1 1 0,1-1 0,0 0 0,1 0 0,0 0 0,0 0 0,2 0 0,3 13 0,-5-20-158,1-1 1,-1 1 0,1-1-1,0 0 1,0 0 0,0 0 0,1 0-1,0 0 1,-1 0 0,1 0-1,1-1 1,-1 1 0,0-1 0,1 0-1,0 0 1,0-1 0,0 1-1,0-1 1,0 1 0,0-1-1,0-1 1,1 1 0,-1-1 0,1 1-1,-1-1 1,1 0 0,0-1-1,7 1 1,-3-1-429,-7 0 354,0 1 0,-1-1 0,1 0-1,0 0 1,0 0 0,0 0 0,0 0 0,-1 0-1,1-1 1,0 1 0,0-1 0,-1 1 0,1-1 0,0 0-1,0 1 1,-1-1 0,1 0 0,-1 0 0,1 0-1,-1 0 1,1-1 0,-1 1 0,0 0 0,3-3-1,7-18-2707</inkml:trace>
  <inkml:trace contextRef="#ctx0" brushRef="#br0" timeOffset="-1674.02">5243 449 2657,'5'0'310,"1"0"0,-1 0 0,0-1-1,1 0 1,-1 0 0,7-2 0,-12 3-251,0 0 0,1 0 0,-1 0 0,0 0 0,1-1 0,-1 1 0,0 0 0,1 0 0,-1 0 0,0-1 0,0 1 0,1 0 1,-1 0-1,0-1 0,0 1 0,1 0 0,-1-1 0,0 1 0,0 0 0,0 0 0,0-1 0,1 1 0,-1 0 0,0-1 0,0 1 0,0-1 0,0 1 0,0 0 0,0-1 0,0 1 0,0 0 0,0-1 0,0 1 0,0 0 0,0-1 1,-2-1 252,1 0 0,0 0 0,0 1 0,-1-1 1,1 0-1,-1 1 0,1 0 0,-1-1 1,0 1-1,-3-2 0,4 2-276,1 1 0,0 0 0,-1-1 0,1 1 0,0 0 0,-1 0-1,1 0 1,-1-1 0,1 1 0,0 0 0,-1 0 0,1 0 0,-1 0 0,1 0 0,-1 0 0,1 0 0,0 0 0,-1 0-1,1 0 1,-1 0 0,1 0 0,-1 0 0,1 0 0,0 0 0,-1 0 0,1 0 0,-1 1 0,1-1 0,0 0-1,-1 0 1,1 1 0,-1-1 0,1 0 0,0 0 0,-1 1 0,1-1 0,0 0 0,0 1 0,-1-1 0,1 0 0,0 1-1,0-1 1,-1 1 0,1-1 0,0 0 0,0 1 0,0-1 0,0 1 0,0-1 0,0 1 0,0-1 0,0 0-1,0 1 1,0-1 0,0 1 0,0 0 0,-1 34-273,2-27 417,-1-3-189,0 0-1,0 1 0,1-1 1,0 0-1,0 0 0,0 0 0,1 0 1,-1 0-1,1 0 0,1 0 1,-1 0-1,1-1 0,-1 1 1,1-1-1,0 0 0,1 0 0,-1 0 1,5 4-1,-3-4-130,1 0-1,-1-1 1,1 1 0,-1-1-1,1-1 1,0 1 0,0-1-1,0 0 1,1 0 0,-1 0 0,0-1-1,1 0 1,-1-1 0,10 1-1,-13-2 127,-1 1 0,0 0 0,1-1 0,-1 1 0,0-1 0,1 0 0,-1 1 0,0-1 1,0 0-1,1-1 0,-1 1 0,0 0 0,0-1 0,0 1 0,0-1 0,1-1 0,1-2-7,0 1-1,0-1 1,0-1 0,-1 1 0,0 0 0,3-7 0,-1 0 349,0 1 0,-2-1 0,1 1 0,-1-1 0,-1 0 0,1-14-1,-2 15 121,-1-24 1869,0 34-2271,0 1-1,0-1 0,0 1 0,0-1 0,0 0 0,0 1 0,-1-1 1,1 0-1,0 1 0,0-1 0,-1 1 0,1-1 0,0 1 0,-1-1 1,1 1-1,0-1 0,-1 1 0,1-1 0,-1 1 0,1-1 0,-1 1 1,1-1-1,-1 1 0,1 0 0,-1-1 0,0 1 0,1 0 0,-1 0 1,1 0-1,-1-1 0,0 1 0,1 0 0,-1 0 0,0 0 0,1 0 1,-1 0-1,0 0 0,1 0 0,-1 0 0,0 0 0,1 0 0,-2 1 1,1-1-44,0 1 0,0 0 0,0 0 0,1-1 1,-1 1-1,0 0 0,0 0 0,0 0 0,1 0 1,-1 0-1,0 0 0,1 0 0,-1 0 0,1 0 0,-1 0 1,1 0-1,-1 0 0,1 0 0,0 1 0,0-1 1,-1 0-1,1 0 0,0 2 0,-1 35-5,1-30 7,0 2-40,1 1 0,-1-1-1,2 0 1,-1 0 0,1 0 0,1 0-1,0 0 1,7 16 0,-8-22-75,0 0 0,1-1 0,-1 1 1,1-1-1,0 1 0,0-1 0,0 0 0,0 0 1,0 0-1,1-1 0,-1 1 0,1-1 0,0 1 1,-1-1-1,1-1 0,0 1 0,1 0 0,-1-1 1,0 0-1,0 0 0,0 0 0,1-1 0,5 1 1,-6 0 98,0-1 0,-1 0 0,1 0 0,0 0 0,-1 0 0,1 0 1,-1-1-1,1 0 0,-1 1 0,1-1 0,-1-1 0,1 1 0,-1 0 0,0-1 0,1 0 1,-1 0-1,0 0 0,0 0 0,-1 0 0,1 0 0,0-1 0,-1 0 0,1 1 1,-1-1-1,0 0 0,0 0 0,0 0 0,0 0 0,-1-1 0,3-5 0,3-5 544,18-41 903,-19 16 2316,-8 84-3666,0-32-294,1 0 1,0 0 0,2 1 0,-1-1 0,5 24-1,-4-33 104,0-1 0,1 0 0,-1 1 0,0-1 0,1 0 0,0 0-1,0 0 1,0 0 0,0-1 0,0 1 0,1-1 0,-1 1 0,1-1-1,-1 0 1,1 1 0,0-1 0,0-1 0,0 1 0,0 0-1,0-1 1,1 0 0,-1 1 0,0-1 0,1 0 0,-1-1 0,0 1-1,6 0 1,-4-1 52,0 1 1,0-1-1,-1 0 0,1 0 1,0-1-1,0 0 0,-1 1 0,1-2 1,0 1-1,-1 0 0,1-1 1,-1 0-1,1 0 0,-1 0 0,0 0 1,0-1-1,6-5 0,-1 0 55,-1 0 0,-1-1 0,0 0-1,0 0 1,0-1 0,6-14 0,-9 15 244,-1-1 1,-1 0-1,0 0 1,0 0 0,0-12-1,-1 17 274,-1 8-59,-1 14-529,3 20-943,-2-36 950,0 0 0,1 0 0,-1 0 1,1 0-1,-1 0 0,1 0 0,-1 0 0,1-1 1,0 1-1,-1 0 0,1 0 0,0 0 0,0 0 1,-1-1-1,1 1 0,0 0 0,0-1 0,0 1 1,0-1-1,0 1 0,0-1 0,0 0 0,0 1 1,0-1-1,0 0 0,0 0 0,0 1 0,1-1 1,0 0-1,0 0 14,0 0 0,0 0 0,0-1 0,0 1-1,0 0 1,1-1 0,-1 0 0,0 1 0,-1-1 0,1 0 0,0 0 0,0 0 0,0 0 0,0 0 0,-1 0 0,1-1-1,0 1 1,-1-1 0,1 1 0,-1-1 0,0 1 0,1-1 0,-1 0 0,0 0 0,0 0 0,0 1 0,0-1-1,-1 0 1,1 0 0,0 0 0,-1 0 0,1-4 0,2-7 219,-1-1 0,-1 1 0,0-26 0,-1 34-69,0 2 33,0 0 0,-1 0 0,1-1 0,-1 1 0,0 0 0,0 0 0,0 0 0,0 0 0,0 0 1,-1 0-1,1 0 0,-1 0 0,0 1 0,-3-4 0,4 4-56,0 1 1,-1 0 0,1 0-1,0-1 1,-1 1 0,1 0-1,-1 0 1,0 0-1,1 1 1,-1-1 0,0 0-1,0 1 1,1-1 0,-1 1-1,0-1 1,0 1 0,0 0-1,0 0 1,0 0-1,1 0 1,-1 0 0,0 0-1,0 0 1,0 1 0,0-1-1,-3 2 1,3-1-67,1 0-1,-1 0 1,0 0 0,1 1 0,-1-1 0,0 1-1,1-1 1,0 1 0,-1-1 0,1 1-1,0 0 1,0 0 0,0 0 0,0-1 0,0 1-1,0 0 1,0 4 0,-9 39 243,9-40-207,-1 15 175,0-1 0,0 1 1,2 0-1,1 0 0,4 28 0,-3-38-162,0 1-1,1-1 0,0 1 0,0-1 0,1 0 0,1 0 0,0-1 0,0 1 0,1-1 0,0 0 1,12 13-1,-14-19-72,1 1 0,0-1 0,0 0 0,0 0 0,0-1 0,1 1 0,-1-1 0,1 0 0,-1-1 0,1 1 0,0-1 0,0 0 0,0-1 0,-1 1 0,1-1 0,0 0 0,7-2 0,-7 2-90,-3 1-107,0-1 0,0 0-1,0-1 1,1 1 0,-1-1 0,0 1 0,0-1 0,0 0 0,3-1 0,-1-1-433,-1 0-1,0-1 1,0 1-1,0-1 1,6-7-1,-10 11 637</inkml:trace>
  <inkml:trace contextRef="#ctx0" brushRef="#br0" timeOffset="1956.29">9045 481 5763,'0'0'11111,"-8"-10"-10742,-28-26-308,35 36-61,1 0 0,0-1-1,-1 1 1,1 0 0,-1 0 0,1 0 0,0 0 0,-1-1 0,1 1-1,-1 0 1,1 0 0,-1 0 0,1 0 0,-1 0 0,1 0-1,0 0 1,-1 0 0,1 0 0,-1 0 0,1 1 0,-1-1 0,1 0-1,0 0 1,-1 0 0,1 0 0,-1 1 0,1-1 0,0 0 0,-1 0-1,1 1 1,0-1 0,-1 1 0,-9 16-11,1 21-5,8-27-109,-1 1 0,1-1 1,1 1-1,0-1 0,3 20 1,-2-29 95,-1 1 1,1-1 0,0 0 0,-1 1 0,1-1 0,0 0 0,1 1-1,-1-1 1,0 0 0,1 0 0,-1 0 0,1 0 0,-1 0 0,1 0 0,0-1-1,0 1 1,0 0 0,0-1 0,0 0 0,0 1 0,1-1 0,-1 0-1,0 0 1,1 0 0,-1 0 0,0-1 0,1 1 0,-1-1 0,1 1-1,-1-1 1,4 0 0,-3 0 5,0 1 0,0-1 0,1 0-1,-1-1 1,0 1 0,0-1 0,0 1 0,0-1 0,1 0-1,-1 0 1,0 0 0,-1 0 0,1-1 0,0 1 0,0-1-1,3-2 1,-3 1 43,-1 0 0,1 0 0,-1 0 0,0-1-1,0 1 1,0 0 0,0-1 0,-1 0 0,1 1 0,-1-1-1,0 0 1,1-7 0,3-52 1392,-5 38-543,0 20-505,0 9-88,0 14-354,-1-6-364,1 0 1,0 0-1,1 0 0,1 0 1,4 19-1,-5-29 216,0 1 0,0 0 1,0-1-1,0 1 0,1-1 0,-1 0 0,1 1 0,0-1 0,-1 0 0,1 0 0,0 0 0,0 0 0,1 0 0,-1-1 0,0 1 1,0 0-1,1-1 0,-1 0 0,1 0 0,-1 0 0,1 0 0,0 0 0,0 0 0,-1 0 0,1-1 0,0 0 0,0 1 1,-1-1-1,5-1 0,-3 1 125,0 0 1,-1-1-1,1 1 1,-1-1 0,1 0-1,-1 0 1,1 0-1,-1-1 1,0 1 0,0-1-1,0 0 1,0 0-1,6-4 1,-3 0 192,1-1 0,-1 1-1,-1-1 1,1 0 0,6-11 0,-1-2 587,-1 0-1,-1 0 1,12-39-1,-15 28 242,-1 0-1,-1 0 1,-1 0 0,-3-55-1,0 48 142,0 34-829,0 0 1,0 0-1,0-1 0,0 1 0,-1 0 1,0 0-1,0 0 0,0 0 1,0 1-1,0-1 0,-5-7 1,6 11-222,0-1 1,0 1 0,0-1-1,0 1 1,-1 0 0,1 0-1,0-1 1,-1 1 0,1 0-1,0-1 1,0 1 0,-1 0-1,1 0 1,0 0 0,-1-1-1,1 1 1,0 0 0,-1 0-1,1 0 1,-1 0 0,1 0-1,0-1 1,-1 1 0,1 0-1,-1 0 1,1 0 0,0 0-1,-1 0 1,1 0-1,-1 1 1,1-1 0,0 0-1,-1 0 1,1 0 0,0 0-1,-1 0 1,1 0 0,0 1-1,-1-1 1,1 0 0,0 0-1,-1 1 1,1-1 0,0 0-1,-1 0 1,1 1 0,0-1-1,0 0 1,-1 1 0,1-1-1,0 0 1,0 1 0,0-1-1,0 0 1,-1 1-1,-8 21-66,5-2 57,0 0-1,2 0 1,0 1-1,1-1 1,1 0-1,5 38 1,-3-42-71,1 0 0,1-1 0,1 1 1,0-1-1,1 0 0,0 0 0,1-1 0,1 0 1,11 16-1,-15-25-112,0 0 0,1 0 1,0 0-1,0-1 0,0 1 1,0-1-1,1 0 0,0-1 0,8 5 1,-11-7 94,1 1 0,0-1 0,0 0 1,0 1-1,0-2 0,0 1 0,0 0 0,0-1 1,0 0-1,0 0 0,0 0 0,0 0 0,0-1 1,0 1-1,0-1 0,7-3 0,-9 3 81,0 0 0,1-1 0,-1 0 0,0 0 0,0 1 0,0-1 0,0 0-1,0-1 1,0 1 0,0 0 0,-1 0 0,1-1 0,-1 1 0,0-1 0,0 0 0,2-4 0,12-53 176,-9 31 179,-5 28-326,7-28 1211,0 0-1,-2 0 1,3-35-1,-9 82-1322,1 1 0,0 0 0,2 0-1,0 0 1,2-1 0,5 19-1,-8-31-159,1 1 1,-1-1-1,1 0 0,1 0 0,-1 0 0,1-1 0,0 1 0,0-1 0,0 0 0,1 0 0,0 0 1,0-1-1,0 1 0,0-1 0,1-1 0,0 1 0,-1-1 0,1 0 0,1 0 0,11 4 0,-15-6 140,0-1-1,-1 1 1,1 0-1,0-1 0,0 0 1,0 1-1,0-1 1,0 0-1,0 0 1,-1-1-1,1 1 0,0-1 1,0 1-1,0-1 1,0 0-1,-1 0 0,1 0 1,0-1-1,-1 1 1,1 0-1,-1-1 1,0 0-1,5-3 0,-2-2 200,0 0-1,0 0 0,-1-1 0,0 1 0,0-1 1,4-13-1,2-5 537,-5 16 66,-1 0 0,0-1 0,0 0 0,-1 1 0,-1-1 0,0 0 0,1-18 0,-3 148-1531,0-116 714,1 0-1,-1 1 1,1-1-1,0 0 1,0 0-1,0 0 1,0 0-1,1 0 1,0 0-1,-1 0 1,1 0-1,0-1 1,0 1-1,0-1 1,0 1 0,1-1-1,-1 0 1,1 0-1,0 0 1,-1 0-1,1 0 1,4 1-1,-5-2 60,0 0 0,0 0-1,0 0 1,0 0 0,0 0 0,1-1-1,-1 1 1,0-1 0,0 1-1,1-1 1,-1 0 0,0 0 0,1 0-1,-1 0 1,0 0 0,1-1 0,-1 1-1,0-1 1,1 1 0,-1-1 0,0 0-1,0 0 1,0 0 0,0 0 0,0 0-1,0-1 1,0 1 0,0 0-1,0-1 1,-1 0 0,3-2 0,5-11 252,0-1 1,-1 1-1,-1-2 1,0 1-1,-1-1 1,-1 0 0,-1 0-1,0-1 1,1-18-1,-5 28 8,1 0 219,0-1-1,-1 0 1,0 1 0,-2-16 0,2 22-378,0 1 0,0 0 0,-1 0 0,1-1 0,0 1 0,-1 0 0,1 0 0,-1 0 0,1 0-1,-1-1 1,0 1 0,0 0 0,1 0 0,-1 0 0,0 0 0,0 1 0,0-1 0,0 0 0,0 0 0,0 0 0,0 1 0,0-1 0,0 1 0,-1-1 0,1 1 0,0-1 0,0 1-1,-1-1 1,1 1 0,0 0 0,0 0 0,-1 0 0,1 0 0,0 0 0,0 0 0,-1 0 0,1 0 0,-2 1 0,0 0-32,1 0 0,-1 0 1,1 0-1,0 0 0,-1 1 1,1-1-1,0 1 0,0-1 1,0 1-1,0 0 0,0 0 0,0 0 1,1 0-1,-1 0 0,1 1 1,-1-1-1,1 0 0,0 1 1,0-1-1,0 1 0,-1 3 1,-2 7 21,0 0 0,-3 25 0,5-23 0,0 0 0,1 0 0,1 0 0,0 0 1,1 0-1,1 0 0,6 26 0,-7-36-76,1-1 0,-1 1 0,1 0 0,1-1 1,-1 1-1,1-1 0,-1 0 0,1 0 0,0 0 1,1 0-1,-1 0 0,1 0 0,0-1 0,0 0 1,0 0-1,0 0 0,0 0 0,1-1 0,-1 0 0,1 0 1,0 0-1,-1 0 0,1-1 0,0 1 0,0-1 1,9 0-1,41 0-4507,-22-1-808</inkml:trace>
  <inkml:trace contextRef="#ctx0" brushRef="#br0" timeOffset="2843.91">10845 479 10629,'0'0'7964,"-1"3"-7903,-3 5-60,0 0 0,1 0 0,0 0 0,0 0 0,1 1 0,0-1 0,1 1 0,0-1 0,0 1 0,1 0 0,0-1 0,2 18 0,-1-24-47,0 0-1,0 0 1,0-1-1,0 1 1,0 0-1,0 0 0,1-1 1,-1 1-1,0 0 1,1-1-1,-1 1 1,1-1-1,0 0 1,0 0-1,-1 1 1,1-1-1,0 0 1,0-1-1,0 1 0,0 0 1,0 0-1,0-1 1,0 1-1,0-1 1,0 0-1,1 0 1,-1 0-1,3 0 1,0 0-22,-1 0 0,1 0-1,-1 0 1,0-1 0,1 1 0,-1-1 0,0 0 0,0-1 0,1 1 0,-1-1 0,0 1 0,0-1 0,4-4 0,0-1 56,0-1-1,-1 0 1,0-1 0,-1 0-1,0 0 1,0 0 0,-1-1-1,0 1 1,-1-1 0,0-1 0,-1 1-1,4-15 1,-3 2 445,0-1-1,-1 0 1,-1 0 0,-2-37-1,0 60-414,0 0-1,0 0 1,0 0-1,0 0 1,0 0-1,-1 0 1,1 0-1,0 1 1,0-1-1,-1 0 1,1 0-1,-1 0 0,1 0 1,-1 0-1,1 0 1,-1 1-1,1-1 1,-1 0-1,0 0 1,1 1-1,-1-1 1,0 0-1,0 1 1,1-1-1,-1 1 1,0-1-1,0 1 0,0-1 1,0 1-1,0 0 1,0-1-1,0 1 1,0 0-1,0 0 1,1 0-1,-1-1 1,0 1-1,0 0 1,-2 1-1,1-1-22,1 0 0,-1 1 0,0-1 0,1 0 0,-1 1 0,0 0 0,1-1-1,-1 1 1,1 0 0,-1 0 0,1 0 0,0 0 0,-1 0 0,1 0 0,0 0 0,0 1 0,0-1 0,0 0 0,0 1 0,0-1-1,-2 3 1,0 7-19,0-1 0,0 1 0,1-1-1,0 1 1,1 0 0,0 0 0,1 0-1,0 0 1,0 0 0,2 0 0,-1-1-1,1 1 1,1 0 0,6 16 0,-7-21-48,0 0 1,1-1 0,0 1 0,0-1 0,0 1-1,1-1 1,0 0 0,0-1 0,0 1 0,1-1-1,-1 0 1,1 0 0,0 0 0,0 0-1,1-1 1,-1 0 0,1 0 0,-1-1 0,1 1-1,0-1 1,0 0 0,0-1 0,0 0 0,0 0-1,1 0 1,9 0 0,-13-2 91,0 1-1,0-1 1,0 0 0,0 1-1,0-2 1,0 1 0,0 0 0,0-1-1,0 1 1,0-1 0,-1 0-1,1 0 1,-1 0 0,1 0-1,-1 0 1,0 0 0,0-1 0,0 1-1,0-1 1,0 0 0,-1 1-1,1-1 1,-1 0 0,0 0-1,2-4 1,4-12 624,-1-1 1,8-38-1,-8 30 211,-6 27-840,11-28 874,-11 29-880,0-1 0,0 1-1,0-1 1,0 1 0,0-1 0,0 1-1,1-1 1,-1 1 0,0-1-1,0 1 1,1-1 0,-1 1 0,0-1-1,1 1 1,-1 0 0,0-1 0,1 1-1,-1 0 1,0-1 0,1 1 0,-1 0-1,1-1 1,-1 1 0,1 0 0,-1 0-1,1 0 1,-1 0 0,1-1 0,-1 1-1,1 0 1,-1 0 0,1 0 0,-1 0-1,1 0 1,-1 0 0,1 0-1,-1 0 1,1 0 0,-1 0 0,1 1-1,-1-1 1,1 0 0,-1 0 0,1 0-1,-1 1 1,1-1 0,-1 0 0,0 0-1,1 1 1,-1-1 0,1 0 0,-1 1-1,0-1 1,1 1 0,4 7-17,0 0 0,-1 0 0,0 0 0,-1 0 0,0 1 0,0-1 0,3 17 0,-4-13-227,1-1-1,1 0 1,0 0 0,8 17-1,-11-27 208,-1 0 0,1-1-1,-1 1 1,1 0 0,0 0 0,-1-1-1,1 1 1,0 0 0,0-1 0,0 1-1,-1 0 1,1-1 0,0 1 0,0-1-1,0 0 1,0 1 0,0-1 0,0 0-1,0 1 1,0-1 0,0 0-1,0 0 1,0 0 0,0 0 0,0 0-1,0 0 1,0 0 0,0 0 0,0-1-1,0 1 1,0 0 0,0-1 0,1 1-1,0-1 33,0 0-1,0 0 1,0-1-1,0 1 1,-1 0-1,1-1 1,0 1-1,-1-1 0,1 1 1,-1-1-1,1 0 1,-1 1-1,2-5 1,5-11 210,-2-1 0,6-25 0,-8 25 367,1 1 0,13-29 0,-18 45-568,0 1 1,1 0-1,-1-1 0,0 1 0,0-1 1,1 1-1,-1 0 0,0-1 1,1 1-1,-1 0 0,0-1 1,1 1-1,-1 0 0,0 0 1,1 0-1,-1-1 0,1 1 1,-1 0-1,1 0 0,-1 0 1,0 0-1,1-1 0,-1 1 0,1 0 1,-1 0-1,1 0 0,-1 0 1,1 0-1,-1 0 0,1 0 1,-1 1-1,0-1 0,1 0 1,-1 0-1,1 0 0,-1 0 1,1 0-1,-1 1 0,0-1 1,1 0-1,-1 0 0,0 1 0,1-1 1,-1 0-1,0 1 0,1-1 1,-1 0-1,0 1 0,1-1 1,-1 0-1,0 1 0,0-1 1,0 1-1,1-1 0,-1 1 1,0 0-1,14 23-155,-14-24 147,7 15-106,0 1 1,-1 0 0,-1 0 0,-1 0 0,0 1 0,-1-1 0,1 28 0,-4-43-1,0 0-17,0-1 1,0 1 0,0-1 0,0 1-1,0-1 1,0 0 0,0 1 0,0-1 0,0 1-1,0-1 1,0 0 0,0 1 0,0-1-1,0 1 1,0-1 0,-1 0 0,1 1 0,0-1-1,0 1 1,0-1 0,-1 0 0,1 1-1,0-1 1,0 0 0,-1 1 0,1-1 0,0 0-1,-1 0 1,1 1 0,0-1 0,-1 0 0,1 0-1,-1 0 1,1 1 0,0-1 0,-1 0-1,1 0 1,-1 0 0,1 0 0,0 0 0,-1 0-1,1 0 1,-1 0 0,1 0 0,-1 0-1,1 0 1,0 0 0,-1 0 0,-23 0-6433</inkml:trace>
  <inkml:trace contextRef="#ctx0" brushRef="#br0" timeOffset="3015.97">10535 59 8612,'0'0'2513</inkml:trace>
  <inkml:trace contextRef="#ctx0" brushRef="#br0" timeOffset="3796.07">12347 500 2913,'0'0'9840,"3"-14"-8768,6-43-232,-9 56-807,0 0-1,0 0 1,0-1-1,0 1 1,0 0-1,-1 0 1,1 0-1,0 0 1,-1 0-1,1-1 1,-1 1-1,1 0 1,-1 0-1,0 0 1,1 0-1,-1 0 1,0 0-1,0 1 1,1-1-1,-1 0 1,0 0-1,0 0 1,0 1-1,0-1 0,0 1 1,0-1-1,-1 1 1,1-1-1,0 1 1,0-1-1,0 1 1,0 0-1,0 0 1,-1 0-1,1-1 1,0 1-1,0 0 1,0 1-1,-1-1 1,1 0-1,0 0 1,-2 1-1,-1-1 49,-4-1-36,1 1 0,0 0-1,0 1 1,0-1 0,0 1-1,-1 1 1,1-1-1,-12 6 1,14-5-41,1 0 0,-1 1 0,1 0 0,0 0 0,0 1 1,1-1-1,-1 1 0,1-1 0,-1 1 0,1 0 0,0 1 0,1-1 0,-4 7 0,2-5-18,1 1 1,1-1-1,-1 1 0,1-1 0,0 1 0,0 0 0,1 0 0,0 0 0,0 0 0,1 0 1,0 0-1,0 0 0,0 0 0,1 0 0,3 10 0,-3-13-23,0 0 0,1 0 0,0 0-1,0 0 1,0-1 0,0 1 0,1-1-1,0 1 1,-1-1 0,1 0 0,0 0-1,0 0 1,1 0 0,-1-1 0,1 1 0,-1-1-1,1 0 1,0 0 0,0 0 0,0-1-1,0 1 1,0-1 0,0 0 0,0 0-1,0-1 1,6 1 0,-4 0 14,-1 0 0,1-1 0,0 0 0,0 0 0,0 0 0,0-1 1,0 0-1,0 0 0,0 0 0,0-1 0,-1 0 0,1 0 0,-1-1 0,1 1 0,9-8 0,-10 6 49,-1 0 0,0-1 0,0 1 1,0-1-1,0 0 0,-1 0 0,0-1 0,0 1 0,0-1 0,0 0 0,-1 1 0,0-1 0,-1 0 1,1 0-1,0-11 0,2-90 3169,-4 102-2351,0 15-832,1 0 1,0-1-1,0 0 1,1 1-1,0-1 0,1 0 1,-1 0-1,9 17 1,-8-21-175,-1-1 1,1 0-1,0 0 1,0 0-1,1 0 1,-1 0-1,1-1 1,4 4 0,-4-4-329,0-1 1,0 0 0,0 0 0,0 0-1,0 0 1,0-1 0,0 1 0,0-1-1,1 0 1,6 0 0,9 0-4666</inkml:trace>
  <inkml:trace contextRef="#ctx0" brushRef="#br0" timeOffset="4205.38">12885 323 10309,'0'0'10159,"0"-1"-10158,0 1 0,1 0 0,-1 0-1,0 0 1,1 0 0,-1-1 0,0 1 0,1 0 0,-1 0-1,0 0 1,1 0 0,-1 0 0,0 0 0,1 0 0,-1 0 0,0 0-1,1 0 1,-1 0 0,0 0 0,1 0 0,-1 0 0,0 0-1,0 0 1,1 1 0,-1-1 0,0 0 0,1 0 0,-1 0 0,0 0-1,1 1 1,-1-1 0,0 0 0,0 0 0,1 0 0,-1 1-1,0-1 1,0 0 0,0 1 0,0-1 0,1 0 0,2 6-5,0 0-1,-1 1 1,0-1 0,0 0 0,2 12 0,6 17 34,-7-27-23,0 0 1,0 0-1,1 0 0,0-1 1,1 0-1,0 0 0,0 0 1,0 0-1,11 9 0,-12-13-1,0 0 0,0 0 0,1-1 0,-1 1 0,1-1 0,-1 0 0,1-1 0,0 1 0,0-1 0,0 0 0,0 0 0,0 0 0,0-1 0,0 0 0,0 0 0,0 0 0,8-2 0,-9 1-4,0 0 0,0 0 0,0-1 0,0 1-1,-1-1 1,1 0 0,-1 0 0,1-1 0,-1 1-1,0-1 1,0 1 0,0-1 0,0 0 0,0 0-1,0-1 1,-1 1 0,0 0 0,0-1 0,0 1-1,2-6 1,1-2 5,0 0-1,-1-1 1,0 1 0,-1-1-1,3-21 1,-6-44 193,-1 63-641,1 0 0,0 1 0,2-15 0,-5 41-611,1 1-1,0-1 0,1 15 0,1-23 421,0 0 0,0 1 1,0-1-1,1 0 0,0 0 1,0 0-1,1 0 0,0 0 0,-1 0 1,1 0-1,5 7 0,17 17-6635</inkml:trace>
  <inkml:trace contextRef="#ctx0" brushRef="#br0" timeOffset="7195.98">13491 368 6131,'0'0'12077,"-13"-12"-11508,-41-34-367,53 46-200,0-1-1,1 0 1,-1 1-1,0-1 1,0 0-1,1 1 1,-1-1-1,0 1 1,0-1-1,0 1 1,0 0-1,1-1 1,-1 1-1,0 0 1,0-1-1,0 1 0,0 0 1,0 0-1,0 0 1,0 0-1,0 0 1,0 0-1,0 0 1,0 0-1,0 1 1,0-1-1,0 0 1,0 0-1,0 1 1,1-1-1,-1 1 1,0-1-1,0 1 1,0-1-1,0 1 1,1-1-1,-1 1 1,0 0-1,1-1 0,-1 1 1,0 0-1,1 0 1,-1-1-1,1 1 1,-1 0-1,1 0 1,0 0-1,-1 0 1,1 0-1,0 0 1,-1 1-1,-1 2 8,-3 9 6,0-1 0,1 0 0,1 1 0,0 0 0,1 0 0,0 0 1,1 0-1,0 0 0,2 22 0,-1-25 4,0-7-19,0-1 0,0 1 0,0-1 0,1 1 0,-1-1 0,1 1 0,-1-1-1,1 1 1,0-1 0,0 0 0,0 1 0,0-1 0,0 0 0,1 0-1,-1 0 1,1 0 0,-1 0 0,1 0 0,0 0 0,-1-1 0,1 1 0,0 0-1,0-1 1,1 0 0,-1 1 0,0-1 0,0 0 0,5 1 0,2 1-39,0-1 0,0-1 0,1 1 1,-1-2-1,0 1 0,15-2 1,-21 1 39,-1-1 0,0 1 0,1 0-1,-1-1 1,0 0 0,1 1 0,-1-1 0,0 0 0,0 0 0,0 0 0,1-1 0,-1 1 0,0 0 0,-1-1 0,1 1 0,0-1 0,2-3 0,-1 1-4,0 0 0,0-1 1,-1 1-1,1-1 1,-1 0-1,0 1 0,2-10 1,0-3 202,-1 0 1,-1 0-1,0-33 0,-2 43-141,0-15 409,0 19-240,-2 11-126,-1 5-109,2 0 0,-1 0 0,2 0 0,0 0 0,0 0 0,1 1 0,1-1 0,3 15 0,-4-24-69,1 0-1,-1 0 1,1 0-1,-1 0 0,1 0 1,1 0-1,-1 0 1,0-1-1,1 1 0,0-1 1,0 0-1,0 0 1,0 0-1,0 0 0,1 0 1,-1-1-1,1 1 1,-1-1-1,1 0 0,0 0 1,0 0-1,0-1 1,0 0-1,1 1 0,-1-1 1,0-1-1,0 1 1,9 0-1,-2-1-224,-1 0 1,1 0-1,-1-1 0,1 0 1,-1-1-1,1 0 0,18-6 1,-25 6 292,-1 0 1,1 0-1,0 0 0,0 0 1,-1-1-1,1 1 1,-1-1-1,0 0 1,0 0-1,0 0 0,0 0 1,-1-1-1,1 1 1,-1-1-1,0 0 0,0 1 1,0-1-1,0 0 1,-1 0-1,1 0 0,-1 0 1,1-5-1,1-10 443,-1-1-1,0 1 1,-1-1-1,-1 1 1,-1-1-1,-5-25 1,6 44-375,-1-1 1,1 0 0,-1 1 0,1-1 0,-1 0 0,0 1 0,1-1 0,-1 1 0,0-1 0,0 1-1,0-1 1,0 1 0,0 0 0,-1-1 0,1 1 0,0 0 0,0 0 0,-1 0 0,-2-1-1,4 1-45,-1 1 0,1 0-1,-1 0 1,1 0-1,-1 0 1,1 0-1,0 0 1,-1 0-1,1 0 1,-1 0 0,1 0-1,-1 1 1,1-1-1,-1 0 1,1 0-1,0 0 1,-1 0-1,1 1 1,-1-1 0,1 0-1,0 0 1,-1 1-1,1-1 1,0 0-1,-1 1 1,-7 20-80,7-8 65,-1 0-1,2 0 1,0 0-1,0 0 1,1 1 0,1-1-1,0 0 1,1 0-1,0-1 1,10 22 0,-11-27-57,1-2 0,1 1 1,-1 0-1,1-1 0,0 1 1,1-1-1,-1-1 1,1 1-1,0 0 0,0-1 1,0 0-1,1 0 1,-1-1-1,1 1 0,0-1 1,0 0-1,0-1 0,0 0 1,1 0-1,-1 0 1,1-1-1,-1 1 0,10-1 1,-7 0-110,0 0 1,0-1-1,0 0 1,0 0 0,0-1-1,1-1 1,-1 1-1,14-6 1,-18 5 128,0-1 1,0 1-1,0-1 1,-1 0-1,1-1 1,-1 1-1,0-1 1,0 0-1,0 0 1,-1 0-1,1-1 1,-1 1-1,0-1 1,0 1-1,3-9 1,1-6 404,0 0 0,-2 0 0,0-1 0,-1 0 1,-1 1-1,-1-1 0,0 0 0,-3-36 0,-1 54-45,-3 7-299,-4 8-91,5 0 60,1 1-1,0 0 0,1 0 1,0 0-1,1 0 0,1 28 1,1-21-9,-1-18-26,0 1 0,0-1-1,1 1 1,-1-1 0,1 0 0,0 1 0,0-1-1,0 0 1,0 0 0,1 0 0,-1 1 0,1-1 0,0-1-1,0 1 1,0 0 0,0 0 0,1-1 0,-1 1-1,1-1 1,-1 0 0,1 0 0,0 0 0,0 0-1,0 0 1,0-1 0,0 1 0,3 0 0,4 2-215,-1-2 0,1 1-1,-1-1 1,1-1 0,-1 0 0,1 0 0,0-1 0,13-1 0,-19 0 222,0 0 0,0-1-1,-1 1 1,1-1 0,-1 0-1,1 0 1,-1 0 0,0 0 0,1-1-1,-1 1 1,0-1 0,-1 0 0,1 0-1,0 0 1,-1 0 0,0 0-1,0 0 1,0-1 0,0 1 0,2-5-1,2-6 50,1 0 0,-2-1 0,7-26-1,-9 24 234,-1 1-1,0-1 0,-2-24 1,0 23 261,0 17-467,0 0 0,0 0 0,0 0 0,0 0 0,0 0 0,0 0-1,0 0 1,0 0 0,0 0 0,-1 0 0,1 1 0,0-1 0,-1 0 0,1 0-1,0 0 1,-1 0 0,1 0 0,-1 1 0,0-1 0,1 0 0,-1 0-1,1 1 1,-1-1 0,0 0 0,0 1 0,1-1 0,-1 1 0,0-1-1,0 1 1,0-1 0,0 1 0,1 0 0,-1-1 0,0 1 0,-2 0-1,2 0-36,-1 0 0,1 0 0,0 0 0,0 1 0,-1-1 0,1 1 0,0-1 0,0 1 0,0-1 0,0 1 0,-1 0-1,1-1 1,0 1 0,0 0 0,0 0 0,0 0 0,1 0 0,-1 0 0,0 0 0,0 0 0,1 0 0,-1 0 0,0 0-1,1 0 1,-1 1 0,0 0 0,-2 9-6,0-1 0,1 1-1,0 0 1,0 0 0,1 0 0,1 0-1,0 0 1,2 20 0,-1-22-26,1-1 1,-1 0-1,1 0 1,1 0-1,0 0 0,0 0 1,0 0-1,1-1 1,0 0-1,1 1 0,0-2 1,6 9-1,-7-11-118,1 1-1,0-1 0,0 0 1,0-1-1,1 1 0,-1-1 1,1 0-1,-1 0 0,1-1 1,0 1-1,0-2 0,13 4 1,-16-5 101,1 1 1,-1-1-1,1 0 1,-1 0-1,1 0 1,-1-1 0,1 1-1,-1-1 1,0 0-1,1 0 1,-1 0-1,0 0 1,1-1 0,-1 1-1,0-1 1,0 0-1,0 0 1,0 0-1,-1 0 1,1 0 0,-1-1-1,1 1 1,-1-1-1,3-4 1,10-19 57,-1 0-1,-2-2 1,0 1 0,12-48-1,-10 29 656,-14 46-611,0-1 0,0 0 0,0 0 1,1 0-1,-1 0 0,0 1 0,0-1 0,1 0 0,-1 0 1,0 0-1,1 1 0,-1-1 0,0 0 0,1 1 0,-1-1 0,1 0 1,0 1-1,-1-1 0,1 0 0,-1 1 0,1-1 0,1 0 1,3 17 645,1 7-838,-4-18 101,12 27-104,-13-31 46,-1 1 0,1-1 0,-1 0 0,1 0 0,0 0 0,-1 0 0,1 0 0,0 0 0,0 0 0,0 0 0,0 0 0,0 0 0,0 0 0,0-1 0,0 1 0,1 0 0,-1-1 0,0 1 0,0-1 0,3 1 0,-4-1 92,1-1 1,-1 1-1,1-1 1,-1 0-1,0 1 1,1-1-1,-1 1 1,1-1 0,-1 0-1,0 1 1,0-1-1,1 0 1,-1 0-1,0 1 1,0-1 0,0 0-1,0 1 1,0-1-1,0 0 1,0 0-1,0 1 1,0-2 0,0-23 119,0 21-24,0 3-73,0-1 0,0 1 1,0 0-1,-1-1 0,1 1 0,0-1 0,-1 1 1,1 0-1,-1-1 0,1 1 0,-1 0 0,0-1 1,0 1-1,0 0 0,1 0 0,-1 0 0,0 0 1,0 0-1,-1 0 0,1 0 0,0 0 0,0 0 1,0 0-1,-1 1 0,1-1 0,0 0 0,0 1 1,-1-1-1,1 1 0,-1 0 0,-1-1 1,1 1-25,0-1 1,0 1 0,0 0-1,-1 0 1,1 0 0,0 0 0,0 1-1,0-1 1,0 1 0,0-1 0,0 1-1,0-1 1,0 1 0,0 0-1,0 0 1,1 0 0,-1 0 0,0 0-1,0 1 1,1-1 0,-1 1 0,-1 1-1,-1 3-5,0 0-1,0 0 1,0 1-1,1 0 1,0-1-1,0 1 0,1 0 1,0 0-1,-2 15 1,1 2 7,1 41 0,2-55-18,0-8-25,0 1 0,0 0 0,1 0 0,-1-1 0,1 1 0,-1 0 0,1-1 0,0 1-1,0-1 1,0 1 0,0-1 0,1 1 0,-1-1 0,0 0 0,1 1 0,0-1 0,0 0 0,-1 0 0,1 0-1,0-1 1,1 1 0,-1 0 0,0-1 0,5 3 0,-2-1-79,1-1 0,-1-1-1,1 1 1,0-1 0,-1 0 0,1 0 0,0 0 0,0-1-1,0 0 1,10-1 0,-13 0 112,-1 0-1,1 0 1,0 0-1,-1-1 1,1 1-1,-1-1 1,1 1-1,-1-1 1,0 0-1,0 0 1,0 0-1,0 0 1,0 0-1,0 0 1,0-1-1,-1 1 1,1-1-1,-1 1 1,0-1-1,0 1 1,1-1-1,-2 0 1,2-4-1,2-5 153,-1 0 0,-1 0-1,0 0 1,0-15 0,-1-54 2327,-17 83-2099,14 0-375,0 1 0,0 0 0,0 0 0,0 0 0,0 0-1,1 0 1,-1 0 0,1 0 0,0 1 0,0-1 0,0 0 0,0 1 0,1-1 0,-1 5 0,0-1-32,0 0 0,1-1 0,0 1 0,1 0 0,-1 0 1,3 11-1,-1-15-30,-1-1-1,0 1 1,1-1 0,0 0 0,-1 1 0,1-1-1,0 0 1,0 0 0,0 0 0,1 0 0,-1 0-1,0-1 1,1 1 0,-1-1 0,1 0-1,-1 1 1,1-1 0,0 0 0,0 0 0,-1-1-1,1 1 1,0-1 0,0 1 0,0-1 0,3 0-1,2 1-20,0-1 0,0 0-1,0-1 1,0 1 0,-1-2-1,1 1 1,0-1-1,11-4 1,-10 2 9,0-1 0,0-1-1,0 0 1,-1 0 0,0 0 0,0-1-1,0-1 1,-1 1 0,0-1 0,0 0 0,-1-1-1,0 1 1,-1-1 0,0-1 0,0 1-1,-1 0 1,0-1 0,-1 0 0,4-16 0,-1-5 329,-1-1 1,-2 1 0,0-1 0,-3 0 0,-3-38 0,-4 26 694,7 41-801,-1 1 0,0-1 0,0 0 0,0 1 0,0-1 1,-1 1-1,1-1 0,0 1 0,-1 0 0,0-1 0,0 1 0,0 0 0,-3-3 0,5 5-139,-1 0 1,1 0-1,-1-1 0,1 1 1,-1 0-1,1 0 0,-1 0 0,0 0 1,1 0-1,-1 0 0,1 0 1,-1 0-1,1 0 0,-1 0 0,1 0 1,-1 0-1,1 0 0,-1 0 1,0 1-1,1-1 0,-1 0 0,1 0 1,0 1-1,-1-1 0,1 0 1,-1 1-1,1-1 0,-1 0 0,1 1 1,0-1-1,-1 0 0,1 1 1,0-1-1,-1 1 0,1-1 0,0 1 1,0-1-1,-1 1 0,1-1 1,0 1-1,0-1 0,0 1 0,0-1 1,0 2-1,-7 24 39,6-25-45,-2 32 32,1 0 0,2 46 0,1-26-5,-1-19-264,1 0 1,2 0-1,1-1 0,1 1 1,3-1-1,10 33 0,-18-66 217,0-1-1,1 1 1,-1 0-1,0-1 1,0 1-1,0 0 1,0-1 0,1 1-1,-1 0 1,0-1-1,0 1 1,1 0-1,-1-1 1,0 1-1,0 0 1,1 0-1,-1-1 1,0 1-1,1 0 1,-1 0 0,0 0-1,1 0 1,-1-1-1,0 1 1,1 0-1,-1 0 1,1 0-1,-1 0 1,0 0-1,1 0 1,-1 0 0,0 0-1,1 0 1,-1 0-1,1 0 1,-1 0-1,0 0 1,1 0-1,-1 1 1,0-1-1,1 0 1,-1 0-1,0 0 1,1 0 0,-1 1-1,0-1 1,1 0-1,-1 0 1,0 1-1,0-1 1,1 0-1,-1 1 1,0-1-1,0 0 1,1 1 0,-1-1-1,0 0 1,0 1-1,0-1 1,0 0-1,0 1 1,1 0-1,8-34 112,-5 11-40,-1 5 114,0 1 0,1 0 0,0 1 0,1-1 0,1 1 0,12-24 0,-18 38-152,1 1 0,-1-1 0,1 0 0,-1 1 0,1-1-1,-1 0 1,1 1 0,0-1 0,-1 1 0,1-1 0,0 1 0,-1 0 0,1-1 0,0 1-1,-1 0 1,1-1 0,0 1 0,0 0 0,-1 0 0,1 0 0,0-1 0,0 1 0,0 0-1,-1 0 1,1 0 0,0 0 0,0 1 0,0-1 0,-1 0 0,1 0 0,0 0-1,0 1 1,0-1 0,-1 0 0,1 1 0,0-1 0,-1 0 0,1 1 0,0-1 0,-1 1-1,1-1 1,-1 1 0,1 0 0,-1-1 0,1 1 0,0 0 0,21 32 416,-14-17-488,-2 0-1,0 1 0,-1 0 0,-1 0 1,-1 0-1,0 0 0,-1 1 0,-1-1 0,-1 21 1,0-37 8,0 0 0,0 0 0,0 1 0,-1-1 0,1 0 1,0 0-1,-1 0 0,1 0 0,0 0 0,-1 0 0,0 0 1,1 0-1,-1 0 0,0 0 0,1 0 0,-1 0 0,0 0 1,0 0-1,0 0 0,0-1 0,0 1 0,1 0 0,-2-1 0,1 1 1,0-1-1,0 1 0,0-1 0,0 1 0,0-1 0,0 0 1,0 1-1,-1-1 0,1 0 0,0 0 0,-2 0 0,1 0 17,1 0-1,-1 0 1,0 0-1,0 0 1,0 0-1,0-1 1,0 1-1,0-1 0,0 1 1,1-1-1,-1 0 1,0 0-1,0 1 1,1-1-1,-1 0 1,1-1-1,-1 1 1,1 0-1,-1 0 0,-2-3 1,-13-26 530,17 30-491,0 0 0,0 0 0,0 0 1,0 0-1,0 0 0,0 0 0,0 0 0,0 0 0,0 1 0,0-1 0,-1 0 0,1 0 0,0 0 1,0 0-1,0 0 0,0 0 0,0 0 0,0 0 0,0 0 0,0 0 0,-1 0 0,1 0 0,0 0 0,0 0 1,0 0-1,0 0 0,0 1 0,0-1 0,0 0 0,-1 0 0,1 0 0,0-1 0,0 1 0,0 0 1,0 0-1,0 0 0,0 0 0,0 0 0,-1 0 0,1 0 0,0 0 0,0 0 0,0 0 0,0 0 1,0 0-1,0 0 0,0 0 0,0 0 0,0 0 0,-1-1 0,1 1 0,0 0 0,0 0 0,0 0 1,-2 9-129,2-7 97,0-1 1,0 1 0,0 0 0,0-1 0,0 1 0,0 0-1,1-1 1,-1 1 0,1 0 0,-1-1 0,1 1 0,-1-1-1,1 1 1,0-1 0,0 1 0,0-1 0,0 1 0,1 0-1,0 0 8,0-1 0,0 0 0,0 0 0,1 0 0,-1 0 0,0 0 0,1-1 0,-1 1 0,0-1 0,1 0 0,-1 1 0,0-1 0,3 0 0,11-1-44,0 0 0,-1 0 0,1-2 0,-1 0 1,1 0-1,-1-1 0,0-1 0,-1-1 1,1 0-1,-1-1 0,0-1 0,-1 0 1,0 0-1,0-2 0,-1 1 0,0-2 1,-1 0-1,0 0 0,0-1 0,-2 0 1,1 0-1,-1-1 0,-1-1 0,-1 0 1,0 0-1,10-27 0,-9 7 274,-1 0 1,-2-1-1,-1 1 1,-2-62-1,-2 90-44,0 0 0,-1 0 0,1 0-1,-1 0 1,-3-11 0,3 15-130,1 1-1,-1 0 1,1 0-1,-1 0 1,1 0-1,-1 0 1,0 0 0,1 0-1,-1 0 1,0 0-1,0 0 1,0 0-1,0 0 1,0 0-1,0 1 1,0-1-1,0 0 1,0 1 0,0-1-1,0 1 1,0-1-1,-1 1 1,1-1-1,0 1 1,0 0-1,0 0 1,-1-1-1,1 1 1,0 0-1,0 0 1,-1 0 0,1 1-1,-2-1 1,2 1-36,-1-1 0,1 1 0,0 0 1,0-1-1,0 1 0,0 0 1,0 0-1,0 0 0,0 0 1,0 0-1,0 0 0,0 0 0,1 0 1,-1 0-1,0 0 0,1 1 1,-1-1-1,1 0 0,-1 0 1,1 0-1,0 1 0,-1-1 0,1 2 1,-5 34-6,5-35 9,-4 78 61,9 116 0,-4-183-173,0 0 0,1 0 0,1-1 0,1 1 0,-1-1 0,2 0 0,8 18 0,-11-26 62,1 0 0,-1 0 0,1 0 0,0 0 0,0 0 0,1-1 0,-1 1 0,1-1 0,-1 0 0,1 0 0,0 0 0,0 0 0,1-1 0,-1 0 0,0 0 0,1 0 0,0 0 0,-1-1 0,1 0 0,0 0 0,-1 0 0,9 0 0,-6 0-4,-1-1 0,1 0-1,-1 0 1,1-1 0,-1 0 0,0 0-1,1-1 1,-1 0 0,0 0-1,0 0 1,0-1 0,0 1 0,0-1-1,-1-1 1,1 1 0,-1-1-1,0 0 1,0-1 0,0 1 0,7-10-1,-1 2 125,-1-1-1,0 0 0,9-15 0,-16 22 325,1-1 0,-1 1 1,-1-1-1,1 1 0,-1-1 1,0 0-1,0 0 0,-1 0 0,1-11 1,-2 17-191,-1 2-220,0 0-1,0-1 0,0 1 0,1 0 0,-1 0 1,0 0-1,0-1 0,1 1 0,-1 0 0,1 0 0,-1 0 1,1 0-1,-1 0 0,1 0 0,-1 0 0,1 0 0,0 0 1,0 0-1,-1 2 0,-4 21-26,5-22-16,0 1 1,-1-1-1,1 1 1,0-1-1,0 0 1,1 1-1,-1-1 1,1 1-1,-1-1 0,1 0 1,-1 1-1,1-1 1,0 0-1,0 0 1,0 0-1,1 0 0,1 3 1,-1-4-24,0 1-1,0-1 1,1 1-1,-1-1 1,0 0-1,1 0 1,-1 0-1,1 0 1,0 0 0,-1 0-1,1-1 1,0 0-1,-1 1 1,1-1-1,4 0 1,2 0-352,1 1-1,-1-1 1,1-1 0,-1 0-1,0 0 1,0-1 0,17-5-1,-23 5 282,0 1-1,0-1 0,0 1 1,0-1-1,-1 0 0,1 0 0,-1-1 1,1 1-1,-1 0 0,0-1 1,0 0-1,0 1 0,0-1 1,-1 0-1,1 0 0,-1 0 1,1 0-1,-1 0 0,0 0 1,0 0-1,-1 0 0,1-1 1,-1 1-1,1 0 0,-1 0 1,0-5-1,0-2 66,0-1-1,-1 0 1,0 0 0,-1 1 0,0-1 0,0 1-1,-8-21 1,7 25 236,0 1 0,0-1 1,0 1-1,-1-1 0,1 1 0,-1 0 0,-1 0 0,1 1 1,-1-1-1,1 1 0,-1 0 0,-1 0 0,1 1 0,0-1 1,-7-2-1,8 5 12,1-1-1,0 1 1,-1 0 0,1 0 0,0 0 0,-1 0 0,0 1-1,1-1 1,-1 1 0,1 0 0,-1 0 0,1 0-1,-1 0 1,-6 2 0,8-1-113,0 0 0,-1 0 1,1 0-1,0 0 0,0 1 0,0-1 0,0 1 1,0-1-1,1 1 0,-1 0 0,0-1 0,1 1 1,-1 0-1,1 0 0,-1 0 0,1 0 0,0 1 1,0-1-1,0 0 0,0 0 0,0 4 0,-4 14 251,2 0 0,0 0 0,1 0-1,1 0 1,1 0 0,5 39 0,-3-51-205,0-1-1,0 1 1,1 0 0,-1-1 0,2 1 0,-1-1 0,1 0-1,0 0 1,0-1 0,1 1 0,0-1 0,0 0 0,1 0 0,-1-1-1,1 1 1,12 7 0,-9-7-202,0-1 0,1 1 0,-1-2 0,1 1 1,0-2-1,1 1 0,-1-1 0,1-1 0,-1 0 0,1 0 0,19 0 0,-16-5-4381,-3-15-6738</inkml:trace>
  <inkml:trace contextRef="#ctx0" brushRef="#br0" timeOffset="8598.74">370 1609 2657,'0'0'3295,"-3"11"-3175,-4 31 59,7-41-168,1 0 1,-1 0-1,0 0 0,0-1 1,1 1-1,-1 0 0,1 0 1,-1 0-1,0-1 0,1 1 1,0 0-1,-1-1 0,1 1 1,-1 0-1,1-1 0,0 1 1,-1-1-1,1 1 0,0-1 1,0 1-1,-1-1 0,1 0 1,0 1-1,0-1 0,0 0 1,0 0-1,-1 1 0,1-1 1,0 0-1,0 0 0,0 0 1,0 0-1,0 0 0,1 0 1,1 0 15,0 0-1,1-1 1,-1 1 0,1 0 0,-1-1-1,0 0 1,5-2 0,-2 0-6,-1-1 0,-1 1-1,1-1 1,0-1 0,-1 1 0,0-1 0,0 1 0,0-1 0,-1-1 0,1 1 0,-1 0 0,0-1-1,-1 1 1,3-8 0,1-3-15,-1 0 1,-1-1-1,0 1 0,2-20 0,-3-4 1356,-1 0 1,-5-76-1,-4 93 1118,1 17-713,-2 17-1017,1 22-593,1 0 1,1 1-1,2 0 0,1 0 0,3 39 0,-1-35-33,2 30-70,3-1-1,2 0 0,4 0 1,29 99-1,-40-166-53,9 30 35,14 31 1,-20-54-50,0 0 0,0-1 1,1 1-1,0-1 0,0 0 0,1 0 1,-1-1-1,1 1 0,0-1 1,11 8-1,-13-11 4,-1 0 0,1-1 0,-1 1 0,1-1 0,-1 0 0,1 0 0,0 0 0,0 0 0,0-1 0,-1 1 0,1-1 0,0 1 0,0-1 0,0 0 0,0 0 0,0 0 0,0-1 0,0 1 0,0-1 0,-1 0 0,1 1 0,0-1 0,0-1 0,-1 1 0,1 0 0,-1 0 0,1-1 0,-1 0 0,1 1 0,-1-1 0,0 0 0,0 0 0,0 0 1,0-1-1,3-4 0,0 0-38,0-1 1,0 0 0,-1 0 0,0-1 0,-1 1 0,0-1 0,0 0 0,-1 1 0,0-1-1,1-12 1,-1-4-62,-1 0 0,-2 0-1,-2-26 1,1 39 66,0 0-1,-1 0 0,-1 1 1,1 0-1,-2 0 0,1 0 1,-2 0-1,-9-15 1,7 14-14,-1 1 0,0 0 0,0 0 0,-18-15 0,23 23-51,0 0-1,0 0 1,0 0-1,0 0 1,-1 1-1,1 0 0,0 0 1,-1 0-1,0 0 1,1 1-1,-1 0 1,0 0-1,0 0 0,0 1 1,0-1-1,0 1 1,-5 1-1,9-1 20,0 0-1,1 0 1,-1 1-1,0-1 1,1 0-1,-1 0 0,0 1 1,1-1-1,-1 1 1,0-1-1,1 0 1,-1 1-1,1-1 1,-1 1-1,0 0 1,1-1-1,0 1 1,-1-1-1,1 1 1,-1 0-1,1-1 0,0 1 1,-1 0-1,1-1 1,0 1-1,0 0 1,-1 1-1,0 22-2122,1-17 1379,0 18-2299</inkml:trace>
  <inkml:trace contextRef="#ctx0" brushRef="#br0" timeOffset="9485.41">850 1664 3217,'0'0'11008,"-7"-15"-10458,-23-45-235,30 60-313,0-1 0,-1 0 1,1 1-1,0-1 1,0 1-1,0-1 1,-1 0-1,1 1 1,0-1-1,-1 1 1,1-1-1,-1 1 1,1 0-1,0-1 0,-1 1 1,1-1-1,-1 1 1,1 0-1,-1-1 1,1 1-1,-1 0 1,0-1-1,1 1 1,-1 0-1,1 0 0,-1 0 1,0 0-1,1-1 1,-1 1-1,1 0 1,-1 0-1,0 0 1,1 0-1,-1 0 1,0 1-1,1-1 0,-1 0 1,1 0-1,-2 1 1,-9 15 26,9-13-12,-4 10-1,1 1 0,0 0 0,1 0 0,0 1 0,1-1 0,1 1 0,0-1 0,1 1 0,1 26 0,0-38-25,0 0 1,1 1-1,-1-1 1,1 0-1,0 0 1,-1 0-1,2 1 1,-1-1-1,0 0 1,0 0-1,1-1 1,0 1-1,0 0 1,0 0-1,0-1 1,0 1-1,0-1 1,0 0-1,1 0 1,-1 1-1,1-2 1,0 1-1,0 0 1,-1 0-1,1-1 1,0 0-1,0 1 1,6 0 0,-1 0-55,1 1 0,0-2 1,0 1-1,0-2 0,0 1 1,0-1-1,0 0 1,1-1-1,12-2 0,-19 2 52,0 0 0,0 0 0,0 0 0,0 0 0,0 0 0,0-1 0,-1 0 0,1 1 0,0-1 0,-1 0 0,0 0 0,1 0 0,-1 0 0,0-1 0,3-3 0,-1 1 32,-1-1 0,-1 1 1,1-1-1,-1 1 0,0-1 1,0 0-1,2-9 1,-2-4 249,0 1 1,-1 0 0,0 0-1,-4-26 1,-6 16 680,9 27-924,-1 0-1,1 0 0,-1 0 0,1 1 0,-1-1 0,1 0 0,-1 0 1,0 1-1,1-1 0,-1 0 0,0 1 0,0-1 0,0 1 1,1-1-1,-1 1 0,0-1 0,0 1 0,0-1 0,0 1 0,0 0 1,0 0-1,0-1 0,0 1 0,0 0 0,0 0 0,0 0 1,-1 0-1,1 1-28,0-1 1,0 1-1,0 0 0,0-1 1,0 1-1,1 0 1,-1-1-1,0 1 1,0 0-1,1 0 0,-1 0 1,0 0-1,1 0 1,-1 0-1,1 0 1,0 0-1,-1 0 0,1 0 1,0 0-1,-1 0 1,1 2-1,-5 26-13,4-27 14,-1 12-166,1 1-1,0 0 1,1-1-1,0 1 1,4 23 0,-3-34 126,0-1 0,-1 0 1,1 1-1,1-1 1,-1 0-1,0 0 1,1 0-1,-1 0 1,1 0-1,0 0 1,0 0-1,0-1 0,1 1 1,-1-1-1,1 1 1,-1-1-1,1 0 1,0 0-1,-1 0 1,1 0-1,0-1 0,1 1 1,-1-1-1,0 0 1,0 0-1,0 0 1,1 0-1,-1 0 1,7 0-1,-7-1-27,1 1 1,0-1-1,0 0 0,-1 0 1,1 0-1,0-1 0,0 1 0,-1-1 1,1 0-1,0 0 0,-1 0 1,1-1-1,-1 1 0,0-1 1,1 0-1,5-4 0,-5 2 66,-1 0-1,1 0 0,-1-1 0,0 1 1,0-1-1,0 0 0,-1 0 1,0 0-1,0-1 0,3-9 1,0-6 206,-2 1-1,0-1 1,-1 0 0,-1 0 0,-3-25 0,2 6 956,-6 45-1126,3 5-35,0 1 0,1-1 0,0 1 1,0-1-1,1 1 0,1 0 0,0 0 1,0 0-1,3 12 0,-3-20-12,0 0-1,1 0 1,0-1-1,0 1 1,-1 0-1,2-1 1,-1 1-1,0 0 1,0-1-1,1 0 1,0 1-1,-1-1 1,1 0-1,0 0 1,0 0-1,0 0 0,0 0 1,0 0-1,1 0 1,-1-1-1,5 3 1,-3-2-43,1 0 1,-1 0-1,1-1 1,-1 0-1,1 0 1,0 0-1,-1 0 1,1 0-1,0-1 0,0 0 1,0 0-1,6-1 1,-8-1 55,0 1 1,-1 0-1,0 0 1,1-1-1,-1 0 1,0 1-1,1-1 1,-1 0-1,0 0 1,0 0-1,-1 0 1,1 0-1,0-1 1,-1 1 0,1-1-1,-1 1 1,0-1-1,0 1 1,0-1-1,0 0 1,0 1-1,0-1 1,0-4-1,2-10 303,0-1-1,1-22 1,-4 39-283,1-60 2324,-1 60-1848,0 6-273,-1 35-779,0-12 859,1 0 0,4 38 1,-2-57-629,0 0 0,0 0 0,1-1 1,5 14-1,-6-17-273,1-1 0,0 1 0,0-1 1,0 0-1,0 1 0,1-1 0,-1-1 0,8 7 0,1-2-5027</inkml:trace>
  <inkml:trace contextRef="#ctx0" brushRef="#br0" timeOffset="10311.25">1794 1766 6739,'0'0'4752,"2"15"-4726,8 48 20,-10-59-201,1 0 1,1-1 0,-1 1 0,0-1-1,1 0 1,0 1 0,-1-1-1,1 0 1,1 0 0,-1 0 0,0 0-1,1 0 1,-1-1 0,1 1-1,0-1 1,0 1 0,0-1 0,0 0-1,0 0 1,1-1 0,-1 1-1,0-1 1,1 1 0,-1-1 0,1 0-1,0-1 1,-1 1 0,1 0-1,0-1 1,-1 0 0,1 0 0,0 0-1,0 0 1,3-2 0,-4 2 129,-1-1-1,0-1 1,0 1 0,0 0 0,0 0-1,0-1 1,0 1 0,0-1 0,0 0-1,0 1 1,-1-1 0,1 0 0,-1 0-1,1 0 1,-1 0 0,0-1 0,0 1 0,0 0-1,0 0 1,1-3 0,15-55 682,-15 53-475,30-174 5103,-19 93-939,-13 88-4325,0 0 0,0 0-1,1 0 1,-1-1-1,0 1 1,0 0-1,0 0 1,0 0 0,0-1-1,0 1 1,0 0-1,1 0 1,-1 0 0,0-1-1,0 1 1,0 0-1,0 0 1,0 0 0,1 0-1,-1 0 1,0 0-1,0-1 1,0 1 0,1 0-1,-1 0 1,0 0-1,0 0 1,1 0-1,-1 0 1,0 0 0,0 0-1,0 0 1,1 0-1,-1 0 1,0 0 0,0 0-1,0 0 1,1 0-1,-1 0 1,0 0 0,0 0-1,1 0 1,-1 1-1,0-1 1,0 0-1,0 0 1,0 0 0,1 0-1,-1 0 1,0 0-1,0 1 1,0-1 0,0 0-1,1 0 1,-1 0-1,0 1 1,0-1 0,10 11-148,0 9 119,14 35 0,-18-37-643,2 0 0,18 32 0,-26-50 638,1 0 0,-1 0 0,0 0 1,0 0-1,0 0 0,0 0 1,1 0-1,-1 0 0,0 0 0,0 0 1,0-1-1,1 1 0,-1 0 1,0 0-1,0 0 0,0 0 0,0 0 1,1 0-1,-1 0 0,0-1 1,0 1-1,0 0 0,0 0 1,0 0-1,0 0 0,0-1 0,1 1 1,-1 0-1,0 0 0,0 0 1,0-1-1,0 1 0,0 0 0,0 0 1,0 0-1,0-1 0,0 1 1,0 0-1,0 0 0,0 0 0,0-1 1,0 1-1,0 0 0,0 0 1,0 0-1,-1 0 0,1-1 0,0 1 1,0 0-1,0 0 0,0-1 1,1-13 155,-1 8-10,0-1 0,0 1 0,-1 0 1,0 0-1,0-1 0,0 1 0,-1 0 0,1 0 0,-1 0 0,-1 0 1,1 0-1,-1 1 0,0-1 0,-1 1 0,1 0 0,-1 0 0,0 0 1,0 0-1,-1 1 0,-9-8 0,13 11-116,-1 0 1,1-1-1,-1 1 0,1 0 1,-1 1-1,0-1 0,0 0 1,1 0-1,-1 1 0,0-1 1,0 1-1,0-1 0,0 1 1,0 0-1,0 0 0,0 0 1,1 0-1,-1 0 0,0 0 1,0 1-1,0-1 1,0 1-1,0-1 0,0 1 1,1 0-1,-3 0 0,1 1 2,1 0 0,-1 0 0,1 0 0,0 0 0,0 0 0,-1 1 0,1-1 0,1 1 0,-1-1 0,0 1 0,1 0 0,-1-1-1,1 1 1,-2 6 0,-2 11-29,1 0 0,2 0 0,0 0 0,0 1 0,3 22 0,-1-22 1,0-16-46,0 0 1,0 1-1,1-1 0,0 0 1,0 0-1,0 0 0,0 0 1,1 0-1,0 0 0,0 0 1,0 0-1,1-1 0,0 1 1,-1-1-1,2 1 0,-1-1 1,0 0-1,6 4 0,-5-4-27,1-1 0,0 0-1,0 0 1,0-1 0,0 1-1,1-1 1,-1 0 0,1 0-1,-1-1 1,1 0 0,0 0-1,-1 0 1,1-1 0,0 1-1,0-1 1,7-1 0,-10 0 82,0 0 0,0 0 1,0 0-1,-1 0 0,1-1 1,0 1-1,-1-1 1,1 1-1,-1-1 0,1 0 1,-1 0-1,0 0 1,0 0-1,0 0 0,0-1 1,0 1-1,0-1 0,-1 1 1,1-1-1,-1 0 1,0 1-1,2-5 0,2-7 150,0 0-1,-1-1 0,3-17 0,0-15 1645,-3 1 0,-1-57-1,4 123-1699,18 92 182,-11-52-2354,-2 0-6773</inkml:trace>
  <inkml:trace contextRef="#ctx0" brushRef="#br0" timeOffset="13971.95">3211 1946 3698,'0'0'4079,"1"8"-3628,-1-4-383,0-2-61,0-1 0,0 1 0,0-1 0,0 0 0,0 1 0,0-1 0,0 1 0,0-1 0,1 1 0,-1-1 0,1 1 0,-1-1 0,1 0 0,0 1 0,-1-1 0,1 0 0,0 0 1,0 0-1,0 1 0,0-1 0,0 0 0,0 0 0,0 0 0,0 0 0,0-1 0,1 1 0,-1 0 0,0 0 0,0-1 0,1 1 0,1 0 0,3 0-11,0 0 0,-1-1 1,1 0-1,0 0 0,0 0 0,0-1 0,9-2 0,-11 2-6,-1 0-1,0-1 1,0 1 0,0-1-1,0 0 1,0 0-1,0 0 1,-1 0 0,1 0-1,-1-1 1,1 1 0,-1-1-1,0 0 1,3-3-1,4-10 176,0-1-1,-1 1 1,-1-1 0,-1-1-1,0 1 1,-1-1-1,-1 0 1,3-31-1,-3 2 1247,-2 0 1,-6-58-1,3 85-764,-2 0-1,-7-28 1,8 40-313,0 1-1,-1-1 1,0 0 0,0 1 0,-1 0-1,0 0 1,0 0 0,-9-11 0,12 17-305,1 1 1,0-1 0,-1 1 0,1-1 0,0 1-1,-1-1 1,1 1 0,0-1 0,-1 1-1,1-1 1,-1 1 0,1 0 0,-1-1 0,1 1-1,-1 0 1,1-1 0,-1 1 0,0 0-1,1 0 1,-1-1 0,1 1 0,-1 0 0,0 0-1,1 0 1,-1 0 0,1 0 0,-1 0-1,0 0 1,1 0 0,-1 0 0,0 0 0,1 0-1,-1 0 1,1 1 0,-1-1 0,0 0-1,1 0 1,-1 1 0,1-1 0,-1 0 0,1 1-1,-1-1 1,1 0 0,-1 2 0,-10 26 68,4 23-60,2 0 1,2 0 0,7 89-1,0-84-45,2 0 0,3 0 0,3 0 0,2-1 0,2-1 0,2-1 0,36 71 0,-51-119-69,-1-1 0,1 1 0,0-1 0,1 0-1,-1 0 1,1 0 0,0 0 0,0-1 0,0 1-1,0-1 1,1 0 0,5 2 0,-8-4 39,0 0 0,0 0 1,0 0-1,0-1 0,0 1 0,0-1 1,0 1-1,0-1 0,0 0 0,0 0 1,0 0-1,1 0 0,-1 0 0,0 0 0,0-1 1,0 1-1,0-1 0,0 1 0,0-1 1,0 0-1,0 0 0,0 0 0,0 0 1,0 0-1,-1 0 0,1-1 0,0 1 1,-1 0-1,1-1 0,-1 0 0,0 1 1,2-3-1,2-3-2,-1-1 0,0 0 1,0-1-1,-1 1 1,0-1-1,0 1 0,-1-1 1,0 0-1,0 0 0,0-16 1,-1-5 50,-6-58 1,1 63-1,-2 1 0,0 0 1,-2 0-1,-1 0 0,-1 1 1,0 0-1,-27-39 0,37 60-15,-1 1-1,0-1 0,0 1 0,0-1 1,0 1-1,0-1 0,0 1 0,0 0 1,0-1-1,-1 1 0,1 0 1,0 0-1,-1 0 0,1 0 0,-1 0 1,1 0-1,-4 0 0,4 1-4,1 0-1,-1 1 0,0-1 1,0 1-1,1-1 1,-1 1-1,0 0 1,1-1-1,-1 1 0,0 0 1,1-1-1,-1 1 1,1 0-1,-1 0 1,1 0-1,0-1 0,-1 1 1,1 0-1,0 0 1,-1 0-1,1 0 1,0 0-1,0-1 0,0 1 1,0 0-1,0 0 1,0 0-1,0 0 0,0 0 1,0 0-1,1 1 1,-2 6-116,1 0 0,0 0 0,1 0 1,0 0-1,0 0 0,1-1 0,0 1 0,0 0 1,0-1-1,7 12 0,-6-14-144,0 0 0,1 0 0,-1-1 0,1 1 1,0-1-1,0 0 0,1 0 0,-1-1 0,1 1 0,0-1 0,0 0 0,0 0 0,0-1 1,1 0-1,7 3 0,-8-3-105,0-1 0,0 1 0,0-1 0,0 0 0,0 0 0,0-1 0,0 0 0,0 0 0,0 0 0,0 0 0,0-1 0,0 1 0,7-3 0,-10 2 338,1-1 1,0 1-1,0-1 1,-1 0-1,1 0 0,-1 0 1,1 0-1,-1 0 1,0 0-1,0-1 1,0 1-1,0-1 1,0 1-1,-1-1 1,1 0-1,-1 1 1,0-1-1,0 0 1,0 0-1,0 0 1,0 0-1,0-5 1,3-18 1295,-2-1 1,0-1 0,-3-26-1,0 11 408,1 36-1315,0 0 0,-1 0-1,1 0 1,-2 0 0,1 0 0,-1 1 0,0-1 0,0 0 0,-1 1-1,-4-9 1,7 15-324,0-1 1,-1 1-1,1-1 0,0 1 0,0 0 0,0-1 0,-1 1 1,1 0-1,0-1 0,0 1 0,-1 0 0,1-1 0,0 1 0,-1 0 1,1 0-1,0-1 0,-1 1 0,1 0 0,0 0 0,-1 0 0,1 0 1,-1-1-1,1 1 0,0 0 0,-1 0 0,1 0 0,-1 0 1,1 0-1,0 0 0,-1 0 0,1 0 0,-1 0 0,0 0 1,-8 12 197,0 19-276,6-15 61,0-1 0,2 1 0,0 0 0,1 0 0,0 0 0,1 0-1,5 26 1,-5-37-40,1 0 0,-1 0 0,1 0 0,-1 0 0,1-1 0,0 1 0,1-1 0,-1 1 0,1-1 0,0 0 0,0 0 0,1 0 0,-1 0 0,1-1 0,-1 1 0,1-1 0,0 0 0,1 0 0,-1-1 0,0 1 0,1-1 0,0 0 0,-1 0 0,1 0 0,0-1 0,0 1 0,0-1 0,5 0 0,-6 0-4,0-1 1,0 1-1,0-1 0,0-1 1,0 1-1,0 0 1,0-1-1,0 0 1,0 0-1,0 0 0,0 0 1,0-1-1,0 1 1,-1-1-1,1 0 0,0 0 1,4-5-1,-3 3 38,-1-1-1,1 0 0,-1-1 1,-1 1-1,1-1 1,-1 0-1,0 0 0,0 0 1,-1 0-1,3-8 1,-1-4 200,-1 0 0,0-1 1,-1 1-1,-1-1 0,-2-27 1,1 16 535,-4 11 121,4 19-847,-1 0-1,1-1 1,0 1 0,0 0 0,-1-1 0,1 1 0,0 0-1,-1 0 1,1 0 0,0-1 0,0 1 0,-1 0 0,1 0-1,0 0 1,-1 0 0,1 0 0,0-1 0,-1 1-1,1 0 1,-1 0 0,1 0 0,0 0 0,-1 0 0,1 0-1,0 0 1,-1 0 0,0 1 0,0-1-14,0 1 0,0 0 0,-1-1 0,1 1 1,0 0-1,0 0 0,0 0 0,0 0 0,0 0 0,1 0 0,-1 0 1,0 0-1,0 0 0,1 1 0,-1-1 0,1 0 0,-1 0 0,1 1 1,-1-1-1,0 2 0,-1 7-14,1-1 0,0 0 0,0 1 0,0-1 0,2 0 1,-1 1-1,1-1 0,0 1 0,1-1 0,0 0 0,0 0 0,1 0 0,0 0 0,8 15 0,-7-19-139,-1 1 0,1-1 0,0 0 0,0 0 0,0-1 0,1 1 0,0-1 0,0 0 0,0 0 0,0-1 0,0 0 0,1 0 0,0 0-1,-1 0 1,1-1 0,0 0 0,0 0 0,0 0 0,1-1 0,-1 0 0,0 0 0,13-1 0,-17 0 143,0-1 0,0 1 0,-1-1 0,1 0 0,0 0 0,0 0 0,-1 0 0,1 0 0,0 0 0,-1 0 0,1 0 0,-1 0 0,1-1 0,-1 1 0,0-1 0,0 1 0,1-1 0,-1 1 0,0-1 0,0 0 0,-1 0 0,1 1 0,0-1 0,-1 0 0,1 0 0,-1 0 0,1 0 0,-1-2 0,3-11 78,0 0 0,0-22-1,-3 30-4,2-37 502,-2 24 158,1 0 1,6-30-1,-7 49-696,0 1-1,0 0 1,0 0-1,0-1 0,0 1 1,0 0-1,0-1 0,0 1 1,0 0-1,0-1 0,0 1 1,0 0-1,0 0 1,1-1-1,-1 1 0,0 0 1,0 0-1,0-1 0,0 1 1,1 0-1,-1 0 0,0-1 1,0 1-1,1 0 1,-1 0-1,0 0 0,0 0 1,1-1-1,-1 1 0,0 0 1,1 0-1,-1 0 0,0 0 1,0 0-1,1 0 1,0 0-1,8 9 152,7 21-525,-14-27 413,6 16-120,-1 0 0,7 32 0,5 14-1864,-19-65 1880,0 0 0,1 1-1,-1-1 1,0 0-1,0 1 1,0-1 0,0 1-1,1-1 1,-1 0-1,0 1 1,0-1 0,0 0-1,1 0 1,-1 1 0,0-1-1,1 0 1,-1 0-1,0 1 1,1-1 0,-1 0-1,0 0 1,1 0-1,-1 1 1,0-1 0,1 0-1,-1 0 1,1 0-1,-1 0 1,0 0 0,1 0-1,-1 0 1,0 0 0,1 0-1,13-8-173,5-17 317,-14 11-113,0 0 0,-1 0 0,-1-1 0,3-20 0,-5 21 415,2 1 0,0-1-1,0 1 1,1 0-1,7-15 1,-11 27 65,2 10-238,9 44-351,-7-31 61,0 1 0,10 27 0,-12-45-134,0 1 0,0-1 0,1 0 0,0 0 0,0 0 0,0 0 0,0 0 0,1-1 0,0 1 0,0-1 0,0 0 0,0 0 0,1-1-1,5 4 1,-8-5 23,0-1-1,1 0 0,-1 1 1,1-1-1,-1 0 0,1 0 0,-1-1 1,1 1-1,0 0 0,-1-1 0,1 1 1,0-1-1,0 0 0,-1 0 0,1 0 1,0-1-1,0 1 0,-1 0 0,6-2 1,-5 0 8,0 0 0,0 0 0,0 0 0,0-1 0,0 1 0,0-1 0,-1 1 0,1-1 0,-1 0 0,0 0 0,0 0 0,0 0 0,0 0 0,1-5 0,24-42-232,26-62-710,-48 98 1515,0 0 0,-1-1 0,-1 1 0,0-1 0,-1 0 0,1-21 0,-6 18 1803,0 11-821,-1 11-982,3 2-408,0 1-1,0-1 1,0 0-1,0 1 1,1-1-1,0 1 1,1-1 0,0 8-1,-1-11-38,1 0 0,-1 0-1,1-1 1,-1 1 0,1 0-1,0-1 1,0 1 0,0-1-1,0 1 1,0-1 0,0 1-1,1-1 1,0 0 0,-1 1 0,1-1-1,0 0 1,0 0 0,0 0-1,0-1 1,0 1 0,5 2-1,-7-4 24,1 1-1,0-1 0,0 0 0,0 0 1,-1 0-1,1 0 0,0 0 0,0 0 1,0 0-1,-1 0 0,1 0 0,0 0 1,0-1-1,0 1 0,-1 0 0,1 0 1,0-1-1,0 1 0,-1-1 0,1 1 0,0 0 1,-1-1-1,1 1 0,-1-1 0,1 0 1,0 1-1,-1-1 0,1 1 0,-1-1 1,0 0-1,1 0 0,-1 1 0,1-1 1,-1 0-1,0 0 0,0 1 0,1-1 1,-1 0-1,0 0 0,0 1 0,0-1 1,0 0-1,0-1 0,1-44 285,-1 35-111,-1 10-132,1 0-1,0 0 1,0 1 0,-1-1 0,1 0-1,-1 0 1,1 0 0,-1 1 0,1-1-1,-1 0 1,1 0 0,-1 1 0,0-1 0,1 1-1,-1-1 1,0 0 0,1 1 0,-1-1-1,0 1 1,0 0 0,0-1 0,1 1-1,-1 0 1,0-1 0,0 1 0,0 0 0,-1 0-1,1-1-23,-1 1 0,1 0 0,-1 0 1,1-1-1,0 1 0,-1 0 0,1 0 0,-1 0 0,1 1 0,0-1 0,-1 0 0,1 0 0,-1 1 0,1-1 0,0 1 0,-1-1 0,1 1 0,-2 1 0,1 1-5,0-1-1,0 1 1,0 0-1,0 0 1,1 0-1,-1 0 1,1 1 0,0-1-1,0 0 1,0 1-1,0-1 1,1 0-1,-1 5 1,-1 52 13,2-49 2,0 1-32,-1 3 18,1 0 0,1 1 1,1-1-1,0 0 0,5 19 0,-6-30-41,1 0 0,-1 0 0,1 0 0,0 0-1,0-1 1,1 1 0,-1-1 0,1 1 0,-1-1 0,1 0-1,0 0 1,1 0 0,-1 0 0,0-1 0,1 1 0,-1-1-1,1 0 1,0 0 0,0 0 0,0-1 0,0 1-1,0-1 1,0 0 0,4 1 0,-1-1-18,0 0 0,-1-1 1,1 1-1,0-1 0,0 0 0,-1-1 0,1 0 1,0 0-1,-1 0 0,1-1 0,0 0 0,-1 0 1,0-1-1,0 0 0,0 0 0,0 0 0,0-1 1,0 1-1,5-6 0,0-1 37,-1-1-1,0 0 1,-1 0-1,0 0 1,-1-1 0,0-1-1,12-25 1,-13 22 118,-1-1-1,-1 1 1,0-1 0,-1 0 0,3-33-1,-4-89 1452,-3 95-835,1 37-534,-1-1-1,0 1 1,-1 0-1,0 0 1,0-1 0,0 1-1,-1 0 1,0 0-1,0 0 1,-4-7 0,6 13-167,0 1 1,-1-1-1,1 0 0,0 1 1,-1-1-1,1 1 1,0-1-1,-1 0 1,1 1-1,-1-1 0,1 1 1,-1-1-1,1 1 1,-1 0-1,1-1 1,-1 1-1,0-1 1,1 1-1,-1 0 0,1 0 1,-1-1-1,0 1 1,1 0-1,-1 0 1,0 0-1,1 0 0,-1 0 1,-1 0-1,1 0-12,0 0 0,0 1 0,0 0 0,0-1 0,1 1 0,-1 0 0,0-1 0,0 1 0,0 0 0,1 0 0,-1 0 0,0-1 0,1 1 0,-1 0 0,0 2 0,-14 38-86,10-15 74,2 1 1,1-1-1,2 1 0,0 0 1,2 0-1,0 0 0,2-1 1,1 0-1,2 0 0,0 0 1,17 39-1,-21-57-132,1-1 1,0 1-1,0-1 0,0 0 1,1 0-1,0 0 0,1-1 0,11 12 1,-13-15-1,0 0 0,1-1 1,-1 1-1,1-1 0,-1 0 0,1 0 0,0-1 1,-1 0-1,1 1 0,0-1 0,0-1 1,0 1-1,0-1 0,0 0 0,0 0 1,7-1-1,-8 0 76,-1 1 0,0-1 0,1 0 0,-1 0 0,0 0 0,0 0 0,0 0 0,1-1 0,-1 0 0,-1 1 0,1-1 0,0 0 0,0-1 0,-1 1 0,1 0 0,2-3 0,-2 0 21,1-1-1,-1 1 0,0-1 0,0 1 1,0-1-1,-1 0 0,0 0 1,2-7-1,0-11 287,-1 0 1,0 0 0,-2-38-1,-1 50-13,0-5 159,1 12-167,-1 0 0,0-1 0,0 1 1,0 0-1,-1 0 0,1 0 0,-1 0 0,-1-1 0,1 1 0,-3-5 0,4 10-213,0 0 0,0-1-1,0 1 1,0 0-1,-1-1 1,1 1 0,0 0-1,0 0 1,0-1-1,0 1 1,-1 0 0,1 0-1,0-1 1,0 1-1,-1 0 1,1 0 0,0 0-1,-1 0 1,1-1-1,0 1 1,0 0 0,-1 0-1,1 0 1,0 0-1,-1 0 1,1 0 0,0 0-1,-1 0 1,1 0 0,0 0-1,-1 0 1,1 0-1,0 0 1,-1 0 0,1 0-1,0 0 1,0 0-1,-1 0 1,1 0 0,0 0-1,-1 1 1,1-1-1,0 0 1,0 0 0,-1 0-1,1 1 1,0-1-1,0 0 1,-1 0 0,1 1-1,0-1 1,0 0-1,0 0 1,-1 1 0,1-1-1,0 0 1,0 0-1,0 1 1,0-1 0,0 0-1,0 1 1,0-1-1,0 0 1,0 1 0,0-1-1,0 0 1,0 1-1,0 0 1,-6 21-94,5-4 97,1 0-1,0 0 1,1 0-1,1-1 1,1 1-1,8 27 1,-9-38-132,0 0-1,0-1 1,1 1 0,0 0-1,1-1 1,0 1 0,0-1-1,0 0 1,0 0 0,1-1-1,0 1 1,0-1 0,1 0-1,-1-1 1,1 1 0,0-1-1,1 0 1,10 5 0,-13-7 34,-1-1 1,1 0 0,-1 1 0,1-1 0,0 0 0,-1-1-1,1 1 1,0-1 0,0 0 0,0 1 0,-1-2 0,1 1-1,0 0 1,0-1 0,-1 0 0,1 0 0,0 0-1,-1 0 1,1 0 0,-1-1 0,1 0 0,-1 1 0,0-1-1,1-1 1,-1 1 0,0 0 0,-1-1 0,1 1-1,0-1 1,-1 0 0,1 0 0,-1 0 0,0 0 0,0-1-1,0 1 1,-1 0 0,2-5 0,23-52 575,22-78 1,-20 52 1524,-13 46 230,-15 40-2242,1 0 0,-1 0 0,1 0 1,-1 0-1,0 0 0,1 1 0,-1-1 0,0 0 0,0 0 0,1 0 0,-1 0 1,0 1-1,1-1 0,-1 0 0,0 0 0,0 0 0,1 1 0,-1-1 1,0 0-1,0 0 0,1 1 0,-1-1 0,0 0 0,0 1 0,0-1 1,0 0-1,1 1 0,-1-1 0,0 0 0,0 1 0,0-1 0,0 0 1,0 1-1,0 0 0,6 13-98,-5-10 83,31 77-523,-4-32-2579,-28-49 3103,0 0 0,0-1 0,0 1-1,0 0 1,0 0 0,0 0 0,0 0 0,0 0 0,0-1 0,0 1 0,0 0 0,0 0-1,0 0 1,0 0 0,0 0 0,0-1 0,0 1 0,0 0 0,0 0 0,0 0-1,1 0 1,-1 0 0,0 0 0,0-1 0,0 1 0,0 0 0,0 0 0,0 0 0,0 0-1,0 0 1,1 0 0,-1 0 0,0 0 0,0 0 0,0-1 0,0 1 0,0 0-1,0 0 1,1 0 0,-1 0 0,0 0 0,0 0 0,0 0 0,0 0 0,0 0-1,1 0 1,-1 0 0,0 0 0,0 0 0,0 0 0,0 0 0,0 0 0,1 0 0,-1 0-1,0 1 1,0-1 0,0 0 0,0 0 0,0 0 0,0 0 0,1 0 0,-1 0-1,0 0 1,0 0 0,0-15 182,0 13-198,0-2 95,0 0 1,-1 0-1,1 0 0,-1-1 1,0 1-1,-1 0 1,1 0-1,-1 1 1,1-1-1,-1 0 1,0 0-1,-1 1 0,1-1 1,0 1-1,-1 0 1,0 0-1,0 0 1,0 0-1,0 0 0,-1 1 1,-3-4-1,2 3 27,0 0 0,-1 1 0,1 0 0,0-1 0,-1 2 0,1-1 0,-1 1 0,1-1 0,-1 1 0,0 1 0,0-1 0,1 1 0,-1 0 0,0 1 0,-7 0-1,10 0-88,1 1 0,-1-1-1,1 0 1,-1 0-1,1 1 1,0 0 0,-1-1-1,1 1 1,0 0-1,0 0 1,0 0 0,1 0-1,-1 1 1,0-1-1,1 0 1,-1 1-1,1-1 1,0 1 0,0-1-1,0 1 1,0 0-1,0-1 1,0 7 0,-2 6 14,1 0 0,-1 29 0,3-33-14,0-1 1,0 1 0,1-1-1,1 0 1,0 0-1,0 1 1,1-1 0,4 10-1,-4-13-32,0-1 0,1 0-1,-1 0 1,1-1 0,1 1 0,-1-1-1,1 0 1,0 0 0,0 0 0,0-1-1,1 1 1,0-1 0,7 3-1,-10-5-65,1 0-1,-1 0 0,1 0 0,0-1 0,0 1 0,0-1 1,-1 0-1,1 0 0,0-1 0,0 1 0,1-1 0,-1 0 1,0 0-1,7-1 0,-8 0 63,0 0-1,0 0 1,0 0 0,-1-1-1,1 1 1,0-1 0,0 0 0,-1 0-1,1 1 1,-1-2 0,0 1-1,0 0 1,0 0 0,0-1-1,0 1 1,0-1 0,0 0 0,2-5-1,2-6 112,0-1 0,-1 0 1,-1 0-1,0 0 0,-1 0 0,2-30 0,-4 1 981,-4-52-1,3 90-788,0-1-1,-1 0 1,0 0 0,0 1-1,-1-1 1,-4-10 0,6 17-274,0 0 0,0 0 0,0 0 0,0 0 0,0 0 1,-1 0-1,1 0 0,0-1 0,0 1 0,0 0 0,0 0 0,0 0 1,0 0-1,-1 0 0,1 0 0,0 0 0,0 0 0,0 0 0,0 0 1,0 0-1,-1 0 0,1 0 0,0 1 0,0-1 0,0 0 1,0 0-1,0 0 0,0 0 0,0 0 0,-1 0 0,1 0 0,0 0 1,0 0-1,0 0 0,0 0 0,0 1 0,0-1 0,0 0 0,0 0 1,0 0-1,-1 0 0,1 0 0,0 0 0,0 0 0,0 1 0,0-1 1,0 0-1,0 0 0,0 0 0,0 0 0,0 0 0,0 1 1,0-1-1,-2 14-35,0-1 1,2 1 0,-1 0-1,3 20 1,-1 4 27,-1-25-182,1 1 0,1-1 0,0 1 0,1-1 0,0 0 0,1 0 0,0 0 0,1 0 0,0-1 0,1 0 0,12 18 0,-17-28 153,0 0-1,1-1 0,-1 1 0,1 0 1,-1-1-1,1 1 0,0-1 1,-1 1-1,1-1 0,0 0 1,0 0-1,0 0 0,0 0 1,0 0-1,0 0 0,0 0 1,0-1-1,0 1 0,0-1 1,1 1-1,-1-1 0,0 0 0,0 0 1,0 0-1,1 0 0,-1-1 1,0 1-1,0 0 0,0-1 1,1 0-1,-1 1 0,0-1 1,0 0-1,0 0 0,0 0 1,0 0-1,-1-1 0,1 1 1,0 0-1,-1-1 0,1 1 0,0-1 1,-1 0-1,0 1 0,1-1 1,-1 0-1,1-2 0,14-29 542,10-36-1,-17 44 279,0 0 0,2 1 0,22-38 0,-10 165-257,-23-101-530,3 8-194,1 0-1,0 0 1,0 0 0,7 11 0,-10-18 119,1-1 1,-1 0 0,1 1 0,0-1-1,0 0 1,0 0 0,0 0 0,0-1-1,1 1 1,-1 0 0,1-1-1,-1 0 1,1 1 0,-1-1 0,1 0-1,0 0 1,-1 0 0,1-1 0,0 1-1,5 0 1,-5-1 46,-1 0-1,0 0 1,1 0-1,-1 0 1,1 0-1,-1-1 1,1 1-1,-1-1 1,0 1-1,1-1 1,-1 0-1,0 0 1,0 0-1,0 0 1,1-1 0,2-1-1,-2-1 32,0 1 1,0-1-1,0 0 0,-1 0 1,1 0-1,-1-1 0,3-6 0,15-36 94,-14 30 270,0 0-1,2 0 1,0 1-1,1 0 1,13-17-1,-19 34 460,-2 7-636,0 13-372,-1-18 258,1 69-110,-3 89-1095,1-157 842,1 1 1,-1-1 0,0 0-1,0 0 1,0 0-1,0 0 1,-1 0 0,0 0-1,0 0 1,-2 4-1,3-6-122,-1-1-1,1 1 0,0-1 1,-1 1-1,0-1 0,1 1 1,-1-1-1,0 0 1,0 0-1,1 0 0,-1 0 1,0 0-1,-4 1 0,-18 0-8288</inkml:trace>
  <inkml:trace contextRef="#ctx0" brushRef="#br0" timeOffset="14208.38">5073 1213 2193,'0'0'272</inkml:trace>
  <inkml:trace contextRef="#ctx0" brushRef="#br0" timeOffset="14426.3">4541 1525 3698,'0'0'4082,"141"-10"-2818,-71 7-704,5-3-544,2 0-16,-4-1-352,1-6-2497</inkml:trace>
  <inkml:trace contextRef="#ctx0" brushRef="#br0" timeOffset="14658.76">6324 1491 12198,'0'0'5522,"72"-4"-5570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4:30.859"/>
    </inkml:context>
    <inkml:brush xml:id="br0">
      <inkml:brushProperty name="width" value="0.05" units="cm"/>
      <inkml:brushProperty name="height" value="0.05" units="cm"/>
      <inkml:brushProperty name="color" value="#F6630D"/>
    </inkml:brush>
  </inkml:definitions>
  <inkml:trace contextRef="#ctx0" brushRef="#br0">1 25 5747,'0'0'9204,"0"-4"-8478,0-6-184,0 0-3574</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4:34.838"/>
    </inkml:context>
    <inkml:brush xml:id="br0">
      <inkml:brushProperty name="width" value="0.05" units="cm"/>
      <inkml:brushProperty name="height" value="0.05" units="cm"/>
      <inkml:brushProperty name="color" value="#F6630D"/>
    </inkml:brush>
  </inkml:definitions>
  <inkml:trace contextRef="#ctx0" brushRef="#br0">6 555 2257,'0'0'17307,"0"-11"-15787,-1 3-1630,-3-27 2159,6 31-1021,6 23-841,27 81-148,39 99 154,-71-190-186,1 0 1,1-1-1,-1 0 0,2 1 1,-1-1-1,1-1 0,9 11 0,-12-15-17,0-1-1,0 1 0,1-1 0,-1 0 1,1 0-1,-1 0 0,1 0 0,0-1 0,-1 1 1,1-1-1,0 0 0,0 0 0,0 0 0,0-1 1,0 0-1,0 1 0,0-1 0,0-1 0,0 1 1,5-1-1,-4-1 2,-1 1-1,0-1 1,0 0 0,0 0 0,0 0 0,-1 0-1,1 0 1,-1-1 0,1 0 0,-1 0 0,0 0 0,0 0-1,0 0 1,0-1 0,-1 1 0,1-1 0,-1 0-1,0 0 1,0 0 0,0 0 0,1-5 0,2-4-21,0-2 1,-2 1-1,1 0 1,-2-1-1,2-15 1,-1-15-20,-1 0 0,-7-59 0,5 103 7,0 1 1,0-1-1,0 0 0,0 1 0,0-1 0,-1 0 1,1 1-1,0-1 0,0 0 0,-1 1 0,1-1 0,0 1 1,-1-1-1,1 1 0,-1-1 0,1 1 0,-1-1 1,1 1-1,-1-1 0,1 1 0,-1-1 0,1 1 1,-1 0-1,0-1 0,1 1 0,-1 0 0,0 0 1,1-1-1,-1 1 0,0 0 0,1 0 0,-1 0 0,0 0 1,1 0-1,-1 0 0,0 0 0,0 0 0,1 0 1,-1 0-1,0 0 0,1 1 0,-1-1 0,0 0 1,1 0-1,-1 1 0,1-1 0,-1 0 0,0 1 0,1-1 1,-1 1-1,1-1 0,-1 0 0,1 1 0,-1 0 1,1-1-1,-1 1 0,1-1 0,0 1 0,-1-1 1,1 1-1,0 0 0,0-1 0,-1 2 0,-2 4-456,0 0-1,1 1 0,0 0 0,0-1 1,0 1-1,1 0 0,0 0 0,0 0 0,1 0 1,0 11-1,1-13-198,-1-1 1,1 1 0,-1 0-1,1-1 1,1 1-1,-1-1 1,1 0-1,0 1 1,0-1-1,3 6 1,20 17-6873</inkml:trace>
  <inkml:trace contextRef="#ctx0" brushRef="#br0" timeOffset="839.95">560 626 8212,'0'0'11154,"-14"-15"-10711,-45-44-213,59 58-228,-1 0 0,0 1 0,1-1 0,-1 0 0,0 1 1,0-1-1,0 1 0,0-1 0,1 1 0,-1 0 0,0-1 1,0 1-1,0 0 0,0-1 0,0 1 0,0 0 0,0 0 1,0 0-1,0 0 0,0 0 0,0 0 0,0 0 1,0 0-1,0 1 0,0-1 0,0 0 0,0 1 0,0-1 1,0 0-1,1 1 0,-3 0 0,-12 22 19,13-18-13,-3 4-3,1 1 0,1 0 0,0 0-1,0 0 1,1 0 0,-2 18 0,1 64-27,3-71 16,0-18-10,0 0 0,0 0 0,1 0 0,-1 0 0,1 0 0,-1 0 0,1-1 1,0 1-1,1 0 0,-1 0 0,0 0 0,1-1 0,-1 1 0,1-1 0,0 1 0,0-1 1,0 0-1,0 0 0,0 0 0,1 0 0,-1 0 0,0 0 0,1 0 0,0-1 1,3 2-1,-1-1-27,0 0 0,0 0 0,0-1 1,0 0-1,1 0 0,-1 0 1,0-1-1,0 0 0,1 0 0,-1 0 1,0 0-1,1-1 0,9-2 0,-12 1 50,-1 1-1,1 0 0,0-1 0,-1 0 0,1 1 0,-1-1 1,1 0-1,-1 0 0,0-1 0,0 1 0,0 0 0,0-1 1,0 1-1,-1-1 0,1 1 0,-1-1 0,0 0 0,1 0 1,-1 0-1,-1 0 0,1 0 0,0 0 0,0-3 0,1-10 194,0 0 0,0-33-1,-2 42-84,1-18 251,0 19-197,0 0 0,-1 0 0,0 0 1,0-1-1,0 1 0,-1 0 0,0 0 0,0 0 0,-1 0 1,1 0-1,-5-10 0,6 15-157,-1 1 0,1-1 0,0 1 0,0 0 0,0-1 0,-1 1 0,1 0 0,0-1 0,0 1 0,-1 0 0,1 0 0,0-1 0,-1 1 0,1 0 0,0 0 0,-1-1 0,1 1 0,0 0 0,-1 0 0,1 0 0,-1 0 1,1-1-1,0 1 0,-1 0 0,1 0 0,-1 0 0,1 0 0,0 0 0,-1 0 0,1 0 0,-1 0 0,1 0 0,-1 1 0,-7 11 6,2 21-141,5-23 119,0 1-1,1 0 1,0 0-1,1-1 1,0 1-1,1 0 1,4 12-1,-5-19-7,1 0 0,0 0 0,0 0 0,0-1 0,0 1 0,1-1 0,-1 1 0,1-1-1,0 0 1,0 0 0,0 0 0,0 0 0,1-1 0,-1 1 0,1-1 0,0 0 0,-1 0 0,1 0 0,0 0 0,0-1 0,5 2 0,-4-2-14,0 1 0,-1-1 0,1 0 0,0-1 0,0 1 1,0-1-1,0 0 0,0 0 0,0 0 0,0-1 0,0 1 1,0-1-1,0-1 0,0 1 0,-1-1 0,1 1 0,7-5 1,-7 2 28,-1 1 0,0-1 1,0 0-1,0 0 1,-1 0-1,1 0 0,-1-1 1,0 1-1,0-1 0,0 0 1,-1 0-1,0 0 1,0 0-1,0 0 0,1-9 1,2-10 256,-1-1 0,-2 0 1,-1-46-1,-1 50 137,0 21-397,0 0 0,0 0 1,0-1-1,0 1 0,0 0 1,0 0-1,0 0 0,0 0 1,0 0-1,0 0 0,0 0 1,0 0-1,0-1 0,0 1 1,0 0-1,-1 0 0,1 0 1,0 0-1,0 0 0,0 0 1,0 0-1,0 0 0,0 0 1,0 0-1,0 0 0,0 0 1,0-1-1,-1 1 0,1 0 1,0 0-1,0 0 0,0 0 1,0 0-1,0 0 0,0 0 1,0 0-1,-1 0 0,1 0 1,0 0-1,0 0 0,0 0 1,0 0-1,0 0 0,0 0 0,0 0 1,0 1-1,-1-1 0,1 0 1,0 0-1,0 0 0,0 0 1,0 0-1,0 0 0,0 0 1,0 0-1,0 0 0,0 0 1,0 0-1,-1 0 0,1 1 1,0-1-1,0 0 0,0 0 1,0 0-1,-5 6-61,2 2 59,1 0 0,0 1 0,1-1 0,0 0 1,0 1-1,1-1 0,0 1 0,1 8 0,-1-12-13,0-1 1,1 1-1,0-1 0,0 0 0,0 1 0,0-1 0,1 0 0,-1 0 0,1 0 0,0 0 1,1 0-1,-1 0 0,0-1 0,1 1 0,0-1 0,6 6 0,-6-7-12,0 1 1,0-1-1,0-1 0,1 1 1,-1 0-1,0-1 0,1 0 0,-1 0 1,1 0-1,0 0 0,-1 0 0,1-1 1,0 0-1,-1 0 0,1 0 0,0 0 1,-1 0-1,1-1 0,-1 1 0,1-1 1,0 0-1,-1 0 0,1-1 0,-1 1 1,0-1-1,0 1 0,1-1 0,-1 0 1,0 0-1,0-1 0,-1 1 0,1-1 1,0 1-1,-1-1 0,0 0 0,1 0 1,-1 0-1,0 0 0,3-6 0,-2-3 85,0-1 0,-1 1 0,0 0 0,-1-1-1,0 0 1,-2-20 0,1 11 591,-9 79-681,9-38 132,0 0-1,1 0 0,1-1 0,7 33 1,-6-42-519,0 0 0,0-1 0,1 1 1,8 13-1,-8-16-859,0 0 1,1 0-1,0 0 0,0 0 1,1-1-1,8 7 0,0-2-8441</inkml:trace>
  <inkml:trace contextRef="#ctx0" brushRef="#br0" timeOffset="1337.71">1116 579 2225,'0'0'19806,"0"-7"-19157,0 5-607,1-20 35,-1 23-75,0-1 0,0 0 0,1 0 1,-1 1-1,0-1 0,0 0 0,0 0 0,0 0 1,0 1-1,0-1 0,1 0 0,-1 0 1,0 0-1,0 1 0,0-1 0,0 0 1,1 0-1,-1 0 0,0 0 0,0 0 0,0 0 1,1 1-1,-1-1 0,0 0 0,0 0 1,1 0-1,-1 0 0,0 0 0,0 0 0,1 0 1,-1 0-1,0 0 0,0 0 0,1 0 1,-1 0-1,0 0 0,0 0 0,1 0 0,-1 0 1,0 0-1,0-1 0,0 1 0,1 0 1,-1 0-1,0 0 0,0 0 0,0 0 1,1-1-1,-1 1 0,0 0 0,0 0 0,0 0 1,0 0-1,1-1 0,-1 1 0,0 0 1,0 0-1,0-1 0,0 1 0,0 0 0,0 0 1,0 0-1,0-1 0,17 31 27,-1 0 0,-2 1 0,-2 1 0,0 0 0,8 43 0,-20-75-26,0 1 0,0-1 0,0 1 0,0-1 0,0 1 0,0 0 0,0-1 0,0 1 0,0-1 0,1 1 0,-1-1 0,0 1 0,0-1 0,0 1 0,1-1 0,-1 0 0,0 1 0,1-1 0,-1 1 0,0-1 0,1 1 0,-1-1 0,0 0 0,1 1 0,-1-1 0,1 0 0,-1 1 0,1-1 0,0 0 0,4-15 200,0-38 136,-5 51-334,1-38 12,-1 22 113,1-1 0,0 0 0,1 1-1,1-1 1,1 1 0,8-26 0,-11 42-120,-1 1 1,1-1-1,0 0 1,-1 1-1,1-1 1,0 1-1,0-1 1,0 1-1,0-1 1,0 1-1,1 0 0,-1 0 1,0-1-1,1 1 1,-1 0-1,0 0 1,1 0-1,0 0 1,-1 1-1,1-1 1,-1 0-1,1 1 1,0-1-1,-1 1 0,1-1 1,0 1-1,0 0 1,-1 0-1,1 0 1,0 0-1,0 0 1,0 0-1,-1 0 1,4 1-1,-1 1-17,0 0 0,0 0-1,0 0 1,0 0 0,0 1 0,0-1-1,-1 1 1,0 0 0,1 0 0,-1 1 0,0-1-1,4 6 1,-1 3-29,1 0 0,-1 0 0,-1 0 0,0 1 1,-1-1-1,0 1 0,3 21 0,11 38-2387,-17-70 2046,0-1 0,-1 0 1,1 0-1,0 1 0,0-1 1,0 0-1,0 0 0,0 0 1,0 0-1,0 0 0,1 0 1,-1-1-1,0 1 0,0 0 1,1 0-1,-1-1 0,1 1 1,-1-1-1,0 1 0,1-1 1,-1 0-1,1 0 0,-1 1 1,1-1-1,-1 0 0,1 0 1,-1-1-1,1 1 0,-1 0 1,0 0-1,1-1 0,2 0 1,14-2-8426</inkml:trace>
  <inkml:trace contextRef="#ctx0" brushRef="#br0" timeOffset="2723.84">1566 553 5410,'0'0'14119,"-14"-11"-13164,-44-33-395,57 43-549,0 0 0,0 0-1,-1 0 1,1 0 0,0 0-1,-1 0 1,1 0 0,-1 1-1,1-1 1,-1 1 0,1-1-1,-1 1 1,1-1 0,-1 1-1,1 0 1,-1 0 0,0 0-1,1 0 1,-1 0 0,1 0-1,-1 0 1,0 0 0,1 1-1,-1-1 1,1 0 0,-1 1-1,1 0 1,-1-1 0,1 1-1,-1 0 1,1 0 0,0 0-1,-1 0 1,1 0 0,0 0-1,0 0 1,0 0 0,0 0-1,0 0 1,0 1 0,0-1 0,0 1-1,0-1 1,1 0 0,-2 3-1,-1 4 32,0 0 0,1 0 0,0 1-1,1-1 1,-2 17 0,3-24-42,-1 15-92,0-1 0,1 0 0,1 1 0,4 25 0,-4-38 67,-1 0 0,1 0 0,0 0 1,0 0-1,1 0 0,-1 0 0,0 0 0,1 0 0,0-1 0,0 1 0,-1 0 0,2-1 0,-1 1 0,0-1 0,0 0 0,1 0 0,-1 0 0,1 0 0,0 0 0,-1-1 0,1 1 0,0-1 0,0 0 0,0 0 0,0 0 0,0 0 0,1 0 0,-1 0 0,3-1 0,-3 1-32,0-1-1,0 0 1,0 0-1,1 0 1,-1 0-1,0 0 1,0 0-1,0-1 0,0 0 1,0 0-1,0 0 1,0 0-1,-1 0 1,1 0-1,0-1 0,0 1 1,-1-1-1,1 0 1,3-3-1,-2 0 53,-1 0-1,1 0 1,-1 0-1,-1-1 1,1 1-1,-1-1 1,0 1-1,0-1 1,2-9 0,-1 0 292,0 0 0,-1 0 0,0 0 0,-1-1 0,-1 1 0,-1-1 0,-4-29 1,5 44-269,0-1 1,0 1 0,0 0-1,-1 0 1,1 0-1,0 0 1,-1 0 0,1 0-1,-1 0 1,1 0 0,-1 0-1,1 0 1,-1 0 0,0 0-1,1 0 1,-2-1 0,-3 16 361,4 33 61,4-34-561,0-1-1,1 1 1,0-1-1,0 0 0,2 0 1,-1-1-1,2 1 0,-1-1 1,1-1-1,1 1 0,0-1 1,11 10-1,-18-19 65,0 1 1,1-1-1,-1 1 0,0-1 0,1 0 1,-1 0-1,1 0 0,-1 0 0,1 0 1,0 0-1,-1 0 0,1-1 0,0 1 1,0 0-1,-1-1 0,1 0 0,0 1 1,0-1-1,0 0 0,0 0 0,0 0 0,-1 0 1,1 0-1,0 0 0,0-1 0,0 1 1,0-1-1,-1 1 0,3-2 0,-1 1 61,-1-1-1,1 0 0,-1 0 1,1-1-1,-1 1 0,0-1 0,0 1 1,0-1-1,0 1 0,0-1 1,-1 0-1,1 0 0,-1 0 0,0 0 1,2-5-1,1-9 282,-1-1-1,0 1 1,0-22-1,-2 23 267,0 1 1,1-1-1,1 1 0,0 0 1,6-15-1,-9 29-547,0 1 1,1 0-1,-1-1 0,0 1 1,1 0-1,-1-1 0,0 1 1,1 0-1,-1-1 0,0 1 1,1 0-1,-1 0 0,0-1 0,1 1 1,-1 0-1,1 0 0,-1 0 1,0 0-1,1 0 0,-1-1 1,1 1-1,-1 0 0,1 0 1,-1 0-1,1 0 0,-1 0 1,0 0-1,1 0 0,-1 1 1,1-1-1,-1 0 0,1 0 0,-1 0 1,0 0-1,1 0 0,-1 1 1,1-1-1,-1 0 0,0 0 1,1 1-1,-1-1 0,0 0 1,1 1-1,-1-1 0,0 0 1,0 1-1,1-1 0,-1 0 1,0 1-1,1 0 0,14 17 80,0 9-231,-2 0-1,0 1 1,-2 0 0,-1 1-1,9 45 1,-19-74 82,0 1 0,0 0 1,0 0-1,0 0 0,0 0 1,1 0-1,-1 0 0,0-1 1,1 1-1,-1 0 0,0 0 1,1 0-1,-1-1 0,1 1 1,-1 0-1,1-1 0,0 1 0,-1 0 1,1-1-1,0 2 0,6-14-50,0-29 318,-4-28 0,-3 50 35,0 0-1,1 1 0,1-1 1,1 0-1,0 1 1,10-27-1,-13 45-239,0-1 0,0 1-1,0 0 1,0-1 0,1 1 0,-1-1-1,0 1 1,0 0 0,1-1 0,-1 1-1,0-1 1,0 1 0,1 0 0,-1-1-1,1 1 1,-1 0 0,0 0 0,1-1-1,-1 1 1,1 0 0,-1 0 0,0 0-1,1-1 1,-1 1 0,1 0 0,-1 0-1,1 0 1,-1 0 0,1 0 0,0 0-1,13 9-85,8 19 121,-5 3-409,-1 2-1,-2 0 0,12 39 0,-26-70 333,0-1 0,0 0 0,1 1 0,-1-1 1,1 0-1,-1 1 0,1-1 0,0 0 0,-1 0 0,1 0 0,0 0 0,0 1 0,0-1 0,0 0 0,0 0 0,0-1 0,0 1 1,0 0-1,0 0 0,0 0 0,0-1 0,1 1 0,-1-1 0,0 1 0,1-1 0,-1 1 0,0-1 0,1 0 0,-1 1 0,0-1 1,1 0-1,-1 0 0,1 0 0,-1 0 0,0 0 0,1-1 0,-1 1 0,0 0 0,1-1 0,-1 1 0,0-1 0,1 1 1,-1-1-1,2-1 0,2-1-76,0 0 1,0 0 0,-1-1-1,1 1 1,-1-1 0,0 0-1,0-1 1,-1 1-1,6-9 1,-1 0 108,4-8-306,20-44 0,-30 59 565,1-1-1,-1 1 1,-1-1 0,1 0 0,-1 1 0,0-1-1,-1 0 1,0 0 0,0 0 0,0 0 0,-3-13-1,3 20-236,0 0 0,0-1 0,-1 1-1,1 0 1,0 0 0,0-1 0,0 1-1,-1 0 1,1-1 0,0 1 0,0 0-1,0 0 1,-1 0 0,1-1-1,0 1 1,-1 0 0,1 0 0,0 0-1,0 0 1,-1 0 0,1 0 0,0-1-1,-1 1 1,1 0 0,0 0 0,-1 0-1,1 0 1,0 0 0,-1 0-1,1 0 1,0 0 0,-1 0 0,1 1-1,0-1 1,-1 0 0,1 0 0,0 0-1,-1 0 1,1 0 0,0 0 0,0 1-1,-1-1 1,1 0 0,0 0-1,0 0 1,-1 1 0,1-1 0,0 1-1,-12 12-113,10-10 93,1 0-1,1 0 0,-1 0 1,0 1-1,1-1 1,0 0-1,0 0 0,0 1 1,0-1-1,0 0 0,1 1 1,-1-1-1,1 0 0,0 0 1,0 1-1,2 4 1,-1-6-41,-1 0 0,1 0 0,0 0 0,0-1 0,0 1 1,0-1-1,0 1 0,0-1 0,0 1 0,0-1 0,0 0 1,1 0-1,-1 0 0,0-1 0,1 1 0,-1 0 0,1-1 1,-1 1-1,1-1 0,-1 0 0,1 0 0,2 0 0,-3 0 7,1 0-1,-1 0 0,1 0 0,-1-1 0,0 1 0,1 0 1,-1-1-1,0 1 0,1-1 0,-1 0 0,0 0 1,0 0-1,0 0 0,0 0 0,0-1 0,0 1 0,0 0 1,0-1-1,0 0 0,-1 1 0,1-1 0,-1 0 0,1 0 1,-1 0-1,0 0 0,1 0 0,-1 0 0,0 0 0,-1 0 1,1-1-1,0 1 0,0 0 0,-1-1 0,0 1 1,1 0-1,-1-1 0,0-2 0,1 0 98,-1 1 0,0-1 1,0 1-1,0-1 0,0 0 0,-1 1 1,0-1-1,0 0 0,0 1 0,0-1 0,-3-6 1,2 9 33,1 0 1,-1 0-1,1 0 0,-1 1 1,1-1-1,-1 0 1,0 1-1,0-1 1,0 1-1,0 0 1,0-1-1,0 1 0,-1 0 1,1 0-1,0 0 1,0 1-1,-1-1 1,1 0-1,0 1 1,-1 0-1,1 0 0,-1-1 1,-4 2-1,6-2-80,-1 1-1,0 0 0,1 0 0,-1 0 0,1 1 1,-1-1-1,1 0 0,-1 0 0,1 1 0,-1-1 1,1 1-1,-1-1 0,1 1 0,-1 0 0,1 0 1,0-1-1,-1 1 0,1 0 0,0 0 0,0 0 1,-1 1-1,1-1 0,0 0 0,0 0 0,0 0 1,1 1-1,-1-1 0,0 1 0,0-1 0,1 0 1,-1 1-1,1-1 0,-1 1 0,1 0 0,0-1 1,0 1-1,-1-1 0,1 1 0,0 1 0,-1 6 25,0 0-1,0 1 1,1-1-1,0 0 1,1 0-1,0 0 0,0 0 1,3 12-1,-2-15-26,0-1 0,1 0 0,-1 0-1,1 0 1,0 0 0,0 0 0,1 0 0,-1-1-1,1 0 1,0 1 0,0-1 0,1-1 0,-1 1 0,7 3-1,-4-2-165,-1-1-1,1-1 0,1 1 1,-1-1-1,0-1 0,11 3 1,27 0-5215,-20-5-366</inkml:trace>
  <inkml:trace contextRef="#ctx0" brushRef="#br0" timeOffset="3159.69">2511 363 9092,'0'0'13798,"3"-16"-12125,-1 14-1675,0 1 0,0-1 0,0 0-1,1 1 1,-1-1 0,1 1 0,-1 0-1,1 0 1,-1 0 0,1 0 0,0 0-1,0 1 1,-1-1 0,1 1 0,0 0-1,0-1 1,0 1 0,-1 0 0,1 1 0,0-1-1,0 1 1,-1-1 0,1 1 0,0 0-1,-1 0 1,1 0 0,0 0 0,-1 0-1,1 1 1,-1-1 0,0 1 0,0-1 0,1 1-1,-1 0 1,0 0 0,0 0 0,-1 0-1,1 1 1,0-1 0,-1 0 0,1 1-1,0 2 1,1 4-37,0 0-1,-1 0 1,0 0-1,0 1 1,-1-1-1,-1 1 1,0-1-1,0 1 1,0-1-1,-1 0 1,-4 18-1,3-20 16,0 0-1,-1 0 1,0-1 0,0 1-1,0-1 1,0 0-1,-1 0 1,0 0 0,-1 0-1,1-1 1,-1 1 0,0-1-1,0 0 1,-1-1 0,0 1-1,-6 3 1,11-8 29,1 1 0,0-1 0,0 0 0,-1 1 0,1-1 1,-1 0-1,1 0 0,0 0 0,-1 1 0,1-1 0,-1 0 0,1 0 0,0 0 1,-1 0-1,1 0 0,-1 0 0,1 0 0,-1 0 0,1 0 0,0 0 0,-1 0 1,1 0-1,-1 0 0,1 0 0,-1 0 0,1 0 0,0 0 0,-1-1 0,1 1 1,-1 0-1,1 0 0,0 0 0,-1-1 0,1 1 0,0 0 0,-1-1 0,1 1 1,0 0-1,-1 0 0,1-1 0,0 1 0,0-1 0,-1 1 0,1 0 0,0-1 1,0 1-1,0-1 0,0 1 0,0 0 0,-1-1 0,1 1 0,0-1 0,0 1 1,0-1-1,0 0 0,2-30 369,-2 25-352,0 5-26,0 1-1,0-1 1,1 1 0,-1 0 0,0-1 0,0 1-1,0-1 1,0 1 0,0-1 0,0 1 0,1 0-1,-1-1 1,0 1 0,0 0 0,1-1-1,-1 1 1,0 0 0,0-1 0,1 1 0,-1 0-1,0-1 1,1 1 0,-1 0 0,1 0 0,-1 0-1,0-1 1,1 1 0,-1 0 0,1 0 0,-1 0-1,1 0 1,16 3-159,14 15-273,-26-13 202,53 46-2636,-51-46 848,1 0 1,-1-1 0,16 7 0,4-2-9854</inkml:trace>
  <inkml:trace contextRef="#ctx0" brushRef="#br0" timeOffset="3424.55">2988 525 4626,'0'0'20212,"0"-6"-19793,-2-12-367,3 19-28,6 36 5,1 3 69,1 31-396,-7-24-4700</inkml:trace>
  <inkml:trace contextRef="#ctx0" brushRef="#br0" timeOffset="4142.8">3350 387 5202,'0'0'15511,"0"-11"-14105,0-37-242,1 35-661,3 13 3,2 10 56,-6-10-562,9 20 4,0 2 27,1 0 1,1 0 0,25 36-1,-32-52-26,0-1-1,0-1 1,0 1-1,1-1 0,0 1 1,0-1-1,0-1 1,0 1-1,1-1 1,-1 0-1,1 0 0,0 0 1,0-1-1,0 0 1,0 0-1,0 0 1,1-1-1,-1 0 0,12 0 1,-12 0-4,0-2 1,0 1-1,0 0 0,0-1 1,0 0-1,-1-1 0,1 1 1,0-1-1,6-3 0,-8 3-2,0-1 0,-1 1 0,0-1 0,0 0 0,0 0 0,0 0 0,0 0 0,0 0 0,-1 0 0,0-1 0,1 1-1,-1-1 1,0 0 0,1-5 0,1-4-21,0-1 0,-1 0 0,0 1 0,-1-1-1,-1 0 1,0 0 0,-1 0 0,-1 0 0,-3-20 0,-2 19 37,-3 14-1113,8 2 977,0 0 0,0-1-1,0 1 1,1 0 0,-1 0 0,0 0 0,0 0-1,1 1 1,-1-1 0,0 0 0,1 0 0,-1 0-1,1 0 1,-1 1 0,1-1 0,0 0 0,0 1-1,-1 1 1,1 2-329,-1 0 0,1 1 1,-1-1-1,1 0 0,1 0 0,-1 0 0,1 0 0,0 0 0,0 1 0,0-1 1,1-1-1,0 1 0,0 0 0,0 0 0,5 6 0,22 19-4227</inkml:trace>
  <inkml:trace contextRef="#ctx0" brushRef="#br0" timeOffset="5481.28">3955 380 6643,'0'0'13942,"-8"-14"-13149,-27-41-284,35 54-503,-1 0-1,1 0 1,-1 0-1,1 0 1,-1 1-1,0-1 1,1 0-1,-1 0 0,0 1 1,0-1-1,0 0 1,1 1-1,-1-1 1,0 1-1,0-1 1,0 1-1,0-1 0,0 1 1,0 0-1,0 0 1,0-1-1,0 1 1,0 0-1,0 0 1,0 0-1,0 0 0,0 0 1,0 0-1,0 0 1,0 0-1,0 1 1,0-1-1,0 0 1,-2 1-1,1 1 1,0 0-1,0-1 1,0 1 0,0 0 0,0 0-1,0 0 1,0 1 0,-1 2-1,2-3-4,-4 5-11,0 1 0,1-1-1,0 1 1,1-1 0,0 1 0,0 0 0,0 0-1,1 1 1,1-1 0,-1 0 0,1 1-1,1-1 1,-1 1 0,2-1 0,-1 1 0,1-1-1,2 10 1,-2-15-29,1-1 1,0 1-1,0 0 1,0-1-1,0 1 1,0-1-1,0 0 0,1 0 1,-1 0-1,1 0 1,-1 0-1,1 0 0,0-1 1,0 1-1,0-1 1,0 0-1,0 0 0,0 0 1,0 0-1,0 0 1,0-1-1,5 1 1,-3 0 29,-1-1 0,1 1 0,-1-1 1,1 0-1,-1 0 0,0 0 0,1-1 1,-1 0-1,1 1 0,-1-2 1,0 1-1,0 0 0,1-1 0,-1 0 1,7-4-1,-7 2 43,0 0 0,-1 0 0,1-1 0,-1 1 0,0-1 0,0 1 0,0-1 0,-1 0 0,0 0 0,0 0 0,0-1 0,-1 1 0,2-7 0,-1-7 594,0 0 0,-1-29 0,-1 34 21,0 13-331,0 14-532,0-6 193,-1 5-20,2-1 0,-1 1 0,1 0 0,1 0 0,4 16 0,-5-25-32,1 1 1,-1-1 0,1 0-1,-1 0 1,1 0 0,0 0-1,0 0 1,1 0 0,-1 0-1,1-1 1,-1 1 0,1-1-1,0 0 1,0 1 0,0-2-1,0 1 1,0 0 0,0 0-1,1-1 1,-1 0 0,0 0-1,1 0 1,3 1 0,-2-1-2,-1 0 0,1 0 0,0-1 0,0 0 1,0 0-1,0 0 0,0 0 0,0-1 0,-1 1 0,1-1 1,0-1-1,0 1 0,-1-1 0,1 1 0,-1-1 0,1-1 1,-1 1-1,0-1 0,0 1 0,0-1 0,0 0 0,6-7 1,-5 3 55,0 1 0,0-1 0,0 0 0,-1-1 0,0 1 0,0-1 0,-1 1 0,0-1 0,-1 0 0,0 0 0,0-1 0,2-15 0,-2-4 173,-1 0-1,-3-43 1,1 59 86,-1 0 0,-1 0-1,1 0 1,-2 0 0,0 1 0,0-1-1,-1 1 1,-8-14 0,13 25-200,0-1-1,0 1 1,-1-1 0,1 1 0,0-1 0,-1 0-1,1 1 1,0 0 0,-1-1 0,1 1 0,-1-1 0,1 1-1,0-1 1,-1 1 0,1 0 0,-1-1 0,1 1 0,-1 0-1,0-1 1,1 1 0,-1 0 0,1 0 0,-2 0-1,-3 10 64,4 29-531,1-34 536,0 37-48,2-1-1,9 52 0,-8-76-69,1 0-1,1-1 1,0 1 0,2-1-1,-1 0 1,2 0-1,0-1 1,12 17-1,-17-28-32,0-1-1,0 1 1,1-1 0,-1 0-1,1 0 1,0 0-1,0 0 1,0-1-1,0 1 1,1-1-1,-1 0 1,0-1-1,1 1 1,-1-1-1,1 0 1,0 0-1,7 1 1,-8-2 37,-1 0 0,1 0 1,-1 0-1,1 0 0,0-1 0,-1 1 1,1-1-1,-1 0 0,1 0 1,-1 0-1,0-1 0,1 1 0,-1-1 1,0 0-1,0 0 0,0 0 1,0 0-1,0 0 0,0-1 1,-1 1-1,1-1 0,-1 0 0,2-3 1,0-1-4,0 0 0,0 0 0,-1-1 0,0 0 0,-1 0 0,1 1 0,-2-1 0,2-10 0,0-65 720,-3 57 6,-8 49-980,7-11 245,0 0 1,1-1-1,0 1 0,1 0 0,3 16 0,-4-25-35,1-1-1,0 1 0,0 0 0,0-1 0,0 1 1,0-1-1,0 1 0,1-1 0,-1 1 0,1-1 0,0 0 1,0 0-1,0 0 0,0 0 0,0 0 0,0 0 0,0-1 1,1 1-1,-1-1 0,0 1 0,1-1 0,-1 0 0,1 0 1,0 0-1,-1 0 0,1 0 0,0-1 0,4 1 0,-3 0 7,0-1-1,0 0 1,1 0-1,-1 0 1,0 0-1,0-1 1,0 1-1,0-1 1,0 0-1,-1 0 1,1-1-1,0 1 1,0-1-1,-1 1 1,1-1-1,-1-1 1,5-2-1,-3 0 43,0-1 1,0 1-1,-1-1 1,0 0-1,0 0 1,0-1-1,-1 1 0,5-14 1,-2 6 232,0-1 1,-2 0-1,1 0 1,-2-1-1,0 1 0,-1-1 1,0-20-1,-3 36-225,0 0-1,1 1 1,-1-1-1,0 0 1,0 1 0,1-1-1,-1 1 1,0 0-1,1-1 1,-1 1-1,0-1 1,1 1-1,-1 0 1,1-1 0,-1 1-1,1 0 1,0 0-1,-1-1 1,1 1-1,-1 1 1,0 1-37,1 0-1,-1 0 1,1 0-1,-1 0 1,1 0-1,0 0 1,0 0-1,0 0 1,0 0-1,1 0 1,-1 1-1,1-1 1,0-1-1,0 1 1,0 0 0,0 0-1,1 0 1,-1 0-1,1-1 1,-1 1-1,1-1 1,0 1-1,0-1 1,4 4-1,-2-3-183,1-1-1,-1 1 0,1-1 1,0 1-1,0-1 0,0-1 0,0 1 1,0-1-1,1 0 0,-1 0 1,0 0-1,1-1 0,7 0 1,-12 0 206,1 0 1,-1-1-1,0 1 1,0 0-1,0-1 1,1 1-1,-1-1 1,0 1 0,0-1-1,0 1 1,0-1-1,0 0 1,0 0-1,0 0 1,0 1-1,0-1 1,0 0 0,0 0-1,-1 0 1,1 0-1,0-1 1,-1 1-1,1 0 1,-1 0-1,1 0 1,-1 0 0,1-1-1,-1 1 1,0 0-1,0 0 1,1-3-1,1-45 247,-2 38-129,0 3 108,0 0 0,-1 0 0,0-1 0,-1 1 0,1 0 0,-2 0 0,1 0-1,-6-12 1,7 18-172,-1 0 0,1-1 0,0 1 0,-1 0 0,1 1 0,-1-1 0,1 0 0,-1 0 0,0 1 0,0-1 0,0 1 0,0-1 0,0 1 0,0 0 0,0 0 0,0 0 0,-1 0 0,1 0 0,0 0 0,-1 1 0,1-1 0,0 1 0,-1 0 0,1-1 0,-1 1 0,1 0 0,-1 0 0,1 1 0,0-1 0,-1 1 0,1-1 0,-1 1-1,1 0 1,-3 1 0,3-1-36,0 0 0,0 0 0,0 1 0,1-1 0,-1 0 0,1 1 0,-1-1-1,1 1 1,-1 0 0,1 0 0,0-1 0,0 1 0,0 0 0,0 0-1,0 0 1,0 0 0,0 0 0,1 0 0,-1 0 0,1 1 0,-1 3-1,-2 53 81,4-49-58,-1 1 20,0 0 0,1 0 0,1-1 0,0 1 0,0 0-1,1-1 1,1 0 0,0 1 0,8 15 0,-8-20-102,0 1 0,0-1 0,0 0 0,1-1 0,0 1 0,0-1 0,1 0-1,0 0 1,-1 0 0,2-1 0,-1 0 0,0 0 0,1-1 0,0 0 0,7 3 0,-9-5-746,0 0 0,0 0 0,0 0 0,0 0 0,9-1 0,10 0-5503</inkml:trace>
  <inkml:trace contextRef="#ctx0" brushRef="#br0" timeOffset="5997.64">5092 79 10181,'0'0'13280,"-1"-6"-12725,0-1-416,0 3-53,0 0 1,1-1 0,-1 1-1,1 0 1,0 0-1,0 0 1,2-6 0,-2 8-84,0 1 0,1-1 0,0 1 0,-1 0 0,1 0 1,0-1-1,0 1 0,0 0 0,0 0 0,0 0 0,0 0 1,0 0-1,0 0 0,0 0 0,0 0 0,1 0 0,-1 1 1,0-1-1,0 0 0,1 1 0,-1-1 0,1 1 0,-1-1 1,0 1-1,1 0 0,-1 0 0,1-1 0,1 1 0,5-1-9,1 0-1,-1 1 1,0 0-1,1 0 1,-1 1-1,12 2 0,-17-2 8,1 0-1,-1 1 1,0-1-1,1 1 0,-1 0 1,0 0-1,0 0 0,0 0 1,0 0-1,0 1 0,-1-1 1,1 1-1,-1 0 0,0 0 1,0 0-1,4 6 0,-3-3-14,0 1 0,0-1 0,0 1-1,-1 0 1,0 0 0,0 0-1,-1 0 1,0 0 0,0 1 0,-1-1-1,0 0 1,0 0 0,-1 1-1,0-1 1,0 0 0,-3 12 0,0-7-52,-1 0 1,0 0 0,0 0 0,-1-1 0,-1 0-1,0 0 1,0 0 0,-14 14 0,5-7-46,-1-1-1,0-1 1,-1 0 0,-1-1 0,-22 13 0,40-28 113,1 0 1,0 0 0,0 0 0,0 0-1,-1 0 1,1 0 0,0 0-1,0 0 1,-1 0 0,1 0 0,0 0-1,0 0 1,0 0 0,-1 0-1,1 0 1,0 0 0,0 0 0,0 0-1,0-1 1,-1 1 0,1 0-1,0 0 1,0 0 0,0 0 0,0-1-1,-1 1 1,1 0 0,0 0-1,0 0 1,0 0 0,0-1 0,0 1-1,0 0 1,0 0 0,0 0-1,0-1 1,0 1 0,0 0 0,0 0-1,0-1 1,-3-17 283,3 16-260,0 0-1,0 0 0,0 0 0,0 0 1,0 0-1,1 0 0,-1 0 0,1 0 1,-1 0-1,1 0 0,0 0 0,0 0 1,0 0-1,0 0 0,0 1 1,1-3-1,0 3-38,0 0 1,0 0-1,1 0 1,-1 0-1,0 0 1,0 1-1,1-1 1,-1 1-1,0-1 1,1 1-1,-1 0 0,0 0 1,1 0-1,-1 0 1,0 1-1,1-1 1,-1 0-1,0 1 1,1 0-1,-1-1 1,0 1-1,2 1 1,7 4-178,-1-1 0,0 1 1,11 10-1,-4-5-201,-2-1-1511,0-2 1,20 9 0,-1-5-3598</inkml:trace>
  <inkml:trace contextRef="#ctx0" brushRef="#br0" timeOffset="6309.85">5596 320 13430,'0'0'12312,"0"-7"-11853,2-17-381,-2 24-78,0 0 1,0 0-1,0 0 0,0 0 0,0-1 1,0 1-1,0 0 0,0 0 0,0 0 1,0 0-1,0 0 0,1 0 0,-1-1 1,0 1-1,0 0 0,0 0 0,0 0 0,0 0 1,0 0-1,0 0 0,0 0 0,0 0 1,0 0-1,0-1 0,1 1 0,-1 0 1,0 0-1,0 0 0,0 0 0,0 0 1,0 0-1,0 0 0,0 0 0,1 0 1,-1 0-1,0 0 0,0 0 0,0 0 0,0 0 1,0 0-1,0 0 0,1 0 0,-1 0 1,0 0-1,0 0 0,0 0 0,0 0 1,0 0-1,0 0 0,1 0 0,-1 0 1,0 1-1,0-1 0,0 0 0,7 11 0,2 5-46,0 0 0,0 0 1,-2 1-1,0 0 0,-1 0 0,0 1 0,-2-1 0,0 1 0,-1 0 1,2 33-1,-5-50-25,0 0-1,0 1 1,-1-1 0,1 0-1,0 1 1,-1-1 0,1 0 0,-1 1-1,1-1 1,-1 0 0,1 0-1,-1 1 1,0-1 0,0 0 0,0 0-1,0 0 1,1 0 0,-1 0-1,-1 0 1,1 0 0,0 0-1,0-1 1,0 1 0,0 0 0,0-1-1,-1 1 1,1-1 0,0 1-1,-1-1 1,1 1 0,-2-1 0,-5 1-954,-1 1-1,1-2 1,0 1 0,-10-2 0,7 1-1789,-16 0-6862</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4:18.411"/>
    </inkml:context>
    <inkml:brush xml:id="br0">
      <inkml:brushProperty name="width" value="0.05" units="cm"/>
      <inkml:brushProperty name="height" value="0.05" units="cm"/>
      <inkml:brushProperty name="color" value="#F6630D"/>
    </inkml:brush>
  </inkml:definitions>
  <inkml:trace contextRef="#ctx0" brushRef="#br0">22 251 2273,'0'0'14500,"-2"-14"-13251,-3-1-885,3 8-77,1 1 0,-1-1 0,1 1 1,0-1-1,0 0 0,1-7 0,-3 127 502,0-49-330,7 97 0,-2-142-441,1 0 1,1 0 0,0-1 0,1 0-1,1 0 1,1 0 0,0 0 0,2-1-1,15 25 1,-21-38-121,0 0 1,1 0-1,-1 0 0,1-1 1,-1 1-1,1-1 0,0 0 0,1 0 1,-1 0-1,0-1 0,1 0 0,-1 1 1,1-1-1,0-1 0,0 1 0,0-1 1,0 0-1,0 0 0,6 0 0,-7-1-169,0 0 0,0 0 0,0-1 0,0 1 0,-1-1 0,1 0 0,0 0-1,0-1 1,-1 1 0,1-1 0,-1 1 0,1-1 0,-1 0 0,0-1-1,0 1 1,0 0 0,0-1 0,0 0 0,-1 1 0,1-1 0,-1 0 0,1-1-1,-1 1 1,0 0 0,2-6 0,0 0-68,-1 0-1,0-1 1,0 0-1,-1 0 1,0 0 0,1-19-1,-3-32 2629,0 37 879,0 36-3082,0 2-3,1 21-99,-1-34 18,0 0 0,0 0 0,1 0 0,-1 0 0,0 0 0,1 0 0,-1 0 0,1 0 0,-1 0 0,1-1 0,0 1 0,-1 0 0,1 0 0,0-1 0,-1 1-1,1 0 1,0-1 0,0 1 0,0-1 0,0 1 0,0-1 0,-1 1 0,1-1 0,0 0 0,0 0 0,0 1 0,0-1 0,0 0 0,0 0 0,1 0 0,4 1-13,0-1 0,0 0-1,0 0 1,0-1 0,0 1 0,0-1 0,-1-1-1,1 1 1,0-1 0,9-4 0,-12 4-20,0 0 0,-1 0 0,1 0 0,-1 0 0,1 0 0,-1-1 1,0 1-1,0-1 0,0 0 0,0 1 0,-1-1 0,1 0 0,-1 0 0,0 0 0,0 0 0,0 0 0,0-1 0,0 1 1,-1 0-1,1 0 0,-1-6 0,1 3 35,0-1 1,-1 1-1,0-1 1,0 1-1,-1-1 1,0 1-1,0-1 1,0 1-1,-1 0 0,-3-9 1,3 13 63,1-1 0,-1 1 0,0-1 0,0 1 0,0 0 0,0 0 0,0 0 0,0 0 0,-1 0 0,1 1 0,-1-1 0,1 1 0,-1-1 0,0 1 1,0 0-1,1 0 0,-1 0 0,0 1 0,0-1 0,0 1 0,0-1 0,0 1 0,0 0 0,-5 0 0,6 0-34,-1 1 0,1-1 0,0 0-1,0 0 1,0 1 0,0-1 0,0 1 0,0 0 0,0-1-1,0 1 1,0 0 0,0 0 0,0 0 0,1 1 0,-1-1 0,0 0-1,1 1 1,-1-1 0,-2 4 0,2-1 14,-1 0 1,1 0-1,0 0 0,0 0 0,0 0 1,1 1-1,0-1 0,-2 10 0,1 5 68,1 1 0,0 0 0,4 26 0,-3-41-96,1 1-12,0-1 0,0 1-1,0 0 1,1-1 0,-1 1-1,1-1 1,1 1 0,-1-1-1,1 0 1,0 0 0,0 0-1,0 0 1,1 0 0,0-1-1,0 0 1,0 1 0,0-2-1,1 1 1,-1 0 0,1-1-1,0 0 1,0 0 0,1 0-1,-1-1 1,0 0 0,1 0-1,-1 0 1,1 0 0,0-1-1,-1 0 1,12 0 0,-9 0-1,-1-1 0,1 1 0,-1-2 0,1 1 0,-1-1 0,1 0 0,-1-1 0,0 1-1,0-2 1,0 1 0,0-1 0,0 0 0,0 0 0,0-1 0,-1 0 0,0 0 0,0 0 0,0-1 0,0 0 0,-1 0 0,0-1 0,9-11 0,-5 5 1,-1-1 0,-1-1 0,0 0-1,-1 0 1,0 0 0,-1 0 0,0-1 0,-2 0 0,4-21 0,-4 4 53,-1-1 1,-1 1 0,-5-45-1,3 66 126,-1 1-1,0 0 1,0-1 0,-1 1-1,0 0 1,-1 1-1,0-1 1,-1 0-1,0 1 1,0 0-1,-1 0 1,-10-11-1,15 19-143,1 0 0,-1 0-1,0 0 1,0 1-1,0-1 1,1 0-1,-1 0 1,0 1-1,0-1 1,0 1-1,0-1 1,0 1 0,0-1-1,0 1 1,0 0-1,0-1 1,0 1-1,0 0 1,0 0-1,-1 0 1,1-1-1,0 1 1,0 0 0,0 1-1,0-1 1,0 0-1,0 0 1,0 0-1,0 1 1,-1-1-1,1 1 1,0-1-1,0 1 1,-1 0 0,0 1-30,0-1 1,1 1-1,-1 0 1,0 0-1,1 0 1,-1 0-1,1 0 1,0 0-1,0 0 1,-1 1-1,1-1 1,1 0-1,-2 5 1,-1 11 42,0 0 0,2 0 0,0 0 0,1 0 0,1 0 1,1 1-1,0-2 0,2 1 0,0 0 0,0-1 0,11 24 0,-3-11-7,2-1-1,2 0 0,0 0 0,2-2 1,31 38-1,-49-65-138,1 1 0,-1 0 0,0-1-1,1 1 1,-1 0 0,1-1 0,-1 1 0,1-1 0,-1 1 0,1-1 0,0 1 0,-1-1 0,1 1 0,0-1 0,-1 1 0,1-1 0,0 0 0,-1 0 0,1 1 0,0-1-1,0 0 1,-1 0 0,1 0 0,0 0 0,0 0 0,0 0 0,-1 0 0,1 0 0,1 0 0,-1-1-258,-1 0-1,1 1 1,0-1 0,0 0-1,-1 0 1,1 0-1,-1 0 1,1 0 0,-1-1-1,1 1 1,-1 0 0,0 0-1,1 0 1,-1 0 0,0 0-1,0 0 1,0-3 0,1-18-6045</inkml:trace>
  <inkml:trace contextRef="#ctx0" brushRef="#br0" timeOffset="184.37">577 429 4738,'0'0'11541,"19"-5"-10980,5 3-65,1 0-448,1 0-48,-1-2-240,3-1-3218,-6-3-4529</inkml:trace>
  <inkml:trace contextRef="#ctx0" brushRef="#br0" timeOffset="854.9">1345 63 4402,'0'0'14260,"-10"-11"-12857,-31-29-290,41 39-1062,-1 0-1,0 0 1,0 0 0,0 0 0,0 1 0,0-1 0,0 0 0,-1 0 0,1 1 0,0-1-1,0 0 1,-1 1 0,1-1 0,0 1 0,-1 0 0,1-1 0,0 1 0,-1 0 0,1 0-1,0 0 1,-1 0 0,1 0 0,0 0 0,-1 0 0,1 1 0,0-1 0,-1 0 0,1 1-1,0-1 1,-1 1 0,0 0 0,0 1-9,-1 0 1,1 0-1,0 1 0,0-1 0,0 0 1,0 1-1,1 0 0,-4 5 1,-6 16 214,0 2 1,1-1-1,2 1 1,1 1-1,1 0 1,-4 41-1,0 167 761,10-219-988,0-1 0,1 0 1,1 0-1,0 1 1,1-1-1,0-1 1,2 1-1,0 0 1,0-1-1,1 0 0,1 0 1,0-1-1,1 0 1,1 0-1,0 0 1,0-1-1,1-1 0,1 0 1,0 0-1,0-1 1,16 10-1,-16-12-14,1-1-1,-1-1 1,1 0-1,1-1 1,-1 0-1,1-1 1,0 0-1,0-1 1,0-1-1,0 0 1,1-1-1,-1 0 1,0-1-1,1 0 1,14-3-1,-25 3-90,1-1-1,0 0 1,-1 0-1,1 0 1,-1 0-1,1 0 1,-1-1-1,0 0 1,0 1-1,1-1 1,-1-1-1,0 1 1,-1 0-1,1-1 1,0 1-1,-1-1 1,1 0-1,-1 0 1,0 0-1,0 0 1,0 0-1,0 0 1,-1-1-1,1 1 1,-1 0-1,0-1 1,0 0-1,0 1 1,0-6-1,-1 8-182,0 0 1,0 1-1,-1-1 0,1 1 0,0-1 0,0 0 0,-1 1 1,1-1-1,-1 1 0,1-1 0,-1 1 0,1-1 0,0 1 1,-1 0-1,1-1 0,-1 1 0,0-1 0,1 1 0,-1 0 1,1 0-1,-1-1 0,0 1 0,1 0 0,-1 0 0,1 0 1,-1-1-1,0 1 0,1 0 0,-1 0 0,0 0 0,1 0 0,-1 0 1,0 1-1,1-1 0,-1 0 0,0 0 0,0 0 0,-2 1-1541,-11-1-10046</inkml:trace>
  <inkml:trace contextRef="#ctx0" brushRef="#br0" timeOffset="2739.28">2116 945 6771,'0'0'11824,"-1"-14"-11200,1 8-466,-1-28 69,1 21 139,0 14-342,0-1 1,0 0 0,0 0 0,0 0-1,0 0 1,0 0 0,0 0 0,0 0-1,0 0 1,0 0 0,0 0 0,0 0-1,1 0 1,-1 0 0,0 0 0,0 0 0,0 0-1,0 0 1,0 0 0,0 0 0,0 0-1,0 0 1,0 0 0,0 0 0,0 0-1,0 0 1,0 0 0,0 0 0,0 0-1,0 0 1,0 0 0,1 0 0,-1 0-1,0 0 1,40 107-86,-13-40 189,-25-63-120,1 5 3,0 0 0,0-1 0,1 1 0,1-1 0,-1 0 0,12 14 0,-16-22 7,0 0 0,0 0 0,0 0 0,0 0 0,0 0 0,0 0 0,0 0 0,0 0 0,1 0 0,-1 0 0,0 1 0,0-1 0,0 0-1,0 0 1,0 0 0,0 0 0,0 0 0,0 0 0,1 0 0,-1 0 0,0 0 0,0 0 0,0 0 0,0 0 0,0-1 0,0 1 0,0 0 0,0 0 0,1 0 0,-1 0 0,0 0-1,0 0 1,0 0 0,0 0 0,0 0 0,0 0 0,0 0 0,0 0 0,0 0 0,0 0 0,0-1 0,1 1 0,-1 0 0,0 0 0,0 0 0,0 0 0,0 0 0,0 0-1,0 0 1,0 0 0,0-1 0,0 1 0,0 0 0,0 0 0,0 0 0,2-12 296,-4-14-411,0 23-59,0 1 0,0-1 0,0 1 0,0 0-1,-1-1 1,1 1 0,0 0 0,-1 0 0,0 1 0,1-1-1,-1 1 1,-6-3 0,-19-14-6957,26 13 3026,1-2-1115</inkml:trace>
  <inkml:trace contextRef="#ctx0" brushRef="#br0" timeOffset="2850.32">2116 945 3089</inkml:trace>
  <inkml:trace contextRef="#ctx0" brushRef="#br0" timeOffset="3160.86">2116 945 3089,'10'3'972,"0"-1"0,1 0 0,15 1 0,-25-3-813,0-1 1,-1 1 0,1 0 0,0-1-1,0 1 1,0-1 0,-1 0-1,1 1 1,0-1 0,-1 0 0,1 1-1,0-1 1,-1 0 0,1 0 0,-1 1-1,1-1 1,-1 0 0,0 0 0,1 0-1,-1 0 1,0 0 0,0 0 0,1 0-1,-1 0 1,0 1 0,0-1 0,0 0-1,0 0 1,0-1 0,-1-37 3613,1 27-2080,0 12-1684,-3-31 3189,-3 17-1921,5 14-1253,1-1 0,0 1 0,0 0 0,-1 0 0,1 0 0,0 0-1,-1-1 1,1 1 0,0 0 0,-1 0 0,1 0 0,0 0 0,-1 0-1,1 0 1,-1 0 0,1 0 0,0 0 0,-1 0 0,1 0 0,0 0-1,-1 0 1,1 0 0,0 0 0,-1 0 0,1 0 0,0 1 0,-1-1-1,1 0 1,0 0 0,-1 0 0,1 1 0,0-1 0,-1 0 0,1 0-1,0 1 1,-2 1 3,1-1-1,0 1 0,0 0 1,-1-1-1,1 1 0,1 0 1,-1 0-1,0 0 1,0 0-1,1 0 0,-1 0 1,1 0-1,-1 0 0,1 4 1,-1 36 307,2-28-221,0 9 27,1 0-1,1-1 0,2 1 0,0-1 0,1 0 0,1 0 1,1 0-1,1-1 0,1-1 0,0 1 0,28 36 0,-35-52-122,5 8-8,0-1 0,1 0 0,0 0 0,1-1 0,0 0 0,1-1 0,23 18 0,-33-27-2,0 0 1,0-1 0,0 1-1,1-1 1,-1 1 0,0-1 0,0 1-1,0-1 1,1 1 0,-1-1 0,0 0-1,0 0 1,1 0 0,-1 0 0,0 0-1,0 0 1,1 0 0,-1 0 0,0 0-1,0-1 1,1 1 0,-1 0 0,0-1-1,0 1 1,0-1 0,1 0 0,-1 1-1,0-1 1,0 0 0,0 1 0,0-1-1,0 0 1,0 0 0,-1 0-1,1 0 1,0 0 0,0 0 0,-1 0-1,1 0 1,0 0 0,-1-1 0,1 1-1,-1 0 1,0 0 0,1-2 0,2-6 61,0 0 1,-1-1 0,-1 0-1,2-14 1,1-26-41,-5-85 0,-1 111-29,-1-1-1,-1 1 1,-1 0 0,-1 0-1,-15-35 1,15 50-1181,2 16-486,3 20-824,1-25 2433,0 4-614,0 0 0,0-1 1,1 1-1,-1-1 0,1 1 0,1-1 1,-1 1-1,4 9 0,17 17-4125</inkml:trace>
  <inkml:trace contextRef="#ctx0" brushRef="#br0" timeOffset="4080.93">2662 1020 2273,'0'0'15965,"-3"-11"-14941,-10-34-253,12 44-749,1-1 0,-1 1 0,0 0 0,0 0 0,0 1 0,0-1-1,0 0 1,0 0 0,-1 0 0,1 1 0,0-1 0,0 0 0,-1 1 0,1 0 0,0-1 0,0 1-1,-1-1 1,1 1 0,0 0 0,-1 0 0,1 0 0,-1 0 0,-1 0 0,-28 5 359,26-3-352,1 0 0,0 0 0,0 0 0,0 1 1,0 0-1,1 0 0,-1 0 0,1 0 0,-1 0 0,1 1 0,0-1 0,1 1 0,-1 0 0,0 0 0,1 0 0,0 0 0,0 1 0,0-1 0,-1 7 0,-1 3-23,0-1-1,2 1 1,-1 0-1,2 0 0,-1 18 1,2-28-1,0 5-10,0 1-1,1-1 0,0 1 0,0-1 0,4 14 0,-4-21 5,0 1-1,0 0 1,0-1 0,1 0-1,-1 1 1,1-1-1,-1 0 1,1 1-1,0-1 1,0 0-1,0 0 1,0 0 0,0-1-1,1 1 1,-1-1-1,0 1 1,1-1-1,-1 0 1,1 1 0,0-1-1,-1-1 1,1 1-1,3 1 1,1-1 26,0 0 0,0 0 1,0 0-1,0 0 0,0-1 0,0 0 1,0-1-1,0 0 0,12-3 0,-15 3-12,0 0-1,-1-1 0,1 0 0,0 0 1,-1 0-1,0 0 0,1-1 1,-1 1-1,0-1 0,0 0 0,0 0 1,-1 0-1,1 0 0,-1 0 0,0-1 1,0 1-1,0-1 0,2-4 0,0-2 6,-1-1 0,0 0 0,0-1 0,-1 1 0,-1 0 0,1-19 0,-6-69 1116,0 87-606,-3 18-403,-2 18-247,7-14 117,1 0 0,0-1 0,0 1 1,1 0-1,0 0 0,1-1 1,0 1-1,1 0 0,0-1 1,1 1-1,0-1 0,5 12 1,-6-16-13,1 1 0,0-1 0,1 0 0,-1 0 0,1-1 0,0 1 0,0-1 1,1 0-1,-1 0 0,1 0 0,0-1 0,0 1 0,0-1 0,0 0 0,1-1 1,-1 1-1,1-1 0,-1 0 0,1 0 0,0-1 0,8 1 0,-8-1-53,1 0 0,0 0 0,0-1 0,-1 1 0,1-2 0,0 1 0,0-1 0,12-3 0,-16 3 60,0-1 1,0 1 0,-1-1-1,1 1 1,0-1 0,-1 0-1,1 0 1,-1 0 0,0-1-1,0 1 1,0 0 0,0-1-1,0 0 1,0 1-1,-1-1 1,1 0 0,-1 0-1,0 0 1,0 1 0,1-8-1,3-10 62,-2-1-1,-1 0 1,0 0-1,-2 0 1,0 1-1,-4-28 0,-1 24 280,5 23-293,0 0 0,0 0 0,0 0 0,-1 0 0,1 0-1,0 1 1,-1-1 0,1 0 0,0 0 0,-1 0 0,1 0-1,-1 1 1,1-1 0,-1 0 0,0 0 0,1 1 0,-1-1-1,0 0 1,1 1 0,-1-1 0,-1 0 0,0 6-66,1-1 1,1 1 0,-1 0-1,0 0 1,1 0 0,1 9-1,-1-12 12,0 5 13,0 0 1,0 0-1,1-1 1,-1 1-1,2 0 1,-1 0-1,1-1 1,0 1-1,0-1 0,6 11 1,-5-14-10,-1 0 1,1 0-1,-1 0 1,1 0-1,0-1 0,0 1 1,0-1-1,0 0 1,0 0-1,1 0 0,-1 0 1,1-1-1,-1 1 1,1-1-1,-1 0 0,1 0 1,0 0-1,0-1 1,-1 1-1,1-1 0,4 0 1,-6 0 12,1 1 0,-1-1 1,0 0-1,1 0 0,-1-1 0,0 1 1,1 0-1,-1-1 0,0 1 0,0-1 1,1 0-1,-1 0 0,0 0 1,0 0-1,0 0 0,0 0 0,0-1 1,0 1-1,0-1 0,1-1 0,0-1 8,0-1-1,-1 1 0,0 0 0,0-1 1,0 1-1,0-1 0,-1 0 1,0 1-1,1-6 0,2-30 686,-2-58-1,-2 108-787,0 23 164,8 65-1,-6-87-250,0 0 0,1 0-1,0-1 1,1 1-1,0-1 1,1 0 0,0 0-1,1 0 1,13 17 0,-17-24-442,3 3-235,0-3-3688</inkml:trace>
  <inkml:trace contextRef="#ctx0" brushRef="#br0" timeOffset="4534.1">3345 945 624,'0'0'22781,"0"-7"-22538,1-11-229,-1 18-13,0 0-1,0 0 0,0-1 1,0 1-1,0 0 0,0 0 1,0 0-1,0 0 0,0 0 1,0 0-1,0 0 0,0 0 1,0-1-1,0 1 0,0 0 1,0 0-1,0 0 0,1 0 1,-1 0-1,0 0 1,0 0-1,0 0 0,0 0 1,0 0-1,0-1 0,0 1 1,0 0-1,0 0 0,0 0 1,1 0-1,-1 0 0,0 0 1,0 0-1,0 0 0,0 0 1,0 0-1,0 0 0,0 0 1,0 0-1,1 0 0,-1 0 1,0 0-1,0 0 0,0 0 1,0 0-1,0 0 1,0 0-1,0 0 0,0 0 1,1 0-1,-1 0 0,0 0 1,0 1-1,0-1 0,0 0 1,0 0-1,0 0 0,0 0 1,17 31 152,-10-16-50,51 119 256,-31-68-315,-27-64-38,1 0-1,0-1 1,0 1 0,0 0 0,0-1 0,0 1 0,0-1 0,0 1-1,0-1 1,3 2 0,0 1 26,2-24 453,4-72-356,-8 65-106,0 1-1,2 0 0,1 0 0,10-32 1,-15 57-27,0 1 0,1-1 0,-1 0 0,0 0 0,0 1 0,1-1 0,-1 0 0,0 0 0,1 1 1,-1-1-1,1 0 0,-1 1 0,1-1 0,-1 0 0,1 1 0,-1-1 0,1 1 0,0-1 0,-1 1 1,1-1-1,0 1 0,0 0 0,-1-1 0,1 1 0,0 0 0,0-1 0,-1 1 0,1 0 1,1 0-1,0 0-5,-1 1 0,1-1-1,-1 1 1,0 0 0,1-1 0,-1 1 0,0 0 0,0 0 0,1 0 0,-1 0 0,0 0 0,0 0 0,0 0 0,1 2 0,4 6-10,0 0 0,0 1 0,4 10 0,10 30-59,13 28-1688,-29-71 473,0-1 0,0 1 1,1 0-1,8 8 1,1-5-4532,0-4-4592</inkml:trace>
  <inkml:trace contextRef="#ctx0" brushRef="#br0" timeOffset="6054.25">3813 943 5555,'0'0'14406,"-14"-9"-14294,1 0-82,-1 2-1,-19-10 0,32 17-27,0 0 0,0 0 0,0 0 0,0-1 0,-1 1 0,1 0-1,0 1 1,0-1 0,0 0 0,0 0 0,0 0 0,0 1 0,0-1 0,0 0-1,0 1 1,0-1 0,0 1 0,1-1 0,-1 1 0,0-1 0,0 1 0,0 0-1,0 0 1,1-1 0,-1 1 0,0 0 0,1 0 0,-1 0 0,1 0 0,-1-1 0,1 1-1,-1 0 1,1 0 0,-1 0 0,1 0 0,0 2 0,-10 40 7,10-37 0,-3 10-22,1 1 1,1 0-1,0-1 0,3 27 0,-2-40-3,0 0 1,1 0-1,-1 0 0,1 0 1,-1 0-1,1-1 1,0 1-1,0 0 1,1 0-1,-1-1 0,1 1 1,-1-1-1,1 1 1,0-1-1,-1 0 0,1 1 1,1-1-1,-1 0 1,0 0-1,0 0 0,1-1 1,-1 1-1,1-1 1,-1 1-1,1-1 0,0 0 1,0 0-1,-1 0 1,1 0-1,0 0 1,0-1-1,6 1 0,-6-1 21,0 1-1,-1-1 0,1 0 0,0 0 0,0 0 1,0 0-1,0 0 0,0-1 0,0 0 1,0 1-1,0-1 0,-1 0 0,1 0 0,0 0 1,-1-1-1,1 1 0,-1-1 0,1 1 1,-1-1-1,1 0 0,-1 0 0,0 0 0,0 0 1,0-1-1,0 1 0,-1 0 0,1-1 1,-1 1-1,1-1 0,-1 0 0,0 1 1,0-1-1,0 0 0,0 0 0,0-4 0,4-14 158,-2 0 0,-1 0 0,0 0 0,-3-37 0,1 21 851,0 36-893,0 32-384,0-15 252,1 0 0,1 0 0,0-1 0,2 1 0,8 26 0,-9-33-142,0 0-1,1-1 1,1 1 0,-1-1-1,1 0 1,1 0 0,-1-1-1,1 1 1,0-1 0,1 0-1,8 6 1,-13-12 131,0 1-1,-1-1 1,1 0 0,0 0-1,0 1 1,1-1 0,-1-1-1,0 1 1,0 0 0,0 0 0,1-1-1,-1 0 1,0 1 0,1-1-1,-1 0 1,0 0 0,0 0-1,1 0 1,-1 0 0,0-1-1,1 1 1,-1-1 0,0 0-1,3-1 1,-2 1 66,0-1 0,0 0 0,-1 0 0,1 0 1,0-1-1,-1 1 0,0 0 0,1-1 0,-1 0 0,0 0 0,0 1 0,-1-1 0,1 0 0,-1-1 1,2-2-1,3-13 352,-1 0 1,-1 0 0,-1-1-1,2-35 1,0-1 1035,-2 51-844,1 10-567,3 12-235,51 204-1975,-45-198 790,-13-22 1391,1-1-1,-1 0 1,0 1-1,1-1 1,-1 0-1,0 0 1,1 1 0,-1-1-1,0 0 1,1 0-1,-1 0 1,1 0 0,-1 1-1,0-1 1,1 0-1,-1 0 1,1 0-1,-1 0 1,0 0 0,1 0-1,-1 0 1,1 0-1,-1 0 1,1 0 0,-1 0-1,0 0 1,1 0-1,-1 0 1,1-1 0,-1 1-1,0 0 1,1 0-1,-1 0 1,0-1-1,1 1 1,-1 0 0,0 0-1,1-1 1,-1 1-1,0 0 1,1-1 0,-1 1-1,0 0 1,0-1-1,0 1 1,1 0-1,-1-1 1,0 1 0,0-1-1,0 1 1,0 0-1,0-1 1,1 1 0,-1-1-1,0 1 1,0-1-1,0 1 1,-1-1 0,8-22 367,-2 1 0,5-37 0,-9 41-52,2 1 1,0-1-1,1 0 1,1 1 0,0 0-1,10-19 1,-14 35-308,-1 0 1,0 0-1,1 0 1,0 0-1,-1 1 1,1-1-1,-1 0 1,1 0-1,0 1 1,0-1-1,-1 0 1,1 1-1,0-1 1,0 1-1,0-1 1,-1 1-1,1-1 1,0 1-1,0 0 1,0 0-1,0-1 1,0 1-1,0 0 1,0 0-1,0 0 1,0 0-1,0 0 1,0 0-1,0 0 1,0 0-1,0 0 1,0 0-1,0 1 1,0-1-1,0 0 1,0 1-1,-1-1 1,1 1-1,0-1 1,0 1-1,0-1 1,-1 1-1,1 0 1,0-1-1,0 1 1,-1 0-1,1 0 1,-1-1-1,2 3 1,3 3-10,1 0 1,-2 0-1,1 1 1,6 11 0,1 9-412,-1 0 0,8 32 0,-6-20-1931,-13-38 2308,0-1 1,0 1 0,0-1 0,0 0 0,0 1 0,0-1-1,0 0 1,1 1 0,-1-1 0,0 0 0,0 1-1,0-1 1,1 0 0,-1 1 0,0-1 0,0 0 0,1 0-1,-1 1 1,0-1 0,1 0 0,-1 0 0,0 0-1,1 1 1,-1-1 0,0 0 0,1 0 0,-1 0-1,0 0 1,1 0 0,-1 0 0,0 0 0,1 0 0,-1 0-1,1 0 1,-1 0 0,0 0 0,1 0 0,-1 0-1,0 0 1,1 0 0,-1 0 0,1 0 0,-1 0 0,0-1-1,1 1 1,-1 0 0,0 0 0,0 0 0,1-1-1,-1 1 1,0 0 0,1 0 0,-1-1 0,0 1-1,0 0 1,1-1 0,-1 1 0,0 0 0,0-1 0,0 1-1,0 0 1,0-1 0,1 0 0,11-20 384,-4-6 204,-1 1-1,5-39 1,-9 43 72,1-1 0,2 1 0,0 0 0,10-25 1,-16 47-601,0-1 1,0 1 0,0 0-1,0-1 1,1 1-1,-1-1 1,0 1 0,0-1-1,0 1 1,1 0-1,-1-1 1,0 1 0,1 0-1,-1-1 1,0 1-1,1 0 1,-1-1 0,0 1-1,1 0 1,-1 0 0,0-1-1,1 1 1,-1 0-1,1 0 1,-1 0 0,1 0-1,0-1 1,5 10-64,0 20-113,-3-3 123,0 5-360,1 1 1,17 56 0,-20-85 331,0 0-1,0-1 1,0 1-1,1-1 1,0 1-1,-1-1 1,1 0 0,0 0-1,0 0 1,0 0-1,0 0 1,1 0 0,-1-1-1,0 1 1,1-1-1,-1 1 1,1-1-1,-1 0 1,1 0 0,0 0-1,0 0 1,-1 0-1,1-1 1,0 0-1,0 1 1,0-1 0,0 0-1,-1 0 1,1 0-1,0-1 1,0 1 0,0-1-1,-1 1 1,1-1-1,0 0 1,0 0-1,-1 0 1,1-1 0,-1 1-1,1-1 1,-1 1-1,0-1 1,0 0 0,1 0-1,-1 0 1,0 0-1,2-3 1,6-9 370,0 0 0,-1 0 1,-1 0-1,0-2 0,-1 1 0,0 0 1,-1-1-1,-1-1 0,-1 1 1,0 0-1,-1-1 0,-1 0 0,-1 0 1,0-24-1,-2 41-296,1 0 1,0-1-1,-1 1 0,1 0 1,0 0-1,-1 0 0,1 0 1,0-1-1,-1 1 0,1 0 1,0 0-1,-1 0 0,1 0 1,0 0-1,-1 0 0,1 0 1,0 0-1,-1 0 0,1 0 1,-1 0-1,1 0 0,0 0 1,-1 0-1,1 1 0,0-1 1,-1 0-1,1 0 0,0 0 1,-1 0-1,1 1 0,-1-1 1,0 4-32,-1-1 1,1 1-1,0-1 1,-1 1-1,2 0 1,-1-1-1,0 1 1,1 0-1,0 0 1,0-1-1,0 1 1,0 0-1,1 6 1,0-8-44,-1 1 1,0-1-1,1 0 1,-1 0-1,1 0 1,-1 0-1,1 0 1,0 0-1,0 0 0,0 0 1,0 0-1,1 0 1,-1 0-1,0-1 1,1 1-1,-1 0 1,1-1-1,-1 1 1,1-1-1,0 0 0,0 0 1,0 1-1,0-1 1,3 1-1,-3-1 7,0-1 1,0 1-1,0-1 0,0 1 0,0-1 0,0 0 0,0 0 0,0 0 0,0 0 1,1 0-1,-1 0 0,0-1 0,0 1 0,0-1 0,0 1 0,0-1 0,0 0 1,0 0-1,-1 0 0,1 0 0,0 0 0,0 0 0,-1-1 0,1 1 0,0 0 1,2-4-1,-2 0 59,1 1 1,-1-1-1,0 0 1,-1 0-1,1 0 1,-1 0 0,0 0-1,0-1 1,0-9-1,-1 11-52,1-7 262,0-1 0,-1 1 0,-1-1 0,-1-11 0,2 22-178,0-1 0,0 1 0,-1 0 0,1-1 0,0 1 0,0 0 0,-1 0 0,1-1 0,-1 1 0,1 0 0,-1 0 0,1 0 0,-1 0 0,0 0 0,1-1-1,-1 1 1,0 0 0,0 1 0,0-1 0,0 0 0,0 0 0,0 0 0,0 0 0,0 1 0,0-1 0,0 1 0,0-1 0,-1 1 0,1-1 0,0 1 0,0-1-1,-1 1 1,1 0 0,0 0 0,-1 0 0,1 0 0,0 0 0,0 0 0,-1 0 0,1 0 0,0 0 0,0 1 0,-1-1 0,1 0 0,0 1 0,0-1 0,-1 1-1,0 0 1,0 1-27,0-1-1,0 1 1,0 0-1,0 0 1,0 0 0,1 0-1,-1 0 1,1 0-1,-1 0 1,1 0-1,0 0 1,0 1-1,0-1 1,0 1-1,0-1 1,0 1-1,1-1 1,-1 4-1,-4 48 148,4-36-239,0 0 192,1-1 0,0 0 0,1 1 0,6 29 0,-6-44-189,0 1 1,0-1-1,0 0 0,0 1 0,1-1 0,-1 0 0,1 0 0,0 0 0,0 0 0,0 0 1,0 0-1,0-1 0,1 1 0,-1-1 0,1 1 0,0-1 0,-1 0 0,1 0 0,0 0 1,1-1-1,-1 1 0,0-1 0,0 1 0,1-1 0,-1 0 0,0 0 0,1-1 0,-1 1 1,6-1-1,10 1-3211,0-1-2925</inkml:trace>
  <inkml:trace contextRef="#ctx0" brushRef="#br0" timeOffset="6835.81">5275 1114 3778,'0'0'17269,"-1"-8"-12811,-2-10-3471,1 6-898,0 1-1,1 0 1,0-1-1,0 1 1,2-12-1,-1 0-53,0 22-34,0 1 0,0-1 0,0 1 1,0-1-1,0 0 0,0 1 0,0-1 1,1 0-1,-1 1 0,0-1 0,0 1 0,0-1 1,1 1-1,-1-1 0,0 0 0,0 1 1,1-1-1,-1 1 0,1-1 0,-1 1 1,0 0-1,1-1 0,-1 1 0,1-1 0,-1 1 1,1 0-1,-1-1 0,1 1 0,-1 0 1,1 0-1,0-1 0,-1 1 0,1 0 1,-1 0-1,1 0 0,0 0 0,-1-1 0,1 1 1,-1 0-1,1 0 0,0 0 0,-1 1 1,1-1-1,-1 0 0,1 0 0,0 0 1,-1 0-1,1 1 0,-1-1 0,1 0 0,-1 0 1,1 1-1,0-1 0,-1 0 0,0 1 1,1-1-1,-1 1 0,1-1 0,-1 0 1,1 1-1,-1-1 0,0 1 0,1 0 0,-1 0 1,5 11 0,0-1 0,-1 1 1,-1 1-1,0-1 0,-1 0 0,0 1 1,0-1-1,-2 1 0,0-1 0,0 1 1,-1-1-1,0 1 0,-1-1 1,-1 1-1,0-1 0,-1 0 0,0 0 1,0 0-1,-10 15 0,4-14-225,0 0 0,-1-1-1,-1-1 1,0 0 0,-14 10 0,25-20-618,6-16-4161,8 0 77,1-2-2467</inkml:trace>
  <inkml:trace contextRef="#ctx0" brushRef="#br0" timeOffset="8618.76">5745 806 1088,'0'0'13892,"1"-8"-12214,4-36 1268,-5 44-2898,0 0 1,0 0 0,0 0 0,0 0 0,0 1 0,0-1-1,0 0 1,1 0 0,-1 0 0,0 0 0,0 0 0,0 1-1,0-1 1,0 0 0,0 0 0,1 0 0,-1 0-1,0 0 1,0 0 0,0 0 0,0 0 0,1 0 0,-1 0-1,0 0 1,0 1 0,0-1 0,0 0 0,1 0 0,-1 0-1,0 0 1,0 0 0,0 0 0,1 0 0,-1-1 0,0 1-1,0 0 1,0 0 0,0 0 0,1 0 0,-1 0-1,0 0 1,0 0 0,0 0 0,0 0 0,0 0 0,1-1-1,-1 1 1,0 0 0,0 0 0,0 0 0,0 0 0,0 0-1,0 0 1,0-1 0,0 1 0,1 0 0,-1 0-1,0 0 1,0 0 0,0-1 0,0 1 0,0 0 0,0 0-1,0 0 1,0 0 0,0-1 0,9 13-290,12 35 388,24 85 0,-11-30-72,-33-98-81,1 1 0,0-1 0,0 0 0,0 1 0,1-1 0,0 0 0,-1 0 0,1-1 0,1 1 0,-1-1 0,1 1 0,-1-1 0,1 0 0,0 0 0,0-1 0,8 5 0,-9-6 12,0 0 0,-1-1 0,1 1 1,0-1-1,0 1 0,0-1 0,0 0 0,0 0 0,0 0 1,0 0-1,0-1 0,-1 1 0,1-1 0,0 0 0,0 0 1,0 0-1,-1 0 0,1 0 0,0-1 0,-1 1 1,1-1-1,-1 0 0,0 1 0,0-1 0,1 0 0,-1 0 1,0-1-1,1-1 0,5-7-14,-1 1 0,0-1 0,0 0 0,-1-1 0,-1 0 0,0 1-1,-1-2 1,0 1 0,-1 0 0,4-25 0,-2-10 1,-2-76 1,-4 93 15,1 29-106,0 1-7,-1 1 0,0-1 0,0 0 0,1 0 0,-1 1-1,0-1 1,1 1 0,-1-1 0,0 1 0,1-1-1,-1 1 1,1-1 0,-1 1 0,1-1 0,-1 1-1,1 0 1,-1-1 0,1 1 0,-1 0 0,1-1-1,0 1 1,0 0 0,-1 0 0,1-1 0,0 1-1,0 0 1,0 0 0,0 1 0,-6 25-1439,1 40-3026,10-23-1310,11-6-1423</inkml:trace>
  <inkml:trace contextRef="#ctx0" brushRef="#br0" timeOffset="9973.52">6289 870 7732,'0'0'11992,"-10"-10"-11408,-31-29-411,40 38-169,0 1-1,0 0 0,0-1 0,0 1 0,0 0 0,0-1 0,0 1 0,0 0 1,0 0-1,0 0 0,0 0 0,0 0 0,0 0 0,0 0 0,0 0 0,0 0 1,0 0-1,1 0 0,-1 1 0,0-1 0,0 0 0,0 1 0,0-1 1,0 1-1,0-1 0,0 1 0,1 0 0,-1-1 0,0 1 0,0 0 0,1-1 1,-1 1-1,0 0 0,1 0 0,-1 0 0,1-1 0,-1 1 0,1 0 0,-1 0 1,1 0-1,0 0 0,0 0 0,-1 0 0,1 2 0,-2 0 19,-3 11-12,0 1 1,1-1-1,0 1 0,1-1 0,1 1 1,0 0-1,1 0 0,1 0 0,1 16 0,-1-14-32,0-14 20,0 0 0,0-1 0,0 1 0,0 0-1,1 0 1,-1-1 0,1 1 0,-1 0 0,1-1 0,0 1 0,0-1-1,0 1 1,1-1 0,-1 0 0,0 1 0,1-1 0,3 4 0,-2-4 21,-1-1 1,1 1 0,0 0-1,0-1 1,0 0-1,0 0 1,1 0 0,-1 0-1,0 0 1,0-1 0,0 1-1,1-1 1,-1 0 0,5 0-1,-4 0 5,0 0 0,0 0 0,0-1 0,0 0-1,0 1 1,-1-1 0,1 0 0,0-1 0,-1 1-1,1-1 1,-1 0 0,1 1 0,-1-2 0,0 1-1,1 0 1,-1-1 0,-1 1 0,1-1 0,3-4-1,0-1-1,0-1 0,-1 1-1,-1-1 1,0 0-1,0 0 1,4-16-1,-3 7 354,-1-1 0,-1 1 1,-1 0-1,0-36 0,-2 53-202,0 36-336,-2-13 202,1-14-72,1 0 0,-1 0 0,1 0 0,1 0 0,-1 0 1,2 0-1,1 7 0,-2-12 1,0-1 0,0 0 1,0 0-1,0 0 0,1 0 1,-1 0-1,1 0 0,0 0 0,-1-1 1,1 1-1,0 0 0,0-1 1,0 1-1,0-1 0,0 0 0,0 0 1,1 0-1,-1 0 0,0 0 1,1 0-1,-1-1 0,0 1 0,1-1 1,-1 0-1,1 1 0,-1-1 1,5-1-1,-3 2 12,-1-1-1,1 0 1,0 0 0,0-1 0,0 1 0,-1-1-1,1 1 1,0-1 0,0-1 0,3 0 0,-5 0 14,0 1 0,0-1 0,0 0 0,0 1 0,0-1 0,0 0 0,0 0 0,-1 0 0,1 0 0,-1-1 0,1 1 0,-1 0 0,0-1 0,0 1 0,1-4 0,4-16 10,-1 1-1,-1-2 0,-1 1 1,-1 0-1,-1 0 0,-3-34 0,1 13-23,1 13 34,-4-35-1,3 57 96,0 1 0,-1-1 0,0 1 1,0-1-1,0 1 0,-1 0 0,0 0 0,-1 0 0,1 1 0,-7-9 0,10 15-96,0-1 0,0 1 0,0 0 0,-1 0 0,1 0 0,0 0 0,0-1 0,0 1 0,0 0 0,-1 0 1,1 0-1,0 0 0,0 0 0,0 0 0,0-1 0,-1 1 0,1 0 0,0 0 0,0 0 0,-1 0 0,1 0 0,0 0 0,0 0 0,0 0 0,-1 0 0,1 0 0,0 0 0,0 0 0,0 0 0,-1 0 0,1 0 0,0 0 0,0 0 0,-1 1 0,1-1 0,0 0 0,0 0 0,0 0 0,0 0 0,-1 0 0,1 0 0,0 1 0,0-1 0,-7 13-7,0 15-158,4-5 158,1 0 0,1 0 0,1 0 0,1 0 0,1 0 0,1 0 0,11 42 0,-8-46-21,0-1 0,1 1 0,0-1-1,2 0 1,0-1 0,1 0 0,1 0 0,0-1-1,22 23 1,-31-37 13,-1 0 1,1-1-1,0 1 0,0 0 0,0 0 1,0-1-1,1 1 0,-1-1 0,0 0 1,1 1-1,-1-1 0,0 0 0,1-1 1,-1 1-1,1 0 0,0-1 0,-1 1 1,1-1-1,0 0 0,2 0 0,-2-1 2,-1 1 1,0-1-1,1 0 0,-1 0 0,0-1 0,0 1 0,0 0 0,1-1 0,-1 1 1,-1-1-1,1 0 0,0 0 0,0 1 0,-1-1 0,1 0 0,2-5 0,2-5 5,0 0-1,-1 0 0,0-1 0,-1 1 0,0-1 1,2-19-1,-1-15 654,-2-57 0,-3 103-659,0 15-79,0 15 64,0-1 1,9 45 0,-8-65-72,1-1 0,-1 1-1,2-1 1,-1 0 0,1 0 0,0 0 0,1 0 0,0 0-1,0-1 1,0 0 0,1 0 0,-1 0 0,2 0 0,-1-1 0,7 6-1,-9-9 46,0 0 0,0 1 0,1-1 0,-1 0 0,0-1 0,1 1 0,0-1 0,-1 0 0,1 1 0,0-2 0,0 1 0,-1 0 0,1-1 0,0 1 1,0-1-1,0-1 0,0 1 0,0 0 0,0-1 0,-1 0 0,1 1 0,0-2 0,6-1 0,-5 0-8,-1 0 1,1 0 0,0 0 0,-1-1-1,0 1 1,0-1 0,0 0 0,0-1 0,0 1-1,-1 0 1,0-1 0,0 0 0,0 0-1,-1 0 1,4-7 0,-2-2 118,-1 0 1,0 0-1,-1 0 0,-1-1 1,0 1-1,-1-23 1,0 19 12,0 16-36,0 1-1,0 0 0,0 0 1,0-1-1,0 1 1,0 0-1,0 0 0,-1-1 1,1 1-1,0 0 1,-1 0-1,1 0 0,-1-1 1,1 1-1,-1 0 1,0 0-1,1 0 0,-1 0 1,0 0-1,0 0 1,0 0-1,1 0 0,-1 0 1,0 1-1,0-1 1,-2-1-1,2 2-39,0 0-1,0 1 0,0-1 1,1 0-1,-1 0 1,0 0-1,0 1 1,0-1-1,1 1 0,-1-1 1,0 0-1,0 1 1,1-1-1,-1 1 1,0-1-1,1 1 1,-1 0-1,1-1 0,-1 1 1,1 0-1,-1-1 1,1 1-1,-1 0 1,1 0-1,0-1 1,-1 1-1,1 0 0,0 0 1,-1 0-1,1 0 1,0-1-1,0 1 1,0 0-1,0 0 0,0 0 1,0 0-1,0 1 1,0 2-24,-1-1 0,1 1 0,0 0 0,0-1 1,0 1-1,0 0 0,1-1 0,-1 1 0,1-1 0,0 1 1,0-1-1,0 1 0,0-1 0,1 1 0,0-1 0,3 5 1,-3-5-26,1-1 1,0 0 0,-1 0 0,1 0 0,0 0 0,0 0-1,0-1 1,0 1 0,0-1 0,1 0 0,-1 0-1,0 0 1,1-1 0,-1 1 0,0-1 0,1 1 0,-1-1-1,5-1 1,-6 1 43,0 0 1,0 0-1,0 0 0,0-1 0,0 1 0,0-1 0,0 1 1,-1-1-1,1 0 0,0 0 0,0 0 0,-1 0 0,1 0 1,0 0-1,-1 0 0,0 0 0,1-1 0,-1 1 0,2-3 1,0 0-7,0 0 1,-1 0 0,0 0 0,0-1-1,0 1 1,0-1 0,1-7 0,0-2 60,-1 1 1,0-1-1,-2 0 1,0-24-1,0 37-42,0 1 0,-1-1 0,1 1 0,0-1 0,0 0 0,0 1 0,-1-1 0,1 0-1,0 1 1,-1-1 0,1 1 0,-1-1 0,1 1 0,-1-1 0,1 1 0,-1-1 0,1 1-1,-1-1 1,1 1 0,-1 0 0,1-1 0,-1 1 0,0 0 0,1-1 0,-1 1 0,1 0-1,-1 0 1,0 0 0,1 0 0,-1 0 0,0-1 0,0 1 0,1 0 0,-1 0 0,0 1-1,0-1 1,-1 0-10,1 0-1,0 0 1,-1 1-1,1-1 0,0 0 1,-1 1-1,1-1 1,0 1-1,-1-1 1,1 1-1,0 0 0,0-1 1,0 1-1,0 0 1,0 0-1,0 0 1,0 0-1,-1 2 0,-2 3 11,2 0 0,-1 1 0,1 0 0,0-1 0,0 1-1,1 0 1,0 0 0,-1 14 0,5 60 163,-3-77-170,1 1-1,0-1 1,0 1 0,0-1 0,1 1-1,-1-1 1,1 0 0,0 0-1,0 0 1,1 0 0,-1 0 0,1 0-1,0-1 1,0 1 0,0-1 0,0 0-1,1 1 1,-1-2 0,1 1 0,0 0-1,4 2 1,0-1 17,0 0 1,1-1-1,0 0 1,-1 0-1,1-1 0,0 0 1,0-1-1,0 0 1,15 0-1,-24-1-44,0 1 0,1-1 0,-1 0 0,0 0 0,1 0-1,-1 0 1,0 0 0,1 0 0,-1 0 0,0 0 0,1 0 0,-1 0 0,1 0 0,-1 0 0,0 0-1,1 0 1,-1 0 0,0 0 0,1 0 0,-1 0 0,0 0 0,0-1 0,1 1 0,-1 0 0,0 0-1,1 0 1,-1 0 0,0-1 0,0 1 0,1 0 0,-1 0 0,0-1 0,0 1 0,1 0 0,-1-1 0,0 1-1,0 0 1,0 0 0,0-1 0,0 1 0,1 0 0,-1-1 0,0 1 0,0 0 0,0-1 0,0 1-1,0 0 1,0-1 0,0 1 0,0-1 0,0 1 0,0 0 0,0-1 0,0 1 0,-1 0 0,1-1-1,0 1 1,-1-2-375,0 1 0,0-1-1,0 1 1,-1 0 0,1-1-1,0 1 1,-1 0 0,1 0 0,-1 0-1,1 0 1,-3-1 0,-26-9-7070</inkml:trace>
  <inkml:trace contextRef="#ctx0" brushRef="#br0" timeOffset="10815.31">5034 738 4002,'0'0'13854,"0"0"-13815,0 0 0,0 0-1,0 0 1,0-1 0,0 1 0,0 0-1,0 0 1,0 0 0,0 0-1,1 0 1,-1 0 0,0 0 0,0-1-1,0 1 1,0 0 0,0 0-1,-1 0 1,1 0 0,0 0 0,0 0-1,0 0 1,0-1 0,0 1 0,0 0-1,0 0 1,0 0 0,0 0-1,0 0 1,0 0 0,0 0 0,0 0-1,0 0 1,0-1 0,0 1-1,-1 0 1,1 0 0,0 0 0,0 0-1,0 0 1,0 0 0,0 0 0,0 0-1,0 0 1,-1 0 0,1 0-1,0 0 1,0 0 0,0 0 0,0 0-1,0 0 1,0 0 0,0 0 0,-1 0-1,1 0 1,0 0 0,0 0-1,0 0 1,0 0 0,0 0 0,0 0-1,0 0 1,0 0 0,-1 0-1,1 0 1,0 0 0,0 1 0,0-1-1,-5 24 572,1 0 0,2 1 0,0-1 1,3 44-1,0-21-211,-1-35-318,1 1 1,0-1-1,0 1 1,2-1-1,-1 1 1,2-1-1,0 0 1,0 0-1,1-1 1,7 14-1,-11-24-75,0 0 0,0-1-1,0 1 1,0 0-1,0-1 1,0 1 0,0 0-1,0-1 1,0 1 0,0-1-1,0 0 1,0 1-1,0-1 1,0 0 0,0 0-1,0 0 1,0 0-1,1 0 1,0 0 0,17 0-3789,-9-1-1804,7 1-5653</inkml:trace>
  <inkml:trace contextRef="#ctx0" brushRef="#br0" timeOffset="11434.96">7344 678 9668,'0'0'10488,"9"4"-9637,-3-1-672,0 1 1,0 0-1,0 0 1,0 0 0,-1 1-1,0 0 1,0 0-1,0 0 1,0 0-1,-1 1 1,0 0-1,0 0 1,3 7-1,14 42 497,-16-40-536,0 0 1,1-1-1,14 23 1,-18-35-302,1 0 0,0 0 0,0 0 0,0-1-1,0 1 1,1-1 0,-1 0 0,0 0 0,1 0 0,-1 0 0,0-1 0,1 0-1,5 1 1,-5-1-894,11 1-3824</inkml:trace>
  <inkml:trace contextRef="#ctx0" brushRef="#br0" timeOffset="13644.12">7375 755 3618,'0'0'11992,"-1"-13"-5531,4 7-6351,36-23 256,-32 25-343,0-1 0,0 0 0,-1 0 1,1 0-1,-1 0 0,-1-1 0,1 0 0,-1 0 0,0-1 0,0 0 0,5-11 0,-4 2 6,0 1 0,-2-1 0,0 0 0,0 0 0,-2-1 0,1-21 0,-1 75-150,2 0 1,11 51 0,-7-49 118,61 252 189,-58-253-169,-11-37-23,0-1 0,1 1 0,-1-1 0,0 0 0,0 1 1,1-1-1,-1 1 0,0-1 0,0 1 0,0-1 0,0 1 0,0 0 0,0-1 0,0 1 0,0-1 0,0 1 0,0-1 0,0 1 0,0-1 0,0 1 0,0-1 1,0 1-1,0-1 0,-1 1 0,1-1 0,0 1 0,0-1 0,-1 1 0,1-1 0,0 1 0,-1-1 0,1 0 0,0 1 0,-1-1 0,1 0 0,-1 1 1,1-1-1,0 0 0,-1 1 0,1-1 0,-1 0 0,1 0 0,-1 1 0,1-1 0,-1 0 0,1 0 0,-1 0 0,1 0 0,-1 0 0,0 0 0,1 0 0,-1 0 1,1 0-1,-1 0 0,1 0 0,-1 0 0,1 0 0,-1 0 0,1-1 0,-2 1 0,-2 0 63,-118-12-130,351 12 665,-130 0-7357</inkml:trace>
  <inkml:trace contextRef="#ctx0" brushRef="#br0" timeOffset="14050.23">8099 1033 7347,'0'0'9357,"-15"-2"-8952,-69-9 174,83 11-545,1 0 0,-1 0 0,1 0 0,-1 0 0,0 0 0,1-1 0,-1 1 0,1 0 0,-1 0 0,1 0-1,-1 0 1,1-1 0,-1 1 0,1 0 0,-1-1 0,1 1 0,0 0 0,-1-1 0,1 1 0,-1 0 0,1-1 0,0 1 0,-1-1 0,1 1 0,0-1 0,-1 1 0,1-1-1,0 1 1,0-1 0,0 1 0,-1-2 0,6-18 1016,21-16-411,-23 32-652,32-28 294,-34 32-265,-1-1-1,1 0 0,0 0 1,0 1-1,0-1 1,0 1-1,0-1 0,0 1 1,0-1-1,0 1 1,0-1-1,0 1 1,0 0-1,0 0 0,0-1 1,0 1-1,0 0 1,0 0-1,0 0 1,1 0-1,-1 0 0,0 1 1,0-1-1,0 0 1,0 0-1,0 1 0,0-1 1,0 0-1,0 1 1,0-1-1,0 1 1,0 0-1,0-1 0,0 1 1,-1 0-1,1-1 1,0 1-1,1 1 0,2 7 17,1 0-1,-1 0 0,-1 1 0,1-1 1,-2 1-1,1 0 0,-1 0 0,1 14 1,0 88 27,-3-90-45,0-11-57,0 1 0,-1 0 0,0-1 0,-1 1 1,-1-1-1,1 0 0,-2 0 0,0 0 0,0 0 0,-7 13 0,6-17-799,1 0 0,-1-1-1,-1 1 1,1-1 0,-10 8 0,-7 2-6116</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4:45.078"/>
    </inkml:context>
    <inkml:brush xml:id="br0">
      <inkml:brushProperty name="width" value="0.05" units="cm"/>
      <inkml:brushProperty name="height" value="0.05" units="cm"/>
      <inkml:brushProperty name="color" value="#F6630D"/>
    </inkml:brush>
  </inkml:definitions>
  <inkml:trace contextRef="#ctx0" brushRef="#br0">80 74 5843,'0'0'14630,"0"-73"-14133,-2 73-513,-4 7-209,-5 14-1311,-4 9 735,0 11-1632,0 12 368,6 0-1840,3 1-3427</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4:45.266"/>
    </inkml:context>
    <inkml:brush xml:id="br0">
      <inkml:brushProperty name="width" value="0.05" units="cm"/>
      <inkml:brushProperty name="height" value="0.05" units="cm"/>
      <inkml:brushProperty name="color" value="#F6630D"/>
    </inkml:brush>
  </inkml:definitions>
  <inkml:trace contextRef="#ctx0" brushRef="#br0">0 65 2289,'0'0'17464,"32"-12"-17144,-7 5-160,-4 3 80,-1 0-224,1 1-32,-4-1 16,0 0-1456,3-7-1298,-1-4-3761</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4:45.686"/>
    </inkml:context>
    <inkml:brush xml:id="br0">
      <inkml:brushProperty name="width" value="0.05" units="cm"/>
      <inkml:brushProperty name="height" value="0.05" units="cm"/>
      <inkml:brushProperty name="color" value="#F6630D"/>
    </inkml:brush>
  </inkml:definitions>
  <inkml:trace contextRef="#ctx0" brushRef="#br0">1 1 9172,'0'0'10005,"0"2"-9941,15 3-64,0 5-1841,4 6-1120,-4 7-3074</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4:45.887"/>
    </inkml:context>
    <inkml:brush xml:id="br0">
      <inkml:brushProperty name="width" value="0.05" units="cm"/>
      <inkml:brushProperty name="height" value="0.05" units="cm"/>
      <inkml:brushProperty name="color" value="#F6630D"/>
    </inkml:brush>
  </inkml:definitions>
  <inkml:trace contextRef="#ctx0" brushRef="#br0">0 1 2913,'0'0'17640,"0"15"-16087,4-15-1169,2 0-112,1-4-272,1 0 112,3 0-224,-2 2-688,-3 2-1281</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4:53.647"/>
    </inkml:context>
    <inkml:brush xml:id="br0">
      <inkml:brushProperty name="width" value="0.05" units="cm"/>
      <inkml:brushProperty name="height" value="0.05" units="cm"/>
      <inkml:brushProperty name="color" value="#F6630D"/>
    </inkml:brush>
  </inkml:definitions>
  <inkml:trace contextRef="#ctx0" brushRef="#br0">38 104 6435,'0'0'13961,"-3"-5"-12846,-11-17-435,11 17-303,10 5 159,2 0-447,1 1 0,0 0 1,-1 1-1,1 0 0,-1 0 1,0 1-1,0 1 0,0-1 0,10 6 1,-4 0-24,0 1 0,0 0 0,-1 1 0,19 18 0,-6 0-42,-1 0 0,-2 2-1,39 64 1,-36-49-30,-3 1 0,-2 1 0,24 75 0,-37-91 15,-1 0 1,-1 1-1,-2 0 0,-1-1 0,-2 1 0,-4 60 0,1-83 0,-1 0 1,0-1 0,-1 1-1,0-1 1,0 0-1,-1 0 1,0 0 0,-1 0-1,0-1 1,0 1-1,-1-1 1,0-1 0,-8 9-1,9-10-39,-1 0-1,0-1 1,-1 0 0,1 0-1,-1 0 1,0-1 0,0 0-1,0 0 1,-1-1 0,1 0-1,-1 0 1,0-1 0,1 0-1,-1-1 1,0 1 0,-11-1-1,17-1-71,1 0-1,0 0 0,0-1 0,0 1 0,0-1 1,0 1-1,0-1 0,0 1 0,0-1 0,0 0 1,0 1-1,0-1 0,0 0 0,0 0 1,0 0-1,1 0 0,-1 0 0,0 0 0,1 0 1,-1 0-1,0 0 0,1 0 0,0 0 0,-1 0 1,1 0-1,-1 0 0,1 0 0,0-1 1,0 1-1,0 0 0,0 0 0,0 0 0,0-1 1,0 1-1,0-2 0,7-49-7647,4 17-2703</inkml:trace>
  <inkml:trace contextRef="#ctx0" brushRef="#br0" timeOffset="549.4">3 63 4626,'0'0'9484,"-1"-9"-9041,1 4-410,0 4-27,-1-1 1,1 1-1,0-1 1,0 1-1,-1-1 1,1 1-1,0-1 0,1 0 1,-1 1-1,0-1 1,0 1-1,1-1 1,-1 1-1,1-1 1,-1 1-1,1-1 0,-1 1 1,1 0-1,0-1 1,0 1-1,0 0 1,0 0-1,0-1 0,0 1 1,0 0-1,0 0 1,0 0-1,1 0 1,-1 1-1,0-1 1,1 0-1,-1 0 0,0 1 1,1-1-1,-1 1 1,1-1-1,-1 1 1,1-1-1,-1 1 1,1 0-1,-1 0 0,3 0 1,3-1 95,-1 0 0,0 1 0,1-1 0,-1 1 0,1 1 1,-1-1-1,1 1 0,-1 0 0,0 1 0,1 0 0,-1 0 0,0 0 0,0 0 0,0 1 1,-1 0-1,1 0 0,9 8 0,22 24 849,-2 2 0,-1 1 1,37 55-1,-29-38-477,1 2-80,-2 1-1,37 71 0,-65-104-300,-1 2-1,-1 0 1,-1 0-1,-2 1 0,0 0 1,-2 0-1,-1 1 0,1 31 1,-5-35-28,-1-1 1,0 0-1,-2 1 0,-1-1 1,-1 0-1,-10 36 1,11-54-55,1 1 1,-1-1-1,1 1 1,-2-1 0,1 0-1,-1 0 1,0 0-1,0-1 1,-1 1 0,1-1-1,-1 0 1,0 0-1,-1-1 1,1 1 0,-1-1-1,0 0 1,0-1-1,0 0 1,-1 0 0,1 0-1,-1-1 1,1 1-1,-1-2 1,0 1 0,0-1-1,-13 1 1,10-1-39,1-1 0,0 1 1,-1-2-1,1 0 0,-15-3 0,20 3-181,0 0 0,0-1 0,0 0 0,0 0 0,1 0 0,-1 0 0,1-1 0,0 1 0,-1-1 0,1 0 0,0 0 0,1 0-1,-1 0 1,-4-7 0,4 5-928,0 1 0,1-1 0,-1 0 0,1 0 0,-3-9 0,2-10-6126</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4:55.148"/>
    </inkml:context>
    <inkml:brush xml:id="br0">
      <inkml:brushProperty name="width" value="0.05" units="cm"/>
      <inkml:brushProperty name="height" value="0.05" units="cm"/>
      <inkml:brushProperty name="color" value="#F6630D"/>
    </inkml:brush>
  </inkml:definitions>
  <inkml:trace contextRef="#ctx0" brushRef="#br0">16 194 4818,'0'0'9885,"-3"-4"-9771,-5-5-113,4 17-25,4 35-28,1-18 61,-1-2 23,-1-5-19,1 0 1,1 0 0,0-1-1,1 1 1,1 0 0,0-1-1,10 27 1,-12-42-16,0-1-1,0 1 1,0-1-1,0 1 1,1-1-1,-1 0 1,1 1-1,-1-1 1,1 0 0,-1 0-1,1 0 1,0 0-1,-1 0 1,1 0-1,0-1 1,0 1-1,0-1 1,-1 1-1,1-1 1,0 0-1,0 1 1,0-1 0,0 0-1,0 0 1,0 0-1,0-1 1,0 1-1,-1 0 1,5-2-1,1 0 84,1 0 0,-1 0-1,1-1 1,-1 0 0,0 0-1,10-7 1,20-17 874,-1-1 0,-1-2 0,56-63 0,75-120 1225,-156 196-2059,-8 14-107,-1 0-1,1 0 1,0-1-1,0 1 1,0 1-1,1-1 1,-1 0-1,1 0 1,5-3-1,-7 10-581,-3 28-2376,-1 0-1,-11 49 1,1-9-5100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4:55.583"/>
    </inkml:context>
    <inkml:brush xml:id="br0">
      <inkml:brushProperty name="width" value="0.05" units="cm"/>
      <inkml:brushProperty name="height" value="0.05" units="cm"/>
      <inkml:brushProperty name="color" value="#F6630D"/>
    </inkml:brush>
  </inkml:definitions>
  <inkml:trace contextRef="#ctx0" brushRef="#br0">3 252 7940,'0'0'7360,"-1"5"-7218,0 0-63,1-1 1,-1 1-1,1 0 1,0-1-1,1 1 1,-1-1-1,1 1 1,0-1-1,0 1 1,0-1-1,1 0 1,-1 1-1,1-1 1,4 6-1,-5-8-8,0 0-1,0 0 1,1-1-1,-1 1 0,1 0 1,-1 0-1,1-1 0,0 1 1,-1-1-1,1 0 0,0 1 1,0-1-1,0 0 0,0 0 1,0 0-1,1 0 0,-1 0 1,0-1-1,0 1 0,0-1 1,1 0-1,-1 1 1,0-1-1,1 0 0,-1 0 1,0 0-1,1-1 0,-1 1 1,0 0-1,0-1 0,1 0 1,-1 1-1,0-1 0,3-2 1,11-6 145,0 0 0,0-2 1,-1 0-1,20-20 0,-1 2-166,21-16-67,85-65 221,-117 93-507,2 2 0,-1 1 0,2 0-1,29-10 1,-50 22-122,0 0 0,0 0 0,1 1 0,-1 0 0,0 0 0,1 0 0,-1 0 0,1 1 0,-1 0-1,1 0 1,4 1 0,9 9-4857</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4:49.762"/>
    </inkml:context>
    <inkml:brush xml:id="br0">
      <inkml:brushProperty name="width" value="0.05" units="cm"/>
      <inkml:brushProperty name="height" value="0.05" units="cm"/>
      <inkml:brushProperty name="color" value="#F6630D"/>
    </inkml:brush>
  </inkml:definitions>
  <inkml:trace contextRef="#ctx0" brushRef="#br0">1169 354 5410,'0'0'12118,"-16"-6"-11459,0-1-470,0 1 1,-20-4-1,34 10-167,0-1 0,0 2 0,1-1 0,-1 0 0,0 0 0,0 0 0,0 1 0,0 0 0,0-1 0,0 1 0,0 0 0,1-1 0,-1 1 0,0 0 0,1 1 0,-1-1 0,0 0 0,1 0 0,0 1 1,-1-1-1,1 0 0,0 1 0,-1 0 0,1-1 0,0 1 0,0 0 0,1-1 0,-1 1 0,0 0 0,0 0 0,0 3 0,-3 3 60,-2 6 27,0 1-1,1 0 0,0 0 1,1 0-1,1 0 0,-2 21 1,0 96 178,5-124-268,0 1-11,0 0 0,1 1 0,1-1 0,-1 0 0,1 0 1,1 0-1,0-1 0,0 1 0,0 0 0,1-1 0,1 0 1,5 8-1,-6-10-10,1 0 1,-1-1 0,2 1 0,-1-1 0,0-1-1,1 1 1,0-1 0,0 0 0,0 0 0,0 0-1,1-1 1,0 0 0,-1-1 0,1 1 0,0-1-1,8 1 1,-6-1-92,0-1-1,1 0 0,-1 0 1,1-1-1,-1 0 1,1-1-1,-1 0 0,13-2 1,-17 1 68,0 0 0,0 0 0,-1 0 0,1 0 1,-1-1-1,1 1 0,-1-1 0,0 0 0,0-1 0,0 1 1,0-1-1,-1 0 0,1 0 0,-1 0 0,0 0 0,4-8 1,3-8 28,-2 0 1,-1 0-1,0-1 1,-1 0-1,3-23 1,-4 17 262,1 1 1,16-40-1,-22 65-260,0 1 0,1-1 0,-1 1-1,0 0 1,1-1 0,-1 1 0,1-1-1,-1 1 1,1 0 0,-1-1 0,1 1 0,-1 0-1,1 0 1,-1-1 0,1 1 0,0 0-1,-1 0 1,1 0 0,-1 0 0,1 0-1,-1 0 1,1 0 0,0 0 0,-1 0 0,1 0-1,-1 0 1,1 0 0,0 0 0,-1 0-1,1 0 1,-1 1 0,1-1 0,-1 0-1,1 0 1,-1 1 0,1-1 0,-1 0 0,2 1-1,16 12-160,-9-3 99,-7-8-18,0 1 1,0-1 0,0 0 0,0 0-1,0 0 1,0-1 0,0 1-1,0 0 1,1-1 0,-1 1 0,1-1-1,-1 0 1,1 0 0,3 1-1,-6-4 90,1 1-1,-1-1 1,0 0-1,0 0 1,1 1-1,-1-1 1,0 0-1,-1 0 1,1 0-1,0 1 0,-1-4 1,-1 3 1,1 0 1,-1-1-1,0 1 0,0 1 1,0-1-1,0 0 1,0 0-1,0 1 0,0-1 1,-1 1-1,1 0 1,0 0-1,-1-1 0,1 2 1,-1-1-1,0 0 1,1 0-1,-1 1 0,0 0 1,-2-1-1,2 1 3,-1-1 0,1 1 0,0-1 0,-1 1 0,1 0 0,0 1 1,-1-1-1,1 1 0,0-1 0,-1 1 0,1 0 0,0 0 0,0 0 0,0 1 0,0-1 0,-5 4 0,2 1-20,1 1-1,-1 0 1,1 0 0,0 0-1,1 1 1,-1 0-1,2 0 1,-1 0 0,1 0-1,-3 13 1,2-7-33,1 1-1,1 1 1,1-1 0,0 0 0,1 19-1,0-30-64,1-1 0,-1 0-1,1 0 1,0 1-1,0-1 1,0 0 0,0 0-1,0 0 1,1 0-1,-1 0 1,1 0 0,0-1-1,0 1 1,0 0-1,5 4 1,-2-3-121,0 0 1,0-1-1,0 1 1,1-1-1,0 0 0,-1-1 1,12 5-1,1-3-712,0 0 0,0 0 0,1-2-1,33 0 1,-50-1 861,1-1 0,0 0 0,-1 0 0,1-1-1,0 1 1,-1 0 0,1-1 0,0 0 0,-1 1 0,1-1 0,-1 0 0,1-1-1,-1 1 1,0 0 0,1-1 0,-1 1 0,4-4 0,-4 2 171,-1 0 1,1 0-1,0 0 1,-1 0-1,0 0 1,0 0-1,0 0 1,0-1-1,0 1 1,-1 0 0,1 0-1,-1-1 1,0 1-1,0-5 1,0-7 501,-1 1 0,0 0 0,-1-1 0,-1 1-1,0 0 1,-1 0 0,0 1 0,-1-1 0,-1 1 0,0 0 0,-1 0 0,-13-18 0,20 30-592,0 1-1,0 0 0,0-1 1,0 1-1,0 0 0,-1 0 1,1-1-1,0 1 0,0 0 1,0 0-1,-1-1 0,1 1 1,0 0-1,0 0 0,0-1 1,-1 1-1,1 0 0,0 0 1,-1 0-1,1 0 1,0 0-1,0-1 0,-1 1 1,1 0-1,0 0 0,-1 0 1,1 0-1,0 0 0,0 0 1,-1 0-1,1 0 0,0 0 1,-1 0-1,1 0 0,0 0 1,-1 0-1,1 0 0,0 0 1,-1 1-1,1-1 0,0 0 1,0 0-1,-1 0 1,1 0-1,0 1 0,0-1 1,-1 0-1,1 0 0,0 0 1,0 1-1,0-1 0,-1 0 1,1 0-1,0 1 0,0-1 1,0 1-1,-6 16-190,6-17 183,-3 12-54,1 0-1,0 0 0,0 1 1,1-1-1,1 0 0,0 1 1,4 23-1,-3-33-13,1-1-1,-1 0 1,1-1 0,0 1-1,-1 0 1,1 0 0,0-1-1,0 1 1,0-1 0,0 1-1,0-1 1,0 0 0,1 0-1,-1 0 1,0 0 0,1 0-1,-1-1 1,0 1 0,1-1-1,-1 1 1,1-1 0,-1 0-1,1 0 1,2 0 0,2 0-50,0 0 1,1 0 0,-1-1 0,0 0 0,0 0 0,0 0 0,10-4 0,-11 2 95,-1-1 0,1 0 0,-1 0 0,0 0 0,0-1 0,0 1 0,0-1 0,-1 0 0,0-1 0,0 1 0,0-1 0,-1 1 0,5-12 0,-1 2 77,-1 0 1,-1-1-1,0 1 1,4-26-1,-6 18 316,-1 1-1,0 0 1,-2-1-1,-3-31 1,1 43-179,1 0 0,-2 1 0,0-1 0,0 1 0,0-1 0,-2 1 1,1 0-1,-1 1 0,0-1 0,-1 1 0,-7-9 0,13 18-185,0-1 0,-1 1 0,1-1 0,0 1 0,0 0 0,-1-1 0,1 1 0,0-1 0,0 1-1,-1 0 1,1-1 0,0 1 0,-1 0 0,1 0 0,0-1 0,-1 1 0,1 0 0,-1 0 0,1-1 0,0 1 0,-1 0 0,1 0 0,-1 0 0,1 0 0,-1 0 0,1 0-1,-1 0 1,1 0 0,0 0 0,-1 0 0,1 0 0,-1 0 0,1 0 0,-1 0 0,1 0 0,-1 0 0,1 0 0,0 0 0,-1 1 0,1-1 0,-1 0 0,1 0 0,0 1-1,-1-1 1,1 0 0,0 0 0,-1 1 0,1-1 0,0 0 0,-1 1 0,1-1 0,0 1 0,0-1 0,-1 0 0,1 1 0,0-1 0,0 1 0,0-1 0,0 0 0,-1 1-1,1-1 1,0 1 0,0 0 0,-5 30-146,5-30 138,-2 19-1,1 1 0,1-1 0,1 1-1,1-1 1,0 1 0,2-1 0,0 0 0,8 22-1,44 86 57,-46-109-198,1-1 0,1 0 0,0 0-1,22 23 1,-30-37 7,-1-1-1,1 0 0,0 0 1,0 0-1,0 0 1,0-1-1,0 0 0,1 0 1,-1 0-1,1 0 0,6 1 1,-9-2 117,0-1 0,0 0 0,0 0 0,0 1 0,0-1 0,0-1 0,0 1 0,0 0 1,0 0-1,0-1 0,0 1 0,0-1 0,0 0 0,0 1 0,0-1 0,0 0 0,-1 0 0,1 0 0,0 0 1,-1 0-1,1-1 0,-1 1 0,1-1 0,-1 1 0,0-1 0,1 1 0,-1-1 0,0 1 0,1-4 0,3-6 36,0 0 1,-1 0-1,-1-1 0,0 1 0,-1-1 0,0 0 0,0-14 0,-2-91 512,-2 56 88,2 54-460,1-9 30,1 15-204,3 9-61,-2 0-455,1 0 0,0-1 0,0 1 0,1-1 0,10 13 0,-14-20 408,-5-24 338,3 22-176,0 0 1,-1 1-1,1-1 1,-1 0-1,0 1 1,1-1-1,-1 1 1,0 0-1,0-1 1,0 1-1,0 0 1,0 0-1,0 0 1,0 0-1,-1 1 0,1-1 1,0 1-1,0-1 1,-4 1-1,5 0-19,0 0-1,0 0 1,-1 0-1,1 0 0,0 0 1,0 1-1,-1-1 0,1 0 1,0 1-1,0-1 0,0 1 1,0-1-1,0 1 1,0 0-1,0-1 0,0 1 1,0 0-1,0 0 0,0 0 1,0 0-1,0 0 1,0 0-1,1 0 0,-1 0 1,0 0-1,1 0 0,-1 0 1,1 0-1,0 0 0,-1 0 1,1 1-1,0-1 1,-1 0-1,1 0 0,0 1 1,0 1-1,-1 6-20,1 1 0,0-1 0,0 1 0,1 0 0,0-1 0,1 0 0,0 1 0,1-1 0,-1 0 0,2 0 0,6 14-1,-7-18-15,1 1-1,0-1 0,0 0 1,0 0-1,1 0 0,0-1 1,0 1-1,0-1 0,0 0 1,1-1-1,-1 1 0,1-1 1,0 0-1,0 0 0,0-1 1,1 0-1,-1 0 0,7 1 1,-8-2-171,0 0 0,1 0 0,-1 0 0,0-1 0,0 0 0,1 0 0,-1 0 0,0-1 0,9-1-1,-12 1 163,0 0-1,0 0 0,0 0 1,0 0-1,0-1 0,0 1 1,0-1-1,0 1 0,0-1 0,0 0 1,-1 0-1,1 0 0,-1 0 1,1 0-1,-1 0 0,0 0 0,0 0 1,0 0-1,0-1 0,0 1 1,0-4-1,4-17 382,-1 0 0,-1-1 0,-1 1 0,-1-1 0,-1 0 0,-4-29 0,4 69 73,0-5-265,0 0 0,0 1 0,1-1 0,1 0 1,3 17-1,-1-18-470,0-1 0,0 0 0,1 0 0,0 0 0,0 0 0,1-1 0,10 12 1,-13-17 191,0 0 1,0 0 0,0-1 0,0 1-1,0-1 1,1 1 0,-1-1 0,1 0-1,0-1 1,-1 1 0,1-1 0,0 1-1,0-1 1,0 0 0,0-1 0,0 1 0,0-1-1,0 1 1,0-1 0,0-1 0,6 0-1,-9 1 111,1-1 0,-1 1 0,0-1 0,0 0 0,0 1-1,0-1 1,0 0 0,0 0 0,0 0 0,0 0 0,0 0 0,0 0-1,-1 0 1,1 0 0,0 0 0,-1 0 0,1-1 0,0 1 0,-1 0-1,0 0 1,1-1 0,-1-1 0,7-35 70,-6 29-22,10-159 5030,-11 167-4699,0 18-459,0 0 77,0 0-1,2 1 0,0-1 0,0 0 1,10 31-1,-10-44-62,-1 1-1,1-1 1,0 0 0,0 1-1,1-1 1,-1 0 0,1 0-1,0-1 1,0 1-1,0 0 1,1-1 0,-1 0-1,1 0 1,0 0 0,0 0-1,0-1 1,0 1 0,0-1-1,0 0 1,1 0 0,-1 0-1,1-1 1,0 0-1,-1 0 1,1 0 0,5 0-1,-6 0-1,0-1-1,1 0 1,-1 0-1,0 0 0,0-1 1,0 0-1,0 1 1,0-1-1,0-1 0,0 1 1,0 0-1,0-1 0,0 0 1,-1 0-1,1 0 1,4-4-1,-4 2-9,0-1 0,0 1 0,0-1-1,0 0 1,-1 0 0,0-1 0,0 1 0,0-1-1,-1 1 1,4-11 0,3-20 207,-2 0 0,-1 0-1,-2 0 1,-2-1 0,-1 1 0,-4-41-1,2 63 79,-1 0-1,0 0 0,-6-20 0,6 28-78,0 0-1,0 0 1,-1 0-1,0 0 0,0 1 1,0-1-1,-1 1 1,1-1-1,-8-6 0,10 11-106,1 0-1,-1 1 1,1-1-1,-1 1 0,0-1 1,1 1-1,-1-1 0,1 1 1,-1-1-1,0 1 1,1 0-1,-1-1 0,0 1 1,1 0-1,-1 0 1,0-1-1,0 1 0,1 0 1,-1 0-1,0 0 0,0 0 1,0 0-1,1 0 1,-1 0-1,0 0 0,0 0 1,1 0-1,-2 1 0,1 0-11,0 0 0,0 0 0,0 0-1,0 0 1,0 0 0,0 0 0,0 1-1,1-1 1,-1 0 0,1 0 0,-1 1-1,1-1 1,-1 0 0,0 3 0,-4 51-59,5-52 86,-1 18-37,2 1 0,0 0 0,1-1 0,1 1 0,1-1-1,1 0 1,1 0 0,10 24 0,-5-18-236,1-1 1,30 47-1,-37-65-265,1-1 0,1 1 0,-1-1 0,1 0 0,9 7 0,-11-11-219,1 1-1,-1-1 1,0 0-1,1-1 0,-1 1 1,1-1-1,0 0 1,0 0-1,7 1 1,23-1-6784</inkml:trace>
  <inkml:trace contextRef="#ctx0" brushRef="#br0" timeOffset="682.66">2834 411 6627,'0'0'12926,"-13"-14"-11984,-39-41-585,50 53-345,1 1 0,0 0 0,-1 0 0,1 0 0,-1 0 0,1 0 0,-1 0 0,1 0 0,-1 0 0,0 1 0,1-1 0,-1 1 0,0-1 0,-2 0 1,3 1-7,0 0 1,0 1 0,0-1 0,1 0-1,-1 0 1,0 0 0,0 1 0,0-1 0,0 0-1,0 1 1,0-1 0,1 1 0,-1-1 0,0 1-1,0-1 1,1 1 0,-1 0 0,-1 0-1,0 3 5,0-1 0,0 0-1,0 1 1,1-1 0,-1 1-1,1-1 1,-2 8 0,3-10-14,-3 8 18,1 1 0,0 0-1,1 0 1,0 0 0,0 0 0,1 1-1,1-1 1,0 0 0,0 0-1,1 0 1,3 12 0,-3-18-113,-1 0 1,1 0 0,0-1 0,0 1-1,0 0 1,0-1 0,1 1 0,-1-1-1,1 0 1,0 1 0,0-2 0,0 1-1,1 0 1,-1 0 0,1-1 0,-1 0-1,1 0 1,0 0 0,0 0 0,0-1-1,0 1 1,0-1 0,0 0 0,0 0-1,0 0 1,1-1 0,-1 0 0,7 0 0,-9 1 67,0-1 1,0 0 0,1-1 0,-1 1 0,0 0 0,0-1 0,0 1 0,1-1 0,-1 1 0,0-1-1,0 0 1,0 0 0,0 0 0,0 0 0,0 0 0,-1-1 0,1 1 0,0-1 0,2-2 0,-1 0 52,-1-1 1,1 1 0,-1-1 0,0 1-1,0-1 1,-1 0 0,1 0 0,0-5-1,5-87 2401,-6 89-1650,-1 12-82,0 4-765,0 0-1,0-1 0,1 1 1,0-1-1,1 1 0,-1-1 1,1 0-1,1 1 1,-1-1-1,2 0 0,-1 0 1,0-1-1,1 1 1,1-1-1,-1 0 0,1 0 1,0 0-1,0-1 1,0 1-1,1-1 0,6 4 1,-9-7-82,-1 0 0,0 0 0,1 0 0,0-1 0,-1 1 0,1-1 0,0 0 0,0 0 0,0 0 0,0 0 0,0 0 0,0-1 0,0 0 0,0 1 0,0-1 0,0 0 0,0 0 0,0 0 0,0-1 0,0 1 0,0-1 0,0 0 0,0 0 0,0 0 0,0 0 0,-1 0 0,1 0 0,0-1 0,-1 0 0,1 1 0,-1-1 0,1 0 0,-1 0 0,0 0 0,0-1 0,0 1 0,3-4 0,6-9 122,-1-1 1,-1 1-1,0-1 0,12-33 0,-14 32 148,-1-1 0,-1 0-1,-1 1 1,0-2 0,-1 1-1,-1 0 1,-1-1 0,-2-32-1,-1 32 528,-1-1 0,0 1 0,-2 0 0,0 0 0,-1 0 0,-1 1 0,-19-35 0,18 44-164,4 15-26,2 20 94,2-23-533,0 31 1,-1-3 44,2 1 0,1 0 0,10 55 0,0-36-176,2 8-907,35 97-1,-49-156 903,4 7-1663</inkml:trace>
  <inkml:trace contextRef="#ctx0" brushRef="#br0" timeOffset="1025.3">3137 341 3105,'0'0'10885,"12"-4"-10855,2-1-35,0 0 0,1 1 0,-1 1 0,1 1 0,21-1 0,-33 3-19,0 0-1,0 0 1,0 0-1,0 0 1,0 0-1,0-1 1,0 1-1,0-1 1,0 0-1,0 0 0,0 0 1,0 0-1,-1 0 1,1-1-1,0 1 1,-1-1-1,1 0 1,-1 0-1,0 0 1,1 0-1,-1 0 0,0 0 1,0-1-1,0 1 1,-1-1-1,1 1 1,0-1-1,-1 0 1,0 0-1,0 0 1,0 1-1,0-1 0,0 0 1,0-4-1,3-13 839,-3 15-237,-1 1 0,1 0 0,0 0-1,0 0 1,0 0 0,1 0 0,-1 0-1,1 0 1,3-4 0,-3 13 5,4 35-703,-2-6-36,1 1 0,2-1-1,23 65 1,-29-98-31,4 9-1787,1-6-2100</inkml:trace>
  <inkml:trace contextRef="#ctx0" brushRef="#br0" timeOffset="1211.63">3415 0 1489,'0'0'6707</inkml:trace>
  <inkml:trace contextRef="#ctx0" brushRef="#br0" timeOffset="2090.88">3780 247 7411,'0'0'8394,"-10"-17"-5452,-34-50-1229,43 65-1597,-1 0-1,1 0 1,-1 0 0,0 0-1,1 0 1,-1 0 0,0 1-1,0-1 1,-1 1 0,1-1 0,-3-1-1,4 3-90,0 0-1,0-1 0,0 1 0,0 0 1,0 0-1,0 0 0,0 0 0,0 0 1,0 0-1,0 0 0,0 0 1,0 0-1,0 0 0,0 1 0,0-1 1,0 0-1,0 1 0,-2 0 1,1 0-23,0 1 0,1 0 0,-1-1 0,0 1 1,0 0-1,1 0 0,-1 0 0,1 0 1,0 0-1,-1 1 0,1-1 0,0 0 1,-1 4-1,-1 3 17,1 1 1,0 0 0,0 0-1,1 0 1,1 0-1,-1 0 1,2 0-1,-1 0 1,1-1-1,1 1 1,0 0 0,0 0-1,1 0 1,8 17-1,-9-21-180,1 0-1,1-1 0,-1 0 0,1 0 0,0 0 1,0 0-1,0 0 0,1-1 0,0 0 1,0 0-1,0 0 0,0-1 0,1 1 0,-1-1 1,1-1-1,0 1 0,-1-1 0,1 0 1,0 0-1,1 0 0,-1-1 0,0 0 0,0-1 1,12 1-1,-15-1 100,-1-1 0,1 1 0,0 0-1,0-1 1,0 0 0,-1 0 0,1 0 0,0 0 0,-1 0 0,1 0 0,-1-1 0,1 1 0,-1-1-1,0 0 1,1 1 0,-1-1 0,0 0 0,0 0 0,0-1 0,-1 1 0,1 0 0,0-1 0,-1 1-1,0-1 1,1 1 0,-1-1 0,0 0 0,0 1 0,-1-1 0,1 0 0,0-3 0,2-11 362,-1-1 1,0 0 0,-2-34 0,0 34 115,1 5-47,-2-29 648,1 40-952,0 1 0,0-1 0,0 1 0,0 0 1,0-1-1,-1 1 0,1-1 0,-1 1 0,1-1 0,-1 1 1,1 0-1,-1 0 0,0-1 0,0 1 0,0 0 1,1 0-1,-1 0 0,0 0 0,-1 0 0,1 0 0,-2-2 1,3 3-62,0 0 0,-1 0 1,1 0-1,0 0 1,-1 0-1,1 0 1,0-1-1,-1 1 0,1 0 1,0 0-1,-1 0 1,1 0-1,0 0 1,-1 1-1,1-1 0,0 0 1,-1 0-1,1 0 1,0 0-1,-1 0 0,1 0 1,0 0-1,-1 1 1,1-1-1,0 0 1,-1 0-1,1 1 0,0-1 1,0 0-1,-1 0 1,1 1-1,0-1 0,-5 16 15,5 25-89,0-31 93,0-1-41,0 1 0,1-1 0,0 0 0,1 1 1,-1-1-1,2 0 0,-1 0 0,2 0 0,5 13 0,-7-18-84,1-1 0,-1 1 1,1-1-1,-1 0 0,1 0 0,0 0 0,0 0 1,0 0-1,1 0 0,-1-1 0,1 0 0,-1 0 0,1 0 1,0 0-1,0 0 0,0-1 0,0 1 0,0-1 1,0 0-1,0-1 0,0 1 0,0-1 0,8 0 0,-9 0 117,0 0-1,0-1 0,0 0 0,0 1 0,0-1 0,0-1 0,0 1 0,0 0 0,-1-1 0,1 1 0,0-1 0,-1 0 0,1 0 0,-1 0 0,0 0 0,1 0 0,-1 0 0,0-1 0,-1 1 0,1-1 0,0 0 1,-1 1-1,1-1 0,-1 0 0,0 0 0,0 0 0,0 0 0,1-3 0,3-12 650,-1-1 0,-1 1 0,2-28 0,-5 41-422,3-46 1818,4 60-1551,4 25-606,-7-19 80,0 0 0,1 0 0,1 0 0,0-1 0,1 0 0,18 26 0,-24-38-23,0-1-1,0 1 1,0-1 0,0 0 0,1 1-1,-1-1 1,1 0 0,-1 0-1,1 0 1,-1 0 0,1 0 0,0 0-1,-1 0 1,1-1 0,0 1-1,0-1 1,0 1 0,-1-1 0,1 0-1,0 1 1,0-1 0,0 0-1,0 0 1,0 0 0,-1-1 0,1 1-1,0 0 1,0-1 0,0 1-1,0-1 1,1 0 0,0-1 25,0-1 0,0 1 0,0 0 0,0-1 0,0 1 0,-1-1 1,1 0-1,-1 0 0,0 0 0,0 0 0,0 0 0,0 0 0,-1-1 0,3-5 0,2-13 32,8-42 0,-11 45 301,1-1 1,0 1-1,10-22 1,-14 40-313,1 1-1,-1 0 1,0 0 0,1-1 0,-1 1 0,1 0 0,-1 0 0,0 0-1,1-1 1,-1 1 0,1 0 0,-1 0 0,1 0 0,-1 0 0,1 0-1,-1 0 1,1 0 0,-1 0 0,0 0 0,1 0 0,-1 0 0,1 0-1,-1 0 1,1 1 0,-1-1 0,1 0 0,-1 0 0,0 0 0,1 1-1,-1-1 1,1 0 0,-1 0 0,0 1 0,1-1 0,-1 0 0,0 1-1,1-1 1,-1 1 0,0-1 0,0 0 0,1 1 0,-1-1 0,0 1-1,0-1 1,0 1 0,9 14-57,-1 0 0,-1 1 0,-1 0 0,0 0 0,-1 0 0,-1 1 0,2 17 0,-4-25-912,-2 1 0,1-1 0,-1 0 0,-2 17-1,2-25 710,0-1 0,0 1 0,-1 0 0,1-1 0,0 1 0,0 0 0,0-1-1,-1 1 1,1-1 0,0 1 0,-1 0 0,1-1 0,0 1 0,-1-1 0,1 1 0,-1-1-1,1 0 1,-1 1 0,1-1 0,-1 1 0,1-1 0,-1 0 0,0 1 0,-27 4-12475</inkml:trace>
  <inkml:trace contextRef="#ctx0" brushRef="#br0" timeOffset="6383.19">0 819 8724,'0'0'6918,"1"16"-5616,6 52-182,-7-64-1035,0-1-1,1 0 1,-1 0-1,1 1 1,0-1 0,0 0-1,0 0 1,1 0-1,-1 0 1,1 0-1,0 0 1,0 0-1,0-1 1,0 1 0,0 0-1,0-1 1,1 0-1,-1 1 1,1-1-1,-1 0 1,1-1-1,0 1 1,0 0 0,0-1-1,0 1 1,0-1-1,0 0 1,4 1-1,-2-2 27,1 0 0,-1 1-1,0-2 1,1 1 0,-1-1 0,0 1-1,0-2 1,1 1 0,-1 0-1,0-1 1,0 0 0,0 0-1,-1-1 1,1 1 0,5-5 0,29-24 169,-1-1 1,-2-2 0,38-45-1,-17 17-218,137-131-307,-187 186-64,-1 2-11,-1-1 0,0 1 1,0-1-1,5-9 0,-9 14-94,0-1 1,0 0-1,0 1 0,-1-1 1,1 0-1,-1 0 0,1 1 0,-1-1 1,0 0-1,0 0 0,0 0 1,0 0-1,0-2 0,-10-17-13400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19T16:26:11.788"/>
    </inkml:context>
    <inkml:brush xml:id="br0">
      <inkml:brushProperty name="width" value="0.05" units="cm"/>
      <inkml:brushProperty name="height" value="0.05" units="cm"/>
      <inkml:brushProperty name="color" value="#F6630D"/>
    </inkml:brush>
  </inkml:definitions>
  <inkml:trace contextRef="#ctx0" brushRef="#br0">1 11 8708,'0'0'5282,"26"-11"-15254</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38:39.889"/>
    </inkml:context>
    <inkml:brush xml:id="br0">
      <inkml:brushProperty name="width" value="0.035" units="cm"/>
      <inkml:brushProperty name="height" value="0.035" units="cm"/>
    </inkml:brush>
  </inkml:definitions>
  <inkml:trace contextRef="#ctx0" brushRef="#br0">0 181 4306,'0'0'15717,"3"5"-15555,6 20-37,0 0-1,-1 0 1,8 49-1,0 79 510,0-2-242,-15-147-382,-1-1 0,1 0 0,0 0 1,-1 0-1,1 1 0,1-1 1,-1 0-1,0 0 0,1 0 1,-1-1-1,1 1 0,0 0 0,0-1 1,0 1-1,0-1 0,1 1 1,-1-1-1,1 0 0,-1 0 0,1 0 1,0 0-1,0-1 0,0 1 1,0-1-1,0 0 0,0 1 0,0-1 1,0-1-1,0 1 0,0 0 1,1-1-1,-1 0 0,0 0 0,1 0 1,-1 0-1,0 0 0,0 0 1,1-1-1,-1 0 0,0 0 1,0 0-1,0 0 0,0 0 0,0 0 1,0-1-1,0 0 0,0 1 1,3-4-1,0 1-335,0-1-1,0 0 1,-1 0 0,8-8 0,6-15-6720,-12 14 322</inkml:trace>
  <inkml:trace contextRef="#ctx0" brushRef="#br0" timeOffset="389.28">418 379 2513,'0'0'14273,"-8"-4"-13611,3 2-579,4 1-68,0 0 0,0 0 0,0 1-1,0-1 1,0 0 0,-1 1 0,1-1 0,0 0-1,0 1 1,-1 0 0,1-1 0,0 1 0,0 0-1,-1 0 1,1 0 0,0 0 0,-1 0 0,1 0-1,0 0 1,-1 0 0,1 0 0,0 0 0,-1 1-1,1-1 1,0 1 0,0-1 0,0 1 0,-1-1-1,1 1 1,0 0 0,0 0 0,0-1 0,0 1-1,0 0 1,0 0 0,0 0 0,-1 2 0,-5 10 71,1 1 0,1 0 0,0 0 1,1 0-1,1 0 0,0 1 0,0 0 1,2 0-1,0-1 0,0 1 0,3 18 1,-2-32-86,0 1 1,1-1 0,-1 0-1,0 0 1,0 1 0,1-1 0,-1 0-1,1 0 1,-1 0 0,1 1-1,0-1 1,-1 0 0,1 0-1,0 0 1,0 0 0,0 0-1,0 0 1,0 0 0,0-1-1,0 1 1,1 1 0,2-1 9,-1 1 1,0-1-1,0 0 1,1 0-1,-1 0 1,0 0-1,1 0 0,3-1 1,0 1 28,0-1 0,0 0 0,0 0 1,0-1-1,-1 0 0,1-1 0,0 1 0,9-4 0,-12 3-29,0-1-1,0 1 1,0-1-1,0 0 1,-1 0-1,1-1 1,-1 1-1,0-1 1,0 1-1,0-1 1,0 0-1,-1 0 1,1 0-1,-1-1 1,0 1-1,2-6 1,-2 4-7,0-1 1,-1 0-1,1 0 0,-1 0 1,0 0-1,-1 0 1,0 0-1,0 0 0,-1 0 1,-1-10-1,1 15-30,1 0-1,-1 1 0,1-1 1,-1 1-1,0-1 1,0 1-1,0-1 0,0 1 1,0 0-1,0 0 1,-1-1-1,1 1 1,0 0-1,0 0 0,-1 0 1,1 0-1,-1 0 1,1 1-1,-1-1 0,1 0 1,-1 1-1,0-1 1,1 1-1,-1-1 1,0 1-1,-2 0 0,3-1-112,0 1 0,-1 0-1,1 0 1,0 0-1,0 0 1,-1 0-1,1 0 1,0 1-1,0-1 1,0 0-1,-1 1 1,1-1 0,0 1-1,0-1 1,0 1-1,0-1 1,0 1-1,0 0 1,0-1-1,0 1 1,0 0 0,0 0-1,0 0 1,0 0-1,1 0 1,-1 0-1,0 0 1,1 0-1,-1 0 1,1 0-1,-1 0 1,1 1 0,-1-1-1,1 0 1,0 0-1,-1 2 1,1 16-2871,0-1-1205</inkml:trace>
  <inkml:trace contextRef="#ctx0" brushRef="#br0" timeOffset="1632.44">764 448 9444,'0'0'8140,"-4"-16"-6654,-10-50-453,14 65-972,0 0 0,-1 0 0,1 0 1,0-1-1,-1 1 0,1 0 1,-1 0-1,1 0 0,-1 0 1,0 0-1,1 0 0,-1 0 1,0 0-1,-1-1 0,1 1-55,1 1 1,0 0-1,-1 0 0,1 0 1,-1 0-1,1 0 0,0 0 1,-1-1-1,1 1 0,-1 0 0,1 0 1,0 0-1,-1 0 0,1 1 1,-1-1-1,1 0 0,0 0 0,-1 0 1,1 0-1,-1 0 0,1 0 1,0 1-1,-1-1 0,1 0 1,0 0-1,-1 1 0,-14 17-223,15-17 260,-11 15-60,2 0 0,0 1 0,1 0 0,1 0 0,0 0 1,1 1-1,1 0 0,1 1 0,1-1 0,0 1 1,1 0-1,1 25 0,1-44 14,1 1 0,-1-1-1,0 1 1,0-1 0,1 1 0,-1-1 0,0 1 0,1-1 0,-1 1 0,1-1 0,-1 0-1,0 1 1,1-1 0,-1 0 0,1 1 0,-1-1 0,1 0 0,-1 1 0,1-1-1,-1 0 1,1 0 0,0 0 0,-1 0 0,1 0 0,-1 1 0,1-1 0,-1 0 0,2 0-1,20 0 32,-16 0-16,-2 0 8,1-1 0,-1 1 0,0-1 0,0 0 0,0 0 0,0 0 0,0 0 0,0-1 0,0 1 0,0-1-1,-1 0 1,1 0 0,0-1 0,-1 1 0,0-1 0,0 1 0,0-1 0,0 0 0,0-1 0,0 1 0,-1 0 0,1-1 0,-1 1 0,0-1 0,0 0 0,-1 0 0,2-4-1,2-6 56,-1 0 0,0 0-1,-2 0 1,1-1-1,-2 1 1,0-23 0,-1 61-81,-1 2-13,1-1-1,2 1 1,0-1-1,2 0 1,7 28-1,29 58 107,7 25 99,-41-114-175,-1 0 1,-1 1 0,-1-1-1,0 31 1,-3-52-15,1 0 0,-1 0 0,0 0 0,0-1 0,0 1 0,0 0 0,0 0 0,0 0 0,0 0 0,-1 0 0,1 0 0,0 0 1,0 0-1,-1 0 0,1-1 0,-1 1 0,1 0 0,-1 0 0,1 0 0,-1-1 0,1 1 0,-1 0 0,0-1 0,1 1 0,-1 0 0,0-1 0,1 1 0,-1-1 1,0 1-1,-1 0 0,0-1 8,1-1 0,-1 1 0,0 0 0,1 0 0,-1-1 0,0 1 0,1-1 0,-1 1 0,1-1 0,-1 0 0,1 0 0,-1 0 0,1 0 1,-1 0-1,1 0 0,0 0 0,-3-2 0,-4-5 8,1 0 1,0 0 0,0-1-1,1 0 1,0 0 0,0 0 0,1-1-1,0 0 1,1 0 0,0 0-1,0 0 1,1-1 0,1 0-1,-3-19 1,4 17-85,1-1 0,0 1 0,1 0 0,0-1 0,1 1 1,0 0-1,1 0 0,1 0 0,0 0 0,1 1 0,11-23 0,31-41-1219,13-25 239,-53 88 1071,-1-1 0,0 1 0,-1-2 1,-1 1-1,5-23 0,-9 18 819,-6 25-181,-8 29-482,12-24-183,0 1-1,1-1 1,0 0 0,0 1-1,2-1 1,-1 1-1,3 13 1,-2-21 5,0 0 1,0 0-1,1 0 0,-1 0 0,1 0 1,0 0-1,0 0 0,0 0 1,1-1-1,-1 1 0,1-1 0,0 0 1,0 0-1,0 0 0,0 0 1,0 0-1,1-1 0,-1 1 0,1-1 1,0 0-1,0 0 0,4 1 1,-2 0-17,0-1 1,0 0 0,0-1 0,1 0 0,-1 0 0,1 0 0,-1 0 0,0-1 0,1 0 0,-1-1-1,1 1 1,-1-1 0,0-1 0,1 1 0,-1-1 0,0 0 0,0 0 0,0-1 0,0 0 0,-1 0 0,1 0-1,-1-1 1,1 0 0,-1 0 0,-1 0 0,8-7 0,-4 0 26,0-1 0,-1 1 0,-1-1 0,0 0 0,0-1 0,-1 1 1,4-15-1,18-96 271,-18 76 149,-9 47-425,0 0 0,0 0 0,0 0 1,0 0-1,0 0 0,0 0 0,0 0 0,0 0 1,0 0-1,0 0 0,0 0 0,0 0 1,0 0-1,0 0 0,0 0 0,1 0 0,-1 0 1,0 0-1,0 0 0,0 1 0,0-1 0,0 0 1,0 0-1,0 0 0,0 0 0,0 0 1,0 0-1,0 0 0,0 0 0,1 0 0,-1-1 1,0 1-1,0 0 0,0 0 0,0 0 1,0 0-1,0 0 0,0 0 0,0 0 0,0 0 1,0 0-1,0 0 0,0 0 0,0 0 1,1 0-1,-1 0 0,0 0 0,0 0 0,0 0 1,0 0-1,0 0 0,0-1 0,0 1 1,0 0-1,0 0 0,5 13-23,1 17-38,-4-17 31,4 23 101,-6-35-83,1 0 1,-1 0-1,1 0 1,-1 0-1,1 0 1,-1 0-1,1 0 0,0 0 1,-1 0-1,1 0 1,0-1-1,0 1 1,0 0-1,-1 0 0,1-1 1,0 1-1,0-1 1,0 1-1,0-1 1,0 1-1,0-1 0,0 0 1,0 1-1,0-1 1,1 0-1,-1 0 1,2 0-1,-2 0 14,0-1-1,0 0 1,0 1-1,-1-1 1,1 0 0,0 0-1,0 0 1,-1 0-1,1 0 1,-1 0 0,1 0-1,0 0 1,-1 0 0,0 0-1,1 0 1,-1 0-1,0 0 1,1 0 0,-1 0-1,0 0 1,0 0-1,0-1 1,0 1 0,0 0-1,0 0 1,-1-1 0,1-34-73,-1 35 62,1-1-1,-1 1 0,0-1 0,1 1 0,-1 0 0,0 0 1,0-1-1,0 1 0,0 0 0,0 0 0,0 0 0,0 0 1,0 0-1,-1 0 0,1 0 0,0 1 0,-1-1 1,1 0-1,0 1 0,-1-1 0,1 1 0,-1-1 0,1 1 1,-1 0-1,1 0 0,0-1 0,-1 1 0,1 0 0,-1 0 1,1 0-1,-3 1 0,2-1-3,-1 0 0,0 0 0,0 0 1,0 0-1,0 1 0,0-1 0,0 1 0,1 0 0,-1 0 0,0 0 1,1 0-1,-1 0 0,0 0 0,1 1 0,-5 3 0,4 1 1,0 0-1,0 1 0,0-1 1,1 1-1,0 0 0,1 0 1,-1 0-1,1-1 1,1 1-1,-1 0 0,1 1 1,2 12-1,-2-3 4,0-11 13,0-1-1,1 1 1,0-1 0,0 1 0,0-1 0,1 0 0,0 1 0,0-1-1,0 0 1,1 0 0,-1 0 0,1 0 0,1-1 0,-1 1-1,0-1 1,1 0 0,0 0 0,0 0 0,9 6 0,-6-5 5,0-1 1,1 1-1,0-1 1,0-1 0,0 0-1,0 0 1,0 0-1,0-1 1,1 0 0,-1-1-1,1 0 1,11 0-1,-17-1-4,2 1-85,1-1-1,0 0 0,-1-1 1,1 0-1,-1 1 0,10-4 1,-13 3-133,0 0 0,-1 0 0,1 0 0,-1 0 0,1 0 0,-1-1 0,1 1 1,-1 0-1,1-1 0,-1 1 0,0-1 0,0 0 0,0 1 0,0-1 0,0 0 0,0 1 0,0-1 0,-1 0 1,1 0-1,-1 0 0,1 0 0,-1 0 0,0-2 0,2-31-5329</inkml:trace>
  <inkml:trace contextRef="#ctx0" brushRef="#br0" timeOffset="1805.4">875 57 7411,'0'0'6707,"-32"-56"-19272</inkml:trace>
  <inkml:trace contextRef="#ctx0" brushRef="#br0" timeOffset="3462.21">1944 467 4482,'0'0'8449,"-1"0"-8415,1 0 0,0 0-1,0 0 1,0 1 0,0-1 0,0 0-1,0 0 1,0 0 0,0 0-1,-1 0 1,1 0 0,0 0 0,0 1-1,0-1 1,0 0 0,0 0-1,0 0 1,0 0 0,0 0 0,0 1-1,0-1 1,0 0 0,0 0-1,0 0 1,0 0 0,0 0 0,0 0-1,0 1 1,0-1 0,0 0 0,0 0-1,0 0 1,0 0 0,0 0-1,0 1 1,1-1 0,-1 0 0,0 0-1,0 0 1,0 0 0,0 0-1,0 0 1,0 0 0,0 0 0,0 1-1,1-1 1,12 2 544,0 0-1,1-1 1,-1 0 0,22-3 0,-2 1-108,32 2-465,0-3-1,-1-3 1,78-17 0,-140 22-304,0-1 0,1 1 0,-1-1 0,0 0 1,1 0-1,-1 0 0,0 0 0,0 0 0,0 0 1,0-1-1,2-1 0,-3 2-31,-1 0 1,1 1-1,-1-1 0,1 0 0,-1 0 0,1 1 1,-1-1-1,1 0 0,-1 0 0,0 0 0,0 1 1,0-1-1,1 0 0,-1 0 0,0 0 0,0 0 1,0 0-1,0 0 0,0 1 0,0-1 0,-1-1 1,0-1-325,0 0 0,0 1 0,0-1 0,0 1 0,0-1 0,-1 1 0,0-1 1,-2-2-1,-12-12 2797,14 14-1460,-1 0 1,0 0 0,0 0-1,0 1 1,-1-1-1,1 1 1,-1 0 0,1 0-1,-1 0 1,0 0 0,0 1-1,1-1 1,-1 1-1,0 0 1,0 1 0,-8-2-1,11 3-661,1-1 0,-1 0-1,1 1 1,-1-1 0,1 1 0,-1-1 0,1 1-1,0-1 1,-1 1 0,1 0 0,0-1-1,-1 1 1,1-1 0,0 1 0,0 0-1,-1-1 1,1 1 0,0 0 0,0-1 0,0 1-1,0 0 1,0 0 0,0-1 0,0 1-1,0 0 1,0 0 0,3 22 65,3-16 110,0-1-1,0 1 1,1-1-1,-1 0 1,1 0-1,1-1 1,-1 0-1,1 0 1,10 4-1,6 6-3,-10-7-128,-1 1-1,19 18 1,-29-24-72,0-1 0,0 1 0,-1 0 0,1 0 0,-1 1 0,0-1 0,0 0 0,0 1 0,0-1 0,-1 1 0,1 0 0,-1 0 0,0-1 0,0 1 0,0 0 0,0 5 0,-2-7-46,1-1 0,-1 1 0,1 0 0,-1 0 0,0-1 0,1 1 0,-1 0 0,0-1 0,0 1 0,0-1 0,0 1 0,-1-1 0,1 0 0,0 1 0,-1-1 0,1 0 0,-1 0 0,1 0 0,-1 0 1,1 0-1,-1 0 0,0 0 0,1-1 0,-1 1 0,0 0 0,-2-1 0,-5 3-1683,1-1 1,-1 0 0,-18 2-1,15-4-4242</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39:19.919"/>
    </inkml:context>
    <inkml:brush xml:id="br0">
      <inkml:brushProperty name="width" value="0.035" units="cm"/>
      <inkml:brushProperty name="height" value="0.035" units="cm"/>
    </inkml:brush>
  </inkml:definitions>
  <inkml:trace contextRef="#ctx0" brushRef="#br0">229 269 720,'0'0'11520,"2"-14"-10933,-1 12-558,1 0-1,-1 0 1,1 0-1,-1 0 1,1 0-1,0 0 1,0 1-1,0-1 1,0 1-1,0-1 1,0 1-1,0 0 1,0 0-1,0 0 1,1 0-1,-1 0 1,0 0-1,5 0 1,-6 0-17,0 1 0,1 0 1,-1 0-1,0-1 1,1 1-1,-1 0 0,0 0 1,0 1-1,1-1 0,-1 0 1,0 0-1,1 1 1,-1-1-1,0 0 0,0 1 1,1-1-1,-1 1 1,0 0-1,0-1 0,0 1 1,0 0-1,0 0 0,0 0 1,0 0-1,0 0 1,0 0-1,0 0 0,-1 0 1,1 0-1,0 0 0,-1 0 1,1 0-1,0 1 1,-1-1-1,1 2 0,2 15 18,-1 0 0,0 0 0,-1 1-1,-2 21 1,0-1 1019,26-56-19,-24 15-1032,1 1-1,0 0 1,-1-1-1,1 1 1,0 0-1,0 0 1,0 0-1,0 1 1,0-1-1,0 0 1,0 1-1,0-1 1,0 1 0,1 0-1,-1 0 1,0 0-1,0 0 1,0 0-1,0 0 1,0 0-1,1 1 1,-1-1-1,0 1 1,0-1-1,0 1 1,0 0-1,0 0 1,0 0 0,-1 0-1,1 0 1,0 1-1,0-1 1,-1 0-1,1 1 1,2 2-1,-1 0-18,0 0 0,0 1 0,-1-1 0,0 0 0,0 1 0,0-1 1,0 1-1,-1-1 0,1 1 0,-1 0 0,0 0 0,-1 0 0,1 0 0,-1 0 0,0 5 0,-1-8 18,0 0 1,0 0-1,0 0 0,0 0 1,0-1-1,-1 1 0,1 0 1,0-1-1,-1 1 1,0-1-1,1 1 0,-1-1 1,0 0-1,1 1 0,-1-1 1,0 0-1,0 0 1,0-1-1,0 1 0,0 0 1,0-1-1,0 1 0,-5 0 1,-52 8-898,-28-9-5074,65-1 2031</inkml:trace>
  <inkml:trace contextRef="#ctx0" brushRef="#br0" timeOffset="467.18">254 56 2321,'0'0'8986,"-19"-3"-6014,-62-8-1321,77 11-1545,-1-1 1,1 1-1,0 0 0,0 0 0,0 0 1,0 1-1,0 0 0,0-1 1,0 1-1,0 1 0,0-1 0,0 1 1,0-1-1,0 1 0,1 0 1,-1 0-1,1 1 0,-1-1 0,1 1 1,0 0-1,0 0 0,0 0 1,1 0-1,-5 6 0,1 2 52,0 0 0,0 0 0,1 1 0,1 0-1,-6 23 1,3-3 21,2 1 0,0-1 0,3 1-1,0-1 1,2 1 0,2 0 0,9 53-1,-6-67-150,0-1-1,1 0 0,1 0 0,1 0 1,1-1-1,0 0 0,1-1 0,1 0 1,0 0-1,1-2 0,1 1 1,0-1-1,17 13 0,-20-19-22,0-1 0,1 0 0,-1-1 0,1 0-1,1 0 1,-1-1 0,1-1 0,0 0 0,15 3 0,-17-5 2,0-1 0,0 0-1,0-1 1,0 0 0,-1-1 0,1 0 0,0 0 0,0-1 0,-1 0 0,1-1 0,-1 0 0,17-8-1,-13 4 6,0 0 0,0-1 0,0-1-1,-1 0 1,0 0 0,-1-1-1,0-1 1,-1 0 0,0-1-1,0 1 1,-1-2 0,-1 1-1,0-1 1,-1-1 0,-1 1-1,0-1 1,0-1 0,-1 1 0,-1-1-1,4-25 1,-6 14 11,-1 1-1,0-1 1,-2 0 0,-5-31 0,3 41-17,-1 0 1,0 0 0,-1 0 0,-1 1 0,-1-1-1,0 2 1,-14-23 0,7 15 2,-1 2 1,-1 0-1,-1 1 0,-1 0 0,-25-20 1,34 32-22,0 1 0,0-1 1,-1 1-1,1 1 0,-1 0 0,0 0 1,-1 1-1,1 0 0,-1 1 1,0 0-1,0 1 0,0 0 0,0 1 1,-17-1-1,23 3-145,1-1-1,-1 1 1,0 0 0,0 1-1,1-1 1,-1 1 0,1-1-1,-1 1 1,1 1 0,0-1-1,0 1 1,0-1 0,0 1-1,0 0 1,1 1 0,-5 4-1,3-2-552,0 1-1,0-1 0,1 1 0,0 0 0,0 1 0,1-1 0,0 0 1,0 1-1,-2 8 0,0 13-4513</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39:05.623"/>
    </inkml:context>
    <inkml:brush xml:id="br0">
      <inkml:brushProperty name="width" value="0.035" units="cm"/>
      <inkml:brushProperty name="height" value="0.035" units="cm"/>
    </inkml:brush>
  </inkml:definitions>
  <inkml:trace contextRef="#ctx0" brushRef="#br0">16 1545 2209,'0'0'11365,"-2"-4"-10234,1-1-684,-8-12 1868,6 50-1005,3-18-1290,2 1 0,-1-1 0,2 0 0,0 1 0,1-1 0,7 19 0,44 82 255,-35-79-177,27 73 0,-46-109-50,-1-4 6,1 0 0,-1-1 0,0 1 0,1 0 0,-1 0 0,-1 0 0,1 0 0,-1-5 0,0 0-23,-13-67 40,9 53-26,1 0 0,-2-30 0,5 37 1,1-31-9,0 45-39,0 0 0,0 0 0,0 0 0,1 0 0,-1-1 1,1 1-1,-1 0 0,0 0 0,1 0 0,0 0 0,-1 0 0,1 0 0,0 0 0,-1 0 0,1 0 0,0 0 0,0 0 1,0 1-1,0-1 0,0 0 0,0 0 0,0 1 0,0-1 0,0 1 0,0-1 0,0 1 0,0-1 0,0 1 0,0 0 0,2-1 1,1 1-9,1 0 0,-1 0 0,0 1 1,1-1-1,-1 1 0,0 0 0,0 0 1,0 0-1,0 0 0,0 1 1,0 0-1,0 0 0,0 0 0,-1 0 1,1 1-1,-1-1 0,1 1 0,-1 0 1,0 0-1,5 6 0,4 7-38,-1 0 0,0 1-1,12 24 1,1 1-715,-23-40 622,0 0-1,1 0 1,0 0 0,-1 0 0,1-1-1,0 1 1,0-1 0,0 1 0,0-1-1,0 0 1,0 0 0,0 0-1,1 0 1,-1 0 0,0 0 0,1 0-1,-1-1 1,0 1 0,1-1-1,-1 0 1,1 0 0,-1 0 0,1 0-1,-1 0 1,0 0 0,1-1-1,-1 1 1,1-1 0,-1 0 0,0 0-1,3-1 1,1 0-358,1-1-1,-1 0 0,0 0 1,1-1-1,-2 0 1,1 0-1,0-1 1,-1 1-1,7-8 1,-8 7 442,0 0 0,-1-1 0,1 1 0,-1-1 0,0 0 1,0 0-1,-1 0 0,0 0 0,3-12 0,-4 7 804,1 0-1,-2 0 1,1 0-1,-3-22 1,2 31-586,-1-1-1,1 0 1,-1 1 0,0-1-1,0 1 1,0-1 0,0 1 0,0 0-1,0-1 1,-1 1 0,1 0 0,-1 0-1,0 0 1,0 0 0,1 0-1,-1 0 1,0 0 0,-1 1 0,1-1-1,0 1 1,0 0 0,-1-1 0,1 1-1,-5-1 1,0-1 68,-1 1-1,1 1 1,0-1 0,-1 1 0,1 1-1,-1-1 1,-11 2 0,18-1-219,-1 1 0,0-1 0,0 1 0,1-1 0,-1 1 0,1 0 0,-1 0 0,1 0 0,-1 0 1,1 0-1,-1 0 0,1 0 0,0 0 0,0 0 0,0 1 0,-1-1 0,1 0 0,0 1 0,1-1 0,-1 1 0,0 0 0,0-1 0,1 1 1,-1-1-1,1 1 0,-1 0 0,1 0 0,0-1 0,-1 3 0,0 9 0,-1-1 0,2 0-1,0 14 1,0-15 20,0-8-28,0 0 0,0-1 1,0 1-1,1 0 0,-1 0 1,1 0-1,-1 0 0,1 0 1,0-1-1,0 1 0,0 0 1,1-1-1,-1 1 0,1-1 1,-1 1-1,1-1 0,0 0 1,0 1-1,0-1 0,0 0 1,0 0-1,0-1 0,4 4 1,0-3 2,0 1 1,0-1 0,0 0 0,1-1 0,-1 1 0,0-1 0,1 0 0,-1-1-1,12 0 1,-17 0-1,1 0 0,-1 0 0,1-1 0,-1 1 0,1-1 0,-1 1 0,1-1 0,-1 0-1,0 1 1,1-1 0,-1 0 0,0 0 0,0 0 0,1 0 0,-1 0 0,0 0 0,0-1 0,0 1-1,0 0 1,0 0 0,-1-1 0,1 1 0,0-1 0,-1 1 0,1 0 0,0-1 0,-1 1 0,0-1 0,1 0-1,-1 1 1,0-1 0,0-1 0,2-10 55,-1 0 0,-1 0 0,-1-13-1,0 9 87,2 4 210,0 10-175,-1-1 1,1 0 0,-1 0 0,0 0 0,0 0 0,0 0 0,-1 0-1,0 0 1,1 0 0,-3-4 0,3 8-179,-1 1 1,1-1-1,-1 0 0,1 0 0,0 1 1,-1-1-1,1 1 0,-1-1 1,1 0-1,0 1 0,0-1 0,-1 1 1,1-1-1,0 0 0,0 1 0,-1-1 1,1 1-1,0-1 0,0 1 1,0-1-1,0 1 0,0-1 0,0 1 1,-1 0-1,1-1 0,1 1 1,-1-1-1,0 1 0,0-1 0,0 1 1,0-1-1,0 1 0,-1 21-52,1-9 35,-1-5 27,1-1 1,1 1-1,-1-1 0,1 0 1,0 1-1,3 10 0,-3-16-38,0 0 0,0 0-1,1 0 1,-1 0 0,0 0-1,1 0 1,-1-1 0,1 1-1,0 0 1,-1-1 0,1 1-1,0-1 1,0 0 0,0 1-1,0-1 1,0 0 0,0 0-1,0 0 1,1-1 0,-1 1-1,0 0 1,0-1 0,1 0-1,-1 1 1,4-1 0,-3 0 0,0 1 0,0-1 0,0 0 0,0 0 0,0 0 0,0-1 0,0 1 0,0-1 0,0 1 0,0-1 0,0 0 0,0 0 0,0 0 0,-1-1 0,1 1 0,0-1 0,-1 1 0,1-1 0,-1 0 0,4-4 0,-3 2 35,1-1-1,-2 0 0,1 0 1,0 0-1,-1 0 1,0-1-1,0 1 0,-1 0 1,1-1-1,0-9 0,3-25 80,-2-1 0,-2 0-1,-5-61 1,3 93 39,0-1-1,-1 1 0,0 0 1,-1-1-1,0 1 1,0 0-1,-1 0 1,-9-15-1,13 24-123,0 0 0,0-1 1,0 1-1,0 0 0,0 0 0,-1-1 0,1 1 0,0 0 0,0 0 0,0 0 0,0 0 0,0-1 1,0 1-1,0 0 0,-1 0 0,1 0 0,0 0 0,0-1 0,0 1 0,0 0 0,-1 0 0,1 0 0,0 0 1,0 0-1,0 0 0,-1 0 0,1 0 0,0-1 0,0 1 0,0 0 0,-1 0 0,1 0 0,0 0 1,0 0-1,-1 0 0,1 0 0,0 0 0,0 0 0,0 0 0,-1 1 0,1-1 0,0 0 0,0 0 0,0 0 1,-1 0-1,-3 12-30,1 19-41,2-7 107,2 0 1,1-1-1,1 1 0,0 0 0,11 33 0,-10-45-293,-1-1 0,2 0 0,0 0 0,0-1 0,1 0-1,0 0 1,0 0 0,1 0 0,1-1 0,0 0 0,0-1 0,1 0 0,11 9-1,-16-14-267,1 0 0,-1-1-1,1 0 1,0 0 0,-1 0-1,1 0 1,0-1 0,7 2-1,23-1-5833,-6-2-1857</inkml:trace>
  <inkml:trace contextRef="#ctx0" brushRef="#br0" timeOffset="451.01">861 1464 5346,'0'0'10042,"-15"1"-9367,-45 9-189,58-9-463,-1 0 0,0 0 0,0 0 0,1 1 0,-1 0 1,1-1-1,-1 1 0,1 0 0,0 0 0,0 0 0,0 0 0,0 1 0,0-1 0,0 1 0,0-1 1,1 1-1,0-1 0,-1 1 0,1 0 0,0 0 0,0 0 0,-1 4 0,-1 3 60,-1 3-48,0 0 1,1 0 0,0 0-1,1 1 1,1-1 0,0 1-1,2 14 1,-1-26-32,0-1 0,1 1 0,-1 0 0,1 0 0,-1-1 0,1 1 0,0-1 0,-1 1 0,1-1 0,0 1 0,0-1 0,0 1 0,0-1 0,1 0 0,-1 1 0,0-1 0,0 0 0,1 0 1,-1 0-1,1 0 0,-1 0 0,1 0 0,-1-1 0,1 1 0,0 0 0,-1-1 0,1 1 0,0-1 0,-1 0 0,1 1 0,3-1 0,4 1-40,0 0 0,-1-1-1,1 0 1,0 0 0,12-3 0,-19 2 31,1 0 0,0 0 1,-1 0-1,1 0 0,-1-1 0,1 1 1,-1-1-1,1 1 0,-1-1 0,0 0 0,0 0 1,0 0-1,0 0 0,0-1 0,-1 1 1,1 0-1,-1-1 0,1 1 0,-1-1 1,0 1-1,0-1 0,0 0 0,0 0 0,0 1 1,0-6-1,1-8 75,1 1 0,-2-1 1,0-20-1,-1 34-54,0-20 388,0 1-1,-1 0 0,-2-1 0,0 1 0,-1 0 0,-1 0 1,-10-26-1,-33-55 1552,48 104-1968,1-1 0,-1 1 0,1 0 0,-1 0 0,0-1 0,0 1 0,0 0 0,0 0 0,0 0 0,0-1 0,-1 4 0,0 8 9,2 1 16,1 0-1,1 0 0,0 0 1,1 0-1,0 0 0,12 23 1,45 76-1028,-51-97 78,1 0 0,13 15 0,13 3-4596,-12-19-2758</inkml:trace>
  <inkml:trace contextRef="#ctx0" brushRef="#br0" timeOffset="874.88">1329 1355 9284,'0'0'13158,"0"-4"-12600,15 37-413,1 0 0,28 40 0,-40-67-137,0-1 0,0 0 0,0 0 0,1 0 0,0 0 1,0 0-1,0-1 0,10 6 0,-13-8-18,-1-1 1,1 0-1,0 0 0,0 0 0,0-1 1,0 1-1,0 0 0,1-1 1,-1 1-1,0-1 0,0 0 0,0 0 1,0 0-1,1 0 0,-1 0 1,0 0-1,0 0 0,0-1 1,0 1-1,0-1 0,0 0 0,0 1 1,0-1-1,0 0 0,0 0 1,0-1-1,0 1 0,0 0 0,-1 0 1,1-1-1,1-1 0,3-4-6,-1 0 0,-1 1 0,1-2-1,-1 1 1,-1 0 0,1-1 0,-1 0-1,-1 1 1,1-1 0,-1-1-1,-1 1 1,1-9 0,2-18 63,-3-55 0,-2 55-36,-5-34-1252,6 85 543,0-10 156,-1 0-1,1 1 1,0-1-1,1 0 1,-1 0-1,1 0 1,1 1-1,-1-1 1,1 0-1,0-1 1,0 1-1,4 8 1,14 11-4514</inkml:trace>
  <inkml:trace contextRef="#ctx0" brushRef="#br0" timeOffset="2451.64">1813 1227 5923,'0'0'9279,"-13"5"-8997,-40 17-60,51-21-206,0 1 0,1-1 0,-1 1 0,0-1 0,1 1 0,-1 0 0,1 0 0,-1 0 0,1 0 1,0 0-1,0 0 0,0 0 0,0 0 0,0 0 0,0 0 0,1 0 0,-1 1 0,0 3 0,1 40 174,1-30-130,-1-12-53,0-1 0,0 0 0,0 1 0,1-1 0,-1 1 0,1-1 0,0 1 0,0-1 0,0 0 0,0 0 0,1 0 0,-1 1 1,1-1-1,0 0 0,0-1 0,0 1 0,0 0 0,0-1 0,0 1 0,1-1 0,3 3 0,-1-2 12,0 0-1,1-1 1,-1 1 0,1-2-1,-1 1 1,1 0-1,0-1 1,-1 0 0,1 0-1,0-1 1,10 0 0,-14 0-14,0 0 0,-1 0-1,1-1 1,0 1 0,0 0 0,-1-1 0,1 0 0,0 1 0,-1-1 0,1 0 0,-1 0 0,1 0 0,-1 0 0,1 0 0,-1 0 0,0 0 0,1 0 0,1-3 0,0 0 24,-1 0 1,1-1-1,0 1 1,-1-1-1,0 1 0,2-8 1,0-4 348,0 1 1,-1 0-1,1-24 1,-3 19 296,0 5 20,0 0 0,0 0 1,-2-1-1,-4-28 0,5 44-678,0 0 0,0-1 1,0 1-1,0 0 0,0-1 0,0 1 0,0 0 1,0-1-1,0 1 0,0 0 0,0-1 1,0 1-1,0 0 0,0 0 0,0-1 0,-1 1 1,1 0-1,0-1 0,0 1 0,0 0 0,0 0 1,-1-1-1,1 1 0,0 0 0,0 0 0,-1-1 1,1 1-1,0 0 0,-1 0 0,1 0 0,0 0 1,0-1-1,-1 1 0,1 0 0,0 0 1,-1 0-1,1 0 0,-1 0 0,-5 13 7,-1 21-124,7-23 84,-1-1 1,1 1-1,1-1 0,0 1 1,1-1-1,0 0 0,0 1 1,6 14-1,-7-22-126,1 1 1,0-1-1,-1 0 1,1 1-1,0-1 0,1 0 1,-1 0-1,1 0 1,-1-1-1,1 1 0,0-1 1,0 1-1,0-1 0,0 0 1,0 0-1,0 0 1,1 0-1,-1-1 0,1 1 1,-1-1-1,1 0 1,0 0-1,-1 0 0,1-1 1,0 1-1,6-1 0,-8 0 78,1 0-1,-1 0 0,0 0 0,1 0 0,-1-1 0,0 1 0,1-1 0,-1 0 0,0 1 1,0-1-1,0 0 0,0 0 0,0 0 0,0-1 0,0 1 0,0 0 0,0-1 0,0 1 1,2-4-1,-1 1 73,-1 0 0,1 0 0,-1-1 0,-1 1 0,1 0 0,0-1 1,-1 1-1,0-1 0,0-5 0,4-27 895,-3-1 0,-1 1 0,-5-44 0,4 76-730,0-1 0,-1 1 0,0-1 0,-1 1 0,1 0 0,-1-1-1,0 1 1,0 0 0,-5-7 0,5 63-170,4-36-17,0 0 0,1 1 0,0-1 0,2 0 0,-1-1 1,2 1-1,0-1 0,1 0 0,0 0 0,1-1 0,0 0 1,1 0-1,1-1 0,0 0 0,19 17 0,-27-27-39,0 0 0,1 0 0,-1-1-1,1 1 1,-1 0 0,1-1 0,-1 0-1,1 1 1,0-1 0,0 0 0,-1-1-1,1 1 1,0 0 0,0-1 0,0 0-1,0 1 1,0-1 0,0 0 0,0-1-1,3 1 1,-3-1 49,-1 0-1,0 0 0,1 0 0,-1-1 1,0 1-1,1-1 0,-1 1 0,0-1 1,0 0-1,0 1 0,-1-1 1,1 0-1,0 0 0,-1-1 0,1 1 1,-1 0-1,1 0 0,-1-1 1,0 1-1,0-1 0,1-4 0,2-14 165,0 0 0,-1-1-1,-2 1 1,0 0-1,-3-32 1,1 2 945,1 51-945,0 3-336,1 8 78,1 0 0,1 1 1,-1-1-1,2 0 0,-1 0 1,2 0-1,0-1 0,0 1 1,0-1-1,1-1 0,1 1 1,0-1-1,0 0 0,1 0 1,0-1-1,0 0 0,13 9 1,-19-15 18,0-1 1,0 0 0,0 0 0,1 1 0,-1-1 0,0 0 0,0-1 0,1 1-1,-1 0 1,1-1 0,-1 1 0,0-1 0,1 0 0,-1 0 0,1 0 0,-1 0-1,1 0 1,-1 0 0,1-1 0,-1 1 0,4-2 0,-4 1 72,0-1 0,1 0 0,-1 0 0,0 0 0,0 0 0,0 0 1,0 0-1,0 0 0,0-1 0,-1 1 0,1 0 0,-1-1 0,1 0 0,-1 1 0,0-1 0,0 0 1,0-4-1,3-11 392,-1-1 1,0 0-1,-2 0 0,-2-33 1,1 23 1029,0 28-1147,5 15-477,-1-2 204,1-1 0,0 0 0,1-1 0,0 1 0,12 14 1,-15-22-74,0 0 1,0 1-1,0-1 1,1 0 0,-1-1-1,1 1 1,-1 0-1,1-1 1,0 0-1,0 0 1,0 0 0,0-1-1,1 1 1,-1-1-1,0 0 1,1 0 0,-1 0-1,7-1 1,-9 1 63,-1-1 0,1 0 0,0-1 0,0 1 0,-1 0 0,1 0-1,0-1 1,-1 1 0,1-1 0,0 1 0,-1-1 0,1 0 0,-1 0 0,1 0 0,-1 0 0,1 0 0,-1 0 0,3-2 0,12-29 89,-13 22-80,3-11 258,-1 0 1,-1 0-1,-1 0 1,0-26-1,-2 51-278,-1 0-1,0 0 1,1 1-1,0-1 0,0 0 1,0 0-1,1 0 1,-1 1-1,1-2 0,0 1 1,0 0-1,4 4 1,-5-6-9,0-1 1,0 0 0,0 1 0,0-1 0,1 0 0,-1 0-1,1 0 1,-1 0 0,1 0 0,-1 0 0,1 0-1,0 0 1,-1 0 0,1-1 0,0 1 0,0-1-1,-1 1 1,1-1 0,0 0 0,0 0 0,0 0-1,0 0 1,-1 0 0,1 0 0,0 0 0,0-1 0,0 1-1,-1-1 1,1 1 0,0-1 0,-1 0 0,4-1-1,-3 0 32,-1 0 0,1 0 0,0 0 0,-1 0-1,1-1 1,-1 1 0,0-1 0,0 1-1,0-1 1,0 1 0,0-1 0,0 1 0,-1-1-1,1 0 1,-1 1 0,0-1 0,0 0 0,0 0-1,0 1 1,0-1 0,0 0 0,-1 1 0,0-1-1,1 0 1,-1 1 0,0-1 0,0 1-1,0-1 1,-1 1 0,1-1 0,-1 1 0,-2-4-1,0 4 29,0 0 0,0 0-1,0 0 1,0 0 0,0 1-1,0 0 1,-1 0 0,1 0-1,0 0 1,-1 1 0,1 0-1,0 0 1,-5 0-1,7 0-17,0 1-1,0-1 0,0 1 0,0-1 0,0 1 1,0 0-1,0 0 0,0 0 0,1 0 1,-1 0-1,0 0 0,1 0 0,-1 1 0,1-1 1,-1 1-1,1-1 0,0 1 0,-1-1 0,1 1 1,0 0-1,0 0 0,0 0 0,0-1 0,1 1 1,-1 0-1,0 0 0,1 0 0,-1 4 0,-1 1 6,1 0 0,0 0-1,0 1 1,1-1 0,0 1-1,0-1 1,1 0 0,0 1-1,0-1 1,1 0 0,-1 0 0,2 0-1,-1 0 1,1 0 0,0 0-1,0 0 1,1-1 0,0 0-1,0 0 1,1 0 0,-1 0-1,1 0 1,1-1 0,-1 0-1,1 0 1,-1-1 0,2 0-1,-1 0 1,0 0 0,1 0-1,-1-1 1,1 0 0,0-1 0,0 1-1,0-1 1,1-1 0,-1 1-1,14 0 1,-8-2-146,0 1 1,0-2-1,0 1 1,21-5-1,-25 3-1082,1-1 1,-1 0 0,18-9-1,18-12-6533</inkml:trace>
  <inkml:trace contextRef="#ctx0" brushRef="#br0" timeOffset="2699.75">3196 1014 9989,'0'0'10839,"5"-2"-10399,5-1-208,1 1-1,0-1 0,0 2 1,11-1-1,-6 1-63,-1-1 1,25-6 0,-12-1-500,43-12-443,-25 15-9129</inkml:trace>
  <inkml:trace contextRef="#ctx0" brushRef="#br0" timeOffset="2872.52">3335 1125 4034,'0'0'13926,"92"32"-13189,-53-39-529,-5-6-144,0-6-64,-6-4-1921,1-9-3986</inkml:trace>
  <inkml:trace contextRef="#ctx0" brushRef="#br0" timeOffset="3683.09">4050 839 2449,'0'0'11421,"-2"4"-11365,1 1-20,0 0 0,0 0 0,1 0 0,-1 0 0,1 0 0,0 0 0,0 0-1,1 0 1,0 0 0,2 9 0,21 50 333,-19-54-335,0 1 1,0 0-1,-1 0 0,-1 0 0,0 1 1,-1-1-1,2 19 0,-4-30 36,0-20 637,-15-323 3972,15 343-4664,0 0-1,0 1 1,0-1 0,1 0-1,-1 0 1,0 0 0,0 1-1,0-1 1,0 0 0,0 0-1,1 0 1,-1 1 0,0-1-1,0 0 1,0 0 0,0 0-1,1 0 1,-1 0 0,0 0-1,0 1 1,1-1-1,-1 0 1,0 0 0,0 0-1,0 0 1,1 0 0,-1 0-1,0 0 1,0 0 0,1 0-1,-1 0 1,0 0 0,0 0-1,1 0 1,-1 0 0,0 0-1,0 0 1,0 0 0,1 0-1,-1 0 1,0-1 0,0 1-1,1 0 1,-1 0 0,0 0-1,0 0 1,0 0 0,0-1-1,1 1 1,-1 0 0,0 0-1,0 0 1,0-1 0,0 1-1,0 0 1,1 0 0,-1 0-1,0-1 1,0 1-1,0 0 1,0 0 0,0-1-1,0 1 1,0 0 0,0 0-1,0-1 1,0 1 0,0 0-1,15 17-139,45 72 162,84 165 0,-141-249-117,8 19-409,-8-8-2735</inkml:trace>
  <inkml:trace contextRef="#ctx0" brushRef="#br0" timeOffset="5108.29">4093 954 4386,'0'0'7502,"7"1"-7134,58 9 80,99 2 1,-156-12-493,-3 0-308,0 0 0,0 0 0,0 0 0,0-1 0,0 0 0,10-2 0,-14 2 280,1 0 0,-1 0 0,0 1 1,1-1-1,-1 0 0,0-1 0,0 1 0,0 0 0,1 0 0,-1 0 0,-1-1 0,1 1 0,0 0 0,0-1 0,0 1 0,-1-1 0,1 1 0,-1-1 0,1 1 0,-1-1 0,1 0 0,-1 1 1,0-1-1,0 1 0,0-4 0,-1-57 1417,1 59-1015,0 0-1,-1 0 0,1 0 1,-1 1-1,0-1 1,0 0-1,0 1 1,0-1-1,0 0 1,0 1-1,-1-1 0,1 1 1,-1 0-1,1 0 1,-1-1-1,0 1 1,0 0-1,0 0 1,-4-2-1,5 7-225,0-1 0,0 1 0,0 0 0,1 0-1,-1 0 1,1 0 0,0 0 0,0 0 0,0 0 0,0 4 0,1-5-92,-1 13 1,0 0 0,2 0 0,0 0-1,1 0 1,5 20 0,-5-27-6,1 1 1,-1-1-1,1 0 0,0-1 1,1 1-1,0-1 0,0 1 1,1-2-1,-1 1 0,13 10 1,-15-15-44,1 1 0,-1-1 1,1 0-1,-1 0 0,1-1 0,0 1 1,0-1-1,0 0 0,0 0 1,0 0-1,0 0 0,8 0 1,-10-1 10,0 0 0,1 0 1,-1 0-1,0 0 0,0-1 1,0 1-1,1-1 0,-1 1 1,0-1-1,0 0 0,0 0 1,0 0-1,0 0 0,0 0 1,0 0-1,0 0 0,-1-1 1,1 1-1,0-1 0,-1 1 1,1-1-1,-1 0 0,1 0 1,0-2-1,3-8 35,0 0 1,-1 0-1,0-1 0,-1 1 0,-1-1 1,2-19-1,-2-82 1985,-2 78 55,-1 72-2131,0-23 99,0 0-1,2 1 1,-1-1 0,5 22 0,-4-30-149,0-1 0,1 0 0,-1 0 0,1 0 0,0 0 0,0 0 0,1-1 0,-1 1 0,1-1 0,-1 1 0,1-1 0,0 0 0,1 0 0,-1 0 0,0 0 0,1-1 0,0 0 0,6 4-1,-7-4 74,-1-1-1,1 0 0,-1 1 0,1-1 0,-1 0 0,1-1 0,0 1 0,-1 0 0,1-1 0,0 1 0,-1-1 0,1 0 0,0 0 0,0 0 0,-1 0 0,1-1 0,0 1 0,0-1 0,-1 1 0,1-1 0,-1 0 1,1 0-1,-1 0 0,1-1 0,-1 1 0,1-1 0,-1 1 0,0-1 0,0 0 0,0 1 0,0-1 0,0 0 0,0-1 0,0 1 0,-1 0 0,1 0 0,-1-1 0,0 1 0,0-1 0,2-3 0,2-14 588,-1 0-1,0 0 0,-2 0 0,0 0 1,-2-22-1,0 42-304,0 15-413,0-11 108,0 1 1,0-1 0,1 0-1,-1 1 1,1-1 0,0 0-1,0 0 1,0 0 0,1 0 0,-1 0-1,1 0 1,4 7 0,-4-9 9,0 0 0,1 0 1,-1 1-1,0-1 0,1-1 0,0 1 1,-1 0-1,1-1 0,0 1 0,0-1 1,0 0-1,0 0 0,0 0 0,0 0 1,0-1-1,0 1 0,1-1 1,4 0-1,-6 0 3,0 1 0,0-1 1,0 0-1,0 0 0,0 0 1,0 0-1,1-1 0,-1 1 1,0-1-1,0 1 0,0-1 1,0 1-1,0-1 0,0 0 1,-1 0-1,1 0 0,3-2 0,-4 0 62,1 1-1,-1 0 0,0 0 0,0-1 0,0 1 1,0 0-1,0-1 0,0 1 0,-1-1 0,1 1 0,-1-1 1,0 0-1,0 1 0,0-4 0,1-7 173,-1 0-1,0 0 1,-1 0 0,-1 1-1,0-1 1,-5-18 0,6 28-93,0 0 0,-1 0 0,1-1 0,-1 1 1,1 0-1,-1 0 0,0 1 0,0-1 0,0 0 0,-1 1 1,1-1-1,-1 1 0,1-1 0,-1 1 0,0 0 0,0 0 1,0 1-1,0-1 0,0 1 0,0-1 0,-1 1 0,1 0 1,0 0-1,-1 0 0,1 1 0,-1-1 0,1 1 0,-7 0 1,8 0-71,1 0 1,-1 1-1,0-1 1,0 1-1,0-1 1,1 1-1,-1 0 1,0-1-1,0 1 1,1 0-1,-1 0 1,1 0-1,-1 1 1,1-1-1,-1 0 1,1 0-1,0 1 1,0-1-1,0 1 1,0-1-1,0 1 1,0 0-1,0-1 1,0 1-1,0 0 1,1 0-1,-1-1 1,1 1-1,-1 0 1,1 3-1,-2 7 11,0 0 0,1 0 0,0 18 0,1-27-5,1 7-1,-1 0 1,2-1-1,-1 1 1,1-1-1,1 1 0,0-1 1,0 0-1,1 0 1,0 0-1,0-1 0,1 1 1,1-1-1,-1 0 1,1-1-1,10 11 0,-11-12-13,1-1 0,0 0 0,0 0-1,0-1 1,0 1 0,1-1 0,0-1-1,0 1 1,0-1 0,0 0 0,0-1-1,1 0 1,-1 0 0,1-1 0,-1 1-1,1-2 1,0 1 0,-1-1 0,16-1-1,-19 0 9,-1-1-1,1 1 1,0 0-1,-1-1 0,1 0 1,-1 0-1,1 0 0,-1 0 1,0 0-1,0-1 1,0 1-1,0-1 0,0 0 1,-1 0-1,1 0 1,-1 0-1,0-1 0,0 1 1,0-1-1,0 1 0,-1-1 1,1 0-1,-1 1 1,0-1-1,0 0 0,0-4 1,3-13 261,-1 0 1,-1 1 0,-1-33 0,-1 50-188,0-80 1764,-6 74-1353,6 9-487,0 0 0,0 0 0,-1 0 0,1 0 0,0 0 0,0 0 0,-1 0 0,1 0 0,0 0 0,0 0 0,-1 0 0,1 0 0,0 0 0,0 0 0,-1 0 0,1 0 0,0 0 0,0 0 0,0 0 0,-1 0 0,1 1 0,0-1 0,0 0 1,0 0-1,-1 0 0,1 0 0,0 1 0,0-1 0,0 0 0,0 0 0,0 0 0,-1 1 0,1-1 0,0 0 0,0 0 0,0 0 0,0 1 0,0-1 0,0 0 0,0 0 0,0 1 0,0-1 0,0 0 0,0 0 0,0 1 0,0-1 0,0 0 0,0 0 0,0 1 0,-1 6-7,0 1 0,1-1 0,-1 0 1,2 1-1,-1-1 0,1 1 0,0-1 0,0 0 1,1 0-1,0 1 0,5 10 0,-5-14-52,-1-1-1,2 0 0,-1 0 1,0 0-1,0 0 1,1 0-1,0 0 1,0-1-1,-1 1 0,2-1 1,-1 0-1,0 0 1,0 0-1,1 0 0,-1 0 1,1-1-1,-1 1 1,1-1-1,0 0 1,-1 0-1,1-1 0,0 1 1,0-1-1,-1 0 1,6 0-1,-7 0 48,1 0 1,-1 0-1,1 0 0,-1-1 0,1 1 1,-1-1-1,0 0 0,1 1 0,-1-1 1,0 0-1,1 0 0,-1-1 0,0 1 1,0 0-1,0-1 0,0 1 0,3-4 1,-2 2 45,-1-1 1,1 0-1,-1 1 1,0-1-1,0 0 1,0 0 0,0 0-1,-1 0 1,2-7-1,0-9 467,-1 1-1,0-1 1,-2-34-1,0 32 196,0-2 883,-1 51-1581,2 1 0,1-1 0,8 37 0,-8-56-238,0-1 0,0 1 0,0-1-1,1 0 1,0 0 0,1 0 0,0 0 0,0 0 0,0-1-1,1 1 1,0-1 0,0 0 0,0-1 0,1 1 0,0-1-1,0 0 1,8 4 0,-10-7-491,0 0 0,0 0 0,0-1 0,0 1 0,0-1 0,0 0 1,0-1-1,1 1 0,5-1 0,16 1-6047</inkml:trace>
  <inkml:trace contextRef="#ctx0" brushRef="#br0" timeOffset="5543.25">5457 762 144,'0'0'17755,"-13"-15"-16296,-38-43-338,50 57-1099,1 0 0,-1 0 0,1 0 0,-1 0 0,0 0 0,1 0 0,-1 0 0,0 1 0,0-1 0,0 0 0,0 1 0,0-1 0,0 0 0,0 1 0,0-1 0,0 1-1,0 0 1,0-1 0,0 1 0,0 0 0,0 0 0,0-1 0,0 1 0,0 0 0,-1 0 0,1 0 0,0 0 0,0 1 0,0-1 0,0 0 0,0 0 0,0 1 0,-2 0 0,2 0-18,-1 1-1,1 0 0,-1-1 0,1 1 1,-1 0-1,1 0 0,0 0 0,0 0 1,0 0-1,-1 3 0,1-1 70,-2 2-62,0-1-1,0 1 0,1 0 1,0 0-1,1 0 1,-1 0-1,1 1 0,0-1 1,1 0-1,0 1 1,0-1-1,0 0 1,0 0-1,1 1 0,2 7 1,-2-11-10,0 1 0,1-1 1,-1 1-1,1-1 0,0 0 0,0 1 0,0-1 1,0 0-1,1 0 0,-1-1 0,1 1 1,0 0-1,0-1 0,0 0 0,0 1 1,0-1-1,0 0 0,0-1 0,1 1 1,-1-1-1,1 1 0,-1-1 0,1 0 0,0 0 1,-1-1-1,5 1 0,-5 0-21,1-1 0,-1 1 0,0-1 0,0 0 0,0 0 0,1 0 0,-1 0 0,0-1 0,0 1 0,0-1 0,1 0-1,-1 0 1,0 0 0,0 0 0,0 0 0,0-1 0,-1 0 0,1 1 0,0-1 0,-1 0 0,4-4 0,-3 2 24,0 0 0,0-1 0,-1 1 0,0-1 0,0 0 0,-1 0 0,1 0 1,-1 0-1,0 0 0,0 0 0,0 0 0,-1 0 0,0-6 0,1-13 57,0 10 58,0-1 0,-1 0-1,-3-22 1,3 37-118,-1-1 0,1 1 0,0-1 0,0 1 0,-1-1 0,1 1 0,0 0 0,-1-1 0,1 1 0,-1-1 0,1 1-1,0 0 1,-1-1 0,1 1 0,-1 0 0,1-1 0,-1 1 0,1 0 0,-1 0 0,1-1 0,-1 1 0,1 0 0,-1 0 0,1 0 0,-1 0 0,0 0-1,1 0 1,-1 0 0,1 0 0,-1 0 0,1 0 0,-1 0 0,1 0 0,-1 0 0,0 1 0,1-1 0,-1 0 0,1 0 0,-1 0 0,1 1 0,-1-1-1,1 0 1,0 1 0,-1-1 0,1 0 0,-1 1 0,1-1 0,0 1 0,-1-1 0,1 1 0,0-1 0,-1 1 0,1-1 0,0 1 0,0-1 0,0 1-1,-1-1 1,1 1 0,0 0 0,-1 5-23,0-1-1,1 1 1,0 0-1,0-1 1,0 1-1,1 0 1,0-1-1,0 1 1,0-1-1,0 1 1,1-1-1,0 1 1,0-1-1,1 0 1,0 0-1,-1 0 1,2 0-1,-1-1 1,0 1-1,1-1 1,5 4-1,-4-2-405,1-1 0,1 0 0,-1 0 0,1-1 0,0 0 0,0 0 0,0-1 0,0 0 0,0 0 0,1 0 0,0-1 0,-1 0 0,1-1 0,14 1 0,34-2-7066,-31-5 2481</inkml:trace>
  <inkml:trace contextRef="#ctx0" brushRef="#br0" timeOffset="6558.28">5743 691 3009,'0'0'13521,"-16"-12"-12494,-53-36-410,67 47-599,1 0 0,-1 0 1,1 0-1,-1 0 1,0 0-1,0 0 1,0 0-1,1 0 0,-1 1 1,0-1-1,0 1 1,0 0-1,0-1 0,0 1 1,0 0-1,0 0 1,0 0-1,0 1 0,0-1 1,0 0-1,0 1 1,0-1-1,0 1 0,1 0 1,-1-1-1,0 1 1,0 0-1,0 0 0,1 0 1,-1 0-1,1 1 1,-1-1-1,1 0 1,-3 3-1,1 1-1,-1 0 0,1 1 0,0-1 1,1 1-1,-1-1 0,1 1 0,-2 10 0,2-9-11,1 0-1,0 0 1,0 0-1,0 0 1,1 0-1,0 0 1,0 0-1,1 0 1,0 0-1,0 0 1,1 0-1,0 0 1,4 10-1,-4-14-90,0 1 0,0-1-1,0 0 1,0 0 0,1 1-1,0-1 1,-1-1-1,1 1 1,0 0 0,0-1-1,1 1 1,-1-1 0,0 0-1,1 0 1,-1-1 0,1 1-1,0-1 1,-1 1 0,1-1-1,0 0 1,0-1-1,0 1 1,0-1 0,0 1-1,5-1 1,-7 0 29,0 0 1,0 0-1,0 0 0,0 0 0,0-1 1,0 1-1,0 0 0,0-1 0,0 1 1,0-1-1,0 0 0,0 0 0,0 0 1,0 0-1,0 0 0,0 0 0,2-3 1,-2 1 53,0 1 1,-1-1-1,1 0 1,-1 0-1,0 0 0,0 0 1,0 0-1,0-1 1,0 1-1,-1 0 1,1-5-1,1-7 478,0 0 0,-1 0 0,-1-1-1,0 1 1,-1 0 0,-1-1 0,0 1-1,-1 0 1,-1 0 0,0 0 0,-10-21 0,8 29 497,3 11-589,2 17-392,1-18 14,0 11 6,1 1 0,0 0-1,1-1 1,1 1 0,0-1 0,1 0 0,0 1 0,2-2 0,-1 1 0,2-1 0,0 0 0,14 22 0,26 26 72,65 69 0,21 27-677,-132-156 537,1 2-161,0-1 0,0 0 0,0 1 0,-1-1 0,1 1 0,-1 0 0,0-1 0,1 1 0,-1 0 0,0 0 0,-1 0 0,1 0 0,0 5 0,-2-7 143,1-1 1,-1 1 0,0-1-1,1 1 1,-1-1 0,0 1-1,0-1 1,1 0 0,-1 1-1,0-1 1,0 0 0,0 0-1,0 0 1,1 1 0,-1-1-1,0 0 1,0 0 0,0 0-1,0 0 1,0 0 0,-1-1-1,-22 0 82,23 1-32,-7-2 24,-1 0 1,1 0 0,-1-1-1,1 0 1,0 0 0,0-1-1,1 0 1,-1 0 0,1-1-1,0 0 1,0 0 0,0-1-1,1 0 1,0 0 0,0-1-1,0 1 1,-6-12 0,3 6 100,1-1 0,1-1 0,0 1 1,0-1-1,2 0 0,0 0 0,0-1 1,2 1-1,-4-22 0,5 25-48,1-1-1,0 0 1,1 1 0,0-1 0,1 0-1,0 0 1,0 1 0,2-1 0,-1 1-1,2 0 1,-1-1 0,1 1-1,1 1 1,0-1 0,1 1 0,10-15-1,-14 21-11,14-18-147,19-35 0,-31 49 329,0 0 0,-1 0-1,0 0 1,-1 0 0,0 0-1,0-1 1,0 1 0,0-17-1,-2 24-112,-4 32-246,4-23 98,0 0 0,0 0 1,1-1-1,0 1 1,0 0-1,1 0 1,0-1-1,5 13 0,-6-18 10,0 0-1,0 0 0,0 0 0,0 0 0,0 0 1,1-1-1,-1 1 0,0 0 0,1-1 1,0 1-1,-1-1 0,1 0 0,0 1 0,-1-1 1,1 0-1,0 0 0,0 0 0,0 0 0,0 0 1,0-1-1,0 1 0,1-1 0,-1 1 0,0-1 1,0 0-1,0 1 0,0-1 0,1 0 1,-1-1-1,0 1 0,0 0 0,0-1 0,0 1 1,0-1-1,1 0 0,2-1 0,-3 1 31,0 0 0,-1 0 0,1 0 0,-1-1-1,0 1 1,1 0 0,-1-1 0,0 1 0,0-1-1,0 1 1,0-1 0,0 0 0,0 1 0,0-1 0,0 0-1,-1 1 1,1-1 0,-1 0 0,1 0 0,-1 0-1,0-3 1,2-48 87,-3 39-52,1 6 69,-1-1 1,1 0-1,-2 1 0,1 0 1,-1-1-1,-6-13 1,6 17-10,0 1 0,0-1 0,0 1 0,-1 0 0,0 0-1,0 0 1,0 0 0,0 1 0,0-1 0,-1 1 0,0 0 0,1 0 0,-8-4 0,11 6-92,-1 1 0,0-1 0,1 1 0,-1 0 0,0-1 1,0 1-1,0 0 0,1-1 0,-1 1 0,0 0 0,0 0 0,0 0 0,0 0 0,0 0 0,1 0 1,-1 0-1,0 0 0,0 0 0,0 0 0,0 1 0,1-1 0,-1 0 0,0 0 0,0 1 0,0-1 1,1 1-1,-1-1 0,0 1 0,1-1 0,-1 1 0,0-1 0,1 1 0,-1-1 0,1 1 0,-1 0 1,1-1-1,-1 1 0,1 0 0,-1 0 0,1-1 0,0 1 0,-1 0 0,1 0 0,0 0 0,0 0 1,-1 1-1,-1 6-14,1-1 0,0 1 1,0 0-1,0 8 0,1-10 24,-1 10-13,1 1 1,1-1-1,1 0 1,0 1-1,1-1 1,0 0-1,1-1 1,9 22-1,-8-27-6,0 1 0,1-1 0,0-1-1,0 1 1,1-1 0,0 0 0,1 0 0,0-1-1,0 0 1,1-1 0,0 0 0,18 11 0,-23-15-166,1-1 0,-1 0 1,0 0-1,1 0 0,-1-1 1,10 2-1,-12-2-124,-1-1 0,1 0-1,-1 0 1,0 0 0,1 0 0,-1 0 0,1 0-1,-1-1 1,1 1 0,-1 0 0,0-1 0,1 1-1,-1-1 1,0 1 0,1-1 0,-1 0-1,0 1 1,0-1 0,1 0 0,-1 0 0,0 0-1,0 0 1,0 0 0,0 0 0,0 0-1,-1 0 1,2-3 0,11-24-9534</inkml:trace>
  <inkml:trace contextRef="#ctx0" brushRef="#br0" timeOffset="7291.6">6582 343 2945,'0'0'12828,"-12"-4"-11937,-3-1-547,0 0 0,0 2 0,0 0 0,0 1 0,-19-1 1,30 3-294,0 0 1,-1 0-1,1 0 1,0 0-1,0 1 1,-1 0-1,1 0 1,0 0-1,0 0 1,0 0-1,0 1 1,0 0-1,0 0 1,0 0-1,1 0 1,-1 1-1,1 0 1,-1-1-1,1 1 1,0 0-1,0 1 1,1-1-1,-1 0 1,1 1 0,-1-1-1,1 1 1,0 0-1,-3 8 1,3-6-45,-1-1 1,1 1-1,0 0 1,1 0-1,-1 1 1,1-1-1,0 0 1,1 0 0,0 1-1,0-1 1,0 0-1,1 0 1,-1 1-1,2-1 1,-1 0 0,1 0-1,0 0 1,0 0-1,0 0 1,1-1-1,0 1 1,0-1-1,0 0 1,1 1 0,0-1-1,0-1 1,0 1-1,1-1 1,6 6-1,9 3 17,1 0 0,0-2 0,30 13-1,-27-14 2,0 1-1,33 23 0,-55-34-59,-1 1 0,1 0-1,-1 1 1,1-1 0,-1 0 0,1 0-1,-1 1 1,0-1 0,0 1-1,1-1 1,-1 1 0,0-1-1,0 1 1,-1 0 0,1-1-1,0 1 1,0 0 0,-1 0-1,1 0 1,-1 2 0,-1-3 26,0 0 1,0-1-1,0 1 1,0-1-1,0 1 0,-1-1 1,1 1-1,0-1 1,0 0-1,-1 0 1,1 0-1,0 0 0,-1 0 1,1 0-1,0 0 1,0 0-1,-3-1 1,0 1-12,-20 0-72,-36 0-2964,84 0-8584</inkml:trace>
  <inkml:trace contextRef="#ctx0" brushRef="#br0" timeOffset="8629.57">6866 553 4514,'0'0'9869,"-14"-5"-9528,-47-13-178,60 17-154,0 1 1,-1 0-1,1 0 1,-1 0-1,1 0 1,0 1-1,-1-1 0,1 0 1,-1 0-1,1 1 1,0-1-1,-1 1 1,1 0-1,0-1 1,0 1-1,-1 0 1,1-1-1,0 1 0,0 0 1,0 0-1,0 0 1,0 0-1,0 0 1,-1 2-1,-12 28 163,12-26-140,-2 6 18,1 1 1,1 0-1,0 0 0,1 0 1,0 0-1,0 0 1,3 23-1,-1-33-43,-1-1-1,0 1 1,1 0 0,-1 0-1,1-1 1,0 1 0,-1-1-1,1 1 1,0 0 0,0-1-1,0 0 1,0 1 0,0-1-1,1 0 1,-1 1 0,0-1-1,1 0 1,-1 0 0,3 1-1,-1 1 14,1-2 1,0 1-1,0 0 0,0-1 0,0 1 0,1-1 0,-1-1 0,6 2 0,-6-2 1,0 1 0,0-1 0,0 0 0,0 0 0,1 0 0,-1 0 0,0-1 0,0 0 0,0 0 0,0 0 0,0 0 0,0-1-1,0 1 1,-1-1 0,1 0 0,0 0 0,-1-1 0,5-3 0,-4 1 92,-1 0 0,0 0-1,-1 0 1,1 0 0,-1-1-1,0 1 1,0-1 0,-1 1 0,1-1-1,0-8 1,0-62 2315,-3 47-1064,-5 87-1463,6-55 78,0 0 0,0 0-1,1 0 1,-1 0 0,0 0-1,1 0 1,0 0 0,0 0 0,0 0-1,0 0 1,0 0 0,1 0 0,-1-1-1,1 1 1,0 0 0,0-1-1,0 0 1,0 1 0,0-1 0,0 0-1,0 0 1,1 0 0,4 2 0,0-1-263,-1 0 0,1 0 0,-1-1 0,1-1 1,0 1-1,0-1 0,0 0 0,0 0 1,11-1-1,-16-1 248,0 1-1,0 0 1,0-1 0,0 0-1,0 0 1,0 1 0,0-1 0,0 0-1,-1 0 1,1-1 0,0 1-1,-1 0 1,1-1 0,0 1-1,-1-1 1,0 1 0,1-1 0,-1 0-1,0 1 1,0-1 0,0 0-1,0 0 1,0 0 0,-1 0-1,2-2 1,3-10 49,-1 0 1,4-22-1,-7 29-48,8-49 255,-2-1 0,-3 1 0,-3-71 0,-7 76 697,5 49-787,1-1 0,-1 0 0,0 0 1,0 0-1,0 1 0,0-1 1,0 0-1,-1 1 0,1-1 0,-1 1 1,0 0-1,0-1 0,0 1 1,-4-4-1,6 6-123,-1 0 1,1 0 0,0 0-1,0-1 1,-1 1-1,1 0 1,0 0 0,-1 0-1,1 0 1,0-1-1,-1 1 1,1 0-1,0 0 1,-1 0 0,1 0-1,0 0 1,-1 0-1,1 0 1,-1 0-1,1 0 1,0 0 0,-1 0-1,1 1 1,0-1-1,-1 0 1,1 0 0,0 0-1,-1 0 1,1 0-1,0 1 1,0-1-1,-1 0 1,1 0 0,0 1-1,0-1 1,-1 0-1,1 0 1,0 1-1,0-1 1,-1 0 0,1 0-1,0 1 1,0 0-1,-5 17-52,4-16 64,-3 22-2,1 1 1,1-1 0,1 1-1,1 0 1,1-1-1,1 1 1,10 41 0,-8-48-11,1 0-1,1-1 1,1 0 0,0-1 0,2 1 0,-1-1 0,2-1 0,0 0 0,1 0 0,0-1 0,17 16 0,-22-25-65,0 1 1,1-1 0,-1-1 0,1 1-1,0-1 1,1 0 0,-1-1-1,1 0 1,-1 0 0,15 3-1,-19-6 41,0 1-1,0-1 0,0 1 0,0-1 1,1 0-1,-1 0 0,0 0 0,0-1 1,0 1-1,0-1 0,0 0 0,0 0 1,0 0-1,0 0 0,0 0 0,0-1 1,0 1-1,0-1 0,-1 0 0,1 0 0,-1 0 1,0 0-1,1 0 0,-1-1 0,0 1 1,0-1-1,0 1 0,-1-1 0,3-3 1,0-3 30,-1 0 1,1 0 0,-2 0 0,1 0-1,-1 0 1,-1-1 0,1-11 0,-2-69 425,-2 39 265,-5 85-973,7-29 164,-1-1 1,1 0-1,1 0 0,-1 1 1,1-1-1,0 0 0,-1 0 1,2 0-1,-1 0 1,0 0-1,4 5 0,-4-7 2,1-1 1,-1 1-1,1-1 0,0 0 0,-1 1 0,1-1 1,0 0-1,0 0 0,0 0 0,0 0 0,0-1 1,0 1-1,0-1 0,1 1 0,-1-1 0,0 0 1,0 1-1,0-1 0,0 0 0,0-1 0,1 1 1,-1 0-1,0 0 0,4-2 0,-5 1 80,1 1 0,0-1 0,-1 0-1,1 0 1,-1 0 0,1 0-1,-1 0 1,1 0 0,-1 0 0,0 0-1,0-1 1,1 1 0,-1-1 0,0 1-1,0-1 1,0 1 0,0-1 0,-1 1-1,1-1 1,0 0 0,-1 1 0,1-1-1,-1 0 1,0 0 0,1-3-1,3-49 32,-4 51-8,0-15-4,1 12 123,-1 0-1,0 0 1,0 0-1,-1 0 1,1 0-1,-3-7 1,2 11-77,0 1 0,1-1 0,-1 1 0,0 0 0,0-1 0,0 1 0,0 0 0,0 0 0,0-1 0,0 1 0,0 0 0,0 0 0,0 0 0,-1 1 0,1-1 0,-1 0 0,1 0 0,0 1 0,-1-1 0,1 1 0,-1-1 0,1 1 0,-1 0 0,1-1 0,-1 1 0,0 0 0,1 0 0,-1 0 0,-1 0 0,0 0-25,0 0 0,0 0 0,1 0-1,-1 0 1,0 0 0,0 1 0,0-1 0,0 1 0,0 0 0,1 0 0,-1 0-1,0 0 1,1 0 0,-1 0 0,1 1 0,-1 0 0,1-1 0,0 1-1,-1 0 1,1 0 0,0 0 0,0 0 0,1 0 0,-1 1 0,0-1 0,1 1-1,-1-1 1,1 1 0,0-1 0,-2 6 0,-1 4 20,0 0 0,1-1-1,0 1 1,0 1 0,2-1 0,-1 0 0,2 0-1,0 1 1,2 20 0,-2-30-33,0 1 0,1-1 0,-1 1 0,1 0 0,0-1 0,0 0 0,0 1 0,1-1 0,-1 0 0,1 1 0,-1-1 0,1 0 0,0 0 0,0 0 0,1 0 1,-1-1-1,1 1 0,-1-1 0,1 1 0,0-1 0,0 0 0,0 0 0,0 0 0,5 2 0,1-1 13,0 0 1,1 0-1,-1-1 0,1 0 1,0-1-1,0 0 1,16 0-1,-23-1-13,0 0 1,-1-1-1,1 1 1,0 0-1,0-1 0,-1 0 1,1 0-1,0 1 0,-1-1 1,1-1-1,-1 1 0,1 0 1,-1-1-1,0 1 0,0-1 1,1 0-1,2-3 0,-2 1 3,0 0 0,0 0 0,0 0-1,-1-1 1,0 0 0,0 1 0,0-1-1,0 0 1,1-5 0,1-9 180,-1-1 1,-1-1 0,-1-34-1,-1 48-58,1-18 302,-1 17-187,1 0 0,-1-1 0,-1 1-1,1 0 1,-5-17 0,7 72-185,1-40-55,0 1 0,0-1 0,1 0 0,0 0 0,0 0 0,1-1 0,-1 0 0,9 9 0,51 40 27,-49-43-87,0 0 0,0 1-1,14 18 1,-28-31-7,-1 1-1,1-1 1,-1 1-1,1-1 1,-1 1-1,0-1 1,1 1-1,-1-1 1,0 1-1,1 0 1,-1-1-1,0 1 0,0-1 1,1 1-1,-1 0 1,0-1-1,0 1 1,0 0-1,0-1 1,0 1-1,0 0 1,0-1-1,0 1 1,0 0-1,0-1 1,-1 1-1,1 1 1,-1-2-11,0 1 0,1 0 1,-1 0-1,0-1 0,0 1 1,0 0-1,0-1 0,0 1 1,0-1-1,0 0 0,0 1 1,0-1-1,0 0 0,0 1 0,-2-1 1,-46 1-2433,41-1 1353,-11-2-2083,1-4-1489</inkml:trace>
  <inkml:trace contextRef="#ctx0" brushRef="#br0" timeOffset="9095.77">7931 314 7555,'0'0'10963,"12"11"-10552,89 84 173,-97-91-572,0 0 1,1-1-1,-1 0 1,1 0-1,0 0 1,0-1-1,0 0 1,0 1-1,7 0 1,14-2-2408,-25-2 1962,0 0 1,0-1-1,0 0 1,-1 1 0,1-1-1,0 1 1,-1-1 0,1 0-1,-1 0 1,0 1 0,1-1-1,-1 0 1,0 0-1,0 1 1,0-1 0,-1 0-1,1-3 1,-1 1-712,1-3 532,0 1-1,-1-1 1,0 0 0,-4-10-1,3 10 1120,-1 0 0,0 0 0,0 1 0,-7-12 0,8 15-76,0 0 0,0 1 0,0-1 0,0 0 0,-1 1 0,1-1 0,-1 1 0,1 0 0,-1-1 0,0 1 0,0 1 0,0-1 0,0 0 0,-1 1 0,1 0 0,0-1-1,0 1 1,-1 1 0,1-1 0,-1 0 0,1 1 0,-1 0 0,1 0 0,-7 0 0,9 1-388,-1-1 0,1 1 0,-1 0 0,1 0 0,-1 0 0,1 0 0,-1 0 0,1 0 0,0 0 0,0 1 0,-1-1 0,1 0 0,0 1 0,0-1 0,0 1 0,0-1 0,1 1 0,-1-1 0,0 1 0,1 0 0,-1-1 0,1 1 0,-1 2 0,-7 47 373,7-43-322,-3 43 32,3 53 0,2-52-330,-1-51 36,-1 0-1,1 1 1,0-1 0,0 0-1,1 0 1,-1 0-1,0 0 1,0 1 0,0-1-1,1 0 1,-1 0-1,1 0 1,-1 0 0,2 1-1,9 2-4879,2-4-1256</inkml:trace>
  <inkml:trace contextRef="#ctx0" brushRef="#br0" timeOffset="9390.95">8311 205 12294,'0'0'11741,"0"-6"-11169,0 3-634,0 6 94,1 24 92,0 0 0,9 41 0,-7-55-205,0 0 1,1 0-1,0 0 1,1-1-1,0 1 1,1-1-1,10 14 0,-16-25-165,1-1 0,-1 1 0,0-1 0,1 1 0,-1-1 0,0 0 0,1 1 0,-1-1 0,1 0-1,-1 1 1,1-1 0,-1 0 0,1 1 0,-1-1 0,1 0 0,-1 0 0,1 0 0,-1 0 0,1 1-1,-1-1 1,1 0 0,0 0 0,-1 0 0,1 0 0,-1 0 0,1 0 0,0-1 0,1 1-1163,7 0-5008</inkml:trace>
  <inkml:trace contextRef="#ctx0" brushRef="#br0" timeOffset="9578.14">8501 329 8628,'0'0'9828,"0"-5"-9956,9 5-4434,5 0-3601</inkml:trace>
  <inkml:trace contextRef="#ctx0" brushRef="#br0" timeOffset="9925.54">8685 215 6275,'0'0'12184,"-3"-1"-11912,3 1-243,-1-1-1,0 1 0,0 0 1,1 0-1,-1 0 0,0 0 1,1 0-1,-1 0 1,0 0-1,0 0 0,1 0 1,-1 1-1,0-1 0,1 0 1,-1 0-1,0 1 1,1-1-1,-1 0 0,0 1 1,1-1-1,-1 0 0,1 1 1,-1-1-1,1 1 0,-1-1 1,1 1-1,-1 0 1,1-1-1,-1 1 0,1-1 1,0 1-1,-1 0 0,1 0 1,-1 1 34,1 0 1,-1 0-1,1 0 1,-1 0-1,1 0 0,0 0 1,0 0-1,0 0 1,0 0-1,0 0 1,0 0-1,1 0 1,-1-1-1,1 1 0,1 3 1,2 3 2,1-1 0,1 1 1,-1-2-1,1 1 0,0 0 1,1-1-1,0 0 0,11 7 1,6 7-16,-19-15-120,26 25 287,-29-28-305,-1 0 0,1 0 1,0 1-1,-1-1 0,1 0 1,-1 0-1,0 1 0,0-1 1,0 1-1,0-1 1,-1 1-1,1-1 0,0 4 1,-5-5-136,0 0 0,0 0 0,0-1 0,0 0 0,0 1 0,-8-2 0,8 1-84,-1 0-356,0 0 0,0 0-1,0-1 1,-1 0 0,1 1 0,0-2-1,0 1 1,-10-5 0,13 5 133,-1-1-1,0 0 1,1 0 0,-1 0 0,1 0-1,-1-1 1,1 1 0,0-1 0,0 1 0,0-1-1,1 0 1,-1 0 0,1 0 0,-1 0-1,-1-5 1,-3-16-3478</inkml:trace>
  <inkml:trace contextRef="#ctx0" brushRef="#br0" timeOffset="10080.94">8685 215 1569,'-24'-91'2817,"24"61"-368,2 6 208,9 3-608,2 4-80,2 4-512,6 4-753,2 1-256,3 6-288,4 2-112,-2 0-48,-3 2-192,-6 13-1696,-10 0-2979</inkml:trace>
  <inkml:trace contextRef="#ctx0" brushRef="#br0" timeOffset="10440.94">8354 651 11221,'0'0'7147,"16"-6"-6103,-4 1-878,9-4 136,1 1 0,0 0 0,31-5 0,438-65 1053,-483 76-2078,20-2 1432,-19 4-3795,0 1-3891</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39:24.248"/>
    </inkml:context>
    <inkml:brush xml:id="br0">
      <inkml:brushProperty name="width" value="0.035" units="cm"/>
      <inkml:brushProperty name="height" value="0.035" units="cm"/>
    </inkml:brush>
  </inkml:definitions>
  <inkml:trace contextRef="#ctx0" brushRef="#br0">1 1195 3554,'0'0'9665,"0"0"-9636,-1-1-1,1 1 0,0 0 1,0 0-1,0-1 1,0 1-1,0 0 0,0 0 1,0-1-1,0 1 0,0 0 1,0 0-1,0-1 1,0 1-1,0 0 0,0-1 1,0 1-1,1 0 0,-1 0 1,0-1-1,0 1 0,0 0 1,0 0-1,0 0 1,1-1-1,-1 1 0,0 0 1,0 0-1,1-1 0,0 1 11,1 0-1,0 0 1,-1-1-1,1 1 1,0 0-1,-1-1 1,1 0-1,-1 1 1,1-1-1,-1 0 1,1 0-1,-1 0 1,1 0-1,-1 0 1,0 0-1,0 0 1,1 0-1,0-3 1,2 0-1,-1-1 0,0 0 0,0 0 1,-1 0-1,4-9 0,-1-1-23,-1-1 1,-1 1-1,3-22 0,-4 21-12,-1-1-1,-1 1 0,-3-29 1,2 40 44,1 0 1,-2 0 0,1 1 0,0-1-1,-1 0 1,0 1 0,0-1 0,0 1 0,-1-1-1,1 1 1,-1 0 0,0 0 0,-1 0 0,1 1-1,0-1 1,-7-4 0,10 8-6,0-1 1,0 1-1,-1 0 0,1-1 1,0 1-1,-1 0 1,1-1-1,0 1 0,-1 0 1,1 0-1,0-1 0,-1 1 1,1 0-1,-1 0 1,1 0-1,-1-1 0,1 1 1,0 0-1,-1 0 0,1 0 1,-1 0-1,1 0 1,-1 0-1,1 0 0,-1 0 1,1 0-1,0 0 0,-1 0 1,1 0-1,-1 0 1,1 0-1,-1 1 0,1-1 1,0 0-1,-1 0 0,1 0 1,-1 1-1,1-1 1,0 0-1,-1 1 0,1-1 1,0 0-1,-1 0 0,1 1 1,0-1-1,-1 1 1,1-1-1,0 0 0,0 1 1,0-1-1,-1 1 0,-1 26 286,2-21-375,2 38 266,2 1 1,2-1 0,1-1-1,3 0 1,25 72 0,106 245 300,-137-352-503,-4-6-11,1 0 0,-1 0 0,1 0 1,0 0-1,0 0 0,0 0 0,0-1 0,0 1 0,0 0 0,0 0 0,0-1 0,1 1 0,-1-1 0,1 0 0,-1 1 0,1-1 0,0 0 0,-1 0 0,1 0 0,0 0 0,0 0 0,0 0 0,0 0 0,3 0 0,-4-1 6,-1-1 0,1 1-1,0-1 1,0 1 0,0-1 0,0 0 0,-1 1-1,1-1 1,0 0 0,0 1 0,-1-1 0,1 0 0,-1 0-1,1 0 1,0 0 0,-1 0 0,0 1 0,1-1-1,-1 0 1,0 0 0,1 0 0,-1 0 0,0 0-1,0 0 1,0-2 0,4-29 20,-3 10-30,-1 1 1,0-1 0,-2 0-1,-1 0 1,0 1 0,-2 0 0,0 0-1,-1 0 1,-2 0 0,0 1-1,-1 0 1,-1 1 0,0 0-1,-2 0 1,0 1 0,-26-28-1,38 45-8,0 1-1,0 0 0,0-1 1,-1 1-1,1 0 1,0-1-1,0 1 1,-1 0-1,1-1 0,0 1 1,0 0-1,-1-1 1,1 1-1,0 0 1,-1 0-1,1 0 0,-1-1 1,1 1-1,0 0 1,-1 0-1,1 0 1,0 0-1,-1 0 0,1-1 1,-1 1-1,1 0 1,-1 0-1,1 0 0,0 0 1,-1 0-1,1 0 1,-1 0-1,1 1 1,0-1-1,-1 0 0,1 0 1,-1 0-1,1 0 1,-1 1-1,-3 18-81,4-14 83,1 0 0,-1 1 0,1-1 1,0 0-1,0 0 0,1 0 0,2 7 1,-1-8-77,0-1 1,1 1-1,-1-1 1,1 0-1,0 0 1,-1 0-1,1-1 1,1 1-1,-1-1 1,0 0-1,0 0 1,1 0-1,-1-1 1,1 1-1,0-1 1,-1 0-1,1-1 1,8 1-1,-9 0 10,0-1 0,0 0-1,0 0 1,0-1 0,0 1-1,0-1 1,0 0 0,0 0 0,0 0-1,-1 0 1,1-1 0,0 0-1,-1 1 1,1-1 0,-1-1-1,1 1 1,-1 0 0,0-1-1,0 0 1,0 1 0,-1-1 0,5-6-1,-3 0 61,0 1-1,0-1 0,-1 0 1,-1-1-1,1 1 1,-2 0-1,1-1 0,0-15 1,-4-78 296,2 99-260,-1-1 102,1 1 0,0 0 0,-1 0 1,0-1-1,0 1 0,0 0 0,0 0 1,-1 0-1,1 0 0,-1 0 0,0 1 1,0-1-1,-1 0 0,1 1 1,-1 0-1,1-1 0,-1 1 0,0 0 1,-5-3-1,8 6-118,-1 0 0,1 0 0,0-1 0,-1 1 1,1 0-1,-1 0 0,1 0 0,-1 0 0,1 0 0,0 0 0,-1 0 1,1 0-1,-1 1 0,1-1 0,-1 0 0,1 0 0,0 0 0,-1 0 1,1 0-1,-1 1 0,1-1 0,0 0 0,-1 0 0,1 1 0,0-1 1,-1 0-1,1 1 0,0-1 0,-1 0 0,1 1 0,0-1 0,0 0 1,0 1-1,-1-1 0,1 1 0,0-1 0,0 0 0,0 1 0,0-1 1,0 1-1,0-1 0,0 1 0,0-1 0,0 0 0,0 1 0,0-1 1,0 1-1,0 0 0,-1 29-112,1-25 131,0 13-27,1-1 0,0 1 0,1-1 0,1 1 0,7 21 0,-8-32-8,0-1 0,1 0 1,0 1-1,0-1 0,1 0 0,-1-1 0,1 1 0,0-1 0,1 1 0,-1-1 0,1-1 0,0 1 0,1-1 0,-1 1 0,1-2 0,12 8 0,-15-10-62,0 1-1,0-1 0,0 1 0,0-1 1,1 0-1,-1 0 0,1-1 0,-1 1 1,0-1-1,1 1 0,-1-1 0,1 0 1,-1-1-1,1 1 0,-1 0 0,1-1 1,-1 0-1,0 0 0,1 0 0,-1 0 1,0 0-1,4-3 0,-3 1 19,0 0-1,-1 0 1,1-1 0,-1 0-1,1 0 1,-1 0 0,0 0-1,-1 0 1,1 0 0,-1-1-1,0 1 1,0-1 0,0 0-1,2-7 1,3-23 79,-1 0-1,-2 0 1,-2 0 0,-2-53 0,0 51 204,0 29 40,0 0-1,-1 0 1,0 0 0,0 0 0,-1 1 0,0-1 0,-1 1 0,1-1-1,-6-9 1,7 16 78,0 3-347,1-1-1,-1 1 1,0 0 0,0-1 0,1 1-1,-1 0 1,1-1 0,-1 1 0,1 0-1,0 0 1,0-1 0,0 1 0,0 0 0,0 0-1,0 0 1,0-1 0,1 3 0,-1 1 16,-1 13-13,1 0 1,1 0-1,1 1 1,1-1-1,0 0 0,1-1 1,1 1-1,1-1 0,0 0 1,1 0-1,1 0 0,16 23 1,-22-37-36,0 0 1,1 0-1,-1 0 1,1 0-1,0 0 0,0-1 1,0 1-1,0-1 1,1 0-1,-1 0 0,0 0 1,1 0-1,-1-1 1,1 1-1,0-1 1,0 0-1,-1 0 0,9 0 1,-9-1-13,0 0 0,0 0 0,0 0 0,0-1 0,0 1-1,0-1 1,0 0 0,0 0 0,-1 0 0,1 0 0,0-1 0,-1 1 0,1-1 0,0 1 0,-1-1 0,0 0 0,1 0 0,-1 0-1,0 0 1,0-1 0,0 1 0,0 0 0,2-6 0,1-1 25,-1 0 0,0 0-1,0-1 1,-1 0 0,-1 1 0,0-1 0,2-12-1,-1-71 109,-3 74-86,0 6 69,-1 1 1,-1-1-1,1 1 0,-2 0 0,0 0 0,-1 0 1,0 0-1,0 0 0,-2 1 0,1-1 0,-1 1 1,-1 1-1,0-1 0,0 1 0,-12-12 0,18 22-70,1 0 0,0-1 1,0 1-1,0 0 0,0-1 0,0 1 0,-1 0 0,1 0 0,0-1 0,0 1 0,-1 0 0,1 0 0,0-1 0,0 1 0,-1 0 1,1 0-1,0 0 0,-1-1 0,1 1 0,0 0 0,-1 0 0,1 0 0,0 0 0,-1 0 0,1 0 0,0 0 0,-1 0 1,1 0-1,0 0 0,-1 0 0,1 0 0,0 0 0,-1 0 0,1 0 0,0 0 0,-1 0 0,1 0 0,0 0 0,-1 1 0,1-1 1,0 0-1,0 0 0,-1 0 0,1 1 0,0-1 0,0 0 0,-1 0 0,1 0 0,0 1 0,0-1 0,-1 0 0,1 1 0,0-1 1,0 0-1,0 1 0,0-1 0,0 0 0,-1 0 0,1 1 0,0-1 0,0 0 0,0 1 0,0-1 0,0 1 0,0-1 0,-1 28 220,1-23-211,0 14-6,0 0 0,1 0 0,1-1 0,1 1 0,0 0 0,1-1 0,12 30 0,-2-11-101,2-2 0,1 0 0,2-1 1,44 59-1,-53-83-681,-10-10 614,0 1 0,0-1 0,1 0 0,-1 0 0,0 1-1,0-1 1,1 0 0,-1 0 0,0 0 0,0 1 0,1-1 0,-1 0 0,0 0 0,0 0 0,1 0 0,-1 0 0,0 0 0,1 1 0,-1-1 0,0 0-1,1 0 1,-1 0 0,0 0 0,1 0 0,-1 0 0,0 0 0,1 0 0,-1 0 0,0-1 0,0 1 0,1 0 0,-1 0 0,0 0 0,1 0-1,-1 0 1,1-1 0</inkml:trace>
  <inkml:trace contextRef="#ctx0" brushRef="#br0" timeOffset="965.95">637 999 2769,'0'0'5080,"19"0"-4864,9 1-180,5 1 1,59-6-1,-89 4 137,0 0-1,0-1 1,0 0-1,0 1 1,-1-1-1,1 0 0,0 0 1,0-1-1,-1 1 1,1-1-1,0 1 1,-1-1-1,0 0 0,1 0 1,-1 0-1,0 0 1,0 0-1,0-1 1,0 1-1,0 0 0,-1-1 1,3-4-1,-2 2 325,0 0 0,0-1-1,-1 1 1,0-1 0,0 1 0,0-1-1,-1-10 1,0 18-521,0 1 0,0-1-1,1 0 1,-1 1 0,0-1 0,1 0 0,-1 1 0,1-1-1,0 0 1,0 0 0,0 0 0,0 0 0,0 1-1,0-1 1,0-1 0,1 1 0,-1 0 0,4 3-1,-3-3-20,1-1 0,0 1 0,0-1 0,0 1 0,0-1 0,0 0 0,0 0 0,0 0-1,0-1 1,0 1 0,0-1 0,1 1 0,5-1 0,-7 0 27,-1 0 0,1 0 1,-1 0-1,1 0 0,0 0 0,-1-1 0,1 1 1,-1 0-1,1-1 0,-1 1 0,1-1 1,-1 1-1,1-1 0,-1 0 0,1 0 0,-1 0 1,0 0-1,1 0 0,-1 0 0,0 0 1,2-2-1,-1 0 26,-1 0 0,0 0 0,0 0 0,0 0 1,-1 0-1,1 0 0,-1 0 0,1 0 0,-1 0 0,0-6 0,0 2 121,0 0-1,0-1 0,-1 1 1,0 0-1,0 0 0,-1 0 1,-4-13-1,5 18-62,-1 0-1,1 0 1,0-1-1,-1 1 1,0 1-1,1-1 0,-1 0 1,0 0-1,0 1 1,0-1-1,0 1 1,0-1-1,0 1 1,-1 0-1,1 0 1,0 0-1,-1 0 1,1 0-1,-1 1 1,1-1-1,-1 1 1,1-1-1,-1 1 1,1 0-1,-6 0 1,7 1-59,-1-1 0,0 0 1,1 0-1,-1 1 0,0-1 1,1 1-1,-1 0 0,1-1 1,-1 1-1,1 0 0,0 0 1,-1 0-1,1 0 0,0 0 1,-1 0-1,1 1 0,0-1 1,0 0-1,0 0 0,0 1 1,0-1-1,0 1 0,1-1 1,-1 1-1,0-1 0,1 1 1,-1 0-1,1-1 0,0 1 1,-1 2-1,-1 8-6,1-1-1,0 0 1,0 16 0,2-20 11,-1 3 0,0-1 0,1 1 0,1-1 0,-1 0 0,2 1-1,-1-1 1,1 0 0,1 0 0,0-1 0,0 1-1,0-1 1,1 0 0,9 12 0,-10-16-8,0 1-1,0-1 1,0 0 0,0-1 0,1 1 0,-1-1-1,1 0 1,0 0 0,0 0 0,0 0-1,1-1 1,-1 0 0,0 0 0,1-1 0,0 0-1,-1 1 1,1-2 0,0 1 0,-1-1-1,1 0 1,0 0 0,0 0 0,8-2 0,-10 0 1,0 1 0,-1-1 0,1 1 0,0-1 0,0 0 0,-1 0 0,1-1 0,-1 1 0,0-1 0,0 0 0,0 0 0,0 0 0,0 0 0,0 0 0,-1-1 0,0 1 0,0-1 1,0 1-1,0-1 0,1-4 0,2-5 27,0 1 0,-1-1 0,-1-1 0,4-24 0,-7 35-25,6-62 650,-6 58-429,0 0-1,0 0 0,0 0 0,-1 0 0,0 0 0,-1 0 0,-2-7 0,4 14-181,0-1-1,0 0 0,0 1 0,0-1 0,0 0 0,-1 1 0,1-1 1,0 1-1,0-1 0,-1 0 0,1 1 0,0-1 0,-1 1 0,1-1 1,-1 1-1,1-1 0,0 1 0,-1-1 0,1 1 0,-1 0 0,1-1 1,-1 1-1,0 0 0,1-1 0,-1 1 0,1 0 0,-1 0 0,-1-1 1,-4 17 86,4 32-365,2-46 310,0 2-75,0 1-1,0-1 0,1 0 0,0 1 1,0-1-1,0 0 0,0 1 0,0-1 1,1 0-1,0 0 0,0 0 0,0 0 0,0 0 1,1-1-1,-1 1 0,1-1 0,0 1 1,6 4-1,-5-5-100,1 0 1,-1 0-1,1 0 0,0-1 1,0 0-1,0 0 0,0 0 0,0 0 1,1-1-1,-1 0 0,0 0 1,1-1-1,-1 1 0,11-1 1,-13-1 78,0 0 0,0 0 1,-1 1-1,1-2 1,0 1-1,-1 0 0,1 0 1,-1-1-1,1 0 1,-1 1-1,0-1 0,0 0 1,0 0-1,0 0 0,0 0 1,0 0-1,0-1 1,-1 1-1,1-1 0,-1 1 1,1-1-1,-1 1 0,0-1 1,0 0-1,-1 0 1,1 1-1,0-5 0,2-8 47,0 0 0,-1 0-1,0-29 1,-1 27 42,0 12 10,0 0 0,-1 1-1,0-1 1,0 0 0,0 1 0,0-1 0,-1 0 0,0 0 0,0 1 0,0-1 0,0 1 0,-1-1 0,-2-5 0,3 40 137,2-10-131,1 1 0,1-1 1,1 1-1,0-1 0,15 38 0,21 35-1351,-12-35-3099</inkml:trace>
  <inkml:trace contextRef="#ctx0" brushRef="#br0" timeOffset="1152.82">3 726 2289,'0'0'0</inkml:trace>
  <inkml:trace contextRef="#ctx0" brushRef="#br0" timeOffset="1743.38">1562 568 3778,'0'0'12579,"-4"-1"-11867,4 1-704,-1-1 0,1 1 0,-1 0 0,1 0 0,-1 0 0,1 0 0,-1 0 0,1 0 0,-1-1 1,1 1-1,-1 1 0,0-1 0,1 0 0,-1 0 0,1 0 0,-1 0 0,1 0 0,-1 0 0,1 0 0,-1 1 0,1-1 0,-1 0 0,1 0 0,0 1 0,-1-1 0,1 0 0,-1 1 0,1-1 0,0 0 0,-1 1 0,1-1 0,0 1 0,-1-1 0,1 1 1,-7 25 425,11 44 661,-4-64-974,3 16 78,1 0 0,1 0 0,0 0 0,2-1 1,0 0-1,13 24 0,-13-32-180,0 0 0,1 0 0,0-1 0,1 0 0,0 0 0,1-1 0,0-1 0,0 1 0,1-2 0,17 12 0,-20-17-352,-1 0 0,1-1 0,0 0 0,0 0 0,0-1 0,0 0 0,1-1-1,-1 1 1,0-2 0,1 1 0,-1-1 0,10-1 0,23-2-4736</inkml:trace>
  <inkml:trace contextRef="#ctx0" brushRef="#br0" timeOffset="2776.64">2016 614 3298,'0'0'15489,"-5"2"-15177,4-1-286,-1 0 0,1 0-1,-1 0 1,1 0-1,-1 0 1,1 0 0,0 1-1,0-1 1,0 1 0,0-1-1,0 1 1,0-1-1,0 1 1,0-1 0,0 1-1,1 0 1,-1 0-1,0 1 1,0 2 57,0 1 1,1-1-1,-1 0 0,1 1 1,0-1-1,2 7 1,0 2 84,1 0 0,0 0 0,1-1 0,9 21 0,-3-11-101,2-1 0,0-1 0,1 0 0,1 0 0,1-2 0,19 21 0,-34-40-60,0 0 1,0 1-1,1-1 0,-1 0 0,0 0 1,0 0-1,0 0 0,0 0 0,1 1 1,-1-1-1,0 0 0,0 0 0,0 0 1,0 0-1,1 0 0,-1 0 0,0 0 1,0 0-1,0 0 0,1 0 0,-1 0 1,0 0-1,0 0 0,0 0 1,1 0-1,-1 0 0,0 0 0,0 0 1,0 0-1,1 0 0,-1 0 0,0 0 1,0 0-1,0 0 0,1 0 0,-1-1 1,0 1-1,0 0 0,0 0 0,0 0 1,1 0-1,-1 0 0,0-1 0,0 1 1,0 0-1,0 0 0,0 0 0,0 0 1,0-1-1,1 1 0,-1 0 0,0 0 1,0 0-1,0-1 0,0 1 0,0 0 1,0 0-1,0-1 0,3-22 108,-8-28-122,-5 24 17,-1 0-1,-2 1 0,0 1 0,-23-32 0,-5-11 33,21 35-21,-18-35 14,35 61-25,0 0 1,0-1-1,1 1 1,0 0-1,0-1 0,1 1 1,-1-14-1,22 20-167,-15 2 149,1 1 0,-1-1 1,0 1-1,0-1 0,1 2 0,-1-1 1,0 0-1,-1 1 0,1 0 0,0 0 0,-1 1 1,0-1-1,0 1 0,0 0 0,5 6 1,2 3-10,-1-1 0,-1 2 0,0 0 0,7 15 1,-9-15-139,-1 1 1,-1-1-1,-1 1 1,0 0-1,-1 1 1,-1-1-1,0 1 1,-1-1-1,0 1 1,-1-1-1,-4 23 1,4-37 125,0 0 0,0 1 0,0-1 1,0 0-1,-1 0 0,1 0 1,0 1-1,-1-1 0,1 0 1,0 0-1,-1 0 0,0 0 0,1 0 1,-1 0-1,0 0 0,1 0 1,-1 0-1,0 0 0,0 0 1,0-1-1,0 1 0,0 0 0,0-1 1,0 1-1,0 0 0,0-1 1,0 1-1,0-1 0,0 0 1,0 1-1,-1-1 0,1 0 0,0 0 1,0 1-1,0-1 0,-1 0 1,1 0-1,0 0 0,0-1 1,0 1-1,-1 0 0,1 0 0,0-1 1,0 1-1,0-1 0,0 1 1,0-1-1,0 1 0,0-1 1,0 1-1,0-1 0,0 0 0,0 0 1,0 0-1,0 1 0,0-1 1,1 0-1,-1 0 0,0 0 1,1 0-1,-1 0 0,0 0 1,1-1-1,0 1 0,-1 0 0,1 0 1,0 0-1,-1 0 0,1-2 1,-1 1 65,1 1 0,-1-1 0,1 1 1,0-1-1,-1 1 0,1-1 0,0 0 1,0 1-1,0-1 0,0 0 0,0 1 1,1-1-1,-1 1 0,0-1 0,1 0 1,-1 1-1,2-3 0,-2 4-19,1-1 0,0 1 0,-1 0 0,1 0 1,0 0-1,-1 0 0,1-1 0,0 1 0,-1 0 0,1 0 0,0 0 0,-1 0 1,1 0-1,0 1 0,-1-1 0,1 0 0,0 0 0,-1 0 0,1 1 0,0-1 1,-1 0-1,1 1 0,-1-1 0,1 0 0,-1 1 0,1-1 0,0 1 0,8 6 7,1 1 0,-2 0 0,10 10 0,-9-8-41,2 2-65,0 0 0,20 15-1,-26-23-195,-1-1-1,1-1 0,-1 1 0,1-1 0,0 0 1,0 0-1,0 0 0,0-1 0,1 1 0,-1-1 1,10 0-1,-12 0-173,1-1 0,-1 0-1,1 0 1,-1 0 0,1-1 0,-1 1 0,0-1 0,1 0-1,-1 0 1,0 0 0,1 0 0,-1-1 0,0 1 0,0-1-1,0 0 1,0 0 0,3-2 0,-3 0 191,0 0 1,-1 1-1,1-1 0,-1 0 1,1 0-1,-1-1 1,-1 1-1,1 0 0,-1-1 1,1 1-1,-1-1 1,0-5-1,7-60 2178,-10 1 5704,2 69-7571,0 0-1,0 1 1,-1-1-1,1 0 1,0 0-1,0 0 1,0 0-1,-1 1 1,1-1-1,0 0 1,0 0-1,0 0 1,-1 0-1,1 0 1,0 0-1,0 1 1,-1-1-1,1 0 1,0 0-1,0 0 0,-1 0 1,1 0-1,0 0 1,0 0-1,-1 0 1,1 0-1,0 0 1,0 0-1,-1-1 1,1 1-1,0 0 1,0 0-1,-1 0 1,1 0-1,0 0 1,0 0-1,-1 0 1,1-1-1,0 1 1,0 0-1,0 0 1,-1 0-1,1-1 1,0 1-1,0 0 1,0 0-1,0 0 1,0-1-1,0 1 1,-1 0-1,1 0 1,0-1-1,0 1 1,0 0-1,0 0 0,0-1 1,0 1-1,0 0 1,0 0-1,0-1 1,0 1-1,0 0 1,0 0-1,0-1 1,0 1-1,-9 17-1,8-15-48,1 0 0,-1 1 0,0-1 0,1 0 1,0 0-1,0 1 0,0-1 0,0 0 1,0 1-1,0-1 0,0 0 0,1 0 0,-1 1 1,1-1-1,-1 0 0,1 0 0,0 0 1,0 0-1,0 0 0,0 0 0,0 0 0,1 0 1,-1 0-1,1 0 0,1 1 0,1-1-11,-1 0 0,1-1-1,-1 0 1,1 0 0,-1 0 0,1 0-1,0 0 1,0-1 0,0 1-1,-1-1 1,1 0 0,0 0-1,0-1 1,5 0 0,-7 0 5,0 0 0,0 0 1,0 0-1,0 0 0,0 0 1,0 0-1,-1-1 0,1 1 1,0-1-1,-1 1 0,0-1 0,1 0 1,-1 1-1,0-1 0,0 0 1,1 0-1,-1 0 0,-1 0 1,1 0-1,0 0 0,0 0 1,-1 0-1,0 0 0,1 0 0,-1 0 1,0-1-1,0-1 0,1-5 23,0 0-1,-1 1 1,0-1-1,0 0 1,-3-14-1,2 21 0,0 0 1,0 0-1,0 0 0,0 0 1,-1 0-1,1 0 0,0 1 0,-1-1 1,0 1-1,1-1 0,-1 1 1,0-1-1,1 1 0,-1 0 0,0 0 1,0 0-1,0 0 0,0 0 1,0 0-1,-4-1 0,4 2-10,1-1-1,-1 1 0,1-1 1,-1 1-1,1 0 1,-1 0-1,1 0 0,-1 0 1,1 0-1,-1 0 1,1 0-1,-1 0 1,1 0-1,-1 1 0,1-1 1,-1 1-1,1-1 1,-1 1-1,1-1 0,0 1 1,-1 0-1,1 0 1,0 0-1,0 0 0,0 0 1,-1 0-1,1 0 1,0 0-1,0 0 1,1 0-1,-2 2 0,-1 5 5,0-1-1,1 1 1,0-1 0,1 1-1,0 0 1,0 0-1,0 0 1,1 0-1,1 15 1,0-18-10,-1 1 1,1-1-1,0 1 0,1-1 1,-1 0-1,1 1 1,0-1-1,0 0 0,1 0 1,0 0-1,0-1 1,0 1-1,0 0 1,0-1-1,5 4 0,-2-3-64,0-1 0,1 0-1,-1-1 1,1 1-1,0-1 1,0 0-1,0-1 1,0 0-1,0 0 1,14 2-1,45-1-4162,-20-3-1060</inkml:trace>
  <inkml:trace contextRef="#ctx0" brushRef="#br0" timeOffset="4602.51">2770 646 6355,'0'0'10197,"-17"-9"-9317,-53-23-474,68 31-402,1 0 0,-1 0 0,0 1 0,1-1 1,-1 1-1,1-1 0,-1 1 0,0 0 1,1-1-1,-1 1 0,0 0 0,0 0 1,1 0-1,-1 0 0,0 1 0,1-1 1,-1 0-1,0 1 0,1-1 0,-1 1 1,1 0-1,-1-1 0,0 1 0,1 0 0,0 0 1,-1 0-1,1 0 0,0 0 0,-1 0 1,1 0-1,0 1 0,0-1 0,0 0 1,0 1-1,0-1 0,0 1 0,0-1 1,1 1-1,-1-1 0,0 1 0,1-1 1,-1 4-1,-3 4 11,0-2-38,1 0-1,0 0 1,0 1 0,1-1 0,0 1-1,1 0 1,-1-1 0,1 1 0,1 0-1,-1 0 1,2 0 0,0 10 0,0-15-67,-1 1-1,1-1 1,0 0 0,0 0 0,0 0 0,1 0 0,-1 0-1,1 0 1,0 0 0,0 0 0,0 0 0,0-1 0,0 1-1,0-1 1,1 0 0,-1 1 0,1-1 0,0 0-1,-1-1 1,1 1 0,0 0 0,0-1 0,0 1 0,1-1-1,-1 0 1,0 0 0,0-1 0,1 1 0,-1 0 0,6-1 0,-6 1 61,1-1 1,-1 0-1,1 0 1,-1 0-1,1-1 1,-1 1-1,1-1 1,-1 0 0,0 0-1,1 0 1,-1 0-1,0 0 1,0-1-1,0 1 1,0-1 0,0 0-1,5-4 1,-5 3 103,0-1 0,0 0 1,0 0-1,-1 0 0,1 0 0,-1 0 1,0 0-1,0-1 0,0 1 1,-1-1-1,0 1 0,2-8 0,-1-1 557,0 0 0,-1 1 0,0-1 0,-2-14-1,2 24-473,-2 0 0,1 0 1,0 0-1,-1 0 0,1 0 0,-1 0 0,0 1 0,0-1 0,0 0 0,0 0 0,0 1 0,-1-1 0,1 1 0,-1-1 0,0 1 0,1 0 0,-1-1 1,0 1-1,-1 0 0,1 0 0,0 0 0,-1 1 0,-3-4 0,5 5-153,1 0 1,-1 0-1,1 0 1,-1 0 0,1 0-1,-1 0 1,1 0-1,0 0 1,-1 1-1,1-1 1,-1 0-1,1 0 1,-1 0-1,1 0 1,0 1-1,-1-1 1,1 0-1,-1 0 1,1 1-1,0-1 1,-1 0-1,1 1 1,0-1-1,-1 0 1,1 1 0,0-1-1,0 0 1,-1 1-1,1-1 1,0 1-1,0-1 1,0 1-1,0-1 1,-1 0-1,1 1 1,0-1-1,0 1 1,0-1-1,0 1 1,0-1-1,0 2 1,-2 23-81,2-21 102,0 6-19,0 0 0,1 0-1,0 1 1,1-1 0,0 0 0,0 0 0,7 18 0,0-9 8,1-1 1,22 33-1,-11-23-2,2-1 0,28 26 0,25 31 13,-72-80-182,-1 1-1,0-1 0,0 1 1,0 0-1,0 0 0,-1 1 1,0-1-1,0 0 0,0 1 1,-1-1-1,1 1 0,-2 0 1,1-1-1,0 1 0,-1 0 1,0 6-1,-1-12 94,1 1 0,0 0 0,0 0 0,-1 0 0,1-1 0,0 1 0,-1 0 0,1 0 0,-1 0 0,1-1 0,-1 1 0,1 0 0,-1-1 0,1 1 0,-1-1 0,0 1 0,1 0 0,-1-1 0,0 1 0,0-1 0,1 0 0,-1 1 0,0-1 0,-1 1 0,-28 5-754,22-6 749,1 1 0,0-2 0,-1 1-1,1-1 1,0 0 0,-9-3 0,11 1 74,0 0 1,0 0-1,0-1 1,0 1-1,1-1 1,0 0 0,-1 0-1,2-1 1,-1 0-1,0 1 1,1-1-1,0 0 1,0 0-1,0-1 1,1 1-1,-4-11 1,2 2 73,-1-1 0,2 1 0,0-1 0,1 0 0,-1-24-1,3 30-68,1 1 0,0-1 0,1 1 0,0 0 0,0 0 0,0 0 0,1 0 0,8-15 0,4-3-36,22-29 0,-21 32 20,20-35-1,-27 38 46,0 0-1,-1-1 0,-1 0 1,-1 0-1,-1-1 0,3-32 1,-4-30 3475,-7 134-3756,1-43 241,1 1 0,0-1 0,1 0 0,0 1 1,0-1-1,0 1 0,1-1 0,0 0 0,0 1 0,1-1 0,0 0 0,0 0 0,1 0 0,6 12 0,-6-13-28,1-1-1,-1 1 0,1-1 1,1 0-1,-1 0 0,1 0 1,0-1-1,0 0 0,0 1 1,0-2-1,1 1 0,-1-1 1,1 0-1,0 0 0,0 0 1,1-1-1,-1 0 0,0 0 1,1-1-1,-1 1 0,1-1 1,-1-1-1,1 0 0,0 1 1,-1-2-1,8 0 0,-11 0 27,1-1 0,-1 1 0,1-1 1,-1 1-1,0-1 0,0 0 0,0-1 0,0 1 0,0 0 0,0-1 0,0 0 0,-1 1 1,1-1-1,-1 0 0,0 0 0,0-1 0,0 1 0,-1 0 0,1-1 0,2-5 0,2-8 16,-1-1-1,6-33 0,-6 12 111,-1 0 0,-3-47 0,-1 76 18,19 28-469,-16-13 288,1-1 0,0 1 0,0-1 0,0 0 1,0 0-1,0 0 0,1-1 0,0 1 0,-1-1 0,1 0 0,1 0 0,-1-1 0,0 0 0,1 0 0,-1 0 0,1 0 0,7 0 0,-12-5 48,-1 0-1,1 0 0,-1 0 1,0 0-1,0 0 0,0 0 1,0 0-1,-1 0 0,1 0 1,-1 0-1,-1-3 0,1 4-9,-1 0 0,-1 0-1,1 1 1,0-1 0,0 1-1,-1-1 1,1 1-1,0 0 1,-1 0 0,0 0-1,1 0 1,-1 0 0,1 1-1,-1-1 1,0 1 0,-3 0-1,-3-1-14,1 1 0,-1 0 0,-17 2 0,24-1 13,0 0 1,-1 0 0,1 0 0,0 0 0,0 0 0,0 1-1,0-1 1,0 1 0,0 0 0,0-1 0,0 1-1,1 0 1,-1 0 0,1 0 0,-1 0 0,1 0 0,0 1-1,0-1 1,0 0 0,0 0 0,0 1 0,0-1-1,1 1 1,-1 4 0,-2 7 0,1 1 0,0 25 1,2-39 0,-1 11 0,1 0 1,0 0 0,1 0 0,0 0 0,1 0-1,4 16 1,-5-25-56,1 0-1,-1 0 0,1 0 1,-1 0-1,1 0 0,0-1 1,0 1-1,0-1 0,0 1 1,1-1-1,-1 1 0,1-1 1,-1 0-1,1 0 0,0-1 1,0 1-1,0 0 0,0-1 1,0 0-1,0 1 0,0-1 1,0-1-1,1 1 1,-1 0-1,0-1 0,1 1 1,4-1-1,-4 0 44,-1 1-1,0-1 1,0 0-1,1 0 1,-1 0 0,0 0-1,1 0 1,-1-1 0,0 0-1,0 1 1,0-1-1,0 0 1,0-1 0,0 1-1,0 0 1,0-1 0,0 0-1,0 0 1,-1 0 0,1 0-1,-1 0 1,1 0-1,-1-1 1,0 1 0,0-1-1,0 1 1,0-1 0,-1 0-1,1 0 1,-1 0-1,1 0 1,1-6 0,2-7 187,-1-1 0,-1 0 0,0 0 0,-2 0 0,0 0 0,0 0 0,-4-28-1,3 40-39,0 3-113,0 1 0,1-1 1,-1 1-1,0-1 0,0 0 0,-1 1 1,1-1-1,0 1 0,0-1 0,-1 1 1,1-1-1,-1 1 0,1-1 0,-1 1 1,0 0-1,1-1 0,-1 1 0,0 0 1,0-1-1,0 1 0,0 0 0,0 0 1,0 0-1,-1 0 0,1 0 0,0 0 1,0 0-1,-1 0 0,1 1 0,0-1 1,-1 0-1,1 1 0,-1-1 0,-1 1 1,2 0-27,1 0-1,-1 1 1,1-1 0,-1 0 0,1 1-1,-1-1 1,1 1 0,-1-1 0,1 1-1,0-1 1,-1 1 0,1 0 0,0-1 0,-1 1-1,1-1 1,0 1 0,0 0 0,0-1-1,-1 1 1,1-1 0,0 1 0,0 0-1,0-1 1,0 1 0,0 0 0,0-1 0,0 2-1,0 25-1,0-21-19,1-2-87,-1 0-1,0 0 0,1 0 0,0 0 1,0-1-1,0 1 0,0 0 0,1 0 0,-1-1 1,1 1-1,0-1 0,0 1 0,0-1 1,0 0-1,1 0 0,0 0 0,-1 0 1,1 0-1,0 0 0,0-1 0,1 1 1,3 1-1,-2-1-44,0-1 1,0 1 0,0-1 0,0-1-1,0 1 1,0-1 0,1 0 0,-1 0-1,1 0 1,-1-1 0,0 0-1,1 0 1,-1 0 0,1 0 0,-1-1-1,7-2 1,-10 2 177,1 0 1,-1 0-1,0-1 1,1 1-1,-1-1 1,0 1-1,0-1 1,0 0-1,0 0 0,0 0 1,0 0-1,-1-1 1,1 1-1,-1 0 1,0-1-1,1 1 1,-1 0-1,0-1 1,0 0-1,0 1 0,-1-1 1,1 0-1,0-4 1,1-9 788,0 1 1,-1-29 0,-1 36-364,0-37 2730,8 47-3052,-2 7-151,1 1-1,-1-1 0,9 21 1,-10-20 9,0 1-1,1-1 1,0 0 0,9 11 0,-12-18-62,0-1 0,0 1 0,0 0 0,0-1 0,0 0 0,0 1 0,1-1 1,-1 0-1,1-1 0,0 1 0,-1-1 0,1 0 0,0 0 0,0 0 0,0 0 0,7 0 0,-9 0 61,1-1 0,0 0-1,0 0 1,0 0 0,0-1-1,0 1 1,-1-1 0,1 1-1,0-1 1,0 0 0,-1 0-1,1 0 1,-1 0 0,1-1-1,-1 1 1,1-1 0,3-2-1,-3 0 28,0 1 0,0-1-1,-1 0 1,1 0 0,-1 0-1,0-1 1,0 1 0,0 0-1,-1-1 1,2-5 0,2-11 589,-2 0 1,0-1 0,-1 1-1,-1-30 1,8 96-519,-4-16-198,0-2-946,2 45 0,-8-63-2880,-7-5-2981</inkml:trace>
  <inkml:trace contextRef="#ctx0" brushRef="#br0" timeOffset="4770.53">2725 128 10917,'0'0'9524,"-94"-128"-23194</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39:33.503"/>
    </inkml:context>
    <inkml:brush xml:id="br0">
      <inkml:brushProperty name="width" value="0.035" units="cm"/>
      <inkml:brushProperty name="height" value="0.035" units="cm"/>
    </inkml:brush>
  </inkml:definitions>
  <inkml:trace contextRef="#ctx0" brushRef="#br0">4 2072 1617,'0'0'13449,"-3"23"-5583,4-14-7515,13 9-360,-11-15 9,0 1-1,0 0 1,0 0 0,0 0 0,0 0-1,2 8 1,-1 1-63,0 0 0,-1 0 0,-1 0 0,0 0 1,-1 0-1,-1 21 0,0-33 22,0-1 1,0 1-1,0 0 1,0-1-1,0 1 1,-1 0 0,1 0-1,0-1 1,0 1-1,0 0 1,-1-1-1,1 1 1,0-1-1,-1 1 1,1 0-1,-1-1 1,1 1-1,-1-1 1,1 1 0,-1-1-1,1 1 1,-1-1-1,1 1 1,-1-1-1,0 0 1,1 1-1,-1-1 1,1 0-1,-2 1 1,-22 1-5877,20-2 4332,-5 0-5504</inkml:trace>
  <inkml:trace contextRef="#ctx0" brushRef="#br0" timeOffset="2788.29">736 1745 3057,'0'0'12203,"-3"-6"-11354,2 4-795,1 0 0,-1 1 0,0-1 0,0 0 0,0 1 0,0-1 0,0 1 1,0-1-1,0 1 0,-1 0 0,1 0 0,-1-1 0,1 1 0,-1 0 0,1 0 0,-1 0 1,1 0-1,-1 1 0,0-1 0,1 0 0,-1 1 0,0-1 0,0 1 0,0-1 0,0 1 1,1 0-1,-1 0 0,0 0 0,0 0 0,0 0 0,-2 1 0,-1-1-39,0 0 0,-1 0-1,1 1 1,-1-1 0,1 1-1,0 1 1,-1-1 0,1 1 0,0 0-1,0 0 1,0 1 0,0-1-1,1 1 1,-1 0 0,1 0 0,-1 1-1,1-1 1,0 1 0,0 0-1,1 0 1,-1 0 0,1 1-1,0-1 1,0 1 0,1 0 0,-1 0-1,1 0 1,0 0 0,0 0-1,1 0 1,-1 1 0,1-1 0,0 0-1,1 1 1,-1-1 0,1 7-1,0-9-22,0-1-1,0 0 0,0 1 0,0-1 0,1 0 0,-1 1 0,0-1 1,1 0-1,0 0 0,0 1 0,-1-1 0,1 0 0,0 0 1,1 0-1,-1 0 0,2 3 0,1-3 10,-1 1 0,1-1 0,0 0 0,0 0 0,0 0 0,0 0 0,0 0 0,5 0 0,67 19 292,-59-18-362,0 0-1,0 2 1,-1 0 0,0 1-1,0 0 1,0 2 0,-1 0 0,23 16-1,-36-23 37,0 0-1,0 1 0,0 0 1,0-1-1,0 1 0,-1 0 1,1 0-1,-1 0 0,0 0 1,1 0-1,-1 0 0,0 0 1,0 0-1,0 0 1,0 1-1,-1-1 0,1 0 1,-1 1-1,1-1 0,-1 1 1,0-1-1,0 0 0,0 1 1,0-1-1,0 1 0,0-1 1,-1 0-1,0 1 0,-1 3 1,0-3 20,0 1 0,0-1 1,0 0-1,-1 0 0,1 0 1,-1-1-1,0 1 0,0-1 1,0 1-1,0-1 0,0 0 0,0 0 1,-1 0-1,1-1 0,-1 1 1,1-1-1,-7 2 0,-4 0 91,-1-1-1,1 0 0,-29 0 1,46-3-2330,46-16-5893,-11 3 3575</inkml:trace>
  <inkml:trace contextRef="#ctx0" brushRef="#br0" timeOffset="4154.84">1095 1876 816,'0'0'14519,"-16"-8"-13809,-53-23-347,67 30-353,1 0 1,0 1 0,0-1 0,-1 0 0,1 1 0,-1-1 0,1 1 0,0 0 0,-1-1 0,1 1 0,-1 0 0,1 0 0,-1 0 0,1 0 0,-1 0 0,1 0 0,-1 0 0,1 0 0,-1 1 0,1-1 0,-1 1 0,1-1 0,0 1 0,-1-1 0,1 1 0,0 0 0,0 0-1,-1 0 1,1 0 0,0-1 0,0 2 0,0-1 0,0 0 0,0 0 0,-1 2 0,0 1-17,0 1 0,1-1 0,0 1-1,0-1 1,0 1 0,0 0 0,0 8 0,1-8-6,-1 8-27,0-1 0,1 0 0,0 0 1,1 1-1,4 20 0,-4-29-11,0 0 0,1 0 0,0 0 0,-1 0 0,2-1 0,-1 1 0,0 0 0,1-1 0,-1 0 0,1 0 0,0 0 0,0 0 0,0 0 0,0 0 0,1-1 0,-1 0 0,1 1 0,-1-1 0,1-1 0,6 3 0,-7-2-22,1 0 1,1-1-1,-1 0 1,0 0-1,0 0 1,0 0-1,1-1 1,-1 1-1,0-1 1,1 0-1,-1 0 1,0-1-1,0 1 0,1-1 1,-1 0-1,0 0 1,4-2-1,-5 1 110,0 0 0,0 0 0,-1 0 0,1 0 0,-1 0 0,1 0 0,-1-1-1,0 1 1,0-1 0,0 0 0,0 0 0,0 0 0,-1 0 0,0 0 0,1 0-1,-1 0 1,0 0 0,0 0 0,-1-1 0,1 1 0,-1 0 0,1-5 0,1-19 691,-1-40 1,-1 60-518,0 0 1,-1 0-1,0 1 1,0-1 0,-1 1-1,0-1 1,0 1-1,0-1 1,-1 1-1,0 0 1,-7-10-1,10 17-224,-1 0 0,0 0 0,1 0 0,-1 1 0,1-1 0,-1 0 0,1 1 0,0-1 0,-1 0 0,1 1 0,0-1 0,0 0 0,0 1 0,0-1 0,0 0 0,0 1 0,1 1 0,-2 39 31,1-34-56,0 0-1,1-1 1,0 1-1,0-1 1,1 1 0,0-1-1,0 1 1,1-1 0,0 0-1,5 9 1,-6-13-106,0 1 1,1-1-1,-1 1 1,1-1-1,0 0 1,0 0-1,1 0 1,-1 0-1,0-1 1,1 0-1,0 1 0,-1-1 1,1 0-1,0-1 1,0 1-1,0-1 1,0 0-1,1 1 1,-1-2-1,6 2 1,-7-2 133,0 1 1,1-1-1,-1 0 1,0 1 0,0-2-1,0 1 1,1 0-1,-1 0 1,0-1-1,0 0 1,0 0 0,0 0-1,0 0 1,0 0-1,0 0 1,0-1 0,0 0-1,-1 1 1,1-1-1,-1 0 1,1 0-1,-1 0 1,0-1 0,0 1-1,1-1 1,-2 1-1,1-1 1,0 0-1,-1 1 1,1-1 0,-1 0-1,0 0 1,1 0-1,-2 0 1,1 0-1,0 0 1,0-4 0,3-19 415,-1-1 0,-1 1 0,-1-1 0,-1 0 0,-2 1 0,-5-31 0,5 44-89,-1 1 0,0-1 1,-1 1-1,-1 0 0,0 0 0,-12-23 1,17 35-313,-1 0 1,1 0 0,0 0 0,0 0 0,0-1 0,0 1-1,0 0 1,0 0 0,0 0 0,0 0 0,0-1 0,0 1 0,-1 0-1,1 0 1,0 0 0,0 0 0,0 0 0,0 0 0,0 0-1,-1-1 1,1 1 0,0 0 0,0 0 0,0 0 0,0 0-1,-1 0 1,1 0 0,0 0 0,0 0 0,0 0 0,0 0 0,-1 0-1,1 0 1,0 0 0,0 0 0,0 0 0,-1 0 0,1 0-1,0 0 1,0 0 0,0 0 0,-1 0 0,-2 10-58,1 15-104,2-24 192,-1 18-36,0 0 1,2 0-1,0 0 0,1 0 1,1 0-1,0 0 0,2 0 1,0-1-1,11 24 0,-11-30-280,1-1 0,0 1-1,1-1 1,0 0-1,1-1 1,10 11 0,-14-17 164,0 0 0,1 0 0,-1-1 0,1 0 0,0 0 0,0 0 0,0-1-1,0 1 1,0-1 0,1-1 0,-1 1 0,1-1 0,-1 0 0,1 0 0,-1 0 0,9-1 0,-12 0 133,0 0 0,0 0 1,-1-1-1,1 1 0,0-1 0,0 1 0,-1-1 0,1 0 0,0 0 0,-1 1 0,1-1 1,-1 0-1,1-1 0,-1 1 0,0 0 0,1 0 0,-1-1 0,0 1 0,0 0 1,0-1-1,0 1 0,0-1 0,0 1 0,0-1 0,-1 0 0,1 0 0,0 1 1,-1-1-1,0 0 0,1 0 0,-1-2 0,2-9 21,-1 0 0,0 0 0,-1-18 0,-1 15 98,1 8 28,1 3 14,-1 0 1,0 0-1,0 0 0,0 1 0,0-1 1,-1 0-1,0 0 0,0 1 1,0-1-1,-1 1 0,1-1 0,-1 1 1,0-1-1,-5-6 0,7 11-186,0 0-1,0 0 0,0 0 1,0 0-1,0 0 0,0 0 1,0 0-1,0 0 0,0 0 1,0-1-1,-1 1 0,1 0 1,0 0-1,0 0 0,0 0 1,0 0-1,0 0 0,0 0 1,0 0-1,-1 0 0,1 0 1,0 0-1,0 0 0,0 0 1,0 0-1,0 0 0,0 0 1,0 0-1,0 0 0,-1 0 1,1 0-1,0 0 0,0 0 1,0 0-1,0 0 0,0 1 1,0-1-1,0 0 0,0 0 1,-1 0-1,1 0 0,0 0 1,0 0-1,0 0 0,0 0 1,0 0-1,0 0 0,0 1 1,0-1-1,0 0 0,0 0 1,0 0-1,0 0 0,0 0 0,-3 11-100,3 14 123,0-23-63,0 3 85,0-3-155,-1 1-1,1-1 0,0 0 1,0 0-1,1 0 0,-1 1 1,0-1-1,1 0 0,-1 0 0,1 0 1,1 3-1,-1-4 44,1 0 0,-1 0 0,0 0 0,1 0 0,-1-1 0,1 1 0,-1-1 0,1 1 0,0-1 0,-1 1 0,1-1 0,-1 0 0,1 0 0,0 0 0,-1 0 0,1 0 0,2 0 0,-3 0 94,1-1-1,-1 1 1,0 0-1,1 0 1,-1 0-1,0-1 1,1 1 0,-1-1-1,0 1 1,1-1-1,-1 0 1,0 1-1,0-1 1,0 0-1,0 0 1,0 0 0,0 0-1,0 0 1,0 0-1,0 0 1,1-1-1,0-2 1,0 1 1,-1-1-1,1 0 0,-1 1 0,1-1 0,-1 0 1,1-6-1,-1-2 231,0 0 1,0 0-1,-1 0 1,-2-15-1,2 27-249,-1-1-1,1 1 1,0-1-1,-1 1 1,1-1-1,0 1 1,-1-1 0,1 1-1,-1-1 1,1 1-1,-1-1 1,1 1-1,0 0 1,-1-1-1,0 1 1,1 0-1,-1 0 1,1-1-1,-1 1 1,1 0 0,-1 0-1,0 0 1,1 0-1,-1 0 1,1-1-1,-1 1 1,0 0-1,1 1 1,-1-1-1,1 0 1,-1 0 0,1 0-1,-1 0 1,0 0-1,1 0 1,-1 1-1,1-1 1,-2 1-1,0-1 8,0 1 0,0 0 0,0-1 0,0 1 0,0 0 0,0 0 0,0 1 1,0-1-1,1 0 0,-4 3 0,2 1-4,0 0 0,1 0 0,-1 0 0,1 0 0,0 0 0,1 1 0,-1-1 0,1 1 1,-1 7-1,0 54-126,2-45 117,0-18-36,1 0-1,-1-1 0,1 1 1,-1-1-1,1 1 1,0-1-1,1 1 0,-1-1 1,0 0-1,1 1 1,0-1-1,0 0 0,0 0 1,0 0-1,0 0 1,1-1-1,-1 1 0,1 0 1,0-1-1,-1 0 0,1 0 1,0 0-1,0 0 1,1 0-1,-1-1 0,0 1 1,1-1-1,-1 0 1,1 0-1,-1 0 0,1 0 1,-1-1-1,1 1 1,0-1-1,-1 0 0,1 0 1,-1 0-1,1-1 1,0 1-1,-1-1 0,4-1 1,-3 1 88,-1-1 1,1 1-1,-1-1 1,0 0-1,0 0 1,1-1-1,-2 1 0,1 0 1,0-1-1,0 0 1,-1 0-1,1 0 1,-1 0-1,0 0 1,0 0-1,0 0 1,0-1-1,-1 1 1,1-1-1,-1 1 0,0-1 1,0 0-1,1-6 1,1-9 459,0 0 0,-2 0 0,0-24 0,0 26-56,-2-27 565,1 42-966,0-1 0,-1 1 0,1-1 0,-1 1 0,0 0 0,0 0 0,1-1 0,-1 1 0,-1 0 0,1 0 0,0 0 0,0 0 0,-1 0 0,-3-3 0,5 4-47,0 1 0,0 0 0,0 0-1,-1 0 1,1-1 0,0 1 0,0 0 0,0 0 0,-1 0 0,1-1 0,0 1 0,-1 0 0,1 0 0,0 0 0,0 0 0,-1 0 0,1 0 0,0 0 0,-1 0 0,1 0 0,0 0 0,-1 0 0,1 0 0,0 0 0,0 0 0,-1 0 0,1 0 0,0 0 0,-1 0 0,1 0 0,0 0 0,0 0 0,-1 0 0,1 0 0,0 1 0,-1-1 0,1 0 0,0 0 0,0 0 0,-1 1 0,-3 14-51,6 18-179,-1-30 222,0-1-1,0 0 0,0 1 0,0-1 0,1 0 0,-1 0 0,1 0 0,-1 0 0,1-1 0,0 1 0,0 0 0,0-1 0,0 1 0,0-1 0,3 2 0,39 18 10,-35-17-11,30 12-158,-14-6-898,43 24-1,-66-33 961,-1-1 0,0 1-1,0 0 1,0-1 0,0 1 0,0 0 0,0 0-1,0 0 1,0-1 0,0 1 0,-1 0 0,1 0-1,0 0 1,-1 1 0,1-1 0,0 0-1,-1 0 1,1 0 0,-1 0 0,0 0 0,1 1-1,-1-1 1,0 0 0,0 0 0,0 1 0,0-1-1,0 0 1,0 3 0,-1-3-36,1 0 1,-1 1-1,0-1 1,0 0-1,1 1 1,-1-1-1,0 0 1,0 0-1,-1 0 1,1 0-1,0 0 1,0 0-1,0 0 1,-1 0-1,1-1 1,0 1-1,-1 0 1,1-1-1,0 1 1,-1-1-1,1 0 1,-3 1-1,-29 3-3761,19-4 93</inkml:trace>
  <inkml:trace contextRef="#ctx0" brushRef="#br0" timeOffset="4688.37">2085 1619 10597,'0'0'10261,"-1"4"-10357,-1 12 90,1-1 0,1 1 0,0 0 0,1-1 1,0 1-1,2-1 0,0 1 0,0-1 0,2 0 1,0 0-1,0-1 0,1 1 0,1-1 1,1 0-1,0-1 0,0 0 0,11 12 0,-18-24-6,-1-1 0,1 1-1,-1 0 1,1-1-1,-1 1 1,1-1 0,0 1-1,-1-1 1,1 1-1,0-1 1,0 1 0,-1-1-1,1 0 1,0 1-1,0-1 1,-1 0 0,1 1-1,2-1 1,-3 0 27,1 0 0,-1-1 0,0 1 0,1 0 0,-1 0 1,1-1-1,-1 1 0,0 0 0,1-1 0,-1 1 0,0 0 0,0-1 1,1 1-1,-1 0 0,0-1 0,0 1 0,1-1 0,-1 1 0,0 0 0,0-1 1,0 1-1,0-1 0,1 0 0,1-35 758,-3 30-889,1-12 162,-2 1 1,0 0-1,-1 0 1,0 0-1,-2 0 0,0 1 1,-1-1-1,-1 1 1,-13-25-1,10 23 75,5 9 15,0 0 0,0 0-1,1 0 1,0-1-1,1 0 1,0 1 0,0-1-1,-1-16 1,19 28-470,-5 3 343,1 0 0,-1 0 0,-1 1 0,1 1 0,-1-1 0,0 2 0,-1-1 0,11 12 0,-3-1-133,-1 0-1,0 1 1,12 21 0,-23-32-95,0 1-1,-1-1 1,1 1 0,-2 0-1,1 0 1,-1 0-1,0 0 1,-1 0-1,0 0 1,-1 1 0,0 11-1,0-20 147,0 0 1,0 1-1,-1-1 1,1 0-1,0 1 0,0-1 1,-1 0-1,1 1 1,-1-1-1,1 0 0,-1 0 1,1 0-1,-1 1 0,0-1 1,0 0-1,1 0 1,-1 0-1,0 0 0,0 0 1,0 0-1,0-1 1,0 1-1,0 0 0,-1 0 1,1-1-1,0 1 0,-2 0 1,-21 4-2968,7-4-2919</inkml:trace>
  <inkml:trace contextRef="#ctx0" brushRef="#br0" timeOffset="5410.95">2491 1735 16,'0'0'19214,"-5"-14"-18544,-17-44-414,22 57-247,-1 0 0,1 0-1,-1 0 1,1 0 0,-1 0 0,0 0 0,1 0-1,-1 0 1,0 0 0,0 1 0,0-1 0,1 0-1,-1 0 1,0 1 0,0-1 0,0 1 0,0-1-1,0 1 1,-1-1 0,1 1 0,0 0 0,0-1-1,0 1 1,0 0 0,0 0 0,0 0 0,-1 0-1,1 0 1,0 0 0,0 0 0,0 0 0,0 0 0,0 1-1,-2 0 1,0-1 9,1 1 0,-1 1 0,1-1 0,-1 0 0,1 1 0,0-1 0,-1 1 0,1 0 0,-3 2 0,2 2-38,0-1 0,0 0 0,0 1 0,0 0 0,1 0 0,0 0 0,1 0-1,-1 0 1,1 0 0,0 0 0,1 0 0,-1 0 0,1 1 0,0-1 0,1 0 0,1 7 0,-1-11-3,0 0 0,0-1 0,0 1 1,1 0-1,-1-1 0,0 1 1,1-1-1,-1 1 0,1-1 0,0 0 1,-1 0-1,1 1 0,0-1 1,0-1-1,0 1 0,0 0 0,0 0 1,0-1-1,0 1 0,0-1 1,0 1-1,0-1 0,0 0 0,0 0 1,0 0-1,2 0 0,0 0 33,0 0 0,1 1 1,-1-1-1,0-1 0,0 1 0,0-1 0,0 1 0,0-1 0,0 0 0,-1-1 0,1 1 0,0-1 0,4-2 0,-5 1 28,-1 0 0,1-1 0,0 1 0,-1-1 0,0 1 0,0-1 0,0 0 1,0 0-1,-1 0 0,0 0 0,1-1 0,-2 1 0,2-7 0,0-60 1404,-2 46-90,0 25-1245,0 8-408,-1 0 253,2 0 0,-1 1 0,1-1 1,1 1-1,-1-1 0,4 10 1,-4-15-20,0-1 0,0 0 1,0 0-1,0 0 1,1 0-1,-1 0 0,0 0 1,1 0-1,-1 0 1,1 0-1,0-1 1,0 1-1,-1-1 0,1 1 1,0-1-1,0 0 1,1 0-1,-1 0 0,0 0 1,0 0-1,0 0 1,1 0-1,-1-1 1,0 1-1,1-1 0,-1 0 1,5 1-1,-4-1 57,-1 0 0,1 0 0,0 0 0,0-1 0,-1 1 0,1-1 0,0 1 0,-1-1 0,1 0 1,0 0-1,-1 0 0,1 0 0,-1-1 0,4-1 0,-4 0 28,1 0 0,-1 0 0,0 0 0,0 0 1,0 0-1,0 0 0,0 0 0,-1-1 0,1 1 1,0-6-1,7-18 35,-2 1 0,-1-1 1,4-43-1,-9 57-59,0 1 0,-1-1 0,-1 0 1,0 1-1,-1-1 0,0 1 0,-1-1 0,0 1 0,-10-23 1,2 15 438,-1 0 0,0 0 0,-2 1 0,0 1 0,-29-28 0,43 46-75,0 4-305,1 19-88,1 1 1,1-1-1,2 1 1,0-1-1,15 39 1,1-10 103,36 67 0,-44-95-163,0-1 1,27 34 0,-34-50-547,0-1 0,0 0 1,13 10-1,-9-13-1431,-8-14-8605</inkml:trace>
  <inkml:trace contextRef="#ctx0" brushRef="#br0" timeOffset="5567.4">2674 1590 3298,'0'0'7603,"83"-2"-7603,-50 2-1249,3 0-1168,2 0-816,-1 0 143</inkml:trace>
  <inkml:trace contextRef="#ctx0" brushRef="#br0" timeOffset="5977.74">3009 1500 2513,'0'0'13204,"-8"-13"-12244,-25-38-394,33 50-553,-1 0 0,1 0 0,-1 0 0,0 0 0,1 0 0,-1 0 0,0 1 0,0-1 0,0 0 0,1 0 0,-1 1 0,0-1 0,0 1 0,0-1 0,0 1 0,0-1 0,0 1 0,0 0 1,-1-1-1,1 1 0,0 0 0,0 0 0,0 0 0,0 0 0,0 0 0,0 0 0,0 0 0,0 0 0,-1 0 0,1 1 0,0-1 0,0 0 0,0 1 0,0-1 0,0 0 0,0 1 0,0 0 0,0-1 1,-1 2-1,-2 1 19,1 1 1,0-1 0,0 1-1,0-1 1,0 1 0,-3 6 0,6-9-24,-5 9-9,0 0-1,0 1 1,1-1-1,1 1 1,0 0 0,0 0-1,1 1 1,1-1-1,-1 0 1,2 1 0,0-1-1,0 1 1,3 15 0,-2-25-6,0 0 1,-1 0 0,1 0 0,0 0 0,0 0 0,0 0 0,1 0 0,-1-1 0,0 1 0,1 0-1,-1-1 1,1 1 0,-1-1 0,1 0 0,0 0 0,-1 1 0,1-1 0,0 0 0,0 0 0,0-1-1,0 1 1,0 0 0,0 0 0,0-1 0,0 0 0,0 1 0,0-1 0,0 0 0,0 0-1,0 0 1,1 0 0,1-1 0,0 1 51,0 0-1,1 0 1,-1-1-1,0 0 1,1 0-1,-1 0 1,0 0 0,0-1-1,0 0 1,0 0-1,0 0 1,0 0-1,0 0 1,5-6-1,-5 2 38,0 0-1,0-1 0,0 1 0,0-1 0,-1 0 1,-1 0-1,1-1 0,-1 1 0,0 0 0,-1-1 1,0 0-1,0 1 0,0-10 0,-1 8 82,0 0 0,0 1 0,-1-1 0,0 1 0,0-1 0,-1 1 0,0-1 0,-1 1 0,0 0 0,0 0 0,-7-11 0,10 19-161,0 0 0,0 0 1,0 0-1,0-1 0,0 1 0,0 0 0,0 0 0,0 0 0,0 0 0,0 0 0,0-1 1,0 1-1,0 0 0,0 0 0,-1 0 0,1 0 0,0 0 0,0-1 0,0 1 0,0 0 0,0 0 1,0 0-1,-1 0 0,1 0 0,0 0 0,0 0 0,0 0 0,0 0 0,-1 0 0,1 0 1,0 0-1,0 0 0,0 0 0,0-1 0,-1 1 0,1 1 0,0-1 0,0 0 0,0 0 1,0 0-1,-1 0 0,1 0 0,0 0 0,0 0 0,0 0 0,0 0 0,-1 0 0,1 0 0,0 0 1,0 0-1,0 1 0,-3 11-65,3 24-160,0-33 232,1 8-101,0-1 0,1 1-1,0-1 1,1 0 0,0 1-1,0-1 1,1 0 0,1-1 0,9 17-1,-8-17-641,0 0 0,1-1 0,0 0 0,0 0 0,15 13-1,-5-11-3305,-3-8-1726</inkml:trace>
  <inkml:trace contextRef="#ctx0" brushRef="#br0" timeOffset="6383.15">3131 1156 6771,'0'0'16850,"4"-3"-16607,0 1-214,0 1-1,0-1 0,0 1 1,0 0-1,0 0 1,0 0-1,0 1 0,0-1 1,1 1-1,-1 0 1,0 0-1,0 1 1,0-1-1,1 1 0,-1 0 1,0 0-1,0 0 1,0 1-1,4 1 0,17 8 151,43 24-1,-52-26-126,25 12 5,28 15 14,-63-32-78,0 0-1,0 0 0,-1 0 0,1 1 0,-1 0 1,0 0-1,-1 0 0,6 7 0,-9-10-9,-1-1-1,1 0 0,0 0 0,-1 1 0,1-1 0,-1 0 1,1 1-1,-1-1 0,0 0 0,1 1 0,-1-1 0,0 1 1,0-1-1,0 1 0,0-1 0,0 0 0,0 1 0,-1-1 1,1 1-1,0-1 0,-1 0 0,1 1 0,-1-1 0,1 0 1,-1 1-1,0-1 0,0 0 0,1 0 0,-1 0 1,0 1-1,0-1 0,0 0 0,0 0 0,0 0 0,0-1 1,-1 1-1,0 1 0,-6 3 21,-1 0 1,1-1-1,-1 0 1,-14 4-1,6-2 44,2 0-180,-30 13 538,43-18-551,0 0 0,0 0 1,0 1-1,0-1 0,0 1 0,0-1 1,1 1-1,-1-1 0,0 1 1,1 0-1,-1 0 0,1 0 0,0 0 1,-1 0-1,-1 4 0,3 0-5083</inkml:trace>
  <inkml:trace contextRef="#ctx0" brushRef="#br0" timeOffset="7270.01">3897 1144 3185,'0'0'12003,"4"-1"-11571,19-5-173,0-2 0,0-1 0,21-11 0,-1 0-174,4 0-608,80-47 0,-122 64 148,-4 2 245,0 1 0,0-1 0,0 1 0,0-1-1,0 0 1,0 1 0,0-1 0,0 0 0,-1 0 0,1 1 0,0-1 0,-1 0-1,1 0 1,0 0 0,0-2 0,-6 3-4360,-13-1 2022,-31 6-638,42-4 3243,1 1 0,0 0 0,-1 0-1,1 1 1,-7 3 0,10-4 127,-1 1 0,0-1-1,1 1 1,-1 0 0,1 0 0,0 0 0,0 0 0,0 1-1,1-1 1,-1 1 0,1 0 0,0 0 0,0 0-1,0 0 1,0 0 0,1 0 0,0 0 0,-1 0-1,2 1 1,-2 4 0,1 7 220,0-1 1,2 1-1,-1 0 1,2-1-1,0 1 1,1-1-1,0 0 0,1 0 1,1 0-1,0 0 1,2-1-1,9 18 1,-1-6-426,1-1 1,1-1 0,1 0 0,2-1 0,33 30-1,-52-52-423,0 0 0,0 1 0,0-1 1,0 0-1,1-1 0,-1 1 0,0 0 0,1 0 0,-1-1 0,1 1 0,-1 0 0,0-1 0,4 1 0,3-1-4521</inkml:trace>
  <inkml:trace contextRef="#ctx0" brushRef="#br0" timeOffset="9389.77">4297 1088 7139,'0'0'10731,"-1"6"-10531,0 11-105,0 0 1,1 0 0,1 0-1,0 0 1,2-1 0,0 1-1,0 0 1,9 22 0,3 4 60,42 83 0,-51-114-174,16 27 72,-21-36-91,1-1 1,0 0-1,-1 0 1,1 1 0,0-1-1,0-1 1,0 1 0,0 0-1,0 0 1,1-1 0,-1 1-1,4 1 1,-6-3 44,0 0 1,1 0-1,-1 0 1,1 0 0,-1 0-1,0 0 1,1 0-1,-1 0 1,0 0-1,1-1 1,-1 1-1,0 0 1,1 0-1,-1 0 1,0 0-1,1 0 1,-1-1-1,0 1 1,1 0-1,-1 0 1,0-1-1,0 1 1,1 0-1,-1 0 1,0-1-1,0 1 1,1 0-1,-1-1 1,0 1-1,0 0 1,0-1-1,0 1 1,0 0-1,1-1 1,-1 1 0,0 0-1,0-2 0,3-15 302,-3 14-316,4-59 189,-5-68 0,0 48 43,1 81-251,1 1 0,-1 0 0,1 0 0,-1 0 0,0 0 0,1 1 0,-1-1 0,1 0 0,-1 0 0,0 0 0,1 0 0,-1 0 0,0 0 0,1 1 0,-1-1 0,1 0 0,-1 0 0,0 0 0,0 1 0,1-1 0,-1 0-1,0 1 1,1-1 0,-1 0 0,0 0 0,0 1 0,0-1 0,1 0 0,-1 1 0,0-1 0,0 1 0,0-1 0,0 1 0,10 17-36,13 35 1,8 18-352,-28-65 229,1 1-1,0-1 1,0-1-1,1 1 0,0-1 1,0 1-1,0-1 1,8 6-1,-11-10 122,0 1-1,0-1 1,0 1-1,0-1 1,1 0-1,-1 0 1,0 0-1,0 0 0,1 0 1,-1-1-1,1 1 1,-1-1-1,0 1 1,1-1-1,-1 0 1,1 0-1,-1 0 1,1 0-1,-1-1 1,1 1-1,-1-1 1,0 1-1,1-1 1,-1 0-1,0 0 1,1 0-1,-1 0 1,0 0-1,0 0 1,0-1-1,0 1 1,0-1-1,0 0 1,-1 1-1,1-1 1,0 0-1,-1 0 1,1 0-1,-1 0 1,0 0-1,2-3 1,3-7 200,0 0 0,-1-1 0,0 1 0,-1-1 0,0 0 0,2-15 0,-2 10 306,-1-1 0,-1 1 0,-1-1 1,-1 0-1,-3-34 0,2 51-415,1 0 0,0 0 0,-1 0 0,0 0 0,1 0 0,-1 1 0,0-1 0,0 0 0,0 0 0,0 1 0,0-1 0,-1 0 0,1 1 0,0 0 0,-1-1 0,1 1 0,-1 0 0,1-1 0,-1 1 0,0 0 0,1 0 0,-1 0 0,-2 0 1,3 0-29,0 1 0,0 0 0,0 0 0,1 0 0,-1 0 0,0 0 0,0 0 0,1 0 0,-1 0 0,0 0 0,0 1 0,0-1 0,1 0 0,-1 0 0,0 1 0,1-1 0,-1 0 0,0 1 0,1-1 0,-1 1 0,0-1 0,0 2 1,0-1-8,0 0 1,0 1 0,0-1 0,0 1 0,0 0-1,1-1 1,-1 1 0,1-1 0,-1 1 0,1 0 0,-1 0-1,1-1 1,0 1 0,0 2 0,-1-1-31,1 0-1,0 0 1,0 0-1,-1 0 1,2 0 0,-1-1-1,0 1 1,1 0 0,-1 0-1,1 0 1,0 0 0,0 0-1,0-1 1,0 1 0,0 0-1,1-1 1,-1 1 0,1-1-1,0 1 1,0-1 0,0 0-1,0 0 1,0 0-1,0 0 1,1 0 0,-1 0-1,0-1 1,1 1 0,0-1-1,-1 1 1,1-1 0,0 0-1,0 0 1,-1 0 0,1-1-1,0 1 1,0-1 0,0 0-1,3 1 1,1 0-134,0 0 0,0 0 0,0-1 1,0 0-1,0 0 0,0 0 0,0-1 0,0 0 0,13-4 1,-17 3 182,0 1 1,-1-1 0,1 1 0,-1-1 0,1 0 0,-1 0-1,1 0 1,-1 0 0,0 0 0,0-1 0,0 1 0,0-1-1,-1 1 1,1-1 0,-1 1 0,1-1 0,-1 0-1,0 0 1,0 0 0,0 0 0,-1 0 0,1 0 0,-1 0-1,1-6 1,0-65 1930,-1 63-797,-1 48-1170,1-21-27,1 0 0,0 0-1,1 0 1,1 0 0,6 19 0,-7-29-143,0 0 1,0 0 0,1 0 0,0 0-1,0-1 1,1 1 0,-1-1 0,1 0-1,0 0 1,1 0 0,-1 0 0,1-1 0,0 0-1,0 0 1,0 0 0,7 3 0,-10-6-29,0 0 0,0 1 0,1-1 0,-1 0 0,1 0 0,-1-1 0,1 1 0,-1 0 0,1-1 0,-1 0 1,1 1-1,0-1 0,-1 0 0,1 0 0,0 0 0,-1-1 0,1 1 0,-1-1 0,1 1 0,-1-1 0,4-2 0,-4 2 215,1-1-1,-1 0 0,0 0 1,0 0-1,0-1 0,0 1 1,0 0-1,0-1 0,0 1 0,-1-1 1,0 0-1,1 0 0,-1 1 1,0-1-1,0 0 0,-1 0 0,2-5 1,2-20 1549,-1 0-1,-2-1 1,-2-36 0,0 11 1202,1 54-2871,0 26-404,0-23 367,0 1 1,0-1 0,0 1 0,0-1 0,0 1 0,1-1-1,0 0 1,0 1 0,0-1 0,0 0 0,0 1 0,0-1-1,1 0 1,0 0 0,2 4 0,-1-5-128,0 0 0,-1-1 0,1 1 0,0 0 0,0-1 0,0 0 0,0 1 0,1-1 0,-1-1 1,0 1-1,0 0 0,1-1 0,-1 1 0,0-1 0,1 0 0,4-1 0,-7 1 281,0 0-1,0 0 1,0 0 0,0 0 0,0-1-1,0 1 1,0 0 0,0-1-1,0 1 1,-1 0 0,1-1-1,0 1 1,0-1 0,0 0-1,0 1 1,-1-1 0,1 0 0,0 1-1,-1-1 1,1 0 0,-1 0-1,1 0 1,-1 1 0,1-1-1,0-1 1,0-2 50,1 0 0,-1 1 1,0-1-1,-1 0 0,1 1 0,-1-1 0,1-5 1,-1 2 144,0 0 1,-1 0-1,0 0 0,0 0 1,0 0-1,-1 0 1,-5-13-1,4 16 37,0-1-1,-1 0 0,0 1 0,0-1 1,0 1-1,0 0 0,-1 0 1,0 1-1,0 0 0,-5-4 0,9 6-201,-1 1-1,1-1 0,0 0 1,-1 0-1,1 1 0,-1-1 0,1 0 1,-1 1-1,1-1 0,-1 1 1,1 0-1,-1 0 0,1 0 1,-1-1-1,0 1 0,1 0 0,-1 1 1,1-1-1,-1 0 0,1 0 1,-1 1-1,1-1 0,-1 1 1,1-1-1,-1 1 0,1 0 0,-1 0 1,1-1-1,0 1 0,0 0 1,-1 0-1,1 0 0,0 1 1,0-1-1,0 0 0,0 0 0,0 0 1,0 1-1,0-1 0,1 1 1,-2 1-1,-2 11-21,0 1 0,1 0-1,0 0 1,1 0 0,1 0 0,0 1-1,2-1 1,-1 0 0,2 0 0,3 18 0,-4-27-13,1-1 0,0 0 0,-1 0 1,2 0-1,-1 0 0,0 0 0,1 0 1,0 0-1,0-1 0,1 1 0,-1-1 1,1 0-1,0 0 0,0 0 1,0-1-1,9 6 0,-6-5-138,0-1-1,1 0 1,-1 0-1,1-1 1,-1 0 0,1 0-1,0-1 1,0 0 0,0 0-1,-1-1 1,9-1-1,-13 1 153,0 0-1,0 0 1,0-1-1,0 1 1,0-1-1,0 0 1,0 0-1,0 0 1,-1 0-1,1-1 1,0 1-1,-1-1 1,1 1-1,-1-1 1,0 0-1,1 0 1,1-3-1,0 1 54,-1-1 0,0 1 0,0-1 0,-1 0 0,1 0 0,-1 0 0,0 0 0,2-10 0,0-7 484,-1 0-1,-1 0 1,0-37-1,-3 48-204,2-15 276,0 18-328,0 1 1,-1-1 0,0 0-1,0 0 1,-1 0 0,0 0-1,-1 0 1,1 1-1,-1-1 1,-4-9 0,4 59 106,4-33-413,0 1 1,0-1 0,1 0 0,1-1 0,0 1-1,0 0 1,0-1 0,1 0 0,0 0 0,1 0-1,-1-1 1,11 10 0,-7-8-623,-1 1-1,-1 0 1,0 1-1,0 0 1,10 22 0,-17-31 283,1 0 1,0 0 0,-1 0-1,1 0 1,-1 0 0,1 0 0,-1 0-1,0 0 1,0 0 0,0 0-1,0 0 1,0 0 0,-1 4-1,0-5 94,0-1 0,1 1-1,-1 0 1,1 0 0,-1 0-1,0-1 1,1 1-1,-1 0 1,0-1 0,0 1-1,0-1 1,0 1 0,1-1-1,-1 1 1,0-1 0,0 1-1,0-1 1,0 0 0,0 0-1,0 1 1,0-1-1,0 0 1,0 0 0,0 0-1,0 0 1,-2 0 0,0 0 118,0-1 0,0 1 0,0 0 0,0-1 1,0 1-1,1-1 0,-1 0 0,0 0 1,0 0-1,0-1 0,1 1 0,-5-3 0,-23-26 5144,11 9 2740,17 21-6861,4 26-1417,-1-24 423,1 1 1,0 0-1,-1-1 1,1 1-1,0-1 1,1 1-1,-1-1 0,0 0 1,1 0-1,-1 0 1,1 0-1,0-1 1,-1 1-1,1-1 1,0 0-1,0 1 0,0-1 1,0 0-1,0-1 1,0 1-1,0 0 1,0-1-1,5 0 0,-5 1 45,1-1 0,0 1-1,0-1 1,0 0-1,0-1 1,0 1 0,0-1-1,0 1 1,0-1-1,-1 0 1,1-1 0,0 1-1,0-1 1,-1 1 0,1-1-1,-1 0 1,0-1-1,4-2 1,1-6 335,0 0 0,-1-1 0,0 0 0,-1 0 0,-1-1 0,0 1 0,0-1 0,5-27 0,-2-4 706,3-62 1,-8 83-891,-2 9 5,1-1 0,-1 1 0,-1 0 0,-1-1 0,0 1 0,-4-19 0,4 32-56,1-1 1,-1 1-1,0 0 1,1-1-1,-1 1 1,0 0-1,0 0 1,0 0-1,0 0 1,0 0-1,0 0 1,0 0-1,0 0 1,0 0-1,-1 0 1,1 1-1,0-1 1,-2 0-1,2 1-15,1-1 1,-1 1-1,0 0 0,1 0 0,-1 0 0,1 0 1,-1 0-1,0 0 0,1 0 0,-1 0 0,1 0 1,-1 0-1,1 1 0,-1-1 0,1 0 0,-1 0 1,0 0-1,1 1 0,-1-1 0,1 0 0,-1 1 1,1-1-1,0 0 0,-1 1 0,1-1 0,-1 1 1,1-1-1,0 1 0,-1-1 0,1 0 0,0 1 0,-1 0 1,1-1-1,0 1 0,0-1 0,0 1 0,-1-1 1,1 1-1,0-1 0,0 1 0,0 0 0,0-1 1,0 1-1,0-1 0,0 2 0,-1 16-36,1 1 0,1 0 0,1 0 0,0 0 0,1-1 0,1 0 0,1 1 0,1-1 0,0-1 0,1 1 0,1-1 0,1 0 0,0-1-1,1 0 1,1-1 0,0 0 0,1 0 0,16 13 0,-27-26-80,1 0 0,0 0 0,0-1 0,0 1-1,0 0 1,1-1 0,-1 0 0,0 0 0,1 1-1,-1-1 1,0-1 0,1 1 0,0 0 0,-1-1 0,6 1-1,-7-1 167,0 0 0,1-1 0,-1 0 0,0 1-1,0-1 1,1 0 0,-1 1 0,0-1 0,0 0 0,0 0-1,0 0 1,0 0 0,0 0 0,0 0 0,0 0 0,-1-1-1,1 1 1,0 0 0,-1 0 0,1-1 0,-1 1 0,1 0-1,-1-1 1,1 1 0,-1 0 0,0-1 0,0 1 0,0 0-1,0-2 1,3-23 966,-1 1 0,-2-33-1,-1 34-27,1-1-1,6-38 1,-7 63-990,1-1 0,0 1 0,0 0 0,0-1 0,0 1 1,1-1-1,-1 1 0,0 0 0,0-1 0,0 1 0,0 0 1,0-1-1,0 1 0,1-1 0,-1 1 0,0 0 0,0-1 1,0 1-1,1 0 0,-1 0 0,0-1 0,0 1 0,1 0 1,-1 0-1,0-1 0,1 1 0,-1 0 0,0 0 0,1 0 1,-1-1-1,1 1 0,-1 0 0,0 0 0,1 0 0,-1 0 1,1 0-1,12 9-101,10 24-9,-23-32 149,12 20-141,-4-6-121,1 0 1,19 24-1,-24-36-299,0 1-1,-1 0 1,1-1-1,0 0 0,7 4 1,-8-5-167,0-1 0,0 1 0,0-1 0,0 0 0,0 0 1,0 0-1,0-1 0,0 1 0,7-1 0,10 0-6190</inkml:trace>
  <inkml:trace contextRef="#ctx0" brushRef="#br0" timeOffset="10059.66">5934 826 5314,'0'0'11598,"-18"5"-11404,-55 16-57,71-20-134,0 0 1,0 0 0,0 0-1,0 0 1,0 0 0,0 1-1,0-1 1,0 0 0,1 1-1,-1 0 1,1-1-1,-1 1 1,1 0 0,-1 0-1,1 0 1,0 0 0,0 0-1,0 0 1,0 0 0,-1 4-1,1 1-15,0-1-1,1 0 0,0 0 1,-1 1-1,2 7 1,0 0-48,-1-10-28,0 1 1,0-1-1,0 0 1,1 1-1,0-1 1,0 0-1,0 1 1,0-1-1,1 0 1,-1 0-1,1 0 0,0 0 1,0-1-1,1 1 1,-1 0-1,1-1 1,-1 0-1,1 1 1,0-1-1,1 0 1,-1 0-1,0-1 1,1 1-1,0-1 1,-1 0-1,1 0 0,0 0 1,0 0-1,0-1 1,0 1-1,1-1 1,-1 0-1,0 0 1,0-1-1,1 1 1,-1-1-1,0 0 1,1 0-1,-1-1 1,1 1-1,4-2 1,-7 1 143,1 0 0,-1 0 0,0-1 0,1 1 1,-1-1-1,0 1 0,0-1 0,0 0 1,0 0-1,0 0 0,0 0 0,-1 0 1,1 0-1,0 0 0,-1-1 0,0 1 1,0 0-1,0-1 0,0 1 0,0-1 1,0 0-1,0 1 0,-1-1 0,1-3 1,1-10 579,0 0 1,-1-27-1,-1 38-489,1-5 192,-1 4-95,0 0 1,0 0 0,0 0 0,0 0-1,-1 0 1,0 0 0,0 0 0,-1 0-1,1 1 1,-1-1 0,-1 0-1,1 1 1,-4-6 0,6 11-244,0 0-1,0 1 1,0-1 0,0 1-1,0-1 1,0 0 0,0 1 0,0-1-1,0 0 1,0 1 0,0-1 0,0 0-1,0 1 1,-1-1 0,1 0 0,0 1-1,0-1 1,0 0 0,-1 1-1,1-1 1,0 0 0,0 1 0,-1-1-1,1 0 1,0 0 0,0 0 0,-1 1-1,1-1 1,0 0 0,-1 0-1,1 0 1,0 0 0,-1 1 0,1-1-1,0 0 1,-1 0 0,1 0 0,-1 0-1,1 0 1,0 0 0,-1 0 0,1 0-1,0 0 1,-1 0 0,1 0-1,0 0 1,-1 0 0,1-1 0,0 1-1,-1 0 1,1 0 0,0 0 0,-1 0-1,1-1 1,0 1 0,-1 0-1,1 0 1,0 0 0,0-1 0,-1 1-1,1 0 1,0-1 0,0 1 0,-1 0-1,1-1 1,0 1 0,0-1 0,-3 30-145,2-21 63,1 0 1,1 0-1,-1-1 0,2 1 0,-1 0 0,1-1 0,3 12 0,-3-17-57,-1 1-1,1 0 1,-1-1 0,1 1 0,0-1 0,0 0 0,0 0-1,1 1 1,-1-1 0,1-1 0,-1 1 0,1 0-1,-1-1 1,1 1 0,0-1 0,0 0 0,-1 0 0,1 0-1,0 0 1,0 0 0,0-1 0,4 1 0,-4 0 50,1 0 0,-1-1 0,1 1 0,-1-1 1,0 0-1,1 0 0,-1 0 0,1-1 0,-1 1 1,0-1-1,1 0 0,-1 0 0,0 0 0,0 0 1,5-3-1,-6 2 85,1 0 0,-1-1 0,0 1 0,0-1 0,0 0 0,0 1 0,0-1 1,-1 0-1,1 0 0,-1 0 0,0 0 0,0-1 0,0 1 0,0 0 0,0-7 0,3-11 329,-1 0 0,-2 0-1,0-1 1,-1 1 0,-1-1-1,-1 1 1,-1 0 0,-1 0-1,-1 0 1,0 0 0,-2 1-1,0-1 1,-15-26 0,22 47-304,0 1 0,0-1 0,0 0 0,0 0 0,0 0 0,0 0 0,0 0 0,0 1 0,0-1 0,0 0-1,0 0 1,0 0 0,0 0 0,-1 0 0,1 1 0,0-1 0,0 0 0,0 0 0,0 0 0,0 0 0,0 0 0,0 0 0,0 0 0,-1 1 0,1-1 0,0 0 0,0 0 0,0 0 0,0 0 0,0 0 0,0 0 0,-1 0 0,1 0 0,0 0 0,0 0 0,0 0 0,0 0 0,-1 0 0,1 0 0,0 0 0,0 0 0,0 0 0,0 0 0,0 0 0,-1 0-1,1 0 1,0 0 0,0 0 0,0 0 0,0 0 0,0 0 0,-1 0 0,1 0 0,0-1 0,0 1 0,0 0 0,0 0 0,0 0 0,0 0 0,-1 0 0,-2 27 25,6 37-322,4-36 104,2-1-1,1 0 0,2 0 0,0-1 1,2 0-1,0-1 0,20 24 0,-30-42-474,1 0-1,0-1 0,1 1 0,0-1 1,0 0-1,0 0 0,1-1 0,0 0 1,0 0-1,0 0 0,11 4 0,10-1-6324</inkml:trace>
  <inkml:trace contextRef="#ctx0" brushRef="#br0" timeOffset="10529.8">6397 761 176,'0'0'17902,"-13"-5"-16833,-40-15-482,51 19-565,1 0 0,-1 1 0,1-1-1,-1 1 1,0 0 0,1 0-1,-1 0 1,1-1 0,-1 1-1,0 1 1,1-1 0,-1 0 0,1 0-1,-1 0 1,1 1 0,-1-1-1,1 1 1,-1 0 0,1-1 0,-1 1-1,1 0 1,0 0 0,-1-1-1,1 1 1,0 0 0,0 1 0,0-1-1,-2 1 1,1 2 3,-1 0 1,1 1-1,-1-1 1,1 0-1,0 1 0,-1 6 1,1-5-9,-1 3-20,1 0 0,-1 0 0,2 0 0,-1 0 0,2 0 0,-1 1 0,1-1 0,0 0 0,1 0 0,0 1 0,3 8 0,-3-14-37,0 0 0,0-1 1,0 1-1,1 0 0,-1-1 0,1 0 1,0 1-1,0-1 0,0 0 1,1 0-1,-1 0 0,1 0 1,0-1-1,-1 1 0,1 0 1,0-1-1,0 0 0,1 0 0,-1 0 1,0 0-1,1-1 0,-1 1 1,1-1-1,0 0 0,-1 0 1,1 0-1,0 0 0,7 0 1,-9-1 51,1 0 0,-1 1 0,0-1 1,1 0-1,-1 0 0,0 0 1,1-1-1,-1 1 0,0-1 1,0 1-1,1-1 0,-1 1 0,0-1 1,0 0-1,0 0 0,0 0 1,0-1-1,0 1 0,0 0 1,0-1-1,-1 1 0,1-1 0,0 0 1,-1 1-1,1-1 0,-1 0 1,0 0-1,0 0 0,1 0 1,-1 0-1,-1 0 0,1 0 1,0 0-1,0-1 0,0-2 0,3-10 50,0 1 0,-1-1-1,-1 1 1,0-1 0,-1-16-1,-5-76 666,1 82-430,-1-1 0,-2 1 0,0 0-1,-2 0 1,0 1 0,-23-45 0,32 73-347,-1 0 0,1-1-1,-1 1 1,0 0 0,0 0-1,0-1 1,0 1 0,-1 4-1,0 7 27,1 3 5,2-1 0,1 1 1,0-1-1,1 0 0,0 0 1,2 0-1,0-1 0,0 1 1,2-2-1,13 23 0,-13-26-635,0 0 0,1 0-1,1-1 1,0 0 0,0-1-1,1 0 1,22 15 0,0-8-3657,1-8-2207</inkml:trace>
  <inkml:trace contextRef="#ctx0" brushRef="#br0" timeOffset="10919.83">6726 595 9188,'0'0'10893,"3"6"-10743,9 19 91,0 3-151,1-2 0,1 1 0,1-2 0,21 27 0,-35-50-140,0-1 0,0 1 1,0-1-1,1 0 0,-1 1 1,0-1-1,1 0 1,-1 0-1,0 0 0,1 1 1,-1-2-1,1 1 1,0 0-1,-1 0 0,1 0 1,0-1-1,0 1 0,-1-1 1,1 0-1,0 1 1,0-1-1,-1 0 0,1 0 1,0 0-1,0 0 0,0 0 1,0 0-1,-1-1 1,3 0-1,-1-1 49,-1 1-1,1-1 1,-1 0-1,0 0 1,0 0-1,0-1 1,0 1 0,-1 0-1,1-1 1,-1 1-1,1-1 1,-1 0 0,0 1-1,0-1 1,0 0-1,1-5 1,3-19 120,-1 0-1,-1 0 1,-2-1 0,-2-34 0,1 19 151,-1 38-2485,0 22 390,-1 30-3800,2-21 411</inkml:trace>
  <inkml:trace contextRef="#ctx0" brushRef="#br0" timeOffset="12087.75">7084 516 3698,'0'0'6864,"-14"17"-6266,-40 54-3,52-67-563,0-1 0,0 1-1,0 0 1,0 1 0,1-1 0,-1 0 0,1 0 0,0 1 0,0-1 0,1 0 0,-1 1 0,1-1-1,0 1 1,0-1 0,1 1 0,-1-1 0,1 0 0,1 6 0,-1-6-35,0-1-12,0 0 0,0-1 0,0 1 0,0-1 0,1 1 1,-1-1-1,1 0 0,-1 1 0,1-1 0,0 0 0,0 0 0,0 0 1,0 0-1,0 0 0,0-1 0,1 1 0,-1 0 0,0-1 1,1 0-1,-1 0 0,1 0 0,0 0 0,5 1 0,-1 0 161,1 0-1,-1-1 0,1-1 0,-1 1 1,1-1-1,0 0 0,12-2 0,-17 1-55,0 0 0,-1 0 0,1 0-1,-1-1 1,1 1 0,-1 0 0,0-1-1,1 0 1,-1 1 0,0-1 0,0 0-1,0 0 1,0 0 0,-1-1 0,1 1-1,-1 0 1,1-1 0,-1 1 0,0-1-1,1 1 1,-1-1 0,-1 1 0,1-1-1,0 0 1,0-5 0,2-7 827,-1 0 1,-1 0-1,0-19 1,-1 30-721,0-26 1219,-1 49-2263,0-9 555,1 0-1,0 0 0,1 0 1,0 0-1,0 0 1,4 11-1,-5-19 41,1 0 0,0 0 0,0 0 0,0-1 0,0 1 0,0 0 0,0 0 0,1-1 0,-1 1 0,1-1 0,-1 1 0,1-1 0,-1 1 0,4 1 0,-2-2-291,-1 0 1,1 0-1,0 0 1,-1-1-1,1 1 1,0-1 0,-1 0-1,1 1 1,0-1-1,0 0 1,-1-1-1,1 1 1,0 0 0,3-2-1,-4 1 312,0 0-1,1 0 1,-1 0-1,0-1 1,0 1 0,-1-1-1,1 1 1,0-1-1,0 0 1,-1 0 0,1 0-1,-1 0 1,0 0-1,1 0 1,-1 0 0,0 0-1,0 0 1,0-1-1,-1 1 1,2-4-1,12-55 323,-12 51 708,5-30 3488,3-78 0,-10 103-3405,0-1-1,-1 1 1,-1-1 0,0 1-1,-2 0 1,1 0 0,-2 0-1,-6-16 1,11 30-817,0 1-1,0-1 1,0 1 0,-1-1-1,1 0 1,0 1-1,0-1 1,0 1 0,0-1-1,-1 1 1,1-1-1,0 1 1,-1-1 0,1 1-1,0-1 1,-1 1-1,1 0 1,0-1 0,-1 1-1,1-1 1,-1 1-1,1 0 1,-1-1 0,1 1-1,-1 0 1,1 0-1,-1-1 1,1 1 0,-1 0-1,1 0 1,-2 0 0,-1 18 50,6 40-589,-3-57 542,3 19-60,1 1 1,1-1-1,0 1 1,16 35-1,43 74 138,-62-128-145,1 5-133,1-1 0,-1 1 0,2-1 0,-1-1 0,1 1 0,0-1-1,6 7 1,-9-11 111,1 1-1,-1 0 1,0-1-1,1 1 1,-1-1 0,1 0-1,-1 0 1,1 0-1,0 0 1,-1 0-1,1-1 1,0 1 0,0-1-1,-1 0 1,1 0-1,0 0 1,0 0-1,0 0 1,-1-1 0,1 1-1,0-1 1,2 0-1,-2-1 50,0 0-1,0 1 0,0-1 1,-1 0-1,1 0 1,-1-1-1,1 1 0,-1 0 1,0-1-1,0 1 0,0-1 1,0 0-1,0 0 1,-1 0-1,1 0 0,-1 0 1,0 0-1,2-5 1,1-8-80,0 0 0,2-21 1,2-90-176,-8 134 102,1 0 0,-1 0 0,1 0 0,1 0 0,-1 0 0,1 0 1,1 0-1,-1 0 0,1-1 0,6 11 0,-7-13-129,0-1 0,0 0 1,1 0-1,-1 0 0,1-1 1,0 1-1,-1-1 0,1 1 1,1-1-1,-1 0 0,0 0 1,0 0-1,1-1 0,-1 1 1,1-1-1,-1 0 0,1 0 1,0 0-1,0 0 0,-1-1 1,1 1-1,4-1 0,-6 0 123,1 0-1,0 1 1,0-2-1,0 1 1,-1 0-1,1-1 0,0 1 1,0-1-1,-1 0 1,1 0-1,0 0 1,-1 0-1,1 0 0,3-3 1,-5 2 197,1 0 0,-1 0 0,1 0 1,-1-1-1,0 1 0,0 0 0,0-1 0,0 1 1,0-1-1,0 1 0,-1-1 0,1 1 0,-1-1 0,0 0 1,0 1-1,0-4 0,1-6 612,-1-1 1,0 0-1,-1 1 1,0-1-1,-1 1 1,-5-17-1,6 26-587,0-1-1,0 1 0,-1 0 1,1 0-1,-1 0 1,1 0-1,-1 0 1,0 1-1,0-1 0,-1 1 1,1-1-1,0 1 1,-1 0-1,0-1 1,1 2-1,-1-1 0,0 0 1,0 0-1,0 1 1,0-1-1,0 1 1,0 0-1,-1 0 1,1 0-1,0 1 0,-1-1 1,1 1-1,0 0 1,-4 0-1,5 0-88,0-1 1,0 2-1,0-1 0,0 0 0,0 0 1,0 0-1,0 1 0,1-1 0,-1 1 1,0 0-1,0-1 0,1 1 0,-1 0 1,0 0-1,1 0 0,-1 0 0,1 0 1,-3 3-1,2-2-1,0 1 0,1 0 0,-1 0 0,1 0 0,0 0 0,0 0 0,0 1 0,0-1 0,0 0 0,0 5-1,-1 3 22,1-1-1,0 0 1,1 0-1,0 0 0,0 0 1,1 1-1,1-1 0,-1 0 1,7 18-1,-6-23-8,1 1 0,0-1 0,0 0 0,0 0-1,1 0 1,-1 0 0,1 0 0,0-1 0,1 0 0,-1 0 0,1 0 0,-1 0 0,1-1 0,0 0 0,1 0 0,-1 0 0,0-1-1,8 3 1,1-1-51,1-1 0,-1 0 0,1-1 0,0 0 0,0-1 0,20-2 0,-18 1-285,-14 0-15,1 0 0,0 0 1,-1 0-1,1 0 0,-1-1 1,1 0-1,-1 0 1,1 0-1,-1 0 0,1 0 1,-1 0-1,0-1 0,0 0 1,1 0-1,3-3 0,15-18-3573</inkml:trace>
  <inkml:trace contextRef="#ctx0" brushRef="#br0" timeOffset="12867.44">7644 465 2945,'0'0'14113,"-1"-4"-12298,-2-11-620,6 29-712,10 36-294,-7-29-158,-4-12-32,0 1 1,1-1 0,0 0 0,1 1 0,0-1 0,1-1 0,0 1 0,0-1 0,7 9 0,-9-15-62,1 0 0,-1-1 0,1 0 0,-1 1-1,1-2 1,0 1 0,-1 0 0,1 0 0,0-1 0,0 0 0,-1 0 0,1 0 0,0 0 0,0-1 0,-1 0 0,1 1 0,0-1 0,-1 0 0,1-1 0,-1 1 0,1-1 0,-1 1 0,0-1 0,4-2 0,-2-2-7,0 1 0,0-1 0,-1 1 0,0-1-1,0-1 1,0 1 0,0-1 0,-1 1-1,0-1 1,-1 0 0,0 0 0,0 0-1,2-8 1,-1-10 204,-1 0 0,-1-37 0,-1 42 224,-2-5 319,2 24-618,0 1 1,0-1-1,0 0 1,0 0-1,0 1 1,0-1-1,0 0 1,0 0-1,-1 1 1,1-1-1,0 0 1,-1 1-1,1-1 1,0 0-1,-1 1 1,1-1-1,-1 0 1,1 1-1,-1-1 1,1 1-1,-1-1 1,0 1-1,1-1 1,-1 1-1,0 0 1,1-1-1,-2 0 1,0 36-392,2-17 315,1 0 0,0 0 0,2-1 0,6 24 0,-7-32 24,1-1 0,0 0 0,0 0 0,1 0 0,0 0 0,1-1 0,-1 0 0,2 0 0,-1 0 0,1 0 0,6 6 0,-8-10-169,0-1 0,0 1-1,0-1 1,0 0 0,0 0 0,8 3 0,-10-4-184,0 0 1,0-1 0,0 1-1,-1-1 1,1 0 0,0 1-1,0-1 1,0 0 0,0 0 0,0 0-1,0-1 1,0 1 0,0 0-1,0-1 1,0 1 0,0-1-1,-1 1 1,4-3 0,5-9-5550</inkml:trace>
  <inkml:trace contextRef="#ctx0" brushRef="#br0" timeOffset="13352.03">8004 366 3153,'0'0'9634,"0"3"-8951,0 1-636,0-1-1,0 0 1,1 0 0,-1 0-1,1 0 1,0 1 0,0-1-1,0 0 1,0 0-1,0 0 1,1-1 0,0 1-1,-1 0 1,3 2 0,-2-3-50,-1-1 0,1 1 1,0-1-1,-1 1 1,1-1-1,0 0 1,0 0-1,0 0 0,0 0 1,0-1-1,0 1 1,0 0-1,0-1 0,0 1 1,0-1-1,0 0 1,0 0-1,0 0 1,0 0-1,1 0 0,-1 0 1,0 0-1,0-1 1,0 1-1,2-2 0,-3 2 1,1-1 0,-1 1 0,0-1 0,0 0 0,0 0 0,0 0 0,0 0 0,0 1 0,0-2 0,0 1 0,0 0-1,0 0 1,0 0 0,-1 0 0,1 0 0,0-1 0,-1 1 0,1 0 0,-1 0 0,1-1 0,-1 1 0,0-1-1,0 1 1,1-2 0,0-39-318,-1 32 372,0 3 204,0 0 0,0 1 0,-1-1 0,0 0-1,0 0 1,-1 1 0,-2-8 0,3 12-129,0 0 0,0 0 0,0 0 0,0 1 0,0-1 0,-1 0-1,1 1 1,-1-1 0,1 0 0,-1 1 0,1 0 0,-1-1 0,0 1 0,0 0 0,0 0 0,1 0 0,-1 0 0,0 0 0,0 1 0,-1-1 0,1 0 0,0 1 0,0 0 0,0-1 0,0 1 0,-5 0 0,6 0-122,-1 0 0,0 0 0,0 1 0,0-1 1,1 0-1,-1 1 0,0-1 0,0 1 0,1 0 1,-1-1-1,1 1 0,-1 0 0,0 0 0,1 0 0,-1 0 1,1 0-1,0 1 0,-1-1 0,1 0 0,-1 2 0,0 0-13,0 1 0,0 0-1,0-1 1,0 1 0,1 0-1,-1 0 1,1 0 0,-1 7-1,0 7-31,1 1 0,0 0 0,3 21-1,-1-33 57,-1-3-11,0 0 0,1 0 0,-1 0 0,1 0 1,0 0-1,1 0 0,-1 0 0,1 0 0,-1-1 1,1 1-1,0 0 0,1-1 0,-1 0 0,0 1 0,1-1 1,0 0-1,0 0 0,0-1 0,0 1 0,0-1 0,0 1 1,1-1-1,-1 0 0,1 0 0,0 0 0,0-1 0,4 2 1,5 0-21,0 0 1,0 0-1,0-2 1,0 1-1,0-2 1,0 0 0,16-2-1,-26 2-272,-1-1 1,0 1-1,0-1 0,0 1 0,0-1 1,0 0-1,0 0 0,0 0 0,0 0 1,0-1-1,0 1 0,0 0 0,-1-1 1,1 1-1,-1-1 0,1 0 0,-1 0 1,0 1-1,1-1 0,-1 0 0,0 0 1,0 0-1,0 0 0,0 0 0,-1 0 1,1 0-1,-1-1 0,1-3 0,9-26-8202</inkml:trace>
  <inkml:trace contextRef="#ctx0" brushRef="#br0" timeOffset="13584.97">8278 1 8340,'0'0'15471,"5"1"-15282,0 1-163,0 1-1,-1 0 0,1 0 0,-1 0 1,0 0-1,0 1 0,-1-1 0,1 1 1,0 0-1,-1 0 0,0 0 1,0 1-1,-1-1 0,3 6 0,11 20 86,11 32 0,-14-31-63,18 45 39,-3 1 0,32 142 0,-59-215-119,2 8-134,-1 1 1,-1-1 0,1 15 0,-2-25-67,0 0-1,0 0 1,0 1-1,0-1 1,0 0-1,-1 0 0,1 0 1,-1 0-1,0 1 1,1-1-1,-1 0 1,0 0-1,0 0 0,0 0 1,-1-1-1,1 1 1,0 0-1,-1 0 1,1-1-1,-1 1 0,1-1 1,-1 1-1,0-1 1,-2 2-1,-29 7-5332</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39:48.445"/>
    </inkml:context>
    <inkml:brush xml:id="br0">
      <inkml:brushProperty name="width" value="0.035" units="cm"/>
      <inkml:brushProperty name="height" value="0.035" units="cm"/>
    </inkml:brush>
  </inkml:definitions>
  <inkml:trace contextRef="#ctx0" brushRef="#br0">130 1169 1873,'0'0'16109,"0"-3"-14527,1-9-16,2 22-102,8 16-1362,-9-21-117,5 9 42,0 0 0,1-1 1,15 18-1,-20-27-56,0-1 0,0 0 0,0 0 0,0 0 0,1-1 0,0 1 0,-1-1 0,1 1 1,0-1-1,0-1 0,0 1 0,0 0 0,0-1 0,1 0 0,-1 0 0,0 0 0,6 0 0,-7-1-13,0 0 0,1 0 0,-1 0 0,0 0 0,0-1 1,1 1-1,-1-1 0,0 0 0,0 0 0,0 0 0,0 0 0,0-1 0,0 1 0,0-1 0,0 1 1,0-1-1,-1 0 0,1 0 0,-1-1 0,1 1 0,-1 0 0,0-1 0,0 0 0,0 1 1,0-1-1,-1 0 0,1 0 0,-1 0 0,0 0 0,1 0 0,-1 0 0,-1 0 0,1 0 1,0-1-1,-1 1 0,1-5 0,0-43 697,-1 40 122,0 34-675,0-7-41,1 0 0,1-1 0,6 30 0,-6-39-209,0 0 0,-1-1 0,2 1 0,-1 0 1,1-1-1,0 1 0,0-1 0,0 0 0,1 0 0,0 0 0,0 0 1,9 8-1,-2-8-2247,-2-4-6381</inkml:trace>
  <inkml:trace contextRef="#ctx0" brushRef="#br0" timeOffset="404.7">192 1004 6339,'0'0'7390,"-20"7"-4928,-64 26-781,80-30-1552,0-1 0,-1 1 0,1 0 1,0 0-1,1 1 0,-1-1 0,0 1 0,1 0 0,0 0 0,0 0 0,0 0 0,0 0 0,1 1 0,0-1 0,0 1 1,0-1-1,-2 10 0,0-3 58,-2 8-48,1 1 0,0 0 0,2 1-1,0-1 1,2 1 0,0-1 0,1 1 0,1-1 0,1 1 0,0-1 0,2 1 0,1-1 0,0-1 0,1 1 0,1-1 0,12 22 0,-13-27-144,2 0 0,0 0 1,0-1-1,1 0 0,1-1 0,0 0 0,1 0 1,0-1-1,0-1 0,1 0 0,1 0 1,0-1-1,0-1 0,1 0 0,0-1 0,0-1 1,0 0-1,1 0 0,0-2 0,0 0 0,29 4 1,-37-7 16,1-1 0,-1 0 0,1 0 1,-1-1-1,0 0 0,1 0 1,-1 0-1,0-1 0,0 0 0,0-1 1,0 0-1,0 0 0,7-4 0,-5 0 49,0 0 0,0 0-1,0-1 1,-1 0-1,0-1 1,-1 0-1,12-16 1,-9 10 157,-1-1 1,0 0-1,-1-1 0,-1 0 1,-1 0-1,8-29 0,-9 18 57,-1 0 0,-1 0 0,-1-46 0,-3 58-246,-1 0 0,-1 0 0,0 1 0,-1-1 0,-1 1 1,0-1-1,-1 2 0,-1-1 0,0 1 0,-1 0 0,-1 0 0,0 1 0,-1 0 0,-14-15 1,15 19-71,0 0-1,0 1 1,-1 1 0,0 0 0,0 0 0,-1 0 0,0 2 0,-19-9 0,22 12-107,-1-1-1,1 1 1,-1 0-1,0 1 1,0 0 0,1 1-1,-1-1 1,0 2-1,0-1 1,0 1 0,1 1-1,-17 4 1,15-3-266,1 1 1,0 1-1,0 0 0,1 0 1,-1 0-1,-13 13 1,-42 45-7831,45-41-453</inkml:trace>
  <inkml:trace contextRef="#ctx0" brushRef="#br0" timeOffset="4814.2">1315 1070 2289,'0'0'13865,"-3"-3"-12470,-9-9 1385,12 23-2636,0 6-102,1 1-1,0-1 1,1 0 0,9 30-1,-8-37-28,0-1 0,1 0 0,0 1-1,1-1 1,0-1 0,0 1 0,1-1 0,0 0 0,13 13 0,-13-16-26,0 0 1,0 0 0,1-1 0,-1 0 0,1 0 0,0 0 0,0-1 0,0 0 0,0 0 0,1-1 0,-1 0 0,1 0 0,14 0 0,-17-1 31,0-1-1,0 0 1,0 0 0,0-1-1,0 0 1,0 1 0,0-2-1,0 1 1,0-1 0,-1 1 0,1-1-1,0-1 1,-1 1 0,0-1-1,1 1 1,-1-1 0,0 0-1,0-1 1,-1 1 0,1-1 0,4-6-1,-2 2-36,-2-1-1,1 0 0,-1 0 0,0-1 0,-1 1 1,0-1-1,-1 1 0,0-1 0,-1 0 1,0 0-1,0 0 0,-1 0 0,-1-17 1,1 22-61,-1-1 0,1 1 0,-1-1 0,0 1 0,-1-1 0,1 1 0,-1 0 0,0-1 0,-1 1 0,1 0 0,-1 0 0,0 1 0,0-1 0,0 1 0,-1-1 0,1 1 0,-1 0 0,0 0 0,0 1 0,-1-1 0,1 1 0,-1 0 0,0 0 1,0 0-1,-7-2 0,10 4-112,0 0 0,0 1 0,0-1 0,0 0 0,0 1 0,0 0 0,0 0 0,-1-1 0,1 1 0,0 0 0,0 1 0,0-1 0,0 0 0,0 1 0,0-1 0,0 1 0,0-1 0,0 1 0,0 0 0,0 0 0,0 0 0,1 0 0,-3 2 0,2-1-229,0 0 1,1 1 0,-1-1-1,1 1 1,-1-1 0,1 1-1,0 0 1,0-1 0,0 1-1,1 0 1,-1 0 0,0 0-1,1 0 1,0 0 0,0 4-1,0 19-3661</inkml:trace>
  <inkml:trace contextRef="#ctx0" brushRef="#br0" timeOffset="6955.76">1742 1130 4674,'0'0'14983,"-2"-5"-14193,-1-10-743,3 15-50,0 0 0,0 0 1,0 0-1,0-1 0,0 1 0,0 0 1,0 0-1,0 0 0,0 0 0,0 0 1,0 0-1,0 0 0,0 0 0,0 0 1,1 0-1,-1-1 0,0 1 0,0 0 0,0 0 1,0 0-1,0 0 0,0 0 0,0 0 1,0 0-1,0 0 0,0 0 0,0 0 1,0 0-1,1 0 0,-1 0 0,0 0 1,0 0-1,0 0 0,0 0 0,0 0 0,0 0 1,0 0-1,0 0 0,0 0 0,0 0 1,1 0-1,-1 0 0,0 0 0,0 0 1,0 0-1,0 0 0,0 0 0,0 0 1,0 0-1,0 0 0,0 0 0,0 0 1,1 0-1,-1 0 0,0 0 0,0 0 0,0 0 1,0 1-1,0-1 0,0 0 0,0 0 1,21 23-243,-13-13 366,23 31 4,-22-27-960,1-1 0,1 0 0,24 23 0,-35-36 814,0 0 0,1 1 1,-1-1-1,0 0 0,1 0 0,-1 0 1,0 0-1,1 0 0,-1 0 0,0 0 1,1 0-1,-1 0 0,0 0 0,1 0 1,-1 0-1,0 0 0,0 0 0,1 0 1,-1-1-1,0 1 0,1 0 0,-1 0 0,0 0 1,1 0-1,-1-1 0,0 1 0,0 0 1,1 0-1,-1-1 0,0 1 0,0 0 1,0 0-1,1-1 0,-1 1 0,0 0 1,0 0-1,0-1 0,0 1 0,0 0 1,0-1-1,1 1 0,-1 0 0,0-1 1,0 1-1,0 0 0,0-1 0,0 1 1,0 0-1,0-1 0,0 1 0,0 0 1,-1-1-1,1 1 0,0-1 0,1-23 575,-1 22-639,-1-47 302,0 27-54,0 0-1,2-1 1,5-40 0,-6 63-170,0-1 1,0 0 0,1 1 0,-1-1 0,0 1 0,0-1 0,0 0 0,0 1-1,1-1 1,-1 1 0,0-1 0,1 1 0,-1-1 0,0 0 0,1 1 0,-1-1 0,0 1-1,1 0 1,-1-1 0,1 1 0,-1-1 0,1 1 0,-1 0 0,1-1 0,0 1 0,-1 0-1,1 0 1,-1-1 0,1 1 0,0 0 0,-1 0 0,2 0 0,-1 0 2,1 0 0,0 1 0,-1-1 0,1 1 0,-1 0 0,1 0 0,-1-1 0,1 1 0,-1 0 0,0 0 0,1 0 0,0 2 0,34 39 77,-34-40-69,15 23 60,-9-12-32,0-2-1,1 1 1,14 13 0,-19-22-87,-1 0 1,0 0 0,1-1-1,0 1 1,-1-1-1,1 0 1,0 0 0,0 0-1,0-1 1,1 0-1,-1 1 1,0-1-1,0-1 1,1 1 0,6 0-1,-9-2 61,-1 1 0,1-1 0,0 1 0,-1-1 0,1 0 0,-1 1 0,1-1 0,-1 0 0,0 0 0,1 0 0,-1 0 0,0 0 0,0-1 0,1 1 1,-1 0-1,0-1 0,0 1 0,0 0 0,-1-1 0,1 1 0,0-1 0,-1 1 0,1-1 0,0 0 0,-1 1 0,0-1 0,1 0 0,-1-2 0,6-52 158,-4 31-51,0-37 276,-2 58-264,-1-1 0,1 1 0,-1 0 0,1 0-1,-1 0 1,0-1 0,-1 1 0,1 0 0,-1 0 0,-4-6-1,6 9-101,0 1-1,0 0 0,0-1 1,0 1-1,0 0 0,0 0 1,-1-1-1,1 1 0,0 0 1,0 0-1,0 0 0,-1-1 1,1 1-1,0 0 0,0 0 0,-1 0 1,1 0-1,0-1 0,0 1 1,-1 0-1,1 0 0,0 0 1,0 0-1,-1 0 0,1 0 1,0 0-1,-1 0 0,1 0 0,0 0 1,0 0-1,-1 0 0,0 0 1,-2 10 107,3 22-400,0-25 378,1 0-152,0-1 1,0 1-1,0-1 1,1 1-1,0-1 1,0 1-1,1-1 1,0 0-1,0 0 1,0 0-1,1 0 1,-1-1-1,2 1 0,-1-1 1,0 0-1,1 0 1,7 5-1,-7-6-310,-1 0 0,1-1 0,0 1 0,0-1 0,0-1 0,0 1 0,1 0-1,-1-1 1,1 0 0,-1-1 0,1 1 0,0-1 0,-1 0 0,1 0 0,0-1 0,0 0-1,0 0 1,0 0 0,0-1 0,8-1 0,-12 1 302,0 0 0,0 0 0,0 0 0,-1 0 0,1-1 0,0 1 0,0 0 0,-1-1-1,1 1 1,-1-1 0,1 0 0,-1 1 0,0-1 0,1 0 0,-1 0 0,0 0 0,0 0 0,-1 0 0,1 0 0,0 0 0,0 0 0,-1 0 0,1-4 0,1-7 517,-1 1 0,-1 0-1,0-14 1,-1 11 134,2-16 1049,-2 0 0,-2 0 0,-8-45 0,14 74-1730,5 8 46,9 7-73,33 39-2145,-50-52 2203,-15-19 219,11 17-153,0-1 0,0 1 0,0-1 0,0 1 0,-1 0 0,1 1 0,-1-1 0,1 1 0,-1 0 0,0 0 0,0 0 0,1 1 0,-1 0 0,0-1 0,0 2 0,0-1 0,-5 2 0,8-2-10,1 1-1,0-1 1,0 1 0,0 0 0,0-1 0,0 1 0,0 0 0,0 0 0,0 0-1,0 0 1,1 0 0,-1 0 0,0 0 0,0 0 0,1 0 0,-1 0 0,1 0-1,-1 1 1,1-1 0,0 0 0,-1 0 0,1 1 0,0-1 0,0 2 0,-2 37 61,2-31-62,0-3-4,0 1-1,1-1 1,0 1 0,0-1 0,0 0 0,1 1 0,-1-1 0,2 0 0,-1 0-1,4 6 1,-4-8-56,0-1 0,0 0 0,1 0-1,-1 0 1,1-1 0,0 1 0,0 0-1,0-1 1,0 0 0,0 0 0,1 0 0,-1 0-1,0 0 1,1-1 0,0 1 0,-1-1-1,1 0 1,7 1 0,-6-1-121,0 0-1,0 0 1,0-1 0,0 0-1,0 0 1,0 0 0,0-1-1,0 0 1,0 0 0,7-2-1,-11 2 168,1 0 0,0 0 0,0 0 0,0 0 0,-1-1 0,1 1 0,0 0 0,-1-1 0,1 0 0,-1 1 0,0-1 0,0 0 0,0 0 0,1 0 0,-2 0 0,1 0 0,0 0 0,0 0 0,-1 0-1,1 0 1,-1 0 0,1 0 0,-1 0 0,0 0 0,0-5 0,1-5 520,0-1 1,-1 1-1,0-1 0,-1 1 0,-1-1 0,0 1 0,0 0 0,-2-1 0,1 1 1,-1 1-1,-1-1 0,0 1 0,-10-16 0,15 79 365,4-35-865,1 0 0,0 0 1,1 0-1,1-1 0,10 17 0,50 78 147,-54-90-159,-2-4 4,-1 2-12,2-1 0,1 0 1,0 0-1,1-1 0,0-1 0,32 26 1,-45-41 2,-1 0 0,1-1 0,0 1 0,-1 0 0,1-1 1,0 1-1,0-1 0,-1 1 0,1-1 0,0 1 0,0-1 1,0 1-1,0-1 0,0 0 0,0 0 0,-1 1 0,1-1 0,0 0 1,0 0-1,0 0 0,0 0 0,0 0 0,0 0 0,0 0 1,0-1-1,0 1 0,0 0 0,0 0 0,0-1 0,0 1 0,-1-1 1,1 1-1,0-1 0,0 1 0,0-1 0,-1 1 0,1-1 1,0 0-1,-1 1 0,1-1 0,0 0 0,-1 1 0,1-1 0,-1 0 1,1 0-1,-1 0 0,0 0 0,1 1 0,0-3 0,1-5 82,-1 1-1,0-1 0,0 1 1,0-16-1,-1 21-101,1-30 74,-2 0 0,-1 0-1,-1 1 1,-2-1 0,-14-50-1,4 32 88,-17-52 261,29 127-694,7 18 326,1-23-66,16 34-1,-18-48-126,0 0 0,1 0 0,-1 0 0,1 0 0,0-1 0,1 1-1,-1-1 1,1 0 0,6 5 0,-10-9 104,0 0 0,0-1 0,0 1 0,0 0 1,0-1-1,0 1 0,0-1 0,0 1 0,0-1 0,1 1 0,-1-1 0,0 0 0,0 0 0,0 0 0,1 1 1,-1-1-1,0 0 0,0 0 0,1-1 0,-1 1 0,0 0 0,0 0 0,0-1 0,1 1 0,-1 0 0,2-2 0,-1 1 50,0-1 0,0 0 0,-1 0-1,1 0 1,0 0 0,-1 0 0,0 0 0,1 0-1,-1 0 1,0-1 0,0 1 0,1-3-1,2-8 83,-1 1-1,0-1 1,1-23-1,0-21 848,-6-67-1,2 120-724,0 0 0,0 0 0,-1 0 1,0 0-1,1-1 0,-1 2 0,-1-1 0,1 0 0,-1 0 0,1 0 0,-4-5 0,3 18-2,2 1-227,0 1 0,1-1 0,1 1 1,-1-1-1,2 0 0,0 0 1,0 0-1,9 19 0,-9-23-100,1 0 0,0 0 1,0 0-1,0-1 0,1 1 0,0-1 1,0 0-1,0 0 0,1-1 0,0 0 0,0 0 1,0 0-1,0 0 0,10 3 0,-12-5-83,1 0-1,-1-1 1,0 0-1,1 1 1,-1-2-1,1 1 1,-1 0-1,1-1 1,-1 0-1,1 0 1,-1 0-1,1-1 1,-1 1 0,0-1-1,1 0 1,7-3-1,-9 2 190,0 0 1,0 0-1,1 0 1,-1-1-1,0 1 1,-1-1-1,1 0 1,0 0-1,-1 0 0,0 0 1,1 0-1,-1 0 1,-1 0-1,1-1 1,0 1-1,-1-1 1,0 0-1,1 1 0,0-6 1,2-14 654,-1-1 0,-1 1-1,-1 0 1,-1-1 0,-6-44 0,-3 39 798,10 30-1458,-1 0 0,1 0 0,0 1 0,-1-1 0,1 0 0,0 0 1,0 0-1,0 0 0,0 0 0,0 0 0,0 0 0,0 0 0,0 0 0,0-1 0,1 1 0,-1 0 0,0-1 0,0 1 0,1-1 1,-1 1-1,0-1 0,1 0 0,-1 1 0,0-1 0,2 0 0,41 2-1415,-38-2 1173,-5 0 272,1 0 0,0-1 0,-1 1 0,1-1 0,0 0 0,-1 1 0,1-1 0,0 0 0,-1 0 0,1 0 0,-1 0-1,0 0 1,1-1 0,-1 1 0,0 0 0,0-1 0,0 1 0,0-1 0,0 1 0,0-1 0,0 1 0,0-1 0,-1 0 0,1 1-1,0-1 1,-1 0 0,0 1 0,1-1 0,-1-3 0,2-7 20,0 1-1,-1-1 1,-1-13-1,1 19-3,-1 0 0,0 0 0,-1 0 0,0 0 0,0 0 0,-3-9 0,4 13 23,-1 1-1,0-1 1,0 1-1,0-1 1,0 1-1,-1-1 1,1 1-1,0 0 1,0 0-1,-1-1 1,1 1-1,-1 0 1,1 0-1,-1 0 1,1 1-1,-1-1 1,0 0-1,0 1 1,1-1-1,-1 1 1,0-1-1,0 1 1,1 0-1,-1 0 0,0 0 1,-2 0-1,2-1 14,-1 1-1,0 0 0,0 0 0,0 0 0,0 1 0,1-1 1,-1 1-1,0-1 0,0 1 0,1 0 0,-1 0 0,1 0 1,-1 0-1,1 1 0,-1-1 0,1 1 0,-5 3 0,5-2-18,0 0-1,0 0 0,0 0 1,0 0-1,0 1 0,1-1 1,-1 0-1,1 1 1,0 0-1,0-1 0,0 1 1,1 0-1,-1 4 0,0 4 27,0 0-1,1-1 0,0 1 0,0 0 1,2 0-1,-1-1 0,1 1 0,1-1 1,0 1-1,1-1 0,8 18 0,-8-22-20,1 0 1,-1 0-1,1 0 0,1-1 0,-1 0 0,1 0 0,0 0 1,1-1-1,0 0 0,-1 0 0,1 0 0,1-1 0,-1 0 1,1 0-1,-1-1 0,1 0 0,10 2 0,-7-3 7,-1 0 0,1 0 1,0-1-1,0-1 0,17 0 0,-27 0-115,0 0 0,0 0 0,0 0 1,0 0-1,-1 0 0,1-1 0,0 1 0,0 0 0,0 0 0,0 0 1,0-1-1,-1 1 0,1 0 0,0-1 0,0 1 0,-1-1 0,1 1 0,0-1 1,-1 1-1,1-1 0,0 0 0,-1 1 0,1-1 0,-1 0 0,1 1 1,-1-1-1,1 0 0,-1 0 0,0 1 0,1-1 0,-1 0 0,0 0 1,0 0-1,1 0 0,-1 1 0,0-1 0,0 0 0,0-2 0,1-20-3635</inkml:trace>
  <inkml:trace contextRef="#ctx0" brushRef="#br0" timeOffset="7162.1">1906 737 8500,'0'0'800</inkml:trace>
  <inkml:trace contextRef="#ctx0" brushRef="#br0" timeOffset="7801.79">3450 678 2177,'0'0'10175,"-2"-11"-8963,-9-101 3558,14 124-4377,1 0 0,1-1 0,0 1-1,0-1 1,1 0 0,1-1 0,11 17 0,-5-10-421,0 0-1,1 0 1,1-2 0,29 26-1,-34-35 11,-1 0-1,1-1 1,-1 1 0,16 4-1,-21-8-45,1-1 0,-1 0 0,0 0 0,1 0 0,-1 0 0,1 0-1,-1-1 1,0 0 0,1 0 0,-1 0 0,1-1 0,-1 0 0,1 1-1,3-3 1,-6 2 54,0 0 0,0-1-1,0 1 1,0-1 0,-1 1-1,1-1 1,0 0-1,-1 1 1,1-1 0,-1 0-1,0 0 1,0 0 0,0 0-1,0 0 1,0-1 0,0 1-1,0 0 1,-1 0 0,1-1-1,-1-3 1,4-53 75,-4 54-81,0-11-8,-1 0 1,0 0-1,-1 1 0,-1-1 0,-7-22 0,7 29 28,-1 0-1,1 1 1,-2 0-1,1 0 1,-1 0-1,0 1 1,0 0-1,-1-1 0,0 2 1,0-1-1,-9-6 1,15 13-49,0 0 0,0 0-1,0-1 1,-1 1 0,1 0 0,0 0 0,0 0 0,0 0 0,0-1-1,-1 1 1,1 0 0,0 0 0,0 0 0,0 0 0,-1 0-1,1 0 1,0 0 0,0-1 0,-1 1 0,1 0 0,0 0 0,0 0-1,0 0 1,-1 0 0,1 0 0,0 0 0,0 0 0,-1 0 0,1 0-1,0 0 1,0 1 0,0-1 0,-1 0 0,1 0 0,0 0 0,0 0-1,-1 0 1,1 0 0,0 0 0,0 1 0,0-1 0,0 0 0,-1 0-1,1 0 1,0 0 0,0 1 0,0-1 0,0 0 0,0 0-1,0 0 1,-1 1 0,1 18-1398,9 22-830,11-12-462,4-2-1819</inkml:trace>
  <inkml:trace contextRef="#ctx0" brushRef="#br0" timeOffset="9475.86">3962 528 1409,'0'0'13358,"-16"-4"-12979,-50-9-222,64 13-151,1 0 0,-1 0 0,1 0 0,0 0 1,-1 0-1,1 1 0,-1-1 0,1 0 0,0 1 0,-1 0 0,1-1 0,0 1 1,-1 0-1,1-1 0,0 1 0,0 0 0,0 0 0,0 0 0,0 0 0,0 0 0,0 0 1,0 0-1,0 1 0,0-1 0,0 2 0,-11 33 66,11-29-63,-2 2-19,1-1 1,1 1-1,-1-1 1,2 1-1,-1 0 0,1-1 1,0 1-1,1 0 0,0-1 1,3 13-1,-3-18-2,0 0 0,0 0-1,1 0 1,0 0 0,-1 0 0,1 0-1,0 0 1,0-1 0,1 1 0,-1-1-1,0 1 1,1-1 0,0 0-1,-1 0 1,1 0 0,0 0 0,0 0-1,0-1 1,0 1 0,0-1 0,1 0-1,-1 0 1,0 0 0,1-1 0,-1 1-1,0-1 1,1 1 0,4-1 0,-3 0 37,0 0 1,0 0 0,0 0-1,0-1 1,0 1 0,0-1 0,-1 0-1,1 0 1,0-1 0,-1 0 0,1 0-1,6-3 1,-8 3 38,-1-1 0,1 1 1,-1-1-1,1 1 0,-1-1 1,0 0-1,0 0 0,0 0 0,0 0 1,-1 0-1,1-1 0,-1 1 0,0 0 1,0-1-1,0 1 0,0 0 0,-1-1 1,1-5-1,1-21 1739,-4-51 1,2 80-1756,0 0-17,1 1 1,-1-1-1,0 0 1,0 1-1,0-1 0,0 1 1,-1-1-1,1 0 1,0 1-1,0-1 1,0 0-1,0 1 1,-1-1-1,1 1 1,0-1-1,0 1 1,-1-1-1,1 1 1,0-1-1,-1 1 1,1-1-1,-1 1 1,1-1-1,-1 1 0,1-1 1,-1 1-1,1 0 1,-1-1-1,1 1 1,-1 0-1,1 0 1,-1-1-1,0 1 1,0 30-150,1-24 99,0-1 0,1 0 1,-1 0-1,1 0 0,0 0 0,0 1 0,0-1 0,1 0 0,0-1 0,4 10 0,-4-11-62,1 0 1,-1 0-1,1 0 0,-1-1 1,1 1-1,0-1 0,0 0 1,0 0-1,0 0 0,0 0 1,0 0-1,1-1 1,-1 0-1,0 1 0,1-1 1,5 1-1,-5-1-34,0 0 0,0 0 1,0-1-1,0 1 0,0-1 0,0 0 1,-1 0-1,1 0 0,0-1 0,0 1 0,0-1 1,0 0-1,0 0 0,4-2 0,-5 1 107,-1 0-1,1 0 1,-1 0-1,1 0 1,-1 0-1,0-1 1,0 1-1,0-1 0,0 1 1,-1-1-1,1 0 1,-1 0-1,1 0 1,-1 0-1,0 0 1,0 0-1,1-4 0,4-26 128,-1-1-1,-1 1 0,-2-1 0,-2-36 0,0 48 84,0 10-16,0 1-1,-1-1 1,0 1 0,-1 0-1,-1 0 1,1-1 0,-2 1-1,1 1 1,-2-1 0,1 1-1,-1-1 1,-1 1 0,0 1-1,-10-14 1,16 23-179,0 0-1,0-1 1,-1 1 0,1-1-1,0 1 1,0 0-1,0-1 1,-1 1-1,1 0 1,0 0 0,-1-1-1,1 1 1,0 0-1,-1 0 1,1-1 0,0 1-1,-1 0 1,1 0-1,0 0 1,-1-1 0,1 1-1,-1 0 1,1 0-1,0 0 1,-1 0 0,1 0-1,-1 0 1,1 0-1,0 0 1,-1 0 0,1 0-1,-1 0 1,1 0-1,0 0 1,-1 0 0,1 1-1,-1-1 1,1 0-1,0 0 1,-1 0 0,1 1-1,0-1 1,-1 0-1,1 0 1,0 1 0,-1-1-1,1 0 1,0 0-1,0 1 1,-1-1 0,1 0-1,0 1 1,0-1-1,0 1 1,-1-1 0,1 0-1,0 1 1,0-1-1,0 1 1,0-1 0,0 0-1,0 1 1,-4 28-106,4-28 113,-2 14-12,2 1-1,0-1 1,0 1 0,2 0-1,0-1 1,1 1-1,0-1 1,1 0 0,1 0-1,1 0 1,0-1 0,12 21-1,-15-30 9,10 20-30,2-1 0,1-1 0,27 31 0,-39-49-75,1 0 0,0 0 0,0 0 0,1-1 0,0 0 0,-1 0 0,1 0 0,1-1 0,-1 0 1,0 0-1,1 0 0,0-1 0,-1 0 0,1-1 0,0 1 0,0-1 0,0 0 0,0-1 0,9 0 0,-13-1 109,0 0-1,0 0 0,-1 0 1,1 0-1,0-1 0,-1 1 1,1-1-1,-1 1 0,1-1 1,-1 0-1,0 0 0,0 0 1,0-1-1,0 1 0,0 0 1,0-1-1,-1 1 0,1-1 1,-1 0-1,1 1 0,-1-1 1,0 0-1,0 0 0,-1 0 1,2-4-1,1-6 64,0-1 0,-1 1 0,0-1 0,-1-16-1,0 17 131,-1 1 1,0-1-1,-1 0 0,-1 1 0,0 0 0,0-1 0,-1 1 0,-1 0 0,0 0 0,0 0 0,-1 1 0,-8-13 0,12 22-119,1 11-134,0-1 0,0 1-1,1 0 1,0-1 0,0 1-1,1-1 1,1 1 0,-1-1-1,1 0 1,0 0 0,1 0-1,0 0 1,0-1 0,1 1-1,0-1 1,0 0 0,1-1-1,-1 1 1,1-1 0,1 0-1,11 8 1,-13-10-124,0-1-1,0 0 0,1 0 1,-1 0-1,1-1 0,-1 1 1,1-1-1,0-1 0,0 1 1,0-1-1,0 0 0,0-1 1,0 1-1,0-1 0,1 0 1,9-2-1,-13 1 133,1 0 0,-1 0 0,1 0 0,-1 0 0,1-1 0,-1 0 0,0 0-1,0 0 1,1 0 0,-2 0 0,1 0 0,0-1 0,0 1 0,-1-1 0,1 0 0,-1 0 0,0 0 0,0 0 0,0 0 0,0-1 0,-1 1-1,1 0 1,-1-1 0,0 0 0,0 1 0,0-1 0,0-6 0,3-35 1180,-2-1 0,-5-47 0,2 71-561,1 18-419,1 1-84,-1 1 1,0 0-1,0-1 0,0 1 0,0 0 0,-1-1 0,1 1 0,-1 0 1,1-1-1,-1 1 0,0 0 0,0 0 0,0 0 0,0-1 0,0 1 1,0 0-1,-3-2 0,4 10-147,0 2-4,1-1 0,0 0 0,0 1 0,1-1 0,0 0 1,1 0-1,-1 0 0,1 0 0,1 0 0,-1-1 1,1 1-1,0-1 0,1 0 0,-1 0 0,10 8 0,-10-9-160,1-1 0,0 0 0,0 0 0,0 0 0,0-1 0,1 0 0,-1 0 0,1 0 0,0 0 0,0-1 0,0 0 0,0-1-1,0 1 1,0-1 0,1 0 0,-1 0 0,0-1 0,1 0 0,6-1 0,-12 1 226,1-1-1,-1 1 1,0-1 0,1 0 0,-1 1-1,0-1 1,0 0 0,0 0 0,1 0-1,-1 0 1,0 0 0,0 0 0,0 0 0,0 0-1,-1 0 1,1 0 0,0-1 0,0 1-1,-1 0 1,1-1 0,-1 1 0,1 0-1,-1-1 1,0 1 0,1-1 0,-1 1-1,0-3 1,1-48 446,-1 39-142,0 4-11,0 0-1,0 0 0,-1 0 0,0 0 0,0 0 0,-4-11 0,4 18-255,0-1 0,-1 1 0,1 0 0,0 0-1,-1 0 1,1 0 0,-1 0 0,1 0 0,-1 1 0,0-1 0,0 1 0,0-1 0,0 1 0,0-1-1,0 1 1,0 0 0,0 0 0,-1 0 0,1 0 0,0 1 0,-1-1 0,1 0 0,-1 1 0,1 0-1,0 0 1,-1-1 0,1 1 0,-3 1 0,3-1-29,0 0 0,1 1 0,-1-1 0,1 1 1,-1 0-1,1-1 0,-1 1 0,1 0 0,0 0 0,-1 0 0,1 0 0,0 0 0,0 0 0,-1 0 0,1 0 0,0 0 1,0 1-1,0-1 0,0 0 0,1 1 0,-1-1 0,0 1 0,1-1 0,-1 1 0,1-1 0,-1 1 0,1-1 0,-1 1 1,1 0-1,0-1 0,0 1 0,0 2 0,-1 11-36,1 0 0,2 25 0,-1-26 27,-1-6-40,1-1-1,1 1 1,-1-1 0,1 1 0,0-1 0,1 0-1,0 0 1,0 0 0,0 0 0,1-1 0,0 1-1,0-1 1,1 0 0,0 0 0,0 0 0,0-1-1,1 0 1,-1 0 0,1 0 0,0-1 0,1 0-1,-1 0 1,1 0 0,0-1 0,0 0 0,0 0-1,0-1 1,1 0 0,12 2 0,-13-3-4,-1-1 0,1 0 0,-1 0-1,1-1 1,-1 0 0,1 0 0,-1 0 0,0-1 0,0 0 0,1 0 0,-1 0 0,-1-1 0,8-4 0,-7 2 83,0 0 1,0 0 0,0 0 0,-1-1 0,0 0 0,0 0 0,0-1-1,-1 1 1,0-1 0,5-12 0,-3 4 136,0-1 0,0-1 0,-2 1 0,0-1 0,-1 0 0,0 0 0,-2 0 0,0 0 0,-1-22 0,-1 30-54,1 1 0,-1-1 0,-1 0 0,1 1 1,-2-1-1,1 1 0,-1-1 0,0 1 0,-1 0 0,0 0 0,0 0 0,-1 1 0,1-1 0,-2 1 0,1 1 0,-1-1 0,0 1 1,-1 0-1,-9-8 0,16 14-108,-1-1 1,1 1 0,0 0 0,-1-1 0,1 1-1,-1 0 1,1 0 0,0-1 0,-1 1-1,1 0 1,-1 0 0,1 0 0,0 0 0,-1-1-1,1 1 1,-1 0 0,1 0 0,-1 0-1,1 0 1,-1 0 0,1 0 0,-1 0-1,1 0 1,-1 0 0,1 0 0,0 1 0,-1-1-1,1 0 1,-1 0 0,1 0 0,-1 1-1,1-1 1,0 0 0,-1 0 0,1 1 0,0-1-1,-1 0 1,1 1 0,0-1 0,-1 0-1,1 1 1,0-1 0,0 0 0,-1 1 0,1-1-1,0 1 1,0-1 0,0 0 0,-1 1-1,1-1 1,0 1 0,0-1 0,0 1-1,0-1 1,0 1 0,0-1 0,0 1 0,0-1-1,0 1 1,0-1 0,1 1 0,3 32-67,-1-26 74,0-1 0,1 0 0,0 1 0,0-1 0,0 0 0,0-1 0,1 1-1,0-1 1,8 6 0,56 43 278,-52-42-240,22 14 39,-25-18-75,-1 1-1,1 1 1,-1 0-1,-1 1 0,13 14 1,-24-24-39,0 0 1,0 0 0,-1 0-1,1 0 1,0 0 0,-1 0-1,1 0 1,-1 0 0,1 0-1,-1 0 1,0 0-1,1 0 1,-1 0 0,0 0-1,0 1 1,0-1 0,0 0-1,0 0 1,0 0-1,0 0 1,0 0 0,0 1-1,0-1 1,-1 0 0,1 0-1,0 0 1,-1 0 0,1 0-1,-1 0 1,0 0-1,1 0 1,-1 0 0,0 0-1,1 0 1,-1 0 0,0 0-1,0-1 1,-1 2-1,-4 2-121,0 0-1,0 0 0,-1-1 1,1 0-1,-8 3 0,13-6 144,-149 51-4687,46-20-514</inkml:trace>
  <inkml:trace contextRef="#ctx0" brushRef="#br0" timeOffset="10596.49">839 2511 2609,'0'0'10549,"-2"-5"-9162,1 3-1109,0 0 0,0 0 0,-1 0-1,1 0 1,0 0 0,-1 1 0,1-1 0,-1 0-1,1 1 1,-4-3 0,4 3-214,0 1 1,0-1-1,0 1 0,0 0 0,-1-1 1,1 1-1,0 0 0,0 0 0,0 0 1,0 0-1,0 0 0,0 0 0,0 0 1,0 0-1,0 0 0,0 1 0,0-1 1,0 0-1,0 1 0,0-1 0,0 1 1,0-1-1,0 1 0,0-1 0,0 1 0,0 0 1,0-1-1,0 1 0,1 0 0,-1 0 1,-1 1-1,-2 3-85,0 1-1,-1 0 1,2 0 0,-1 0-1,1 1 1,0-1 0,0 1-1,1-1 1,0 1 0,0 0-1,0 0 1,1 0 0,0 0-1,1 1 1,0 12 0,0-19 21,0-1 1,1 1 0,-1-1 0,0 1 0,1-1 0,-1 1-1,1-1 1,-1 0 0,1 1 0,-1-1 0,1 0 0,-1 1 0,1-1-1,-1 0 1,1 0 0,0 0 0,-1 1 0,1-1 0,-1 0 0,1 0-1,0 0 1,-1 0 0,1 0 0,-1 0 0,1 0 0,1 0 0,24 0 452,-17-1-148,14 1-2,-8-1-247,0 1 1,-1 0-1,1 2 1,28 5-1,-40-7-78,0 1 0,0 0 0,0 1 0,0-1 0,0 0-1,0 1 1,0 0 0,0 0 0,0-1 0,-1 2 0,1-1 0,-1 0 0,0 0-1,0 1 1,1-1 0,-1 1 0,-1 0 0,1 0 0,0 0 0,-1 0-1,0 0 1,1 0 0,-1 0 0,0 0 0,-1 0 0,1 1 0,0 5 0,0-6-16,-1 1 1,0-1 0,0 1-1,0-1 1,0 1 0,0-1 0,-1 1-1,0-1 1,0 1 0,0-1-1,0 1 1,0-1 0,-1 0 0,1 0-1,-1 0 1,0 0 0,0 0-1,0 0 1,0 0 0,-3 2 0,0-1-118,1-1 1,-1 0-1,0 0 1,0 0-1,0-1 1,0 0 0,-1 0-1,1 0 1,0-1-1,-1 1 1,0-1-1,-5 0 1,7 0-176,1-1 1,-1 0-1,0 0 1,1 0-1,-1 0 1,1 0-1,-1-1 1,1 1-1,-5-2 1,7 1 64,-1 0 1,0 0-1,1 0 0,-1 0 1,0 0-1,1 0 1,0 0-1,-1-1 1,1 1-1,0-1 1,-1 1-1,1-1 1,0 1-1,0-1 1,0 0-1,1 1 1,-1-1-1,0-2 1,-8-21-3901</inkml:trace>
  <inkml:trace contextRef="#ctx0" brushRef="#br0" timeOffset="11065.73">735 2306 6627,'0'0'10471,"-17"3"-9481,-57 13 80,67-13-928,1 0 1,-1 0-1,1 0 0,-1 1 0,1 0 1,0 0-1,1 0 0,-1 1 0,1 0 1,0 0-1,0 0 0,0 1 1,1 0-1,-1 0 0,-2 7 0,1-5 23,-3 6 2,1 0 1,0 1-1,1-1 0,1 1 0,0 1 0,1-1 0,-4 23 1,4-5-34,1 0 0,1 52 0,3-71-142,2-1 1,-1 0-1,2 0 1,0 0-1,0 0 1,1 0-1,1-1 1,0 1-1,1-1 1,0 0-1,1-1 1,0 0-1,1 0 1,0 0-1,0-1 1,2 0-1,-1-1 1,1 0-1,0 0 1,1-1-1,0-1 1,0 1-1,1-2 1,20 9-1,-18-8 20,0-2 1,0 0-1,1 0 0,-1-1 0,1-1 0,0-1 0,0 0 0,0-1 1,0 0-1,1-1 0,-1-1 0,0-1 0,0 0 0,0-1 1,0 0-1,-1-1 0,1-1 0,-1 0 0,0-1 0,-1-1 1,22-13-1,-22 11 10,-1-1 0,0 0 0,-1-1 0,0 0 0,-1-1 0,0 0 0,-1-1 0,0 1 0,-1-2 0,-1 1 0,8-19 0,-9 14-89,0-1 1,-1 0-1,-1 0 0,0-1 0,-2 1 1,0-1-1,-2 0 0,-1-28 1,-1 33 49,-1 1 0,0 0 0,-1 0 1,0 0-1,-1 0 0,-1 1 1,0 0-1,-1 0 0,0 0 0,-1 1 1,0 0-1,-13-14 0,13 17 4,0 0 0,-1 1 0,0-1 1,0 2-1,-1-1 0,0 1 0,0 1 0,-1 0 0,0 0 0,0 1 0,0 0 0,0 1 1,-1 1-1,-23-5 0,31 7-81,1 1 1,-1 0-1,0 0 1,1 0-1,-1 0 1,0 1-1,0 0 1,1-1-1,-1 1 1,1 1-1,-1-1 1,1 0-1,-1 1 1,1 0-1,0-1 0,-1 1 1,1 1-1,0-1 1,1 0-1,-1 1 1,0 0-1,1-1 1,-1 1-1,1 0 1,0 0-1,-3 5 1,2-1-408,0 0 0,0 0 0,0 1 1,1 0-1,0-1 0,1 1 0,0 0 0,0 0 1,0-1-1,1 1 0,2 13 0,-2-18-59,0 1 0,1-1 0,0 1 0,0-1 0,0 0 0,0 1 0,0-1 0,3 5 0,26 25-7240</inkml:trace>
  <inkml:trace contextRef="#ctx0" brushRef="#br0" timeOffset="11672.2">2363 1931 2721,'0'0'14143,"-17"-1"-12857,-7-2-877,1 0 495,-41 1 0,62 2-866,0 0 1,0 0-1,1 1 1,-1-1-1,0 0 1,0 1-1,0-1 1,1 1-1,-1 0 1,0-1-1,1 1 1,-1 0-1,1 0 1,-1 0-1,1 0 1,-1 1-1,1-1 1,-2 3-1,0-1-2,1 1 1,0-1-1,0 1 0,0-1 0,0 1 0,1 0 1,-1 0-1,0 4 0,-1 7 9,1 0-1,1 0 0,-1 22 1,2-30-58,1 0 0,-1 1 0,1-1 0,0 0 1,1 0-1,-1 0 0,2-1 0,-1 1 0,1 0 0,0-1 0,3 7 0,0-5 8,0 0 0,1 0 0,-1-1 0,1 0 0,0 0 0,1-1 0,11 8 0,72 40 193,-67-41-405,0 0-1,-1 2 0,32 26 0,-53-39 172,0-1 0,0 1 0,0 0 0,-1 0-1,1 0 1,0 0 0,-1 1 0,1-1 0,-1 0 0,0 1 0,0-1-1,0 1 1,0-1 0,0 1 0,0-1 0,-1 1 0,1 0-1,-1-1 1,0 5 0,0-5 41,-1 0-1,1 0 1,-1 0-1,0 0 0,0 0 1,0-1-1,0 1 1,0 0-1,0-1 1,0 1-1,-1 0 1,1-1-1,0 1 1,-1-1-1,1 0 0,-1 0 1,0 1-1,1-1 1,-1 0-1,0 0 1,0-1-1,0 1 1,0 0-1,0-1 1,-2 1-1,-14 4 93,0-1 0,-1-1 0,0-1 1,1 0-1,-24-2 0,42 0-120,-1 0-1,0 0 1,1 0 0,-1 0 0,0 0-1,1 0 1,-1 0 0,1 0 0,-1 0-1,0 0 1,1 0 0,-1-1 0,0 1-1,1 0 1,-1 0 0,1-1 0,-1 1-1,0 0 1,1-1 0,-1 1 0,1 0-1,-1-2 1,6-8-4194,21-8-3648,0 6 2035</inkml:trace>
  <inkml:trace contextRef="#ctx0" brushRef="#br0" timeOffset="12809.77">2681 2105 3970,'0'0'11720,"-14"1"-11405,-41 7-182,53-7-121,0-1 1,0 1-1,1 0 0,-1 0 0,0 0 0,1 0 1,-1 0-1,1 0 0,-1 1 0,1-1 1,0 0-1,-1 1 0,1-1 0,0 1 1,0 0-1,0-1 0,0 1 0,0 0 1,1-1-1,-1 1 0,0 0 0,1 0 1,-1 2-1,-2 42 333,3-38-258,0-2-73,0 1 0,0-1 0,1 1 0,0 0 0,0-1 0,0 0 1,1 1-1,5 11 0,-5-14-19,0-1 0,1 1 0,-1-1-1,1 0 1,0 0 0,0 0 0,0 0 0,0 0 0,1-1 0,-1 1 0,1-1 0,0 0-1,-1 0 1,1-1 0,5 3 0,0-1-68,0 0-1,0-1 1,0 0-1,0 0 1,0-1-1,1 0 1,-1-1-1,0 0 1,1 0 0,-1-1-1,12-2 1,-17 2 49,-1 0 1,1 0-1,0 0 1,0-1 0,-1 1-1,1-1 1,-1 0-1,1 0 1,-1 0-1,0 0 1,0-1 0,0 1-1,0-1 1,0 0-1,-1 0 1,1 0-1,-1 0 1,0 0 0,0-1-1,0 1 1,0-1-1,0 1 1,-1-1-1,0 0 1,0 1 0,0-1-1,0 0 1,0-6-1,0 0 129,0-1 0,-1 1 0,-1 0 0,0-1 0,0 1 0,-1 0 0,0 0 1,-1 0-1,0 0 0,-1 1 0,0-1 0,0 1 0,-1 0 0,0 0 0,-1 0 0,1 0 0,-2 1 0,1 0 0,-1 1 0,-1 0 0,-10-9 0,17 15-62,0 0-1,0 0 1,0 0 0,0 0 0,-1 0 0,1 1-1,0-1 1,0 0 0,-1 1 0,1-1 0,0 1-1,-1 0 1,1-1 0,0 1 0,-1 0 0,1 0-1,-1 0 1,1 0 0,0 0 0,-3 0 0,3 1-44,0-1 1,1 1 0,-1-1 0,0 1 0,0 0 0,1-1 0,-1 1-1,0 0 1,1 0 0,-1 0 0,1-1 0,-1 1 0,1 0-1,0 0 1,-1 0 0,1 0 0,0 0 0,-1 0 0,1 0 0,0 0-1,0 2 1,0 3-27,0 0 0,0 0 0,0 0 0,1 0-1,0 1 1,0-1 0,1 0 0,2 7 0,0-5 22,0-1 1,1 1-1,-1-1 1,1 0 0,1-1-1,-1 1 1,1-1-1,0 0 1,1 0-1,-1-1 1,1 0 0,9 6-1,-11-8-58,0 0-1,0-1 0,1 1 1,-1-1-1,1 0 0,0 0 1,-1-1-1,1 0 0,0 0 1,0 0-1,0 0 0,0-1 1,0 0-1,0-1 0,0 1 0,0-1 1,-1 0-1,11-3 0,-12 1 82,1 1-1,-1-1 1,0 0-1,0 0 1,0 0-1,0-1 1,-1 1-1,0-1 1,1 0-1,-1 0 0,0 0 1,-1 0-1,1-1 1,-1 1-1,0-1 1,0 1-1,0-1 1,-1 0-1,3-9 0,0-6 182,-1 0-1,-1 0 0,0-32 0,-1 35 135,-1 14-175,1 0 0,-1-1 1,0 1-1,0-1 1,0 1-1,0-1 1,0 1-1,-1-1 1,0 1-1,0-1 1,0 1-1,0 0 1,0-1-1,0 1 1,-3-4-1,4 7-151,-1 0-1,1 0 0,0 0 0,0 0 0,-1-1 1,1 1-1,0 0 0,0 0 0,-1 0 0,1 0 1,0 0-1,0 0 0,-1 0 0,1 0 1,0 0-1,0 0 0,-1 0 0,1 0 0,0 0 1,0 0-1,-1 0 0,1 1 0,0-1 1,0 0-1,0 0 0,-1 0 0,1 0 0,0 0 1,0 0-1,0 1 0,-1-1 0,1 0 0,0 0 1,0 0-1,0 1 0,0-1 0,-1 0 1,1 0-1,0 0 0,0 1 0,0-1 0,0 0 1,0 0-1,0 1 0,0-1 0,0 0 0,0 0 1,0 1-1,0-1 0,0 0 0,0 0 1,0 1-1,0-1 0,0 0 0,0 0 0,0 1 1,0-1-1,0 0 0,0 1 0,-1 16-61,1-9 51,0 0 0,1 0 1,-1 0-1,2-1 0,-1 1 1,1 0-1,0 0 0,1-1 0,5 14 1,-5-18-1,-1 1-1,1 0 1,0-1 0,0 0 0,0 0 0,0 1 0,0-2-1,1 1 1,-1 0 0,1-1 0,0 0 0,0 1 0,0-1 0,0-1-1,0 1 1,0-1 0,0 0 0,1 0 0,8 1 0,-7 0-53,0-2 1,1 1-1,-1-1 1,1 0 0,-1 0-1,1-1 1,-1 0-1,12-2 1,-16 2 52,1-1 1,0 1-1,0 0 0,-1-1 1,1 0-1,-1 1 1,1-1-1,-1 0 0,0-1 1,0 1-1,1 0 0,-2 0 1,1-1-1,0 1 0,0-1 1,-1 0-1,0 1 0,1-1 1,-1 0-1,1-4 0,2-9 109,-1 1-1,-1-1 1,-1 0-1,0 1 1,-2-26-1,1 10 1550,0 30-1384,1 23-523,1-14 143,1 0 0,-1 0 0,1 0 0,1 0 0,-1-1 0,1 1 0,1-1 0,0 0 0,-1 0 1,2-1-1,-1 1 0,1-1 0,0 0 0,0-1 0,1 0 0,0 0 0,0 0 0,0-1 0,0 1 1,1-2-1,0 1 0,-1-1 0,1-1 0,0 1 0,1-1 0,-1-1 0,0 1 0,1-1 0,-1-1 1,16 0-1,-23 0 90,1-1 0,0 1 0,0 0 0,0-1 0,0 0 0,0 1 0,0-1 0,-1 0 0,1 0 0,0 0 0,-1 0 0,1 0 0,-1 0 0,1-1 0,-1 1 0,1 0 0,-1-1 0,2-1 0,-1-1-25,1 0 1,-1 0-1,0-1 1,0 1-1,-1-1 1,1 1-1,1-7 1,0-7-87,-1 0-1,0-36 1,-2 49 129,-1-12 192,-1-1 0,-1 0-1,0 1 1,-1 0 0,-1 0-1,-1 0 1,0 0 0,-15-27-1,-4 1 859,-54-74-1,70 105-789,7 8-129,0 0 0,-1 0 0,0 1 0,0-1 0,0 1 1,0 0-1,0 0 0,-1 0 0,0 0 0,-6-4 0,9 7-86,1 0-38,0 0-1,0 0 0,0 0 1,0-1-1,-1 1 0,1 0 1,0 0-1,0 0 0,0 0 1,0 0-1,-1 0 0,1 0 1,0 0-1,0 0 0,0 0 1,0 1-1,-1-1 0,1 0 1,0 0-1,0 0 0,0 0 1,0 0-1,0 0 0,-1 0 1,1 0-1,0 0 0,0 0 1,0 1-1,0-1 0,0 0 1,0 0-1,0 0 0,-1 0 1,1 0-1,0 0 0,0 1 1,0-1-1,0 0 0,0 0 1,0 0-1,0 0 0,0 1 1,0-1-1,0 0 0,0 0 1,0 0-1,0 0 0,0 1 1,0-1-1,0 0 0,0 0 1,0 0-1,0 0 0,0 0 0,0 1 1,0-1-1,0 0 0,0 0 1,0 0-1,1 0 0,-1 0 1,0 1-1,0-1 0,-1 15-4,0 1 0,1-1 0,1 1 0,0-1-1,1 0 1,1 0 0,0 0 0,1 0 0,1 0-1,0 0 1,1-1 0,9 16 0,3-1 158,0-2 0,42 48 0,-48-63-445,0 0 0,2 0 1,22 16-1,-26-23-663,-1 1-1,1-1 1,18 6 0</inkml:trace>
  <inkml:trace contextRef="#ctx0" brushRef="#br0" timeOffset="12982.98">3285 1835 3330,'0'0'12885,"60"-50"-12805,-26 46 17,1 2-81,-1 0-32,-2 2-2370,-7 0-1567,-6 2-1890</inkml:trace>
  <inkml:trace contextRef="#ctx0" brushRef="#br0" timeOffset="13410.2">2538 2635 7668,'0'0'13902,"17"-5"-13107,68-22-228,0-4-1,99-51 1,168-108 205,32-16-918,-384 206 83,1 0-1,0-1 0,-1 1 0,1 0 1,0-1-1,-1 1 0,1 0 1,0 0-1,-1-1 0,1 1 1,0 0-1,-1 0 0,1 0 0,0 0 1,-1 0-1,1 0 0,0 0 1,0 0-1,-1 0 0,1 0 1,0 1-1,-1-1 0,1 0 0,1 1 1,-2-1 1,0 1 0,1-1 1,-1 1-1,0 0 0,0-1 0,1 1 1,-1 0-1,0-1 0,0 1 1,0-1-1,0 1 0,0 0 0,0-1 1,0 1-1,0 0 0,0-1 1,0 1-1,0 0 0,0-1 0,-1 2 1,0 1-372,0 0 0,0 1 0,0-1 0,-1 0 0,1 0 0,-1 0 1,0 0-1,-4 5 0,-10 2-3729,-1-5-3948</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38:47.654"/>
    </inkml:context>
    <inkml:brush xml:id="br0">
      <inkml:brushProperty name="width" value="0.035" units="cm"/>
      <inkml:brushProperty name="height" value="0.035" units="cm"/>
    </inkml:brush>
  </inkml:definitions>
  <inkml:trace contextRef="#ctx0" brushRef="#br0">1129 414 6787,'0'0'12416,"-3"-3"-11869,-9-5-525,7 16-464,8 34 41,22 63 745,-14-63-116,6 45 0,-13-74-112,0-21-13,1-22 137,1-63-53,-5 0-1,-15-138 1,12 213-111,3 28-178,4 28-69,11 14 178,3-1 0,2 0 1,48 83-1,-50-104-63,9 15-345,-20-18-4107,-15-26-3536,-11-1 473</inkml:trace>
  <inkml:trace contextRef="#ctx0" brushRef="#br0" timeOffset="1393.17">1137 523 3698,'0'0'8572,"-1"0"-8583,1-1 0,0 1 0,0-1 0,0 1 0,0-1 1,0 1-1,0 0 0,0-1 0,0 1 0,0-1 0,0 1 0,1-1 1,-1 1-1,0-1 0,0 1 0,0 0 0,0-1 0,1 1 1,-1-1-1,0 1 0,0 0 0,1-1 0,-1 1 0,0 0 1,1-1-1,-1 1 0,0 0 0,1-1 0,-1 1 0,1 0 0,5-2-32,-1 1-1,1 0 1,0 1 0,0-1-1,0 1 1,-1 0-1,1 1 1,0-1-1,0 1 1,10 3-1,-7-2-227,27 2-3542,64-1 0,-91-3 2773,-8 0 918,1 0 0,-1 0 0,0 0-1,0 0 1,0 0 0,0-1-1,0 1 1,0 0 0,0-1-1,1 1 1,-1-1 0,0 1-1,0-1 1,0 1 0,-1-1-1,1 0 1,0 0 0,1 0-1,7-21 1463,-7 12 1081,-2 0 0,0 0 0,-1-17 0,0 7 4129,2 30-6771,2 7 220,1-1 1,0 0 0,1 0 0,1 0-1,1-1 1,0 0 0,1 0 0,1 0 0,0-1-1,19 21 1,-26-33-51,0 1 1,0-1-1,1 0 1,-1 0-1,1-1 0,-1 1 1,1 0-1,0-1 1,0 1-1,-1-1 1,1 0-1,0 0 0,0 0 1,0-1-1,0 1 1,1-1-1,-1 1 0,5-1 1,-5-1 50,-1 1 1,0-1-1,0 1 0,0-1 1,-1 0-1,1 1 1,0-1-1,0 0 0,0 0 1,0-1-1,-1 1 1,1 0-1,-1-1 0,1 1 1,-1 0-1,1-1 1,-1 0-1,0 1 0,0-1 1,0 0-1,0 0 1,0 0-1,0 1 0,0-1 1,0 0-1,-1 0 0,1 0 1,-1-3-1,4-21 133,-1-2-1,-1 1 1,-3-42 0,0 16 1014,1 52-1304,0 18-283,-1-6 286,1 0 0,1 1 0,0-1 0,1 0 0,0 0 1,4 15-1,-4-23-49,-1 0 0,1 0 0,-1 0 0,1 0 0,0 0 0,0 0 1,0-1-1,0 1 0,1-1 0,-1 0 0,1 1 0,-1-1 0,1 0 0,0-1 0,0 1 1,0 0-1,0-1 0,0 0 0,0 1 0,0-1 0,0 0 0,1-1 0,-1 1 0,0-1 1,1 1-1,4-1 0,-3 1-210,1-1 1,-1 0-1,0 0 0,1 0 1,-1-1-1,0 0 1,7-1-1,-11 1 405,1 0 0,-1 0-1,1 0 1,0 0 0,-1 0 0,0-1 0,1 1-1,-1 0 1,0-1 0,0 1 0,1-1 0,-1 1-1,0-1 1,-1 1 0,1-1 0,0 0 0,0 0-1,-1 1 1,1-1 0,-1 0 0,1 0 0,-1 0-1,0-2 1,3-19 2278,-2-36-1,-1 49-1061,0 10-1158,-1 0 0,0 0 0,0 0 0,1 0 0,-1 0 0,0 0 0,1 0 0,-1 0 0,0 0 0,0 0 0,1 0 0,-1 0 0,0 1 0,1-1 0,-1 0 0,0 1 0,1-1 0,-1 0 0,-1 1 0,1 3-51,-1-1-1,0 0 1,1 0-1,0 0 1,0 1-1,0-1 1,0 1-1,1-1 1,-1 1-1,1-1 1,0 6 0,0-8-71,0 1 1,0-1 0,0 1 0,0 0-1,0-1 1,0 1 0,0-1 0,1 1-1,-1-1 1,1 1 0,-1-1 0,1 1-1,0-1 1,-1 1 0,1-1 0,0 0-1,0 1 1,0-1 0,0 0 0,0 0-1,0 0 1,0 1 0,1-1 0,-1-1-1,3 3 1,0-2-63,0 1 0,0-1 0,0 0 0,0-1 0,0 1 0,0-1 0,0 1 0,0-1 0,1 0 0,-1-1 0,6 0 0,-8 0 143,-1 0 0,1 0 0,-1 0 0,1 0 1,-1 0-1,1 0 0,-1 0 0,0 0 0,1 0 1,-1-1-1,0 1 0,0 0 0,0-1 0,0 1 0,0-1 1,0 1-1,-1-1 0,1 0 0,0 1 0,-1-1 1,1 0-1,-1 0 0,0 1 0,0-1 0,1 0 1,-1 0-1,0 1 0,-1-3 0,2-3 77,0-5 309,-1 0-1,0 0 0,-1 0 1,0 0-1,-4-15 0,5 24-329,-1 1 0,0-1 0,0 1 0,0 0 0,0-1 1,0 1-1,-1 0 0,1 0 0,-1 0 0,1-1 0,-1 2 0,0-1 0,0 0 0,0 0 0,0 1 0,0-1 0,0 1 0,0-1 0,0 1 0,-1 0 0,1 0 0,-1 0 0,1 0 0,0 0 0,-1 1 1,0-1-1,1 1 0,-1 0 0,1-1 0,-5 2 0,5-1-61,0 0 1,0 1 0,0-1-1,0 1 1,0 0 0,0-1-1,1 1 1,-1 0-1,0 0 1,0 0 0,1 1-1,-1-1 1,1 0-1,-1 0 1,1 1 0,0-1-1,-1 1 1,1 0 0,0-1-1,0 1 1,0 0-1,0-1 1,1 1 0,-1 0-1,0 0 1,1 0-1,-2 4 1,0 4-14,0 0 0,0 1 0,-1 20 0,3-20-3,0 0-1,0 0 0,1-1 1,1 1-1,-1 0 0,2-1 1,0 0-1,5 14 0,-6-20-33,0 0 0,0 1 0,1-1 0,0 0-1,0-1 1,0 1 0,0 0 0,0-1 0,1 1 0,0-1 0,0 0-1,0-1 1,0 1 0,0-1 0,0 1 0,1-1 0,-1 0-1,1-1 1,-1 1 0,10 1 0,-8-2-4,1 1-1,0-2 1,0 1 0,-1-1-1,1 1 1,0-2-1,0 1 1,0-1 0,12-3-1,-14 2 75,-1 0 1,0 0-1,0 0 0,-1 0 0,1-1 0,0 1 0,-1-1 0,1 0 1,-1 0-1,0 0 0,0-1 0,0 1 0,-1-1 0,1 0 1,3-7-1,0-3 219,-1 1 1,-1-1 0,0 0 0,-1-1-1,-1 1 1,0 0 0,-1-1 0,0 1-1,-2-1 1,-1-16 0,2 30-198,0 0 1,1 0-1,-1 0 0,0 0 1,0 0-1,0 0 1,0 0-1,0 0 0,0 0 1,-1 0-1,1 0 0,0 0 1,0 1-1,-1-1 1,1 0-1,-1 0 0,1 0 1,-1 0-1,1 0 0,-1 1 1,1-1-1,-1 0 1,0 0-1,1 1 0,-1-1 1,0 1-1,1-1 0,-1 0 1,0 1-1,-1-1 1,1 1-51,0 1 1,0-1 0,0 1 0,0 0-1,0 0 1,1-1 0,-1 1 0,0 0-1,0 0 1,1 0 0,-1 0 0,1-1-1,-1 1 1,1 0 0,-1 0 0,1 0-1,-1 0 1,1 0 0,0 0 0,0 1-1,0-1 1,-1 0 0,1 0 0,0 0-1,0 0 1,1 1 0,-2 9-15,0-1-1,1 0 1,0 1 0,1-1 0,0 0-1,0 0 1,6 18 0,-6-25-53,1 1 0,-1-1 0,1 1 1,0-1-1,0 0 0,0 0 0,1 0 1,-1 0-1,1-1 0,-1 1 0,1-1 0,0 1 1,0-1-1,0 0 0,0 0 0,1 0 1,-1 0-1,0-1 0,1 0 0,-1 1 0,1-1 1,0 0-1,-1-1 0,7 2 0,-4-1 6,0-1-1,0 1 1,0-1-1,0 0 1,0 0-1,0-1 1,0 0-1,9-2 1,-12 2 82,0-1 1,0 1-1,0-1 0,-1 1 1,1-1-1,0 0 1,-1 0-1,1 0 1,-1-1-1,0 1 0,0-1 1,0 1-1,0-1 1,0 0-1,0 1 0,2-7 1,0-2 326,0-1-1,-1 0 1,0 0 0,-1 0 0,0-1 0,-1 1-1,0 0 1,-2-23 0,1 14 572,-10 97-988,10-70-21,1 1 1,-1 0 0,1-1-1,0 1 1,0-1 0,1 1-1,0-1 1,0 1-1,1-1 1,4 9 0,-5-12-227,0 0 0,0-1 0,1 1 0,-1 0 1,1-1-1,-1 1 0,1-1 0,0 0 0,0 1 0,0-2 1,0 1-1,0 0 0,1-1 0,-1 1 0,0-1 0,1 0 0,-1 0 1,1 0-1,0-1 0,-1 1 0,6-1 0,17 1-4053</inkml:trace>
  <inkml:trace contextRef="#ctx0" brushRef="#br0" timeOffset="1796.02">2341 356 7587,'0'0'9850,"-12"-1"-9698,-36 0-138,47 2-17,0-1-1,-1 1 1,1-1 0,0 1 0,0-1 0,0 1-1,-1 0 1,1 0 0,0-1 0,0 1 0,0 0-1,0 0 1,0 0 0,1 0 0,-1 0 0,0 0 0,0 0-1,1 1 1,-1-1 0,0 0 0,1 0 0,-1 0-1,1 1 1,-1 1 0,-2 34-223,2-31 153,1 2 16,0 0 0,0 1 1,0-1-1,1 0 0,0 0 1,4 13-1,-4-19 16,0 1 0,0-1-1,0 0 1,0 0 0,1 0 0,-1 0 0,1 0 0,-1 0 0,1 0 0,0 0-1,0-1 1,0 1 0,0-1 0,0 1 0,0-1 0,0 0 0,0 0 0,0 0 0,1 0-1,-1 0 1,0 0 0,1 0 0,-1-1 0,1 0 0,-1 1 0,3-1 0,0 1 24,0-1 0,0 0 0,0 0 0,0 0 0,0 0 0,0-1 0,0 0 0,-1 0 0,1 0 0,0-1 0,-1 1 0,1-1 0,8-5 0,-10 5 54,0-1 1,1 0-1,-1 0 1,-1-1-1,1 1 1,0 0 0,-1-1-1,0 0 1,0 1-1,0-1 1,0 0-1,0 0 1,-1 0-1,0 0 1,0-1-1,1-5 1,4-51 1069,-6 57-978,0 0 1,0 0-1,0-1 1,0 1-1,-1 0 1,0 0-1,0 0 1,0 0-1,0 0 1,0 0-1,-1 0 1,-2-3-1,4 6-129,0 1 0,-1 0 0,1 0 0,0 0 0,0-1 0,0 1 0,0 0 0,-1 0-1,1 0 1,0-1 0,0 1 0,-1 0 0,1 0 0,0 0 0,0 0 0,-1 0 0,1 0 0,0 0 0,0-1-1,-1 1 1,1 0 0,0 0 0,0 0 0,-1 0 0,1 0 0,0 0 0,-1 0 0,1 0 0,0 1 0,0-1-1,-1 0 1,1 0 0,0 0 0,0 0 0,-1 0 0,1 0 0,0 0 0,0 1 0,-1-1 0,1 0 0,0 0-1,0 0 1,0 1 0,-1-1 0,1 0 0,0 0 0,0 0 0,0 1 0,0-1 0,0 0 0,-1 0 0,1 1-1,0-1 1,0 0 0,0 0 0,0 1 0,0-1 0,0 0 0,0 1 0,0-1 0,0 0 0,0 0 0,0 1-1,0-1 1,-3 20-194,3-19 221,-1 6-194,1 0 1,0 0-1,0 0 1,1 0-1,0-1 0,0 1 1,0 0-1,1 0 1,0-1-1,0 1 0,1-1 1,0 0-1,4 9 1,-3-11-347,-1 1 0,1-1 1,0 0-1,0 0 0,1 0 1,-1 0-1,1-1 0,0 1 1,0-1-1,0-1 0,0 1 1,0-1-1,1 0 0,-1 0 1,1 0-1,8 1 0,18 2-3843</inkml:trace>
  <inkml:trace contextRef="#ctx0" brushRef="#br0" timeOffset="2808.54">2738 363 1761,'0'0'10370,"-17"-8"-8270,-53-23-889,67 30-1105,0-1-1,-1 1 1,1 0 0,0 0 0,-1 0 0,1 1 0,-1-1 0,0 1-1,1 0 1,-1 0 0,1 0 0,-1 1 0,1-1 0,-6 2 0,6-1-81,1 0-1,-1 1 1,1-1 0,0 0 0,-1 1 0,1 0 0,0-1 0,0 1 0,0 0 0,0 0 0,0 0 0,1 0-1,-1 0 1,1 1 0,-2 1 0,0 2-72,1-1 0,0 1 0,0 0 0,1-1 0,-1 1 0,1 0 0,1 0 0,-1 0 0,1 0 0,0 0 0,0 0 0,1 0 0,1 9 0,-1-12-33,0 0 0,1-1 0,-1 1 0,0 0 0,1-1 0,0 0 0,0 1 0,-1-1 0,1 0 0,1 0 0,-1 0 0,0 0 0,0 0 0,1-1 0,-1 1 0,1-1 0,-1 0 0,1 1 0,0-1 0,-1 0 0,1 0 0,0-1 0,0 1 0,3 0 0,7 1-520,0-1 0,1 0 1,24-1-1,-36 0 632,0-1 0,0 0 1,0 1-1,0-1 0,0 0 0,-1 0 1,1 0-1,0 0 0,-1 0 0,1 0 0,0-1 1,-1 1-1,0-1 0,1 1 0,-1-1 1,0 1-1,1-1 0,-1 0 0,0 1 0,0-1 1,-1 0-1,1 0 0,0 0 0,-1 0 1,1 0-1,-1 0 0,1 0 0,-1-3 0,2-9 771,0 1-1,-1-27 0,-1 37-619,1-7 287,-4-31 1307,3 39-1714,0 1 0,0 0 0,-1 0 0,1 0 0,-1 0 0,1 0 0,0 0 0,-1 0 0,0 0-1,1 0 1,-1 0 0,0 0 0,1 0 0,-1 1 0,0-1 0,0 0 0,0 0 0,0 1 0,0-1 0,1 1 0,-1-1 0,0 1 0,-1-1-1,1 1 1,0-1 0,0 1 0,0 0 0,0 0 0,0-1 0,0 1 0,-2 0 0,2 0-63,1 1 0,-1-1 1,1 0-1,-1 1 0,0-1 0,1 1 0,-1-1 1,1 0-1,-1 1 0,1-1 0,-1 1 1,1-1-1,-1 1 0,1 0 0,0-1 1,-1 1-1,1-1 0,0 1 0,-1 0 0,1-1 1,0 1-1,0 0 0,0 0 0,-1-1 1,1 1-1,0 0 0,0 1 0,-2 24-70,2-23 75,0 14 32,1 0 0,1 0-1,0 0 1,1 0 0,1 0-1,1-1 1,0 0 0,1 1-1,1-2 1,0 1 0,14 20-1,23 40 38,36 70 177,-73-130-253,-1 0-1,0 0 0,-2 0 1,1 1-1,-2 0 1,0 0-1,0 26 1,-3-41-29,-1 0 0,1 0 0,0-1 0,-1 1 0,0 0 0,1 0 0,-1 0 1,0-1-1,0 1 0,0 0 0,0-1 0,0 1 0,0-1 0,-1 1 0,1-1 1,0 0-1,-1 1 0,1-1 0,-1 0 0,1 0 0,-1 0 0,0 0 0,1 0 1,-1 0-1,0-1 0,0 1 0,0-1 0,1 1 0,-1-1 0,0 0 0,0 1 1,-3-1-1,-9 1-105,-1 0 1,1 0 0,-18-3-1,21 1 168,6 1-29,1 0 1,-1 0-1,1-1 1,-1 0-1,1 0 1,-1 0 0,1-1-1,0 1 1,-1-1-1,1 0 1,0 0-1,0 0 1,0-1-1,1 0 1,-1 1-1,0-1 1,1 0-1,0-1 1,0 1-1,0-1 1,0 1 0,1-1-1,-1 0 1,1 0-1,0 0 1,0 0-1,0 0 1,1-1-1,-1 1 1,1-1-1,0 1 1,0-1-1,1 1 1,0-1-1,-1 1 1,2-7 0,-1 0-99,0 0 0,0 0 0,2 0-1,-1 0 1,1 0 0,1 0 0,0 0 0,0 1 0,1-1 0,1 1 0,0 0 0,11-17 0,6-6-190,0-1 159,27-52 0,-43 73 150,-1 0 1,0 1 0,-1-2 0,-1 1 0,0 0-1,0-1 1,-2 1 0,1-17 0,-2-44 1332,0 73-1354,0 17-512,0-3 612,-1-6-269,1-1 0,0 1 0,1 0 0,-1-1 0,4 12 0,-4-17 92,1 1 0,-1-1 0,1 1 0,0-1 0,0 0 0,-1 1 1,1-1-1,0 0 0,0 0 0,0 1 0,1-1 0,-1 0 0,0 0 0,0 0 0,0 0 0,1-1 0,-1 1 0,0 0 0,1 0 0,-1-1 0,1 1 0,-1-1 0,1 1 0,-1-1 1,1 0-1,-1 0 0,1 0 0,0 1 0,2-2 0,-2 1 80,0 1 0,0-1 0,0-1 0,0 1 1,1 0-1,-1 0 0,0-1 0,0 0 0,0 1 0,0-1 0,0 0 0,0 0 1,0 0-1,-1 0 0,1 0 0,0 0 0,0-1 0,-1 1 0,1 0 1,2-4-1,-2 1 25,0 0 0,0 0 0,0 0 0,-1 0 0,1 0 1,-1 0-1,0-1 0,-1 1 0,2-7 0,-1 2 105,0-1 0,0 0-1,-1 0 1,0 0 0,-1 0 0,-2-13 0,3 21-115,-1 0 0,1 0 0,-1 0 1,0 1-1,0-1 0,0 0 0,0 0 1,0 1-1,0-1 0,0 0 0,-1 1 1,1-1-1,0 1 0,-1 0 0,1-1 1,-1 1-1,0 0 0,1 0 0,-1 0 1,0 0-1,0 0 0,0 1 0,0-1 1,0 0-1,0 1 0,0-1 0,0 1 1,0 0-1,0 0 0,0 0 0,0 0 1,0 0-1,0 0 0,0 0 0,0 1 1,1-1-1,-4 2 0,3-1-21,-1-1 0,1 1 0,0 1 0,0-1 0,0 0 0,1 0 0,-1 1 0,0-1 0,0 1 0,1-1 0,-1 1 0,1 0 0,-1 0 0,1 0 0,0-1 0,0 1-1,0 1 1,0-1 0,0 0 0,0 0 0,0 0 0,1 0 0,-1 1 0,1-1 0,-1 4 0,-1 9-47,1 0-1,0 25 1,1-30 27,1-3 25,0 0 0,0-1 0,0 1-1,1-1 1,0 1 0,0-1-1,0 0 1,1 0 0,0 0 0,0 0-1,1 0 1,0-1 0,0 0-1,0 1 1,0-1 0,1-1-1,0 1 1,0-1 0,6 4 0,-3-2-174,0 0 0,0-1 0,1 0 0,0-1 0,0 0 0,0 0 0,1-1 0,-1 0 0,1 0 0,0-1 0,-1-1 0,15 1 0,-6-2-3393</inkml:trace>
  <inkml:trace contextRef="#ctx0" brushRef="#br0" timeOffset="3503.24">3772 40 2785,'0'0'8834,"-1"-7"-8018,-2-3-714,-2-13 3614,-7 28-5061,-14 34-4559,8-15 214</inkml:trace>
  <inkml:trace contextRef="#ctx0" brushRef="#br0" timeOffset="4294.6">3750 90 7171,'0'0'10032,"-10"-10"-9355,-33-31-413,41 39-255,1 1 0,-1 0 0,1 0 0,-1 0 0,0 0 1,0 0-1,1 0 0,-1 1 0,0-1 0,0 0 0,0 1 0,0 0 0,0-1 0,0 1 0,0 0 0,0 0 0,0 0 0,0 0 0,0 0 0,1 1 0,-1-1 0,0 0 0,0 1 0,0 0 0,-2 0 0,-1 2 7,1 0-1,-1 0 1,1 0-1,-1 0 1,1 1 0,-4 5-1,5-7 7,-2 3-11,0 1 1,0 0-1,1-1 1,-1 2 0,1-1-1,1 0 1,-1 1-1,1 0 1,0 0-1,-2 7 1,2 0-58,1-1-1,0 1 1,1 0 0,0 20 0,2-31 44,-1 1 1,1 0-1,0-1 0,0 1 1,0-1-1,1 1 1,-1-1-1,1 1 0,0-1 1,0 0-1,0 0 1,1 0-1,-1 0 0,0 0 1,1 0-1,0-1 1,0 1-1,0-1 0,5 3 1,10 7 121,1-1 0,25 11 1,-15-8-63,-10-4 28,-6-4-267,0 1 0,-1 0 0,18 13 1,-28-18 120,1 1 1,-1-1 0,1 0-1,-1 1 1,0-1-1,0 1 1,0-1 0,0 1-1,-1 0 1,1 0 0,-1 0-1,1 0 1,-1 0 0,0 0-1,0 1 1,-1-1 0,1 0-1,-1 0 1,1 1-1,-1 4 1,-1-6 49,1-1 1,-1 1-1,0 0 1,0-1-1,0 1 1,0-1-1,0 1 0,0-1 1,0 1-1,-1-1 1,1 0-1,0 0 1,-1 1-1,1-1 0,-1 0 1,1 0-1,-1 0 1,0-1-1,1 1 0,-1 0 1,-2 0-1,-44 15 153,38-14-102,-6 3 10,4-1-1,-1-1-1,0 0 0,0 0 1,0-1-1,-14 0 0,26-2-174,4 0-814,9-1-755,0-1 1,-1 0 0,1 0 0,13-5-1,-20 5 1002,34-9-4025</inkml:trace>
  <inkml:trace contextRef="#ctx0" brushRef="#br0" timeOffset="5586.09">4011 363 4706,'0'0'9890,"-15"-8"-9130,-46-23-290,59 30-463,1 0 1,0 1 0,-1-1-1,1 1 1,0-1-1,-1 1 1,1-1-1,-1 1 1,1-1-1,-1 1 1,1 0 0,0 0-1,-1 0 1,1 0-1,-1 0 1,1 0-1,-1 1 1,1-1-1,-1 0 1,1 1 0,-1-1-1,1 1 1,0-1-1,-1 1 1,1 0-1,0-1 1,0 1-1,-1 0 1,1 0 0,0 0-1,0 0 1,0 0-1,0 0 1,0 0-1,0 1 1,0-1-1,1 0 1,-1 0 0,0 1-1,1-1 1,-1 1-1,1-1 1,-1 2-1,-1 5-45,0-1-1,0 1 1,1 0-1,1 0 1,-1 10-1,1-16 19,0 3-42,-1 0 0,2 1 0,-1-1-1,0 0 1,1 0 0,0 0 0,0 0 0,2 6-1,-1-10 58,-1 1-1,0 0 1,1-1-1,-1 1 0,1-1 1,0 1-1,-1-1 0,1 0 1,0 0-1,0 0 0,0 0 1,0 0-1,0 0 0,0 0 1,0 0-1,0-1 1,0 1-1,0-1 0,1 0 1,-1 0-1,0 1 0,2-2 1,2 2 21,-1 0 1,0-1 0,0 0-1,1 0 1,-1 0 0,0-1-1,0 0 1,1 0 0,-1 0-1,0-1 1,8-3 0,-11 3 7,1 1 1,-1-1 0,0-1 0,1 1-1,-1 0 1,0 0 0,0-1 0,0 1-1,-1-1 1,1 0 0,-1 1 0,1-1-1,-1 0 1,0 0 0,0 0 0,0 0-1,-1 0 1,1 0 0,-1 0-1,1 0 1,-1-4 0,0-52 1568,-1 52-534,0 39-952,1-26-121,0 0 0,0 0 0,1 1 0,-1-1 0,1 0 0,1 0 0,-1 0 0,1 0 0,3 7 0,-3-10-17,0-1-1,0 1 1,0-1-1,0 0 1,0 0 0,0 0-1,0 0 1,1 0 0,-1 0-1,1-1 1,0 1 0,-1-1-1,1 0 1,0 0-1,0 0 1,0 0 0,0 0-1,0 0 1,0-1 0,0 0-1,4 1 1,-3-1 4,-1 0 1,1 1-1,0-1 1,-1 0-1,1-1 1,0 1-1,-1-1 0,1 1 1,-1-1-1,1 0 1,-1-1-1,0 1 1,1 0-1,-1-1 1,4-3-1,-2 2 41,-1-1 1,0-1-1,-1 1 1,1 0-1,-1-1 1,0 0-1,0 1 1,0-1-1,2-7 1,5-12 43,-2 0 0,0-1 0,-2 0 1,-1 0-1,-1 0 0,-1-1 0,-1 1 0,-2-1 1,0 0-1,-7-44 0,6 65 61,0-1 0,0 1 0,-1-1-1,1 1 1,-1-1 0,0 1 0,-1 0 0,0 0 0,1 0-1,-5-4 1,7 9-120,0-1-1,0 1 1,0 0-1,-1 0 0,1-1 1,0 1-1,0 0 1,0 0-1,-1 0 1,1-1-1,0 1 1,0 0-1,-1 0 0,1 0 1,0 0-1,0 0 1,-1-1-1,1 1 1,0 0-1,-1 0 1,1 0-1,0 0 0,0 0 1,-1 0-1,1 0 1,0 0-1,-1 0 1,1 0-1,0 0 1,-1 0-1,1 0 0,0 0 1,0 1-1,-1-1 1,1 0-1,0 0 1,0 0-1,-1 0 1,1 0-1,0 1 0,0-1 1,-1 0-1,1 0 1,0 0-1,0 1 1,0-1-1,-1 0 0,1 0 1,0 1-1,0-1 1,0 0-1,0 0 1,0 1-1,0-1 1,-1 0-1,1 1 0,-5 17-56,5-17 75,-4 25 19,2 0 0,0 1 0,3 27 0,-1-14 6,1-27-81,-1 0 0,1 0 0,1 0 0,0 0-1,1 0 1,1 0 0,0-1 0,9 20 0,-11-27-42,1 0 1,-1-1-1,1 0 1,0 1-1,0-1 0,1 0 1,-1 0-1,1-1 1,0 1-1,0-1 1,0 0-1,1 0 1,-1 0-1,1-1 0,-1 1 1,1-1-1,0 0 1,0-1-1,0 1 1,0-1-1,0 0 1,0 0-1,0 0 0,8-1 1,-11 0 90,1 0 0,0 0 1,0-1-1,-1 1 0,1-1 0,0 1 1,-1-1-1,1 0 0,0 0 0,-1-1 1,1 1-1,-1 0 0,0-1 0,0 0 1,1 1-1,-1-1 0,2-3 0,0 1 14,0-1 0,-1 0 0,0 0 0,0 0 0,0-1 0,0 1 0,2-11 0,0 0 127,-1-1 0,-1 0 0,-1 0 0,1-31 0,-3-14 1122,-7 75-1460,6-9 137,1 0 1,-1 0 0,1 0-1,0 0 1,1 0-1,-1 0 1,1 0 0,1 6-1,-1-9 9,-1 0 0,1 0 0,0 1 0,0-1 0,0 0 0,0 0 1,0 0-1,0-1 0,1 1 0,-1 0 0,0 0 0,0 0 0,1-1 0,-1 1 0,0-1 0,1 1 0,-1-1 0,1 0 0,-1 1 0,0-1 0,1 0 1,-1 0-1,1 0 0,-1 0 0,1 0 0,1 0 0,-1 0 26,-1 0 1,1 0-1,0 0 1,-1 0-1,1 0 1,0 0-1,-1-1 1,1 1-1,0 0 1,-1-1-1,1 1 1,0-1-1,-1 0 0,1 0 1,-1 1-1,1-1 1,-1 0-1,0 0 1,1 0-1,0-2 1,0 0 23,-1 1 0,0-1 0,0 0 1,0 1-1,-1-1 0,1 0 0,-1 0 0,0 1 1,1-1-1,-1 0 0,-1-4 0,1-1 4,1 2 88,-1 0-1,0 0 1,-1 0-1,1 0 1,-1 0-1,-1 0 0,-1-6 1,2 10-72,0 0 0,0 0 0,0 1 0,0-1 0,0 1 0,-1-1 0,1 1 0,0 0 0,-1 0 0,1-1 0,-1 1 0,0 0 0,1 0 0,-1 0 0,0 0 0,0 1 0,1-1 1,-1 0-1,0 1 0,0 0 0,0-1 0,0 1 0,0 0 0,0 0 0,0 0 0,-3 0 0,2 0-13,1 1-1,0-1 1,0 1 0,0 0-1,0-1 1,0 1 0,0 0-1,0 0 1,0 0 0,0 0-1,0 1 1,1-1 0,-1 1-1,0-1 1,1 1 0,-1-1-1,1 1 1,0 0 0,-1-1-1,1 1 1,0 0 0,0 0-1,0 0 1,0 0 0,1 0-1,-1 0 1,0 1 0,1-1-1,-1 3 1,-2 9-36,1 0 1,1 0-1,-1 17 0,2-31 21,0 14-10,0 1 0,0-1 1,1 1-1,1-1 0,1 0 0,4 15 0,-6-25-6,0 0 0,1 0 0,0 0-1,0-1 1,0 1 0,0-1-1,1 1 1,-1-1 0,1 0 0,0 0-1,0 0 1,0 0 0,0 0-1,0-1 1,1 1 0,-1-1 0,1 0-1,-1 0 1,1-1 0,0 1 0,0-1-1,0 1 1,0-1 0,0 0-1,8 0 1,-7 0 15,0 0-1,0-1 1,1 0 0,-1 0 0,0 0-1,0 0 1,0-1 0,1 0-1,-1 0 1,0 0 0,0-1-1,0 0 1,0 0 0,-1 0-1,1 0 1,-1-1 0,1 0-1,-1 0 1,0 0 0,0 0-1,0-1 1,0 1 0,-1-1-1,1 0 1,-1 0 0,0-1-1,0 1 1,-1-1 0,1 1-1,-1-1 1,0 0 0,2-6-1,2-6 101,-1-1 0,0 0-1,-1 0 1,-1 0-1,1-23 1,-5-93 1271,-4 116-745,2 17-372,2 11-293,1-1 40,1 1 0,0 0 1,0-1-1,1 0 0,0 1 0,1-1 1,0 0-1,0 0 0,1 0 0,1 0 1,-1-1-1,1 0 0,0 0 0,1 0 1,0 0-1,13 12 0,14 13 84,-23-25-66,-1 1-1,1 1 1,-2-1 0,15 22 0,-23-30-80,1 0-1,-1 0 1,1 0-1,-1 0 1,1 0 0,-1 0-1,1 0 1,-1 0 0,0 0-1,0 0 1,0 0 0,0 0-1,1 0 1,-1 0 0,-1 0-1,1 0 1,0 0 0,0 0-1,0 0 1,0 0 0,-1 0-1,1 0 1,0 0 0,-1 0-1,1 0 1,-1 0-1,1 0 1,-1 0 0,0 0-1,1-1 1,-1 1 0,0 0-1,0 0 1,1-1 0,-1 1-1,0 0 1,0-1 0,0 1-1,-1 0 1,-5 2-424,0 0 0,0-1 0,0 0 0,-14 2 0,10-1-49,-63 9-3559,-26-4-3372</inkml:trace>
  <inkml:trace contextRef="#ctx0" brushRef="#br0" timeOffset="6327">687 459 3586,'0'0'13214,"0"-4"-12056,2-9-645,2 35-660,2 9 205,4 19 18,-4-21-1408,11 36 0,-12-56-1488,0-6-1846</inkml:trace>
  <inkml:trace contextRef="#ctx0" brushRef="#br0" timeOffset="6774.3">725 343 6195,'0'0'11141,"-16"-13"-9788,-52-36-377,66 48-953,0-1 0,0 0 0,0 1-1,-1 0 1,1-1 0,-1 1 0,1 0 0,-1 0 0,1 0 0,-1 1-1,0-1 1,1 1 0,-1-1 0,0 1 0,1 0 0,-1 0 0,0 0-1,0 0 1,1 1 0,-1-1 0,0 1 0,1-1 0,-1 1-1,1 0 1,-1 0 0,1 0 0,-1 1 0,1-1 0,0 1 0,-1-1-1,1 1 1,0-1 0,-2 4 0,-1 1 20,0 1 0,0-1 1,1 1-1,0 0 0,0 0 0,1 1 0,0-1 1,-2 9-1,0 0-56,1 1 0,1-1 0,1 1 0,0-1 0,1 1 0,0 0 0,2 0 1,0 0-1,1-1 0,0 1 0,2-1 0,0 1 0,0-1 0,2 0 0,0 0 0,1-1 0,0 0 0,14 20 0,-10-19-34,0-1 0,2 0-1,-1 0 1,2-2-1,23 20 1,-29-28-47,-1 0 0,0 0 0,1 0 0,0-1 0,0-1 0,1 1 0,-1-1 0,1-1 0,-1 0 0,1 0 0,0 0 0,0-1 0,0 0 0,10-1 0,-14-1 117,0 0 0,0 0 0,-1-1 0,1 0 0,0 1 0,-1-2-1,1 1 1,-1 0 0,0-1 0,0 0 0,0 0 0,0 0 0,-1 0-1,1-1 1,-1 1 0,0-1 0,0 0 0,0 0 0,0 0 0,-1-1 0,1 1-1,2-9 1,2-3 77,-1 1 0,-1-1 0,-1 0 0,0-1 0,2-26 0,-3 25-74,-2 0 0,0-1 0,-2 1 0,0-1 0,0 1 0,-2-1 0,-1 1 0,0 0-1,-1 0 1,0 1 0,-2-1 0,0 1 0,-11-18 0,12 25-21,0 1-1,0 1 1,0-1 0,-1 1-1,-1 0 1,1 0 0,-1 1 0,-12-8-1,17 13-75,0 0 0,0 0 0,0 1 1,0-1-1,0 1 0,-1 0 0,1 0 0,0 0 0,-1 0 0,1 0 0,-1 1 0,1-1 0,-1 1 0,0 0 1,1 0-1,-1 1 0,1-1 0,-1 1 0,1 0 0,-1 0 0,1 0 0,0 0 0,-1 0 0,1 1 0,0-1 0,0 1 1,0 0-1,-5 4 0,-2 4-601,0 1 0,1-1 0,0 1 1,1 1-1,1 0 0,0 0 0,0 0 1,1 1-1,-6 20 0,-7 27-3933</inkml:trace>
  <inkml:trace contextRef="#ctx0" brushRef="#br0" timeOffset="7504.33">798 1449 3121,'0'0'11651,"0"-10"-10848,1-28-16,-1 37-730,0-1-1,0 1 1,0 0-1,1-1 1,-1 1-1,0 0 1,1 0-1,-1-1 1,1 1-1,0 0 1,-1 0-1,1 0 1,0 0-1,0 0 1,0 0-1,-1 0 1,1 0-1,0 0 1,0 0-1,0 1 1,1-1 0,-1 0-1,0 1 1,0-1-1,0 0 1,0 1-1,1 0 1,-1-1-1,0 1 1,2-1-1,36 1 164,-35 0-223,-3 0-2,0 1 1,0-1-1,1 0 0,-1 1 1,0 0-1,0-1 0,0 1 1,0-1-1,0 1 1,0 0-1,0 0 0,0 0 1,0 0-1,0 0 0,0 0 1,0 0-1,0 0 0,-1 0 1,1 0-1,-1 0 0,1 0 1,-1 1-1,1-1 0,-1 0 1,1 0-1,-1 1 0,0-1 1,0 3-1,3 42-395,-3-38 313,-1-3 4,0 1-1,0-1 0,0 1 1,-1-1-1,0 1 0,0-1 1,-1 0-1,1 0 0,-1 0 0,0 0 1,0-1-1,-1 1 0,1-1 1,-1 0-1,0 0 0,0 0 0,-1 0 1,1-1-1,-1 1 0,1-1 1,-1-1-1,0 1 0,-8 3 1,12-6 131,1 0 0,-1 1 0,0-1 0,0 0 0,1 0 0,-1 1 1,0-1-1,0 0 0,1 0 0,-1 0 0,0 0 0,0 0 0,1 0 1,-1 0-1,0 0 0,0 0 0,1-1 0,-1 1 0,0 0 0,1 0 1,-1-1-1,0 1 0,-1-1 0,0-16 1531,2 17-1640,13 2-113,26 23 128,-7-3-1856,-29-21 1160,1 1 1,0-1 0,-1 0 0,1 0-1,0 0 1,0 0 0,0-1 0,7 1-1,3-1-4116</inkml:trace>
  <inkml:trace contextRef="#ctx0" brushRef="#br0" timeOffset="7895.89">890 1185 4178,'0'0'6192,"-16"-4"-3764,-55-12-811,68 15-1534,0 1 0,0-1 0,-1 1 0,1 0 0,0 0 0,0 0 0,0 1 0,0-1 0,-1 1 0,1-1-1,0 1 1,0 0 0,0 0 0,0 1 0,1-1 0,-1 1 0,0-1 0,0 1 0,1 0 0,-1 0 0,1 0 0,-3 2 0,-1 4 41,0-1-1,1 1 0,-1 0 0,2 0 0,-6 12 0,5-10 34,-9 22-37,1 2 0,2-1 1,1 2-1,2-1 0,1 1 1,2 1-1,1-1 0,2 64 1,2-89-149,1 1 1,0-1-1,0 0 1,1 1 0,0-1-1,1 0 1,0 0-1,1 0 1,0-1 0,7 13-1,-8-16 17,1-1 0,0 0-1,0 0 1,0 0 0,0-1 0,1 1 0,0-1-1,0 0 1,0-1 0,0 1 0,0-1-1,1 0 1,0 0 0,-1-1 0,1 1-1,0-1 1,0-1 0,9 2 0,-3-1-3,0 0 0,0-2 0,0 1 0,0-2 0,0 1 0,0-2 0,0 1 1,-1-2-1,1 1 0,0-2 0,-1 0 0,0 0 0,15-8 0,-13 5 84,-1-2 0,0 1 0,-1-1 0,1-1 1,-2 0-1,1-1 0,-2 0 0,1 0 0,-1-1 0,11-21 0,-12 18-20,0 0 0,-2 0 0,0-1 0,-1 0-1,0 0 1,-1 0 0,-1 0 0,-1-1 0,0 1 0,-1-1 0,-1 0 0,0 1 0,-2-1-1,0 0 1,-8-31 0,7 34-91,-2 1-1,0 0 1,0 0 0,-1 0-1,-1 1 1,0 0 0,0 0-1,-2 0 1,1 1-1,-1 1 1,-1-1 0,0 1-1,-1 1 1,1 0 0,-2 1-1,1 0 1,-1 0-1,0 1 1,-16-6 0,10 7-904,0 1-1,-1 0 1,1 2 0,-1 0 0,0 1 0,-37 1-1,5 1-4656</inkml:trace>
  <inkml:trace contextRef="#ctx0" brushRef="#br0" timeOffset="12528.41">1332 1366 3810,'0'0'11045,"104"-41"-10725,-53 20-240,1 0 64,-3 2-144,-7 2-16,-10 2 16,-12 4-720,-10 4-1569</inkml:trace>
  <inkml:trace contextRef="#ctx0" brushRef="#br0" timeOffset="12730.56">1530 1229 1953,'0'0'9324,"-6"14"-8019,-18 51-75,22-57-1076,1 1 0,0-1-1,1 0 1,0 1 0,0-1 0,0 1 0,1-1 0,1 0 0,-1 0 0,1 1 0,1-1 0,-1 0 0,2-1 0,6 15 0,3 8 194,3 14-265,35 112-1788,-51-156 1547,0 1 0,0-1 1,0 0-1,0 1 1,0-1-1,0 0 0,0 1 1,0-1-1,0 0 0,0 1 1,1-1-1,-1 0 0,0 1 1,0-1-1,0 0 0,0 1 1,1-1-1,-1 0 0,0 0 1,0 1-1,1-1 0,-1 0 1,0 0-1,0 1 0,1-1 1,-1 0-1,0 0 1,1 0-1,-1 1 0,0-1 1,1 0-1,-1 0 0,0 0 1,1 0-1,-1 0 0,0 0 1,1 0-1,-1 0 0,0 0 1,1 0-1,-1 0 0,1 0 1,8 0-6614</inkml:trace>
  <inkml:trace contextRef="#ctx0" brushRef="#br0" timeOffset="14630.51">1669 1390 3618,'0'0'12573,"-3"-6"-11986,1 2-534,-7-12 25,6 16-60,1 12 1,3 12 43,1 1-1,2-1 1,0 1-1,1-1 0,1-1 1,2 1-1,13 29 0,-6-15-92,45 97-562,-61-137 531,1 0 0,-1 1-1,1-1 1,0 0 0,0 0 0,0 0 0,0 0-1,0 0 1,0 1 0,1-5 0,0-6 76,-8-101 98,2 62-56,4 9 139,2 41-191,0 1-1,0-1 1,0 1-1,1 0 1,-1-1-1,0 1 1,0 0-1,0 0 1,0 0-1,1 0 1,-1 0-1,0 0 1,0 0-1,0 0 1,0 0-1,1 1 1,-1-1-1,1 1 1,3 1-6,0 0 0,-1 0 0,1 1 0,-1-1-1,1 1 1,-1 0 0,0 1 0,0-1 0,-1 1 0,6 6 0,34 48-24,-16-20 38,-22-31-5,0-1 0,0 0 0,1-1 0,0 1 0,0-1 0,0 0 0,11 6 0,-16-11-7,1 1 1,-1 0 0,1-1 0,0 1 0,-1-1 0,1 1 0,0-1 0,-1 0 0,1 0 0,0 0 0,-1 0-1,1 0 1,0 0 0,-1 0 0,1 0 0,0-1 0,-1 1 0,1-1 0,-1 1 0,1-1 0,-1 1 0,1-1 0,-1 0-1,1 0 1,-1 0 0,1 0 0,-1 0 0,0 0 0,0 0 0,0-1 0,1 1 0,-1 0 0,0-1 0,-1 1-1,1 0 1,0-1 0,0 1 0,-1-1 0,1 0 0,0-2 0,8-18 41,-2-1 0,-1-1 0,0 1 0,-2-1 0,0 0 0,-2 0 0,-2-45 0,-5 37 178,5 31-206,0 0 0,-1 0 1,1 0-1,0 0 1,-1 0-1,1 0 0,-1 0 1,0 0-1,1 1 1,-1-1-1,0 0 0,1 0 1,-1 1-1,0-1 1,0 0-1,0 1 0,1-1 1,-1 1-1,0-1 1,0 1-1,0-1 0,0 1 1,0 0-1,0-1 1,0 1-1,-2 0 0,2 0-16,0 1-1,0-1 0,0 1 0,0-1 0,0 1 1,0 0-1,0-1 0,0 1 0,1 0 0,-1 0 1,0-1-1,0 1 0,1 0 0,-1 0 0,1 0 1,-1 0-1,1 0 0,-1 0 0,1 0 0,-1 0 1,1 0-1,0 0 0,0 1 0,0-1 0,-1 0 1,1 0-1,0 0 0,1 1 0,-4 39-80,3-39 74,0 3 6,0-1 1,0 0-1,0 0 0,0 1 1,1-1-1,0 0 0,0 0 1,0 0-1,0 1 0,1-1 1,-1 0-1,1-1 0,0 1 1,0 0-1,1 0 0,-1-1 1,1 0-1,-1 1 0,1-1 1,0 0-1,0 0 0,1 0 1,-1-1-1,1 1 0,-1-1 1,1 0-1,0 0 0,0 0 1,0-1-1,0 1 0,0-1 1,0 0-1,0 0 0,7 1 1,-5-1-46,-1 0 1,1-1 0,-1 1 0,1-1 0,-1 0-1,1-1 1,0 1 0,-1-1 0,8-2 0,-11 2 44,0 0-1,0 0 1,0 0 0,0-1 0,0 1 0,0-1 0,0 1 0,0-1-1,0 0 1,-1 0 0,1 0 0,-1 0 0,1 0 0,-1 0 0,0 0-1,0 0 1,0-1 0,0 1 0,0 0 0,0-1 0,-1 1-1,2-5 1,0-8 108,-1 0-1,0 0 0,-2-24 0,0 6 1248,1 32-933,0 2-417,-1-1 0,0 1 1,0 0-1,1 0 0,-1-1 0,0 1 0,1 0 0,-1 0 1,1 0-1,-1 0 0,1 0 0,-1 0 0,1 0 1,0 0-1,0 0 0,-1 0 0,1 0 0,0 0 1,0 0-1,0 0 0,0 2 0,0 0-2,-2 12 15,0 0 0,1 0-1,1 1 1,0-1 0,1 0 0,1 0-1,0 0 1,7 23 0,-8-34-67,1 1 0,-1 0 0,1 0 0,1-1 1,-1 1-1,1-1 0,-1 0 0,1 0 0,0 0 0,1 0 0,-1 0 1,1-1-1,-1 1 0,1-1 0,0 0 0,0 0 0,1 0 0,-1-1 0,1 0 1,-1 0-1,1 0 0,0 0 0,-1 0 0,1-1 0,0 0 0,0 0 0,0-1 1,10 1-1,-14-1 36,1 0 0,-1 0 0,1-1 0,-1 1 0,1 0 0,-1-1 0,0 1 0,1-1 0,-1 1 1,1-1-1,-1 1 0,0-1 0,0 0 0,1 0 0,-1 0 0,0 0 0,0 0 0,0 0 0,2-2 0,-1 0 7,0-1 1,0 1-1,-1 0 0,1-1 0,-1 1 0,0-1 0,2-6 0,-1-7 49,0 1 0,-1-31 0,-1 38-37,1-19 106,0 19 67,0 0 0,-1 1 0,0-1-1,0 0 1,-1 1 0,-1-1 0,1 1 0,-5-15-1,2 21-149,2 10-40,0 8 0,2-12-7,0 1 0,0-1 0,0 0 1,1 0-1,-1 1 0,1-1 0,0 0 0,0 0 1,1 0-1,-1 0 0,3 4 0,-2-6-53,-1 0 0,1 0 0,0-1 1,0 1-1,0 0 0,0-1 0,0 0 0,0 0 0,0 1 0,0-1 0,0 0 0,1-1 0,-1 1 0,0 0 1,0-1-1,1 1 0,-1-1 0,1 0 0,-1 0 0,0 0 0,5 0 0,-7 0 68,1 0-1,0 0 1,0 0 0,-1-1-1,1 1 1,0 0-1,-1 0 1,1-1 0,0 1-1,-1 0 1,1-1-1,0 1 1,-1 0 0,1-1-1,-1 1 1,1-1-1,0 1 1,-1-1 0,1 0-1,-1 1 1,0-1-1,1 1 1,-1-1 0,0 0-1,1-1 1,5-25-22,-6 19 46,0-1 0,-1 0 0,0 0 0,-2-9 0,0 12 38,1 0 0,-1 0 0,0 0-1,0 1 1,-1 0 0,0-1 0,0 1 0,0 0-1,0 1 1,-1-1 0,-6-4 0,9 7-22,-1 0 0,1 1 0,0 0 0,0 0 0,0-1 0,-1 1 0,1 0 0,-1 1 0,1-1-1,-1 0 1,1 1 0,-1-1 0,-3 1 0,4 0-30,1 0-1,-1 1 1,0-1 0,1 1-1,-1-1 1,1 1-1,-1 0 1,1-1-1,-1 1 1,1 0 0,-1 0-1,1 0 1,0 0-1,-1 0 1,1 0-1,0 1 1,0-1 0,0 0-1,0 1 1,0-1-1,0 1 1,-1 1-1,-1 5-10,-1 0 0,1 0-1,0 1 1,1-1 0,0 1-1,0-1 1,1 1 0,0 0 0,1-1-1,0 1 1,0 0 0,2 13-1,0-11 16,0-1 0,0 0 0,1 1 0,1-1 0,-1 0 0,2 0 0,-1-1 0,1 0-1,12 17 1,-13-20-33,1-1-1,-1-1 0,1 1 1,0 0-1,1-1 0,-1 0 1,1 0-1,-1-1 0,1 0 1,0 0-1,0 0 0,1-1 1,-1 1-1,0-2 0,1 1 1,0-1-1,-1 0 0,1 0 0,0 0 1,-1-1-1,1 0 0,0-1 1,11-1-1,-15 1 20,-1 0 1,1-1-1,0 1 0,0 0 0,-1-1 1,1 0-1,-1 1 0,1-1 0,-1 0 1,1 0-1,-1 0 0,0-1 1,0 1-1,0-1 0,-1 1 0,1-1 1,-1 1-1,1-1 0,-1 0 0,0 0 1,0 0-1,0 0 0,0 0 1,0 0-1,0-3 0,1-10 54,0-1-1,-1 0 1,-1-23 0,0 21 17,0 1 135,0 1 1,-2-1-1,0 0 1,0 0-1,-2 1 1,-9-27-1,14 43-189,-1 1 0,0 0 0,0 0 0,0-1-1,0 1 1,0 0 0,0 0 0,0-1 0,0 1 0,0 0 0,0 0-1,-1 0 1,1-1 0,0 1 0,0 0 0,0 0 0,0 0 0,0-1-1,0 1 1,0 0 0,-1 0 0,1 0 0,0-1 0,0 1 0,0 0-1,0 0 1,-1 0 0,1 0 0,0 0 0,0-1 0,0 1 0,-1 0-1,1 0 1,0 0 0,0 0 0,0 0 0,-1 0 0,1 0 0,0 0-1,0 0 1,-1 0 0,1 0 0,0 0 0,-3 12 45,2 24-184,1-34 173,1 6-40,0 0 1,0 0-1,1 0 1,1-1-1,-1 1 1,1-1-1,0 0 1,1 0-1,0 0 1,0 0-1,0 0 1,1-1-1,0 0 0,9 9 1,-8-8-106,1 1 0,-1-1 0,-1 1 0,1 0 0,-1 1 0,-1-1 0,0 1 0,0 0 0,3 10 0,-7-18 41,1 0 0,-1 0-1,0 0 1,0 0-1,1 0 1,-1 0 0,0 0-1,0 0 1,0 0 0,0 0-1,0 0 1,0 1 0,0-1-1,-1 0 1,1 0 0,0 0-1,-1 0 1,1-1 0,0 1-1,-1 0 1,1 0 0,-1 0-1,1 0 1,-1 0-1,0 0 1,1-1 0,-1 1-1,0 0 1,0 0 0,0-1-1,1 1 1,-1-1 0,0 1-1,0-1 1,0 1 0,0-1-1,0 1 1,-1-1 0,-4 1 13,1 0 1,-1-1-1,0 0 1,1 0-1,-12-1 1,6 0 18,9 0 97,0 1 0,-1-1 1,1 1-1,0-1 0,0 0 1,0 0-1,1 0 0,-1 0 1,0 0-1,0 0 0,0 0 1,1-1-1,-1 1 0,1-1 1,-1 1-1,1-1 0,0 0 1,-1 1-1,1-1 0,0 0 1,-1-3-1,2 5 304,1 8-454,1-4 74,0 0 1,0-1 0,0 1 0,0-1 0,1 0 0,0 0 0,-1 0 0,1 0 0,0 0 0,1 0 0,-1-1 0,0 0 0,1 1 0,-1-1 0,1 0-1,0-1 1,0 1 0,4 1 0,-6-2 12,1 0 0,0-1 0,0 1-1,0 0 1,0-1 0,0 0 0,0 0 0,0 1-1,0-2 1,0 1 0,0 0 0,0-1-1,0 1 1,-1-1 0,1 0 0,0 0 0,0 0-1,0 0 1,-1 0 0,1-1 0,-1 1-1,1-1 1,-1 0 0,1 0 0,1-2 0,2-4 32,-1 1 0,0-1 1,0 0-1,-1 0 0,0-1 1,-1 1-1,0-1 0,0 0 1,-1 0-1,2-11 1,0-32-8845</inkml:trace>
  <inkml:trace contextRef="#ctx0" brushRef="#br0" timeOffset="88500.37">0 1686 1281,'0'0'6320,"1"-10"-4767,-1-3-1022,5-28 1661,-5 41-2142,0 0 0,0 0-1,0 0 1,0 0-1,0-1 1,1 1 0,-1 0-1,0 0 1,0 0-1,0 0 1,0-1-1,0 1 1,0 0 0,0 0-1,1 0 1,-1 0-1,0 0 1,0 0-1,0-1 1,0 1 0,0 0-1,1 0 1,-1 0-1,0 0 1,0 0 0,0 0-1,0 0 1,1 0-1,-1 0 1,0 0-1,0 0 1,0 0 0,0 0-1,1 0 1,-1 0-1,0 0 1,0 0 0,0 0-1,1 0 1,-1 0-1,0 0 1,0 0-1,0 0 1,0 0 0,1 1-1,-1-1 1,0 0-1,0 0 1,0 0-1,0 0 1,0 0 0,0 0-1,1 1 1,-1-1-1,0 0 1,0 0 0,0 0-1,0 0 1,0 0-1,0 1 1,0-1-1,7 10-172,-3-1 257,-1 0 0,0 1-1,0-1 1,1 11 0,-2-10 51,0 0 0,0-1 1,1 1-1,5 9 1,-8-18-121,1 0 1,0 0-1,-1 0 1,1-1-1,0 1 1,0 0-1,-1-1 1,1 1 0,0 0-1,0-1 1,0 1-1,0-1 1,0 1-1,0-1 1,0 0-1,0 1 1,0-1 0,0 0-1,0 0 1,0 0-1,0 0 1,0 0-1,0 0 1,0 0-1,0 0 1,0 0-1,0 0 1,0 0 0,0-1-1,0 1 1,0 0-1,0-1 1,2 0-1,1-1 184,1 0-1,-1 0 0,0 0 1,0-1-1,0 0 0,5-4 1,24-28 574,-1-2 1,50-75 0,-24 31-195,-57 79-531,-1 5-598,1-1 328,-1 0 1,0 0-1,1 0 0,-1 0 0,0 0 0,0 1 0,0-1 0,-1 0 0,1 0 0,0 0 0,-1 2 0,-5 13-5860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40:32.824"/>
    </inkml:context>
    <inkml:brush xml:id="br0">
      <inkml:brushProperty name="width" value="0.035" units="cm"/>
      <inkml:brushProperty name="height" value="0.035" units="cm"/>
    </inkml:brush>
  </inkml:definitions>
  <inkml:trace contextRef="#ctx0" brushRef="#br0">1 939 592,'0'0'7180,"17"-5"-5951,-1 1-1045,28-8 1869,45-18 0,-63 20-1419,1 0 0,0 2-1,56-9 1,-62 13-607,-1-2 0,1 0 0,-1-2 1,-1 0-1,25-14 0,-21 10 33,1 1 1,46-15-1,203-66 52,-253 84-101,46-17 12,2 3 0,0 3 0,2 2 0,100-9 0,106-21 708,-187 28-190,-14 2-339,-39 8-165,0 2 1,1 1 0,51-2-1,-37 5 65,0-3-1,97-23 1,-98 18-9,110-27 492,124-22-399,-234 50-157,0-3 1,92-35-1,-43 12 3,-68 28-44,0 1 0,1 2 0,-1 1 0,42 0 0,-46 4 27,-1-1 1,1-2-1,0 0 0,-1-2 1,0-1-1,43-16 1,-64 20 19,0-1 1,-1 1 0,1-1-1,-1 0 1,1 0 0,3-5-1,-7 8-142,0-1 0,0 0 0,-1 0-1,1 0 1,0 1 0,-1-1 0,1 0 0,0 0 0,-1 0-1,1 0 1,-1 0 0,1-1 0,-1 1 0,0 0-1,1 0 1,-1 0 0,0 0 0,0 0 0,0 0 0,0-1-1,0 1 1,0 0 0,0 0 0,0 0 0,0 0-1,-1 0 1,1-1 0,0 1 0,-1 0 0,1 0 0,-1 0-1,1 0 1,-1 0 0,0 0 0,1 0 0,-2-1 0,-16-13-4221,-6-3-4052</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40:36.193"/>
    </inkml:context>
    <inkml:brush xml:id="br0">
      <inkml:brushProperty name="width" value="0.035" units="cm"/>
      <inkml:brushProperty name="height" value="0.035" units="cm"/>
    </inkml:brush>
  </inkml:definitions>
  <inkml:trace contextRef="#ctx0" brushRef="#br0">0 311 6675,'0'0'11397,"13"-14"-10407,40-38-187,-51 50-722,0 0 1,1 0-1,-1 1 1,1-1-1,-1 1 0,1 0 1,0 0-1,-1 0 0,1 0 1,0 0-1,0 1 1,0-1-1,0 1 0,0-1 1,0 1-1,-1 0 0,1 1 1,0-1-1,0 0 1,0 1-1,0-1 0,0 1 1,0 0-1,-1 0 0,5 2 1,24 15 572,-26-14-513,1 0 0,0-1 0,0 0 0,10 4 0,-13-6-91,0 0 1,-1-1 0,1 1-1,0-1 1,-1 0 0,1 0-1,0 0 1,0 0-1,-1 0 1,1-1 0,0 1-1,-1-1 1,1 0-1,-1 0 1,6-2 0,1-3 56,1 0 1,-1 0 0,0-1-1,-1-1 1,0 1 0,0-1-1,-1 0 1,9-12-1,4-9 117,22-40 0,-39 65-210,9-18 85,-1 0-1,10-26 1,-21 48-302,-1 0 1,0 0-1,0-1 0,0 1 1,0 0-1,1 0 0,-1 1 1,0-1-1,0 0 1,0 0-1,0 0 0,0 0 1,1 1-1,-1-1 1,0 0-1,0 1 0,1-1 1,-1 1-1,0-1 0,0 1 1,1-1-1,-1 1 1,0 0-1,-18 7-3050,-15-4-3558</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40:37.159"/>
    </inkml:context>
    <inkml:brush xml:id="br0">
      <inkml:brushProperty name="width" value="0.035" units="cm"/>
      <inkml:brushProperty name="height" value="0.035" units="cm"/>
    </inkml:brush>
  </inkml:definitions>
  <inkml:trace contextRef="#ctx0" brushRef="#br0">0 264 2849,'0'0'10421,"5"-8"-9074,14-25-504,-19 33-796,0 0-1,0-1 1,1 1-1,-1-1 1,0 1 0,0 0-1,1-1 1,-1 1-1,0 0 1,0-1-1,1 1 1,-1 0-1,0-1 1,1 1-1,-1 0 1,0 0-1,1-1 1,-1 1-1,1 0 1,-1 0-1,1 0 1,-1-1-1,0 1 1,1 0-1,-1 0 1,1 0-1,-1 0 1,1 0-1,-1 0 1,0 0-1,1 0 1,-1 0-1,1 0 1,-1 0-1,1 0 1,-1 1 0,1-1-1,-1 0 1,0 0-1,1 0 1,-1 1-1,1-1 1,-1 0-1,0 0 1,1 1-1,-1-1 1,0 0-1,1 1 1,-1-1-1,0 0 1,1 1-1,9 16 628,-10-17-514,4 5 17,-1 1 1,1-1-1,0 0 1,0 0-1,0-1 1,0 1 0,1-1-1,0 0 1,6 5-1,-8-8-97,-1 0 0,1 0 0,-1 0 0,1 0 0,0 0 0,-1-1 0,1 1 0,0-1 0,-1 1 0,1-1 0,0 0 0,0 0 0,-1 0 0,1-1 0,0 1 0,0-1 0,-1 1 0,1-1 0,-1 0 0,1 0 0,0 0 0,-1 0 0,0-1 0,4-2 0,4-3 128,0-1 1,-1 0 0,0 0 0,0-1 0,10-13 0,38-58 539,-25 33-279,-16 24-310,-7 10-55,1 0-1,0 0 1,18-17 0,-24 27-110,-3 3-410,-59 77-5659,20-49 443,-11-5-4618</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40:44.096"/>
    </inkml:context>
    <inkml:brush xml:id="br0">
      <inkml:brushProperty name="width" value="0.035" units="cm"/>
      <inkml:brushProperty name="height" value="0.035" units="cm"/>
    </inkml:brush>
  </inkml:definitions>
  <inkml:trace contextRef="#ctx0" brushRef="#br0">32 106 2193,'0'0'8527,"-4"-6"-7660,-14-15-112,17 20-654,1 0 1,-1 0-1,0 0 0,0 0 1,0 0-1,1-1 1,-1 1-1,1 0 1,-1 0-1,1 0 1,-1-1-1,1 1 0,0 0 1,-1 0-1,1-1 1,0 1-1,0 0 1,0 0-1,0-1 1,0 1-1,0 0 0,0-1 1,1 1-1,-1 0 1,0 0-1,1-1 1,-1 1-1,1 0 1,-1 0-1,1 0 1,0-1-1,-1 1 0,1 0 1,0 0-1,0 0 1,0 0-1,0 1 1,0-1-1,0 0 1,0 0-1,0 0 0,0 1 1,0-1-1,0 0 1,0 1-1,1 0 1,1-1-1,7-4-222,1 2 0,0-1 0,0 2 0,14-3-1,-17 4 437,3-2-297,1 1 1,0 1-1,0 0 1,0 0-1,-1 1 1,1 1-1,0 0 1,0 1-1,0 0 1,-1 0-1,1 1 1,-1 1-1,12 5 1,3 4-2,-4-3 101,41 27 1,-57-32-111,0-1 1,0 2 0,0-1-1,0 1 1,-1-1 0,0 2-1,0-1 1,-1 0 0,1 1-1,3 9 1,3 8 207,-1 0 0,-1 1 0,-1 1 0,-1-1 1,-1 1-1,-2 0 0,0 1 0,-1 31 0,-1 25 405,-5 96 548,-34 32-174,12-88-605,-6 130 243,16-108-471,-36 366 163,45-452-339,-23 326 108,27-348-85,1-6-22,0 0-1,5 32 1,-4-56 10,1 0 0,0 0 0,1 0 0,0 0 0,0 0 0,0 0-1,1-1 1,0 1 0,0-1 0,1 0 0,-1 0 0,2 0 0,-1 0 0,7 6 0,-9-10 10,0 0 0,-1-1-1,1 0 1,0 1 0,0-1 0,0 0 0,0 0 0,0 0 0,0 0-1,0 0 1,1-1 0,-1 1 0,0-1 0,0 1 0,1-1 0,-1 0-1,0 0 1,0 0 0,1 0 0,2-1 0,-1 0 20,-1 0 0,1 0 0,-1-1 0,1 0 0,-1 1 0,0-1 0,0 0 0,0-1 0,0 1 0,0 0 0,3-5 0,2-2 26,0-1 0,-1 1 0,-1-2-1,0 1 1,0-1 0,7-19 0,-8 10-45,0 0 0,-2 0 0,0 0 0,-2 0 0,0-38 0,-1 44-11,-2 15-36,1-1 0,-1 1 1,1 0-1,-1 0 0,1 0 0,0 0 0,-1 0 1,1 0-1,0 0 0,0 0 0,0 0 1,-2 3-1,-1 5 51,0 0 0,1 0 0,0 1 1,1-1-1,0 1 0,0-1 0,0 15 1,3 75 127,1-43 230,-1-31-198,0 0 1,2-1-1,1 1 0,11 36 1,34 184 1075,-32-89-923,-11-84 101,22 98 0,-13-95 112,-3 1 0,5 127 0,-11-129-210,18 82 0,-13-89-157,36 154 410,-25-134-299,16 152-1,-27 27 5,3-78-96,0 2 383,-13-179-566,-1 11 6,0 1 0,-2 0 0,0-1-1,-6 26 1,6-40-12,-1-1 0,1 0 0,-2 0 0,1 0 0,0 0 0,-1-1 0,-1 1 0,1-1 0,-1 0 0,0 0 0,0-1 0,-1 1 0,1-1 0,-1-1 0,0 1 0,-10 5 0,-3 0-1,-1 0 0,0-1 0,-1-1 0,0-1 0,0 0 0,-1-2 0,1-1 0,-1 0 0,0-2 0,0 0 0,-26-2 0,40-1 0,-1 0 0,1-1 0,-1 0 0,1-1 0,-1 1 0,1-1 0,0-1 0,0 0 0,1 0 0,-1 0 0,1-1 0,0 0 0,0-1 0,-7-6 0,-12-14 0,-45-54 0,68 77 0,-3-5 0,-2-2 0,0 0 0,0 0 0,-5-12 0,13 37-7351,-1-2 805</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40:47.982"/>
    </inkml:context>
    <inkml:brush xml:id="br0">
      <inkml:brushProperty name="width" value="0.05" units="cm"/>
      <inkml:brushProperty name="height" value="0.05" units="cm"/>
      <inkml:brushProperty name="color" value="#E71224"/>
    </inkml:brush>
  </inkml:definitions>
  <inkml:trace contextRef="#ctx0" brushRef="#br0">248 124 1553,'0'0'11472,"0"-4"-10333,1-1-1137,-1 5 104,1-1 1,-1 0-1,0 1 1,0-1-1,1 0 0,-1 0 1,0 1-1,0-1 1,0 0-1,0 0 0,0 1 1,0-1-1,0 0 1,0 0-1,0 1 0,0-1 1,0 0-1,-1 0 1,1 1-1,0-1 0,-1 0 1,1 1-1,0-1 1,-1 0-1,1 1 0,-1-1 1,1 0-1,-1 1 1,1-1-1,-1 1 0,1-1 1,-1 1-1,1-1 1,-1 1-1,0 0 0,1-1 1,-1 1-1,0 0 1,1-1-1,-3 1 0,-2 0-100,-1 0 0,0 0-1,1 1 1,-1 0 0,1 0-1,-1 0 1,1 1 0,-1-1-1,1 1 1,0 1-1,0-1 1,0 1 0,0 0-1,0 0 1,0 0 0,1 1-1,0 0 1,0-1 0,0 2-1,0-1 1,0 0-1,1 1 1,0-1 0,0 1-1,0 0 1,-4 10 0,3-5-16,1 0 0,0 0 1,0 0-1,1 1 1,0-1-1,1 0 0,0 1 1,0-1-1,3 19 1,-2-24 19,1-1 1,0 1 0,1-1 0,-1 0 0,1 1 0,0-1-1,0 0 1,0 0 0,0 0 0,1 0 0,0 0 0,0-1-1,0 1 1,5 4 0,8 7 83,31 21 0,-40-30-79,31 20-11,-24-18-94,0 1 0,-1 0 0,-1 1 0,1 0-1,-2 1 1,19 22 0,-29-32 72,0 1 0,1-1-1,-1 1 1,0 0 0,0-1 0,0 1-1,-1 0 1,1-1 0,0 1 0,-1 0-1,1 0 1,-1 0 0,0 0 0,1 0-1,-1 0 1,0 0 0,0-1 0,0 1-1,0 0 1,-1 0 0,1 0 0,0 0-1,-1 0 1,0 0 0,1-1 0,-1 1-1,0 0 1,0 0 0,0-1 0,0 1-1,0-1 1,0 1 0,0-1 0,-1 1-1,1-1 1,0 0 0,-1 1 0,1-1-1,-1 0 1,0 0 0,1 0 0,-1 0-1,-2 0 1,-14 6 43,-1-1 1,-1-1-1,1-1 0,-32 2 1,-81-2-446,142-4-4647,17-3 398</inkml:trace>
  <inkml:trace contextRef="#ctx0" brushRef="#br0" timeOffset="1451.08">553 408 4290,'0'0'10869,"-16"-7"-10178,-53-21-101,68 28-584,0-1-1,0 0 1,0 1 0,0-1 0,0 1 0,0 0 0,0-1 0,0 1 0,0 0 0,0 0 0,0-1 0,0 1 0,-1 0 0,1 0 0,0 0 0,0 0 0,0 0 0,0 1 0,0-1 0,0 0 0,0 1 0,-1-1 0,1 0 0,0 1 0,0-1 0,0 1 0,0 0 0,0-1 0,1 1 0,-1 0 0,0-1 0,0 1 0,0 0 0,1 0 0,-2 1 0,1 1-30,0 0 0,0 1 0,0-1 0,1 0 0,0 0 1,-1 0-1,1 0 0,1 6 0,-1-3 53,0 4-40,0 2 26,0-1 0,0 0 0,1 1 1,1-1-1,4 17 0,-5-24-12,0-1 0,1 0 0,-1 0 0,1 0 0,0 0 0,0 0 0,0 0 0,0-1 0,0 1 0,1-1 0,-1 1 0,1-1 0,0 0 0,0 0 0,0 0 0,0 0 0,0-1 0,0 1 0,0-1 0,0 0 0,1 0 0,-1 0 0,4 1 0,-4-1-19,-1 0 1,1-1-1,0 1 1,0-1-1,0 1 0,1-1 1,-1 0-1,0 0 1,0 0-1,0 0 1,0-1-1,0 1 0,0-1 1,0 0-1,0 0 1,-1 0-1,1 0 1,0 0-1,0-1 0,-1 1 1,1-1-1,-1 0 1,5-4-1,-4 2 53,0-1 0,0-1 1,0 1-1,0 0 0,-1-1 0,0 1 0,0-1 0,-1 0 1,0 0-1,0 1 0,1-10 0,0-17 673,-1-34 0,-2 33 1077,-12 104-1835,13-53 44,-1-7-22,0 0-1,1-1 1,1 1 0,0 0-1,3 15 1,-3-23-39,0-1-1,0 1 1,0-1-1,0 1 1,0-1-1,0 0 1,1 1-1,-1-1 1,1 0-1,0 0 1,0 0-1,0 0 1,0-1-1,0 1 1,0 0-1,0-1 1,0 1-1,1-1 1,-1 0-1,0 0 1,1 0-1,-1 0 1,1 0-1,-1 0 1,1-1-1,0 0 1,3 1-1,1 0-92,0 0-1,0-1 1,0 0-1,-1 0 0,1 0 1,0-1-1,0 0 1,12-4-1,-15 3 151,0 0 1,0 0-1,1-1 0,-1 1 0,0-1 0,-1 0 0,1 0 1,-1 0-1,1-1 0,-1 1 0,0-1 0,0 0 0,3-6 0,1-3 36,0 0-1,-2 0 1,1 0 0,-2-1-1,0 1 1,0-1-1,-2 0 1,3-26-1,-3-10 76,-4-56 0,1 101-90,0-17 366,-1 1-1,-1 0 1,-1 0-1,-1 0 1,-1 0-1,-1 1 1,-16-34-1,23 54-368,0 0-1,0 0 0,0 0 0,0 1 0,0-1 0,0 0 1,0 0-1,0 0 0,0 1 0,0-1 0,0 0 0,0 0 0,0 0 1,0 1-1,0-1 0,0 0 0,0 0 0,0 0 0,-1 1 1,1-1-1,0 0 0,0 0 0,0 0 0,0 0 0,0 1 1,-1-1-1,1 0 0,0 0 0,0 0 0,0 0 0,-1 0 1,1 0-1,0 0 0,0 0 0,0 0 0,-1 0 0,1 1 0,0-1 1,0 0-1,0 0 0,-1 0 0,1 0 0,0 0 0,0 0 1,0-1-1,-1 1 0,1 0 0,0 0 0,0 0 0,0 0 1,-1 0-1,1 0 0,0 0 0,0 0 0,0 0 0,-1-1 1,1 1-1,0 0 0,0 0 0,0 0 0,0 0 0,0 0 0,-1-1 1,1 1-1,0 0 0,0 0 0,0-1 0,-4 20-237,2 6 219,0-1-1,2 1 1,1 0-1,0 0 1,2-1-1,9 35 1,-8-41 8,2 1 0,0-1 1,2 0-1,0 0 1,0-1-1,2 0 0,0-1 1,22 27-1,-28-38-108,-1-1-1,1 0 0,1 0 1,-1 0-1,0-1 0,1 0 1,0 0-1,0 0 0,0 0 1,0-1-1,0 1 1,1-1-1,-1-1 0,1 1 1,-1-1-1,1 0 0,-1 0 1,1-1-1,0 1 0,5-2 1,-9 1 127,0-1 1,0 1-1,0-1 1,0 0-1,0 0 1,0 0-1,-1 0 1,1 0-1,0 0 1,-1 0-1,1-1 1,-1 1-1,1-1 1,-1 1-1,0-1 1,1 0-1,-1 1 0,0-1 1,0 0-1,0 0 1,-1 1-1,1-1 1,0 0-1,-1 0 1,1 0-1,-1 0 1,1-3-1,2-8 54,-1 0 0,2-26 0,-3 17 26,0 14 139,0-1-1,0 0 1,-1 0 0,-1 0 0,-2-17 0,3 26-233,0 0 1,0 0 0,0 0-1,0 0 1,0-1 0,0 1 0,-1 0-1,1 0 1,0 0 0,0 0 0,0 0-1,0 0 1,0 0 0,0-1 0,0 1-1,0 0 1,0 0 0,0 0 0,-1 0-1,1 0 1,0 0 0,0 0 0,0 0-1,0 0 1,0 0 0,0-1-1,0 1 1,-1 0 0,1 0 0,0 0-1,0 0 1,0 0 0,0 0 0,0 0-1,-1 0 1,1 0 0,0 0 0,0 0-1,0 0 1,0 0 0,0 0 0,0 0-1,-1 1 1,1-1 0,0 0-1,0 0 1,0 0 0,0 0 0,0 0-1,0 0 1,-1 0 0,1 0 0,0 0-1,0 0 1,0 1 0,0-1 0,0 0-1,0 0 1,0 0 0,0 0 0,0 0-1,0 0 1,0 1 0,-5 8-170,2 6 142,0 0-1,2 0 1,0 0-1,2 28 1,-1-41-5,0-1 1,1 1-1,-1-1 0,1 0 1,-1 1-1,1-1 1,0 0-1,0 1 0,0-1 1,0 0-1,0 0 1,0 1-1,0-1 0,0 0 1,0 0-1,0 0 1,0-1-1,1 1 0,-1 0 1,0 0-1,1-1 0,-1 1 1,1-1-1,-1 1 1,0-1-1,1 1 0,-1-1 1,1 0-1,-1 0 1,3 0-1,-1 1 1,0-1-1,0 0 1,1 0-1,-1 0 1,0 0-1,1 0 1,-1-1-1,0 0 1,0 1-1,1-1 1,-1 0-1,0-1 1,5-2-1,-3 0 45,-1 0 1,1-1-1,-1 0 0,0 0 0,-1 0 0,1 0 0,-1-1 0,0 1 0,0-1 0,-1 0 1,1 0-1,-1 0 0,-1 0 0,1 0 0,0-8 0,2-13 37,-2 0-1,-1-30 0,-1 57-52,0-1-1,1 0 0,-1 0 0,0-1-1,0 1 1,0 0 0,0 0 0,-1 0 0,1 0 0,0 0-1,0 0 1,-1 0 0,1 0 0,0 0 0,-1 0 0,1 0-1,-1 0 1,1 1 0,-1-1 0,1 0 0,-1 0 0,0 0-1,0 1 1,1-1 0,-1 0 0,0 1 0,0-1 0,0 0-1,0 1 1,0-1 0,1 1 0,-1-1 0,0 1-1,0 0 1,0 0 0,0-1 0,0 1 0,-1 0 0,1 0-1,0 0 1,0 0 0,0 0 0,0 0 0,0 0 0,0 0-1,0 0 1,-1 1 0,-1 0 6,-1 0-1,1 0 1,0 0 0,0 0 0,0 1-1,0 0 1,1-1 0,-1 1-1,0 0 1,1 0 0,-1 0-1,1 1 1,0-1 0,-3 3 0,0 5-21,0 0 0,0-1 0,1 2 0,0-1 0,1 0 0,0 1 1,1 0-1,-1 12 0,1-5 18,1-1-1,1 0 1,0 0 0,5 27-1,-4-40-34,0 0 0,0 0 0,1 0 0,-1 0 0,1 0 0,0 0 0,0 0 0,1-1 0,-1 1 0,1-1 0,-1 1 0,1-1 0,0 0 0,0 0 0,1 0 0,-1-1 0,1 1 0,-1-1 0,1 0 0,0 0 0,0 0 0,0 0 0,0-1-1,7 2 1,-6-2-1,-1 0-1,1 0 0,-1 0 0,1-1 0,-1 0 0,1 0 0,-1 0 0,1-1 1,-1 1-1,1-1 0,-1 0 0,1 0 0,-1-1 0,0 1 0,0-1 0,1 0 1,-1 0-1,-1-1 0,1 1 0,0-1 0,0 0 0,-1 0 0,5-4 0,-1-3 99,-1 1 0,0-1 0,-1 1 0,0-2-1,0 1 1,-1 0 0,0-1 0,-1 0 0,-1 0 0,3-17-1,-2 7 113,-2 0 0,0 1 0,-2-1 0,-5-39 0,6 54-19,-1 1 0,-1-1-1,1 0 1,-1 0 0,0 1 0,0-1-1,-1 1 1,0-1 0,-4-6-1,3 36-400,4-17 245,0 1 0,1 0-1,0-1 1,1 1-1,-1 0 1,1-1-1,1 0 1,0 1 0,0-1-1,0 0 1,0-1-1,1 1 1,1 0-1,-1-1 1,1 0 0,6 6-1,20 22 91,-23-26-280,0 0-1,0 0 1,-1 0 0,0 1 0,-1 0 0,0 0-1,0 1 1,-1 0 0,5 14 0,-9-23 162,-1 0 0,0-1 0,0 1-1,0 0 1,1 0 0,-1 0 0,0-1 0,0 1 0,0 0 0,0 0 0,0 0-1,-1 0 1,1-1 0,0 1 0,0 0 0,0 0 0,-1 0 0,1-1 0,-1 1 0,1 0-1,0 0 1,-1-1 0,1 1 0,-1 0 0,1-1 0,-1 1 0,0-1 0,1 1-1,-1-1 1,0 1 0,1-1 0,-1 1 0,0-1 0,1 1 0,-1-1 0,-1 0-1,-33 4-458,20-4 366,-99 12-5441,79-7 1657</inkml:trace>
  <inkml:trace contextRef="#ctx0" brushRef="#br0" timeOffset="6386.35">0 931 4210,'0'0'11088,"3"-5"-10032,-1 2-1008,0 1 0,0-1-1,0 1 1,1 0 0,-1 0-1,1 0 1,0 0 0,-1 0-1,1 0 1,0 1 0,0-1 0,0 1-1,0 0 1,0 0 0,5-1-1,58-9 287,-40 8-126,225-30 1131,515-85-528,-605 78-657,-133 31-907,-2-1 1,1-2 0,42-25 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40:50.429"/>
    </inkml:context>
    <inkml:brush xml:id="br0">
      <inkml:brushProperty name="width" value="0.05" units="cm"/>
      <inkml:brushProperty name="height" value="0.05" units="cm"/>
      <inkml:brushProperty name="color" value="#E71224"/>
    </inkml:brush>
  </inkml:definitions>
  <inkml:trace contextRef="#ctx0" brushRef="#br0">4 363 3570,'0'0'12050,"-1"-7"-10844,-1-15-465,3 31-791,1 4 64,43 89 404,-12-30-207,-9-17-94,-8-20-22,21 70 0,-37-105-80,0 0-1,0 0 1,0 0 0,0 0-1,0 0 1,0 0 0,0 0-1,0 0 1,0 0 0,0 0-1,0 0 1,1-1-1,-1 1 1,0 0 0,0 0-1,0 0 1,0 0 0,0 0-1,0 0 1,0 0 0,0 0-1,0 0 1,0 0-1,0 0 1,0 0 0,0 0-1,0 0 1,0 0 0,0 0-1,0 0 1,0 0 0,0 0-1,0 0 1,0 1-1,1-1 1,-1 0 0,0 0-1,0 0 1,0 0 0,0 0-1,1-11 354,0-14-10,-4-39-188,-3 0 0,-2 0 0,-23-81 0,15 79-157,4 0 0,2 0-1,-1-87 1,31 153-424,-13 1 401,-1 0 0,0 1 1,0 0-1,0 0 0,0 1 0,0 0 0,0 0 0,-1 0 0,1 1 1,-1 0-1,0 0 0,0 0 0,0 0 0,-1 1 0,0 0 0,1 0 1,-2 0-1,5 7 0,2 4-43,0 1 0,-1 0 1,0 1-1,10 35 0,-13-33-182,-2-1 0,0 1 0,-1 0 0,-1-1 0,0 24 0,-2-34 136,-1 0 1,1 0-1,-2 0 0,1 0 1,-1 0-1,0 0 1,-1 0-1,0-1 1,-1 1-1,0-1 0,0 0 1,0 0-1,-8 9 1,8-12 7,-30 32-432,32-35 481,0 0 0,-1 0-1,1-1 1,0 1 0,-1 0 0,1-1 0,-1 0 0,0 1 0,1-1 0,-1 0-1,0 0 1,0-1 0,1 1 0,-4 0 0,5-2 74,0-1 0,0 1 0,0 0 0,1-1 0,-1 1 0,1 0-1,-1-1 1,1 1 0,0-1 0,-1 1 0,1-1 0,0 1 0,0-1 0,0 1 0,0-3 0,2-27 876,-2 31-901,1-1-1,0 0 1,0 1 0,0-1-1,0 1 1,0 0-1,0-1 1,0 1 0,0 0-1,0 0 1,0-1-1,0 1 1,0 0 0,0 0-1,0 0 1,0 0-1,0 0 1,0 0 0,0 1-1,0-1 1,0 0-1,1 1 1,25 7 71,-18-1-99,0 0 1,-1 1 0,0-1 0,13 17-1,13 14-2149,-30-34 1140,0-1 1,1 0-1,-1 1 0,1-1 1,-1-1-1,10 5 1,2-4-3277</inkml:trace>
  <inkml:trace contextRef="#ctx0" brushRef="#br0" timeOffset="2507.41">434 357 2945,'0'0'5984,"-1"8"-5946,-4 37 40,2 49 1,3-93-101,0 0 0,0 0 0,1 0 0,-1 0 0,0 0-1,1 0 1,-1 0 0,1 0 0,-1 0 0,1 0 0,-1 0 0,1 0 0,-1 0-1,1-1 1,0 1 0,0 0 0,-1 0 0,1-1 0,0 1 0,0 0 0,0-1 0,0 1-1,0-1 1,0 1 0,0-1 0,0 1 0,0-1 0,0 0 0,0 0 0,0 1-1,0-1 1,0 0 0,0 0 0,0 0 0,1 0 0,0-1 0,1 2 25,0-2 0,0 1 0,0 0 0,0-1 0,0 1 0,-1-1 0,1 0 0,0 0 0,0 0 0,-1 0 0,1 0 0,0-1 0,2-1 0,-1-1 42,1 0 1,-1-1-1,-1 0 0,1 1 1,-1-1-1,0 0 1,0 0-1,0-1 0,-1 1 1,0-1-1,0 1 1,2-9-1,-1-1 787,-1-1 0,0 0 1,-2-22-1,0 37-749,0 0 0,0-1 0,-1 1 0,1 0 0,0-1 0,-1 1 0,1 0-1,-1 0 1,0 0 0,1-1 0,-1 1 0,0 0 0,0 0 0,0 0 0,0 0 0,0 0 0,0 0 0,0 1 0,0-1 0,0 0 0,0 0 0,0 1 0,0-1 0,-1 1-1,1-1 1,0 1 0,0-1 0,-1 1 0,1 0 0,0 0 0,-1-1 0,-1 1 0,1 0-50,-1 0 0,1 0 1,0 0-1,-1 0 0,1 0 0,0 0 1,0 0-1,-1 1 0,1 0 0,0-1 0,0 1 1,0 0-1,-1 0 0,1 0 0,0 0 1,0 0-1,1 0 0,-1 1 0,-2 1 1,0 3-24,0-1 1,1 1 0,-1 0 0,1 0-1,1 0 1,-1 1 0,1-1 0,0 1 0,0 0-1,1-1 1,0 1 0,0 0 0,1 0 0,0-1-1,0 1 1,1 8 0,0-9-5,0 0 1,0-1-1,0 1 1,1-1-1,0 0 1,0 1-1,0-1 0,0 0 1,1 0-1,0 0 1,0-1-1,0 1 1,1-1-1,0 0 0,-1 0 1,1 0-1,1 0 1,-1 0-1,9 5 1,-3-5-27,-1 0 1,1 0-1,-1 0 0,1-1 1,0-1-1,0 0 1,0 0-1,0-1 1,1 0-1,-1-1 1,0 0-1,0-1 0,19-3 1,-23 3 8,-1-1-1,1 1 1,0-1 0,0-1 0,-1 1-1,1-1 1,-1 0 0,0 0 0,0 0-1,0-1 1,0 0 0,-1 0 0,1 0-1,-1-1 1,0 1 0,0-1 0,-1 0-1,1 0 1,-1 0 0,0-1 0,-1 1-1,1-1 1,-1 1 0,2-7 0,-1-7 57,1 0-1,-1-27 1,-2 33 50,-1 0-1,2 0 1,0-1-1,0 1 1,1 1-1,10-25 0,-13 36-81,1-1-1,-1 1 1,1 0-1,0-1 0,0 1 1,0 0-1,-1 0 1,1 0-1,0-1 0,1 1 1,-1 0-1,0 0 1,0 1-1,0-1 0,1 0 1,-1 0-1,0 1 0,1-1 1,-1 0-1,0 1 1,1 0-1,-1-1 0,3 1 1,-1 0-13,-1 0 1,1 0-1,-1 1 1,0-1-1,1 1 1,-1 0-1,0 0 1,1 0-1,-1 0 1,0 0-1,0 0 1,0 1 0,2 1-1,3 2-53,-1 1-1,1 0 1,-2 0-1,1 0 1,-1 1-1,0 0 1,6 10-1,-13-30 739,2 11-643,1 1-1,-1-1 0,0 0 0,-1 0 1,1 1-1,0-1 0,-1 0 0,1 1 0,-1-1 1,1 0-1,-1 1 0,0-1 0,1 0 1,-1 1-1,0-1 0,0 1 0,0 0 0,-2-3 1,1 2-36,-1 1-1,1-1 1,-1 1 0,0-1 0,1 1-1,-1 0 1,0 0 0,0 0 0,1 0-1,-1 0 1,0 1 0,0-1 0,0 1-1,0 0 1,0 0 0,0 0 0,0 0 0,0 1-1,0-1 1,0 1 0,0 0 0,0 0-1,1 0 1,-1 0 0,0 0 0,1 0-1,-1 1 1,1-1 0,-1 1 0,1 0 0,-1 0-1,1 0 1,0 0 0,0 0 0,0 0-1,0 1 1,1-1 0,-1 1 0,1-1-1,-2 4 1,-2 6-18,0 0-1,1 1 0,1 0 0,0 0 1,0 0-1,2 1 0,-1-1 1,2 0-1,1 21 0,-1-23 20,0-7-118,1-1 0,-1 1 0,1-1 1,0 0-1,-1 0 0,2 1 0,-1-1 0,0 0 0,1 0 1,-1 0-1,1 0 0,0 0 0,0-1 0,0 1 1,0 0-1,0-1 0,1 0 0,-1 1 0,1-1 0,0 0 1,0 0-1,-1-1 0,1 1 0,0 0 0,1-1 1,-1 0-1,0 0 0,0 0 0,0 0 0,1 0 0,-1-1 1,0 1-1,1-1 0,-1 0 0,1 0 0,-1 0 1,0-1-1,1 1 0,-1-1 0,0 0 0,1 0 0,4-2 1,-5 2 12,0-1 0,1 0 0,-1 0 1,0 0-1,0-1 0,0 1 1,0-1-1,0 1 0,-1-1 0,1 0 1,-1 0-1,0 0 0,0-1 1,0 1-1,0 0 0,-1-1 0,1 1 1,-1-1-1,0 0 0,0 1 1,1-7-1,1-8 711,-1 0 0,0 0 1,-2-20-1,0 35-410,1-1 28,-1 0 0,0 0 0,0 0-1,-1 0 1,1 0 0,-1 0 0,0 0-1,0 0 1,0 0 0,0 1 0,-1-1 0,0 0-1,1 1 1,-1-1 0,-4-3 0,6 6-221,0 1 1,0 0-1,0 0 1,0 0 0,0 0-1,-1 0 1,1-1-1,0 1 1,0 0 0,0 0-1,0 0 1,-1 0-1,1 0 1,0 0 0,0 0-1,0 0 1,-1 0 0,1 0-1,0 0 1,0-1-1,0 1 1,-1 0 0,1 0-1,0 0 1,0 0-1,0 1 1,-1-1 0,1 0-1,0 0 1,0 0-1,0 0 1,-1 0 0,1 0-1,0 0 1,0 0-1,0 0 1,0 0 0,-1 1-1,1-1 1,0 0-1,0 0 1,0 0 0,0 0-1,0 0 1,-1 1 0,1-1-1,0 0 1,0 0-1,0 0 1,0 0 0,0 1-1,0-1 1,0 0-1,0 0 1,0 1 0,-3 12-300,2-11 355,-1 15-68,0 0 0,1 0 0,1 0 1,0 1-1,2-1 0,0 0 0,0 0 0,2 0 0,9 28 0,6 4 87,47 86 0,7 16-553,-70-143 61,0 0-1,0 0 1,-1 0 0,0 0-1,0 0 1,-1 0 0,0 1-1,-1-1 1,0 1 0,0-1-1,0 0 1,-3 10 0,2-16 296,-1-1 0,1 1 0,-1 0 0,0-1 0,1 1 1,-1-1-1,0 0 0,0 0 0,0 1 0,0-1 0,0 0 1,0-1-1,0 1 0,0 0 0,-1-1 0,1 1 1,0-1-1,0 1 0,-1-1 0,1 0 0,0 0 0,-4-1 1,-1 1-31,0 0 1,1 0-1,-1-1 1,1 0-1,0 0 1,-1-1-1,-6-2 1,8 1 275,0 0 0,1 0 0,-1-1-1,1 1 1,0-1 0,0 0 0,1 0 0,-1 0 0,1-1 0,0 1-1,0-1 1,0 0 0,1 0 0,-1 0 0,1 0 0,1 0 0,-1 0 0,1 0-1,-2-12 1,0-5 648,1 0-1,1 0 0,3-34 1,-1 48-693,0 0 0,1 0 0,0 0 0,0 0 0,1 1 1,0-1-1,0 1 0,8-12 0,41-55 114,-11 18-126,-30 37-66,-1 1 0,-1-1 0,-1-1 0,0 0 0,-2 0-1,0 0 1,-1-1 0,-1 0 0,-1 1 0,-1-2 0,-2-39 0,0 60 29,0 0 0,0 0 0,0 0 0,0 0 0,0 1 0,0-1 0,0 0 0,-1 0 0,1 0 0,0 0 0,-1 1 0,1-1 0,-1 0 0,1 0 0,-1 1 0,1-1 0,-1 0 0,1 1 0,-2-2 0,1 2-39,1 0 1,0 0-1,-1-1 0,1 1 1,0 0-1,-1 0 0,1 0 1,-1 0-1,1 0 0,0 1 0,-1-1 1,1 0-1,0 0 0,-1 0 1,1 0-1,0 0 0,-1 0 1,1 1-1,-1-1 0,1 0 1,0 0-1,0 0 0,-1 1 0,1-1 1,0 0-1,-1 0 0,1 1 1,0-1-1,0 0 0,0 1 1,-1-1-1,1 0 0,0 1 1,0-1-1,0 0 0,0 1 1,0-1-1,0 1 0,-1-1 0,1 0 1,0 1-1,0-1 0,0 0 1,0 1-1,1 0 0,-4 12 4,0 1 1,1-1-1,1 1 0,1 0 0,0-1 0,0 1 0,2 0 1,2 15-1,-2-21-118,0 0 1,0 0 0,1 0-1,0 0 1,0-1 0,1 1 0,0-1-1,0 0 1,1 0 0,0 0-1,0-1 1,0 0 0,1 0 0,11 10-1,-15-14 91,0-1-1,0 1 0,1-1 1,-1 1-1,0-1 1,1 0-1,-1 0 0,1 0 1,-1 0-1,1 0 0,-1-1 1,1 1-1,0-1 1,-1 0-1,1 1 0,-1-1 1,1 0-1,0-1 1,-1 1-1,1 0 0,0-1 1,-1 1-1,1-1 0,-1 0 1,1 0-1,-1 0 1,1 0-1,-1-1 0,0 1 1,0 0-1,1-1 1,-1 0-1,0 1 0,0-1 1,-1 0-1,1 0 0,0 0 1,-1-1-1,1 1 1,2-4-1,3-8 370,0 0 0,0 0 0,-1 0 0,-1-1 0,6-24 0,34-143 2551,-45 181-2883,0 0 0,0 0-1,1 0 1,-1 0 0,0 1 0,1-1 0,-1 0 0,1 0 0,-1 0-1,1 0 1,-1 1 0,1-1 0,-1 0 0,1 0 0,0 1 0,-1-1 0,1 0-1,0 1 1,0-1 0,0 1 0,-1-1 0,1 1 0,0 0 0,0-1-1,0 1 1,0 0 0,0-1 0,0 1 0,0 0 0,0 0 0,0 0 0,0 0-1,-1 0 1,1 0 0,0 0 0,0 0 0,0 0 0,0 1 0,0-1-1,0 0 1,0 1 0,0-1 0,0 0 0,-1 1 0,1-1 0,0 1 0,0-1-1,0 1 1,0 0 0,4 2-54,0 1-1,0-1 1,-1 1 0,0 0-1,1 0 1,5 7-1,-1 3-875,-1 0-1,0 1 0,8 21 0,-16-33 568,0-2 362,0-7 128,0 1 0,0-1 0,-1 1 1,0-1-1,0 1 0,0 0 0,-1 0 1,0-1-1,0 1 0,0 0 1,-1 0-1,-4-7 0,4 9-55,1 0 0,-1 1 0,1-1 0,-1 1 0,0-1 0,0 1 0,0 0 0,0 0 0,0 0 0,0 1 0,0-1 0,-1 1 0,1 0 0,-1 0 0,1 0 0,-1 0 0,1 1 0,-1-1 0,-7 1 0,10 0-94,-1 1 0,0-1 0,0 1 0,0 0 0,0 0 0,1 0 0,-1 0 0,0 0 0,1 0 0,-1 0 0,1 1 0,0-1 0,-1 0 0,1 1 0,0-1 1,0 1-1,-1 0 0,1-1 0,1 1 0,-1 0 0,0 0 0,0-1 0,1 1 0,-2 4 0,-12 51-132,13-52 136,-2 11-7,1 0 1,0 0-1,1 0 0,1 0 0,3 32 1,-3-44-56,1-1 0,0 0 1,-1 1-1,1-1 0,0 0 1,1 1-1,-1-1 0,1 0 1,-1 0-1,1 0 0,0 0 1,0 0-1,0-1 0,0 1 1,1 0-1,-1-1 0,1 0 1,0 0-1,-1 0 0,1 0 1,0 0-1,0 0 0,0-1 1,0 1-1,1-1 0,-1 0 1,0 0-1,1 0 0,-1 0 1,0-1-1,1 1 0,-1-1 1,6 0-1,-4 0 52,0-1 0,0 1 0,0-1-1,-1 0 1,1 0 0,0 0 0,-1-1 0,1 0-1,-1 0 1,1 0 0,-1 0 0,0-1 0,0 0-1,0 0 1,0 0 0,0 0 0,-1 0-1,0-1 1,1 0 0,-1 1 0,0-1 0,-1 0-1,1-1 1,-1 1 0,0 0 0,0-1 0,0 1-1,2-9 1,0-3 175,0 0 0,-1-1 0,-1 1 0,-1 0 0,0-1 0,-1 1 0,-2-23 0,1 35-31,0 0 0,0 0 0,0 0-1,0 0 1,-1 0 0,1 0 0,-5-6 0,6 8-113,-1 1 1,0 0-1,0 0 1,0-1-1,1 1 1,-1 0-1,0 0 1,0 0-1,-1 0 1,1 0-1,0 1 1,0-1-1,0 0 1,-1 0-1,1 1 1,0-1-1,0 1 1,-1-1-1,1 1 1,-1 0-1,1-1 1,0 1-1,-1 0 1,1 0-1,-4 0 1,5 1-30,-1-1 1,0 1 0,0 0-1,0-1 1,0 1 0,1 0-1,-1 0 1,0 0 0,1-1-1,-1 1 1,0 0-1,1 0 1,-1 0 0,1 0-1,0 0 1,-1 0 0,1 0-1,0 1 1,-1-1 0,1 0-1,0 0 1,0 0 0,0 2-1,-1 33-49,1-30 63,1-1-31,-1 1 0,1-1 0,0 0 0,0 0 0,1 1 0,-1-1-1,1 0 1,0 0 0,1-1 0,-1 1 0,1 0 0,0-1 0,0 1 0,0-1 0,1 0 0,-1 0-1,1 0 1,0-1 0,0 1 0,1-1 0,-1 0 0,1 0 0,-1-1 0,1 1 0,0-1 0,0 0-1,0 0 1,0-1 0,1 1 0,-1-1 0,0 0 0,0-1 0,1 1 0,-1-1 0,1 0-1,9-2 1,-13 2 38,0-1-1,0 0 1,0 0-1,0 1 0,-1-1 1,1-1-1,0 1 1,-1 0-1,1 0 1,0-1-1,-1 1 0,1-1 1,-1 1-1,0-1 1,0 0-1,1 1 0,-1-1 1,0 0-1,1-4 1,16-43 582,-15 37-331,6-14 160,-4 14-118,-1-1 0,0 1 0,-1-1-1,0 0 1,1-14 0,-4 26-304,0 1-1,0 0 1,0 0-1,0 0 1,0-1-1,1 1 1,-1 0-1,0 0 1,0 0 0,0 0-1,0 0 1,0-1-1,1 1 1,-1 0-1,0 0 1,0 0 0,0 0-1,0 0 1,1 0-1,-1 0 1,0 0-1,0 0 1,0 0 0,1-1-1,-1 1 1,0 0-1,0 0 1,0 0-1,1 0 1,-1 0 0,0 0-1,0 1 1,0-1-1,0 0 1,1 0-1,-1 0 1,0 0 0,0 0-1,0 0 1,1 0-1,-1 0 1,0 0-1,0 0 1,0 1 0,0-1-1,0 0 1,1 0-1,-1 0 1,0 0-1,0 0 1,0 1 0,0-1-1,0 0 1,0 0-1,11 10-164,2 10 149,-2 2 0,14 32 0,8 18-992,-33-72 995,1 1 0,-1-1-1,0 1 1,0-1 0,0 1-1,1-1 1,-1 0 0,0 1-1,0-1 1,1 0-1,-1 1 1,0-1 0,1 0-1,-1 1 1,1-1 0,-1 0-1,0 1 1,1-1 0,-1 0-1,1 0 1,-1 0-1,1 0 1,-1 1 0,1-1-1,-1 0 1,0 0 0,1 0-1,-1 0 1,1 0 0,-1 0-1,1 0 1,-1 0 0,1 0-1,-1 0 1,1-1-1,-1 1 1,1 0 0,-1 0-1,0 0 1,1 0 0,-1-1-1,1 1 1,-1 0 0,0-1-1,1 1 1,-1 0 0,1 0-1,-1-1 1,0 1-1,0-1 1,1 1 0,-1 0-1,1-1 1,12-24 213,-5-2 109,-2-1 0,6-43 0,-10 46 30,2 0-1,1 1 1,15-44 0,-20 67-325,0 1 0,0-1 1,1 1-1,-1-1 1,0 1-1,0-1 0,0 1 1,1-1-1,-1 1 1,0-1-1,1 1 1,-1 0-1,0-1 0,1 1 1,-1-1-1,0 1 1,1 0-1,-1-1 1,1 1-1,-1 0 0,1 0 1,-1-1-1,1 1 1,-1 0-1,1 0 0,-1 0 1,1-1-1,0 1 1,11 11-39,6 31-285,-15-35 400,18 42-39,-10-25-108,0 1 0,-2 1 1,10 43-1,-18-66-20,0 19-1637,-2-22 1502,1 1 0,0 0 0,0-1 1,-1 1-1,1-1 0,0 1 0,-1 0 0,1-1 0,-1 1 0,1-1 0,0 1 1,-1-1-1,1 1 0,-1-1 0,0 0 0,1 1 0,-1-1 0,1 0 0,-1 1 0,0-1 1,1 0-1,-1 0 0,1 1 0,-1-1 0,0 0 0,1 0 0,-1 0 0,0 0 0,-1 0 1,-25 1-8764</inkml:trace>
  <inkml:trace contextRef="#ctx0" brushRef="#br0" timeOffset="3225.19">156 1309 4626,'0'0'11496,"6"-6"-10920,-1 2-522,0 0-1,0 0 0,0 0 0,1 1 0,0 0 1,0 0-1,0 0 0,0 0 0,0 1 0,10-2 1,79-12 619,-48 9-299,721-145 1455,-370 69-2129,-322 69-97,98-22-942,-137 26 1112,-2-1 0,56-25 0,-85 33 260,0 0 1,0-1 0,0 0-1,0 0 1,0-1 0,-1 1-1,8-9 1,-12 12-66,-1 0 1,1 0-1,0 0 1,0 0-1,-1 0 1,1 0-1,0 0 1,-1 0-1,1-1 1,-1 1-1,1 0 1,-1 0-1,0-1 1,0 1-1,0 0 1,1 0-1,-1-1 1,0 1-1,0 0 1,-1-1-1,1 1 0,0 0 1,0 0-1,-1-1 1,1 1-1,0 0 1,-1 0-1,1 0 1,-1-1-1,0 1 1,1 0-1,-1 0 1,0 0-1,0 0 1,0 0-1,0 0 1,1 1-1,-1-1 1,-1 0-1,1 0 1,0 0-1,0 1 1,0-1-1,0 1 1,0-1-1,0 1 0,-1-1 1,0 1-1,-39-16-5157,-12-2-4524</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0:12.046"/>
    </inkml:context>
    <inkml:brush xml:id="br0">
      <inkml:brushProperty name="width" value="0.035" units="cm"/>
      <inkml:brushProperty name="height" value="0.035" units="cm"/>
    </inkml:brush>
  </inkml:definitions>
  <inkml:trace contextRef="#ctx0" brushRef="#br0">0 355 1121,'0'0'10303,"15"2"-9479,98 8 314,141-7 0,-242-3-1135,65-2-664,1-3 0,93-18 0,-163 21 164,32-8-1556,-38 9 1806,0 1 1,-1-1-1,1 0 0,-1 1 0,1-1 0,-1 0 1,1 0-1,-1 0 0,1 0 0,-1 0 0,0-1 1,0 1-1,0 0 0,1 0 0,-1-1 0,0 1 1,-1-1-1,1 1 0,1-3 0,-1-11-2698</inkml:trace>
  <inkml:trace contextRef="#ctx0" brushRef="#br0" timeOffset="248.78">717 199 448,'0'0'9946,"-2"-2"-8921,-5-4-387,6 10-212,12 17-325,37 21 416,-40-36-476,0 0 0,0 1 0,0-1-1,-1 1 1,0 1 0,-1-1 0,11 17-1,-16-23-313,0 1-1,0 0 1,-1 0-1,1 0 1,0 0-1,-1 1 1,0-1-1,1 0 1,-1 0-1,0 0 0,0 0 1,0 0-1,0 0 1,-1 1-1,1-1 1,0 0-1,-1 0 1,0 0-1,1 0 1,-1 0-1,0 0 0,0 0 1,0-1-1,0 1 1,-1 0-1,1 0 1,0-1-1,-1 1 1,-2 2-1,-8 2-2866</inkml:trace>
  <inkml:trace contextRef="#ctx0" brushRef="#br0" timeOffset="778.56">1304 110 5955,'0'0'10839,"-8"-5"-10641,3 1-178,0 1-1,0 0 1,-1 0 0,1 0 0,-1 1-1,0 0 1,0 0 0,-9-2 0,12 4-13,-1-1-1,1 1 1,-1 0 0,0 0-1,1 0 1,-1 1 0,1-1-1,-1 1 1,1 0 0,0 0 0,-1 0-1,1 0 1,0 1 0,-1-1-1,1 1 1,0 0 0,0 0 0,1 0-1,-6 5 1,4-3-36,0 0 1,0 1-1,0 0 0,1 0 1,-1 0-1,1 0 0,0 1 0,1-1 1,0 1-1,0 0 0,0 0 1,0 0-1,0 8 0,1-11 9,1 1-1,0-1 0,0 0 1,0 1-1,0-1 0,0 0 1,1 1-1,0-1 0,-1 0 1,1 0-1,0 1 0,1-1 1,-1 0-1,1 0 0,-1 0 1,1 0-1,0-1 0,0 1 1,0 0-1,0-1 0,1 1 1,-1-1-1,1 0 0,-1 0 1,5 2-1,64 30-316,-57-29 192,0 1-1,-1 0 1,0 1-1,0 0 1,0 1-1,13 12 1,-24-19 113,0 0 0,-1 1 0,0-1 0,1 1 0,-1-1 1,0 1-1,1-1 0,-1 1 0,0 0 0,0 0 1,0 0-1,-1-1 0,1 1 0,0 0 0,-1 0 1,1 0-1,-1 0 0,0 0 0,0 0 0,1 0 1,-1 0-1,0 0 0,-1 0 0,1 0 0,0 0 1,-1 0-1,1 0 0,-1 0 0,1 0 0,-2 2 0,0 0 7,-1-1-1,1 0 0,-1 0 1,1 0-1,-1 0 0,0-1 1,0 1-1,0-1 0,0 1 1,0-1-1,-1 0 0,1-1 1,-1 1-1,-5 1 0,-8 3 96,0-1-1,0-1 0,0 0 1,-1-1-1,-28 0 0,63-13-3403,13-1-33,11-4-672</inkml:trace>
  <inkml:trace contextRef="#ctx0" brushRef="#br0" timeOffset="1043.21">1600 137 6851,'0'0'12387,"-3"-3"-11944,3 3-450,0-1-1,0 1 1,0 0 0,-1 0-1,1 0 1,0-1 0,0 1-1,0 0 1,0 0 0,-1 0-1,1-1 1,0 1 0,0 0-1,0 0 1,-1 0 0,1 0-1,0 0 1,0 0 0,-1 0-1,1-1 1,0 1 0,0 0-1,-1 0 1,1 0 0,0 0-1,0 0 1,-1 0 0,1 0-1,0 0 1,0 0 0,-1 0-1,1 0 1,0 1 0,0-1-1,-1 0 1,1 0 0,0 0-1,0 0 1,0 0 0,-1 0-1,1 0 1,0 1 0,0-1-1,0 0 1,-1 0 0,1 0-1,0 1 1,0-1 0,0 0-1,0 0 1,0 0 0,-1 1-1,1-1 1,0 0 0,0 0-1,0 1 1,0-1 0,0 0-1,0 0 1,0 1 0,0-1-1,0 0 1,0 0 0,0 1-1,0-1 1,0 0 0,-2 35-104,11 44 235,8-14-96,5 18-20,-17-28-8351</inkml:trace>
  <inkml:trace contextRef="#ctx0" brushRef="#br0" timeOffset="1201.22">1553 306 3570,'0'0'2385,"107"2"-3330,-73 4-912,-2-5-400</inkml:trace>
  <inkml:trace contextRef="#ctx0" brushRef="#br0" timeOffset="1541.61">1886 253 2753,'0'0'8799,"-7"0"-8559,4 0-225,1 0-1,-1 0 1,1 1 0,0-1 0,-1 0-1,1 1 1,0 0 0,-1-1-1,1 1 1,0 0 0,0 0 0,-1 0-1,1 1 1,0-1 0,0 0-1,0 1 1,1 0 0,-1-1 0,0 1-1,1 0 1,-1 0 0,1 0-1,-1 0 1,1 0 0,0 0 0,0 0-1,0 0 1,0 0 0,0 1-1,0-1 1,1 0 0,-1 5 0,-3 9-34,1 1 0,1-1 1,1 1-1,0-1 0,2 19 1,-1-34-48,0 1 1,0 0-1,0-1 1,0 1-1,1 0 1,-1-1-1,0 1 1,1-1-1,0 1 1,-1-1-1,1 1 1,0-1-1,0 0 1,0 1-1,0-1 1,0 0-1,0 1 1,0-1-1,0 0 1,0 0-1,1 0 1,-1 0-1,0 0 1,1 0-1,-1-1 1,1 1-1,-1 0 1,2 0-1,4 0-257,-1 1-1,1-1 1,0 0 0,-1-1-1,11 0 1,-16 0 315,1 0 6,0 0-1,0-1 0,0 1 0,-1 0 1,1-1-1,0 0 0,0 1 0,-1-1 0,1 0 1,0 0-1,-1 0 0,1 0 0,-1 0 1,1 0-1,-1-1 0,0 1 0,1 0 0,-1-1 1,0 1-1,0-1 0,0 1 0,0-1 1,0 1-1,0-1 0,-1 0 0,1 0 0,-1 1 1,1-1-1,-1 0 0,1 0 0,-1-2 1,2-8 280,0 0 0,-1 0 1,-1-19-1,0 20 18,0 2-97,0 0 1,-1 0-1,0 0 0,0 0 0,-1 0 1,-5-16-1,6 22-221,0 1 1,-1 0 0,1-1-1,0 1 1,-1 0 0,1 0 0,-1-1-1,0 1 1,0 1 0,0-1-1,0 0 1,0 0 0,0 1-1,0-1 1,-1 1 0,1 0-1,-1-1 1,1 1 0,-1 0-1,1 1 1,-1-1 0,1 0-1,-1 1 1,0-1 0,1 1-1,-1 0 1,-3 0 0,6 0-66,-1 0 1,1 0 0,-1 0-1,1 0 1,0 1 0,-1-1-1,1 0 1,-1 0 0,1 0-1,0 0 1,-1 1 0,1-1-1,-1 0 1,1 0 0,0 1-1,-1-1 1,1 0 0,0 1-1,0-1 1,-1 0 0,1 1-1,0-1 1,0 1-1,-1-1 1,1 0 0,0 1-1,0-1 1,0 1 0,0-1-1,0 0 1,0 1 0,0-1-1,0 1 1,0-1 0,0 1-1,0-1 1,0 1 0,0-1-1,0 0 1,0 2 0,0-2 45,0 16-2717</inkml:trace>
  <inkml:trace contextRef="#ctx0" brushRef="#br0" timeOffset="2074.13">2124 204 6867,'0'0'8308,"-7"3"-8247,4-2-49,0 0 0,0 0 0,0 1 0,0-1 0,1 1 0,-1 0 0,0 0 0,1 0 0,-1 0 0,1 0 0,0 1 0,0-1 0,0 1 0,0-1 0,0 1 0,0 0 0,1 0 0,-1-1-1,1 1 1,0 0 0,0 1 0,0-1 0,0 0 0,0 0 0,1 0 0,-1 5 0,-1 2-30,1 1 0,0 0 0,1-1 0,0 1 0,0 0 0,1-1-1,4 18 1,-4-24-16,1-1-1,-1 1 1,1-1-1,-1 1 1,1-1-1,0 1 1,0-1-1,0 0 0,1 0 1,-1 0-1,1-1 1,0 1-1,0 0 1,0-1-1,0 0 1,0 0-1,0 0 1,1 0-1,-1 0 0,0 0 1,1-1-1,0 0 1,-1 0-1,5 1 1,-2-1 9,-1 1 0,1-2 0,-1 1 0,1-1 0,0 1 1,-1-1-1,1-1 0,0 1 0,-1-1 0,1 0 0,-1-1 1,0 1-1,1-1 0,-1 0 0,0 0 0,0-1 0,0 1 1,0-1-1,0 0 0,4-4 0,-2-1-6,0 1 1,0-1-1,-1 0 0,1 0 1,-2-1-1,0 0 0,0 0 1,0 0-1,-1 0 0,4-13 1,-3-1 370,0 1 0,-1-1 0,-1 0 0,-1 0 0,-1 0 1,-1-1-1,-5-34 0,3 44 265,-1 0 0,-1 0 0,0 1 1,-8-16-1,9 21 40,3 8-631,0 1 0,0-1 0,0 0 0,0 0 0,0 0 0,0 0-1,0 0 1,0 0 0,0 1 0,0-1 0,0 0 0,0 0 0,0 0 0,0 0 0,0 0 0,0 1 0,-1-1 0,1 0 0,0 0 0,0 0 0,0 0 0,0 0 0,0 0 0,0 0 0,0 0 0,0 0-1,-1 1 1,1-1 0,0 0 0,0 0 0,0 0 0,0 0 0,0 0 0,0 0 0,-1 0 0,1 0 0,0 0 0,0 0 0,0 0 0,0 0 0,0 0 0,0 0 0,-1 0 0,1 0 0,0 0-1,0 0 1,0 0 0,0 0 0,0 0 0,-1 0 0,1 0 0,0 0 0,0-1 0,0 1 0,0 0 0,0 0 0,-1 24-119,1-1 0,1 1 1,1-1-1,6 27 0,29 93 377,-30-122-276,-1 3-570,-1 0 1,3 31 0,-5 14-8848,-3-58 1940</inkml:trace>
  <inkml:trace contextRef="#ctx0" brushRef="#br0" timeOffset="2352.59">2523 223 6403,'0'0'8305,"-11"8"-8169,-1-1-88,1 1 0,1 0-1,-1 0 1,1 1 0,1 1-1,0 0 1,-15 20 0,18-21-84,0 0 0,1 1 0,0-1 0,1 1 0,0 0 0,0 0 0,1 0 0,0 1 1,1-1-1,-1 16 0,6-25 20,-1 0 1,1 0-1,0-1 0,0 1 1,-1 0-1,1-1 0,0 0 1,0 0-1,0 0 0,0 0 1,0 0-1,3-1 1,1 1 50,15-1-95,-1 0 1,38-8-1,6-8-3040,-31 5-1209</inkml:trace>
  <inkml:trace contextRef="#ctx0" brushRef="#br0" timeOffset="3289.4">66 470 3858,'0'0'7416,"1"-1"-7151,2 36 1519,4 33-333,22 100 0,-3-31 73,-16-86-945,-6-33-441,-1 0-1,0 0 0,-1 0 1,-1 0-1,-1 23 1,386-49 1164,-289 1-2904,184-36 0,-270 40 1155,30-8-174,-40 11 482,1-1 0,-1 1 0,0-1 0,0 1 0,1-1 0,-1 0 0,0 1 0,0-1 0,0 0 0,0 0 0,0 0 0,0 0 0,0 0 0,0 0 0,-1 0 0,1 0 0,0 0 0,-1 0 0,1-1 0,0 1 0,-1 0 0,1 0 0,-1-1-1,0 1 1,1-2 0,-3-5-4100,-9-1-1497</inkml:trace>
  <inkml:trace contextRef="#ctx0" brushRef="#br0" timeOffset="3619.75">941 917 3378,'0'0'12741,"4"-2"-12591,-1 1-140,0 0 0,0-1 0,0 1 0,0 1 0,0-1 0,0 0 1,0 1-1,0-1 0,0 1 0,0 0 0,0 0 0,1 0 0,-1 1 0,0-1 1,0 1-1,0 0 0,0 0 0,0 0 0,0 0 0,0 0 0,0 0 0,-1 1 0,1 0 1,0-1-1,4 5 0,-3-3-84,-1 0 0,1 0 1,-1 1-1,0-1 0,0 1 1,0 0-1,-1 0 1,1 0-1,-1 0 0,0 0 1,0 0-1,0 1 0,-1-1 1,0 1-1,1-1 0,-2 1 1,1 0-1,0 5 0,-2-8-1,1-1-1,-1 1 0,0-1 0,1 1 1,-1-1-1,0 1 0,0-1 1,0 0-1,0 0 0,0 1 0,-1-1 1,1 0-1,0 0 0,-1 0 1,1 0-1,0 0 0,-1 0 1,1-1-1,-1 1 0,1 0 0,-1-1 1,0 1-1,1-1 0,-1 0 1,0 1-1,1-1 0,-3 0 0,-53 6-1448,55-6 1321,-48 1-4852,42-1 2411</inkml:trace>
  <inkml:trace contextRef="#ctx0" brushRef="#br0" timeOffset="4282.33">1677 887 4306,'0'0'9580,"-2"-9"-8646,-6-30-408,7 38-517,1 0 1,0 1 0,-1-1 0,1 0-1,-1 0 1,1 1 0,-1-1 0,1 1 0,-1-1-1,1 1 1,-1-1 0,0 1 0,1-1-1,-1 1 1,0-1 0,1 1 0,-1-1-1,0 1 1,0 0 0,1 0 0,-1-1-1,0 1 1,0 0 0,1 0 0,-1 0-1,0 0 1,0 0 0,0 0 0,1 0-1,-1 0 1,0 0 0,0 0 0,0 1-1,1-1 1,-1 0 0,0 0 0,-1 1-1,-1 0 24,-8 2-30,-1 1 0,1 0 1,0 1-1,0 0 0,0 1 1,1 0-1,0 1 1,0 0-1,1 0 0,-1 1 1,2 0-1,-1 1 0,1 0 1,-7 11-1,13-18-27,0 0 0,1 1 0,-1-1 0,1 1 0,-1 0 0,1-1 0,0 1 0,0 0 0,0 0 0,1 0 0,-1 0 0,1-1 0,-1 1 0,1 0 0,0 0 0,0 0 0,0 0 0,1 0 0,-1 0 0,1 0 0,1 5 0,0-4-11,0-1 0,1 0 0,-1 0 0,1 0 0,-1 0 0,1-1 0,0 1 0,0-1 0,0 1 0,0-1 0,0 0 0,1 0 0,-1 0 0,1-1 0,5 2 0,28 9-451,23 9-1102,-56-20 1307,0 1 0,0 0 0,0 0 0,-1 0-1,1 1 1,-1-1 0,1 1 0,-1 0 0,0 0-1,0 0 1,3 4 0,-6-6 253,1 0 0,-1-1-1,1 1 1,-1 0 0,1 0 0,-1 0 0,1 0 0,-1 0 0,0 0 0,0 0-1,1 0 1,-1 0 0,0 0 0,0 0 0,0 0 0,0 0 0,0 0-1,0 0 1,-1 0 0,1 0 0,0 0 0,0 0 0,-1 0 0,1 0-1,0 0 1,-1 0 0,1 0 0,-1 0 0,0-1 0,1 1 0,-1 0-1,0 0 1,1 0 0,-1-1 0,0 1 0,0 0 0,1-1 0,-1 1-1,0-1 1,0 1 0,0-1 0,0 0 0,0 1 0,0-1 0,0 0-1,-1 1 1,-7 2 115,0-1 0,-1 1 1,-17 1-1,18-3-132,-106 16-1172,110-17-2817</inkml:trace>
  <inkml:trace contextRef="#ctx0" brushRef="#br0" timeOffset="4563.37">1859 803 5491,'0'0'11549,"-3"-3"-10671,3 3-875,0-1 1,0 1 0,-1 0-1,1 0 1,0-1 0,0 1-1,-1 0 1,1 0 0,0-1 0,-1 1-1,1 0 1,0 0 0,-1 0-1,1-1 1,-1 1 0,1 0 0,0 0-1,-1 0 1,1 0 0,-1 0-1,1 0 1,0 0 0,-1 0-1,1 0 1,-1 0 0,1 0 0,0 0-1,-1 0 1,1 0 0,0 0-1,-1 1 1,1-1 0,-1 0 0,1 0-1,0 0 1,-1 1 0,1-1-1,0 0 1,-1 0 0,1 1-1,-8 21 47,5 40 136,3-59-157,0 25 29,1-1 0,1 1 0,2-1 0,13 53 1,-12-66-1471,0 1 0,2-1 0,10 18 0,-13-26-3305</inkml:trace>
  <inkml:trace contextRef="#ctx0" brushRef="#br0" timeOffset="4734.04">1790 1013 5234,'0'0'5091,"99"4"-7156,-57 0-1585</inkml:trace>
  <inkml:trace contextRef="#ctx0" brushRef="#br0" timeOffset="5401.46">2081 1000 3025,'0'0'3111,"-18"8"-3017,-57 28-60,72-34-40,-1 1-1,1-1 0,0 1 1,0 0-1,0 0 1,1 0-1,-1 1 0,1-1 1,-1 1-1,1-1 0,0 1 1,1 0-1,-1-1 1,1 1-1,-1 0 0,1 0 1,0 0-1,1 0 1,-1 1-1,1-1 0,-1 0 1,1 0-1,1 0 1,-1 0-1,1 5 0,0 4-165,-1-10-1,0-1 0,1 1 0,0-1 0,0 1 0,-1-1-1,1 0 1,1 1 0,-1-1 0,0 0 0,0 0 0,1 0 0,-1 0 0,1 0 0,0 0-1,0 0 1,0-1 0,-1 1 0,2 0 0,-1-1 0,0 0 0,0 1 0,0-1 0,1 0-1,-1 0 1,5 1 0,-3-1 31,-1 0 1,1 0-1,0 0 0,0-1 0,0 1 0,0-1 1,7 0-1,-9-1 358,0 1 0,1 0 0,-1-1-1,0 1 1,1-1 0,-1 0 0,0 0 0,0 0 0,0 0 0,0 0 0,0-1 0,4-2 0,0-3 630,0-1 0,0 0 0,0 0 0,-1-1 0,-1 1-1,1-1 1,-1 0 0,-1-1 0,0 1 0,0 0 0,0-1 0,-2 0 0,1 0 0,0-18 0,-2 27-977,-1 4-88,-2 9 245,-1 1-205,1 1-1,1-1 1,-2 28 0,4-40 84,0 0-1,0 0 1,0 0-1,0 0 1,0-1-1,1 1 1,-1 0 0,0 0-1,1 0 1,-1 0-1,0-1 1,1 1-1,-1 0 1,1 0-1,-1-1 1,1 1 0,0 0-1,-1-1 1,1 1-1,0 0 1,-1-1-1,1 1 1,0-1-1,0 1 1,-1-1 0,2 1-1,2 0-118,-1 0 0,0 0 0,0-1 0,0 1 0,0-1 0,0 0 0,1 1 0,2-2 0,0 1-217,0-1 0,0 1 0,0-1 0,0-1 0,0 1 0,0-1 0,-1 0 0,8-4 0,-6 1 522,0-1 0,-1-1 1,0 1-1,0-1 0,0 0 1,-1 0-1,0-1 0,0 1 1,-1-1-1,0 0 0,0 0 1,-1-1-1,0 1 0,-1-1 1,0 0-1,2-10 0,0-18 2607,0 0 0,-4-60 0,0 53-387,-11 105-2957,8-27 761,2 1-1,4 51 0,-2-73-571,1 0 0,1 0 0,0 0 0,1 0 0,0-1-1,0 0 1,2 0 0,-1 0 0,14 19 0,-8-18-2577,-1-6-1322</inkml:trace>
  <inkml:trace contextRef="#ctx0" brushRef="#br0" timeOffset="6287.42">2254 1000 3153,'0'0'2634,"21"4"-2565,-6-1-172,16 3-585,0-2-1,49 2 0,-75-6 703,-1 0 1,0 0-1,0 0 1,1 0-1,-1-1 0,0 0 1,0 0-1,6-2 1,-9 2 214,1 0 1,-1 0 0,0 0-1,1-1 1,-1 1 0,0 0 0,0-1-1,0 1 1,0-1 0,0 1 0,-1-1-1,1 0 1,0 1 0,-1-1-1,1 0 1,-1 1 0,1-1 0,-1 0-1,0 0 1,0 1 0,0-1-1,0-3 1,0-1 759,1 1-251,0 0 0,-1 0 0,0 0 0,0 0 0,0 0 0,0 0-1,-1 0 1,-1-5 0,1 10-724,1 0-1,0 0 1,0 0 0,-1-1-1,1 1 1,0 0-1,0 0 1,-1 0 0,1 0-1,0 0 1,-1 0-1,1 0 1,0-1-1,-1 1 1,1 0 0,0 0-1,-1 0 1,1 0-1,0 0 1,-1 0 0,1 1-1,0-1 1,0 0-1,-1 0 1,1 0-1,0 0 1,-1 0 0,1 0-1,0 0 1,0 1-1,-1-1 1,1 0 0,0 0-1,0 0 1,-1 1-1,1-1 1,0 0-1,0 0 1,0 1 0,-1-1-1,1 0 1,0 1-1,0-1 1,-7 14-144,7-14 164,-4 13-46,1-1 0,1 1 0,0 0 0,1 0 0,1 0-1,0-1 1,3 25 0,-3-36 10,0 2-107,0 0 0,1 0-1,-1-1 1,1 1 0,0 0 0,0-1-1,0 1 1,0 0 0,0-1 0,1 1 0,-1-1-1,1 0 1,-1 1 0,1-1 0,0 0-1,0 0 1,0 0 0,0 0 0,0-1-1,0 1 1,5 2 0,-3-2-58,0 0 0,0-1 0,0 0 0,0 1 0,0-2 0,0 1 0,0 0 0,0-1 0,0 0-1,1 1 1,-1-2 0,0 1 0,0 0 0,5-2 0,-5 0 211,-1 1-1,0-1 0,0 0 0,0 0 1,0 0-1,0-1 0,0 1 1,-1 0-1,1-1 0,-1 0 1,1 0-1,-1 0 0,0 0 0,0 0 1,-1 0-1,2-4 0,24-55 1796,-21 42-471,-1 1 1,0-1 0,-2 0-1,3-30 1,-8 163-2105,2-111 613,0 0 0,0 0 0,1 0 0,-1 0 0,1 0 0,-1 0 0,1 0 0,0 0 0,-1-1 0,1 1 0,0 0 0,0 0 0,0-1 0,1 1 0,-1 0 0,0-1 0,1 1 0,-1-1 0,1 0 0,2 3 0,0-2-51,-1-1 0,0 1 0,1-1 0,0 1 0,-1-1 0,1 0 1,0-1-1,-1 1 0,1-1 0,6 1 0,-3-1 61,0-1 0,-1 1 0,1-1 0,-1 0 0,1-1 0,-1 1-1,0-1 1,1-1 0,-1 1 0,0-1 0,0 0 0,9-7 0,-7 3 221,-1 0 1,0-1-1,-1 0 0,0-1 1,0 1-1,-1-1 0,0 0 1,0-1-1,-1 1 0,0-1 1,-1 0-1,0 0 0,2-12 1,0-12 1727,-2 0 0,-1-57-1,-3 64-484,1 27-970,0 3-436,0 0-1,1 0 1,-1 0-1,0 0 1,1 0 0,-1 0-1,1 0 1,1 4-1,6 10 84,0 1-1,0-1 1,2-1-1,0 0 0,21 25 1,-18-25-274,-2 0-1,1 0 1,-2 1-1,16 36 1,-26-52 158,1-1-1,-1 1 1,0 0-1,0 0 1,0-1-1,1 1 0,-1 0 1,0 0-1,0-1 1,0 1-1,0 0 1,0 0-1,0 0 1,-1-1-1,1 1 1,0 0-1,0 0 1,0-1-1,-1 1 1,1 0-1,0-1 1,-1 1-1,1 0 1,-1-1-1,1 1 0,-1 0 1,-1 0-25,1 0 0,-1 0 0,1 0 0,-1 0 0,0 0 0,1 0 0,-1-1 0,0 1 0,1-1 0,-1 1 0,-3-1 0,-8 2-628,0-2 0,-25-1 1,19 0-959,-28 1-2863,-5 0-2746</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0:07.847"/>
    </inkml:context>
    <inkml:brush xml:id="br0">
      <inkml:brushProperty name="width" value="0.035" units="cm"/>
      <inkml:brushProperty name="height" value="0.035" units="cm"/>
    </inkml:brush>
  </inkml:definitions>
  <inkml:trace contextRef="#ctx0" brushRef="#br0">56 250 3201,'0'0'9229,"-9"-8"-7911,-29-24-158,29 23-389,22 2 262,30 0-1551,58 0 0,-7 0-1982,-71 4 352,0 0-1,23-8 1,-32 2 16,-14 9 2117,1 0-1,-1-1 1,0 1 0,0 0 0,0-1 0,0 1 0,0 0 0,0-1-1,0 1 1,0 0 0,0-1 0,0 1 0,0 0 0,0-1 0,-1 1 0,1 0-1,0-1 1,0 1 0,0 0 0,0 0 0,0-1 0,-1 1 0,1 0-1,0-1 1,0 1 0,-1 0 0,1 0 0,0-1 0,-2 0 171,0-1-1,0 1 1,0 0 0,0 0 0,0 0-1,-1 0 1,1 0 0,0 0 0,-5-1-1,-3 0 974,0 1-1,-1 0 1,1 0-1,0 1 1,-19 2-1,27-1-1101,1 0-1,-1 0 0,1-1 0,0 1 0,0 0 0,-1 0 0,1 0 1,0 1-1,0-1 0,0 0 0,0 0 0,0 1 0,0-1 1,1 0-1,-1 1 0,0-1 0,1 1 0,-1-1 0,1 1 0,-1-1 1,1 1-1,0-1 0,0 1 0,-1 2 0,0 47 125,1-40-102,1 19 47,1-1-1,1 0 0,2 0 1,1 0-1,1-1 1,12 32-1,-7-31-1136,19 35 0,-22-49-1661,-1-6-1402</inkml:trace>
  <inkml:trace contextRef="#ctx0" brushRef="#br0" timeOffset="590.91">416 341 2161,'0'0'11923,"-2"-6"-11387,-5-12-495,4 26-86,3 43-85,1-28 149,-2-11-31,1-1 0,1 1 0,0-1 0,1 0-1,0 1 1,6 19 0,-6-27-108,0-1 0,0 1 0,0 0 0,0-1 0,1 1 0,0-1 0,-1 0 0,1 0-1,0 0 1,0 0 0,1 0 0,-1-1 0,1 0 0,-1 1 0,1-1 0,0 0 0,-1-1 0,1 1 0,0-1 0,0 0 0,9 2 0,-9-2-60,1 0 0,-1 0 0,1-1 0,-1 1-1,1-1 1,0 0 0,-1-1 0,1 1 0,0-1 0,5-1 0,-8 1 184,0 0-1,0 0 1,0 0-1,-1 0 1,1-1-1,0 1 1,-1 0-1,1-1 1,-1 0-1,1 1 1,-1-1-1,0 0 1,0 1-1,1-1 0,-1 0 1,-1 0-1,1 0 1,0 0-1,0 0 1,-1 0-1,1 0 1,-1-1-1,1-2 1,1-19 1012,0 1-1,-1-1 1,-4-32 0,-1 43 760,-1 22-1585,-2 23-442,6-23 234,1 0 1,-1-1-1,2 1 1,-1 0-1,1 0 1,1-1-1,-1 1 1,1 0-1,6 12 1,-6-17-136,0 0 0,0 0 1,1-1-1,-1 1 0,1-1 0,0 0 1,0 0-1,0 0 0,1 0 0,-1-1 1,0 1-1,1-1 0,0 0 0,0 0 1,0 0-1,0 0 0,0-1 1,0 1-1,0-1 0,0 0 0,7 0 1,-5 1-66,0-2 1,0 1 0,0 0 0,0-1-1,0 0 1,0-1 0,10-1 0,-14 1 206,1 0 1,-1 0-1,0 0 1,0 0 0,0 0-1,0-1 1,0 1-1,0-1 1,-1 1 0,1-1-1,0 0 1,-1 1-1,1-1 1,-1 0 0,0 0-1,1 0 1,-1 0-1,0-1 1,0 1-1,-1 0 1,2-4 0,1-9 273,0 0 1,-1 0 0,-1 0 0,0 0 0,-2-24-1,0 4 597,1 30-777,0 1 0,-1 0-1,1 0 1,-1 0 0,0 0 0,0 0 0,-1 0 0,-1-5 0,2 8-88,1 0 0,-1 0 1,1 0-1,-1 0 0,1 0 0,-1 1 1,0-1-1,1 0 0,-1 0 0,0 1 0,0-1 1,0 0-1,1 1 0,-1-1 0,0 1 1,0-1-1,0 1 0,0-1 0,0 1 1,0-1-1,0 1 0,0 0 0,0 0 1,0 0-1,0-1 0,0 1 0,0 0 0,0 0 1,0 1-1,-1-1 0,1 0 0,0 0 1,0 0-1,0 1 0,0-1 0,0 0 1,0 1-1,-1 0 0,0 1-261,0 0-1,0 0 1,0 1 0,0-1-1,0 0 1,1 1-1,-1-1 1,1 1 0,0 0-1,0-1 1,0 1-1,0 0 1,0 0 0,0-1-1,1 1 1,-1 0-1,1 0 1,0 0 0,0 0-1,1 4 1,-2 19-3982</inkml:trace>
  <inkml:trace contextRef="#ctx0" brushRef="#br0" timeOffset="977.78">975 389 5635,'0'0'9977,"-7"-2"-9875,6 2-102,-1-1 1,1 0-1,-1 1 0,1 0 0,-1-1 1,1 1-1,-1 0 0,1 0 1,-1-1-1,1 1 0,-1 0 1,0 1-1,1-1 0,-1 0 1,1 0-1,-1 1 0,1-1 1,-1 1-1,-1 0 0,1 1-3,1 0-1,-1 0 0,0 0 0,1 0 0,0 0 0,-1 0 1,1 1-1,0-1 0,0 0 0,0 1 0,0-1 1,1 1-1,-1-1 0,0 6 0,-2 7-61,1 0 0,0 1 0,1 0 0,2 26 0,0-40-35,-1 0 0,1 0 0,0 0 1,-1 0-1,1 0 0,0 0 0,0-1 1,0 1-1,1 0 0,-1 0 0,0-1 1,1 1-1,-1-1 0,1 1 0,-1-1 1,1 0-1,0 1 0,0-1 0,-1 0 1,1 0-1,0 0 0,0-1 0,0 1 1,0 0-1,0-1 0,3 1 0,-2 0 81,-1-1-1,0 1 1,1-1-1,-1 1 1,0-1-1,1 0 1,-1 0-1,0-1 1,1 1-1,-1 0 1,0-1-1,1 1 1,-1-1-1,0 0 1,0 0-1,0 1 1,0-2-1,1 1 1,-1 0-1,0 0 1,-1-1-1,1 1 1,3-4-1,-1-3 125,0-1 0,-1 0-1,0 0 1,0 0 0,-1 0 0,0 0-1,-1-1 1,0 1 0,0-1-1,-1 1 1,0-1 0,-1 1 0,0-1-1,0 1 1,-4-12 0,4 19-77,1 0 1,-1 0 0,0 0-1,0 0 1,-1 0-1,1 0 1,0 1 0,0-1-1,-1 0 1,0 1 0,1-1-1,-1 1 1,0-1-1,1 1 1,-1 0 0,0 0-1,0 0 1,0 0 0,0 0-1,0 0 1,0 0 0,-3 0-1,3 1-102,1 0-1,0 0 1,-1 0-1,1 0 0,0 0 1,-1 0-1,1 0 1,0 1-1,-1-1 1,1 1-1,0-1 1,0 1-1,-1-1 1,1 1-1,0-1 0,0 1 1,0 0-1,0 0 1,0 0-1,0 0 1,0 0-1,0 0 1,0 0-1,0 0 1,1 0-1,-1 0 0,0 0 1,1 0-1,-1 1 1,1-1-1,-1 0 1,1 0-1,0 1 1,-1-1-1,1 0 1,0 2-1,-2 19-3182,1 0-1748</inkml:trace>
  <inkml:trace contextRef="#ctx0" brushRef="#br0" timeOffset="1261.44">1500 188 7860,'0'0'9988,"-19"27"-10452,15 21 384,2 7 80,2 1 0,0 5 112,0-7-64,0-7-48,8-7-864,-1-10-497,-1-11-912,-1-10-1473</inkml:trace>
  <inkml:trace contextRef="#ctx0" brushRef="#br0" timeOffset="1452.1">1385 420 2449,'0'0'7876,"-19"1"-8677,36 15 289,4-1-272,5-2-1,4-4-671,4-5-257,2-4 160,-1 0-1168</inkml:trace>
  <inkml:trace contextRef="#ctx0" brushRef="#br0" timeOffset="2490.77">1705 303 576,'0'0'10266,"-7"-12"-9737,-20-37-329,27 49-199,0-1 1,0 1 0,0-1-1,0 1 1,0-1 0,-1 1 0,1-1-1,0 1 1,0 0 0,-1-1-1,1 1 1,0 0 0,-1-1-1,1 1 1,0-1 0,-1 1 0,1 0-1,0 0 1,-1-1 0,1 1-1,-1 0 1,1 0 0,0-1 0,-1 1-1,1 0 1,-1 0 0,1 0-1,-1 0 1,1 0 0,-1 0-1,1 0 1,-1 0 0,1 0 0,-1 0-1,1 0 1,-1 0 0,1 0-1,-1 0 1,1 0 0,0 0-1,-1 1 1,1-1 0,-1 0 0,-7 16 31,8-14-32,-5 18-11,1 0 0,1 0 0,1 0 1,1 0-1,3 39 0,-1-13 18,0-27-54,0 0 0,2 0-1,0 0 1,1 0 0,1 0-1,1-1 1,10 24-1,-15-41-82,0 1 0,0 0 0,0 0 0,0-1 0,0 1 0,0 0-1,0-1 1,1 1 0,-1-1 0,3 2 0,3-3-326,-2-11 796,-4-3-159,4-22 502,8-37 0,-11 63-611,1 0 0,0 0 0,1 1 0,0 0 0,0-1 0,1 2 0,0-1 0,11-14 0,-15 23-90,-1-1 1,0 1 0,1-1-1,-1 1 1,0 0 0,1-1-1,-1 1 1,1 0 0,-1-1-1,0 1 1,1 0-1,-1-1 1,1 1 0,-1 0-1,1 0 1,-1-1 0,1 1-1,0 0 1,-1 0 0,1 0-1,-1 0 1,1 0-1,-1 0 1,1 0 0,-1 0-1,1 0 1,0 0 0,-1 0-1,1 0 1,0 0 0,10 15-115,0 27-19,-11-40 95,3 21-168,-1-13 51,-1 1 1,1-1-1,1 1 1,6 18-1,-8-27 21,1 0 0,-1 1 0,0-1 1,0 0-1,1 0 0,-1 0 0,1 0 0,0-1 0,0 1 1,0 0-1,0-1 0,0 1 0,0-1 0,0 1 1,0-1-1,0 0 0,0 0 0,1 0 0,-1 0 0,1-1 1,-1 1-1,0-1 0,1 1 0,-1-1 0,6 0 0,-4 0 229,1 0 0,-1 0 0,0-1 0,0 0 0,1 0 0,-1 0 0,0 0 0,0-1 0,0 1-1,0-1 1,0 0 0,0 0 0,-1-1 0,1 1 0,-1-1 0,1 1 0,-1-1 0,0 0 0,0-1 0,0 1-1,-1 0 1,1-1 0,-1 0 0,4-7 0,0 0 429,-1-1 1,0-1-1,0 1 0,-2-1 1,1 1-1,-2-1 0,1 0 1,-2 0-1,0 0 0,0-1 1,-3-14-1,2 27-491,0 1 1,0-1-1,0 1 0,0 0 0,0-1 1,0 1-1,-1 0 0,1-1 0,0 1 1,0 0-1,-1-1 0,1 1 0,0 0 1,0-1-1,-1 1 0,1 0 0,0 0 1,-1-1-1,1 1 0,-1 0 0,1 0 1,0 0-1,-1 0 0,1 0 0,0-1 1,-1 1-1,1 0 0,-1 0 0,1 0 1,0 0-1,-1 0 0,1 0 0,-1 0 1,1 0-1,0 0 0,-1 0 0,1 1 1,-1-1-1,1 0 0,0 0 0,-1 0 1,1 0-1,0 1 0,-1-1 0,1 0 1,0 0-1,-1 0 0,1 1 0,0-1 1,0 0-1,-1 1 0,1-1 0,0 0 1,-1 1-1,-1 6-54,-1-1 0,1 1-1,0 0 1,0-1 0,1 1 0,0 0 0,1 0 0,-1 0 0,1 0-1,0 0 1,1 0 0,0 0 0,0 0 0,0 0 0,1 0-1,0-1 1,1 1 0,-1-1 0,6 9 0,-5-10-122,0 0 0,0-1 0,1 1 0,0-1 1,0 0-1,0 0 0,0 0 0,1 0 0,-1-1 0,1 0 0,0 0 0,0 0 1,0-1-1,0 1 0,1-1 0,-1 0 0,1-1 0,-1 0 0,1 1 0,0-2 1,-1 1-1,1-1 0,0 0 0,-1 0 0,11-1 0,-14 0 219,1 0-1,-1-1 1,0 1 0,1 0-1,-1-1 1,0 1-1,0-1 1,0 0 0,0 0-1,0 1 1,-1-1-1,1 0 1,0-1 0,-1 1-1,0 0 1,1 0-1,-1-1 1,0 1 0,0-1-1,0 1 1,0-5-1,4-9 663,-2 0-1,2-21 0,-4 30-475,5-100 3800,-5 105-3982,2 6-323,3 7-170,-1 7-216,1 0 0,0 0 0,2-1 0,0 0 0,0-1 0,20 28 0,-27-43 529,0 0 1,0 0 0,0 1-1,0-1 1,0 0 0,0 0-1,0 0 1,1 0 0,-1 0-1,0-1 1,1 1 0,-1 0-1,0-1 1,1 1 0,-1 0-1,1-1 1,-1 0 0,1 1-1,0-1 1,-1 0 0,1 0-1,-1 0 1,1 0 0,-1 0-1,1 0 1,0 0 0,-1-1-1,1 1 1,-1-1 0,1 1-1,1-2 1,0 1 186,0-2 0,-1 1 0,1 0-1,-1 0 1,1-1 0,-1 0 0,0 1 0,0-1 0,0 0 0,0 0-1,-1 0 1,3-5 0,4-14 1077,-1-1 0,7-44 0,-9 43 12,0 0 0,12-33 0,-18 64-1216,1-1 0,0 1 0,0-1 0,1 1 0,0-1 0,2 11 0,0-4-22,-2 1-516,2-1 0,0 1 0,10 24 0,-12-34 190,1-1 0,-1 1-1,1-1 1,0 0 0,0 0 0,1 1 0,-1-2-1,1 1 1,-1 0 0,1 0 0,0-1-1,0 1 1,0-1 0,0 0 0,1 0 0,-1 0-1,1-1 1,-1 1 0,5 0 0,18 3-3549</inkml:trace>
  <inkml:trace contextRef="#ctx0" brushRef="#br0" timeOffset="3313.68">2664 303 2273,'0'0'11472,"-11"-14"-10794,-36-39-526,46 52-150,1 0 0,-1 0 1,0 0-1,1 0 0,-1 1 0,0-1 1,0 0-1,0 1 0,0-1 1,1 1-1,-1-1 0,0 1 0,0-1 1,0 1-1,0-1 0,0 1 1,-1 0-1,1 0 0,0 0 1,0-1-1,0 1 0,0 0 0,0 0 1,0 0-1,0 1 0,0-1 1,0 0-1,0 0 0,0 1 0,0-1 1,0 0-1,0 1 0,0-1 1,0 1-1,0-1 0,0 1 1,-1 1-1,-1 1-3,1 0 1,-1 0-1,1 0 1,0 1-1,0-1 1,0 1-1,-1 4 1,1-4-6,-2 8-55,0 0-1,0 0 1,1 0 0,1 1-1,0 0 1,1-1 0,0 1-1,1 0 1,2 19-1,-1-30-41,0 1-1,-1 0 1,1-1-1,0 1 1,1-1-1,-1 0 1,0 1-1,1-1 1,-1 0-1,1 0 1,0 0-1,0 0 1,0 0-1,0 0 1,0-1-1,0 1 1,0-1-1,0 1 1,1-1-1,-1 0 1,0 0-1,1 0 1,-1 0-1,1 0 1,0 0-1,-1-1 1,6 1-1,0 1-94,0-1-1,1 0 0,-1-1 0,0 0 0,1 0 0,-1-1 1,0 0-1,9-2 0,-14 2 280,1 0 0,-1-1 0,0 0 0,0 0 0,0 1 0,0-2 0,0 1-1,0 0 1,-1-1 0,1 1 0,-1-1 0,1 0 0,-1 1 0,0-1 0,0 0 0,0-1 0,-1 1 0,1 0 0,-1 0 0,0-1 0,0 1 0,0-1 0,1-6 0,1-9 1010,-1 1 1,-1-1 0,-1-25 0,0 26-239,-3-5 2896,0 37-3786,0 1 1,1 0-1,1 0 1,0 0 0,1 0-1,0 0 1,1 0 0,5 24-1,1-10 68,1 0-1,1-1 1,19 42-1,23 28-17,-31-64 10,-2 2 1,24 67-1,-39-91-34,-1 0 0,0 0 0,-1 0-1,0 0 1,-1 13 0,0-24-1,0-1 1,0 1-1,0 0 0,0 0 0,-1 0 0,1-1 1,0 1-1,0 0 0,-1 0 0,1-1 1,0 1-1,-1 0 0,1-1 0,-1 1 0,1 0 1,-1-1-1,1 1 0,-1-1 0,0 1 0,1-1 1,-1 1-1,0-1 0,1 1 0,-1-1 0,0 0 1,0 1-1,-29 4-205,24-5 238,0-1-1,0 1 0,0-1 0,0 0 0,0-1 0,1 1 1,-11-5-1,9 1-5,0 0 1,0-1-1,1 0 1,0 0-1,0 0 1,0-1-1,1 1 1,0-1-1,1-1 1,-1 1-1,1-1 1,1 1-1,-1-1 1,1 0-1,1-1 1,-1 1-1,2 0 1,-1-1-1,1 1 1,0-1-1,1 1 0,0-1 1,0 0-1,1 1 1,0-1-1,0 1 1,1 0-1,0-1 1,1 1-1,4-11 1,17-21-368,47-61 0,-50 74 97,-1-1 1,-1 0-1,-2-2 1,24-52-1,-35 64 617,-1 0 1,0 0-1,-1-1 1,-1 0-1,-1 0 1,0-28-1,-2 46-341,-1 1 0,1 0 0,0-1 0,0 1 0,0-1 0,-1 1 0,1 0 0,0-1 0,-1 1 1,1 0-1,0-1 0,-1 1 0,1 0 0,-1-1 0,1 1 0,0 0 0,-1 0 0,1-1 0,-1 1 0,1 0 0,-1 0 0,1 0 0,-1 0 0,1 0 0,-1 0 0,1-1 0,0 1 0,-1 0 0,1 0 0,-1 1 0,1-1 0,-2 0 0,-16 5-69,16-3 45,0 0 1,0 0-1,0 0 1,0 1-1,1-1 1,-1 1-1,1-1 0,0 1 1,0 0-1,0-1 1,0 1-1,0 0 1,1 0-1,-1-1 1,1 4-1,-1 49-37,1-34 30,0-14 20,1 0 0,0 0 0,0 0-1,1 0 1,0 0 0,0 0 0,0-1 0,1 1 0,5 9 0,4 4 113,23 29 1,2 3-96,-37-51-93,1-1 1,-1 0 0,0 0 0,0 0 0,1 1 0,-1-1 0,0 0 0,0 0-1,1 1 1,-1-1 0,0 0 0,0 1 0,0-1 0,0 0 0,0 1 0,0-1 0,1 0-1,-1 1 1,0-1 0,0 0 0,0 1 0,0-1 0,0 0 0,0 1 0,0-1-1,0 0 1,-1 1 0,1-1 0,0 0 0,0 1 0,0-1 0,0 0 0,0 1-1,0-1 1,-1 0 0,1 1 0,0-1 0,0 0 0,0 0 0,-1 1 0,1-1 0,0 0-1,0 0 1,-1 1 0,-17 0-4604,11-2 4359,-31 1-4229</inkml:trace>
  <inkml:trace contextRef="#ctx0" brushRef="#br0" timeOffset="3486.34">1928 81 1393,'0'0'11317,"110"-81"-19401</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0:06.269"/>
    </inkml:context>
    <inkml:brush xml:id="br0">
      <inkml:brushProperty name="width" value="0.035" units="cm"/>
      <inkml:brushProperty name="height" value="0.035" units="cm"/>
    </inkml:brush>
  </inkml:definitions>
  <inkml:trace contextRef="#ctx0" brushRef="#br0">215 258 624,'0'0'5587,"-4"-10"-5571</inkml:trace>
  <inkml:trace contextRef="#ctx0" brushRef="#br0" timeOffset="300.45">215 258 3426</inkml:trace>
  <inkml:trace contextRef="#ctx0" brushRef="#br0" timeOffset="485.21">215 258 3426,'-16'-43'5357,"18"52"1352,2 11-4531,12 59-2581,-9-45 574,-1 1 1,2 45 0,-7-15-9238,-1-70 4208</inkml:trace>
  <inkml:trace contextRef="#ctx0" brushRef="#br0" timeOffset="910.34">228 21 6515,'0'0'10234,"-17"5"-9852,7-2-298,4-2-43,0 1-1,0-1 1,0 1 0,0 1 0,1-1 0,-1 1-1,1 0 1,0 0 0,-1 0 0,1 1-1,1 0 1,-1 0 0,0 0 0,1 1-1,0-1 1,0 1 0,1 0 0,-6 9 0,-10 27 77,3 0 1,1 1-1,2 0 1,2 1 0,2 1-1,2 0 1,2 0-1,1 0 1,3 0 0,5 62-1,-3-98-130,1 0-1,-1 1 1,1-1 0,1 0-1,0 0 1,0-1 0,0 1-1,1 0 1,0-1 0,1 0-1,-1 0 1,1 0-1,1-1 1,-1 0 0,1 0-1,0 0 1,1-1 0,-1 1-1,1-1 1,0-1 0,1 0-1,-1 0 1,1 0 0,-1-1-1,1 0 1,0 0-1,13 2 1,-8-2-17,1-1 0,0 0-1,-1-1 1,1-1 0,0 0 0,0-1-1,0 0 1,-1-1 0,1-1 0,-1 0 0,1-1-1,-1 0 1,0-1 0,-1 0 0,1-1-1,12-8 1,-14 6-58,0 0 0,-1-1 0,1-1 0,-2 1 0,0-1-1,0-1 1,0 0 0,-2 0 0,1-1 0,-1 0 0,-1 0 0,0 0 0,-1-1 0,0 0-1,4-23 1,-3 6 51,-2-2-1,-1 1 0,-1 0 0,-2-1 1,-6-55-1,3 67 37,0-1 0,-2 1 1,0 0-1,-1 1 0,-2 0 0,1 0 0,-2 0 0,-1 1 0,0 0 1,-21-27-1,24 37-16,0 0 0,-1 0 1,1 1-1,-2 0 1,1 0-1,-1 1 0,0 0 1,0 1-1,-17-8 0,18 10-29,0 1-1,-1 0 1,1 0-1,0 1 1,-1 0-1,0 0 1,1 1-1,-1 0 0,1 0 1,-1 1-1,1 0 1,-1 1-1,-11 3 1,10-1-444,0 0 1,1 1 0,-1 0 0,1 1 0,0 0-1,1 0 1,-1 1 0,-11 12 0,-14 20-4648</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0:19.855"/>
    </inkml:context>
    <inkml:brush xml:id="br0">
      <inkml:brushProperty name="width" value="0.035" units="cm"/>
      <inkml:brushProperty name="height" value="0.035" units="cm"/>
    </inkml:brush>
  </inkml:definitions>
  <inkml:trace contextRef="#ctx0" brushRef="#br0">121 222 1265,'-4'2'18672,"33"-6"-18665,-23 2 25,0 1 0,0 0 0,0 1 0,0-1 0,8 2 1,-13-1-37,1 0 1,-1 0-1,1 1 1,-1-1 0,0 1-1,1-1 1,-1 1 0,1 0-1,-1-1 1,0 1 0,0 0-1,1 0 1,-1 0-1,0 0 1,0 0 0,0 0-1,0 0 1,0 0 0,0 0-1,0 1 1,-1-1 0,1 0-1,0 1 1,-1-1 0,2 3-1,0 3-88,0 0-1,0 1 1,0-1-1,-1 1 1,0-1-1,0 1 1,-1-1-1,0 1 1,-1 0-1,1-1 0,-2 1 1,1-1-1,-1 0 1,0 1-1,0-1 1,-1 0-1,0 0 1,0 0-1,-1-1 1,1 1-1,-2-1 1,1 1-1,-1-2 1,0 1-1,0 0 1,0-1-1,-9 7 1,9-9 56,1 0 1,-2 0-1,1 0 1,0-1-1,0 0 1,-1 0-1,0 0 1,1-1-1,-1 1 1,0-1-1,1-1 1,-9 1-1,12-1 54,1-1 1,0 1-1,0-1 0,0 0 0,0 1 1,1-1-1,-1 0 0,0 0 0,0 0 0,0 1 1,0-1-1,1 0 0,-1 0 0,0 0 1,1 0-1,-1 0 0,1 0 0,-1-1 1,1 1-1,0 0 0,-1 0 0,1 0 0,0 0 1,0 0-1,0-1 0,0 1 0,0 0 1,0 0-1,0-3 0,2-38 705,-2 40-712,0-1-1,1 1 1,0 0-1,0 0 1,-1 0-1,1-1 1,0 1-1,1 0 1,-1 0-1,0 1 1,1-1-1,-1 0 1,1 0-1,-1 1 1,1-1 0,0 1-1,0-1 1,-1 1-1,1 0 1,0-1-1,0 1 1,1 0-1,-1 0 1,0 1-1,0-1 1,0 0-1,1 1 1,-1-1-1,0 1 1,0 0 0,3 0-1,1-1-39,0 1 0,0 0 0,0 0 0,0 1 0,0 0 0,0 0 0,0 0 0,-1 0 0,1 1 0,0 0 0,7 4 0,-4 0-493,0 0-1,0 1 0,-1 0 0,0 0 1,0 1-1,9 13 0,19 29-9213,-28-39 7452</inkml:trace>
  <inkml:trace contextRef="#ctx0" brushRef="#br0" timeOffset="420.65">267 20 5282,'0'0'6155,"-18"-3"-3919,-60-12-865,74 15-1280,0-1 0,0 1-1,0 0 1,-1 0 0,1 0-1,0 1 1,0 0 0,0 0-1,0 0 1,0 0 0,0 0-1,0 1 1,0 0 0,0 0-1,1 0 1,-1 0 0,1 0-1,0 1 1,-1-1 0,-2 5-1,-2 1 94,2 1 0,-1 0 0,1 0-1,0 0 1,-6 16 0,4-7-50,1 1 0,0 0 0,2 1 0,0-1 1,2 1-1,-3 32 0,5 125 337,2-151-398,0-7-59,0 0 0,1 0 0,2 0 0,-1 0 0,2-1 0,1 0 0,0 1 0,1-2 1,1 1-1,12 19 0,-14-28-64,0 0 1,1-1 0,0 1 0,1-1 0,-1-1-1,1 0 1,1 0 0,-1 0 0,1-1 0,0 0-1,1-1 1,0 0 0,-1 0 0,1-1 0,1-1-1,-1 0 1,1 0 0,-1-1 0,17 2 0,-18-3 50,1 0 1,-1-1 0,0 0 0,0-1 0,1 0 0,-1 0-1,0-1 1,0 0 0,0 0 0,0-1 0,14-7 0,-14 5 26,-1-1 0,1 0 0,-1-1 0,-1 0 0,0 0 0,0 0 0,0-1 0,-1 0 0,0 0 0,9-16 0,-2-2 58,-1-1-1,0 0 0,-2-1 0,-2 0 0,0-1 0,-2 0 0,-1 0 1,-1 0-1,-2 0 0,-1-1 0,-3-43 0,0 60-79,1-1 0,-2 1 0,0 0 0,0 1 0,-1-1 0,-1 0 0,0 1 0,-1 0 0,-7-12 0,9 18-41,0 0-1,0 0 0,-1 0 1,1 1-1,-2 0 0,1 0 1,0 0-1,-1 0 1,0 1-1,0 0 0,0 0 1,-1 1-1,1-1 0,-1 1 1,0 1-1,0-1 0,-14-2 1,12 4-469,0-1 1,0 2 0,-1-1 0,1 1 0,0 1-1,0 0 1,-1 0 0,1 1 0,0 0 0,0 0-1,0 1 1,-15 8 0,-20 17-5500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0:24.531"/>
    </inkml:context>
    <inkml:brush xml:id="br0">
      <inkml:brushProperty name="width" value="0.035" units="cm"/>
      <inkml:brushProperty name="height" value="0.035" units="cm"/>
    </inkml:brush>
  </inkml:definitions>
  <inkml:trace contextRef="#ctx0" brushRef="#br0">162 225 1201,'0'0'15126,"1"-15"-14288,4-62 675,-31 76-363,21 2-1150,-1-1 0,0 1 1,0 0-1,1 0 0,-1 0 0,1 1 1,-1 0-1,1 0 0,0 0 1,0 1-1,-1 0 0,2 0 0,-1 0 1,0 0-1,1 1 0,-1 0 1,1 0-1,0 0 0,-3 5 0,2-3-15,1 1 0,0-1 0,0 1-1,1 0 1,0 0 0,0 0 0,0 0-1,1 0 1,0 1 0,1-1-1,-1 1 1,2 0 0,-1 15 0,2-20 7,-1 1 1,1-1 0,0 0 0,1 1 0,-1-1 0,0 0-1,1 1 1,0-1 0,0 0 0,0 0 0,0 0-1,0-1 1,1 1 0,-1-1 0,1 1 0,-1-1 0,1 0-1,4 3 1,9 6-31,1-1-1,20 9 1,-16-8-47,4 2-134,-14-8-18,0 0-1,0 1 0,-1 0 0,0 1 1,0 0-1,0 1 0,12 12 1,-21-18 189,1 0 0,-1 0 0,1 0 0,-1 0 1,0 0-1,0 0 0,0 0 0,0 1 0,-1-1 1,1 0-1,0 1 0,-1-1 0,0 0 0,1 1 1,-1-1-1,0 0 0,0 1 0,-1-1 1,1 1-1,0-1 0,-1 0 0,1 1 0,-1-1 1,-1 3-1,0-2-3,0 1 0,0-1 1,0 0-1,0-1 0,-1 1 0,1 0 1,-1-1-1,1 1 0,-1-1 1,0 0-1,0 1 0,0-2 0,-1 1 1,-4 2-1,-10 2-326,1-1 0,-2 0 0,1-1 1,0-2-1,-1 1 0,1-2 0,-31-2 0,49 1 330,-1 0 0,1 0 0,0 0 0,-1 1-1,1-1 1,0 0 0,-1 0 0,1-1 0,0 1 0,-1 0-1,1 0 1,0 0 0,0 0 0,-1 0 0,1 0 0,0 0-1,-1 0 1,1-1 0,0 1 0,0 0 0,-1 0 0,1 0-1,0 0 1,0-1 0,-1 1 0,1 0 0,0 0 0,0-1 0,0 1-1,0 0 1,-1 0 0,1-1 0,0 1 0,0 0 0,0-1-1,0 1 1,0 0 0,0-1 0,0 1 0,0 0 0,0-1-1,0 1 1,0 0 0,0 0 0,0-1 0,0 1 0,0-1-1,11-16-3160,17-4-1015</inkml:trace>
  <inkml:trace contextRef="#ctx0" brushRef="#br0" timeOffset="264.95">422 225 4994,'0'0'11566,"-2"2"-11046,0 2-506,0 0-1,1 0 1,-1 0 0,1 1 0,0-1 0,0 0-1,0 1 1,0-1 0,1 1 0,0 7-1,3 56 141,-2-53-123,5 26 187,1 0 1,23 73-1,0-4-4058,-29-104 227</inkml:trace>
  <inkml:trace contextRef="#ctx0" brushRef="#br0" timeOffset="453.4">388 448 3858,'0'0'8019,"96"-20"-8019,-60 27-608,2 3-1617,-3-5-1024,-5-1-497</inkml:trace>
  <inkml:trace contextRef="#ctx0" brushRef="#br0" timeOffset="797.44">674 441 1457,'0'0'12894,"-5"-10"-11630,-20-32-447,25 41-807,-1 0 1,1 1-1,-1-1 1,1 0 0,-1 0-1,0 1 1,1-1 0,-1 0-1,0 1 1,0-1 0,1 1-1,-1-1 1,0 1 0,0-1-1,0 1 1,0-1-1,0 1 1,0 0 0,1 0-1,-1-1 1,0 1 0,0 0-1,0 0 1,0 0 0,0 0-1,0 0 1,0 0 0,0 0-1,0 1 1,0-1-1,0 0 1,0 0 0,0 1-1,0-1 1,0 1 0,1-1-1,-1 0 1,0 1 0,0 0-1,-1 0 1,-1 2-12,0 0-1,0 0 1,0 0-1,0 0 1,1 1 0,-4 4-1,1 4-15,0 0-1,1 0 0,1 0 0,-1 0 0,2 1 1,0-1-1,0 1 0,2-1 0,-1 1 0,2 15 1,-1-25 4,0-1-61,0 1 0,0-1 0,0 0 0,1 1 0,-1-1 1,0 0-1,1 1 0,0-1 0,-1 0 0,1 0 0,0 0 0,0 1 0,0-1 0,1 0 0,-1 0 0,0-1 0,1 1 0,-1 0 0,1 0 0,-1-1 0,1 1 0,0-1 0,0 1 0,3 1 0,0-1-250,0 0-1,1 0 1,-1-1 0,1 1-1,-1-1 1,1-1-1,0 1 1,-1-1 0,7 0-1,-10 0 315,0 0 0,-1-1-1,1 1 1,0-1 0,0 1-1,0-1 1,0 0 0,0 0-1,0 0 1,-1 0 0,1 0-1,0 0 1,-1 0 0,1-1-1,-1 1 1,0 0 0,1-1-1,-1 1 1,0-1 0,0 0 0,0 1-1,0-1 1,0 0 0,0 0-1,0 0 1,0 0 0,-1 1-1,1-1 1,-1 0 0,1-4-1,1-8 55,0 1 0,-1-1-1,-1-18 1,0 22-29,-1 4 37,1 0 0,-1-1 0,-1 1 1,1 0-1,-1 0 0,0 0 0,-1 0 0,1 0 1,-1 0-1,-5-7 0,6 10-53,1 1 0,-1-1 1,1 1-1,-1 0 0,0 0 0,0-1 0,0 1 0,-1 0 0,1 1 0,0-1 0,-1 0 0,1 1 1,-1-1-1,1 1 0,-1 0 0,0 0 0,0 0 0,1 0 0,-1 0 0,0 0 0,0 1 0,0 0 1,0-1-1,-5 1 0,8 1-72,-1 0 1,1-1-1,-1 1 1,1-1 0,-1 1-1,1 0 1,-1-1-1,1 1 1,0 0-1,0 0 1,-1-1-1,1 1 1,0 0-1,0 0 1,0-1-1,0 1 1,0 0 0,0 0-1,0 0 1,0-1-1,0 1 1,0 1-1,2 19-2011,6-2-942</inkml:trace>
  <inkml:trace contextRef="#ctx0" brushRef="#br0" timeOffset="1316.27">889 337 6467,'0'0'10274,"-13"1"-9954,-40 6-133,51-7-174,0 1-1,1 0 1,-1 0 0,1 0 0,-1 0 0,0 1-1,1-1 1,0 0 0,-1 1 0,1-1 0,0 1-1,0-1 1,0 1 0,0-1 0,0 1 0,0 0-1,0 0 1,1-1 0,-1 1 0,1 0-1,-1 3 1,-4 40 293,4-37-269,1 9 21,-2 0-22,1 0-1,1 1 1,1-1 0,4 21-1,-5-35-40,1 0-1,-1 1 0,1-1 1,0 0-1,0 0 0,0 0 0,1 0 1,-1 0-1,1 0 0,-1-1 0,1 1 1,0 0-1,0-1 0,1 0 0,-1 1 1,0-1-1,1 0 0,-1 0 0,1 0 1,0 0-1,-1-1 0,1 1 0,0-1 1,0 1-1,0-1 0,0 0 0,0 0 1,1-1-1,2 1 0,1 0-8,-1 0 0,1-1-1,-1 0 1,1 0 0,-1-1-1,0 0 1,1 0-1,-1-1 1,0 1 0,0-1-1,0-1 1,0 1 0,0-1-1,7-4 1,-5 1 18,-1 0-1,0 0 1,0-1 0,-1 0-1,0 0 1,0-1 0,0 1-1,-1-1 1,6-12-1,-3 4 57,-1 0 0,-1-1 0,0 0-1,-1 0 1,-1 0 0,3-28-1,-4 8 671,-2-1-1,-3-39 1,2 74-612,0 0 63,0-1-1,0 0 0,0 1 1,-1-1-1,1 0 1,-1 1-1,0-1 0,0 1 1,0-1-1,-1 1 1,1 0-1,-1 0 0,-4-7 1,6 21-304,0 30 80,-1-1 27,1 1 0,2 0 0,3 0 0,10 46 0,-11-69-157,-1-6-419,0-1 0,0 0 1,1 0-1,0 0 0,1 0 0,8 13 0,-5-16-3237,-1-7-1808</inkml:trace>
  <inkml:trace contextRef="#ctx0" brushRef="#br0" timeOffset="1641.62">1227 275 5491,'0'0'10452,"-3"2"-10470,-7 6 50,1 0 1,0 0-1,0 1 1,1 0-1,-12 17 1,2-5 38,6-7-44,1 1-1,0 1 1,-10 18-1,18-28-33,0 1-1,0 0 1,1-1-1,0 1 1,0 0 0,0 1-1,1-1 1,0 0-1,0 0 1,1 15-1,0-20-1,1 0-1,-1-1 1,1 1-1,0 0 1,-1-1-1,1 1 1,0 0-1,0-1 1,0 1-1,0-1 0,0 1 1,0-1-1,0 1 1,1-1-1,-1 0 1,0 0-1,1 0 1,-1 1-1,1-1 1,-1-1-1,1 1 1,0 0-1,-1 0 0,1-1 1,0 1-1,0-1 1,-1 1-1,3-1 1,7 2-38,0 0 0,0-1 0,17-1 0,-24 0 10,95-3-2048,-1-9-3810,-42 3 1106</inkml:trace>
  <inkml:trace contextRef="#ctx0" brushRef="#br0" timeOffset="2215.69">1965 210 4770,'0'0'11942,"0"-1"-11853,-1 1 0,1-1 1,0 1-1,0 0 1,-1-1-1,1 1 0,0 0 1,-1-1-1,1 1 0,0 0 1,-1 0-1,1-1 1,-1 1-1,1 0 0,0 0 1,-1 0-1,1 0 0,-1-1 1,1 1-1,0 0 1,-1 0-1,1 0 0,-1 0 1,1 0-1,-1 0 0,1 0 1,-1 0-1,1 0 1,0 0-1,-1 1 0,0-1 1,-11 4 15,-1 0-1,1 2 1,0-1 0,0 1 0,-19 14 0,8-6-27,-21 11-28,8-4-7,-54 38 0,90-58-35,0-1-1,0 0 1,0 0 0,0 0 0,-1 0 0,1 1 0,0-1 0,0 0 0,0 0 0,0 0-1,0 1 1,0-1 0,0 0 0,0 0 0,0 0 0,0 0 0,0 1 0,0-1 0,0 0 0,1 0-1,-1 0 1,0 1 0,0-1 0,0 0 0,0 0 0,0 0 0,0 0 0,0 0 0,0 1-1,0-1 1,1 0 0,-1 0 0,0 0 0,0 0 0,0 0 0,0 0 0,1 1 0,-1-1-1,0 0 1,0 0 0,0 0 0,0 0 0,1 0 0,-1 0 0,0 0 0,0 0 0,0 0 0,0 0-1,1 0 1,-1 0 0,0 0 0,0 0 0,0 0 0,1 0 0,-1 0 0,23 5 944,12 5-31,-14 4-1365,0 1 1,27 26-1,-26-21-894,45 30 0,-60-45 1113,1-1 0,-1 0 0,1-1 1,0 0-1,0 0 0,0 0 0,0-1 0,0 0 1,1-1-1,15 1 0,-14-3-3753,-3-3-2948</inkml:trace>
  <inkml:trace contextRef="#ctx0" brushRef="#br0" timeOffset="2789.27">2238 242 7892,'0'0'9287,"-12"-12"-6638,16 11-2625,0-1 0,1 1 0,-1 0 0,1 0 0,-1 1 0,1-1 1,-1 1-1,1 0 0,-1 0 0,1 1 0,-1-1 0,0 1 0,1 0 0,-1 0 0,1 1 1,-1-1-1,0 1 0,0 0 0,0 0 0,0 0 0,0 1 0,0-1 0,-1 1 0,1 0 1,3 4-1,-2 0-44,-1 1 0,1-1 0,-2 1 0,1 0 0,-1 0 0,0 0 0,0 0 0,-1 1 1,-1-1-1,1 1 0,0 14 0,-2-15-94,0 0 0,0 0 0,0-1 1,-1 1-1,0 0 0,-1 0 0,0-1 1,0 1-1,-1 0 0,0-1 0,0 0 0,-8 13 1,4-10-91,-1-1-1,0 0 1,0 0 0,-1-1 0,-11 8 0,15-12 125,1-1 0,-1 0-1,-1 0 1,1 0 0,0-1 0,-1 0 0,1 0-1,-1 0 1,0 0 0,1-1 0,-1 0-1,-8 0 1,14-2 97,-1 1-1,0 0 1,1-1-1,-1 1 1,1-1 0,-1 1-1,0-1 1,1 0-1,-1 1 1,1-1-1,0 0 1,-1 1-1,1-1 1,-1 0 0,1 1-1,0-1 1,0 0-1,-1 0 1,1 1-1,0-1 1,0 0-1,0 0 1,0 0 0,0 1-1,0-3 1,-1-25 858,1 26-677,0-8 156,0 7-262,-1-1 1,1 1-1,0 0 1,1 0-1,-1-1 1,1 1-1,-1 0 1,3-6-1,-2 8-98,0 0 0,-1 0 0,1 0 0,0 0 0,0 1 1,0-1-1,0 0 0,0 1 0,0-1 0,0 0 0,0 1 0,0 0 0,1-1 0,-1 1 0,0-1 0,0 1 0,0 0 0,0 0 0,1 0 0,-1 0 0,0 0 1,0 0-1,0 0 0,1 0 0,-1 0 0,0 1 0,0-1 0,0 0 0,2 2 0,4 0-302,0 1 0,0 0-1,-1 0 1,1 1 0,-1 0 0,0 0-1,11 9 1,-11-7-1090,1 0-1,0-1 1,1-1 0,-1 1-1,15 5 1,6-3-5638</inkml:trace>
  <inkml:trace contextRef="#ctx0" brushRef="#br0" timeOffset="3192.15">2620 262 6467,'0'0'11194,"-16"3"-10660,-52 14-107,64-15-404,0 0-1,1 1 1,-1-1 0,0 1 0,1 0-1,-1 0 1,1 0 0,0 1 0,0-1 0,1 1-1,-1 0 1,0 0 0,1-1 0,0 2-1,0-1 1,0 0 0,1 0 0,0 1-1,-1-1 1,1 0 0,0 10 0,0-9-33,-2 4 9,1 0 1,1 1-1,0-1 1,0 1-1,1-1 1,0 1 0,1-1-1,-1 0 1,2 1-1,2 11 1,-2-17 3,0 0-1,0 1 1,0-1 0,0 0 0,1 0 0,0 0 0,0-1 0,0 1 0,0 0 0,0-1-1,1 0 1,-1 0 0,1 0 0,0 0 0,0-1 0,0 1 0,0-1 0,0 0 0,1 0-1,-1-1 1,1 1 0,5 0 0,-3 0 34,1 0-1,0-1 1,-1 0-1,1 0 1,0 0-1,0-1 1,0-1 0,-1 1-1,14-4 1,-16 3-17,0-1 1,0 0 0,0 0 0,0-1 0,0 1 0,-1-1-1,1 0 1,-1 0 0,0-1 0,0 1 0,0-1-1,0 0 1,-1 0 0,6-7 0,-3 0 109,0 0 1,-1 0 0,0 0 0,-1-1-1,0 0 1,0 0 0,-1 0 0,-1 0-1,0 0 1,-1-1 0,0 1-1,-1 0 1,-2-16 0,2 24-130,0 1 0,0-1 0,0 1 0,-1-1 0,0 1 0,1-1 1,-1 1-1,0-1 0,-1 1 0,1 0 0,-1 0 0,1 0 0,-1 0 0,0 0 0,0 0 0,0 0 0,-1 1 1,1-1-1,-1 1 0,1-1 0,-1 1 0,0 0 0,0 0 0,-6-3 0,0 1-330,0 1-1,0 1 0,-1-1 0,1 2 1,-1-1-1,1 1 0,-1 1 1,-10 0-1,17-1-66,0 1 1,0 0 0,0 1-1,-1-1 1,1 0-1,0 1 1,0 0-1,0 0 1,0-1 0,0 2-1,0-1 1,0 0-1,0 1 1,1-1-1,-1 1 1,0 0-1,-3 3 1,-12 15-6699</inkml:trace>
  <inkml:trace contextRef="#ctx0" brushRef="#br0" timeOffset="3738.81">3015 591 4610,'0'0'9642,"-1"-4"-8874,0 1-366,-2-11-299,2 2 5632,2 12-5733,0 0 0,-1 0 0,1 0 1,0 0-1,0 1 0,-1-1 0,1 0 0,0 1 0,-1-1 0,1 1 0,0-1 0,-1 0 0,1 1 0,0 0 0,-1-1 0,1 1 0,-1-1 0,1 1 0,-1 0 0,0-1 0,1 1 0,-1 0 0,1 0 0,7 27-26,-3 24-171,-5-43 130,0-1 0,0 0 0,-1 0 0,0 1 0,-1-1 0,0 0 1,-3 8-1,3-12-162,1-1 1,-1 0-1,0 0 1,0-1-1,0 1 1,0 0-1,0-1 1,-4 4-1,3-4-325,1 0 0,-1 0-1,0 0 1,0 0-1,-1-1 1,1 1 0,0-1-1,0 0 1,-5 1 0,-4-1-5046</inkml:trace>
  <inkml:trace contextRef="#ctx0" brushRef="#br0" timeOffset="7020.69">3592 407 1361,'0'0'8676,"6"-7"-7511,18-21 36,-24 28-1151,0 0 0,0 0 0,0 0 0,1 0 0,-1-1 1,0 1-1,0 0 0,0 0 0,0 0 0,0 0 0,0 0 0,0 0 0,0-1 0,0 1 0,0 0 0,1 0 0,-1 0 1,0 0-1,0 0 0,0 0 0,0 0 0,0 0 0,0 0 0,1 0 0,-1 0 0,0-1 0,0 1 0,0 0 0,0 0 1,0 0-1,1 0 0,-1 0 0,0 0 0,0 0 0,0 0 0,0 0 0,0 0 0,1 1 0,-1-1 0,0 0 0,0 0 1,0 0-1,0 0 0,0 0 0,1 0 0,-1 0 0,0 0 0,0 0 0,0 0 0,0 0 0,0 1 0,0-1 0,0 0 1,0 0-1,1 0 0,-1 0 0,1 14 659,-7 16-274,0-20-245,-1 0 1,0 0-1,0-1 0,-1 0 0,0 0 1,-12 9-1,-3 1 62,-34 21 0,56-39-248,-7 5 7,0-1 1,0 0-1,0-1 1,0 0-1,0 0 0,-1-1 1,0 0-1,-12 3 0,20-8 36,1 0 0,-1 0-1,1 1 1,0-1-1,-1 0 1,1 0-1,0 0 1,0 1 0,0-1-1,1-3 1,-1 1 1,2-26-109,1 1 1,1-1-1,2 1 1,1 0-1,16-41 1,-18 54-143,5-15-46,-2 0-1,-1 0 1,-2 0-1,-1-1 1,0-59-1,-4 88 241,0-1 1,0 1-1,-1 0 0,1-1 0,-1 1 0,0 0 0,0 0 0,0 0 0,0 0 0,-1 0 0,1 0 1,-1 0-1,0 0 0,0 0 0,0 1 0,0-1 0,0 1 0,-1-1 0,1 1 0,-5-4 0,2 4 13,0-1-1,0 1 1,0 0-1,0 0 1,0 1-1,0-1 1,0 1-1,0 0 1,-1 0-1,1 1 1,0 0-1,-8 0 1,11 0 17,0 0 1,0 1-1,0-1 0,0 1 0,0-1 1,0 1-1,0 0 0,0 0 0,0 0 1,0 0-1,0 0 0,1 0 1,-1 0-1,0 1 0,1-1 0,-1 1 1,-2 2-1,1 0 16,0 1 1,0 0-1,1 0 0,-1 0 1,1 0-1,-3 9 0,0 2 102,2 1-1,0 0 0,-1 25 1,3-25-59,0-1 0,2 0 1,0 1-1,1-1 0,0 0 0,2 0 0,0 0 1,0 0-1,2-1 0,0 0 0,0 0 0,2 0 1,0-1-1,19 27 0,-9-18 4,1 0 0,0-1 0,26 20 0,-34-32-72,1 0 1,1-1-1,-1-1 0,1 0 1,1-1-1,-1 0 1,27 8-1,-39-14-128,0-1 0,0 0 0,0 1 1,0-1-1,-1 0 0,1 1 0,0-1 0,0 0 0,0 0 1,0 0-1,0 0 0,0 0 0,0 0 0,0 0 0,0 0 0,0 0 1,0-1-1,0 1 0,0 0 0,1-1 0,1-18-6919,-3 2-649</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0:33.435"/>
    </inkml:context>
    <inkml:brush xml:id="br0">
      <inkml:brushProperty name="width" value="0.035" units="cm"/>
      <inkml:brushProperty name="height" value="0.035" units="cm"/>
    </inkml:brush>
  </inkml:definitions>
  <inkml:trace contextRef="#ctx0" brushRef="#br0">168 398 1345,'0'0'8948,"0"-11"-7646,2-59 1360,-4 69-2630,0 0 0,0 0 0,0 0 0,0 1 0,0-1-1,0 1 1,0 0 0,0-1 0,0 1 0,0 0 0,-3 0 0,4 0-20,-9 0 15,0 0-1,0 0 1,-1 1 0,1 1 0,0-1-1,0 2 1,-18 5 0,26-7-40,-1 0 0,1 0 0,-1 0 1,1 1-1,0-1 0,0 1 0,0-1 1,-1 1-1,1 0 0,1 0 0,-1 0 0,0 0 1,0 0-1,1 0 0,-1 0 0,1 1 1,0-1-1,-1 0 0,1 1 0,0-1 1,1 1-1,-1 0 0,0-1 0,1 1 0,-1-1 1,1 1-1,0 0 0,0 0 0,0-1 1,0 1-1,1 0 0,-1-1 0,1 1 1,-1-1-1,1 1 0,1 2 0,-1-2 13,1 0 0,-1 0-1,1 0 1,0 0 0,0 0-1,0-1 1,0 1 0,0-1-1,1 1 1,-1-1 0,1 0-1,4 3 1,40 22 179,-25-15-103,1 1-220,0 1 0,39 34 0,-56-44 35,-1 1 0,0 0 0,-1 0 0,1 0-1,-1 0 1,0 1 0,-1-1 0,1 1 0,-1 0 0,0 0 0,0 1 0,-1-1 0,0 1 0,0-1 0,-1 1-1,0 0 1,1 7 0,-1-12 68,-1 1-1,0 0 0,0-1 1,0 1-1,0-1 0,0 1 1,0 0-1,-1-1 1,1 1-1,-1-1 0,0 1 1,1-1-1,-1 1 0,0-1 1,-1 0-1,1 1 0,0-1 1,-1 0-1,1 0 1,-1 0-1,0 0 0,0 0 1,1 0-1,-1-1 0,-1 1 1,1-1-1,0 1 0,0-1 1,0 0-1,-1 1 1,1-1-1,-4 1 0,-1 1 45,0-1-1,0 1 1,0-1-1,0 0 1,-1-1-1,1 0 1,-1 0 0,1 0-1,-10-1 1,14 0 22,-1-1 1,1 1-1,-1-1 1,1 0-1,-1 0 1,1 0-1,-1 0 1,1-1-1,0 1 1,0-1-1,0 0 1,0 0-1,0 0 1,0 0 0,0 0-1,1-1 1,-1 1-1,1-1 1,0 0-1,0 0 1,-2-3-1,2 4 9,0-2 27,-1 0 0,1-1 0,0 1 0,0 0 0,0-1 0,0 0 0,1 1 0,0-1 0,0 0 0,0-9 0,1 13-520,4 2-2619,9 7 1564,3 4-1215</inkml:trace>
  <inkml:trace contextRef="#ctx0" brushRef="#br0" timeOffset="310.94">354 328 6611,'0'0'9033,"-7"2"-8782,6-1-227,-1-1 1,0 1-1,0 0 0,1-1 0,-1 1 0,1 0 0,-1 0 1,0 0-1,1 0 0,0 0 0,-1 1 0,1-1 0,0 0 1,0 1-1,-1-1 0,1 1 0,0-1 0,0 1 0,1 0 1,-1-1-1,-1 3 0,1 4 111,-1 1 1,1-1-1,1 0 0,0 14 1,0-5 3,2 1 0,0-1 0,2 0 1,-1-1-1,8 20 0,36 83 210,-27-72-261,-8-24-155,1 6-196,-9-9-8544</inkml:trace>
  <inkml:trace contextRef="#ctx0" brushRef="#br0" timeOffset="481.85">331 574 3185,'0'0'5795,"36"-1"-5587,-6 2-208,2 5-448,6-2-785,1-2-1152,-3-2-1456</inkml:trace>
  <inkml:trace contextRef="#ctx0" brushRef="#br0" timeOffset="1183.82">670 492 4674,'0'0'7265,"-16"-2"-6780,-52-1-159,66 3-312,0 1 0,1-1 1,-1 1-1,0-1 0,0 1 0,1-1 1,-1 1-1,0 0 0,1 0 0,-1 0 1,1 0-1,-1 0 0,1 0 0,-1 0 1,1 1-1,0-1 0,-1 0 1,1 1-1,0-1 0,0 1 0,0-1 1,0 1-1,1 0 0,-2 2 0,0 2-5,0 1-1,1-1 1,-1 1-1,0 11 0,2-11-1,-2 11-45,0-1 0,2 1 0,0 0 0,4 30 1,-3-44-22,-1-1 0,1 1 0,0-1 1,0 0-1,0 1 0,0-1 1,1 0-1,-1 0 0,1 0 1,0 0-1,0 0 0,0 0 1,0 0-1,1-1 0,-1 1 1,1-1-1,-1 0 0,1 0 1,0 0-1,0 0 0,0 0 1,0 0-1,0-1 0,0 1 0,0-1 1,1 0-1,-1 0 0,0 0 1,1-1-1,-1 1 0,5-1 1,-5 1 61,-1-1-1,1 0 1,0 0 0,-1 0 0,1 0 0,-1 0-1,1-1 1,0 1 0,-1-1 0,1 0 0,-1 1-1,1-1 1,-1-1 0,1 1 0,3-2-1,-4 0 40,0 1 0,0-1 0,0 0-1,-1 1 1,1-1 0,-1 0-1,1 0 1,-1 0 0,0 0 0,0 0-1,0 0 1,0-5 0,3-17 865,-1 0 1,-2 0 0,0 0-1,-4-37 1,3 62-856,0-1 1,0 1-1,0-1 1,0 0 0,0 1-1,0-1 1,0 1-1,0-1 1,0 1-1,0-1 1,0 1 0,0-1-1,0 0 1,0 1-1,-1-1 1,1 1-1,0-1 1,0 1-1,-1-1 1,1 1 0,0-1-1,-1 1 1,1 0-1,0-1 1,-1 1-1,0-1 1,-6 13 39,-3 28-371,7-17 248,1 0-1,1 26 1,1-44-13,0 0 1,0 0-1,0 0 0,1 1 1,0-1-1,0-1 1,1 1-1,-1 0 1,1 0-1,0 0 1,0-1-1,1 1 0,-1-1 1,1 0-1,0 1 1,4 3-1,-3-5 11,-1-1 1,0 0-1,1 0 0,-1 0 0,1 0 0,0-1 1,-1 1-1,1-1 0,0 0 0,0 0 1,0-1-1,0 1 0,0-1 0,0 0 0,0 0 1,0 0-1,0 0 0,0-1 0,0 0 0,0 1 1,0-1-1,-1-1 0,1 1 0,0-1 0,-1 1 1,1-1-1,-1 0 0,1 0 0,-1-1 0,0 1 1,0-1-1,0 0 0,0 1 0,0-1 0,-1 0 1,1-1-1,-1 1 0,0 0 0,0-1 0,2-4 1,1-5 72,0 0 1,0 0-1,-2-1 1,1 1-1,-2-1 1,0 0-1,0-17 1,-4-103 764,0 111-566,1 7 49,0 0-1,-1 0 0,-1 1 1,-1-1-1,0 1 0,-1 0 1,0 0-1,-1 1 0,-15-26 1,20 41-289,0-1 1,1 1 0,-1-1 0,1 1 0,-1 0 0,1-1 0,0 1-1,-1 0 1,1-1 0,0 1 0,-1 0 0,1 0 0,0 0 0,0-1-1,0 1 1,-1 0 0,1 0 0,0 1 0,-2 32-11,1 1 0,1-1-1,2 0 1,2 1 0,1-1 0,1 0 0,2-1 0,1 0 0,2 0-1,26 54 1,-17-52-908,-19-33 627,0 0-1,0-1 1,0 1-1,1-1 1,-1 0 0,0 1-1,1-1 1,-1 0-1,1 0 1,-1 0 0,1 0-1,-1 0 1,1 0-1,0 0 1,-1-1-1,1 1 1,0-1 0,2 1-1,-3-8-6579</inkml:trace>
  <inkml:trace contextRef="#ctx0" brushRef="#br0" timeOffset="2056.59">804 576 4690,'0'0'5760,"15"0"-5586,29 0-153,3 0-659,47-4 1,-92 3 592,0 1 0,0 0 0,-1-1 0,1 1 0,0-1-1,0 0 1,0 1 0,0-1 0,-1 0 0,1 0 0,0 0 0,-1-1 0,1 1 0,-1 0 0,1 0 0,-1-1 0,1 1 0,-1-1 0,0 1 0,0-1 0,0 0 0,0 1 0,0-1 0,0 0 0,-1 0 0,2-2 0,-1-4 655,1 1 0,-1-1 0,0 0 0,-1 0-1,-1-9 1,1 4 2683,-1 16-3269,0 0 0,-1 0 1,2 0-1,-1 0 1,0 1-1,0-1 0,1 0 1,0 0-1,0 0 1,0 1-1,0 4 0,0-3-23,-1 16-29,0-3-87,0-1 0,2 1 1,0-1-1,0 1 1,5 16-1,-5-30 98,0-1 0,0 0-1,0 1 1,0-1 0,1 0 0,-1 0-1,1 0 1,0 0 0,0 0 0,0 0 0,0-1-1,0 1 1,1-1 0,-1 1 0,1-1-1,0 0 1,0 0 0,0 0 0,0 0-1,0 0 1,0-1 0,0 0 0,0 1 0,1-1-1,-1 0 1,1-1 0,-1 1 0,0 0-1,1-1 1,-1 0 0,5 0 0,-6-1 23,0 1 0,0-1 0,-1 1 0,1-1 0,0 0 0,0 0 0,0 0 0,-1 0 1,1 0-1,0 0 0,-1-1 0,1 1 0,-1 0 0,0-1 0,1 1 0,-1-1 0,0 1 0,0-1 0,0 0 0,0 0 0,0 0 1,0 1-1,0-1 0,-1 0 0,1 0 0,-1 0 0,1-2 0,3-11 218,-1-1-1,2-20 1,-4 25 85,0 6-186,8-102 3849,-9 105-3545,0 11-326,-1 35-275,-1-19 157,2 0 1,4 44-1,-4-64-123,1 1-1,0-1 1,0 0-1,1 1 0,0-1 1,0 0-1,0 0 1,0 0-1,1 0 1,0 0-1,0-1 0,0 1 1,0-1-1,1 0 1,0 0-1,0 0 1,0 0-1,5 3 0,-6-5 76,-1 0-1,1-1 1,0 1-1,0-1 1,0 0-1,1 1 1,-1-1-1,0-1 0,0 1 1,1 0-1,-1-1 1,0 0-1,1 1 1,-1-1-1,0-1 0,1 1 1,-1 0-1,0-1 1,1 0-1,-1 1 1,0-2-1,0 1 0,0 0 1,0 0-1,0-1 1,0 0-1,0 1 1,0-1-1,0 0 1,-1-1-1,1 1 0,-1 0 1,0-1-1,0 1 1,0-1-1,0 0 1,0 0-1,0 1 0,2-7 1,5-12 473,-2-1 0,0 0-1,-1-1 1,-1 1 0,-1-1 0,-1 0 0,0-43 0,-3 65-334,0-1 0,0 1 0,0-1 0,0 1 1,0 0-1,0-1 0,0 1 0,0-1 0,0 1 0,-1 0 1,1-1-1,0 1 0,-1 0 0,1-1 0,-1 1 0,0 0 1,1 0-1,-1 0 0,0-1 0,0 1 0,0 0 0,0 0 1,0 0-1,0 0 0,0 0 0,0 1 0,0-1 0,0 0 1,-1 0-1,1 1 0,0-1 0,-1 1 0,1-1 0,-2 0 1,2 3-98,0-1 0,0 1 0,0-1 0,0 1 0,0 0 0,1-1 0,-1 1 0,0 0 1,1 0-1,0 0 0,-1-1 0,1 1 0,0 0 0,0 0 0,0 0 0,0 3 0,0-3-6,0 7 41,-1 0 1,2 1 0,-1-1-1,1 0 1,1 1 0,0-1-1,0 0 1,1 0 0,0 0-1,0 0 1,9 15 0,6 7-1344,2-1 0,33 40 1,-52-70 1299,-1 1-28,1-1-1,-1 0 1,0 1 0,1-1 0,-1 1 0,0-1 0,1 1 0,-1-1 0,0 1 0,1-1 0,-1 1-1,0-1 1,0 1 0,0-1 0,1 1 0,-1-1 0,0 1 0,0-1 0,0 1 0,0 0 0,0-1-1,0 1 1,0-1 0,0 1 0,0-1 0,0 1 0,-1 0 0,1-1 0,0 1 0,0-1 0,0 1-1,-1-1 1,1 1 0,0-1 0,-1 1 0,1-1 0,0 0 0,-1 1 0,1-1 0,-1 1 0,1-1-1,0 0 1,-1 1 0,1-1 0,-1 0 0,1 1 0,-1-1 0,1 0 0,-1 0 0,1 0 0,-1 1-1,0-1 1,1 0 0,-1 0 0,1 0 0,-1 0 0,1 0 0,-1 0 0,0 0 0,1 0 0,-1-1-1,-49 2-1880,38-1-299,-7 0-1440</inkml:trace>
  <inkml:trace contextRef="#ctx0" brushRef="#br0" timeOffset="2340.55">1694 490 1409,'0'0'12517,"5"-12"-12533,10 12-112,4 0 0,0-1-1537,-2 1-319,4-2-866,-5 2-943</inkml:trace>
  <inkml:trace contextRef="#ctx0" brushRef="#br0" timeOffset="2541.06">1759 533 3298,'0'0'9108,"53"11"-8564,-13-11-288,14-7-192,18-10-64,5-4-5122</inkml:trace>
  <inkml:trace contextRef="#ctx0" brushRef="#br0" timeOffset="3041.26">2422 305 4338,'0'0'9548,"-5"-7"-8774,-16-23-430,21 29-339,-1 1 0,1 0 0,0 0 0,0-1 0,0 1-1,-1 0 1,1 0 0,0-1 0,0 1 0,0 0 0,-1 0 0,1-1 0,0 1-1,0 0 1,-1 0 0,1 0 0,0 0 0,-1-1 0,1 1 0,0 0-1,-1 0 1,1 0 0,0 0 0,-1 0 0,1 0 0,0 0 0,0 0 0,-1 0-1,1 0 1,0 0 0,-1 0 0,1 0 0,0 0 0,-1 0 0,1 0 0,0 1-1,-1-1 1,1 0 0,0 0 0,0 0 0,-1 0 0,1 1 0,0-1-1,0 0 1,-1 0 0,1 1 0,0-1 0,0 0 0,-1 0 0,1 1 0,0-1-1,0 0 1,0 0 0,0 1 0,0-1 0,0 0 0,-1 1 0,1-1 0,0 0-1,0 1 1,0-1 0,0 0 0,0 1 0,-4 20 144,4-20-122,0 0-19,-2 9 53,1-1 0,0 1 1,1 0-1,0 0 1,2 12-1,-1-19-61,-1 0 1,1 0-1,0-1 0,0 1 1,0 0-1,1-1 1,-1 1-1,1-1 0,-1 0 1,1 1-1,0-1 0,0 0 1,0 0-1,0 0 1,0 0-1,0 0 0,0-1 1,1 1-1,-1-1 0,1 1 1,-1-1-1,5 2 1,3 0-185,0 0 0,0-1 0,20 3 0,13-3-3154,-6-2-2254</inkml:trace>
  <inkml:trace contextRef="#ctx0" brushRef="#br0" timeOffset="3525.59">2741 354 10501,'0'0'11317,"0"-9"-11072,0 4-233,-1-18-17,1 20-42,0 17-46,2 58 48,4 0-1,27 123 1,-30-368-1473,-8 68 1684,-2-66 756,7 171-923,0 0-1,0 0 0,0-1 0,0 1 1,0 0-1,0-1 0,0 1 0,0 0 1,0-1-1,0 1 0,0 0 0,0-1 1,1 1-1,-1 0 0,0 0 0,0-1 1,0 1-1,1 0 0,-1 0 0,0-1 1,0 1-1,0 0 0,1 0 0,-1 0 1,0-1-1,1 1 0,-1 0 0,0 0 1,0 0-1,1 0 0,-1 0 0,0 0 1,1 0-1,-1-1 0,0 1 0,1 0 1,-1 0-1,0 0 0,1 0 0,-1 1 1,0-1-1,1 0 0,-1 0 0,0 0 1,1 0-1,-1 0 0,0 0 0,0 0 1,1 0-1,-1 1 0,0-1 0,1 0 0,-1 0 1,0 0-1,1 1 0,16 11-14,0 10 45,-2 0 0,-1 0-1,0 2 1,-2-1 0,16 45 0,-5-14 3,-16-40-421,6 14-418,10 34 0,-15-31-3092,-5 0-3661</inkml:trace>
  <inkml:trace contextRef="#ctx0" brushRef="#br0" timeOffset="3726.44">2809 533 6515,'0'0'7748,"77"-8"-7748,-41 8-113,2 0-1039,3-1-305,6-3-448,0-2 97,-5-1-1314</inkml:trace>
  <inkml:trace contextRef="#ctx0" brushRef="#br0" timeOffset="4175.72">3202 443 2769,'0'0'9431,"-13"-11"-8129,-43-32-483,55 42-764,0 1-1,0-1 0,0 0 0,0 0 1,0 0-1,-1 1 0,1-1 1,0 1-1,-1-1 0,1 1 0,0 0 1,-1-1-1,1 1 0,-1 0 1,1 0-1,-3 0 0,3 0-38,0 0 1,1 1-1,-1-1 0,0 0 0,1 1 1,-1-1-1,0 1 0,1-1 0,-1 1 0,1-1 1,-1 1-1,1-1 0,-1 1 0,1 0 1,-1-1-1,1 1 0,0 0 0,-1-1 1,1 1-1,0 0 0,-1 1 0,0 3-4,0 0 1,1 1-1,-1-1 0,1 1 0,1 9 0,-1-10 60,0 11-22,1-1-1,0 1 1,1-1 0,0 1 0,8 22 0,-8-32-37,0 0 1,1 0 0,0 0 0,0-1 0,0 1 0,0-1-1,1 0 1,0 0 0,0 0 0,0-1 0,1 1-1,0-1 1,0 0 0,0 0 0,0-1 0,10 6-1,-12-7-8,1-1 0,0 1 0,-1-1-1,1 0 1,0 1 0,0-2 0,0 1-1,0 0 1,0-1 0,0 0 0,0 0-1,0 0 1,0 0 0,0-1 0,0 1-1,0-1 1,0 0 0,0 0 0,-1-1-1,1 1 1,0-1 0,-1 0 0,1 1-1,-1-2 1,0 1 0,1 0 0,-1-1-1,0 0 1,0 1 0,-1-1 0,1 0-1,-1 0 1,1-1 0,2-5 0,5-7 24,-1-1 1,-1 0 0,-1-1-1,0 0 1,7-36 0,-6 13 365,-2 1 0,-2-1 0,-2 0 1,-2 0-1,-5-48 0,1 65 523,4 23-846,0 0 0,0 0 0,-1 0 0,1 1-1,0-1 1,0 0 0,-1 0 0,1 0 0,0 1-1,-1-1 1,1 0 0,-1 0 0,1 1 0,-1-1-1,1 0 1,-1 1 0,1-1 0,-1 0 0,0 1 0,0-1-1,1 1 1,-1-1 0,0 1 0,-1-1 0,2 2-82,-1-1 0,0 1 0,0 0 0,1-1 1,-1 1-1,0 0 0,0 0 0,1-1 0,-1 1 1,1 0-1,-1 0 0,1 0 0,-1 0 0,1 0 0,0 0 1,-1 0-1,1 0 0,0 0 0,0 0 0,0 0 1,0 0-1,0 0 0,0 1 0,-3 31-72,3-31 90,-2 30-1,2 1 0,2-1 0,1 1 0,1-1-1,2 0 1,10 33 0,-7-33-51,20 56-622,-25-78-269,1 0 0,0-1 0,9 14 0,-13-21 254,5 5-740,0-5-3766</inkml:trace>
  <inkml:trace contextRef="#ctx0" brushRef="#br0" timeOffset="4359.89">3332 490 3185,'0'0'8292,"57"-4"-8292,-29 4-816,0 0-721,4 0-528,-4 0-576,-3 0 144</inkml:trace>
  <inkml:trace contextRef="#ctx0" brushRef="#br0" timeOffset="4564.06">3592 409 1921,'0'0'12064,"0"-9"-10399,0-19-603,0 21-494,0 24-381,-2 30 402,1-30-695,0 0 0,1-1 0,1 1 0,0 0 0,1-1 0,1 1 0,5 18 0,-4-29-1034</inkml:trace>
  <inkml:trace contextRef="#ctx0" brushRef="#br0" timeOffset="4719.69">3575 251 6275,'0'0'4850</inkml:trace>
  <inkml:trace contextRef="#ctx0" brushRef="#br0" timeOffset="5162.92">3716 373 8036,'0'0'7395,"0"9"-7256,0 6-60,1 0 0,5 27 1,-5-37-185,0 0 1,1 0-1,-1 0 1,1 0-1,0 0 1,0 0 0,1-1-1,-1 1 1,1-1-1,0 0 1,0 1-1,1-2 1,-1 1 0,5 4-1,-6-7 19,-1 0 0,0 0 1,0 0-1,1-1 0,-1 1 0,1 0 0,-1-1 0,0 1 0,1-1 0,-1 1 0,1-1 1,-1 0-1,1 0 0,-1 0 0,1 0 0,-1 0 0,1 0 0,0 0 0,-1 0 0,1 0 1,2-2-1,-2 1 73,1 0 1,-1 0 0,0-1 0,1 0-1,-1 1 1,0-1 0,0 0-1,0 0 1,0 0 0,3-5 0,2-2 299,-2-1 1,1 0-1,-1 0 1,6-20-1,-7 16 349,0 0-1,0-1 0,-2 0 1,1 0-1,-2 0 0,0-16 1,-1 30-684,0 15-691,0-4 419,3 37-1854,-2-45 1719,-1 1 0,1-1 0,0 1 0,0-1 1,0 1-1,0-1 0,1 0 0,-1 0 0,0 1 0,1-1 0,0 0 0,-1 0 0,1-1 0,0 1 0,4 3 0,9 3-3629</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0:55.448"/>
    </inkml:context>
    <inkml:brush xml:id="br0">
      <inkml:brushProperty name="width" value="0.035" units="cm"/>
      <inkml:brushProperty name="height" value="0.035" units="cm"/>
    </inkml:brush>
  </inkml:definitions>
  <inkml:trace contextRef="#ctx0" brushRef="#br0">194 82 5218,'0'0'9594,"-17"-8"-8943,-57-25-112,71 32-522,1 0 1,-1 0-1,1 0 1,-1 1-1,1-1 1,-1 1-1,0-1 0,1 1 1,-1 0-1,0 0 1,1 0-1,-1 0 1,1 1-1,-1-1 0,0 1 1,1-1-1,-1 1 1,1 0-1,-1 0 1,1 0-1,0 0 1,-1 1-1,1-1 0,0 1 1,0-1-1,0 1 1,0 0-1,0 0 1,0 0-1,1 0 0,-3 3 1,1 0-19,-1 1 0,1-1 0,1 1-1,-1 0 1,1 0 0,0 0 0,1 0 0,-1 1 0,0 9 0,1-11 10,1-1 1,0 0-1,0 1 0,0-1 1,1 1-1,-1-1 0,1 0 1,0 1-1,1-1 1,-1 0-1,0 0 0,1 0 1,4 7-1,-2-6 13,1 1 0,0-1 0,0 0 0,0-1 0,0 1 0,1-1 0,11 7 0,41 20 125,-44-25-286,-1 1-1,1 0 1,-1 1-1,0 1 1,-1 0-1,0 0 1,21 23-1,-31-30 60,-1 0 1,0 0-1,1 0 0,-1 0 0,0 0 0,0 1 1,0-1-1,0 0 0,0 1 0,-1-1 0,1 0 0,-1 1 1,0-1-1,1 1 0,-1-1 0,0 1 0,0-1 0,-1 5 1,0-5 56,0 0 1,1-1 0,-1 1 0,0-1 0,0 1-1,0-1 1,0 1 0,0-1 0,-1 1-1,1-1 1,0 0 0,0 0 0,-1 0 0,1 0-1,-1 0 1,1 0 0,-1 0 0,0 0 0,1 0-1,-1-1 1,0 1 0,1-1 0,-1 1-1,0-1 1,-1 1 0,-6 0 78,1 1 1,-1-1-1,1-1 1,0 0-1,-1 0 0,1 0 1,-1-1-1,1-1 0,0 1 1,-1-1-1,1-1 1,0 1-1,0-1 0,-12-7 1,20 10-71,0 0 1,-1 0-1,1 0 1,0 0-1,0 0 1,-1 0-1,1 0 1,0 0-1,-1 0 1,1 0-1,0 0 1,0 0-1,-1 1 1,1-1-1,0 0 1,0 0-1,0 0 1,-1 0-1,1 1 1,0-1-1,0 0 1,0 0-1,-1 0 1,1 1-1,0-1 1,0 0-1,0 0 1,0 0-1,0 1 1,0-1-1,0 0 1,-1 0-1,1 1 1,0-1-1,0 0 1,0 1 0,0-1-1,0 0 1,0 0-1,0 1 1,0-1-1,0 0 1,0 0-1,1 1 1,-1-1-1,0 0 1,0 0-1,0 1 1,0-1-1,1 15 126,0-12-120,1 0 1,-1 0-1,0-1 1,1 1-1,0-1 1,0 1-1,0-1 0,0 0 1,0 0-1,0 0 1,0 0-1,1 0 1,-1 0-1,1 0 1,0-1-1,-1 1 1,1-1-1,0 0 1,0 0-1,0 0 0,5 1 1,8 2-423,0 0-1,27 2 1,-26-5-58,-1 1 0,1-2 0,-1 0 1,1-2-1,0 1 0,26-8 0,-36 7 446,0 0 1,0-1 0,0 0-1,0-1 1,-1 1-1,1-1 1,-1 0-1,0-1 1,0 0-1,-1 0 1,1 0-1,-1 0 1,0-1-1,0 0 1,-1 0-1,0 0 1,4-8-1,-2 1 167,-1 1-1,-1-2 1,0 1-1,0 0 1,-1-1-1,-1 0 1,1-20-1,-2-10 958,-5-44-1,3 77-738,0 1-1,0-1 1,-1 1-1,0 0 1,-1 0 0,-1 0-1,1 0 1,-1 0-1,-1 1 1,0-1 0,-9-12-1,13 21-321,1 0-1,0 1 0,-1-1 1,1 1-1,-1-1 0,1 0 1,-1 1-1,1-1 0,-1 1 1,1-1-1,-1 1 0,1-1 1,-1 1-1,0-1 0,1 1 1,-1 0-1,0-1 0,1 1 1,-1 0-1,0 0 0,0-1 1,1 1-1,-1 0 0,0 0 1,0 0-1,1 0 1,-1 0-1,0 0 0,0 0 1,1 0-1,-1 0 0,0 1 1,0-1-1,1 0 0,-1 0 1,0 1-1,1-1 0,-1 0 1,0 1-1,1-1 0,-1 0 1,0 1-1,1-1 0,-1 1 1,1 0-1,-1-1 0,1 1 1,-1-1-1,0 2 0,-1 1-16,0 1 0,1 0 0,-1-1 0,1 1 0,-1 0 0,1 0 0,-1 8 0,-1 15 49,2 0 1,1 0 0,1 0 0,1 0-1,1 0 1,2-1 0,12 44-1,-5-33-186,2-1 0,2 0-1,1-1 1,38 57-1,-55-92 124,0 0 0,0 0 0,0 0 0,0 0 0,0 0 0,0 0 0,1 0 0,-1 0 0,0 0 0,0 0 0,0 0 0,0 1 0,0-2 0,0 1 0,0 0 0,1 0 0,-1 0 0,0 0 0,0 0 0,0 0-1,0 0 1,0 0 0,0 0 0,0 0 0,0 0 0,1 0 0,-1 0 0,0 0 0,0 0 0,0 0 0,0 0 0,0 0 0,0 0 0,0-1 0,0 1 0,0 0 0,0 0 0,0 0 0,0 0 0,0 0 0,0 0 0,1 0 0,-1 0 0,0-1 0,0 1 0,0 0 0,0 0 0,0 0-1,0 0 1,0 0 0,0 0 0,0 0 0,0-1 0,0 1 0,0 0 0,-1 0 0,1 0 0,0 0 0,0 0 0,0 0 0,0 0 0,0 0 0,0-1 0,2-16-72,-1-21 211,-2-25-111,-1 18 178,6-46 1,-4 90-179,0-1 0,0 1 0,0 0 0,0-1 0,0 1 0,1 0 0,-1-1 0,0 1 0,1 0 0,-1-1 0,1 1 0,0 0 0,-1 0 0,1 0 0,0 0 0,0 0 1,-1 0-1,1 0 0,0 0 0,0 0 0,0 0 0,1 0 0,-1 0 0,0 0 0,0 1 0,0-1 0,0 1 0,1-1 0,-1 1 0,0-1 0,1 1 0,-1 0 0,0-1 0,1 1 0,-1 0 0,3 0 0,-2 0-15,1 1 0,0-1-1,0 1 1,-1 0 0,1 0 0,-1 0 0,1 0 0,-1 0-1,1 1 1,-1-1 0,1 1 0,-1-1 0,0 1 0,0 0-1,0 0 1,0 0 0,2 3 0,2 5-36,0 0 1,-1 1 0,0 0-1,0 0 1,-1 0 0,0 1-1,3 21 1,-3-14-3284,12 33 0,-8-38-1423</inkml:trace>
  <inkml:trace contextRef="#ctx0" brushRef="#br0" timeOffset="1183.59">873 268 7796,'0'0'9148,"-11"-5"-9007,-38-10-293,48 15 145,0 0 1,-1 0-1,1 1 0,0-1 0,-1 0 0,1 1 1,0-1-1,0 1 0,0 0 0,-1-1 0,1 1 1,0 0-1,0 0 0,0 0 0,0 0 0,0 0 1,0 0-1,0 0 0,1 0 0,-1 0 0,0 0 1,0 0-1,1 0 0,-1 1 0,1-1 1,-1 0-1,1 1 0,0-1 0,-1 0 0,1 1 1,0-1-1,0 0 0,0 3 0,-1 1 3,-3 12 9,0 0-1,2 0 0,0 1 0,0 23 1,2-35-113,0 1-1,1-1 1,-1 1 0,1-1 0,1 0 0,-1 1 0,1-1 0,0 0-1,0 0 1,1 0 0,0 0 0,0-1 0,0 1 0,8 8 0,-9-12-65,0 0 0,0 0 0,0 0 0,1 0 0,-1-1 0,1 0 0,-1 1 0,1-1 0,-1 0 0,1 0 0,0 0 0,0 0 0,-1-1 1,1 1-1,0-1 0,0 0 0,4 1 0,-4-2 177,0 1 1,0-1-1,0 1 0,0-1 1,0 0-1,0 0 1,0 0-1,0-1 1,0 1-1,0-1 0,-1 1 1,1-1-1,-1 0 1,1 0-1,-1 0 1,0 0-1,0-1 0,0 1 1,0-1-1,0 1 1,0-1-1,-1 1 0,3-6 1,0-3 289,-1 0 1,0 0 0,0-1-1,-1 1 1,1-24-1,-5-60 2351,1 87-2399,1 6-187,0 0-1,-1 0 1,1-1 0,-1 1-1,1 0 1,-1 0 0,0 0 0,0-1-1,0 1 1,-2-2 0,-4 1 89,1 16-238,4-3 6,0 0 0,1 1 0,0-1 0,1 0 0,0 1 0,0-1 0,1 1 0,1-1 0,0 0 0,5 17 0,-5-22-193,0-1 1,0 0-1,0 1 1,0-1 0,1 0-1,0 0 1,0 0-1,0-1 1,0 1 0,7 5-1,-6-6-184,0-1 1,0 0-1,0 0 0,0 0 0,0 0 1,0-1-1,1 1 0,-1-1 1,0 0-1,1 0 0,-1-1 0,1 1 1,5-1-1,-7 0 316,0 0 0,0 0 0,0 0 0,0-1 0,0 1 0,0-1 0,0 0 0,0 0-1,0 0 1,0 0 0,0 0 0,0-1 0,-1 0 0,1 1 0,3-4 0,-1 0 286,-1 0-1,0 0 1,0-1 0,0 1-1,-1-1 1,5-9-1,-4 5 737,0 0-1,-1-1 1,0 1-1,-1-1 1,0 0-1,-1 1 1,0-1-1,0 0 1,-1 0 0,-2-16-1,2 26-845,0 1 0,0-1 0,0 1 1,0-1-1,0 1 0,0-1 0,0 1 0,-1-1 0,1 1 0,0-1 1,0 1-1,0 0 0,0-1 0,-1 1 0,1-1 0,0 1 0,0 0 1,-1-1-1,1 1 0,0 0 0,-1-1 0,1 1 0,0 0 0,-1-1 1,1 1-1,-1 0 0,1 0 0,0-1 0,-1 1 0,1 0 0,-1 0 1,1 0-1,-1 0 0,1 0 0,-1-1 0,1 1 0,-1 0 0,1 0 1,-1 0-1,1 0 0,0 0 0,-1 1 0,1-1 0,-2 0 0,1 0-25,0 1-1,0-1 0,0 1 1,0-1-1,0 1 0,0 0 0,0 0 1,0-1-1,0 1 0,0 0 1,0 0-1,0 0 0,1 0 0,-1 0 1,0 0-1,0 1 0,-2 6-2,0 0-1,1 0 0,0 0 0,0 1 1,1-1-1,0 0 0,1 1 0,0-1 1,0 0-1,0 1 0,1-1 0,4 16 1,-4-20-156,0-1 1,0 1 0,0 0-1,1-1 1,-1 1 0,1-1-1,0 0 1,0 1 0,0-1-1,0 0 1,1 0 0,-1 0-1,1-1 1,0 1 0,-1 0-1,1-1 1,1 0 0,-1 0-1,0 0 1,0 0 0,1 0-1,-1-1 1,1 1 0,0-1-1,-1 0 1,1 0 0,0 0-1,-1-1 1,8 1 0,-9-1 169,0-1-1,1 1 1,-1-1 0,0 1 0,0-1 0,0 0 0,1 0 0,-1 0-1,0 0 1,0 0 0,0-1 0,-1 1 0,1 0 0,0-1 0,0 0 0,-1 1-1,1-1 1,-1 0 0,1 0 0,-1 0 0,0 0 0,0 0 0,0 0 0,0 0-1,0 0 1,0 0 0,0-4 0,4-9 570,-2 0 1,1-1-1,0-16 0,-1 11 345,-1-17 1387,-2 37-1924,0 18-686,-1 5 343,1-10-123,-1 0 0,2 0 0,-1 0 0,2 0 0,4 20 0,-5-30-16,0 1-1,0 0 0,0-1 1,0 1-1,1-1 1,-1 1-1,1-1 0,0 0 1,0 0-1,-1 0 1,1 0-1,1 0 0,-1 0 1,0 0-1,0-1 1,1 1-1,-1-1 1,1 1-1,-1-1 0,1 0 1,0 0-1,-1 0 1,1 0-1,0-1 0,0 1 1,-1-1-1,1 0 1,0 0-1,5 0 0,-5 0 61,0 0 0,0 0 0,-1 0 0,1-1 0,0 1 0,0-1 0,0 0 0,0 0 0,0 0 0,-1 0 0,1 0 0,-1-1 0,1 1 0,4-4 0,-3 1 33,0 0 0,-1-1 0,1 1 0,-1-1 0,0 0 0,0 1 0,3-8 0,-1 1 59,-1-1 1,0 1 0,0-1-1,-1-1 1,-1 1-1,2-23 1,-4-78 976,-1 54-337,1 50-457,0 0 0,-1 0 0,0 1 0,0-1 0,-1 0 0,0 0-1,-1 1 1,0 0 0,0-1 0,-1 1 0,-4-8 0,8 16-242,0 0 0,-1 0 1,1 0-1,0 0 0,0 0 0,-1 0 0,1 0 1,0 0-1,0 0 0,-1 0 0,1 0 0,0 0 1,0 0-1,0 1 0,-1-1 0,1 0 0,0 0 1,0 0-1,0 0 0,-1 0 0,1 0 0,0 1 1,0-1-1,0 0 0,0 0 0,-1 0 0,1 0 1,0 1-1,0-1 0,0 0 0,0 0 1,0 0-1,0 1 0,0-1 0,-1 0 0,1 0 1,0 1-1,0-1 0,0 0 0,0 0 0,0 1 1,0-1-1,0 0 0,0 0 0,0 1 0,-4 22-26,0 1-1,2 0 0,0 0 0,2 0 0,2 27 0,0-9 64,-1-16-276,2 0 0,1 0 0,1 0 0,1 0 0,1-1 1,21 47-1,-17-55-1667,2-14-4297</inkml:trace>
  <inkml:trace contextRef="#ctx0" brushRef="#br0" timeOffset="1372.41">1383 294 784,'0'0'10773,"13"-13"-10773,6 25 0,4-3-720,-1 2-929,5-3-336,5-3-336,5-3-1537</inkml:trace>
  <inkml:trace contextRef="#ctx0" brushRef="#br0" timeOffset="1777.52">1722 227 848,'0'0'11760,"-16"-11"-10884,-52-29-316,67 39-548,0 0 1,-1 1 0,1-1 0,0 0-1,0 1 1,-1 0 0,1-1-1,0 1 1,-1-1 0,1 1 0,0 0-1,-1 0 1,1 0 0,0 0-1,-1 0 1,1 0 0,-1 0 0,1 1-1,0-1 1,-3 1 0,3 0-6,0 0 0,0 0 0,0 0 0,0 0 0,0 0 0,0 0 0,0 0 0,1 0 0,-1 0 0,0 0 0,1 0 1,-1 3-1,-2 1 21,-2 4-9,1-1 1,1 1-1,-1-1 1,1 1-1,1 0 1,-1 0 0,2 0-1,-2 14 1,1 3 80,4 46 0,-1-69-135,-1 0 1,1 0 0,0 0-1,0 0 1,0 0-1,0 0 1,1 0 0,-1 0-1,1 0 1,-1 0-1,1-1 1,0 1 0,0-1-1,0 1 1,1-1-1,-1 0 1,1 0 0,-1 0-1,1 0 1,-1 0-1,1-1 1,0 1-1,0-1 1,0 0 0,0 0-1,0 0 1,0 0-1,0 0 1,1-1 0,-1 1-1,0-1 1,0 0-1,0 0 1,1 0 0,-1 0-1,0-1 1,0 1-1,0-1 1,0 0 0,0 0-1,0 0 1,0 0-1,0 0 1,0-1 0,0 0-1,0 1 1,4-5-1,-2 1 116,-1 0-1,0-1 1,0 0 0,-1 0-1,1 0 1,-1 0-1,0 0 1,-1-1-1,0 1 1,0-1 0,2-12-1,-1 1 880,-2 0 0,0-27 0,-1 36-207,1 23-895,0 0 1,1 0 0,0 0-1,1 0 1,0 0-1,9 21 1,-8-26-984,0-1 1,0 0-1,1 0 0,0 0 0,0-1 1,12 14-1,2-5-3781</inkml:trace>
  <inkml:trace contextRef="#ctx0" brushRef="#br0" timeOffset="2868.73">2059 268 3954,'0'0'11138,"-18"-9"-10353,-53-26-439,69 34-354,1 0 0,-1 1 0,1-1 0,-1 0 0,0 1 0,1-1 0,-1 1 0,0 0 0,0-1 0,1 1 0,-1 0 1,0 0-1,0 0 0,0 0 0,1 0 0,-1 1 0,0-1 0,0 0 0,1 1 0,-1 0 0,0-1 0,1 1 0,-1 0 0,1 0 0,-1 0 0,1 0 0,-3 1 0,2 1-4,-1 1 1,1-1 0,0 0-1,-1 1 1,2-1 0,-1 1 0,0 0-1,-1 4 1,1-2 51,-1 2-39,0-1 0,1 1-1,0 0 1,0-1 0,1 1 0,0 0-1,0 0 1,0 0 0,1 0 0,1 0-1,0 0 1,1 10 0,-1-15-193,0 0 0,0 1-1,1-1 1,-1 0 0,1 0 0,0 0-1,-1 0 1,1 0 0,0 0 0,1-1-1,-1 1 1,1-1 0,-1 1 0,1-1-1,-1 0 1,1 0 0,0 0 0,0 0-1,0-1 1,0 1 0,1-1 0,-1 0-1,0 1 1,1-2 0,-1 1 0,0 0-1,1-1 1,-1 1 0,7-1 0,-5 0 24,0 0 0,0 0 0,0 0 0,0 0 0,0-1 0,0 0 0,0 0 0,0 0 0,0-1 0,-1 0 0,6-2 0,-6 2 308,-1-1 0,0 1 0,0-1 0,-1 0 0,1 0 0,0 0 0,-1 0 0,0 0 0,0 0 0,0-1 0,0 1 0,0-1 0,-1 1 0,1-1 0,0-4 0,1-5 952,-1 0 0,0 1 0,0-1 0,-2 0 1,0-19-1,-1 9 398,1 22-1389,0 0-1,1 0 0,-2 0 0,1 0 0,0 0 1,0 0-1,0 0 0,0 0 0,0 0 0,-1 1 0,1-1 1,0 0-1,-1 0 0,1 0 0,-1 0 0,1 1 1,-1-1-1,1 0 0,-1 0 0,-1 0 0,2 1-86,-1 0 0,1 0 0,-1 0 0,1 0 0,-1 0 0,1 0 0,-1 0 0,1 1 0,-1-1 0,1 0-1,-1 0 1,1 1 0,-1-1 0,1 0 0,-1 1 0,1-1 0,0 0 0,-1 1 0,1-1 0,0 1 0,-1-1 0,1 1 0,0-1 0,0 1 0,-1-1-1,1 1 1,0-1 0,0 1 0,0-1 0,0 1 0,0-1 0,0 1 0,0-1 0,0 1 0,0-1 0,0 1 0,0 0 0,-3 16 3,1-1 1,0 1-1,1 0 0,1-1 1,1 1-1,0 0 1,1-1-1,1 1 1,9 28-1,6 5 88,43 84 0,-41-96-75,-2 2 0,-2 0 0,17 58 0,-33-98-30,1 6-109,1 0 0,-1 0-1,0 0 1,0 0 0,-1 1 0,0-1 0,0 0 0,-2 9 0,1-14 42,1-1 0,-1 1 0,0-1 1,0 1-1,0-1 0,0 1 0,0-1 0,0 0 0,0 1 0,0-1 0,0 0 1,-1 0-1,1 0 0,0 0 0,0 0 0,0 0 0,0 0 0,0 0 0,0-1 1,-2 1-1,-23-6-298,17 2 357,0 0 0,0-1 0,0 0 0,0-1 0,1 0 0,0 0 0,0-1-1,1 0 1,-1 0 0,2-1 0,-1 0 0,1 0 0,0 0 0,1-1 0,0 0 0,0 0-1,1 0 1,0-1 0,1 1 0,0-1 0,0 0 0,1 0 0,0 0 0,1 0 0,0-15 0,2 20-16,0 1 1,0-1 0,1 0 0,0 0 0,0 1 0,0-1 0,0 1 0,0-1-1,1 1 1,0 0 0,0 0 0,0 0 0,8-6 0,6-6-353,34-23 0,-24 19-69,-16 11 336,0 0-1,-1-1 1,1 0 0,-2-1 0,0 0-1,0-1 1,9-15 0,-13 17 205,0 0 0,-1-1 1,0 1-1,-1-1 0,0 0 0,-1 0 0,0 0 1,-1 0-1,1-21 0,-2 2 1873,0 30-1604,0 22-986,-1-19 594,1-1 0,0 1 1,0 0-1,0-1 1,0 1-1,0-1 0,1 1 1,-1 0-1,1-1 1,0 1-1,0-1 0,0 1 1,0-1-1,0 0 0,0 1 1,1-1-1,-1 0 1,1 0-1,-1 0 0,1 0 1,0 0-1,0 0 1,0-1-1,0 1 0,0 0 1,0-1-1,1 0 1,-1 0-1,0 1 0,1-1 1,-1 0-1,1-1 1,-1 1-1,1 0 0,-1-1 1,1 0-1,0 1 0,3-1 1,-3 0 17,-1 0 0,1 0 0,-1 0 0,0 0 0,1 0 0,-1-1-1,1 1 1,-1-1 0,0 0 0,1 0 0,-1 1 0,0-2 0,0 1 0,0 0 0,0 0 0,3-2 0,-3 0 16,-1 1 0,1-1 0,-1 1 1,1-1-1,-1 1 0,0-1 0,0 0 0,0 1 1,0-1-1,-1 0 0,1 0 0,-1 0 0,0-5 0,1-2 122,0 0 0,-1 0 0,0 1 0,-3-20 0,2 27-95,1 0 0,-1-1 0,1 1 0,-1 1 0,1-1 0,-1 0 0,0 0 0,0 0 0,0 0 0,0 0 0,-1 1 0,1-1 0,0 0 0,-1 1 0,1-1 0,-1 1 1,1 0-1,-1 0 0,0-1 0,1 1 0,-1 0 0,0 0 0,0 0 0,0 1 0,0-1 0,0 0 0,0 1 0,0-1 0,0 1 0,-3 0 0,3-1-17,-1 1 0,0 0-1,1 0 1,-1 0 0,0 1 0,0-1 0,1 0-1,-1 1 1,0 0 0,1 0 0,-1 0 0,1 0-1,-1 0 1,1 0 0,-3 2 0,2 0-20,0 0 1,1 0 0,-1 0-1,1 0 1,0 1 0,0-1-1,0 1 1,0-1-1,0 1 1,-1 4 0,-2 8 43,1 0 1,0 0 0,1 1 0,1-1-1,0 0 1,1 1 0,1 0-1,1-1 1,0 1 0,5 22 0,-4-33 13,0 0 1,0 0 0,1 0 0,0-1-1,0 1 1,0-1 0,1 0 0,0 0-1,0 0 1,0 0 0,0-1 0,1 1-1,-1-1 1,1-1 0,1 1 0,-1 0 0,0-1-1,1 0 1,-1-1 0,1 1 0,0-1-1,7 2 1,-6-2-5,0-1 0,-1 1-1,1-1 1,0-1 0,0 1-1,-1-1 1,1-1 0,0 1 0,0-1-1,0 0 1,-1 0 0,1-1 0,0 0-1,-1 0 1,0-1 0,1 0-1,-1 0 1,0 0 0,-1-1 0,7-4-1,-2-1-929,-1-1 1,0 0-1,-1-1 0,0 0 0,8-14 0,-9 13-1104,19-27-8425</inkml:trace>
  <inkml:trace contextRef="#ctx0" brushRef="#br0" timeOffset="3088.31">2939 253 4370,'0'0'4802</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0:52.893"/>
    </inkml:context>
    <inkml:brush xml:id="br0">
      <inkml:brushProperty name="width" value="0.035" units="cm"/>
      <inkml:brushProperty name="height" value="0.035" units="cm"/>
    </inkml:brush>
  </inkml:definitions>
  <inkml:trace contextRef="#ctx0" brushRef="#br0">165 230 2913,'0'0'7270,"11"-9"-6283,45-39 1134,-93 45 702,11 3-2551,-43 6 0,62-5-254,0 0 0,0 0 0,0 1 1,0 0-1,0 1 0,0 0 1,0 0-1,1 0 0,-1 1 0,1 0 1,-6 5-1,11-9-18,0 1 1,0 0-1,0 0 0,0 0 1,1 0-1,-1 0 0,0 0 1,0 0-1,1 0 0,-1 0 0,1 0 1,-1 0-1,1 0 0,-1 0 1,1 1-1,0-1 0,-1 0 1,1 0-1,0 1 0,0-1 0,0 0 1,0 0-1,0 1 0,0-1 1,0 0-1,1 0 0,-1 0 1,0 1-1,1-1 0,-1 0 1,1 0-1,-1 0 0,1 0 0,-1 0 1,1 1-1,0-1 0,0-1 1,-1 1-1,1 0 0,0 0 1,0 0-1,0 0 0,2 1 1,6 4 59,0 1 0,0-1 1,1-1-1,12 6 1,-3-2-73,15 13 121,39 31 0,-60-42-120,0 0 0,-1 1 0,0 0 0,-1 1 0,16 23 0,-27-34-2,1-1-1,0 0 1,0 0 0,0 1-1,0-1 1,-1 1-1,1-1 1,-1 1 0,1-1-1,-1 1 1,0-1-1,1 1 1,-1-1 0,0 1-1,0 0 1,0-1-1,0 1 1,-1-1 0,1 1-1,-1 1 1,1-1-11,-1-1 0,0 0 0,0 0 0,0 0 1,0 0-1,0 0 0,0 0 0,0-1 0,0 1 1,0 0-1,0 0 0,-1-1 0,1 1 0,0-1 0,-1 1 1,1-1-1,0 0 0,-3 1 0,-7 1-106,-1-2 0,0 1-1,1-1 1,-17-3 0,15 2 152,6 0-18,1 0 0,-1 0-1,0-1 1,1 0 0,-1-1 0,1 1 0,0-1-1,0 0 1,-10-8 0,-14-6 380,28 17-358,6 15-298,-1-13 291,0 1-1,0-1 0,0 1 1,1-1-1,-1 0 1,1 0-1,-1-1 1,1 1-1,0-1 1,-1 0-1,1 0 1,0 0-1,0 0 1,4 0-1,59 2 104,-61-3-126,-4 0 9,24 1 34,0-2 0,0-1 0,41-7 0,-59 7-40,0-1 1,0 1-1,0-2 0,0 1 1,-1-1-1,1 0 0,-1-1 0,0 1 1,0-1-1,0-1 0,-1 1 0,0-1 1,0-1-1,0 1 0,4-8 0,-2 0 47,0 0 0,-1-1 1,-1 0-1,0 0 0,-2-1 0,1 1 0,-2-1 0,0 0 0,-1 0 0,-1 0 0,0 0 0,-1-1 0,0 1 0,-5-21 0,5 36-1,0-1-1,0 1 0,-1 0 0,1 0 0,0 0 1,-1 0-1,1 0 0,-1 0 0,1 0 0,-1 0 1,1 0-1,-1 0 0,0 0 0,0 1 1,1-1-1,-1 0 0,0 0 0,0 1 0,0-1 1,0 0-1,0 1 0,0-1 0,0 1 1,0-1-1,0 1 0,0 0 0,0-1 0,0 1 1,0 0-1,0 0 0,0 0 0,0-1 1,-2 2-1,-7-3 1275,10-11-418,0 11-1061,0 16 83,2 30 65,2 0 1,2-1-1,1 1 0,3-1 0,1 0 0,29 69 1,-35-101-402,1 4-901,-5-6-2370</inkml:trace>
  <inkml:trace contextRef="#ctx0" brushRef="#br0" timeOffset="203.77">475 368 4482,'0'0'6275,"85"-10"-6275,-53 18-945,2 1-1264,7-1-960</inkml:trace>
  <inkml:trace contextRef="#ctx0" brushRef="#br0" timeOffset="559.48">844 362 3057,'0'0'13388,"-12"-12"-12262,-36-39-262,47 50-848,0 0 0,0 0-1,0 0 1,0 0 0,0 0 0,0 0-1,0 1 1,0-1 0,-1 0 0,1 1 0,0-1-1,0 0 1,-1 1 0,1 0 0,0-1-1,-1 1 1,1 0 0,0-1 0,-1 1-1,1 0 1,0 0 0,-1 0 0,1 0 0,-1 1-1,1-1 1,0 0 0,-1 0 0,1 1-1,0-1 1,0 1 0,-1-1 0,1 1-1,0 0 1,-2 1 0,0 0-27,1 1 1,-1 0-1,1 0 1,0 0-1,-1 0 1,2 1-1,-1-1 0,-1 4 1,2-6 17,-2 5 3,1 0 1,0 1-1,0-1 0,0 1 0,1-1 0,0 1 1,0-1-1,1 1 0,0 0 0,0-1 0,0 1 0,1 0 1,0-1-1,0 1 0,1-1 0,3 11 0,-3-13-90,0 0-1,0 0 1,0 0-1,1-1 1,-1 1-1,1-1 1,0 1-1,0-1 1,0 0-1,0 0 1,0-1-1,1 1 1,-1 0-1,1-1 1,0 0-1,0 0 1,0 0-1,0-1 1,0 1-1,0-1 1,0 0-1,1 0 0,-1 0 1,0-1-1,1 1 1,4-1-1,-7 0 41,0 0-1,0 0 1,0 0-1,-1 0 0,1 0 1,0-1-1,0 1 0,0 0 1,0-1-1,-1 0 1,1 1-1,0-1 0,-1 0 1,1 0-1,0 0 0,-1 0 1,1 0-1,-1 0 1,0 0-1,3-3 0,-2 1 51,-1-1 0,1 1 0,-1 0 0,0 0 0,0-1 0,0 1 0,-1-1-1,1 1 1,-1-1 0,1-6 0,-1 7-6,0-11 25,1 0 0,-2-1 0,-3-21 1,4 33-37,-1 0 0,0 0 1,1 0-1,-1 0 1,0 0-1,-1 0 0,1 0 1,0 0-1,-1 0 0,0 1 1,1-1-1,-1 1 0,0-1 1,0 1-1,-1 0 1,1 0-1,0 0 0,-1 0 1,0 0-1,1 0 0,-1 1 1,-5-3-1,7 3-67,0 1 0,0-1 0,0 1 0,1 0 0,-1-1 0,0 1 0,0 0 0,0 0 0,0 0 0,0 0 0,0 0 0,0 0 0,0 0 0,0 0 0,0 0 0,0 0-1,0 0 1,0 1 0,0-1 0,0 0 0,0 1 0,1-1 0,-1 1 0,0-1 0,-1 1 0,1 1-402,1-1 0,-1 0 0,0 1 0,1-1 0,-1 1-1,1-1 1,-1 1 0,1-1 0,0 1 0,0-1 0,0 1 0,0 0 0,0 2-1,0 13-3756</inkml:trace>
  <inkml:trace contextRef="#ctx0" brushRef="#br0" timeOffset="1055.65">1045 311 4434,'0'0'10928,"-10"-2"-10662,4 0-244,-24-3-2,29 5-18,0 0-1,0 0 0,0 0 0,0 0 0,-1 0 0,1 1 0,0-1 0,0 0 0,0 1 0,0-1 0,0 1 1,0-1-1,1 1 0,-1 0 0,0-1 0,0 1 0,0 0 0,0-1 0,1 1 0,-1 0 0,0 0 0,1 0 1,-1 0-1,1 0 0,-1 0 0,1 0 0,-1 0 0,1 0 0,-1 1 0,-3 14 33,1 0 0,1 0 0,0 0 0,1 0 0,0 0 0,2 1 0,3 27 0,-3-41-91,0 1 0,1 0 0,-1-1 0,1 0-1,0 1 1,0-1 0,0 0 0,0 0 0,0 0-1,1 0 1,-1 0 0,1-1 0,0 1 0,0-1-1,0 0 1,0 1 0,0-1 0,0-1 0,1 1-1,-1 0 1,1-1 0,-1 0 0,6 2 0,-5-2-8,0 0 1,1 0 0,-1-1 0,0 1 0,0-1-1,0 0 1,0 0 0,0-1 0,1 1-1,-1-1 1,0 1 0,0-2 0,0 1 0,0 0-1,0-1 1,-1 1 0,1-1 0,0 0 0,-1 0-1,7-5 1,-1-3 152,-1 0 0,0 0 0,0-1 0,-1 0 0,0 0 1,-1 0-1,0-1 0,-1 0 0,0 0 0,-1-1 0,-1 1 0,4-20 0,-2-12 751,-1-1 1,-2-55-1,-2 98-815,1-11 254,-1 1 0,-1-1 0,0 0 1,-1 1-1,0-1 0,-1 1 0,0 0 0,-1 0 0,0 0 0,-1 0 0,-10-16 1,12 29 236,1 10-491,1 13-201,2 18 227,1 1-1,2-1 1,14 60-1,1-8 41,0-2-1513,-3-33-2676,-8-38-1090,-1-8-1876</inkml:trace>
  <inkml:trace contextRef="#ctx0" brushRef="#br0" timeOffset="1322.1">1408 223 6835,'0'0'7446,"-10"16"-6990,-3 5-297,-55 92 405,65-108-555,0 0-1,1 0 1,0 0-1,0 0 0,0 1 1,0-1-1,1 1 1,0-1-1,0 1 1,1-1-1,0 1 0,0 7 1,0-12-26,1 0 0,-1 0 0,1 0 0,0 0 0,-1 0-1,1 0 1,0-1 0,-1 1 0,1 0 0,0 0 0,0-1 0,0 1 0,0-1 0,0 1 0,0-1 0,0 1 0,0-1 0,0 1 0,0-1 0,0 0 0,0 1 0,0-1 0,0 0-1,2 0 1,33 2-619,-29-2 346,85-1-5059,-34-7-1102</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1:14.363"/>
    </inkml:context>
    <inkml:brush xml:id="br0">
      <inkml:brushProperty name="width" value="0.035" units="cm"/>
      <inkml:brushProperty name="height" value="0.035" units="cm"/>
    </inkml:brush>
  </inkml:definitions>
  <inkml:trace contextRef="#ctx0" brushRef="#br0">271 193 2497,'0'0'11899,"-5"0"-9736,2 0-1182,5 0-291,9-2-513,0-1 1,0 0 0,-1 0 0,12-6 0,24-7 184,-44 16-362,43-8 31,-23 9-22,-21 0-9,-1-1-1,1 0 1,-1 0-1,1 0 1,-1 0-1,1 1 1,-1-1 0,1 0-1,-1 1 1,1-1-1,-1 0 1,0 1-1,1-1 1,-1 0-1,1 1 1,-1-1-1,0 1 1,0-1-1,1 0 1,-1 1-1,0-1 1,0 1-1,1-1 1,-1 1-1,0-1 1,0 1-1,0 1 1,0 6-19,0 0 1,0 0-1,-1 0 1,-1 0 0,1-1-1,-1 1 1,0 0 0,-1-1-1,0 1 1,0-1-1,-1 0 1,-8 13 0,3-7 24,-1-1 1,0 0-1,-1 0 1,0-1-1,-23 17 1,33-28 7,1 0 0,0 0 0,0 0 1,0 0-1,0 0 0,0 0 1,0 1-1,0-1 0,0 0 1,0 0-1,0 0 0,0 0 1,0 0-1,0 1 0,0-1 0,0 0 1,0 0-1,0 0 0,0 0 1,0 0-1,0 1 0,0-1 1,0 0-1,0 0 0,0 0 1,0 0-1,1 0 0,-1 0 0,0 1 1,0-1-1,0 0 0,0 0 1,0 0-1,0 0 0,0 0 1,0 0-1,1 0 0,-1 0 1,0 0-1,0 0 0,0 1 1,0-1-1,0 0 0,1 0 0,-1 0 1,0 0-1,0 0 0,0 0 1,0 0-1,0 0 0,1 0 1,-1 0-1,0 0 0,0 0 1,0 0-1,0 0 0,0 0 0,0-1 1,1 1-1,-1 0 0,0 0 1,0 0-1,0 0 0,0 0 1,0 0-1,1 0 0,21 1 96,17 4-223,-35-3 111,1 1 0,-1 0 0,0 0 1,0 0-1,0 1 0,0-1 0,-1 1 0,1 0 1,-1 0-1,0 0 0,-1 1 0,1-1 1,3 8-1,-3-4-132,0 0 1,0 0-1,-1 0 0,0 0 1,-1 1-1,0-1 0,1 13 1,-3-19 99,1-1 1,-1 0-1,0 0 1,0 1-1,1-1 1,-1 0-1,0 0 1,0 0-1,0 0 1,0 0-1,0 0 1,0 0-1,0-1 1,0 1-1,-1 0 1,1 0-1,0-1 1,0 1-1,-1-1 1,1 1-1,0-1 1,-1 0-1,1 1 1,0-1-1,-1 0 1,1 0-1,-3 0 1,-44 4-171,44-4 140,-3 0 45,-6 1-203,1-1-1,-1 0 1,1 0 0,0-2-1,0 0 1,-14-3-1,23 4 41,0-1-1,0 1 1,0-1-1,0 1 1,0-1-1,0 0 1,0 0-1,1-1 1,-1 1-1,1 0 1,0-1-1,-1 1 1,1-1-1,0 0 1,1 0-1,-1 0 1,0 0-1,1 0 1,0 0-1,0 0 1,0-1-1,0 1 1,0 0-1,0-1 1,1 1-1,0 0 1,0-5-1,-1-24-3899,1-1-1928</inkml:trace>
  <inkml:trace contextRef="#ctx0" brushRef="#br0" timeOffset="465.14">363 33 5955,'0'0'6928,"-18"-5"-4383,-62-15-872,73 18-1518,1 0-1,-1 1 1,1 0-1,-1 0 0,1 1 1,-1 0-1,0 0 1,1 0-1,-1 1 1,1 0-1,-1 0 1,1 1-1,-1 0 0,1 0 1,0 0-1,0 1 1,0 0-1,0 0 1,-5 4-1,2 1-105,1 0-1,1 1 1,-1 0 0,1 1-1,1 0 1,0 0 0,0 0-1,-7 19 1,2-2-19,0 0 0,2 1 0,1 0 0,1 0 0,1 1 1,2 0-1,1 0 0,1 0 0,2 1 0,0-1 0,6 31 0,-3-45-44,0 1 0,1-1-1,1 1 1,0-1 0,1-1 0,1 1 0,0-1-1,1 0 1,14 19 0,-13-23-7,0 0 0,0 0-1,1-1 1,0-1 0,1 1 0,0-2 0,0 1 0,1-2 0,0 1 0,0-2-1,0 1 1,20 4 0,-1-3-11,0-2 0,1-1 0,-1-2 0,1-1 0,50-5 0,-67 3 54,1 0 0,0-2 0,-1 0-1,1-1 1,-1 0 0,0-1 0,-1-1 0,1 0 0,-1-1-1,0-1 1,-1 0 0,0-1 0,0 0 0,-1-1 0,0-1-1,-1 0 1,0 0 0,0-1 0,-1 0 0,-1-1 0,0 0-1,-1-1 1,-1 1 0,0-2 0,0 1 0,6-25 0,-5 13-11,-2 0 1,-1 1-1,-1-2 1,-1 1-1,-1-1 1,-2-33-1,-1 44-17,0-1 1,-2 1-1,1 0 0,-2 0 0,0 0 0,-1 1 0,-1-1 1,0 1-1,-1 0 0,-1 1 0,-11-17 0,14 24-34,-1 0-1,-1 0 1,1 1 0,-1-1-1,0 2 1,-1-1-1,1 1 1,-1 0-1,0 1 1,0-1 0,0 2-1,-1-1 1,0 1-1,1 1 1,-1-1 0,0 1-1,0 1 1,-17-1-1,5 2-884,0 1-1,0 1 1,1 1-1,-1 0 1,1 2-1,-1 0 1,-20 10 0,-3 0-4713</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0:45.799"/>
    </inkml:context>
    <inkml:brush xml:id="br0">
      <inkml:brushProperty name="width" value="0.035" units="cm"/>
      <inkml:brushProperty name="height" value="0.035" units="cm"/>
    </inkml:brush>
  </inkml:definitions>
  <inkml:trace contextRef="#ctx0" brushRef="#br0">5614 311 1153,'0'0'3353,"0"4"-4237,0 26 11315,0-23-9082,1-6-1339,-1 0 1,0 0-1,1 0 0,-1 0 1,1-1-1,-1 1 1,1 0-1,-1 0 1,1-1-1,-1 1 1,1 0-1,0-1 0,-1 1 1,1 0-1,0-1 1,0 1-1,-1-1 1,1 0-1,0 1 0,0-1 1,0 0-1,0 1 1,0-1-1,-1 0 1,1 0-1,0 0 1,0 1-1,0-1 0,0 0 1,2-1-1,36 2 109,-30-2-97,-5 2-14,0-1 0,1-1 0,-1 1 1,0 0-1,0-1 0,0 0 0,0 0 0,0 0 0,0-1 1,0 1-1,0-1 0,-1 0 0,1 0 0,5-4 0,-7 4-12,0-1-1,1 0 0,-1 0 0,0 1 0,0-1 0,-1 0 0,1 0 0,-1-1 0,0 1 0,1 0 0,-1 0 1,-1-1-1,1 1 0,0-1 0,-1 1 0,0-1 0,0 1 0,0-4 0,0 5-14,0 1-1,0-1 0,-1 1 0,1-1 1,-1 1-1,1-1 0,-1 1 1,0-1-1,1 1 0,-1 0 0,0-1 1,0 1-1,0 0 0,0 0 1,0-1-1,0 1 0,0 0 0,0 0 1,-1 0-1,1 0 0,0 1 1,-1-1-1,1 0 0,0 0 0,-1 1 1,1-1-1,-1 1 0,1-1 1,-1 1-1,0 0 0,-2 0 0,-7-2 134,-1 1-1,0 0 0,-14 2 1,12-1 29,11 0-129,1 0 0,-1 1 0,1 0 0,-1-1 1,1 1-1,-1 0 0,1 0 0,-1 0 0,1 0 0,0 1 1,0-1-1,0 0 0,0 1 0,0 0 0,0-1 1,0 1-1,0 0 0,0 0 0,1 0 0,-1 0 0,1 1 1,0-1-1,-1 0 0,1 1 0,0-1 0,1 0 1,-1 1-1,0-1 0,1 1 0,-1 4 0,-2 9 45,0 1 0,2-1 0,0 27 0,1-36-27,0-1-36,0-1 1,0 1 0,1-1-1,0 1 1,0-1 0,0 1-1,0-1 1,1 0 0,0 1-1,0-1 1,1 0 0,-1 0-1,1-1 1,0 1 0,1 0-1,-1-1 1,1 0 0,-1 0-1,1 0 1,1 0 0,-1-1-1,0 1 1,1-1 0,0 0-1,-1-1 1,1 1 0,1-1-1,-1 0 1,0 0 0,0 0-1,1-1 1,-1 0 0,1 0-1,-1 0 1,1-1-1,-1 0 1,1 0 0,-1 0-1,8-1 1,-11 0-249,1-1-1,-1 1 1,1 0-1,-1 0 1,1-1-1,-1 0 1,0 1-1,0-1 1,0 0-1,0 0 1,0 0-1,0 0 1,-1 0 0,1-1-1,-1 1 1,1 0-1,-1-1 1,0 1-1,0-1 1,0 0-1,1-4 1,1-1-1125,10-22-5757</inkml:trace>
  <inkml:trace contextRef="#ctx0" brushRef="#br0" timeOffset="328.61">5942 1 7684,'0'0'9716,"5"28"-9364,1-15-352,-2 2 0,-2 0 0,-2 4-384,0-2-1217,-2 2-2321,-8-2-4193</inkml:trace>
  <inkml:trace contextRef="#ctx0" brushRef="#br0" timeOffset="1941.32">6427 352 4978,'0'0'10781,"-2"-5"-9892,0 0-624,-3-18 881,5 23-943,6 0-46,506 11 2402,-465-10-2808,-16 0-1052,36-4 1,-66 3 1121,1 0 0,-1-1 0,0 1 0,1 0 0,-1 0-1,0-1 1,1 1 0,-1-1 0,0 1 0,0-1 0,0 0-1,0 0 1,1 1 0,-1-1 0,0 0 0,0 0 0,0 0-1,-1 0 1,1 0 0,0 0 0,0 0 0,0 0 0,0-2 0,-1 2-167,1-1 0,-1 1 0,0 0 0,0 0 0,0 0 0,1 0 0,-1-1 0,-1 1 0,1 0 0,0 0 0,0 0 0,0-1 0,-1 1 0,1 0 0,0 0 0,-1 0 0,0-2 0,-12-12-5574</inkml:trace>
  <inkml:trace contextRef="#ctx0" brushRef="#br0" timeOffset="2225.32">6888 211 272,'0'0'15276,"2"-1"-14529,2 0-711,0-1-1,0 1 0,1 0 0,-1 1 0,0-1 0,0 1 0,1 0 0,-1 0 0,0 0 0,0 0 0,1 1 0,-1 0 0,0 0 0,0 0 1,0 0-1,0 1 0,0-1 0,0 1 0,0 0 0,-1 0 0,5 3 0,4 3 12,1 0 0,-2 1 0,1 0 0,-1 1 0,10 12 0,-16-17-42,-1 1 1,0-1-1,0 1 0,-1 0 0,0 1 0,0-1 1,0 0-1,-1 1 0,0 0 0,0-1 0,-1 1 1,0 0-1,0 0 0,0 0 0,-1 0 0,0 0 0,-1 7 1,0-13-15,0 1 0,-1 0 0,1-1 1,-1 1-1,0-1 0,1 1 0,-1-1 0,0 0 1,0 0-1,0 1 0,0-1 0,0-1 1,0 1-1,0 0 0,0 0 0,0-1 0,0 1 1,0-1-1,-3 0 0,-9 4-960,-2 3-1568,3-1-1924</inkml:trace>
  <inkml:trace contextRef="#ctx0" brushRef="#br0" timeOffset="34218.78">0 1841 4578,'0'0'9618,"0"-5"-9197,2-11-315,4 31 49,-3-8-138,-1-1 0,1 1 0,0-1 0,0 0 0,6 8 0,-7-12-39,0 0 0,0 0 0,0 0 0,0 0 0,1 0-1,-1-1 1,1 1 0,0-1 0,-1 1 0,1-1 0,0 0 0,0 0 0,-1 0-1,1-1 1,0 1 0,0-1 0,0 1 0,0-1 0,0 0 0,0 0-1,0-1 1,0 1 0,0 0 0,0-1 0,5-1 0,-5 1 4,1-1 1,0 1-1,0-1 1,-1 0 0,1 0-1,-1 0 1,0-1-1,0 1 1,1-1-1,-2 1 1,1-1-1,0 0 1,0 0-1,-1-1 1,0 1-1,1 0 1,-1-1 0,1-3-1,2-11 19,-2 1 0,0 0 0,-1-1 0,0 0 0,-1 1 0,-4-34 0,2 35 0,1 6 158,0 0 0,-1-1 0,-1 1 1,1 0-1,-2 0 0,1 0 0,-2 0 0,1 1 0,-1-1 0,-1 1 0,1 0 1,-2 0-1,-10-15 0,15 24-145,1-1-1,0 1 1,0-1 0,-1 1-1,1-1 1,0 1 0,-1-1 0,1 1-1,-1-1 1,1 1 0,-1 0 0,1-1-1,0 1 1,-1 0 0,1 0-1,-1-1 1,1 1 0,-1 0 0,0 0-1,1 0 1,-1-1 0,1 1 0,-1 0-1,1 0 1,-1 0 0,0 0 0,1 0-1,-1 0 1,1 0 0,-1 0-1,1 1 1,-1-1 0,1 0 0,-1 0-1,1 0 1,-1 1 0,0-1 0,1 0-1,0 0 1,-1 1 0,1-1-1,-1 0 1,1 1 0,-1-1 0,1 1-1,0-1 1,-1 0 0,1 1 0,0-1-1,-1 1 1,1-1 0,0 1-1,0-1 1,-1 1 0,1 0 0,0-1-1,0 1 1,0-1 0,0 1 0,0-1-1,0 1 1,0 0 0,-4 37-174,4-38 162,0 8 9,0 0 0,0 0 0,1 0-1,0 0 1,0 0 0,1 0 0,0 0 0,0 0 0,1-1 0,0 1 0,1-1 0,-1 0 0,1 0 0,1 0-1,-1-1 1,1 1 0,0-1 0,1 0 0,-1 0 0,1-1 0,8 6 0,-7-6-49,0 0 1,1 0-1,0-1 1,-1 0-1,1-1 1,1 0-1,-1 0 1,0 0-1,1-1 1,-1-1-1,1 1 1,0-1-1,-1-1 1,15 0-1,-20-1 31,0 1 1,-1-1-1,1 0 1,0 0-1,0 0 1,-1 0-1,1 0 1,-1 0-1,1-1 1,-1 0-1,0 1 1,0-1-1,0 0 1,1 0-1,-2 0 0,1 0 1,0 0-1,0-1 1,-1 1-1,1 0 1,-1-1-1,0 1 1,1-1-1,-1 0 1,-1 1-1,2-6 1,2-4 29,-1-1 1,0 0-1,-1 1 1,1-23-1,-2 15-8,0 8 265,0 0-1,-2 1 1,-1-21 0,2 32-257,0 0 0,0-1 1,0 1-1,0 0 0,0 0 0,0 0 0,0 0 0,0-1 1,0 1-1,0 0 0,0 0 0,0 0 0,0-1 0,0 1 1,0 0-1,0 0 0,0 0 0,0 0 0,0-1 0,0 1 1,0 0-1,-1 0 0,1 0 0,0 0 0,0 0 0,0-1 1,0 1-1,0 0 0,0 0 0,-1 0 0,1 0 0,0 0 1,0 0-1,0 0 0,0-1 0,0 1 0,-1 0 0,1 0 1,0 0-1,0 0 0,0 0 0,-1 0 0,1 0 0,0 0 1,0 0-1,-1 0 0,-3 10 50,-1 14-253,2-1 264,2-1-1,1 1 1,0 0 0,2-1-1,5 30 1,-5-44-232,0-1-1,1 1 1,0-1-1,0 0 1,0 0-1,1 0 1,0 0-1,6 8 1,-6-11-287,0 0-1,-1 0 1,1-1 0,1 1-1,-1-1 1,0 0 0,1 0-1,0 0 1,0-1 0,0 0-1,0 0 1,0 0 0,7 2-1,18 0-5638</inkml:trace>
  <inkml:trace contextRef="#ctx0" brushRef="#br0" timeOffset="35618">634 1651 6259,'0'0'10426,"-18"-7"-10055,-57-16-275,73 22-91,1 1-1,0 0 1,-1 0 0,1 0 0,-1 0-1,1 0 1,-1 0 0,1 0 0,-1 1-1,1-1 1,0 0 0,-1 1 0,1-1-1,0 1 1,-1-1 0,1 1 0,0 0 0,0 0-1,-1 0 1,1-1 0,0 1 0,0 0-1,0 0 1,0 0 0,0 1 0,0-1-1,1 0 1,-1 0 0,-1 2 0,0 2 1,0-1 0,1 1 1,-1 0-1,1 0 1,-1 9-1,1-10 0,0 4 13,0 1 0,0-1 0,0 1 1,1-1-1,1 1 0,-1-1 0,1 1 1,4 15-1,-3-19-25,0 0 0,1 0 0,-1-1 0,1 1 1,0 0-1,0-1 0,0 0 0,0 0 0,1 0 1,0 0-1,0 0 0,0-1 0,0 0 0,1 0 0,5 3 1,-3-1-210,1-2 1,0 1 0,-1-1-1,2-1 1,-1 1 0,0-1-1,0-1 1,1 1 0,-1-2-1,1 1 1,12-1 0,-20-1 215,1 1 0,-1-1-1,1 1 1,-1-1 0,0 1 0,0-1 0,1 0 0,-1 0 0,0 0-1,0 1 1,0-1 0,0 0 0,0 0 0,0-1 0,0 1 0,0 0-1,0 0 1,-1 0 0,1 0 0,0-1 0,-1 1 0,1 0 0,-1-1-1,1 1 1,-1-1 0,0 1 0,1 0 0,-1-1 0,0 1 0,0-2-1,1-55 458,-1 42-217,0-4 454,-5-37-1,4 51-461,0 1 0,0-1 1,0 1-1,-1 0 0,0 0 1,0-1-1,0 1 1,-1 0-1,0 1 0,0-1 1,-7-8-1,10 13-230,0 0-1,0 0 1,0 0-1,0-1 1,0 1-1,-1 0 1,1 0-1,0 0 1,0 0-1,0 0 1,0 0-1,0 0 1,-1 0-1,1 0 1,0 0-1,0 0 1,0 0-1,0 0 1,0 0-1,-1 0 1,1 0-1,0 0 1,0 0-1,0 0 1,0 0-1,0 0 1,-1 0-1,1 0 1,0 0-1,0 0 1,0 0-1,0 0 1,0 0-1,-1 0 1,1 1-1,0-1 1,0 0-1,0 0 1,0 0-1,0 0 1,0 0-1,0 0 1,0 0-1,-1 1 1,1-1-1,0 0 1,0 0-1,0 0 1,0 0-1,0 0 1,0 1-1,0-1 1,0 0-1,0 0 1,0 0-1,0 0 1,0 1-1,0-1 1,0 0 0,0 0-1,0 0 1,0 0-1,0 0 1,0 1-1,0-1 1,1 0-1,-3 19-4,1 0-1,2 1 1,0-1 0,0 0 0,7 25-1,-7-37-152,1 0 0,0-1 0,0 1 0,1 0-1,0-1 1,0 1 0,1-1 0,0 0 0,0 0 0,0 0 0,1-1-1,-1 1 1,1-1 0,1 0 0,-1-1 0,1 1 0,10 6 0,-13-10 42,0 1 0,-1-1 0,1 0 0,0 0 0,0 0 0,0 0 0,-1 0 0,1-1 0,0 1 0,0-1 0,0 0 0,0 0 0,0 0 0,0 0 1,5-1-1,-6 0 113,0 0 1,0 0 0,0 0 0,-1 0-1,1 0 1,0 0 0,-1 0-1,1-1 1,-1 1 0,1-1 0,-1 1-1,0-1 1,0 1 0,1-1 0,-1 0-1,0 0 1,0 1 0,-1-1-1,1 0 1,0 0 0,-1 0 0,1-3-1,4-21 550,-1 0 0,-2 0 0,-1-1 0,-2-35-1,0 10 1827,1 58-2380,0 13-7,0 1 1,1-1 0,1 1-1,7 29 1,-7-43-124,-1-1 0,1 0 0,0 0-1,1 0 1,-1-1 0,1 1 0,0-1 0,0 1 0,0-1 0,0 0 0,1 0 0,0 0 0,0 0 0,0-1 0,0 0 0,0 0 0,1 0 0,0 0 0,-1-1-1,1 1 1,0-1 0,7 2 0,-9-3 113,-1 0 0,1-1 0,-1 1 0,1 0 0,0-1 0,-1 1 0,1-1 0,0 0 0,-1 0-1,1 0 1,-1 0 0,1-1 0,0 1 0,-1-1 0,1 1 0,-1-1 0,1 0 0,-1 0 0,1 0 0,-1 0 0,0-1 0,1 1-1,-1-1 1,0 1 0,0-1 0,4-3 0,-2-2 101,-1 1-1,1-1 1,-1 0-1,0 0 1,0 0-1,-1 0 1,0 0-1,1-12 1,2-3 639,-1-1 0,-1 0 0,-1 0 0,-2 0 0,-3-44 0,-2 56 64,-1 17-678,-3 18-222,8-15 117,0 1 0,1-1 0,0 1 0,0-1 1,1 1-1,0-1 0,0 1 0,1-1 0,5 13 0,-6-18-69,1 0 1,1 1-1,-1-1 0,1 0 1,-1-1-1,1 1 0,0 0 1,0-1-1,1 0 0,-1 1 1,1-1-1,-1-1 0,1 1 0,0 0 1,0-1-1,0 0 0,1 0 1,-1 0-1,0-1 0,1 1 1,5 0-1,-5-1-2,-1 0 1,1 0-1,-1 0 1,0-1-1,1 1 1,-1-1-1,1 0 1,-1-1-1,1 1 0,-1-1 1,9-2-1,-11 2 75,0-1-1,0 1 1,0 0-1,0-1 0,0 1 1,0-1-1,0 0 1,0 0-1,-1 0 0,1 0 1,-1 0-1,1 0 1,-1 0-1,0 0 0,0 0 1,0-1-1,0 1 1,0 0-1,-1-1 0,1 1 1,-1-1-1,1-2 1,1-9 75,0 0 1,-1 0 0,-2-24 0,1 33 56,0 0 0,-1 0 0,0 0 0,0 0 1,0 1-1,-1-1 0,0 0 0,0 1 0,0-1 0,0 1 0,-1-1 0,1 1 1,-6-7-1,7 11-139,1 0 1,0 0 0,0 0 0,0 0 0,-1 0 0,1 0-1,0 0 1,0 0 0,-1 0 0,1 0 0,0 0-1,0 1 1,0-1 0,-1 0 0,1 0 0,0 0 0,0 0-1,-1 0 1,1 0 0,0 0 0,0 1 0,0-1-1,0 0 1,-1 0 0,1 0 0,0 0 0,0 1-1,0-1 1,0 0 0,0 0 0,0 0 0,-1 1 0,1-1-1,0 0 1,0 0 0,0 0 0,0 1 0,0-1-1,0 0 1,0 0 0,0 1 0,0-1 0,0 0 0,0 0-1,0 1 1,0-1 0,0 0 0,0 0 0,1 1-1,-3 12-90,2-5 0,0 0 1,0 0 0,1 0-1,0 0 1,0 0-1,1 0 1,0 0-1,1-1 1,4 12 0,-6-17-39,1 1 1,-1 0-1,1-1 1,-1 1-1,1-1 1,0 0 0,0 1-1,0-1 1,0 0-1,0 0 1,1 0 0,-1-1-1,0 1 1,1 0-1,0-1 1,-1 0-1,1 1 1,0-1 0,0 0-1,-1-1 1,1 1-1,0 0 1,0-1 0,0 0-1,0 1 1,0-1-1,0 0 1,0-1-1,3 1 1,-4-1 122,0 0 0,0 0 0,0 0 1,0 0-1,0 0 0,0 0 0,0 0 0,0-1 0,0 1 1,-1 0-1,1-1 0,-1 0 0,1 1 0,-1-1 0,0 0 1,1 0-1,-1 0 0,0 0 0,0 0 0,0 0 0,1-4 1,12-52 335,-11 45-148,0-3 1207,-1 0-1,0-29 0,-2 44-636,0 26-971,1-18 224,1-1 1,-1 0-1,1 0 0,0 1 1,1-1-1,-1 0 1,1-1-1,1 1 1,-1 0-1,1-1 1,0 0-1,5 6 0,11 12-251,30 24 0,-37-35-151,-5-4 148,-4-6 41,0 1 0,-1 0 0,1 0 0,-1 0 0,0 0 1,0 1-1,0-1 0,-1 1 0,1 0 0,-1 0 0,0 0 0,0 0 0,0 0 1,-1 0-1,1 0 0,-1 1 0,1 4 0,-3-8 178,1-1 0,0 1 0,-1 0 0,1 0 1,-1 0-1,1-1 0,-1 1 0,1 0 0,-1-1 0,0 1 0,1-1 0,-1 1 0,0 0 1,0-1-1,1 0 0,-1 1 0,0-1 0,0 1 0,0-1 0,1 0 0,-1 0 0,0 1 1,0-1-1,0 0 0,0 0 0,0 0 0,0 0 0,1 0 0,-3 0 0,-34 1-326,28-2 144,-19 2-457,-35-2-2260,58 1 2148,0-1-1,-1 0 1,1-1 0,0 1-1,-7-4 1,-10-9-6522</inkml:trace>
  <inkml:trace contextRef="#ctx0" brushRef="#br0" timeOffset="38172.86">2158 1645 2849,'0'0'10939,"4"-11"-8909,-1 10-1947,1 0 1,0 0-1,-1 0 0,1 1 1,-1-1-1,1 1 1,0 0-1,-1 0 0,1 1 1,5 0-1,5 0 211,459 5 1169,-236-1-1419,365-6 77,-248-29-59,62-1-92,-334 31 21,34 1 188,145-17 0,17-16 79,90-13 87,-86 0 565,-204 39-828,139 8 0,-70 2 466,-89-4-273,1-3 0,81-13-1,23-7-205,27-5 295,264-78-143,-442 103-216,48-7-4,0 2-1,1 2 0,82 4 0,-68 2 32,119-16-1,-73-5 22,133-18-42,95 24 70,-167 6-175,3-1 57,160 40 113,-249-18-86,-33-7 120,-63-5-97,-1-15-560,-14-26 621,10 30 16,1 1-1,0-1 1,-3-16-1,3-18 7,1 0-1,3-49 1,-3-53 39,3 145-147,0 0 0,0 0 0,0-1 0,-1 1 0,1 0 0,-1 0 0,0 0 0,1 0 0,-1 0 0,0 0 0,0 0 0,-1 0 0,1 0 0,-2-2 0,2 4-2,0-1 0,1 0 0,-1 1 0,0-1 0,0 1 0,0-1 0,0 1 0,0-1 0,0 1-1,0 0 1,-1-1 0,1 1 0,0 0 0,0 0 0,0 0 0,0 0 0,0 0 0,0 0 0,0 0 0,-2 1 0,-1 0 0,0 0 0,1 1 1,-1 0-1,0-1 0,1 1 1,0 1-1,-1-1 0,1 1 1,0-1-1,0 1 0,0 0 1,1 0-1,-1 0 0,-2 4 1,-28 49 16,24-40 31,0 0 0,-1-1 0,-1 0 0,-14 15 0,23-32 945,4-7-630,4-13-274,2 5-73,1 1-1,1 0 1,0 1-1,1 0 1,0 1-1,1 0 1,1 1-1,27-23 1,-39 36-13,0 0 0,0-1 0,-1 1 0,1-1 0,0 1 0,0 0 0,0 0 0,0 0 0,0-1 1,0 1-1,-1 0 0,1 0 0,0 0 0,0 0 0,0 1 0,0-1 0,0 0 0,0 0 0,0 0 0,-1 1 0,1-1 0,0 0 0,0 1 1,0-1-1,0 1 0,-1-1 0,1 1 0,0-1 0,-1 1 0,1 0 0,0-1 0,-1 1 0,1 0 0,-1-1 0,1 1 0,0 1 1,20 34 91,-16-26-68,7 13-113,22 36-390,-11-34-2306,4-9-3387,-10-11-1509</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1:17.945"/>
    </inkml:context>
    <inkml:brush xml:id="br0">
      <inkml:brushProperty name="width" value="0.035" units="cm"/>
      <inkml:brushProperty name="height" value="0.035" units="cm"/>
    </inkml:brush>
  </inkml:definitions>
  <inkml:trace contextRef="#ctx0" brushRef="#br0">46 621 4370,'0'0'9119,"0"-1"-8962,-3-6-77,3 6-101,12-4 322,-8 1-287,0 1 0,1-1-1,-1 0 1,-1 0 0,1-1-1,0 1 1,-1-1 0,0 1-1,0-1 1,-1 0-1,1 0 1,-1-1 0,0 1-1,0 0 1,-1-1 0,2-8-1,1-9-176,-1-1-1,1-36 1,-4 33 168,2 11 82,-2-1 0,0 1 0,0-1 1,-2 0-1,0 1 0,-1 0 0,0 0 0,-9-24 0,12 40-40,0-1 0,-1 0-1,1 0 1,0 1 0,0-1 0,-1 0-1,1 1 1,0-1 0,-1 0-1,1 1 1,0-1 0,-1 1-1,1-1 1,-1 0 0,1 1 0,-1-1-1,0 1 1,1-1 0,-1 1-1,0 0 1,1-1 0,-1 1 0,0 0-1,1-1 1,-1 1 0,0 0-1,1 0 1,-1 0 0,0-1-1,0 1 1,1 0 0,-1 0 0,0 0-1,0 0 1,1 0 0,-1 0-1,0 1 1,0-1 0,1 0 0,-1 0-1,0 0 1,1 1 0,-1-1-1,0 0 1,1 1 0,-1-1-1,0 1 1,1-1 0,-1 1 0,1-1-1,-1 1 1,1-1 0,-1 1-1,0 0 1,-3 4-2,1-1-1,0 1 1,0 0-1,0 0 1,-4 9-1,-2 12 233,1-1-1,1 1 0,1 0 0,1 1 1,0 29-1,2 139 704,4-112-843,-1-72-109,8 183 365,-6-173-319,1 0 1,2 0-1,0 0 0,1-1 1,1 0-1,18 38 1,-21-52-40,0 1 1,0 0 0,1-1-1,10 11 1,-14-16-8,1 1 0,0 0 0,0-1 1,-1 1-1,1-1 0,1 0 0,-1 0 0,0 0 0,0 0 0,0 0 0,1 0 0,-1 0 0,0-1 0,1 1 1,-1-1-1,0 1 0,1-1 0,3 0 0,-4-1 9,-1 1 0,1-1 1,-1 1-1,0-1 0,1 0 0,-1 1 0,0-1 1,0 0-1,0 0 0,1 0 0,-1 0 0,0 0 1,0 0-1,0 0 0,-1-1 0,1 1 0,0 0 1,0 0-1,-1-1 0,1 1 0,0 0 0,0-3 1,9-36 161,-9 33-150,6-43 4,-3 0 0,-1-1 0,-9-93-1,5 130-45,-1 0 0,0 1 0,-1-1 0,-1 1-1,0-1 1,0 1 0,-2 0 0,-7-14 0,12 26-11,1 1 0,0-1 1,0 0-1,-1 1 1,1-1-1,0 1 0,-1-1 1,1 1-1,0-1 0,-1 1 1,1 0-1,-1-1 1,1 1-1,-1-1 0,1 1 1,-1 0-1,1 0 0,-1-1 1,1 1-1,-1 0 1,0 0-1,1 0 0,-1-1 1,1 1-1,-1 0 0,0 0 1,1 0-1,-1 0 1,0 0-1,0 0 0,0 1-14,-1 0 0,1-1 0,0 1 0,0 0 0,0 0 0,1 0 0,-1 0 0,0 0 0,0 0-1,0 0 1,1 0 0,-1 0 0,-1 2 0,-11 37-411,12-32 326,0-1 1,1 1-1,0-1 1,0 1 0,3 14-1,-3-19 36,1-1-1,0 0 1,0 1 0,0-1-1,0 0 1,0 0 0,1 0-1,-1 0 1,0 0 0,1 0-1,0 0 1,-1 0 0,1-1-1,0 1 1,0-1-1,0 1 1,0-1 0,0 0-1,1 1 1,-1-1 0,0 0-1,3 0 1,4 2-103,1 0 0,0-1 1,0 0-1,0-1 0,0 0 0,0-1 0,0 0 1,18-2-1,-24 2 117,0-1 1,0 0-1,1 0 0,-1 0 0,0 0 1,0-1-1,0 1 0,0-1 1,0 0-1,0 0 0,-1-1 1,1 1-1,-1-1 0,0 0 1,1 0-1,-1 0 0,0 0 0,-1 0 1,1-1-1,-1 1 0,1-1 1,2-5-1,-2-2 225,0 0 0,0 0 0,-1 0 1,0-1-1,-1 1 0,0-1 0,-1 1 0,0-1 0,-1 1 1,0 0-1,-1-1 0,0 1 0,-1 0 0,0 0 0,-1 0 1,-9-20-1,9 30 533,3 10-701,0 11-198,1-20 215,0 14-47,-1 0 57,2 0-1,3 24 1,-3-33-30,0 0 0,1 1 1,0-2-1,0 1 0,0 0 0,0 0 1,1-1-1,0 1 0,0-1 1,6 8-1,-2-6-92,-1 0-1,1-1 1,0 0 0,0 0-1,1-1 1,-1 1 0,1-2-1,0 1 1,0-1 0,0 0-1,1-1 1,-1 0 0,1 0 0,-1-1-1,1 0 1,0 0 0,-1-1-1,1 0 1,0-1 0,-1 0-1,11-2 1,-16 2 76,1 0-1,0 0 1,-1 0-1,1-1 1,0 1-1,-1-1 1,0 0-1,1 0 1,-1 0-1,0-1 1,0 1-1,0-1 1,0 1-1,-1-1 1,5-6-1,-3 3 22,-1 0 1,1-1-1,-1 1 0,0-1 0,-1 0 0,0 0 0,3-13 0,-2-5 90,-1 1 0,-1-1-1,-4-46 1,1 55 189,0-1-1,-1 0 0,-1 1 1,-1 0-1,0 0 1,-1 0-1,-1 0 0,-1 1 1,-16-25-1,24 40-272,0-1 0,0 1-1,0 0 1,0 0 0,0-1-1,0 1 1,-1 0 0,1 0 0,0 0-1,0-1 1,0 1 0,0 0-1,-1 0 1,1 0 0,0 0 0,0-1-1,-1 1 1,1 0 0,0 0-1,0 0 1,0 0 0,-1 0 0,1 0-1,0 0 1,0 0 0,-1 0 0,1 0-1,0 0 1,0 0 0,-1 0-1,1 0 1,0 0 0,0 0 0,-1 0-1,1 0 1,0 0 0,0 0-1,-1 0 1,1 0 0,0 1 0,0-1-1,-1 0 1,1 0 0,0 0-1,-7 15 31,1 18-160,5-33 126,-2 27 2,1 0-1,1-1 1,1 1 0,5 38 0,-3-56-17,-1 1 1,1-1-1,1 1 1,0-1-1,0 0 0,0 0 1,1 0-1,1-1 1,0 1-1,0-1 1,0 0-1,1 0 1,0-1-1,1 0 0,12 11 1,-16-16-53,1 1-1,-1-1 1,1 0-1,0 0 1,0 0 0,0-1-1,0 1 1,0-1 0,1 0-1,-1 0 1,0 0-1,0-1 1,1 0 0,-1 0-1,0 0 1,1 0 0,-1 0-1,0-1 1,1 0-1,-1 0 1,0 0 0,0-1-1,0 1 1,0-1 0,0 0-1,0 0 1,-1 0-1,1-1 1,0 1 0,-1-1-1,0 0 1,0 0 0,0 0-1,0 0 1,0 0-1,-1-1 1,1 0 0,2-4-1,0-2-40,-1-1 0,0 1-1,0-1 1,-1 0-1,0 0 1,-1-1 0,1-12-1,0-83 46,-3 73 41,1 23 121,-1-1-1,-1 0 1,0 1 0,0-1-1,-1 0 1,0 1 0,-1 0 0,-1-1-1,1 1 1,-2 0 0,0 1-1,-8-15 1,13 25-93,0 0 0,0 0 0,0-1 0,-1 1 0,1 0 0,0 0 1,0 0-1,0 0 0,0-1 0,-1 1 0,1 0 0,0 0 0,0 0 0,0 0 0,-1 0 0,1-1 0,0 1 0,0 0 0,0 0 0,-1 0 0,1 0 0,0 0 1,0 0-1,-1 0 0,1 0 0,0 0 0,0 0 0,-1 0 0,1 0 0,0 0 0,0 0 0,-1 0 0,1 0 0,0 0 0,0 0 0,0 1 0,-1-1 0,1 0 0,0 0 1,0 0-1,0 0 0,-1 0 0,1 0 0,0 1 0,0-1 0,0 0 0,0 0 0,-1 0 0,1 1 0,0-1 0,0 0 0,0 0 0,0 0 0,0 1 0,0-1 0,0 0 1,0 0-1,0 1 0,0-1 0,0 0 0,0 0 0,0 1 0,0-1 0,0 0 0,0 0 0,0 1 0,0-1 0,0 0 0,-3 22-188,3-20 226,-3 35 5,1 0-1,3 0 0,1 0 1,1 0-1,2 0 0,2-1 1,2 0-1,21 59 0,-23-75-286,9 20-1192,-1-19-3534,-10-18-716</inkml:trace>
  <inkml:trace contextRef="#ctx0" brushRef="#br0" timeOffset="187.48">705 533 4802,'0'0'6243,"124"9"-7091,-92-1-801,-2-5-976,-3-3 272,-5 0-1217</inkml:trace>
  <inkml:trace contextRef="#ctx0" brushRef="#br0" timeOffset="977.59">966 531 384,'0'0'11758,"0"-13"-10115,0-37-592,-1 39-279,-1 11-575,-3 11-358,4-10 239,1 2-85,-1 1 1,1 0 0,0 0-1,0-1 1,1 1 0,-1 0-1,1-1 1,0 1-1,0-1 1,0 1 0,0-1-1,0 1 1,4 6-1,-3-9-62,0 1-1,0 0 1,0 0-1,0-1 1,0 1-1,0-1 1,0 1-1,1-1 0,-1 0 1,0 0-1,1 0 1,-1 0-1,1-1 1,0 1-1,-1 0 1,1-1-1,-1 0 0,1 0 1,0 0-1,2 0 1,-4 0 44,1 0 0,-1 0 0,0-1 0,0 1 0,0 0 0,0-1 1,0 1-1,0 0 0,0-1 0,0 1 0,0-1 0,0 0 0,0 1 0,0-1 0,0 0 0,0 1 1,-1-1-1,1 0 0,0 0 0,0 0 0,-1 0 0,1 0 0,0-2 0,1-1 4,0 1-1,-1-1 1,0 0-1,0 0 1,0 0-1,0 0 1,-1-5-1,1 1 151,-1 1 0,0 0 0,0 0-1,-1-1 1,0 1 0,0 0 0,-1 0 0,-4-10-1,5 14-46,0 1-1,0-1 1,-1 1-1,1 0 0,-1-1 1,0 1-1,1 0 1,-1 0-1,0 0 1,0 1-1,0-1 0,-1 0 1,1 1-1,0-1 1,-1 1-1,1 0 0,0 0 1,-1 0-1,0 0 1,1 0-1,-1 1 1,1-1-1,-1 1 0,0-1 1,0 1-1,-4 0 1,5 1-79,0-1 0,1 1 0,-1 0 1,0-1-1,1 1 0,-1 0 0,1 0 1,-1 0-1,1 0 0,0 0 0,-1 1 0,1-1 1,0 0-1,0 0 0,0 1 0,0-1 1,0 1-1,0-1 0,0 1 0,0 0 0,1-1 1,-1 1-1,1 0 0,-1-1 0,1 1 1,0 0-1,-1 1 0,-7 52 8,7-40 13,0-1 0,1 1 0,1-1 0,0 1 0,1-1 0,0 0 0,7 22 0,-7-31-75,0 1 1,1-2-1,-1 1 0,1 0 0,0 0 0,0-1 1,0 0-1,0 1 0,1-1 0,0 0 0,0-1 1,0 1-1,0-1 0,1 0 0,-1 0 0,1 0 1,0 0-1,0-1 0,0 0 0,0 0 0,0 0 1,0-1-1,8 2 0,-8-2 31,0 0 0,0-1 1,0 1-1,0-1 0,1 0 1,-1 0-1,0 0 0,0-1 0,0 0 1,0 0-1,0 0 0,6-3 1,-8 2 25,1 0 1,-1 0-1,0 0 1,0-1 0,0 0-1,0 0 1,-1 1-1,1-1 1,-1-1 0,1 1-1,-1 0 1,0-1-1,0 1 1,-1-1 0,1 0-1,1-5 1,3-12 312,-1 0 0,-1 0 0,-1-1 0,-1 1 0,0-30 0,1-8 2686,-4 68-2995,-1 9-46,0-1 1,2 1 0,0 0-1,1-1 1,4 24 0,-5-38-36,1 0 1,0 0-1,0 0 1,0 0-1,0 0 1,0 0-1,1 0 1,-1 0-1,1-1 1,0 1-1,0 0 1,0-1-1,0 0 1,0 1-1,0-1 1,1 0 0,-1 0-1,1 0 1,0-1-1,-1 1 1,1 0-1,0-1 1,0 0-1,0 0 1,0 0-1,0 0 1,0 0-1,0-1 1,1 1-1,-1-1 1,0 0-1,0 0 1,0 0-1,1 0 1,-1 0-1,0-1 1,4 0-1,-4-1 63,0 1 0,0 0 0,-1-1 0,1 1 0,0-1 0,-1 0 0,1 0 0,-1 0 0,1 0 0,-1 0 0,0-1 1,0 1-1,0-1 0,0 1 0,0-1 0,-1 0 0,1 0 0,-1 0 0,0 0 0,0 0 0,2-5 0,1-5 13,-1 0 0,0 0 0,2-26 0,-4-61 2335,-1 98-1876,-1 11-360,-4 61-66,6 108-1,0-164-118,0-1 0,2 0 0,-1 0 0,7 17 0,4 2-7726</inkml:trace>
  <inkml:trace contextRef="#ctx0" brushRef="#br0" timeOffset="1179.37">355 79 8100,'0'0'7635,"122"-79"-21801</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1:26.081"/>
    </inkml:context>
    <inkml:brush xml:id="br0">
      <inkml:brushProperty name="width" value="0.035" units="cm"/>
      <inkml:brushProperty name="height" value="0.035" units="cm"/>
    </inkml:brush>
  </inkml:definitions>
  <inkml:trace contextRef="#ctx0" brushRef="#br0">279 226 1873,'0'0'6021,"-1"4"-5783,1-4-235,0 6 50,-1 0 0,1 0 0,0 0 0,1 0 0,0 0 0,1 6 0,-2-10-44,1-1-1,-1 1 1,1-1 0,0 1-1,-1-1 1,1 1 0,0-1-1,0 0 1,0 1 0,0-1-1,0 0 1,0 0 0,0 0-1,1 1 1,-1-2 0,0 1-1,1 0 1,-1 0 0,1 0-1,-1 0 1,1-1 0,-1 1-1,1-1 1,-1 1 0,1-1-1,-1 0 1,1 0 0,0 1-1,-1-1 1,3 0 0,1 0 9,-1-1 0,0 1 1,0-1-1,0 1 1,0-1-1,0-1 0,0 1 1,0 0-1,0-1 1,0 0-1,0 0 0,-1 0 1,1 0-1,-1-1 1,1 1-1,-1-1 0,0 0 1,0 0-1,0 0 1,-1 0-1,1 0 0,-1-1 1,1 1-1,-1-1 1,0 0-1,-1 0 0,1 0 1,1-7-1,11-34 5393,-14 55-4915,-1 56-388,-1-25 43,7 74 1,-4-107-288,0-1 0,1 1 0,0-1 0,1 0 0,-1 1-1,2-1 1,-1 0 0,1-1 0,8 13 0</inkml:trace>
  <inkml:trace contextRef="#ctx0" brushRef="#br0" timeOffset="319.02">279 11 5475,'0'0'5893,"-19"-2"-3708,-60-5-811,74 6-1247,-1 1 0,0 0 1,0 0-1,0 1 0,0-1 1,0 1-1,0 1 0,0-1 0,0 1 1,1 0-1,-1 0 0,1 1 1,-1-1-1,1 1 0,0 1 1,0-1-1,1 1 0,-1-1 0,0 1 1,1 1-1,0-1 0,0 1 1,1-1-1,-6 10 0,2-2 25,1 1-1,0 0 1,1 0-1,0 1 1,1 0-1,1 0 1,0 0-1,-1 21 1,2-18-106,1 0-1,0-1 1,2 1 0,0 0-1,0 0 1,2-1 0,0 1-1,1-1 1,0 1 0,2-1-1,0-1 1,0 1 0,2-1 0,0 0-1,15 21 1,-12-21-17,2 0 1,0 0-1,1-1 1,0-1-1,1 0 1,0-1-1,1-1 1,31 17-1,-34-21-21,1-1 0,1-1 0,-1 0 0,1-1 0,0-1 0,0 0 0,0 0-1,0-2 1,0 0 0,1-1 0,25-3 0,-30 2-15,-1-1 0,-1-1 0,1 0 0,0 0 0,-1-1 0,1 0-1,-1 0 1,0-1 0,0-1 0,-1 1 0,0-1 0,0-1 0,0 1 0,-1-2 0,0 1 0,0-1 0,-1 0 0,0 0-1,0 0 1,-1-1 0,0 0 0,7-19 0,-2 3 11,-2-1 0,-1 0 0,-2 0 0,0 0 0,-1-1 0,-2 1 0,-1-44 0,-2 54-2,0-1-1,-2 1 1,1 0-1,-2-1 1,0 1-1,-1 0 1,-1 1-1,-8-16 1,12 26-5,0 0 0,-1 0-1,0 0 1,0 1 0,0-1 0,0 1 0,-1 0 0,0 0 0,0 0-1,0 0 1,0 1 0,-1 0 0,1 0 0,-1 0 0,0 0-1,0 1 1,0 0 0,0 0 0,0 0 0,-1 0 0,1 1 0,0 0-1,-1 0 1,1 0 0,-1 1 0,1 0 0,-10 1 0,10 0-42,-1 1 0,1 0 0,-1 0 0,1 1 1,0 0-1,0-1 0,0 2 0,0-1 0,0 1 0,1-1 1,-1 1-1,1 0 0,0 1 0,0-1 0,1 1 0,-1 0 1,1 0-1,-3 5 0,-1 4-615,0 0 0,0 0-1,1 0 1,1 1 0,-6 25 0,8-2-2262,3-5-1554</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1:27.256"/>
    </inkml:context>
    <inkml:brush xml:id="br0">
      <inkml:brushProperty name="width" value="0.035" units="cm"/>
      <inkml:brushProperty name="height" value="0.035" units="cm"/>
    </inkml:brush>
  </inkml:definitions>
  <inkml:trace contextRef="#ctx0" brushRef="#br0">21 355 3714,'0'0'10068,"-3"3"-9716,0 3-251,0 0 0,1 0 0,0 0-1,0 0 1,0 0 0,1 1 0,0-1-1,0 0 1,0 1 0,1-1 0,1 9-1,-1 4 166,2 0 0,6 35 0,-4-39-221,1 0-1,0 0 1,1-1 0,0 0 0,1 0 0,0 0 0,1-1 0,1 0 0,15 17-1,-19-24-30,0-1 0,0 0 0,1-1 0,-1 1 0,1-1 0,0 0 1,0-1-1,0 1 0,1-1 0,-1 0 0,1-1 0,0 0 0,-1 0 0,1 0 0,0-1 0,0 0 0,0 0 0,0 0 0,1-1 0,-1-1 0,0 1 0,13-3 0,-14 1-5,-1 0 0,1-1 0,-1 1 0,0-1 0,0 0 1,0-1-1,0 1 0,-1-1 0,1 0 0,-1 0 0,0 0 0,0-1 1,0 1-1,-1-1 0,4-7 0,1-1-15,-1 0 1,0-1-1,-1 0 0,8-27 0,-6 2 28,-2-1 0,-2 1-1,-2-1 1,-1 1 0,-6-52 0,5 89-29,0 0 0,0 1 0,0-1 0,-1 0 0,1 1 1,0-1-1,-1 1 0,1-1 0,-1 0 0,0 1 0,0-1 0,1 1 0,-1 0 0,-2-3 0,3 4-4,-1-1 0,1 1-1,-1 0 1,0-1-1,1 1 1,-1-1-1,0 1 1,1 0-1,-1 0 1,0-1-1,1 1 1,-1 0 0,0 0-1,1 0 1,-1 0-1,0 0 1,0 0-1,1 0 1,-1 0-1,0 0 1,0 0-1,-1 1 1,0 0-29,0 0-1,0 0 1,0 0-1,0 0 1,0 0 0,0 1-1,0-1 1,1 1 0,-1 0-1,0-1 1,1 1-1,-1 0 1,1 0 0,0 0-1,0 0 1,0 0-1,-2 3 1,0 6-728,1 1 0,0 0 0,0-1 0,1 1 0,0 0 0,2 19 0,1 6-3151</inkml:trace>
  <inkml:trace contextRef="#ctx0" brushRef="#br0" timeOffset="2174.8">570 509 6195,'0'0'10607,"0"-3"-10284,1-7-247,0 21-21,5 27-2,13 51 94,-12-46-107,-7-43-37,1 1 0,-1-1 0,0 0 0,0 0 0,0 1 0,0-1 0,0 0 0,0 0 0,0 0 0,1 1-1,-1-1 1,0 0 0,0 0 0,0 0 0,0 0 0,1 1 0,-1-1 0,0 0 0,0 0 0,0 0 0,1 0 0,-1 0 0,0 0 0,0 0 0,1 1 0,-1-1 0,0 0 0,0 0 0,1 0-1,-1 0 1,0 0 0,0 0 0,1 0 0,-1 0 0,0 0 0,0-1 0,1 1 0,-1 0 0,0 0 0,0 0 0,0 0 0,1 0 0,-1 0 0,0 0 0,0 0 0,0-1 0,1 1 0,-1 0 0,0 0-1,0 0 1,0 0 0,0-1 0,1 1 0,-1 0 0,0 0 0,0-1 0,0 1 0,0 0 0,0 0 0,0 0 0,0-1 0,0 1 0,0-1 0,11-13 190,20-70-103,-24 64-76,0-1 1,1 1-1,1 0 1,16-25-1,-25 44-19,0 1-1,0 0 1,1-1-1,-1 1 1,0-1 0,0 1-1,1 0 1,-1-1-1,0 1 1,0 0-1,1 0 1,-1-1-1,0 1 1,1 0-1,-1 0 1,1-1 0,-1 1-1,0 0 1,1 0-1,-1 0 1,0 0-1,1-1 1,-1 1-1,1 0 1,-1 0-1,1 0 1,-1 0 0,0 0-1,1 0 1,-1 0-1,1 0 1,-1 0-1,1 1 1,-1-1-1,0 0 1,1 0 0,-1 0-1,1 0 1,-1 0-1,0 1 1,1-1-1,-1 0 1,0 0-1,1 1 1,-1-1-1,0 0 1,1 1 0,-1-1-1,0 0 1,0 1-1,1-1 1,-1 0-1,0 1 1,0-1-1,0 0 1,0 1-1,1-1 1,-1 1 0,0-1-1,0 1 1,0 0-1,10 32 18,-9-27-30,7 31 57,-6-23-30,1-1 1,0-1-1,1 1 0,6 13 1,-9-23-9,0-1-1,1 1 1,-1-1 0,0 1 0,1-1 0,0 0 0,0 0-1,0 0 1,0 0 0,0 0 0,0 0 0,0 0 0,0-1 0,1 1-1,-1-1 1,1 0 0,-1 1 0,1-1 0,0 0 0,-1-1-1,1 1 1,0 0 0,0-1 0,3 1 0,2-1 9,-1 0 1,1 0-1,0-1 1,-1 0 0,1 0-1,-1-1 1,1 0-1,-1 0 1,0-1-1,0 0 1,0 0 0,0 0-1,0-1 1,-1 0-1,0-1 1,0 1-1,0-1 1,0 0-1,-1-1 1,1 1 0,-2-1-1,1 0 1,7-12-1,-5 6 20,0-1 0,-1 0 0,0 0 1,-1 0-1,0-1 0,-1 1 0,-1-1 0,0 0 0,-1 0 0,1-27 0,-5 91-142,0-35 116,1 0-1,1 0 0,1 1 0,2 17 1,-2-27-3,1-1 0,-1 0 0,1 0 1,0 0-1,0 0 0,1 0 0,-1 0 0,1-1 1,0 1-1,0-1 0,1 0 0,-1 0 1,1 0-1,0 0 0,0-1 0,6 4 0,-4-3-32,0 0 0,0-1 0,1 0 0,-1-1 0,1 1 0,0-1-1,0-1 1,0 1 0,-1-1 0,2 0 0,7 0 0,-11-1-4,0 0 1,0 0 0,0 0-1,0-1 1,0 1-1,0-1 1,0 0-1,0 0 1,0-1 0,0 1-1,0-1 1,-1 0-1,1 0 1,-1 0-1,1 0 1,-1-1 0,0 1-1,0-1 1,0 0-1,3-3 1,4-11-8,-2-1 0,0-1 0,0 1 0,-2-1-1,0-1 1,-2 1 0,0-1 0,2-35 0,-4 46 233,2 9-87,7 17-61,9 14-65,-19-30 32,0 1 0,0-1 0,0 0 0,0 0-1,0 0 1,0 0 0,1 0 0,-1 0 0,0 0 0,1 0 0,-1 0-1,0-1 1,1 1 0,-1 0 0,1-1 0,-1 0 0,4 1 0,-5-24 14,-1 21-25,1 0 1,-1-1-1,1 1 1,-1-1-1,0 1 1,0 0 0,0 0-1,0 0 1,-1-1-1,1 1 1,0 0 0,-1 0-1,1 1 1,-1-1-1,0 0 1,0 0-1,0 1 1,0-1 0,0 1-1,0 0 1,0 0-1,0-1 1,0 1-1,-1 1 1,1-1 0,0 0-1,-1 0 1,1 1-1,0 0 1,-1-1-1,-3 1 1,2-1-1,1 1 0,-1-1 0,0 1 0,0 0 0,0 0 0,0 1 0,1-1 0,-1 1 0,0-1 0,0 1 0,1 0 0,-1 1 0,1-1 0,-1 1 0,1-1 0,-1 1 0,1 0 0,0 0 0,0 1 0,-3 2 0,1 1 8,2 1 0,-1-1 0,1 1 0,0 0 0,0 0 0,1 0 0,0 0-1,0 1 1,1-1 0,0 0 0,0 1 0,1-1 0,0 1 0,0-1 0,0 1 0,1-1 0,3 12 0,-3-15-2,0 0 1,0-1-1,0 1 1,0-1-1,1 1 0,-1-1 1,1 1-1,0-1 1,0 0-1,1 0 1,-1 0-1,0 0 0,1 0 1,0 0-1,0-1 1,0 1-1,0-1 1,0 0-1,0 0 0,0 0 1,1 0-1,-1-1 1,1 1-1,-1-1 0,1 0 1,0 0-1,-1 0 1,1 0-1,0-1 1,0 0-1,0 0 0,0 0 1,-1 0-1,1 0 1,6-2-1,-8 1 1,1 0 1,-1 0-1,0 0 1,1-1-1,-1 1 0,0-1 1,0 1-1,0-1 1,0 0-1,0 0 0,0 0 1,0 0-1,-1 0 1,1 0-1,-1 0 0,0-1 1,1 1-1,-1 0 1,0-1-1,1-2 0,1-5 12,1 0 0,-2-1 0,4-18 0,-4-2 118,-1-35 0,-2 35 725,-8 44-532,5 18-254,0 0 1,2 0 0,4 53 0,-1-42 31,0-3-87,1-1-1,3 1 1,1-1-1,1 0 1,2 0-1,26 65 0,-34-101-15,-1-1-1,1 1 0,0-1 0,-1 1 0,1-1 0,0 1 0,0-1 0,0 0 1,0 1-1,0-1 0,1 0 0,-1 0 0,0 0 0,0 0 0,1 0 0,-1 0 0,3 1 1,-3-2 5,0 0 1,0 0 0,0 0 0,0 0 0,0 0-1,0 0 1,0 0 0,0 0 0,-1-1 0,1 1-1,0 0 1,0-1 0,0 1 0,0 0 0,0-1-1,-1 1 1,1-1 0,0 1 0,0-1 0,-1 0-1,1 1 1,0-2 0,3-3 16,0 0 1,0 0-1,-1-1 1,0 1-1,0-1 1,0 0-1,2-8 1,5-20 10,-2 0 1,-1 0-1,4-66 1,-9-111-7,-2 128 52,-10 92-395,7 0 299,-1 1 1,2-1-1,-1 1 0,1 0 0,1 0 1,0 0-1,0 0 0,1 0 1,2 18-1,-2-2 12,0-23 2,0 0 0,0 0 0,0 1 1,0-1-1,1 0 0,-1 0 0,1 0 0,0 0 1,0-1-1,0 1 0,0 0 0,0 0 0,1 0 1,-1-1-1,1 1 0,0-1 0,0 1 0,0-1 1,0 0-1,0 0 0,0 1 0,1-2 0,3 4 1,0-2-63,0-1 0,0 0 0,1 0 1,-1 0-1,1-1 0,-1 1 0,1-2 0,0 1 1,11-1-1,-15 0 34,-1-1 0,1 1 1,0-1-1,0 1 0,0-1 1,0 0-1,-1 0 0,1 0 0,0 0 1,-1-1-1,1 1 0,-1-1 0,0 0 1,1 1-1,-1-1 0,0 0 0,0 0 1,0-1-1,0 1 0,-1 0 1,1-1-1,0 1 0,-1-1 0,0 1 1,1-1-1,-1 0 0,0 1 0,-1-1 1,2-5-1,2-9 30,-1 0-1,-1 0 1,1-31 0,-3 30-15,1-17 465,-1 33-40,0 20-401,-1-7 3,1 1 0,1-1 1,0 1-1,1-1 0,5 22 1,-6-30-49,0-1 1,1 1-1,-1 0 1,0-1-1,1 1 1,0-1 0,-1 1-1,1-1 1,0 0-1,0 0 1,1 0-1,-1 0 1,0 0 0,1 0-1,-1-1 1,1 1-1,-1-1 1,1 1 0,0-1-1,0 0 1,-1 0-1,1-1 1,0 1-1,0 0 1,0-1 0,0 0-1,0 1 1,4-2-1,-4 1 5,0 0-1,0-1 1,0 0 0,0 1-1,-1-1 1,1 0 0,0 0-1,-1-1 1,1 1-1,-1 0 1,1-1 0,-1 0-1,1 0 1,-1 1-1,0-1 1,0 0 0,0-1-1,0 1 1,-1 0-1,1-1 1,0 1 0,-1-1-1,0 1 1,1-1-1,0-4 1,4-10 11,0 0-1,-1 0 0,2-21 1,-1 12 121,1 4 375,-8 42-246,2 26-267,0-44 15,0 0 1,0 0 0,0 0-1,0 0 1,0-1 0,1 1 0,-1 0-1,1-1 1,-1 1 0,1 0-1,0-1 1,-1 0 0,1 0 0,0 1-1,0-1 1,0 0 0,0 0-1,0-1 1,0 1 0,0 0 0,5 0-1,3 1-251,-1-1 0,1 0-1,14 0 1,-24-1 254,2 0-7,-1-1 0,0 1 0,0 0-1,1 0 1,-1-1 0,0 1 0,0-1-1,0 1 1,1-1 0,-1 1 0,0-1 0,0 0-1,0 1 1,0-1 0,0 0 0,0 0-1,-1 0 1,1 0 0,0 0 0,0 0 0,0 0-1,-1 0 1,1 0 0,-1 0 0,1 0-1,-1-1 1,1 1 0,-1 0 0,0 0 0,1 0-1,-1-1 1,0 0 0,2-48-184,-2 37 209,-1 8 17,1 0 0,-1 0 1,0 0-1,0 0 0,0 1 0,-1-1 0,0 0 0,-3-7 0,4 10 60,0 0 0,0 1 0,0-1 0,-1 0 0,1 0 0,0 1 0,-1-1 0,1 0 0,-1 1 0,1 0 0,-1-1-1,0 1 1,0 0 0,1 0 0,-1 0 0,0 0 0,0 0 0,0 0 0,0 0 0,0 1 0,0-1 0,-4 0 0,5 1-70,1 1-1,-1-1 1,0 0 0,0 0 0,1 0-1,-1 1 1,0-1 0,1 0 0,-1 1 0,0-1-1,1 0 1,-1 1 0,1-1 0,-1 1-1,1-1 1,-1 1 0,1-1 0,-1 1 0,1 0-1,-1-1 1,1 1 0,0-1 0,-1 1 0,1 0-1,0-1 1,-1 1 0,1 1 0,-5 21 90,5-21-95,-2 15 125,1 1 0,0-1 0,2 0 0,0 0 0,0 0 0,2 0 0,6 24 0,-7-33-113,1 0 0,0 0 1,0 0-1,1-1 0,0 0 1,0 1-1,1-1 0,0-1 1,0 1-1,0-1 1,1 0-1,0 0 0,0 0 1,1-1-1,-1 0 0,1 0 1,11 5-1,-16-9-58,0 0 1,0 0-1,-1 0 0,1-1 1,0 1-1,0 0 1,0-1-1,1 1 0,-1-1 1,0 0-1,0 0 0,0 1 1,0-2-1,0 1 0,3 0 1,-4-1-202,0 0 0,0 0 0,0 1 1,0-1-1,0 0 0,0 0 1,-1 0-1,1 0 0,0 0 1,-1 0-1,1 0 0,0 0 1,-1-1-1,0 1 0,1 0 1,-1 0-1,0 0 0,1 0 0,-1-1 1,0 1-1,0 0 0,0 0 1,0-1-1,0 1 0,-1-2 1,1-31-9854</inkml:trace>
  <inkml:trace contextRef="#ctx0" brushRef="#br0" timeOffset="2378.14">986 144 8356,'0'0'8596,"-11"-8"-11510,20 8-4625</inkml:trace>
  <inkml:trace contextRef="#ctx0" brushRef="#br0" timeOffset="3018.14">2525 294 3121,'0'0'12924,"0"-5"-11790,0-14-392,4 16-566,2 14-260,-6-11 127,66 128 2,-42-78 27,37 57 1,-59-103-66,0-1 1,0 0 0,1 0 0,-1-1-1,1 1 1,-1 0 0,1-1-1,0 0 1,0 0 0,0 1 0,0-2-1,1 1 1,-1 0 0,0-1-1,1 1 1,5 0 0,-6-1 0,-1-1-1,0 0 1,1 0 0,-1 0-1,1-1 1,-1 1 0,1-1-1,-1 1 1,0-1 0,1 0-1,-1 0 1,0 0 0,0 0-1,0 0 1,1 0 0,-1-1-1,-1 1 1,1-1 0,0 1-1,0-1 1,0 0 0,-1 0-1,1 0 1,2-4-1,6-10 16,0 0-1,-1-1 0,0-1 0,-2 0 0,0 0 0,-1 0 0,5-28 0,-4 6-110,-2 1 0,-1-65-1,-12 107-1594,6 1 1482,0 0 0,-1 1 0,2-1 0,-1 1 0,1-1 0,-1 1 0,1 0-1,1-1 1,-1 1 0,1 0 0,-1 0 0,2 5 0,-1-4-436,0 0-1,0 1 1,1-1-1,0 0 1,1 0 0,-1 0-1,1 0 1,0 0-1,4 7 1,15 13-5859</inkml:trace>
  <inkml:trace contextRef="#ctx0" brushRef="#br0" timeOffset="4827.52">3146 349 3730,'0'0'6693,"-18"-3"-5412,-56-10-321,70 12-886,0 1 0,-1-1 0,1 1 0,-1 0 0,1 0 0,0 1 0,-1-1 0,1 1 0,0 0 0,-1 0 0,1 0 0,0 1 0,0-1 0,0 1 0,0 0 0,0 0 0,0 1 0,1-1 0,-1 1 0,1 0 0,0 0 0,-1 0 0,1 0 0,-4 7 0,4-5-56,0 0 0,0 0 0,1 0 0,0 0 0,0 0 1,0 0-1,1 1 0,0-1 0,0 0 0,0 1 1,1-1-1,-1 1 0,1 0 0,1-1 0,-1 1 1,3 10-1,-2-14-9,-1 0-1,1-1 1,0 1 0,0 0 0,0-1-1,1 1 1,-1 0 0,0-1 0,0 1-1,1-1 1,-1 0 0,1 1 0,-1-1 0,1 0-1,0 0 1,-1 0 0,1 0 0,0 0-1,0-1 1,0 1 0,0 0 0,0-1-1,0 0 1,2 1 0,7 1 55,0-1 0,1-1-1,12 0 1,-12 0 9,-7 0-34,0 0 1,-1 0-1,1-1 0,0 0 1,-1 1-1,1-2 1,-1 1-1,1 0 1,-1-1-1,1 0 1,-1 0-1,0 0 0,0-1 1,0 1-1,0-1 1,-1 0-1,1 0 1,-1 0-1,1 0 1,-1-1-1,0 0 0,0 1 1,-1-1-1,1 0 1,-1 0-1,0-1 1,0 1-1,0 0 1,-1-1-1,1 1 0,-1-1 1,0 0-1,0 1 1,-1-1-1,0 0 1,0-8-1,-3-6 597,3 19-628,0 0 1,0 0-1,0-1 1,0 1-1,-1 0 0,1 0 1,0 0-1,0 0 1,0 0-1,0 0 0,-1 0 1,1 0-1,0 0 1,0-1-1,0 1 0,-1 0 1,1 0-1,0 0 0,0 0 1,0 0-1,0 0 1,-1 0-1,1 0 0,0 0 1,0 1-1,0-1 1,-1 0-1,1 0 0,0 0 1,0 0-1,0 0 1,0 0-1,-1 0 0,1 0 1,0 0-1,0 1 1,0-1-1,0 0 0,0 0 1,0 0-1,-1 0 1,1 0-1,0 1 0,0-1 1,-2 2 0,0 1 0,1 0 0,-1-1 1,1 1-1,0 0 0,0 0 0,0 0 0,-2 6 1,2-5-24,1 0 0,-1 1 0,0-1 0,1 1 0,0-1 0,0 1 0,0-1 0,1 1 0,0-1 0,-1 0 0,2 1 1,-1-1-1,0 0 0,5 8 0,-5-9-22,2-1 1,-1 1-1,0-1 1,0 0-1,1 0 1,-1 0-1,1 0 1,0 0-1,-1 0 1,1-1-1,0 1 1,0-1-1,0 0 1,0 0-1,0 0 1,0 0-1,1-1 1,-1 1-1,0-1 1,0 0-1,5 0 1,-3 1-23,1-1 1,0 0 0,-1-1-1,1 1 1,0-1 0,-1 0-1,1-1 1,-1 1 0,1-1-1,-1 0 1,0-1-1,0 1 1,0-1 0,0 0-1,0 0 1,-1 0 0,1-1-1,-1 0 1,0 0 0,0 0-1,0 0 1,-1-1-1,1 1 1,-1-1 0,0 0-1,0 0 1,2-5 0,1-4 76,0-1 1,-1 1 0,0-1 0,-1 1-1,0-2 1,-2 1 0,1 0-1,-2 0 1,0-1 0,-1 1-1,-4-30 1,-2 5 567,-2 1-1,-1-1 1,-19-45-1,28 84-538,0-1 0,0 1 0,-1 0 0,1 0 0,-1 1 0,1-1 1,-1 0-1,1 0 0,-1 0 0,1 0 0,-1 0 0,0 0 0,0 1 0,1-1 0,-1 0 0,0 1 0,-1-2 0,2 2-39,-1 0-1,1 0 1,-1 0-1,1 0 1,-1 0 0,1 0-1,0 0 1,-1 0-1,1 0 1,-1 1 0,1-1-1,-1 0 1,1 0-1,0 0 1,-1 0 0,1 1-1,-1-1 1,1 0-1,0 0 1,-1 1-1,1-1 1,0 0 0,0 1-1,-1-1 1,1 0-1,-1 1 1,-1 2-26,1 0-1,-1 0 0,1 0 1,-1 1-1,1-1 1,0 0-1,0 0 1,-1 5-1,1 10 37,0 1-1,1 0 1,1-1-1,1 1 1,1 0-1,0-1 0,1 0 1,12 33-1,8 7 54,38 69-1,-58-119-78,2 4 18,1 1 6,0 1 0,16 20 1,-20-31-24,-1 0 0,0 0 0,1 0 0,0-1 0,-1 1-1,1-1 1,0 0 0,0 0 0,0 0 0,1 0 0,-1-1 0,0 1 0,1-1 0,-1 0 0,1 0 0,6 1 0,-3-1-77,0-1 1,0 0-1,0 0 0,-1 0 1,1-1-1,0 0 1,0-1-1,-1 0 1,1 0-1,-1 0 0,1 0 1,-1-1-1,0 0 1,0-1-1,0 1 0,6-7 1,-7 6 50,-1 0 0,1-1 0,-1 0 0,-1 0 0,1 0 0,-1 0 0,0-1 0,0 1 0,0-1 0,-1 0 0,0 0 0,0 0 0,-1 0 0,1 0 0,-1 0 0,-1 0 0,1 0 0,-1-8 0,0 4 58,0 0 1,-1 0-1,-1 0 0,1-1 0,-6-13 1,6 20 74,-1-1 1,0 1 0,0-1 0,0 1-1,-1 0 1,1 0 0,-1 0 0,0 1-1,0-1 1,0 1 0,-1-1 0,1 1-1,-9-5 1,12 7-95,-1 1 0,1 0 0,-1-1 0,0 1 0,1 0 0,-1 0 0,0-1 0,1 1 1,-1 0-1,1 0 0,-1 0 0,0 0 0,1 0 0,-1 0 0,0 0 0,1 0 0,-1 0 0,0 0 0,1 0 0,-1 1 0,0-1 0,1 0 0,-1 0 0,0 1 0,1-1 0,-1 0 0,1 1 0,-1-1 0,1 0 0,-1 1 0,1-1 0,-1 1 0,1-1 0,-1 1 0,1-1 0,0 1 1,-1-1-1,1 1 0,0 0 0,-1-1 0,1 1 0,0-1 0,0 1 0,0 0 0,-1-1 0,1 1 0,0 0 0,0-1 0,0 2 0,-4 37-214,4-37 230,-1 16-16,1 0 0,1-1 0,0 1 0,5 19 0,-4-31-11,-1-1 1,1 1-1,0 0 0,0-1 1,0 0-1,1 0 1,0 1-1,0-2 0,0 1 1,1 0-1,0-1 1,0 1-1,0-1 0,0 0 1,1 0-1,7 5 1,-7-7-31,-1 0 1,1-1-1,0 1 1,0-1-1,-1 0 1,1 0-1,0 0 1,0-1-1,0 0 1,0 0-1,0 0 1,0-1-1,0 1 1,0-1-1,0 0 1,0-1-1,0 1 1,-1-1-1,1 0 1,-1 0-1,1 0 1,-1-1-1,0 1 1,0-1-1,0 0 1,5-5-1,-3 0 7,0 1-1,-1-1 1,0 1-1,-1-1 0,0-1 1,0 1-1,-1-1 1,0 1-1,3-13 1,-2 2 448,-1 0 0,-1 0 0,0-27 0,-1 45-133,0 22-376,0-14 40,0 0 0,0 0 0,1 0 0,0 0 0,0-1 0,1 1 0,-1-1 0,1 0 0,1 1 0,-1-1 0,1-1 0,0 1 0,1 0 0,-1-1 0,1 0 0,0 0 0,0-1 0,1 1 0,-1-1-1,1 0 1,0 0 0,0-1 0,0 0 0,1 0 0,-1 0 0,1-1 0,-1 0 0,1 0 0,0-1 0,0 0 0,0 0 0,12 0 0,-14-1-12,-1 1 0,1-1 0,0 0 0,0-1 1,-1 1-1,1-1 0,0 0 0,-1 0 0,1 0 0,-1 0 0,0-1 0,1 0 0,-1 0 0,0 0 0,0-1 0,0 1 0,0-1 0,0 0 1,-1 0-1,1 0 0,-1 0 0,0-1 0,0 0 0,0 1 0,0-1 0,-1 0 0,4-9 0,1 2 236,-1 0 0,0 0 0,-1-1 0,0 0-1,-1 0 1,0-1 0,-1 1 0,0-1 0,-1 0 0,-1 0 0,1-18-1,-2 31 196,0 28-630,0-26 263,0 1 0,0-1 0,0 0 0,1 1 0,-1-1-1,1 0 1,0 0 0,0 1 0,0-1 0,0 0-1,0 0 1,0 0 0,1 0 0,-1 0 0,0 0-1,1 0 1,0-1 0,-1 1 0,1 0 0,0-1-1,0 1 1,0-1 0,0 0 0,0 0 0,0 0 0,0 0-1,4 1 1,0 0-82,0 0 0,1 0 0,-1-1 0,1 0 0,-1-1 0,1 1 0,-1-1 0,14-2 1,-19 2 72,0-1 0,0 1 1,0-1-1,0 1 1,0-1-1,0 0 1,0 1-1,0-1 1,0 0-1,0 0 1,0 0-1,0 0 1,0 1-1,-1-1 1,1 0-1,0-1 1,-1 1-1,1 0 1,-1 0-1,1 0 1,-1 0-1,1 0 1,-1-1-1,0 1 1,0 0-1,0 0 0,0 0 1,0-2-1,1-44 13,-2 34 17,1 7 9,0-1 1,-1 1-1,0-1 1,0 1 0,0 0-1,-1 0 1,0-1-1,0 1 1,-1 0-1,-5-9 1,6 13 15,1-1-1,-1 0 1,-1 0 0,1 1-1,0-1 1,-1 1 0,1 0-1,-1 0 1,0 0 0,1 0-1,-1 0 1,0 1 0,0-1-1,0 1 1,-1-1 0,1 1-1,0 0 1,0 1 0,-1-1-1,1 1 1,-7-1-1,8 1-46,0 0 0,1 1 0,-1-1 0,0 1 0,1 0 0,-1-1-1,0 1 1,1 0 0,-1 0 0,1 0 0,-1 0 0,1 0-1,0 0 1,-1 0 0,1 0 0,0 1 0,0-1 0,0 1-1,0-1 1,0 1 0,0-1 0,0 1 0,1-1 0,-1 1 0,0 0-1,1-1 1,-1 1 0,1 2 0,-3 7 29,1 0 0,0 0 0,0 14 0,0-7 2,2-1 0,0 1 0,1 0 0,1-1 0,1 1 0,0-1 0,8 25 0,-9-37-28,0 1-1,0-1 1,1 0 0,-1 0-1,1-1 1,0 1-1,0-1 1,1 1 0,-1-1-1,1 0 1,0 0 0,0 0-1,0-1 1,1 0 0,0 0-1,-1 0 1,1 0-1,0 0 1,0-1 0,0 0-1,0 0 1,1-1 0,-1 1-1,0-1 1,1 0 0,-1-1-1,12 1 1,-13-1 6,-1 0 0,1-1-1,0 1 1,0-1 0,0 0 0,-1 0 0,1 0 0,0-1 0,-1 1-1,1-1 1,-1 0 0,1 0 0,-1 0 0,0 0 0,5-5 0,-3 1-1,0 1 0,0-1 0,-1 0 0,1-1 1,-2 1-1,1-1 0,5-12 0,-3 1 8,-1 0 1,0 0-1,-1-1 0,-1 0 0,1-33 1,-3-81 1244,-1 137-1278,-1 10 41,1 1-1,0-1 1,1 0-1,1 1 0,0-1 1,1 0-1,1 0 1,9 25-1,14 11 46,12 27 7,-35-68-85,-1-1-1,0 1 1,-1 0 0,0 0 0,0 0 0,-1 0 0,1 10 0,-3-18-18,1 0 0,0 0 0,0 0 1,-1 0-1,1 0 0,-1 1 0,1-1 0,-1 0 1,0 0-1,1 0 0,-1 0 0,0 0 0,1-1 1,-1 1-1,0 0 0,0 0 0,0 0 1,0-1-1,0 1 0,0 0 0,0-1 0,0 1 1,0-1-1,0 1 0,-1-1 0,1 0 1,0 1-1,0-1 0,0 0 0,0 0 0,-2 0 1,-45 2-1408,38-2 984,-80 0-5470,42-2-633</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7:33.746"/>
    </inkml:context>
    <inkml:brush xml:id="br0">
      <inkml:brushProperty name="width" value="0.035" units="cm"/>
      <inkml:brushProperty name="height" value="0.035" units="cm"/>
    </inkml:brush>
  </inkml:definitions>
  <inkml:trace contextRef="#ctx0" brushRef="#br0">1526 245 3650,'0'0'2689</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7:26.416"/>
    </inkml:context>
    <inkml:brush xml:id="br0">
      <inkml:brushProperty name="width" value="0.035" units="cm"/>
      <inkml:brushProperty name="height" value="0.035" units="cm"/>
    </inkml:brush>
  </inkml:definitions>
  <inkml:trace contextRef="#ctx0" brushRef="#br0">0 405 4370,'0'0'3887,"2"11"-3521,6 35-49,-8-43-305,1 0 0,1 0 0,-1 0 0,0 0 0,1-1 0,-1 1 0,1 0 0,0-1 1,0 1-1,0-1 0,0 0 0,0 1 0,0-1 0,1 0 0,-1 0 0,1-1 0,0 1 0,-1 0 0,1-1 0,0 0 0,4 2 0,-6-2-12,1-1 0,0 1-1,1 0 1,-1-1 0,0 1-1,0-1 1,0 0 0,0 0-1,0 0 1,0 0 0,0 0-1,1 0 1,-1 0 0,0-1-1,0 1 1,0-1 0,0 0-1,0 1 1,0-1 0,0 0-1,0 0 1,-1 0 0,1 0-1,0-1 1,0 1 0,-1 0 0,4-4-1,0-4-43,0-1-1,0 0 0,0 0 1,-2-1-1,1 1 0,-1-1 1,-1 0-1,3-22 0,-2-8 28,-3-43-1,0 78 20,-1-16 177,-1 0-1,-1 0 1,-1 0-1,0 0 0,-2 1 1,-1 0-1,-14-31 1,21 51-165,0 1 1,-1-1 0,1 1 0,0-1-1,0 1 1,0-1 0,0 1 0,-1-1-1,1 1 1,0 0 0,0-1 0,-1 1-1,1-1 1,0 1 0,-1 0 0,1-1-1,-1 1 1,1 0 0,0-1 0,-1 1 0,1 0-1,-1 0 1,1-1 0,-1 1 0,1 0-1,-1 0 1,1 0 0,-1 0 0,1-1-1,-1 1 1,1 0 0,-1 0 0,0 0-1,-8 15 52,0 25-174,7-9 117,1 0 1,2 0 0,1 0-1,1 0 1,10 41-1,2-14-68,41 102-1,-54-154 35,-2-5-12,1 1 0,-1-1-1,0 1 1,1-1-1,0 1 1,-1-1-1,1 0 1,0 1 0,-1-1-1,1 0 1,0 1-1,0-1 1,0 0-1,0 0 1,0 0 0,0 0-1,1 0 1,-1 0-1,0 0 1,1 0-1,-1 0 1,0-1 0,3 2-1,-3-2 46,0-1 1,-1 1-1,1-1 0,0 0 0,-1 1 1,1-1-1,-1 0 0,1 1 0,-1-1 1,1 0-1,-1 1 0,1-1 0,-1 0 1,0 0-1,0 0 0,1 1 0,-1-1 1,0 0-1,0 0 0,0 0 0,0 0 1,0 1-1,0-1 0,0 0 0,0-1 1,1-29 227,-1 27-124,-2-175 3738,4 184-3849,-1 0-1,1 0 1,1 0 0,-1 0 0,1 0 0,0-1 0,0 1 0,0-1-1,7 7 1,7 11-12,-9-7-48,1 0 0,-2 1-1,0 0 1,8 30 0,-12-33-789,0 1 0,-1-1 1,0 25-1,-2-38 770,0 1 1,-1-1-1,1 1 0,0 0 0,-1-1 0,1 1 1,-1-1-1,1 1 0,-1-1 0,1 1 1,-1-1-1,1 1 0,-1-1 0,1 0 1,-1 1-1,0-1 0,1 0 0,-1 0 0,0 1 1,1-1-1,-1 0 0,0 0 0,1 0 1,-1 0-1,0 0 0,1 0 0,-1 0 1,0 0-1,0 0 0,1 0 0,-2 0 0,0 0-97,0 0 0,0-1 0,0 1 0,0 0 0,0-1 0,0 1-1,0-1 1,0 1 0,0-1 0,-3-2 0,1 0 77,1-1 1,0 1 0,1-1-1,-1 0 1,1 0 0,0 0 0,-1-1-1,2 1 1,-1 0 0,1-1-1,-2-4 1,-3-32 4485,8 71-4279,-1-28-173,0 1-1,0 0 0,0-1 0,1 0 1,-1 1-1,1-1 0,0 0 0,0 0 1,-1 0-1,1 0 0,0 0 1,1 0-1,-1 0 0,0-1 0,0 1 1,1-1-1,-1 0 0,1 0 0,-1 0 1,1 0-1,4 1 0,4 0-324,0 0-1,0-1 0,0 0 1,11-1-1,-22 0 390,3 0 2,0-1 0,-1 0 1,1 1-1,0-1 0,-1 0 0,1-1 0,0 1 0,-1 0 1,0-1-1,1 1 0,-1-1 0,0 0 0,0 0 0,0 0 1,0 0-1,0 0 0,0 0 0,-1-1 0,1 1 1,-1 0-1,2-4 0,5-10 381,0 1 0,6-21 1,-11 28-43,2-8 403,0 0-1,-1 0 0,0-1 0,-1 1 0,-1-1 1,-1-25-1,-1 42-733,0 0 1,0-1-1,0 1 0,0 0 1,0 0-1,0 0 1,0 0-1,0 0 0,0-1 1,0 1-1,0 0 0,0 0 1,-1 0-1,1 0 1,0 0-1,0 0 0,0 0 1,0 0-1,0-1 1,0 1-1,0 0 0,-1 0 1,1 0-1,0 0 1,0 0-1,0 0 0,0 0 1,0 0-1,-1 0 0,1 0 1,0 0-1,0 0 1,0 0-1,0 0 0,0 0 1,-1 0-1,1 0 1,0 0-1,0 0 0,0 0 1,0 0-1,0 0 0,-1 0 1,1 0-1,0 1 1,0-1-1,0 0 0,0 0 1,0 0-1,0 0 1,-1 0-1,1 0 0,0 0 1,0 0-1,0 1 1,0-1-1,0 0 0,0 0 1,0 0-1,0 0 0,0 0 1,0 1-1,0-1 1,0 0-1,0 0 0,0 0 1,0 0-1,0 0 1,0 1-1,-8 10-38,4 4 19,1-1-1,1 0 1,1 1 0,0-1 0,0 1 0,2-1-1,-1 1 1,5 16 0,-4-27-29,0 0-1,0-1 1,1 1 0,-1 0-1,1-1 1,0 1-1,0-1 1,0 1 0,1-1-1,-1 0 1,1 0-1,0 0 1,0 0 0,0-1-1,0 1 1,0-1-1,0 0 1,1 0 0,-1 0-1,1 0 1,-1 0 0,1-1-1,0 0 1,0 0-1,0 0 1,0 0 0,0 0-1,0-1 1,0 0-1,0 0 1,0 0 0,0 0-1,0-1 1,0 1 0,4-2-1,-5 0 42,0 1 0,0-1 0,0 0 0,-1 0 0,1 0 0,-1-1 0,1 1 0,-1-1 0,0 1-1,0-1 1,0 0 0,0 0 0,0 0 0,-1 0 0,0 0 0,1 0 0,-1 0 0,1-5 0,3-9 113,-1 0 1,2-21-1,-5 30-38,6-84 3046,-7 99-3170,-2 10 75,1 0 0,0 0 0,2 0-1,3 25 1,-4-38-113,1 1-1,0-1 0,1 0 1,-1 0-1,1 0 0,0 0 1,0 0-1,0 0 0,0 0 1,1-1-1,-1 1 0,1-1 1,0 1-1,0-1 1,1 0-1,-1 0 0,0-1 1,1 1-1,0-1 0,-1 0 1,1 0-1,9 4 0,-12-6 37,1 1-1,0-1 0,0 1 1,0-1-1,0 0 0,0 1 1,0-1-1,0 0 0,0 0 1,0-1-1,0 1 0,0 0 1,-1-1-1,1 1 0,0-1 1,0 1-1,0-1 0,0 0 1,-1 0-1,1 0 0,0 0 1,-1 0-1,1 0 0,-1 0 1,1-1-1,-1 1 0,1-1 1,-1 1-1,0-1 0,0 1 1,0-1-1,0 0 0,0 1 1,1-4-1,3-7 162,0-1 0,-1 1 0,0-1 0,2-15 1,-2 8 49,5-46 1411,-6 37 33,-4 34-1627,-2 19 47,1 1 0,2-1 0,2 30 0,-2-47-160,2 0 0,-1 0 0,1 1 0,0-1 1,0 0-1,7 11 0,-7-15-49,-1 1 0,2-1 0,-1 0 0,0-1 0,1 1 0,-1 0 0,1-1 0,0 1 0,-1-1-1,1 0 1,1 0 0,-1 0 0,0 0 0,5 1 0,-4-1 123,-1-1 0,0 0-1,1-1 1,-1 1-1,1-1 1,-1 1 0,1-1-1,-1 0 1,1 0-1,-1-1 1,1 1 0,-1-1-1,1 0 1,-1 1 0,0-1-1,1-1 1,-1 1-1,0-1 1,0 1 0,0-1-1,0 0 1,0 0-1,0 0 1,0 0 0,-1-1-1,1 1 1,-1-1 0,0 1-1,0-1 1,3-5-1,3-4 190,-1-1 0,0 0 0,-1 0 0,0-1 0,-1 0 0,3-15 0,-3 5 528,-2 1-1,-1-1 0,0 0 1,-3-31-1,0 15 181,1 39-798,1 0-23,-1 1 0,0-1 0,0 0 0,0 1 1,0-1-1,0 0 0,0 1 0,0-1 0,0 0 1,0 1-1,0-1 0,0 0 0,0 1 0,0-1 1,-1 0-1,1 1 0,0-1 0,-1 1 1,1-1-1,0 0 0,-1 1 0,1-1 0,0 1 1,-1-1-1,1 1 0,-1-1 0,1 1 0,-1 0 1,1-1-1,-1 1 0,0-1 0,1 1 0,-1 0 1,1 0-1,-1-1 0,0 1 0,1 0 1,-1 0-1,0 0 0,1 0 0,-1 0 0,0 0 1,1 0-1,-1 0 0,0 0 0,1 0 0,-1 0 1,0 0-1,-2-28 994,-9-23-355,11 51-657,1 0-1,0 0 1,-1 0-1,1-1 1,-1 1-1,1 0 1,-1 0-1,1 0 1,-1 0-1,1 0 1,-1 0-1,1 0 1,-1 0 0,1 0-1,-1 0 1,1 0-1,0 0 1,-1 0-1,1 0 1,-1 0-1,1 1 1,-1-1-1,1 0 1,-1 0-1,1 1 1,0-1-1,-1 0 1,1 0-1,-1 1 1,1-1-1,0 0 1,-1 1-1,1-1 1,0 1-1,0-1 1,-1 0-1,1 1 1,0-1-1,0 1 1,0-1-1,-1 1 1,1-1 0,0 1-1,0 0 1,-3 13 5,0 0 0,1 0-1,0 0 1,1 0 0,1 0 0,2 22 0,-1 3 3,0-20-115,0 0 1,2-1-1,0 1 0,1-1 0,1 1 0,0-1 0,1 0 0,1-1 1,1 0-1,1 0 0,0-1 0,1 0 0,16 20 0,-23-33-10,1 1-1,-1-1 1,1 0-1,-1 0 1,1-1-1,0 1 0,0-1 1,0 0-1,1 0 1,4 2-1,-7-4 111,-1 1 1,1-1-1,0 1 0,-1-1 0,1 0 0,0 0 0,0 1 1,-1-1-1,1-1 0,0 1 0,-1 0 0,1 0 0,0-1 0,-1 1 1,1 0-1,0-1 0,-1 0 0,1 1 0,-1-1 0,1 0 0,-1 0 1,1 0-1,-1 0 0,0 0 0,1 0 0,-1-1 0,0 1 1,0 0-1,2-3 0,5-12 79,0-1 0,-1 1 0,-1-1 0,-1 0 0,5-28 0,10-28 559,7-25 283,-27 98-913,0 0 1,0-1-1,0 1 1,0 0 0,0 0-1,0 0 1,1-1-1,-1 1 1,0 0 0,0 0-1,0-1 1,1 1-1,-1 0 1,0 0-1,0 0 1,0 0 0,1-1-1,-1 1 1,0 0-1,0 0 1,1 0-1,-1 0 1,0 0 0,0 0-1,1 0 1,-1 0-1,0 0 1,1 0 0,-1 0-1,0 0 1,0 0-1,1 0 1,-1 0-1,0 0 1,0 0 0,1 0-1,-1 0 1,0 0-1,1 0 1,-1 0-1,0 1 1,0-1 0,0 0-1,1 0 1,-1 0-1,0 0 1,0 1-1,0-1 1,1 0 0,-1 0-1,0 0 1,0 1-1,0-1 1,0 0 0,1 0-1,-1 1 1,0-1-1,0 0 1,0 0-1,0 1 1,10 13-68,44 96-432,-51-105-394,-1-7 404,-1-17 360,-2 14 193,1 1 0,-1-1 1,0 0-1,0 0 0,0 0 0,0 1 0,-1-1 0,-3-6 0,4 9-30,-1 0-1,0 0 1,1 0 0,-1 0-1,0 1 1,0-1 0,0 0-1,0 1 1,0 0-1,0-1 1,0 1 0,0 0-1,-1 0 1,1 0 0,0 0-1,-1 1 1,1-1 0,-1 1-1,-4-1 1,5 1-30,0 0 0,0 1 0,0-1 0,0 1 0,0 0 0,0 0 0,1-1 0,-1 1 0,0 0 0,0 1 0,1-1 0,-1 0 0,1 0 0,-1 1 0,1-1 0,-1 1 0,1-1 1,0 1-1,0 0 0,-1-1 0,1 1 0,1 0 0,-1 0 0,-1 2 0,-2 7-14,1 0 0,0 0 0,0 0 0,1 0 0,-1 16 0,2-20-15,1 0-1,0 0 1,0 0-1,1 0 1,0 1-1,0-1 1,0 0-1,1 0 1,5 11-1,-6-15-49,1-1-1,0 1 1,0-1-1,0 0 1,0 0 0,0 0-1,0 0 1,1 0-1,-1 0 1,0 0 0,1-1-1,0 1 1,-1-1-1,1 0 1,0 0 0,0 0-1,0 0 1,0 0 0,4 0-1,-4-1 67,-1 1 0,1-1 0,-1 0 0,1 0 0,-1 0 0,1-1 0,-1 1 0,0 0 0,1-1 0,-1 0 0,0 1 0,1-1-1,-1 0 1,0 0 0,0-1 0,0 1 0,1 0 0,-2-1 0,1 1 0,0-1 0,0 0 0,0 1 0,-1-1 0,3-2 0,3-10 190,0 0 0,-1 0 0,-1 0 0,0 0 0,0-1 0,-2 0 0,0 0 1,-1 0-1,1-20 0,-1-20 490,-7-66 0,3 102-541,0 1-1,-6-21 1,7 33-35,-1-1-1,0 0 1,-1 1 0,0-1-1,0 1 1,0 0 0,-1 0-1,-6-10 1,9 16-92,1 0 0,0-1 0,0 1 0,0 0 0,-1-1 0,1 1 0,0 0 0,0 0 0,-1 0 0,1-1 0,0 1 1,-1 0-1,1 0 0,0 0 0,-1-1 0,1 1 0,0 0 0,-1 0 0,1 0 0,0 0 0,-1 0 0,1 0 0,0 0 0,-1 0 0,1 0 0,0 0 0,-1 0 0,1 0 0,0 0 1,-1 0-1,1 0 0,0 0 0,-1 0 0,1 0 0,0 1 0,-1-1 0,1 0 0,0 0 0,-1 1 0,-7 15-34,1 22-47,4 6-69,2-1-1,2 0 1,1 0-1,3 1 1,1-2-1,3 1 0,1-1 1,2 0-1,33 77 1,-39-111-555,-1 0-768</inkml:trace>
  <inkml:trace contextRef="#ctx0" brushRef="#br0" timeOffset="184.66">612 0 6675,'0'0'5010</inkml:trace>
  <inkml:trace contextRef="#ctx0" brushRef="#br0" timeOffset="2485.33">2111 367 2161,'0'0'8783,"-3"-2"-8055,-16-7 195,18 46-163,0-21-614,0 1 0,4 30 0,-2-42-147,0-1 1,0 1 0,0 0-1,1-1 1,0 0 0,-1 1-1,2-1 1,-1 0 0,0 0-1,1 0 1,0 0 0,0 0-1,0 0 1,5 4 0,-6-7-51,1 1 0,-1-1 0,0 1 0,1-1 0,-1 0 0,1 0 0,-1 0 0,1 0 0,-1 0 0,1-1 0,0 1 0,-1-1 0,1 0 0,0 0 0,-1 0 0,1 0 0,0 0 0,-1-1 0,1 1 0,2-1 0,-1 0 15,0-1 1,0 1-1,0 0 1,0-1 0,-1 0-1,1 0 1,-1 0-1,0-1 1,1 1 0,-1-1-1,0 1 1,3-5-1,0-1 39,0 0-1,-1-1 1,0 1-1,0-1 1,-1-1-1,0 1 1,-1-1-1,0 1 0,3-19 1,-2-2 1175,-2 0 0,0-32 0,-12 81-740,6 4-439,2 1 0,0-1 1,1 1-1,2-1 0,0 0 0,2 1 1,0-1-1,1 0 0,2 0 0,16 42 1,40 73-39,-19-46-1123,-41-88 940,0 0-1,0 0 0,-1 1 0,1-1 1,-1 1-1,0 0 0,0-1 1,-1 1-1,0-1 0,1 1 1,-2 6-1,1-9 87,-1 0 0,0-1 0,1 1 1,-1 0-1,0-1 0,0 1 0,0-1 0,0 1 1,0-1-1,0 1 0,-1-1 0,1 0 0,0 0 0,-1 1 1,1-1-1,-1 0 0,1 0 0,-1 0 0,0-1 0,1 1 1,-1 0-1,0 0 0,1-1 0,-1 1 0,0-1 0,0 0 1,0 0-1,1 1 0,-4-1 0,4 0 69,-7 1-462,-1 0 0,1-1 0,-1 1 0,1-2 0,-14-1-1,20 2 602,0-1 0,0 0-1,0 1 1,0-1 0,0 0-1,0 0 1,1 0 0,-1 0-1,0-1 1,1 1 0,-1 0-1,0-1 1,1 1 0,0-1-1,-1 1 1,1-1 0,0 0-1,0 1 1,0-1 0,0 0-1,0 0 1,0 0 0,1 0-1,-1 0 1,1 0 0,-1 0-1,1-3 1,-2-7 573,1 0 0,0 0 0,1 0-1,0 0 1,1 0 0,1 0 0,0 0 0,0 0 0,1 0 0,9-21 0,-4 15-474,1 1 0,1 0 0,1 1 0,0 0 0,2 0 1,13-13-1,1 0-98,0 2-51,-1-1-1,-1-2 1,-2 0 0,33-58-1,-56 88-18,0-1 0,1 1 0,-1-1-1,0 1 1,0 0 0,0-1 0,0 1 0,0 0-1,1-1 1,-1 1 0,0 0 0,0-1 0,1 1-1,-1 0 1,0-1 0,1 1 0,-1 0 0,0 0-1,1-1 1,-1 1 0,0 0 0,1 0 0,-1 0-1,0-1 1,1 1 0,-1 0 0,1 0 0,-1 0-1,0 0 1,1 0 0,-1 0 0,1 0 0,-1 0-1,0 0 1,1 0 0,-1 0 0,1 0 0,-1 0-1,0 0 1,1 0 0,-1 1 0,1-1 0,-1 0-1,0 0 1,1 0 0,-1 1 0,0-1 0,1 0-1,-1 0 1,0 1 0,1-1 0,-1 0 0,0 0 0,0 1-1,1-1 1,-1 0 0,0 1 0,0-1 0,0 1-1,0-1 1,1 0 0,-1 1 0,0-1 0,0 1-1,0 0 1,17 40-46,-7-15-342,-10-25 353,1 0-1,-1 0 1,1 0-1,-1 0 1,1 0-1,0-1 1,-1 1-1,1 0 1,0 0-1,0-1 0,-1 1 1,1 0-1,0-1 1,0 1-1,0-1 1,0 1-1,0-1 1,0 1-1,0-1 1,2 1-1,-3-1 31,1-1-1,-1 1 1,1 0 0,-1 0 0,1 0-1,-1-1 1,1 1 0,-1 0-1,1 0 1,-1-1 0,1 1-1,-1 0 1,1-1 0,-1 1-1,0-1 1,1 1 0,-1-1-1,0 1 1,1 0 0,-1-1 0,0 1-1,0-1 1,1 0 0,-1 1-1,0-1 1,0 1 0,0-1-1,0 1 1,0-1 0,0 1-1,1-1 1,-1 1 0,-1-1 0,1 0-1,0 1 1,0-1 0,0 0-1,0-6 8,0-1-1,-1 1 0,0-1 0,0 1 1,-1 0-1,0 0 0,-5-14 1,6 18 4,0 1 0,-1 0 0,1-1 0,-1 1 0,1 0 1,-1 0-1,0 0 0,0 0 0,0 0 0,0 0 0,0 0 0,0 1 1,-1-1-1,1 1 0,0-1 0,-1 1 0,1 0 0,-1 0 0,0 0 1,1 0-1,-1 1 0,0-1 0,1 1 0,-1 0 0,-4-1 0,6 1-7,-1 1 0,1-1-1,-1 0 1,1 0-1,0 0 1,-1 1-1,1-1 1,-1 1 0,1-1-1,0 1 1,0 0-1,-1-1 1,1 1-1,0 0 1,0 0 0,0 0-1,0 0 1,-1 0-1,1 0 1,1 0-1,-3 2 1,1 1 0,0-1-1,1 1 1,-1 0-1,1-1 1,0 1-1,0 0 1,0 0 0,0 4-1,0 11-4,0-1 0,4 32 0,-3-44 1,1 1-6,1 0 1,-1 0-1,2 0 1,-1 0-1,1 0 1,-1-1-1,2 1 1,-1-1-1,1 0 0,0 0 1,5 6-1,-7-9-32,0-1 0,0 1-1,0-1 1,0 0 0,1 0-1,-1 0 1,1 0 0,-1 0 0,1 0-1,0 0 1,-1-1 0,1 0-1,0 1 1,0-1 0,0 0-1,0-1 1,0 1 0,0 0-1,0-1 1,1 0 0,-1 0-1,0 0 1,0 0 0,0 0 0,0 0-1,1-1 1,4-1 0,-6 0 40,0 1 1,-1 0-1,1-1 1,-1 1-1,1-1 1,-1 1-1,0-1 1,0 0-1,1 0 1,-1 0-1,-1 1 1,1-1-1,0 0 1,0 0-1,-1 0 1,1 0-1,-1-1 1,0 1-1,1 0 1,-1-2-1,2-49 150,-2 46-100,0-98 1762,-7 107-1615,4 5-215,0 0 0,1 1-1,1-1 1,-1 1 0,1-1 0,0 1-1,1 10 1,4 57-97,-3-72 72,-1-1 0,1 1-1,0 0 1,-1-1 0,1 1 0,1-1 0,-1 1 0,0-1 0,0 0 0,1 0-1,0 1 1,-1-1 0,1 0 0,0 0 0,0 0 0,0-1 0,0 1 0,0 0-1,1-1 1,-1 1 0,0-1 0,3 1 0,-3-1 32,0 0-1,0-1 1,0 1 0,0-1-1,0 1 1,0-1 0,0 0-1,0 0 1,0 0 0,0 0 0,0 0-1,0 0 1,0-1 0,0 1-1,0-1 1,0 1 0,0-1-1,0 0 1,-1 1 0,1-1-1,0 0 1,0 0 0,-1-1-1,1 1 1,-1 0 0,1 0-1,-1-1 1,1 1 0,1-3 0,4-7 182,-1-1 0,0 0 1,-1 0-1,-1 0 0,1-1 1,-2 1-1,0-1 0,0 0 1,-1 0-1,-1 0 0,0 0 1,-2-21-1,1 33-139,0 16-117,-5 16 99,2-13 4,1 0 1,0 25-1,2-39-82,0 0 1,0 0-1,1 0 0,-1 0 1,1-1-1,0 1 0,0 0 0,1 0 1,-1 0-1,1-1 0,0 1 1,0-1-1,0 1 0,0-1 0,0 0 1,4 4-1,-4-5 23,0-1 0,1 1 0,-1-1 0,0 0 0,0 0 0,1 0 0,-1 0 0,0 0 0,1 0 0,-1 0 0,1-1 0,-1 1 0,1-1 0,-1 0 0,1 0 0,-1 0 0,1 0 0,-1 0 0,1-1 0,0 1 0,-1-1 0,0 1 0,1-1 0,-1 0 0,1 0 0,-1 0 0,0 0 0,0-1 0,0 1 0,1-1 0,-1 1 0,0-1 0,-1 0 0,1 1 0,0-1 0,-1 0 0,1 0 0,-1 0 0,1-1 0,-1 1 0,0 0 0,2-5 0,15-32 169,-10 25 205,-1 0 0,-1 0 0,0 0 0,-1-1 0,-1 0 1,0 0-1,2-26 0,-6 40-66,0 7-107,1 25-438,0 0 1,9 50-1,-8-71 195,0 0-1,1-1 0,0 1 0,0-1 1,1 1-1,0-1 0,1 0 0,0-1 1,0 1-1,1-1 0,0 0 1,12 11-1,-17-17 39,1 0 1,0 0-1,0-1 0,0 1 1,0-1-1,0 0 1,0 1-1,0-1 0,1 0 1,-1 0-1,0-1 0,1 1 1,-1 0-1,1-1 1,-1 1-1,1-1 0,-1 0 1,1 0-1,-1 0 1,1 0-1,-1 0 0,1-1 1,2 0-1,-1-1 42,0 0 1,0 0-1,-1 0 1,1 0-1,-1-1 0,0 1 1,0-1-1,0 0 1,0 0-1,0 0 1,0-1-1,3-5 0,0-1 52,-1 1-1,0-1 0,0 0 1,-1 0-1,0 0 0,-1 0 1,4-21-1,-4 3 524,0-51 1,-3 76-541,0 0 1,0 0 0,-1 0-1,1 1 1,-1-1-1,0 0 1,1 1 0,-1-1-1,0 0 1,-1 1 0,1-1-1,0 1 1,-3-3-1,3 3-22,0 1 0,0 0-1,0 0 1,0 1-1,0-1 1,0 0-1,-1 0 1,1 0-1,0 1 1,0-1-1,-1 1 1,1-1 0,0 1-1,-1-1 1,1 1-1,0 0 1,-1 0-1,1 0 1,-1-1-1,1 1 1,0 1 0,-1-1-1,1 0 1,-1 0-1,1 0 1,0 1-1,-1-1 1,-1 2-1,1-2-10,1 1 0,0 0-1,0 0 1,0 0-1,0 0 1,0 0-1,0 0 1,1 0 0,-1 0-1,0 0 1,0 0-1,1 0 1,-1 1-1,1-1 1,-1 0 0,1 0-1,-1 1 1,1-1-1,0 0 1,0 1-1,-1 2 1,1 34-37,0-26 35,0-6-23,0-1-1,1 1 0,-1-1 1,1 0-1,0 0 1,0 1-1,1-1 0,0 0 1,0 0-1,0 0 0,0-1 1,1 1-1,-1 0 0,5 4 1,-4-5-46,0-2-1,0 1 1,1 0 0,-1-1 0,0 1 0,1-1-1,0 0 1,-1 0 0,1 0 0,0-1 0,0 1-1,0-1 1,0 0 0,1 0 0,-1 0-1,0-1 1,0 0 0,6 0 0,-7 0 72,0-1 0,0 0 1,0 0-1,0 0 0,-1 0 0,1-1 0,0 1 1,-1-1-1,1 0 0,-1 1 0,0-1 1,1 0-1,-1 0 0,0-1 0,0 1 0,0 0 1,-1-1-1,1 1 0,-1-1 0,1 1 1,-1-1-1,0 0 0,2-5 0,4-10 221,-1 0 0,4-25 1,-10 43-219,5-45 1010,-4 29 159,0 37-972,-2 32-449,3 78 511,0-111-1523,0 1 0,7 21 1,-1-19-3764</inkml:trace>
  <inkml:trace contextRef="#ctx0" brushRef="#br0" timeOffset="4402.81">4256 407 3970,'0'0'6267,"-16"3"-5816,-49 16-251,63-18-193,0 0 0,0 0 1,0 1-1,1-1 1,-1 0-1,0 0 0,1 1 1,-1-1-1,1 1 1,-1-1-1,1 1 0,0 0 1,0 0-1,0-1 1,0 1-1,0 0 0,0 0 1,0 0-1,1 0 1,-1 2-1,-1 38 180,2-30-140,0 0-28,0 0 0,1 0-1,0 1 1,0-1 0,7 20 0,-7-29-42,0 0 0,0-1 0,0 1 0,1 0 0,-1 0 0,1-1 0,0 1 1,0-1-1,0 0 0,0 1 0,0-1 0,1 0 0,-1 0 0,1 0 0,-1-1 0,1 1 1,0-1-1,0 1 0,-1-1 0,1 0 0,0 0 0,0 0 0,0 0 0,0-1 1,0 1-1,1-1 0,4 0 0,-4 1 19,-1-1 0,1 1 0,0-1 0,-1 0 0,1-1 0,0 1 0,-1 0 1,1-1-1,-1 0 0,1 0 0,-1 0 0,1 0 0,-1-1 0,0 1 0,1-1 0,-1 0 0,0 0 0,0 0 0,0 0 0,-1-1 1,1 1-1,0-1 0,-1 1 0,0-1 0,1 0 0,-1 0 0,0 0 0,-1 0 0,1-1 0,-1 1 0,1 0 0,-1-1 0,1-4 1,3-11 375,-1 0 0,-1-1 0,0 1 1,-2-1-1,0 1 0,-3-28 1,1 1 1153,1 46-1523,0 0 0,0-1 0,0 1 0,0 0 0,0 0 0,0 0 0,0 0 0,0 0 0,0-1 0,0 1 0,0 0 0,0 0 0,-1 0 0,1 0 0,0 0 0,0 0 0,0-1 0,0 1 0,0 0 0,0 0 0,0 0 0,-1 0 0,1 0 0,0 0 0,0 0 0,0 0 0,0 0-1,0 0 1,0 0 0,-1-1 0,1 1 0,0 0 0,0 0 0,0 0 0,0 0 0,-1 0 0,1 0 0,0 0 0,0 0 0,0 1 0,0-1 0,0 0 0,-1 0 0,1 0 0,0 0 0,0 0 0,0 0 0,0 0 0,0 0 0,0 0 0,-1 0 0,1 0 0,0 0 0,0 1 0,0-1 0,0 0 0,0 0 0,0 0 0,-1 0 0,-7 9-38,5 3 11,0 0 1,0 0-1,1 0 0,1 0 0,0 0 1,1 1-1,0-1 0,1 0 0,4 25 1,-3-31-114,0 0 0,0 0 0,1 0 0,0 0 0,0 0 1,0 0-1,1-1 0,0 1 0,0-1 0,0 0 0,1 0 1,-1-1-1,8 6 0,-9-7 0,1 0 0,-1-1 0,1 0 0,0 0 0,0 0 0,0 0 0,0 0 0,0-1 0,0 1 0,0-1 0,1 0 0,-1-1 0,0 1 0,1-1 0,-1 0 0,0 0 0,1 0 0,-1 0-1,1-1 1,-1 0 0,5-1 0,-5 0 138,-1 0-1,0-1 0,0 1 0,0 0 1,0-1-1,0 0 0,0 0 0,-1 0 0,0 0 1,1 0-1,-1 0 0,0-1 0,-1 1 1,4-8-1,0-3 298,1 0 1,4-23 0,-6 13 1019,-1 0 1,0-44 0,-3 67-1132,0 12-259,-1-1 26,0 8 84,0 0 1,1 0-1,4 29 0,-4-43-105,1 0 0,0 0 0,0 0 0,0 0-1,1 0 1,-1 0 0,1 0 0,0-1-1,0 1 1,0 0 0,1-1 0,-1 0-1,1 1 1,0-1 0,0 0 0,0-1 0,0 1-1,0 0 1,1-1 0,-1 0 0,6 3-1,-7-4 20,0 0-1,0 0 0,0 0 0,1 0 0,-1-1 0,0 1 0,0-1 0,1 1 1,-1-1-1,0 0 0,0 0 0,1 0 0,-1 0 0,0 0 0,1-1 1,-1 1-1,0-1 0,0 1 0,0-1 0,1 0 0,-1 0 0,0 0 0,0 0 1,0 0-1,0 0 0,0-1 0,-1 1 0,1-1 0,0 1 0,-1-1 1,1 0-1,-1 0 0,1 0 0,-1 1 0,0-1 0,0 0 0,0-1 0,0 1 1,0 0-1,0-3 0,7-16 685,-2-1 1,-1 0-1,-1-1 1,0 1-1,-2-1 1,-1-33 573,-1 69-1272,0 8 33,1 0 0,1 0-1,6 29 1,-7-45-75,0 1 1,0-1 0,1 0-1,0 1 1,0-1 0,0 0-1,1 0 1,0-1 0,0 1-1,0 0 1,0-1 0,1 0-1,0 0 1,0 0 0,0 0-1,0 0 1,0-1 0,9 5 0,-10-7 54,-1 0 1,1 1 0,0-1 0,0-1 0,0 1 0,0 0 0,0-1 0,0 1 0,0-1 0,0 0 0,0 0 0,0 0 0,0-1 0,0 1 0,-1-1 0,1 1 0,6-3 0,-5 1 31,0 0-1,0-1 1,-1 1 0,1-1 0,-1 0 0,1 0-1,-1 0 1,0 0 0,0-1 0,5-6-1,-2 0 80,-1 1 0,0-1-1,-1 0 1,0 0 0,0 0-1,-1-1 1,0 1 0,-1-1-1,1-12 1,-3-71 1824,0 93-1871,0 0 0,0 0-1,0 0 1,-1 0 0,1 0 0,0 0-1,-1 0 1,1 0 0,-1 0 0,1 0-1,-1 0 1,0 0 0,1 0 0,-1 0 0,0 0-1,0 1 1,1-1 0,-1 0 0,0 1-1,0-1 1,0 0 0,0 1 0,0-1-1,0 1 1,0 0 0,0-1 0,0 1-1,0 0 1,0-1 0,0 1 0,0 0-1,0 0 1,-1 0 0,1 0 0,0 0-1,0 0 1,0 0 0,0 0 0,0 1-1,0-1 1,0 0 0,0 1 0,0-1-1,0 1 1,0-1 0,0 1 0,0-1-1,0 1 1,0 0 0,0-1 0,0 1 0,1 0-1,-1 0 1,0 0 0,1 0 0,-1-1-1,0 1 1,1 0 0,-1 0 0,1 0-1,0 0 1,-1 0 0,1 2 0,-3 5-41,1 1 1,1-1-1,0 1 1,0 0 0,0 0-1,1-1 1,1 1-1,-1 0 1,1-1-1,1 1 1,0 0 0,0-1-1,7 16 1,-8-20-32,1 0 0,1 0 0,-1 0 0,1-1 0,-1 1 0,1-1 0,0 1 0,0-1 1,0 0-1,1 0 0,-1-1 0,1 1 0,0-1 0,0 1 0,0-1 0,0-1 0,0 1 0,0 0 0,0-1 1,0 0-1,1 0 0,-1 0 0,1 0 0,-1-1 0,0 0 0,1 0 0,-1 0 0,8-1 0,-10 0 58,1 0 0,-1-1 0,1 1 0,-1 0 0,0-1 0,0 1-1,0-1 1,0 0 0,0 1 0,0-1 0,0 0 0,-1 0 0,1-1 0,-1 1-1,1 0 1,-1 0 0,0-1 0,0 1 0,1-4 0,17-51 112,-16 42 46,0-1-1,-2 1 1,0-31 0,-1 38-2,0 8-139,0-1-1,0 0 0,0 1 0,0-1 0,0 0 0,0 1 0,-1-1 0,1 0 0,0 1 0,0-1 1,-1 0-1,1 1 0,0-1 0,-1 1 0,1-1 0,-1 1 0,1-1 0,-1 1 0,1-1 0,-1 1 1,1-1-1,-1 1 0,1 0 0,-1-1 0,-1 1 0,2-1-19,-1 1 0,1 0 1,0 0-1,-1 0 0,1 0 0,-1 0 0,1 0 1,0 0-1,-1 0 0,1 0 0,-1 0 0,1 1 1,0-1-1,-1 0 0,1 0 0,-1 0 1,1 0-1,0 0 0,-1 1 0,1-1 0,0 0 1,-1 0-1,1 1 0,0-1 0,0 0 0,-1 1 1,1-1-1,0 0 0,0 1 0,-1-1 0,1 0 1,0 1-1,0-1 0,0 0 0,0 1 0,0-1 1,-1 1-1,1-1 0,0 0 0,0 1 0,0-1 1,0 1-1,0 0 0,0 7-5,0 0 1,0 1-1,0-1 1,1 1-1,0-1 0,1 0 1,0 0-1,0 0 1,1 0-1,0 0 1,5 10-1,-5-12-141,0-1-1,0 1 1,1-1 0,-1 0-1,1 0 1,0-1-1,1 1 1,-1-1 0,1 0-1,0 0 1,0 0 0,0-1-1,0 1 1,0-1-1,1-1 1,8 4 0,-12-5 141,0-1 0,0 1 0,0-1 0,0 0 0,0 0 0,0 0 0,0 0 0,0 0 0,0 0 0,0-1 0,0 1 0,0-1 0,0 1 0,0-1 0,0 0 0,0 0 0,0 0 0,0 0 0,-1 0 0,1 0 0,0 0 0,-1 0 0,1-1 1,-1 1-1,1-1 0,-1 1 0,0-1 0,1 0 0,-1 1 0,1-4 0,4-5 230,-1-1 0,0-1 0,-1 1 0,3-14 0,2-2 230,-3 11-188,-2 8 102,-1 0 1,0 0 0,0-1-1,-1 1 1,2-15 0,7 59-280,-2 5-77,-5-21-452,1 0 0,1-1 0,13 33 0,-19-51 406,0 0 0,1 0-1,-1-1 1,0 1 0,1 0 0,-1 0-1,1 0 1,-1-1 0,1 1 0,-1 0 0,1 0-1,-1-1 1,1 1 0,0 0 0,-1-1-1,1 1 1,0-1 0,0 1 0,-1-1 0,1 0-1,0 1 1,0-1 0,0 1 0,0-1-1,-1 0 1,1 0 0,0 0 0,0 0 0,0 1-1,0-1 1,0 0 0,0 0 0,0-1-1,0 1 1,-1 0 0,1 0 0,0 0-1,0-1 1,0 1 0,0 0 0,0-1 0,-1 1-1,1-1 1,0 1 0,0-1 0,-1 1-1,1-1 1,0 1 0,-1-1 0,1 0 0,0 1-1,-1-1 1,1 0 0,-1 0 0,1-1-1,5-6 128,0 0 0,-1-1-1,8-15 1,-11 19-153,7-12 253,-7 10-80,1 0-1,0 0 1,1 1-1,-1 0 1,1-1-1,1 1 1,-1 1-1,1-1 0,8-7 1,-13 13-103,1-1-1,-1 1 1,1 0-1,0-1 1,-1 1 0,1 0-1,-1 0 1,1-1 0,0 1-1,-1 0 1,1 0 0,0 0-1,-1 0 1,1 0-1,0 0 1,-1 0 0,1 0-1,0 0 1,-1 0 0,1 0-1,0 1 1,-1-1-1,1 0 1,-1 0 0,1 1-1,0-1 1,-1 0 0,1 1-1,-1-1 1,1 1 0,-1-1-1,1 0 1,-1 1-1,1-1 1,-1 1 0,0-1-1,1 1 1,-1 0 0,1 0-1,11 28-58,-9-20 64,6 21-1075,8 33-1,-13-46-1507,0 1-4301</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7:13.728"/>
    </inkml:context>
    <inkml:brush xml:id="br0">
      <inkml:brushProperty name="width" value="0.035" units="cm"/>
      <inkml:brushProperty name="height" value="0.035" units="cm"/>
    </inkml:brush>
  </inkml:definitions>
  <inkml:trace contextRef="#ctx0" brushRef="#br0">82 403 1153,'0'0'7990,"1"-19"-6051,0-19-1159,3-69 3902,-7 123-4717,0 0 0,-1 0 1,-11 27-1,-7 25 54,8 5 6,3 0 0,3 1 1,1 78-1,7-149-24,0 0 0,0-1 0,0 1 0,0 0 0,1 0 0,-1-1 0,1 1 1,0 0-1,0-1 0,0 1 0,0 0 0,0-1 0,2 3 0,-2-3 10,1-1-1,0 0 1,-1 1-1,1-1 1,0 0 0,-1 0-1,1 0 1,0 0-1,0-1 1,0 1-1,0 0 1,0-1 0,0 1-1,0-1 1,0 0-1,0 0 1,0 0 0,0 0-1,3 0 1,1-1 73,0 0 0,0-1 0,1 1 0,-1-1 0,0-1 0,0 1 0,-1-1 0,1 0 0,-1 0 0,1-1 0,-1 0 0,0 0 0,0 0 0,0 0 0,6-9 0,5-5 251,0-1-1,24-39 0,-23 26-408,-2-1 0,0 0 0,-3-1 0,0-1 0,-2 0 0,-2 0 0,-1-1 0,3-61-1,-12 122-1789,-6 38 0,-2 19-3265,9-36-140</inkml:trace>
  <inkml:trace contextRef="#ctx0" brushRef="#br0" timeOffset="1561.09">521 555 6435,'0'0'9095,"-2"-4"-8855,2 3-239,0 0 1,0 0-1,-1 1 0,1-1 1,0 0-1,0 0 0,-1 1 1,1-1-1,0 0 0,-1 0 1,1 1-1,-1-1 1,1 1-1,-1-1 0,1 0 1,-1 1-1,1-1 0,-1 1 1,1-1-1,-1 1 0,0-1 1,0 1-1,1 0 0,-1-1 1,0 1-1,1 0 1,-1-1-1,0 1 0,-1 0 1,1 1-3,-1-1 0,1 1 1,0 0-1,-1 0 0,1 0 1,0 0-1,0 0 1,0 1-1,-1-1 0,1 0 1,0 0-1,1 1 0,-1-1 1,0 1-1,0-1 0,0 1 1,0 1-1,-2 3 5,0 0-1,1 1 1,0-1-1,0 1 1,0 0 0,0-1-1,1 1 1,1 0-1,-1 0 1,1 0-1,0 0 1,0 0-1,1 0 1,2 9 0,0-5 0,1-1 0,0 0 0,0 0 0,1-1 0,0 1 0,1-1 1,0 0-1,10 11 0,-14-17-77,1 0-58,-1-1-1,0 1 1,0 0 0,0 0-1,0 0 1,0 0 0,0 0-1,-1 0 1,0 0 0,0 0 0,2 6-1,-46-7-2320,30-2 1966,0-1-1,1 0 0,-1 0 0,-17-6 1,27 7 547,0-1 0,0 0 0,0 0 1,0 0-1,0 0 0,0-1 1,1 1-1,-1-1 0,0 0 0,1 0 1,-1 0-1,1 0 0,0 0 1,0 0-1,0-1 0,0 1 0,0-1 1,0 1-1,0-1 0,1 0 0,0 0 1,-1 0-1,0-5 0,5 4 2068,6 8-1808,7 6-572,-5-4 4,0 1-1,0-1 1,1-1 0,0 0 0,-1-1 0,1 0 0,1 0 0,-1-1 0,1-1-1,-1 0 1,1-1 0,0-1 0,-1 0 0,1 0 0,23-5 0,-31 4 232,0-1 0,0 0 0,0 0 0,-1-1 0,1 1 0,-1-1-1,0 0 1,1-1 0,-1 1 0,-1-1 0,1 1 0,0-1 0,-1 0 0,0 0 0,0-1 0,0 1 0,-1-1 0,1 1 0,-1-1 0,3-9 0,0-1 515,-1 1 1,0 0 0,-1-1-1,-1 0 1,0 1-1,-1-18 1,0 32-464,-1-1 0,0 0 0,0 1 0,0-1 0,0 0 0,0 1 0,0-1 0,0 1 0,0-1 0,0 0 0,0 1 0,0-1 0,-1 0 0,1 1 0,0-1 0,0 0 0,-1 1 0,1-1 0,0 1 0,-1-1 0,1 1 0,0-1 0,-1 1 0,1-1 0,-1 1 0,1-1 0,-1 1 0,1-1 0,-1 1 0,1 0 0,-1-1 0,1 1 0,-1 0 0,0 0 0,1-1 0,-1 1 0,0 0 0,1 0 0,-1 0 0,1 0 0,-1 0 0,0 0 0,1 0 0,-1 0 0,0 0 0,1 0 0,-1 0 0,0 0 0,1 0 0,-1 0 0,0 1 0,1-1 0,-1 0 0,1 1 0,-1-1 0,1 0 0,-1 1 0,1-1 0,-1 0 0,1 1 0,-1-1 0,1 1 0,-1-1 0,1 1 0,-1-1 0,1 1 0,0 0 0,-1 0 0,-3 4-42,1 0 0,-1 1 0,1 0 1,1-1-1,-1 1 0,1 0 0,0 0 0,0 0 0,0 1 0,1-1 0,-1 8 0,1-2 13,0 1-1,1-1 1,0 1-1,4 23 1,-3-32-50,-1-1 0,2 1 0,-1-1 0,0 0 0,0 1 0,1-1 0,0 0 0,0 0 0,0 0 0,0 0 0,0 0 0,0-1 0,1 1-1,0-1 1,-1 0 0,1 1 0,0-1 0,0 0 0,0 0 0,0-1 0,0 1 0,1-1 0,3 2 0,1-1-169,1 0-1,1 0 0,-1 0 0,0-1 0,0-1 1,1 1-1,14-3 0,-21 2 217,-1-1-1,1 0 1,-1 0 0,1 0-1,-1 0 1,0 0 0,1 0-1,-1-1 1,0 1-1,0-1 1,0 0 0,0 1-1,0-1 1,0 0-1,-1 0 1,1 0 0,-1 0-1,1 0 1,-1-1 0,0 1-1,0 0 1,0-1-1,0 1 1,1-4 0,2-9 317,0 0 1,4-29 0,-6 30 226,-2 12-568,6-20 1314,-1 17-518,2 13-693,8 29-224,24 50-2279,-39-86 2341,0-1-1,1 1 0,-1 0 0,1 0 0,-1-1 0,1 1 0,-1 0 0,1-1 1,-1 1-1,1 0 0,0-1 0,-1 1 0,1-1 0,0 1 0,-1-1 1,1 1-1,0-1 0,0 1 0,0-1 0,-1 0 0,1 0 0,0 1 0,0-1 1,0 0-1,0 0 0,-1 0 0,1 0 0,0 0 0,0 0 0,0 0 0,0 0 1,0 0-1,0 0 0,-1-1 0,1 1 0,0 0 0,0 0 0,0-1 1,-1 1-1,1-1 0,0 1 0,0-1 0,-1 1 0,2-2 0,2-1 87,0-1 1,0 0-1,0 0 0,-1 0 0,4-7 0,23-36 855,-21 31-64,0 0 0,2 1 0,0 0 0,23-25 0,-33 40-772,-1 0-1,0-1 0,0 1 0,0 0 1,1 0-1,-1 0 0,0-1 1,0 1-1,1 0 0,-1 0 0,0 0 1,0 0-1,1 0 0,-1-1 0,0 1 1,0 0-1,1 0 0,-1 0 0,0 0 1,1 0-1,-1 0 0,0 0 1,0 0-1,1 0 0,-1 0 0,0 0 1,1 0-1,-1 0 0,0 0 0,0 0 1,1 1-1,-1-1 0,0 0 0,0 0 1,1 0-1,-1 0 0,0 0 1,0 1-1,1-1 0,-1 0 0,0 0 1,0 0-1,1 1 0,4 17 251,-2 34-657,-3-42 437,0-7-217,0 0-1,0 0 0,0 0 1,1 0-1,-1 0 1,1 0-1,-1 0 0,1 0 1,0 0-1,1-1 1,-1 1-1,0 0 0,1 0 1,-1-1-1,1 1 1,0-1-1,0 0 0,0 1 1,3 2-1,-1-3-173,0 0 0,0 0 0,1 0 0,-1-1 0,0 0-1,1 1 1,-1-2 0,1 1 0,-1 0 0,1-1 0,-1 0 0,6 0 0,-4 0 113,0 0 0,0 0 0,0-1 0,0 0 0,0 0 0,0 0 0,-1-1 0,1 0 0,0 0 0,9-5 0,-12 5 319,1-1 0,-1 0 0,0 0 0,0 0 0,0 0 0,0-1 0,0 1 0,-1-1 0,1 1 1,-1-1-1,0 0 0,0 0 0,-1 0 0,1 0 0,1-7 0,-1 3 588,0-1 1,-1 0-1,0 0 0,0 0 0,-1 0 0,0 0 1,0 0-1,-4-17 0,3 25-618,0-1 0,0 1-1,0 0 1,-1-1 0,1 1-1,0 0 1,-1 0 0,1 0-1,-1 0 1,1 0 0,-1 1 0,1-1-1,-1 0 1,0 1 0,1-1-1,-1 1 1,0-1 0,0 1-1,1 0 1,-1 0 0,-2 0 0,1-1-51,-1 1 1,1 0 0,-1 0 0,1 0 0,-1 1 0,1-1 0,-1 1 0,1 0 0,-1 0-1,-4 2 1,4 0-12,-1 1-1,1-1 0,-1 1 1,1 0-1,0 0 1,1 1-1,-1-1 0,1 1 1,0 0-1,0 0 0,0 0 1,1 0-1,0 0 1,0 1-1,-2 10 0,1-4-6,0 0 0,2 1 0,-1-1-1,2 1 1,0-1 0,2 17 0,-2-26-67,0-1 1,1 0-1,0 0 1,-1 1 0,1-1-1,0 0 1,0 0-1,1 0 1,-1 0 0,0 0-1,1 0 1,-1 0-1,1-1 1,-1 1-1,1-1 1,0 1 0,0-1-1,0 1 1,0-1-1,0 0 1,0 0 0,0 0-1,0 0 1,0 0-1,0 0 1,5 0 0,4 2-401,0-2 1,1 1 0,-1-1-1,12-1 1,-18-1 466,0 0 1,0 0-1,-1 0 0,1 0 0,-1-1 1,1 1-1,-1-1 0,0 0 0,0-1 1,1 1-1,-1-1 0,-1 0 0,1 0 1,0 0-1,-1 0 0,0-1 0,0 1 1,0-1-1,0 0 0,0 0 1,-1 0-1,1 0 0,2-9 0,2-3 645,-1 0 0,0 0-1,-1 0 1,-1-1 0,3-23 0,-4-38 2513,-3 61-1744,0 16-1387,0 1 1,0 0-1,0 0 1,0 0 0,0-1-1,-1 1 1,1 0-1,0 0 1,0 0 0,0 0-1,0-1 1,-1 1-1,1 0 1,0 0 0,0 0-1,0 0 1,-1 0-1,1 0 1,0 0 0,0 0-1,0 0 1,-1-1-1,1 1 1,0 0 0,0 0-1,0 0 1,-1 0-1,1 0 1,0 0 0,0 0-1,-1 0 1,1 1-1,0-1 1,0 0 0,0 0-1,-1 0 1,1 0-1,0 0 1,0 0-1,0 0 1,-1 0 0,1 0-1,0 1 1,0-1-1,0 0 1,0 0 0,-1 0-1,1 0 1,0 1-1,0-1 1,0 0 0,0 0-1,0 0 1,0 1-1,0-1 1,0 0 0,0 0-1,-1 0 1,1 1-1,0-1 1,0 0 0,0 0-1,0 1 1,0-1-1,-4 9-23,0 0 1,1 0-1,0 0 0,0 0 0,1 0 0,-2 18 0,-2 62 7,5 212 135,2-161-762,-1-128 321,-4 40-2313,4-50 2375,-1 0-1,1 1 1,-1-1-1,0 0 1,0 0 0,0 0-1,0 0 1,0 1 0,0-2-1,-1 1 1,1 0-1,-1 0 1,1 0 0,-1-1-1,0 1 1,1-1 0,-1 1-1,0-1 1,-3 2-1,-25 5-2939</inkml:trace>
  <inkml:trace contextRef="#ctx0" brushRef="#br0" timeOffset="1750.45">434 0 8644,'0'0'6179</inkml:trace>
  <inkml:trace contextRef="#ctx0" brushRef="#br0" timeOffset="4244.55">2187 675 1969,'0'0'10845,"0"-4"-9786,0-4-235,0 12-349,-1 27-252,0-21-264,1 0 0,1 0-1,0 0 1,0 0 0,5 17 0,-5-25-23,0 0-1,0 0 0,0 0 1,1 0-1,-1 0 1,0 0-1,1 0 0,-1 0 1,1-1-1,0 1 1,-1 0-1,1-1 1,0 1-1,0-1 0,0 0 1,0 0-1,0 0 1,0 0-1,1 0 0,-1 0 1,0-1-1,0 1 1,1-1-1,-1 1 0,0-1 1,1 0-1,-1 0 1,0 0-1,1 0 0,-1 0 1,0-1-1,1 1 1,3-2-1,-1 0 38,-1 0 1,0 0-1,0-1 0,0 1 1,0-1-1,-1 0 1,1 0-1,-1 0 0,1 0 1,-1-1-1,0 0 0,-1 1 1,1-1-1,-1 0 0,1 0 1,1-5-1,5-16 38,-1-1-1,-1 1 1,-1-1 0,-1-1-1,2-45 1,-9-134 536,2 199-507,0 6-34,0-7 149,0 0 1,-1 0-1,0 0 0,-1 0 1,1 0-1,-1 0 0,-4-8 1,6 15-147,0 1 0,0 0 0,0 0 0,0-1 0,0 1 0,0 0 1,0 0-1,-1-1 0,1 1 0,0 0 0,0 0 0,0 0 0,0 0 0,-1-1 1,1 1-1,0 0 0,0 0 0,0 0 0,-1 0 0,1 0 0,0-1 1,0 1-1,-1 0 0,1 0 0,0 0 0,0 0 0,-1 0 0,1 0 0,0 0 1,0 0-1,-1 0 0,1 0 0,0 0 0,0 0 0,-1 0 0,1 0 1,0 0-1,0 0 0,-1 0 0,1 1 0,0-1 0,0 0 0,-1 0 1,1 0-1,0 0 0,0 0 0,0 1 0,0-1 0,-1 0 0,1 0 0,0 0 1,0 0-1,0 1 0,-1-1 0,-7 15-7,1 12 5,1 0 0,2 1 0,-3 48 0,7 88 38,1-159-49,0 15 6,1 1 1,1 0-1,0-1 0,2 0 0,11 32 1,-13-43-232,1-1 1,-1 0 0,1 0 0,0-1-1,1 1 1,0-1 0,0 0-1,1 0 1,0 0 0,0-1 0,0 0-1,1 0 1,0-1 0,0 0-1,14 8 1,-19-12 161,0 0-1,0 0 1,-1 0-1,1 0 1,0-1 0,0 1-1,0 0 1,0-1-1,0 0 1,1 1-1,-1-1 1,0 0-1,0 0 1,0 0-1,0 0 1,0-1 0,0 1-1,0 0 1,0-1-1,0 0 1,0 1-1,0-1 1,0 0-1,0 0 1,0 0 0,-1 0-1,1 0 1,0-1-1,-1 1 1,1-1-1,-1 1 1,1-1-1,-1 1 1,0-1 0,0 0-1,1 1 1,-1-1-1,0 0 1,0-2-1,4-8 259,-1-1-1,-1 1 1,0-1-1,-1 0 0,1-17 1,0 5 225,1-8 311,-3 19-341,0 1 1,1 0-1,1 0 0,0 0 1,0 0-1,2 1 0,8-21 1,-12 33-380,-1-1 0,1 0 0,-1 1 1,1-1-1,-1 1 0,1-1 0,0 1 0,-1-1 1,1 1-1,-1 0 0,1-1 0,0 1 0,0 0 1,-1 0-1,1-1 0,0 1 0,-1 0 0,1 0 1,0 0-1,0 0 0,-1 0 0,1 0 0,0 0 1,0 0-1,-1 0 0,1 0 0,0 0 0,0 1 1,-1-1-1,1 0 0,0 0 0,-1 1 0,1-1 1,0 1-1,-1-1 0,1 0 0,-1 1 0,1-1 1,0 1-1,-1-1 0,1 1 0,-1 0 0,1-1 1,-1 1-1,0 0 0,1 0 0,22 30-161,-21-29 175,24 48-798,-18-17-2674,-8-33 2901,-1-32 1116,0 29-483,1-1 1,-1 1 0,0-1 0,0 1 0,-1 0 0,1 0 0,-1 0 0,0 0 0,0 0 0,0 0 0,0 0 0,0 0 0,0 1-1,-1-1 1,1 1 0,-1 0 0,0 0 0,0 0 0,0 0 0,0 0 0,0 0 0,0 1 0,0 0 0,-1-1 0,1 1-1,0 0 1,-1 1 0,1-1 0,-1 1 0,1-1 0,-1 1 0,-4 1 0,6-1-83,0 1 0,-1-1 0,1 1 0,0 0 0,0 0 0,0 0 0,0 0 0,0 0 0,0 0 0,1 1 0,-1-1 0,0 1 0,1-1 0,-1 1-1,1 0 1,-1 0 0,1-1 0,0 1 0,0 0 0,0 0 0,0 0 0,0 0 0,0 0 0,0 1 0,1-1 0,-1 0 0,0 3 0,-2 7 1,1 1 0,0-1 0,-1 22 0,3-33-4,-1 12-19,1-1-1,0 1 0,1 0 0,0 0 0,1 0 0,4 12 0,-5-22-33,0 0-1,1 0 1,-1 0-1,1 0 1,-1 0-1,1 0 1,0-1-1,0 1 1,1-1-1,-1 1 1,0-1-1,1 0 1,-1 0-1,1 0 1,0 0-1,0-1 1,-1 1-1,1-1 1,0 1-1,0-1 1,1 0-1,-1 0 1,0-1-1,0 1 1,0-1-1,1 1 1,-1-1-1,0 0 1,5-1-1,-5 1 55,0 0 1,0 0-1,0-1 0,0 1 1,-1-1-1,1 0 0,0 0 1,0 0-1,0-1 1,-1 1-1,1-1 0,0 1 1,-1-1-1,1 0 0,-1 0 1,0 0-1,0 0 0,0 0 1,0 0-1,0-1 0,0 1 1,-1-1-1,1 1 0,-1-1 1,1 0-1,-1 0 0,0 0 1,0 1-1,0-1 1,-1 0-1,1-5 0,2-12 438,0 0-1,-2 0 1,-2-36-1,1 28 309,-2 7 232,-2 31-778,-2 34-281,6-36 74,0 7-52,0 0 1,1 0-1,4 15 1,-4-25-95,0-1 0,0 1 1,1-1-1,0 1 0,0-1 0,0 0 0,0 0 1,1 0-1,-1 0 0,1 0 0,0 0 1,0-1-1,1 1 0,3 2 0,-5-5 87,-1 1-1,1-1 1,0 0-1,0 0 1,0 1 0,0-1-1,0-1 1,0 1-1,0 0 1,0 0 0,0-1-1,0 1 1,0-1-1,0 0 1,1 0-1,-1 0 1,0 0 0,0 0-1,0 0 1,1 0-1,-1-1 1,0 1 0,0-1-1,0 1 1,3-3-1,-2 2 73,0-1 0,0 0 0,0-1 0,0 1-1,0 0 1,-1-1 0,1 1 0,-1-1 0,0 0-1,0 0 1,0 0 0,0 0 0,-1 0 0,3-5-1,2-10 530,-1 0-1,5-32 1,3-9 1486,-8 53-1069,2 13-829,2 16-414,-8-21 394,0 1-159,12 29 39,12 53 0,-19-34-2877,2-77 2254,-5 0 979,-2 9 175,1-1 0,1 1 0,0 0 1,1 0-1,1 1 0,11-27 0,-15 42-503,-1 1-1,0 0 1,0-1-1,0 1 1,0 0-1,0 0 1,1-1 0,-1 1-1,0 0 1,0-1-1,0 1 1,1 0-1,-1 0 1,0 0-1,0-1 1,1 1-1,-1 0 1,0 0-1,1 0 1,-1 0 0,0 0-1,1-1 1,-1 1-1,0 0 1,1 0-1,-1 0 1,0 0-1,0 0 1,1 0-1,-1 0 1,0 0-1,1 0 1,-1 0 0,0 0-1,1 0 1,-1 1-1,11 10 29,4 20-155,-14-28 158,44 128-2004,-45-130 1920,0-1 0,0 1 0,0 0 0,1-1 0,-1 1 1,0-1-1,1 1 0,-1 0 0,0-1 0,1 1 0,-1-1 1,1 1-1,-1-1 0,1 1 0,-1-1 0,1 0 1,-1 1-1,1-1 0,-1 0 0,1 1 0,0-1 0,-1 0 1,1 0-1,0 1 0,-1-1 0,1 0 0,-1 0 0,1 0 1,0 0-1,-1 0 0,1 0 0,0 0 0,-1 0 1,1 0-1,0 0 0,-1 0 0,1-1 0,0 1 0,-1 0 1,1 0-1,0-1 0,-1 1 0,1 0 0,-1-1 1,1 1-1,-1 0 0,1-1 0,-1 1 0,1-1 0,-1 1 1,1-1-1,-1 1 0,0-1 0,1 1 0,-1-2 0,29-34 664,-26 31-698,74-95 3297,-73 101-1846,-2 8-1082,1 17-753,-3-20 630,1-3-140,0 11-115,0-1-1,1 1 1,1-1-1,0 0 0,8 18 1,-10-28-3,1 0 0,0 0 0,-1 0 0,1 0 0,1 0 1,-1 0-1,0-1 0,1 1 0,-1-1 0,1 0 0,0 1 1,-1-1-1,1 0 0,0-1 0,1 1 0,-1 0 0,0-1 1,0 0-1,1 0 0,-1 0 0,0 0 0,1 0 0,-1-1 1,1 0-1,-1 1 0,5-2 0,-2 1 57,1 0-1,-1 0 1,0-1-1,0 0 1,0-1-1,1 1 0,-1-1 1,-1 0-1,1 0 1,0-1-1,0 0 1,-1 0-1,0 0 1,0-1-1,8-7 1,-6 5 15,-1-2 0,0 1 0,0-1 0,-1 0 1,0 0-1,0 0 0,-1-1 0,0 1 0,4-15 0,-2-1 157,0 0-1,-2 0 0,-1 0 0,-1-1 0,-1 0 0,-1 1 0,-3-31 0,-10-8 679,12 59-700,0-1 1,-1 1 0,0-1-1,0 1 1,0 0-1,0 0 1,0 0 0,-1 0-1,0 0 1,0 1 0,-4-5-1,6 7-106,1 1-1,-1 0 0,1-1 1,-1 1-1,0 0 0,1-1 1,-1 1-1,1 0 0,-1 0 1,0-1-1,1 1 0,-1 0 1,0 0-1,1 0 0,-1 0 1,0 0-1,1 0 0,-1 0 1,0 0-1,1 0 0,-1 0 1,0 1-1,1-1 1,-1 0-1,1 0 0,-1 1 1,0-1-1,1 0 0,-1 1 1,1-1-1,-1 0 0,1 1 1,-1-1-1,1 1 0,-1-1 1,1 1-1,-1-1 0,1 1 1,0-1-1,-1 1 0,1-1 1,0 1-1,-1 0 0,1 0 1,-10 28-37,5 6 54,3 1 0,0-1 0,6 62 1,-3-83-19,6 43 13,2-1 1,18 64-1,-12-58-33,-9-40-249,-3-14-260,-2-13-152,-8-295 2812,7 299-2128,0 0 0,1 1 0,-1-1 0,0 0 0,1 1 0,-1-1 0,1 1 0,-1-1 0,1 1 0,-1-1 0,1 1 0,-1-1 0,1 1 0,-1-1 0,1 1 0,0 0 0,-1-1 0,1 1 0,0 0 0,-1 0 0,1-1 0,0 1 0,-1 0 0,1 0 0,0 0 0,-1 0 0,1 0 0,0 0 0,-1 0 0,1 0 0,0 0 0,0 0 0,-1 0 0,1 0 0,1 1 0,27 6-86,-20-1-31,-2 0-1,1 0 0,-1 0 1,1 1-1,-2 0 0,1 0 1,-1 1-1,0 0 0,-1 0 0,0 0 1,0 1-1,-1 0 0,0 0 1,0 0-1,-1 0 0,0 0 1,-1 1-1,0 0 0,0-1 0,-1 1 1,0 0-1,-2 12 0,1-20-9,0-1 0,0 0-1,-1 0 1,1 0 0,-1 0-1,1 0 1,-1 0 0,0 0-1,1 0 1,-1 0 0,0 0-1,0 0 1,0 0 0,1 0-1,-1 0 1,0-1 0,0 1-1,0 0 1,0-1 0,0 1-1,-1-1 1,1 1 0,0-1-1,-1 1 1,-20 3-4849,14-3 546</inkml:trace>
  <inkml:trace contextRef="#ctx0" brushRef="#br0" timeOffset="5838.45">3839 672 3265,'0'0'7908,"-18"-4"-7697,-2-1-135,-35-3 0,54 8-73,-1 0 0,1 0 0,-1 0 0,1 1 1,-1-1-1,1 0 0,-1 1 0,1-1 0,0 1 0,-1 0 0,1-1 1,0 1-1,-1 0 0,1 0 0,0 0 0,0 0 0,0 0 0,0 0 1,0 0-1,0 0 0,0 0 0,0 0 0,0 1 0,0-1 0,1 0 1,-1 1-1,0-1 0,0 3 0,-1 2 30,1 1 0,-1-1 1,1 1-1,0 11 0,1-11 35,-2 5-40,2 0 0,-1 0-1,2 0 1,-1 0 0,5 22-1,-4-31-18,0 0 0,0 0 0,0-1 0,0 1-1,1 0 1,-1 0 0,1-1 0,0 1 0,-1-1-1,1 0 1,0 1 0,1-1 0,-1 0 0,0 0 0,1 0-1,-1 0 1,1-1 0,-1 1 0,1-1 0,0 1-1,-1-1 1,1 0 0,0 0 0,0 0 0,0-1-1,0 1 1,0-1 0,5 1 0,-3-1 3,-1 1 1,0-1-1,0 0 1,1-1-1,-1 1 1,0-1-1,0 0 1,0 0-1,0 0 1,1 0-1,-1-1 1,-1 1-1,1-1 1,5-4-1,-3 2 3,-2 0 0,1-1 1,-1 0-1,1 0 0,-1 0 0,-1 0 0,1 0 0,-1-1 1,3-6-1,1-4 96,0 0 0,-1 0 1,-1 0-1,-1-1 0,0 0 1,2-29-1,-3-105 1218,-4 93-1004,1 47-204,0-2 227,0 0-1,0 1 1,-2-1-1,1 0 1,-8-23-1,6 33 161,1 11-624,1 43 109,3 0-1,2 0 1,2 0 0,15 60-1,-12-66 8,16 64-845,-20-95 231,0 1 0,0-1 0,1-1-1,1 1 1,10 14 0,-16-26 495,0 0 1,0 0-1,0-1 0,0 1 1,1 0-1,-1-1 0,1 1 1,-1-1-1,1 0 0,-1 1 0,1-1 1,0 0-1,0 0 0,0 0 1,-1 0-1,1 0 0,0 0 1,0-1-1,0 1 0,0-1 1,0 1-1,0-1 0,1 0 1,-1 0-1,0 0 0,0 0 1,0 0-1,0 0 0,0-1 1,0 1-1,3-2 0,-1 0 157,1 0 1,-1-1-1,0 1 0,0-1 1,-1 0-1,1-1 0,0 1 0,-1 0 1,0-1-1,0 0 0,0 0 1,3-5-1,18-36 1567,-2-1 1,21-60-1,-7 16-528,-22 68-655,-7 20-299,-1 13-188,17 78-546,-24-114 311,2 24 304,-1-1 0,1 1 0,-1-1-1,0 0 1,0 1 0,0-1 0,0 1 0,0-1-1,0 0 1,0 1 0,0-1 0,0 0 0,-1 1-1,1-1 1,-1 1 0,1-1 0,-1 1 0,0-1-1,0 1 1,1-1 0,-1 1 0,0 0 0,0 0-1,0-1 1,-1 1 0,1 0 0,0 0 0,0 0-1,-1 0 1,1 0 0,-3-1 0,2 1-7,-1-1 1,0 1-1,1 0 0,-1-1 1,0 1-1,0 1 1,0-1-1,0 0 0,0 1 1,0 0-1,0-1 1,0 1-1,-1 0 0,1 1 1,0-1-1,0 1 1,0-1-1,0 1 0,0 0 1,0 0-1,1 0 1,-1 0-1,0 1 0,0-1 1,1 1-1,-1-1 1,1 1-1,-1 0 0,1 0 1,0 0-1,0 1 1,0-1-1,0 0 0,0 1 1,0 0-1,1-1 1,-1 1-1,-1 5 0,-2 5 2,2 0-1,0 1 1,0-1-1,1 1 0,1-1 1,0 1-1,1 0 1,1 0-1,3 26 0,-3-37-48,0 0 0,0 0 0,1 0 0,-1 0 0,0-1-1,1 1 1,0 0 0,0-1 0,0 1 0,0-1 0,0 0 0,0 1-1,0-1 1,1 0 0,-1 0 0,1-1 0,-1 1 0,1 0 0,0-1-1,0 0 1,0 0 0,0 1 0,0-2 0,6 2 0,-7-1 24,1-1-1,0 1 1,0-1 0,0 0 0,0 0 0,0 0-1,0 0 1,-1-1 0,1 1 0,0-1 0,0 0-1,0 0 1,-1 0 0,1 0 0,-1 0 0,1 0-1,0-1 1,-1 1 0,0-1 0,1 0 0,-1 0-1,0 0 1,0 0 0,0 0 0,0 0 0,2-5-1,1-3 165,-1 0-1,0-1 0,-1 1 0,0-1 0,-1 0 0,0 0 0,0-13 1,1-65 2179,-4 76-1503,1 32-959,0 11 219,5 47 0,-3-68-217,0 1 0,0-1 1,1 1-1,0-1 0,0 0 0,1 0 1,0 0-1,1-1 0,6 11 0,-10-18-11,1 1-1,-1 0 0,1-1 0,0 1 0,-1-1 0,1 1 0,0-1 1,0 0-1,0 1 0,0-1 0,0 0 0,0 0 0,4 0 0,18 2-4570,-8-3-747</inkml:trace>
  <inkml:trace contextRef="#ctx0" brushRef="#br0" timeOffset="8040.61">5286 739 1681,'0'0'9519,"-2"-10"-8540,-1-2-764,2 7-32,-1 0 1,1 0-1,0 0 1,0-1-1,1-10 0,-1 16-186,0 0-1,1 0 0,-1 0 1,0 0-1,1 1 0,-1-1 1,0 0-1,0 0 0,1 0 1,-1 0-1,0 1 1,1-1-1,-1 0 0,0 1 1,1-1-1,-1 0 0,1 1 1,-1-1-1,1 1 0,-1-1 1,0 1-1,-3 15 103,4-15-94,7-20-3481,-4 13 3141,-1 0 1,1 0-1,-2 0 1,1 0-1,-1-1 1,2-7-1,-2-39 3396,-1 33 646,-3 37-3552,1-1-144,0 0 0,1 0 0,0 1 0,2-1 0,0 0 1,0 0-1,2 0 0,6 24 0,-7-31-46,1-1 0,0-1 0,0 1 0,0 0 1,1-1-1,1 0 0,-1 1 0,1-2 0,0 1 0,1-1 0,-1 1 0,1-1 0,0-1 0,1 1 0,0-1 1,0-1-1,0 1 0,11 5 0,-14-8-72,-1-1 1,1 1 0,0-1 0,-1 0-1,1 0 1,0 0 0,0 0 0,0-1-1,-1 1 1,1-1 0,0 0-1,0 0 1,0-1 0,0 1 0,0-1-1,-1 0 1,1 0 0,0 0 0,-1 0-1,1-1 1,0 1 0,-1-1-1,0 0 1,1 0 0,-1 0 0,0-1-1,0 1 1,0-1 0,-1 0 0,1 1-1,0-1 1,-1 0 0,0-1-1,0 1 1,0 0 0,0-1 0,0 1-1,1-6 1,3-7 222,-1-1-1,0 1 1,-1-1-1,-1 0 1,0-1-1,-1 1 1,-1-21 0,0 14 456,0 17-271,-1 0 0,1 0 1,-1 1-1,-1-1 0,1 0 1,-1 0-1,0 1 0,-3-10 1,4 16-283,0 1-1,0-1 1,0 0 0,0 0 0,0 1 0,0-1 0,0 0-1,0 1 1,0-1 0,0 0 0,-1 1 0,1-1-1,0 0 1,0 1 0,0-1 0,0 0 0,-1 0 0,1 1-1,0-1 1,0 0 0,0 0 0,-1 1 0,1-1-1,0 0 1,0 0 0,-1 0 0,1 1 0,0-1 0,-1 0-1,1 0 1,0 0 0,-1 0 0,1 0 0,0 0-1,-1 0 1,1 0 0,0 0 0,-1 1 0,1-1 0,0-1-1,0 1 1,-1 0 0,1 0 0,0 0 0,-1 0-1,1 0 1,0 0 0,-1 0 0,1 0 0,0 0-1,-1-1 1,1 1 0,0 0 0,0 0 0,-1 0 0,1-1-1,0 1 1,0 0 0,-1 0 0,1-1 0,0 1-1,0 0 1,0 0 0,0-1 0,-1 1 0,1 0 0,0-1-1,0 1 1,0-1 0,-7 26-98,5-10 98,2 0 1,-1 0 0,2-1-1,0 1 1,0 0-1,2 0 1,0 0 0,0-1-1,2 0 1,7 19 0,7 8 10,3-1 1,27 40-1,-42-69-33,11 16 1,23 51 0,-36-66-375,0 0 0,-1 0 0,-1 0 0,0 0 0,-1 1 0,0-1 0,0 19 0,-2-29 215,0 1 1,-1-1-1,1 0 0,-1 0 1,1 0-1,-1 0 1,0 0-1,0 0 0,0 0 1,0 0-1,0 0 1,0 0-1,-1 0 0,1-1 1,-1 1-1,1 0 0,-1-1 1,1 0-1,-1 1 1,0-1-1,0 0 0,0 0 1,0 0-1,0 0 1,0 0-1,0 0 0,0 0 1,-3 0-1,0 0-128,0 1 0,-1-1 0,1-1 1,-1 1-1,1-1 0,-1 0 0,1 0 0,-1 0 0,1-1 0,-10-2 0,13 2 343,0 0 0,0 0-1,0 0 1,1 0 0,-1 0-1,0-1 1,1 1 0,-1-1-1,1 1 1,0-1 0,-1 0-1,1 1 1,0-1-1,0 0 1,0 0 0,0 0-1,0 0 1,1 0 0,-1 0-1,0 0 1,1 0 0,0 0-1,-1-3 1,-1-9 1140,1 0 0,2-21-1,-1 20-319,1-1-630,0 0 1,2 0 0,0 0-1,0 0 1,1 1-1,1-1 1,11-21 0,60-103 1795,-34 67-1625,28-58-430,-70 131 15,0 0 0,0-1 1,0 1-1,0-1 0,0 1 1,1 0-1,-1 0 0,0-1 0,0 1 1,1 0-1,-1-1 0,0 1 1,0 0-1,1 0 0,-1-1 0,0 1 1,1 0-1,-1 0 0,0 0 1,1 0-1,-1-1 0,0 1 0,1 0 1,-1 0-1,0 0 0,1 0 1,-1 0-1,1 0 0,-1 0 0,0 0 1,1 0-1,-1 0 0,0 0 1,1 0-1,8 12-54,0 17-25,-4-2 61,-1-4-81,14 41 0,-18-64 91,0 1-1,0-1 1,0 1-1,0-1 1,0 1 0,1-1-1,-1 0 1,0 1-1,0-1 1,0 1 0,1-1-1,-1 0 1,0 1-1,1-1 1,-1 0 0,0 1-1,1-1 1,-1 0-1,0 1 1,1-1 0,-1 0-1,1 0 1,-1 1-1,0-1 1,1 0 0,-1 0-1,1 0 1,-1 0-1,1 0 1,-1 1 0,1-1-1,-1 0 1,0 0-1,1 0 1,-1 0 0,1 0-1,-1-1 1,1 1-1,-1 0 1,1 0 0,-1 0-1,1 0 1,-1 0-1,0-1 1,1 1 0,1-1 12,-1 0 1,0 0 0,0 1 0,-1-1-1,1 0 1,0 0 0,0 0 0,0 0-1,-1 0 1,1 0 0,0-1 0,-1 1-1,1 0 1,0-2 0,1-9 24,0 1 1,-1-1 0,0 0-1,-2-20 1,1 28-2,-1 0 0,1 0 1,-1 0-1,0 0 1,0 0-1,0 0 0,-1 0 1,1 0-1,-1 0 0,0 1 1,0-1-1,0 1 1,0-1-1,-1 1 0,0 0 1,-3-3-1,5 4-25,0 1 1,-1 0-1,1 0 0,0 0 0,-1 0 1,1 0-1,-1 0 0,0 0 0,1 0 1,-1 1-1,1-1 0,-1 1 1,0-1-1,0 1 0,1 0 0,-1-1 1,0 1-1,0 0 0,1 0 0,-1 0 1,0 0-1,0 1 0,1-1 0,-1 0 1,0 1-1,0 0 0,1-1 1,-1 1-1,1 0 0,-1-1 0,0 1 1,1 0-1,0 0 0,-1 1 0,1-1 1,0 0-1,-1 0 0,1 0 0,0 1 1,0-1-1,0 1 0,0-1 0,0 1 1,-1 2-1,-2 4-4,1-1-1,0 1 1,1 0-1,-1 0 1,1 0-1,1 0 1,0 0 0,-1 10-1,2-14 0,-1 11-15,1 1 0,0 0 1,2 0-1,5 29 1,-6-41-54,0-1 1,0 1-1,0-1 1,1 0-1,-1 1 1,1-1-1,0 0 1,0 0-1,0 0 1,0 0-1,1-1 1,-1 1-1,1 0 1,-1-1-1,1 0 1,0 0-1,0 0 1,0 0 0,0 0-1,1 0 1,-1-1-1,0 0 1,1 1-1,-1-1 1,1 0-1,-1-1 1,7 1-1,-6 0 35,-1-1-1,1 1 0,-1-1 1,1 0-1,-1 0 0,1-1 1,-1 1-1,1-1 1,-1 0-1,1 0 0,-1 0 1,0 0-1,1-1 0,-1 1 1,6-4-1,-6 1 70,0 1-1,0 0 1,0-1 0,0 0-1,-1 0 1,1 1-1,-1-1 1,0-1 0,0 1-1,0 0 1,1-9-1,2-8 428,-1 0 1,-1 0-1,-1 0 0,-1 0 0,-2-29 0,1 14 827,-7 42-1309,3 5 14,2 0 1,0 0-1,0 1 0,1-1 0,0 0 1,1 1-1,0-1 0,1 1 0,0-1 0,1 1 1,7 21-1,-8-29-90,1 0 0,0 0 0,0-1 0,1 1 0,-1 0 0,1-1 1,0 0-1,-1 1 0,2-1 0,-1 0 0,0 0 0,1-1 0,-1 1 0,1-1 0,0 0 0,-1 0 0,1 0 0,0 0 1,0-1-1,1 1 0,-1-1 0,0 0 0,0-1 0,1 1 0,-1-1 0,0 1 0,1-1 0,-1-1 0,8 0 1,-9 0 79,0 0 0,-1-1 0,1 1 0,0-1 1,-1 0-1,1 1 0,-1-1 0,0 0 1,1 0-1,-1-1 0,0 1 0,0 0 1,3-5-1,20-38 50,-21 38-37,3-10 333,0 0-1,-1-1 1,-1 1 0,0-1-1,-1 0 1,-1-1-1,-1 1 1,-1 0 0,-1-31-1,-1 48-311,1 1 0,0 0-1,0 0 1,0-1 0,0 1-1,-1 0 1,1 0 0,0 0-1,0 0 1,-1-1 0,1 1-1,0 0 1,0 0 0,-1 0-1,1 0 1,0 0 0,0 0 0,-1 0-1,1 0 1,0-1 0,0 1-1,-1 0 1,1 0 0,0 0-1,-1 0 1,1 1 0,0-1-1,0 0 1,-1 0 0,1 0-1,0 0 1,0 0 0,-1 0-1,1 0 1,0 0 0,0 0-1,-1 1 1,1-1 0,0 0 0,0 0-1,0 0 1,-1 1 0,1-1-1,0 0 1,0 0 0,0 0-1,0 1 1,-1-1 0,-1 4-19,0 1 1,0-1-1,0 0 1,0 1-1,1 0 1,0-1-1,0 1 1,0 0-1,0 6 1,-1 49-30,2-49 30,0-2-47,0 0 1,1 0 0,0 0-1,0 0 1,1 0-1,0 0 1,1 0-1,4 9 1,-6-15 28,1 0-1,0 0 1,0 0 0,0 0 0,0 0 0,0-1 0,0 1-1,1-1 1,-1 0 0,1 0 0,0 0 0,0 0 0,-1 0-1,1 0 1,0-1 0,1 0 0,-1 1 0,0-1 0,0 0-1,1 0 1,-1-1 0,0 1 0,1-1 0,-1 0 0,5 0-1,-5 0 8,0 0-1,-1 0 0,1 0 0,-1-1 0,1 0 0,0 1 0,-1-1 0,1 0 0,-1 0 0,0 0 0,1 0 0,-1-1 0,0 1 0,1-1 0,-1 1 0,0-1 0,0 0 0,2-2 0,-1-1 13,0 1 0,0-1-1,0 0 1,0 0-1,-1 0 1,0 0 0,0 0-1,2-8 1,0-6 56,0-1-1,-2 0 1,0-37 0,-2 20 926,0 28 115,0 24-847,-1 47-325,-1-32-135,1 1-1,2-1 0,6 39 0,-6-67-149,-1 1 1,0-1-1,1 0 0,0 1 1,-1-1-1,1 0 0,0 0 1,0 0-1,1 0 0,-1 1 0,0-1 1,1-1-1,-1 1 0,3 2 1,5 0-6524</inkml:trace>
  <inkml:trace contextRef="#ctx0" brushRef="#br0" timeOffset="9883.25">7247 820 4722,'0'0'6707,"5"5"-6680,72 91-48,-76-94 9,0 0 0,1-1 0,-1 1 0,0-1 0,1 0 0,-1 1 0,1-1 0,-1 0 0,1 0 0,0 0 0,0 0 0,-1 0 0,1 0 0,0 0 0,0-1 0,0 1 0,0-1 0,0 1 0,0-1 0,0 0 0,0 0 0,0 0 0,0 0 0,0 0 0,0 0 0,0 0 0,0-1 0,0 1 0,-1-1 0,1 1 0,0-1 0,0 0 0,0 0 0,0 0 0,-1 0 0,1 0 0,0 0 0,-1 0 0,1-1 0,-1 1 0,0-1 0,1 1 0,-1-1 0,0 1 0,0-1 0,2-2 0,2-5 18,1 0 0,-1-1 0,-1 1 0,0-1 0,0 0 0,-1 0 1,4-17-1,-1-21 1387,-2-92 1,-4 125-1041,1 15-354,-1 0 0,1 0 0,-1 0 0,1 0 0,-1 0 0,1 0 0,-1 0 0,1 0 0,-1 0 1,1 1-1,-1-1 0,1 0 0,-1 0 0,1 1 0,-1-1 0,0 0 0,1 1 0,-1-1 0,1 0 0,-1 1 0,0-1 0,1 1 1,-1-1-1,0 0 0,1 2 0,0 1-9,8 13-381,-1 0-1,2-1 0,0 0 0,17 18 0,-26-32 360,-1 0 0,1 0 0,-1 0 0,1-1-1,0 1 1,-1 0 0,1-1 0,0 1 0,-1 0 0,1-1 0,0 1 0,0-1 0,0 0 0,0 1 0,0-1-1,0 1 1,-1-1 0,1 0 0,0 0 0,0 0 0,0 1 0,0-1 0,0 0 0,0 0 0,0 0 0,0 0-1,0-1 1,0 1 0,0 0 0,1-1 0,-1 0 24,1 0-1,-1-1 1,0 1-1,0 0 1,0-1-1,0 1 1,-1-1-1,1 0 1,0 1 0,-1-1-1,1 0 1,-1 1-1,1-1 1,-1-3-1,2-9 203,-1 1-1,-2-27 0,1 38-169,0 1 1,-1 0-1,1-1 0,-1 1 0,1 0 0,-1-1 0,0 1 0,1 0 0,-1 0 1,0-1-1,0 1 0,0 0 0,0 0 0,0 0 0,0 0 0,-1 0 0,1 0 1,0 1-1,0-1 0,-1 0 0,1 1 0,0-1 0,-1 1 0,1-1 0,0 1 1,-1-1-1,1 1 0,-1 0 0,1 0 0,-1 0 0,1 0 0,-1 0 0,1 0 1,0 0-1,-1 0 0,1 1 0,-1-1 0,1 1 0,-1-1 0,1 1 0,0-1 1,-1 1-1,1 0 0,0-1 0,-1 2 0,-2 2-30,1-1 0,1 1-1,-1 0 1,1 0 0,-1 0 0,1 1-1,0-1 1,1 1 0,-1-1-1,1 1 1,0-1 0,0 1 0,-1 6-1,0 70-8,2-60 35,0-18-19,0 11 2,0 0 1,1 0-1,0 0 1,6 22-1,-6-32-18,0-1-1,0 0 1,1 1-1,-1-1 0,1 0 1,0 0-1,0 0 0,0 0 1,0 0-1,0-1 0,0 1 1,1-1-1,0 1 0,-1-1 1,1 0-1,0 0 0,0 0 1,0 0-1,0-1 1,0 1-1,1-1 0,-1 0 1,7 2-1,-5-1 14,0-1 0,0 0 0,0 0 0,0-1 0,0 0 0,1 1 0,-1-2 0,0 1 0,0 0 0,0-1 0,0 0 0,0 0 0,0-1 0,0 0 0,0 1 0,0-2 0,-1 1 0,1 0 0,-1-1 0,0 0 0,1 0 0,-1 0 0,0-1 0,-1 1 1,1-1-1,4-6 0,6-9 146,0-1 0,-1 0 0,-1-1 1,10-25-1,28-92 1236,-47 130-1248,-3 7-122,0 1 1,0 0 0,0 0 0,0-1 0,0 1 0,0 0 0,0 0-1,0-1 1,0 1 0,1 0 0,-1-1 0,0 1 0,0 0-1,0 0 1,0-1 0,0 1 0,0 0 0,1 0 0,-1 0-1,0-1 1,0 1 0,0 0 0,1 0 0,-1 0 0,0 0 0,0-1-1,0 1 1,1 0 0,-1 0 0,0 0 0,0 0 0,1 0-1,-1 0 1,0 0 0,0 0 0,1-1 0,-1 1 0,0 0 0,1 0-1,-1 0 1,0 0 0,0 1 0,1-1 0,-1 0 0,1 0-1,8 14 86,8 33-341,-15-39 240,0-3-90,-1 0-121,1 1-1,-1-1 1,1 0-1,0 1 1,1-1-1,0 0 1,0 0 0,0 0-1,0-1 1,0 1-1,8 6 1,-11-12 215,0 1 1,1 0-1,-1 0 1,0 0-1,1-1 0,-1 1 1,0 0-1,1-1 1,-1 1-1,0 0 1,0 0-1,1-1 1,-1 1-1,0 0 0,0-1 1,0 1-1,1-1 1,-1 1-1,0 0 1,0-1-1,0 1 0,0-1 1,0 1-1,0 0 1,0-1-1,0 1 1,0-1-1,0 1 1,0 0-1,0-1 0,0 1 1,0-2-1,0-19 176,0 19-160,0-3 52,0 1 1,0-1 0,-1 1 0,1-1-1,-1 1 1,0-1 0,-1 1 0,1 0-1,-1-1 1,0 1 0,-2-5 0,2 7-52,1 1 0,0-1 0,-1 1 1,1-1-1,-1 1 0,1 0 0,-1 0 0,0 0 1,1 0-1,-1 0 0,0 0 0,0 0 0,0 0 1,1 1-1,-1-1 0,0 1 0,0-1 0,0 1 1,0 0-1,0 0 0,0 0 0,0 0 0,0 0 1,0 0-1,0 0 0,0 1 0,0-1 0,0 1 1,-2 0-1,1 1-18,0 0 1,0 0-1,0 0 0,0 0 1,0 1-1,1-1 0,0 1 1,-1-1-1,1 1 0,0 0 1,0 0-1,0 0 0,1 0 1,-1 0-1,1 0 0,0 1 1,-1-1-1,0 5 0,-2 8-15,0 0 0,-3 26 0,6-31 1,-1 2-118,0 0 0,2 0 1,1 26-1,-1-37 119,0 0 0,1 0 0,-1 0-1,0 1 1,1-1 0,-1 0 0,1 0-1,0 0 1,0 0 0,0 0 0,0-1 0,0 1-1,0 0 1,0 0 0,1-1 0,-1 1 0,1 0-1,-1-1 1,1 0 0,-1 1 0,1-1-1,0 0 1,0 0 0,0 0 0,0 0 0,0 0-1,0 0 1,0-1 0,0 1 0,0 0 0,2-1-1,-1 1 13,0-1-1,1 0 0,-1 1 1,0-2-1,0 1 1,1 0-1,-1 0 0,0-1 1,0 0-1,0 0 0,0 0 1,0 0-1,0 0 1,0-1-1,0 1 0,5-4 1,-5 2 52,0-1 0,0 1 0,0-1 0,-1 1 0,1-1 1,-1 0-1,0 0 0,0 0 0,0 0 0,-1-1 0,3-7 1,0-10 345,0 0 1,-2-1 0,0 1 0,-1-1-1,-5-42 1,4 64-355,0-1 0,-1 1 0,1-1 0,0 1 0,-1-1 0,1 1 0,-1 0 0,0-1 0,1 1 0,-1 0 0,0-1 0,0 1 0,0 0 1,-1-2-1,-5 3 167,2 13-234,3 3 12,1 0 0,0 0 0,1 0 0,0 0 0,3 17 1,-2-28-83,0 0 1,0 0 0,0 1 0,1-1-1,0 0 1,0 0 0,0 0 0,0 0 0,1 0-1,0-1 1,0 1 0,0-1 0,0 0-1,1 0 1,-1 0 0,1 0 0,0-1 0,1 1-1,4 2 1,-8-5 71,1 0-1,-1-1 1,1 1 0,-1 0-1,1-1 1,-1 1-1,1-1 1,0 1 0,-1-1-1,1 0 1,0 0-1,-1 0 1,1 0 0,0 0-1,0 0 1,-1 0-1,1 0 1,0-1 0,-1 1-1,1-1 1,-1 1-1,1-1 1,-1 0 0,1 0-1,-1 1 1,1-1-1,-1 0 1,1 0 0,-1 0-1,0-1 1,0 1-1,0 0 1,1 0 0,-1-1-1,-1 1 1,1 0-1,0-1 1,0 1 0,0-1-1,0-2 1,4-8 105,0 0 0,-1-1 0,0 0 0,2-16 0,-2 8 37,1-1 214,-1 3 402,1 0 0,15-36 0,-20 55-725,0 0-1,0 0 1,0 0-1,0 0 1,0-1 0,0 1-1,0 0 1,1 0-1,-1 0 1,0 0 0,0 0-1,0 0 1,0-1-1,0 1 1,0 0-1,1 0 1,-1 0 0,0 0-1,0 0 1,0 0-1,0 0 1,1 0 0,-1 0-1,0 0 1,0 0-1,0-1 1,0 1 0,1 0-1,-1 0 1,0 0-1,0 0 1,0 0-1,1 1 1,-1-1 0,0 0-1,0 0 1,0 0-1,0 0 1,1 0 0,-1 0-1,0 0 1,0 0-1,0 0 1,0 0 0,0 0-1,1 1 1,-1-1-1,0 0 1,0 0-1,0 0 1,0 0 0,0 0-1,0 1 1,0-1-1,0 0 1,1 0 0,-1 0-1,0 0 1,0 1-1,0-1 1,0 0 0,5 12-118,11 45 39,-12-40-296,1 0 1,0 0 0,1-1 0,11 23-1,-17-39 345,1 1-1,-1-1 0,0 0 1,1 1-1,-1-1 0,1 0 1,-1 1-1,0-1 0,1 0 1,-1 0-1,1 1 0,-1-1 1,1 0-1,-1 0 0,1 0 1,-1 0-1,1 0 0,-1 0 0,1 1 1,-1-1-1,1 0 0,-1 0 1,1-1-1,-1 1 0,1 0 1,-1 0-1,1 0 0,-1 0 1,1 0-1,-1-1 0,1 1 1,-1 0-1,1 0 0,-1-1 1,1 1-1,-1 0 0,0 0 1,1-1-1,-1 1 0,1-1 1,-1 1-1,0 0 0,0-1 1,1 1-1,-1-1 0,0 1 0,1-1 1,13-21 146,12-48 319,-22 55-97,1 0 0,0 1 0,1-1 0,1 1 0,0 0 1,16-21-1,-23 35-334,1-1 0,-1 1 0,0 0 0,1-1 0,-1 1 0,1 0 0,-1-1 0,1 1 1,-1 0-1,1 0 0,-1-1 0,1 1 0,-1 0 0,1 0 0,-1 0 0,1 0 0,-1 0 0,1 0 1,-1 0-1,1 0 0,0 0 0,-1 0 0,1 0 0,-1 0 0,1 0 0,-1 0 0,1 1 0,-1-1 0,1 0 1,-1 0-1,1 0 0,-1 1 0,1-1 0,-1 0 0,0 1 0,1-1 0,-1 0 0,1 1 0,-1-1 1,0 1-1,1-1 0,-1 1 0,0-1 0,0 1 0,1 0 0,14 24-93,-14-23 107,7 17-54,0 0-1,0 1 1,-2 0-1,7 40 1,-8 2-2629,-5-45-751</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7:47.286"/>
    </inkml:context>
    <inkml:brush xml:id="br0">
      <inkml:brushProperty name="width" value="0.035" units="cm"/>
      <inkml:brushProperty name="height" value="0.035" units="cm"/>
    </inkml:brush>
  </inkml:definitions>
  <inkml:trace contextRef="#ctx0" brushRef="#br0">5 604 2049,'0'0'5205,"-1"8"-5034,-1 24-94,2-31-84,-1 0-1,1-1 0,0 1 1,0 0-1,0 0 1,0 0-1,0 0 0,0 0 1,0 0-1,0 0 1,0 0-1,0 0 0,1 0 1,-1 0-1,0 0 1,1 0-1,-1 0 0,1 0 1,-1-1-1,1 1 1,-1 0-1,1 0 0,0 0 1,-1-1-1,1 1 1,0 0-1,0-1 0,-1 1 1,1-1-1,0 1 1,0-1-1,0 1 0,0-1 1,0 1-1,-1-1 1,1 0-1,0 0 0,0 1 1,0-1-1,0 0 1,0 0-1,0 0 0,0 0 1,0 0-1,1 0 1,0-1-59,1 1 1,-1-1-1,0 1 1,0-1-1,0 0 1,0 0-1,0 0 1,0 0-1,0 0 1,0 0-1,0 0 0,0-1 1,0 1-1,-1-1 1,1 1-1,-1-1 1,3-3-1,7-18-149,0-1 0,-2-1-1,0 0 1,-2 0 0,-1-1-1,6-46 1,-7 2 511,-3-91 0,-3 139 164,0 0-1,-8-35 1,7 49-165,0 1-1,0 0 1,0 0 0,-1 0-1,0 0 1,-1 0-1,1 0 1,-1 1 0,0 0-1,-1 0 1,-6-7 0,11 12-254,-1 0 1,1 1-1,-1-1 1,0 0-1,1 1 1,-1-1-1,0 1 1,1-1-1,-1 1 1,0-1-1,0 1 1,1-1-1,-1 1 1,0 0-1,0-1 1,0 1-1,1 0 1,-1 0-1,0 0 1,0 0-1,0 0 1,0 0-1,0 0 1,0 0-1,1 0 1,-1 0-1,0 0 1,0 0-1,0 0 1,0 1-1,0-1 1,1 0-1,-1 1 1,0-1-1,0 1 1,1-1-1,-1 1 1,0-1-1,0 1 1,1-1-1,-1 1 1,1 0-1,-1-1 1,1 1-1,-1 0 1,1 0-1,-1-1 1,1 1-1,-1 0 1,1 0-1,0 0 1,-1 0-1,-2 7-20,1 0-1,-1 0 0,1 0 0,-1 10 0,3-16 6,-8 66 357,4 1 0,2 0-1,8 72 1,5-54-201,4 0-1,3-1 1,4-1-1,58 145 0,-70-205-229,18 42 153,-26-62-173,1 0 1,-1-1-1,1 1 0,0-1 0,1 1 1,-1-1-1,1 0 0,0-1 1,0 1-1,6 4 0,-9-7 53,0-1 0,1 1 0,-1 0 0,0-1 0,0 1 0,1-1 0,-1 1 0,1-1 0,-1 0-1,0 1 1,1-1 0,-1 0 0,1 0 0,-1 0 0,1 0 0,-1 0 0,0 0 0,1-1 0,-1 1 0,1 0 0,-1-1 0,0 1 0,1-1 0,-1 1 0,2-2 0,-1 0 14,1 0 0,-1 0 0,0-1 1,1 1-1,-1-1 0,0 1 0,-1-1 1,1 0-1,0 0 0,1-5 1,3-7 44,-1-1 0,-1 1 1,4-23-1,-8 38-46,5-40 103,-1 0-1,-3 0 1,-5-68 0,3 94-72,-2-1 0,0 1 0,0 0 0,-1 0 0,-12-25 0,13 31-11,-1 0 0,-1 0 1,1 1-1,-1 0 0,0 0 0,-1 0 0,0 1 0,0-1 0,0 1 0,-15-10 0,21 16-19,-1-1-1,1 1 0,-1-1 0,1 1 0,-1 0 0,1-1 1,-1 1-1,1 0 0,-1 0 0,1-1 0,-1 1 0,1 0 1,-1 0-1,0 0 0,1 0 0,-1 0 0,1 0 0,-1-1 1,0 1-1,1 1 0,-1-1 0,0 0 0,1 0 1,-1 0-1,1 0 0,-1 0 0,0 1 0,1-1 0,-1 0 1,1 0-1,-1 1 0,1-1 0,-1 0 0,1 1 0,-1-1 1,1 1-1,-1-1 0,1 0 0,0 1 0,-1-1 1,1 1-1,0-1 0,-1 1 0,1 0 0,0-1 0,-1 1 1,1-1-1,0 1 0,0-1 0,0 1 0,0 0 0,0-1 1,0 1-1,0-1 0,0 1 0,0 0 0,0-1 0,0 1 1,0 0-1,0 4-8,0 1 0,0-1 1,1 0-1,0 0 0,2 9 0,-1-9-38,0-1 0,1 0 0,-1 1 0,1-1 1,0 0-1,0-1 0,0 1 0,0 0 0,1-1 0,0 0 0,-1 0 0,1 0 0,0 0 0,1-1 0,-1 1 0,0-1 0,8 3 0,-1-1-401,0-1 0,-1 0 0,1-1 0,1 0-1,-1 0 1,18-1 0,-27-1 402,0 0-1,0 0 1,0 0-1,1-1 1,-1 1 0,0-1-1,0 0 1,0 1-1,0-1 1,0 0 0,0 0-1,0-1 1,0 1-1,-1 0 1,1 0 0,0-1-1,2-2 1,-1 1 36,0-1 0,0 0 0,-1-1 0,1 1 0,-1 0 0,0-1 1,2-7-1,0-2 246,0 0 0,-2 0 0,1 0 0,-1-22 0,-1 18 126,0 9-66,0 0-1,-1-1 1,0 1-1,-1-1 1,0 1 0,0 0-1,-1 0 1,0-1-1,-1 1 1,-4-11 0,7 20-292,0-1 1,0 1 0,0 0-1,0-1 1,-1 1 0,1 0-1,0-1 1,0 1 0,0 0 0,0 0-1,-1-1 1,1 1 0,0 0-1,0-1 1,-1 1 0,1 0 0,0 0-1,0 0 1,-1-1 0,1 1-1,0 0 1,-1 0 0,1 0-1,0 0 1,-1 0 0,1-1 0,0 1-1,-1 0 1,1 0 0,0 0-1,-1 0 1,1 0 0,-1 0-1,1 0 1,0 0 0,-1 0 0,-6 13 131,1 19 9,6-21-218,0 0 0,1 0 0,0 0 0,0 0 0,1 0 0,1 0-1,0 0 1,0-1 0,8 15 0,-9-21 35,0 1 1,1-1-1,-1 0 0,1 0 0,0-1 0,1 1 0,-1 0 0,0-1 0,1 0 0,0 0 1,0 0-1,0 0 0,0-1 0,0 0 0,1 1 0,-1-1 0,0-1 0,1 1 0,0-1 0,-1 0 1,1 0-1,0 0 0,0 0 0,7-1 0,-10 0-2,1 0 0,-1 0-1,1 0 1,0 0 0,-1-1 0,1 1 0,-1-1-1,1 0 1,-1 0 0,0 1 0,1-2 0,-1 1 0,0 0-1,1 0 1,-1-1 0,0 1 0,3-4 0,-1 0 58,0 0 0,-1 0 0,0 0 0,0-1 0,-1 1 0,4-12 0,0-7 538,-1 0-1,-1-1 1,-1 0-1,-1 1 1,-1-29-1,-1 73-579,0 0 0,2 0 0,0 0 0,10 35 0,-10-47-128,1-1-1,0 1 1,0-1 0,0 0-1,1-1 1,0 1-1,1 0 1,-1-1-1,1 0 1,0 0 0,1-1-1,0 1 1,-1-1-1,2-1 1,11 8-1,-16-10 96,0-1 0,0 0 0,0 0 0,0 0 0,0 0 0,1 0 0,-1 0 0,0-1-1,1 1 1,-1-1 0,0 1 0,1-1 0,-1 0 0,1 0 0,-1 0 0,0 0 0,5-2 0,-5 2 58,-1-1 1,1 0 0,0 0-1,-1 0 1,1-1-1,0 1 1,-1 0 0,0-1-1,1 1 1,-1 0 0,0-1-1,0 0 1,1 1 0,-1-1-1,0 0 1,-1 0 0,2-1-1,2-10 278,-1 0 1,0 1-1,-1-1 0,0-1 0,0-15 1,0 8 246,-1 4-135,1 0 0,1 0 0,1 1 0,8-25 0,-12 40-371,1 1 0,-1-1 0,0 0 0,0 0 0,1 0-1,-1 1 1,1-1 0,-1 0 0,1 0 0,-1 1 0,1-1 0,-1 1 0,1-1 0,0 0 0,-1 1-1,1-1 1,0 1 0,-1-1 0,1 1 0,0 0 0,0-1 0,-1 1 0,1 0 0,0-1 0,0 1-1,0 0 1,0 0 0,-1 0 0,1 0 0,0 0 0,0 0 0,0 0 0,0 0 0,0 0 0,-1 0-1,1 0 1,0 0 0,0 1 0,0-1 0,0 0 0,-1 1 0,1-1 0,0 1 0,0-1-1,-1 1 1,1-1 0,0 1 0,-1-1 0,2 2 0,2 2-40,0 0-1,0 0 1,0 0-1,-1 0 1,0 1 0,3 4-1,1 6-154,0 0-1,-2 0 0,0 1 1,-1-1-1,0 1 1,-1 0-1,0 17 1,7 29-4393,-7-55-165,1-9 2618,3-13 1119,7-28 2532,22-45 0,9-23 6064,-35 160-6403,-9-33-1183,12 79-991,-11-84 449,1 0 0,0 0 1,0 0-1,2 0 0,-1-1 0,7 12 0,-10-21 436,0 1 0,0-1-1,0 1 1,0-1-1,0 0 1,0 1-1,1-1 1,-1 0 0,0 0-1,1 0 1,-1 0-1,1 0 1,-1 0-1,1 0 1,0 0-1,-1-1 1,1 1 0,0-1-1,-1 1 1,1-1-1,0 0 1,0 1-1,0-1 1,-1 0 0,1 0-1,0 0 1,0 0-1,-1-1 1,1 1-1,0 0 1,0-1 0,-1 1-1,1-1 1,3-1-1,-1 0 159,0-1-1,-1 1 0,1-1 1,-1 1-1,1-1 1,-1 0-1,0 0 0,0-1 1,0 1-1,0-1 1,-1 1-1,4-7 0,34-94 3641,-23 53-2277,-13 40-862,0-1-1,-1 0 0,0 0 0,-1 0 0,0 0 1,-1-15-1,0 32-699,0-1 1,0 1-1,0-1 1,0 1-1,1-1 1,-1 1-1,1-1 1,4 5-1,-6-7-43,1 0 1,0 0-1,1 0 1,-1 0-1,0-1 1,0 1-1,1 0 1,-1-1-1,1 1 1,0-1-1,-1 1 1,1-1-1,0 0 1,0 0-1,0 0 1,-1 0-1,1 0 0,1 0 1,-1 0-1,2 0 1,-3-6 194,0 1-1,0-1 1,0 0 0,-1 0 0,1 1 0,-1-1-1,0 0 1,-2-6 0,2 10 1,0-1 1,0 1-1,-1-1 0,1 1 1,-1-1-1,1 1 1,-1 0-1,1-1 0,-1 1 1,0 0-1,0 0 0,0-1 1,0 1-1,0 0 0,0 0 1,0 0-1,0 0 1,0 0-1,0 0 0,0 0 1,-1 1-1,1-1 0,0 0 1,-1 1-1,1-1 0,-1 1 1,1-1-1,-1 1 1,1 0-1,0-1 0,-1 1 1,1 0-1,-1 0 0,1 0 1,-1 0-1,1 1 0,-1-1 1,1 0-1,-1 0 1,1 1-1,-1-1 0,1 1 1,0-1-1,-1 1 0,1 0 1,0 0-1,-1 0 1,1-1-1,0 1 0,0 0 1,0 0-1,0 0 0,0 1 1,0-1-1,0 0 0,0 0 1,-1 3-1,-3 12-33,1 1 0,0-1 0,1 1 0,1 0 0,1 0 0,0 0 0,2 20 0,-1-19-23,0-13-115,0 0 0,0 0 1,1 0-1,0 0 0,0 0 1,0 0-1,0 0 0,1 0 1,0 0-1,0-1 0,0 1 1,0-1-1,1 0 0,0 1 1,0-1-1,0 0 0,7 6 0,-6-6-230,1-1 1,0 0-1,0 1 0,1-2 0,-1 1 0,1-1 0,-1 0 0,1 0 0,0 0 0,0-1 0,-1 0 0,1 0 0,0 0 0,11-1 0,-15 0 409,0 0-1,0 0 1,0-1-1,0 1 1,0-1 0,0 0-1,0 1 1,-1-1 0,1 0-1,0 0 1,0 0 0,0 0-1,-1 0 1,1-1 0,-1 1-1,1 0 1,1-3-1,1-1 274,0 0-1,-1 0 0,1 0 1,-1 0-1,4-11 0,0-6 1063,0 1 0,4-28-1,-11 48-1324,15-84 2020,-4-1 0,1-134 0,-14 211-1377,-3 13-591,-3 17-231,3 6 157,1 0 0,1 0-1,1 0 1,2 1-1,1-1 1,5 34 0,-3-41-418,1-1-1,0 0 1,2-1 0,0 1 0,1-1-1,1 0 1,0-1 0,2 0 0,18 27-1,-24-40-114,0 1-1,1-1 0,-1 0 0,1 0 0,0 0 0,0 0 0,0-1 0,0 0 0,1 0 0,10 4 0,-14-6 434,0-1 0,0 1 0,0-1 0,0 1 0,0-1 0,0 0 0,0 1 0,0-1 0,0 0 0,1-1 0,-1 1 0,0 0 0,0 0 0,0-1 0,0 1 0,0-1 0,0 0 0,0 0 0,0 0 0,-1 0 0,1 0 0,0 0 0,0 0 0,-1 0 0,1-1 0,-1 1 0,1-1 0,-1 1 0,1-1 0,-1 1 0,0-1 0,0 0 0,0 0-1,1-2 1,2-5 376,-1 1 0,0-1-1,-1 0 1,0 0-1,-1 0 1,2-16-1,-5-61 3557,0 35-1286,2-2 523,0 53-2497,0 18-667,1 6-101,0 0 0,6 36 1,-5-49-240,1-1 1,0 0 0,0 0-1,1 0 1,1 0-1,-1 0 1,1-1-1,9 11 1,-13-18 282,0 0 0,0 0 0,1 0 0,-1-1 1,1 1-1,-1 0 0,1-1 0,0 1 0,-1-1 0,1 1 0,0-1 0,0 0 0,0 0 1,0 0-1,0 0 0,0 0 0,1-1 0,-1 1 0,0 0 0,0-1 0,1 0 0,-1 1 1,0-1-1,0 0 0,1 0 0,-1-1 0,0 1 0,0 0 0,1-1 0,-1 1 0,0-1 1,3-1-1,-1 0 151,0-1 1,0 0-1,0 0 1,0 0-1,0 0 1,-1-1-1,0 1 1,1-1-1,-1 0 1,-1 0-1,1 0 1,0 0-1,2-8 1,30-67 3280,27-87 0,-62 165-3229,0-1 0,1 1 1,-1 0-1,0-1 0,1 1 0,-1 0 1,1 0-1,0-1 0,-1 1 0,1 0 1,0 0-1,0 0 0,0 0 1,-1 0-1,1 0 0,0 0 0,2-1 1,-3 2-57,1 0 0,0 0 0,-1 0 0,1 0-1,-1 0 1,1 0 0,-1 1 0,1-1 0,0 0 0,-1 0 0,1 0 0,-1 1 0,1-1 0,-1 0 0,1 0 0,-1 1 0,1-1 0,-1 0 0,0 1 0,1-1 0,-1 1 0,1-1 0,-1 0 0,0 1 0,1-1 0,-1 2 0,6 7-129,-2 0 0,1 0 0,4 14 0,-5-11 125,6 14-690,-7-17-301,0 0 1,0 0-1,1-1 0,7 11 0,-11-19 925,0-1 0,0 1 0,0 0 0,0 0-1,0-1 1,0 1 0,0 0 0,0 0 0,0-1-1,0 1 1,1 0 0,-1 0 0,0-1 0,0 1 0,0 0-1,0 0 1,0 0 0,1 0 0,-1-1 0,0 1 0,0 0-1,0 0 1,1 0 0,-1 0 0,0-1 0,0 1-1,1 0 1,-1 0 0,0 0 0,0 0 0,1 0 0,-1 0-1,0 0 1,0 0 0,1 0 0,-1 0 0,0 0 0,0 0-1,1 0 1,-1 0 0,0 0 0,0 0 0,1 0-1,-1 0 1,0 0 0,0 1 0,1-1 0,-1 0 0,0 0-1,0 0 1,0 0 0,1 0 0,-1 1 0,0-1 0,0 0-1,0 0 1,0 0 0,1 1 0,-1-1 0,0 0-1,0 0 1,1-26 836,-2 22-790,1-2 274,0 1 0,-1 0 0,1 0 0,-1 0 0,-1-1 0,1 1 0,-1 0 0,1 0 0,-2 1 0,1-1 0,0 0 0,-1 1 0,-3-5 0,4 6-185,0 1 0,0 0 0,0 0 0,0 0 0,-1 0 0,1 0 0,-1 1 0,1-1 0,-1 1 0,1 0 0,-1-1 0,0 1 0,0 0 0,1 0 0,-1 1 0,0-1-1,0 1 1,0-1 0,0 1 0,0 0 0,0 0 0,0 0 0,0 1 0,0-1 0,-3 2 0,4-2-71,0 2-1,0-1 1,0 0-1,0 0 1,0 1-1,0-1 1,0 1 0,1-1-1,-1 1 1,1 0-1,-1 0 1,1 0-1,-1 0 1,1 0-1,0 0 1,0 0 0,0 0-1,0 0 1,1 0-1,-1 1 1,0 2-1,-9 52-28,9-45-23,-1 9 31,1 1 1,3 34 0,-2-52-177,0 0 1,1 0-1,0 1 0,0-1 0,0 0 0,0 0 0,0 0 0,1-1 0,0 1 0,0 0 0,0 0 0,0-1 0,0 1 0,1-1 0,-1 0 1,1 0-1,0 0 0,0 0 0,0 0 0,5 2 0,-6-4 40,0 0-1,0 0 1,0 0 0,0 0 0,0 0-1,0 0 1,1-1 0,-1 1-1,0-1 1,0 0 0,1 0 0,-1 0-1,0 0 1,0 0 0,1 0 0,-1 0-1,0-1 1,0 1 0,0-1-1,1 0 1,1-1 0,-1 1 114,0-1 0,0-1 1,0 1-1,-1 0 0,1-1 0,-1 1 1,0-1-1,1 0 0,-1 0 0,0 0 1,-1 0-1,3-4 0,1-6 520,0 1 0,-2-1 0,1 1 0,-1-1 0,-1 0-1,1-17 1,-2-105 5002,-1 134-5424,0 0 0,0 0 0,-1 0 1,1 0-1,0 0 0,0 0 0,-1 1 0,1-1 0,0 0 0,-1 0 1,1 0-1,-1 0 0,1 0 0,-1 0 0,1 1 0,-1-1 1,-1-1-1,2 2-54,-1 0-1,1 0 1,0 0 0,-1-1-1,1 1 1,0 0 0,-1 0 0,1 0-1,-1 0 1,1 0 0,0 0 0,-1 0-1,1 0 1,0 0 0,-1 0-1,1 0 1,-1 1 0,1-1 0,0 0-1,-1 0 1,1 0 0,0 0 0,-1 1-1,1-1 1,0 0 0,-1 0-1,1 0 1,0 1 0,0-1 0,-1 0-1,1 1 1,0-1 0,0 0 0,-1 1-1,1-1 1,0 0 0,0 1-1,0-1 1,0 0 0,0 1 0,-1-1-1,1 0 1,0 1 0,0-1 0,0 1-1,0-1 1,0 0 0,0 1-1,-2 13-63,0 1-1,0-1 0,1 0 0,1 1 1,2 21-1,0-11-473,-2-21 273,0 0-1,1 0 0,-1 0 0,1 0 0,0 1 0,0-1 0,1 0 0,0 0 1,-1-1-1,1 1 0,0 0 0,1-1 0,-1 1 0,1-1 0,4 5 1,-5-6 147,0 0 1,0 0 0,1-1 0,-1 1 0,0-1 0,1 1 0,0-1 0,-1 0 0,1 0-1,0 0 1,-1-1 0,1 1 0,0 0 0,0-1 0,-1 0 0,1 0 0,0 0 0,0 0-1,0 0 1,-1-1 0,1 1 0,0-1 0,0 1 0,3-2 0,-3 0 183,0 0 0,1 0 0,-1-1 0,0 1 0,-1 0 0,1-1 0,0 0 0,-1 0 1,1 0-1,-1 0 0,0 0 0,0 0 0,0 0 0,0-1 0,-1 1 0,2-5 0,19-64 3056,-20 62-2505,1 0-87,2-11 1176,0 1-1,16-36 0,-7 105-811,1 18-930,-11-48-733,-1 0-1,2 0 1,1-1-1,0 0 1,17 34-1,-22-51 492,0 1 0,0-1-1,0 0 1,0 1-1,0-1 1,0 0-1,0 0 1,0 0 0,0 1-1,1-1 1,-1 0-1,0-1 1,1 1 0,-1 0-1,1 0 1,-1-1-1,1 1 1,0 0-1,-1-1 1,1 0 0,-1 1-1,1-1 1,0 0-1,-1 0 1,1 0 0,0 0-1,-1 0 1,1 0-1,0-1 1,1 1-1,10-7-2642</inkml:trace>
  <inkml:trace contextRef="#ctx0" brushRef="#br0" timeOffset="439.39">2507 393 496,'0'0'12649,"9"-13"-12404,28-37-189,-37 50-55,0-1-1,0 1 0,0 0 1,0 0-1,0 0 1,1 0-1,-1 0 0,0 0 1,0-1-1,0 1 1,0 0-1,0 0 1,0 0-1,1 0 0,-1 0 1,0 0-1,0 0 1,0 0-1,0 0 0,0 0 1,1 0-1,-1 0 1,0 0-1,0 0 1,0 0-1,0 0 0,1 0 1,-1 0-1,0 0 1,0 0-1,0 0 0,0 0 1,1 0-1,-1 0 1,0 0-1,0 0 1,0 0-1,0 0 0,0 0 1,1 0-1,-1 1 1,0-1-1,0 0 0,0 0 1,0 0-1,0 0 1,0 0-1,0 0 0,0 1 1,1-1-1,-1 0 1,0 0-1,0 0 1,3 15 17,-2 26 25,-1-33-25,-2 17-17,2 34 20,0-56-26,0 0-1,0 0 1,1 0-1,-1 0 1,1 0 0,0 0-1,0 0 1,0 0-1,0-1 1,0 1 0,1 0-1,-1-1 1,1 1-1,3 3 1,-4-4-19,1-1-1,-1 0 1,0 0 0,1-1 0,-1 1-1,1 0 1,0 0 0,-1-1 0,1 1-1,-1-1 1,1 1 0,0-1 0,0 0-1,-1 0 1,1 1 0,0-1 0,-1 0-1,1-1 1,0 1 0,0 0 0,-1 0-1,1-1 1,0 1 0,-1-1 0,1 0-1,-1 1 1,1-1 0,1-1 0,1 0 13,0-1 0,-1 1 1,1-1-1,-1 0 1,0 0-1,0 0 1,0-1-1,0 1 1,3-7-1,5-9 361,-1-1-1,-2 0 1,0-1-1,-1 0 1,0 0-1,-2-1 1,-1 1-1,-1-1 1,0 0-1,-2 0 1,-2-42-1,-5 47 481,-2 13-358,7 4-470,0 1 1,0 0-1,0-1 1,0 1-1,0 0 1,0 0-1,1 0 0,-1 0 1,0 0-1,1 0 1,-1 0-1,0 0 1,1 0-1,-1 0 1,1 0-1,0 0 1,-1 0-1,1 0 1,0 0-1,0 1 1,0-1-1,0 0 1,0 2-1,-1 15 15,1 0 1,0 0-1,2 0 0,0 0 1,1-1-1,1 1 0,0-1 1,1 0-1,13 27 0,-1-8-311,-11-27 29,-1 0 0,-1 1 0,1 0 0,-2 0 0,1 1 0,-1-1 0,2 18 0,-5-27 177,0-1 0,0 0-1,0 0 1,0 1 0,0-1 0,0 0 0,0 1 0,0-1 0,0 0-1,0 0 1,0 1 0,0-1 0,-1 0 0,1 1 0,0-1-1,0 0 1,0 0 0,0 0 0,-1 1 0,1-1 0,0 0-1,0 0 1,0 0 0,-1 1 0,1-1 0,0 0 0,0 0-1,-1 0 1,1 0 0,0 0 0,-1 1 0,1-1 0,0 0-1,0 0 1,-1 0 0,1 0 0,0 0 0,-1 0 0,1 0-1,0 0 1,0 0 0,-1 0 0,1 0 0,0 0 0,-1-1-1,1 1 1,-1 0 0,-3 0-888,-19 0-4432</inkml:trace>
  <inkml:trace contextRef="#ctx0" brushRef="#br0" timeOffset="700.19">1644 6 5651,'0'0'5650,"0"4"-7315,0 7-1408</inkml:trace>
  <inkml:trace contextRef="#ctx0" brushRef="#br0" timeOffset="1012.25">1444 371 3522,'0'0'8051,"124"-15"-7939,-58 11-112,13-2-576,10-3-1313,5 0-3601</inkml:trace>
  <inkml:trace contextRef="#ctx0" brushRef="#br0" timeOffset="1948.32">2430 390 912,'0'0'3695,"2"6"-3196,1 15 1196,-1 1 0,0 26 3845,13-52-4470,-5-4-935,-1 0 1,0-1 0,-1 0-1,9-11 1,13-15 1384,-50 44-896,-12 34-600,29-36-13,-1-1 0,0 0 0,-1 0 0,0 0 0,0 0 0,0-1 0,-11 10 0,14-14-62,3-6-3515,-1 5 3555,6-12-4028</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7:42.468"/>
    </inkml:context>
    <inkml:brush xml:id="br0">
      <inkml:brushProperty name="width" value="0.035" units="cm"/>
      <inkml:brushProperty name="height" value="0.035" units="cm"/>
    </inkml:brush>
  </inkml:definitions>
  <inkml:trace contextRef="#ctx0" brushRef="#br0">96 178 2817,'0'0'11563,"-5"-14"-10547,1-4-752,2 9-14,-1 0-1,0 0 1,0 0 0,-7-14 0,9 22-232,1 1 0,0 0 0,-1-1 0,1 1 0,-1 0 0,1-1-1,-1 1 1,1 0 0,-1 0 0,1-1 0,-1 1 0,1 0 0,-1 0 0,1 0 0,-1 0 0,1 0 0,-1 0 0,1-1-1,-1 1 1,1 1 0,-1-1 0,0 0 0,1 0 0,-1 0 0,1 0 0,-1 0 0,1 0 0,-1 1 0,1-1 0,-1 0-1,1 0 1,-1 1 0,1-1 0,0 0 0,-1 1 0,1-1 0,-1 0 0,1 1 0,0-1 0,-1 1 0,1-1 0,0 0-1,-1 1 1,1 0 0,-17 19-101,13-12 86,0 1 1,0 0-1,1 0 1,0 0-1,1 1 0,0-1 1,0 1-1,0 14 1,0 10-14,5 35 1,-3-67 5,1 9-55,0 0 1,2 0-1,-1 0 0,1 0 0,1-1 0,0 1 1,0-1-1,1 0 0,0 0 0,12 16 1,-13-20-137,-1-1 1,1-1 0,1 1-1,-1-1 1,0 1 0,1-1-1,0 0 1,0-1 0,0 1-1,1-1 1,-1 0 0,1-1-1,0 1 1,-1-1 0,1 0-1,0 0 1,0-1 0,1 0-1,-1 0 1,11 0 0,-14-2 182,0 0 0,-1 0 1,1 0-1,-1 0 0,1 0 0,-1-1 1,1 0-1,-1 1 0,0-1 1,0 0-1,0 0 0,0 0 1,0 0-1,0 0 0,-1-1 1,1 1-1,-1 0 0,1-1 1,-1 1-1,0-1 0,0 0 0,0 1 1,0-5-1,5-10 191,-1-1 0,3-21 0,-1-19 2234,1-80 0,-8 174-2577,-1-1 224,5 47 0,-3-72-146,1 0 1,0 0 0,1 0 0,0 0 0,0 0-1,1-1 1,0 1 0,1-1 0,7 11-1,-10-17-19,1 0 0,0 0 0,0-1-1,0 1 1,0-1 0,0 1 0,0-1-1,1 0 1,-1-1 0,1 1 0,-1-1-1,1 1 1,5 0 0,-6-1 88,-1 0 0,0-1 0,1 0-1,-1 1 1,0-1 0,1 0 0,-1 0 0,0 0 0,1 0 0,-1-1 0,0 1 0,1-1 0,-1 1 0,0-1 0,1 0 0,-1 0-1,0 0 1,0 0 0,0 0 0,0 0 0,0-1 0,0 1 0,2-3 0,2-5 49,0 0 0,-1 0-1,0-1 1,0 0 0,-1 0 0,0 0 0,-1 0-1,0 0 1,2-18 0,-1-5 935,1-60 0,-5 78-602,0-1 325,0 14-370,0 8-95,-1 29-337,0-12 165,1 0 0,6 46-1,-5-63-126,0-1-1,1 1 1,-1 0-1,1-1 0,0 0 1,1 1-1,-1-1 1,1 0-1,0 0 1,0 0-1,0-1 0,1 1 1,0-1-1,0 1 1,0-1-1,0-1 0,7 5 1,-9-6 7,1 0-1,-1-1 1,1 1 0,0-1 0,-1 0 0,1 0 0,0 0-1,0 0 1,0-1 0,0 1 0,0-1 0,-1 1 0,1-1-1,0 0 1,0 0 0,0 0 0,0-1 0,0 1-1,0-1 1,0 0 0,0 0 0,0 0 0,-1 0 0,1 0-1,0 0 1,-1-1 0,1 1 0,-1-1 0,1 0 0,-1 0-1,0 0 1,0 0 0,0 0 0,0 0 0,0 0-1,0-1 1,-1 1 0,3-6 0,2-15 175,0 0 1,-2 0-1,-1-1 1,-1 0-1,-1 1 1,-4-41-1,2 5 1710,1 58-1383,2 36-563,3-21 134,1 1 0,0 0-1,16 25 1,6 14-114,-26-50 17,6 13-903,10 37 1,-16-49 331,-1 1 0,0-1 1,-1 1-1,1 0 0,-1-1 0,-1 10 1,0-14 469,0 0 0,0-1-1,0 1 1,0 0 0,0-1 0,0 1 0,0-1 0,0 0 0,0 1-1,0-1 1,0 0 0,0 0 0,0 0 0,-1 1 0,1-1 0,0 0-1,0-1 1,0 1 0,-2 0 0,-24-2-991,24 1 1187,1 0 1,-1 0-1,0-1 1,1 1-1,-1-1 1,1 1-1,-1-1 1,1 0-1,0 0 1,0 0-1,0 0 1,0 0 0,-3-5-1,-19-33 4169,21 40-2052,1 9-1781,1 12-501,2-19 126,0 0 1,0 1 0,0-1-1,0 0 1,0 1-1,0-1 1,1 0 0,-1 0-1,1 0 1,-1 0-1,1 0 1,0 0 0,0-1-1,0 1 1,0 0-1,0-1 1,0 0 0,0 1-1,0-1 1,1 0-1,-1 0 1,0 0 0,1-1-1,-1 1 1,1 0-1,3-1 1,7 3-588,1-1 1,0-1-1,19 0 1,-29-1 601,-1 0 1,1 0 0,-1-1-1,1 0 1,0 0-1,-1 0 1,1 0-1,-1 0 1,0 0-1,1-1 1,-1 0-1,0 0 1,0 0 0,0 0-1,5-5 1,-3 2 41,0-1 0,0 0 1,-1 0-1,0 0 1,0-1-1,-1 1 0,5-11 1,-1-3 138,-1 1 1,-1-1-1,-1-1 0,4-38 1,-8 51-74,3-29 579,-3-44-1,0 72-355,-1 0 0,0 0-1,-1 0 1,0 0 0,0 1 0,-1-1-1,0 1 1,0-1 0,-1 1 0,-7-12-1,11 19-283,-1 1 0,1-1-1,0 1 1,0-1 0,-1 1-1,1 0 1,0-1-1,0 1 1,-1-1 0,1 1-1,0 0 1,-1-1-1,1 1 1,-1 0 0,1-1-1,0 1 1,-1 0-1,1 0 1,-1 0 0,1-1-1,-1 1 1,1 0 0,-1 0-1,1 0 1,-1 0-1,1 0 1,-1 0 0,1 0-1,-1 0 1,1 0-1,-1 0 1,1 0 0,-1 0-1,1 0 1,-1 0 0,1 0-1,-1 0 1,1 1-1,0-1 1,-1 0 0,1 0-1,-1 1 1,1-1-1,-1 0 1,1 1 0,0-1-1,-1 0 1,1 1-1,0-1 1,-1 0 0,1 1-1,0-1 1,0 1 0,-1-1-1,1 1 1,0-1-1,0 0 1,-1 2 0,-8 27-101,5 0 10,2-1 1,0 1-1,2 0 0,1 0 0,2 0 0,0 0 1,2 0-1,1-1 0,2 0 0,0 0 0,20 41 0,-27-65-166,0-1-231,1-1 0,-1 1 0,0-1 0,1 1 0,-1-1 0,1 1 1,0-1-1,0 0 0,2 2 0,6 0-4085</inkml:trace>
  <inkml:trace contextRef="#ctx0" brushRef="#br0" timeOffset="172.28">811 216 1489,'0'0'2833,"126"66"-5378</inkml:trace>
  <inkml:trace contextRef="#ctx0" brushRef="#br0" timeOffset="1287.26">1136 212 3554,'0'0'10159,"-13"-9"-9655,-42-24-320,54 32-181,0 1-1,0-1 1,0 1-1,0 0 0,1-1 1,-1 1-1,0 0 1,0 0-1,0-1 0,0 1 1,0 0-1,0 0 1,0 0-1,0 0 1,0 0-1,0 1 0,0-1 1,0 0-1,0 0 1,0 1-1,0-1 0,0 0 1,0 1-1,0-1 1,0 1-1,0-1 1,1 1-1,-1 0 0,0-1 1,0 1-1,1 0 1,-1-1-1,0 1 0,1 0 1,-1 0-1,0 1 1,-9 32 29,9-30-18,-2 15 19,1-1 0,0 1 0,1 0 0,3 22 0,-2-34-126,1-1 0,0 1-1,0 0 1,0-1 0,1 1 0,0-1 0,1 1 0,-1-1 0,1 0-1,0 0 1,1 0 0,-1-1 0,1 1 0,9 9 0,-11-13 48,-1-1 0,1 1 0,0-1 0,-1 0 1,1 1-1,0-1 0,0 0 0,0 0 0,0 0 0,0 0 1,0-1-1,0 1 0,1 0 0,-1-1 0,0 0 0,0 1 0,0-1 1,1 0-1,-1 0 0,0 0 0,0 0 0,0-1 0,1 1 1,-1-1-1,0 1 0,0-1 0,0 0 0,0 0 0,0 0 1,0 0-1,0 0 0,0 0 0,0 0 0,-1-1 0,1 1 1,0-1-1,1-2 0,2-1 110,-1 0-1,0-1 1,0 0 0,0 0-1,-1 0 1,0 0 0,0-1-1,-1 1 1,1-1 0,1-10-1,0-14 634,-1 1 0,-2-1-1,-3-41 1,2 71-685,0 0 0,0 1 0,0-1 0,0 0 0,0 0 0,0 1 0,0-1 1,0 0-1,0 0 0,-1 1 0,1-1 0,0 0 0,0 0 0,-1 1 0,1-1 0,0 0 0,-1 1 0,1-1 0,-1 1 0,1-1 1,-1 1-1,1-1 0,-1 0 0,1 1 0,-1 0 0,0-1 0,1 1 0,-1-1 0,0 1 0,1 0 0,-1-1 0,0 1 1,0 0-1,1 0 0,-1 0 0,0 0 0,0 0 0,1-1 0,-1 1 0,-1 1 0,1-1-16,0 0 0,0 1 0,0-1 0,0 0 0,0 1 0,0-1 0,0 1 0,0 0 0,0-1 1,0 1-1,0 0 0,0 0 0,1-1 0,-1 1 0,0 0 0,1 0 0,-1 0 0,0 0 0,1 0 0,-1 0 0,1 0 0,0 0 0,-1 0 0,1 0 0,0 0 0,-1 2 0,-1 13-68,1-1 0,1 1-1,0 0 1,2 0 0,-1 0 0,6 20-1,-6-30-280,1 0 0,0 1-1,0-1 1,0-1 0,1 1-1,-1 0 1,1 0 0,1-1 0,-1 0-1,1 0 1,0 0 0,0 0-1,1 0 1,-1-1 0,1 0-1,0 0 1,0 0 0,11 5 0,-15-8 280,1 0 0,0 0 1,0 0-1,0 0 1,0 0-1,0 0 1,1-1-1,-1 1 1,0-1-1,0 0 0,0 0 1,0 0-1,1 0 1,-1 0-1,0 0 1,0 0-1,0-1 1,0 1-1,0-1 1,1 1-1,-1-1 0,0 0 1,0 0-1,0 0 1,-1 0-1,1 0 1,0 0-1,0-1 1,-1 1-1,1-1 1,0 1-1,-1-1 0,0 0 1,1 1-1,-1-1 1,0 0-1,0 0 1,0 0-1,0 0 1,0 0-1,0 0 1,-1 0-1,1-3 0,3-10 466,-1-1 0,0 1 0,-1-1 0,-1-28 0,0 32-339,-1-6 810,0 0 0,2 0 0,0 1-1,2-1 1,0 1 0,8-25 0,-12 42-824,0 0 1,0-1 0,1 1-1,-1 0 1,0-1-1,0 1 1,0 0 0,1-1-1,-1 1 1,0 0-1,0-1 1,1 1 0,-1 0-1,0 0 1,0-1-1,1 1 1,-1 0-1,0 0 1,1 0 0,-1 0-1,0-1 1,1 1-1,-1 0 1,0 0 0,1 0-1,-1 0 1,1 0-1,-1 0 1,0 0 0,1 0-1,-1 0 1,0 0-1,1 0 1,13 8 188,6 16-338,-12-9 123,1-1-1,-2 1 0,0 1 1,-1-1-1,6 21 0,12 83-2138,-24-119 2092,0 0-1,0 1 0,0-1 1,0 0-1,0 1 0,-1-1 1,1 0-1,0 0 1,0 1-1,0-1 0,0 0 1,0 0-1,1 1 1,-1-1-1,0 0 0,0 1 1,0-1-1,0 0 0,0 0 1,0 1-1,0-1 1,0 0-1,1 0 0,-1 1 1,0-1-1,0 0 0,0 0 1,1 0-1,-1 1 1,0-1-1,0 0 0,0 0 1,1 0-1,-1 0 0,0 0 1,0 1-1,1-1 1,-1 0-1,0 0 0,0 0 1,1 0-1,5-12-70,2-22 837,-3-29 1142,-5 50-1446,0-1 1,1 1 0,1-1 0,0 1 0,1-1 0,0 1 0,1 0 0,1 0-1,11-23 1,-16 36-409,1-1-1,-1 1 0,0 0 0,0-1 0,1 1 0,-1-1 1,0 1-1,0 0 0,1 0 0,-1-1 0,0 1 0,1 0 0,-1 0 1,1-1-1,-1 1 0,0 0 0,1 0 0,-1 0 0,1-1 1,-1 1-1,0 0 0,1 0 0,-1 0 0,1 0 0,-1 0 1,1 0-1,-1 0 0,1 0 0,-1 0 0,0 0 0,1 0 1,-1 0-1,1 1 0,13 12 73,4 21-214,-12-17 53,-1 0-1,0 0 1,-1 1 0,2 24-1,-1 36-3421,-4-94 3446,0 1-1,2 0 1,6-24-1,1-4 586,-7 27-153,1 1-1,0 0 0,10-23 0,-11 33-272,-1-1 1,1 0-1,1 1 1,-1-1-1,1 1 1,0 0-1,0 0 1,1 0 0,-1 1-1,1 0 1,8-6-1,-12 9-106,0 1-1,0-1 1,1 0 0,-1 1-1,0-1 1,1 1-1,-1-1 1,0 1 0,1 0-1,-1-1 1,1 1-1,-1 0 1,0 0 0,1 0-1,-1 0 1,1 0-1,-1 1 1,1-1 0,-1 0-1,0 1 1,1-1 0,-1 1-1,0-1 1,1 1-1,-1 0 1,0-1 0,0 1-1,0 0 1,1 0-1,-1 0 1,0 0 0,0 0-1,0 0 1,-1 0-1,1 0 1,0 0 0,0 1-1,-1-1 1,2 2 0,3 7-37,-1-1 0,0 1 0,0 0 1,2 12-1,-5-17 35,2 9-399,0 0 0,1 24-1,-2 7-3466,-2-27-480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7:52.673"/>
    </inkml:context>
    <inkml:brush xml:id="br0">
      <inkml:brushProperty name="width" value="0.035" units="cm"/>
      <inkml:brushProperty name="height" value="0.035" units="cm"/>
    </inkml:brush>
  </inkml:definitions>
  <inkml:trace contextRef="#ctx0" brushRef="#br0">1 0 9316,'0'0'9541,"13"102"-9509,-9-67-16,-1 1-32,-1 0-32,0-4-2177,0-8-1329,-2-9-4610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7:58.073"/>
    </inkml:context>
    <inkml:brush xml:id="br0">
      <inkml:brushProperty name="width" value="0.035" units="cm"/>
      <inkml:brushProperty name="height" value="0.035" units="cm"/>
    </inkml:brush>
  </inkml:definitions>
  <inkml:trace contextRef="#ctx0" brushRef="#br0">179 339 6003,'0'0'8294,"-18"-8"-7515,-54-25-325,70 32-442,0 0 0,0 0 0,0 0 0,0 0 0,0 1 0,0-1 0,0 0 0,0 1 0,-1 0 0,1 0 0,0-1 0,0 1 0,0 0 0,0 1 0,0-1 0,-1 0 0,1 1 0,0-1 0,0 1 0,0-1 0,0 1 0,0 0 0,0 0 0,0 0-1,0 0 1,1 1 0,-1-1 0,0 0 0,1 1 0,-1-1 0,1 1 0,-1-1 0,1 1 0,0 0 0,-1 0 0,1-1 0,0 1 0,0 0 0,1 0 0,-2 3 0,-1 5-8,0 1-1,1-1 0,0 1 1,1 0-1,0 19 0,0-25 11,1 11-34,-1-7 24,1 1-1,0-1 1,0 1 0,1-1-1,0 0 1,3 13 0,-3-20-34,0 1 1,1-1 0,-1 0-1,0 1 1,0-1 0,1 0-1,0 0 1,-1 0 0,1 0-1,0 0 1,0-1 0,0 1-1,0-1 1,0 1-1,0-1 1,1 1 0,-1-1-1,0 0 1,1 0 0,-1 0-1,1-1 1,-1 1 0,1-1-1,-1 1 1,1-1 0,-1 0-1,1 0 1,2 0 0,0 1 12,0-1 1,0 0 0,0 0-1,0-1 1,0 1 0,0-1-1,0 0 1,0-1 0,0 1-1,0-1 1,0 0 0,5-3-1,-7 3 14,0-1 0,0 0-1,0 0 1,0 0-1,-1 0 1,1 0 0,-1 0-1,0-1 1,0 1-1,0-1 1,0 0-1,-1 1 1,1-1 0,-1 0-1,1-8 1,2-9 43,-1 0 1,-2 0-1,0-34 1,-1 31 266,-1 24-309,1 0 0,0-1 0,-1 1 1,1 0-1,0 0 0,-1-1 0,1 1 0,0 0 0,-1 0 0,1 0 0,0-1 0,-1 1 0,1 0 0,-1 0 0,1 0 0,-1 0 0,1 0 0,0 0 0,-1 0 0,1 0 0,-1 0 0,1 0 0,-1 0 0,1 0 0,0 0 0,-1 0 0,1 1 0,-1-1 0,1 0 0,0 0 0,-1 0 0,1 1 1,0-1-1,-1 0 0,1 0 0,0 1 0,-1-1 0,-1 4-4,1 1 1,0-1 0,0 0-1,0 1 1,0-1 0,1 1 0,-1-1-1,1 1 1,0-1 0,1 1-1,-1-1 1,2 8 0,0-3-7,0-1 0,1 0 0,-1 0 0,1 0 0,1-1 1,4 9-1,-3-8-137,0-1 1,1 0 0,0 1-1,0-2 1,1 1-1,0-1 1,9 7 0,-12-10 80,0-1 1,0 1 0,1-1 0,-1 0 0,1 0-1,0-1 1,-1 1 0,1-1 0,0 0 0,0 0-1,0 0 1,0-1 0,0 0 0,0 0-1,6-1 1,-9 0 95,0 1-1,0-1 1,0 0-1,0-1 1,0 1-1,0 0 1,0 0-1,0-1 1,0 0-1,0 1 1,-1-1-1,1 0 0,-1 0 1,1 1-1,-1-1 1,0 0-1,0 0 1,0-1-1,0 1 1,0 0-1,0 0 1,0-4-1,13-55 1402,-14 57-1315,3-23 395,-2 18-127,-1 1 1,1-1-1,1 1 1,-1-1 0,1 1-1,1 0 1,5-13-1,-7 20-360,-1 1 0,1 0 0,-1-1 1,1 1-1,-1-1 0,1 1 0,-1 0 0,1 0 0,0-1 0,-1 1 0,1 0 0,-1 0 0,1 0 0,0 0 0,-1 0 0,1 0 0,0 0 1,-1 0-1,1 0 0,0 0 0,-1 0 0,1 0 0,-1 0 0,1 0 0,0 1 0,-1-1 0,1 0 0,0 1 0,17 10-155,-11-3 104,-1-1 0,0 1-1,-1 0 1,0 1 0,0-1 0,-1 1 0,0 0-1,4 13 1,-1 2-1173,0 1 0,2 28 1,-9-53 1178,0 0 1,0 0-1,0 0 0,0 1 1,0-1-1,0 0 1,0 0-1,0 0 1,0 1-1,0-1 1,0 0-1,0 0 1,0 0-1,0 1 0,0-1 1,0 0-1,0 0 1,0 0-1,1 1 1,-1-1-1,0 0 1,0 0-1,0 0 1,0 0-1,0 1 0,1-1 1,-1 0-1,0 0 1,0 0-1,0 0 1,0 0-1,1 0 1,-1 0-1,0 0 0,0 1 1,0-1-1,1 0 1,-1 0-1,0 0 1,1 0-1,6-7-76,4-14 373,6-35 704,13-35 339,-26 81-942,0 1 1,1 0-1,0 0 0,0 0 1,1 1-1,13-16 0,-18 24-368,-1 0-1,1 0 1,-1 0-1,1 0 1,-1 0-1,1 0 1,-1 0-1,1 0 0,-1 0 1,0 0-1,1 0 1,-1 0-1,1 0 1,-1 0-1,1 0 1,-1 0-1,1 1 1,-1-1-1,1 0 1,-1 0-1,1 1 1,-1-1-1,0 0 1,1 0-1,-1 1 0,0-1 1,1 0-1,-1 1 1,0-1-1,1 1 1,-1-1-1,0 0 1,0 1-1,1-1 1,-1 1-1,0-1 1,0 1-1,0-1 1,0 1-1,0 0 1,12 26-89,-10-23 114,14 39 35,-11-27-161,0 0-1,2 0 1,0-1-1,9 16 0,-14-28-55,1 1-1,0-1 1,-1 1-1,1-1 1,0 0-1,0 0 1,1 0-1,-1-1 1,1 1-1,-1-1 1,1 0-1,0 0 1,0 0-1,0 0 1,0-1-1,0 1 0,0-1 1,0 0-1,1 0 1,6 0-1,-7-1 61,0 0 0,0 0 0,0 0 0,0 0 0,0-1 0,0 1 0,0-1 0,-1 0 0,1 0 0,0-1-1,-1 1 1,1-1 0,5-3 0,-4 1 82,0-1 1,0 1-1,-1-1 0,0 0 0,0 0 1,0-1-1,4-9 0,0 0 391,0-1 0,-1 0 0,-1-1 0,-1 1 0,0-1 0,-1 0 0,-1-1 0,0 1 0,-2 0 0,0-33 0,-1 49-371,0 1 1,0 0 0,0-1 0,0 1 0,-1 0-1,1-1 1,0 1 0,0 0 0,0-1-1,-1 1 1,1 0 0,0-1 0,0 1 0,0 0-1,-1 0 1,1-1 0,0 1 0,-1 0-1,1 0 1,0-1 0,-1 1 0,1 0-1,0 0 1,-1 0 0,1 0 0,0 0 0,-1 0-1,1-1 1,-1 1 0,1 0 0,0 0-1,-1 0 1,1 0 0,0 0 0,-1 0 0,1 0-1,-1 1 1,1-1 0,0 0 0,-1 0-1,1 0 1,0 0 0,-1 0 0,1 1-1,0-1 1,-1 0 0,1 0 0,0 0 0,-1 1-1,1-1 1,0 0 0,0 1 0,-1-1-1,1 0 1,0 0 0,0 1 0,0-1 0,0 0-1,-1 1 1,1-1 0,0 0 0,0 1-1,0-1 1,0 1 0,0-1 0,-3 6-19,0 0 0,1 1-1,0-1 1,0 0 0,1 1 0,0-1 0,0 1 0,0 10 0,3 58 0,-2-73 3,0 3-116,1 0 1,0-1 0,0 1-1,0 0 1,0-1 0,1 1-1,0-1 1,0 1 0,0-1-1,1 0 1,-1 0 0,1 0-1,0 0 1,0 0 0,4 4-1,-4-6 10,0 0 1,-1 0-1,1 0 0,0 0 1,0 0-1,0 0 0,0-1 0,0 0 1,1 1-1,-1-1 0,0 0 1,1-1-1,-1 1 0,0-1 0,1 1 1,-1-1-1,1 0 0,-1 0 1,1-1-1,-1 1 0,1-1 0,3 0 1,-4-1 111,0 1 0,0-1 1,0 0-1,0 0 1,0 0-1,0 0 0,0 0 1,-1-1-1,1 1 1,-1-1-1,1 0 0,-1 0 1,0 0-1,0 0 1,-1 0-1,1 0 0,1-6 1,4-7 423,-1 0-1,4-22 1,-9 34-221,10-51 1720,-3 15-58,-6 31-809,-1 12 83,1 40-1122,1-1 1,2 0 0,2 0-1,15 49 1,64 160-696,-78-230 494,-7-17 89,3 4-261,0 1 0,-1 0 0,0 1 0,-1-1 0,0 0 0,0 1 0,-1 0 0,0-1 0,-1 19-1,-1-27 175,1 0-1,-1 0 1,0-1-1,1 1 0,-1 0 1,0 0-1,1-1 0,-1 1 1,0-1-1,0 1 0,1 0 1,-1-1-1,0 1 0,0-1 1,0 0-1,0 1 0,0-1 1,0 0-1,0 0 0,0 1 1,0-1-1,0 0 1,0 0-1,0 0 0,0 0 1,1 0-1,-3-1 0,1 1-343,-1 0 1,1 0-1,-1 0 0,1 0 0,-1-1 1,1 0-1,0 1 0,-1-1 0,1 0 0,-5-2 1,-6-15-4161</inkml:trace>
  <inkml:trace contextRef="#ctx0" brushRef="#br0" timeOffset="500.04">1718 222 8724,'0'0'9759,"1"13"-9465,1 13-48,1 0 1,2-1 0,12 40 0,-9-40-158,-5-13-76,1 0 0,0-1 1,0 1-1,1-1 0,1 0 0,0 0 0,0 0 1,16 18-1,-21-28-6,0 0-1,1 0 1,-1 1 0,0-1 0,1-1 0,0 1 0,-1 0-1,1 0 1,-1 0 0,1-1 0,0 1 0,0-1-1,-1 1 1,1-1 0,0 0 0,0 0 0,0 0 0,-1 0-1,1 0 1,0 0 0,0 0 0,-1-1 0,1 1-1,0 0 1,0-1 0,-1 0 0,1 1 0,0-1 0,-1 0-1,1 0 1,-1 0 0,1 0 0,-1 0 0,0 0-1,1 0 1,-1-1 0,0 1 0,0 0 0,0-1 0,2-2-1,4-5 15,-1 0 0,0-1 0,0 1 0,7-21 0,-6 11-3,0-1 0,-2 1 1,0-1-1,2-32 0,-2-80-389,-5 131 244,0 0 1,0 0 0,0 0-1,0 0 1,0 0-1,0 0 1,0 0-1,0 0 1,-1 1-1,1-1 1,0 0-1,-1 0 1,1 0 0,-1 0-1,1 0 1,-1 0-1,1 1 1,-1-1-1,1 0 1,-1 0-1,-1 0 1,2 1-53,-1 0 1,1 0-1,-1 0 1,1 0-1,-1 0 0,1 0 1,-1 0-1,1 0 1,0 1-1,-1-1 1,1 0-1,-1 0 0,1 0 1,0 1-1,-1-1 1,1 0-1,0 1 1,-1-1-1,1 0 0,0 1 1,-1-1-1,1 0 1,0 1-1,0-1 1,-1 0-1,1 1 0,0-1 1,0 1-1,0-1 1,0 1-1,0-1 0,-1 0 1,1 1-1,0-1 1,0 1-1,0-1 1,0 1-1,0-1 0,0 1 1,1-1-1,-1 0 1,0 2-1,-1 16-4858</inkml:trace>
  <inkml:trace contextRef="#ctx0" brushRef="#br0" timeOffset="1231.94">2092 211 8324,'0'0'10375,"0"6"-10329,0 0-19,-4 65 286,7 89 0,-2-153-335,0 0 0,0-1 0,0 0-1,1 1 1,3 7 0,-3-53-1080,-17-229 921,7 107 1378,9 161-1185,0 0 0,1 0-1,-1 0 1,0 1-1,0-1 1,0 0-1,0 1 1,1-1-1,-1 1 1,0-1 0,0 1-1,0 0 1,0-1-1,1 2 1,8 8-38,-1 1 0,0 0 0,-1 1 0,0-1 0,0 2 0,-1-1 0,-1 1 0,0 0 0,-1 0 0,-1 0 1,0 1-1,0 0 0,-1 0 0,-1 0 0,-1 0 0,0 0 0,-1 25 0,-1-35-20,1-1 0,0 0 0,-1 0 0,0 0 1,0 0-1,0 0 0,0 0 0,0 0 0,0 0 0,-1 0 0,0 0 0,1 0 0,-1-1 1,0 1-1,0-1 0,0 0 0,-1 1 0,1-1 0,-4 2 0,6-4 62,0 0-1,0 0 0,0 0 0,-1 0 1,1 0-1,0 0 0,0 0 0,0 0 1,-1 0-1,1 0 0,0 0 1,0-1-1,0 1 0,0 0 0,0 0 1,-1 0-1,1 0 0,0 0 0,0 0 1,0-1-1,0 1 0,0 0 1,0 0-1,0 0 0,-1 0 0,1 0 1,0-1-1,0 1 0,0 0 0,0 0 1,0 0-1,0-1 0,0 1 1,0 0-1,0 0 0,0 0 0,0 0 1,0-1-1,0 1 0,0 0 0,0 0 1,0 0-1,0-1 0,0 1 1,0 0-1,1 0 0,-1 0 0,0 0 1,0-1-1,4-12 142,-2 11-142,0 0 0,0 0 1,0 0-1,0 1 1,0-1-1,0 1 0,0-1 1,0 1-1,1 0 1,-1 0-1,0 0 1,1 0-1,-1 0 0,1 1 1,-1-1-1,1 1 1,0-1-1,-1 1 0,1 0 1,-1 0-1,1 0 1,0 1-1,-1-1 0,1 1 1,-1-1-1,1 1 1,3 1-1,-1 0-16,0 1 1,0-1-1,0 1 1,-1 0-1,1 1 0,-1-1 1,1 1-1,-1 0 1,0 0-1,0 0 0,4 8 1,-2-4-16,-1 1 0,0 0 0,-1 1 0,0-1 0,0 1 0,-1-1 0,-1 1 0,1 0 0,-1 0 0,-1 0 0,0 1 0,-1-1 0,0 10 0,0-17 0,0-1 0,-1 1 0,1-1-1,-1 1 1,1-1 0,-1 0 0,0 1 0,0-1 0,0 0 0,0 0 0,-1 1 0,1-1 0,0 0 0,-1 0 0,1 0-1,-1-1 1,-2 3 0,-1 0-40,1-1 0,-1 0 0,1-1 0,-1 1 0,0-1 0,0 0 0,-9 3 0,-3-1-407,-1 0-1,0-2 1,-32 2 0,37-4 418,10 1-238,0-1 0,0 0 0,0 0 0,0 0-1,0 0 1,-1-1 0,1 1 0,0-1-1,-4-1 1,6 1 72,0 0 1,0 0-1,0 0 0,0 0 0,0 0 0,1 0 0,-1 0 1,0-1-1,0 1 0,1 0 0,-1 0 0,1-1 0,-1 1 1,1 0-1,0-1 0,-1 1 0,1-1 0,0 1 0,0-1 1,0 1-1,0 0 0,0-1 0,1-1 0,-1-24-3484</inkml:trace>
  <inkml:trace contextRef="#ctx0" brushRef="#br0" timeOffset="1742.33">2634 201 9076,'0'0'11373,"1"5"-11250,11 69 174,-5-37-201,-1 1 0,0 42-1,-6-55-118,0-3 6,0-21-62,0-10-82,-1-102 278,3-136 412,-2 236-413,0-1 1,2 0 0,-1 0-1,1 1 1,1-1 0,7-19-1,-10 30-106,0 0-1,0 1 1,1-1 0,-1 0-1,1 0 1,-1 1-1,1-1 1,-1 0-1,1 1 1,-1-1 0,1 0-1,-1 1 1,1-1-1,0 1 1,-1-1-1,1 1 1,0-1 0,0 1-1,-1-1 1,1 1-1,0 0 1,0-1-1,0 1 1,-1 0 0,1 0-1,0 0 1,0-1-1,0 1 1,0 0-1,0 0 1,-1 0 0,1 1-1,0-1 1,0 0-1,0 0 1,0 0-1,-1 1 1,1-1 0,0 0-1,0 1 1,0-1-1,-1 0 1,1 1-1,0-1 1,-1 1 0,1 0-1,0 0 1,4 2-18,-2 1 1,1-1 0,0 1-1,-1 0 1,1 0 0,2 6-1,15 29-38,-2 1-1,-2 1 0,19 67 0,-11-32-1073,-17-47-1689,-6-11-4747</inkml:trace>
  <inkml:trace contextRef="#ctx0" brushRef="#br0" timeOffset="1944.4">2653 290 5298,'0'0'8084,"96"0"-8084,-58-2 0,-1-6-816,-5 3-1553,-7 3-2097</inkml:trace>
  <inkml:trace contextRef="#ctx0" brushRef="#br0" timeOffset="2520.36">1735 777 1024,'0'0'9237,"0"0"-9139,0 0 0,0 0 0,-1 0 0,1 0 0,0 1 0,0-1 0,0 0 0,0 0 0,0 0 0,0 0 1,0 0-1,0 0 0,-1 0 0,1 0 0,0 1 0,0-1 0,0 0 0,0 0 0,0 0 0,0 0 0,0 0 0,0 1 1,0-1-1,0 0 0,0 0 0,0 0 0,0 0 0,0 0 0,0 0 0,0 1 0,0-1 0,0 0 0,0 0 0,0 0 0,0 0 1,0 0-1,1 0 0,-1 1 0,0-1 0,0 0 0,0 0 0,0 0 0,0 0 0,0 0 0,0 0 0,0 0 0,0 0 0,1 1 1,-1-1-1,0 0 0,0 0 0,0 0 0,0 0 0,0 0 0,0 0 0,1 0 0,-1 0 0,0 0 0,19 4 353,0-1 1,1-2-1,-1 1 0,37-4 0,-11 1-103,76 1 302,205-26-1,-229 11-701,94-16-269,-68 5-2782,-102 19 1349,-18 1-2065,-5 1 73</inkml:trace>
  <inkml:trace contextRef="#ctx0" brushRef="#br0" timeOffset="2895.91">1744 721 6963,'0'0'10973,"19"-3"-10298,268-19 1382,223 8-1363,-167 13-3023,-343 1 2185,0 3-1700,0 6-63,-13-6-6780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7:54.234"/>
    </inkml:context>
    <inkml:brush xml:id="br0">
      <inkml:brushProperty name="width" value="0.035" units="cm"/>
      <inkml:brushProperty name="height" value="0.035" units="cm"/>
    </inkml:brush>
  </inkml:definitions>
  <inkml:trace contextRef="#ctx0" brushRef="#br0">11 424 3282,'0'0'11685,"-2"-3"-11077,2 3-603,0 0 1,0 0-1,0 1 0,0-1 0,0 0 0,0 0 1,0 0-1,0 0 0,0 1 0,0-1 0,0 0 1,0 0-1,0 0 0,0 0 0,0 1 0,0-1 1,-1 0-1,1 0 0,0 0 0,0 0 0,0 0 1,0 0-1,0 1 0,-1-1 0,1 0 1,0 0-1,0 0 0,0 0 0,0 0 0,-1 0 1,1 0-1,0 0 0,0 0 0,0 0 0,0 0 1,-1 0-1,1 0 0,0 0 0,0 0 0,0 0 1,-1 0-1,1 0 0,0 0 0,0 0 0,0 0 1,0 0-1,-1 0 0,1 0 0,0 0 1,0-1-1,0 1 0,0 0 0,0 0 0,-1 0 1,1 0-1,0 0 0,0 0 0,0-1 0,0 1 1,0 0-1,0 0 0,0 0 0,-1-1 0,0 31 350,2-16-207,1 0 0,5 28-1,-2-28-143,34 89 234,-35-93-333,1 0 0,1 0-1,-1 0 1,2-1 0,-1 0 0,1-1-1,14 14 1,-19-20 33,-1-1-1,1 1 1,0-1-1,0 1 0,0-1 1,0 0-1,1 1 1,-1-1-1,0 0 1,0-1-1,1 1 1,-1 0-1,1-1 1,-1 1-1,0-1 1,1 0-1,-1 0 1,1 0-1,-1 0 1,1 0-1,-1 0 1,1-1-1,-1 1 1,0-1-1,4-1 1,-3 1 51,0-1 1,0 0-1,0-1 1,0 1-1,0-1 1,0 1-1,-1-1 1,1 0-1,-1 0 1,0 0 0,0 0-1,0 0 1,0-1-1,0 1 1,1-5-1,6-18 358,-1-1 1,-2 0-1,0 0 0,-2 0 0,-1-1 0,-1-46 1,-15 170-530,12-85 47,1 0-1,1 1 1,-1-1 0,2 0-1,0 0 1,3 13-1,-4-21-34,0 0-1,0 0 1,1-1-1,-1 1 1,1-1-1,-1 1 1,1-1-1,0 1 0,0-1 1,0 0-1,0 0 1,0 0-1,0 0 1,1 0-1,-1-1 1,1 1-1,-1-1 1,1 0-1,-1 1 1,1-1-1,0 0 1,0 0-1,0-1 1,-1 1-1,1-1 1,0 1-1,0-1 0,6 0 1,-6 0 128,0 0 0,1 0 0,-1 0 0,0 0 0,1-1 0,-1 1 0,0-1-1,0 0 1,1 0 0,-1 0 0,0 0 0,0-1 0,0 1 0,0-1 0,-1 0 0,1 1 0,0-1 0,-1-1 0,1 1 0,-1 0 0,0-1 0,1 1 0,-1-1 0,0 0-1,-1 1 1,1-1 0,-1 0 0,1 0 0,-1 0 0,0 0 0,0-1 0,0 1 0,1-3 0,2-14 805,-1 0-1,-1 0 1,0 0-1,-2 0 1,0 0 0,-4-23-1,4 39-557,-1 1-1,1 0 0,-1 0 1,0 0-1,0 0 1,-1-1-1,1 1 0,-2-2 1,2 4-162,1 1-1,0-1 1,0 1 0,-1 0 0,1-1 0,0 1 0,0 0 0,-1-1 0,1 1 0,0 0-1,-1 0 1,1-1 0,-1 1 0,1 0 0,0 0 0,-1-1 0,1 1 0,-1 0-1,1 0 1,0 0 0,-1 0 0,1 0 0,-1 0 0,0 0 0,0 0-37,0 1 0,1-1 0,-1 1 0,0-1 0,1 1 1,-1-1-1,0 1 0,1-1 0,-1 1 0,1 0 0,-1-1 0,1 1 1,-1 0-1,1 0 0,-1-1 0,1 1 0,0 0 0,-1 1 0,-2 6-21,1-1 0,0 0 0,0 1 0,1-1 0,0 1-1,0 0 1,1-1 0,0 1 0,0 0 0,1 0 0,0-1-1,0 1 1,1-1 0,0 1 0,0-1 0,1 1 0,-1-1-1,6 8 1,-6-11-236,1 1-1,0-1 1,0 0 0,0 0-1,0 0 1,1 0-1,-1-1 1,1 1-1,0-1 1,0 0 0,0 0-1,1-1 1,-1 1-1,1-1 1,-1 0-1,1 0 1,0 0 0,0 0-1,0-1 1,0 0-1,0 0 1,0-1 0,0 1-1,0-1 1,0 0-1,0 0 1,0-1-1,7-1 1,-9 1 236,0 0 1,-1 0-1,1-1 0,-1 1 1,1-1-1,-1 1 0,1-1 1,-1 0-1,0 0 0,0 0 1,0 0-1,0 0 0,-1-1 1,1 1-1,0 0 0,-1-1 1,0 1-1,0-1 0,2-5 1,3-6 579,-2-1 1,4-20 0,-7 33-439,4-30 2404,0 0 0,-2-56 0,-4 135-2721,-1-29 190,2 1 0,0-1 1,1 0-1,4 25 1,-3-38-188,-1 0 0,1 0 1,-1 0-1,2 0 1,-1 0-1,0 0 1,1 0-1,0 0 1,0-1-1,1 0 1,-1 0-1,1 0 1,0 0-1,0 0 1,0-1-1,0 1 1,1-1-1,-1 0 1,7 3-1,-9-5 42,1 1 0,0-1-1,-1 0 1,1 0 0,0 0 0,0 0-1,0-1 1,-1 1 0,1-1 0,0 1-1,0-1 1,0 0 0,0 0 0,0 0-1,0-1 1,0 1 0,0-1 0,0 1-1,-1-1 1,1 0 0,0 0 0,0 0-1,-1-1 1,1 1 0,-1-1 0,1 1-1,-1-1 1,0 0 0,0 0 0,1 0-1,-1 0 1,0 0 0,-1 0 0,1-1-1,0 1 1,1-5 0,5-7 360,-1-1 0,-1 0 0,-1 0 0,0-1 0,4-21-1,-3 10 362,-2 0 0,0-1-1,-2 1 1,-1-1 0,-2 0-1,0 1 1,-2-1 0,-1 1-1,-1 0 1,-1 0 0,-2 0-1,-15-38 1,14 55-66,3 17 24,0 19 57,1 14-764,2 1 0,2 0 0,1 0 0,2 0-1,2 0 1,2 0 0,2-1 0,1 0 0,2-1-1,2 0 1,18 38 0,-31-75-16,20 29-5048,-15-27 512</inkml:trace>
  <inkml:trace contextRef="#ctx0" brushRef="#br0" timeOffset="607.19">747 399 5186,'0'0'6350,"2"4"-6182,0-1-150,0 0-1,0 0 1,0-1-1,1 1 1,-1-1-1,1 0 1,0 1 0,-1-1-1,1 0 1,0-1-1,0 1 1,1 0-1,-1-1 1,0 0 0,0 0-1,1 0 1,5 1-1,-5-1-62,-1 0 0,0 0 1,1-1-1,-1 0 0,1 1 0,-1-1 0,1 0 0,-1-1 0,1 1 0,-1-1 0,1 1 0,-1-1 0,0 0 0,1 0 1,-1 0-1,0-1 0,0 1 0,0-1 0,0 0 0,3-2 0,0-3 26,0 1 0,-1-1 1,0-1-1,0 1 0,0-1 0,-1 0 0,-1 0 1,1 0-1,-1 0 0,-1-1 0,4-15 0,-3 5 346,-1-1 0,-1 0 0,-1 1 0,-2-23 0,2 36-20,-1 1-1,0-1 1,0 1 0,0-1 0,0 1 0,-1-1-1,0 1 1,0 0 0,-1 0 0,-2-5 0,5 9-275,0 1 1,-1 0-1,1 0 1,0 0 0,0-1-1,0 1 1,0 0 0,0 0-1,0 0 1,0 0-1,-1-1 1,1 1 0,0 0-1,0 0 1,0 0 0,0 0-1,0 0 1,-1-1-1,1 1 1,0 0 0,0 0-1,0 0 1,-1 0 0,1 0-1,0 0 1,0 0-1,0 0 1,-1 0 0,1 0-1,0 0 1,0 0 0,-1 0-1,1 0 1,0 0-1,0 0 1,0 0 0,-1 0-1,1 0 1,0 0-1,0 0 1,0 0 0,-1 0-1,1 0 1,0 1 0,0-1-1,0 0 1,0 0-1,-1 0 1,1 0 0,0 0-1,0 1 1,0-1 0,-5 13 92,3 18-36,1-1 0,1 1-1,1-1 1,2 1 0,8 36 0,46 151 50,-36-147-467,-21-69 218,0-2 86,0 1 0,0-1-1,0 0 1,0 1-1,0-1 1,0 1 0,0-1-1,0 1 1,1-1-1,-1 0 1,0 1 0,0-1-1,0 1 1,0-1-1,1 0 1,-1 1 0,0-1-1,1 1 1,-1-1-1,0 0 1,0 0 0,1 1-1,-1-1 1,1 0-1,-1 1 1,1-1 0,1-38 112,-3-36 252,2-80 2182,-1 153-2512,0 1 0,0-1 0,0 0-1,0 0 1,0 1 0,0-1 0,1 0-1,-1 0 1,0 1 0,0-1 0,0 0-1,1 0 1,-1 1 0,0-1 0,1 0-1,-1 1 1,1-1 0,-1 0 0,1 1-1,-1-1 1,1 1 0,-1-1 0,1 1-1,0-1 1,-1 1 0,1-1 0,0 1-1,-1 0 1,1-1 0,0 1 0,-1 0-1,1 0 1,0 0 0,0-1 0,-1 1-1,1 0 1,0 0 0,0 0 0,-1 0-1,1 0 1,0 0 0,0 0 0,-1 0-1,1 1 1,0-1 0,1 1 0,1-1-21,-1 1-1,1 1 1,0-1 0,-1 0 0,1 1 0,-1-1 0,1 1 0,-1 0 0,0 0 0,0 0 0,2 2 0,4 6-106,-2 0 1,1 0 0,-2 1-1,1 0 1,-1 0-1,-1 0 1,5 18 0,4 46-4724,-11-57 1431,1-4-1847</inkml:trace>
  <inkml:trace contextRef="#ctx0" brushRef="#br0" timeOffset="1764.16">1364 403 3650,'0'0'10695,"-15"-4"-10495,3 0-174,-1 0 0,-22-2 0,34 6-23,0 0 0,0 0 1,0 0-1,0 0 0,0 1 0,0-1 1,0 0-1,0 0 0,0 1 0,0-1 1,0 0-1,0 1 0,1-1 1,-1 1-1,0 0 0,0-1 0,0 1 1,1-1-1,-1 1 0,0 0 0,1 0 1,-1-1-1,1 1 0,-1 0 1,1 0-1,-1 1 0,-6 24 94,6-20-74,-2 12 34,1 0 0,0 0 0,2-1 0,1 25 0,-1-38-144,0 0 1,1 0-1,-1 0 0,1 0 0,0 0 0,0 0 0,0 0 0,0 0 0,1 0 1,0-1-1,-1 1 0,1 0 0,1-1 0,-1 0 0,0 1 0,1-1 1,0 0-1,0 0 0,0-1 0,0 1 0,0-1 0,0 1 0,1-1 0,6 3 1,-8-4 4,0 0 1,1 0-1,-1-1 1,0 1-1,1-1 1,-1 1-1,0-1 0,1 0 1,-1 0-1,1 0 1,-1 0-1,1-1 1,-1 1-1,0-1 1,1 1-1,-1-1 1,0 0-1,1 0 1,-1 0-1,3-2 1,-2 1 103,-1 0 1,0-1 0,1 1-1,-1-1 1,0 0-1,0 0 1,0 1 0,0-1-1,-1-1 1,1 1 0,-1 0-1,2-6 1,1-9 676,-1 1-1,-1-1 1,-1 1 0,0-26-1,-1 40-567,0-55 3094,-8 118-3302,8-53 84,0 12-479,1-1 1,0 1 0,5 21 0,-5-36 104,-1 1 0,2-1 0,-1 0-1,0 0 1,1 0 0,0 0 0,0 0-1,0 0 1,1 0 0,-1-1-1,1 1 1,0-1 0,0 0 0,0 0-1,0 0 1,0 0 0,1 0 0,-1-1-1,6 4 1,-7-5 291,-1 0 0,1-1 0,0 1 0,-1 0 0,1-1 0,0 1-1,0-1 1,-1 0 0,1 0 0,0 1 0,0-1 0,0 0 0,-1 0 0,1-1 0,0 1-1,0 0 1,-1-1 0,1 1 0,0-1 0,-1 1 0,1-1 0,0 0 0,1 0 0,-1-1 193,1-1 0,-1 1 1,0 0-1,0-1 0,0 1 1,0-1-1,0 1 0,-1-1 1,1 0-1,-1 0 0,0 0 1,1-3-1,3-10 1177,-2 0 1,0 0-1,2-32 0,-5 44-1130,3-33 1298,-1-3 1148,-1 72-1893,-1-18-878,1 1 1,0 0-1,1-1 1,1 1-1,6 21 1,-8-32-93,0-1 1,0 1-1,1-1 1,-1 0-1,1 1 1,0-1-1,0 0 1,0 0-1,0 0 1,0 0-1,1-1 1,-1 1-1,1 0 1,0-1-1,-1 0 1,1 0-1,0 0 1,1 0-1,-1 0 1,0 0-1,0-1 1,1 0-1,-1 0 1,1 0-1,-1 0 1,1 0-1,6 0 1,-8-1 210,1-1 0,-1 1 1,0-1-1,1 1 1,-1-1-1,0 0 1,0 0-1,0 0 0,1 0 1,-1 0-1,0 0 1,-1-1-1,1 1 0,0-1 1,0 1-1,-1-1 1,1 0-1,0 0 1,-1 1-1,2-5 0,25-48 884,-18 31 54,-5 13-391,-1 0 0,0 0 0,-1-1 0,0 1 0,0-1 0,1-17 0,-2-12 3505,-13 153-4098,11-107-84,0 1 0,0-1 1,1 1-1,0-1 0,0 0 1,0 1-1,4 8 0,-4-13 33,0 0-1,0-1 0,0 1 0,0 0 1,1 0-1,-1-1 0,0 1 1,1-1-1,0 1 0,-1-1 0,1 0 1,0 1-1,0-1 0,-1 0 0,1 0 1,0 0-1,0-1 0,0 1 0,0 0 1,1-1-1,-1 1 0,0-1 0,0 0 1,0 0-1,0 0 0,4 0 0,-4 0 97,1 0 1,0 0-1,0 0 0,0 0 0,0-1 0,0 1 0,0-1 0,-1 0 0,1 0 0,0 0 0,-1 0 0,1 0 0,0 0 0,-1-1 0,1 0 0,-1 1 0,0-1 0,0 0 0,0 0 0,0 0 0,0 0 0,0-1 1,0 1-1,-1 0 0,1-1 0,-1 1 0,1-1 0,-1 0 0,1-2 0,12-23 378,-1 0 1,-2-1-1,-1-1 0,-1 0 1,-1 0-1,-2 0 0,-1-1 1,-1 0-1,-1-48 0,-2 47 133,-1-33 609,0 60-893,0 1 0,-1-1 0,0 0 0,0 1-1,0-1 1,-1 1 0,1-1 0,-1 1 0,0 0-1,-4-6 1,6 9-139,-1 0 0,1 0 0,-1 1 0,0-1 0,1 0 0,-1 0 0,0 0 0,0 1 0,0-1 0,1 0 0,-1 1 0,0-1 0,0 1 0,0-1 0,0 1 0,0 0 0,0-1 0,0 1 0,-2-1 0,3 2-33,-1-1 1,0 0-1,0 0 1,1 0-1,-1 1 1,0-1 0,1 0-1,-1 1 1,0-1-1,1 0 1,-1 1-1,0-1 1,1 1-1,-1-1 1,1 1-1,-1-1 1,1 1 0,-1 0-1,1-1 1,-1 2-1,-1 2-12,0 0 0,0 0-1,1 0 1,-1 1 0,1-1-1,0 0 1,-1 8 0,-1 29 95,1 0 1,8 77-1,-3-92-198,1-1-1,2 0 1,0 0 0,2-1 0,20 45-1,-13-45-2363,-14-23 2026,0 0-1,0-1 0,0 1 0,-1-1 1,1 1-1,0-1 0,0 1 0,0-1 1,0 1-1,0-1 0,0 0 0,0 1 1,0-1-1,0 0 0,2 0 0</inkml:trace>
  <inkml:trace contextRef="#ctx0" brushRef="#br0" timeOffset="1970.74">1874 294 4466,'0'0'11461,"88"-17"-11301,-56 17-16,2 0-80,4 0 0,-1 0-64,-6 0-32,-13 0-2064</inkml:trace>
  <inkml:trace contextRef="#ctx0" brushRef="#br0" timeOffset="2156.14">1059 0 8676,'0'0'2545</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8:21.734"/>
    </inkml:context>
    <inkml:brush xml:id="br0">
      <inkml:brushProperty name="width" value="0.05" units="cm"/>
      <inkml:brushProperty name="height" value="0.05" units="cm"/>
      <inkml:brushProperty name="color" value="#F6630D"/>
    </inkml:brush>
  </inkml:definitions>
  <inkml:trace contextRef="#ctx0" brushRef="#br0">254 428 3506,'0'0'9788,"-13"-9"-9041,-45-30 16,54 36-718,0 1 1,0 0-1,0 1 1,0-1-1,-1 1 0,1 0 1,-1 0-1,1 0 0,0 0 1,-1 1-1,0 0 0,1 0 1,-1 0-1,1 1 0,-1-1 1,1 1-1,-1 0 0,1 0 1,0 1-1,0-1 1,-5 3-1,3 0-39,1-1 0,0 1 0,0 0 0,0 0 0,1 0 0,-1 1 0,1 0 0,0-1 0,1 2 0,-1-1 0,1 0 0,0 1 0,0-1 0,0 1 0,1 0 0,-3 11 0,1 1-4,0 1 0,1-1 0,2 1 0,-1 26 0,2-40-15,0 1 0,1-1 0,0 0 0,0 1 1,0-1-1,0 0 0,1 0 0,0 0 0,0 1 0,0-2 0,1 1 0,0 0 1,-1-1-1,2 1 0,-1-1 0,0 0 0,1 0 0,0 0 0,0 0 1,0-1-1,0 1 0,1-1 0,0 0 0,-1-1 0,1 1 0,0-1 0,0 0 1,0 0-1,0-1 0,1 1 0,-1-1 0,0 0 0,1 0 0,-1-1 0,0 0 1,1 0-1,-1 0 0,1-1 0,9-1 0,-11 0 32,0 0-1,0 0 1,0 0 0,0 0-1,-1 0 1,1-1-1,-1 0 1,1 1 0,-1-1-1,0-1 1,0 1 0,0 0-1,-1-1 1,1 1-1,-1-1 1,0 0 0,0 0-1,0 0 1,-1 0 0,1 0-1,0-6 1,4-9 7,-1-1 0,-1 0 1,1-23-1,0-11 200,-2-67 1,-4 97-10,-1 0 0,-1 0 0,-2 0 0,0 1 0,-10-29 0,12 49 110,0 9-300,1 12-122,1 23 95,2 0-1,1 0 1,10 52-1,-8-73-40,1 0-1,1 0 1,1-1-1,0 0 0,2 0 1,0 0-1,1-1 1,19 25-1,-26-39-168,1 1 0,0-1 0,0 0 0,1 0 0,-1 0 0,1 0 0,0-1 0,0 0 0,0 0 0,0 0 0,0-1 0,12 4 0,-14-5 135,-1 0 0,1-1 1,0 0-1,0 1 0,0-1 1,0 0-1,0 0 0,0-1 1,0 1-1,0 0 0,-1-1 1,1 0-1,0 0 0,0 0 1,-1 0-1,1 0 0,0 0 1,-1-1-1,1 1 0,-1-1 1,0 0-1,1 0 0,-1 0 1,0 0-1,0 0 0,0 0 1,2-4-1,1-2 108,-1-1 0,0 0-1,0-1 1,-1 1 0,0-1-1,-1 1 1,0-1 0,2-13-1,1-64 1480,-5 77-1010,0 16-387,-1 4-363,0-1-1,1 0 0,1 1 0,2 16 0,-3-25 207,0 0 0,0 0-1,1 0 1,-1 1-1,0-1 1,1 0 0,-1 0-1,1 0 1,0 0-1,-1 0 1,1 0-1,0 0 1,-1 0 0,1 0-1,0 0 1,0 0-1,0-1 1,0 1 0,0 0-1,0-1 1,0 1-1,0 0 1,0-1-1,0 1 1,0-1 0,0 0-1,0 1 1,0-1-1,1 0 1,-1 0 0,0 1-1,0-1 1,0 0-1,1 0 1,-1 0-1,0-1 1,0 1 0,0 0-1,1 0 1,-1-1-1,0 1 1,0 0 0,0-1-1,0 1 1,0-1-1,0 0 1,0 1 0,1-2-1,0 1 60,-1-1 0,1 1 1,-1 0-1,0-1 0,1 1 0,-1-1 0,0 1 0,0-1 1,0 1-1,0-1 0,-1 0 0,1 0 0,0 1 0,-1-1 0,1 0 1,-1 0-1,0 0 0,1 0 0,-1-3 0,0-46 1025,-1 34-322,1 15-596,0-1 0,0 0 0,-1 0 0,1 0 0,-1 1 0,0-1 0,0 0 0,0 1 0,0-1 0,0 1 0,-1-1 0,-2-3 1,3 5-109,1 0 0,-1 1 0,0-1 0,0 0 1,0 1-1,1-1 0,-1 1 0,0-1 1,0 1-1,0-1 0,0 1 0,0 0 1,0-1-1,0 1 0,0 0 0,0 0 1,0-1-1,0 1 0,0 0 0,0 0 1,0 0-1,0 0 0,0 1 0,0-1 1,0 0-1,0 0 0,0 1 0,0-1 1,0 0-1,0 1 0,0-1 0,0 1 0,1-1 1,-1 1-1,0 0 0,0-1 0,0 1 1,1 0-1,-1-1 0,-1 3 0,-2 1-22,1 1 0,-1 0 0,1-1 1,0 2-1,0-1 0,0 0 0,1 0 0,0 1 0,0-1 0,0 1 0,1 0 0,0 0 0,-1 6 0,0 14 22,0 42 1,2-53-15,0-12-8,0 0-1,0 0 1,1-1-1,-1 1 1,1 0-1,0-1 1,-1 1-1,1-1 1,0 1-1,1-1 0,-1 1 1,0-1-1,1 0 1,-1 1-1,1-1 1,0 0-1,0 0 1,0 0-1,0 0 1,0-1-1,0 1 0,0-1 1,0 1-1,1-1 1,-1 0-1,1 1 1,-1-1-1,1 0 1,-1-1-1,4 2 1,4 0-35,1 0 1,0-1-1,-1 0 1,1 0 0,0-1-1,14-2 1,-19 1 48,0-1 0,0 0 0,0 0 0,-1 0 0,0-1 0,1 0 0,-1 0 0,0 0 1,0 0-1,0-1 0,-1 0 0,1 0 0,-1 0 0,0-1 0,0 0 0,-1 1 0,6-10 0,6-11 107,-1 0-1,14-33 0,-19 34 46,-1 0-1,-1 0 1,-1-1-1,-1 0 1,-1 0 0,-1 0-1,-1 0 1,-2 0-1,0-1 1,-4-24 0,3 46-53,1 0 0,-1 0 1,0-1-1,0 1 0,0 1 1,0-1-1,-1 0 0,1 0 1,-1 0-1,0 1 0,0-1 1,-4-3-1,6 6-94,0 1 0,-1 0 0,1 0-1,0 0 1,0 0 0,-1 0 0,1 0 0,0 0 0,-1 0 0,1 0 0,0 0 0,0 0 0,-1 0-1,1 0 1,0 0 0,0 0 0,-1 0 0,1 0 0,0 0 0,-1 1 0,1-1 0,0 0 0,0 0-1,0 0 1,-1 0 0,1 0 0,0 1 0,0-1 0,0 0 0,-1 0 0,1 0 0,0 1 0,0-1-1,0 0 1,0 0 0,-1 1 0,1-1 0,0 0 0,0 0 0,0 1 0,0-1 0,0 0 0,0 1-1,0-1 1,0 1 0,-4 16-166,3-14 188,-4 30 29,1 1 1,1 0-1,2 1 1,2-1 0,5 39-1,38 169 440,-36-207-496,21 83-20,-25-104 4,1 0-1,1 0 1,0-1 0,1 0 0,16 24-1,-22-36 6,0 1 1,0 0-1,1-1 0,-1 1 0,1-1 0,-1 1 0,1-1 0,0 1 0,-1-1 0,1 0 0,0 0 0,0 0 0,0 0 0,0 0 0,0-1 0,0 1 0,0-1 0,0 1 0,0-1 0,0 0 0,0 1 0,0-1 0,0 0 0,3-1 0,-3 1 7,0-1 0,0 0 0,0 0 0,0 0-1,0 0 1,0 0 0,0-1 0,0 1 0,-1 0-1,1-1 1,0 0 0,-1 1 0,1-1 0,-1 0-1,0 0 1,0 1 0,0-1 0,0 0 0,0 0-1,0 0 1,0 0 0,0-4 0,3-6 6,-2-1 1,1 0 0,-2 0-1,0-1 1,0 1 0,-1 0-1,-1 0 1,0 0-1,-5-20 1,4 24-101,0-1 0,-1 1 0,0 0 0,-1-1 1,0 1-1,0 1 0,-1-1 0,0 1 0,-1 0 0,0 0 0,0 0 0,0 1 0,-12-10 0,0 8-2149,4 7-4499</inkml:trace>
  <inkml:trace contextRef="#ctx0" brushRef="#br0" timeOffset="999.94">1567 357 6163,'0'0'10911,"-18"-9"-10500,-60-26-253,76 34-153,0 0 1,0 0 0,0 0 0,-1 1-1,1-1 1,0 1 0,-1-1-1,1 1 1,0 0 0,-1 0-1,1 0 1,0 0 0,-1 0-1,1 0 1,0 1 0,-1-1 0,1 1-1,0 0 1,0 0 0,-1 0-1,1 0 1,0 0 0,0 0-1,0 0 1,0 1 0,0-1 0,0 1-1,1-1 1,-1 1 0,0 0-1,-2 3 1,1 1-1,-1 1 0,1-1 0,0 1 0,0 0-1,1-1 1,0 1 0,-2 10 0,2-6-1,0 1 1,1 0-1,0 0 0,1 23 1,0-33-5,0 1 0,0-1 0,1 1 0,-1-1 0,1 1 1,0-1-1,-1 1 0,1-1 0,0 0 0,0 1 0,1-1 1,-1 0-1,0 0 0,1 0 0,-1 0 0,1 0 1,0 0-1,0 0 0,-1-1 0,1 1 0,0 0 0,1-1 1,-1 0-1,0 1 0,0-1 0,1 0 0,-1 0 0,0-1 1,3 2-1,1-1 9,-1 0 0,1 0 0,-1 0 1,1 0-1,-1-1 0,1 0 0,0 0 0,-1-1 0,1 0 1,-1 0-1,1 0 0,-1 0 0,0-1 0,0 0 0,1 0 1,-1-1-1,0 1 0,-1-1 0,1 0 0,0 0 0,-1-1 1,0 1-1,0-1 0,0 0 0,0 0 0,0 0 0,-1-1 0,0 0 1,0 1-1,0-1 0,0 0 0,-1 0 0,0 0 0,0-1 1,0 1-1,-1 0 0,0-1 0,1-7 0,1-12 227,-1 1-1,-2-31 1,-1 26 191,1 29-427,0 1 0,0-1-1,0 0 1,0 0 0,0 0-1,-1 0 1,1 0 0,0 0 0,0 0-1,0 1 1,0-1 0,-1 0-1,1 0 1,0 0 0,0 0-1,0 0 1,0 0 0,-1 0 0,1 0-1,0 0 1,0 0 0,0 0-1,-1 0 1,1 0 0,0 0-1,0 0 1,0 0 0,0 0 0,-1 0-1,1-1 1,0 1 0,0 0-1,0 0 1,0 0 0,-1 0-1,1 0 1,0 0 0,0 0 0,0-1-1,0 1 1,0 0 0,0 0-1,0 0 1,-1 0 0,1-1-1,0 1 1,0 0 0,0 0 0,0 0-1,0 0 1,0-1 0,0 1-1,0 0 1,0 0 0,0 0-1,0 0 1,0-1 0,0 1 0,0 0-1,0 0 1,0 0 0,0-1-1,0 1 1,0 0 0,0 0-1,0 0 1,1-1 0,-9 16-175,7-9 103,1 0-1,0 1 0,0-1 0,0 0 1,1 1-1,0-1 0,0 0 0,1 0 1,-1 1-1,1-1 0,1 0 0,-1-1 0,1 1 1,5 8-1,-5-11-53,0 1 1,0-1-1,0 1 0,1-1 1,-1 0-1,1 0 1,0-1-1,-1 1 0,1-1 1,1 0-1,-1 0 0,0 0 1,0 0-1,1-1 1,-1 0-1,1 1 0,-1-2 1,1 1-1,0-1 0,7 1 1,-9-1 104,0-1-1,0 1 1,0 0 0,0-1 0,0 1 0,-1-1 0,1 0 0,0 0 0,0 0-1,0-1 1,-1 1 0,1-1 0,-1 1 0,1-1 0,-1 0 0,1 0 0,2-3-1,-1 0 16,-1 1-1,1-1 0,-1-1 1,0 1-1,0 0 1,0-1-1,-1 0 0,2-7 1,2-11 107,-1 0 1,-1-1-1,1-32 1,-5 48-58,3-152 1899,-3 109 87,-3 41-842,2 10-1171,1 1 0,0 1 0,-1-1 0,1 0 0,0 0-1,-1 0 1,1 0 0,0 0 0,-1 0 0,1 0 0,0 0 0,-1 1 0,1-1-1,0 0 1,-1 0 0,1 0 0,0 1 0,-1-1 0,1 0 0,0 0-1,0 1 1,-1-1 0,1 0 0,0 1 0,0-1 0,0 0 0,0 1 0,-1-1-1,1 0 1,0 1 0,0-1 0,0 0 0,0 1 0,0-1 0,0 0-1,0 1 1,0-1 0,0 1 0,-6 16-21,1 0 0,1-1-1,1 2 1,-2 23 0,-1 77 212,6-114-195,-2 51 29,3 179 205,1-200-217,2-1 0,1 1-1,2-1 1,19 59 0,-23-84-33,0 0 0,1 0 0,0-1 0,0 1-1,1-1 1,8 10 0,-12-15 3,1 0-1,0 0 0,0-1 0,-1 1 1,1 0-1,0-1 0,0 0 0,1 1 1,-1-1-1,0 0 0,0 0 0,0 0 0,1-1 1,-1 1-1,0-1 0,1 1 0,-1-1 1,1 0-1,-1 1 0,1-1 0,-1 0 1,0-1-1,1 1 0,-1 0 0,1-1 1,-1 1-1,4-3 0,-3 2 4,0-1-1,-1 0 1,1 0 0,-1 0-1,0-1 1,1 1 0,-1-1-1,0 1 1,0-1 0,-1 0-1,1 1 1,0-1 0,-1 0-1,0 0 1,0 0 0,0 0-1,0 0 1,0-1 0,0 1-1,-1-5 1,3-11 13,-1 0 1,-2-21-1,0 38-17,0-10 2,0 0-1,-2 0 1,0 0 0,0 0-1,-1 0 1,0 1-1,-1-1 1,-7-14 0,8 19-13,-1 0 0,0 0 1,-1 1-1,1-1 0,-1 1 1,-1 0-1,1 0 0,-1 1 1,0-1-1,0 1 1,-1 0-1,1 1 0,-12-6 1,16 9 3,1 0 1,-1 1 0,1-1 0,-1 0 0,1 1-1,-1-1 1,0 1 0,0 0 0,1-1 0,-1 1-1,0 0 1,1 0 0,-1 0 0,0 0-1,0 0 1,1 1 0,-3 0 0,3-1-5,0 1 1,0 0-1,1-1 1,-1 1-1,0 0 1,0 0-1,1-1 1,-1 1-1,0 0 1,1 0-1,-1 0 0,1 0 1,-1 0-1,1 0 1,-1 0-1,1 0 1,0 0-1,-1 0 1,1 1-1,0-1 1,0 0-1,0 0 1,0 0-1,0 0 1,0 1-1,1-1 12,-1 1-1,0-1 0,1 0 1,-1 0-1,1 0 1,-1 0-1,1 0 0,-1 0 1,1 0-1,0-1 1,-1 1-1,1 0 0,0 0 1,0 0-1,0-1 1,0 1-1,0 0 0,0-1 1,0 1-1,0-1 1,0 1-1,0-1 1,0 1-1,0-1 0,0 0 1,0 0-1,2 1 1,35 4 87,-36-5-83,9 1-31,39 1 247,-47-2-276,0 0 1,0-1 0,-1 1 0,1 0 0,0-1 0,0 0 0,-1 0 0,1 1-1,0-2 1,-1 1 0,1 0 0,-1 0 0,5-4 0,-6 4-175,-1 1 1,1-1-1,-1 0 1,1 0-1,0 0 0,-1 0 1,0 0-1,1 0 1,-1 0-1,1 0 1,-1 0-1,0 0 0,0 0 1,0 0-1,0 0 1,1 0-1,-1 0 1,-1 0-1,1-2 0,-1-11-4964</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8:14.413"/>
    </inkml:context>
    <inkml:brush xml:id="br0">
      <inkml:brushProperty name="width" value="0.05" units="cm"/>
      <inkml:brushProperty name="height" value="0.05" units="cm"/>
      <inkml:brushProperty name="color" value="#F6630D"/>
    </inkml:brush>
  </inkml:definitions>
  <inkml:trace contextRef="#ctx0" brushRef="#br0">7 741 5234,'0'0'7700,"-1"7"-7743,0 1 2,-3 49 144,4-56-99,0 0 0,0 1 0,0-1 0,0 1 0,0-1 0,0 0 0,0 1-1,0-1 1,1 1 0,-1-1 0,1 0 0,-1 1 0,1-1 0,-1 0 0,1 0 0,0 1 0,0-1 0,-1 0 0,1 0 0,0 0 0,0 0 0,0 0 0,0 0 0,0 0 0,0 0 0,1 0 0,-1-1 0,0 1 0,0 0 0,1-1 0,-1 1-1,0-1 1,1 1 0,1-1 0,1 0 11,0 0 0,-1-1 0,1 1-1,-1-1 1,1 0 0,0 0 0,-1 0 0,1-1-1,-1 1 1,0-1 0,0 0 0,1 0 0,-1 0-1,0 0 1,3-3 0,0-2 6,0 1-1,-1-1 1,1 0 0,-1 0 0,-1 0-1,6-10 1,0-7-4,0 0-1,-2 0 1,10-40 0,-11 19 8,-1 1 0,-2-1 0,-2 1 0,-8-80 0,4 104 257,-1 0-1,0 1 1,-2-1 0,-1 1-1,0 0 1,-12-24-1,18 43-260,0-1-1,0 1 0,0 0 0,0-1 0,0 1 0,0-1 0,0 1 0,0 0 0,0-1 0,0 1 0,0-1 0,-1 1 0,1 0 0,0-1 0,0 1 0,0 0 0,-1-1 0,1 1 0,0 0 0,-1 0 0,1-1 0,0 1 0,0 0 0,-1 0 0,1-1 0,0 1 0,-1 0 0,1 0 0,-1 0 1,1 0-1,0 0 0,-1-1 0,1 1 0,-1 0 0,1 0 0,0 0 0,-1 0 0,1 0 0,0 0 0,-1 0 0,1 0 0,-1 0 0,1 1 0,0-1 0,-1 0 0,1 0 0,-1 0 0,1 0 0,0 0 0,-1 1 0,1-1 0,0 0 0,-1 0 0,1 1 0,0-1 0,0 0 0,-1 1 0,1-1 1,0 0-1,0 1 0,-1-1 0,-8 25-94,5 3 82,1 0-1,2 1 1,1 0 0,1-1-1,1 1 1,1-1 0,10 35 0,2-2-53,3 0 1,32 69-1,-46-119-192,1-1 1,1-1-1,-1 1 1,9 10-1,-12-18 123,0 0 0,0 0 0,-1 0 0,1 0 0,1 0 0,-1-1 0,0 1 0,0-1 0,1 0 0,3 2 0,-5-2 82,1-1-1,-1 0 0,0 0 0,1 1 0,-1-1 0,0 0 0,1 0 0,-1 0 0,0-1 0,1 1 0,-1 0 1,0 0-1,1-1 0,-1 1 0,0-1 0,0 1 0,1-1 0,-1 0 0,0 1 0,0-1 0,0 0 0,2-1 1,0-2 33,0 1 1,0-1 0,-1 0 0,1 0 0,-1 0 0,0 0 0,0 0 0,0 0 0,0-1 0,-1 1 0,2-8-1,8-59 69,-9 54-8,2-24 130,-4 28-17,1-1 0,1 1 1,0 0-1,1 0 1,0 0-1,7-18 1,-9 30-175,-1 0-1,1 0 1,0 0 0,0 0 0,-1 1 0,1-1 0,0 0 0,0 1 0,0-1 0,0 0 0,0 1 0,0-1-1,0 1 1,0-1 0,0 1 0,0 0 0,0-1 0,0 1 0,0 0 0,0 0 0,0 0 0,1 0 0,-1 0-1,0 0 1,0 0 0,0 0 0,0 0 0,0 1 0,0-1 0,0 0 0,1 1 0,2 0-11,-1 0 1,0 0-1,0 1 0,-1-1 1,1 1-1,0-1 1,0 1-1,-1 0 0,4 3 1,22 34-839,-28-46 1178,-3-21-66,2 26-251,0 1-1,-1-1 0,1 0 0,0 1 0,-1 0 0,0-1 1,1 1-1,-1 0 0,0 0 0,1-1 0,-1 2 1,0-1-1,0 0 0,0 0 0,0 0 0,0 1 0,0-1 1,0 1-1,0 0 0,0-1 0,0 1 0,0 0 0,-1 0 1,1 1-1,0-1 0,0 0 0,-4 2 0,2-1 4,1 0-1,-1 0 1,0 1-1,1-1 1,-1 1-1,1 0 1,-1 0-1,1 1 1,0-1-1,0 1 1,0-1-1,0 1 1,-4 5-1,1 2-14,1 1 0,0-1 0,1 1 1,0 1-1,0-1 0,1 0 0,1 1 0,0 0 0,0-1 0,2 1 1,-1 0-1,1 0 0,3 18 0,-3-27-29,0-1-1,1 1 1,-1 0 0,1-1 0,0 1-1,0-1 1,0 1 0,0-1 0,0 1-1,0-1 1,1 0 0,-1 0-1,1 1 1,-1-1 0,1 0 0,0 0-1,0-1 1,0 1 0,0 0 0,0-1-1,1 1 1,-1-1 0,4 2-1,0 0-76,-1-2 0,0 1-1,1-1 1,-1 0-1,1 0 1,0 0 0,-1-1-1,1 0 1,0 0-1,7-1 1,-11 0 99,0 0 1,1 0-1,-1 0 1,0 0-1,0 0 1,0-1 0,0 1-1,0-1 1,0 1-1,0-1 1,-1 0-1,1 1 1,-1-1-1,1 0 1,-1 0-1,0-1 1,1 1-1,-1 0 1,0 0-1,0 0 1,-1-1-1,1 1 1,0 0-1,-1-1 1,1-3-1,1-7 119,0-1-1,0 0 0,-1-14 1,-1-64 3125,0 91-3093,0 4-177,0 2 23,-1 12-13,2 1 1,3 21 0,-3-32 8,1 0 1,0-1-1,0 1 1,1-1-1,0 1 1,0-1 0,0 0-1,1 0 1,4 6-1,-2-5-153,0-1 1,0 1-1,0-1 0,1-1 0,0 1 0,0-1 0,10 5 1,-15-8 155,0-1 0,0 0 0,0 0 0,0 0 0,0 0 0,0 0 1,0-1-1,0 1 0,0-1 0,0 1 0,1-1 0,-1 0 0,0 0 0,0 0 1,0 0-1,1 0 0,-1 0 0,0-1 0,0 1 0,0-1 0,0 1 0,0-1 1,0 0-1,0 0 0,0 0 0,0 0 0,0 0 0,0 0 0,0-1 1,-1 1-1,1-1 0,0 1 0,1-3 0,4-7 226,-1-1 1,0 1-1,-1-1 1,0 0-1,0-1 1,3-18-1,14-36 2015,-22 66-2218,0 1 1,0 0 0,0-1 0,0 1-1,0 0 1,1-1 0,-1 1-1,0 0 1,0-1 0,0 1 0,0 0-1,0-1 1,1 1 0,-1 0-1,0 0 1,0-1 0,1 1 0,-1 0-1,0 0 1,0 0 0,1-1-1,-1 1 1,0 0 0,1 0 0,-1 0-1,0 0 1,1 0 0,-1 0-1,0 0 1,1-1 0,-1 1 0,0 0-1,1 0 1,-1 0 0,0 0-1,1 0 1,-1 0 0,0 1 0,1-1-1,-1 0 1,0 0 0,0 0-1,1 0 1,-1 0 0,0 0 0,1 0-1,-1 1 1,0-1 0,0 0-1,1 0 1,-1 1 0,0-1-1,0 0 1,1 0 0,-1 1 0,0-1-1,11 17-138,2 14 124,16 60-1,0-3-745,-29-87 685,0 0 0,0-1-1,0 1 1,0 0-1,0-1 1,1 1-1,-1 0 1,0-1 0,1 1-1,-1 0 1,0-1-1,1 1 1,-1-1 0,1 1-1,-1-1 1,0 1-1,1-1 1,0 1 0,-1-1-1,1 0 1,-1 1-1,1-1 1,-1 1 0,1-1-1,1 0 1,6-12-265,1-30 644,-9 41-344,3-38 13,-2 22 236,1-1 1,3-18-1,-4 33-174,-1-1-1,1 1 0,1-1 1,-1 1-1,0-1 1,1 1-1,0 0 0,-1-1 1,1 1-1,1 0 0,-1 0 1,0 1-1,1-1 1,-1 0-1,5-2 0,-6 4-53,-1 1 0,1-1 1,0 1-1,0 0 0,-1-1 0,1 1 0,0 0 0,0 0 0,0 0 0,0 0 0,-1 0 0,1-1 1,0 1-1,0 1 0,0-1 0,0 0 0,-1 0 0,1 0 0,0 0 0,0 1 0,0-1 0,-1 0 1,1 1-1,0-1 0,0 0 0,-1 1 0,1-1 0,0 1 0,-1-1 0,1 1 0,0 0 1,-1-1-1,1 1 0,-1 0 0,1-1 0,0 2 0,15 30-117,-14-29 141,16 52-62,-15-41-558,2 0 0,0 0 0,0-1 0,9 15 0,-14-27 555,1 0 0,-1-1 0,1 1 1,-1-1-1,1 1 0,0-1 0,-1 1 1,1-1-1,-1 1 0,1-1 0,0 1 1,-1-1-1,1 0 0,0 1 1,-1-1-1,1 0 0,0 0 0,0 0 1,-1 1-1,1-1 0,0 0 0,0 0 1,0 0-1,-1 0 0,1 0 0,0 0 1,0-1-1,-1 1 0,1 0 0,0 0 1,0 0-1,-1-1 0,1 1 0,0 0 1,-1-1-1,1 1 0,0-1 0,0 0 1,2 0 60,-1-1 0,0 0 1,0 0-1,0 0 0,1 0 1,-2 0-1,1-1 0,3-4 1,9-19 363,1 0 1,2 1 0,30-37 0,-46 61-297,0-1-1,0 1 1,-1 0-1,1 0 1,0 0 0,0 0-1,0 0 1,0 0 0,0 0-1,1 0 1,-1 0-1,0 1 1,0-1 0,1 0-1,-1 1 1,2-1 0,-1 21 737,-2-6-1089,0-9 255,0 4 23,0 0 1,0 1-1,1-1 0,0 0 0,4 15 0,-4-22-35,0 0 0,0 0 0,0 0 0,0 0 0,0 0 0,0-1-1,1 1 1,-1 0 0,1-1 0,-1 1 0,1 0 0,-1-1 0,1 0 0,0 1-1,0-1 1,0 0 0,0 0 0,-1 0 0,2 0 0,-1-1 0,0 1-1,0 0 1,0-1 0,0 1 0,0-1 0,0 0 0,1 0 0,3 0-1,-3-1 7,1 1-1,-1-1 1,0 0-1,1 0 1,-1 0-1,0-1 0,0 1 1,0-1-1,0 1 1,0-1-1,0 0 0,0-1 1,-1 1-1,1 0 1,-1-1-1,1 1 0,-1-1 1,0 0-1,0 1 1,0-1-1,1-4 0,7-10 38,-2-1 0,10-27 0,-15 38-18,5-19 40,-1 0-1,-1 0 1,-2-1 0,-1 0-1,0 0 1,-2 1 0,-5-53-1,3 69 129,-1-1 0,0 0 0,-7-20 0,8 28-35,0 0 1,0-1-1,0 1 1,-1 0-1,0 0 0,0 0 1,0 0-1,0 0 1,0 1-1,0-1 0,-1 1 1,1-1-1,-1 1 1,1 0-1,-1 0 0,-3-2 1,5 4-119,1 0 1,-1-1-1,1 1 0,0 0 1,-1 0-1,1 0 0,-1 0 1,1 0-1,-1 0 1,1 0-1,-1 0 0,1 0 1,-1 0-1,1 0 0,0 0 1,-1 0-1,1 1 1,-1-1-1,1 0 0,-1 0 1,1 0-1,0 1 0,-1-1 1,1 0-1,-1 0 1,1 1-1,0-1 0,-1 0 1,1 1-1,0-1 0,0 1 1,-1-1-1,1 0 1,0 1-1,0-1 0,0 1 1,-1-1-1,1 0 1,0 1-1,0-1 0,0 1 1,0-1-1,0 1 0,0-1 1,0 1-1,-2 26-72,2-22 95,0 32-5,2 0 0,2-1 0,10 49 0,37 107 16,-22-86-74,-23-81-183,-5-18-120,0 0-1,1 1 1,0-1-1,4 8 1,-4-40 703,-11-121 1016,1-1 85,8 147-1471,1 0 0,0-1 0,-1 1 0,1-1 0,-1 1 1,1 0-1,0-1 0,-1 1 0,1 0 0,-1-1 0,1 1 0,0 0 0,0 0 0,-1 0 0,1 0 0,0 0 1,-1 0-1,1 0 0,0 0 0,-1 0 0,1 0 0,0 0 0,-1 0 0,2 1 0,20 3-37,-16 0 18,1 0 1,0 1-1,-1 0 1,0 1-1,0-1 1,0 1-1,9 13 1,31 51-13,-40-60-40,0 1 0,-1 0 0,0 0 0,-1 0 0,0 1 0,-1 0 0,0 0 0,-1 0 0,0 0 1,0 24-1,-2-34-1,0-1 0,0 1-1,0 0 1,-1 0 0,1-1 0,0 1 0,-1 0 0,0 0 0,1-1 0,-1 1 0,0-1 0,0 1 0,0-1 0,0 1 0,0-1 0,0 1 0,0-1-1,0 0 1,-1 1 0,1-1 0,-1 0 0,1 0 0,0 0 0,-1 0 0,0-1 0,1 1 0,-1 0 0,-2 0 0,-3 1-1111,0 0 1,0-1 0,0 0-1,0 0 1,-13-1 0,13 0-3466</inkml:trace>
  <inkml:trace contextRef="#ctx0" brushRef="#br0" timeOffset="717.95">1777 685 1793,'0'0'12494,"-6"-16"-11345,-22-47-359,27 61-745,0 0 0,0 1 0,0-1 0,0 0 0,0 0 0,-1 1 0,1-1 0,-1 0 0,1 1 0,-1 0 0,1-1 0,-1 1 0,0 0 0,0 0 0,0 0 0,0 0 0,0 0 0,0 0 0,0 0 0,0 1 0,0-1 0,0 1 0,0 0 0,0-1 0,-1 1 0,1 0-1,0 0 1,-3 1 0,2-1-37,0 1 0,0 0-1,0 0 1,0 0 0,0 0-1,0 0 1,1 1 0,-1-1-1,0 1 1,1-1 0,-1 1-1,1 0 1,-1 0 0,-3 5-1,0 3-17,1 0 0,-1 0 0,2 1 0,-1-1 0,1 1 0,1 0 0,0 1 0,1-1 0,0 1 0,0-1 0,1 1 0,1-1 0,0 1 0,1 0 0,2 13 0,-2-22-87,0 0 0,1 0-1,-1-1 1,0 1 0,1 0-1,0-1 1,0 1-1,0-1 1,0 0 0,0 1-1,0-1 1,1 0 0,-1 0-1,1 0 1,-1-1 0,1 1-1,0-1 1,0 1-1,0-1 1,0 0 0,0 0-1,0 0 1,0-1 0,6 2-1,-6-2 62,1 1-1,0-1 0,-1 1 0,1-1 0,0 0 1,0 0-1,-1-1 0,1 1 0,0-1 0,-1 0 1,1 0-1,-1 0 0,1 0 0,-1-1 0,1 1 1,-1-1-1,0 0 0,0 0 0,0 0 0,4-4 1,-1-2 93,-1 0 0,0 0 1,0 0-1,-1-1 0,0 1 1,-1-1-1,0 0 0,0 0 1,-1-1-1,0 1 1,0-10-1,1-18 683,-3-55 0,-1 44-217,2 14-39,-3-62 111,1 85-273,0 0 1,-1 0-1,-1 0 0,1 0 1,-2 1-1,-6-16 0,8 35-34,4 29-385,1 0-1,3-1 0,0 0 0,3 0 0,1-1 0,2 0 1,1 0-1,32 59 0,-40-85-578,1 0 1,0 0-1,1-1 0,11 13 1,-16-20 69,1 1 0,0 0 1,0-1-1,0 0 0,1 1 0,-1-1 1,1 0-1,-1-1 0,1 1 0,-1-1 1,1 1-1,0-1 0,0 0 1,0-1-1,-1 1 0,8 0 0,11-1-4359</inkml:trace>
  <inkml:trace contextRef="#ctx0" brushRef="#br0" timeOffset="1152.27">2121 625 3762,'0'0'10887,"1"-16"-9182,-1-50-382,0 65-1273,0 0-1,-1-1 0,1 1 0,0 0 0,0 0 0,-1-1 1,1 1-1,-1 0 0,1 0 0,-1-1 0,1 1 0,-1 0 0,0 0 1,0 0-1,1 0 0,-1 0 0,0 0 0,0 0 0,0 0 1,0 0-1,0 1 0,0-1 0,0 0 0,-1 1 0,1-1 0,0 1 1,0-1-1,0 1 0,-1-1 0,1 1 0,0 0 0,-1 0 1,1-1-1,0 1 0,-1 0 0,1 0 0,0 0 0,0 1 0,-1-1 1,1 0-1,0 0 0,-1 1 0,1-1 0,-2 1 0,-4 0 71,5 0-121,-1-1 0,1 1 0,-1 0 0,1 0 0,0 0 0,0 0 0,-1 0 0,1 1 0,0-1 0,0 0 0,0 1 0,0 0 0,1-1 0,-1 1 0,0 0 0,1 0 0,-1 0-1,1 0 1,0 0 0,-1 0 0,1 1 0,0-1 0,0 0 0,1 1 0,-1-1 0,0 3 0,-3 7-12,1 0 0,0 1 0,-1 21 0,3-29-92,1-1 1,0 1-1,0 0 0,0-1 0,0 1 0,1 0 1,-1-1-1,1 1 0,1 0 0,-1-1 0,2 5 1,-1-7 20,-1 0 1,1 0-1,0-1 1,-1 1 0,1 0-1,0-1 1,0 0 0,0 1-1,0-1 1,0 0 0,1 0-1,-1 0 1,0 0 0,0-1-1,1 1 1,-1-1-1,0 1 1,1-1 0,-1 0-1,1 0 1,-1 0 0,5 0-1,-3 0 90,0 0 0,0 0 0,0-1 0,-1 1 0,1-1-1,0 0 1,0 0 0,0 0 0,-1 0 0,1-1 0,-1 0 0,1 1-1,-1-1 1,0 0 0,1-1 0,-1 1 0,0-1 0,0 1 0,-1-1-1,1 0 1,-1 0 0,1 0 0,-1 0 0,0-1 0,0 1-1,0 0 1,-1-1 0,1 0 0,-1 1 0,2-8 0,1-8 655,0 1-1,-2 0 1,0-1 0,-1 0 0,-2-25-1,1 11 912,-9 128-1372,9-68-327,1 0-1,7 40 1,6-16-4059,-7-38-34,4-6-2717</inkml:trace>
  <inkml:trace contextRef="#ctx0" brushRef="#br0" timeOffset="2181.83">2740 465 416,'-2'0'14224,"1"1"-14168,1-1 0,-1 0-1,0 0 1,0 0 0,0 0 0,1 0 0,-1 0-1,0 0 1,0 0 0,1 0 0,-1 0 0,0 0-1,0 0 1,1 0 0,-1-1 0,0 1 0,-1-1 0,-2-2 58,-1-1 0,0 2 0,0-1 1,0 0-1,-1 1 0,1 0 0,0 0 1,-1 1-1,1-1 0,-1 1 1,0 0-1,1 1 0,-1-1 0,0 1 1,1 0-1,-12 2 0,14-1-118,-1 0-1,1 0 1,-1 0 0,1 1-1,-1 0 1,1-1 0,0 1-1,-1 0 1,1 0 0,0 1-1,1-1 1,-1 1-1,0-1 1,1 1 0,-1 0-1,1 0 1,0 0 0,0 0-1,0 1 1,0-1 0,1 1-1,-1-1 1,1 1-1,0-1 1,0 1 0,0 4-1,-1-3-5,1 0-1,0 0 0,1 0 1,0 0-1,-1 1 0,2-1 1,-1 0-1,0 0 1,1 1-1,3 8 0,-3-11 6,0-1 1,1 1-1,-1-1 0,1 1 0,0-1 0,0 0 0,0 1 1,0-1-1,0 0 0,0 0 0,0-1 0,1 1 0,-1 0 0,1-1 1,-1 0-1,1 1 0,0-1 0,0 0 0,-1 0 0,5 0 1,1 2-29,0-1 1,0-1 0,1 1 0,-1-1 0,1-1 0,-1 0 0,0 0-1,1 0 1,-1-1 0,14-4 0,-18 4 36,0 0-1,0-1 1,0 0-1,0 1 1,0-2-1,-1 1 1,1 0-1,-1-1 1,0 1-1,1-1 1,-1 0-1,0 0 1,-1-1 0,1 1-1,-1 0 1,1-1-1,-1 0 1,0 1-1,0-1 1,-1 0-1,1 0 1,1-6-1,1-12 195,0 0-1,-2 0 0,0 0 1,-2-31-1,-1 26 436,-10 48-729,9-15 52,0 1 0,1 0 0,0-1 0,0 1 0,0 0 1,1 0-1,0 0 0,0 0 0,0 0 0,3 9 0,-2-13-48,0 0-1,0 0 0,0 1 1,1-1-1,-1 0 1,1 0-1,0 0 1,0-1-1,0 1 0,0 0 1,1-1-1,-1 1 1,1-1-1,-1 0 1,1 0-1,0 0 0,0 0 1,0 0-1,0-1 1,0 1-1,0-1 1,5 1-1,-3 0-60,-1-1 0,1 0 0,0 0 0,0 0 0,-1-1 0,1 0 0,0 0 0,0 0 0,0-1 0,-1 1 0,1-1 0,0 0 0,-1 0 0,1-1 0,0 1 0,-1-1 0,0 0 0,1-1 0,-1 1 0,0-1 0,0 1 0,5-6 0,1-2 80,0 0 0,0-1 0,-1 0-1,-1-1 1,0 0 0,8-16 0,-10 16 187,-1 0-1,0-1 1,-1 1 0,0-1 0,-1 0-1,-1 0 1,2-25 0,-3-1 1490,-4-51 1,3 88-1436,0 0 0,0 0 1,0 0-1,0 0 0,-1 0 0,1 0 0,0 0 0,-1 0 1,0 0-1,1 0 0,-1 0 0,0 0 0,0 0 0,0 1 1,0-1-1,-2-2 0,2 5-151,1 0-1,-1 0 1,0 0 0,0-1-1,1 1 1,-1 0 0,1 0-1,-1 0 1,1 0-1,-1 0 1,1 0 0,-1 0-1,1 1 1,0-1 0,0 0-1,0 0 1,-1 0 0,1 0-1,0 0 1,1 2 0,-2 1 8,-4 55-18,3 83-1,3-77 107,-1-6-55,3 1 0,3-1 0,2 0 0,18 68 1,-23-119-67,-1 0 0,1 0 0,0 0 0,1 0 1,0 0-1,9 13 0,-11-19 11,-1 0 1,1 0-1,0-1 0,0 1 1,0 0-1,0 0 0,0-1 1,0 0-1,0 1 0,1-1 1,-1 0-1,0 0 0,1 0 1,-1 0-1,1-1 0,-1 1 1,1 0-1,-1-1 0,1 0 1,0 0-1,-1 0 0,1 0 1,-1 0-1,1 0 0,0-1 1,3 0-1,-3 0 5,-1-1 0,1 1-1,0 0 1,-1-1 0,1 1 0,-1-1 0,0 0-1,1 0 1,-1 0 0,0 0 0,0 0-1,0-1 1,0 1 0,-1-1 0,1 1 0,-1-1-1,1 1 1,-1-1 0,0 0 0,0 0-1,1-5 1,1-3-10,-1 0 0,0 0-1,-1 0 1,0-16 0,-1 15-7,0 1 1,-1 0 0,-1 0-1,1-1 1,-2 1 0,0 0-1,-7-19 1,8 26-166,0 0-1,-1 0 1,1 0 0,-1 1-1,1-1 1,-1 1 0,0-1-1,-1 1 1,-5-5 0,5 6-283,1 0 0,-1 0 1,0 0-1,1 1 0,-1-1 1,0 1-1,0 0 1,0 0-1,0 1 0,0-1 1,0 1-1,-5-1 0,2 3-3804,5 8-1215</inkml:trace>
  <inkml:trace contextRef="#ctx0" brushRef="#br0" timeOffset="4252.89">3794 62 7347,'0'0'9247,"0"-1"-9164,0 0 0,1 0-1,-1 0 1,0 0 0,0 0-1,0 0 1,0 0 0,-1 0 0,1 0-1,0 0 1,0 0 0,0 0-1,-1 0 1,1 0 0,-1-1 0,-7 1-79,-1 1 0,1 0 0,0 1 1,-1 0-1,1 0 0,0 1 1,0 0-1,0 0 0,0 0 1,0 1-1,1 1 0,-1-1 0,1 1 1,0 1-1,0-1 0,0 1 1,-10 10-1,9-7-2,0 1 0,1 0 0,0 0 0,1 0 0,0 1 1,0 0-1,1 0 0,1 1 0,-1-1 0,2 1 0,-1 0 0,2 0 0,-1 0 0,1 0 0,1 1 1,0-1-1,1 0 0,1 13 0,-1-21-7,0-1 1,0 1-1,1 0 1,-1-1-1,1 1 1,0-1-1,0 1 1,0-1-1,0 0 1,0 1 0,0-1-1,1 0 1,-1 0-1,1 0 1,0 0-1,-1 0 1,4 2-1,-1 0 11,0-2 0,0 1 0,0 0 0,1-1 0,-1 0 0,1 0 0,0 0 0,6 1 0,8 1-183,-1-1-1,0-1 1,34 0 0,-52-2 291,-17 0-210,13 0 81,1 1 0,-1-1 1,1 1-1,-1 0 0,1 0 0,-1 0 0,1 0 0,0 1 0,-1-1 0,1 1 0,0 0 0,0 0 0,0 0 1,0 0-1,-2 4 0,0-1 1,1 0 1,0 0 0,0 0-1,1 1 1,-1-1 0,1 1 0,-4 12-1,3-5 12,0 0 0,1 1 1,0 0-1,1-1 0,1 1 0,0 0 0,2 19 0,-1-31 1,0 0 0,1 0 0,-1 0 0,1 0 0,-1 0 0,1 0 0,0 0 0,0-1 0,0 1 0,0 0 1,0 0-1,0-1 0,0 1 0,0-1 0,1 1 0,-1-1 0,1 1 0,-1-1 0,1 0 0,0 0 0,-1 0 0,1 0 0,0 0 0,0 0 0,0 0 0,-1 0 0,1-1 0,0 1 0,3-1 0,5 2 29,0 0 0,1-2 1,-1 1-1,15-2 0,-15 0 4,-6 1-8,0-1-1,0 0 1,0 0 0,1-1-1,-1 1 1,0-1-1,-1 0 1,1 0 0,0 0-1,0-1 1,-1 1-1,0-1 1,1 0 0,-1 0-1,0 0 1,0 0-1,-1 0 1,1-1 0,-1 1-1,1-1 1,-1 0-1,0 0 1,2-6 0,4-11 428,0 0 1,-1-1 0,4-25 0,-10 43-342,12-65 1519,-12 68-1627,-1 1-1,0 0 0,1 0 1,-1 0-1,0-1 0,1 1 1,-1 0-1,0 0 0,1 0 1,-1 0-1,0 0 0,1 0 1,-1 0-1,0 0 1,1 0-1,-1 0 0,0 0 1,1 0-1,-1 0 0,0 0 1,1 0-1,-1 0 0,0 0 1,1 0-1,-1 0 0,0 0 1,1 1-1,-1-1 0,0 0 1,1 0-1,-1 0 0,0 1 1,0-1-1,1 0 0,-1 0 1,0 1-1,0-1 0,1 0 1,-1 1-1,0-1 0,0 0 1,0 1-1,0-1 0,1 0 1,-1 1-1,0-1 0,0 0 1,0 1-1,8 21-92,0 0 0,-2 0 1,0 1-1,-1 0 0,-2 0 0,2 34 0,-1-16-1343,-4-40 1421,0-1 0,0 0 1,0 0-1,0 1 0,0-1 1,0 0-1,0 1 0,0-1 1,0 0-1,0 0 0,0 1 0,0-1 1,0 0-1,0 0 0,0 1 1,0-1-1,0 0 0,1 0 1,-1 0-1,0 1 0,0-1 0,0 0 1,0 0-1,1 0 0,-1 1 1,0-1-1,0 0 0,0 0 1,1 0-1,-1 0 0,0 0 0,0 1 1,1-1-1,-1 0 0,0 0 1,0 0-1,1 0 0,-1 0 1,0 0-1,0 0 0,1 0 0,10-8 77,8-16 218,23-54 271,-25 46-195,38-58 0,-55 90-361,0 0-1,0-1 1,1 1-1,-1 0 1,0 0-1,0-1 1,0 1-1,0 0 1,1 0-1,-1 0 1,0-1-1,0 1 1,1 0-1,-1 0 1,0 0-1,0 0 1,1 0-1,-1-1 1,0 1-1,1 0 1,-1 0-1,0 0 1,1 0-1,-1 0 1,0 0-1,0 0 1,1 0-1,-1 0 1,0 0-1,1 0 1,-1 0-1,0 0 1,1 0-1,-1 1 1,0-1-1,0 0 1,1 0-1,8 12-93,2 22-19,-10-32 115,9 43-79,-6-25-543,1-1 0,8 20 0,-12-37 549,-1-1 0,1 1 1,0 0-1,0-1 0,0 1 1,0-1-1,0 1 0,0-1 1,0 0-1,1 0 0,-1 1 1,0-1-1,1 0 1,-1 0-1,1 0 0,-1 0 1,1 0-1,-1-1 0,1 1 1,0 0-1,0-1 0,-1 1 1,1-1-1,0 0 0,0 1 1,-1-1-1,1 0 0,0 0 1,0 0-1,0 0 0,-1-1 1,4 0-1,-2 0 78,1 0 0,-1 0 0,0 0-1,0 0 1,0-1 0,0 1 0,0-1 0,-1 0-1,1 0 1,0 0 0,-1 0 0,1-1 0,-1 1-1,0-1 1,0 1 0,3-6 0,6-16 559,-2 0 0,0-1 0,-2-1 0,-1 1 1,6-47-1,0 1 888,0 113-2946,-12-42 1487,0 0 1,0 0 0,0 1-1,0-1 1,0 0 0,0 0-1,0 0 1,0 1 0,1-1-1,-1 0 1,0 0-1,0 0 1,0 0 0,0 1-1,1-1 1,-1 0 0,0 0-1,0 0 1,0 0 0,0 0-1,1 0 1,-1 0 0,0 0-1,0 0 1,1 0-1,-1 0 1,0 1 0,0-1-1,0 0 1,1 0 0,-1 0-1,0-1 1,0 1 0,1 0-1,-1 0 1,0 0 0,0 0-1,0 0 1,1 0-1,-1 0 1,0 0 0,0 0-1,0 0 1,0-1 0,1 1-1,-1 0 1,0 0 0,0 0-1,0 0 1,0-1 0,1 1-1,-1 0 1,0 0-1,0 0 1,0 0 0,0-1-1,0 1 1,0 0 0,0 0-1,0 0 1,0-1 0,0 1-1,0 0 1,0 0 0,0-1-1,0 1 1,0 0-1,4-15 113,-4 14-139,0 0 27,0 0 1,0 1 0,0-1-1,0 0 1,0 0 0,0 0-1,0 0 1,0 0 0,-1 0-1,1 0 1,0 0 0,0 0-1,-1 0 1,1 1 0,-1-1-1,1 0 1,-1 0 0,0 0-1,1 0 1,-1 1 0,1 0-1,0 0 1,-1 0 0,1 0-1,-1 0 1,1 0 0,0 0-1,-1 0 1,1 0 0,-1 1-1,1-1 1,0 0 0,-1 0-1,1 0 1,0 0 0,-1 0-1,1 1 1,-1-1-1,1 0 1,0 0 0,0 1-1,-1-1 1,1 0 0,0 1-1,-1-1 1,1 1 0,-3 2-15,1 0 0,-1 0 1,1 0-1,0 1 0,0 0 1,0-1-1,-1 5 0,-2 12 3,2 1 0,0-1 0,1 1 0,1-1 0,1 1 0,4 36-1,-4-52-84,1-1-1,-1 0 0,1-1 0,0 1 0,1 0 0,-1 0 1,1 0-1,-1 0 0,1-1 0,0 1 0,1-1 0,-1 0 1,0 1-1,1-1 0,0 0 0,0-1 0,0 1 0,5 4 1,-3-4 16,0-1-1,1 1 1,-1-1 0,0 0 0,1 0 0,-1-1 0,1 0 0,0 0-1,-1 0 1,1 0 0,0-1 0,9 0 0,-12-1 111,0 0 1,0 0-1,0 0 1,-1 0-1,1-1 1,0 1-1,0-1 1,0 1-1,-1-1 1,1 0-1,-1 0 1,0 0-1,1 0 1,-1-1-1,0 1 1,0-1-1,-1 1 1,1-1-1,0 0 1,-1 1-1,0-1 1,1 0-1,-1 0 1,1-4-1,3-8 458,-1 0 0,0 0 0,2-23 0,-3 7 147,-1 11 286,-1 45-738,-2-10-94,1-10-242,0 0 0,0 0 1,0 1-1,0-1 0,1 0 0,2 8 0,-3-12 92,1 0 1,0 0 0,-1 1-1,1-1 1,0 0-1,0 0 1,0 0-1,-1 0 1,1 0-1,0 0 1,1 0 0,-1 0-1,0 0 1,0 0-1,0-1 1,0 1-1,1 0 1,-1-1-1,0 1 1,1-1 0,-1 0-1,0 1 1,1-1-1,-1 0 1,1 0-1,-1 0 1,0 0-1,3 0 1,-1 0 17,-1 0-1,0 0 1,0-1-1,0 1 1,0 0 0,0-1-1,0 0 1,0 1 0,0-1-1,0 0 1,0 0 0,0 0-1,0-1 1,0 1-1,-1 0 1,1-1 0,0 1-1,-1-1 1,2-2 0,1 0 24,-1-1 1,-1 0 0,1 1-1,-1-1 1,0 0 0,0-1-1,2-8 1,0-5 105,-2-1-1,1 0 1,-2-27 0,-1 44-54,0-1 162,0-1-1,0 1 1,0-1-1,-1 1 1,1-1-1,-1 1 1,-2-7-1,2 10-163,0 0 0,1 1 0,-1-1 0,0 0 0,0 0 0,1 0 0,-1 0 0,0 1 0,0-1 0,0 0-1,0 1 1,0-1 0,0 1 0,0-1 0,0 1 0,0-1 0,0 1 0,-1 0 0,1 0 0,0-1 0,0 1 0,0 0 0,0 0 0,0 0-1,-1 0 1,1 0 0,0 1 0,0-1 0,0 0 0,0 0 0,0 1 0,0-1 0,0 1 0,-2 0 0,0 1-24,0 0 1,0 0 0,0 0 0,0 0 0,0 1 0,1-1-1,-1 1 1,1 0 0,-1-1 0,1 1 0,0 0-1,0 0 1,1 1 0,-1-1 0,1 0 0,-1 1-1,1-1 1,0 0 0,-1 7 0,-2 7 27,1 0 0,-1 31 0,3-34-12,0 0-1,1 0 0,1 0 0,0 0 0,1 0 1,6 21-1,-6-31-34,0 1 0,0-1 1,0 0-1,0 1 0,1-1 1,0 0-1,0-1 0,0 1 0,0 0 1,0-1-1,1 0 0,0 0 0,-1 0 1,1 0-1,0 0 0,1-1 1,-1 0-1,0 0 0,1 0 0,-1 0 1,1-1-1,8 2 0,-6-1-16,0-1-1,-1 1 0,1-2 1,0 1-1,0-1 0,0 0 1,0 0-1,-1-1 0,1 0 1,12-3-1,-14 2 21,-1 0 1,0 0-1,0 0 0,0-1 0,-1 1 0,1-1 1,0 0-1,-1 0 0,0 0 0,0-1 1,0 1-1,0-1 0,0 0 0,-1 1 0,1-1 1,-1 0-1,2-5 0,4-12 55,0-1 0,-1 0 0,-1 0 0,-1 0 0,3-35 0,-2-115 341,-6 169-378,-3-42 736,-1 0-1,-2 0 0,-13-46 1,15 135-66,3 16-664,3 0 0,3-1 1,20 101-1,-14-114-70,-8-26-92,1-1-1,1 1 0,1-1 1,1 0-1,1-1 0,14 28 0,-14-38-1541,0-8-2592</inkml:trace>
  <inkml:trace contextRef="#ctx0" brushRef="#br0" timeOffset="5046.72">5433 158 4562,'0'0'9562,"6"10"-9365,24 51 217,-20-38-321,0 0 0,2-1 0,18 26 0,-26-43-80,-1-1 0,1 1-1,0 0 1,1-1 0,-1 0-1,1 0 1,0 0 0,0-1-1,0 0 1,0 0 0,1 0 0,-1 0-1,1-1 1,0 0 0,-1 0-1,1-1 1,0 1 0,8 0-1,-9-2 6,0 0-1,0 0 1,-1 0 0,1 0-1,0-1 1,0 0-1,-1 0 1,1 0-1,0 0 1,-1-1-1,0 0 1,1 0-1,-1 0 1,7-5-1,-4 1 66,0 0-1,-1 0 1,0-1-1,0 0 1,-1-1-1,10-15 1,14-42 1298,-23 49-845,1 1 1,15-27-1,-22 42-537,0-1 0,0 1 0,0 0 0,0 0 0,1 0 0,-1-1-1,0 1 1,0 0 0,0 0 0,0 0 0,1-1 0,-1 1 0,0 0-1,0 0 1,1 0 0,-1 0 0,0 0 0,0 0 0,0-1-1,1 1 1,-1 0 0,0 0 0,0 0 0,1 0 0,-1 0 0,0 0-1,0 0 1,1 0 0,-1 0 0,0 0 0,0 0 0,1 0 0,-1 0-1,0 0 1,0 0 0,1 1 0,7 8-101,3 20-169,-9-26 214,38 126-4455,-25-76-1391,-7-27-1044</inkml:trace>
  <inkml:trace contextRef="#ctx0" brushRef="#br0" timeOffset="5575.28">5408 444 4386,'0'0'7649,"0"6"-7446,1 4-44,1 0 1,0 0 0,0-1-1,1 1 1,0 0 0,1-1 0,6 11-1,-2-2-52,2-1 0,0 0 0,15 17-1,-23-32-92,0 1-1,0-1 0,0 0 0,1 1 0,-1-1 1,1 0-1,0-1 0,-1 1 0,1 0 0,0-1 1,0 0-1,0 1 0,0-1 0,0 0 1,0-1-1,1 1 0,-1 0 0,0-1 0,0 0 1,0 0-1,1 0 0,-1 0 0,0 0 0,0-1 1,0 1-1,1-1 0,-1 0 0,4-2 0,0 0 163,0 0 0,1-1 0,-1 0-1,-1 0 1,1-1 0,-1 0-1,1 0 1,-2-1 0,1 1-1,6-10 1,45-55 3122,-57 69-3299,1 1 0,0-1 0,0 0 0,0 1 1,0-1-1,0 1 0,0-1 0,1 1 0,-1 0 1,0-1-1,0 1 0,0 0 0,0 0 0,0 0 1,1 0-1,-1 0 0,0 0 0,0 0 0,0 0 1,0 0-1,0 1 0,0-1 0,1 0 0,-1 1 1,0-1-1,0 1 0,0-1 0,0 1 0,0 0 0,0 0 1,3 1-55,0 1 0,-1 0 0,0-1 1,1 1-1,-1 1 0,3 3 0,17 33-5795,-19-31 1053</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8:24.624"/>
    </inkml:context>
    <inkml:brush xml:id="br0">
      <inkml:brushProperty name="width" value="0.05" units="cm"/>
      <inkml:brushProperty name="height" value="0.05" units="cm"/>
      <inkml:brushProperty name="color" value="#F6630D"/>
    </inkml:brush>
  </inkml:definitions>
  <inkml:trace contextRef="#ctx0" brushRef="#br0">14 146 5939,'0'0'11610,"-2"-7"-10831,-6-12-665,8 19-113,0 0-1,0 0 0,0 0 1,0 0-1,0 0 1,0 0-1,0 0 1,0 0-1,0 0 0,0 0 1,0 1-1,0-1 1,0 0-1,0 0 0,0 0 1,0 0-1,0 0 1,0 0-1,0 0 1,0 0-1,0 0 0,-1 0 1,1 0-1,0 0 1,0 0-1,0 0 1,0 0-1,0 0 0,0 0 1,0 0-1,0 0 1,0 0-1,0 0 0,0 0 1,-1 0-1,1 0 1,0 0-1,0 0 1,0 0-1,0 0 0,0 0 1,0 0-1,0 0 1,0 0-1,0 0 1,0 0-1,0 0 0,0 0 1,-1 0-1,1 0 1,0 0-1,0 0 0,0 0 1,0 0-1,0 0 1,0 0-1,0 0 1,0 0-1,0 0 0,0-1 1,-1 41-37,2-11 66,-1-5-28,2 1 0,0 0 0,2-1 0,1 0 0,1 0 0,0 0 0,2 0 1,1-1-1,1-1 0,1 1 0,1-2 0,0 1 0,17 19 0,-27-39-146,-1 0-14,1 0 1,-1-1-1,0 1 1,1 0-1,-1-1 1,1 1-1,-1-1 0,1 0 1,0 0-1,0 1 1,0-1-1,-1 0 0,1-1 1,4 2-1,-6-2 149,1-1-1,-1 1 1,0-1 0,1 1-1,-1-1 1,0 0-1,0 1 1,1-1-1,-1 0 1,0 1-1,0-1 1,0 0-1,0 1 1,0-1 0,0 0-1,0 1 1,0-1-1,0 0 1,0 1-1,-1-2 1,1-1-11,0-16 78,-2 0 0,0 0 0,-1 1 1,-11-34-1,-33-72 358,0-2 244,41 107-458,1 0 0,1 0 0,1 0 0,-1-36 0,4 53-176,0 1-1,-1-1 1,1 1 0,0-1 0,0 1 0,1-1 0,-1 1 0,0-1 0,0 1 0,1-1-1,-1 1 1,1-1 0,-1 1 0,1 0 0,0-1 0,1-1 0,0 2-5,0 0-1,0 0 1,0 1 0,0-1-1,0 1 1,0-1 0,0 1-1,0 0 1,1 0 0,-1 0-1,3 1 1,1-1-25,-1 1 0,1 0-1,-1 0 1,0 0 0,1 1 0,-1 0 0,0 0 0,0 0-1,0 0 1,0 1 0,0 0 0,-1 0 0,1 1 0,-1-1-1,0 1 1,0 0 0,0 0 0,0 0 0,-1 0 0,0 1-1,0-1 1,0 1 0,3 8 0,0-1-8,0 1 0,-1-1 0,-1 1 0,0 0 0,-1 1 0,-1-1 0,0 0 0,1 23 0,-3-24-23,0 0 0,0 0 0,-1 1 0,-1-1 0,0 0 0,-1-1 0,0 1 0,-1 0 1,0-1-1,-9 17 0,10-23-758,-4 10-193,5-4-8256</inkml:trace>
  <inkml:trace contextRef="#ctx0" brushRef="#br0" timeOffset="594.61">386 297 5282,'0'0'11323,"-2"-9"-10696,-8-26-496,10 35-132,0 0 1,0 1 0,0-1 0,0 0 0,0 0 0,0 0-1,0 0 1,0 1 0,-1-1 0,1 0 0,0 0 0,0 0-1,0 0 1,0 0 0,0 0 0,-1 1 0,1-1-1,0 0 1,0 0 0,0 0 0,-1 0 0,1 0 0,0 0-1,0 0 1,0 0 0,-1 0 0,1 0 0,0 0 0,0 0-1,0 0 1,-1 0 0,1 0 0,0 0 0,0 0-1,0 0 1,0 0 0,-1 0 0,1 0 0,0 0 0,0-1-1,0 1 1,-1 0 0,1 0 0,0 0 0,0 0 0,0 0-1,0 0 1,0-1 0,-1 1 0,1 0 0,0 0-1,0 0 1,0 0 0,0-1 0,0 1 0,0 0 0,0 0-1,0 0 1,0 0 0,0-1 0,0 1 0,0 0 0,0 0-1,0 0 1,0-1 0,0 1 0,0 0 0,0 0-1,0-1 1,-6 15-20,6-13 18,-3 14 5,0 0 0,1 0 0,0 0 0,2 1 0,0 17 0,1-9 14,-2-20-40,2 0 0,-1 0 0,0 1 0,1-1 0,0 0 0,0 0 1,0 0-1,0 0 0,0 0 0,1 0 0,0 0 0,0 0 0,0-1 0,0 1 1,1-1-1,0 1 0,-1-1 0,7 5 0,-4-4-120,-1-1 1,1 0-1,0-1 0,0 1 0,0-1 1,1 0-1,-1 0 0,0-1 0,1 0 1,-1 0-1,1 0 0,-1 0 0,11-1 0,-14 0 142,1-1-1,-1 1 0,1-1 0,-1 0 0,1 0 0,-1 0 0,0 0 0,1 0 0,-1 0 0,0-1 0,0 1 0,0-1 0,0 0 0,0 1 0,-1-1 0,1 0 0,0 0 0,-1 0 0,1 0 0,-1 0 0,0-1 0,0 1 0,0 0 0,0 0 0,0-1 0,0 1 0,0-1 0,0-4 0,2-6 277,-1 0-1,0-1 1,0 0-1,-2-14 1,2 4 348,-1-29 639,-1 51-1085,-1-1 0,1 0-1,0 0 1,-1 0 0,0 0-1,1 0 1,-1 0 0,-1 1 0,1-1-1,0 0 1,0 1 0,-1-1-1,-3-3 1,5 6-172,0 0 0,0 0 0,0 0 0,-1 0 0,1 0 0,0 0 0,0 0 0,0 0 0,-1 0 0,1 0 0,0 0 0,0 0 0,0 0 0,0 0 0,-1 1 0,1-1 0,0 0 0,0 0 0,0 0 0,0 0 0,0 0 0,0 0 0,-1 1 0,1-1 0,0 0-1,0 0 1,0 0 0,0 0 0,0 1 0,0-1 0,0 0 0,0 0 0,0 0 0,0 1 0,0-1 0,0 0 0,0 0 0,0 0 0,0 1 0,0-1 0,0 0 0,0 0 0,0 0 0,0 0 0,0 1 0,0-1 0,0 0 0,0 0 0,0 0 0,1 0 0,-1 1 0,-1 15-16,0 1-1,2-1 1,0 0 0,1 1-1,0-1 1,1 0 0,11 31-1,60 108 59,5 11 2,-79-166-53,11 35-166,-11-35 104,1 1 0,-1 0 0,0 0 0,1 0 0,-1 0 0,0-1 0,0 1 0,0 0 0,1 0 0,-1 0 0,0 0 0,0 0 0,0 0 0,0-1 0,-1 1 0,1 0 0,0 0 0,0 0 0,0 0 0,-1 0 0,1-1 1,0 1-1,-1 0 0,1 0 0,-1 0 0,1-1 0,-1 1 0,1 0 0,-1-1 0,0 1 0,1-1 0,-1 1 0,-1 0 0,-3 0-89,1 0 0,-1 0 0,0-1 0,0 0 0,1 0 0,-1 0 0,0-1 0,0 0 0,1 1 0,-1-2 0,1 1 0,-1 0 0,1-1 0,-5-2 0,6 2 128,0 0-1,1-1 1,-1 1-1,1 0 0,0-1 1,0 1-1,0-1 1,0 0-1,0 0 0,1 0 1,-1 0-1,1 0 1,0 0-1,0 0 0,0 0 1,0 0-1,0 0 1,1-1-1,-1 1 0,1 0 1,0-6-1,0-4-294,0 0-1,1 0 1,1 0-1,0 0 1,0 0-1,1 0 1,1 1 0,0-1-1,1 1 1,0 0-1,1 0 1,0 1-1,13-18 1,15-24-2383,1-6-2410</inkml:trace>
  <inkml:trace contextRef="#ctx0" brushRef="#br0" timeOffset="825.7">806 66 3650,'0'0'11949,"-6"-5"-11381,-12-6-472,18 11-91,-1 0 1,1 0-1,0 0 1,-1 0-1,1 0 1,-1 0 0,1 0-1,0 0 1,-1 0-1,1 0 1,-1 0-1,1 0 1,0 1-1,-1-1 1,1 0-1,0 0 1,-1 0-1,1 1 1,0-1-1,-1 0 1,1 0-1,0 1 1,-1-1-1,1 0 1,0 0-1,0 1 1,-1-1-1,1 1 1,-2 4 73,1 1-1,-1-1 1,1 0 0,0 1 0,1-1 0,0 1-1,0 7 1,-1 32 560,2-1 0,9 56-1,-6-79-1008,1 0-1,0 0 1,1 0-1,2 0 1,0-1-1,18 33 0,-25-51-416,2 1-436</inkml:trace>
  <inkml:trace contextRef="#ctx0" brushRef="#br0" timeOffset="1374.31">712 237 4034,'0'0'6512,"13"-2"-6317,175-5-24,-185 7-169,1-1 1,-1 1 0,1-1 0,-1 0 0,1 0-1,-1 0 1,1-1 0,-1 1 0,0-1 0,0 0-1,0 0 1,0 0 0,0 0 0,0-1-1,0 1 1,-1-1 0,1 0 0,-1 1 0,0-1-1,0 0 1,0 0 0,0-1 0,0 1 0,-1 0-1,1 0 1,-1-1 0,0 1 0,1-5-1,1-9 586,0-1 0,-2 1 0,0-1 0,-1-28 0,-1 17 1896,0 78-2064,0-21-370,1 0 0,1 0 1,9 48-1,-2-37-33,38 134 6,-46-173-14,0 0 0,1 0 0,-1 0 0,0-1 0,0 1 0,0 0 0,0 0 0,0 0 0,1-1 0,-1 1 0,0 0 0,0 0 0,0 0 0,1 0 0,-1 0-1,0-1 1,0 1 0,1 0 0,-1 0 0,0 0 0,0 0 0,0 0 0,1 0 0,-1 0 0,0 0 0,0 0 0,1 0 0,-1 0 0,0 0 0,0 0 0,1 0 0,-1 0 0,0 0 0,0 0 0,1 0 0,-1 0 0,0 1 0,0-1 0,0 0-1,1 0 1,-1 0 0,0 0 0,0 0 0,0 1 0,1-1 0,-1 0 0,0 0 0,0 0 0,0 1 0,0-1 0,0 0 0,1 0 0,-1 0 0,0 1 0,0-1 0,0 0 0,0 0 0,0 1 0,0-1 0,5-20 216,-1-35-206,4-27 68,-7 75-86,1 0-1,0 0 0,0 0 1,0 0-1,1 1 0,0-1 1,0 1-1,1 0 0,4-6 1,-7 11-21,0 0 0,0-1 0,1 1 0,-1 0 0,0 0 0,1 0 0,-1 0 0,1 0 0,-1 1 0,1-1 1,-1 0-1,1 1 0,0-1 0,-1 1 0,1-1 0,0 1 0,0 0 0,-1 0 0,1 0 0,0 0 0,-1 0 1,1 0-1,0 0 0,0 1 0,1 0 0,0-1-95,0 1 1,-1 0-1,1 0 1,-1 0-1,1 1 1,-1-1-1,0 1 1,1-1-1,-1 1 0,0 0 1,0-1-1,0 1 1,0 0-1,0 0 1,1 3-1,5 11-1004,-1 1-1,-1 0 0,-1 0 1,0 0-1,-1 1 0,-1-1 1,0 1-1,-1 25 1,0-10-2419</inkml:trace>
  <inkml:trace contextRef="#ctx0" brushRef="#br0" timeOffset="2323.87">1485 338 6451,'0'0'10565,"-8"-15"-10112,-30-48-263,37 61-185,-1 0 0,0 1 1,0-1-1,0 1 0,0-1 1,0 1-1,-1 0 0,1 0 1,0 0-1,0 0 0,-1 0 1,1 0-1,-1 1 0,1-1 1,-1 1-1,1-1 0,-1 1 1,1 0-1,-1 0 0,1 0 1,-1 1-1,1-1 0,-1 1 1,1-1-1,0 1 0,-1 0 1,1 0-1,-4 1 0,3 1 0,-1-1 0,1 1 0,0-1 0,-1 1 0,1 0 0,1 0 0,-1 0-1,0 1 1,1-1 0,0 1 0,0-1 0,0 1 0,0 0 0,0 0 0,1 0-1,0 0 1,0 0 0,0 0 0,-1 8 0,0-1-27,1 1-1,0 0 1,1 0-1,0 0 1,4 22-1,-2-29-106,-1 0 0,1-1 0,0 1 0,0-1 0,0 1 0,0-1 0,1 0 1,0 0-1,0 0 0,0 0 0,0 0 0,1-1 0,0 1 0,-1-1 0,1 0 0,0 0 0,0-1 0,1 1 0,8 3 0,-3-2-208,0 0-1,1 0 0,0-1 1,0-1-1,0 0 1,0 0-1,20 0 0,-29-2 381,0-1-1,0 1 1,0-1-1,0 0 1,0 0-1,0 1 1,-1-1-1,1 0 1,0-1-1,0 1 1,-1 0-1,1 0 0,-1-1 1,1 1-1,-1-1 1,1 1-1,-1-1 1,0 0-1,0 1 1,0-1-1,0 0 1,0 0-1,0 0 1,-1 0-1,1 0 1,0 0-1,-1 0 1,0 0-1,1 0 0,-1-2 1,2-11 520,0 0 0,-1-28 1,-1 40-519,1-16 255,-3-33 822,2 48-996,-1 1 0,0 0 1,0-1-1,0 1 1,0 0-1,0 0 1,-1 0-1,1-1 1,-1 1-1,0 1 1,0-1-1,-4-4 1,6 6-129,0 1-1,0 0 1,0 0 0,0 0-1,-1-1 1,1 1 0,0 0 0,0 0-1,0 0 1,-1 0 0,1-1-1,0 1 1,0 0 0,-1 0 0,1 0-1,0 0 1,0 0 0,-1 0 0,1 0-1,0 0 1,-1 0 0,1 0-1,0 0 1,0 0 0,-1 0 0,1 0-1,0 0 1,0 0 0,-1 0-1,1 0 1,0 0 0,0 0 0,-1 1-1,1-1 1,0 0 0,0 0-1,-1 0 1,1 0 0,0 1 0,0-1-1,0 0 1,-1 0 0,1 0-1,0 1 1,0-1 0,0 0 0,0 0-1,0 1 1,0-1 0,-1 0 0,1 0-1,0 1 1,0-1 0,0 0-1,0 0 1,0 1 0,0-1 0,0 0-1,0 0 1,0 1 0,0-1-1,0 0 1,0 0 0,0 1 0,1-1-1,-2 23-59,1-21 72,0 7-68,0 0-1,1 0 1,0 1-1,1-1 1,0 0 0,0 0-1,6 13 1,-6-18-90,1 1 0,-1 0 1,1-1-1,0 1 1,0-1-1,1 0 1,-1 0-1,1 0 0,0 0 1,0-1-1,0 1 1,0-1-1,1 0 0,7 4 1,-9-6 151,-1 0 1,0 0-1,0 0 0,1 0 1,-1-1-1,0 1 0,1-1 1,-1 1-1,1-1 0,-1 0 1,1 0-1,-1 0 0,1 0 1,-1 0-1,1-1 0,-1 1 1,0-1-1,1 0 0,-1 1 1,0-1-1,1 0 0,-1-1 1,0 1-1,0 0 0,0 0 1,0-1-1,0 1 0,0-1 1,0 0-1,-1 0 0,1 1 1,0-1-1,-1 0 0,3-4 1,3-7 358,-1 0 1,0-1 0,0 1-1,6-27 1,-3 12 785,-5 14-629,-4 10-255,2 0 0,-1 0 0,0 0 0,1 1 0,-1-1 0,1 0 0,0 1 0,4-6 0,-6 9-272,1 0 0,-1 0 0,1 0 0,-1 0 0,0 0 0,1 0 0,-1 0 0,1 0 0,-1 0 0,0 0 0,1 1 0,-1-1 0,1 0 0,-1 0 0,0 0 0,1 0 0,-1 1 0,0-1 0,1 0 0,-1 0 0,0 1 0,1-1 0,-1 0 0,0 1 0,1-1 0,-1 0 0,0 1 0,0-1 0,1 0 0,-1 1 1,0-1-1,0 0 0,0 1 0,0-1 0,0 1 0,1 0 0,7 16-93,-8-16 111,19 62-63,-17-51-255,1 0 0,1 0 0,0 0 0,0 0 0,9 14 0,-13-25 289,0-1 1,1 1-1,-1-1 1,0 1-1,1-1 0,-1 1 1,0-1-1,1 1 1,-1-1-1,0 0 0,1 1 1,-1-1-1,1 1 0,-1-1 1,1 0-1,-1 0 1,1 1-1,-1-1 0,1 0 1,-1 0-1,1 0 1,0 1-1,-1-1 0,1 0 1,-1 0-1,1 0 1,-1 0-1,1 0 0,0 0 1,-1 0-1,1 0 1,0-1-1,16-14 23,5-26 409,-22 40-415,101-212 2538,-101 213-2534,0 0 0,0 0 0,0 0 0,0-1 0,0 1 0,1 0 0,-1 0 0,0 0 0,0 0 0,0 0 0,0 0 0,0 0 0,1 0-1,-1-1 1,0 1 0,0 0 0,0 0 0,0 0 0,1 0 0,-1 0 0,0 0 0,0 0 0,0 0 0,1 0 0,-1 0 0,0 0 0,0 0 0,0 0 0,0 0-1,1 0 1,-1 1 0,0-1 0,0 0 0,0 0 0,0 0 0,0 0 0,1 0 0,-1 0 0,0 0 0,0 0 0,0 1 0,0-1 0,0 0 0,1 0 0,-1 0-1,0 0 1,0 0 0,0 1 0,0-1 0,0 0 0,0 0 0,0 0 0,0 0 0,0 1 0,0-1 0,0 0 0,0 0 0,0 0 0,0 0 0,0 1 0,0-1-1,0 0 1,0 0 0,0 1 0,5 13-98,3 22-30,9 31-520,8 77 1,-24-139-225</inkml:trace>
  <inkml:trace contextRef="#ctx0" brushRef="#br0" timeOffset="3100.89">2439 432 10981,'0'0'7331,"-6"23"-7331,6-21 0,0 0-128,0 0-336,15-1-5587,12-1-2240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8:33.015"/>
    </inkml:context>
    <inkml:brush xml:id="br0">
      <inkml:brushProperty name="width" value="0.05" units="cm"/>
      <inkml:brushProperty name="height" value="0.05" units="cm"/>
      <inkml:brushProperty name="color" value="#F6630D"/>
    </inkml:brush>
  </inkml:definitions>
  <inkml:trace contextRef="#ctx0" brushRef="#br0">39 1 2385,'0'0'6296,"-5"0"-5527,-13 0-84,3 0 4259,40 11-4672,1-6 57,0-2 0,0-1 0,0 0 0,43-5 1,-5 2 540,77 2-71,152-3 1982,-226-5-2390,18 0-128,-42 9-280,-1 2 0,77 19 0,-77-14 47,1-1 1,81 4-1,-124-12-29,169 6 365,-148-3-346,-1 0 0,0 1 0,0 1 0,0 0 0,-1 2 0,21 10 0,-31-14-71</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8:34.186"/>
    </inkml:context>
    <inkml:brush xml:id="br0">
      <inkml:brushProperty name="width" value="0.05" units="cm"/>
      <inkml:brushProperty name="height" value="0.05" units="cm"/>
      <inkml:brushProperty name="color" value="#F6630D"/>
    </inkml:brush>
  </inkml:definitions>
  <inkml:trace contextRef="#ctx0" brushRef="#br0">156 76 656,'0'0'5344,"-5"-1"-3773,-15-3 2492,-12-2-2690,1 1-1,-36-1 0,476-6 2464,7 1-3923,-507-2-2405,-57 6-7238,99 6 3909</inkml:trace>
  <inkml:trace contextRef="#ctx0" brushRef="#br0" timeOffset="267.91">72 35 1473,'0'0'11704,"-7"0"-8887,395-16 240,-237 7-2867,-97 5 102,-9 0-1053,-15 3-4768</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9:06.062"/>
    </inkml:context>
    <inkml:brush xml:id="br0">
      <inkml:brushProperty name="width" value="0.035" units="cm"/>
      <inkml:brushProperty name="height" value="0.035" units="cm"/>
    </inkml:brush>
  </inkml:definitions>
  <inkml:trace contextRef="#ctx0" brushRef="#br0">17 682 1793,'0'0'8124,"-1"-3"-7404,1 3-654,-1 0 0,1-1 0,0 1 0,0-1 0,-1 1 0,1 0 0,0-1 1,0 1-1,0-1 0,0 1 0,0 0 0,0-1 0,-1 1 0,1-1 0,0 1 0,0-1 0,0 1 0,0 0 0,1-1 1,-1 1-1,0-1 0,0 1 0,0-1 0,0 1 0,0 0 0,0-1 0,1 1 0,-1 0 0,0-1 0,0 1 1,1-1-1,-1 1 0,1-1 0,17 0 1974,-10 1-2445,18-2 505,0 0 0,31-7 0,-32 5-163,-14 3-207,9-2-4814</inkml:trace>
  <inkml:trace contextRef="#ctx0" brushRef="#br0" timeOffset="874.37">0 684 2721,'0'0'7406,"0"1"-7293,0-1-1,0 1 0,1-1 0,-1 1 1,0-1-1,0 1 0,0-1 1,0 1-1,1-1 0,-1 0 0,0 1 1,0-1-1,1 1 0,-1-1 1,0 0-1,1 1 0,-1-1 0,0 0 1,1 1-1,-1-1 0,1 0 1,0 1-1,35 6 836,51 3 0,-3-7-5899,-78-3 1555</inkml:trace>
  <inkml:trace contextRef="#ctx0" brushRef="#br0" timeOffset="1393.94">62 818 2561,'0'0'11914,"7"0"-11558,33 1-2,-20 0-382,0-1 0,-1 0 0,1-1 0,-1-1-1,1-1 1,27-8 0,-47 11-51,0 0 0,0 0 0,1 0 0,-1 0 0,0 0 0,0 0 0,1 0 0,-1-1 0,0 1 0,0 0 0,0 0 0,1 0 0,-1 0 0,0 0 0,0-1 0,0 1 0,1 0 0,-1 0 0,0 0 0,0-1 0,0 1 0,0 0 0,0 0 0,0-1 0,0 1 0,1 0 0,-1 0 0,0 0 0,0-1 0,0 1 0,0 0 0,0-1 0,0 1 0,0 0 0,0-1 0,0 0-369,0-4-3484</inkml:trace>
  <inkml:trace contextRef="#ctx0" brushRef="#br0" timeOffset="1808.34">43 667 1585,'0'0'9247,"9"0"-7551,24-1-570,53-11-1,-29 3-854,34-11-46,-67 14-197,-20 5-2046,-9 1-2140,-13 0-279</inkml:trace>
  <inkml:trace contextRef="#ctx0" brushRef="#br0" timeOffset="2226.23">21 823 2305,'0'0'9218,"0"1"-9108,0-1 1,0 0 0,0 1-1,1-1 1,-1 0 0,0 1 0,0-1-1,0 0 1,1 1 0,-1-1-1,0 0 1,0 0 0,1 1 0,-1-1-1,0 0 1,0 0 0,1 0 0,-1 0-1,0 1 1,1-1 0,-1 0-1,0 0 1,1 0 0,-1 0 0,0 0-1,1 0 1,-1 0 0,0 0-1,1 0 1,-1 0 0,1 0 0,270 8 761,-271-8-1616,-7 0-8335</inkml:trace>
  <inkml:trace contextRef="#ctx0" brushRef="#br0" timeOffset="2661.69">85 662 2673,'0'0'7903,"0"-1"-7827,1 1 0,0 0 0,-1-1 1,1 1-1,-1 0 0,1-1 1,0 1-1,-1 0 0,1 0 1,0 0-1,-1-1 0,1 1 0,0 0 1,-1 0-1,1 0 0,0 0 1,-1 0-1,1 0 0,1 1 1,48 7 811,0-3 0,81 0 1,-100-9-741,-30 4-175,0 0 0,0 0 0,0-1 0,0 1 0,0 0 0,0 0 0,0-1 0,0 1 0,0-1 0,0 1 0,-1-1 0,1 1 0,0-1 0,0 1 0,0-1 0,-1 0 0,1 1 0,0-1 0,-1 0 0,1 0 0,-1 1 0,1-1 0,-1 0 0,1 0 0,-1 0 0,0 0-1,1-1 1,-2-2-2443,-4 1-2719</inkml:trace>
  <inkml:trace contextRef="#ctx0" brushRef="#br0" timeOffset="2835.08">98 637 3185,'0'0'2722</inkml:trace>
  <inkml:trace contextRef="#ctx0" brushRef="#br0" timeOffset="5694.44">574 854 3794,'0'0'6368,"0"3"-6443,0 0 85,0 0 0,0 0 0,1 0 0,-1 0 0,1 0 0,0 0 0,1 4 0,1-6-5,0-1 0,1 0-1,-1 0 1,0 0 0,0 0-1,0 0 1,1-1 0,-1 0 0,0 1-1,0-1 1,0 0 0,0 0-1,0-1 1,0 1 0,0-1-1,-1 1 1,5-5 0,-3 3 11,0-1 0,-1 0 1,0 0-1,0 0 1,0 0-1,0-1 1,-1 1-1,0-1 0,1 0 1,0-5-1,3-10 36,-2 0 0,0 0 1,-2 0-1,1-31 0,-1 14-77,-1 0 0,-3 1-1,0-1 1,-3 1 0,-1 0 0,-11-40 0,17 76 38,-1 0 1,1 0 0,0 0 0,0 0-1,0 0 1,0 0 0,0 0-1,0 0 1,0 0 0,0 1-1,0-1 1,0 0 0,0 0-1,-1 0 1,1 0 0,0 0-1,0 0 1,0 0 0,0 0-1,0 0 1,0 0 0,0 0 0,0 0-1,-1 0 1,1 0 0,0 0-1,0 0 1,0 0 0,0 0-1,0 0 1,0 0 0,0 0-1,0 0 1,0 0 0,-1-1-1,1 1 1,0 0 0,0 0-1,0 0 1,0 0 0,0 0 0,0 0-1,0 0 1,0 0 0,0 0-1,0 0 1,0 0 0,0 0-1,0-1 1,0 1 0,0 0-1,-1 0 1,1 0 0,0 0-1,0 0 1,0 0 0,0 0-1,0 0 1,0-1 0,0 1-1,0 0 1,0 0 0,-3 14 126,0 18-115,1 26 582,12 115 0,-7-152-573,1 0 1,1 0-1,0-1 0,2 0 1,0 0-1,2 0 1,0-1-1,22 34 0,-26-46-15,0-1-1,1 0 1,0 0 0,0 0-1,0-1 1,12 8-1,-16-11 1,0 0-1,1-1 1,-1 0-1,1 0 0,-1 1 1,1-1-1,-1-1 0,1 1 1,0 0-1,-1-1 1,1 1-1,0-1 0,0 0 1,-1 0-1,1 0 0,0 0 1,0 0-1,-1-1 1,1 1-1,0-1 0,-1 0 1,1 0-1,0 0 1,2-1-1,-2 0-4,-1-1 0,1 1-1,-1-1 1,0 0 0,1 0 0,-1 0 0,0 0-1,-1 0 1,1 0 0,-1-1 0,1 1 0,-1 0 0,0-1-1,0 1 1,0-1 0,0-4 0,4-63 48,-4 67-66,-1-140 743,0 144-737,0-1-1,0 1 0,0-1 0,1 1 1,-1 0-1,0-1 0,0 1 0,1 0 1,-1-1-1,0 1 0,0 0 0,1-1 1,-1 1-1,0 0 0,1-1 0,-1 1 0,0 0 1,1 0-1,-1-1 0,1 1 0,-1 0 1,0 0-1,1 0 0,-1 0 0,1 0 1,-1-1-1,1 1 0,-1 0 0,1 0 1,-1 0-1,0 0 0,1 0 0,-1 0 1,1 1-1,-1-1 0,1 0 0,-1 0 1,0 0-1,1 0 0,-1 0 0,1 1 1,-1-1-1,1 1 0,20 8-125,40 58-1698,-60-67 1686,0 0 243,-2-2-93,1-1 0,0 1 1,-1-1-1,0 1 0,1 0 1,-1-1-1,0 1 1,0 0-1,0-1 0,-1 1 1,1 0-1,0 0 0,-1 0 1,1 0-1,-1 0 1,0 1-1,0-1 0,0 0 1,0 1-1,0-1 1,0 1-1,0 0 0,-4-2 1,4 2-9,0 0 0,0 0 0,0 0 0,0 1 0,-1-1 1,1 1-1,0-1 0,0 1 0,0 0 0,0 0 0,-1 0 1,1 0-1,0 0 0,0 1 0,0-1 0,0 0 0,-1 1 1,1 0-1,0 0 0,0-1 0,0 1 0,0 0 0,1 1 0,-1-1 1,0 0-1,0 0 0,-2 4 0,-1 0 2,2 1 0,-1-1 0,1 1-1,-1 0 1,2 0 0,-1 1 0,1-1 0,0 1 0,0-1-1,-1 12 1,1-5 3,0 1-1,2 0 1,0 0-1,2 18 1,-2-29-8,1 0-1,0 0 1,0-1 0,0 1-1,0 0 1,0 0 0,0-1-1,1 1 1,-1 0 0,1-1 0,0 1-1,0-1 1,0 0 0,0 0-1,0 0 1,0 0 0,1 0-1,-1 0 1,0 0 0,1-1 0,5 3-1,-4-2-30,1 0-1,-1-1 1,1 0-1,0 0 1,-1 0 0,1 0-1,0 0 1,0-1-1,0 0 1,-1 0-1,1 0 1,0-1-1,5-1 1,-8 1 22,0 1 0,0-1 0,0 0 0,0-1 0,-1 1-1,1 0 1,0 0 0,-1-1 0,1 1 0,0-1 0,-1 1 0,0-1 0,1 0 0,-1 0 0,0 1 0,0-1-1,0 0 1,0 0 0,0 0 0,-1 0 0,1 0 0,-1 0 0,1 0 0,-1 0 0,1-3 0,0-8 45,0 0 0,-1-27 0,0 24-1,1-9 201,0 18-130,-1 0-1,1 0 1,-1 0 0,-1 0 0,1 0 0,-1 0 0,-2-8 0,-1 61-98,4-34-61,0 1 0,1 0-1,1 0 1,5 20 0,-5-27-195,0 0-1,0 0 1,1 0-1,0 0 1,0 0-1,1 0 1,0-1 0,0 0-1,0 0 1,9 9-1,-12-13 194,0 0-1,0 0 1,0 0-1,0 0 1,0 0-1,1-1 1,-1 1-1,0 0 0,0 0 1,1-1-1,-1 1 1,0-1-1,1 1 1,-1-1-1,0 0 1,1 1-1,-1-1 1,1 0-1,-1 0 1,1 0-1,-1 0 1,0 0-1,3-1 1,-2 0 54,0 0 0,-1 0 0,1 0 0,-1 0 0,1 0 0,-1-1 0,1 1 1,-1 0-1,0-1 0,1 1 0,-1-1 0,0 0 0,0 1 0,0-1 0,0-2 1,5-8 435,-2-1 1,0 0 0,4-25 0,-6 30-175,-1 2-83,24-99 3317,-24 105-3500,-1-1 0,0 1 1,0 0-1,0 0 1,0 0-1,1-1 0,-1 1 1,0 0-1,0 0 1,0 0-1,1-1 1,-1 1-1,0 0 0,0 0 1,1 0-1,-1 0 1,0 0-1,0 0 1,1 0-1,-1 0 0,0 0 1,1 0-1,-1 0 1,0 0-1,0 0 0,1 0 1,-1 0-1,0 0 1,0 0-1,1 0 1,-1 0-1,0 0 0,0 0 1,1 0-1,-1 0 1,0 0-1,0 1 0,1-1 1,-1 0-1,0 0 1,0 0-1,0 0 1,1 1-1,-1-1 0,11 10-47,-1 5 58,0 0-1,-1 0 1,-1 1-1,-1 0 0,6 21 1,16 31-1660,-24-64 938,0-12 586,0-20 413,-4 23-375,6-34 201,-6 23 248,2 1-1,0 0 0,1 0 1,0 0-1,1 1 0,9-18 1,-14 32-352,0-1 0,0 1 1,1 0-1,-1-1 0,0 1 1,0 0-1,1-1 1,-1 1-1,0 0 0,1-1 1,-1 1-1,0 0 0,1 0 1,-1-1-1,0 1 0,1 0 1,-1 0-1,1 0 0,-1 0 1,0 0-1,1-1 1,-1 1-1,1 0 0,-1 0 1,1 0-1,-1 0 0,0 0 1,1 0-1,-1 0 0,1 1 1,-1-1-1,0 0 0,1 0 1,-1 0-1,1 0 1,-1 0-1,0 1 0,1-1 1,-1 0-1,0 0 0,1 1 1,-1-1-1,0 0 0,1 0 1,-1 1-1,0-1 0,1 0 1,-1 1-1,0-1 1,0 1-1,1 0 0,11 19-181,9 45 261,-17-50-571,0 0 1,1 0 0,1 0 0,8 15-1,-13-30 473,-1 0-1,0 1 1,0-1-1,0 0 1,1 1-1,-1-1 1,0 0 0,1 1-1,-1-1 1,0 0-1,1 1 1,-1-1-1,0 0 1,1 0-1,-1 1 1,0-1-1,1 0 1,-1 0-1,1 0 1,-1 0-1,0 0 1,1 1-1,-1-1 1,1 0-1,-1 0 1,1 0-1,-1 0 1,0 0-1,1 0 1,-1 0-1,1-1 1,-1 1-1,0 0 1,1 0 0,-1 0-1,1 0 1,-1 0-1,0-1 1,1 1-1,-1 0 1,0 0-1,1-1 1,-1 1-1,0 0 1,1 0-1,-1-1 1,0 1-1,1 0 1,-1-1-1,0 1 1,0-1-1,0 1 1,1 0-1,-1-1 1,0 1-1,0-1 1,11-24 255,1-28 321,-10 38-67,1-1-1,1 1 0,1 0 0,8-20 1,-11 38-483,0 0 0,0 1 0,-1-1 0,1 1 0,-1 0 0,0 0 0,0-1 0,1 6 0,1 24-100,7 32-270,-10-62 332,1 0 0,0 0 0,0 1 1,0-1-1,1 0 0,-1 0 0,1 0 0,0 0 0,0 0 0,0-1 0,0 1 1,0 0-1,0-1 0,6 4 0,-7-4-5,1-1 0,0 0 0,0 0 0,0 0 1,-1-1-1,1 1 0,0 0 0,0-1 0,0 0 0,0 1 0,0-1 0,1 0 0,-1 0 1,0 0-1,0 0 0,0 0 0,0 0 0,0-1 0,0 1 0,3-2 0,-1 0 15,-1 0-1,1 0 1,-1 0-1,0 0 1,0-1-1,0 1 0,0-1 1,0 0-1,-1 0 1,4-4-1,0-3 27,0 0 0,0 0 0,-1 0 0,-1 0 0,1-1-1,3-18 1,-6 17 82,0-1 0,-1 0 0,-2-15 0,1 11 449,0 17-543,0-32 324,1-39-210,-2-73-195,-4 126 178,5 18-94,-1 0-1,1 0 0,0 0 1,-1 0-1,1 0 0,0 0 1,-1 1-1,1-1 0,0 0 1,-1 0-1,1 0 0,0 0 1,-1 1-1,1-1 1,0 0-1,0 0 0,-1 0 1,1 1-1,0-1 0,0 0 1,-1 0-1,1 1 0,0-1 1,0 0-1,0 1 0,0-1 1,-1 0-1,1 1 0,-12 33 134,9-9 86,1-1 1,2 1-1,0-1 0,2 1 1,0-1-1,9 34 0,-1-22-134,1 0 0,2-1-1,24 50 1,-33-178 678,-11-47 174,7 139-937,1 0 0,-1 1 0,1-1 0,-1 1 0,1-1 0,-1 1 0,1-1 0,-1 1 0,1-1 0,0 1 1,-1 0-1,1-1 0,-1 1 0,1 0 0,0-1 0,-1 1 0,1 0 0,0 0 0,0 0 0,-1 0 0,1 0 0,0 0 0,-1 0 0,1 0 0,0 0 0,0 0 0,-1 0 0,1 0 0,0 0 0,-1 0 0,2 1 0,26 6-96,-21-3 82,0 0 1,0 1-1,-1 0 1,0 0 0,0 0-1,0 1 1,0 0 0,-1 0-1,0 0 1,0 1 0,-1 0-1,0 0 1,4 9 0,-3-5-121,-1 1 1,0 0-1,-1 0 1,0 1-1,0-1 1,-2 1-1,1 22 1,-2-33 76,0-1 0,0 1 0,0-1 0,0 1 0,-1 0 0,1-1 0,-1 0 0,1 1 0,-1-1 0,1 1 0,-1-1 0,0 1 0,0-1 0,1 0 0,-1 0-1,0 1 1,0-1 0,-1 0 0,1 0 0,0 0 0,0 0 0,0 0 0,-1 0 0,1-1 0,-2 2 0,-17 4-2065,-2-4-4012</inkml:trace>
  <inkml:trace contextRef="#ctx0" brushRef="#br0" timeOffset="6209.1">2066 688 5410,'0'0'10469,"-12"-8"-10077,-40-25-55,50 32-326,0 0 1,0 0-1,1 0 1,-1 1 0,0-1-1,0 0 1,0 1-1,0-1 1,0 1 0,0 0-1,0 0 1,0 0-1,0 0 1,0 0 0,0 0-1,0 0 1,0 0-1,0 1 1,0-1-1,0 1 1,0 0 0,0 0-1,0-1 1,0 1-1,0 0 1,1 1 0,-1-1-1,0 0 1,1 0-1,-1 1 1,1-1 0,0 1-1,-1-1 1,1 1-1,0 0 1,0-1 0,-2 4-1,-1 4-8,0-1 0,1 0 0,0 1 0,0 0 0,1 0 0,-2 9 0,3-11 10,0 1 0,0-1 0,0 0 0,1 1 0,0-1 0,1 0 0,1 11 0,-1-15-32,0-1 0,0 1-1,0-1 1,0 1 0,0-1 0,0 0 0,1 0 0,-1 0 0,1 1 0,0-2 0,-1 1 0,1 0 0,0 0 0,0 0-1,0-1 1,1 1 0,-1-1 0,0 0 0,0 0 0,1 0 0,-1 0 0,1 0 0,-1 0 0,5 0 0,-2 1-50,1-1 0,-1 0 0,1 0 0,-1-1 1,1 0-1,-1 0 0,1 0 0,-1-1 0,1 1 1,5-3-1,-8 2 63,1 0 0,-1-1-1,0 1 1,0-1 0,1 0 0,-1 0 0,-1 0-1,1 0 1,0-1 0,0 1 0,-1-1 0,1 1 0,-1-1-1,0 0 1,0 0 0,2-5 0,2-5 71,0 0-1,-1-1 1,0 1 0,-2-1-1,1-1 1,-2 1 0,2-26-1,-2-7 413,-6-49-1,1 71-150,0 0 0,-2 1 0,-1 0 0,-17-44 0,16 57 156,3 16-302,0 21-244,3 4 51,2 0 1,1 0 0,1 0 0,2 0 0,0-1-1,13 38 1,-8-38-58,0 1-1491,0 0 0,3-1 0,16 32-1,-10-33-3357</inkml:trace>
  <inkml:trace contextRef="#ctx0" brushRef="#br0" timeOffset="6697.98">2271 630 4194,'0'0'9404,"-14"3"-8801,-43 16-229,55-18-344,0 0-1,0 0 1,0 1 0,1-1 0,-1 1 0,0-1 0,0 1 0,1 0 0,-1-1 0,1 1 0,-1 0 0,1 0 0,0 0-1,0 0 1,0 0 0,0 1 0,0-1 0,-1 4 0,-2 37 188,5-36-172,-1-5-40,0 1-1,0 0 1,0 0 0,1 0-1,-1 0 1,1 0 0,0 0 0,0 0-1,0-1 1,0 1 0,1 0-1,-1-1 1,1 1 0,-1-1-1,1 1 1,0-1 0,0 0-1,0 0 1,0 0 0,1 0-1,-1 0 1,0 0 0,1-1-1,0 1 1,-1-1 0,1 1-1,0-1 1,3 1 0,1 0-3,1 0 0,0 0 1,0-1-1,0 0 0,0-1 0,0 1 1,0-2-1,0 1 0,14-3 0,-19 2 7,1 0 0,-1-1 0,0 1 0,1-1 0,-1 1 0,0-1 0,0 0 0,0 0 0,-1 0 0,1-1 0,0 1 0,-1-1 0,1 1-1,-1-1 1,0 0 0,0 0 0,0 0 0,0 0 0,-1 0 0,1-1 0,-1 1 0,0 0 0,0-1 0,0 1 0,1-6 0,1-10 372,-1 1 0,0-1 0,-2-29 1,0 34-12,0 9-296,0-21 147,0 26-221,0 0 1,1 0-1,-1-1 1,0 1-1,0 0 1,0 0-1,0-1 1,0 1-1,0 0 1,0 0-1,0-1 1,0 1-1,0 0 1,0-1-1,0 1 1,0 0 0,0 0-1,0-1 1,0 1-1,0 0 1,-1 0-1,1-1 1,0 1-1,0 0 1,0 0-1,0-1 1,-1 1-1,1 0 1,0 0-1,0 0 1,0-1-1,-1 1 1,1 0-1,0 0 1,0 0 0,0 0-1,-1-1 1,1 1-1,0 0 1,-1 0-1,1 0 1,0 0-1,0 0 1,-1 0-1,1 0 1,0 0-1,0 0 1,-1 0-1,1 0 1,0 0-1,-1 0 1,1 0-1,0 0 1,0 0 0,-1 0-1,1 0 1,0 1-1,-1-1 1,0 3-19,-1 0 1,1 1-1,0-1 1,0 1 0,0-1-1,1 1 1,-1-1-1,1 1 1,0-1-1,0 1 1,0-1 0,1 1-1,0 3 1,-1 5-24,0 12 35,1 1 1,4 25-1,-3-41-350,0 0-1,0 0 1,1-1 0,0 1 0,1-1-1,0 0 1,0 0 0,0 0-1,7 8 1,1-5-2980,-1-6-1928</inkml:trace>
  <inkml:trace contextRef="#ctx0" brushRef="#br0" timeOffset="7229.85">2713 287 5042,'0'0'13105,"-8"-8"-12366,-25-24-189,32 31-545,1 1 1,-1-1-1,1 1 1,-1 0-1,1-1 0,-1 1 1,0-1-1,1 1 1,-1 0-1,0 0 1,1-1-1,-1 1 1,0 0-1,1 0 1,-1 0-1,0 0 1,1 0-1,-1 0 1,0 0-1,0 0 1,1 0-1,-1 0 1,0 0-1,1 0 1,-1 0-1,0 1 1,1-1-1,-1 0 1,0 0-1,1 1 1,-1-1-1,1 1 1,-1-1-1,0 1 0,-11 18 41,9-14 7,-5 11 72,0 0-1,2 1 0,0 0 0,0 0 1,2 0-1,0 1 0,-2 19 0,0 127 561,6-161-678,0 12 7,0 0 0,2 1 0,0-1 0,0 0 0,2 0 0,0 0 0,0-1 0,13 27 0,-14-35-5,1 1 0,0-1 0,0 0 0,1 0 0,-1 0 0,1-1-1,1 1 1,-1-1 0,1-1 0,0 1 0,0-1 0,0 0 0,0 0 0,1 0-1,-1-1 1,1 0 0,0-1 0,0 0 0,0 0 0,10 2 0,-16-4-24,13 2 8,1 0 0,1-1 0,16-1 0,-28 0-209,0 0 0,0-1 0,-1 0 0,1 0 0,0 0 0,0 0 0,6-4 0,-9 5-63,1-1 0,-1 0 0,0 0 0,1 0 0,-1-1 0,0 1 0,0 0 0,0 0 0,0-1 0,0 1 0,0 0 0,0-1-1,0 1 1,0-1 0,-1 1 0,1-1 0,0 0 0,-1-2 0,2-16-4993</inkml:trace>
  <inkml:trace contextRef="#ctx0" brushRef="#br0" timeOffset="9091.84">3180 549 3906,'0'0'9500,"-11"-7"-8988,-32-23 25,42 29-514,-1 0 1,1 0-1,-1 0 1,0 0-1,1 0 0,-1 0 1,0 0-1,0 0 1,0 1-1,0-1 1,0 0-1,0 1 1,0 0-1,0 0 1,0-1-1,0 1 1,0 0-1,0 1 1,0-1-1,0 0 1,1 0-1,-1 1 1,0 0-1,0-1 1,0 1-1,0 0 0,0 0 1,1 0-1,-1 0 1,0 0-1,1 0 1,-1 0-1,0 0 1,1 1-1,0-1 1,-1 1-1,1-1 1,0 1-1,0 0 1,0-1-1,0 1 1,0 0-1,0 0 1,0 1-1,-4 8 1,2 0 0,-1 0 0,2 0 0,-1 0 0,0 17 0,1-12-18,0 0-1,2 1 0,0-1 1,0 0-1,6 29 0,-5-42-7,0 0 0,-1 0 0,1 0 0,1 0-1,-1 0 1,0 0 0,1 0 0,0 0-1,-1-1 1,1 1 0,0 0 0,0-1-1,1 0 1,-1 1 0,0-1 0,1 0 0,-1 0-1,1 0 1,0-1 0,0 1 0,-1-1-1,1 1 1,0-1 0,0 0 0,1 0-1,-1 0 1,0-1 0,0 1 0,0-1 0,0 0-1,1 0 1,-1 0 0,0 0 0,0 0-1,7-2 1,-7 1 5,0 0 1,-1 0-1,1 0 0,0-1 1,-1 1-1,1-1 0,-1 0 1,1 0-1,-1 1 0,0-2 1,0 1-1,0 0 0,0 0 1,0-1-1,0 1 0,0-1 1,-1 1-1,1-1 0,-1 0 1,0 1-1,0-1 0,0 0 1,0 0-1,0-4 0,3-8 12,-1-1 1,-1 1-1,1-22 0,-1-97 1567,-4 158-1626,1-3 45,0 0 1,3 40-1,-1-56-9,-1-1 1,1 0 0,0 1-1,0-1 1,0 0 0,1 0-1,-1 1 1,1-1 0,0-1-1,0 1 1,1 0 0,-1 0-1,1-1 1,0 1 0,0-1-1,0 0 1,0 0 0,0 0-1,1 0 1,3 2 0,-4-4-3,-1 1 1,1-1-1,-1 0 0,1 0 1,-1 0-1,1 0 1,0-1-1,-1 1 1,1-1-1,0 0 1,0 1-1,-1-1 1,1 0-1,0-1 1,0 1-1,-1 0 1,1-1-1,0 1 1,-1-1-1,6-2 1,-5 1 9,1-1-1,-1 1 1,0-1 0,1 0 0,-1 1-1,0-2 1,-1 1 0,1 0 0,-1 0-1,1-1 1,-1 0 0,2-4-1,2-6 8,-1 1 1,0 0-1,-1-1 0,-1 0 0,0 0 0,-1 0 0,1-16 0,-3-43 220,-8 75-283,6 2 47,-1-1 1,1 1 0,0 1 0,0-1-1,0 0 1,0 0 0,1 1 0,0-1-1,-1 1 1,2-1 0,-1 1 0,0 0 0,1-1-1,1 8 1,-2-7 4,1 0 1,1-1-1,-1 1 0,1-1 1,0 1-1,0 0 0,0-1 1,0 0-1,1 1 0,0-1 1,0 0-1,0 0 0,0 0 0,6 7 1,-5-9-9,-1 1 0,1-1 0,0 0-1,0 0 1,0 0 0,0 0 0,0 0 0,1-1 0,-1 0 0,1 1 0,-1-1 0,1 0 0,-1-1 0,1 1-1,-1-1 1,1 1 0,-1-1 0,1 0 0,0-1 0,-1 1 0,1-1 0,-1 1 0,6-3 0,-4 2-5,-1-1 1,0 0 0,1-1-1,-1 1 1,0-1-1,0 0 1,0 0 0,0 0-1,-1 0 1,1-1 0,-1 1-1,0-1 1,0 0 0,0 0-1,-1 0 1,4-7 0,-2-1 241,0 0 1,-1 0 0,0 0 0,-1-1 0,0 1 0,-1-1 0,-1 1 0,0-14-1,-10 119-302,10-82 38,0 0 0,1 0 0,0 0 0,1 0 0,0-1 0,6 22 0,-6-28-206,0 0 1,1 0-1,-1 0 1,1 0-1,-1-1 1,1 1 0,0-1-1,0 1 1,1-1-1,-1 0 1,1 0-1,-1-1 1,1 1-1,0-1 1,0 0 0,0 1-1,1-2 1,-1 1-1,7 1 1,20 3-4260,6-5-2600</inkml:trace>
  <inkml:trace contextRef="#ctx0" brushRef="#br0" timeOffset="10712.73">3750 515 3570,'0'0'7355,"-16"-8"-6931,-51-20-162,66 28-245,-1-1 1,0 1-1,1 0 1,-1 0-1,1 0 1,-1 0 0,1 0-1,-1 0 1,0 1-1,1-1 1,-1 0-1,1 1 1,-1-1-1,1 1 1,0 0 0,-1-1-1,1 1 1,-1 0-1,1 0 1,0 0-1,0 0 1,0 0-1,-1 0 1,1 0 0,0 1-1,-1 0 1,-17 35 443,17-32-340,0 2-64,-1 0-1,1 0 0,0 0 1,0 1-1,1-1 0,0 0 1,0 1-1,1-1 1,0 1-1,1 11 0,-1-16-43,1-1-1,0 1 1,-1-1-1,1 1 1,0 0 0,0-1-1,1 0 1,-1 1-1,0-1 1,1 0-1,-1 1 1,1-1-1,0 0 1,0 0-1,0 0 1,0-1-1,0 1 1,0 0-1,1-1 1,-1 1-1,0-1 1,1 0-1,-1 0 1,1 0-1,-1 0 1,1 0 0,0-1-1,-1 1 1,1-1-1,4 1 1,-2-1-10,-1 1 0,1-1 0,0 0 0,-1 0-1,1 0 1,0-1 0,-1 1 0,1-1 0,0 0 0,-1-1 0,0 1 0,1-1 0,-1 0 0,8-5 0,-9 5 20,0-1 1,0 0-1,-1 0 0,1 0 0,-1 0 0,0-1 0,0 1 1,0-1-1,0 1 0,-1-1 0,0 0 0,1 0 0,-1 1 1,0-1-1,-1 0 0,1 0 0,-1-8 0,0-51 3161,-2 56-1233,0 40-1710,2-11-206,1 0 1,1 0-1,2-1 0,0 1 1,1-1-1,1 0 0,1 0 1,0 0-1,2-1 0,1 0 1,16 24-1,-1-2 89,-8-14-40,17 36 0,-30-54-121,0 0 0,0 1 0,-1-1 0,-1 1-1,0 0 1,0 0 0,0 17 0,-2-27 14,0-1 0,-1 1 0,1-1 0,0 1 0,0-1 0,-1 1 0,1-1 0,0 1 0,0-1 0,-1 0 0,1 1 0,-1-1 0,1 0 0,0 1 0,-1-1 0,1 0 0,-1 1 0,1-1 0,-1 0 1,1 0-1,-1 1 0,1-1 0,-1 0 0,1 0 0,-1 0 0,1 0 0,-1 0 0,1 0 0,-1 0 0,0 0 0,-22 0-279,17 0 94,2 0 137,-1 0-1,1-1 1,-1 1-1,1-1 1,0 0 0,-1-1-1,1 1 1,0-1 0,0 0-1,0 0 1,0 0 0,1 0-1,-1-1 1,0 1-1,1-1 1,0 0 0,-1 0-1,1 0 1,1-1 0,-1 1-1,0-1 1,1 1 0,0-1-1,-3-6 1,1 2-24,1 0 0,0 1 0,1-1 0,0 0-1,0-1 1,1 1 0,0 0 0,0 0 0,1-1 0,0 1 0,1 0 0,2-14 0,0 14-162,0 0 0,1 0 0,0 1 0,0 0 0,1 0 1,0 0-1,0 0 0,0 1 0,1 0 0,0 0 0,1 0 0,10-7 0,-7 5-162,0-1 0,-1 0 0,0 0 0,12-17 0,-17 19 440,-1 0-1,0 0 0,0 0 1,0 0-1,-1-1 0,0 1 1,0-1-1,-1 0 0,0-9 0,1-41 3586,-3 38-1137,1 20-2458,0 0 0,-1 0 0,1 0 0,0 0 0,-1 0 1,1 0-1,0 0 0,0 0 0,-1 1 0,1-1 0,0 0 0,-1 0 0,1 0 1,0 0-1,0 1 0,-1-1 0,1 0 0,0 0 0,0 0 0,-1 1 0,1-1 0,0 0 1,0 1-1,0-1 0,0 0 0,-1 0 0,1 1 0,0-1 0,0 0 0,0 1 1,0-1-1,0 0 0,0 1 0,0-1 0,0 1 0,-2 14-6,0 0 0,2 1 0,0-1 0,3 29 0,-2-37-20,0 0 0,1 0 1,-1-1-1,2 1 0,-1 0 1,1-1-1,0 1 0,0-1 0,0 0 1,1 0-1,0 0 0,0 0 0,6 5 1,-8-10-60,0 1 1,0 0 0,0-1 0,0 1-1,0-1 1,0 1 0,0-1 0,1 0-1,-1 0 1,0 0 0,1-1 0,-1 1-1,1 0 1,-1-1 0,1 1 0,-1-1-1,1 0 1,-1 0 0,1 0 0,-1 0-1,1-1 1,-1 1 0,1-1 0,3-1-1,-2 1 27,-1-1-1,0 1 0,0-1 1,0 0-1,0 0 1,-1 0-1,1-1 0,0 1 1,-1-1-1,0 1 0,0-1 1,1 0-1,-2 0 0,1 0 1,0 0-1,2-6 0,3-15 238,-2 1 0,0-1 0,-2-1 0,0 1-1,-2 0 1,-2-34 0,1 32 861,-1 38-1055,1-1 0,0 1 1,1 0-1,0 0 0,1-1 0,0 1 0,1-1 0,0 1 0,1-1 0,0 0 0,1-1 0,6 12 1,-7-15-172,2 1 1,-1 0 0,1-1 0,0 0 0,0-1 0,13 11 0,-15-14-63,1 0 1,-1 0-1,1-1 0,0 1 0,0-1 1,0 0-1,0-1 0,0 1 0,0-1 1,0 0-1,1 0 0,-1-1 1,6 1-1,-10-2 242,1 0-1,0 1 1,-1-1 0,1 0 0,-1 0-1,1 1 1,-1-1 0,1 0 0,-1-1-1,0 1 1,0 0 0,1 0 0,-1-1-1,0 1 1,0 0 0,0-1 0,0 1-1,-1-1 1,1 1 0,0-1 0,-1 0-1,1 1 1,-1-1 0,1 0 0,-1-1 0,12-52 670,-11 49-508,5-43 942,-4 28 0,1 0-1,10-39 0,-13 59-1085,0 1 0,0-1 0,1 1 0,-1 0 0,0-1 0,0 1 0,0-1 0,1 1 1,-1 0-1,0-1 0,1 1 0,-1 0 0,0-1 0,1 1 0,-1 0 0,0 0 0,1-1 1,-1 1-1,0 0 0,1 0 0,-1-1 0,1 1 0,-1 0 0,1 0 0,-1 0 0,0 0 0,1 0 1,-1 0-1,1 0 0,-1 0 0,1 0 0,-1 0 0,1 0 0,-1 0 0,1 0 0,-1 0 1,0 0-1,1 0 0,-1 1 0,1-1 0,-1 0 0,0 0 0,1 0 0,-1 1 0,1-1 0,-1 0 1,0 1-1,1-1 0,-1 0 0,0 1 0,1-1 0,-1 0 0,0 1 0,1 0 0,15 19-226,-5-1 110,-2-1 0,0 2 0,-1-1 0,-1 1 0,-1 0-1,-1 1 1,4 27 0,-7-44-197,2-11-15,1-10-33,6-54 752,-9 50-119,1-1 1,1 1-1,14-40 0,-18 61-284,0-1 0,0 1 0,0 0 0,0-1 0,0 1 0,0-1 0,0 1 0,0 0 0,0-1 0,0 1-1,1-1 1,-1 1 0,0 0 0,0-1 0,0 1 0,1 0 0,-1-1 0,0 1 0,0 0 0,1-1 0,-1 1 0,0 0 0,0 0 0,1-1 0,-1 1 0,1 0 0,-1 0 0,0 0 0,1-1 0,-1 1 0,0 0-1,1 0 1,-1 0 0,1 0 0,-1 0 0,0 0 0,1 0 0,-1 0 0,1 0 0,-1 0 0,0 0 0,1 0 0,-1 0 0,1 0 0,-1 0 0,0 0 0,1 0 0,-1 1 0,0-1 0,1 0 0,-1 0-1,1 0 1,-1 1 0,0-1 0,0 0 0,1 0 0,-1 1 0,0-1 0,1 0 0,-1 1 0,0-1 0,0 0 0,0 1 0,1 0 0,12 27-377,-11-24 407,5 17-397,1 1 1,-2-1-1,-1 1 1,-1 1-1,-1-1 0,1 32 1,11-98 485,-10 26 65,1 0 0,1 0 0,0 0-1,1 1 1,1 0 0,14-21 0,-22 37-157,0 0 0,0-1 0,0 1 0,0 0 0,0 0 0,0 0 0,0 0 0,0 0 0,0 0 0,0 1 0,1-1 0,-1 0 0,0 1 0,1-1 0,-1 1 0,0-1 0,1 1 0,-1-1 0,1 1 0,-1 0-1,2 0 1,-1 0-39,-1 0-1,0 0 0,0 1 0,0-1 1,0 0-1,0 1 0,0-1 0,0 1 1,0 0-1,0-1 0,0 1 0,-1 0 0,1-1 1,0 1-1,0 0 0,0 0 0,-1 0 1,1 0-1,0 0 0,-1 0 0,1 0 1,-1 0-1,1 0 0,-1 0 0,1 1 0,5 20-33,-1 1-1,4 34 1,5 18-3962,-9-64 348,5-4-2157</inkml:trace>
  <inkml:trace contextRef="#ctx0" brushRef="#br0" timeOffset="11819.52">4856 570 4594,'0'0'9548,"-3"-2"-9467,3 2-80,-1 0 0,1 0 1,-1-1-1,1 1 0,-1 0 1,1 0-1,-1 0 0,1 0 1,-1 0-1,1 0 0,-1 0 1,1 0-1,-1 0 1,1 0-1,-1 0 0,1 0 1,-1 0-1,1 0 0,-1 0 1,1 1-1,-1-1 0,1 0 1,-1 0-1,1 1 0,-1-1 1,1 0-1,-1 0 0,1 1 1,0-1-1,-1 1 1,1-1-1,0 0 0,-1 1 1,1-1-1,0 1 0,-1-1 1,1 1-1,0-1 0,0 1 1,0-1-1,-1 2 0,1 0 2,-1 0-1,1 1 1,0-1-1,-1 1 0,1-1 1,0 1-1,0-1 0,1 1 1,-1-1-1,1 0 1,0 4-1,-1-6-7,1 1 1,-1 0 0,1 0-1,-1-1 1,1 1 0,-1-1-1,1 1 1,-1 0-1,1-1 1,-1 1 0,1-1-1,0 1 1,-1-1 0,1 0-1,0 1 1,0-1-1,-1 0 1,1 1 0,0-1-1,0 0 1,0 0-1,-1 0 1,1 0 0,0 1-1,0-1 1,0 0 0,-1-1-1,1 1 1,0 0-1,0 0 1,0 0 0,-1 0-1,1-1 1,0 1-1,0 0 1,0-1 0,1 1-9,0-1 1,-1 0 0,1 1-1,0-1 1,-1 0-1,1 0 1,0 0 0,-1 0-1,0 0 1,1 0 0,-1 0-1,1-1 1,-1 1-1,0 0 1,2-3 0,0-13 64,0 1 0,-1 0 0,-1-1 1,-1 0-1,0 1 0,-4-27 0,4 41-5,-1 0-1,1 0 1,-1 0 0,0-1-1,1 1 1,-1 0-1,0 0 1,0 0 0,0 0-1,-1 1 1,1-1-1,0 0 1,-1 0 0,1 1-1,-1-1 1,0 1-1,1-1 1,-1 1-1,-3-2 1,4 2-39,0 1 0,0 0-1,0-1 1,0 1 0,0 0 0,0-1-1,0 1 1,0 0 0,0 0-1,0 0 1,0 0 0,0 0 0,0 0-1,0 0 1,0 0 0,0 0 0,0 0-1,0 1 1,0-1 0,0 0 0,0 1-1,0-1 1,0 1 0,0-1 0,1 1-1,-1-1 1,0 1 0,0 0-1,0-1 1,1 1 0,-1 0 0,0 0-1,1-1 1,-1 1 0,1 0 0,-1 0-1,1 0 1,-1 0 0,1 0 0,0 0-1,-1 0 1,1 2 0,-5 14 12,2 0 0,0 0 1,1 0-1,1 1 1,0-1-1,2 1 0,3 26 1,-3-38-53,0 0 0,0 1 0,1-1 0,-1 0 0,1-1 0,1 1 0,-1 0 0,1-1 0,0 1 0,0-1 0,1 0 0,0 0 0,0 0 1,0 0-1,0-1 0,1 0 0,-1 0 0,1 0 0,0 0 0,1-1 0,-1 0 0,0 0 0,1 0 0,0-1 0,0 1 0,-1-2 0,1 1 1,1 0-1,-1-1 0,11 0 0,-15-1 29,1-1-1,-1 0 1,0 0 0,1 0 0,-1 0-1,0 0 1,0 0 0,0 0 0,0-1 0,0 0-1,0 1 1,0-1 0,0 0 0,-1 0 0,1 0-1,0 0 1,-1 0 0,0 0 0,1 0 0,-1 0-1,0 0 1,0-1 0,-1 1 0,1-1-1,1-3 1,3-11 81,-1 0-1,3-23 0,-7 38-60,5-31 1144,0-45-1,-2 108-1511,0 0 1,2 0-1,16 53 0,-20-82 290,-1 0 1,0 0-1,0 0 1,0 0-1,0 0 0,1 0 1,-1 0-1,0 0 1,1 0-1,-1 0 0,1 0 1,-1 0-1,1-1 1,0 1-1,-1 0 1,1 0-1,0-1 0,-1 1 1,1 0-1,0-1 1,0 1-1,0 0 0,-1-1 1,1 0-1,0 1 1,0-1-1,0 1 1,0-1-1,0 0 0,0 0 1,0 1-1,0-1 1,0 0-1,0 0 0,0 0 1,0 0-1,0 0 1,2-1-1,-1 0 37,0 0 0,0 0 0,0 0 0,-1-1 1,1 1-1,0-1 0,0 1 0,-1-1 0,1 0 0,-1 0 0,0 1 0,1-1 0,-1 0 0,0 0 1,1-4-1,48-91 128,-16 34 2182,-34 62-2150,0 13-219,0-11 83,0 11 1,0 0-1,1-1 0,0 1 1,6 22-1,-7-31 0,1-1 0,0 1 1,0-1-1,0 0 0,0 1 1,0-1-1,1 0 0,-1 0 1,1 0-1,-1 0 0,1 0 1,0 0-1,-1-1 0,1 1 0,0 0 1,0-1-1,0 0 0,1 1 1,-1-1-1,0 0 0,0 0 1,1 0-1,-1 0 0,1-1 1,-1 1-1,0-1 0,1 1 0,-1-1 1,5 0-1,-2 0 2,0 0-1,-1 0 1,1-1 0,0 0-1,-1 0 1,1 0 0,-1 0-1,0-1 1,1 1 0,-1-1-1,0 0 1,7-5-1,-4 1 6,0 0-1,-1 0 0,1-1 0,-2 0 1,9-12-1,-6 7 69,-2 1 0,0-2 0,0 1 0,-1-1 0,-1 1 0,0-1 0,-1-1 0,0 1 0,2-26 0,-3-9 738,-5-66 1,3 109-761,-2-20 157,-2 1 1,0 0-1,-2-1 0,0 2 0,-1-1 0,-2 1 0,-1 0 1,-14-25-1,15 37 286,5 18-424,3 26-276,1-26 280,2 21-53,0 0 0,2 0-1,0-1 1,10 29 0,40 107 4,-49-149-24,22 56 91,5 12-4307,-31-77 2667</inkml:trace>
  <inkml:trace contextRef="#ctx0" brushRef="#br0" timeOffset="12275.67">5321 387 3073,'0'0'8236,"10"10"-7798,32 34-252,-37-40-168,0 0-1,0 0 0,1-1 0,-1 1 0,1-2 0,0 1 0,0 0 0,-1-1 0,1 0 0,1-1 0,-1 1 0,0-1 0,0 0 1,1-1-1,-1 1 0,0-1 0,1-1 0,-1 1 0,8-2 0,-12 1-13,1 1 1,-1-1-1,0 0 1,0 0-1,1 0 0,-1 0 1,0 0-1,0 0 1,0-1-1,0 1 0,0-1 1,0 1-1,-1-1 1,1 0-1,0 0 0,-1 0 1,0 1-1,1-2 1,-1 1-1,0 0 0,0 0 1,0 0-1,0 0 0,0-1 1,0-2-1,3-8 28,-1 0 0,-1 0 0,2-17 0,-4 26-13,3-21 680,-1-1-1,-1-1 0,-4-37 1,-2 51 443,-1 20-876,-2 23-311,6-2 203,1 1 1,5 39-1,-3-56-107,1 1 0,1-1 0,0 0 0,1 0 0,0 0 0,1-1 0,0 1 0,7 10 0,52 68 181,-64-90-233,0 1 1,0-1 0,1 1-1,-1-1 1,0 1 0,0-1-1,0 1 1,0-1-1,0 1 1,0-1 0,0 1-1,0-1 1,0 1 0,0-1-1,0 0 1,0 1-1,0-1 1,0 1 0,-1-1-1,1 1 1,0-1 0,0 1-1,0-1 1,-1 0-1,1 1 1,0-1 0,-1 1-1,1-1 1,0 0-1,-1 1 1,1-1 0,0 0-1,-1 1 1,1-1 0,-1 0-1,1 0 1,0 0-1,-1 1 1,1-1 0,-1 0-1,1 0 1,-1 0 0,1 0-1,-1 0 1,1 0-1,-1 0 1,1 0 0,-1 0-1,0 0 1,-32 3-65,26-3-73,-40 0-3129,31 0-2080</inkml:trace>
  <inkml:trace contextRef="#ctx0" brushRef="#br0" timeOffset="12681.79">5887 662 7716,'0'0'9820,"-4"-3"-9452,1 1-238,1 2-82,1-1 1,-1 0 0,1 1 0,0-1 0,-1 0 0,1 0 0,0 0 0,0 0 0,-1 0-1,1 0 1,0 0 0,0 0 0,-1-2 0,2 2 79,-1-1 0,1 1 0,-1 0 0,1-1 0,0 1 0,0 0 0,0-1 0,0 1 0,0 0 0,0-1 0,0 1 0,0 0 0,0-1 0,0 1 0,1 0 0,-1-1 0,1 1 0,-1 0 0,1 0 0,-1-1 0,1 1 0,0 0 0,0 0 0,0 0 0,-1 0 0,1 0 0,0 0 0,0 0 0,0 0 0,0 0 0,1 1 0,0-2 0,-1 2-131,0-1-1,0 0 0,0 1 1,0-1-1,0 1 0,0-1 1,0 1-1,0 0 1,0-1-1,0 1 0,0 0 1,0 0-1,0 0 0,0 0 1,0 0-1,0 0 1,1 0-1,-1 0 0,0 0 1,0 1-1,0-1 0,0 0 1,0 1-1,0-1 1,0 1-1,0-1 0,0 1 1,0-1-1,0 1 0,-1 0 1,1-1-1,0 1 0,0 0 1,0 0-1,-1 0 1,1-1-1,0 1 0,-1 0 1,1 2-1,4 9-85,-1 1 1,-1 0-1,0 0 0,0 0 0,-2 1 0,0-1 1,0 0-1,-1 1 0,-1-1 0,-3 22 1,3-33-180,1 0 1,-1 0 0,0 0 0,0 0 0,0 0 0,0 0-1,0 0 1,0 0 0,-1-1 0,1 1 0,0 0-1,-1-1 1,0 1 0,1-1 0,-1 0 0,0 1 0,0-1-1,1 0 1,-1 0 0,0 0 0,0 0 0,0-1-1,0 1 1,-1 0 0,1-1 0,-3 1 0,-17 0-5872</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9:22.792"/>
    </inkml:context>
    <inkml:brush xml:id="br0">
      <inkml:brushProperty name="width" value="0.035" units="cm"/>
      <inkml:brushProperty name="height" value="0.035" units="cm"/>
    </inkml:brush>
  </inkml:definitions>
  <inkml:trace contextRef="#ctx0" brushRef="#br0">6557 429 2145,'0'0'9135,"-11"-8"-8458,-40-23-10,50 30-639,0 1-1,-1-1 0,1 1 0,0 0 1,0 0-1,-1-1 0,1 1 0,0 0 1,0 0-1,-1 0 0,1 0 0,0 0 1,-1 0-1,1 1 0,0-1 0,0 0 1,-1 1-1,1-1 0,0 1 0,0-1 1,0 1-1,-1 0 0,1-1 0,0 1 1,0 0-1,-1 1 0,-19 28 684,16-22-434,-3 4-180,1 0 0,1 0-1,0 1 1,1 0 0,0 0 0,1 0 0,0 0-1,1 1 1,0 0 0,2 0 0,-1-1 0,2 1-1,0 15 1,0-26-98,1 0 0,-1 0 1,1 0-1,0 0 0,-1 0 0,1 0 0,1 0 0,-1 0 0,0 0 1,1-1-1,-1 1 0,1 0 0,0-1 0,0 0 0,0 1 0,0-1 1,0 0-1,1 0 0,-1 0 0,0 0 0,1 0 0,0-1 0,-1 1 1,1-1-1,0 0 0,4 2 0,4 0-98,0 0 0,0-1 0,0-1 1,0 1-1,21-2 0,-29 0 79,1 0 1,-1 0-1,0-1 0,0 1 1,0-1-1,0 0 0,0 0 1,0 0-1,0 0 0,0-1 1,-1 1-1,1-1 0,0 1 1,-1-1-1,4-3 0,-2 1 5,0-1 1,0 1-1,0-1 0,-1 0 0,1-1 0,-1 1 0,3-8 0,3-10 31,-2 1 0,-1-1 0,5-28 0,-7 29 10,-3 18-19,-1 0 0,1 1-1,0-1 1,0 0 0,0 1 0,1-1 0,-1 1 0,1-1 0,0 1 0,4-6 0,-5 8-9,1 0 0,0 0 1,0 0-1,0 0 0,0 0 1,0 1-1,0-1 0,0 0 0,0 1 1,0-1-1,0 1 0,0 0 1,0 0-1,0 0 0,0 0 0,0 0 1,0 0-1,1 1 0,-1-1 0,3 1 1,15 10 50,-19-10-133,1 0-1,0 1 0,0-1 1,0 0-1,0 0 1,0 0-1,0 0 0,0-1 1,0 1-1,0-1 1,3 1-1,-5-1 130,0-1-29,0 1 0,0-1 0,-1 0 0,1 0 0,0 0 0,-1 0-1,1 1 1,-1-1 0,1 0 0,-1 0 0,0 1 0,1-1 0,-1 0-1,0 1 1,1-1 0,-1 0 0,0 1 0,0-1 0,0 1 0,1 0-1,-1-1 1,0 1 0,0 0 0,0-1 0,0 1 0,0 0 0,0 0 0,0 0-1,0 0 1,0 0 0,-34-2 527,31 2-513,0 0-13,0 0-1,0 0 1,0 1 0,1 0-1,-1 0 1,0 0 0,1 0-1,-1 0 1,0 1 0,1 0-1,0 0 1,-1 0 0,1 0-1,0 0 1,0 0 0,0 1-1,0 0 1,1-1 0,-1 1-1,1 0 1,0 0 0,0 1-1,0-1 1,0 0 0,-3 7-1,2-1-9,0-1 1,1 1-1,-1 0 0,2 0 0,-1 0 0,1 0 0,1 0 1,-1 0-1,2 0 0,0 11 0,0-17-8,0-1 0,0 1 0,0-1 1,0 1-1,0-1 0,0 0 0,0 1 0,1-1 0,-1 0 0,1 0 0,0 0 1,0 0-1,-1 0 0,1-1 0,0 1 0,1 0 0,-1-1 0,0 0 0,0 1 0,1-1 1,-1 0-1,0 0 0,1 0 0,-1-1 0,5 2 0,2 0-97,1 0 0,0-1 0,0 0 0,0 0 0,15-2 0,-23 1 98,0-1-1,0 1 1,-1-1-1,1 0 1,0 0-1,0 0 1,0 0-1,-1 0 1,1 0-1,0 0 1,-1-1-1,1 1 1,-1-1-1,0 1 0,1-1 1,-1 1-1,0-1 1,0 0-1,0 0 1,0 1-1,0-1 1,0 0-1,-1 0 1,1-3-1,14-55 409,-12 46-107,-1-2 386,0 0 0,-1-27-1,-1 42-529,-2 5-177,0 1 0,1-1-1,-1 0 1,1 0-1,0 1 1,-1 5-1,2-9 15,-3 12-35,2 0 1,-1 1-1,1 16 1,1-27-31,0 0 1,0 1 0,0-1 0,1 0 0,-1 0-1,1 1 1,0-1 0,0 0 0,0 0-1,0 0 1,1 0 0,-1 0 0,1 0-1,0 0 1,-1-1 0,1 1 0,1-1 0,2 4-1,0-3-108,-1 1 0,1-2 0,0 1 0,0-1 0,0 1 0,0-1-1,0-1 1,0 1 0,0-1 0,1 0 0,-1 0 0,1 0 0,-1-1-1,0 0 1,1 0 0,-1 0 0,1-1 0,-1 0 0,1 0 0,-1 0-1,0-1 1,0 0 0,9-4 0,-8 3 185,-1 0 0,0-1-1,0 1 1,0-1 0,-1-1 0,1 1 0,-1-1 0,0 1-1,0-1 1,-1 0 0,1-1 0,-1 1 0,3-8-1,0-1 157,-1-1-1,-1 0 0,0 0 0,-1 0 1,-1 0-1,1-18 0,-4-97 973,0 93-883,1 33-203,-6-80 621,5 77-513,0 0 0,-1 1 0,0-1 0,0 1 0,0-1 0,-1 1 1,0-1-1,0 1 0,-7-10 0,10 16-145,0-1-1,-1 1 1,1-1 0,-1 1 0,1-1 0,-1 1-1,1-1 1,-1 1 0,1-1 0,-1 1-1,1 0 1,-1-1 0,1 1 0,-1 0-1,1-1 1,-1 1 0,0 0 0,1 0-1,-1-1 1,0 1 0,1 0 0,-1 0 0,0 0-1,1 0 1,-1 0 0,0 0 0,1 0-1,-1 0 1,0 0 0,1 1 0,-1-1-1,1 0 1,-1 0 0,0 0 0,1 1-1,-1-1 1,1 0 0,-1 1 0,1-1-1,-1 1 1,0-1 0,1 0 0,-1 2 0,-13 23 214,9 0-181,1 0 0,1 0 0,1 0-1,1 1 1,4 39 0,-2-49-38,1 7 7,1-1-1,1 1 0,0-1 0,2 0 0,1 0 0,1-1 0,0 1 0,2-2 0,0 1 0,2-1 1,0-1-1,25 31 0,-32-46-32,0 1 1,0-1-1,0 1 1,0-2-1,0 1 1,1 0-1,0-1 1,0 0-1,0-1 0,11 4 1,-15-5 13,1 0 0,-1-1 1,0 1-1,1-1 0,-1 0 0,0 0 1,1 0-1,-1 0 0,0 0 0,1 0 0,-1-1 1,0 1-1,1-1 0,-1 1 0,0-1 1,0 0-1,1 0 0,-1 0 0,0 0 0,0-1 1,0 1-1,0 0 0,-1-1 0,1 1 1,0-1-1,-1 0 0,1 0 0,-1 0 0,1 1 1,-1-1-1,0-1 0,2-2 0,2-10 3,-1 0 0,0-1 0,-1 1 0,-1-1 0,0 0 0,-1 0 0,-1 0 0,-2-26 0,0-3 17,3 36 5,-5-21 213,4 28-238,0 29-570,1-9-383,-1-17 114,0-11 800,0 10 54,-1-1-1,0 1 1,0-1-1,-1 1 0,1-1 1,0 1-1,0-1 1,0 1-1,0 0 0,0 0 1,0 0-1,-1-1 1,1 1-1,0 0 0,0 0 1,0 1-1,0-1 1,0 0-1,-1 0 1,1 1-1,0-1 0,0 0 1,0 1-1,0-1 1,-2 2-1,1 2-4,0 0-1,0 0 1,0 0-1,0 1 1,1-1-1,0 0 1,0 1-1,0 0 1,0-1-1,1 1 1,-1-1 0,2 7-1,2 59 55,-2-64-90,1-1-1,-1 1 1,1-1 0,-1 1-1,1-1 1,1 0-1,-1 0 1,1 0 0,0 0-1,0 0 1,1-1-1,-1 1 1,1-1 0,0 0-1,0 0 1,0-1-1,1 1 1,-1-1 0,1 0-1,0 0 1,0 0-1,0-1 1,0 1 0,1-1-1,-1 0 1,0-1-1,1 0 1,-1 0 0,1 0-1,0 0 1,-1-1-1,1 0 1,0 0 0,9-2-1,-12 1 35,0 0-1,0 0 1,0 0 0,-1-1-1,1 0 1,0 1-1,-1-1 1,1 0 0,-1 0-1,0 0 1,0-1-1,0 1 1,0 0 0,0-1-1,0 0 1,0 1-1,-1-1 1,0 0 0,2-3-1,3-8 174,-1 0-1,6-24 0,1-44 1427,-9 47-616,-3 28-666,-1 10-198,-5 23-450,2 0-1,1 0 1,1 0 0,1 1 0,4 38 0,-2-63 207,-1 0 0,0-1 0,1 1 0,-1 0 0,1 0 0,-1-1 0,1 1 0,0 0-1,0-1 1,0 1 0,0 0 0,0-1 0,0 0 0,1 1 0,-1-1 0,0 0 0,1 1 0,-1-1 0,1 0-1,-1 0 1,1 0 0,-1 0 0,1 0 0,0-1 0,-1 1 0,1 0 0,0-1 0,0 0 0,0 1-1,-1-1 1,1 0 0,0 0 0,0 0 0,0 0 0,3 0 0,-1 0 58,0-1-1,1 0 1,-1 0 0,0 0-1,0 0 1,0 0 0,0-1 0,0 0-1,0 0 1,0 0 0,0 0-1,-1-1 1,1 1 0,4-5 0,-1-2 478,0 0 0,0 0 1,-1 0-1,0-1 0,-1 1 1,0-1-1,-1-1 0,0 1 1,0-1-1,-1 1 0,0-1 1,-1 0-1,-1 0 1,0 0-1,0-21 0,-1 31 98,-1 2-506,0 0-1,-1 1 1,1-1-1,0 0 0,0 1 1,1-1-1,-1 1 1,0-1-1,0 1 0,1-1 1,-1 1-1,1-1 0,-1 1 1,1 0-1,-1 2 1,1-3 1,-2 10-26,-1 1 0,2 0 1,0 0-1,0-1 0,1 1 1,1 0-1,2 15 0,-3-24-70,1 0 1,-1 1-1,1-1 0,0 0 1,0 0-1,1 0 0,-1 0 1,0 0-1,1 0 0,0-1 0,0 1 1,0 0-1,0-1 0,0 0 1,0 1-1,1-1 0,-1 0 1,1 0-1,-1 0 0,1 0 0,0-1 1,0 1-1,0-1 0,0 1 1,0-1-1,0 0 0,0 0 1,0-1-1,0 1 0,0-1 1,4 1-1,-2-1 49,1 0 0,-1 0 0,0 0 0,1-1 0,-1 1 1,0-1-1,0-1 0,1 1 0,-1-1 0,0 0 0,0 0 0,-1 0 0,1-1 1,0 0-1,-1 0 0,0 0 0,1 0 0,-1 0 0,-1-1 0,1 0 0,0 0 1,-1 0-1,0 0 0,3-6 0,0-1 104,-1 0 1,0 0-1,-1 0 1,-1-1-1,1 0 1,-2 0-1,0 1 1,0-2-1,0-20 1,-2 8 212,1-15 374,-6-65 0,4 94-463,-1 0 0,0 0 0,-1 0 0,0 0 0,-1 1 0,0-1 0,0 1 0,-1 0 0,-1 0 0,-10-15 0,15 24-155,0-1 0,0 1 1,0 0-1,0 0 1,0-1-1,0 1 0,-1 0 1,1 0-1,0 1 1,0-1-1,-1 0 0,1 0 1,-1 0-1,1 1 0,0-1 1,-1 1-1,-1-1 1,2 1-28,0 0 0,1 0 0,-1 1 0,0-1 0,1 0 0,-1 0 0,0 1 0,1-1 0,-1 0 0,0 1 0,1-1 0,-1 1 0,1-1 0,-1 1 0,1-1 0,-1 1 0,1-1 0,-1 1 0,1 0 0,-1-1 1,1 1-1,0-1 0,-1 1 0,1 1 0,-2 5-9,0-1 1,0 1 0,1 0 0,0-1-1,0 1 1,1 8 0,-1 14 0,2 1 0,1 0 1,2-1-1,1 1 0,1-1 0,1 0 1,2-1-1,0 0 0,2 0 0,2-1 0,18 32 1,-27-52-354,0-1 1,0 0-1,1 0 0,0 0 1,0-1-1,0 1 1,0-1-1,1 0 1,0-1-1,0 1 1,0-1-1,1 0 1,0-1-1,-1 0 0,1 0 1,0 0-1,0-1 1,10 2-1,15-1-4722</inkml:trace>
  <inkml:trace contextRef="#ctx0" brushRef="#br0" timeOffset="1969.51">7976 499 96,'0'0'14756,"-16"-2"-14313,-48 1 43,62 1-469,0 1 1,0-1-1,0 1 1,0-1 0,1 1-1,-1 0 1,0 0-1,0 0 1,1 0 0,-1 0-1,1 0 1,-1 1 0,1-1-1,-1 0 1,1 1-1,0-1 1,0 1 0,0-1-1,0 1 1,-2 2-1,-9 33 271,11-34-270,-1 6 8,0 1-1,0-1 1,1 1 0,1-1 0,-1 1 0,1 0 0,1-1 0,0 1 0,3 14 0,-3-21-50,0 0 0,0 0-1,1 0 1,-1 0 0,1 0 0,-1 0-1,1 0 1,0 0 0,0-1-1,0 1 1,1-1 0,-1 1-1,0-1 1,1 0 0,0 0 0,-1 0-1,1 0 1,0-1 0,0 1-1,0-1 1,0 0 0,0 1-1,0-1 1,1-1 0,-1 1-1,0 0 1,0-1 0,1 0 0,-1 0-1,4 0 1,-4 0-4,0 0 0,1 0 0,-1 0 0,0-1 0,0 1 0,0-1 0,0 0 0,0 0 0,0 0 0,0 0 0,0-1 0,-1 1 0,1-1 0,0 1 0,-1-1 0,4-3 0,-2 0 35,0 1 0,-1-1 0,0 0 0,0 0 0,0 0 0,0 0 0,-1 0-1,3-9 1,0-6 430,-1 0-1,0 0 1,-2 0-1,0-1 1,-2-35-1,0 41 350,0 15-634,-2 2-159,1 1-1,-1 0 1,1 0 0,0 0 0,0 0 0,0 0-1,1 1 1,-1-1 0,0 6 0,0 4-198,0 0 0,1 1 1,1-1-1,0 0 0,1 0 1,4 18-1,-5-28 165,-1 0-1,1-1 1,0 1-1,0-1 1,0 1-1,0-1 1,1 1 0,-1-1-1,1 0 1,-1 1-1,1-1 1,0 0-1,0 0 1,0 0 0,0-1-1,0 1 1,0 0-1,0-1 1,1 0-1,-1 1 1,1-1 0,-1 0-1,1 0 1,-1 0-1,1 0 1,0-1-1,-1 1 1,1-1 0,0 0-1,-1 1 1,1-1-1,0 0 1,0-1-1,-1 1 1,1 0 0,0-1-1,-1 0 1,3 0-1,-2 0 19,-1 0-1,1-1 0,-1 1 1,0 0-1,0-1 0,1 1 0,-1-1 1,0 0-1,0 0 0,-1 0 1,1 0-1,0 0 0,-1 0 0,1 0 1,-1-1-1,2-3 0,18-48 65,-14 33-50,4-11 73,-1-1 0,-2 0 0,-1 0-1,3-38 1,-3-136 1095,-7 203-1093,0-5 281,-1-1 1,1 0-1,-4-13 1,4 22-326,0 0 1,0 0 0,0 0 0,0 0 0,0 0 0,-1 0 0,1 0-1,0 0 1,-1 0 0,1 0 0,-1 0 0,1 0 0,-1 0-1,1 0 1,-1 0 0,0 0 0,1 1 0,-1-1 0,0 0 0,0 1-1,1-1 1,-1 0 0,0 1 0,0-1 0,0 1 0,0-1-1,0 1 1,0-1 0,0 1 0,0 0 0,0 0 0,0-1 0,0 1-1,0 0 1,0 0 0,0 0 0,0 0 0,0 0 0,0 0-1,0 1 1,0-1 0,-2 0 0,2 2-23,-1-1-1,1 0 1,-1 0-1,1 0 1,0 1-1,-1-1 1,1 1-1,0-1 1,0 1-1,0 0 1,0-1-1,0 1 1,0 0-1,0-1 1,1 1-1,-1 0 1,1 0-1,-1 0 1,1 2-1,-6 43 9,6-42-9,-4 63-20,8 95 0,-1-122-35,3 0 0,1-1 1,21 66-1,-26-99-162,1 0 1,0-1 0,0 1-1,1 0 1,0-1 0,0 0-1,0 0 1,6 6-1,-8-10 172,0-1-1,-1 1 0,1-1 0,0 1 0,0-1 0,0 0 0,0 0 0,0 0 1,0 0-1,0 0 0,0 0 0,0 0 0,0-1 0,0 1 0,1-1 0,-1 1 1,0-1-1,0 0 0,1 0 0,-1 0 0,0 0 0,0-1 0,1 1 0,-1-1 1,0 1-1,0-1 0,0 0 0,1 1 0,-1-1 0,3-2 0,0-1 17,-1 0 0,1 0-1,-1 0 1,0 0 0,0-1-1,0 1 1,-1-1 0,0 0-1,0 0 1,0-1 0,0 1-1,2-9 1,3-6-12,-2-1 0,5-24 0,-5-2 576,1-77 0,-5 77 1527,-6 100-2135,0 1-522,4 82-1,0-134 490,0 0 1,0 0-1,0 0 1,0-1-1,1 1 1,-1 0-1,1 0 1,-1-1-1,1 1 1,0 0-1,0-1 1,0 1-1,0-1 1,0 1-1,0-1 1,0 1-1,0-1 1,1 0-1,-1 1 1,0-1-1,1 0 1,-1 0-1,1 0 1,-1 0-1,1 0 1,0-1-1,-1 1 1,1 0-1,0-1 1,0 1-1,0-1 1,-1 0-1,4 1 1,-2-1-23,1 0-1,-1 0 1,0-1 0,0 1 0,0-1 0,0 0 0,0 1 0,0-1-1,0-1 1,0 1 0,-1 0 0,1-1 0,0 1 0,-1-1 0,1 0 0,-1 0-1,1 0 1,3-5 0,2-4 115,-1 0 0,0 0-1,0-1 1,-1 0 0,-1-1 0,0 1-1,-1-1 1,3-14 0,2-18 1113,3-47 1,-1 5 1852,-12 87-2940,1-1 0,0 1 0,0 0 0,0 0 1,0 0-1,0 0 0,0-1 0,0 1 1,1 0-1,-1 0 0,0 0 0,0 0 0,0-1 1,0 1-1,0 0 0,0 0 0,0 0 1,0 0-1,0 0 0,0-1 0,0 1 0,1 0 1,-1 0-1,0 0 0,0 0 0,0 0 1,0 0-1,0 0 0,0 0 0,1-1 0,-1 1 1,0 0-1,0 0 0,0 0 0,0 0 1,1 0-1,-1 0 0,0 0 0,0 0 0,0 0 1,0 0-1,1 0 0,-1 0 0,0 0 1,0 0-1,0 0 0,0 0 0,1 0 0,-1 0 1,0 0-1,0 1 0,0-1 0,0 0 1,0 0-1,1 0 0,-1 0 0,0 0 0,0 0 1,0 0-1,0 0 0,0 1 0,0-1 1,0 0-1,1 0 0,-1 0 0,0 0 0,0 1 1,7 9-188,8 37 154,-12-35-296,0-1-1,1 0 1,0 0 0,0 0-1,8 12 1,-10-21 73,-2-2 179,0-26 203,1 21-66,-1 0 1,-1 0 0,1 0-1,0 0 1,-1 0-1,0 0 1,-1 0 0,1 0-1,-1 0 1,-2-4-1,3 7-34,0 0-1,-1 1 1,1-1-1,-1 1 0,1 0 1,-1-1-1,0 1 0,1 0 1,-1 0-1,0 0 0,0 0 1,0 0-1,0 1 0,0-1 1,0 0-1,0 1 1,0 0-1,0-1 0,0 1 1,0 0-1,0 0 0,0 0 1,0 0-1,0 0 0,0 1 1,0-1-1,-4 2 0,4-1-35,0 0 0,0 0 0,0 0 0,0 0 0,0 0-1,1 1 1,-1-1 0,0 1 0,1-1 0,-1 1 0,0 0 0,1-1-1,0 1 1,0 0 0,-1 0 0,1 0 0,0 0 0,0 0-1,1 0 1,-1 1 0,0 2 0,-12 53 35,12-52-37,-4 33 40,2 69 0,3-98-38,0-6-24,0 0 1,1 0-1,0 1 0,-1-1 1,2 0-1,-1 0 0,0 0 0,1 0 1,0 0-1,-1 0 0,2-1 1,-1 1-1,0 0 0,1-1 0,5 6 1,-6-7-8,0 0 0,1 0 0,-1 0 0,0-1 0,1 1 0,-1-1 1,1 1-1,-1-1 0,1 0 0,0 0 0,-1 0 0,1-1 0,0 1 0,0-1 0,0 1 1,-1-1-1,1 0 0,0 0 0,0 0 0,0-1 0,0 1 0,-1-1 0,1 1 0,0-1 1,3-1-1,-1-1 24,-1 1 1,0-1-1,0 0 0,0 0 1,-1 0-1,1-1 1,-1 1-1,1-1 1,-1 0-1,0 0 1,-1 0-1,1 0 1,-1 0-1,0-1 0,0 1 1,0-1-1,1-6 1,2-5 61,-1 0 0,0-1 0,1-28 0,-2 9 403,-4-41 1,1 76-444,0 0 0,0 0 0,0 0 0,0 0 0,0 0 0,0 0 0,0 0 0,-1 0 0,1 0 0,0 0 0,-1 0 0,1 0 0,-1 1 0,1-1 0,-1 0 0,1 0 0,-2-1-1,1 2-18,1 0 0,-1-1 0,1 1-1,-1 0 1,1 0 0,-1 0 0,1 0-1,-1 0 1,1 0 0,-1 0 0,1 0-1,-1 0 1,1 0 0,-1 0 0,1 0-1,-1 0 1,1 0 0,-1 0 0,1 0-1,-1 1 1,1-1 0,-1 0-1,0 0 1,-1 2-16,0-1 0,0 0 0,1 1 0,-1-1 0,0 1 0,0 0-1,1-1 1,-1 1 0,1 0 0,0 0 0,-3 4 0,0 6-56,1 1 0,0-1 0,0 1 1,1 0-1,1 0 0,0-1 0,1 1 0,0 0 0,3 18 1,-2-27-2,0-1 0,0 1 0,1 0 1,-1-1-1,0 0 0,1 1 0,0-1 1,0 0-1,0 0 0,0 0 0,1 0 1,-1 0-1,1 0 0,0-1 0,0 1 1,0-1-1,0 0 0,0 0 0,0 0 0,0 0 1,1-1-1,-1 1 0,1-1 0,4 2 1,-5-2 57,1 0 0,-1 0-1,1-1 1,-1 1 0,1-1 0,-1 0 0,1 0 0,-1 0 0,1 0 0,-1-1 0,1 1 0,-1-1-1,1 0 1,-1 0 0,0 0 0,1 0 0,-1-1 0,0 1 0,0-1 0,0 0 0,0 0 0,0 0-1,0 0 1,-1-1 0,4-3 0,3-9 429,-1 0 0,0-1 0,-1 0 0,-1 0 0,0 0 0,-1-1 0,-1 0 0,3-29 0,12-40 1870,-9 176-1506,-8-40-783,-2-31-253,1-1-1,0 0 1,6 28-1,-6-45 234,-1 0 0,0-1 0,0 1 0,0-1 0,0 1 0,1 0 0,-1-1 0,0 1 0,0-1 0,1 1 0,-1-1 0,0 1 0,1-1 0,-1 1-1,1-1 1,-1 0 0,0 1 0,1-1 0,-1 1 0,1-1 0,-1 0 0,1 0 0,-1 1 0,1-1 0,0 0 0,-1 0 0,1 0 0,-1 1 0,2-1-1,17-8-84,-15 5 137,0-1 0,0 1 0,0-1 1,0 0-1,6-9 0,4-15 104,-2-1 0,-1 0 0,-1-1 0,8-46-1,1 2 1124,-11 108-989,-5-14-408,13 181-1800,-16-201 1842,0 0 0,0 0 0,0 0 0,1 1 0,-1-1 0,0 0 0,0 0 1,0 1-1,0-1 0,0 0 0,0 0 0,-1 0 0,1 1 0,0-1 1,0 0-1,0 0 0,0 1 0,0-1 0,0 0 0,0 0 0,0 0 1,0 0-1,-1 1 0,1-1 0,0 0 0,0 0 0,0 0 0,0 0 0,-1 1 1,1-1-1,0 0 0,0 0 0,0 0 0,-1 0 0,1 0 0,0 0 1,0 0-1,0 0 0,-1 0 0,1 1 0,0-1 0,0 0 0,-1 0 0,1 0 1,0 0-1,0 0 0,0-1 0,-1 1 0,1 0 0,0 0 0,0 0 1,-1 0-1,1 0 0,0 0 0,-15 0-5295</inkml:trace>
  <inkml:trace contextRef="#ctx0" brushRef="#br0" timeOffset="2174.93">8702 0 3169,'0'0'7444,"-54"19"-7412,41-6-32,-3 2-256,0-2-1841,-5 1-4498</inkml:trace>
  <inkml:trace contextRef="#ctx0" brushRef="#br0" timeOffset="2438.57">7991 378 4802,'0'0'8484,"96"-11"-8068,-53 11-160,8 0-160,6 0-80,3 0-32,2-9-1216,2-12-2178,7-2-4625</inkml:trace>
  <inkml:trace contextRef="#ctx0" brushRef="#br0" timeOffset="2921.98">9396 28 8052,'0'0'12752,"-1"10"-12588,1 0 0,-1 0 0,1 0-1,3 16 1,9 22 158,2-1-1,2 0 1,33 65 0,-17-38-141,-26-61-158,42 114 136,-44-114-162,-1 1 0,0 0 0,-1 0 1,0 0-1,-2 1 0,1-1 0,-3 21 1,1-31-6,-1 1 0,1-1 0,-1 0 0,1 0 0,-1 0 0,-1 0 0,1 0 0,0 0 0,-1 0 0,0-1 0,0 1 0,0-1 0,0 0 0,-1 0 0,1 0 0,-1-1 0,0 1 1,0-1-1,0 0 0,0 0 0,0 0 0,-6 2 0,-3 0-802,0 0 0,0 0 1,0-1-1,0-1 0,-1 0 1,-17-1-1,20-1-2367,6-4-1730</inkml:trace>
  <inkml:trace contextRef="#ctx0" brushRef="#br0" timeOffset="4931.17">466 1654 4370,'0'0'11483,"-2"-3"-10904,2 3-528,-1-1 1,1 1 0,-1-1 0,1 1 0,0-1-1,0 1 1,-1 0 0,1-1 0,0 1-1,0-1 1,-1 0 0,1 1 0,0-1 0,0 1-1,0-1 1,0 1 0,0-1 0,0 1 0,0-1-1,0 0 1,0 1 0,0-1 0,0 1 0,0-1-1,0 1 1,1-1 0,-1 1 0,0-1 0,0 1-1,1-1 1,-1 1 0,0-1 0,1 1 0,-1-1-1,0 1 1,1 0 0,0-1 0,26-5 605,57-2-543,26-2-1887,-39 1-2694,-31 0-2013</inkml:trace>
  <inkml:trace contextRef="#ctx0" brushRef="#br0" timeOffset="5132.8">537 1814 3858,'0'0'7379,"120"-27"-7235,-73 16-144,-1 0-192,-7 1-2113,-7 3-3009</inkml:trace>
  <inkml:trace contextRef="#ctx0" brushRef="#br0" timeOffset="7397.07">1148 1825 2881,'0'0'6326,"0"0"-6292,0 0 0,0 1 0,0-1 0,0 0 0,0 0 0,0 0 0,0 0 0,0 1 1,0-1-1,0 0 0,0 0 0,0 0 0,0 1 0,0-1 0,0 0 0,0 0 0,0 0 0,0 0 0,0 1 0,0-1 0,0 0 0,0 0 0,0 0 1,0 0-1,1 1 0,-1-1 0,0 0 0,0 0 0,0 0 0,0 0 0,0 0 0,0 1 0,1-1 0,-1 0 0,0 0 0,0 0 0,0 0 1,0 0-1,1 0 0,-1 0 0,0 0 0,0 0 0,0 0 0,0 0 0,1 0 0,-1 0 0,0 0 0,0 0 0,0 0 0,1 0 0,-1 0 1,0 0-1,0 0 0,0 0 0,0 0 0,1 0 0,-1 0 0,0 0 0,0 0 0,0 0 0,6-1 89,0 0 0,0-1 0,0 0 0,0 0 0,0 0 0,-1 0 1,1-1-1,-1 0 0,0 0 0,0-1 0,0 1 0,0-1 0,0 0 0,-1 0 0,0-1 0,0 1 0,5-8 0,2-2-91,0-1 0,-1 0 0,-1-1 0,13-31 0,-14 22 362,-1 0 1,-2-1 0,0 1 0,-2-1 0,0 0 0,-3-45 0,0 71-369,-1 0-1,1-1 1,0 1 0,0 0 0,-1 0 0,1 0 0,0 0 0,-1 0 0,1-1 0,0 1 0,-1 0 0,1 0 0,0 0 0,-1 0 0,1 0 0,0 0 0,-1 0 0,1 0 0,0 0 0,-1 0 0,1 0 0,0 0 0,-1 0 0,1 1 0,0-1 0,-1 0 0,1 0 0,0 0 0,0 0 0,-1 0 0,1 1 0,0-1 0,-1 0 0,1 0 0,0 1 0,-14 8-78,5 0 72,2 1 1,-1 0 0,1 0 0,1 1-1,0 0 1,0 0 0,1 1 0,1-1 0,0 1-1,0 0 1,1 0 0,-1 17 0,-1 10 101,3-1 1,3 67-1,-1-93-114,2 1 0,-1-1 0,2 0 0,0 0 0,0 0 0,1 0 0,1 0 0,0 0 0,10 17 0,-12-24-6,0-1 0,0 0 0,0 0 1,0 0-1,0-1 0,1 1 0,0-1 0,0 0 0,0 0 0,0 0 0,0 0 0,1-1 0,-1 1 0,1-1 0,-1-1 0,1 1 1,0 0-1,0-1 0,0 0 0,0 0 0,0-1 0,0 1 0,0-1 0,0 0 0,0-1 0,8 0 0,-11 0-9,1 0-1,-1 0 0,0 0 1,1 0-1,-1-1 0,0 1 0,0 0 1,0-1-1,0 0 0,0 1 1,0-1-1,0 0 0,0 0 1,-1 0-1,1 0 0,-1-1 1,0 1-1,1 0 0,0-5 0,17-50-103,-17 49 115,4-21-9,4-46-1,-7 44 84,9-42-1,-12 73-79,0 0 0,0-1 0,0 1 0,0 0 0,0-1 0,0 1 0,0 0 0,0-1 0,0 1 0,0 0-1,0-1 1,0 1 0,0 0 0,0-1 0,0 1 0,1 0 0,-1 0 0,0-1 0,0 1 0,0 0 0,0 0 0,1-1 0,-1 1 0,0 0 0,0 0 0,1-1 0,-1 1 0,0 0 0,0 0 0,1 0 0,-1 0 0,0-1 0,1 1 0,-1 0 0,0 0 0,0 0 0,1 0-1,-1 0 1,0 0 0,1 0 0,-1 0 0,0 0 0,1 0 0,-1 0 0,0 0 0,1 0 0,-1 0 0,0 0 0,1 0 0,-1 0 0,0 0 0,0 1 0,1-1 0,-1 0 0,0 0 0,1 0 0,-1 0 0,0 1 0,0-1 0,1 0 0,-1 0 0,0 1 0,0-1 0,0 0-1,0 0 1,1 1 0,-1-1 0,0 1 0,10 16-113,-7-10 65,16 30 96,-18-36-75,-1 0-1,1 1 1,0-1 0,0 0 0,0 1-1,1-1 1,-1 0 0,0 0-1,0 0 1,1 0 0,-1 0 0,0 0-1,1 0 1,-1-1 0,1 1-1,-1 0 1,1-1 0,0 1-1,-1-1 1,3 1 0,-3-7 40,0 1 1,0-1-1,0 1 0,-1-1 1,0 1-1,0-1 0,-1-9 1,0 13-8,0 1 1,0 0 0,0 0 0,0 0-1,0-1 1,0 1 0,-1 0 0,1 0-1,0 0 1,-1 1 0,1-1 0,0 0 0,-1 0-1,1 1 1,-1-1 0,1 1 0,-1-1-1,1 1 1,-1 0 0,1 0 0,-1-1 0,1 1-1,-1 0 1,-2 1 0,1-1-8,0-1-1,0 2 1,-1-1 0,1 0 0,0 1-1,0-1 1,0 1 0,0 0 0,0 0 0,0 0-1,0 0 1,-2 2 0,1 1-3,1-1 0,0 1 0,0 0 0,0 0 0,1 0 0,-1 0 0,1 1 0,0-1 0,0 0 0,0 1 0,1 0 0,0-1 0,0 1 0,-1 6 0,0 11-5,0 40 0,2-48-5,0-11 18,0-1 0,0 1 0,0 0 0,0-1 0,1 1 0,-1-1 0,1 1 0,-1-1 0,1 1 0,0-1 0,0 1 0,0-1 0,1 1 0,-1-1 0,1 0 0,-1 0 0,1 0 0,-1 0 0,1 0 0,0 0 0,0 0 0,0-1 1,0 1-1,5 2 0,-2-2-37,0-1 1,-1 1 0,2-1-1,-1 0 1,0 0 0,0 0 0,0-1-1,0 0 1,0 0 0,1 0 0,-1 0-1,5-2 1,-8 2 25,-1-1-1,1 1 1,0-1-1,-1 0 1,1 1-1,-1-1 1,1 0-1,-1 0 1,1 0-1,-1 0 1,0 0-1,1 0 1,-1 0-1,0-1 1,0 1-1,0 0 1,0-1 0,1-1-1,1-1 7,-1-1 0,0 0-1,0 1 1,0-1 0,-1 0 0,1-5 0,1-8 19,-1 0 1,-1-26 0,-1-33 508,-9 91-791,8-3 257,0 0 0,0 0 0,1 0 1,0 0-1,1 0 0,0 0 0,5 17 0,-5-23-105,0 0-1,0-1 0,1 1 0,0-1 0,0 1 0,0-1 0,1 0 0,-1 1 0,1-1 0,0 0 0,0-1 0,0 1 0,1-1 0,-1 1 0,1-1 0,0 0 0,0 0 0,0-1 1,8 5-1,-11-7 99,1 1 1,-1 0 0,0-1 0,1 1 0,-1-1 0,1 0-1,-1 1 1,0-1 0,1 0 0,-1 0 0,1 0-1,-1 0 1,1 0 0,-1 0 0,0-1 0,1 1 0,-1 0-1,1-1 1,-1 1 0,0-1 0,1 0 0,-1 1 0,0-1-1,0 0 1,1 0 0,-1 1 0,0-1 0,0 0-1,0 0 1,0 0 0,0 0 0,0-1 0,0 1 0,-1 0-1,1 0 1,0-1 0,-1 1 0,2-3 0,1-5 141,0-1 1,-1 1-1,0-1 1,1-18 0,-1 4 256,2-12 170,-4 28-304,1 1 0,-1-1 0,1 0 0,1 0 0,0 0 0,0 1 0,0-1 0,1 1 0,0-1 0,4-7 0,-6 15-239,-1 0-1,0 0 1,0-1 0,1 1 0,-1 0-1,0-1 1,1 1 0,-1 0 0,0 0-1,1 0 1,-1-1 0,0 1 0,1 0-1,-1 0 1,1 0 0,-1 0 0,0 0-1,1 0 1,-1 0 0,1 0 0,-1 0-1,0 0 1,1 0 0,-1 0 0,1 0-1,-1 0 1,0 0 0,1 0 0,-1 0-1,0 0 1,1 1 0,-1-1 0,0 0-1,1 0 1,-1 0 0,0 1 0,1-1-1,-1 0 1,0 0 0,1 1-1,-1-1 1,0 0 0,1 1 0,10 14-143,0 11 96,0 0 0,-2 0 0,-1 0-1,-1 1 1,4 29 0,-1-6-775,-10-49 753,0 0 0,1 1 0,-1-1-1,0 0 1,1 1 0,-1-1 0,1 0 0,0 1 0,-1-1-1,1 0 1,0 0 0,0 1 0,1 0 0,-2-1 48,1-1 0,-1 0 0,0 0 0,1 0 0,-1 0 0,0 0 0,1 0 0,-1 0 0,0 0 0,1 0 0,-1 0 0,0 0 0,1 0-1,-1 0 1,0 0 0,1 0 0,-1 0 0,0-1 0,1 1 0,-1 0 0,0 0 0,0 0 0,1 0 0,-1-1 0,0 1 0,1 0 0,-1 0 0,0 0 0,0-1 0,0 1 0,1 0 0,-1-1 0,0 1 0,3-4 22,-1 0 0,0 0 0,0 0 0,-1 0 0,1 0 0,1-7 0,7-43 102,-8 40 104,0-1-1,0 1 1,2 0 0,0 1-1,0-1 1,1 1 0,9-17-1,-13 29-202,-1-1 0,1 1-1,0-1 1,0 1 0,0-1 0,0 1-1,0 0 1,0 0 0,1 0-1,-1-1 1,0 1 0,1 0 0,-1 1-1,0-1 1,1 0 0,-1 0-1,1 0 1,-1 1 0,1-1 0,0 1-1,-1-1 1,1 1 0,0 0-1,-1 0 1,1 0 0,0 0-1,-1 0 1,1 0 0,0 0 0,-1 0-1,1 1 1,2 0 0,-1 0-25,0 1 0,0 0-1,-1 0 1,1 0 0,-1 0 0,0 1 0,1-1 0,-1 1 0,0-1 0,0 1 0,-1 0 0,1 0-1,0-1 1,-1 1 0,2 6 0,0 2-35,0 1-1,-1 0 1,0-1 0,0 15 0,-2-15-257,1-1 0,1 0 0,-1 0 0,1 0 0,7 19 0,-8-28 279,-1 0 1,1 0-1,-1 0 0,1 0 0,0 0 0,-1 0 1,1-1-1,0 1 0,0 0 0,-1 0 1,1-1-1,0 1 0,0-1 0,0 1 0,0 0 1,0-1-1,0 0 0,0 1 0,0-1 0,0 0 1,0 1-1,0-1 0,0 0 0,0 0 0,0 0 1,0 0-1,0 0 0,0 0 0,0 0 1,0 0-1,0-1 0,0 1 0,1 0 0,0-1 1,1 0 24,-1 0 0,1 0 0,-1 0 0,0-1 0,1 1 0,-1-1 0,0 1 0,0-1 0,0 0 0,0 0 0,0 0 0,2-2 0,7-19 338,0 0 0,-1-1 0,-1 0 1,-1 0-1,-2-1 0,0 0 0,-2 0 0,2-37 0,-7 95-274,-1-19-180,2 0 0,0 1 0,0-1 0,5 24-1,-5-35 38,0-1-1,1 1 1,0-1-1,0 1 0,0-1 1,0 0-1,0 1 0,0-1 1,0 0-1,1 0 1,-1 0-1,1 0 0,-1 0 1,1 0-1,0 0 0,0-1 1,0 1-1,0-1 1,0 1-1,0-1 0,1 0 1,-1 1-1,0-1 0,1-1 1,-1 1-1,0 0 1,1 0-1,-1-1 0,1 0 1,0 1-1,-1-1 0,4 0 1,-3-1 44,0 1 1,0-1-1,1 0 1,-1 0-1,0 0 0,0 0 1,0 0-1,0-1 1,0 0-1,0 1 1,0-1-1,-1 0 1,1 0-1,-1-1 0,1 1 1,-1 0-1,0-1 1,0 0-1,0 1 1,0-1-1,0 0 1,-1 0-1,2-3 0,6-12 77,-2 0-1,11-35 0,-13 35-73,2-9 345,-2 0-1,-1-1 1,-1 0 0,-2 1-1,0-1 1,-5-36 0,4 62-281,0 0 0,0 0 0,0 0 0,-1 0 1,1 0-1,-1 0 0,1 1 0,-1-1 0,0 0 0,0 0 0,0 1 1,-2-4-1,3 5-10,-1-1 0,1 1 1,-1-1-1,1 1 0,-1-1 0,1 1 1,-1 0-1,0-1 0,1 1 0,-1 0 1,0 0-1,1-1 0,-1 1 0,0 0 1,1 0-1,-1 0 0,0 0 0,1 0 1,-1 0-1,0 0 0,1 0 0,-1 0 1,-1 0-1,0 1 8,0 0 1,1 0-1,-1 0 0,0 0 0,1 0 1,-1 0-1,0 1 0,1-1 1,0 1-1,-1-1 0,1 1 1,0-1-1,0 1 0,0 0 1,0-1-1,0 1 0,0 0 1,0 0-1,0 0 0,1 0 1,-1 2-1,-3 14-78,2 0 0,0 0 0,1 0 0,1 0 0,1 1 0,0-1 0,2 0 0,8 34 1,6 6-303,33 74 1,-31-85 229,-15-73 239,-3-18-112,-5 1 29,2 24 284,0 0 0,1 1 0,2-25 0,0 41-306,-1 1 1,1-1-1,-1 1 0,1-1 1,-1 0-1,1 1 1,0 0-1,0-1 1,0 1-1,0 0 1,0-1-1,0 1 0,0 0 1,0 0-1,1 0 1,-1 0-1,0 0 1,1 0-1,-1 0 1,0 0-1,1 1 0,-1-1 1,1 0-1,0 1 1,-1-1-1,1 1 1,-1 0-1,1 0 1,0-1-1,-1 1 0,3 0 1,-1 0-27,0 0 1,0 0 0,0 0-1,0 1 1,0-1-1,0 1 1,0-1 0,0 1-1,0 0 1,0 0 0,0 0-1,0 1 1,-1-1-1,1 1 1,-1-1 0,4 3-1,0 4-16,-1 0 0,0 0 1,0 0-1,-1 0 0,0 1 0,0 0 0,-1 0 1,0 0-1,-1 0 0,0 0 0,0 0 0,-1 1 0,0-1 1,-1 1-1,0-1 0,0 1 0,-3 11 0,3-18-29,0 0 1,-1-1-1,0 1 0,0 0 0,0-1 0,0 1 0,0 0 0,0-1 1,-1 1-1,1-1 0,-1 0 0,0 0 0,0 1 0,0-1 0,0 0 0,0 0 1,-4 2-1,2-1-611,0 0 0,-1 0 1,1-1-1,-1 0 0,0 0 0,1-1 1,-1 1-1,0-1 0,-7 1 0,6-1-4276</inkml:trace>
  <inkml:trace contextRef="#ctx0" brushRef="#br0" timeOffset="7912.11">2716 1641 5410,'0'0'12038,"-18"-9"-11440,-55-25-366,71 33-226,0 1 0,0-1 0,1 0 0,-1 1 0,0-1 0,0 1 1,0-1-1,0 1 0,-1 0 0,1 0 0,0 0 0,0 0 0,0 0 0,0 1 1,0-1-1,0 1 0,0-1 0,0 1 0,0-1 0,1 1 0,-1 0 0,0 0 1,0 0-1,1 0 0,-1 1 0,0-1 0,-1 2 0,-1 1 0,1 1 0,-1-1-1,1 1 1,0 0 0,0 0-1,-3 9 1,3-7-4,-1 3-2,0 1 1,1-1-1,0 0 0,0 1 1,1 0-1,1-1 0,0 1 0,0 0 1,1 0-1,2 16 0,-2-23-73,0 0 0,1 0 1,0 1-1,0-1 0,0 0 0,0 0 0,1 0 0,0 0 1,0-1-1,0 1 0,0 0 0,0-1 0,1 1 0,-1-1 0,1 0 1,0 0-1,0 0 0,0 0 0,1-1 0,-1 1 0,1-1 1,-1 0-1,1 0 0,0 0 0,0 0 0,-1 0 0,1-1 1,1 0-1,3 1 0,-3-1-11,-1 0 0,0-1 0,1 1 1,-1-1-1,1 0 0,-1-1 0,1 1 0,-1-1 1,1 1-1,-1-1 0,0-1 0,0 1 1,1 0-1,-1-1 0,7-4 0,-7 2 81,1 1-1,-1-1 0,0-1 1,-1 1-1,1 0 1,-1-1-1,0 0 0,0 1 1,0-1-1,-1-1 1,1 1-1,1-6 1,2-8 181,-1 0 0,0-1 0,-2 1 0,0-1 0,0-25 0,-6-100 1915,2 131-1884,0 0 0,-1 0 0,0 1 0,-1-1 0,-1 1 1,0-1-1,-8-16 0,12 30-195,0 0 0,0 0 0,0-1 0,0 1 1,0 0-1,0 0 0,0-1 0,0 1 0,0 0 0,0 0 1,0 0-1,-1 0 0,1-1 0,0 1 0,0 0 1,0 0-1,0 0 0,0 0 0,-1-1 0,1 1 0,0 0 1,0 0-1,0 0 0,0 0 0,-1 0 0,1 0 0,0 0 1,0 0-1,0-1 0,-1 1 0,1 0 0,0 0 0,0 0 1,-1 0-1,1 0 0,0 0 0,0 0 0,0 0 1,-1 0-1,1 0 0,0 0 0,0 1 0,-1-1 0,-3 11-6,0 16-175,3 5 166,1 0 1,1 0 0,2 0-1,1-1 1,15 59-1,-10-61 33,23 70-807,-29-89 133,2 0 0,0-1 1,0 0-1,0 0 0,1 0 0,0 0 1,12 10-1,3-3-4262,-1-9-3219</inkml:trace>
  <inkml:trace contextRef="#ctx0" brushRef="#br0" timeOffset="8361.02">2996 1690 7908,'0'0'10935,"-11"-11"-10583,-37-30-258,47 40-89,0 0 0,0 0 0,0 0 0,-1 0 1,1 0-1,0 0 0,-1 0 0,1 1 0,0-1 0,-1 0 1,1 1-1,-1 0 0,1-1 0,-1 1 0,1 0 0,-1 0 0,1-1 1,-1 1-1,0 0 0,1 1 0,-1-1 0,1 0 0,-1 0 1,1 1-1,-1-1 0,1 1 0,-1-1 0,1 1 0,-1-1 1,1 1-1,0 0 0,-1 0 0,1 0 0,0 0 0,0 0 0,0 0 1,0 0-1,-2 2 0,0 2 3,-1 0 0,1 0 1,1 0-1,-1 1 0,1-1 0,-3 11 1,2-7-10,1-1 0,0 1 1,1 0-1,0 0 1,0 0-1,1 0 0,0 0 1,1 0-1,0 0 1,0 0-1,4 13 0,-4-19-82,1 0 0,-1 1 0,1-1 1,-1 0-1,1 0 0,0-1 0,0 1 0,0 0 0,0-1 0,1 1 0,-1-1 0,1 0 0,-1 0 0,1 0 0,0 0 0,0 0 0,0 0 0,0-1 0,0 1 0,0-1 0,0 0 0,1 0 0,-1 0 0,0-1 0,1 1 0,-1-1 0,0 0 0,1 0 0,-1 0 0,1 0 0,-1 0 0,6-2 0,-6 1 58,0 0 0,0 0 0,0-1-1,0 1 1,0-1 0,-1 0 0,1 1-1,-1-1 1,1 0 0,-1-1 0,0 1 0,0 0-1,0-1 1,0 1 0,0-1 0,0 1-1,-1-1 1,1 0 0,-1 0 0,0 0-1,1-3 1,4-10 55,-1 0 1,5-25-1,-5 3 260,-4 28 1,0 1-1,0 0 1,1 0-1,0 0 1,0 1-1,5-11 1,-7 19-281,0 0 1,0 0-1,0 0 1,0-1-1,1 1 1,-1 0 0,0 0-1,0 0 1,0 0-1,1 0 1,-1-1-1,0 1 1,0 0-1,0 0 1,1 0-1,-1 0 1,0 0-1,0 0 1,1 0-1,-1 0 1,0 0-1,0 0 1,0 0-1,1 0 1,-1 0-1,0 0 1,0 0-1,1 0 1,-1 0-1,0 0 1,0 0-1,0 0 1,1 0-1,-1 1 1,0-1 0,0 0-1,0 0 1,1 0-1,-1 0 1,0 0-1,0 1 1,0-1-1,0 0 1,1 0-1,-1 0 1,0 0-1,0 1 1,0-1-1,0 0 1,0 0-1,0 1 1,0-1-1,0 0 1,0 0-1,1 0 1,-1 1-1,0-1 1,0 0-1,0 0 1,0 1-1,-1-1 1,9 18-173,-8-17 189,10 37 109,10 63-1,-2-8-2507,-1-34-4317,-9-38-2724</inkml:trace>
  <inkml:trace contextRef="#ctx0" brushRef="#br0" timeOffset="8985.98">3675 1449 5218,'0'0'11688,"-7"-12"-10671,-23-38-57,29 49-928,0 0-1,0 0 1,1 0 0,-1 0-1,0 0 1,0 0-1,0 0 1,0 0-1,0 0 1,0 1-1,-1-1 1,1 0-1,0 1 1,0-1 0,0 1-1,-1-1 1,1 1-1,0 0 1,-1-1-1,1 1 1,0 0-1,-1 0 1,1 0 0,0 0-1,-1 0 1,1 0-1,0 0 1,-1 0-1,1 1 1,0-1-1,0 1 1,-1-1-1,1 1 1,0-1 0,0 1-1,0-1 1,-1 1-1,1 0 1,0 0-1,0 0 1,0 0-1,0-1 1,1 1 0,-1 1-1,-1 0 1,-3 5-7,1 0 1,0 1 0,0-1 0,0 1 0,1 0 0,0 0 0,1 0-1,0 0 1,0 1 0,0 9 0,-1 17 86,1 39 0,2-56-73,0 7-5,1 1 1,2-1 0,0 0 0,1 0-1,9 29 1,-10-45-55,0-1-1,0 0 1,0 0-1,1-1 1,0 1 0,1-1-1,-1 1 1,2-1-1,-1-1 1,1 1-1,0-1 1,0 0-1,0 0 1,1-1 0,0 0-1,0 0 1,1 0-1,-1-1 1,9 3-1,-4-3-758,0-1-1,0-1 1,1 0-1,-1-1 0,1 0 1,-1-1-1,0-1 1,13-1-1,15-4-5105</inkml:trace>
  <inkml:trace contextRef="#ctx0" brushRef="#br0" timeOffset="9439.36">3963 1663 2769,'0'0'14007,"-9"-9"-13266,-28-27-426,35 35-309,1-1 0,-1 1 0,1 0 0,-1 0 0,1 0 0,-1 0 0,1 1-1,-1-1 1,0 0 0,0 1 0,1-1 0,-1 1 0,0 0 0,0-1 0,0 1 0,1 0 0,-1 0-1,0 0 1,0 0 0,0 0 0,0 1 0,1-1 0,-1 1 0,0-1 0,0 1 0,1 0 0,-1-1 0,0 1-1,1 0 1,-2 1 0,-2 2-4,1-1-1,0 1 0,0 0 0,0 1 1,0-1-1,-5 9 0,5-6-9,0 1-1,0 0 0,0 0 1,1 1-1,1-1 1,-1 1-1,1-1 0,1 1 1,-1 0-1,1 0 0,1 0 1,0 10-1,0-17 11,0-1 1,1 1-1,-1-1 0,0 0 0,0 1 0,1-1 0,-1 0 1,1 0-1,-1 1 0,1-1 0,-1 0 0,1 0 0,0 0 1,0 0-1,-1 0 0,1 0 0,0 0 0,0 0 1,0 0-1,0 0 0,0 0 0,2 1 0,0-1-20,0 1-1,0-1 0,1 0 0,-1 0 1,0 0-1,0 0 0,1 0 0,-1-1 1,5 1-1,-4-1-8,0 0 0,0 0 1,0 0-1,0 0 0,0-1 0,0 1 1,-1-1-1,1 0 0,0 0 0,0-1 1,0 1-1,-1-1 0,1 0 0,-1 0 0,1 0 1,4-4-1,-4 0 21,0 0-1,-1 0 1,0 0 0,0-1-1,0 0 1,0 1 0,-1-1 0,0 0-1,-1 0 1,2-12 0,-2 1 470,0-1 0,-4-35 0,1 46 65,-1 9-313,-1 16-254,4 14 214,2-1 0,7 49 0,-6-66-588,1 0 1,-1-1-1,9 18 0,-8-22-671,0-1 0,0 0 0,1-1 0,-1 1 0,1-1 0,10 9 0,0-4-7198</inkml:trace>
  <inkml:trace contextRef="#ctx0" brushRef="#br0" timeOffset="9686.01">4223 1793 4386,'0'0'10053,"-14"72"-9621,11-54-384,1-3 32,0-3-112,2-7 32,0-3-1281,13-2-6498</inkml:trace>
  <inkml:trace contextRef="#ctx0" brushRef="#br0" timeOffset="10199.24">4379 1520 7027,'0'0'10770,"-5"12"-10332,3 16-326,2 1 0,0-1 0,2 1 0,7 31 0,0 23-16,-6-40-71,6 56-71,-9-98 7,0 0 0,1 0 0,-1 1 0,0-1 0,1 0 0,0 0 0,-1 0 0,1 0 0,0 0 0,-1 0 0,1 0 1,0 0-1,0 0 0,2 2 0,-3-3 35,0 0 1,1 0 0,-1 0 0,1 0 0,-1 1-1,1-1 1,-1 0 0,0 0 0,1 0 0,-1 0-1,1 0 1,-1 0 0,0 0 0,1 0-1,-1 0 1,1 0 0,-1 0 0,1-1 0,-1 1-1,0 0 1,1 0 0,-1 0 0,1 0 0,-1-1-1,0 1 1,1 0 0,-1 0 0,0-1 0,1 1-1,-1 0 1,0-1 0,0 1 0,1 0-1,-1-1 1,0 1 0,0 0 0,0-1 0,1 1-1,-1-1 1,0 1 0,0 0 0,0-1 0,0 1-1,0-1 1,0 1 0,0 0 0,0-1 0,0 0-1,5-23 62,-2 0 0,0 0 0,-2 0 0,0 0 0,-4-26-1,1-12 365,2 50-251,-1 5-4,1 0 0,0 0 0,0 1 1,1-1-1,2-8 0,-3 14-142,0 0 0,0 0 0,1 0 0,-1 0 1,1 0-1,-1 0 0,1 0 0,-1 0 0,1 0 0,0 0 0,0 0 0,-1 0 1,1 0-1,0 1 0,0-1 0,0 0 0,0 0 0,0 1 0,0-1 0,0 1 1,0-1-1,0 1 0,0-1 0,0 1 0,0 0 0,0 0 0,0-1 0,0 1 1,0 0-1,1 0 0,-1 0 0,0 0 0,0 0 0,0 0 0,0 1 0,0-1 1,2 1-1,0 0-38,0 0 1,-1 0 0,1 1 0,0-1 0,-1 1-1,1 0 1,-1 0 0,0 0 0,0 0 0,0 0-1,0 1 1,0-1 0,0 0 0,0 1 0,1 3-1,24 47 11,-22-41-6,4 8-125,-1 1 0,-1 0 0,-1 0 0,-1 1 0,-1 0 0,-1 0 0,-1 0-1,0 28 1,-2-48 90,0 1 0,0-1 0,0 1 0,-1 0 0,1-1 0,-1 1 0,1-1 0,-1 1 0,0-1 0,0 1 0,0-1-1,0 0 1,0 1 0,-1-1 0,1 0 0,-1 0 0,1 0 0,-1 0 0,0 0 0,0 0 0,0-1 0,0 1 0,0-1 0,0 1 0,0-1-1,0 0 1,-1 1 0,1-1 0,-3 1 0,-35 5-1570,-2-6-3428,33-1 3204,0 0-4801</inkml:trace>
  <inkml:trace contextRef="#ctx0" brushRef="#br0" timeOffset="10465.69">4817 1857 2001,'0'0'17448,"0"60"-17352,2-30-16,0 0-80,-2-3 0,0-3-64,0-3-1265,2-4-1152,2-8-1713,3-5-4562</inkml:trace>
  <inkml:trace contextRef="#ctx0" brushRef="#br0" timeOffset="11451.94">5461 1629 4930,'0'0'10856,"-7"-11"-10018,-22-36-105,28 46-710,0-1 1,0 1-1,0 0 0,0 0 0,0 0 1,0 0-1,0 0 0,0 0 0,0 0 0,-1 0 1,1 0-1,0 0 0,0 1 0,-1-1 1,1 1-1,-1-1 0,1 1 0,-1-1 0,1 1 1,0 0-1,-1-1 0,1 1 0,-1 0 0,1 0 1,-1 0-1,1 1 0,-1-1 0,1 0 1,-3 1-1,-4 0 17,6-1-32,-1 1 0,1-1 0,-1 1 0,1 0 0,-1 0 0,1 0 0,0 0 0,-1 0 0,1 1 0,0-1 1,0 0-1,0 1 0,0 0 0,0 0 0,0-1 0,0 1 0,1 0 0,-1 0 0,1 1 0,-1-1 0,1 0 0,0 0 1,0 1-1,-2 4 0,0 2 11,-1 0 1,1 1 0,1 0-1,0 0 1,-1 12 0,2-13-17,1 0 0,0 0 1,0 0-1,0 0 1,1 0-1,1 0 0,0 0 1,0-1-1,0 1 0,7 14 1,-7-19 2,1 0-1,0 0 1,0-1 0,0 1 0,0 0 0,0-1 0,1 0-1,0 0 1,-1 0 0,1 0 0,0 0 0,1-1 0,-1 0-1,0 0 1,1 0 0,-1 0 0,1-1 0,-1 0 0,1 0-1,0 0 1,8 0 0,-7 0 4,-1 0 0,1-1 0,0 0 0,-1 0 1,1-1-1,-1 1 0,1-1 0,-1 0 0,7-2 0,-10 1-1,1 1 1,-1 0-1,1-1 1,-1 0-1,0 0 1,1 0-1,-1 0 0,0 0 1,0 0-1,0 0 1,-1 0-1,1-1 1,-1 1-1,1-1 1,-1 0-1,0 1 0,1-1 1,0-5-1,2-18 361,-1 0 1,-1-1-1,-3-42 0,2 90-448,0 1 1,1-1-1,2 0 1,0-1-1,1 1 0,1-1 1,0 1-1,2-2 0,1 1 1,13 23-1,-3-22-2564,-2-15-1924,-2-6-2013</inkml:trace>
  <inkml:trace contextRef="#ctx0" brushRef="#br0" timeOffset="11699.34">5720 1641 5090,'0'0'14634,"0"-1"-14622,0 1 1,0 0 0,0 0 0,-1-1 0,1 1-1,0 0 1,0 0 0,0-1 0,-1 1 0,1 0-1,0 0 1,0 0 0,-1-1 0,1 1 0,0 0-1,0 0 1,-1 0 0,1 0 0,0 0 0,-1-1-1,1 1 1,0 0 0,-1 0 0,1 0-1,0 0 1,0 0 0,-1 0 0,1 0 0,0 0-1,-1 0 1,1 0 0,0 0 0,-1 1 0,-1 4 34,1 1 0,0 0 0,1 0 0,0 0 0,-1 0 0,2 0 0,0 8 0,0 7 1,-1-8-168,1 1 0,1-1 0,0 0 1,1 1-1,1-1 0,0 0 0,0-1 1,10 19-1,-8-24-2006</inkml:trace>
  <inkml:trace contextRef="#ctx0" brushRef="#br0" timeOffset="11884.13">5649 1733 2769,'0'0'10133,"7"-13"-10133,18 13 48,1 0-128,2 0 16,6 0-817,2 0-415,0-12-209,-4-3-16,-6-3-591,-5-3-466</inkml:trace>
  <inkml:trace contextRef="#ctx0" brushRef="#br0" timeOffset="12365.38">5944 1547 1921,'0'0'12944,"-5"-14"-11570,-16-43-304,21 57-1052,0 1-1,0-1 0,0 1 0,0-1 0,0 0 1,-1 1-1,1-1 0,0 0 0,0 1 1,0-1-1,-1 0 0,1 0 0,0 1 1,0-1-1,-1 0 0,1 0 0,0 1 1,-1-1-1,1 0 0,0 0 0,0 0 1,-1 1-1,1-1 0,0 0 0,-1 0 1,1 0-1,-1 0 0,1 0 0,0 0 1,-1 0-1,1 0 0,0 0 0,-1 0 1,1 0-1,0 0 0,-1 0 0,1 0 1,-1 0-1,1 0 0,0 0 0,-1 0 1,1-1-1,0 1 0,-1 0 0,1 0 1,0 0-1,0-1 0,-1 1 0,1 0 1,0 0-1,-1-1 0,1 1 0,0 0 1,0 0-1,0-1 0,-1 1 0,1 0 1,0-1-1,0 1 0,0 0 0,0-1 1,0 1-1,-1 0 0,1-1 0,0 0 1,-7 25 447,3 6-101,1 1 1,2 0-1,1 0 0,5 42 1,0-44-329,2 1-1,0-1 1,2-1 0,16 36 0,-25-64-38,0-1 1,0 1-1,0 0 1,0 0-1,0 0 1,0 0 0,0 0-1,0 0 1,0 0-1,0-1 1,0 1 0,0 0-1,0 0 1,0 0-1,0 0 1,0 0-1,0 0 1,0 0 0,0 0-1,0-1 1,1 1-1,-1 0 1,0 0 0,0 0-1,0 0 1,0 0-1,0 0 1,0 0-1,0 0 1,0 0 0,0 0-1,1 0 1,-1 0-1,0 0 1,0 0-1,0 0 1,0 0 0,0 0-1,0 0 1,0 0-1,1 0 1,-1 0 0,0 0-1,0 0 1,0 0-1,0 0 1,0 0-1,0 0 1,0 0 0,1 0-1,-1 0 1,0 0-1,2-22 1,0-29-5,-4 6 8,0 32 72,1 0-1,1 0 0,0 0 0,1-1 0,1 1 1,4-20-1,-6 32-65,1 0 1,-1 0-1,1 0 1,0 0-1,-1 0 0,1 0 1,0 0-1,0 0 1,0 0-1,0 0 1,-1 0-1,1 1 1,0-1-1,0 0 0,1 1 1,-1-1-1,0 1 1,0-1-1,0 1 1,0 0-1,0-1 1,1 1-1,-1 0 0,0 0 1,0 0-1,0-1 1,1 2-1,-1-1 1,0 0-1,0 0 1,0 0-1,1 0 0,1 1 1,0 0-16,0 0 1,-1 0-1,1 0 1,0 0-1,0 0 1,-1 1-1,1-1 1,-1 1-1,1 0 1,-1-1 0,0 1-1,4 4 1,2 7-9,1 0 0,-2 1 0,0 0 1,-1 0-1,0 1 0,-1 0 0,6 28 1,-6-10-414,-1 1 1,-1 52-1,-3-85 389,1 0 0,-1 0 0,0 0 0,0 0 0,-1 0 0,1 0 0,0 0 0,0 0 0,0 0 0,-1 0 0,1 0 0,0-1 0,-1 1 0,1 0 0,-1 0 0,1 0 0,-1 0 0,1-1 0,-1 1 0,0 0 0,1 0 0,-1-1 0,0 1 0,0 0 0,1-1 0,-1 1 0,-1 0 0,-25 1-1781,18-2 1024,8 0 622,1 0 1,-1 0-1,1 0 1,-1 0 0,0 0-1,1 0 1,-1 0 0,1 0-1,-1 0 1,0 0 0,1 0-1,-1-1 1,1 1 0,-1 0-1,1 0 1,-1-1 0,1 1-1,-1 0 1,1-1 0,-1 1-1,1-1 1,-1 1 0,1-1-1,-1 1 1,1-1 0,0 1-1,-1-1 1,1 1 0,0-1-1,0 1 1,-1-1 0,1 1-1,0-1 1,0 1-1,0-1 1,0 0 0,-1 1-1,1-2 1,-1-14-7489</inkml:trace>
  <inkml:trace contextRef="#ctx0" brushRef="#br0" timeOffset="12755.38">6228 1291 7075,'0'0'12198,"66"-25"-12150,-28 63 352,3 17-368,2 16-32,-3 14 32,-10 5 64,-9 4-96,-12-4 0,-9-5-1104,-2-12-1233,-18-14-1553,-7-16-5443</inkml:trace>
  <inkml:trace contextRef="#ctx0" brushRef="#br0" timeOffset="17452.36">5662 2179 2177,'0'0'7025,"-2"-3"-6777,1 3-157,1-1 0,-1 1 0,1-1 1,-1 1-1,1 0 0,0-1 1,-1 1-1,1-1 0,-1 1 0,1-1 1,0 1-1,0-1 0,-1 0 0,1 1 1,0-1-1,0 1 0,0-1 0,-1 0 1,1 1-1,0-1 0,0 1 0,0-1 1,0 0-1,0 1 0,0-1 1,0 0-1,1 1 0,-1-1 0,0 1 1,0-1-1,1 0 0,25-9 1927,270-47-1600,-167 49-6791,-120 8 1702</inkml:trace>
  <inkml:trace contextRef="#ctx0" brushRef="#br0" timeOffset="17778.7">5493 2164 3009,'0'0'10533,"3"-2"-9079,7-1-1126,-1-1-1,1 2 1,0-1 0,0 2-1,19-2 1,59 2 532,-55 1-658,82-2-200,79 2 143,-68 9-3547,-120-8 2863,0 0-2939</inkml:trace>
  <inkml:trace contextRef="#ctx0" brushRef="#br0" timeOffset="18027.73">5598 2160 5250,'0'0'11515,"15"-17"-10837,2-2-450,36-32 0,-48 48-217,-1 0 0,1 1 1,0-1-1,-1 1 0,1 0 0,0 0 1,0 1-1,1-1 0,-1 1 0,0 0 1,0 1-1,1-1 0,-1 1 1,0 0-1,1 0 0,5 2 0,10-1 3,-3-2-10,0 1-1,1 1 1,-1 0 0,0 2-1,0 0 1,0 1-1,0 0 1,28 13-1,-40-15-146,47 26-56,-51-26-88,0-1 0,0 1 0,0-1 0,0 1 0,0 0-1,0 0 1,0-1 0,-1 1 0,1 1 0,0-1-1,-1 0 1,0 0 0,0 0 0,0 1 0,0-1 0,0 1-1,0-1 1,0 1 0,0 4 0,-1-7 167,0 0 1,-1 1-1,1-1 1,0 0-1,0 0 0,0 0 1,0 1-1,-1-1 1,1 0-1,0 0 1,0 0-1,-1 1 1,1-1-1,0 0 0,0 0 1,0 0-1,-1 0 1,1 0-1,0 0 1,-1 0-1,1 0 1,0 0-1,0 0 0,-1 1 1,1-1-1,0-1 1,0 1-1,-1 0 1,1 0-1,0 0 0,-1 0 1,1 0-1,0 0 1,-1 0-1,-1 0-834,-17 0-3349</inkml:trace>
  <inkml:trace contextRef="#ctx0" brushRef="#br0" timeOffset="20606.36">330 1387 3362,'0'0'11789,"0"-1"-11659,0 0 0,0 1 0,0-1 0,0 0 1,0 0-1,0 1 0,0-1 0,-1 0 0,1 0 0,0 1 0,-1-1 0,1 0 0,0 1 1,-1-1-1,1 1 0,0-1 0,-1 0 0,1 1 0,-1-1 0,1 1 0,-2-1 1,-75 1 1130,-96 13 1,171-13-1187,1 1-1,0 0 0,0 0 0,0-1 0,0 1 1,0 0-1,0 0 0,0 0 0,1 0 1,-1 0-1,0 1 0,0-1 0,1 0 0,-1 0 1,1 0-1,-1 1 0,1-1 0,0 0 1,-1 0-1,1 1 0,0-1 0,0 0 0,0 1 1,0 1-1,-3 42-115,3-36 297,-6 90 212,-24 126 0,21-156-238,3 0-1,4 71 0,2-137-223,0 0-1,0 0 0,0 0 0,1 0 0,-1 0 1,1 0-1,0 0 0,0 0 0,0 0 0,0 0 1,1-1-1,-1 1 0,1-1 0,-1 1 0,1-1 1,0 1-1,0-1 0,0 0 0,4 4 0,-1-3 11,-1 0-1,1-1 0,0 1 0,0-1 1,0 0-1,0 0 0,0-1 0,0 1 0,0-1 1,9 0-1,-2 0-363,0 0 1,-1-1-1,1-1 1,0 0-1,0-1 1,0 0-1,-1-1 0,0 0 1,21-8-1,22-22-3984</inkml:trace>
  <inkml:trace contextRef="#ctx0" brushRef="#br0" timeOffset="22073.02">6685 1182 1345,'0'0'8790,"12"2"-5211,48 5-2801,54-9-283,-101 1-225,1-1-1,-1-1 1,0 0 0,0 0-1,-1-2 1,19-8-1,-29 23 225,0 0 0,-1 0 0,-1 0 0,0 17 0,0-21-333,-14 262 2203,9 343 3150,2-611-5613,-12-1-58,-1-1-1,-27-6 0,27 4-938,0 1 0,-30-2 0,45 5 613,-3 0-1472</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4:59:48.990"/>
    </inkml:context>
    <inkml:brush xml:id="br0">
      <inkml:brushProperty name="width" value="0.035" units="cm"/>
      <inkml:brushProperty name="height" value="0.035" units="cm"/>
    </inkml:brush>
  </inkml:definitions>
  <inkml:trace contextRef="#ctx0" brushRef="#br0">10 217 6307,'0'0'13091,"-2"-7"-11834,1 3-1102,0 6 781,1 5-859,0-1 0,1 1 0,-1 0 0,1 0 0,1-1-1,-1 1 1,4 6 0,-4-10-60,0 0-1,1 0 0,0 0 0,-1-1 0,1 1 0,0 0 1,0-1-1,1 0 0,-1 1 0,0-1 0,1 0 1,0 0-1,-1 0 0,1-1 0,0 1 0,0-1 1,0 1-1,4 0 0,4 1 46,1 0 1,-1-1-1,1 0 0,-1-1 0,1-1 0,0 0 1,-1-1-1,18-2 0,-12 0-4,-1 0 0,1-2 0,-1 0-1,0 0 1,18-10 0,-6 0 30,0-1 0,42-33 0,-58 38-71,1 1 0,-2-2 1,1 1-1,-2-2 1,1 1-1,-2-2 1,9-13-1,-14 12-727,-12 14-2150,-21 16-2443,23-11 5396,-35 18-4148,-6 1-1791</inkml:trace>
  <inkml:trace contextRef="#ctx0" brushRef="#br0" timeOffset="440.86">34 224 2897,'0'0'11368,"0"-5"-10045,0-20 404,-7 37 535,3 1-1860,1 0-1,1 0 1,0 0-1,1 1 1,1 25-1,0-36-380,0 0-1,0 0 1,1 0-1,-1 0 1,1-1-1,0 1 1,-1 0-1,1 0 0,1 0 1,-1-1-1,0 1 1,1-1-1,-1 1 1,1-1-1,0 1 1,0-1-1,0 0 0,0 0 1,0 0-1,0 0 1,0 0-1,1-1 1,-1 1-1,1-1 1,-1 1-1,1-1 0,0 0 1,0 0-1,-1 0 1,1 0-1,0-1 1,5 2-1,1-2 65,0 1 0,0-2 0,0 1 0,0-1 0,0 0 0,0-1 0,0 0 0,-1 0 0,1-1 0,-1 0 0,10-6 0,0-1-9,-1 0 0,-1-2 0,0 0 1,16-16-1,81-83 144,-97 91-187,0 1-1,-1-2 0,-1 0 0,15-29 0,-28 47-35,1 0-1,-1-1 1,1 1-1,-1-1 0,0 1 1,0-1-1,-1 0 1,1-4-1,-8 11-1439,-68 62-3411,24-19-566,13-16-823</inkml:trace>
  <inkml:trace contextRef="#ctx0" brushRef="#br0" timeOffset="877.24">0 221 4946,'0'0'10250,"0"6"-9012,0 1-875,1 0 0,-1 0 0,1 0 0,1-1 0,-1 1 1,1 0-1,0-1 0,5 11 0,-6-14-250,1 0-1,0 0 1,0 0 0,0-1 0,0 1-1,0 0 1,1-1 0,-1 0 0,1 1-1,0-1 1,-1 0 0,1 0 0,0-1 0,0 1-1,0-1 1,0 1 0,1-1 0,-1 0-1,0 0 1,0 0 0,1-1 0,4 1 0,1 0-24,0-1 0,0 0 0,1-1 0,-1 0 0,0 0 0,0-1 0,0 0 0,0 0 0,-1-1 0,1-1 0,-1 1 0,16-10 1,-7 1-64,-1 0 1,0-1-1,0-1 1,23-28 0,35-47 109,37-39-859,-110 127 69,-2 4-541,-2 4 804,1 0-1,-1 0 1,-1 0-1,0-1 1,0 0 0,0 1-1,0-2 1,-1 1-1,0 0 1,-7 5-1,-2 3-2216,-1-2 0,-32 21-1,16-15-3210</inkml:trace>
  <inkml:trace contextRef="#ctx0" brushRef="#br0" timeOffset="1295.83">10 170 960,'0'0'10741,"-1"12"-9348,-6 231 3377,19-246-3225,22-13-619,-1-3 0,49-35-1,59-58 184,11-8-105,-135 107-951,21-12 33,-39 51-1508,0-23 1146,0 0 0,0 0 0,-1 0 0,1 0 0,-1 0 1,0 0-1,0-1 0,0 1 0,0 0 0,-1-1 0,1 0 0,-5 4 0,-21 9-5392,13-11-506</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00:21.033"/>
    </inkml:context>
    <inkml:brush xml:id="br0">
      <inkml:brushProperty name="width" value="0.05" units="cm"/>
      <inkml:brushProperty name="height" value="0.05" units="cm"/>
      <inkml:brushProperty name="color" value="#F6630D"/>
    </inkml:brush>
  </inkml:definitions>
  <inkml:trace contextRef="#ctx0" brushRef="#br0">1 672 3570,'0'0'6859,"17"-12"-6320,-12 8-536,1 0 1,0 0-1,-1-1 0,0 0 1,0 0-1,0 0 1,-1-1-1,0 0 1,0 1-1,0-2 0,-1 1 1,0 0-1,4-13 1,1-1-21,-2-1 0,-1 0 1,3-26-1,-2-6-4,-3-1-1,-2 0 1,-6-54 0,4 96 407,-1-1 1,0 1 0,-1-1 0,0 1 0,-9-21 0,8 32 304,1 10-513,-2 33 37,2 1 0,5 72-1,-1-92-92,3 33 120,2 1 1,20 79-1,44 106-112,-63-219-120,-3-9-6,0 0-1,1-1 1,0 0 0,1 0-1,0 0 1,1-1 0,11 15 0,-18-26-4,1 0 0,0-1 0,-1 1 1,1 0-1,0 0 0,0-1 0,-1 1 0,1 0 1,0-1-1,0 1 0,0-1 0,0 1 1,0-1-1,0 1 0,0-1 0,0 0 1,0 1-1,0-1 0,0 0 0,0 0 1,0 0-1,0 0 0,1 0 0,-1 0 1,0 0-1,2-1 0,-2 0 4,1 0-1,0 0 1,-1 0-1,1 0 1,-1 0-1,1-1 1,-1 1 0,0-1-1,1 1 1,-1-1-1,0 1 1,0-1-1,1-2 1,3-7 17,-1 1 0,0-1 1,4-19-1,-4 6-12,0-1-1,-1 1 1,-2 0 0,0-1-1,-2 1 1,0-1 0,-8-37-1,5 50-10,0 0 0,0 1 0,-12-21 0,14 28 0,-1-1-1,0 1 1,1 0-1,-2 0 1,1 0 0,0 0-1,-1 0 1,0 1-1,0 0 1,0-1-1,0 1 1,-5-2-1,8 4-2,0 1 0,0 0 0,0-1 0,1 1 0,-1 0 0,0-1 0,0 1-1,0 0 1,0 0 0,0 0 0,0 0 0,0 0 0,0 0 0,0 0 0,0 0 0,1 0 0,-1 0-1,0 1 1,0-1 0,0 0 0,0 1 0,0-1 0,0 0 0,1 1 0,-1-1 0,0 1 0,-1 0-1,1 1-1,0-1 1,0 1-1,0-1 0,1 1 0,-1-1 0,0 1 0,1 0 0,-1-1 0,1 1 0,-1 0 0,1 0 0,0-1 0,0 4 0,-1-1-29,1-1-1,0 1 1,1-1 0,-1 0-1,1 1 1,-1-1 0,1 0-1,0 1 1,0-1 0,0 0-1,1 0 1,-1 0 0,1 0-1,0 0 1,3 4 0,0-3-79,1-1 1,0 1 0,0-1 0,0-1 0,0 1 0,0-1 0,1 0 0,-1-1 0,1 1-1,-1-1 1,13 0 0,-15-1 52,0 1-1,1-1 0,-1-1 0,1 1 1,-1-1-1,0 1 0,1-1 0,-1-1 1,0 1-1,0 0 0,0-1 1,0 0-1,0 0 0,0 0 0,0-1 1,0 1-1,-1-1 0,6-5 0,-4 0 64,1 0 0,-1 0-1,0 0 1,-1-1-1,0 0 1,-1 0-1,0 0 1,0-1-1,0 1 1,0-15 0,1-9 612,-3-57 1,-1 57 279,-6 87-829,6-36-226,0-1 1,2 1-1,0-1 1,7 29-1,-8-41 113,1 0-1,0 0 1,0 0 0,0 0-1,0 0 1,1-1 0,0 1-1,0-1 1,0 0 0,1 0-1,0 0 1,-1 0 0,1-1-1,0 0 1,1 1 0,-1-1 0,0-1-1,1 1 1,0-1 0,6 3-1,-9-4 13,0 0 0,0 0 0,1-1 0,-1 1 0,1-1 0,-1 1 0,1-1 0,-1 0 0,1 0 0,-1 0 0,1 0 0,-1 0 0,0-1 0,1 1 0,-1-1 0,1 0 0,-1 1 0,0-1 0,1 0 0,-1 0 0,0-1 0,0 1-1,0 0 1,0-1 0,0 1 0,0-1 0,0 0 0,-1 1 0,1-1 0,0 0 0,-1 0 0,0 0 0,1 0 0,-1-1 0,2-3 0,2-6 78,-1 0 0,0 0-1,-1-1 1,0 1 0,2-22 0,-3 0 603,-1-33 1,-2 33 728,-4 72-1231,4-13-460,2 1 1,1 0 0,6 27-1,-7-45 198,2 1-1,-1-1 0,1-1 1,0 1-1,1 0 0,-1-1 1,2 0-1,-1 1 0,1-2 1,0 1-1,0 0 0,1-1 1,10 8-1,-15-12 76,0-1 0,0 0-1,0 0 1,0 0 0,1 0 0,-1 0 0,1 0-1,-1 0 1,0 0 0,1-1 0,-1 1 0,1 0-1,0-1 1,-1 1 0,1-1 0,-1 0 0,1 0-1,0 1 1,-1-1 0,1 0 0,0 0 0,-1-1-1,1 1 1,0 0 0,-1 0 0,1-1 0,-1 1-1,1-1 1,-1 0 0,2 0 0,0-1 95,-1-1 0,0 1 0,0-1 0,0 1 1,0-1-1,0 0 0,0 0 0,-1 0 0,0 0 0,1 0 1,-1 0-1,0 0 0,0-5 0,9-42 1338,-9 37-1004,1 0 1,0 0-1,1 1 1,1-1-1,0 1 0,1 0 1,11-22-1,-16 34-376,0-1 0,1 1 0,-1 0 0,0-1 0,0 1-1,0 0 1,1-1 0,-1 1 0,0 0 0,1 0 0,-1 0 0,0-1-1,0 1 1,1 0 0,-1 0 0,0 0 0,1-1 0,-1 1 0,0 0-1,1 0 1,-1 0 0,0 0 0,1 0 0,-1 0 0,0 0 0,1 0-1,-1 0 1,1 0 0,-1 0 0,0 0 0,1 0 0,-1 0-1,0 0 1,1 0 0,-1 1 0,0-1 0,1 0 0,-1 0 0,0 0-1,1 1 1,-1-1 0,0 0 0,0 0 0,1 0 0,-1 1 0,0-1-1,1 1 1,8 15-61,-8-15 76,6 15-184,-1 0 1,-1 0-1,0 1 0,-2 0 1,0-1-1,0 1 0,-1 21 1,1-6-1455,-3-31 1573,0-1-1,0 1 0,0-1 1,0 0-1,0 1 0,0-1 1,0 1-1,0-1 0,0 0 1,0 1-1,0-1 0,0 0 1,1 1-1,-1-1 0,0 0 1,0 1-1,0-1 0,0 0 1,1 1-1,-1-1 0,0 0 1,0 1-1,1-1 0,-1 0 1,0 0-1,1 1 0,-1-1 1,0 0-1,1 0 0,-1 1 1,0-1-1,1 0 0,-1 0 1,1 0-1,10-8-189,7-19 458,-9 6 317,12-42 0,-17 47-192,0 0 0,2 0-1,0 1 1,0 0 0,15-23 0,-21 38-343,0-1 1,0 1-1,0 0 1,1 0-1,-1 0 1,0-1-1,0 1 1,0 0-1,0 0 1,1-1-1,-1 1 1,0 0-1,0 0 1,0 0-1,1 0 1,-1-1-1,0 1 1,0 0-1,0 0 0,1 0 1,-1 0-1,0 0 1,0 0-1,1 0 1,-1 0-1,0 0 1,0 0-1,1 0 1,-1 0-1,0 0 1,1 0-1,-1 0 1,0 0-1,0 0 1,1 0-1,-1 0 1,0 0-1,0 0 1,1 0-1,-1 0 1,0 0-1,0 1 1,0-1-1,1 0 1,7 15 70,1 26-141,-9-38 92,4 26-66,8 43-682,-11-68 519,0 0 0,1-1 1,-1 1-1,1 0 1,-1 0-1,1-1 0,0 1 1,0-1-1,1 1 1,-1-1-1,1 0 0,-1 0 1,7 5-1,-8-7 154,0-1 0,0 1 0,0 0 0,0 0 0,1-1 0,-1 1 0,0-1 0,0 1 0,1-1 0,-1 0 0,0 1-1,1-1 1,-1 0 0,0 0 0,1 0 0,-1 0 0,0 0 0,1 0 0,-1 0 0,1 0 0,-1-1 0,0 1 0,0 0 0,1-1 0,-1 1 0,0-1-1,0 0 1,1 1 0,-1-1 0,0 0 0,0 0 0,0 0 0,0 0 0,0 0 0,0 0 0,0 0 0,0 0 0,-1 0 0,1 0 0,0 0 0,-1 0-1,2-3 1,3-7 185,-1 1 0,0-1 0,-1 0 0,2-14 0,-1 10 39,6-23 504,-3 15 74,0-1-1,-2 1 1,-1-1-1,1-25 1,-5 54-1148,1 0 0,0-1 0,0 0 0,0 1 0,1-1 0,-1 0 0,1 1 0,4 4 0,-5-8 50,0-1 311,-11-25 660,10 25-615,0 0-1,0-1 1,0 1 0,-1-1 0,1 1-1,0-1 1,-1 1 0,1 0 0,0-1-1,-1 1 1,1-1 0,-1 1 0,1 0-1,0-1 1,-1 1 0,1 0 0,-1 0-1,1 0 1,-1-1 0,1 1 0,-1 0-1,1 0 1,-1 0 0,1 0 0,-1 0-1,1 0 1,-1 0 0,1 0-1,-1 0 1,1 0 0,-1 0 0,1 0-1,-1 0 1,1 0 0,-1 0 0,1 1-1,-1-1 1,1 0 0,-1 0 0,1 0-1,-1 1 1,1-1 0,0 0 0,-1 1-1,1-1 1,-1 0 0,1 1 0,0-1-1,-1 1 1,1-1 0,0 1 0,0-1-1,-1 1 1,1-1 0,0 0 0,0 1-1,0-1 1,0 1 0,-1-1 0,1 1-1,0 0 1,0-1 0,0 1-1,0-1 1,0 1 0,-2 43-202,3-37 268,-1 5-35,-1 5-209,1-1 0,1 0 0,0 0 0,2 1 0,5 22 0,-7-35-15,1-1 0,-1 1 1,1-1-1,-1 1 1,1-1-1,0 0 0,1 0 1,-1 0-1,0 0 0,1 0 1,0 0-1,-1-1 0,1 1 1,0-1-1,1 0 0,-1 0 1,0 0-1,0 0 1,1-1-1,-1 1 0,1-1 1,0 0-1,-1 0 0,1 0 1,0 0-1,0-1 0,-1 0 1,1 1-1,5-2 0,-5 1 163,0 0-1,0-1 0,0 1 1,0-1-1,0 0 0,-1 0 1,1-1-1,0 1 0,0-1 1,-1 0-1,1 0 0,-1 0 0,6-5 1,-3 2 183,0 0 0,-1-1 0,0 0 0,0 0 0,0-1 0,6-12 0,-4 6 289,-1-1 1,0 0 0,-1 0 0,-1-1-1,0 1 1,-1-1 0,1-19 0,-3 20-27,2-74 1388,-3 81-1640,-1 0-1,0 1 0,0-1 0,0 0 0,-1 1 0,0 0 0,0-1 0,0 1 0,-1 0 0,-5-8 1,8 14-166,0-1 0,0 1 0,0 0 0,0-1 0,-1 1 0,1-1 1,0 1-1,-1 0 0,1-1 0,0 1 0,0 0 0,-1-1 1,1 1-1,-1 0 0,1 0 0,0-1 0,-1 1 0,1 0 1,0 0-1,-1 0 0,1 0 0,-1-1 0,1 1 0,-1 0 1,1 0-1,-1 0 0,1 0 0,0 0 0,-1 0 0,1 0 1,-1 0-1,0 1 0,-8 12 65,2 22-110,4 5-20,2 0 1,1-1-1,2 1 0,2 0 1,12 53-1,-12-81-247,-1 0 1,2-1-1,0 0 0,0 0 0,0 0 0,11 13 0,-15-22 200,1 1 0,-1-1 0,1 0 0,0 1-1,0-1 1,0 0 0,0 0 0,0 0 0,0-1-1,1 1 1,-1 0 0,1-1 0,-1 1 0,1-1 0,0 0-1,-1 0 1,1 0 0,0 0 0,0-1 0,0 1-1,0-1 1,-1 0 0,1 1 0,0-1 0,0 0-1,0-1 1,0 1 0,0-1 0,0 1 0,0-1 0,-1 0-1,4-1 1,-3 0 101,1-1-1,-1 0 0,0 0 1,0 0-1,0 0 0,0 0 1,0-1-1,-1 1 1,1-1-1,-1 0 0,0 0 1,0 0-1,-1 0 1,1 0-1,1-8 0,3-8 256,4-39 0,-7 23 1148,-2-46-1,-1 50 120,0 32-1518,0 0 0,-1 0-1,1 0 1,0 0 0,0 0 0,0 0-1,-1 0 1,1 0 0,0 0 0,0 0-1,-1 0 1,1 0 0,0 0-1,0 0 1,0 0 0,-1 0 0,1 0-1,0 0 1,0 0 0,-1 1 0,1-1-1,0 0 1,0 0 0,0 0 0,0 0-1,-1 0 1,1 1 0,0-1 0,0 0-1,0 0 1,0 0 0,0 0 0,-1 1-1,1-1 1,0 0 0,0 0 0,0 1-1,0-1 1,-3 10-6,1-1 0,1 1 0,-1 0 0,2 0 0,-1 0-1,1 0 1,1 0 0,0 0 0,3 15 0,-3-20-231,0 0 0,1 1 0,0-1 0,0 0 0,0 0 0,0 0 0,1 0-1,0 0 1,0-1 0,0 1 0,1-1 0,-1 0 0,1 0 0,0 0 0,0-1 0,1 1 0,-1-1 0,10 6 0,-12-9 145,-1 1 0,0 0 0,1-1-1,-1 1 1,0-1 0,1 1 0,-1-1 0,1 0 0,-1 1 0,1-1 0,-1 0 0,1 0 0,-1 0 0,1 0 0,-1-1-1,1 1 1,-1 0 0,1 0 0,-1-1 0,1 1 0,-1-1 0,0 0 0,1 1 0,-1-1 0,0 0 0,1 0-1,-1 0 1,0 1 0,0-1 0,0-1 0,0 1 0,0 0 0,0 0 0,0 0 0,0 0 0,0-1 0,-1 1 0,1 0-1,0-2 1,3-7 242,0-1 0,-1 1 0,0-1 0,2-17 0,0 1 11,-5 25-89,8-33 1020,2 2 0,1 0 1,24-52-1,-34 84-1090,-1 1 0,0 0 0,0 0 0,0-1 0,0 1 0,0 0 0,0 0 1,0-1-1,0 1 0,1 0 0,-1 0 0,0-1 0,0 1 0,0 0 0,1 0 0,-1 0 0,0-1 0,0 1 0,0 0 0,1 0 0,-1 0 0,0 0 1,0 0-1,1 0 0,-1 0 0,0-1 0,0 1 0,1 0 0,-1 0 0,0 0 0,1 0 0,-1 0 0,0 0 0,0 0 0,1 0 0,5 10 86,1 22-174,-6-26 62,0 0-102,-1-3-186,1 1 0,-1-1-1,1 1 1,0-1 0,0 1-1,0-1 1,1 0-1,-1 0 1,4 6 0,-4-9 164,-1-15 276,0 12-43,-1 0 0,1-1 1,0 1-1,-1 0 1,1 0-1,-1 0 0,0 0 1,0 0-1,0 1 1,-1-1-1,1 0 0,-1 0 1,1 1-1,-1-1 1,0 1-1,-4-4 0,5 4-53,-1 1 0,0 0 0,0-1-1,0 1 1,0 0 0,0 0-1,0 0 1,0 1 0,0-1 0,0 0-1,0 1 1,0-1 0,-1 1 0,1 0-1,0 0 1,0 0 0,0 0-1,-1 0 1,1 0 0,0 1 0,0-1-1,0 1 1,-1-1 0,1 1-1,-2 1 1,2-1-34,-1 1 0,1 0-1,0 0 1,0 0 0,0 0 0,0 0-1,0 0 1,0 0 0,0 1 0,1-1-1,-1 0 1,1 1 0,0 0 0,-1-1-1,1 1 1,1 0 0,-2 2 0,-10 52-2,12-54-10,-8 79 37,8-74-83,0-1 0,0 1 0,1-1 0,0 1 0,0-1 0,0 0 0,1 1 0,5 11 0,-6-17-16,0 0-1,0 1 0,0-1 0,1 0 0,-1-1 0,0 1 0,1 0 0,-1 0 1,1 0-1,0-1 0,0 1 0,-1-1 0,1 0 0,0 1 0,0-1 1,0 0-1,1 0 0,-1 0 0,0 0 0,0-1 0,0 1 0,1-1 1,-1 1-1,0-1 0,1 0 0,-1 0 0,0 0 0,1 0 0,-1 0 1,0 0-1,1-1 0,2 0 0,-1 0 57,0-1 0,-1 0 0,1 0 0,-1 0-1,1 0 1,-1 0 0,0-1 0,0 1 0,0-1 0,0 0 0,0 0 0,0 0 0,-1 0-1,0 0 1,0-1 0,0 1 0,0-1 0,1-3 0,3-13 529,-1-1 1,0 1 0,-2-1-1,-1 0 1,0 0-1,-2 0 1,-2-24-1,2 41-404,-1 1-1,1-1 1,-1 1-1,-1 0 1,1-1-1,0 1 1,-4-6-1,5 8-98,0 1-1,-1-1 1,1 0 0,0 1-1,-1-1 1,1 1 0,0-1-1,-1 0 1,1 1 0,-1-1-1,1 1 1,-1-1 0,1 1-1,-1-1 1,0 1 0,1 0-1,-1-1 1,1 1 0,-1 0-1,0-1 1,1 1 0,-1 0-1,0 0 1,1 0 0,-1 0-1,0-1 1,0 1 0,1 0-1,-1 0 1,0 0 0,1 1-1,-1-1 1,0 0-1,1 0 1,-1 0 0,0 0-1,1 1 1,-1-1 0,0 0-1,1 0 1,-1 1 0,0-1-1,1 1 1,-1-1 0,1 0-1,-1 1 1,0 0 0,-1 2-12,0 0 0,1 1 0,-1-1 0,1 1 0,-1-1 1,1 1-1,0 0 0,1-1 0,-1 1 0,1 0 0,-1-1 1,1 8-1,0-1-15,0 0 1,1 1-1,3 16 1,0-17-247,-1-1 0,1 0 1,0-1-1,0 1 1,1-1-1,1 0 0,-1 0 1,1 0-1,1-1 0,-1 0 1,1 0-1,9 7 0,-14-13 245,0 0-1,0 0 0,0 0 0,0 0 0,0 0 0,0 0 1,0 0-1,0-1 0,1 1 0,-1-1 0,0 0 0,0 1 1,1-1-1,-1 0 0,0 0 0,1 0 0,-1-1 0,0 1 1,0-1-1,1 1 0,-1-1 0,0 0 0,0 0 0,0 0 1,0 0-1,0 0 0,0 0 0,0 0 0,0-1 0,-1 1 1,1-1-1,0 1 0,-1-1 0,1 0 0,-1 1 0,0-1 0,1 0 1,-1 0-1,0 0 0,0 0 0,0 0 0,-1-1 0,1 1 1,0-4-1,52-177 5171,-49 180-4169,0 9-892,2 10-229,0 8 115,-3-10-79,0 0 1,1-1 0,1 0 0,0 0 0,10 17 0,-14-29 79,0 1-1,0-1 1,0 0 0,0 0 0,1 0 0,-1 0 0,0 0 0,0 0 0,1-1-1,-1 1 1,1 0 0,-1-1 0,1 1 0,-1-1 0,1 1 0,-1-1 0,1 0-1,-1 0 1,1 0 0,-1 1 0,1-2 0,0 1 0,-1 0 0,1 0 0,-1 0-1,1-1 1,-1 1 0,1-1 0,-1 1 0,1-1 0,-1 1 0,1-1 0,-1 0-1,0 0 1,0 0 0,1 0 0,-1 0 0,0 0 0,0 0 0,0 0-1,0 0 1,0-1 0,0 1 0,0 0 0,1-3 0,9-18 383,0-1 0,-1 0-1,-2-1 1,0 0 0,-2 0 0,0-1 0,2-31 0,-8 56-340,0 0 1,0 0-1,0 0 1,0 0 0,0 0-1,0 0 1,0 1 0,0-1-1,0 0 1,1 0 0,-1 0-1,0 0 1,0 0 0,0 0-1,0 0 1,0 0 0,0 0-1,0 0 1,0 0-1,0 0 1,0 0 0,0 0-1,0 0 1,0 0 0,0 0-1,0 0 1,0 0 0,0 0-1,0 0 1,1 0 0,-1 0-1,0 0 1,0 0 0,0 0-1,0 0 1,0 0 0,0 0-1,0 0 1,0 0-1,0 0 1,0 0 0,0-1-1,4 13 127,1 16-297,11 67 164,2 22-707,-19-110-35</inkml:trace>
  <inkml:trace contextRef="#ctx0" brushRef="#br0" timeOffset="172.62">1959 0 3458,'0'0'8019,"-3"83"-11412</inkml:trace>
  <inkml:trace contextRef="#ctx0" brushRef="#br0" timeOffset="377.89">1150 348 7171,'0'0'8068,"151"-19"-8708,-70 12-2162,15-8-3280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00:16.567"/>
    </inkml:context>
    <inkml:brush xml:id="br0">
      <inkml:brushProperty name="width" value="0.05" units="cm"/>
      <inkml:brushProperty name="height" value="0.05" units="cm"/>
      <inkml:brushProperty name="color" value="#F6630D"/>
    </inkml:brush>
  </inkml:definitions>
  <inkml:trace contextRef="#ctx0" brushRef="#br0">1 611 2689,'0'0'6819,"8"-1"-6724,0 0-1,0 0 1,-1 0-1,1-1 1,0 0-1,7-4 1,-5-2-106,-1 0 1,0 0-1,-1-1 1,0 0-1,-1-1 1,1 0-1,-2 0 0,1-1 1,-2 1-1,1-1 1,-2-1-1,1 1 1,-2-1-1,1 1 1,2-20-1,0-8-43,-2 0 0,-2 0 1,-4-59-1,1 76 378,-2 0 0,0 0 0,-2 0 0,0 0 1,-14-32-1,12 44 826,3 14-448,0 20-487,3 18-196,2 0 0,2 0-1,1 0 1,2 0 0,17 55-1,24 44-59,-39-121-17,1-1 0,1 0 0,1 0 0,24 32 1,-32-48-54,-1 0 1,1 0 0,1 0-1,-1 0 1,0-1-1,1 1 1,-1-1 0,1 0-1,0 0 1,-1 0 0,1-1-1,0 1 1,0-1 0,8 2-1,-9-3 89,-1 0-1,1 0 0,-1 0 0,1 0 0,-1 0 0,0 0 0,1-1 1,-1 1-1,1-1 0,-1 0 0,0 0 0,1 0 0,-1 0 1,0 0-1,0 0 0,0 0 0,0-1 0,0 1 0,0-1 1,0 1-1,0-1 0,-1 0 0,1 0 0,-1 0 0,3-4 1,8-18 19,0-1 1,-2 0 0,-1 0-1,-1-1 1,4-29 0,18-54 50,-28 105-41,0-1 0,0 1-1,0 0 1,0-1 0,1 1 0,3-4-1,-5 7-6,-1 0-1,1 1 0,-1-1 0,1 1 0,-1-1 1,1 0-1,0 1 0,-1 0 0,1-1 0,0 1 1,-1-1-1,1 1 0,0 0 0,0-1 0,-1 1 1,1 0-1,0 0 0,0-1 0,-1 1 0,1 0 1,0 0-1,0 0 0,0 0 0,0 0 0,-1 0 1,1 0-1,0 1 0,0-1 0,-1 0 1,1 0-1,0 1 0,0-1 0,-1 0 0,1 1 1,0-1-1,0 0 0,-1 1 0,1-1 0,-1 1 1,1 0-1,0-1 0,-1 1 0,1-1 0,-1 1 1,1 1-1,4 5 22,-1 0 1,1 0-1,-1 1 0,-1 0 1,0 0-1,4 12 0,-5-12-538,1 1 0,0-1 0,0 0 0,1-1-1,0 1 1,9 12 0,-13-19 468,1-1 1,-1 0-1,0 0 1,0 0-1,0 1 1,0-1-1,0 0 1,0 0-1,0 0 1,1 1-1,-1-1 1,0 0-1,0 0 1,0 0-1,0 0 1,1 1-1,-1-1 0,0 0 1,0 0-1,0 0 1,1 0-1,-1 0 1,0 0-1,0 0 1,0 0-1,1 0 1,-1 0-1,0 0 1,0 0-1,1 0 1,-1 0-1,0 0 1,0 0-1,1 0 1,-1 0-1,0 0 1,0 0-1,0 0 0,1 0 1,-1 0-1,0 0 1,0 0-1,0 0 1,1-1-1,-1 1 1,3-14-64,-4-18 1349,0 29-1120,1 0 0,-1-1 1,0 1-1,0-1 0,0 1 1,0 0-1,0 0 0,-1 0 1,1-1-1,-1 1 0,0 1 0,0-1 1,0 0-1,-1 0 0,1 1 1,-1-1-1,1 1 0,-1 0 1,0 0-1,1 0 0,-1 0 0,-1 0 1,1 1-1,0-1 0,0 1 1,0 0-1,-1 0 0,1 0 1,0 0-1,-1 1 0,-6-1 0,9 1-116,0 0-1,-1 1 0,1-1 0,-1 0 0,1 1 0,0-1 0,-1 1 0,1-1 0,0 1 0,0 0 0,0-1 0,-1 1 0,1 0 0,0 0 0,0 0 0,0 0 0,0 0 0,-1 2 1,-16 31 23,14-20-15,0 0-1,-4 29 0,6-30 2,1 1 0,0-1 1,1 1-1,0-1 0,4 24 0,-3-34-60,0 0 1,0 0 0,0 0-1,0 0 1,0-1-1,1 1 1,-1 0-1,1-1 1,0 1-1,-1-1 1,1 1-1,1-1 1,-1 0-1,0 0 1,0 0-1,1 0 1,-1 0 0,1 0-1,0-1 1,-1 1-1,1-1 1,0 0-1,0 0 1,0 0-1,0 0 1,0 0-1,0-1 1,0 1-1,0-1 1,5 0 0,-6 0 10,1 0 1,-1 0-1,0 0 1,0 0 0,1 0-1,-1-1 1,0 1 0,0-1-1,1 0 1,-1 1 0,0-1-1,0 0 1,0 0 0,0-1-1,0 1 1,0 0 0,-1-1-1,3-1 1,-1 0 35,0-1 1,-1 1-1,0-1 0,0 1 1,0-1-1,0 1 0,0-1 1,-1 0-1,2-7 0,0-7 345,0 0 0,-1 0 0,-2-32-1,0 38-51,0-45 1343,0 43-391,0 41-1110,1-14-344,0 1-1,1-1 1,1 1 0,0-1 0,1 0-1,0 0 1,1 0 0,1-1-1,0 0 1,0 0 0,1 0 0,1-1-1,15 19 1,-22-29 155,1 1-1,-1 0 1,0-1 0,1 0 0,0 1-1,-1-1 1,1 0 0,0 0-1,0 0 1,-1 0 0,1 0 0,0-1-1,0 1 1,0 0 0,0-1 0,0 1-1,0-1 1,0 0 0,0 0-1,0 0 1,0 0 0,0 0 0,0 0-1,3-1 1,-3 0 88,1 0 0,-1-1 0,0 1 0,0 0 0,-1-1-1,1 1 1,0-1 0,0 0 0,-1 1 0,1-1 0,-1 0 0,1 0 0,-1 0 0,0 0 0,0 0 0,0-1-1,0 1 1,0 0 0,1-4 0,7-34 1456,6-54 0,-7 44-571,-9 48-876,2 1 0,-1-1 1,0 1-1,0 0 0,0-1 0,1 1 1,-1 0-1,0-1 0,1 1 0,-1 0 0,1-1 1,0 1-1,-1 0 0,1 0 0,0 0 0,1-2 1,-1 3-38,-1 0 1,1 1 0,-1-1 0,1 0 0,-1 0-1,1 1 1,-1-1 0,1 0 0,-1 1 0,1-1-1,-1 0 1,1 1 0,-1-1 0,0 1-1,1-1 1,-1 1 0,0-1 0,1 1 0,-1-1-1,0 1 1,0-1 0,1 1 0,-1-1 0,0 1-1,0 0 1,16 53-236,-15-48 304,15 69-827,-13-22-3338,8-71 3223,11-37 1265,-12 27 795,17-32 0,-24 53-908,1 0-1,0 1 1,1-1-1,0 1 1,0-1-1,0 1 0,1 1 1,0-1-1,8-5 1,-14 11-277,1-1 0,-1 1 1,1 0-1,-1 0 0,1-1 1,-1 1-1,1 0 0,-1 0 1,1 0-1,-1 0 0,1 0 0,-1-1 1,1 1-1,-1 0 0,1 0 1,-1 0-1,1 1 0,-1-1 1,1 0-1,-1 0 0,1 0 1,-1 0-1,1 0 0,-1 0 1,1 1-1,-1-1 0,0 0 1,1 0-1,-1 1 0,1-1 1,-1 0-1,0 1 0,1-1 1,-1 0-1,0 1 0,1-1 1,-1 1-1,0-1 0,1 1 1,-1-1-1,0 0 0,0 1 1,0-1-1,1 1 0,-1-1 1,0 1-1,0 0 0,6 28 106,-6-25-107,16 149-615,-16-151 569,0 0-1,1-1 1,-1 1 0,1-1-1,-1 1 1,1-1-1,0 1 1,0-1-1,-1 0 1,1 1-1,0-1 1,0 0-1,1 0 1,-1 0-1,0 1 1,0-1-1,0 0 1,1-1-1,-1 1 1,1 0-1,-1 0 1,0 0-1,1-1 1,-1 1-1,1-1 1,0 1-1,-1-1 1,1 0-1,2 1 1,-2-1 33,1 0-1,-1 0 1,1 0 0,0 0-1,-1-1 1,0 1 0,1-1-1,-1 1 1,1-1 0,-1 0 0,0 0-1,1 0 1,-1 0 0,0-1-1,0 1 1,0 0 0,0-1-1,3-2 1,6-10 116,0 1-1,-1-2 1,-1 1-1,0-1 1,-1-1-1,-1 0 1,0 0-1,6-23 1,-8 21 616,-1-1 0,-1 0-1,-1 1 1,1-26 0,-6 92-810,2-34 94,0 1 1,1-1-1,0 1 1,5 27-1,-4-38-60,0 0 0,1 1 0,-1-1 0,1 0 0,0 0-1,0 0 1,1 0 0,-1-1 0,1 1 0,0-1 0,0 1-1,0-1 1,0 0 0,0 0 0,1 0 0,-1 0 0,1-1 0,0 0-1,0 1 1,6 1 0,-6-2-4,-1-1 0,0 1-1,1-1 1,-1 0 0,1 0 0,-1-1-1,1 1 1,0-1 0,-1 0 0,1 0-1,0 0 1,-1 0 0,1 0 0,0-1-1,-1 0 1,1 1 0,6-4 0,-6 2 38,0-1 1,0 1 0,0-1-1,0 0 1,-1 0 0,1 0-1,-1-1 1,0 1 0,0-1-1,0 0 1,-1 0 0,4-5-1,0-5 38,0 0 0,0-1 0,-1 1 0,-1-1 0,-1 0 0,0-1-1,1-20 1,-1 5-11,-3 0 0,-5-57 0,3 72 145,-1 1 1,-1 0-1,0 0 1,-1 0-1,-1 0 0,0 1 1,-12-21-1,18 35-148,0-1 0,-1 1-1,1-1 1,0 1-1,0-1 1,0 1-1,0 0 1,0-1 0,-1 1-1,1 0 1,0-1-1,0 1 1,-1-1-1,1 1 1,0 0 0,-1-1-1,1 1 1,0 0-1,-1 0 1,1-1 0,0 1-1,-1 0 1,1 0-1,0 0 1,-1-1-1,1 1 1,-1 0 0,1 0-1,-1 0 1,1 0-1,0 0 1,-1 0-1,1 0 1,-1 0 0,1 0-1,-1 0 1,1 0-1,-1 0 1,1 0-1,0 0 1,-1 0 0,1 1-1,-1-1 1,1 0-1,0 0 1,-1 0 0,1 1-1,-1-1 1,1 0-1,0 0 1,0 1-1,-1-1 1,1 0 0,0 1-1,-1-1 1,1 0-1,0 1 1,0-1-1,-1 1 1,1-1 0,0 0-1,0 1 1,0-1-1,0 2 1,-9 27 124,6 6-142,1 1-1,2 0 1,1-1-1,2 1 1,1-1-1,2 0 0,1 0 1,2 0-1,2-1 1,0 0-1,3-1 1,29 54-1,-39-80-60,-3-4 24,0-1 0,0 0 0,0 0-1,1 0 1,-1 0 0,0 0 0,1-1 0,-1 1 0,1 0 0,0 0 0,-1-1 0,3 2 0,-4-3 50,1 0 0,-1 0 1,0 0-1,0 0 1,0 0-1,1 0 1,-1 0-1,0 0 1,0 0-1,1 0 1,-1 0-1,0 0 1,0 0-1,1 0 1,-1 0-1,0 0 1,0 0-1,0 0 1,1 0-1,-1 0 1,0 0-1,0-1 1,0 1-1,1 0 0,-1 0 1,0 0-1,0 0 1,0-1-1,0 1 1,1 0-1,-1 0 1,0 0-1,0-1 1,0 1-1,0 0 1,0 0-1,0 0 1,0-1-1,0 1 1,0 0-1,0 0 1,1-1-1,-1 1 1,0 0-1,0 0 0,0-1 1,0 1-1,-1 0 1,1 0-1,0-1 1,0 1 1,4-33 85,-2 1 0,-4-55 0,0-10 514,2 96-588,0 0 0,0-1-1,0 1 1,0-1 0,0 1 0,0-1 0,1 1 0,-1 0 0,0-1-1,1 1 1,-1-1 0,1 1 0,-1 0 0,1-1 0,0 1-1,0 0 1,-1 0 0,1 0 0,0 0 0,0 0 0,0-1-1,0 2 1,0-1 0,0 0 0,1 0 0,-1 0 0,0 0-1,0 1 1,1-1 0,-1 1 0,0-1 0,1 1 0,1-1 0,-1 1-15,0 0 1,0 0-1,0 1 1,0-1-1,0 0 1,0 1 0,0 0-1,0 0 1,0-1-1,0 1 1,0 0 0,0 0-1,-1 1 1,1-1-1,0 0 1,-1 1 0,1-1-1,-1 1 1,1-1-1,-1 1 1,2 2-1,3 7-72,0 0-1,0 0 0,-1 0 1,-1 0-1,1 1 0,-2 0 1,0 0-1,0 0 0,-1 0 0,-1 0 1,0 0-1,-1 1 0,0-1 1,-3 18-1,-7-6-1668</inkml:trace>
  <inkml:trace contextRef="#ctx0" brushRef="#br0" timeOffset="497.17">1839 355 4882,'0'0'10437,"-9"-15"-9631,-28-46-347,36 60-449,1 0 1,-1 0 0,0 0-1,0-1 1,0 1-1,0 0 1,0 0 0,0 0-1,0 1 1,0-1 0,0 0-1,0 0 1,0 0 0,-1 1-1,1-1 1,0 1 0,0-1-1,-1 1 1,1-1 0,-1 1-1,1 0 1,0 0-1,-1-1 1,1 1 0,-1 0-1,1 0 1,0 1 0,-1-1-1,1 0 1,0 0 0,-1 1-1,1-1 1,0 1 0,-2 0-1,0 1-7,0-1 0,0 1 0,0 0 0,1 1 1,-1-1-1,0 0 0,1 1 0,-4 4 0,2 0 6,0 0 0,0 0 0,0 1 0,1-1 0,0 1 0,1 0 1,-1 0-1,2 0 0,-1 0 0,0 12 0,2-16-44,-1 0 0,1 0 0,1 0 1,-1 0-1,0 0 0,1 0 0,0 0 0,0 0 0,0 0 0,1 0 1,-1 0-1,1-1 0,0 1 0,0-1 0,0 1 0,0-1 0,1 1 0,0-1 1,-1 0-1,1 0 0,0-1 0,4 4 0,-1-3-219,0 1-1,0-1 1,0 0 0,1-1-1,-1 0 1,1 0-1,-1 0 1,11 1 0,-14-3 188,-1 1 0,1-1 0,0 0 1,0 0-1,0 0 0,0 0 0,-1 0 1,1-1-1,0 0 0,0 1 0,0-1 1,-1 0-1,1 0 0,-1 0 0,1-1 1,-1 1-1,1-1 0,-1 1 0,0-1 1,1 0-1,-1 0 0,2-2 0,4-8 75,0-1-1,-1 0 1,-1 0-1,0-1 1,-1 1-1,-1-1 1,0 0-1,5-29 1,-4-1 478,-1-71 1,-3 100-227,-2 0 1,0 0 0,0 1 0,-2-1-1,0 0 1,0 1 0,-9-22 0,12 36-246,0 0 0,0-1 0,0 1 0,0 0 0,0-1 0,-1 1 0,1 0 0,0-1 0,0 1 0,0 0 0,0-1 0,0 1 0,0 0 0,-1-1-1,1 1 1,0 0 0,0-1 0,-1 1 0,1 0 0,0 0 0,0-1 0,-1 1 0,1 0 0,0 0 0,-1 0 0,1 0 0,0-1 0,0 1 0,-1 0 0,1 0 0,0 0 0,-1 0 0,1 0 0,-1 0 0,1 0 0,0 0 0,-1 0 0,1 0 0,0 0 0,-1 0 0,1 0 0,0 0 0,-1 0 0,1 0 0,0 0 0,-1 0 0,1 0 0,0 1 0,-1-1 0,1 0 0,-1 1 0,-8 15-7,6 9-10,0-1 0,1 1 1,2 0-1,0-1 0,6 32 0,-3-31-210,2 0 0,0-1 0,2 1-1,1-1 1,1 0 0,0-1 0,26 43 0,-32-61-259,1 0 0,0 1 0,0-1 0,0-1 0,1 1 0,5 4 0,-7-7-105,0 0 0,0 0 1,0-1-1,0 1 0,0-1 1,0 0-1,0 1 0,4-1 1,16 1-4071</inkml:trace>
  <inkml:trace contextRef="#ctx0" brushRef="#br0" timeOffset="888.4">2157 323 4130,'0'0'10423,"-16"-13"-9897,-49-37-326,64 49-197,0 0-1,1 0 1,-1 1 0,0-1-1,0 1 1,1-1 0,-1 1 0,0-1-1,0 1 1,0-1 0,0 1-1,0-1 1,0 1 0,0 0-1,0 0 1,0 0 0,0 0 0,0-1-1,0 1 1,0 0 0,0 1-1,0-1 1,0 0 0,0 0-1,0 0 1,0 1 0,0-1 0,0 0-1,0 1 1,0-1 0,0 1-1,1-1 1,-1 1 0,0-1 0,0 1-1,0 0 1,1-1 0,-1 1-1,0 0 1,1 0 0,-1-1-1,1 1 1,-1 0 0,1 0 0,-1 0-1,1 0 1,-1 0 0,1 0-1,0 0 1,-1 0 0,1 1-1,-2 3 23,-4 7-13,1 0 0,1 0 0,0 1 0,0 0 0,1-1 0,1 1 0,0 0 0,1 1 0,1-1-1,-1 0 1,2 0 0,3 22 0,-2-31-72,-1-1-1,1 1 0,0-1 1,0 0-1,0 1 1,1-1-1,-1 0 1,1 0-1,-1-1 1,1 1-1,0-1 0,0 1 1,0-1-1,1 0 1,-1 0-1,0 0 1,1 0-1,-1-1 0,1 1 1,0-1-1,5 1 1,-6-1 9,1 0 0,-1 0 0,0 0 0,0-1 0,1 1 1,-1-1-1,0 0 0,0 0 0,1 0 0,-1 0 0,0-1 1,1 1-1,-1-1 0,0 0 0,0 0 0,0 0 0,0 0 0,0-1 1,0 1-1,0-1 0,0 0 0,0 0 0,-1 0 0,1 0 0,2-3 1,0-5 138,-1 0 1,0 0 0,-1 0-1,0-1 1,0 1 0,-1-1-1,-1 0 1,0 0 0,0-17-1,-3-50 3884,2 95-4007,1 1 1,0 0 0,2-1-1,4 19 1,-5-28-323,0 0 1,1 0-1,1 0 1,5 9-1,-5-11-400,0-1 0,0 1 0,0-1 0,0 0 0,1-1 0,7 6 0,15 8-7135</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00:09.319"/>
    </inkml:context>
    <inkml:brush xml:id="br0">
      <inkml:brushProperty name="width" value="0.05" units="cm"/>
      <inkml:brushProperty name="height" value="0.05" units="cm"/>
      <inkml:brushProperty name="color" value="#F6630D"/>
    </inkml:brush>
  </inkml:definitions>
  <inkml:trace contextRef="#ctx0" brushRef="#br0">207 396 3089,'0'0'11123,"0"-6"-9787,0-17-303,0 18 189,0 16-982,11 201 531,-3-79-3169,-6-43-5966</inkml:trace>
  <inkml:trace contextRef="#ctx0" brushRef="#br0" timeOffset="277.13">367 296 5715,'0'0'10407,"0"14"-10234,1 20 201,0 0-1,3 0 1,8 38-1,0-32-101,21 45-1,11 32-323,-44-115-404,3 13 452,-30-11-13958</inkml:trace>
  <inkml:trace contextRef="#ctx0" brushRef="#br0" timeOffset="536.87">0 524 2609,'0'0'11750,"51"0"-11062,-2 0-176,9 0-208,3-4-240,3 0 112,-2 0-176,0 2 0,-4-1 0,-11 1-384,-9-2-1249,-14 0-1504,-16 1-2129</inkml:trace>
  <inkml:trace contextRef="#ctx0" brushRef="#br0" timeOffset="769.6">25 631 3714,'0'0'11653,"113"0"-11157,-70-4-320,4 2-96,6-3-80,3-5-64,10-7-768,4-7-2818,1-10-7539</inkml:trace>
  <inkml:trace contextRef="#ctx0" brushRef="#br0" timeOffset="4365">1028 676 1201,'0'0'10146,"-2"6"-9794,2-1-350,0 1 1,0 0 0,0 0 0,1-1-1,0 1 1,0-1 0,2 7 0,-2-10 1,-1 0 0,1 0 0,-1-1 0,1 1 0,0 0 0,0-1 0,0 1 0,0-1 0,0 1 0,0-1 1,0 1-1,0-1 0,0 0 0,1 0 0,-1 1 0,1-1 0,-1 0 0,1 0 0,-1-1 0,1 1 0,0 0 0,-1 0 0,1-1 0,0 1 1,0-1-1,-1 1 0,5-1 0,-3 0 17,1 0-1,0-1 1,0 1 0,0-1 0,-1 0 0,1 0 0,0 0 0,-1-1 0,1 1-1,-1-1 1,0 0 0,1 0 0,-1 0 0,0 0 0,4-5 0,-1 1-10,0 0 1,-1-1-1,0 1 1,-1-1 0,1 0-1,6-15 1,-4 3-4,0 1 1,-1-1 0,-2 0-1,1-1 1,1-29 0,2-66 1036,29 164-922,-34-46-305,-2-1 46,0 0 1,1-1-1,-1 1 0,0 0 0,1-1 0,0 1 0,0-1 0,-1 1 1,1-1-1,0 0 0,0 0 0,0 1 0,0-2 0,3 2 0,-4-4 157,0 1-1,-1-1 1,1 0-1,-1 0 1,1-1-1,-1 1 1,0 0-1,0 0 1,0 0-1,0 0 1,-1-4-1,1 4 52,0-35 1433,-13 39-1209,10 1-295,-1 0 1,1 0 0,1 0 0,-1 1-1,0 0 1,1-1 0,0 1-1,0 0 1,0 0 0,0 0-1,0 0 1,1 0 0,0 0-1,-1 5 1,-2 8-1,1 0 1,0 22-1,2-35-3,0 8 3,1 0 1,0 0-1,0 0 1,4 16-1,-3-24-7,0 0 0,0 0 0,1 0 0,0 0 0,0 0-1,0-1 1,0 1 0,0-1 0,1 1 0,-1-1 0,1 0 0,0 0 0,0 0 0,0 0 0,1-1 0,3 3-1,1 0-96,0-1 0,1 0 0,-1 0 0,1-1 0,0 0-1,0-1 1,0 0 0,1 0 0,-1-1 0,0 0 0,1-1 0,-1 0-1,0-1 1,11-1 0,-17 1 114,1 0 1,-1 0-1,1 0 0,-1-1 0,0 1 1,0-1-1,0 0 0,0 0 0,0 0 1,0 0-1,0-1 0,-1 1 0,1-1 1,-1 0-1,0 1 0,0-1 0,0 0 1,0 0-1,0 0 0,-1-1 0,1 1 1,-1 0-1,0-1 0,0 1 0,1-4 1,1-8 228,0-1 0,0 1 0,-2 0 1,0-22-1,-1-49 1171,0 86-1399,0-1 0,0 1 0,0 0 0,0-1 0,0 1 0,0-1 0,0 1 0,0-1 0,0 1 0,0-1 0,0 1 0,0 0 0,0-1 0,-1 1 0,1-1 0,0 1-1,0 0 1,0-1 0,-1 1 0,1 0 0,0-1 0,-1 1 0,1 0 0,0-1 0,-1 1 0,1 0 0,0-1 0,-1 1 0,1 0 0,0 0 0,-1 0 0,1-1 0,-1 1 0,1 0 0,0 0 0,-1 0-1,1 0 1,-1 0 0,1 0 0,-1 0 0,1 0 0,-1 0 0,1 0 0,0 0 0,-1 0 0,0 0 0,0 1-21,0-1 0,0 1-1,0-1 1,0 1 0,0 0 0,0-1 0,0 1 0,0 0-1,0 0 1,1 0 0,-1-1 0,0 1 0,0 0-1,1 0 1,-1 0 0,0 2 0,-2 5-8,0 0 0,0 1 0,1-1 0,0 1 0,1 0 0,0-1 0,0 1 0,1 0 0,0 0 0,2 10 0,-2-16-35,0 0-1,1 0 1,0 0 0,-1 0 0,1 0 0,1 0 0,-1-1 0,0 1 0,1 0 0,-1 0 0,1-1 0,0 1 0,0-1 0,0 0 0,0 0 0,0 1 0,0-1 0,1 0 0,-1-1 0,1 1 0,-1 0 0,1-1-1,0 0 1,0 1 0,-1-1 0,1 0 0,0 0 0,0-1 0,0 1 0,0 0 0,0-1 0,4 0 0,-3 0 38,0 1 1,0-1-1,0-1 1,-1 1-1,1 0 1,0-1-1,-1 0 0,1 0 1,0 0-1,-1 0 1,1-1-1,-1 1 1,0-1-1,1 0 0,-1 0 1,0 0-1,5-5 1,-5 4 25,0-1 1,-1 0 0,1 0 0,-1 0-1,1 0 1,-1 0 0,-1-1 0,1 1-1,-1-1 1,1 1 0,-1-1-1,0 0 1,-1 1 0,1-6 0,3-79 2353,-4 88-2160,0 36-385,0-22 174,1 1 0,0 0 0,1-1 0,0 1 0,1-1 0,8 23 0,-10-33-119,1 1 1,-1 0-1,1 0 0,0-1 0,0 1 1,1-1-1,-1 0 0,1 1 1,0-1-1,-1-1 0,1 1 0,0 0 1,1-1-1,-1 1 0,0-1 1,1 0-1,0 0 0,-1 0 1,1 0-1,0-1 0,0 0 0,0 0 1,0 0-1,0 0 0,0 0 1,7-1-1,-9 0 87,0 1 1,1-1-1,-1 0 1,0-1-1,0 1 1,0 0-1,0-1 0,0 1 1,0-1-1,0 1 1,0-1-1,0 0 1,0 0-1,-1 0 1,1 0-1,0 0 0,0-1 1,2-2-1,-2 1 44,0 0 0,0-1 0,0 1-1,-1-1 1,0 1 0,1-1 0,-1 0-1,-1 0 1,2-6 0,2-21 1564,1-60 1,-5 91-1522,0 11-335,-1 2 383,0-7-328,0 1-1,1 0 0,0-1 1,0 1-1,3 12 0,-3-18 159,1 1 0,-1-1 1,1 0-1,0 1 0,-1-1 0,1 0 1,0 1-1,0-1 0,0 0 0,-1 0 0,1 0 1,1 0-1,-1 0 0,0 0 0,0 0 0,0 0 1,0 0-1,1-1 0,-1 1 0,0 0 1,1-1-1,-1 1 0,1-1 0,-1 1 0,0-1 1,1 0-1,-1 0 0,1 0 0,-1 0 1,1 0-1,1 0 0,-1 0 52,0 0 0,0 0 0,0 0 0,0 0 0,0 0 0,0 0 0,0-1 0,0 1 0,0-1 0,-1 0 0,1 1 0,0-1 0,0 0 0,-1 0 0,1 0 0,0 0 0,-1 0 0,2-2 0,-1 0 30,0 0 0,0 0 0,-1 0 0,1 0 0,-1 0 0,0 0 0,0-1 0,0 1 0,1-6 0,1-6 334,-1 1 1,-1-1-1,0 0 1,-1 0 0,-1 0-1,-2-17 1,3 31-319,0 0 1,-1-1-1,1 1 1,0 0-1,-1-1 1,1 1-1,-1 0 1,0 0-1,1-1 1,-1 1-1,0 0 1,0 0 0,0 0-1,0 0 1,0 0-1,0 0 1,0 0-1,0 1 1,0-1-1,0 0 1,0 0-1,0 1 1,-1-1-1,1 1 1,0-1-1,-1 1 1,1 0 0,0-1-1,-1 1 1,1 0-1,0 0 1,-3 0-1,2 0-29,0 0 0,0 1-1,0-1 1,0 1 0,0-1-1,0 1 1,0 0 0,1 0 0,-1-1-1,0 1 1,1 1 0,-1-1-1,0 0 1,1 0 0,-1 0-1,1 1 1,0-1 0,-1 1 0,1-1-1,0 1 1,-1 1 0,-2 7 0,0 0 0,1-1 0,0 1 0,1 0 0,0 0 1,1 0-1,-1 11 0,2 6 12,3 41-1,-2-62-136,1 0 0,-1 1 0,1-1 0,0 0 0,1 0-1,-1 0 1,1 0 0,0 0 0,1-1 0,-1 1 0,1-1 0,0 0-1,0 0 1,1 0 0,6 5 0,-7-7 28,-1 0-1,1 0 1,1 0 0,-1-1 0,0 0-1,1 1 1,-1-1 0,1-1-1,-1 1 1,1-1 0,0 0-1,0 0 1,0 0 0,-1-1 0,1 1-1,0-1 1,0 0 0,0-1-1,0 1 1,9-3 0,-11 2 110,0-1 0,-1 1 0,1-1 1,-1 0-1,1 1 0,-1-1 0,0 0 1,0-1-1,0 1 0,0 0 0,0 0 1,0-1-1,-1 1 0,1-1 0,-1 0 1,1 1-1,-1-1 0,1-6 0,3-7 353,0 0-1,2-20 1,-5 21-23,9-93 1847,-7 57-1255,-4 51-930,0 0 1,0-1 0,0 1 0,0 0-1,0 0 1,0-1 0,0 1 0,0 0-1,0 0 1,0-1 0,0 1 0,0 0-1,0 0 1,0-1 0,0 1 0,0 0-1,0 0 1,0-1 0,0 1 0,0 0-1,0 0 1,0 0 0,1-1 0,-1 1-1,0 0 1,0 0 0,0 0 0,0-1-1,1 1 1,-1 0 0,0 0 0,0 0-1,0 0 1,1-1 0,-1 1 0,0 0-1,0 0 1,1 0 0,5 9-79,3 16-73,-9-25 152,1 1-11,18 47-1431,-18-46 1264,0-1 1,0 1-1,0 0 1,1-1-1,-1 1 1,0-1-1,1 1 1,-1-1-1,1 0 0,-1 1 1,1-1-1,-1 0 1,1 0-1,0 0 1,0 0-1,0 0 1,0-1-1,-1 1 1,1-1-1,0 1 1,0-1-1,3 1 1,-4-34 446,0 29-62,-1 0 0,0 0 1,-1 0-1,1-1 0,-1 1 0,0 0 1,0 0-1,0 0 0,0 0 0,-4-6 0,4 8-148,0 1 0,-1-1 0,0 0 0,1 1 0,-1 0 0,0-1 0,1 1 0,-1 0 0,0 0 0,0 0 0,0 0 0,0 0 0,0 0 0,0 1 0,-1-1 0,1 1 0,0-1 0,0 1 0,0 0 0,0 0 0,-1 0 0,-1 0 0,2 1-65,0-1 0,-1 1 0,1 0 0,0 0 0,1 0 0,-1 0 0,0 0 1,0 0-1,0 0 0,1 1 0,-1-1 0,0 1 0,1-1 0,-1 1 0,1 0 1,0-1-1,0 1 0,-1 0 0,1 0 0,0 0 0,1 0 0,-1 0 0,0 0 1,0 3-1,-3 6 16,1 0 0,0 0 1,-2 15-1,5-19-29,-3 7 24,2 0 0,0 0 0,1 0 0,0 0 0,3 18 0,-3-29-26,1-1 0,-1 1 0,1 0 0,0-1 0,0 1 0,0-1 1,0 1-1,1-1 0,-1 1 0,1-1 0,-1 0 0,1 0 0,0 0 0,0 0 0,0 0 1,0 0-1,0 0 0,0 0 0,0-1 0,1 1 0,-1-1 0,1 0 0,-1 0 0,1 0 1,-1 0-1,1 0 0,0 0 0,-1-1 0,1 0 0,0 1 0,-1-1 0,1 0 0,3 0 1,-3 0 17,-1 0 1,1 0-1,0 0 1,-1-1-1,1 1 0,-1-1 1,1 1-1,-1-1 1,1 0-1,-1 0 1,0 0-1,1 0 1,-1 0-1,0 0 1,0-1-1,4-2 1,-4 0 15,1 1 1,-1 0-1,0 0 1,0-1-1,0 1 1,-1-1-1,1 0 1,-1 1-1,0-1 1,1-7-1,2-11 505,-1-1 0,-2 1 0,0-27 0,-1 31 58,0 17-427,0 24-310,0 89-1779,0-110 1800,0 0 0,0 0 0,1 0 0,-1-1-1,0 1 1,1 0 0,0 0 0,0 0 0,-1-1-1,1 1 1,0-1 0,0 1 0,0 0 0,0-1-1,1 0 1,-1 1 0,0-1 0,1 0 0,-1 0-1,1 1 1,-1-1 0,1 0 0,0 0 0,-1-1-1,1 1 1,0 0 0,-1-1 0,1 1 0,0-1-1,0 1 1,0-1 0,0 0 0,-1 0 0,1 0-1,0 0 1,2 0 0,1 0-79,1 0 0,-1 0 0,1-1-1,-1 1 1,0-1 0,0 0 0,1-1 0,-1 0 0,0 1-1,0-2 1,8-4 0,-6 2 263,0-1 1,0-1-1,-1 1 0,0-1 1,0-1-1,-1 1 0,0-1 1,0 1-1,-1-1 0,0-1 1,0 1-1,-1-1 0,0 1 0,-1-1 1,3-12-1,0-12 835,-2 0 0,-1-61 0,-2 76-576,1 9-34,-1 1 1,0-1 0,0 0 0,-1 1 0,-1-1 0,1 1 0,-1-1 0,-1 1 0,1 0 0,-1 0 0,-1 0 0,-6-11 0,10 18-254,-1 1 0,1-1 1,0 0-1,-1 1 0,1-1 1,-1 1-1,1 0 0,-1-1 1,1 1-1,-1-1 0,1 1 1,-1 0-1,1-1 0,-1 1 1,1 0-1,-1-1 0,1 1 0,-1 0 1,0 0-1,1 0 0,-1 0 1,0 0-1,1-1 0,-1 1 1,0 0-1,1 0 0,-1 0 1,1 1-1,-1-1 0,0 0 1,1 0-1,-1 0 0,1 0 0,-1 1 1,0-1-1,1 0 0,-1 0 1,1 1-1,-1-1 0,1 1 1,-1-1-1,1 0 0,-1 1 1,1-1-1,-1 1 0,1-1 1,0 1-1,-1 0 0,-2 3-19,1-1 0,0 1-1,1-1 1,-1 1 0,1 0 0,-2 5-1,-3 25 32,2 0 0,1 0 0,2 0 0,7 67 0,-5-89-29,1 1 0,0-1 1,1 0-1,1 0 0,0 0 0,0 0 1,1 0-1,0-1 0,14 21 0,-15-27-35,-1-1 1,1 1-1,0-1 0,0 1 0,1-1 0,-1 0 0,1-1 0,0 1 0,0-1 1,0 0-1,0 0 0,1 0 0,-1-1 0,1 0 0,-1 0 0,1-1 0,0 1 1,0-1-1,0 0 0,0-1 0,0 1 0,10-2 0,-13 0 34,1 0 0,0 0 0,-1 0 0,1 0 0,-1-1-1,0 1 1,1-1 0,-1 0 0,0 0 0,0 0 0,0-1 0,-1 1-1,1-1 1,0 0 0,-1 1 0,0-1 0,1 0 0,-1 0 0,0-1-1,-1 1 1,1 0 0,-1-1 0,1 1 0,-1-1 0,0 1 0,1-5-1,2-8 53,-1-1-1,0 1 1,-2-1-1,1-24 1,-2-16 1985,-1 96-2145,0-24 136,0 1 1,1 0-1,1 0 0,6 30 1,-6-42-139,1 1 0,-1-1 0,1 0 0,0 1 0,0-1 0,0 0 0,1 0 0,-1-1 0,1 1 0,0 0 0,0-1 0,1 0 0,-1 1 0,1-1 0,-1-1 0,1 1 0,0 0 0,0-1 0,0 0 0,0 0 0,8 2 0,-10-3 83,1 0 0,-1 0 0,0 0 0,1 0 0,-1-1 0,1 1 0,-1-1 0,1 0 1,-1 0-1,1 0 0,-1 0 0,1 0 0,-1 0 0,1-1 0,-1 1 0,1-1 0,-1 0 0,0 1 1,1-1-1,-1 0 0,0-1 0,0 1 0,1 0 0,-1-1 0,0 1 0,0-1 0,-1 1 1,1-1-1,0 0 0,0 0 0,-1 0 0,1 0 0,1-4 0,2-5 246,0 0 0,-1-1 0,0 0 0,-1 0 0,3-20 0,-5 24-91,3-29 548,-4 30-535,1 0 0,-1-1 0,1 1 1,0 0-1,1 0 0,-1 0 0,2 0 0,-1 0 1,1 0-1,3-6 0,-5 12-139,-1 1 0,0 0 1,1 0-1,-1-1 0,0 1 0,1 0 0,-1 0 1,1-1-1,-1 1 0,0 0 0,1 0 1,-1 0-1,1-1 0,-1 1 0,1 0 0,-1 0 1,0 0-1,1 0 0,-1 0 0,1 0 0,-1 0 1,1 0-1,-1 0 0,1 0 0,-1 1 1,1-1-1,-1 0 0,0 0 0,1 0 0,-1 0 1,1 1-1,-1-1 0,0 0 0,1 0 0,-1 1 1,1-1-1,-1 0 0,0 1 0,0-1 1,1 0-1,-1 1 0,0-1 0,0 1 0,1-1 1,-1 0-1,0 1 0,0-1 0,0 1 1,0-1-1,1 1 0,10 24-41,-10-24 45,12 41-84,-9-28-503,0 0 0,1 0-1,1-1 1,0 1 0,11 15-1,-17-28 533,1 0-1,-1 0 0,1-1 0,-1 1 0,1-1 1,0 1-1,-1 0 0,1-1 0,0 1 1,-1-1-1,1 1 0,0-1 0,0 0 0,0 1 1,-1-1-1,1 0 0,0 0 0,0 1 0,0-1 1,0 0-1,0 0 0,-1 0 0,1 0 1,0 0-1,0 0 0,0 0 0,0 0 0,0-1 1,0 1-1,-1 0 0,1 0 0,0-1 1,0 1-1,0 0 0,-1-1 0,1 1 0,0-1 1,0 1-1,-1-1 0,1 0 0,-1 1 0,1-1 1,0 0-1,-1 1 0,1-2 0,23-34 196,-5 1 131,9-18 1444,34-90 0,-63 148-1713,0 0-1,1 0 0,-1 0 1,1 0-1,0 0 1,2 7-1,-1 7-22,-1-3 81,-1-3-274,1 0-1,1-1 0,0 1 1,4 19-1,-4-29 80,0-1 0,0 1 0,0 0-1,0 0 1,0-1 0,1 1 0,-1 0 0,1-1 0,0 1 0,0-1-1,0 0 1,0 0 0,0 0 0,0 0 0,1 0 0,-1 0-1,0 0 1,1-1 0,0 1 0,-1-1 0,1 0 0,0 0 0,0 0-1,5 1 1,-3 0-17,0-1 0,1 0 0,-1-1 0,1 0 0,-1 1-1,1-2 1,-1 1 0,1-1 0,-1 1 0,0-2 0,1 1 0,-1 0-1,0-1 1,0 0 0,0 0 0,0-1 0,0 0 0,6-4 0,-4 1 167,-1 0 1,0-1-1,0 1 0,0-1 1,-1-1-1,0 1 1,-1-1-1,1 0 1,-1 0-1,5-14 1,-5 10 558,-1 0 1,0 0 0,0 0-1,-2-1 1,1 1-1,-1-1 1,-2-23 0,1 35-530,-1 0 1,1-1-1,-1 1 1,1 0-1,-1 0 1,0 0-1,1-1 1,-1 1-1,0 0 1,0 0-1,0 0 1,0 0-1,0 0 1,0 0 0,0 1-1,0-1 1,0 0-1,0 0 1,0 1-1,-1-1 1,1 1-1,0-1 1,0 1-1,-1 0 1,1-1-1,0 1 1,-1 0-1,1 0 1,0 0 0,-1 0-1,1 0 1,-1 0-1,-1 0 1,-1 0-44,1 1 0,-1-1 0,1 0 0,-1 1 0,0 0 0,1 0 1,-1 0-1,1 0 0,0 0 0,-1 1 0,1-1 0,-4 4 0,2 0-7,1-1 0,-1 2-1,1-1 1,0 0-1,1 1 1,-1 0-1,1 0 1,0 0-1,1 0 1,-1 0 0,-2 13-1,2-4-2,1 1 0,0-1 0,1 0 0,2 18 0,-1-29-80,0-1 0,0 0 0,1 0 0,0 0 0,0 0 0,-1 0 0,2 0 0,-1-1 0,0 1 0,1 0 1,-1 0-1,1-1 0,0 1 0,0-1 0,0 0 0,0 1 0,0-1 0,0 0 0,1 0 0,-1 0 0,1 0 0,3 1 0,-1 0-200,-1-2-1,0 1 0,1 0 0,-1-1 0,1 0 1,-1 0-1,1 0 0,0-1 0,0 1 1,-1-1-1,1 0 0,0 0 0,-1-1 0,8-1 1,-10 1 281,0 0 0,0 0 0,0 0 0,0 0 0,0-1 0,0 1 0,0 0 0,-1-1 0,1 0 0,0 1 0,-1-1 1,1 0-1,-1 0 0,0 0 0,0 0 0,0 0 0,0 0 0,0 0 0,0 0 0,0-1 0,-1 1 0,1 0 0,-1 0 0,1-5 1,1-8 938,-1 0 1,0-25-1,-1 28-40,0 3-471,-1 1 0,1 0 0,-1 0 0,-1 0 0,1 0 0,-1 0 0,-1 0 0,0 0 0,0 1 1,0-1-1,-1 1 0,-5-8 0,4 12 645,1 11-913,2 12-275,1 28 143,3 0 0,1 0 0,3 0 0,1-1 0,15 47 0,-6-34-166,13 60-353,-26-101-1180,-1 0 0,1 21-1,-4-29-2284</inkml:trace>
  <inkml:trace contextRef="#ctx0" brushRef="#br0" timeOffset="4568.85">2661 1 3330,'0'0'2625,"5"97"-2657,-1-66-3234</inkml:trace>
  <inkml:trace contextRef="#ctx0" brushRef="#br0" timeOffset="4769.92">2091 435 6563,'0'0'5010,"161"40"-5010,-66-33-384,44-5-5090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00:22.061"/>
    </inkml:context>
    <inkml:brush xml:id="br0">
      <inkml:brushProperty name="width" value="0.05" units="cm"/>
      <inkml:brushProperty name="height" value="0.05" units="cm"/>
      <inkml:brushProperty name="color" value="#F6630D"/>
    </inkml:brush>
  </inkml:definitions>
  <inkml:trace contextRef="#ctx0" brushRef="#br0">171 909 3474,'0'0'8884,"16"-13"-7662,53-42-67,-42 29 255,-24 11 253,-4 9-1097,-19 4-470,-32 3-160,16 1 89,-43-5 0,79 3-26,-1-1 0,1 1 0,-1 0 0,1 0 0,0 0 0,-1-1 0,1 1 0,-1 0-1,1-1 1,0 1 0,-1 0 0,1-1 0,0 1 0,0-1 0,-1 1 0,1-1 0,0 1-1,0 0 1,0-1 0,-1 1 0,1-1 0,0 1 0,0-1 0,0 1 0,0-1 0,0 1-1,0-1 1,0 0 0,0-19-19,1 13 19,0-5-11,1-1 0,0 1 1,1 0-1,0 0 0,1 0 0,9-20 0,12-35-113,-20 42 14,-1 0-1,-1 0 1,0-1 0,-3-40-1,-1 54 89,0 0 0,0 1 0,-1-1-1,-1 0 1,0 1 0,0 0 0,-1 0 0,-1 0 0,0 0-1,0 0 1,-13-18 0,17 28 16,-1-1-1,1 0 1,-1 0 0,1 1-1,-1-1 1,1 1 0,-1 0-1,0-1 1,0 1 0,1 0 0,-1 0-1,0 0 1,0 0 0,0 0-1,0 0 1,-1 1 0,1-1-1,0 1 1,0 0 0,0-1-1,0 1 1,-1 0 0,1 0-1,-4 1 1,3 0-4,1 0 0,-1 0 1,1 0-1,0 0 0,0 1 0,-1-1 0,1 1 0,0-1 0,0 1 0,0 0 1,1 0-1,-1 0 0,0 0 0,1 0 0,-1 0 0,1 0 0,0 1 1,0-1-1,-2 5 0,-1 6-34,0 1 1,0 0 0,2 0-1,0 1 1,0-1 0,1 0-1,1 1 1,0-1 0,1 0-1,1 1 1,0-1 0,1 0-1,1 0 1,0 0 0,1-1-1,0 1 1,1-1 0,0 0-1,1-1 1,9 13 0,-10-17-558,0 0 0,1-1 0,0 0 1,0 0-1,0 0 0,1-1 1,0 0-1,0 0 0,1-1 0,10 5 1,38 8-8649</inkml:trace>
  <inkml:trace contextRef="#ctx0" brushRef="#br0" timeOffset="936.83">756 363 4114,'0'0'6920,"-14"-4"-6442,-44-12-62,56 15-394,0 1-1,0 0 1,0-1-1,0 1 1,0 0 0,0 0-1,0 0 1,0 0-1,0 1 1,0-1 0,0 0-1,0 1 1,0 0-1,0-1 1,0 1 0,0 0-1,0 0 1,0 0-1,1 0 1,-1 0 0,0 1-1,1-1 1,-1 0-1,1 1 1,0-1 0,-1 1-1,1-1 1,0 1-1,0 0 1,-1 2-1,-1 2 15,0 0 0,0 0 0,1 0 0,0 0 0,1 1 0,-2 12 0,2-13-14,1 0 0,0 0 1,0 0-1,0 0 1,1 0-1,0 0 1,0 0-1,1 0 0,0-1 1,0 1-1,0 0 1,0-1-1,1 0 1,0 1-1,0-1 0,6 7 1,4 3 14,1-1 1,0-1 0,28 21-1,-34-29-38,8 7-13,-1 0-257,0 0 0,14 14 0,-26-23 49,0 0 1,-1 0-1,1 0 1,0 0-1,-1 1 1,0-1-1,0 1 0,0 0 1,-1-1-1,1 1 1,-1 0-1,0 0 1,0 0-1,0 0 0,0 6 1,-1-10 147,0 1-1,0 0 1,0 0 0,0 0 0,0 0-1,-1 0 1,1 0 0,0 0 0,-1 0-1,1-1 1,-1 1 0,1 0 0,-1 0-1,1 0 1,-1-1 0,1 1 0,-1 0 0,0-1-1,1 1 1,-1 0 0,0-1 0,0 1-1,0-1 1,1 1 0,-1-1 0,-1 1-1,-2 0-17,1 0 0,0 0 0,-1 0 0,1-1 0,-1 1 0,1-1 0,-7 0 0,5 0 97,1 0 0,-1-1 0,0 1 0,0-1 0,1 0 0,-1-1 0,0 1 0,1-1 0,-1 1 0,1-1 0,-7-5 0,1-4 843,0-1 0,-11-18 1,20 29-534,-1 1-62,2 3-256,1-1 1,-1 1-1,0 0 0,1-1 1,-1 1-1,1 0 0,0-1 1,0 1-1,1 2 0,1-2 1,-1 0-1,1 0 1,0-1 0,-1 1-1,1-1 1,0 0-1,0 1 1,1-1-1,-1-1 1,0 1 0,1 0-1,-1-1 1,1 0-1,-1 0 1,1 0-1,5 1 1,7 0-134,0-1 1,25-1-1,-21 0-77,-14-1 192,0 0 0,1 0 1,-1 0-1,0-1 0,0 1 0,0-1 1,0-1-1,0 0 0,0 1 1,-1-2-1,1 1 0,-1-1 0,0 1 1,0-1-1,0-1 0,-1 1 1,1-1-1,-1 0 0,0 0 0,4-7 1,-1 2 167,-1 0 1,-1-1-1,0 1 1,0-1-1,-1 0 1,0 0-1,-1 0 0,0-1 1,-1 0-1,1-16 1,-2 0 587,-1-1 0,-4-33 0,2 50-466,0 1 0,-1-1 0,0 0 0,-1 1 0,-1-1 0,1 1 0,-12-18 0,16 29-234,0-1 0,-1 0 0,1 1 0,0-1 1,-1 0-1,1 1 0,-1-1 0,1 1 1,0-1-1,-1 1 0,1-1 0,-1 1 1,0-1-1,1 1 0,-1-1 0,1 1 0,-1 0 1,0-1-1,1 1 0,-1 0 0,0 0 1,1-1-1,-1 1 0,-1 0 0,2 0-24,-1 1-1,1-1 0,-1 0 0,1 1 1,-1-1-1,0 1 0,1-1 0,0 1 1,-1-1-1,1 1 0,-1-1 1,1 1-1,0 0 0,-1-1 0,1 1 1,0-1-1,-1 1 0,1 0 0,0 0 1,-6 37-49,5 3 113,1 1 0,2 0-1,10 51 1,-7-70-419,0 1-1,1-1 1,2 0-1,0-1 1,2 0-1,0-1 0,16 25 1,-26-46 322,6 7-1961</inkml:trace>
  <inkml:trace contextRef="#ctx0" brushRef="#br0" timeOffset="1106.46">955 548 2321,'0'0'5459,"70"-2"-5411,-44 9-96,2-1 32,0-2-1217,-3-4-416,-2 0-1168</inkml:trace>
  <inkml:trace contextRef="#ctx0" brushRef="#br0" timeOffset="2578.94">1203 486 1681,'0'0'8740,"-5"-10"-8105,-20-26-318,25 36-315,0-1 0,-1 1 0,1-1 0,-1 1 0,1-1 0,0 1 0,-1-1 0,1 1 0,-1 0 0,1-1 0,-1 1 0,1 0 0,-1-1 0,0 1 0,1 0-1,-1 0 1,1 0 0,-1-1 0,0 1 0,1 0 0,-1 0 0,1 0 0,-1 0 0,0 0 0,1 0 0,-1 0 0,1 0 0,-1 1 0,0-1 0,1 0 0,-1 0 0,1 0 0,-1 1 0,1-1 0,-1 0 0,0 1 0,1-1-1,-1 0 1,1 1 0,0-1 0,-1 0 0,1 1 0,-1-1 0,1 1 0,0-1 0,-1 1 0,1-1 0,0 1 0,-1 0 0,-12 28 35,12-28-33,-5 23-1,1 0 0,1 0 0,1 0 0,1 1 0,1-1 0,2 1 0,3 28 0,-4-50-58,1 0 1,0 0-1,0-1 1,0 1-1,0 0 0,0-1 1,1 1-1,-1 0 1,1-1-1,0 0 1,-1 1-1,1-1 0,0 0 1,0 0-1,1 0 1,-1 0-1,0 0 0,1-1 1,-1 1-1,1-1 1,4 3-1,-5-3 44,0 0 0,0-1 0,0 1 0,0 0 0,0-1 0,0 0 0,0 1 0,1-1 0,-1 0 0,0 0 0,0 0 0,0 0 0,0 0 0,0-1 0,0 1 0,0-1 0,0 1 0,0-1 0,0 0 0,0 1 0,0-1 0,0 0 0,0 0 0,0-1 0,-1 1 0,1 0 0,0-1 0,-1 1 0,1-1 0,1-1 0,1-5 171,0 0 1,0-1-1,0 1 1,-1-1-1,0 0 1,-1 1-1,0-1 1,0 0-1,0-13 1,-1 1 620,0-1 0,-5-40 0,4 61-764,0 1-1,0-1 1,0 0-1,0 0 1,0 0-1,0 0 1,-1 0-1,1 0 1,0 0-1,0 0 1,-1 0-1,1 1 1,-1-1-1,1 0 1,-1 0-1,1 0 1,-1 1-1,1-1 1,-1 0-1,0 1 1,1-1-1,-1 0 1,0 1-1,0-1 1,1 1-1,-1-1 1,0 1-1,0-1 1,0 1-1,0 0 1,1 0-1,-1-1 1,0 1-1,-2 0 1,2 0-18,0 0-1,0 1 1,0-1 0,0 1 0,0-1 0,0 1 0,0-1 0,0 1 0,0-1 0,0 1 0,0 0 0,0 0 0,0-1-1,1 1 1,-1 0 0,0 0 0,1 0 0,-1 0 0,1 0 0,-1 0 0,1 0 0,-1 0 0,1 0 0,0 0 0,-1 0-1,1 0 1,0 2 0,-2 7-35,1 0 0,0 0 0,1-1 0,0 1 0,1 0-1,0 0 1,0-1 0,1 1 0,3 11 0,-4-18-60,1 0 0,-1 1 0,0-1 0,1 0 1,0 0-1,0 0 0,0 0 0,0 0 0,0 0 1,1-1-1,-1 1 0,1-1 0,0 0 0,-1 1 1,1-1-1,0-1 0,0 1 0,0 0 0,1-1 0,-1 1 1,0-1-1,1 0 0,-1 0 0,1 0 0,-1-1 1,1 1-1,-1-1 0,6 0 0,-7 0 63,0 0-1,1 0 1,-1 0-1,1 0 1,-1-1 0,0 1-1,1-1 1,-1 1-1,0-1 1,1 0-1,-1 0 1,0 0-1,0 0 1,0-1-1,0 1 1,4-3 0,-3 0 49,-1 1 1,0-1-1,1 1 1,-1-1-1,0 0 1,-1 0 0,1 0-1,-1 0 1,2-5-1,4-16 819,-1-1 0,-2 0 0,0 0 1,0-39-1,-4 64-723,-1 19-171,0-2-182,-1-1 0,2 1 0,0-1 0,1 1 0,1-1 0,4 17 0,-6-28 174,1 0 0,1 0 1,-1 0-1,1-1 0,-1 1 1,1-1-1,0 1 0,0-1 1,0 1-1,1-1 0,-1 0 1,1 0-1,0-1 0,0 1 1,0 0-1,0-1 0,0 0 1,1 0-1,-1 0 0,1 0 1,-1 0-1,1-1 1,0 1-1,0-1 0,-1 0 1,1 0-1,0-1 0,0 1 1,6 0-1,-7-1 3,0 0-1,0 0 1,0 0 0,0 0 0,0-1-1,0 1 1,0-1 0,0 0 0,0 0-1,0 0 1,-1 0 0,1 0 0,0 0-1,3-3 1,-2 1 61,-1-1 0,0 1 0,0-1-1,0 1 1,0-1 0,-1 0 0,1 0 0,3-8-1,-1-3 441,1-1 0,-2 0 0,0 1 0,-1-1 0,0-1 0,-2 1-1,0 0 1,-2-29 0,1 45-428,0-1-2,0 1 0,0 0 0,0-1 0,0 1 1,0 0-1,0-1 0,0 1 0,0 0 0,-1-1 0,1 1 0,0 0 0,0 0 0,0-1 1,-1 1-1,1 0 0,0-1 0,0 1 0,-1 0 0,1 0 0,0 0 0,0-1 0,-1 1 1,1 0-1,0 0 0,-1 0 0,1 0 0,0 0 0,-1 0 0,1-1 0,0 1 0,-1 0 1,1 0-1,-1 0 0,1 0 0,0 0 0,-1 0 0,1 0 0,0 1 0,-1-1 1,1 0-1,0 0 0,-1 0 0,1 0 0,0 0 0,-1 0 0,1 1 0,0-1 0,0 0 1,-1 0-1,1 0 0,0 1 0,0-1 0,-1 0 0,1 1 0,0-1 0,-1 1 0,-1 2-14,0 1-1,0 0 1,1-1-1,-1 1 1,1 0-1,-1 0 0,1 0 1,1 0-1,-1 1 1,0 6-1,1 51 75,0-37-67,0-21-61,0 1 0,0-1 0,1 1 0,-1-1 0,1 1 0,0-1 0,0 0 0,1 1 0,-1-1 0,1 0 0,0 0 0,0 0 0,0 0 0,1 0 0,-1 0 0,1-1-1,0 1 1,0-1 0,0 0 0,4 3 0,-1-2-102,-1-1 0,1 0 0,0 0-1,-1-1 1,1 0 0,0 0 0,0 0 0,1-1-1,-1 0 1,0 0 0,0 0 0,1-1 0,9-1-1,-12 1 155,-1-1-1,0 0 0,0 0 0,0 0 0,0-1 0,0 1 0,0-1 0,0 1 0,-1-1 0,1 0 0,0 0 0,-1 0 0,0 0 1,1-1-1,-1 1 0,0-1 0,0 1 0,0-1 0,1-4 0,7-9 95,-2 0 1,9-21-1,-12 24 60,-1 4 103,0 0 0,-1-1-1,0 1 1,0-1 0,-2 0-1,1 0 1,-1 0 0,0 0-1,-1 0 1,0 0 0,-3-18-1,3 28-232,-1-1 0,1 0 0,0 1 0,0-1 1,-1 0-1,1 1 0,0-1 0,-1 1 0,1-1 0,-1 1 0,1-1 0,-1 1 0,1-1 0,-1 1 0,1-1 0,-1 1 0,0-1 0,1 1 0,-1 0 0,0-1 0,1 1 0,-1 0 1,0 0-1,1 0 0,-1-1 0,0 1 0,1 0 0,-1 0 0,0 0 0,0 0 0,1 0 0,-1 0 0,0 0 0,1 1 0,-1-1 0,0 0 0,1 0 0,-1 0 0,0 1 0,1-1 1,-1 0-1,0 1 0,1-1 0,-1 0 0,1 1 0,-1-1 0,1 1 0,-1-1 0,1 1 0,-1-1 0,1 1 0,-1 0 0,1-1 0,0 1 0,-1 1 0,-1 8-104,0 0-1,1 0 1,0 1-1,1-1 1,0 0-1,1 1 1,0-1-1,0 0 1,1 0-1,1 0 1,-1 0-1,2 0 1,-1 0-1,1-1 0,1 1 1,0-1-1,0 0 1,1-1-1,0 1 1,0-1-1,1 0 1,0-1-1,1 0 1,-1 0-1,1 0 1,16 9-1,-22-15 26,-1 0-1,1 1 1,0-1 0,1 0-1,-1 0 1,0 0-1,0-1 1,0 1 0,1 0-1,-1-1 1,0 0-1,0 1 1,1-1 0,-1 0-1,0 0 1,1 0-1,-1-1 1,0 1-1,1 0 1,-1-1 0,4-1-1,-3 0 75,-1 1 0,0-1 0,0 0 0,0 0 0,0 0 0,-1 0 0,1 0 0,-1-1 0,1 1 0,-1 0 0,0-1 0,1 1 0,-1-1 0,-1 0-1,1 1 1,0-1 0,0-3 0,9-76 1697,-9 63-1070,1 0 0,1-1 0,8-25 1,-11 45-632,0 0 1,1 0-1,-1 0 0,1 0 1,-1 0-1,0 0 1,1 0-1,-1 1 1,0-1-1,1 0 1,-1 0-1,0 0 1,1 1-1,-1-1 1,0 0-1,0 0 1,1 1-1,-1-1 1,0 0-1,0 0 0,1 1 1,-1-1-1,0 0 1,0 1-1,0-1 1,0 0-1,0 1 1,1-1-1,-1 1 1,0-1-1,0 0 1,0 1-1,0-1 1,0 0-1,0 1 1,0 0-1,6 17-67,4 43-279,-8-43-562,1-1 0,1 0 0,6 20 0,-10-36 796,0 0 0,0 0 1,0 0-1,0 0 0,1 0 0,-1-1 0,0 1 1,1 0-1,-1 0 0,1 0 0,-1 0 1,1-1-1,-1 1 0,1 0 0,-1-1 0,1 1 1,0 0-1,-1-1 0,1 1 0,0-1 0,0 1 1,-1-1-1,1 1 0,0-1 0,0 0 1,0 1-1,0-1 0,0 0 0,0 1 0,-1-1 1,1 0-1,0 0 0,0 0 0,0 0 1,0 0-1,0 0 0,0 0 0,0 0 0,0-1 1,0 1-1,-1 0 0,1 0 0,0-1 1,2 0-1,0-1 69,-1 0 0,1 0 0,0-1 1,0 1-1,-1-1 0,0 0 0,1 0 1,-1 1-1,3-7 0,26-53 1158,-23 42-492,1 1-1,1 0 1,1 1 0,0 0 0,2 1 0,14-16 0,-27 33-617,0-1 0,0 1 0,1 0 0,-1 0 1,0-1-1,1 1 0,-1 0 0,0 0 0,1-1 1,-1 1-1,0 0 0,1 0 0,-1 0 0,1 0 1,-1 0-1,0 0 0,1-1 0,-1 1 0,0 0 1,1 0-1,-1 0 0,1 0 0,-1 0 0,1 0 1,-1 1-1,0-1 0,1 0 0,-1 0 0,0 0 1,1 0-1,-1 0 0,1 1 0,-1-1 0,0 0 0,1 0 1,-1 0-1,0 1 0,0-1 0,1 0 0,-1 1 1,0-1-1,0 0 0,1 1 0,-1-1 0,0 0 1,0 1-1,0-1 0,1 0 0,-1 1 0,0-1 1,0 1-1,0-1 0,0 0 0,0 1 0,0-1 1,0 1-1,0-1 0,0 0 0,0 1 0,5 31-153,-5-28 194,2 10-71,8 52-1028,-9-62 700,1 0 0,-1 0 0,0-1 0,1 1 0,0-1 0,0 1 0,0-1 0,0 0 0,0 0 0,1 0 0,-1 0 0,1 0 0,0 0 0,4 3 0,10 4-2367</inkml:trace>
  <inkml:trace contextRef="#ctx0" brushRef="#br0" timeOffset="3029.78">2421 551 304,'0'0'4893,"3"-17"-2529,2-6-1597,-2 13-343,0 0 1,-1 0-1,-1 0 0,0 0 1,0 0-1,-2-17 1,1 25-345,-1-1 0,1 1 0,-1 0 0,0 0 0,1-1 0,-1 1 0,0 0 1,-1 0-1,1 0 0,0 0 0,-1 0 0,1 0 0,-1 0 0,1 1 1,-1-1-1,0 0 0,0 1 0,0-1 0,0 1 0,0 0 0,0 0 1,0 0-1,0 0 0,0 0 0,0 0 0,-1 0 0,1 1 0,0-1 1,-1 1-1,1 0 0,-1 0 0,1 0 0,0 0 0,-1 0 0,1 0 1,0 0-1,-1 1 0,1-1 0,0 1 0,-1 0 0,1 0 0,0 0 1,0 0-1,0 0 0,0 0 0,0 0 0,0 1 0,0-1 0,0 1 1,-2 2-1,-1 2-79,0 0 1,1 0-1,0 1 1,0-1-1,0 1 1,1 0-1,0 0 1,0 0-1,1 0 1,-4 15-1,3-3-18,1 0-1,1 0 1,1 24-1,0-39-82,1-1 0,0 1-1,0-1 1,0 1-1,0-1 1,1 1 0,-1-1-1,1 0 1,0 0 0,0 0-1,0 0 1,0 0-1,1 0 1,-1 0 0,1-1-1,-1 1 1,1-1-1,0 0 1,0 0 0,0 0-1,0 0 1,1 0 0,-1-1-1,5 2 1,-4-1-24,-1-1 0,1 0 0,-1 0 0,1 0 0,-1 0 0,1-1 0,0 1 0,-1-1 0,1 0 0,0 0 1,0 0-1,-1-1 0,1 1 0,0-1 0,-1 0 0,1 0 0,-1 0 0,1-1 0,-1 1 0,1-1 0,-1 0 0,0 1 0,0-2 0,4-2 0,-3 0 212,0 0-1,0 0 0,0-1 1,0 1-1,-1-1 0,0 0 1,0 0-1,-1 0 0,0-1 1,0 1-1,0-1 0,1-9 0,0-8 1354,-2 1-1,-1-29 1,-1 22 226,-1 14-761,2 15-885,0 1 0,0 0 1,0 0-1,0 0 1,0 0-1,0 0 1,0 0-1,0 0 1,0-1-1,0 1 0,0 0 1,0 0-1,-1 0 1,1 0-1,0 0 1,0 0-1,0 0 0,0 0 1,0 0-1,0 0 1,0 0-1,0 0 1,-1-1-1,1 1 0,0 0 1,0 0-1,0 0 1,0 0-1,0 0 1,0 0-1,-1 0 0,1 0 1,0 0-1,0 0 1,0 0-1,0 0 1,0 0-1,0 0 0,-1 1 1,1-1-1,0 0 1,0 0-1,0 0 1,0 0-1,0 0 0,0 0 1,0 0-1,0 0 1,-1 0-1,1 0 1,-1 2 87,0 0-1,0 0 1,0 0 0,0-1 0,0 1 0,1 0 0,-1 0 0,0 0 0,1 0-1,0 0 1,-1 3 0,-3 46-82,2 1 0,2-1-1,3 1 1,2-1 0,21 94-1,31 30-2071,-44-140 1510,-12-33 269,2 10-444,-2-3-2662</inkml:trace>
  <inkml:trace contextRef="#ctx0" brushRef="#br0" timeOffset="3218.56">1627 0 6547,'0'0'1745</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00:40.355"/>
    </inkml:context>
    <inkml:brush xml:id="br0">
      <inkml:brushProperty name="width" value="0.05" units="cm"/>
      <inkml:brushProperty name="height" value="0.05" units="cm"/>
      <inkml:brushProperty name="color" value="#F6630D"/>
    </inkml:brush>
  </inkml:definitions>
  <inkml:trace contextRef="#ctx0" brushRef="#br0">17147 501 12182,'0'0'2625</inkml:trace>
  <inkml:trace contextRef="#ctx0" brushRef="#br0" timeOffset="-5303.84">12009 680 2465,'0'-3'12208,"0"20"-12182,-1-4-17,1-1-1,1 1 1,0 0-1,4 21 1,-4-32-28,0 1-1,-1-1 1,1 0 0,0 1-1,0-1 1,0 0 0,0 0-1,1 0 1,-1 0 0,1 0-1,-1 0 1,1 0 0,-1 0-1,1-1 1,0 1 0,0 0-1,0-1 1,0 0 0,0 1-1,0-1 1,1 0 0,-1 0-1,0 0 1,1-1 0,-1 1-1,0 0 1,1-1-1,-1 0 1,1 1 0,3-1-1,-1-1 27,-1 0-1,1 1 1,-1-2-1,1 1 1,-1 0-1,1-1 1,-1 0-1,0 0 1,0 0-1,0-1 0,0 0 1,-1 1-1,1-1 1,-1 0-1,1-1 1,-1 1-1,0-1 1,0 1-1,0-1 1,-1 0-1,0 0 0,1 0 1,1-5-1,5-11 191,-1 1 0,0-1 0,7-36-1,-8 11 1110,-6 31-539,-5 32-428,1-3-339,0-5-5,0 0-1,2 1 1,-1-1 0,1 1-1,1-1 1,-1 0 0,2 1-1,1 12 1,-1-21-32,1 0 0,-1 1 0,0-1 1,1 0-1,0 0 0,-1 1 0,1-1 0,0-1 0,0 1 1,0 0-1,0 0 0,1-1 0,-1 1 0,0-1 0,1 0 0,-1 0 1,1 1-1,-1-2 0,1 1 0,-1 0 0,1 0 0,0-1 1,4 1-1,-2 0-5,0-1 1,0 1-1,0-1 0,0 0 1,1 0-1,-1-1 1,0 1-1,0-1 1,0 0-1,0 0 0,0-1 1,6-2-1,-5-1 32,0 0-1,0 0 0,-1-1 0,1 1 0,-1-1 1,0 0-1,0-1 0,-1 1 0,0-1 1,0 0-1,-1 0 0,0 0 0,3-11 1,1-2 23,-1-1 0,-2 1 0,5-41 0,-6 25 308,-2 1 0,-5-63 0,4 97-285,0 0 1,0-1-1,0 1 0,-1 0 1,1-1-1,0 1 0,-1 0 1,1 0-1,-1 0 1,0-1-1,1 1 0,-1 0 1,0 0-1,0 0 1,0 0-1,1 0 0,-1 0 1,0 0-1,0 1 0,0-1 1,-2-1-1,2 2-29,1 0-1,-1 0 1,0 0-1,0 0 1,0 0-1,0 0 1,1 0-1,-1 1 1,0-1-1,0 0 0,0 0 1,1 1-1,-1-1 1,0 0-1,0 1 1,1-1-1,-1 1 1,0-1-1,1 1 1,-1-1-1,1 1 1,-1 0-1,1-1 1,-1 1-1,1 0 1,-1-1-1,1 1 1,-1 0-1,1-1 0,0 1 1,-1 0-1,1 0 1,0 0-1,0 0 1,-6 17-3,2 0 0,0 0 0,1 0 0,0 1 0,2-1 0,0 0 1,3 30-1,-1-6 46,-1-26-145,1 0 0,0-1 0,1 1 0,1-1 0,0 0 0,1 0 0,1 0 0,0 0 0,1-1 0,1 0 0,14 23 0,-13-29-999,-8-7 945,0-1 0,0 0-1,0 0 1,1 0 0,0 2-1493,0-2 1493,-1 0 0,0 0 0,0 0 0,0 0-1,1 0 1,-1 0 0,0 0 0,0 0-1,1 0 1,-1 0 0,0 0 0,0 0 0,0 0-1,1 0 1,-1 0 0,0 0 0,0 0-1,0 0 1,1 0 0,-1 0 0,0-1 0,0 1-1,0 0 1,1 0 0,0-1-896</inkml:trace>
  <inkml:trace contextRef="#ctx0" brushRef="#br0" timeOffset="-5113.41">12222 518 3618,'0'0'11045,"92"-9"-10693,-56 7-32,-4-2-272,2-2-48,-1-1-16,-2-6-2625,-3-6-7620</inkml:trace>
  <inkml:trace contextRef="#ctx0" brushRef="#br0" timeOffset="-4275.93">12971 590 3217,'0'0'8271,"-1"21"-7287,-1 3-766,0-6-73,1 0-1,1 0 0,1 0 0,1 0 0,5 28 1,30 84 106,3 18-164,-35-119-423,-8-45-89,-8-50 413,8-151 1548,6 181-1426,1 0 0,1 1 0,2-1 0,12-34 0,-18 68-114,17-41 340,-18 43-333,0-1 0,0 0 0,1 1 0,-1-1 0,0 0 0,1 1 0,-1-1 0,0 1 0,1-1 0,-1 1 0,1-1 0,-1 1 0,1-1 0,-1 1 0,1-1 0,-1 1 0,1-1 0,-1 1-1,1 0 1,0-1 0,-1 1 0,1 0 0,-1 0 0,1-1 0,0 1 0,-1 0 0,1 0 0,0 0 0,0 0 0,-1 0 0,1 0 0,0 0 0,-1 0 0,1 0 0,0 0 0,-1 0 0,1 0 0,0 1 0,-1-1 0,1 0 0,0 1 0,-1-1 0,1 0 0,-1 1 0,1-1 0,-1 0 0,1 1 0,-1-1-1,1 1 1,-1-1 0,1 1 0,-1-1 0,1 1 0,-1 0 0,0-1 0,1 1 0,-1 1 0,8 12-10,-1 1 0,0 0 0,-1 1 0,-1-1 0,0 1 0,-1 0 0,2 29 0,2 118-660,-8-154 131,-3 38 53,-6-29-1867,8-17 2008,0 0 0,0 0 0,1-1 0,-1 1 0,0-1 0,0 1 0,0 0-1,0-1 1,0 0 0,0 1 0,0-1 0,0 0 0,-1 1 0,1-1 0,0 0-1,0 0 1,-1 0 0</inkml:trace>
  <inkml:trace contextRef="#ctx0" brushRef="#br0" timeOffset="-2796.22">13369 631 800,'0'0'11176,"-2"-4"-11005,1 3-170,1 1 1,0-1 0,0 0-1,-1 1 1,1-1-1,0 1 1,-1-1-1,1 1 1,-1-1-1,1 1 1,-1-1-1,1 1 1,-1-1 0,1 1-1,-1 0 1,1-1-1,-1 1 1,0 0-1,1-1 1,-1 1-1,0 0 1,1 0-1,-1 0 1,1-1 0,-1 1-1,0 0 1,1 0-1,-1 0 1,0 0-1,0 0 1,1 0-1,-1 0 1,1 1-1,-1-1 1,0 0 0,1 0-1,-1 0 1,0 1-1,1-1 1,-1 0-1,1 1 1,-1-1-1,0 0 1,1 1 0,-1 0-1,-1 2 7,0-1 0,0 1 0,0 0 0,0 0 0,1 0 1,0 1-1,-1-1 0,1 0 0,0 1 0,-1 5 0,2-7-7,-1 1 0,1-1 0,-1 0 0,1 1 0,0-1 0,0 1 0,0-1 1,0 1-1,0-1 0,1 1 0,-1-1 0,1 3 0,0-4-14,0 0-1,0 0 1,-1 0-1,1 0 1,0-1 0,0 1-1,0 0 1,0-1 0,0 1-1,0 0 1,0-1 0,0 1-1,0-1 1,1 1-1,-1-1 1,0 0 0,0 0-1,0 1 1,0-1 0,1 0-1,-1 0 1,0 0 0,0 0-1,2-1 1,-1 1 7,1 0 0,-1 0 0,0 0 0,1-1 0,-1 1 0,0-1 0,0 0 0,1 1 0,-1-1 0,0 0 0,0 0 0,0-1 0,0 1 0,0 0 0,0-1-1,-1 1 1,1-1 0,0 1 0,-1-1 0,1 0 0,-1 0 0,1 0 0,-1 0 0,0 0 0,0 0 0,0 0 0,0 0 0,0 0 0,-1-1 0,1 1 0,0-4 0,1-7 135,0-1 1,-1 1-1,-1-1 0,-1-17 1,1 25-19,-1 4-44,1 0 0,0-1 0,-1 1-1,1 0 1,-1 0 0,0 0-1,0 0 1,1 0 0,-1 0 0,-1 0-1,1 0 1,0 0 0,0 1-1,-1-1 1,1 0 0,-1 1 0,-2-3-1,3 3-45,0 1-1,0-1 1,-1 0-1,1 1 0,0-1 1,0 1-1,0-1 1,-1 1-1,1 0 1,0-1-1,0 1 1,-1 0-1,1 0 0,0 0 1,0 0-1,-1 0 1,1 0-1,0 0 1,-1 1-1,1-1 1,0 0-1,0 1 0,0-1 1,-1 1-1,1-1 1,0 1-1,0-1 1,0 1-1,0 0 1,0 0-1,0 0 0,-1 1 1,-2 2-11,1 0-1,-1 1 1,1 0 0,0 0 0,1 0-1,-1 0 1,1 0 0,0 0-1,0 1 1,0-1 0,1 1 0,-1 10-1,-1 9 5,1 38-1,2-54-11,0-3-9,0 1 1,1 0 0,-1 0 0,1 0-1,1 0 1,-1 0 0,1-1 0,0 1-1,1-1 1,0 1 0,0-1 0,0 0-1,1 0 1,-1 0 0,1-1 0,1 1-1,-1-1 1,1 0 0,0 0 0,0 0-1,1-1 1,-1 0 0,1 0 0,0 0-1,0-1 1,0 0 0,1 0 0,-1-1-1,1 1 1,-1-1 0,1-1 0,0 1-1,0-1 1,0 0 0,-1-1 0,1 0-1,13-1 1,-15 0 3,-1 0-1,1 0 1,-1-1-1,0 1 1,0-1-1,0 0 1,0-1-1,0 1 1,0-1-1,0 1 1,-1-1-1,1 0 1,-1 0-1,0-1 1,0 1-1,0-1 1,0 0-1,-1 1 1,0-1-1,4-7 1,3-7 54,-1-1 0,0 0 0,6-24 0,-9 16 650,0-1-1,1-45 1,-8 106-616,1-25-169,0 1 1,1 0 0,0-1-1,1 1 1,0 0 0,3 14-1,-3-21 17,0 1 1,0-1-1,0 0 0,1 1 0,-1-1 0,1 0 0,-1 0 0,1 0 0,0 0 0,0 0 1,0 0-1,0-1 0,0 1 0,0-1 0,1 1 0,-1-1 0,0 0 0,1 0 0,-1 0 0,1 0 1,0 0-1,-1 0 0,1-1 0,-1 0 0,1 1 0,5-1 0,-4 1-17,0-1 1,0 0-1,0 0 0,0 0 1,0 0-1,0-1 0,1 1 1,-1-1-1,0 0 0,0 0 0,-1-1 1,1 1-1,0-1 0,0 0 1,-1 0-1,5-3 0,-3 1 74,-1-1-1,1 0 0,-1 0 1,-1 0-1,1-1 1,-1 1-1,1-1 1,-2 0-1,5-11 1,-3 5 362,-1 0 1,-1-1 0,0 1-1,0-1 1,-1 0 0,-1-22 0,0 24 230,0 10-183,0 5-347,-1 33-161,0-13 113,0 0 1,2 1 0,5 25 0,-6-44-122,1-1 0,1 1 1,-1-1-1,1 0 0,0 0 0,0 1 0,0-1 1,1-1-1,0 1 0,0 0 0,0-1 0,0 1 1,1-1-1,0 0 0,0 0 0,0 0 0,0-1 1,0 1-1,6 2 0,-8-5 86,0 0 0,-1 0 0,1 0 0,0 0 0,0 0 0,-1 0 0,1-1 0,0 1 0,0-1 0,0 1 0,0-1 0,0 0 0,0 0 0,0 0 0,0 0 0,0 0 0,0 0 0,0-1 0,0 1 0,-1-1 0,1 1 0,0-1 0,0 0 0,0 1 0,0-1 0,-1 0 0,1 0 0,0 0 0,-1-1 0,1 1 0,-1 0 0,1 0 0,-1-1 1,0 1-1,0-1 0,1 0 0,-1 1 0,0-1 0,0 0 0,-1 1 0,2-4 0,3-9 187,0 1 0,-1-1 0,-1 0 0,3-26 0,-3 17 229,1 0 107,-4 16-348,0 0 1,1 1-1,0-1 1,1 1-1,-1-1 0,1 1 1,1 0-1,-1-1 1,1 1-1,0 0 1,6-8-1,-9 14-134,0 0 1,1-1-1,-1 1 0,0 0 0,1 0 0,-1 0 0,0 0 0,1 0 0,-1-1 1,1 1-1,-1 0 0,0 0 0,1 0 0,-1 0 0,0 0 0,1 0 1,-1 0-1,1 0 0,-1 1 0,0-1 0,1 0 0,-1 0 0,0 0 0,1 0 1,-1 0-1,0 0 0,1 1 0,-1-1 0,0 0 0,1 0 0,-1 1 0,0-1 1,1 0-1,-1 0 0,0 1 0,0-1 0,1 0 0,-1 1 0,0-1 0,0 0 1,0 1-1,0-1 0,1 1 0,-1-1 0,0 0 0,0 1 0,8 20-161,-8-20 191,10 36-330,-2 0 0,4 45-1,-6-37-1481,-3-40 973,3-11 729,2-11 235,51-153 2280,-59 169-2382,0-1 0,0 1 0,1 0 0,-1-1 0,0 1 0,1 0 0,-1 0 0,1 0 0,0-1 0,-1 1 0,1 0 0,0 0 0,0 0 0,0 0 0,0 0 0,1-1 0,-1 2-59,-1 0 0,1 1 1,-1-1-1,0 0 1,1 0-1,-1 0 1,1 1-1,-1-1 0,1 0 1,-1 0-1,0 1 1,1-1-1,-1 1 1,0-1-1,1 0 0,-1 1 1,0-1-1,1 0 1,-1 1-1,0-1 0,0 1 1,0-1-1,1 1 1,-1-1-1,0 1 1,0-1-1,0 2 0,11 48-338,-10-44 441,3 51-597,-3-43-16,0 1 0,0-1-1,1 1 1,5 14 0,-7-29 477,0 0 0,0 1 0,0-1 0,0 0 0,0 1-1,0-1 1,1 0 0,-1 1 0,0-1 0,0 0 0,0 1 0,1-1 0,-1 0-1,0 0 1,0 1 0,1-1 0,-1 0 0,0 0 0,0 1 0,1-1 0,-1 0 0,0 0-1,1 0 1,-1 0 0,0 1 0,1-1 0,-1 0 0,0 0 0,1 0 0,-1 0-1,1 0 1,-1 0 0,1 0 0,11-8-153,5-13 262,-4-5 187,12-35 1,-18 43-25,0 0 0,1 0 0,0 1 0,2 0 0,16-23 0,-25 40-231,-1 0 0,0-1 0,0 1 1,0 0-1,0-1 0,1 1 1,-1 0-1,0-1 0,0 1 1,1 0-1,-1 0 0,0-1 0,1 1 1,-1 0-1,0 0 0,1 0 1,-1-1-1,0 1 0,1 0 0,-1 0 1,0 0-1,1 0 0,-1 0 1,0 0-1,1 0 0,-1 0 0,1 0 1,-1 0-1,0 0 0,1 0 1,-1 0-1,1 0 0,-1 0 0,0 0 1,1 0-1,-1 0 0,0 0 1,1 0-1,-1 1 0,0-1 1,1 0-1,7 21 73,-3 38-787,-5-50 416,0-9 285,1 11-846,-1-1 0,2 0-1,-1 0 1,1 0 0,6 16 0,1-8-2996</inkml:trace>
  <inkml:trace contextRef="#ctx0" brushRef="#br0" timeOffset="-1954.04">14549 558 624,'0'0'9589,"-13"-7"-9413,-42-16-48,54 23-123,0 0-1,0 0 1,0 0 0,-1 0 0,1 0-1,0 1 1,0-1 0,0 0 0,0 1-1,0-1 1,-1 1 0,1-1-1,0 1 1,0-1 0,0 1 0,0 0-1,0-1 1,1 1 0,-1 0 0,0 0-1,0 0 1,0 0 0,1 0 0,-1 0-1,0 0 1,1 0 0,-1 0 0,1 0-1,-1 2 1,-12 36 142,11-32-79,-2 12-53,0 0 1,1 0-1,1 1 0,0 0 0,2 21 0,0-40-85,1 1 1,-1-1-1,0 1 1,1 0-1,-1-1 0,1 1 1,-1-1-1,1 1 1,0-1-1,-1 0 1,1 1-1,0-1 0,0 0 1,0 1-1,0-1 1,0 0-1,0 0 0,1 0 1,-1 0-1,0 0 1,1 0-1,-1 0 1,0 0-1,1-1 0,-1 1 1,1-1-1,-1 1 1,1-1-1,-1 1 0,1-1 1,0 0-1,-1 0 1,1 1-1,-1-1 0,1 0 1,0-1-1,2 1 1,0 0-13,-1-1-1,1 1 1,0-1 0,-1 0 0,1 0 0,-1 0-1,1 0 1,-1-1 0,1 1 0,-1-1 0,0 0 0,0 0-1,0 0 1,0 0 0,5-5 0,-3 0 177,0 0-1,-1-1 1,0 1-1,0-1 1,-1 0 0,0 0-1,0 0 1,-1 0 0,3-13-1,-2-4 2463,-1-48 0,-2 62-1603,-10 26-834,6 1-272,1 1 0,1 0 0,0 0 1,1 0-1,1 0 0,0 0 0,1 0 1,4 20-1,-3-32-206,-1 1 0,1-1 1,0 0-1,0 0 0,0 0 1,1 0-1,0-1 0,0 1 0,5 5 1,-7-8 164,1 0 1,0 0 0,1 0 0,-1 0-1,0-1 1,1 1 0,-1-1 0,0 1-1,1-1 1,0 0 0,-1 0 0,1 0-1,0 0 1,-1-1 0,1 1 0,0-1 0,0 1-1,0-1 1,3 0 0,-3-1 242,-1 0 0,0 0 1,0 0-1,0-1 0,0 1 1,0-1-1,0 1 0,0-1 0,0 1 1,0-1-1,-1 0 0,1 0 1,-1 0-1,1 0 0,-1 0 1,0 0-1,0-1 0,0 1 0,0 0 1,0 0-1,1-5 0,14-54 3027,-9 4-473,-7 42-1871,2-1-1,0 1 1,1 0-1,0 0 1,1 0-1,7-16 1,-3 50-264,9 59-555,-11-52-747,0-1-1,-2 2 0,2 33 1,-6-60 816,0 0 1,0 0 0,0 0-1,0 1 1,0-1-1,1 0 1,-1 0-1,0 0 1,0 0 0,0 1-1,0-1 1,0 0-1,0 0 1,0 0-1,0 0 1,0 0-1,1 0 1,-1 1 0,0-1-1,0 0 1,0 0-1,0 0 1,0 0-1,0 0 1,1 0 0,-1 0-1,0 0 1,0 0-1,0 1 1,0-1-1,1 0 1,-1 0 0,0 0-1,0 0 1,0 0-1,0 0 1,1 0-1,-1 0 1,0 0-1,0 0 1,0 0 0,0-1-1,1 1 1,-1 0-1,0 0 1,0 0-1,0 0 1,0 0 0,1 0-1,-1 0 1,0 0-1,0 0 1,0-1-1,0 1 1,0 0-1,0 0 1,1 0 0,-1 0-1,0 0 1,0 0-1,0-1 1,0 1-1,0 0 1,0 0 0,0 0-1,0 0 1,0-1-1,0 1 1,0 0-1,9-12 141,1-14 510,-1-1 1,6-30-1,-10 35 163,1 0 0,0 1 0,2 0 0,14-28 0,-22 48-776,0 0 1,0 1 0,1-1 0,-1 0-1,0 1 1,1-1 0,-1 1 0,0-1-1,1 1 1,-1-1 0,1 1-1,-1-1 1,1 1 0,-1-1 0,1 1-1,-1 0 1,1-1 0,0 1-1,-1 0 1,1-1 0,0 1 0,-1 0-1,1 0 1,0 0 0,-1-1 0,1 1-1,0 0 1,0 0 0,0 1-17,0-1 0,0 1 1,0-1-1,0 1 1,0 0-1,0-1 1,0 1-1,0 0 0,-1 0 1,1 0-1,0 0 1,-1 0-1,1 0 0,0 0 1,0 1-1,18 49-312,-16-42 346,8 31-652,4 9-2075,-1-18-2431,-7-21-147</inkml:trace>
  <inkml:trace contextRef="#ctx0" brushRef="#br0" timeOffset="-862.11">15157 475 2449,'0'0'6280,"-7"14"-6074,-22 44-140,27-56-62,1 1 1,0 0-1,0-1 0,1 1 0,-1 0 0,0 0 0,1-1 0,0 1 0,0 5 0,0-8-6,0 1 1,0 0-1,0 0 1,0 0-1,1 0 1,-1-1-1,0 1 0,1 0 1,-1 0-1,1 0 1,-1-1-1,0 1 1,1 0-1,0-1 1,-1 1-1,1 0 1,-1-1-1,1 1 0,0-1 1,0 1-1,3 1-28,-1-1-1,1 0 1,-1-1-1,1 1 1,-1 0-1,1-1 1,-1 0-1,1 0 0,6-1 1,0 1-110,-8 0 119,0 0 1,0-1-1,0 1 0,0-1 0,0 1 1,0-1-1,0 0 0,0 1 1,0-1-1,0 0 0,-1 0 1,1-1-1,0 1 0,-1 0 0,1 0 1,-1-1-1,1 1 0,-1-1 1,0 0-1,1 1 0,-1-1 1,0 0-1,0 1 0,0-1 0,-1 0 1,1 0-1,0 0 0,-1 0 1,1 0-1,-1 0 0,1-4 1,1-7 299,-1-1 0,0 1 0,-2-23 0,0 28 126,1 3-151,-1 1 0,0-1 0,-1 1 1,1 0-1,-1 0 0,0-1 0,0 1 0,0 0 0,-1 1 1,1-1-1,-5-5 0,6 8-156,0-1 1,0 1-1,0-1 0,-1 1 1,1-1-1,-1 1 1,1 0-1,-1-1 1,1 1-1,-1 0 0,0 0 1,1 0-1,-1 1 1,0-1-1,0 0 1,0 1-1,0-1 0,0 1 1,1-1-1,-1 1 1,0 0-1,0 0 0,0 0 1,0 0-1,0 0 1,0 0-1,0 1 1,-2 0-1,2 0-95,0 1 0,0 0 0,0 0 0,0 0 1,1 0-1,-1 0 0,1 0 0,-1 0 0,1 0 0,0 1 0,0-1 0,0 1 0,0-1 0,0 0 0,0 1 1,1 0-1,-1 3 0,-5 47 13,5-37 8,0 0-1,2 0 1,-1 0-1,2 0 1,6 27-1,-7-39-107,0 1 0,1-1 0,0 0 0,0 0 0,0 1 0,0-1 0,1-1 0,-1 1-1,1 0 1,0-1 0,0 1 0,0-1 0,1 0 0,-1 0 0,1 0 0,0 0 0,0-1 0,0 0 0,0 1 0,0-1-1,0-1 1,1 1 0,-1-1 0,8 2 0,-8-2-41,1 0 1,0 0-1,0-1 0,-1 1 0,1-1 0,0 0 0,0 0 1,0-1-1,-1 0 0,1 0 0,0 0 0,5-2 1,-7 1 120,1 0 0,-1 0 1,0 0-1,0-1 0,0 1 1,0-1-1,-1 1 0,1-1 1,-1 0-1,0 0 1,1 0-1,-1-1 0,-1 1 1,1 0-1,2-8 0,2-5 430,-2 1 0,5-24-1,-6 23 707,1 0-1,6-18 1,-10 43-968,1 0 1,0 0-1,4 16 0,-2-10-157,-1 4-280,-1-12-40,0 0 0,0 1 0,0-1 0,1 0 0,0 0 0,1 0 0,5 11 0,-8-17 278,1 0 0,-1-1 1,1 1-1,-1 0 0,1-1 0,0 1 1,-1-1-1,1 1 0,0 0 0,-1-1 1,1 0-1,0 1 0,0-1 0,-1 1 0,1-1 1,0 0-1,0 0 0,0 1 0,-1-1 1,1 0-1,0 0 0,0 0 0,0 0 1,0 0-1,-1 0 0,1 0 0,0 0 1,0 0-1,0-1 0,0 1 0,-1 0 1,1 0-1,0-1 0,0 1 0,0-1 0,-1 1 1,1 0-1,0-1 0,-1 1 0,1-1 1,0 0-1,-1 1 0,1-1 0,-1 0 1,1 1-1,0-2 0,23-31 52,6-28 14,-24 47 33,1-1 1,0 1-1,1 0 1,0 1-1,1-1 1,1 2 0,13-14-1,-23 25-56,0 1 1,0 0-1,0-1 0,1 1 1,-1-1-1,0 1 1,1 0-1,-1-1 0,0 1 1,1 0-1,-1-1 0,0 1 1,1 0-1,-1 0 0,1-1 1,-1 1-1,1 0 1,-1 0-1,1 0 0,-1-1 1,0 1-1,1 0 0,-1 0 1,1 0-1,-1 0 0,1 0 1,-1 0-1,1 0 0,-1 0 1,1 0-1,-1 0 1,1 0-1,-1 0 0,1 1 1,-1-1-1,1 0 0,-1 0 1,1 0-1,-1 1 0,0-1 1,1 0-1,-1 1 0,1-1 1,-1 0-1,0 1 1,1-1-1,-1 0 0,0 1 1,0-1-1,1 1 0,-1-1 1,0 0-1,0 1 0,0-1 1,1 1-1,-1-1 0,0 1 1,0-1-1,0 1 1,0 0-1,2 34-203,-2-29 256,0 13 93,-1-8-349,1 0 0,1 0 0,-1 0-1,2 0 1,4 19 0,-5-28 95,0 1-1,0-1 0,0 0 0,0 1 0,1-1 0,-1 0 1,1 0-1,-1 0 0,1 0 0,0 0 0,0 0 0,0 0 1,0 0-1,0-1 0,0 1 0,0-1 0,1 0 0,-1 0 1,1 1-1,-1-1 0,1-1 0,-1 1 0,1 0 0,-1-1 1,1 1-1,0-1 0,-1 0 0,1 0 0,3 0 0,-2 0 55,0-1-1,0 1 0,0-1 1,0 0-1,0 0 0,0 0 1,0 0-1,-1-1 0,1 0 1,0 1-1,-1-1 0,1-1 0,5-3 1,-3 0 91,0 0 0,0 0 0,0-1 0,-1 0 1,1 0-1,3-8 0,1-2 251,-2-1 0,0 0 0,-1 0 0,-1 0-1,5-25 1,-6 8 267,-1 1-1,-2-1 1,-1 1-1,-2-1 1,-1 0-1,-2 1 0,-1-1 1,-2 1-1,-1 1 1,-14-37-1,15 60 226,1 12-194,-2 19-407,2 24-64,1 0 1,3 1-1,5 76 1,-3-108-122,4 47-197,18 107 0,-15-138-2787,12 33-1,-11-44-2329</inkml:trace>
  <inkml:trace contextRef="#ctx0" brushRef="#br0" timeOffset="-236.43">15695 400 4498,'0'0'5293,"15"12"-5344,52 43-165,-60-49 14,0-1 1,1 0-1,-1 0 0,1 0 0,0-1 0,1 0 0,-1-1 0,1 1 0,-1-2 0,1 1 0,0-1 0,0-1 0,0 0 0,0 0 0,17-1 1,-24 0 319,0 0 1,-1 0 0,1 0 0,-1-1 0,1 1 0,0-1 0,-1 1 0,1-1 0,-1 0 0,1 1 0,-1-1 0,1 0 0,-1 0-1,0 0 1,1 0 0,-1 0 0,0 0 0,0 0 0,0-1 0,2-1 0,0-1 236,-1-1 0,0 1 0,0-1 0,0 1 0,0-1 0,-1 0 0,2-5 1,0-8 1714,-1 0 0,0-33 1,-2 62-481,0 153-2572,1-161 834,-1-1 0,0 1 0,1-1 0,-1 0-1,1 1 1,0-1 0,0 0 0,0 0 0,0 1 0,0-1 0,0 0-1,0 0 1,1 0 0,-1 0 0,1-1 0,0 1 0,-1 0-1,1-1 1,0 1 0,0-1 0,0 1 0,0-1 0,0 0 0,1 0-1,-1 0 1,0 0 0,4 1 0,4 0-593,0 0 0,0 0 0,0-1 1,1 0-1,9-1 0,-16-1 760,-1 1 1,1-1 0,-1 0-1,1 1 1,-1-2-1,0 1 1,1 0-1,-1-1 1,0 1-1,0-1 1,0 0-1,0 0 1,0 0 0,-1 0-1,1-1 1,-1 1-1,1-1 1,-1 1-1,0-1 1,0 0-1,0 0 1,0 0 0,-1 0-1,3-7 1,3-7 924,0 0 0,-2-1 1,5-26-1,-9 38-693,6-23 1752,-3-1 1,3-49-1,-7 78-1333,0 20-457,-9 257-170,9-230 4,2-1-1,2 0 1,16 73 0,-17-106-532,20 97 1391,-19-72-3575,-2 0-4407</inkml:trace>
  <inkml:trace contextRef="#ctx0" brushRef="#br0" timeOffset="2695.39">0 1621 1473,'0'0'5962,"19"-6"-5097,7-4-589,-2 2 342,37-9 0,7 7 2735,38 10-3092,-47 2-41,-57-2-213,449-13 506,-432 13-544,-1 0 0,34 5 0,16 1 52,-58-6-11,32 1 12,0-1 0,0-3 0,0-1 0,-1-2 0,55-15 0,-68 11 24,0-1-1,-1-2 1,0-1 0,-1-1-1,-1-1 1,0-1 0,38-35-1,-60 49-14,-1 1-1,0 0 0,0 0 1,1 0-1,0 1 0,-1-1 1,1 1-1,0-1 0,0 1 1,-1 0-1,1 0 0,0 0 1,0 0-1,0 1 0,0-1 1,6 1-1,-5 0-24,0 1-1,1 1 1,-1-1-1,0 0 1,1 1-1,-1 0 1,0 0-1,0 0 1,-1 1-1,7 4 1,1 0-3,-1 0 0,2-1 0,-1-1 0,1 0 0,0-1 0,0 0 0,0 0 0,0-1 0,1-1 0,-1 0 0,1-1 0,-1 0 0,1-1 0,0-1 0,-1 0 0,1 0 0,14-4 0,-2-2 15,1 0-1,-2-1 1,1-2-1,-1 0 1,-1-2-1,0 0 1,28-21-1,-43 27 9,0 1-1,0-1 1,0 1-1,1 1 1,0 0-1,0 0 1,0 1-1,0 0 1,1 0-1,-1 1 1,1 0 0,0 1-1,0 0 1,-1 1-1,11 0 1,-14 2-26,-1-1 1,1 1-1,-1 0 1,0 1 0,0 0-1,0-1 1,0 1 0,-1 1-1,1-1 1,-1 1-1,0 0 1,6 6 0,19 15 25,-20-20-24,1 1 0,0-1-1,0-1 1,0 0-1,1 0 1,-1-1 0,1-1-1,0 1 1,0-2 0,0 0-1,0 0 1,0-1-1,19-1 1,-17-1 9,0 0 1,-1 0-1,1-2 0,-1 1 0,0-2 0,0 1 1,0-2-1,0 0 0,-1 0 0,0-1 0,13-10 1,-18 12 53,-2 1 24,1 0-1,0 0 0,0 1 1,0 0-1,6-3 1,-10 5-87,0 1 1,1-1-1,-1 1 1,0 0-1,1-1 1,-1 1-1,0 0 1,1 0-1,-1 0 1,0 0 0,1 0-1,-1 0 1,0 0-1,1 0 1,-1 1-1,0-1 1,1 1-1,-1-1 1,0 1-1,0-1 1,0 1 0,1-1-1,-1 1 1,0 0-1,0 0 1,0 0-1,0 0 1,1 1-1,36 46-95,-28-35-7,-1 0 0,20 18 0,-24-27 66,0 1 1,0-2-1,0 1 0,0-1 1,1 0-1,0 0 1,0 0-1,0-1 0,0 0 1,8 2-1,3-1 32,1-1 0,0-1 0,-1 0 0,1-2 0,-1 0 1,1 0-1,-1-2 0,1 0 0,-1-2 0,23-7 0,18-11 50,85-45-1,-125 58-38,-6 4 59,33-15 89,-43 20-154,0 0 0,0 1 0,-1 0 0,1-1-1,0 1 1,0 0 0,0 0 0,0 0 0,-1 0 0,1 0 0,0 0 0,0 0 0,0 1 0,-1-1 0,1 1 0,0-1 0,0 1 0,-1 0 0,1 0 0,0-1 0,-1 1 0,3 2 0,35 42-51,-34-38 46,1 1-1,-1-1 1,1-1-1,1 1 1,-1-1-1,1 0 1,0-1 0,0 0-1,1 0 1,-1 0-1,15 6 1,2-6 6,0 0-1,0-1 0,0-2 1,0 0-1,1-2 1,29-3-1,-5 2 26,-26-1-25,0 0-1,0-1 0,0-1 0,0-1 0,33-13 0,-12 1 336,71-40 0,-115 57-331,1-1 1,-1 1-1,0 0 0,1 0 1,-1 0-1,1 0 1,-1 0-1,0 0 0,1 0 1,-1 0-1,0 0 1,1 0-1,-1 0 1,1 0-1,-1 0 0,0 0 1,1 0-1,-1 0 1,0 1-1,1-1 0,-1 0 1,1 0-1,-1 0 1,0 1-1,0-1 1,1 0-1,-1 0 0,0 1 1,1-1-1,-1 0 1,0 1-1,0-1 0,0 0 1,1 1-1,-1-1 1,0 0-1,0 1 0,0-1 1,0 0-1,1 1 1,6 21 230,-4-11-191,0-2-51,1 0 0,0 0-1,1 0 1,0-1 0,1 0 0,-1 0 0,2 0-1,-1-1 1,8 8 0,-9-11 1,1 0-1,0 0 1,0 0 0,0-1 0,0 1-1,0-2 1,1 1 0,-1-1-1,1 0 1,0 0 0,0 0 0,0-1-1,11 0 1,16 1 10,-1-2-1,0-2 1,0 0 0,0-3-1,-1-1 1,1-1-1,-1-1 1,-1-2 0,1-2-1,-2 0 1,0-2-1,0-2 1,27-19 0,-42 24-66,-6 4 129,-1 1-1,1 0 0,17-8 1,-24 13-65,-1 0 0,1 0 0,0 1 0,-1-1 0,1 0 0,0 1 0,0 0 0,0-1 0,-1 1 0,1 0 0,0 0 0,0 0 0,0 0 0,-1 0-1,1 1 1,0-1 0,0 0 0,-1 1 0,1-1 0,0 1 0,-1 0 0,1-1 0,0 1 0,-1 0 0,1 0 0,-1 0 0,1 0 0,1 3 0,25 31-23,-19-23 18,0-1 0,21 20 0,-26-27-5,0 0 0,1-1 0,0 0 0,-1 0 0,1-1 0,0 1 0,1-1 0,-1 0 1,0-1-1,1 1 0,8 1 0,-2-2 10,0-1 1,0 0-1,0 0 1,1-1-1,-1-1 0,0 0 1,0 0-1,-1-1 1,1-1-1,-1 0 0,1-1 1,-1 0-1,0 0 1,-1-1-1,11-8 1,11-10 20,-1-2 1,0-1 0,28-34-1,-25 32-31,-33 28 3,0 0-1,1 1 0,-1-1 1,1 0-1,-1 0 0,1 1 0,-1-1 1,1 1-1,-1-1 0,1 1 1,-1 0-1,1 0 0,0-1 1,-1 1-1,1 0 0,0 0 1,-1 1-1,1-1 0,0 0 0,-1 0 1,1 1-1,-1-1 0,1 1 1,-1 0-1,2 0 0,42 33-49,-34-24 46,2 0 1,-1-1-1,1 0 0,25 11 1,-19-13-86,0-1 0,1-1 0,0 0 1,0-2-1,0 0 0,0-2 0,0 0 1,1-1-1,-1-1 0,22-4 0,-37 4 87,0 0-1,-1 0 1,1-1-1,0 0 0,-1 0 1,1 0-1,-1 0 1,0 0-1,0-1 0,0 0 1,5-5-1,0-1 45,0-1 0,13-19 0,-15 19 228,-1 1-1,2 0 1,-1 1-1,17-15 0,-21 20-199,1 1 0,0 0-1,0 0 1,0 0 0,0 0-1,0 1 1,0-1 0,0 1-1,1 0 1,-1 0 0,0 1-1,1-1 1,-1 1 0,1 0-1,-1 0 1,0 0-1,1 1 1,-1-1 0,0 1-1,1 0 1,5 3 0,1 1-55,1 0 0,0 1 0,-1 0 0,0 1 1,19 15-1,-27-19-126,3 3 20,-3-5-2748</inkml:trace>
  <inkml:trace contextRef="#ctx0" brushRef="#br0" timeOffset="5593.9">6444 1258 768,'0'0'6611,"-1"9"-5624,1-6-892,-1 1 0,1 0 0,-1 0 0,1-1-1,0 1 1,1 0 0,-1 0 0,0-1-1,1 1 1,0 0 0,0-1 0,0 1-1,1 0 1,-1-1 0,1 0 0,0 1-1,0-1 1,0 0 0,0 0 0,0 0-1,1 0 1,-1 0 0,1-1 0,0 1-1,0-1 1,0 0 0,0 1 0,4 1-1,7 1 134,1-1 0,-1 0 0,1 0 0,0-2 0,0 0 0,1-1 0,-1 0 0,0-1 0,0-1 0,28-4 0,-29 1-49,0 0-1,-1-1 1,1-1-1,-1 0 1,23-15-1,-19 11-19,2 0 0,19-8 1,-32 16-141,0 0 1,0 1 0,0-1-1,0 1 1,0 0 0,1 1 0,-1-1-1,0 1 1,0 1 0,0-1-1,8 2 1,-11-1-15,1 1 0,0-1 1,-1 1-1,1 0 0,-1-1 0,0 2 0,1-1 0,-1 0 1,0 1-1,5 4 0,29 38 31,-5-6 90,-24-32-29,0-1 0,0 0 0,0 0-1,1 0 1,0-1 0,0 0 0,0-1 0,1 0 0,-1-1 0,1 0 0,0 0 0,0-1 0,0 0-1,0-1 1,1 0 0,-1 0 0,0-1 0,1-1 0,-1 0 0,0 0 0,19-5 0,-3-2 153,-1-1 1,0 0-1,-1-2 0,0-1 1,-1-1-1,0-1 1,26-20-1,-28 18-169,-2 1 9,0 1 0,34-18 1,-48 29-88,0 0-1,1 1 1,-1 0 0,1 0 0,0 0 0,-1 1 0,1 0 0,0 0 0,0 0-1,0 1 1,0 0 0,0 0 0,0 0 0,0 1 0,9 2 0,-7 1-11,0 0 0,-1 1 0,1 0 0,-1 1 0,0-1 0,-1 1 1,1 0-1,-1 1 0,0 0 0,6 9 0,19 20-4,-23-29 16,0 0 1,0 0-1,0 0 1,1-1-1,0-1 0,0 0 1,1 0-1,-1-1 1,1 0-1,0 0 0,0-1 1,1 0-1,-1-1 1,0 0-1,1-1 0,-1 0 1,1-1-1,0 0 1,-1-1-1,1 0 1,-1 0-1,0-1 0,1 0 1,-1-1-1,19-8 1,23-17 1,74-50 0,-68 39 43,-22 21-36,-35 17-19,0 1 0,0-1 0,0 1 0,0 0 0,0-1 0,0 1 0,0 0 0,1-1 0,-1 1 0,0 0 1,0 0-1,0 0 0,0 0 0,1 0 0,-1 0 0,0 1 0,0-1 0,0 0 0,0 1 0,0-1 0,0 0 0,1 1 1,-1-1-1,0 1 0,0 0 0,0-1 0,-1 1 0,1 0 0,0 0 0,2 1 0,20 52-78,-19-43 49,0-1 1,0 1-1,1-1 0,1 0 0,0 0 0,11 14 0,-10-17-72,1 1-1,0-1 1,0-1 0,1 0 0,0 0-1,0 0 1,0-1 0,1-1-1,0 0 1,0 0 0,17 4-1,-2-3-60,1-1 0,-1-1-1,43-1 1,-57-2 160,-1-1 0,0 0 0,1-1-1,-1 0 1,0-1 0,0 0 0,0-1 0,-1 0-1,18-9 1,2-6 97,45-36 0,3-2 333,-75 55-416,1 0 1,0 0 0,-1 1 0,1-1 0,0 1-1,0-1 1,0 1 0,1 0 0,-1 0-1,0 0 1,0 1 0,0-1 0,1 1-1,-1 0 1,0 0 0,1 0 0,-1 0-1,0 1 1,4 0 0,-3 1-16,0 0-1,-1 0 1,1 0 0,-1 1 0,1-1-1,-1 1 1,0 0 0,0 0-1,0 0 1,0 1 0,-1-1 0,1 1-1,2 4 1,3 5 10,0-1 0,1 0-1,1 0 1,0-1 0,19 16 0,-23-22-1,1-1 1,-1 0 0,1 0-1,0 0 1,-1-1-1,2 0 1,-1-1 0,0 1-1,0-1 1,1-1 0,-1 1-1,1-1 1,7 0-1,-1-1 4,-1-1-1,1 0 1,-1-1-1,0 0 1,0-1-1,0-1 0,0 0 1,-1 0-1,1-1 1,-1-1-1,0 0 1,-1-1-1,20-14 0,46-40 133,-61 46-59,1 1 0,0 1 0,1 0 0,0 1 0,1 1 0,30-12 0,-47 22-75,0 0 0,0 0-1,0 1 1,0-1-1,0 1 1,0 0 0,0 0-1,0-1 1,0 1-1,0 0 1,0 1 0,0-1-1,0 0 1,0 0-1,0 1 1,0 0-1,0-1 1,0 1 0,0 0-1,0 0 1,0 0-1,-1 0 1,1 0 0,3 3-1,-1 1-12,0 0 0,0 0-1,0 1 1,0 0 0,-1 0 0,3 7-1,14 21-42,-15-27-16,0-1 0,0 0 0,1 0 0,0-1 0,0 1 0,0-1 0,1-1 0,0 1 0,0-1 0,0 0 0,0-1 0,1 0 0,-1 0 0,1 0 0,0-1 0,0 0 0,15 1 0,-10-2 50,0-1 1,1 0-1,-1-1 0,0-1 0,0 0 0,0-1 0,0 0 1,0-1-1,0 0 0,14-8 0,62-33 83,39-18 248,-125 62-285,1-1 1,-1 1 0,1 0 0,0 0 0,0 0 0,-1 0 0,1 1-1,0 0 1,0-1 0,0 1 0,0 1 0,0-1 0,-1 1 0,9 1-1,-8 0-31,0 0 1,0 0-1,0 1 0,0-1 0,0 1 0,-1 0 0,1 0 0,-1 1 0,0-1 0,0 0 1,5 8-1,1 1 6,2-1 1,-1 0 0,1 0 0,1-1-1,0 0 1,0-1 0,1 0-1,0-1 1,1-1 0,-1 0 0,27 8-1,-22-9-101,0-1 0,1-1 0,-1 0-1,1-2 1,0 0 0,0-1 0,0-1-1,0-1 1,25-4 0,-29 1-35,1 0 0,-1-1 0,0-1 0,20-11 0,18-7-199,91-24-224,-91 33 489,0-4 0,70-33 0,-121 51 52,48-21 125,-49 21-99,0 0 0,1 1 0,-1-1-1,0 1 1,1-1 0,-1 1 0,1 0 0,-1-1-1,1 1 1,-1 0 0,1 0 0,-1 0 0,0 0 0,1 0-1,-1 0 1,1 1 0,-1-1 0,1 1 0,-1-1-1,0 0 1,1 1 0,-1 0 0,0-1 0,1 1 0,-1 0-1,0 0 1,0 0 0,0 0 0,1 0 0,-1 0-1,1 2 1,14 45-39,-14-39 41,1 0 0,0 0 0,0 0 0,10 15 0,-11-20-9,1-1 1,0 1 0,0-1-1,0 0 1,0 0-1,0 0 1,1 0 0,0-1-1,-1 0 1,1 1 0,0-1-1,0 0 1,0-1 0,7 3-1,12 1 78,1-1 0,1-1-1,-1 0 1,0-2-1,32-3 1,-8 1 115,-9 1 5,0-3 1,0-1 0,0-2 0,0-2 0,-1-1-1,0-2 1,-1-2 0,0-1 0,-1-2 0,47-28 0,-80 42-156,-1 0 1,1 0-1,0 1 1,0-1-1,0 1 1,0 0-1,0 0 1,0 0 0,0 0-1,0 1 1,0-1-1,0 1 1,1 0-1,-1 0 1,0 0-1,4 0 1,-3 2-45,1 0 0,0 1-1,-1-1 1,0 1 0,1-1 0,-1 1 0,0 0-1,7 8 1,-3-4-2,1-1-1,1 1 1,-1-2-1,1 1 1,0-1-1,0-1 1,1 0-1,0 0 1,-1-1-1,1 0 1,0-1-1,0 0 1,1-1-1,-1 0 1,0-1-1,0 0 1,18-3-1,13-4-224,0-2 0,-1-1-1,51-21 1,-75 25 67,9-4-33,43-25-1,-52 25 211,0 1 0,1 0 0,0 1 0,1 1 0,19-4 0,-35 10-20,0 0 0,0 0 0,0 1 0,0-1 0,0 1 0,1 0 1,-1 0-1,0 0 0,0 0 0,0 0 0,0 1 0,1 0 0,-1-1 0,0 1 0,0 0 1,0 0-1,0 1 0,-1-1 0,1 1 0,0-1 0,0 1 0,-1 0 0,1 0 1,-1 0-1,0 0 0,2 3 0,5 5 2,1-1 1,0 0-1,0 0 0,0-1 0,1-1 1,0 0-1,1 0 0,-1-1 1,1 0-1,1-1 0,-1-1 0,1 0 1,0-1-1,19 3 0,14 0 3,0-3 0,83-5 0,-119 1-3,17-1 9,1-2-1,-1-1 1,0-1-1,-1-1 1,41-16-1,122-66 53,-183 86-61,12-8 9,-13 8 170,0-1 0,0 1 0,1 1 0,11-5 0,-16 7-168,1-1 1,-1 1-1,1 0 1,-1 0-1,1 0 1,-1 0-1,1 0 1,-1 0-1,1 0 1,-1 0-1,1 1 1,-1-1 0,0 0-1,1 1 1,-1-1-1,1 1 1,-1 0-1,0 0 1,0-1-1,1 1 1,-1 0-1,0 0 1,0 0-1,0 0 1,1 1 0,14 17-7,1-1 0,36 28 0,-45-40 5,1 0-1,-1-1 0,1 0 0,0-1 1,1 0-1,-1 0 0,1-1 0,0-1 0,-1 1 1,11 0-1,5-1-3,-1-1-1,0-1 1,0-1-1,1-1 1,-1-1 0,0-2-1,-1 0 1,1-1-1,22-10 1,8-4-2,87-27 19,-117 41-24,0 1-1,0 1 0,1 1 0,26 0 1,-50 4-4,1 1 1,-1-1-1,1 1 1,-1-1-1,1 1 1,-1 0-1,0-1 1,0 1-1,0 0 1,0 0-1,0 0 1,0 0-1,-1 0 1,1 0-1,-1 0 1,1 3-1,2 2 2,0 2-3,1 1 1,0-1 0,0 0-1,1 0 1,0 0 0,13 14-1,-14-19 16,0-1 1,0 1-1,0-1 0,0 0 0,0-1 0,1 1 0,0-1 1,-1 0-1,1 0 0,0 0 0,0-1 0,0 0 1,0 0-1,0 0 0,10 0 0,26 2 19,1-2 1,-1-1-1,1-3 0,44-8 1,-70 8 108,-1 0 0,1-2 0,-1 0 0,0 0 0,0-2 1,-1 0-1,0 0 0,0-2 0,-1 1 0,1-2 0,-2 0 1,0 0-1,19-21 0,-26 24-9,15-13 684,-19 19-805,0 1-1,0 0 0,0-1 0,0 1 0,0 0 0,-1 0 0,1-1 1,0 1-1,0 0 0,0 0 0,0 0 0,0 0 0,0 0 1,0 0-1,0 0 0,0 1 0,0-1 0,0 0 0,0 0 0,0 1 1,0-1-1,-1 1 0,1-1 0,0 1 0,0-1 0,0 1 1,-1-1-1,2 2 0,13 10-199,1 0 1,1-2-1,20 11 0,-26-15-477,0-2-1,1 0 1,-1 0-1,1-1 1,0 0-1,19 1 1,31-3-4809</inkml:trace>
  <inkml:trace contextRef="#ctx0" brushRef="#br0" timeOffset="5784.03">16748 1212 9764,'0'0'4627</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00:52.221"/>
    </inkml:context>
    <inkml:brush xml:id="br0">
      <inkml:brushProperty name="width" value="0.05" units="cm"/>
      <inkml:brushProperty name="height" value="0.05" units="cm"/>
      <inkml:brushProperty name="color" value="#E71224"/>
    </inkml:brush>
  </inkml:definitions>
  <inkml:trace contextRef="#ctx0" brushRef="#br0">218 0 3666,'0'0'13579,"2"52"-13037,4 35-652,26 136 1,-32-222-96,0-1 0,0 1 1,1 0-1,-1-1 0,0 1 0,0 0 0,0-1 1,1 1-1,-1-1 0,0 1 0,0 0 0,1-1 0,-1 1 1,1-1-1,-1 1 0,0-1 0,1 1 0,-1-1 1,1 1-1,-1-1 0,1 0 0,-1 1 0,1-1 1,0 0-1,0 1 0,8 0-4274</inkml:trace>
  <inkml:trace contextRef="#ctx0" brushRef="#br0" timeOffset="264.65">403 21 4946,'0'0'12334,"0"0"-12317,0 0 1,0 0-1,0 0 1,0 0-1,0 1 1,0-1-1,0 0 1,0 0-1,-1 0 1,1 0-1,0 0 1,0 0-1,0 0 1,0 0-1,0 0 1,0 0-1,0 0 1,0 0-1,0 0 1,0 1-1,0-1 1,0 0-1,-1 0 1,1 0-1,0 0 1,0 0 0,0 0-1,0 0 1,0 0-1,0 0 1,0 0-1,0 0 1,0 0-1,-1 0 1,1 0-1,0 0 1,0 0-1,0 0 1,0 0-1,0 0 1,-3 30 91,2 1 0,0-1 1,7 44-1,-4-60-42,2-1 0,0 0-1,9 22 1,1 2-2663</inkml:trace>
  <inkml:trace contextRef="#ctx0" brushRef="#br0" timeOffset="529.98">0 194 5170,'0'0'11782,"8"-9"-11526,11 5-240,5 0 128,8 0-128,6 1 16,7-1-32,4 0 48,3-2-128,3 3-1393,-2-3-816,-4-1-1713,-12-1-2336</inkml:trace>
  <inkml:trace contextRef="#ctx0" brushRef="#br0" timeOffset="749.54">147 200 2401,'0'0'11557,"28"7"-10708,4-5-561,6 2-208,5 0-80,8 1-560,13-3-3794,9-2-5331</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00:59.095"/>
    </inkml:context>
    <inkml:brush xml:id="br0">
      <inkml:brushProperty name="width" value="0.05" units="cm"/>
      <inkml:brushProperty name="height" value="0.05" units="cm"/>
      <inkml:brushProperty name="color" value="#E71224"/>
    </inkml:brush>
  </inkml:definitions>
  <inkml:trace contextRef="#ctx0" brushRef="#br0">23 521 3217,'0'0'9493,"-4"7"-9416,3-4-55,-2 3-7,0 0 0,0 1-1,1-1 1,0 1 0,-1 7 0,2-13-10,1 0 0,0 0 0,0 1 0,0-1 0,0 0 0,0 0 0,0 1 0,0-1 0,0 0 0,0 0 0,1 0 0,-1 1 0,0-1 0,1 0 1,-1 0-1,1 0 0,-1 0 0,1 0 0,0 0 0,-1 0 0,1 0 0,0 0 0,0 0 0,0 0 0,0 0 0,-1-1 0,1 1 0,0 0 0,0-1 0,1 1 0,-1 0 0,0-1 0,0 1 0,0-1 0,0 0 0,0 1 0,1-1 1,-1 0-1,0 0 0,2 0 0,1 1 19,0-1 1,-1 0 0,1 0-1,0 0 1,0 0 0,0-1-1,0 0 1,-1 0 0,1 0-1,0 0 1,0 0 0,-1-1-1,1 1 1,-1-1 0,0 0-1,4-3 1,-2 1-9,-1 0 0,1-1 0,-1 1 0,0-1 0,0 0 0,0-1 0,-1 1 0,0-1 0,3-5 0,1-6-3,-1 0 0,-1 0 0,-1-1 0,0 0 0,-1 1-1,1-21 1,-2-8 117,-4-74 0,0 100 74,-1 0 0,-1 0-1,-1 0 1,0 1 0,-2 0 0,-10-22-1,17 40-158,0 0 0,-1 0-1,1 0 1,-1 0 0,0 0-1,1 0 1,-1 0 0,0 0-1,0 0 1,1 0 0,-1 0-1,0 0 1,0 0 0,0 1-1,0-1 1,0 0 0,-2 0 0,2 0-36,0 1 1,1 1 0,-1-1 0,0 0 0,1 0 0,-1 0 0,0 0 0,1 0 0,-1 0 0,1 1 0,-1-1 0,1 0 0,-1 1 0,0-1 0,1 0 0,-1 1 0,1-1 0,-1 0 0,1 1 0,0-1-1,-1 1 1,1-1 0,-1 1 0,1 0 0,-3 4-29,0-1-1,1 1 0,0 0 1,0 0-1,0 0 0,-1 9 0,-3 18 28,2 0 0,2 1-1,1-1 1,1 1-1,7 43 1,-4-57 2,1-1 0,1 1 1,1-1-1,0 0 0,2 0 0,14 26 1,-18-36-29,0 0 1,1-1-1,0 0 1,0 0 0,1 0-1,0 0 1,0-1-1,1 0 1,-1 0 0,1-1-1,1 0 1,-1 0-1,1-1 1,0 0 0,0 0-1,11 4 1,-16-7-16,-1 0 0,1-1 0,0 1 1,0-1-1,0 1 0,-1-1 0,1 0 1,0 0-1,0 0 0,0 0 0,0 0 1,-1-1-1,1 0 0,0 1 0,0-1 1,-1 0-1,1 0 0,-1 0 0,1-1 1,-1 1-1,1-1 0,-1 1 0,0-1 1,1 0-1,1-2 0,-1 0-14,-1 0 0,0-1 1,0 0-1,0 1 0,0-1 0,-1 0 0,1 0 0,-1 0 1,-1 0-1,1 0 0,-1 0 0,1-1 0,-2-4 0,1-139 354,0 148-309,0 1-1,0-1 0,-1 1 1,1-1-1,0 1 0,0-1 1,0 1-1,0-1 1,0 1-1,0 0 0,0-1 1,0 1-1,0-1 0,0 1 1,0-1-1,0 1 0,1-1 1,-1 1-1,0-1 1,0 1-1,0-1 0,1 1 1,-1 0-1,0-1 0,0 1 1,1-1-1,-1 1 1,0 0-1,1-1 0,-1 1 1,0 0-1,1-1 0,-1 1 1,1 0-1,-1 0 0,1 0 1,-1-1-1,0 1 1,1 0-1,-1 0 0,1 0 1,-1 0-1,1 0 0,-1 0 1,1 0-1,-1 0 1,1 0-1,-1 0 0,1 0 1,-1 0-1,1 0 0,-1 0 1,1 0-1,-1 0 1,1 1-1,1 0-10,0 0 0,0 0 0,-1 0 0,1 1 0,0-1 1,-1 1-1,1-1 0,-1 1 0,0-1 0,1 1 0,-1 0 0,1 1 0,9 29-65,-10-27 9,0 0 0,0 1-1,1-1 1,0 0 0,0 0 0,0 0-1,1-1 1,0 1 0,0-1-1,0 1 1,0-1 0,5 4-1,-8-8 68,0 0-1,1 0 1,-1 0 0,0 0-1,1 0 1,-1 0-1,0 0 1,0-1 0,1 1-1,-1 0 1,0 0-1,0-1 1,1 1-1,-1 0 1,0 0 0,0-1-1,1 1 1,-1 0-1,0 0 1,0-1 0,0 1-1,0 0 1,0-1-1,1 1 1,-1 0 0,0-1-1,0 1 1,0 0-1,0-1 1,0 1-1,0 0 1,0-1 0,0 1-1,0 0 1,0-1-1,0 1 1,0 0 0,-1 0-1,1-1 1,1-19 135,-1 19-122,0-2 23,0 0 0,-1-1 0,1 1 0,-1 0 0,1 0 0,-1 0 0,0 0 0,0-1 0,-1 1 0,1 1 0,-1-1 0,1 0 0,-4-5 1,4 7-23,-1 0 0,1 0 0,0 0 0,0 0 0,-1 0 0,1 0 0,0 0 0,-1 1 0,1-1 0,-1 0 0,1 1 0,-1-1 0,1 1 0,-1 0 0,1-1 0,-1 1 0,0 0 0,1 0 0,-1 0 0,0 0 0,1 0 0,-1 0 0,1 1 0,-1-1 0,1 0 0,-1 1 0,1-1 0,-1 1 0,1 0 0,-3 1 0,1 0-16,1 0 1,0 0 0,-1 0-1,1 0 1,0 0 0,0 0-1,0 1 1,1-1-1,-1 1 1,1 0 0,-1-1-1,1 1 1,0 0 0,0 0-1,0 0 1,0 0 0,1 0-1,-1 5 1,-3 61-75,4-60 76,0-2-4,0-1 1,0 1 0,1 0 0,0 0 0,0-1 0,0 1-1,1-1 1,0 1 0,1-1 0,4 10 0,-5-13-84,1 0 0,-1 0 0,1 0 0,-1 0 0,1-1 1,0 0-1,0 1 0,0-1 0,0 0 0,0 0 0,1 0 1,-1-1-1,1 1 0,-1-1 0,1 0 0,-1 0 0,1 0 0,0-1 1,-1 1-1,1-1 0,4 0 0,-5 1 30,-1-1 0,1 0-1,0 0 1,-1 0 0,1 0 0,-1-1 0,1 1 0,-1-1-1,1 1 1,-1-1 0,1 0 0,-1 0 0,0 0-1,0 0 1,1-1 0,-1 1 0,0 0 0,0-1-1,0 0 1,2-2 0,-1 0 92,-1 0 0,1 0 0,-1-1 0,0 1 0,-1-1 0,1 1 0,-1-1 0,0 1 0,0-1 0,0-8 0,2-78 2192,-4 61-891,1 47-1425,0-3 20,0 1 0,5 28-1,-4-37-100,1 0 1,0 0-1,0 0 0,0-1 0,1 1 0,0-1 0,0 0 0,0 0 0,1 0 0,6 7 0,-6-7-316,1 0 0,0-1 0,0 1 0,0-1 0,0-1 0,8 5 0,-11-7 327,1 1 0,-1-1 0,1 0 0,0 0 0,0-1 0,-1 1 0,1 0 0,0-1 0,0 0 0,0 0 1,0 0-1,0 0 0,-1 0 0,1 0 0,0-1 0,4-1 0,-5 1 202,0 0 1,0 0-1,-1-1 1,1 1-1,0 0 1,-1-1-1,1 0 1,-1 1 0,0-1-1,0 0 1,0 0-1,1 1 1,-1-1-1,-1 0 1,1 0-1,0 0 1,-1 0-1,2-3 1,8-46 1849,-9 40-1383,4-22 2419,2-63-1,-2 100-2867,2 18-90,0-1 1,5 42-1,-2-5-203,-8-49 46,-1-5 14,-1 0 1,1 0 0,-1 0 0,1 0-1,1 0 1,-1 0 0,0 0 0,1-1-1,0 1 1,0-1 0,4 6 0,-5-9 170,0 0 0,0 0 0,0 0 0,0 0 0,0-1 1,1 1-1,-1 0 0,0-1 0,0 1 0,0 0 0,0-1 0,0 0 0,0 1 1,0-1-1,-1 0 0,1 1 0,0-1 0,0 0 0,0 0 0,-1 0 1,1 1-1,0-1 0,-1 0 0,1 0 0,-1 0 0,1 0 0,-1 0 0,1 0 1,-1 0-1,0-1 0,1 0 0,12-40 164,-13 40-158,8-44 461,3-18 535,-10 59-856,1 0 0,-1 0 1,1 1-1,0-1 0,0 1 0,1-1 0,-1 1 0,1 0 0,5-7 0,-7 11-140,-1 0-1,0 0 0,0 0 0,0-1 0,0 1 0,0 0 0,0 0 0,1 0 0,-1 0 0,0 0 0,0 0 1,0 0-1,0 0 0,0 0 0,1 0 0,-1 0 0,0 0 0,0 0 0,0 0 0,0 0 0,0 0 0,1 0 1,-1 0-1,0 0 0,0 0 0,0 0 0,0 0 0,0 0 0,1 0 0,-1 0 0,0 1 0,0-1 0,0 0 0,0 0 1,0 0-1,0 0 0,0 0 0,1 0 0,-1 0 0,0 0 0,0 1 0,0-1 0,0 0 0,0 0 0,0 0 1,0 0-1,0 0 0,0 1 0,0-1 0,0 0 0,0 0 0,0 0 0,0 0 0,0 1 0,3 9-109,-3-9 110,8 49-27,-6-31-474,0-1-1,2 0 1,1 0 0,6 18-1,-11-35 461,1 0-1,-1 0 1,1 0 0,-1 0-1,1 0 1,0 0-1,-1 0 1,1 0-1,0 0 1,0 0 0,-1 0-1,1-1 1,0 1-1,0 0 1,0-1-1,0 1 1,0-1 0,0 1-1,0-1 1,0 1-1,0-1 1,1 0-1,-1 0 1,0 1 0,0-1-1,0 0 1,0 0-1,0 0 1,0 0-1,1 0 1,-1-1 0,0 1-1,0 0 1,0 0-1,0-1 1,0 1 0,0 0-1,0-1 1,0 1-1,0-1 1,0 0-1,0 1 1,0-1 0,0 0-1,0 0 1,0 1-1,-1-1 1,1 0-1,0 0 1,-1 0 0,1 0-1,0 0 1,-1 0-1,1 0 1,-1 0-1,1-2 1,37-93 1506,-14 31 284,-15 39-1128,-2 7 411,-4 40-498,-3-11-684,0-1 0,1 1 0,0-1 0,1 1 1,0-1-1,6 19 0,-6-25 104,-1 0 0,0 0 0,1 0 0,0-1 1,0 1-1,0 0 0,0-1 0,0 1 0,0-1 0,0 1 0,1-1 0,0 0 1,-1 0-1,1 0 0,0 0 0,0-1 0,0 1 0,0-1 0,0 0 1,0 0-1,0 0 0,0 0 0,1 0 0,3 0 0,-2-1 32,1 0-1,-1 0 1,1 0 0,-1 0-1,1-1 1,-1 0 0,1 0-1,-1-1 1,0 1 0,1-1-1,-1 0 1,0 0 0,0-1-1,6-4 1,-5 2 8,0 0 1,0 0-1,-1-1 0,1 0 1,-1 0-1,-1 0 0,1 0 0,-1-1 1,4-10-1,0-1 14,-1-1 0,-1 0 0,-1 0 0,0-1 0,-2 1 0,0-1 0,0-26 0,-3 35 49,1-19 70,-1 0 1,-5-37-1,4 59-17,0 0 0,-1 1 1,1 0-1,-2-1 0,1 1 0,-1 0 1,0 0-1,-1 0 0,1 1 1,-1-1-1,-1 1 0,1 0 0,-1 0 1,-8-7-1,13 12-108,-1 0 1,1 1-1,-1-1 1,0 0-1,0 1 0,0-1 1,1 1-1,-1-1 0,0 1 1,0-1-1,0 1 0,0-1 1,0 1-1,0 0 0,0 0 1,1 0-1,-1-1 1,0 1-1,0 0 0,0 0 1,0 0-1,0 0 0,0 0 1,0 1-1,0-1 0,0 0 1,0 0-1,0 1 0,0-1 1,0 0-1,0 1 1,1-1-1,-1 1 0,0-1 1,0 1-1,0 0 0,1-1 1,-1 1-1,0 0 0,1-1 1,-1 1-1,0 0 0,1 0 1,-1 0-1,1-1 1,0 1-1,-1 0 0,1 0 1,0 0-1,-1 0 0,1 2 1,-3 6-6,0 0 1,1 0 0,0 0 0,0 10 0,-2 19 10,2 0 0,2 0 0,1 1 0,2-1-1,1 0 1,3-1 0,1 1 0,1-1 0,2 0 0,26 55 0,-36-88-69,17 30-860,-17-33 855,0 1 1,0-1-1,0 0 1,0 1-1,0-1 1,0 0-1,0 1 1,0-1-1,0 0 1,1 0-1,-1 0 1,0 0-1,1 0 1,-1-1-1,1 1 1,-1 0-1,1-1 1,2 2-1,-3-5 75,-1 1-1,1 0 0,0-1 0,0 1 1,-1 0-1,0-1 0,1 1 0,-1 0 1,0-1-1,0 1 0,0-1 1,-1-4-1,1 2-3,-8-228 2020,8 232-2015,0 0 1,0 0-1,0 0 1,0-1-1,0 1 1,0 0 0,1 0-1,-1 0 1,0 0-1,1 0 1,-1 0-1,0 0 1,1 0-1,0 0 1,-1 1 0,1-1-1,-1 0 1,1 0-1,0 0 1,0 0-1,-1 1 1,1-1 0,0 0-1,0 1 1,0-1-1,0 1 1,0-1-1,0 1 1,0-1 0,0 1-1,0 0 1,0-1-1,0 1 1,0 0-1,0 0 1,0 0-1,0 0 1,0 0 0,0 0-1,0 0 1,2 0-1,0 1-26,-1-1 0,1 0 0,0 1-1,-1 0 1,1 0 0,-1 0-1,1 0 1,-1 0 0,1 0 0,-1 1-1,0-1 1,1 1 0,-1 0 0,0 0-1,2 2 1,1 3-2,-1 0 0,1 1 0,-2-1 0,1 1 0,-1 0 0,0 0 0,-1 0 0,0 0 0,1 11-1,0 3-185,-2 1 0,-1 27-1,0-46 104,-1 1-1,0-1 1,0 0-1,0 0 1,0 0-1,-1 0 1,0 0 0,1 0-1,-1 0 1,-1 0-1,1 0 1,-1-1-1,1 1 1,-1-1-1,0 0 1,0 0 0,0 0-1,-7 5 1,-24 12-5590</inkml:trace>
  <inkml:trace contextRef="#ctx0" brushRef="#br0" timeOffset="512.14">1594 459 4210,'0'0'11653,"-14"-8"-11154,-43-20-272,55 27-222,1 0 0,-1 0 1,1 0-1,-1 1 0,0-1 0,1 1 0,-1-1 0,0 1 1,1-1-1,-1 1 0,0 0 0,0 0 0,1 0 1,-1 0-1,0 0 0,1 1 0,-1-1 0,0 0 1,0 1-1,1-1 0,-1 1 0,1-1 0,-1 1 1,1 0-1,-1 0 0,1 0 0,-1 0 0,1 0 1,-1 0-1,1 0 0,0 0 0,0 1 0,0-1 0,0 0 1,0 1-1,0-1 0,0 1 0,0-1 0,0 1 1,1 0-1,-1-1 0,0 4 0,-2 4-45,1 0 0,1 0-1,-1 0 1,1 1 0,1 12-1,-1-19-24,1 0 0,0 0 0,0-1 0,0 1 0,1 0 0,-1 0 0,1-1 0,-1 1 0,1 0 0,0-1 0,0 1 0,0-1 0,0 1 0,1-1 0,-1 1 0,0-1 0,1 0 0,0 0 0,0 0-1,-1 0 1,1 0 0,1 0 0,-1 0 0,0-1 0,0 1 0,1-1 0,-1 1 0,0-1 0,1 0 0,-1 0 0,1 0 0,0 0 0,-1-1 0,1 1 0,0-1 0,3 1 0,0 0-139,1 0 0,-1 0 0,0-1 0,1 0 0,-1 0 0,0 0 1,0-1-1,10-2 0,-13 2 194,0 0 0,0-1 0,0 1-1,0-1 1,0 0 0,0 0 0,0 0 0,-1 0 0,1-1 0,-1 1 0,1-1 0,-1 1 0,0-1 0,0 0 0,0 0 0,2-6 0,2-3 264,-1-1 1,-1-1 0,0 1 0,-1 0 0,-1-1 0,0 0-1,1-23 1,-8-99 1812,0 102-1529,-1 0 0,-17-53 0,4 21 1101,21 76-1599,-2 0 0,1 1 0,-2 14 0,0 28-43,7 8-280,3 0 0,32 116 1,-39-169-278,1 1 1,0-1 0,0 0 0,1 0 0,0 0 0,0 0 0,1-1-1,0 0 1,1 0 0,-1 0 0,11 9 0,10-1-5217</inkml:trace>
  <inkml:trace contextRef="#ctx0" brushRef="#br0" timeOffset="946.69">1957 410 3474,'0'0'11784,"-12"-4"-11221,-39-7-147,50 11-393,-1 0 0,1 0 1,-1 0-1,1 0 1,0 1-1,-1-1 0,1 0 1,0 1-1,-1-1 0,1 1 1,0 0-1,-1-1 0,1 1 1,0 0-1,0 0 0,0 0 1,0-1-1,0 1 0,0 0 1,0 1-1,-1 0 1,-12 25 208,12-23-186,0 1-44,0-1-1,0 1 1,1-1-1,0 1 1,0-1 0,0 1-1,0 0 1,1 0-1,-1 0 1,1-1-1,0 1 1,1 6 0,0-10-39,0 1 1,-1 0-1,1 0 1,0-1-1,0 1 1,0 0-1,0-1 1,0 1-1,1-1 1,-1 1-1,0-1 1,1 0-1,-1 1 1,1-1-1,-1 0 1,1 0-1,0 0 1,-1 0-1,1 0 1,0-1-1,0 1 1,0 0-1,-1-1 1,1 0-1,0 1 1,0-1-1,0 0 1,0 0-1,0 0 1,0 0-1,2 0 1,0 0-38,0 0-1,0 0 1,0 0 0,-1-1 0,1 0-1,0 1 1,0-1 0,-1 0 0,1-1-1,0 1 1,-1-1 0,1 1 0,4-4-1,-5 1 56,1 1-1,-1 0 0,0-1 1,-1 0-1,1 0 0,-1 0 1,1 0-1,-1 0 1,0 0-1,-1 0 0,2-5 1,2-10 227,-1 1 0,-1-1 0,-1 0 0,0 0 1,-2 0-1,-1-25 0,0 1 1485,1 42-1215,0 4-337,-2 59-293,1-24 122,5 75-1,-2-106-178,-1 0 0,1 0 0,0 0 0,1-1 0,3 9 0,13 13-5047,-4-15-3788</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00:55.219"/>
    </inkml:context>
    <inkml:brush xml:id="br0">
      <inkml:brushProperty name="width" value="0.05" units="cm"/>
      <inkml:brushProperty name="height" value="0.05" units="cm"/>
      <inkml:brushProperty name="color" value="#E71224"/>
    </inkml:brush>
  </inkml:definitions>
  <inkml:trace contextRef="#ctx0" brushRef="#br0">190 442 2881,'0'0'9946,"-17"-4"-9471,-57-13-248,72 16-210,0 1-1,-1 0 1,1 0 0,-1-1 0,1 2 0,-1-1-1,1 0 1,0 0 0,-1 1 0,1-1 0,0 1-1,-1 0 1,1-1 0,0 1 0,0 0-1,-1 1 1,1-1 0,0 0 0,0 0 0,0 1-1,-3 3 1,1 0 5,1-1 0,-1 1-1,1 0 1,0 0 0,0 1-1,-2 6 1,2-5-10,0 0-16,0 0-1,0 0 1,1 1-1,0-1 1,0 1-1,1-1 1,0 1-1,1-1 0,-1 1 1,1 0-1,1-1 1,1 9-1,-2-13 8,1 1 0,0 0 0,0-1-1,1 1 1,-1-1 0,1 0 0,-1 1 0,1-1-1,0 0 1,0 0 0,1 0 0,-1 0 0,1 0-1,-1-1 1,1 1 0,0-1 0,0 0-1,0 1 1,0-1 0,0-1 0,1 1 0,-1 0-1,1-1 1,-1 0 0,8 2 0,-3-1 3,0 0-1,1-1 1,-1 0 0,1 0 0,-1-1-1,1 0 1,-1-1 0,0 0 0,11-2-1,-14 1 7,0 0 0,1 0 0,-1 0 0,0-1-1,0 1 1,-1-1 0,1 0 0,0-1 0,-1 1-1,0-1 1,0 0 0,0 0 0,0 0 0,4-8 0,0-1 19,0-1 1,-1 0 0,-1 0 0,0-1 0,-1 1 0,0-1 0,-1 0 0,-1-1 0,1-18 0,0-14 448,-5-78 1,1 119-374,0 0 0,-1 1 0,1-1 0,-1 0 0,-1 0 0,1 0 0,-1 1 0,0-1 0,-1 1 0,0 0-1,-4-8 1,7 14-107,0 0 0,0 0 0,0-1 0,0 1 0,0 0-1,-1 0 1,1 0 0,0 0 0,0 0 0,0 0-1,0 0 1,0 0 0,-1 0 0,1 0 0,0 0 0,0 0-1,0 0 1,0 0 0,-1 0 0,1 0 0,0 0-1,0 0 1,0 0 0,0 0 0,-1 0 0,1 0 0,0 0-1,0 0 1,0 0 0,0 0 0,0 0 0,-1 0 0,1 0-1,0 0 1,0 0 0,0 0 0,0 1 0,0-1-1,0 0 1,-1 0 0,1 0 0,0 0 0,0 0 0,0 0-1,0 1 1,0-1 0,0 0 0,0 0 0,0 0 0,0 0-1,0 1 1,0-1 0,0 0 0,0 0 0,0 0-1,0 0 1,0 1 0,0-1 0,0 0 0,-4 11-28,1 0 1,0 0-1,0 0 1,2 1-1,-2 21 1,4 67 31,1-57 29,-2-29-23,1 1 0,1-1 1,0 0-1,1 0 0,1 0 1,0-1-1,1 1 0,12 24 0,-14-33-165,-1 0 0,1-1 0,0 0 0,0 1-1,0-1 1,1 0 0,-1-1 0,1 1 0,0-1 0,0 1-1,0-1 1,0 0 0,1-1 0,-1 1 0,1-1-1,0 0 1,0 0 0,0 0 0,0-1 0,0 1-1,0-1 1,0-1 0,0 1 0,0-1 0,0 0-1,1 0 1,6-1 0,-9 0 110,0 0 0,-1 0 0,1 0 0,-1-1 0,0 1 0,1-1 0,-1 1 0,0-1 0,0 0 0,0 0 0,0 0-1,0 0 1,0 0 0,-1-1 0,1 1 0,-1 0 0,0-1 0,1 1 0,-1-1 0,0 0 0,-1 1 0,1-1 0,0 0 0,0-4 0,2-8 225,-1 1 0,-1-1 0,1-18 1,-2-52 2500,-15 111-2772,14-22 47,0-1 0,0 1 0,0 0-1,0-1 1,1 1 0,-1 0 0,1-1 0,0 1-1,0 0 1,1-1 0,-1 1 0,1 0 0,0-1 0,0 1-1,0-1 1,2 5 0,-2-6-78,1 1 0,0-1 0,0-1 1,-1 1-1,1 0 0,0 0 0,0-1 0,1 1 0,-1-1 0,0 0 1,0 1-1,1-1 0,-1 0 0,1 0 0,-1-1 0,1 1 1,-1 0-1,1-1 0,0 0 0,-1 1 0,1-1 0,5-1 0,-7 1 119,0 0 0,0 0 0,0-1-1,0 1 1,0-1 0,0 1 0,-1 0-1,1-1 1,0 0 0,0 1-1,0-1 1,0 1 0,0-1 0,-1 0-1,1 0 1,0 0 0,-1 1 0,1-1-1,-1 0 1,1 0 0,-1 0 0,1 0-1,-1 0 1,1 0 0,-1 0-1,0 0 1,0 0 0,1 0 0,-1 0-1,0 0 1,0 0 0,0-2 0,0-42 639,0 32-84,0 9-422,0 1 0,0 0 1,0 0-1,-1 0 0,1 0 1,-1-1-1,0 1 0,1 0 0,-1 0 1,-1 0-1,1 0 0,-2-3 1,2 5-114,-1 0 1,1 0-1,0 0 1,0 0-1,-1 0 1,1 0-1,-1 0 1,1 1-1,-1-1 1,1 1-1,-1-1 1,1 1-1,-1-1 1,1 1-1,-1 0 1,0 0-1,1 0 1,-1 0-1,1 0 1,-1 0-1,0 0 1,1 0-1,-1 1 1,1-1-1,-1 1 1,-2 0-1,2 0-19,0 0 0,0 0 0,-1 1 0,1-1-1,0 0 1,0 1 0,1-1 0,-1 1 0,0 0 0,0 0-1,1 0 1,-1-1 0,1 2 0,0-1 0,-1 0 0,1 0 0,0 0-1,0 0 1,1 1 0,-1-1 0,0 0 0,1 1 0,-1 3-1,-1 8-14,0 0 0,1 26 0,1-32 35,0-5-26,1 0 0,-1 0 1,0 0-1,1 0 0,-1-1 0,1 1 1,0 0-1,0 0 0,0-1 1,0 1-1,1-1 0,-1 1 0,1-1 1,-1 1-1,1-1 0,0 0 0,0 0 1,0 0-1,0 0 0,0 0 0,1 0 1,-1-1-1,0 1 0,1-1 1,0 1-1,-1-1 0,1 0 0,-1 0 1,4 0-1,6 3-387,1-2 1,-1 0 0,1 0-1,-1-1 1,16-1-1,-24 0 310,0-1 0,0 0 0,0 0 0,0 0 0,0 0 0,-1-1 0,1 1 1,0-1-1,-1 0 0,1 0 0,-1 0 0,0-1 0,0 1 0,0-1 0,0 0 0,0 0 0,0 0 0,-1 0 0,0 0 0,1-1 0,-1 1 0,0-1 0,1-4 0,3-5 192,0 1 1,-2-1-1,1-1 0,-2 1 1,4-25-1,-3-7 1158,-2-1-1,-6-69 1,4 108-1011,0 1-1,-1-1 1,0 1 0,0-1 0,0 1 0,-1-1 0,0 1-1,-1 0 1,1-1 0,-1 1 0,0 1 0,-1-1 0,-5-8-1,8 14-225,1-1-1,0 1 0,0 0 0,0 0 1,-1 0-1,1 0 0,0-1 0,0 1 0,-1 0 1,1 0-1,0 0 0,0 0 0,-1 0 1,1 0-1,0 0 0,-1 0 0,1 0 0,0 0 1,0 0-1,-1 0 0,1 0 0,0 0 1,0 0-1,-1 0 0,1 0 0,0 0 0,-1 0 1,1 0-1,0 1 0,0-1 0,0 0 1,-1 0-1,1 0 0,0 0 0,0 1 0,-1-1 1,1 0-1,0 0 0,0 0 0,0 1 1,0-1-1,-1 0 0,1 0 0,0 1 0,0-1 1,-7 15 32,1 13 76,0 1 0,2-1 0,1 1 0,1 0 0,2 0 0,5 51 0,2-30 70,3-1-1,21 68 1,-6-29-102,-18-57-104,-3-12-18,1-1 1,0 1-1,1-1 0,1 0 0,17 32 0,-23-49 4,-1 0 0,1-1 0,-1 1 0,1 0 1,0 0-1,-1-1 0,1 1 0,0-1 0,-1 1 0,1 0 0,0-1 0,0 1 0,0-1 0,-1 0 1,1 1-1,0-1 0,0 0 0,0 1 0,0-1 0,0 0 0,0 0 0,0 0 0,0 0 0,-1 0 1,1 0-1,0 0 0,0 0 0,0 0 0,0 0 0,0 0 0,0-1 0,0 1 0,0 0 0,1-2 1,0 1 35,0 0 0,0-1 1,0 1-1,0-1 0,0 1 0,0-1 1,0 0-1,-1 0 0,1 0 1,-1 0-1,2-2 0,5-15-20,-1-1 0,0 1 0,-2-1 0,0 0 0,-1 0 0,-1-1 0,-1 1 0,-1-1 0,-1 1 0,-3-31 0,2 44-4,0 1 0,0-1 0,-1 1 1,1 0-1,-1 0 0,-1 0 0,1 0 1,-5-8-1,6 12-19,-1 0 1,1-1 0,-1 1-1,0 0 1,1 0-1,-1 0 1,0 0 0,0 1-1,0-1 1,-1 0-1,1 1 1,0-1-1,0 1 1,-1 0 0,1 0-1,-1 0 1,1 0-1,-1 0 1,0 1-1,1-1 1,-1 1 0,-3-1-1,6 1-2,-1 0 0,0 0-1,0 1 1,0-1 0,1 0 0,-1 0-1,0 1 1,1-1 0,-1 0 0,0 1-1,0-1 1,1 0 0,-1 1 0,1-1-1,-1 1 1,0-1 0,1 1 0,-1 0-1,1-1 1,-1 1 0,1 0 0,0-1-1,-1 1 1,1 0 0,-1 0 0,-5 27-553,6-22 462,0 0 0,0 0 0,1-1 0,-1 1 0,1 0 0,0 0 0,3 7 0,-2-10 28,-1-1-1,1 1 1,0-1 0,0 1-1,0-1 1,0 0-1,0 1 1,0-1-1,1 0 1,-1-1-1,1 1 1,-1 0-1,1-1 1,0 1-1,0-1 1,-1 0-1,7 2 1,1-1-311,-1 0 0,1-1 1,0 0-1,14 0 0,-22-1 379,0-1-1,0 1 0,0 0 1,0 0-1,0-1 1,-1 1-1,1-1 1,0 0-1,0 0 0,0 1 1,0-1-1,-1 0 1,1 0-1,0-1 1,-1 1-1,1 0 0,-1-1 1,3-2-1,-1 1 29,-1-1 1,1 0-1,-1 0 0,0 0 0,0-1 0,0 1 1,2-9-1,-1-2 445,0-1 1,-2 0-1,1-28 0,-1 32-71,-1 8-181,1 1 0,-1-1-1,0 1 1,0-1 0,0 1 0,0-1 0,-1 1-1,1 0 1,-3-7 0,3 12-204,-1-1 1,0 1-1,1 0 1,-1-1-1,1 1 1,0 0-1,-1 0 1,1 0-1,0-1 1,0 1-1,0 0 1,1 2-1,-1-4 3,-1 9-111,1 0 0,1 0 0,0-1 0,0 1 0,1 0 0,0 0 0,0-1 0,1 1 0,0-1 0,0 1 0,1-1 0,0 0 0,1-1 0,0 1 0,0-1 0,1 0 0,-1 0 0,2-1 0,-1 1 0,14 9 0,-19-15 80,1 0-1,-1 1 1,1-1 0,0 0 0,0 0 0,-1-1 0,1 1 0,0 0 0,0 0 0,0-1 0,0 1 0,0-1 0,0 0 0,0 0 0,0 0 0,0 0 0,0 0-1,0 0 1,0 0 0,0 0 0,0-1 0,0 1 0,0-1 0,0 0 0,0 0 0,0 1 0,-1-1 0,1 0 0,0 0 0,-1-1 0,1 1 0,0 0 0,-1 0-1,0-1 1,1 1 0,-1-1 0,0 1 0,1-1 0,-1 0 0,0 0 0,0 1 0,-1-1 0,1 0 0,0 0 0,-1 0 0,1-2 0,6-17 524,-1 0 0,4-36 1,-2 14 1022,-8 42-1479,0 1 0,0-1 0,0 0-1,0 1 1,0-1 0,0 1 0,0-1 0,1 0 0,-1 1 0,0-1 0,0 1 0,1-1 0,-1 1 0,0-1 0,1 1 0,-1-1 0,1 1 0,-1-1 0,0 1 0,1-1 0,0 0 0,8 7 76,3 20-290,-7-5-48,-1 0-1,1 21 1,-3-21-809,0 0-1,7 22 1,-9-42 1011,1-1 0,-1 1 0,0-1 0,0 0-1,0 1 1,1-1 0,-1 0 0,0 1 0,1-1-1,-1 0 1,0 1 0,1-1 0,-1 0 0,0 1 0,1-1-1,-1 0 1,1 0 0,-1 0 0,1 1 0,-1-1-1,0 0 1,1 0 0,-1 0 0,1 0 0,-1 0 0,1 0-1,-1 0 1,1 0 0,-1 0 0,1 0 0,-1 0-1,1 0 1,-1 0 0,0 0 0,1 0 0,-1-1 0,1 1-1,-1 0 1,1 0 0,-1-1 0,0 1 0,1 0-1,-1 0 1,0-1 0,1 1 0,-1 0 0,0-1-1,1 1 1,-1 0 0,0-1 0,18-18 122,-3-8 369,-2-2 1,14-43-1,9-21 808,-36 92-1249,1 0-1,-1 0 1,0 0-1,1 0 0,-1 0 1,1 0-1,0 0 1,-1 0-1,1 0 0,0 0 1,-1 0-1,1 1 0,0-1 1,0 0-1,0 0 1,0 1-1,0-1 0,1 0 1,-1 1-24,-1 0 0,1 0 1,-1 1-1,0-1 0,1 0 1,-1 0-1,1 1 0,-1-1 1,1 0-1,-1 1 0,0-1 1,1 0-1,-1 1 0,0-1 1,1 1-1,-1-1 0,0 0 1,1 1-1,-1-1 0,0 1 1,0-1-1,0 1 0,0-1 1,1 1-1,-1-1 0,0 1 1,7 43-97,-7-5-117,2 25-995,-2-59 756,1 0 0,0-1-1,0 1 1,0-1 0,1 1-1,-1-1 1,1 1 0,0-1-1,0 0 1,4 6 0,6 0-3147,4-4-256</inkml:trace>
  <inkml:trace contextRef="#ctx0" brushRef="#br0" timeOffset="434.41">1535 521 1601,'0'0'13691,"-16"-15"-13400,-50-45-120,65 59-165,0 0 1,0 1 0,0-1-1,0 0 1,0 0-1,0 1 1,0-1 0,0 1-1,0-1 1,0 1-1,0-1 1,0 1 0,0 0-1,0 0 1,-1-1-1,1 1 1,0 0 0,0 0-1,0 0 1,0 0-1,-1 0 1,1 0 0,0 1-1,0-1 1,-1 1-1,0-1-2,1 1 0,0 0 0,0 0 0,0 1 0,0-1 0,0 0-1,1 0 1,-1 0 0,0 1 0,1-1 0,-1 0 0,0 2 0,-2 3-13,-1 4 5,0 1-1,1 0 0,0 0 0,0 1 0,1-1 1,1 1-1,0-1 0,0 1 0,3 19 0,-2-11 0,0-17-118,0 0 1,1 0 0,0 0-1,0 1 1,-1-1-1,2 0 1,-1 0-1,0 0 1,1 0-1,-1-1 1,1 1-1,0 0 1,0-1-1,0 1 1,0-1-1,0 1 1,1-1-1,-1 0 1,1 0-1,0 0 1,-1 0-1,1-1 1,0 1-1,0-1 1,0 0-1,0 0 1,0 0-1,0 0 1,0 0 0,1 0-1,-1-1 1,0 0-1,0 0 1,1 0-1,-1 0 1,0 0-1,0 0 1,0-1-1,1 0 1,-1 1-1,0-1 1,0 0-1,0-1 1,0 1-1,0-1 1,0 1-1,-1-1 1,1 0-1,0 0 1,-1 0-1,1 0 1,-1 0-1,0-1 1,2-2 0,1-4 355,0-1 0,-1 0 1,-1 0-1,0 0 0,0 0 1,-1-1-1,0 1 1,1-20-1,-3-79 5338,-1 85-2656,4 57-3017,0-1 1,2 0 0,1 0 0,18 51-1,-10-35-1771,-11-35-587,-2-6-1547</inkml:trace>
  <inkml:trace contextRef="#ctx0" brushRef="#br0" timeOffset="621.73">901 0 9220,'0'0'3474</inkml:trace>
  <inkml:trace contextRef="#ctx0" brushRef="#br0" timeOffset="1650.27">1389 580 4322,'0'0'5277,"10"1"-5237,4 2 262,0 1 1,0-2-1,1 0 0,-1 0 1,29-2-1,-40 0-296,1-1 1,0 1 0,0-1-1,0 0 1,-1 0-1,1-1 1,0 1 0,-1-1-1,1 1 1,-1-1-1,0 0 1,1 0 0,-1-1-1,0 1 1,0-1-1,0 0 1,-1 1-1,1-1 1,-1 0 0,0-1-1,1 1 1,-1 0-1,-1-1 1,1 1 0,0-1-1,-1 1 1,1-5-1,0 0 29,0 0-1,-1 1 0,0-1 0,0 0 1,-1 0-1,0 0 0,-1 0 1,1 0-1,-2 1 0,1-1 0,-1 0 1,-5-13-1,6 18 14,0 0 0,-1 0-1,1 0 1,-1 0 0,0 0 0,1 0-1,-2 0 1,1 1 0,0-1 0,0 1-1,-1 0 1,1-1 0,-1 1 0,0 0 0,0 0-1,0 1 1,0-1 0,0 1 0,0-1-1,0 1 1,0 0 0,0 0 0,-1 0-1,1 1 1,0-1 0,-1 1 0,1 0 0,-1 0-1,1 0 1,0 0 0,-6 1 0,7 0-37,0 0 1,0 0 0,1 0 0,-1 0-1,0 0 1,0 1 0,1-1 0,-1 0-1,0 1 1,1-1 0,0 1 0,-1-1-1,1 1 1,0 0 0,0 0 0,0 0-1,0-1 1,0 1 0,0 0 0,0 0-1,1 0 1,-1 0 0,0 4 0,-6 51 191,6-37-94,1 0 0,0 0 0,6 30 0,-4-41-83,0-1 0,0 1 0,1-1 0,1 0 0,-1 0 0,1 0 1,0 0-1,1-1 0,0 1 0,9 9 0,-9-10-13,2-1 1,-1 1-1,1-1 0,0 0 0,0-1 0,0 0 1,1 0-1,0 0 0,0-1 0,0 0 0,1-1 1,-1 0-1,1 0 0,0-1 0,0 0 0,-1 0 1,1-1-1,18 0 0,-24-1-199,0 0 1,0-1 0,0 1-1,-1-1 1,1 0-1,0 0 1,-1 0 0,1 0-1,0 0 1,-1 0-1,1-1 1,-1 1-1,0-1 1,1 0 0,-1 0-1,0 0 1,0 0-1,0 0 1,-1 0 0,1-1-1,0 1 1,-1 0-1,2-4 1,12-16-4369</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01:04.458"/>
    </inkml:context>
    <inkml:brush xml:id="br0">
      <inkml:brushProperty name="width" value="0.05" units="cm"/>
      <inkml:brushProperty name="height" value="0.05" units="cm"/>
      <inkml:brushProperty name="color" value="#E71224"/>
    </inkml:brush>
  </inkml:definitions>
  <inkml:trace contextRef="#ctx0" brushRef="#br0">74 19 608,'0'0'4098,"-71"23"-3714,71-22 177,-2 1-401,2 0-160,0 0 16,5-2 464,31 0 913,24 0-17,31-17-1376,27-15-640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01:01.740"/>
    </inkml:context>
    <inkml:brush xml:id="br0">
      <inkml:brushProperty name="width" value="0.05" units="cm"/>
      <inkml:brushProperty name="height" value="0.05" units="cm"/>
      <inkml:brushProperty name="color" value="#E71224"/>
    </inkml:brush>
  </inkml:definitions>
  <inkml:trace contextRef="#ctx0" brushRef="#br0">1254 468 3025,'0'0'5133,"2"0"-5051,0 0-1,1 0 0,-1-1 0,0 1 0,0-1 0,0 0 0,0 1 0,1-1 0,1-2 0,0-1-70,1 0 0,-1 0 0,0-1 0,-1 1 0,1-1 0,-1 0 0,0 0 1,0-1-1,-1 1 0,5-11 0,12-62 107,-16 62-112,5-29 40,-3-1 0,-1-81 1,-4 121 161,0-1 0,-1 0 0,0 1 0,0-1-1,-1 0 1,-2-8 0,3 14-159,1 0 0,0 0-1,-1 0 1,1 0-1,-1-1 1,1 1-1,-1 0 1,0 0-1,0 0 1,1 0-1,-1 0 1,0 0-1,0 1 1,0-1 0,0 0-1,0 0 1,0 1-1,0-1 1,0 0-1,0 1 1,0-1-1,0 1 1,-1-1-1,1 1 1,0 0-1,0 0 1,0-1 0,-1 1-1,1 0 1,0 0-1,0 0 1,-1 0-1,1 0 1,0 1-1,0-1 1,-1 0-1,1 1 1,0-1-1,0 0 1,0 1 0,0-1-1,-1 2 1,-1-1-34,1 1 1,-1 0-1,1 0 1,0 1-1,0-1 1,0 0-1,0 1 1,1-1-1,-1 1 1,1-1-1,-1 1 1,1 0-1,0-1 1,0 1-1,0 0 0,0 4 1,-10 53 329,10-51-246,-5 42 110,2 0 0,3 0 0,1 0 0,3 0-1,2 0 1,3-1 0,1 1 0,29 86 0,-34-125-190,0 0 0,1 0 0,1 0 0,0-1 0,1 0 0,0 0 0,0 0 0,1-1 0,18 18 0,-25-27-4,0 0 1,0 0 0,0 0-1,0-1 1,0 1 0,0 0-1,0 0 1,0-1 0,1 1-1,-1 0 1,0-1 0,0 1-1,1-1 1,-1 0-1,0 1 1,1-1 0,-1 0-1,0 0 1,1 0 0,-1 0-1,1 0 1,-1 0 0,0 0-1,1-1 1,-1 1 0,0 0-1,1-1 1,-1 1-1,0-1 1,0 1 0,1-1-1,-1 0 1,0 0 0,0 1-1,0-1 1,0 0 0,0 0-1,0 0 1,0 0-1,0 0 1,0 0 0,-1 0-1,1-1 1,0 1 0,-1 0-1,1 0 1,-1 0 0,1-1-1,-1 1 1,1-3 0,2-6 206,0-1-1,-1 0 1,0 1 0,1-21 0,-2 8-52,1-12 213,-3-41-1,0 66-333,0 1 0,0 0 0,-1 0 0,0 0 0,-1 0 0,0 0 0,0 0 0,-1 0 0,-7-11 0,6 18-422,1 10 266,1 10 8,3-13-11,-1 0 0,1 0 0,0 0 0,1 0 0,-1 0 0,1 0 0,0-1 0,0 1 0,0 0 0,4 8 0,-3-11 51,-1 0 1,1 0-1,0 0 1,0 0-1,0 0 1,0-1-1,0 1 1,0-1-1,0 1 1,1-1-1,-1 0 1,0 0-1,1 0 1,-1 0-1,1 0 1,-1-1-1,1 1 1,0-1-1,-1 0 1,1 1-1,-1-1 1,4-1-1,-3 2 15,1-1-1,0 0 1,-1 0 0,1 0-1,0-1 1,-1 0-1,1 1 1,-1-1-1,1 0 1,-1-1 0,1 1-1,-1 0 1,0-1-1,5-3 1,-5 2 55,0 0 0,1-1 0,-1 1-1,0-1 1,0 0 0,-1 0 0,1 0 0,-1 0 0,0 0 0,3-9-1,-1-1 221,-1-1 0,-1 1 0,0-1 0,0 0 0,-2 1 0,-1-25-1,1 9 673,-2 20-460,-2 13-457,-3 15-148,6-8 141,0 0-1,1 0 1,0 0 0,0 0 0,1 0 0,1 0 0,0 0 0,0-1 0,6 17 0,-6-21-66,0-1 1,0 1-1,1-1 1,-1 0-1,1 0 1,0 0-1,0 0 1,0-1-1,1 1 1,-1-1-1,1 0 1,0 0-1,0 0 0,0 0 1,0-1-1,1 1 1,-1-1-1,1 0 1,-1-1-1,1 1 1,-1-1-1,6 1 1,-7-1 49,-1-1 0,1 1 0,0-1 0,-1 0 0,1 0 0,-1 0 0,1 0 0,0 0 0,-1-1 1,1 1-1,-1-1 0,1 1 0,-1-1 0,0 0 0,1 0 0,-1 0 0,0-1 0,1 1 0,-1 0 1,0-1-1,0 1 0,0-1 0,0 0 0,1-2 0,2-3 62,-1 0 1,0-1-1,0 1 1,-1-1-1,0 0 0,3-9 1,-3 7-39,2-13 817,-1 0 1,-1-1-1,0-28 0,-3 69-1035,1 0 0,0 0 0,2 0 0,-1 0 0,2 0 0,1 0 0,0-1 0,0 0 0,2 0 0,0 0 0,13 20 0,-18-34 211,-1-1-1,0 1 1,0-1 0,1 1-1,-1-1 1,0 0-1,1 0 1,0 0-1,-1 0 1,1 0-1,-1 0 1,1 0-1,0 0 1,0 0-1,0-1 1,-1 1-1,1-1 1,0 0-1,0 1 1,0-1-1,0 0 1,0 0-1,0 0 1,0 0-1,0 0 1,-1-1-1,1 1 1,0-1-1,0 1 1,0-1-1,0 0 1,-1 1-1,1-1 1,0 0-1,-1 0 1,1 0-1,-1 0 1,1-1-1,-1 1 1,1 0-1,-1-1 1,0 1-1,0-1 1,1 1-1,-1-1 1,0 0-1,-1 1 1,1-1-1,1-3 1,6-18 440,-1-1 0,7-40 0,-10 41 264,0 1 0,2-1 0,10-22 0,-17 45-677,1-1-1,0 1 0,0 0 0,0 0 0,0 0 0,1-1 0,-1 1 0,0 0 0,0 0 0,0 0 1,0-1-1,0 1 0,0 0 0,0 0 0,0 0 0,0 0 0,0-1 0,0 1 0,1 0 0,-1 0 0,0 0 1,0 0-1,0 0 0,0-1 0,0 1 0,1 0 0,-1 0 0,0 0 0,0 0 0,0 0 0,0 0 0,1 0 1,-1 0-1,0 0 0,0 0 0,0 0 0,1 0 0,-1 0 0,0 0 0,0 0 0,0 0 0,1 0 0,-1 0 1,0 0-1,0 0 0,0 0 0,0 0 0,1 0 0,-1 0 0,0 0 0,0 0 0,0 0 0,0 0 0,1 1 1,-1-1-1,0 0 0,0 0 0,0 0 0,0 0 0,0 0 0,1 1 0,-1-1 0,0 0 0,0 0 0,0 0 1,0 0-1,0 1 0,5 13-199,12 87-183,-5-26-1601,-12-73 1865,0 0 1,0 0-1,1-1 1,-1 1-1,1 0 1,0 0-1,0-1 0,-1 1 1,1 0-1,0-1 1,0 1-1,2 1 1,-2-2 74,-1-1 1,1 0 0,-1 1 0,1-1-1,-1 0 1,1 1 0,-1-1-1,1 0 1,-1 0 0,1 0 0,0 1-1,-1-1 1,1 0 0,0 0-1,-1 0 1,1 0 0,-1 0 0,1 0-1,0 0 1,-1 0 0,1 0-1,0-1 1,-1 1 0,1 0 0,2-2 26,-1 1 1,1-1-1,-1 1 1,1-1-1,-1 0 1,0 0 0,0 0-1,0 0 1,0-1-1,-1 1 1,1 0 0,-1-1-1,3-4 1,27-72 448,-25 60 61,1 0-1,1 0 1,19-32 0,-27 50-454,1 0 0,-1 0 0,1 0 0,-1 0 0,1 0 0,0 0 0,-1 0 0,1 0 0,0 1 0,0-1 0,-1 0 0,1 1 0,0-1 0,0 0 0,0 1 0,0-1-1,0 1 1,0-1 0,0 1 0,0 0 0,0-1 0,0 1 0,2 0 0,-2 0-38,0 1-1,0-1 0,0 1 1,0-1-1,0 1 0,-1-1 1,1 1-1,0 0 1,0 0-1,-1-1 0,1 1 1,0 0-1,-1 0 0,1 0 1,0 0-1,-1 0 0,0 0 1,1 0-1,0 1 1,2 9-99,1-1 0,-2 1 0,3 16 1,-4-22 168,4 28-446,3 20-1349,1-19-3327,-3-22 103</inkml:trace>
  <inkml:trace contextRef="#ctx0" brushRef="#br0" timeOffset="529.23">2420 254 6739,'0'0'8164,"-12"8"-7817,1-1-253,7-5-65,0 1 0,-1-1-1,1 1 1,0 0 0,0 0-1,1 0 1,-1 1 0,1-1-1,-1 1 1,1 0-1,0 0 1,1 0 0,-1 0-1,1 1 1,0-1 0,-3 7-1,1 7 14,0 0 1,2 0-1,0 0 0,0 33 0,3-48-85,-1 1 1,1-1-1,-1 0 0,1 1 1,0-1-1,1 0 0,-1 0 1,0 0-1,1 0 0,0 0 1,-1 0-1,1 0 0,0-1 1,1 1-1,-1-1 0,0 1 1,1-1-1,-1 0 0,1 0 1,0 0-1,0 0 0,0 0 1,0-1-1,0 0 0,0 1 1,0-1-1,0 0 0,1 0 1,-1-1-1,6 2 0,-3-1-172,0 0-1,-1 0 0,1-1 1,0 0-1,0 0 0,0 0 0,-1-1 1,1 0-1,0 0 0,-1 0 1,1 0-1,0-1 0,-1 0 1,0-1-1,1 1 0,-1-1 1,8-5-1,-1-5 284,0 0-1,0-1 1,-1 0-1,-1-1 1,0 0 0,-1-1-1,-1 0 1,-1 0 0,0-1-1,-1 0 1,6-27-1,-4 5 896,-1 0-1,-3 0 1,-1 0-1,-2-48 1,-6 51 835,5 35-1760,0 0 0,-1 0 0,1 0 0,0 0 0,0 1 0,-1-1 0,1 0 0,-1 0 0,1 0-1,-1 0 1,1 1 0,-1-1 0,1 0 0,-1 1 0,0-1 0,1 0 0,-1 1 0,0-1 0,0 1 0,0-1 0,1 1 0,-1-1 0,0 1 0,0-1 0,0 1 0,0 0-1,0 0 1,0-1 0,0 1 0,0 0 0,1 0 0,-1 0 0,0 0 0,0 0 0,-2 1 0,2-1-41,0 1 1,-1-1-1,1 1 0,0 0 1,0 0-1,0 0 0,0 0 1,0 0-1,0 0 0,0 0 1,0 0-1,0 0 0,1 0 0,-1 0 1,0 0-1,1 1 0,-1-1 1,1 0-1,-1 1 0,1-1 1,-1 2-1,-6 34-73,7-33 72,-4 33 63,1 0-1,2 0 1,2 0 0,2 0-1,1 0 1,12 47-1,19 43-6492</inkml:trace>
  <inkml:trace contextRef="#ctx0" brushRef="#br0" timeOffset="876.29">2576 269 6035,'0'0'7649,"14"3"-7567,25 4-75,0-1 1,44 1-1,-82-8-11,1 1 0,-1 0 1,1 0-1,-1-1 0,1 1 1,-1 0-1,1-1 0,-1 0 1,0 1-1,1-1 0,-1 0 1,0 1-1,1-1 0,-1 0 1,0 0-1,0 0 0,0 0 1,0-1-1,0 1 0,0 0 1,0 0-1,0 0 1,0-1-1,-1 1 0,1-1 1,-1 1-1,1 0 0,-1-1 1,1 1-1,-1-3 0,2-5 738,0 0-1,-1 0 1,-1-17 0,0 21 833,2 29-1695,-1 3-172,3 65 791,2-31-4150,-4-51-519</inkml:trace>
  <inkml:trace contextRef="#ctx0" brushRef="#br0" timeOffset="1062.4">2864 22 3954,'0'0'9268,"8"29"-12453,-1-1-433,1 4-2497</inkml:trace>
  <inkml:trace contextRef="#ctx0" brushRef="#br0" timeOffset="1888.57">3116 147 5987,'0'0'9327,"-16"-2"-9197,0 1-42,0 0 0,-22 3 1,35-2-64,1 1 1,-1 0 0,1 0-1,-1 0 1,1 0 0,0 0-1,0 0 1,-1 0 0,1 1 0,0 0-1,0-1 1,0 1 0,0 0-1,1 0 1,-1 0 0,0 0-1,1 0 1,-1 0 0,-1 4 0,-1 2 38,0 1 1,1 0-1,-4 15 1,5-14-16,-3 8-55,1 0-1,2 0 1,0 1-1,0-1 1,2 1-1,2 21 1,-2-37-16,0 0 0,1 0 0,0-1 1,-1 1-1,1 0 0,0 0 0,0-1 0,1 1 0,-1-1 1,0 1-1,1-1 0,0 0 0,-1 1 0,1-1 1,0 0-1,0 0 0,0 0 0,1 0 0,-1-1 0,0 1 1,1 0-1,-1-1 0,1 0 0,-1 1 0,1-1 0,0 0 1,3 0-1,4 1-161,-1 0 1,1 0-1,0-1 1,0-1-1,0 0 1,16-2-1,-23 2 174,0 0 1,1-1-1,-1 0 0,0 0 1,0 0-1,0 0 0,0 0 1,0-1-1,0 1 1,0-1-1,0 0 0,0 0 1,-1 0-1,1 0 0,-1 0 1,4-5-1,-2 2 18,-1 0 0,0 0 0,0 0 0,0-1-1,-1 0 1,0 1 0,0-1 0,2-9 0,0-8 314,-2 0 0,0-1 0,-3-38 0,1 58-235,0-2 48,-1 1 1,0-1 0,-1 0-1,1 0 1,-1 0 0,-3-5-1,5 10-113,-1 0 0,1 0 0,0 0 0,-1 0 0,1 0 0,-1 0 0,1 0 0,-1 0 0,1 0 0,-1 0 0,0 0 0,1 0 0,-1 0 0,0 0 0,0 1 0,0-1 0,0 0 0,0 1 0,0-1 0,1 1 0,-2-1 0,1 1 0,0-1 0,0 1 0,0 0 0,0-1 0,0 1 0,0 0-1,0 0 1,0 0 0,0 0 0,-1 0 0,1 0 0,0 0 0,0 0 0,0 0 0,0 0 0,0 1 0,-2 0 0,1 1-36,1 0 0,-1 1-1,1-1 1,0 1 0,0-1 0,0 1-1,0 0 1,0-1 0,1 1 0,-1 0-1,1 0 1,-1-1 0,1 1 0,0 0-1,0 0 1,0-1 0,1 5 0,-1 0-48,0 3-55,0 1 0,1 0 0,0 0-1,1 0 1,0-1 0,1 1 0,0-1-1,7 17 1,-8-23 36,0 0 0,0-1 0,1 1 0,-1-1 0,1 0 0,0 1 0,0-1 0,0-1 0,1 1 0,-1 0 0,1-1 0,-1 1 0,1-1 0,0 0 0,0-1 0,0 1 0,0 0 0,0-1 0,0 0 0,0 0 0,1 0 0,-1-1 0,0 0 0,9 0 0,-10 0 97,-1 0 1,1-1 0,0 1-1,0-1 1,-1 0 0,1 0 0,-1 0-1,1 0 1,-1-1 0,1 1-1,-1-1 1,0 1 0,1-1-1,-1 0 1,0 0 0,0 0 0,0 0-1,-1 0 1,1 0 0,0-1-1,-1 1 1,1 0 0,-1-1-1,1-3 1,5-8 349,-2-1-1,0-1 1,4-17 0,-4 13 173,16-69 3219,-15 113-3164,-5-22-599,2 33 26,10 35-1,-11-61-87,0 0 0,1-1 0,0 1 0,1 0 0,0-1 0,0 0-1,1 0 1,0 0 0,8 10 0,-11-16 57,-1-1 1,1 1-1,0 0 1,0-1-1,0 1 0,0-1 1,0 0-1,0 1 1,1-1-1,-1 0 0,0 0 1,1-1-1,-1 1 0,0 0 1,1-1-1,-1 0 1,1 1-1,-1-1 0,1 0 1,-1 0-1,1 0 1,-1-1-1,0 1 0,1 0 1,4-2-1,-3 0 46,0 0 1,0 0-1,0 0 0,0-1 1,-1 1-1,1-1 0,-1 0 1,1 0-1,-1 0 1,0 0-1,0 0 0,-1-1 1,4-4-1,24-54 1332,-18 34-332,-12 27-993,0 0-1,1 1 0,-1-1 0,0 0 0,0 1 0,0-1 1,1 0-1,-1 1 0,0-1 0,1 1 0,-1-1 1,1 1-1,-1-1 0,1 1 0,-1-1 0,1 1 1,-1-1-1,1 1 0,-1 0 0,1-1 0,-1 1 0,1 0 1,0-1-1,0 1 0,5 12-65,-4 25-993,-2-37 1010,0 2-183,1 0 1,-1 0 0,0 0-1,0 1 1,-1-1-1,1 0 1,0 0 0,-1 0-1,1 0 1,-1 0-1,0 0 1,1 0 0,-1 0-1,0 0 1,0 0-1,0 0 1,-1 0 0,1 0-1,0-1 1,-1 1-1,1-1 1,-1 1 0,0-1-1,-3 3 1,-32 8-4997</inkml:trace>
  <inkml:trace contextRef="#ctx0" brushRef="#br0" timeOffset="7334.7">106 905 3169,'0'0'10805,"-2"-30"-9652,2 37-5971,0 8 2080,0-2-1584</inkml:trace>
  <inkml:trace contextRef="#ctx0" brushRef="#br0" timeOffset="8019.2">1 1089 2961,'0'0'14671,"8"0"-14412,241 2 900,-123-1-2145,-1 0-4029,-111-2 1349,-7-6-1299</inkml:trace>
  <inkml:trace contextRef="#ctx0" brushRef="#br0" timeOffset="8333.49">443 995 3522,'0'0'8161,"0"0"-8086,-1 0 0,1 0 0,0 1-1,0-1 1,-1 0 0,1 0 0,0 0 0,0 0 0,-1 1 0,1-1 0,0 0 0,0 0 0,0 0 0,-1 1 0,1-1 0,0 0 0,0 0 0,0 1 0,0-1 0,0 0 0,0 0 0,-1 1 0,1-1 0,0 0-1,0 0 1,0 1 0,0-1 0,0 0 0,0 1 0,0-1 0,0 1 0,2 1 196,0 1 0,1-1 0,-1 0-1,1 1 1,-1-1 0,1 0 0,-1 0 0,1-1 0,0 1-1,0-1 1,0 1 0,6 1 0,6 4 338,-5-2-347,0 0-156,0 1 0,-1-1-1,0 1 1,13 11 0,-21-16-121,0 0 0,0 0-1,1 0 1,-1 0 0,0 0 0,0 1 0,0-1 0,0 0 0,0 1 0,0-1-1,-1 1 1,1-1 0,0 1 0,-1-1 0,1 1 0,-1-1 0,0 1 0,1 0-1,-1-1 1,0 1 0,0 0 0,0-1 0,0 1 0,0 0 0,-1-1 0,1 1-1,0-1 1,-1 1 0,1 0 0,-1-1 0,0 1 0,1-1 0,-1 1 0,0-1-1,0 0 1,0 1 0,-2 1 0,-3 3-351,-1 1-1,0-2 0,0 1 1,-12 6-1,12-8-476,0 1-1,1-1 1,0 1 0,0 0-1,0 0 1,0 1 0,-5 7-1,2 4-5401</inkml:trace>
  <inkml:trace contextRef="#ctx0" brushRef="#br0" timeOffset="10019.33">1053 1065 3410,'0'0'8361,"-17"-8"-8017,-51-23-27,66 30-302,0 0 0,0 0 1,0 1-1,1-1 0,-1 1 0,0-1 0,0 1 0,0 0 0,0-1 0,0 1 0,0 0 0,0 1 0,0-1 0,0 0 0,0 0 0,0 1 0,1-1 1,-1 1-1,0 0 0,0-1 0,0 1 0,1 0 0,-1 0 0,0 0 0,1 0 0,-1 1 0,1-1 0,-1 0 0,1 1 0,0-1 0,-1 1 0,1-1 1,0 1-1,0 0 0,0-1 0,0 1 0,1 0 0,-1 0 0,-1 2 0,-2 4 41,-1 1-51,1-1-1,0 1 0,0 1 0,1-1 1,0 0-1,0 1 0,1 0 0,1 0 1,0-1-1,0 1 0,1 0 1,0 0-1,0 0 0,4 13 0,-4-20-32,1-1 0,0 0-1,0 0 1,0 1 0,0-1 0,0 0-1,1 0 1,-1 0 0,1 0-1,-1-1 1,1 1 0,0 0 0,0-1-1,0 1 1,0-1 0,0 1-1,0-1 1,0 0 0,0 0 0,0 0-1,0 0 1,1 0 0,-1-1-1,4 2 1,5 0-121,0-1 0,1 1-1,19-2 1,-25 0 149,-5 0 17,1 0-1,0 0 1,0 0 0,-1-1 0,1 1 0,0-1-1,0 1 1,-1-1 0,1 1 0,-1-1 0,1 0-1,0 0 1,-1 0 0,0 0 0,1 0 0,-1 0-1,1 0 1,-1-1 0,2-1 0,-1-1 18,1 0 1,-1 0-1,0 0 1,0 0-1,-1 0 1,1 0 0,1-8-1,0-4 406,-1-1-1,-1 0 1,0-18 0,-1 34-380,0-2 0,0-16 571,0 19-628,0 0 0,0 0 0,-1 0 0,1 1 0,0-1 0,0 0 0,0 0 0,0 0 0,0 1 0,0-1-1,-1 0 1,1 0 0,0 0 0,0 0 0,0 0 0,0 1 0,-1-1 0,1 0 0,0 0 0,0 0 0,0 0 0,-1 0 0,1 0 0,0 0 0,0 0 0,0 0 0,-1 0 0,1 0 0,0 0 0,0 0 0,0 0 0,-1 0 0,1 0 0,0 0 0,0 0 0,0 0 0,-1 0 0,1 0 0,0 0 0,0 0 0,0 0 0,-1-1 0,1 1 0,0 0 0,0 0 0,0 0 0,0 0 0,-1 0 0,1-1 0,0 1 0,0 0 0,0 0 0,0 0 0,0 0 0,0-1 0,0 1 0,-1 0 0,1 0 0,0 0 0,0-1 0,0 1 0,0 0 0,0 0 0,0 0 0,0-1 0,0 1 0,0 0 0,0-1 0,-2 4-4,0 0-1,0 0 1,1 0-1,-1 1 1,1-1-1,-1 0 1,1 1-1,0-1 1,0 1-1,1-1 1,-1 1-1,1-1 1,-1 1-1,1-1 1,0 1 0,1-1-1,-1 1 1,1 0-1,1 5 1,-1-5-44,0 1 0,1 0 1,-1-1-1,1 1 0,0-1 1,1 0-1,-1 0 0,1 0 1,0 0-1,0 0 0,0 0 1,0-1-1,1 1 0,3 2 1,0-2-25,-1 0 1,1-1 0,0 0-1,0-1 1,0 1 0,0-1-1,0-1 1,1 1 0,-1-1 0,1 0-1,-1-1 1,13-1 0,-18 1 71,0 0 1,-1 0 0,1 0 0,0-1 0,0 1 0,-1-1-1,1 1 1,-1-1 0,1 0 0,0 1 0,-1-1-1,1 0 1,-1 0 0,0 0 0,1 0 0,-1-1-1,0 1 1,0 0 0,0 0 0,2-3 0,0 0 11,0-1 0,-1 0 0,0 0 0,0 0 1,0 0-1,2-8 0,0-7 234,-1 1 1,1-33-1,-4-28 1535,0 80-1785,0 0 0,-1 0 0,1 0 0,0 0 0,0 0 0,-1-1 0,1 1 0,0 0 0,-1 0 0,1 0-1,0 0 1,-1 0 0,1 0 0,0 0 0,-1 0 0,1 0 0,0 1 0,-1-1 0,1 0 0,0 0 0,-1 0 0,1 0 0,0 0 0,-1 1 0,1-1-1,0 0 1,0 0 0,-1 0 0,1 1 0,0-1 0,0 0 0,0 0 0,-1 1 0,1-1 0,0 0 0,0 0 0,0 1 0,-1-1 0,-1 5-70,0 0 1,1 0 0,-1-1-1,1 1 1,0 0 0,0 0 0,1 0-1,-1 0 1,1 0 0,0 1 0,0-1-1,1 0 1,0 0 0,0 0 0,0 0-1,0-1 1,1 1 0,0 0-1,0 0 1,0-1 0,0 1 0,1-1-1,0 0 1,0 0 0,0 0 0,0 0-1,7 6 1,-5-7-108,0 0-1,0 0 1,1-1 0,-1 0 0,1 0-1,0 0 1,-1-1 0,1 0-1,9 1 1,-13-2 163,1 1 0,-1-1 0,1 0 0,-1-1 0,1 1 0,-1 0 0,0-1 0,1 1 0,-1-1 0,1 0 0,-1 0 0,0 0 0,0 0 0,1 0 0,-1 0 0,0-1 0,0 1 0,0-1 0,0 1-1,-1-1 1,1 0 0,0 0 0,-1 0 0,2-2 0,2-5 393,-1-1-1,0 0 1,-1 0 0,0 0-1,0 0 1,-1 0-1,-1-1 1,0 1 0,0-12-1,-1 36-433,-1 1-111,2 0 1,-1 0 0,2 0-1,0 0 1,4 17 0,-4-28-166,-1 0 0,1 0 0,-1 0 0,1-1 0,0 1 0,1 0 0,-1-1 0,0 1 0,1-1 0,0 0 0,0 0 0,0 0 0,0 0 0,1-1 0,-1 1 0,1-1 0,-1 0 0,1 0 0,0 0 0,0 0 0,0-1 0,0 0 0,7 2 0,17 0-3158</inkml:trace>
  <inkml:trace contextRef="#ctx0" brushRef="#br0" timeOffset="10578.76">1634 1138 3666,'0'0'10210,"-8"-12"-9394,-28-37-458,34 47-346,-1 0 1,1 1-1,0-1 1,-1 1-1,0 0 1,1 0-1,-1 0 1,0 0 0,1 0-1,-1 0 1,0 1-1,0-1 1,0 1-1,0 0 1,0 0 0,1 0-1,-1 0 1,0 0-1,0 1 1,0-1-1,0 1 1,1 0-1,-5 1 1,2 1-12,0-1 0,1 1 0,-1 0 0,1 0 1,0 0-1,0 1 0,0-1 0,0 1 0,0 0 0,1 0 0,0 1 0,0-1 0,0 1 1,0-1-1,1 1 0,-1 0 0,-2 10 0,4-12-22,-1 1 1,1 0-1,0 0 1,0 0-1,0 0 1,1 0-1,-1 0 1,1 0-1,0 0 1,0 0-1,1 1 1,-1-1-1,1 0 1,0 0-1,0 0 1,0 0-1,0-1 1,1 1-1,-1 0 1,1 0-1,0-1 1,0 1-1,5 4 1,-4-4-48,1-2 0,0 1 0,0 0-1,-1-1 1,1 1 0,1-1 0,-1 0 0,0-1 0,0 1 0,1-1 0,6 2 0,50 0-238,-58-3 324,0 0 13,-1 0 0,1 0-1,-1-1 1,1 1 0,-1-1-1,1 0 1,-1 0-1,1 0 1,-1 0 0,0 0-1,0 0 1,1-1 0,-1 1-1,0-1 1,0 0 0,0 1-1,-1-1 1,1 0 0,0 0-1,-1 0 1,1 0 0,-1 0-1,0-1 1,1 1 0,-1 0-1,0-1 1,-1 1-1,1-1 1,0 1 0,-1-1-1,1-2 1,2-12 718,-1 1-1,-1 0 1,-1-30 0,0 28 707,-6 6-136,6 12-1318,0 0 1,0 0-1,-1 0 0,1 0 1,0 0-1,0 0 0,-1 0 1,1 0-1,0 0 1,0 0-1,-1-1 0,1 1 1,0 1-1,0-1 0,-1 0 1,1 0-1,0 0 1,0 0-1,-1 0 0,1 0 1,0 0-1,0 0 1,-1 0-1,1 0 0,0 0 1,0 1-1,0-1 0,-1 0 1,1 0-1,0 0 1,0 1-1,0-1 0,0 0 1,-1 0-1,1 0 0,0 1 1,0-1-1,0 0 1,0 0-1,0 1 0,0-1 1,0 0-1,0 0 0,-1 1 1,1-1-1,0 0 1,0 0-1,0 1 0,0-1 1,0 0-1,1 1 0,-4 17-23,0 1 0,2-1-1,0 1 1,2 0 0,3 28-1,-1-28 7,1-1-1,0 0 0,1 0 0,1-1 0,11 22 0,49 83-227,-1-2-83,-61-111 203,1-1-173,-2 1 0,1-1 0,-1 0 0,0 1 0,-1 0 0,0-1-1,1 14 1,-3-21-395,-1-4 83,-1 0 591,0 0 1,1 0-1,-2 0 1,1 0-1,0 1 1,0-1-1,-4-2 1,-6-9 23,-4-8-212,2 0 1,-16-31-1,12 0-2086,16 42 851,0 1 1,0 0-1,1-17 1,1 3-2990</inkml:trace>
  <inkml:trace contextRef="#ctx0" brushRef="#br0" timeOffset="11654.29">1877 1123 3265,'0'0'9501,"-4"-4"-9165,2 2-313,-11-9 34,13 11-57,-1 0 0,1 0 0,-1 0 0,1 0 0,0 0 0,-1 0 0,1 0 0,0 0 0,-1 0 0,1 0 0,0 0 0,-1 1 0,1-1 0,0 0 0,-1 0 0,1 0 0,0 0 0,-1 1 0,1-1 0,0 0 0,-1 0 0,1 0 0,0 1 0,0-1 0,-1 0 0,1 1 0,0-1 0,0 0 0,0 1 0,-1-1 0,1 0 0,0 1 0,0-1 0,0 0 0,0 1 0,0-1 0,0 0 0,0 1 0,0-1 0,0 0 0,0 1 0,0-1 0,0 0 0,0 1 0,0-1 0,0 1 0,0-1 0,0 0 0,0 1 0,1-1 0,-2 16 35,0-1 0,1 0 0,1 1 0,6 26 0,-6-35-178,1-1 0,0 0 0,0 0 0,1-1 0,0 1 0,0 0 0,0-1 0,0 0 1,1 1-1,0-1 0,0-1 0,1 1 0,-1-1 0,9 6 0,-12-8 78,1-1 0,-1 0 0,1 0 0,-1 0 0,1 0 1,0 0-1,-1 0 0,1 0 0,0 0 0,0-1 0,0 1 0,0-1 0,0 0 0,-1 1 0,1-1 0,0 0 0,0 0 0,0 0 0,0 0 1,0 0-1,0-1 0,3 0 0,-3 0 68,0-1-1,0 1 1,0-1 0,0 1 0,0-1 0,0 0-1,-1 1 1,1-1 0,-1 0 0,1 0 0,-1 0-1,0-1 1,0 1 0,0 0 0,1-3 0,2-7 428,-1 0 1,0 0 0,-1 0 0,0 0-1,0-22 1,-2-9 1844,0 40-1339,0 27-994,0-13-138,0 1 0,1-1 0,0 0 0,1 1 0,0-1 0,1 0 0,6 19 0,-7-27 3,0 1 1,0-1 0,0 0 0,0 1 0,0-1-1,1 0 1,0 0 0,-1 0 0,1-1 0,0 1-1,0-1 1,1 1 0,-1-1 0,0 0-1,1-1 1,0 1 0,-1 0 0,1-1 0,0 0-1,-1 0 1,1 0 0,0 0 0,0-1 0,0 1-1,0-1 1,4 0 0,-6-1 236,1 1-1,-1-1 1,0 1 0,0-1 0,0 0-1,0 0 1,0 0 0,0 0 0,0 0-1,0 0 1,0-1 0,0 1-1,-1-1 1,1 1 0,-1-1 0,1 0-1,-1 1 1,1-1 0,-1 0-1,0 0 1,0 0 0,0 0 0,0 0-1,1-4 1,3-8 670,0-1 0,5-22 0,-7 21-251,17-81 3423,-19 97-3876,-1-1 1,0 1-1,0 0 0,0 0 1,0 0-1,0 0 0,0 0 0,0-1 1,0 1-1,1 0 0,-1 0 0,0 0 1,0 0-1,0 0 0,0 0 0,1 0 1,-1-1-1,0 1 0,0 0 0,0 0 1,0 0-1,1 0 0,-1 0 1,0 0-1,0 0 0,0 0 0,1 0 1,-1 0-1,0 0 0,0 0 0,0 0 1,0 0-1,1 0 0,-1 0 0,0 0 1,0 0-1,0 0 0,1 1 1,-1-1-1,0 0 0,0 0 0,0 0 1,0 0-1,0 0 0,1 0 0,-1 1 1,0-1-1,0 0 0,0 0 0,0 0 1,0 0-1,0 0 0,0 1 1,0-1-1,1 0 0,-1 0 0,0 0 1,0 0-1,0 1 0,7 9-228,10 34 265,-10-29-435,-1 1 0,0 1 0,-1-1 1,-1 1-1,0 0 0,1 23 0,-3-36-1242,3-11 1365,2-12 364,-2-9-30,4-40-1,3-19 2156,-12 86-2152,0-1-1,0 1 1,0-1-1,1 1 1,-1 0-1,0-1 1,1 1 0,-1 0-1,1 0 1,-1-1-1,1 1 1,0 0-1,0 0 1,-1 0-1,1 0 1,0 0 0,0 0-1,1-2 1,-1 4-64,0-1 0,-1 0 0,1 1 0,-1-1 0,1 0 0,0 1 1,-1-1-1,1 1 0,-1-1 0,1 0 0,-1 1 0,1 0 0,-1-1 1,0 1-1,1-1 0,-1 1 0,0-1 0,1 1 0,-1 0 0,0-1 1,1 1-1,-1 0 0,0 1 0,15 55-371,-14-53 433,5 44-877,-6-36 108,2 0 1,-1 0-1,2 0 1,0 0-1,4 13 1,-6-25 562,-1 1 0,0 0 0,0-1 0,0 1 0,0-1 0,1 1 0,-1-1 0,0 1 0,1-1 0,-1 1 0,0-1 0,1 1 0,-1-1 0,1 1 1,-1-1-1,1 1 0,-1-1 0,1 0 0,-1 1 0,1-1 0,-1 0 0,1 1 0,-1-1 0,1 0 0,0 0 0,-1 0 0,1 1 0,0-1 0,0-1 85,0 1 0,-1 0 0,1-1 0,0 1 0,0-1 0,-1 0 0,1 1 0,0-1 0,-1 1 0,1-1 0,-1 0 1,1 0-1,0 1 0,-1-1 0,0 0 0,1-1 0,14-40 947,-14 39-1062,11-48 1812,-10 35-920,1 1 0,1 1 1,0-1-1,1 1 0,1-1 0,0 2 0,12-20 0,-18 32-702,0 1 1,0-1-1,0 1 0,1-1 0,-1 1 0,0-1 0,1 1 1,-1 0-1,1-1 0,-1 1 0,0-1 0,1 1 0,-1 0 1,1 0-1,-1-1 0,1 1 0,-1 0 0,1 0 0,-1-1 0,1 1 1,-1 0-1,1 0 0,-1 0 0,1 0 0,-1 0 0,1 0 1,-1 0-1,1 0 0,-1 0 0,1 0 0,0 0 0,0 0 1,0 1-12,0 0 1,0 0 0,0 0 0,-1 0 0,1 0 0,0 0 0,0 0-1,0 0 1,-1 0 0,1 0 0,-1 1 0,1-1 0,0 2 0,12 51-469,-11-42 310,1 2-187,0-2-1122,0-1 1,0 0-1,10 21 0,-6-19-1989</inkml:trace>
  <inkml:trace contextRef="#ctx0" brushRef="#br0" timeOffset="12828.34">2706 1050 3586,'0'0'6552,"-3"2"-6376,1-1-169,1 0 0,0 0 1,-1 0-1,1 0 0,0 0 0,0 1 0,0-1 0,0 0 1,0 0-1,0 1 0,1-1 0,-1 1 0,0-1 1,1 1-1,-1-1 0,0 3 0,-1 31-140,2-34 91,0 0 0,1 0 0,-1 0 0,0 0 0,1 0 0,-1 0 0,1-1 0,-1 1-1,1 0 1,-1 0 0,1-1 0,0 1 0,-1 0 0,1-1 0,0 1 0,-1 0 0,1-1 0,0 1 0,0-1-1,0 0 1,0 1 0,0-1 0,-1 1 0,1-1 0,0 0 0,0 0 0,0 0 0,0 0 0,0 1-1,0-1 1,0 0 0,0-1 0,0 1 0,1 0 0,0 0 42,-1 0-1,0 0 1,1 0 0,-1 0 0,1-1-1,-1 1 1,0 0 0,1-1-1,-1 1 1,0-1 0,1 1 0,-1-1-1,0 0 1,0 1 0,0-1-1,1 0 1,-1 0 0,0 0 0,0 0-1,0 0 1,-1 0 0,1 0 0,0 0-1,0 0 1,1-3 0,1-13 856,0 0 0,-2 0 1,1 0-1,-3-26 1,1 14 1002,0 29-1844,0 0 0,0-1-1,0 1 1,-1-1 0,1 1 0,0 0-1,0-1 1,0 1 0,0 0-1,0-1 1,0 1 0,-1 0 0,1-1-1,0 1 1,0 0 0,0-1 0,-1 1-1,1 0 1,0-1 0,0 1-1,-1 0 1,1 0 0,0-1 0,-1 1-1,1 0 1,0 0 0,-1 0-1,1-1 1,0 1 0,-1 0 0,1 0-1,-1 0 1,1 0 0,0 0 0,-1 0-1,1 0 1,-1 0 0,1 0-1,0 0 1,-1 0 0,1 0 0,0 0-1,-1 0 1,1 0 0,-1 0 0,1 1-1,-1-1 1,0 1-14,-1-1-1,0 1 1,1-1 0,-1 1-1,1 0 1,0 0 0,-1 0-1,1 0 1,-1 0 0,1 0-1,-2 2 1,0 3-8,-1 0 0,1 0 0,0 0 0,0 0-1,1 1 1,0-1 0,0 1 0,1 0 0,-1 0 0,1 8-1,-1 75-42,3-79 43,-1-5-170,0 0-1,1 0 0,0 0 1,1 0-1,-1 0 1,1 0-1,0-1 1,0 1-1,1 0 1,0-1-1,0 0 1,6 9-1,-6-11-101,0 0 0,0 0 0,0 0-1,0 0 1,1 0 0,-1-1 0,1 1 0,-1-1 0,1 0 0,0 0 0,0-1-1,0 1 1,0-1 0,0 0 0,0 0 0,0 0 0,1 0 0,7 0 0,-9-1 289,0 0 0,0 0 0,0 0 1,0 0-1,0-1 0,-1 1 0,1-1 1,0 1-1,0-1 0,0 0 1,-1 0-1,1 0 0,0-1 0,-1 1 1,1-1-1,-1 1 0,1-1 0,-1 0 1,0 0-1,0 0 0,0 0 1,0 0-1,0-1 0,0 1 0,-1-1 1,1 1-1,-1-1 0,0 1 0,1-1 1,-1 0-1,0 0 0,1-5 0,15-63 2521,-14 55-1666,0-1-1,2 1 1,0 0 0,7-16-1,-7 31-560,-1 9-119,2 10-68,-1 8-577,3 40 0,-5-39-246,8 37 0,-11-63 604,0-1 1,0 1-1,0-1 0,0 1 0,0 0 0,0-1 1,0 1-1,1-1 0,-1 1 0,0 0 0,0-1 1,1 1-1,-1-1 0,0 1 0,1-1 0,-1 1 1,1-1-1,-1 1 0,1-1 0,-1 1 0,1-1 1,-1 0-1,1 1 0,-1-1 0,1 0 0,-1 1 1,1-1-1,1 0 0,-1 0 92,0 0-1,-1 0 1,1-1 0,0 1-1,0-1 1,0 1-1,0-1 1,0 1 0,0-1-1,-1 1 1,1-1-1,0 0 1,-1 1 0,1-1-1,1-2 1,19-33 1159,-2-19 750,-16 45-1443,-1 1 1,1-1-1,1 1 0,-1 0 0,2 0 1,-1 0-1,10-13 0,-13 21-440,-1 1 0,0-1 0,1 0-1,-1 1 1,1-1 0,0 0 0,-1 1-1,1-1 1,-1 0 0,1 1 0,0-1-1,0 1 1,-1 0 0,1-1 0,0 1-1,0-1 1,-1 1 0,1 0 0,0 0-1,0-1 1,0 1 0,0 0-1,-1 0 1,1 0 0,0 0 0,0 0-1,0 0 1,0 0 0,0 0 0,-1 0-1,1 1 1,0-1 0,0 0 0,0 1-1,0-1 1,-1 0 0,1 1 0,0-1-1,-1 1 1,1-1 0,0 1 0,-1-1-1,1 1 1,0 0 0,-1-1 0,1 1-1,-1 0 1,1-1 0,-1 1 0,1 0-1,-1 0 1,0-1 0,1 1-1,-1 0 1,0 0 0,0 0 0,1 1-1,2 8-86,0 0 0,0 0-1,2 16 1,-4-22 129,-1-1-61,1 7-152,1-1 0,1 1 1,4 12-1,-7-20 77,1-1 0,0 1 0,-1 0 0,1-1 0,0 1 0,0-1 0,0 1 0,0-1 1,0 0-1,0 1 0,0-1 0,1 0 0,-1 0 0,0 0 0,1 0 0,-1 0 0,1 0 0,-1 0 0,1 0 0,0-1 0,-1 1 0,1 0 0,0-1 0,-1 0 0,1 1 0,1-1 1,2-1 96,-1 1 1,0-1 0,0 0 0,1-1 0,-1 1 0,0-1 0,-1 0 0,1 0 0,0 0 0,0 0 0,-1-1 0,1 1 0,-1-1 0,0 0 0,0 0 0,0 0 0,0-1 0,0 1 0,-1-1 0,0 1 0,0-1 0,0 0 0,3-6 0,3-7 187,-1-1-1,-1 0 1,-1 0 0,4-22-1,-5 20-46,-1-1 0,-1 0 0,-1 1 0,-1-1 0,0 0 0,-6-30 0,4 40 34,0 1 1,-1-1-1,-1 1 0,0-1 0,0 1 0,0 0 1,-2 1-1,1-1 0,-1 1 0,0 0 1,-1 0-1,0 1 0,-16-15 0,23 23-182,-1-1-1,1 1 1,-1-1 0,1 0-1,-1 1 1,1-1-1,-1 1 1,0 0 0,1-1-1,-1 1 1,0-1-1,1 1 1,-1 0-1,0 0 1,1-1 0,-1 1-1,0 0 1,0 0-1,1 0 1,-1 0 0,0 0-1,0 0 1,1 0-1,-1 0 1,0 0 0,0 0-1,1 0 1,-1 0-1,0 0 1,1 1-1,-1-1 1,0 0 0,1 1-1,-1-1 1,0 0-1,1 1 1,-1-1 0,1 1-1,-1-1 1,0 1-1,1-1 1,-1 1-1,1 0 1,0-1 0,-1 1-1,1-1 1,-1 1-1,1 0 1,-1 0 0,0 4-34,-1 0 0,1 0 0,-1-1 0,1 1 1,0 0-1,1 6 0,-1 21-68,2-1 0,1 0 0,2 1 0,1-1 0,1-1 0,2 1 1,1-1-1,1-1 0,2 1 0,1-2 0,1 0 0,1 0 0,28 36 0,-26-47-2661</inkml:trace>
  <inkml:trace contextRef="#ctx0" brushRef="#br0" timeOffset="13280">3239 1021 3105,'0'0'7196,"5"5"-7199,4 1 75,-1-1 1,1 0-1,0 0 0,0 0 0,1-1 1,-1-1-1,13 4 0,-20-7-20,0 1-1,1-1 1,-1 1 0,0-1-1,1 0 1,-1 0-1,0 0 1,1 0-1,-1 0 1,0-1-1,1 1 1,-1-1 0,0 0-1,0 1 1,1-1-1,-1 0 1,0 0-1,0 0 1,0-1-1,0 1 1,0 0-1,0-1 1,-1 1 0,1-1-1,0 0 1,-1 0-1,1 1 1,-1-1-1,0 0 1,0 0-1,1 0 1,-1 0 0,-1-1-1,1 1 1,0 0-1,0 0 1,-1-1-1,1 1 1,-1 0-1,0-3 1,3-57 5180,-3 62-5091,-4 17-330,3-11 213,0 0 1,1 0-1,0 0 1,0 0-1,0 0 1,1 0-1,0 0 1,0 0 0,0 0-1,1-1 1,0 1-1,0 0 1,0-1-1,1 1 1,0-1-1,0 0 1,0 0-1,1 0 1,7 9 0,-6-9-101,19 25-1365,-23-29 1404,-1 0-1,1 0 0,-1 0 0,0 0 0,1 0 1,-1 0-1,0 0 0,0 0 0,0 0 1,1 0-1,-1 0 0,0 0 0,0 0 0,-1 0 1,1 0-1,0 0 0,0 0 0,0 0 0,-1 0 1,1 0-1,0 0 0,-1 0 0,1 0 1,-1 0-1,1 0 0,-1-1 0,0 1 0,1 0 1,-1 0-1,0 0 0,1-1 0,-1 1 1,0-1-1,-1 2 0,-6 3-426,0-1 0,0 0 0,0 0 0,-14 5 0,-17 0-5286,29-9 411</inkml:trace>
  <inkml:trace contextRef="#ctx0" brushRef="#br0" timeOffset="15388.24">309 2139 1521,'0'0'11741,"-2"-2"-10991,-1-1-670,-2-3 415,20 4-214,55 2-87,114-2 104,-145-1-2387,0-1 0,65-16-1,-55 6-2200</inkml:trace>
  <inkml:trace contextRef="#ctx0" brushRef="#br0" timeOffset="15653.02">791 1983 3217,'0'0'8023,"-7"2"-7439,5-1-513,-25 11 567,27-11-595,-1 0 0,0-1 0,0 1 0,1 0-1,-1 0 1,0 0 0,1 0 0,-1 0 0,1 0 0,-1 0 0,1 0 0,-1 0 0,1 0 0,0 0 0,0 0 0,-1 0 0,1 0 0,0 1 0,0-1 0,0 0 0,0 0 0,0 0 0,1 0 0,-1 0 0,0 0 0,0 0 0,1 1 0,-1-1 0,1 0 0,-1 0 0,2 1 0,3 5 99,0 0-1,0-1 1,1 0 0,-1 0 0,2 0 0,-1-1 0,0 0 0,1 0 0,9 4 0,25 21 159,-41-30-315,1 0-1,-1 0 1,0 0-1,1 1 1,-1-1-1,0 0 1,1 0-1,-1 1 1,0-1-1,0 0 1,1 0-1,-1 1 1,0-1-1,0 0 1,1 1-1,-1-1 0,0 0 1,0 1-1,0-1 1,0 0-1,0 1 1,0-1-1,1 1 1,-1-1-1,0 0 1,0 1-1,0-1 1,0 1-1,0-1 1,-1 0-1,1 1 1,0-1-1,0 0 0,0 1 1,0-1-1,0 0 1,0 1-1,-1-1 1,1 1-1,0-1 1,0 0-1,0 0 1,-1 1-1,1-1 1,0 0-1,0 1 1,-1-1-1,1 0 1,0 0-1,-1 0 0,1 1 1,0-1-1,-1 0 1,1 0-1,0 0 1,-1 0-1,1 0 1,-1 1-1,1-1 1,0 0-1,-1 0 1,1 0-1,-1 0 1,1 0-1,0 0 1,-1 0-1,1 0 0,0-1 1,-1 1-1,-36 2-622,30-2 179,-30 1-3141,21-1 213</inkml:trace>
  <inkml:trace contextRef="#ctx0" brushRef="#br0" timeOffset="18552.56">1320 1945 3073,'0'0'8482,"-13"-6"-8317,-40-18-42,52 24-116,0-1 0,0 1 0,0 0 0,-1 0 0,1 0 0,0 0 0,0 0 1,0 0-1,-1 1 0,1-1 0,0 0 0,0 1 0,0-1 0,0 0 0,0 1 0,-1 0 0,1-1 1,0 1-1,0 0 0,0-1 0,1 1 0,-1 0 0,0 0 0,0 0 0,0 0 0,0 0 1,1 0-1,-1 0 0,1 0 0,-1 0 0,0 0 0,1 0 0,0 0 0,-1 0 0,1 0 0,0 1 1,-1-1-1,1 1 0,-2 4 44,-6 19 115,1 1-1,1 0 1,1 0 0,1 0-1,1 0 1,2 1 0,0-1-1,2 1 1,5 26 0,-6-46-189,1-1 1,0 0 0,1 1-1,0-1 1,0 0 0,0 0-1,1 0 1,0 0 0,0-1 0,0 1-1,1-1 1,-1 0 0,1 1-1,6 4 1,-6-7-42,-1 0 1,1 0-1,0 0 1,1-1-1,-1 1 1,0-1-1,1 0 0,-1-1 1,1 1-1,-1-1 1,1 0-1,0 0 1,0 0-1,-1 0 0,1-1 1,0 0-1,0 0 1,0 0-1,6-2 1,-7 1 75,0 0 1,-1-1 0,1 1-1,-1-1 1,0 0-1,1 1 1,-1-2 0,0 1-1,0 0 1,0-1 0,-1 1-1,1-1 1,-1 0 0,1 0-1,-1 0 1,0 0 0,0 0-1,0-1 1,2-5-1,4-10 62,0 0-1,6-29 0,-9 31 39,1-18 16,-5 28 63,0 0 0,0 0 0,1 0 0,4-13 0,-5 22-193,0 0-1,1-1 1,-1 1-1,-1 0 1,1 0-1,0 0 1,0 0 0,-1 0-1,1 0 1,0 3-1,-1-5 3,2 8-188,0 0-1,1 0 0,0 0 0,1 0 1,0-1-1,4 8 0,-6-13 126,-1 1 1,1-1-1,0 0 0,0 0 0,0 0 1,0 0-1,0 0 0,0 0 1,1 0-1,-1-1 0,0 1 0,1-1 1,0 0-1,-1 0 0,1 0 0,0 0 1,-1 0-1,1 0 0,0-1 1,5 1-1,-8-3 68,1 1 0,0-1 1,-1 0-1,0 1 0,1-1 0,-1 0 1,0 0-1,0 1 0,0-1 1,0 0-1,-1-3 0,1 2 7,0-1 28,0 1 0,-1-1 0,1 0 1,-1 0-1,0 0 0,0 0 1,-1 1-1,1-1 0,-1 1 0,0-1 1,0 1-1,0-1 0,0 1 1,0 0-1,-1 0 0,1 0 0,-1 0 1,0 1-1,0-1 0,0 1 1,0 0-1,-1-1 0,1 1 0,-1 1 1,1-1-1,-1 0 0,-4 0 1,5 1-34,-1 0 1,1 0 0,-1 0 0,1 0 0,-1 1 0,0 0 0,1 0 0,-1 0 0,0 0 0,1 0 0,-1 1 0,1-1 0,-1 1 0,0 0 0,1 0-1,0 1 1,-1-1 0,1 1 0,0 0 0,0-1 0,-1 1 0,2 1 0,-1-1 0,0 0 0,0 1 0,1-1 0,-1 1 0,1 0 0,-2 3-1,-3 6-4,1 0-1,1 0 1,0 1-1,1 0 1,0-1-1,1 2 1,0-1-1,1 0 0,1 0 1,0 1-1,1 18 1,0-30-8,0 1 0,0-1 0,0 0 0,0 0-1,1 1 1,-1-1 0,1 0 0,-1 0 0,1 0 0,0 0 0,0 0 0,0 0 0,0 0 0,0 0 0,0 0 0,0 0 0,1 0 0,-1-1-1,1 1 1,-1 0 0,1-1 0,0 1 0,0-1 0,0 0 0,-1 0 0,5 2 0,0-1 45,0 0 1,0-1-1,0 0 0,0 0 1,0 0-1,0-1 0,0 0 1,0 0-1,6-1 1,-10 0-24,0 1 0,-1 0 1,1-1-1,0 1 0,0-1 1,-1 0-1,1 1 1,0-1-1,-1 0 0,1 0 1,-1 0-1,1 0 0,-1 0 1,0-1-1,1 1 0,-1 0 1,0-1-1,1-1 1,1-1 33,-1 0 0,1-1 1,-1 1-1,-1-1 1,1 1-1,1-9 1,0-4 293,0 1 0,-1-33 1,-2-10 333,0 35-248,0 20-281,0 8-79,0 6-100,0 0 1,0 0-1,2 0 1,-1-1-1,1 1 1,0 0-1,8 17 1,-8-22-85,1 0 0,0 0 1,0 0-1,0-1 1,1 0-1,0 1 0,0-1 1,0 0-1,0-1 0,1 1 1,-1-1-1,1 0 1,0 0-1,0 0 0,8 3 1,-9-4 37,-1-1 0,1 1 1,-1-1-1,1 1 0,0-1 1,0-1-1,0 1 0,0 0 0,-1-1 1,1 0-1,0 0 0,0 0 1,0 0-1,0-1 0,0 1 1,0-1-1,0 0 0,-1 0 0,1-1 1,0 1-1,-1-1 0,1 0 1,-1 1-1,0-2 0,1 1 1,-1 0-1,0-1 0,0 1 0,0-1 1,-1 0-1,1 0 0,-1 0 1,0 0-1,1 0 0,2-8 1,2-4 107,0-1 0,-1 0 0,0 0 0,-1-1 0,-1 0 0,-1 0 0,2-25 0,-3 2 544,-2 0 0,-5-45 0,5 79-394,-1-1 0,0 0-1,0 1 1,-1-1 0,0 1 0,0 0-1,-1-1 1,1 1 0,-7-9 0,9 14-164,0 1 1,0-1 0,-1 1 0,1-1 0,0 1 0,-1-1 0,1 1 0,-1-1 0,1 1 0,-1-1 0,1 1-1,-1 0 1,1-1 0,-1 1 0,1 0 0,-1-1 0,1 1 0,-1 0 0,0 0 0,1 0 0,-1-1 0,1 1-1,-1 0 1,0 0 0,1 0 0,-1 0 0,0 0 0,1 0 0,-1 0 0,1 0 0,-2 1 0,1 0-12,-1-1 1,1 1 0,0 0-1,-1 0 1,1 0 0,0 1 0,0-1-1,0 0 1,0 0 0,0 1-1,0-1 1,0 2 0,-16 42-76,11-13 98,3 1 0,0-1 0,4 66 1,0-93-29,0 11-2,1 0 0,0 0 1,2-1-1,0 1 1,1-1-1,0 0 0,13 25 1,-14-32-160,0 1 1,1-1-1,0 0 1,1 0 0,0-1-1,0 1 1,1-1-1,-1-1 1,2 1-1,-1-1 1,1 0 0,0-1-1,0 0 1,10 5-1,-16-9 60,1 0 0,0 0 0,0 0 0,0 0 0,0 0 0,0-1 0,0 1 0,0-1 0,0 0 1,0 0-1,0 0 0,0 0 0,0-1 0,6-1 0,-7 1 96,0 0 1,0 0 0,-1 0-1,1 0 1,0-1 0,-1 1-1,1-1 1,-1 1-1,1-1 1,-1 0 0,0 1-1,0-1 1,0 0 0,0 0-1,0 0 1,0 0 0,0 0-1,-1 0 1,1 0 0,-1 0-1,1-2 1,4-26 534,-2-1 0,-2 1 0,-2-51 0,-1 17 1169,6 60-1815,4 9 45,5 9-98,-8-7-90,9 14-1703,-14-21 2106,0-17 267,0 16-374,0-1 1,0 1-1,0-1 1,-1 1 0,1-1-1,0 1 1,-1-1-1,1 1 1,-1-1-1,1 1 1,-1-1 0,-1-1-1,2 3-28,0-1-1,-1 1 1,1-1 0,0 1-1,-1 0 1,1-1 0,0 1-1,-1 0 1,1-1-1,-1 1 1,1 0 0,-1 0-1,1 0 1,-1-1 0,1 1-1,-1 0 1,1 0-1,-1 0 1,1 0 0,-1 0-1,1 0 1,-1 0 0,1 0-1,-2 0 1,1 1-13,0-1 0,0 1 0,0-1 0,-1 1 0,1 0 0,0 0 0,0-1 0,0 1 0,0 0 0,0 0 0,0 0 0,1 0 0,-1 0 0,0 1 0,0-1 0,1 0 0,-1 0 0,1 0 0,-1 1 0,1-1 0,-1 0 0,1 0 0,0 1 0,0-1 0,-1 2 0,-1 12-33,1 0 1,1 1-1,0-1 0,1 0 1,0 0-1,1 0 0,6 19 0,-7-29-157,1 1 0,0-1 0,0 0-1,1-1 1,0 1 0,0 0 0,0-1-1,0 1 1,0-1 0,6 5 0,-6-6-158,1-1 0,-1 0-1,1 1 1,-1-1 0,1 0 0,0-1 0,0 1 0,0-1 0,0 0 0,0 1 0,0-2 0,0 1 0,0 0 0,1-1 0,3 0 0,-6 0 319,0 0 1,0 0-1,0 0 1,0 0-1,0 0 1,0-1 0,0 1-1,0-1 1,0 1-1,0-1 1,0 0-1,0 0 1,0 0-1,-1 0 1,1 0-1,0 0 1,-1 0 0,1 0-1,-1-1 1,2-1-1,0-2 174,0 1 0,-1-1 0,0 0 0,0 0 0,0 0 0,2-8 0,-4 10-69,6-22 1680,-1-1 1,-1 0-1,-1 0 1,-2-41-1,-1 67-1680,0 30-246,0-20 115,0 6-679,0 0 1,1 0-1,5 24 0,-5-36 562,0 1 0,0-1 0,1 0 0,0 0 0,-1 0 0,1 0 0,1 0 0,-1-1 0,1 1 0,-1 0 0,1-1 0,0 0 0,0 0 0,0 0 0,1 0 0,-1 0 0,8 4 0,-10-6 149,1 0 0,0-1 0,-1 1 1,1 0-1,-1-1 0,1 1 0,0-1 0,-1 1 1,1-1-1,0 0 0,0 0 0,-1 1 0,1-1 0,0-1 1,0 1-1,-1 0 0,1 0 0,0-1 0,-1 1 1,1-1-1,0 1 0,-1-1 0,1 1 0,-1-1 1,1 0-1,-1 0 0,1 0 0,-1 0 0,1 0 1,-1 0-1,0-1 0,0 1 0,0 0 0,0-1 0,0 1 1,0-1-1,0 1 0,0-1 0,0 1 0,0-4 1,5-7 708,-2-1 0,0 0 0,0-1 1,2-17-1,-2 11 10,0-9 346,-1 14 57,-2 33-572,-2-2-675,1 0-479,0-1 1,0 0-1,2 1 1,0-1-1,4 16 1,-5-28 548,-1-1 0,1 1 0,0-1 0,0 1 0,0-1 0,0 0 0,1 1 0,-1-1 0,1 0 0,-1 0 0,1 0 0,0 0 0,-1 0 0,1-1 0,0 1 0,0 0 0,0-1 0,1 1 0,-1-1 1,0 0-1,1 0 0,-1 0 0,0 0 0,1 0 0,-1-1 0,1 1 0,0-1 0,-1 1 0,1-1 0,-1 0 0,1 0 0,-1 0 0,1 0 0,0-1 0,-1 1 0,1-1 0,3 0 0,-3-1 87,-1 1-1,1 0 0,0-1 0,-1 1 0,1-1 1,-1 0-1,1 0 0,-1 0 0,0 0 0,0 0 1,0-1-1,0 1 0,0 0 0,1-4 1,23-41 532,-22 40-354,3-9 181,0 0 0,-2 0 0,0-1 0,0 1 0,-2-1 0,3-20-1,-3-8 1084,-3-51-1,-4 55-708,3 38-664,1 1 0,-1 0 0,0-1 0,0 1 0,1 0 0,-1 0 0,-1-1 0,1 1 0,0 0 0,0 0 1,-1 0-1,1 0 0,-1 1 0,-3-4 0,4 5-74,1-1 0,0 1 0,-1 0 1,1 0-1,-1-1 0,1 1 0,0 0 0,-1 0 1,1 0-1,-1 0 0,1-1 0,-1 1 1,1 0-1,-1 0 0,1 0 0,-1 0 0,1 0 1,-1 0-1,1 0 0,-1 1 0,1-1 0,0 0 1,-1 0-1,1 0 0,-1 0 0,1 0 1,-1 1-1,1-1 0,0 0 0,-1 1 0,1-1 1,-1 0-1,1 0 0,0 1 0,-1-1 0,1 1 1,0-1-1,0 0 0,-1 1 0,1-1 1,0 1-1,0-1 0,-1 0 0,1 1 0,-6 22-158,5-21 182,-2 17-16,1 1 1,0-1-1,1 1 1,1-1-1,1 1 1,5 23 0,-4-29-328,1-1 1,1 0-1,0 0 1,1 0-1,0 0 1,1-1 0,1 0-1,0 0 1,14 19-1,-16-26-263,-1-1 0,1 1 0,-1-1-1,1 0 1,0 0 0,1-1 0,-1 1 0,8 2-1,13 3-3051</inkml:trace>
  <inkml:trace contextRef="#ctx0" brushRef="#br0" timeOffset="20546.3">2648 2137 3698,'0'0'11077,"-11"-13"-10426,-35-38-358,45 50-290,0-1 1,0 1-1,-1 0 0,1 0 1,0 0-1,-1 0 0,1 0 0,-1 0 1,1 1-1,-1-1 0,1 0 1,-4 0-1,4 1-3,1 0 1,-1 0-1,0 0 1,0 0-1,1 0 1,-1 0 0,0 0-1,1 0 1,-1 1-1,0-1 1,1 0-1,-1 0 1,0 1-1,1-1 1,-1 0-1,1 1 1,-1-1-1,0 1 1,1-1 0,-1 1-1,-1 2 1,0 0 1,1-1-1,-1 1 0,1 0 1,-1 0-1,1 0 0,0 0 1,0 4-1,0-4 8,-3 14-16,2-1-1,0 0 1,1 1 0,0 0 0,2-1-1,2 21 1,-2-33-116,0-1-1,0 0 1,0 1 0,0-1-1,1 0 1,-1 0-1,1 0 1,0 0 0,0 0-1,0-1 1,0 1-1,1 0 1,-1-1 0,1 0-1,-1 1 1,1-1-1,5 3 1,-7-4 105,1 0-1,-1 0 1,1-1 0,-1 1-1,1 0 1,-1-1 0,1 1-1,-1-1 1,1 1-1,-1-1 1,1 0 0,-1 0-1,1 1 1,0-1 0,-1 0-1,1-1 1,-1 1 0,1 0-1,0 0 1,-1-1-1,1 1 1,-1-1 0,1 1-1,-1-1 1,1 0 0,-1 1-1,1-1 1,-1 0 0,0 0-1,0 0 1,1 0-1,-1 0 1,0 0 0,0-1-1,0 1 1,0 0 0,0-1-1,1-1 1,4-12 515,0 1 1,0-1 0,-2-1-1,0 1 1,0-1-1,-2 0 1,0 0-1,0 0 1,-2-24-1,0 40-411,-1 27-438,0-12 308,0 0-265,0 0-1,3 28 1,-2-41 125,0 1 1,1-1-1,-1 1 0,0-1 0,1 0 1,0 1-1,-1-1 0,1 0 0,0 0 1,0 1-1,0-1 0,1 0 0,-1 0 1,0 0-1,1 0 0,0 0 0,-1-1 1,1 1-1,0 0 0,0-1 0,0 1 1,0-1-1,0 0 0,4 2 0,-5-3 130,0 0 0,0 0 0,0 0 0,1 0-1,-1 0 1,0 0 0,0-1 0,0 1-1,0 0 1,0-1 0,0 1 0,0-1 0,0 1-1,0-1 1,0 1 0,0-1 0,0 0-1,0 1 1,0-1 0,0 0 0,-1 0 0,1 0-1,0 0 1,-1 0 0,1 0 0,0 0-1,0-1 1,19-39 369,-12 23-336,6-12 363,-1 0 0,-1-1 0,-2 0 0,-1-1 0,-1-1 0,-2 1 0,-1-1 0,-2 0 0,-1-52 0,-1 62 189,0 16-295,-1 1 1,1 0-1,-2-1 0,1 1 0,-1 0 1,-1-7-1,2 12-218,0 1 0,0-1-1,0 0 1,-1 1 0,1-1-1,0 1 1,0-1 0,-1 1-1,1-1 1,0 1 0,-1 0-1,1-1 1,0 1 0,-1-1-1,1 1 1,-1 0 0,1-1 0,-1 1-1,1 0 1,-1-1 0,1 1-1,-1 0 1,1 0 0,-1 0-1,1-1 1,-1 1 0,1 0-1,-1 0 1,1 0 0,-1 0-1,0 0 1,1 0 0,-1 0 0,1 0-1,-1 0 1,1 0 0,-1 0-1,1 0 1,-1 1 0,1-1-1,-1 0 1,0 0 0,1 1-1,0-1 1,-2 1 0,0 0-19,1 0-1,-1 0 1,0 0 0,1 1-1,-1-1 1,1 0 0,-1 1-1,1-1 1,0 1 0,0 0-1,-2 3 1,-1 6-10,0 1-1,1 0 1,1 1 0,0-1-1,1 0 1,0 16 0,6 75-73,0-76-274,0-1 0,1 1 1,2-1-1,1-1 0,0 0 0,2 0 0,17 28 0,-25-49-3,0 0 0,0 0 0,0 0 0,1 0-1,-1-1 1,1 1 0,7 4 0,-10-7 330,1 0 1,-1 0-1,0 0 0,0-1 1,1 1-1,-1 0 0,0-1 1,1 1-1,-1-1 1,0 0-1,1 1 0,-1-1 1,1 0-1,-1 0 0,1 0 1,-1 0-1,0 0 0,1 0 1,-1-1-1,1 1 1,-1 0-1,0-1 0,1 1 1,-1-1-1,0 1 0,1-1 1,-1 0-1,0 1 1,0-1-1,1 0 0,-1 0 1,2-2-1,1-2 80,-1 0 1,1-1-1,-1 0 1,0 1-1,0-1 1,0-1-1,-1 1 1,0 0-1,-1 0 0,1-1 1,0-7-1,1-16 1103,0-34 0,-2 47-613,-1-89 2924,0 104-2983,0 12-613,0-3 77,0 27 71,6 54 1,-4-78-223,-1-1 1,2 1-1,-1-1 1,1 1-1,1-1 1,-1 0-1,1 0 1,1-1-1,0 1 0,10 12 1,-15-20 143,1 1 0,0-1 0,0 0 0,1 0 0,-1 0-1,0 0 1,0 0 0,1 0 0,-1 0 0,0 0 0,1 0 0,-1 0 0,1-1 0,-1 1 0,1-1 0,-1 1 0,1-1 0,-1 1 0,1-1-1,0 0 1,-1 0 0,1 0 0,0 0 0,-1 0 0,3 0 0,-2-1 37,1 0 0,-1-1 0,0 1-1,1 0 1,-1-1 0,0 0 0,0 1 0,0-1 0,0 0 0,0 0 0,0 0-1,0 0 1,2-4 0,2-5 67,1-1 0,-2 0 0,1 0-1,-2 0 1,5-15 0,6-48 969,-10 45 362,12-40 0,-17 69-1201,12 29-540,23 73-2901,-32-153 3552,-4 49-199,0 1 0,0-1 0,0 0 0,-1 1 0,1-1 0,-1 1 0,1 0 0,-1-1 0,0 1 0,0 0 0,0 0 0,0 0-1,0 0 1,0 0 0,0 1 0,-1-1 0,1 1 0,-1-1 0,1 1 0,-1 0 0,-3-1 0,4 2-75,1-1 0,-1 1 0,0-1 1,0 1-1,1 0 0,-1 0 0,0 0 0,0 0 0,0 0 1,1 1-1,-1-1 0,0 1 0,0-1 0,1 1 0,-1-1 1,0 1-1,1 0 0,-1 0 0,1 0 0,-1 0 0,1 0 1,-1 0-1,1 0 0,0 0 0,0 0 0,-1 1 0,1-1 1,0 1-1,0-1 0,0 1 0,0-1 0,1 1 0,-1-1 1,0 3-1,-4 13-8,0-1 1,2 1-1,0 1 1,1-1-1,0 0 1,3 32-1,-1-41-6,0-3-90,0 0 0,1 0 0,-1-1 0,1 1 1,0 0-1,1 0 0,0 0 0,-1-1 0,1 1 0,1-1 0,-1 1 0,1-1 1,2 4-1,-3-5-95,0-1 0,0 0 0,0 0 0,0 0 0,1 0 1,-1 0-1,0-1 0,1 1 0,-1-1 0,1 1 0,0-1 0,-1 0 1,1 0-1,0 0 0,0-1 0,-1 1 0,1 0 0,0-1 1,0 0-1,0 0 0,0 0 0,0 0 0,5-1 0,-5 0 159,-1 0-1,1 0 1,-1-1 0,1 1-1,-1-1 1,1 0-1,-1 1 1,0-1-1,0 0 1,1 0 0,-1 0-1,-1-1 1,1 1-1,0 0 1,-1-1-1,1 1 1,-1-1 0,0 0-1,0 1 1,1-5-1,3-5 208,-1-1 0,-1 0 0,2-14 0,-1 2 740,-1-1-1,-2 1 1,0-1 0,-2 0-1,-6-40 1,0 45-411,7 21-504,0 0 1,0 0-1,0 0 1,0 0-1,-1 0 1,1 0-1,0 1 1,0-1-1,0 0 1,0 0-1,-1 0 1,1 0-1,0 0 1,0 0-1,0 0 0,0 0 1,-1 0-1,1 0 1,0 1-1,0-1 1,0 0-1,0 0 1,0 0-1,0 0 1,0 0-1,-1 1 1,1-1-1,0 0 1,0 0-1,0 0 1,0 0-1,0 1 1,0-1-1,0 0 1,0 0-1,0 0 1,0 1-1,0-1 1,0 0-1,0 0 1,0 0-1,0 0 1,0 1-1,0-1 1,0 0-1,0 0 1,0 0-1,-2 42-148,2-14-72,1 0-1,5 30 1,-5-50-78,1-1 0,0 1-1,0-1 1,0 1 0,1-1 0,0 0-1,1 0 1,-1 0 0,1 0-1,1-1 1,-1 1 0,10 9 0,-13-15 281,0 0 1,0 0 0,0 1-1,0-1 1,0 0 0,0 0-1,1 0 1,-1-1 0,0 1-1,1 0 1,-1 0 0,0-1-1,1 1 1,-1-1 0,1 1-1,-1-1 1,0 1 0,1-1-1,-1 0 1,1 0 0,-1 0-1,1 0 1,0 0 0,-1 0-1,1 0 1,-1 0 0,1-1-1,-1 1 1,0-1 0,1 1-1,-1-1 1,1 1 0,-1-1-1,0 0 1,1 0 0,-1 1-1,0-1 1,0 0 0,0 0-1,0 0 1,0-1 0,0 1-1,0 0 1,0 0 0,0 0-1,0-1 1,-1 1 0,1 0-1,0-1 1,-1 1 0,1-2-1,5-11 829,-1-1 0,-1 1-1,0-1 1,2-16 0,-3 17-302,1-17 588,-4 23-764,1 1 0,0 0 0,0-1 0,1 1 0,0 0 0,0 0-1,5-12 1,-6 19-332,-1 0 0,0 0 0,0 0 0,1-1 0,-1 1 0,0 0 0,0 0 0,1 0 0,-1 0 0,0 1 0,0-1 0,1 0 0,-1 0 0,0 0 0,0 0 0,1 0 0,-1 0 0,0 0-1,0 0 1,0 0 0,1 1 0,-1-1 0,0 0 0,0 0 0,0 0 0,1 0 0,-1 1 0,0-1 0,0 0 0,0 0 0,0 0 0,0 1 0,1-1 0,-1 0 0,0 0 0,0 1 0,0-1 0,0 0 0,0 0-1,0 1 1,0-1 0,0 0 0,0 0 0,0 1 0,0-1 0,0 0 0,0 0 0,0 1 0,0-1 0,5 19-89,-4-17 82,11 59-453,-10-43 154,1 0-1,2-1 1,-1 0 0,2 1-1,10 22 1,-15-39 239,-1 0 0,1-1 0,-1 1 1,0 0-1,1 0 0,-1 0 0,1 0 0,0-1 0,-1 1 1,1 0-1,0 0 0,-1-1 0,1 1 0,0-1 0,0 1 0,0-1 1,0 1-1,-1-1 0,1 1 0,0-1 0,0 0 0,0 1 1,0-1-1,0 0 0,2 0 0,-2 0 62,1 0 1,-1-1-1,0 0 0,1 1 0,-1-1 1,0 1-1,0-1 0,0 0 0,1 0 1,-1 0-1,0 0 0,0 0 0,0 0 1,0 0-1,1-2 0,2-3 105,1-1 0,-1 0 1,-1 0-1,6-14 0,4-21 510,10-28 830,-20 64-1233,-1 0 1,1 0-1,1 1 1,-1-1-1,1 1 1,0 0-1,0 0 0,0 0 1,6-4-1,-10 9-215,1 0 0,-1-1 0,1 1 0,-1 0 0,0 0 0,1 0-1,-1 0 1,1 0 0,-1 0 0,0 0 0,1-1 0,-1 1 0,1 0 0,-1 0-1,1 1 1,-1-1 0,0 0 0,1 0 0,-1 0 0,1 0 0,-1 0 0,0 0 0,1 0-1,-1 1 1,1-1 0,-1 0 0,0 0 0,1 1 0,-1-1 0,0 0 0,0 0-1,1 1 1,-1-1 0,0 0 0,1 1 0,-1-1 0,0 1 0,0-1 0,0 0-1,1 1 1,-1-1 0,0 0 0,0 1 0,0-1 0,0 1 0,0-1 0,0 1 0,0 0-1,7 26 17,-6-22-26,6 42-18,5 23-159,-11-65 4,0-1-1,1 0 0,-1 0 1,1 0-1,0 0 0,0 0 1,1 0-1,-1-1 0,1 1 1,-1-1-1,1 0 0,7 6 1,-8-8-93,1 1 1,0-1-1,-1 0 1,1 0-1,0-1 1,0 1-1,0-1 1,5 1-1,2-4-3160,-7-7-139</inkml:trace>
  <inkml:trace contextRef="#ctx0" brushRef="#br0" timeOffset="20983.96">2936 1744 3314,'0'0'5810,"2"0"-6146,0 11 64,-2 0-2337,0 3-2097</inkml:trace>
  <inkml:trace contextRef="#ctx0" brushRef="#br0" timeOffset="21230.29">2714 1930 160,'0'0'12726,"69"-7"-12310,-37 7-240,10 0-32,7 0-144,7 0-352,6 0-1105,6-4-3569</inkml:trace>
  <inkml:trace contextRef="#ctx0" brushRef="#br0" timeOffset="21947.47">3908 1902 3522,'0'0'7838,"-6"-7"-6987,-21-23-147,26 29-653,0 0 0,1 0 0,-1 0-1,0 1 1,1-1 0,-1 0 0,0 0 0,0 0-1,0 1 1,0-1 0,0 0 0,0 1 0,0-1 0,0 1-1,0-1 1,0 1 0,0-1 0,0 1 0,0 0-1,-1 0 1,1 0 0,0-1 0,0 1 0,0 0-1,0 0 1,0 0 0,-1 1 0,1-1 0,0 0-1,0 0 1,0 1 0,0-1 0,0 1 0,0-1-1,0 1 1,0-1 0,0 1 0,0-1 0,0 1-1,-2 1 1,0 2 57,0 1 1,0-1-1,0 1 0,0 0 0,1 0 0,-3 8 0,0-2 179,3-7-224,-1 0 0,1 0 1,1 1-1,-1-1 0,1 1 0,-1-1 0,1 1 1,1-1-1,-2 7 0,3-8-11,-1-1 0,1 0 1,-1 0-1,1 0 0,0 0 0,0 1 0,0-1 0,0 0 0,0-1 1,0 1-1,0 0 0,1 0 0,-1 0 0,1-1 0,-1 1 1,1-1-1,0 1 0,0-1 0,0 0 0,-1 1 0,4 0 0,30 19 227,-20-14-282,0 1 0,-1 1 1,0 1-1,-1 0 0,0 1 0,15 16 0,-27-26-81,0 0-1,0 0 0,0 0 0,0 1 1,0-1-1,0 0 0,-1 1 0,1-1 1,0 1-1,-1-1 0,1 1 1,-1 0-1,0-1 0,1 1 0,-1-1 1,0 1-1,0 0 0,0-1 0,0 1 1,0 0-1,0-1 0,0 1 0,-1-1 1,1 1-1,-1 2 0,-1-2 53,0 0-1,1 0 0,-1 0 1,0 0-1,0 0 1,0 0-1,0-1 0,0 1 1,-1-1-1,1 1 1,0-1-1,-1 0 0,-4 2 1,-5 1 87,0-1 1,0 0-1,0 0 1,0-1-1,-20 0 1,31-2-25,-1 0 0,1 0 1,0 0-1,0 0 0,0 0 0,0 0 0,0 0 1,0 0-1,0 0 0,-1-1 0,1 1 0,0 0 1,0-1-1,0 1 0,0-1 0,0 1 1,0-1-1,0 1 0,1-1 0,-1 0 0,0 0 1,0 1-1,0-1 0,1 0 0,-1 0 1,0 0-1,1 0 0,-1-1 0,0-1-277,0-1 0,1 0 0,0 1 0,-1-1 0,2 1-1,-1-1 1,0 0 0,1-3 0,2 1-4156</inkml:trace>
  <inkml:trace contextRef="#ctx0" brushRef="#br0" timeOffset="22166.8">4193 2081 10677,'0'0'6019,"-23"-4"-8645,12 4-4257</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01:42.270"/>
    </inkml:context>
    <inkml:brush xml:id="br0">
      <inkml:brushProperty name="width" value="0.05" units="cm"/>
      <inkml:brushProperty name="height" value="0.05" units="cm"/>
      <inkml:brushProperty name="color" value="#E71224"/>
    </inkml:brush>
  </inkml:definitions>
  <inkml:trace contextRef="#ctx0" brushRef="#br0">0 3701 1105,'0'0'1870,"8"13"-1838,26 40-134,-33-52 82,0 1-1,0-1 1,0 1-1,0-1 0,0 0 1,1 0-1,-1 1 1,0-1-1,0 0 1,1 0-1,-1 0 0,3 1 1,-3-2 20,-1 0 1,1 0 0,-1 0-1,1 0 1,-1 0-1,1 0 1,-1 0-1,1 0 1,-1 0-1,1 0 1,-1 0-1,1 0 1,-1-1-1,1 1 1,-1 0-1,0 0 1,1 0 0,-1-1-1,1 1 1,-1 0-1,1 0 1,-1-1-1,0 1 1,1 0-1,0-2 1,0 0 17,0 0 0,1 0 0,-1-1 0,0 1 0,0-1 0,0 1 0,-1-1 1,2-3-1,3-31-116,-2 0 1,-1-47-1,-2 41 319,7-51 0,-1 73 1347,-6 21-1546,0 0 1,0-1-1,0 1 0,0 0 0,0 0 0,0 0 0,1 0 0,-1-1 0,0 1 0,0 0 1,0 0-1,0 0 0,1 0 0,-1 0 0,0 0 0,0-1 0,0 1 0,1 0 0,-1 0 0,0 0 1,0 0-1,0 0 0,1 0 0,-1 0 0,0 0 0,0 0 0,0 0 0,1 0 0,-1 0 1,0 0-1,0 0 0,1 0 0,-1 0 0,0 0 0,0 0 0,0 1 0,1-1 0,-1 0 0,0 0 1,18 26 447,-2-2-482,-15-27 856,4-26 2264,-5 28-3053,0 1 0,0-1 0,0 1 0,0-1 0,0 1 0,0-1 0,-1 1 0,1-1 0,0 1 0,0-1 0,0 1 0,-1-1 0,1 1 0,0-1-1,-1 1 1,1-1 0,0 1 0,-1-1 0,1 1 0,0 0 0,-2-1 0,2 1-25,-1-1 0,0 1 0,0 0 0,0 0 0,0 0 0,0 0 0,0 0 0,0 0 0,0 0 0,0 0 0,0 0 0,0 0 0,0 1 0,1-1 0,-1 0 0,0 1 0,-2 0 0,1 1-26,-1 0 0,1 0 1,-1 0-1,1 0 0,0 1 0,0-1 0,0 1 0,0-1 1,0 1-1,1 0 0,-1-1 0,1 1 0,-1 0 1,1 0-1,0 0 0,0 4 0,-11 53 88,10-42-100,1 0 1,1 0 0,0 0 0,2-1 0,4 26-1,-4-35 18,0 0 0,1 0 0,0-1-1,1 1 1,-1-1 0,1 1 0,1-1-1,-1-1 1,1 1 0,1-1 0,-1 1 0,1-2-1,11 11 1,-11-12-23,0 1 0,1-1 0,-1 0 1,1 0-1,0-1 0,0 0 0,0 0 0,0 0 0,0-1 0,0 0 0,1-1 0,-1 0 0,1 0 1,-1 0-1,1-1 0,0 0 0,11-2 0,-17 1 11,1 0-1,-1 0 1,0 0 0,0-1-1,0 1 1,0-1 0,0 1-1,0-1 1,0 0 0,-1 1-1,1-1 1,0 0-1,-1 0 1,0 0 0,1-1-1,-1 1 1,0 0 0,0 0-1,0-1 1,-1 1 0,1 0-1,0-1 1,-1 1 0,1-4-1,1-9 2,0 1-1,-1-28 0,-1 37 7,1-21 115,-1 17 61,1 1-1,-1-1 1,0 1 0,-1-1 0,0 1 0,0 0 0,0-1 0,-1 1 0,-4-8 0,3 66-109,2-47-87,1 1 0,0-1 0,0 0 0,1 1-1,-1-1 1,1 0 0,-1 0 0,1 1 0,0-1 0,0 0 0,1 0-1,-1 0 1,0 0 0,1 0 0,0-1 0,0 1 0,0 0 0,0-1 0,0 1-1,0-1 1,1 0 0,-1 0 0,1 0 0,0 0 0,0 0 0,-1 0-1,1-1 1,0 0 0,0 1 0,0-1 0,1 0 0,-1 0 0,0-1-1,0 1 1,1-1 0,5 1 0,-5-1-16,1 1-1,-1-1 1,0 0 0,0 0-1,0 0 1,0-1 0,0 1-1,0-1 1,0 0 0,0 0 0,0-1-1,0 1 1,0-1 0,-1 0-1,6-3 1,-6 2 34,0 0 0,0 0 1,-1 0-1,1 0 0,-1-1 1,0 1-1,0-1 0,0 0 0,-1 1 1,1-1-1,-1 0 0,0 0 0,0 0 1,0 0-1,0 0 0,-1-5 0,1-89 2665,-1 98-2660,0 0 0,0-1 0,0 1-1,0 0 1,0 0 0,0 0 0,0 0-1,0 0 1,0 0 0,0-1 0,0 1-1,0 0 1,0 0 0,0 0 0,-1 0-1,1 0 1,0 0 0,0 0 0,0 0-1,0 0 1,0 0 0,0-1 0,0 1-1,-1 0 1,1 0 0,0 0 0,0 0-1,0 0 1,0 0 0,0 0 0,0 0-1,-1 0 1,1 0 0,0 0 0,0 0-1,0 0 1,0 0 0,0 0 0,0 0-1,-1 0 1,1 0 0,0 0 0,0 1-1,0-1 1,0 0 0,0 0 0,0 0-1,-1 0 1,1 0 0,0 0 0,0 0-1,0 0 1,0 0 0,0 0 0,0 1-1,0-1 1,0 0 0,0 0 0,0 0 0,0 0-1,0 0 1,0 0 0,-1 1 0,-1 3-7,-1 1 0,1-1 0,-1 1 1,1 0-1,1 0 0,-1 0 1,1 0-1,0 0 0,0 0 1,-1 8-1,2 58 20,0-45-48,0-20-53,0 1 0,0-1 0,1 0 0,0 0 0,0 0 1,0 0-1,1 0 0,-1 0 0,2 0 0,-1 0 1,1-1-1,0 1 0,0-1 0,0 0 0,1 1 1,-1-2-1,1 1 0,1 0 0,-1-1 0,1 0 1,-1 0-1,1 0 0,0 0 0,1-1 0,-1 0 1,1 0-1,-1 0 0,1-1 0,0 0 0,0 0 0,0-1 1,0 1-1,0-1 0,9 0 0,-11 0-25,-1-1-1,1 0 1,0-1-1,-1 1 1,1-1 0,-1 1-1,1-1 1,-1 0-1,1 0 1,4-3-1,-6 2 91,0 1-1,0-1 0,0 0 1,0 0-1,0 0 0,-1 0 0,1 0 1,-1-1-1,0 1 0,1 0 1,-1-1-1,0 1 0,0-1 0,-1 1 1,2-5-1,2-17 152,-1-1 0,0 1-1,-2 0 1,-4-41 0,2 6 1626,1 58-1546,-3 10-413,2-4 127,0-1 0,0 1 0,1-1 0,0 1 0,0-1 0,0 1 0,1-1 0,-1 1 0,1-1 0,0 1 0,0-1 0,1 1 0,2 6 0,-2-9-75,0 0 0,-1 0 0,1 0-1,0 0 1,0 0 0,0 0-1,1 0 1,-1 0 0,0-1 0,1 1-1,-1-1 1,1 0 0,-1 0-1,1 0 1,0 0 0,-1 0 0,1-1-1,0 1 1,0-1 0,-1 1 0,1-1-1,0 0 1,3-1 0,-4 2-53,0-1 1,0 0 0,0 0-1,0 0 1,0 0 0,0-1 0,-1 1-1,1 0 1,0-1 0,0 1-1,0-1 1,0 0 0,-1 0-1,1 0 1,0 0 0,-1 0-1,4-2 1,-4 1 152,0 0 0,0-1 0,0 1 0,0 0 0,0-1 1,0 1-1,-1 0 0,1-1 0,-1 1 0,0-1 0,0 1 0,0 0 0,0-5 0,0-3 376,0-1-1,-1 1 1,0-1-1,-1 0 1,0 1-1,-4-13 0,5 21-221,0 0-1,0 0 0,0-1 1,0 1-1,0 0 0,0 0 1,-1 0-1,1 0 0,-1 1 1,1-1-1,-1 0 0,0 0 0,0 1 1,0-1-1,1 1 0,-2 0 1,1 0-1,0 0 0,0 0 1,0 0-1,0 0 0,-1 0 1,1 0-1,0 1 0,-1-1 0,1 1 1,0 0-1,-1 0 0,1 0 1,-1 0-1,1 0 0,0 0 1,-1 1-1,-2 0 0,3 0-102,0 0 1,0 1-1,0-1 0,0 0 0,0 1 0,1-1 1,-1 1-1,0-1 0,1 1 0,-1 0 0,1 0 0,0 0 1,-1 0-1,1 0 0,0 0 0,0 0 0,1 0 1,-1 0-1,0 0 0,0 4 0,-10 48 22,8-36-25,1 0 0,1 0 0,1 1 1,3 30-1,-2-44-115,0 0-1,0 1 1,1-1 0,0 0-1,-1 0 1,2 0 0,-1-1-1,1 1 1,-1 0 0,1-1-1,1 0 1,-1 1 0,1-1-1,-1-1 1,1 1 0,0 0-1,0-1 1,1 0 0,-1 0 0,7 3-1,-7-4-140,0 1-1,0-1 1,1-1 0,-1 1-1,0-1 1,1 1-1,-1-1 1,1 0 0,0-1-1,-1 1 1,1-1-1,-1 0 1,1 0 0,0-1-1,-1 1 1,8-3 0,-8 2 167,0-1 1,-1 0-1,1 0 1,-1 0-1,1-1 1,-1 1 0,0-1-1,0 0 1,0 0-1,-1 0 1,1 0-1,-1 0 1,1-1 0,-1 1-1,0-1 1,0 1-1,-1-1 1,3-7 0,5-19 1228,-1 0 0,-2-1 0,4-56 0,-3 24 2096,-7 62-3147,0 1 1,0-1-1,0 0 0,0 1 1,0-1-1,0 0 0,0 1 0,1-1 1,-1 1-1,0-1 0,0 0 1,0 1-1,1-1 0,-1 1 0,0-1 1,1 0-1,-1 1 0,0-1 1,1 1-1,-1-1 0,1 1 0,-1-1 1,2 0-1,7 11 511,7 31-946,-14-35 592,0-2-195,14 31-351,-16-33 223,1-1-1,0 1 1,-1-1-1,1 0 1,0 0-1,0 1 0,0-1 1,0 0-1,0 0 1,0 0-1,0 0 1,0 0-1,1 0 0,-1 0 1,0-1-1,0 1 1,1 0-1,-1-1 0,3 2 1,-3-27 706,-1 21-500,0 0 0,0 0 0,-1 0 0,1 1 0,-1-1 0,0 0 0,0 0 0,0 1 0,0-1 0,-1 0 0,-2-4 0,3 6-105,0 1-1,-1 0 1,1-1 0,0 1-1,-1 0 1,1 0-1,-1 0 1,0 0 0,1 0-1,-1 1 1,1-1-1,-1 0 1,0 1 0,0-1-1,1 1 1,-1 0 0,0-1-1,0 1 1,0 0-1,0 0 1,1 0 0,-1 0-1,0 1 1,0-1-1,1 0 1,-1 1 0,-3 0-1,3 1-25,-1-1 0,1 0-1,0 1 1,-1-1 0,1 1 0,0 0-1,0-1 1,0 1 0,0 0-1,0 0 1,0 1 0,1-1-1,-1 0 1,1 1 0,-1-1 0,1 1-1,0-1 1,0 1 0,0-1-1,1 1 1,-2 3 0,-1 8 2,0-1-1,1 0 1,0 14 0,2-20 33,-1 4-87,0 1-1,1-1 0,0 1 1,1 0-1,0-1 0,4 14 1,-4-22-34,0 0 1,0 0 0,1 0 0,-1-1 0,1 1 0,-1-1 0,1 1 0,0-1 0,0 1 0,0-1 0,1 0 0,-1 0-1,0 0 1,1 0 0,-1-1 0,1 1 0,0-1 0,-1 1 0,1-1 0,0 0 0,0 0 0,0 0 0,0 0-1,0-1 1,0 1 0,0-1 0,0 0 0,5 0 0,-5 0 8,0 1 0,0-1 0,-1 0 0,1-1 0,0 1 0,0 0 0,0-1 0,0 0 0,0 1 0,-1-1 0,1 0 0,0-1 0,-1 1 0,1 0 0,3-3 0,-3 1 88,-1 0 0,1 0 1,-1 0-1,0 0 0,0 0 1,0 0-1,-1 0 0,1-1 0,-1 1 1,0-1-1,0 1 0,1-6 0,2-16 604,-1-1-1,-1 1 0,-3-52 0,0 23 1220,1 54-1820,-1 0 0,1 0 0,0 0 0,0 0 0,0 0 0,0 1 0,0-1 0,0 0 0,0 0 0,-1 0 0,1 0 0,0 0 0,0 0 0,0 0 0,0 0 0,0 0 0,0 0 0,0 0 0,-1 0 0,1 0 0,0 0 0,0 0 0,0 0 0,0 0 0,0 0 0,0 0 0,0-1 0,-1 1 0,1 0 0,0 0 0,0 0 0,0 0 0,0 0 0,0 0 0,0 0 0,0 0 0,0 0 0,0 0 0,0-1 0,-1 1 0,1 0 0,0 0 0,0 0 0,0 0 0,0 0 0,0 0 0,0 0 0,0 0 0,0-1 0,0 1 0,0 0 0,0 0 0,0 0 0,0 0 0,0 0 0,0 0 0,0-1 0,0 1 0,0 0 0,0 0 0,0 0 0,-5 10-131,0 10 101,2 1 1,0-1-1,2 1 1,0-1-1,1 1 1,5 39-1,-4-57-43,-1 0 0,1 0 0,0 1 0,0-1 0,0 0 0,1-1 0,-1 1 1,1 0-1,-1 0 0,1-1 0,0 1 0,0 0 0,0-1 0,0 0 0,1 0 0,-1 1 0,0-1 0,1-1 0,4 4 0,-2-3-153,1 0 0,0 1 0,-1-2 0,1 1 1,0-1-1,0 0 0,0 0 0,0 0 0,8-1 0,-11-1 180,0 1 0,0-1 0,0 0 0,0 0 1,-1 0-1,1 0 0,0-1 0,-1 1 0,1-1 0,-1 0 0,1 1 0,-1-1 0,0 0 1,0 0-1,0-1 0,0 1 0,0 0 0,0-1 0,0 1 0,-1-1 0,0 1 0,1-1 0,-1 0 1,1-5-1,4-7 50,-1 0 1,-1 0 0,4-22-1,-4-4 313,-1 0-1,-2 0 1,-1 0-1,-3-1 0,-1 1 1,-2 1-1,-2-1 1,-14-45-1,13 64 426,9 22-746,0 0 0,0 0 1,0 0-1,0 0 0,0-1 0,0 1 1,0 0-1,0 0 0,0 0 0,0 0 0,0 0 1,0 0-1,0-1 0,0 1 0,0 0 1,-1 0-1,1 0 0,0 0 0,0 0 0,0 0 1,0 0-1,0 0 0,0-1 0,0 1 1,-1 0-1,1 0 0,0 0 0,0 0 0,0 0 1,0 0-1,0 0 0,0 0 0,-1 0 1,1 0-1,0 0 0,0 0 0,0 0 0,0 0 1,0 0-1,-1 0 0,1 0 0,0 0 1,0 0-1,0 0 0,0 0 0,0 0 0,0 0 1,-1 1-1,1-1 0,0 0 0,0 0 1,0 0-1,0 0 0,0 0 0,0 0 0,-2 5 3,1-1 0,0 0 0,1 1 0,-1-1 0,1 1 0,0 5 0,-1 29 51,2 0-1,2 0 1,1 0-1,2-1 1,18 64-1,-14-71-183,-1 1-438,2 0 0,1-1 0,24 46-1,-34-74 178,-1-2 145,-1 0 0,1 0 0,0 0 1,-1 0-1,1 0 0,0 0 0,-1 0 0,1 0 0,0 0 1,0-1-1,0 1 0,0 0 0,0 0 0,2 0 0</inkml:trace>
  <inkml:trace contextRef="#ctx0" brushRef="#br0" timeOffset="580.75">1153 3560 2881,'0'0'4317,"15"8"-4170,-4-2-191,3 3-263,1-1 0,0-1 0,0 0 0,1-1 0,28 8 0,13-10-3185,-55-3 3519,1-1 1,-1 0-1,0-1 0,0 1 1,1 0-1,-1-1 0,0 1 1,0-1-1,0 0 1,0 1-1,0-1 0,0 0 1,0 0-1,0-1 1,0 1-1,0 0 0,0-1 1,-1 1-1,1-1 0,0 1 1,1-4-1,1-4 1287,-1 0 0,0 0 0,0-1-1,-1 1 1,0-1 0,-1 0 0,0 0-1,0-16 1,-1 25-810,-9 28-578,8-24 41,1-1 1,-1 1-1,1 0 1,0 0-1,-1 0 1,1 0 0,0-1-1,1 1 1,-1 0-1,0 0 1,1 0-1,0-1 1,0 1-1,1 4 1,0-5-13,-1-1 1,0 1-1,1-1 0,-1 0 1,1 1-1,-1-1 1,1 0-1,-1 0 0,1 0 1,0 0-1,-1-1 1,1 1-1,0 0 0,0-1 1,0 1-1,0-1 1,0 0-1,-1 1 0,1-1 1,0 0-1,0 0 1,2-1-1,-1 2 40,-1-1 0,0 0 0,0 0 0,0 0 1,1 0-1,-1-1 0,0 1 0,0-1 0,0 1 0,0-1 0,0 0 0,0 0 0,0 0 0,0 0 0,0 0 0,0 0 1,0 0-1,0-1 0,-1 1 0,1-1 0,-1 1 0,1-1 0,-1 1 0,1-1 0,-1 0 0,0 0 0,0 0 0,0 0 1,0 0-1,0 0 0,0 0 0,-1 0 0,1 0 0,-1 0 0,1-1 0,-1 1 0,0-4 0,2-4 203,-1 0-1,0 1 0,0-1 0,-1 0 0,0 0 0,-3-10 1,3 18-148,0-1 1,-1 1 0,1 0 0,-1 0 0,0 0 0,1 0 0,-1 0 0,0 0 0,0 0 0,-1 0 0,1 1 0,0-1 0,-1 0 0,1 1 0,-1-1 0,1 1 0,-1-1 0,0 1 0,1 0 0,-1 0 0,0-1 0,0 1 0,0 1 0,0-1 0,0 0 0,0 0 0,0 1 0,0-1 0,0 1 0,-1 0 0,1-1 0,0 1 0,-2 0 0,2 1-45,1-1 1,-1 0-1,1 0 1,-1 0-1,1 1 1,0-1-1,-1 1 1,1-1 0,-1 1-1,1-1 1,0 1-1,0 0 1,-1 0-1,1-1 1,0 1-1,0 0 1,0 0-1,0 0 1,0 1-1,-2 1 1,1 1 3,0 0 1,0-1-1,0 1 0,1 1 1,-1-1-1,1 0 0,-1 5 1,-1 8 46,1 1 1,1 27-1,1-44-49,0 14 17,0 0 0,1-1-1,1 1 1,0-1 0,1 1 0,6 17-1,-6-26-85,0 0-1,0 0 0,0 0 0,0 0 0,1 0 0,0-1 1,0 0-1,1 0 0,-1 0 0,1 0 0,0-1 0,0 0 1,1 0-1,-1 0 0,1-1 0,7 4 0,-4-3-605,-1-1 0,1 0-1,0-1 1,0 0-1,0 0 1,14 0 0,19-1-4162</inkml:trace>
  <inkml:trace contextRef="#ctx0" brushRef="#br0" timeOffset="1390.98">1919 3603 7764,'0'0'6074,"8"12"-5850,2 4-184,-7-8-58,1-1 0,1-1 0,-1 1 0,1-1 0,1 1 0,-1-1 0,7 5 0,-10-9-40,0-1-1,0 1 1,1-1 0,-1 0-1,1 1 1,-1-1-1,1 0 1,-1-1-1,1 1 1,-1 0-1,1-1 1,0 1 0,-1-1-1,1 0 1,0 0-1,-1 0 1,1 0-1,0 0 1,-1-1-1,1 1 1,0-1 0,-1 1-1,1-1 1,-1 0-1,1 0 1,-1-1-1,0 1 1,1 0-1,-1-1 1,0 1 0,0-1-1,0 0 1,0 0-1,0 0 1,0 0-1,0 0 1,-1 0-1,1 0 1,-1 0 0,0-1-1,1 1 1,0-3-1,7-24 314,-1 0 0,-2 0 1,-1-1-1,3-39 0,2-17 1113,-2 58-631,0 22-390,-7 6-340,0 0 0,-1 1 1,1-1-1,-1 0 0,1 1 1,0-1-1,-1 1 0,1-1 0,-1 1 1,1-1-1,-1 1 0,1-1 1,-1 1-1,0 0 0,1-1 1,-1 1-1,0-1 0,1 1 1,-1 1-1,10 23-594,-2 0-1,0 0 1,4 27 0,-1-3-127,-13-80 1121,3 26-207,-1 0-1,0 0 0,0 0 0,-1 0 1,0 0-1,-2-9 0,3 13-143,-1-1-1,0 0 0,0 1 0,0-1 0,0 1 0,0-1 0,0 1 0,-1-1 0,1 1 0,0 0 0,-1-1 0,1 1 0,-1 0 1,1 0-1,-1 0 0,0 0 0,1 1 0,-1-1 0,0 0 0,0 1 0,1-1 0,-1 1 0,-3-1 0,3 1-34,0-1-1,-1 1 0,1 0 0,-1 0 0,1 0 1,0 0-1,-1 0 0,1 1 0,0-1 0,0 1 1,-1-1-1,1 1 0,0 0 0,0 0 1,0 0-1,-1 0 0,1 0 0,1 1 0,-1-1 1,-2 2-1,0 1-17,1-1 0,0 1 1,0 0-1,0 1 0,0-1 1,1 0-1,0 1 0,0-1 0,-2 6 1,-1 6-24,1 1 1,1-1-1,0 1 1,0 29 0,2-39-81,1 1 1,0 0-1,0 0 1,1 0 0,0 0-1,1 0 1,3 12-1,-3-17 28,-1-1 0,0 1 0,1-1 0,0 0 0,-1 0 0,1 1 0,0-1 0,0 0 0,0-1 0,1 1 0,-1 0 0,0-1 0,1 1 0,-1-1 0,1 0 0,-1 1 0,1-1 0,0 0 0,-1-1 0,1 1 0,0 0 0,0-1 0,-1 0 0,5 0 0,-3 1 52,-1-1 1,1 0 0,-1 0-1,0 0 1,1 0 0,-1-1-1,0 1 1,1-1 0,-1 0-1,0 0 1,0 0 0,0-1-1,0 1 1,0-1 0,0 1 0,0-1-1,3-3 1,-1 0 37,0 0-1,-1-1 1,0 1 0,0-1 0,0 0 0,0 0-1,3-9 1,-2 0 370,0 0 0,-1-1-1,0 0 1,-2 0-1,0 0 1,0 0 0,-2-1-1,0 1 1,-3-25 0,3 40-368,0 1 0,0 0 1,0-1-1,0 1 0,0 0 1,0 0-1,0-1 1,0 1-1,0 0 0,0-1 1,-1 1-1,1 0 0,0 0 1,0-1-1,0 1 0,0 0 1,0 0-1,-1 0 0,1-1 1,0 1-1,0 0 0,0 0 1,-1 0-1,1-1 1,0 1-1,0 0 0,-1 0 1,1 0-1,0 0 0,-1 0 1,1 0-1,0-1 0,0 1 1,-1 0-1,1 0 0,0 0 1,-1 0-1,1 0 0,0 0 1,0 0-1,-1 0 1,1 0-1,0 0 0,-1 1 1,1-1-1,0 0 0,0 0 1,-1 0-1,1 0 0,0 0 1,0 0-1,-1 1 0,1-1 1,0 0-1,0 0 0,0 0 1,-1 1-1,1-1 1,0 0-1,0 0 0,-1 1 1,-1 6-18,0 0 1,0 0 0,0 0-1,1 0 1,0 1 0,1-1-1,0 10 1,4 56 41,-3-63-113,1 1 0,1-1-1,0 0 1,5 13 0,-6-19-40,-1 0 0,1 0 0,0 0 0,0-1 1,0 1-1,1-1 0,-1 1 0,1-1 0,0 0 0,0 0 0,0 0 1,1 0-1,3 2 0,3-3-3227,0-2-2572</inkml:trace>
  <inkml:trace contextRef="#ctx0" brushRef="#br0" timeOffset="3146.44">2768 3590 4578,'0'0'6721,"19"-8"-4694,-13 2-1972,0 0-1,0-1 1,0 0-1,-1 0 1,0 0 0,-1-1-1,1 0 1,-1 1-1,2-10 1,25-77 10,-21 53-126,-2 1-1,-2-1 1,-2-1 0,-1 1-1,-2-1 1,-6-55 0,4 92 81,0 0 0,0 0 0,0-1 1,0 1-1,-1 0 0,0 0 0,0 0 1,-5-7-1,6 10-7,0 1 1,0 0-1,0-1 1,0 1-1,0 0 0,0 0 1,0 0-1,-1 0 1,1 0-1,0 0 0,-1 0 1,1 1-1,-1-1 0,1 0 1,-1 1-1,1-1 1,-1 1-1,1 0 0,-1-1 1,1 1-1,-1 0 1,0 0-1,1 0 0,-1 0 1,0 0-1,1 0 1,-1 1-1,1-1 0,-1 0 1,-1 2-1,0-1 2,1 0 0,0 0-1,0 0 1,0 1 0,1-1 0,-1 1 0,0-1-1,0 1 1,1 0 0,-1 0 0,1 0-1,0 0 1,-1 0 0,1 0 0,0 0 0,0 0-1,0 0 1,1 1 0,-1-1 0,0 0-1,1 3 1,-7 54 261,7-53-202,-1 62 482,3-1-1,3 0 0,20 94 1,-3-63-241,56 156 0,-72-238-313,0 0 0,2 0-1,0-1 1,13 20 0,-19-32-4,1 1 1,0-1-1,0 0 0,0 0 1,0 0-1,0 0 0,1-1 1,-1 1-1,1-1 0,6 3 1,-8-4 14,0-1 1,1 1-1,-1 0 1,0-1-1,1 0 1,-1 0-1,1 0 1,-1 0 0,1 0-1,-1 0 1,0 0-1,1-1 1,-1 1-1,1-1 1,-1 0-1,0 0 1,0 0-1,1 0 1,-1 0-1,2-2 1,1 0 11,0-1 0,-1-1 1,0 1-1,1-1 0,-2 0 0,1 0 1,0 0-1,-1 0 0,0 0 0,0-1 1,-1 0-1,1 1 0,-1-1 0,2-11 1,1-4-24,-1 0 1,-1 0 0,0-24-1,-2 17 5,-1 0 0,-1 0 0,-5-30 0,4 50-13,1 0 0,-1 0 0,-1 1 0,1-1 0,-1 0 0,-1 1 0,1 0 0,-1 0-1,0 0 1,-1 0 0,0 0 0,0 1 0,0 0 0,-1 0 0,-8-6 0,13 11-7,-1 0-1,1 0 1,0 0-1,0 0 1,-1 0-1,1 1 1,-1-1-1,1 0 1,0 1-1,-1-1 1,1 1-1,-1 0 1,1-1-1,-1 1 1,0 0-1,1 0 1,-1 0 0,1 0-1,-1 0 1,-1 1-1,2-1-8,0 1 0,0-1 0,0 1 0,0 0 0,0-1 0,1 1-1,-1 0 1,0-1 0,1 1 0,-1 0 0,0 0 0,1 0 0,-1 0 0,1 0 0,-1-1-1,1 1 1,-1 0 0,1 0 0,0 0 0,-1 0 0,1 0 0,0 0 0,0 0 0,0 0 0,0 1-1,0-1 1,0 1 0,0 2-71,0 0 0,0 0 0,0 0 0,0 0 0,1 0 0,0 0 0,0-1 0,0 1-1,0 0 1,1 0 0,-1-1 0,1 1 0,0-1 0,0 1 0,0-1 0,0 0 0,1 1 0,0-1 0,-1-1-1,1 1 1,0 0 0,0-1 0,0 1 0,1-1 0,-1 0 0,1 0 0,3 1 0,1 1-157,1-1 1,-1-1-1,0 0 1,1 0 0,-1 0-1,1-1 1,0 0-1,-1-1 1,12-1-1,-18 1 248,1-1 0,-1 0 0,1 0-1,-1 1 1,1-2 0,-1 1 0,1 0 0,-1-1 0,0 1-1,0-1 1,0 1 0,0-1 0,0 0 0,0 0-1,0 0 1,-1 0 0,1 0 0,-1 0 0,1-1-1,-1 1 1,0 0 0,0-1 0,0 1 0,0-1-1,1-4 1,2-8 55,1-1 0,3-29 0,-6 17 916,-2-36-1,0 34 133,-2 66-827,0-27-287,1 0-1,0 0 0,1 0 0,0 0 1,1 0-1,-1 0 0,2 0 0,-1 0 1,1 0-1,6 15 0,-4-16-139,0-2 1,0 1-1,0 0 0,1-1 0,0 0 1,0 0-1,10 9 0,-11-12-32,0-1 1,0 1-1,0-1 0,0 0 1,1 0-1,-1 0 1,0 0-1,1-1 0,-1 0 1,1 0-1,0 0 0,-1 0 1,10-1-1,-12 0 192,-1-1-1,1 0 1,0 1 0,0-1-1,-1 0 1,1 0 0,-1 0-1,1 0 1,-1 0 0,1 0-1,-1-1 1,1 1 0,-1 0-1,0-1 1,0 1 0,0-1-1,0 1 1,0-1 0,0 0 0,0 1-1,-1-1 1,1 0 0,0 0-1,-1 1 1,0-1 0,1-3-1,9-53 262,-9 54-214,2-137 2559,-4 113-1267,1 31-1359,-1 16-112,1-1-1,1 1 1,0-1 0,1 1 0,1-1 0,1 0 0,1 0 0,13 34 0,-13-41-513,1-1 1,0 0-1,0 0 1,16 16-1,-20-23 535,-1-1-1,1 0 0,0 0 0,0-1 1,0 1-1,0 0 0,1-1 1,-1 1-1,0-1 0,1 1 1,-1-1-1,1 0 0,-1 0 0,1 0 1,-1-1-1,1 1 0,0-1 1,-1 1-1,1-1 0,0 0 1,-1 0-1,1 0 0,0 0 1,-1 0-1,1-1 0,0 0 0,3 0 1,-5 0 157,1-1 0,0 1 0,-1 0 1,1-1-1,-1 1 0,0-1 0,1 0 1,-1 1-1,0-1 0,0 0 0,0 0 1,0 0-1,0 0 0,-1 0 0,1 0 1,0-3-1,7-40 1123,-6 33-822,8-113 2630,-6 56-1298,0 56-789,3 17-891,4 20-251,3 31 203,-8-29-607,1-1 0,11 27 0,-18-52 608,0 1-1,0-1 0,1 1 1,-1-1-1,0 0 1,0 1-1,0-1 0,1 1 1,-1-1-1,0 1 0,1-1 1,-1 0-1,0 1 1,1-1-1,-1 0 0,0 1 1,1-1-1,-1 0 0,1 0 1,-1 1-1,0-1 0,1 0 1,-1 0-1,1 0 1,-1 0-1,1 0 0,-1 1 1,1-1-1,-1 0 0,2 0 1,11-10 21,5-22 334,-11 11-169,-1 0-1,4-25 1,-7 25 420,2 0 0,9-27 0,-14 48-553,0 0 0,0 0 0,0 0 0,0-1 0,0 1 0,1 0 0,-1 0 0,0 0 0,0-1 0,0 1 0,0 0 0,0 0 0,0 0 0,0 0 0,0-1 0,0 1 0,0 0 0,1 0 0,-1 0 0,0 0 1,0-1-1,0 1 0,0 0 0,0 0 0,1 0 0,-1 0 0,0 0 0,0 0 0,0 0 0,1 0 0,-1 0 0,0-1 0,0 1 0,0 0 0,0 0 0,1 0 0,-1 0 0,0 0 0,0 0 0,0 0 0,1 0 0,-1 0 1,0 1-1,0-1 0,1 0 0,4 10-43,2 14-282,0 14 128,6 23-1424,1-22-2216,-3-20-588</inkml:trace>
  <inkml:trace contextRef="#ctx0" brushRef="#br0" timeOffset="3661.83">3974 3232 4082,'0'0'8692,"-10"13"-8265,2-3-345,3-5-39,1 0-1,0 0 1,0 0 0,0 1-1,0-1 1,1 1 0,0 0 0,1 0-1,-1 0 1,1 1 0,0-1 0,1 1-1,-2 7 1,0 24 184,5 76 0,-2-111-247,0 1 0,0-1 0,1 0 0,0 0 0,-1 0 0,1 0 0,0 0 0,1 0 0,-1-1 0,0 1 0,1 0 0,0 0 0,-1-1 0,1 1 0,0-1 0,0 0 0,0 1 0,1-1 0,-1 0 0,1 0 0,-1-1 0,1 1 0,0 0 0,3 1 0,2 0-90,0-1 1,1 0-1,-1 0 0,1-1 1,0 0-1,-1 0 1,13-1-1,-17-1 69,1 1-1,-1-1 1,0 0 0,1 0-1,-1-1 1,0 1 0,1-1-1,-1 0 1,0 0 0,0 0-1,0-1 1,-1 1 0,1-1-1,-1 0 1,1 0 0,-1 0-1,0-1 1,0 1 0,0-1-1,-1 1 1,1-1 0,-1 0-1,3-7 1,1-2 131,0-2 0,-1 1 1,0 0-1,-1-1 0,4-29 0,-2-15 1089,-4-1 0,-6-96 1,3 147-819,0 0 1,-1 0 0,1 1-1,-2-1 1,1 1 0,-6-13 0,8 21-343,0 0 1,0 0-1,0 0 1,0 0-1,0-1 1,0 1-1,0 0 1,0 0-1,0 0 1,0 0-1,0-1 1,-1 1-1,1 0 1,0 0-1,0 0 1,0 0-1,0 0 1,0-1-1,0 1 1,0 0-1,-1 0 1,1 0-1,0 0 1,0 0 0,0 0-1,0 0 1,0 0-1,-1 0 1,1-1-1,0 1 1,0 0-1,0 0 1,0 0-1,-1 0 1,1 0-1,0 0 1,0 0-1,0 0 1,0 0-1,-1 0 1,1 0-1,0 0 1,0 0-1,0 1 1,-1-1-1,-3 9 69,1 15-318,1 31 280,2 0 0,3 0 0,2 0 1,19 85-1,-14-101-2869,29 70 0,-38-107 1918</inkml:trace>
  <inkml:trace contextRef="#ctx0" brushRef="#br0" timeOffset="4001.08">4126 3430 2817,'0'0'7572,"-1"-4"-7351,1 4-213,0-1 0,0 1-1,0-1 1,0 0 0,0 1-1,0-1 1,0 0 0,0 1 0,0-1-1,1 0 1,-1 1 0,0-1-1,0 1 1,1-1 0,-1 1 0,0-1-1,1 0 1,-1 1 0,0-1 0,1 1-1,-1-1 1,1 1 0,-1 0-1,1-1 1,-1 1 0,1-1 0,-1 1-1,1 0 1,0 0 0,-1-1-1,1 1 1,-1 0 0,1 0 0,0 0-1,-1-1 1,1 1 0,0 0-1,-1 0 1,1 0 0,-1 0 0,2 0-1,45-1-76,3-1-984,-46 1 1001,1-1 0,-1 1 0,0-1 0,0 0 0,0 0 0,0-1 0,0 1 0,-1-1 0,1 1 0,-1-1 0,1 0 0,-1-1 0,0 1 0,0 0 0,-1-1 0,1 0 0,-1 0 0,1 1 0,-1-1 0,2-7 0,8-37 1093,-9-1 3767,-4 77-4748,5 83 293,-3-97-365,1 0 1,1 0 0,1 0-1,0-1 1,10 25-1,-10-29-346,4 10-867,-1-11-3714</inkml:trace>
  <inkml:trace contextRef="#ctx0" brushRef="#br0" timeOffset="4190.01">4333 3031 5795,'0'0'3585,"47"96"-5714,-26-60-1873</inkml:trace>
  <inkml:trace contextRef="#ctx0" brushRef="#br0" timeOffset="5089.85">4754 3336 7283,'0'0'8743,"-16"-12"-7967,-55-37-399,69 48-366,1 0 0,0 0 0,-1 0 0,1 0 0,-1 0 0,1 0 0,-1 1 0,1-1 0,-1 1 0,0-1 0,1 1 0,-1 0 0,0-1 0,1 1 1,-1 0-1,0 0 0,1 0 0,-1 0 0,0 1 0,1-1 0,-1 0 0,0 1 0,1-1 0,-1 1 0,1-1 0,-1 1 0,1 0 0,-1 0 0,1 0 1,-1 0-1,1 0 0,0 0 0,-1 0 0,-1 2 0,0 2 1,0 0 0,0 0 0,0 0-1,1 0 1,0 0 0,0 1 0,-2 5 0,3-6 15,-3 6-23,1 0 0,1 0 1,0 1-1,0-1 0,1 1 0,1 0 0,0-1 0,0 1 1,1 0-1,4 16 0,-4-24-2,0 1-1,1-1 1,-1 1-1,1-1 1,0 1 0,0-1-1,1 0 1,-1 0-1,1 0 1,0 0 0,0-1-1,0 1 1,1-1-1,-1 0 1,1 0 0,0 0-1,0 0 1,0-1-1,0 1 1,0-1 0,0 0-1,1 0 1,-1-1-1,1 1 1,-1-1 0,1 0-1,8 1 1,-8-2 13,-1 1-1,0-1 1,0 0 0,1 0 0,-1 0 0,0 0 0,1-1-1,-1 0 1,0 0 0,0 0 0,1 0 0,-1 0 0,0-1-1,0 0 1,-1 0 0,5-3 0,-4 1-2,0 1 0,-1-1 0,1 0 0,-1-1 0,0 1 0,-1 0 0,1-1 0,-1 0 0,0 0 0,0 1 1,0-1-1,-1 0 0,2-7 0,1-11 54,-1-1 1,-1 0-1,-1-45 1,-1 38 27,0 28-77,-2-20 86,2 22-105,0 0-1,0 1 1,-1-1-1,1 0 1,0 1-1,0-1 1,0 0-1,-1 1 1,1-1-1,0 1 1,-1-1-1,1 1 0,0-1 1,-1 1-1,1-1 1,-1 1-1,1-1 1,-1 1-1,1-1 1,-1 1-1,1 0 1,-1-1-1,1 1 1,-1 0-1,0-1 1,1 1-1,-1 0 0,1 0 1,-1 0-1,-1-1 1,1 2-13,1-1 1,-1 1-1,0-1 1,1 1-1,-1-1 1,1 1-1,-1-1 1,0 1-1,1-1 1,-1 1-1,1 0 0,0-1 1,-1 1-1,1 0 1,-1 0-1,1-1 1,0 1-1,0 0 1,-1 0-1,1-1 1,0 1-1,0 0 1,0 1-1,-4 23-18,4-24 15,-1 11-183,1 1 1,0 0-1,0 0 0,1 0 0,1 0 0,0-1 0,1 1 0,0-1 0,1 0 0,8 19 1,-9-26-80,0 1 1,0-1 0,0 0-1,1 0 1,-1 0 0,1-1-1,1 1 1,-1-1 0,0 0 0,1 0-1,0-1 1,0 1 0,0-1-1,0 0 1,1-1 0,-1 1 0,1-1-1,0 0 1,-1 0 0,1-1-1,0 0 1,0 0 0,0 0-1,10 0 1,-14-1 250,0 0-1,0 0 1,0 0 0,0 0-1,0-1 1,0 1 0,0 0-1,0-1 1,-1 1 0,1-1-1,0 0 1,0 0-1,0 1 1,-1-1 0,4-3-1,-3 2 97,0-1 0,0 1 1,-1-1-1,1 0 0,-1 0 0,1 0 0,-1 0 0,0 0 0,1-5 0,2-9 683,-1-1 0,-1 0 0,0-1 1,-2 1-1,-2-28 0,1 25 250,1 0 0,1 0 0,4-30 0,-1 56-364,1 8-853,10 58 84,-8-37-182,0 1-1,3-1 1,16 41-1,-26-75 287,1 1-1,-1 0 1,0-1 0,0 1-1,1 0 1,-1-1-1,0 1 1,1-1 0,-1 1-1,0-1 1,1 1-1,-1-1 1,1 1 0,-1-1-1,1 1 1,0-1 0,-1 1-1,1-1 1,-1 0-1,1 1 1,0-1 0,-1 0-1,1 1 1,-1-1-1,1 0 1,0 0 0,-1 0-1,1 0 1,0 0 0,0 0-1,-1 0 1,1 0-1,0 0 1,-1 0 0,1 0-1,0 0 1,-1 0-1,1 0 1,0-1 0,-1 1-1,1 0 1,0-1 0,-1 1-1,1 0 1,-1-1-1,1 1 1,-1-1 0,1 1-1,-1-1 1,1 1 0,-1-1-1,1 0 1,22-30 468,10-41 460,-23 46 228,23-39 0,-32 64-1112,-1 0 1,1 0-1,0 0 1,-1 0-1,1 0 1,0 0-1,0 0 1,0 0 0,0 0-1,0 0 1,0 0-1,0 1 1,0-1-1,0 0 1,0 1-1,0-1 1,0 1-1,3-1 1,-3 1 2,0 0 1,-1 0-1,1 0 0,0 0 1,0 1-1,0-1 0,0 0 1,0 0-1,0 1 0,-1-1 1,1 1-1,0-1 0,0 1 1,0-1-1,-1 1 0,1-1 1,0 1-1,-1 0 0,2 1 1,2 4 87,0 0 1,0 0-1,-1 0 0,6 14 1,-7-15-98,35 106-2173,-6-19-2135,-26-83-3007</inkml:trace>
  <inkml:trace contextRef="#ctx0" brushRef="#br0" timeOffset="5903.37">5919 3328 3986,'0'0'10925,"0"-12"-9823,-1-38-489,1 50-614,0 0 0,0 0 0,0 0 0,0 0 0,0 0 0,0 0 0,0 1 0,0-1 0,0 0 1,0 0-1,0 0 0,0 0 0,0 0 0,0 0 0,0 0 0,0 0 0,0 0 0,0 0 0,0 0 0,0 0 0,0 1 0,0-1 0,1 0 0,-1 0 0,0 0 0,0 0 0,0 0 0,0 0 0,0 0 0,0 0 0,0 0 0,0 0 0,0 0 0,0 0 0,0 0 0,0 0 0,1 0 0,-1 0 0,0 0 0,0 0 0,0 0 0,0 0 0,0 0 0,0 0 0,0 0 0,0 0 0,0 0 0,0 0 0,1 0 0,-1 0 0,0 0 0,0 0 1,0 0-1,0 0 0,0 0 0,0-1 0,0 1 0,0 0 0,0 0 0,0 0 0,0 0 0,0 0 0,0 0 0,0 0 0,9 12 39,6 15 126,19 55-63,-19-44-213,25 46 0,-40-84 47,0 1 0,1 0 0,-1-1 0,0 1 0,0 0 0,1-1 0,-1 1 0,1 0 0,-1-1 0,1 1 0,-1-1 0,1 1 0,-1-1 0,1 1 0,-1-1 0,1 1 0,0-1 0,-1 0 0,1 1 0,0-1 0,-1 0 0,1 1 0,0-1 0,-1 0 0,2 0 0,-1 0 55,0 0 0,-1-1 0,1 0 0,0 1 0,-1-1 0,1 1 0,-1-1 0,1 0 0,-1 1 0,1-1-1,-1 0 1,0 1 0,1-1 0,-1 0 0,0 0 0,1 1 0,-1-1 0,0-1 0,7-48 669,-7 45-835,3-23 440,9-77 1149,-10 93-1130,1-1 1,1 1 0,-1 0 0,2 0 0,0 0-1,7-12 1,-12 24-280,0-1 0,1 1 0,-1-1 0,0 1 0,1-1 0,-1 1 0,1-1 0,-1 1 0,0-1 0,1 1 0,-1 0 0,1-1 0,-1 1 0,1 0 0,-1 0 0,1-1 0,-1 1 0,1 0 0,0 0 0,-1 0 0,1-1 0,-1 1 0,1 0 0,0 0 0,-1 0 0,1 0 0,-1 0 0,1 0 0,-1 0 0,1 1 0,0-1 1,-1 0-1,1 0 0,-1 0 0,1 0 0,-1 1 0,1-1 0,-1 0 0,1 1 0,-1-1 0,1 0 0,-1 1 0,1-1 0,-1 1 0,1-1 0,-1 0 0,0 1 0,1 0 0,17 24-38,-17-23 53,16 29-25,-1 1 0,21 62 0,-17-25-2866,-19-63 2110,1 1-4097</inkml:trace>
  <inkml:trace contextRef="#ctx0" brushRef="#br0" timeOffset="7468.06">6448 3298 4690,'0'0'10930,"-12"-8"-10652,-37-26-67,48 33-207,0 0 0,0 1 0,0-1 0,0 1 0,0-1 0,-1 1 0,1-1 0,0 1 0,0 0 0,0 0 0,-1-1 0,1 1 0,0 0 0,0 0 0,-1 0 0,1 0 1,0 1-1,0-1 0,-1 0 0,1 0 0,0 1 0,0-1 0,0 1 0,-1-1 0,1 1 0,0-1 0,0 1 0,0 0 0,0 0 0,0-1 0,0 1 0,0 0 0,0 0 0,1 0 0,-2 2 0,-1 1 9,0 1-1,0 0 1,0 0-1,1 0 1,-3 9 0,4-12-16,-2 11 4,0 0 0,1-1 0,0 1 0,0 0 0,2 0 0,0 0 0,0 0 0,4 20-1,-4-30-27,1-1-1,0 1 0,0-1 0,0 1 0,0-1 0,0 1 0,0-1 1,1 0-1,-1 0 0,1 1 0,0-1 0,0 0 0,0-1 0,-1 1 0,2 0 1,-1 0-1,0-1 0,0 0 0,0 1 0,1-1 0,-1 0 0,5 2 1,1-1-31,0 0 1,0 0 0,0-1 0,1 0-1,15 0 1,-22-1 77,-1 0 1,1-1-1,0 1 0,0 0 1,0-1-1,-1 1 0,1-1 0,0 1 1,-1-1-1,1 0 0,0 0 1,-1 0-1,1 0 0,-1 0 1,0 0-1,1 0 0,-1 0 0,3-3 1,-2 0 75,1 0 0,-1 0 0,0 0 0,0 0-1,0 0 1,0 0 0,1-7 0,0-3 508,0-1 0,-2 1 1,1-27-1,-2-23 1178,-5 154-2252,5-83 337,0 0 0,0 0-1,1 0 1,0 1 0,1-1 0,0 0-1,0-1 1,0 1 0,1 0 0,0-1-1,5 9 1,-6-12 46,0-1 1,0 1-1,0 0 0,1-1 0,-1 1 1,1-1-1,0 0 0,0 0 0,0 0 0,0 0 1,0-1-1,0 1 0,0-1 0,1 0 1,-1 1-1,0-2 0,1 1 0,-1 0 1,1-1-1,-1 1 0,1-1 0,-1 0 0,1 0 1,-1-1-1,5 0 0,-6 0 114,0 0 0,1 0-1,-1 0 1,0 0 0,0-1 0,0 1 0,0-1-1,0 1 1,0-1 0,0 0 0,-1 0-1,1 0 1,-1 0 0,1 0 0,-1 0-1,0 0 1,0 0 0,2-5 0,18-49 440,-19 49-354,37-126 2888,-38 133-2991,-1 1-1,0-1 1,0 0 0,0 0-1,0 0 1,0 1 0,0-1-1,0 0 1,0 0 0,1 0-1,-1 0 1,0 1-1,0-1 1,0 0 0,0 0-1,1 0 1,-1 0 0,0 0-1,0 0 1,0 0 0,1 1-1,-1-1 1,0 0 0,0 0-1,0 0 1,1 0 0,-1 0-1,0 0 1,0 0-1,0 0 1,1 0 0,-1 0-1,0 0 1,0 0 0,0 0-1,1 0 1,-1 0 0,0-1-1,0 1 1,0 0 0,1 0-1,-1 0 1,0 0 0,0 0-1,0 0 1,0 0 0,1-1-1,-1 1 1,0 0-1,0 0 1,0 0 0,0 0-1,0-1 1,1 1 0,-1 0-1,0 0 1,0 0 0,0-1-1,0 1 1,0 0 0,0 0-1,0 0 1,0-1 0,0 1-1,0 0 1,0 0-1,6 17-254,-6-17 255,15 74-33,-13-54-291,2 0 0,1 0 0,0-1 0,13 31 0,-18-50 308,0 1 0,0-1 0,0 0 0,1 0 0,-1 1 0,0-1 0,0 0 0,1 0 0,-1 0-1,0 0 1,0 1 0,1-1 0,-1 0 0,0 0 0,0 0 0,1 0 0,-1 0 0,0 0 0,1 0 0,-1 1 0,0-1 0,1 0 0,-1 0-1,0 0 1,1 0 0,-1-1 0,0 1 0,0 0 0,1 0 0,-1 0 0,0 0 0,1 0 0,-1 0 0,0 0 0,0 0 0,1-1 0,-1 1-1,0 0 1,0 0 0,1 0 0,-1-1 0,0 1 0,0 0 0,0 0 0,1-1 0,-1 1 0,0 0 0,0 0 0,0-1 0,0 1 0,1 0 0,-1 0-1,0-1 1,0 1 0,0 0 0,0-1 0,0 1 0,0 0 0,0-1 0,0 1 0,8-18 216,30-136 700,-19 72 253,-19 82-1154,1-1 0,-1 0 0,0 1-1,0-1 1,0 1 0,0-1 0,0 0 0,1 1-1,-1-1 1,0 1 0,0-1 0,1 1 0,-1-1 0,0 0-1,1 1 1,-1 0 0,1-1 0,-1 1 0,1-1 0,-1 1-1,1-1 1,-1 1 0,2-1 0,7 9 260,8 28 138,-15-31-388,11 27-292,-1 0 0,-2 0 0,-1 1 1,-1 1-1,-2-1 0,3 57 0,-9-90 265,0 0 0,0 0 1,0 0-1,0 0 0,0 0 0,0 0 1,0 0-1,0 1 0,0-1 0,0 0 1,0 0-1,0 0 0,0 0 0,0 0 1,0 0-1,0 0 0,0 0 0,0 0 1,0 1-1,0-1 0,0 0 1,0 0-1,0 0 0,0 0 0,0 0 1,0 0-1,0 0 0,0 0 0,0 0 1,0 0-1,0 1 0,0-1 0,1 0 1,-1 0-1,0 0 0,0 0 0,0 0 1,0 0-1,0 0 0,0 0 0,0 0 1,0 0-1,0 0 0,0 0 0,1 0 1,-1 0-1,0 0 0,0 0 0,0 0 1,0 0-1,0 0 0,0 0 0,0 0 1,0 0-1,0 0 0,1 0 0,-1 0 1,0 0-1,0 0 0,0 0 0,0 0 1,0 0-1,0 0 0,0 0 0,0 0 1,0 0-1,1 0 0,6-9 60,5-12 175,16-56-185,-22 57 232,0 0 0,2 0-1,0 1 1,1 0 0,1 0-1,14-17 1,-24 35-268,0 1 0,0-1 0,0 1 0,0-1-1,1 1 1,-1 0 0,0-1 0,1 1 0,-1 0 0,0-1 0,0 1 0,1 0-1,-1-1 1,0 1 0,1 0 0,-1-1 0,1 1 0,-1 0 0,0 0 0,1 0-1,-1 0 1,1-1 0,-1 1 0,1 0 0,-1 0 0,1 0 0,-1 0 0,1 0-1,-1 0 1,0 0 0,1 0 0,-1 0 0,1 0 0,-1 0 0,1 0 0,-1 0-1,1 1 1,-1-1 0,0 0 0,1 0 0,-1 0 0,1 1 0,-1-1 0,0 0-1,1 1 1,-1-1 0,0 0 0,1 1 0,-1-1 0,0 0 0,1 1 0,-1-1-1,0 0 1,0 1 0,1-1 0,-1 1 0,0 0 0,9 31-238,-8-24 307,6 29-97,8 32-243,-14-65 130,0 0 0,1 1 0,-1-1 0,1-1 0,0 1-1,1 0 1,-1 0 0,1-1 0,-1 1 0,1-1 0,0 0 0,5 5 0,-5-7 77,-1 1 0,0-1 1,1 0-1,-1 0 1,1 0-1,0 0 0,-1 0 1,1 0-1,0-1 1,-1 1-1,1-1 0,0 0 1,0 0-1,-1 0 1,1 0-1,0 0 1,0-1-1,-1 1 0,1-1 1,0 0-1,4-1 1,-2-1 58,1 1 0,-1-1 1,0 0-1,0-1 1,0 1-1,-1-1 1,1 0-1,7-9 1,-5 4-20,0 0 1,0-1 0,-1 0 0,0-1 0,-1 1 0,0-1-1,0 0 1,3-15 0,-4 7 457,0-1 0,-1 0 1,-2 0-1,1-22 0,-2 41-397,0-1-1,0 1 1,0 0 0,0-1-1,0 1 1,-1 0 0,1-1-1,0 1 1,-1 0 0,1-1-1,-1 1 1,1 0 0,-1 0-1,1-1 1,-1 1 0,0 0 0,0 0-1,0 0 1,1 0 0,-1 0-1,0 0 1,0 0 0,0 0-1,-1 1 1,1-1 0,0 0-1,0 0 1,0 1 0,0-1-1,-1 1 1,1-1 0,0 1 0,-1 0-1,1-1 1,0 1 0,-1 0-1,1 0 1,0 0 0,-1 0-1,1 0 1,-1 0 0,1 0-1,0 1 1,-2 0 0,1-1-45,1 1 1,1-1 0,-1 1-1,0 0 1,0 0 0,0-1 0,0 1-1,0 0 1,1 0 0,-1 0-1,0 0 1,1 0 0,-1 0-1,1 0 1,-1 0 0,1 0-1,-1 0 1,1 0 0,0 0-1,0 1 1,-1-1 0,1 0-1,0 0 1,0 2 0,-1 34-95,1-30 83,0-3-25,0 0 0,0 0 0,1 0 0,-1 0 0,1 0-1,0 0 1,0 0 0,1 0 0,-1 0 0,1 0-1,0 0 1,0-1 0,0 1 0,0 0 0,0-1 0,1 0-1,5 6 1,-4-6-84,0 0 0,0-1 0,0 1 0,1-1 0,-1 0 0,1 0 0,-1 0 0,1 0-1,0-1 1,0 0 0,0 0 0,0 0 0,0-1 0,8 0 0,-10 0 92,-1 0-1,0-1 1,0 1 0,0-1-1,0 1 1,1-1 0,-1 0 0,0 0-1,0 0 1,0 0 0,-1 0-1,1-1 1,0 1 0,0-1 0,-1 1-1,1-1 1,-1 1 0,1-1 0,-1 0-1,0 0 1,1 0 0,-1 0-1,0 0 1,0 0 0,0 0 0,-1 0-1,1 0 1,-1 0 0,1 0-1,-1-1 1,1-1 0,1-12-43,0 1 1,-1-1-1,-1-21 0,0 23 92,0 6 23,0 0 1,-1 0-1,0 0 0,-1 0 0,1 0 0,-2 0 1,1 0-1,-1 1 0,0-1 0,-5-8 0,6 13 26,0-1-1,-1 1 1,1 0-1,-1 0 0,1 0 1,-1 0-1,0 1 1,0-1-1,0 1 0,-1-1 1,1 1-1,-1 0 1,1 0-1,-1 1 0,1-1 1,-1 1-1,0 0 1,0 0-1,0 0 0,0 0 1,0 1-1,-6-1 1,9 2-66,-1-1 1,1 0-1,-1 0 1,1 1-1,0-1 1,-1 1-1,1-1 1,0 1-1,0-1 1,-1 1-1,1 0 1,0 0-1,0-1 1,0 1-1,0 0 1,0 0-1,0 0 1,0 0-1,0 1 1,0-1-1,0 0 1,1 0 0,-1 0-1,0 1 1,1-1-1,-1 0 1,1 1-1,0-1 1,-1 0-1,1 3 1,-2 6 11,1-1 0,0 1-1,1 14 1,0-18-17,0 10 26,1-1 0,0 0 0,1 0-1,1 0 1,0 0 0,1 0 0,7 15 0,-9-23-14,2 0 1,-1 0 0,1 0 0,0-1 0,0 0 0,1 0-1,0 0 1,0-1 0,0 1 0,1-1 0,0 0 0,0-1-1,0 1 1,0-1 0,1 0 0,10 4 0,22 0 210,-38-7-315,0-1 1,0 0-1,0 0 1,0 0-1,0 0 0,0 0 1,0 0-1,0 0 1,1 0-1,-1 0 0,0 0 1,0-1-1,0 1 1,0 0-1,0-1 0,0 1 1,0-1-1,0 1 1,0-1-1,-1 1 1,1-1-1,0 0 0,0 1 1,0-1-1,-1 0 1,1 0-1,0 0 0,-1 0 1,1 1-1,0-1 1,0-2-1,0-17-4918,-1-4-5656</inkml:trace>
  <inkml:trace contextRef="#ctx0" brushRef="#br0" timeOffset="8478.49">4126 4367 4882,'0'0'10720,"0"0"-10614,0-1 1,0 1 0,-1 0-1,1 0 1,0 0-1,0 0 1,0-1 0,0 1-1,0 0 1,0 0 0,-1 0-1,1-1 1,0 1-1,0 0 1,0 0 0,0-1-1,0 1 1,0 0-1,0 0 1,0 0 0,0-1-1,0 1 1,0 0 0,0 0-1,0-1 1,0 1-1,0 0 1,0 0 0,0 0-1,1-1 1,-1 1-1,0 0 1,0 0 0,0 0-1,0-1 1,0 1-1,0 0 1,1 0 0,-1 0-1,0 0 1,0-1 0,0 1-1,1 0 1,-1 0-1,0 0 1,0 0 0,0 0-1,1 0 1,-1 0-1,0-1 1,1 1 0,129-8 354,-37 3-186,-50 2-601,0-1 0,0-3 0,-1-2 0,46-15 0,-87 24 228,24-13-2939,-24 12 2702,0 0 0,-1 0-1,1 0 1,-1 0-1,1 1 1,-1-1 0,1 0-1,-1 0 1,0 0 0,1 0-1,-1 0 1,0 0-1,0 0 1,0 0 0,0 0-1,0-1 1,0-11-5350</inkml:trace>
  <inkml:trace contextRef="#ctx0" brushRef="#br0" timeOffset="8728.79">4625 4147 4306,'0'0'8364,"2"7"-7073,0-2-1099,1 1-1,0 0 0,0-1 1,0 1-1,0-1 1,1 0-1,0 0 1,0-1-1,1 1 1,-1-1-1,1 0 1,8 6-1,34 20 789,-34-23-874,-1 0-1,0 1 0,0 1 0,-1 0 0,20 20 1,-31-29-116,0 0 1,1 0 0,-1 1-1,0-1 1,1 0 0,-1 1-1,0-1 1,1 0 0,-1 1-1,0-1 1,0 0 0,1 1-1,-1-1 1,0 1 0,0-1-1,0 1 1,0-1 0,1 0-1,-1 1 1,0-1 0,0 1-1,0-1 1,0 1 0,0-1-1,0 1 1,0-1 0,0 0-1,-1 1 1,1-1 0,0 1-1,0-1 1,0 1 0,0-1 0,0 0-1,-1 1 1,1-1 0,0 1-1,0-1 1,-1 0 0,1 1-1,0-1 1,-1 0 0,1 1-1,0-1 1,-1 0 0,1 0-1,-1 1 1,1-1 0,0 0-1,-1 0 1,1 0 0,-1 1-1,1-1 1,-1 0 0,0 0-1,-28 2-380,25-2 390,-93 0-4799,68 0 645</inkml:trace>
  <inkml:trace contextRef="#ctx0" brushRef="#br0" timeOffset="11448.93">7763 158 2625,'0'0'7918,"-3"-4"-6757,0-1-838,0 1-1,1-1 1,0 1 0,0-1-1,0 0 1,0 0 0,1 0-1,0 0 1,0 0 0,1-1-1,-1 1 1,1-8 0,0 10-181,0 0 1,1 0 0,-1 0-1,1 0 1,-1 0 0,1 0-1,0 0 1,0 0-1,0 0 1,1 0 0,-1 1-1,1-1 1,-1 1 0,1-1-1,0 1 1,0-1 0,0 1-1,0 0 1,1 0 0,-1 0-1,1 0 1,-1 0 0,1 1-1,3-2 1,4-1-133,1 1-1,0 0 1,0 0-1,0 1 1,0 1 0,1 0-1,-1 0 1,0 2-1,17 1 1,-26-2-7,1 1 0,-1 0 0,1 0 0,-1 0-1,0 0 1,1 0 0,-1 0 0,0 1 0,0-1 0,0 1 0,0 0 0,0-1 0,0 1-1,0 0 1,-1 0 0,1 0 0,-1 0 0,1 1 0,-1-1 0,0 0 0,0 1 0,0-1-1,0 0 1,0 4 0,3 6-46,-1 0-1,0 0 1,1 22 0,-2-7 93,-1 0 0,-1 1 0,-2-1 0,-1 0 0,-1 0 0,-1 0 0,-17 51 0,-57 188 287,67-214-304,4-1 0,1 2 0,0 65 0,7-111-34,0 0-1,1 0 0,0-1 0,0 1 0,0 0 1,1-1-1,0 1 0,0-1 0,0 0 0,1 1 1,5 7-1,-6-10 2,1-1 1,0 1 0,0-1 0,1 0 0,-1 0-1,1 0 1,-1 0 0,1 0 0,0-1-1,0 0 1,0 1 0,0-2 0,1 1-1,-1 0 1,0-1 0,1 0 0,7 1-1,-3 0 39,-1-1-1,0 0 1,1-1-1,-1 0 0,1 0 1,-1-1-1,0 0 1,1 0-1,12-5 0,-16 4 17,-1 0 0,1 0 0,-1-1 0,0 0 0,1 0 0,-1 0 0,0 0 0,-1-1 0,1 1 0,0-1 0,-1 0 0,0 0 0,0 0-1,0-1 1,-1 1 0,4-9 0,1-11 641,-4 15 180,-3 23-778,-4 49-188,1-36 99,1 0 0,2 0-1,1 0 1,0 0 0,2-1-1,7 28 1,33 67 31,-30-88-44,0 1 0,-3 0 0,12 62 0,-21-90 27,-1-3-46,1 0 0,-1 0 0,0 0 0,0 0 0,0 0 1,0 0-1,-1 6 0,0-9 17,1 1 0,-1 0 0,1 0 0,-1 0 0,0-1 0,1 1 0,-1 0 0,0-1 0,1 1 0,-1-1 0,0 1 0,0-1 0,0 1 0,1-1 0,-1 1 0,0-1 0,0 0 0,0 0 0,0 1 0,0-1 0,0 0 0,0 0 0,0 0 0,0 0 0,0 0 0,0 0 0,-1 0 0,-4-1 35,1 1 1,-1-1-1,0 0 1,1 0-1,-1 0 1,1-1-1,0 0 0,0 0 1,-7-4-1,11 5-94,-1 0 0,0 0 1,0 0-1,1 0 0,-1 0 0,1 0 0,-1-1 0,1 1 0,-1-1 0,1 1 0,0-1 0,0 1 0,0-1 0,0 0 0,0 1 1,0-1-1,0 0 0,1 0 0,-1 0 0,0 0 0,1 0 0,0 0 0,-1 0 0,1 0 0,0 0 0,0 0 0,0 0 0,0 0 1,1 0-1,0-2 0,-1 3-229,1-1 1,0 1 0,0 0 0,0-1-1,0 1 1,0 0 0,0 0 0,0 0-1,1 0 1,-1 0 0,0 0-1,1 0 1,-1 0 0,0 0 0,1 0-1,-1 1 1,1-1 0,0 1 0,-1-1-1,1 1 1,-1-1 0,1 1-1,2 0 1,2-2-1077,34-7-6805</inkml:trace>
  <inkml:trace contextRef="#ctx0" brushRef="#br0" timeOffset="14475.73">8630 1153 1425,'0'0'10399,"-3"-6"-9089,-1 1-777,-5-10-169,6-2 2834,51 15-2872,96 2 813,-141 1-1084,0-1 0,0 1-1,0 0 1,0 0 0,0 0 0,0 0 0,-1 1-1,1-1 1,0 1 0,-1-1 0,1 1 0,-1 0 0,1 0-1,-1 0 1,4 5 0,32 42 169,-27-33-141,16 20 8,-11-12 60,2-1 0,1 0-1,23 21 1,-5-11-86,-10-7-40,2-1-1,1-1 0,39 23 1,-65-45-18,22 12 32,33 25 0,-51-32-43,1 1-1,-1 0 1,0 0 0,-1 0 0,0 1 0,12 18 0,15 30 302,-14-26-162,-1 0 1,-2 2 0,-1 0 0,11 36 0,26 75 1028,-34-96-827,-1 1-1,-3 0 1,10 54-1,26 202 253,-43-265-398,16 49-1,-22-83-179,12 44 412,-2-1 0,5 59 0,-8-42-290,-2-7-7,1 64-1,-7-65-63,1-27-39,-2 1 0,-1-1-1,-2 0 1,-10 52 0,-23 29 59,30-98-35,-1 0 0,0-1 0,-1 1 0,0-2 0,-16 19 0,-1-2 58,-2-1 0,0-1 0,-59 42 0,-2-12-13,53-36-49,0 2-1,-34 29 1,50-37-35,-1 0 1,0-2-1,-1 0 1,0-1 0,-1-2-1,-1 0 1,0-1-1,-32 8 1,-7-3 228,-128 14 1,88-19-92,-223 27 512,290-33-633,-1-2 1,1-1-1,-50-6 1,-9 0 11,-195 4-86,259 0 56,1-1 1,0-1 0,-39-12 0,-16-2-4,4 3 2,-66-9 10,74 19-294,-73 5 0,-68-5-138,164 1 412,-1 2 1,0 2-1,0 2 0,-94 17 1,-10 5-56,97-16 25,4-4-4,53-4-59,20-32-10520,-16 21 5326</inkml:trace>
  <inkml:trace contextRef="#ctx0" brushRef="#br0" timeOffset="15225.76">6318 3823 4914,'0'0'9204,"30"4"-2235,-28-2-6820,-1 1 1,1-1-1,-1 0 0,1 1 0,-1-1 1,0 1-1,0-1 0,0 1 0,0 0 1,-1-1-1,1 1 0,-1 0 0,0 0 1,1-1-1,-1 1 0,0 0 0,-1 4 1,0-1-70,1 0 1,-1 0 0,0 0-1,-1-1 1,1 1 0,-1-1-1,-4 10 1,1-5-28,-1 0-1,-1 0 1,1 0-1,-1-1 1,-1 0 0,0 0-1,0-1 1,-1 0-1,0 0 1,0-1-1,-1 0 1,0-1 0,0 0-1,0-1 1,-1 0-1,-13 5 1,21-9-39,-26 12 566,29-13-567,0 0 0,0 0 0,-1 0-1,1 1 1,0-1 0,0 0-1,0 0 1,0 1 0,-1-1 0,1 0-1,0 0 1,0 1 0,0-1 0,0 0-1,0 0 1,0 1 0,0-1-1,0 0 1,0 1 0,0-1 0,0 0-1,0 1 1,0-1 0,0 0 0,0 0-1,0 1 1,0-1 0,0 0-1,0 1 1,1-1 0,13 12 284,28 8-104,1-2 0,0-1 0,1-3 0,0-1 0,82 12 0,-115-23 532</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01:37.846"/>
    </inkml:context>
    <inkml:brush xml:id="br0">
      <inkml:brushProperty name="width" value="0.05" units="cm"/>
      <inkml:brushProperty name="height" value="0.05" units="cm"/>
      <inkml:brushProperty name="color" value="#E71224"/>
    </inkml:brush>
  </inkml:definitions>
  <inkml:trace contextRef="#ctx0" brushRef="#br0">606 42 2049,'0'0'13070,"1"-7"-12398,3-21-450,8 62-89,-3 11 375,3 75 1,-9-76-492,16 85 0,-18-126-369,1 4-940</inkml:trace>
  <inkml:trace contextRef="#ctx0" brushRef="#br0" timeOffset="268.25">815 42 3906,'0'0'12397,"2"-2"-11466,3 8-962,2 15 254,-1 1 1,5 32 0,5 25 156,27 27-2267,-43-103 282</inkml:trace>
  <inkml:trace contextRef="#ctx0" brushRef="#br0" timeOffset="501.08">553 124 5026,'0'0'8820,"70"-3"-8580,-27 3-95,2 0-145,4 0 64,2 0-144,4 0-1313,-1 0-1216,-10 0-1889</inkml:trace>
  <inkml:trace contextRef="#ctx0" brushRef="#br0" timeOffset="717.45">619 241 3778,'0'0'7811,"107"0"-7731,-59-2-80,-1-11-1568,5-12-3843</inkml:trace>
  <inkml:trace contextRef="#ctx0" brushRef="#br0" timeOffset="24359.62">55 98 3602,'0'0'10015,"-1"0"-9923,0-1 0,0 1 0,0-1 0,0 1-1,0 0 1,0 0 0,0 0 0,0-1 0,0 1 0,0 0 0,-1 0 0,1 1 0,0-1 0,0 0 0,0 0-1,0 0 1,0 1 0,0-1 0,-1 1 0,-2 3-47,1 0 0,0 0 0,0 0 0,1 1 0,0-1 0,-1 1 0,1-1 0,1 1 0,-1 0-1,1-1 1,0 1 0,-1 7 0,-2 63 597,4-60-502,0-14-126,0-1-1,0 1 1,1 0-1,-1-1 1,0 1-1,0 0 1,0-1-1,1 1 1,-1 0-1,0-1 1,1 1-1,-1-1 1,0 1-1,1-1 1,-1 1-1,1-1 1,-1 1-1,1-1 1,-1 1-1,1-1 1,-1 1 0,1-1-1,0 0 1,-1 1-1,2-1 1,23 5 776,28-8 968,-38-1-1463,-1 0-1,1 0 1,-1-1 0,0-1-1,16-9 1,66-43 554,-75 45-670,-10 6-79,16-11 272,27-21 0,-48 34-274,0 0 0,0-1 0,0 0 1,0 0-1,-1 0 0,0-1 0,-1 0 0,1 0 0,4-12 0,-9 19-106,1-1 0,-1 0 0,0 1 1,1-1-1,-1 1 0,0-1 0,0 0 0,1 1 0,-1-1 1,0 0-1,0 1 0,0-1 0,0 1 0,0-1 1,0 0-1,0 1 0,0-1 0,0 0 0,0 1 0,-1-1 1,1 0-1,0 1 0,0-1 0,-1 1 0,1-1 1,0 0-1,-1 1 0,1-1 0,0 1 0,-1-1 1,0 0-49,-1 1 1,1 0 0,0-1 0,0 1 0,0 0 0,-1 0 0,1 0 0,0 0-1,0 0 1,0 0 0,-1 0 0,1 0 0,0 0 0,-2 1 0,-41 18-1803,24-8 802,2 0-1876,-1-1 0,-25 9 0,10-10-4245</inkml:trace>
  <inkml:trace contextRef="#ctx0" brushRef="#br0" timeOffset="24753.24">25 117 384,'0'0'10138,"-1"10"-8791,0-2-1146,-1 5 406,1-1-1,1 1 1,2 21-1,-2-30-446,1 1 0,0-1-1,0 0 1,1 1-1,-1-1 1,1 0 0,0 0-1,0 0 1,0 0 0,0 0-1,1 0 1,0-1 0,0 1-1,0-1 1,7 6-1,-4-5 49,1 0-1,0 0 1,1-1-1,-1 0 1,1 0-1,-1-1 1,1 0-1,0 0 1,0-1-1,0 0 1,13 0-1,2 0 363,0-2 0,42-7 0,-14-5-133,-1-2 1,0-2-1,62-31 1,-76 32-382,-31 14-48,30-13-1,-1-2 0,36-22 0,-68 38-1285,-2 5-1480,0 18-2682,-2 10-1398</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09:18.563"/>
    </inkml:context>
    <inkml:brush xml:id="br0">
      <inkml:brushProperty name="width" value="0.035" units="cm"/>
      <inkml:brushProperty name="height" value="0.035" units="cm"/>
    </inkml:brush>
  </inkml:definitions>
  <inkml:trace contextRef="#ctx0" brushRef="#br0">11 23 3778,'0'0'5154,"-11"-18"-6146,15 16-1506,11 0-2224</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0:46.073"/>
    </inkml:context>
    <inkml:brush xml:id="br0">
      <inkml:brushProperty name="width" value="0.035" units="cm"/>
      <inkml:brushProperty name="height" value="0.035" units="cm"/>
    </inkml:brush>
  </inkml:definitions>
  <inkml:trace contextRef="#ctx0" brushRef="#br0">8 183 3586,'0'0'13192,"-1"-8"-11492,0 3-1509,-2-20 673,1 22-544,2 19-279,3 50 82,3 0 0,19 80 0,-16-94-89,-8-46-30,0 2-4,1 0 0,-1-1 1,1 1-1,1-1 0,-1 1 0,1-1 0,4 8 1,-5-40 476,-24-228-449,7 129-37,11-9-103,4 125 112,0 7-3,0 0 0,0 1-1,0-1 1,0 0 0,0 1 0,0-1 0,0 0 0,0 0-1,1 1 1,-1-1 0,0 0 0,0 1 0,1-1 0,-1 1 0,0-1-1,1 0 1,-1 1 0,1-1 0,-1 1 0,1-1 0,-1 1 0,1-1-1,-1 1 1,1 0 0,0-1 0,-1 1 0,1-1 0,0 1 0,1-1-9,0 1 1,0 0 0,0-1 0,0 1 0,-1 0 0,1 0 0,0 0-1,0 0 1,0 1 0,3 0 0,1 0-9,-1 1 0,1 0 1,0 0-1,-1 1 0,0-1 0,8 6 1,-6-2 12,-1-1 0,1 2 1,-1-1-1,0 1 1,-1 0-1,0 0 0,0 0 1,0 1-1,-1 0 1,0 0-1,-1 0 0,5 16 1,-4-7-192,0 0 0,-2 1 0,0 0 1,-1-1-1,-2 27 0,1-38 131,-1 0-1,0 0 1,0 0-1,-1 0 0,1 0 1,-1-1-1,0 1 1,-1-1-1,1 1 1,-1-1-1,0 0 1,-1 0-1,1 0 1,-1 0-1,0-1 1,0 1-1,0-1 1,-1 0-1,0-1 1,1 1-1,-1-1 1,-1 1-1,1-2 1,0 1-1,-7 2 1,12-5 79,-1 0 0,1 1 1,-1-1-1,1 0 0,-1 0 1,1 0-1,0 0 1,-1 1-1,1-1 0,-1 0 1,1 0-1,-1 0 0,1 0 1,-1 0-1,1 0 0,-1 0 1,1-1-1,0 1 1,-1 0-1,1 0 0,-1 0 1,1 0-1,-1 0 0,1-1 1,0 1-1,-1 0 0,1 0 1,-1-1-1,1 1 1,0 0-1,-1-1 0,1 1 1,0 0-1,0-1 0,-1 0 1,0-16 1095,1 9-642,1 8-452,-1-1 0,0 1 1,1-1-1,-1 0 0,1 1 0,-1 0 0,1-1 0,-1 1 0,1-1 0,-1 1 1,1 0-1,-1-1 0,1 1 0,-1 0 0,1-1 0,0 1 0,-1 0 0,1 0 1,-1 0-1,1 0 0,0 0 0,-1-1 0,1 1 0,0 0 0,-1 0 0,1 1 1,0-1-1,-1 0 0,1 0 0,0 0 0,-1 0 0,1 0 0,0 1 0,27 7-64,-21-2 52,0 0 0,0 1 0,0 0 0,-1 0 0,1 0 0,-2 1 1,1 0-1,-1 0 0,5 10 0,-2-3-585,0-1 0,14 15-1,-18-25 27,-1 0 0,1-1-1,-1 1 1,1-1-1,0 0 1,0 0 0,1 0-1,-1-1 1,1 0-1,-1 0 1,8 3 0,9-1-3595</inkml:trace>
  <inkml:trace contextRef="#ctx0" brushRef="#br0" timeOffset="828.65">495 350 3682,'0'0'10164,"-16"-14"-9425,-52-41-405,67 54-318,-1 0 0,1 0 0,0 0 0,0 0 1,-1 1-1,1-1 0,0 0 0,-1 0 0,1 1 0,0-1 0,-1 1 1,1 0-1,-1-1 0,1 1 0,-1 0 0,1 0 0,-1 0 0,0 0 1,1 0-1,-1 0 0,1 0 0,-1 0 0,1 1 0,-1-1 0,1 1 1,-1-1-1,1 1 0,-2 0 0,1 1 6,-1 0 0,1 1 0,0-1 1,0 1-1,0-1 0,0 1 0,1 0 0,-1-1 0,-1 5 0,-1 0 1,-1 3 8,0 0-1,0 1 0,1-1 1,0 1-1,1 0 1,0 0-1,0 0 0,2 0 1,-1 1-1,1-1 1,1 0-1,0 1 1,1-1-1,2 14 0,-2-22-27,0-1 0,0 1-1,0 0 1,0-1-1,0 1 1,1-1 0,-1 1-1,1-1 1,0 0-1,-1 1 1,1-1-1,0 0 1,1 0 0,-1 0-1,0-1 1,0 1-1,1 0 1,-1-1 0,1 0-1,-1 1 1,1-1-1,4 1 1,3 1-91,0-1 0,-1-1-1,1 1 1,0-1 0,12-1 0,-20 0 72,0 0-1,0 0 1,0-1 0,0 1-1,0 0 1,0-1 0,0 0-1,0 1 1,0-1 0,0 0 0,0 0-1,-1 0 1,1 0 0,0 0-1,0 0 1,-1-1 0,1 1 0,2-3-1,-2 0 11,0 1 0,1-1 0,-1 0 0,0 0 0,-1 1 1,1-1-1,-1-1 0,2-6 0,0-7 189,-1-1 1,0 0 0,-2-25 0,0 29 129,0-43 1379,-1 89-1696,0-18-77,1 0-1,0 1 0,1-1 1,0 0-1,5 18 1,-5-26-71,0-1 1,1 0 0,0 0 0,0 0 0,1 0-1,-1 0 1,1 0 0,-1 0 0,1-1 0,0 1-1,1-1 1,-1 0 0,0 0 0,1 0 0,0-1 0,0 1-1,0-1 1,0 0 0,0 0 0,7 3 0,-8-4-5,0 0 0,0 0 1,-1 0-1,1-1 1,0 1-1,0 0 1,0-1-1,0 0 1,0 0-1,0 0 1,0 0-1,0 0 1,0-1-1,6-1 1,-7 1 163,-1 0 1,1 0-1,0 0 1,0-1 0,-1 1-1,1-1 1,0 1-1,-1-1 1,0 0 0,1 1-1,-1-1 1,0 0-1,0 0 1,0 0 0,0 0-1,0 0 1,0 0-1,-1 0 1,2-4 0,5-34 1642,-1 1 0,-2-1 1,-2-60-1,-2 100-1640,0 0 0,0 0 0,0 0 0,1-1 0,-1 1 0,0 0 0,0 0 0,0 0 0,1 0 0,-1 0 0,0 0 0,0 0 0,0 0 0,1 0 0,-1 0 0,0 0 0,0 0 0,0 0 0,1 0 0,-1 0 0,0 0 0,0 0 0,0 0 0,1 0 0,-1 0 0,0 0 0,0 0 0,0 0 0,1 0 0,-1 1 0,0-1 0,0 0 0,0 0 0,0 0 0,1 0 0,-1 0 0,0 0 0,0 1 0,0-1 0,0 0 0,0 0 0,1 1-1,5 13-101,0 1-1,-1 0 0,-1 0 1,5 28-1,8 26-1285,-15-64 1187,14 36-1298,-16-40 1398,1 0-1,0 1 1,0-1 0,0 1-1,-1-1 1,1 0 0,0 0-1,1 1 1,-1-1-1,0 0 1,0 0 0,0 0-1,1 0 1,-1 0 0,1-1-1,-1 1 1,0 0-1,1-1 1,-1 1 0,1 0-1,0-1 1,1 1 0,-2-2 108,0 0 1,0 1 0,0-1 0,0 0 0,0 1 0,0-1-1,0 0 1,0 0 0,0 0 0,0 0 0,-1 0 0,1 0 0,0 0-1,-1 0 1,1 0 0,-1 0 0,1 0 0,-1 0 0,1 0-1,-1-1 1,0 1 0,0 0 0,1-2 0,6-38 915,-5 33-674,4-37 524,-4 28-403,0 0 1,1 0-1,1 0 1,0 1 0,10-23-1,-14 39-375,0-1 0,0 1 0,0-1 0,1 1 0,-1-1 0,0 1 0,0-1 0,1 1 0,-1 0 0,0-1 0,0 1 0,1-1 0,-1 1 0,1 0 0,-1-1 0,0 1 0,1 0 0,-1-1 0,1 1 0,-1 0 0,0 0-1,1 0 1,-1-1 0,1 1 0,-1 0 0,1 0 0,-1 0 0,1 0 0,-1 0 0,1 0 0,-1 0 0,2 0 0,10 12-60,4 28-193,-15-39 247,10 41-767,-9-32 53,0 0-1,1 0 1,0 0 0,1-1-1,0 0 1,0 1 0,1-2-1,0 1 1,7 8 0,4-1-4040</inkml:trace>
  <inkml:trace contextRef="#ctx0" brushRef="#br0" timeOffset="2140.1">1114 290 3858,'0'0'11760,"-13"-12"-11483,-45-36-143,57 48-134,0-1 1,0 0-1,0 1 1,0-1-1,0 1 1,0-1-1,0 1 1,0-1-1,0 1 1,0 0-1,0 0 1,0-1-1,-1 1 1,1 0-1,0 0 1,0 0-1,0 0 1,0 0-1,0 0 1,0 1-1,0-1 1,-1 0-1,1 1 1,0-1-1,0 0 1,0 1-1,0-1 1,0 1 0,0-1-1,1 1 1,-1 0-1,0 0 1,0-1-1,0 1 1,0 0-1,1 0 1,-1 0-1,0 0 1,1 0-1,-1-1 1,1 1-1,-1 0 1,1 1-1,-1-1 1,1 2-1,-3 2 1,-3 7-3,1 0 1,0 0 0,1 1 0,0 0 0,1 0-1,1 0 1,0 0 0,1 0 0,0 0-1,1 1 1,0-1 0,4 21 0,-3-32-52,-1 0 0,1 1-1,0-1 1,0 0 0,0 0 0,1 0 0,-1 0 0,1 0 0,-1 0 0,1 0 0,-1-1 0,1 1 0,0 0 0,0-1 0,0 1 0,0-1 0,0 0-1,0 0 1,0 0 0,1 0 0,-1 0 0,0 0 0,0 0 0,4 0 0,-4-1 12,0 1 1,0-1-1,1 1 1,-1-1-1,0 0 0,0 0 1,1 0-1,-1 0 1,0 0-1,1 0 0,-1-1 1,0 1-1,0-1 1,1 0-1,-1 1 0,0-1 1,0 0-1,0 0 0,0 0 1,0-1-1,0 1 1,-1 0-1,1-1 0,0 0 1,1-1-1,1-3 98,-1-1-1,1 1 0,-2-1 0,1 0 1,-1 0-1,0 0 0,0 0 1,0 0-1,0-10 0,-2-69 2622,-1 46 209,0 105-2764,-1-45-118,1 0 0,0 0 0,2-1 0,1 1 0,0 0 0,2 0 0,9 32 0,5-11 22,2-1 0,30 45 0,-26-48-66,-3 2-1,22 50 1,-42-88-61,-1 1 0,1-1 0,-1 0 0,1 0 1,-1 0-1,0 1 0,1-1 0,-1 0 0,0 0 1,0 1-1,0-1 0,0 0 0,0 0 0,0 1 0,0-1 1,-1 0-1,0 3 0,1-4 54,0 0-1,-1 1 1,1-1-1,-1 0 1,1 1-1,-1-1 1,1 0-1,-1 1 1,1-1 0,-1 0-1,1 0 1,-1 0-1,0 0 1,1 1-1,-1-1 1,1 0-1,-1 0 1,1 0 0,-1 0-1,0 0 1,1 0-1,-1-1 1,1 1-1,-1 0 1,1 0 0,-1 0-1,-4-2-4,1 0 0,0 1 0,0-1 1,0-1-1,0 1 0,0-1 0,-7-5 0,-8-11 66,0 0-1,2-2 1,-21-28 0,32 40 28,1-1 0,0 1 0,0-1 0,0 0 0,2 0 1,-1 0-1,1-1 0,1 1 0,0-1 0,0 0 0,0-12 0,2 16-23,0-3-7,-1 0 0,1 0 0,1 0 0,0 0 0,1 0 0,-1 0 0,2 1 0,0-1 0,0 0 0,5-10 0,46-60-26,-37 57-154,25-42 0,-38 56 198,0 0-1,0 1 1,-1-1 0,0-1 0,-1 1-1,0 0 1,0-1 0,-1 1-1,0-11 1,-1 19-4,1 1-1,-1-1 1,0 1-1,0-1 1,0 1-1,0 0 1,0-1-1,0 1 1,0-1-1,0 1 1,0-1 0,0 1-1,0-1 1,0 1-1,0-1 1,0 1-1,-1 0 1,1-1-1,0 1 1,0-1-1,0 1 1,-1 0-1,1-1 1,0 1-1,-1-1 1,1 1-1,0 0 1,0-1 0,-1 1-1,0-1 1,-8 12 97,-6 28-332,14-30 176,0 0 0,0 0 1,0 1-1,2-1 0,0 12 0,-1-19-5,1 0-1,-1 0 1,1 0 0,-1 0-1,1-1 1,-1 1 0,1 0 0,0-1-1,0 1 1,0 0 0,0-1-1,0 1 1,0-1 0,1 1-1,-1-1 1,0 0 0,1 0 0,-1 1-1,1-1 1,-1 0 0,1 0-1,0-1 1,-1 1 0,1 0 0,0 0-1,0-1 1,-1 1 0,1-1-1,0 1 1,0-1 0,0 0-1,0 0 1,2 0 0,-1 0-15,0 0 1,0 0-1,0 0 0,0 0 1,-1-1-1,1 1 0,0-1 1,0 1-1,-1-1 1,1 0-1,-1 0 0,1-1 1,-1 1-1,1 0 0,-1-1 1,4-2-1,-3 0 41,-1 1 0,1-1 0,-1 1 0,0-1 0,-1 0-1,1 0 1,0 0 0,-1 0 0,0 0 0,0 0 0,0-6 0,2-10 499,-1-2 0,-1 1 0,-3-31 1,2 52-463,0-1 1,0 0 0,0 1 0,0-1 0,0 0 0,0 1 0,0-1-1,0 0 1,0 1 0,0-1 0,0 0 0,-1 1 0,1-1-1,0 1 1,0-1 0,-1 0 0,1 1 0,-1-1 0,1 1 0,0-1-1,-1 1 1,1-1 0,-1 1 0,1-1 0,-1 1 0,1 0-1,-1-1 1,0 1 0,1 0 0,-1-1 0,1 1 0,-1 0 0,0 0-1,1-1 1,-1 1 0,0 0 0,1 0 0,-1 0 0,0 0-1,1 0 1,-1 0 0,0 0 0,1 0 0,-1 0 0,0 0-1,1 1 1,-1-1 0,0 0 0,1 0 0,-1 1 0,1-1 0,-1 0-1,0 1 1,0 0 0,-2 0-26,0 1-1,1-1 1,-1 1 0,1 0-1,-1 0 1,1 1-1,-1-1 1,1 0 0,0 1-1,-2 3 1,-2 8 20,0 1 1,1 0-1,0 0 0,2 0 1,0 0-1,0 1 0,2 0 1,0-1-1,0 1 0,4 25 1,-3-37-31,0-1 0,1-1 1,-1 1-1,1 0 0,0 0 0,0 0 1,0 0-1,1 0 0,-1-1 1,1 1-1,-1 0 0,1-1 1,0 0-1,0 1 0,0-1 0,0 0 1,0 0-1,1 0 0,-1 0 1,1 0-1,-1-1 0,4 2 0,-2-1-38,0 0 0,0-1 0,0 1-1,0-1 1,1 0 0,-1 0-1,1 0 1,-1-1 0,0 0-1,1 0 1,-1 0 0,1 0 0,-1-1-1,8-1 1,-9 0 46,0 1 0,0 0-1,-1-1 1,1 0 0,0 1 0,-1-1 0,1 0 0,-1 0-1,0-1 1,0 1 0,0 0 0,0-1 0,0 1 0,0-1-1,-1 0 1,1 0 0,-1 1 0,0-1 0,0 0 0,2-6-1,1-7 139,-1 0 0,3-29-1,-5 33 7,3-105 1858,-4 93-1467,-6 7 158,2 17-461,1 9-389,1-1 156,1 0-1,0 0 1,1 0-1,-1 0 1,2 1-1,-1-1 1,1 0-1,0 0 1,1 0-1,0-1 1,0 1-1,1 0 1,0-1-1,0 1 1,1-1-1,0 0 1,5 7-1,10 9-11,27 37-124,-43-56 21,0 1 0,0 0 0,-1 0 0,0 0 0,0 0-1,0 0 1,0 0 0,-1 0 0,0 0 0,1 10-1,-2-14 72,0-1 1,-1 1-1,1-1 0,-1 1 0,1 0 0,-1-1 0,1 1 0,-1-1 0,1 1 0,-1-1 0,1 1 0,-1-1 0,0 1 1,1-1-1,-1 0 0,0 1 0,1-1 0,-1 0 0,0 0 0,1 1 0,-1-1 0,0 0 0,0 0 0,1 0 0,-1 0 0,0 0 1,0 0-1,-1 0 0,-29 0-1517,23 0 560,7 0 745,-1 0 1,0 0-1,1 0 1,-1 0 0,0-1-1,1 1 1,-1 0 0,0-1-1,1 1 1,-1-1-1,1 1 1,-1-1 0,0 0-1,1 0 1,0 0 0,-1 1-1,1-1 1,-2-2-1,-6-11-4384</inkml:trace>
  <inkml:trace contextRef="#ctx0" brushRef="#br0" timeOffset="2374.96">1752 141 12086,'0'0'10404,"0"-17"-10788,2 34 128,6 13-1521,3 6-2273,-4 4-1264</inkml:trace>
  <inkml:trace contextRef="#ctx0" brushRef="#br0" timeOffset="2577.75">1867 521 9236,'0'0'11429,"-10"-11"-11381,10 9-128,10 0-7347,1-3-433</inkml:trace>
  <inkml:trace contextRef="#ctx0" brushRef="#br0" timeOffset="2955.57">2006 296 8404,'0'0'12414,"0"0"-12314,0-1 0,-1 1 0,1 0 0,0 0 0,-1 0 0,1 0 0,0 0 0,0-1 1,-1 1-1,1 0 0,0 0 0,0 0 0,0-1 0,-1 1 0,1 0 0,0 0 1,0-1-1,0 1 0,0 0 0,0-1 0,-1 1 0,1 0 0,0 0 0,0-1 0,0 1 1,0 0-1,0-1 0,0 1 0,0 0 0,0-1 0,0 1 0,0 0 0,0-1 0,0 1 1,0 0-1,0 0 0,1-1 0,19-3 48,0 0 0,0 2 0,0 0 0,25 1 0,24-1-154,63-14 38,-111 12-6,0-1 1,0-1 0,0 0-1,22-12 1,-38 16-12,1-1 0,-1-1 0,0 1 0,0-1 0,6-6 0,-9 9-63,-1 0-1,0 0 1,0 0-1,0 0 0,0 0 1,0-1-1,0 1 1,-1 0-1,1-1 0,0 1 1,-1 0-1,1-1 1,0 1-1,-1-1 1,0 1-1,1-1 0,-1 1 1,0-1-1,0 1 1,0-1-1,0 1 1,0-1-1,0 1 0,0-1 1,-1 1-1,1-1 1,-1-1-1,-1 1-368,0 1 0,1 1 0,-1-1 0,0 0 0,0 0 0,0 1 0,0-1 0,0 1 0,1-1 0,-1 1 0,0 0 0,0 0 0,0 0 0,0 0 0,0 0-1,-3 1 1,0-1-1436,-11 0-3819</inkml:trace>
  <inkml:trace contextRef="#ctx0" brushRef="#br0" timeOffset="3344.85">2380 134 2321,'0'0'14612,"-2"-5"-13489,1 4-853,-7-13 7,8 14-229,0 0 0,0 1 0,0-1 0,1 0 0,-1 0-1,0 0 1,0 0 0,0 0 0,0 0 0,0 0 0,1 0 0,-1 0 0,0 0-1,0 0 1,0 0 0,0 0 0,1 0 0,-1 0 0,0 0 0,0 0-1,0 0 1,0 0 0,0 0 0,1 0 0,-1-1 0,0 1 0,0 0-1,0 0 1,0 0 0,0 0 0,0 0 0,1 0 0,-1 0 0,0 0-1,0-1 1,0 1 0,0 0 0,0 0 0,0 0 0,0 0 0,0 0 0,0-1-1,0 1 1,0 0 0,0 0 0,1 0 0,-1 0 0,0-1 0,0 1-1,0 0 1,35 20 188,-8-5-175,28 21 1,-48-32-61,-1 1 0,0 1 1,0 0-1,0-1 0,0 2 0,-1-1 0,0 1 1,-1-1-1,6 10 0,-9-15-1,-1 1-1,1-1 0,0 1 1,0-1-1,-1 1 1,1-1-1,-1 1 1,1-1-1,-1 1 1,0-1-1,0 1 0,1-1 1,-1 1-1,0 0 1,0-1-1,-1 1 1,1-1-1,0 1 1,0-1-1,-1 1 0,1-1 1,-1 1-1,-1 2 1,1-3-50,-1 0 0,1 0 0,-1 0-1,0 0 1,1 0 0,-1 0 0,0 0 0,0 0 0,0-1 0,0 1 0,0-1 0,0 0 0,0 1-1,0-1 1,1 0 0,-1 0 0,-3-1 0,5 2-73,-1-1 0,1 0 0,0 0 0,-1 0 0,1 0-1,0 0 1,-1 0 0,1 0 0,0 0 0,-1 0 0,1 0 0,0 0 0,-1 0 0,1-1 0,0 1-1,-1 0 1,1 0 0,0 0 0,-1 0 0,1 0 0,0-1 0,0 1 0,-1 0 0,1 0 0,0-1-1,0 1 1,-1 0 0,1 0 0,0-1 0,0 1 0,0 0 0,0 0 0,-1-1 0,1 1-1,0 0 1,0-1 0,0 1 0,0 0 0,0-1 0,0 1 0,0 0 0,0-1 0,0 1 0,0 0-1,0-1 1,0 1 0,0 0 0,0-1 0,0 1 0,0 0 0,0-1 0,0 0-87,0-10-5371</inkml:trace>
  <inkml:trace contextRef="#ctx0" brushRef="#br0" timeOffset="3564.67">2900 222 4610,'0'0'18537,"0"-17"-18425,2 17-112,0 0-465</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0:43.138"/>
    </inkml:context>
    <inkml:brush xml:id="br0">
      <inkml:brushProperty name="width" value="0.035" units="cm"/>
      <inkml:brushProperty name="height" value="0.035" units="cm"/>
    </inkml:brush>
  </inkml:definitions>
  <inkml:trace contextRef="#ctx0" brushRef="#br0">20 285 3298,'0'0'14601,"-3"-10"-13182,-11-40 905,14 76-2017,0 105-203,22 161 0,-17-267 42,-5-51 83,-1-1-143,-13-146-30,0 1-64,15 183-17,2 0 0,-1 0 0,2 0 0,-1 0-1,1 0 1,11 19 0,2 7-25,-8-14 39,-3-6 12,0 0 0,1 0 0,1-1 0,1 0 0,0 0 0,1-1 0,22 25 0,-31-38 3,1-1 0,-1 0 0,0 0 0,1 0 0,0 0 0,-1 0 0,1 0 0,-1 0 0,1 0 0,0-1 0,0 1 0,-1 0 0,1-1-1,0 0 1,0 1 0,0-1 0,0 0 0,0 0 0,-1 0 0,1 0 0,0 0 0,0-1 0,0 1 0,0-1 0,-1 1 0,1-1 0,0 1 0,0-1 0,-1 0 0,1 0 0,-1 0 0,1 0 0,0 0 0,-1 0 0,0-1 0,1 1 0,-1 0 0,0-1 0,0 1 0,2-4 0,3-3 5,0 0 0,-1 0 0,0-1 0,0 0 0,-1 0 1,4-13-1,1-15-1,-2 1 0,-2-1 1,-1-1-1,-2 1 1,-2 0-1,-6-55 0,-2 55 35,8 37-45,0-1-1,0 0 1,-1 1 0,1-1 0,0 0 0,0 1-1,-1-1 1,1 0 0,0 1 0,-1-1-1,1 1 1,-1-1 0,1 1 0,0-1-1,-1 1 1,1-1 0,-1 1 0,0-1 0,1 1-1,-1 0 1,1-1 0,-1 1 0,0 0-1,1-1 1,-1 1 0,0 0 0,1 0-1,-1 0 1,0 0 0,1 0 0,-1 0 0,0 0-1,1 0 1,-1 0 0,0 0 0,1 0-1,-1 0 1,0 0 0,0 0 0,1 0 0,-1 1-1,1-1 1,-1 0 0,0 1 0,1-1-1,-1 0 1,1 1 0,-2 0 0,-1 2-58,0 0 0,1 0 0,-1 0 1,0 1-1,1 0 0,0-1 0,0 1 0,0 0 1,0 0-1,1 0 0,-1 0 0,1 0 0,0 0 1,0 7-1,-2 8-1079,1 37 0,2-52 990,0 12-1121,0 0 1,1 0 0,0 0-1,8 27 1,14 12-4833</inkml:trace>
  <inkml:trace contextRef="#ctx0" brushRef="#br0" timeOffset="1076.58">569 534 6051,'0'0'10212,"-5"-17"-8349,-16-50-633,20 65-1193,1 1 0,0 0 0,0 0 1,-1-1-1,1 1 0,-1 0 0,1 0 0,-1 0 1,0 0-1,1-1 0,-1 1 0,0 0 1,0 0-1,1 0 0,-1 1 0,0-1 1,0 0-1,0 0 0,0 0 0,0 1 1,-1-1-1,1 0 0,0 1 0,0-1 1,0 1-1,0 0 0,-1-1 0,1 1 1,0 0-1,0 0 0,-1-1 0,1 1 1,0 0-1,-1 0 0,1 1 0,0-1 1,0 0-1,-1 0 0,-1 1 0,-5 0 34,4 0-63,1-1 1,0 1-1,0 0 0,0 0 0,0 0 0,0 1 1,1-1-1,-1 1 0,0-1 0,1 1 0,-1 0 0,1 0 1,-1 0-1,1 0 0,0 1 0,0-1 0,0 1 1,0-1-1,0 1 0,1-1 0,-1 1 0,1 0 0,0 0 1,-1 0-1,0 6 0,-2 4-11,0 0 0,0 0 0,2 1 0,-3 23 0,5-31-6,-1 0 0,1 1 1,1-1-1,-1 0 0,1 1 1,0-1-1,0 0 0,1 0 1,3 9-1,-4-13-7,0 1 0,1-1 0,-1 0 0,1 0 0,0 0 0,0 0 0,-1 0 0,1-1 0,0 1 0,0 0 1,1-1-1,-1 0 0,0 1 0,0-1 0,1 0 0,-1 0 0,1 0 0,-1 0 0,1-1 0,-1 1 0,1-1 0,0 1 0,-1-1 0,1 0 0,3 0 0,-3-1 13,0 1 0,0 0 0,-1-1 0,1 0 0,0 1 0,0-1 0,-1 0 0,1 0 0,-1-1 0,1 1 0,-1 0 0,1-1 0,-1 0 0,0 1 0,0-1 0,0 0 0,0 0 0,0 0 0,0-1 0,0 1 0,-1 0 0,1-1 0,-1 1 0,0-1 0,1 1 0,-1-1 0,0 0 0,-1 1 0,1-1 0,0 0 0,-1-3 0,4-12 47,-2 0 1,0 0-1,-2-32 1,0 34-18,0-57 504,0 100-759,-1-15 123,0 0 0,1-1-1,1 1 1,0 0-1,0 0 1,1 0 0,1-1-1,0 1 1,1-1 0,7 18-1,-7-23-323,0 1-1,0-1 1,0 0-1,1 0 1,8 9-1,-11-13 328,0-1-1,0 1 0,0 0 1,1-1-1,-1 0 1,0 0-1,1 1 0,-1-1 1,1 0-1,-1-1 1,1 1-1,-1 0 0,1-1 1,-1 0-1,1 1 1,0-1-1,-1 0 1,1 0-1,3-1 0,-4 0 108,-1 1-1,0-1 1,0 1-1,1-1 1,-1 0 0,0 0-1,0 0 1,0 0-1,0 0 1,0 0-1,0 0 1,0 0-1,0 0 1,0 0-1,0 0 1,-1 0-1,1-1 1,-1 1 0,1 0-1,-1-1 1,1 1-1,0-3 1,7-38 398,-6 29-92,16-149 4366,-18 162-4669,0 0-1,0 0 0,0 0 1,0 0-1,0 0 0,0-1 1,0 1-1,0 0 1,0 0-1,0 0 0,0 0 1,0 0-1,0 0 0,0 0 1,0-1-1,0 1 1,0 0-1,1 0 0,-1 0 1,0 0-1,0 0 0,0 0 1,0 0-1,0 0 1,0 0-1,0-1 0,0 1 1,0 0-1,1 0 0,-1 0 1,0 0-1,0 0 1,0 0-1,0 0 0,0 0 1,0 0-1,0 0 0,1 0 1,-1 0-1,0 0 1,0 0-1,0 0 0,0 0 1,0 0-1,0 0 0,0 0 1,1 0-1,-1 0 1,0 0-1,0 0 0,0 0 1,0 0-1,8 7-17,2 10-187,61 174-2724,-66-184 2425,-2-10 457,1-11 245,-4 13-243,18-153 1917,-8 57-121,-7 95-1522,2 9-202,5 14-141,-8-17 127,8 17-88,-1 1-1,0 0 1,10 46 0,-18-59-282,2-1 1,-1 0 0,1 0-1,0 0 1,1 0 0,0 0 0,0-1-1,9 11 1,-13-17 322,1 0 1,-1-1-1,1 1 1,0 0-1,-1-1 0,1 1 1,0-1-1,-1 1 0,1-1 1,0 1-1,-1-1 1,1 1-1,0-1 0,0 0 1,0 1-1,0-1 1,-1 0-1,1 0 0,0 0 1,0 0-1,0 0 1,0 0-1,0 0 0,-1 0 1,1 0-1,0 0 1,0 0-1,0 0 0,0-1 1,-1 1-1,1 0 1,0-1-1,0 1 0,0 0 1,-1-1-1,1 1 0,0-1 1,-1 1-1,1-1 1,0 0-1,-1 1 0,1-1 1,-1 0-1,1 1 1,-1-1-1,1 0 0,-1 1 1,1-1-1,-1 0 1,1-1-1,2-4-138,1-1 1,-1 0-1,0 1 1,3-11-1,0-8 425,-1-1 0,2-36-1,-1 6 202,0 45 190,-6 11-644,0 0-1,0 0 1,0 0 0,0 1 0,0-1-1,0 0 1,0 0 0,0 0 0,0 1-1,0-1 1,0 0 0,0 0 0,0 0 0,0 1-1,0-1 1,0 0 0,0 0 0,0 0-1,1 1 1,-1-1 0,0 0 0,0 0-1,0 0 1,0 0 0,0 0 0,0 1-1,0-1 1,1 0 0,-1 0 0,0 0-1,0 0 1,0 0 0,0 0 0,1 0-1,-1 1 1,0-1 0,0 0 0,0 0-1,1 0 1,-1 0 0,0 0 0,0 0-1,0 0 1,1 0 0,-1 0 0,0 0-1,0 0 1,0 0 0,0 0 0,1 0-1,-1 0 1,0 0 0,0 0 0,0-1-1,1 1 1,-1 0 0,0 0 0,0 0-1,0 0 1,0 0 0,1 0 0,-1 0-1,0-1 1,0 1 0,0 0 0,0 0-1,0 0 1,0 0 0,1-1 0,8 56-269,-6-32-14,1 0 1,11 32-1,-12-47-277,0 0-1,0 0 1,1-1 0,1 1-1,-1-1 1,7 8-1,-9-14 123,-1 1 1,1 0-1,-1-1 0,1 1 1,0-1-1,-1 1 0,1-1 1,0 0-1,0 0 0,0 0 0,0 0 1,0 0-1,1 0 0,-1 0 1,4 0-1,13 0-3964</inkml:trace>
  <inkml:trace contextRef="#ctx0" brushRef="#br0" timeOffset="1465.12">1205 517 2657,'0'0'5790,"0"-17"-3672,0-84 2041,0 101-4137,0-1-1,0 1 1,0 0 0,0 0-1,0 0 1,0 0 0,0 0 0,0-1-1,0 1 1,-1 0 0,1 0-1,0 0 1,0 0 0,0 0-1,0-1 1,0 1 0,0 0-1,0 0 1,0 0 0,0 0-1,-1 0 1,1 0 0,0 0-1,0 0 1,0 0 0,0-1-1,0 1 1,-1 0 0,1 0 0,0 0-1,0 0 1,0 0 0,0 0-1,0 0 1,-1 0 0,1 0-1,0 0 1,0 0 0,0 0-1,0 0 1,-1 0 0,1 0-1,0 0 1,0 0 0,0 0-1,0 1 1,0-1 0,-1 0-1,1 0 1,0 0 0,0 0 0,0 0-1,0 0 1,0 0 0,0 0-1,0 0 1,-1 1 0,1-1-1,0 0 1,0 0 0,0 0-1,0 0 1,0 0 0,0 1-1,-8 10-221,6-4 143,1 0 1,0 0 0,0 1 0,1-1 0,0 0-1,0 1 1,3 13 0,-3-20-28,0 1 0,0-1 0,1 1 0,-1-1 0,1 1 0,-1-1 0,1 1 1,0-1-1,-1 1 0,1-1 0,0 0 0,0 1 0,0-1 0,0 0 0,0 0 0,0 0 0,0 0 0,1 0 1,-1 0-1,0 0 0,1 0 0,-1 0 0,0-1 0,1 1 0,-1 0 0,1-1 0,-1 1 0,1-1 1,-1 0-1,1 1 0,-1-1 0,1 0 0,0 0 0,-1 0 0,1 0 0,-1 0 0,1-1 0,-1 1 0,1 0 1,0-1-1,-1 1 0,3-2 0,-2 1 76,-1 0-1,0 0 1,0 0 0,1 0 0,-1 0 0,0-1 0,0 1 0,0 0-1,0-1 1,0 1 0,-1-1 0,1 1 0,0-1 0,-1 1-1,1-1 1,-1 1 0,1-1 0,-1 1 0,1-4 0,3-37 114,-3 36-49,0-7 223,1-40 1167,-2 50-1241,0 0 1,0 0-1,0 0 0,0 0 0,-1 0 0,0 0 0,1 0 0,-1 0 1,0 0-1,-1 0 0,1 0 0,-2-3 0,2 5-181,0 0-1,1 1 1,-1-1-1,1 0 1,-1 0 0,0 1-1,0-1 1,1 1-1,-1-1 1,0 1 0,0-1-1,0 1 1,0-1-1,0 1 1,1 0 0,-1 0-1,0-1 1,0 1-1,0 0 1,0 0 0,0 0-1,0 0 1,0 0-1,0 0 1,0 0 0,0 0-1,0 1 1,0-1-1,0 0 1,0 0 0,0 1-1,1-1 1,-1 1-1,0-1 1,0 1 0,0-1-1,1 1 1,-1-1-1,0 1 1,0 0 0,1-1-1,-1 1 1,1 0-1,-1 0 1,0-1 0,1 1-1,0 0 1,-1 2-1,-3 2 90,1 1-1,0 0 1,0 0-1,1 0 1,-3 10-1,2-5-280,1 1-1,0-1 0,1 1 1,0-1-1,1 1 0,0-1 0,0 1 1,5 21-1,-4-29 53,0 0-1,1 0 1,0 0 0,-1 0-1,1 0 1,1 0 0,-1-1-1,0 1 1,1-1 0,0 1-1,0-1 1,0 0 0,0 0-1,0 0 1,1-1 0,-1 1-1,1-1 1,0 0 0,-1 0-1,1 0 1,0 0 0,0-1-1,1 1 1,-1-1 0,0 0-1,8 0 1,30 3-4399,6-3-2660</inkml:trace>
  <inkml:trace contextRef="#ctx0" brushRef="#br0" timeOffset="1924.12">1545 394 6931,'0'0'13009,"-13"-9"-12484,-42-28-405,55 37-116,-1-1-1,0 1 1,0-1-1,1 1 1,-1-1-1,0 1 1,0 0-1,0 0 1,1-1-1,-1 1 1,0 0-1,0 0 1,0 0-1,0 0 1,0 0-1,1 0 1,-1 0-1,0 0 1,0 0-1,0 0 1,0 0-1,0 1 1,1-1-1,-1 0 1,0 0-1,0 1 1,0-1-1,1 1 1,-1-1-1,0 1 1,1-1-1,-1 1 1,0-1-1,1 1 1,-1 0-1,1-1 1,-1 1-1,0 1 1,-8 29 56,8-25-64,-2 9 17,1 1 1,0 0 0,2 30 0,1-19-37,-1-24-97,1 1 1,-1-1-1,1 1 1,0-1-1,0 1 1,1-1-1,-1 0 1,1 0-1,0 1 1,-1-1 0,1 0-1,1-1 1,-1 1-1,0 0 1,1-1-1,-1 1 1,1-1-1,0 0 1,0 1 0,5 2-1,-6-4 7,0 0 1,1 1-1,-1-1 1,0 0-1,1 0 0,-1-1 1,1 1-1,-1 0 0,1-1 1,-1 1-1,1-1 0,-1 0 1,1 0-1,-1 0 1,1 0-1,-1 0 0,1-1 1,-1 1-1,1-1 0,-1 0 1,1 0-1,-1 0 1,1 0-1,-1 0 0,0 0 1,0 0-1,0-1 0,1 1 1,-2-1-1,4-3 0,0-1 94,0-1-1,-1 0 1,0 0-1,0-1 1,0 1-1,-1-1 0,-1 0 1,1 0-1,1-11 1,1-10 263,3-39 1,-5 10 1297,-6-80 0,0 110-680,0 0 1,-3 0 0,0 0 0,-18-48 0,25 80-851,0 1-1,-1-1 1,1 1-1,-1-1 1,0 1-1,-1-1 1,0 7-1,0 9-12,3 7 18,1 1 0,2-1 0,1 0 0,1 0 1,17 42-1,3 13-38,-19-57-160,13 54-996,-12-28-3788,-9-34 443</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1:05.906"/>
    </inkml:context>
    <inkml:brush xml:id="br0">
      <inkml:brushProperty name="width" value="0.035" units="cm"/>
      <inkml:brushProperty name="height" value="0.035" units="cm"/>
    </inkml:brush>
  </inkml:definitions>
  <inkml:trace contextRef="#ctx0" brushRef="#br0">40 167 1361,'0'0'1875,"-3"-16"566,-2-6-1438,-9-52 2274,4 20 3112,13 88-1716,-3-18-4686,1 0 0,7 30 0,58 143 347,-28-92-1033,-31-66-1190,-6-10-6043</inkml:trace>
  <inkml:trace contextRef="#ctx0" brushRef="#br0" timeOffset="468.35">21 314 2305,'0'0'11923,"-4"-13"-11069,-11-40-545,14 53-307,1 0-1,0-1 1,0 1-1,0 0 1,0 0-1,-1-1 1,1 1-1,0 0 1,0-1-1,0 1 0,0 0 1,0 0-1,0-1 1,0 1-1,0 0 1,0-1-1,0 1 1,0 0-1,0-1 1,0 1-1,0 0 1,0 0-1,0-1 1,1 1-1,-1 0 1,0-1-1,0 1 1,0 0-1,0 0 1,1-1-1,-1 1 1,0 0-1,0 0 1,0 0-1,1-1 1,-1 1-1,0 0 1,0 0-1,1 0 1,-1 0-1,0-1 1,0 1-1,1 0 1,-1 0-1,0 0 1,1 0-1,-1 0 1,0 0-1,0 0 1,1 0-1,-1 0 1,0 0-1,1 0 1,-1 0-1,0 0 1,0 0-1,1 0 1,15 6 15,-16-5-17,50 22-364,-34-14 24,0-1 0,0-1 0,1 0 1,0-1-1,1-1 0,-1 0 0,1-2 0,34 3 0,-50-6 345,0 0 0,0 0-1,1-1 1,-1 1 0,0-1-1,0 1 1,0-1 0,0 0 0,0 0-1,0 0 1,0 0 0,0 0-1,0 0 1,0-1 0,0 1 0,-1 0-1,1-1 1,-1 0 0,1 1-1,-1-1 1,1 0 0,-1 0-1,0 0 1,0 0 0,0 0 0,0 0-1,0 0 1,-1 0 0,1 0-1,0 0 1,-1-1 0,1-2 0,0-7 871,1-1 1,-2 0-1,0 0 1,-2-17-1,3 30-811,-1-1-1,0 1 0,0-1 0,0 1 1,0-1-1,0 0 0,0 1 0,-1-1 1,1 1-1,0-1 0,0 1 0,0-1 1,0 0-1,-1 1 0,1-1 0,0 1 1,-1-1-1,1 1 0,0-1 0,-1 1 1,1 0-1,0-1 0,-1 1 0,1-1 1,-1 1-1,1 0 0,-1-1 0,1 1 1,-1 0-1,1 0 0,-1-1 0,1 1 1,-1 0-1,0 0 0,1 0 0,-1 0 1,1 0-1,-1 0 0,0 0 0,-1 0-47,1 0-1,0 1 1,0-1 0,-1 1-1,1-1 1,0 1-1,0 0 1,0-1-1,0 1 1,0 0-1,0 0 1,0 0-1,0 0 1,0 0 0,1 0-1,-1 0 1,-1 2-1,-2 4-4,1 1-1,0 0 0,0 0 0,1 1 1,0-1-1,1 0 0,-1 15 1,1-5-45,1 0 0,4 32 0,-3-45 10,0 0-1,1 0 1,0 0-1,0 0 0,0 0 1,1-1-1,-1 1 1,1-1-1,0 1 1,1-1-1,-1 0 0,1 0 1,0-1-1,-1 1 1,2-1-1,-1 0 1,0 0-1,1 0 0,-1 0 1,1-1-1,0 0 1,0 0-1,0 0 1,0 0-1,0-1 1,0 0-1,0 0 0,1-1 1,9 1-1,-14-1 21,1 0 1,-1-1-1,1 1 0,-1 0 0,0-1 0,1 1 0,-1-1 1,1 1-1,-1-1 0,0 0 0,1 1 0,-1-1 1,0 0-1,0 0 0,0 0 0,0 0 0,0 0 0,0 0 1,0-1-1,0 1 0,0 0 0,0 0 0,0-1 0,-1 1 1,1 0-1,-1-1 0,1 1 0,-1-1 0,1 1 1,-1-1-1,0 1 0,0-2 0,2-8 34,-1 0-1,-1 0 1,0-16-1,-1 11 13,1 15-67,0-6 59,0-1 1,0 0-1,-1 1 1,0-1-1,-2-8 0,2 15-115,1-1 0,-1 1 0,0-1 0,1 1 0,-1-1 0,0 1 0,0-1 0,0 1 0,0 0 0,0 0 0,0-1 0,0 1 1,-1 0-1,1 0 0,0 0 0,-1 0 0,1 0 0,-1 0 0,1 1 0,-1-1 0,1 0 0,-1 1 0,1-1 0,-1 1 0,0 0 0,1-1 0,-1 1 0,1 0 0,-4 0 0,5 0-40,0 0 1,-1 0-1,1 0 1,-1 0-1,1 0 1,0 0-1,-1 0 1,1 0-1,0 0 1,-1 0-1,1 0 1,0 1-1,-1-1 1,1 0-1,0 0 1,-1 0 0,1 0-1,0 1 1,-1-1-1,1 0 1,0 0-1,0 1 1,-1-1-1,1 0 1,0 0-1,0 1 1,0-1-1,-1 0 1,1 1-1,0-1 1,0 0-1,0 1 1,0-1-1,0 0 1,0 1 0,0-1-1,0 0 1,-1 1-1,1-1 1,0 1-1,1-1 1,-1 0-1,0 1 1,0-1-1,0 1 1,0 14-4094</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1:01.716"/>
    </inkml:context>
    <inkml:brush xml:id="br0">
      <inkml:brushProperty name="width" value="0.035" units="cm"/>
      <inkml:brushProperty name="height" value="0.035" units="cm"/>
    </inkml:brush>
  </inkml:definitions>
  <inkml:trace contextRef="#ctx0" brushRef="#br0">0 258 5923,'0'0'8150,"6"3"-8030,0 1-92,-1 0 0,1 0 0,-1 1 0,0-1 0,0 1 0,-1 0 0,1 0 0,-1 1 0,0 0 0,-1-1 0,1 1 0,-1 0 0,-1 1 0,5 9 0,2 15 30,12 59 0,-16-63-60,-5-25 90,0-5 75,1-38-106,6-52 0,-4 74 33,1 1-1,0-1 0,1 1 1,1 0-1,11-21 0,-17 38-74,0 0 0,0 0 0,1 1 0,-1-1 0,0 0 0,1 1 0,-1-1 0,1 1 0,-1-1 0,0 0 0,1 1 0,0-1 0,-1 1 0,1-1-1,-1 1 1,1 0 0,0-1 0,-1 1 0,1-1 0,0 1 0,-1 0 0,1 0 0,0-1 0,-1 1 0,1 0 0,0 0 0,0 0 0,-1 0 0,2 0 0,-1 0-9,1 1 1,-1-1-1,0 1 1,1 0-1,-1 0 1,0-1 0,0 1-1,1 0 1,-1 0-1,0 0 1,0 0 0,0 0-1,1 2 1,23 41-46,-8-4-47,-10-22-195,0 0 0,1-1 0,2 0 0,10 17 0,-19-33 232,0 0 0,-1 1 0,1-1 0,0 0 0,0 0 0,0 0 0,0 0 1,0 0-1,0-1 0,0 1 0,0 0 0,0 0 0,0-1 0,0 1 0,1 0 0,-1-1 1,0 1-1,0-1 0,1 0 0,-1 1 0,0-1 0,1 0 0,-1 0 0,0 0 0,1 0 1,-1 0-1,2 0 0,-1-1 32,0 0 0,0-1 1,0 1-1,0 0 0,-1 0 0,1-1 0,0 0 1,-1 1-1,1-1 0,-1 0 0,0 1 1,1-1-1,-1 0 0,1-3 0,4-7 128,-1-1-1,0 1 0,-1-1 0,3-16 0,-3-7 1273,0-48 1,-3 57 1027,-3 47-2380,0 0 0,2 0 0,0 0-1,1 0 1,5 28 0,-5-41-151,1 1-1,0-1 1,1 0-1,0 0 1,0 0 0,0 0-1,1 0 1,0 0-1,0-1 1,1 0 0,0 0-1,0 0 1,0-1 0,1 1-1,0-1 1,0 0-1,9 5 1,-11-8-61,-1 0-1,1 0 1,-1-1 0,1 1-1,0-1 1,-1 0 0,1 0-1,0 0 1,0 0 0,0-1-1,0 1 1,-1-1 0,9-1-1,-10 1 154,0-1 1,0 0-1,1 1 0,-1-1 0,0 0 0,0 0 0,0 0 0,0 0 0,0-1 0,-1 1 0,1 0 1,0-1-1,0 1 0,-1-1 0,1 0 0,-1 1 0,0-1 0,1 0 0,-1 0 0,0 0 0,0 0 1,0 0-1,0 0 0,0-4 0,7-25 573,-2-1 0,5-63 1,-5 33 315,2 12 788,1 79-1876,-8-23-89,0 0 0,0 0 0,1 0-1,0 0 1,4 10 0,-6-36 355,1 18 28,-1 0 1,0-1-1,0 1 1,1 0-1,-1-1 1,-1 1-1,1-1 1,0 1-1,-1 0 1,1-1-1,-2-3 1,2 6-32,-1-1 0,1 0 0,0 0 0,-1 0 0,1 1 0,-1-1 0,0 0 0,1 0 0,-1 1 0,1-1 0,-1 1 0,0-1 0,0 0 0,1 1 0,-1-1 0,0 1 1,0 0-1,0-1 0,0 1 0,1 0 0,-1-1 0,0 1 0,0 0 0,0 0 0,0 0 0,0 0 0,0 0 0,0 0 0,0 0 0,1 0 0,-1 0 0,0 0 1,-1 0-1,1 1-28,-1 0 0,1-1 0,0 1 0,-1 0 0,1 0 0,0 0 0,0 0 0,0 0 0,0 0 0,0 0 0,0 0 0,0 0 0,0 1 0,0-1 1,1 0-1,-1 1 0,0-1 0,1 0 0,-1 3 0,-2 7-2,1 1 0,0-1 1,1 1-1,0 0 0,1 0 1,0-1-1,4 24 0,-3-29-4,0 0 0,0 0 0,1 0 0,0 0 0,0 0 0,1 0 0,-1-1-1,1 1 1,0-1 0,1 0 0,-1 0 0,1 0 0,0 0 0,0-1 0,1 0 0,9 8 0,-12-11-10,1 1 1,0-1 0,-1 1 0,1-1 0,0 0-1,0 0 1,0 0 0,0 0 0,0-1 0,0 1-1,1-1 1,-1 0 0,0 0 0,0 0 0,0 0 0,0 0-1,0-1 1,0 1 0,0-1 0,0 0 0,0 0-1,0 0 1,0-1 0,0 1 0,0 0 0,-1-1 0,1 0-1,-1 0 1,1 0 0,-1 0 0,0 0 0,0 0-1,0-1 1,0 1 0,0-1 0,0 1 0,0-1 0,1-4-1,3-4 12,-1-1 0,-1 1 0,1-1-1,-2 0 1,0 0 0,0 0 0,0-15-1,0-89 176,-4 74-73,2 30 84,-2 0 0,1 0 0,-2 1 1,0-1-1,0 0 0,-1 1 0,-4-13 0,7 24-181,0 0-1,0 0 1,0 1 0,0-1-1,0 0 1,0 0 0,0 0-1,0 0 1,0 0 0,0 0 0,0 1-1,0-1 1,0 0 0,0 0-1,0 0 1,0 0 0,0 0-1,0 0 1,0 0 0,0 1-1,0-1 1,0 0 0,0 0 0,0 0-1,0 0 1,0 0 0,0 0-1,-1 0 1,1 0 0,0 1-1,0-1 1,0 0 0,0 0-1,0 0 1,0 0 0,0 0 0,0 0-1,-1 0 1,1 0 0,0 0-1,0 0 1,0 0 0,0 0-1,0 0 1,0 0 0,0 0-1,-1 0 1,1 0 0,0 0 0,0 0-1,0 0 1,0 0 0,0 0-1,0 0 1,-1 0 0,1 0-1,0 0 1,-1 22-5,2 0 0,0 0 0,1 0 0,1 0-1,1 0 1,1-1 0,1 1 0,14 32 0,-6-19-106,24 57-486,-6-35-4114,-24-50 983,-2-5-3052</inkml:trace>
  <inkml:trace contextRef="#ctx0" brushRef="#br0" timeOffset="295.84">969 151 5074,'0'0'10504,"-16"-1"-10208,-51-1 75,64 2-359,1 1 1,0 0 0,0-1-1,0 1 1,1 0 0,-1 0 0,0 0-1,0 0 1,0 1 0,1-1-1,-1 0 1,1 1 0,-1-1-1,1 1 1,-1 0 0,1-1-1,0 1 1,0 0 0,0 0-1,0 0 1,0 0 0,0 0-1,0 0 1,1 0 0,-1 0-1,1 0 1,0 0 0,-1 0-1,1 0 1,0 0 0,0 1 0,1 1-1,-2 4 15,-1-2-9,2 0-1,-1 1 0,1-1 1,-1 0-1,2 1 1,-1-1-1,1 1 0,0-1 1,0 0-1,1 0 0,0 1 1,3 6-1,-3-9-10,1 0 0,-1-1-1,1 1 1,0-1 0,0 0 0,0 1 0,1-1-1,-1-1 1,1 1 0,0-1 0,-1 1 0,1-1-1,0 0 1,0 0 0,1-1 0,-1 1 0,0-1-1,8 1 1,4 1-38,0-2 0,0 0-1,17-1 1,-17 0-268,-15 0 212,0 0 0,0 0-1,-1 0 1,1 0 0,0 0 0,0 0 0,0 0-1,-1 0 1,1 0 0,0 0 0,0-1-1,-1 1 1,1 0 0,0-1 0,0 1 0,-1 0-1,1-1 1,0 1 0,-1-1 0,1 1 0,-1-1-1,1 1 1,-1-1 0,2 0 0,0-13-4726,-2-1-3070</inkml:trace>
  <inkml:trace contextRef="#ctx0" brushRef="#br0" timeOffset="483.97">521 166 2625,'0'0'3090,"96"0"-3090,-68 2-513</inkml:trace>
  <inkml:trace contextRef="#ctx0" brushRef="#br0" timeOffset="1031.71">1180 209 4770,'0'0'8868,"0"-5"-8868,2 5-80,5 0-1024,1 7-1169,-3 3-1025,1-1-2497</inkml:trace>
  <inkml:trace contextRef="#ctx0" brushRef="#br0" timeOffset="1469.98">1238 264 3330,'0'0'10981,"-13"-17"-10197,22 17-704,8 0 0,0 0-80,2 0 128,5 0-256,-1 0-288,5 0-1889,-5-2-2610</inkml:trace>
  <inkml:trace contextRef="#ctx0" brushRef="#br0" timeOffset="1940.14">1537 177 3698,'0'0'13283,"0"-7"-12672,-4-13-440,4 17-118,2 11-21,1 4-24,62 187 214,-57-182-667,-3-28 366,0-44 264,-4 43-236,0-32 55,-1 32 81,0 0-1,0 0 0,1 0 1,1 0-1,0 0 0,1 0 0,0 0 1,6-12-1,-9 23-74,1 0-1,-1 0 1,1 1 0,-1-1-1,1 0 1,0 0 0,-1 1-1,1-1 1,0 1 0,0-1-1,-1 1 1,1-1 0,0 1-1,0-1 1,0 1 0,0 0-1,0-1 1,-1 1 0,1 0-1,0 0 1,0 0 0,0 0-1,0 0 1,0 0 0,0 0-1,0 0 1,0 0 0,0 0-1,0 0 1,0 1 0,-1-1-1,1 0 1,0 1 0,0-1-1,0 0 1,1 2 0,2 0-26,-1 0 1,0 0 0,0 0-1,0 0 1,0 1 0,0 0-1,4 4 1,35 62-265,3 2-3327,-44-68 3054,2-1 0,-1 1 0,0-1 1,0 0-1,1 1 0,-1-1 0,1-1 0,-1 1 1,5 2-1,9 1-3884</inkml:trace>
  <inkml:trace contextRef="#ctx0" brushRef="#br0" timeOffset="3626.26">1949 125 2993,'0'0'9469,"-17"-2"-8802,-56 1-270,71 1-376,0 1 1,1-1-1,-1 1 0,0-1 0,0 1 0,0 0 0,1 0 0,-1-1 1,0 1-1,1 0 0,-1 1 0,1-1 0,-1 0 0,1 0 1,0 1-1,-1-1 0,1 1 0,0-1 0,0 1 0,0-1 1,0 1-1,0 0 0,-1 2 0,0 1 22,1 1-1,-1 0 1,1 0 0,0 0-1,0 6 1,1-9-44,-1 5 28,0 1 1,0 0-1,1 0 0,1 0 0,0 0 0,0 0 0,1 0 1,4 14-1,-5-20-27,1 1 0,0-1 1,0 1-1,0-1 0,0 0 0,1 0 1,-1 0-1,1 0 0,0 0 0,0-1 1,0 1-1,0-1 0,0 0 1,0 0-1,1 0 0,-1 0 0,1-1 1,-1 1-1,1-1 0,0 0 0,-1 0 1,7 1-1,-6-1-38,0 0 0,1 0-1,-1-1 1,1 0 0,0 1 0,-1-2 0,1 1 0,-1 0-1,1-1 1,-1 0 0,1 0 0,-1 0 0,8-4-1,-9 3 31,0 0 0,-1 0-1,1 0 1,-1 0 0,0-1-1,1 1 1,-1-1 0,0 0-1,0 1 1,-1-1 0,1 0-1,-1 0 1,1 0-1,-1 0 1,0-1 0,0 1-1,-1 0 1,1 0 0,0-5-1,6-64 823,-7 68-632,0-1 1,0 0-1,-1 0 0,1 0 1,-1 0-1,0 1 1,0-1-1,0 0 1,-1 1-1,0-1 1,0 1-1,-3-6 1,-2 7-24,4 11-53,1 14-22,2-21-84,0 7-101,0 1-1,1 0 1,-1-1-1,2 1 1,-1 0-1,1-1 1,1 1-1,-1-1 1,1 0-1,1 0 1,0 0-1,0 0 1,0-1-1,1 0 1,0 1-1,1-2 1,-1 1-1,1-1 1,0 1-1,14 9 1,-18-14 8,0-1 1,0 1-1,1-1 0,-1 1 1,0-1-1,0 0 1,1 0-1,-1 0 1,1 0-1,-1 0 0,1-1 1,-1 1-1,1-1 1,0 1-1,-1-1 1,1 0-1,4-1 0,-5 1 92,0-1 0,-1 0-1,1 0 1,0-1-1,-1 1 1,1 0 0,-1 0-1,1-1 1,-1 1 0,0-1-1,0 1 1,1-1-1,-1 0 1,0 0 0,0 1-1,-1-1 1,1 0 0,0 0-1,-1 0 1,1 0-1,-1 0 1,1 0 0,-1-2-1,9-75 854,-9 62-398,1 1 0,1 0 0,1-1-1,0 1 1,6-17 0,-9 32-443,0 1-1,1 0 1,-1 0-1,0-1 1,0 1-1,0 0 1,0 0-1,1-1 1,-1 1-1,0 0 1,0 0-1,0 0 1,1-1-1,-1 1 1,0 0-1,0 0 1,1 0-1,-1 0 1,0 0-1,0-1 1,1 1-1,-1 0 1,0 0-1,1 0 1,-1 0-1,0 0 1,0 0-1,1 0 1,-1 0-1,0 0 1,1 0-1,-1 0 1,0 0-1,0 0 1,1 0-1,-1 1 1,0-1-1,1 0 1,-1 0-1,0 0 1,0 0-1,1 0 1,-1 1-1,0-1 1,0 0-1,0 0 1,1 0-1,-1 1 1,0-1-1,0 0 1,1 1-1,9 12-150,3 18-280,0 1 0,-3 0 0,13 64 0,-19-78-347,-4-18 750,0 0-1,0 1 1,0-1 0,0 0-1,0 0 1,0 0-1,0 0 1,0 1 0,0-1-1,0 0 1,0 0-1,0 0 1,0 1 0,0-1-1,0 0 1,0 0 0,0 0-1,0 0 1,1 1-1,-1-1 1,0 0 0,0 0-1,0 0 1,0 0-1,0 0 1,0 1 0,0-1-1,1 0 1,-1 0-1,0 0 1,0 0 0,0 0-1,0 0 1,0 0-1,1 0 1,-1 0 0,0 0-1,0 1 1,0-1-1,1 0 1,-1 0 0,0 0-1,0 0 1,0 0-1,1 0 1,4-9-13,2-14 327,-2-6 82,-2 9 102,0 0-1,1 0 1,2 0 0,13-34-1,-19 53-470,0 1 1,1-1-1,-1 0 0,0 1 0,0-1 0,1 0 1,-1 1-1,0-1 0,1 0 0,-1 1 0,1-1 0,-1 1 1,1-1-1,-1 1 0,1-1 0,-1 1 0,1-1 1,0 1-1,-1 0 0,1-1 0,-1 1 0,1 0 1,0-1-1,-1 1 0,1 0 0,0 0 0,0 0 0,-1 0 1,2 0-1,-1 0-9,1 1 1,-1-1-1,0 1 0,0 0 1,0 0-1,0 0 0,0 0 1,0-1-1,-1 1 1,1 0-1,0 0 0,0 1 1,-1-1-1,1 0 0,0 1 1,19 53-129,-18-50 166,9 37-323,-7-25-479,1 0-1,1 0 1,11 23 0,-17-39 736,0-1 0,0 1 0,0-1 0,0 1 0,0-1 0,0 1 0,1-1 0,-1 1 0,0-1 0,0 1 1,0-1-1,1 0 0,-1 1 0,0-1 0,1 1 0,-1-1 0,0 0 0,1 1 0,-1-1 0,1 0 0,-1 0 0,0 1 0,1-1 0,-1 0 0,1 0 0,-1 0 1,1 1-1,-1-1 0,1 0 0,-1 0 0,1 0 0,-1 0 0,1 0 0,-1 0 0,1 0 0,-1 0 0,1 0 0,-1 0 0,1 0 0,-1 0 0,1-1 0,-1 1 1,1 0-1,-1 0 0,0 0 0,1-1 0,-1 1 0,1 0 0,-1 0 0,1-1 0,-1 1 0,0 0 0,1-1 0,-1 1 0,0-1 0,1 1 0,-1 0 0,0-1 1,0 1-1,0-1 0,1 1 0,-1-1 0,0 1 0,0-1 0,0 0 0,13-35 364,-12 32-382,9-36 381,-7 23 125,2 0-1,0 0 1,1 0-1,11-23 0,-17 39-448,0 1 0,0-1 0,0 1 0,1-1-1,-1 1 1,0-1 0,0 1 0,0-1 0,1 1-1,-1 0 1,0-1 0,0 1 0,1-1 0,-1 1-1,0 0 1,1-1 0,-1 1 0,1 0 0,-1 0-1,0-1 1,1 1 0,-1 0 0,1 0 0,-1-1-1,1 1 1,-1 0 0,1 0 0,-1 0 0,0 0-1,1 0 1,-1 0 0,1 0 0,-1 0 0,1 0-1,-1 0 1,1 0 0,-1 0 0,1 0 0,-1 0-1,1 0 1,-1 0 0,1 1 0,-1-1 0,0 0-1,1 0 1,-1 1 0,1-1 0,-1 0 0,0 0-1,1 1 1,-1-1 0,0 1 0,1-1 0,-1 0-1,0 1 1,1-1 0,-1 1 0,0-1 0,0 0-1,0 1 1,1-1 0,-1 1 0,12 34-193,-11-31 251,6 21-167,-4-11-212,1 1-1,0 0 1,10 19 0,-13-32 118,0 1 0,0-1-1,1 1 1,-1-1 0,1 0-1,-1 1 1,1-1-1,0 0 1,0 0 0,0 0-1,0-1 1,0 1 0,1 0-1,-1-1 1,0 1-1,1-1 1,-1 0 0,1 0-1,0 0 1,-1 0 0,1 0-1,0 0 1,-1-1 0,5 1-1,-5-2 166,0 1 0,-1-1 0,1 0 0,0 0 0,-1 1 0,1-1 0,-1 0 0,1 0 0,-1 0 0,0-1 0,1 1 0,-1 0 0,0 0 0,0-1 0,0 1 0,0-1 0,0 1 0,0-1 0,0 1 0,-1-1 0,1 0 0,0-2 0,17-47 654,-15 39-252,3-9 985,-1-1 0,-1 0 0,-1 0 0,0-38 1,-3 59-872,0 8-604,0 5 12,0-1 1,1 1-1,0-1 1,1 1-1,4 16 1,-5-25-22,0-1 1,0 1 0,0-1-1,0 1 1,1-1 0,-1 1-1,1-1 1,-1 0 0,1 0-1,0 0 1,0 0 0,0 0-1,0 0 1,0 0 0,0-1-1,1 1 1,-1-1 0,1 1-1,-1-1 1,1 0-1,-1 0 1,1 0 0,0-1-1,-1 1 1,1-1 0,0 1-1,-1-1 1,1 0 0,3 0-1,-5 0 116,0-1 0,0 1-1,-1 0 1,1-1 0,0 1-1,0-1 1,0 1-1,0-1 1,-1 0 0,1 1-1,0-1 1,-1 0 0,1 0-1,0 1 1,-1-1 0,1 0-1,-1 0 1,0 0-1,1 0 1,-1 0 0,1 0-1,-1 0 1,0 0 0,0 1-1,0-1 1,1 0-1,-1 0 1,0-1 0,3-34 60,-3 32-45,0-7 264,0 1-1,0-1 1,-1 1-1,-1-1 0,-3-13 1,5 22-203,0 0 1,-1 1 0,1-1 0,-1 0-1,0 0 1,1 0 0,-1 1-1,0-1 1,0 0 0,0 1-1,0-1 1,-1 0 0,1 1-1,0 0 1,-1-1 0,1 1-1,-1 0 1,1 0 0,-1 0 0,1 0-1,-1 0 1,0 0 0,0 0-1,1 0 1,-1 1 0,0-1-1,0 1 1,0-1 0,0 1-1,0 0 1,0 0 0,0 0-1,0 0 1,0 0 0,1 0 0,-1 0-1,-3 1 1,4 0-64,-1 0 0,1 0 0,-1 0 0,1 0 0,-1 0 1,1 0-1,0 0 0,0 0 0,-1 1 0,1-1 0,0 0 0,0 1 0,0-1 0,1 1 0,-1-1 0,0 1 1,0 0-1,1-1 0,-1 1 0,1 0 0,0-1 0,-1 4 0,-4 42 127,5-46-126,-1 13 14,1-1-1,1 1 1,-1-1 0,2 0 0,0 1-1,4 13 1,-5-24-72,0-1 0,0 1-1,0 0 1,1 0 0,-1-1 0,1 1 0,0-1 0,0 1-1,0-1 1,0 0 0,0 0 0,0 1 0,0-2-1,1 1 1,-1 0 0,1 0 0,-1-1 0,1 1-1,0-1 1,0 0 0,0 0 0,-1 0 0,1 0 0,0-1-1,0 1 1,0-1 0,0 1 0,0-1 0,0 0-1,1 0 1,-1-1 0,0 1 0,3-1 0,-4 0 38,0 0 0,0 0 1,0 0-1,0 0 0,0 0 1,0 0-1,-1 0 0,1 0 1,0-1-1,-1 1 0,1-1 1,-1 1-1,1-1 0,-1 0 1,0 0-1,0 1 0,0-1 1,0 0-1,0 0 0,0 0 1,-1 0-1,1 0 0,0 0 1,-1-3-1,10-59 156,-9 54-97,4-163 4967,-5 172-4154,3 17-856,1 0 1,0 0 0,1-1 0,1 1-1,1-1 1,11 20 0,7 16-41,9 39-180,-31-79-307,0-1-1,-1 1 0,0 0 0,-1-1 1,0 1-1,-2 21 0,1-31 389,0 0-1,-1 0 1,1 0-1,0 1 0,-1-1 1,1 0-1,-1 0 1,1 0-1,-1 0 1,0 0-1,1 0 1,-1 0-1,0 0 0,0 0 1,1 0-1,-1 0 1,0-1-1,0 1 1,0 0-1,0 0 1,0-1-1,0 1 1,0-1-1,0 1 0,-1-1 1,1 1-1,0-1 1,-1 0-1,-38 3-4751,30-3 3057,-22 0-4145</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0:59.438"/>
    </inkml:context>
    <inkml:brush xml:id="br0">
      <inkml:brushProperty name="width" value="0.035" units="cm"/>
      <inkml:brushProperty name="height" value="0.035" units="cm"/>
    </inkml:brush>
  </inkml:definitions>
  <inkml:trace contextRef="#ctx0" brushRef="#br0">55 224 3826,'0'0'12309,"-4"-9"-11378,-15-29-376,19 38-553,0 0 0,0 0 0,0-1 0,0 1 0,0 0 0,0-1 0,0 1 0,0 0 0,0 0 0,0-1 0,-1 1 0,1 0 0,0 0-1,0-1 1,0 1 0,0 0 0,0 0 0,-1 0 0,1-1 0,0 1 0,0 0 0,0 0 0,-1 0 0,1 0 0,0-1 0,0 1 0,0 0 0,-1 0-1,1 0 1,0 0 0,0 0 0,-1 0 0,1 0 0,0 0 0,0 0 0,-1 0 0,1 0 0,0 0 0,-1 0 0,1 0 0,0 0 0,0 0 0,-1 0-1,1 0 1,0 0 0,0 0 0,-1 0 0,1 0 0,0 0 0,0 0 0,-1 1 0,1-1 0,0 0 0,0 0 0,0 0 0,-1 0 0,1 1 0,0-1-1,0 0 1,0 0 0,0 1 0,-5 15 25,4-13 2,-5 42 232,1 0-1,3 1 1,1 0-1,6 46 0,-3-59-217,2 0 0,2 0 0,13 45 0,-14-60-40,2 0 0,0 0 0,0-1-1,2 0 1,0-1 0,1 0 0,18 22 0,-25-34-67,1-1-1,-1 1 1,1 0-1,0-1 1,0 0-1,0 0 1,0 0-1,1 0 1,-1-1-1,1 0 1,0 0-1,-1 0 0,1 0 1,0-1-1,0 0 1,0 0-1,0 0 1,1-1-1,-1 1 1,0-1-1,6-1 1,-10 1 48,1-1 1,0 1-1,-1-1 0,1 0 1,-1 1-1,1-1 0,0 0 1,-1 0-1,0 0 0,1 0 1,-1-1-1,0 1 0,1 0 1,-1 0-1,0-1 0,0 1 1,0-1-1,0 1 0,0-1 1,-1 1-1,1-1 1,0 1-1,-1-1 0,1 0 1,-1 0-1,1 1 0,-1-4 1,2-6-2,-1-1 1,0 1 0,-1-14-1,-1 13-2,1-4 39,-2 1 0,0 0 0,-1 0 0,0 0 0,-1 0 1,-1 1-1,0 0 0,-1 0 0,-1 0 0,0 0 0,-1 1 0,0 0 0,-1 1 0,-19-21 0,28 32-15,0 0 0,-1 1 0,1-1 0,-1 0 0,1 0 0,-1 1 0,0-1 0,1 0 0,-1 1 0,0-1 0,1 1 0,-1-1 0,0 1 0,0-1 0,0 1 0,1 0 0,-1-1 0,0 1 0,0 0 0,0 0 0,0-1-1,0 1 1,0 0 0,1 0 0,-1 0 0,0 0 0,0 0 0,0 0 0,-2 1 0,2 0-9,0 0 0,1 0 1,-1 0-1,0 1 0,0-1 0,0 0 0,1 1 1,-1-1-1,1 0 0,-1 1 0,1-1 0,0 1 0,-1-1 1,1 1-1,0 2 0,-1 7-31,1-1 0,0 1-1,4 19 1,-3-24-33,1-1 1,0 0-1,0 1 0,0-1 1,1 0-1,-1-1 0,1 1 0,1 0 1,-1-1-1,1 0 0,-1 1 1,1-1-1,0-1 0,1 1 0,-1-1 1,1 1-1,9 4 0,-5-4-180,0 0-1,0 0 0,0-1 1,1 0-1,-1 0 0,1-1 0,0-1 1,0 1-1,12-1 0,-20-1 236,0 0 0,0 0 0,-1-1 0,1 1 0,0 0 0,0-1 0,0 1 0,-1-1 0,1 0 0,0 1 0,-1-1 0,1 0 0,-1 0 0,1 0 0,-1 0 0,1 0 0,-1-1 0,1 1 0,0-2 0,0 0 30,1-1-1,-1 1 0,-1 0 1,1-1-1,0 0 1,-1 1-1,0-1 0,2-7 1,-1-7 391,0 0 1,-1-1 0,-2-21-1,1 20 399,-5-5 613,0 19-734,0 18-631,2 4-53,1 0-1,0 1 0,1-1 0,1 1 0,1-1 0,3 24 0,-2-30-74,0 0 0,1 0 0,0 0 0,0 0 1,1 0-1,0-1 0,1 1 0,0-1 0,0-1 0,1 1 0,10 11 0,-13-17-97,1 0-1,-1 0 1,0 0 0,1-1-1,0 1 1,0-1-1,0 0 1,0 0-1,0-1 1,0 1-1,0-1 1,0 0 0,1 0-1,-1 0 1,0 0-1,1-1 1,8 0-1,-11 0 155,-1-1-1,1 1 0,-1-1 1,1 1-1,-1-1 1,1 0-1,-1 1 0,1-1 1,-1 0-1,0 0 1,1 0-1,-1 0 0,0 0 1,0-1-1,0 1 0,0 0 1,0 0-1,0-1 1,0 1-1,0-1 0,0 1 1,-1-1-1,1 1 1,-1-1-1,1 1 0,-1-1 1,1 1-1,-1-1 0,0 0 1,0-2-1,2-10 79,-1-1 0,-1-20 0,0 24-37,0-17 331,1-11 1164,-2 1 1,-10-63-1,5 139-1202,6-14-723,1 1 0,0-1 0,7 27 0,-7-44 265,1 0 0,0 0-1,0 0 1,1-1 0,0 1 0,0-1 0,0 1-1,1-1 1,0-1 0,0 1 0,1 0-1,0-1 1,0 0 0,0 0 0,9 7-1,-13-11 10,1 0-1,-1 0 0,1 0 0,0 0 1,-1 0-1,1 0 0,0 0 0,-1-1 0,1 1 1,0 0-1,0-1 0,0 1 0,0-1 1,0 0-1,-1 0 0,1 0 0,0 0 0,0 0 1,0 0-1,3-1 0,-3 0 77,-1 0 0,1 0-1,-1 0 1,0 0 0,1 0 0,-1 0-1,0-1 1,0 1 0,0 0 0,0-1-1,0 1 1,0-1 0,0 1 0,0-1-1,-1 1 1,1-1 0,0-3 0,2-8 239,-1 0 1,0 0 0,-1 0 0,-1-20-1,0 25 29,0-139 5304,0 178-5622,-1-13 132,0 0-1,2 1 1,4 29 0,-4-43-160,0-1 1,0 0-1,0 0 1,1 0 0,-1 0-1,1-1 1,0 1 0,0 0-1,0-1 1,0 1 0,1-1-1,0 0 1,-1 1 0,1-1-1,0-1 1,1 1 0,-1 0-1,0-1 1,1 0-1,-1 1 1,7 1 0,-8-3 14,0 0 0,0 0 1,0 0-1,0-1 0,0 1 1,0-1-1,0 0 0,0 0 0,0 1 1,0-1-1,0 0 0,0-1 1,0 1-1,0 0 0,0-1 1,0 1-1,0-1 0,0 1 0,0-1 1,0 0-1,2-1 0,-2 0 66,1 0 0,-1-1-1,0 1 1,0 0 0,0-1-1,-1 1 1,1-1 0,-1 1-1,1-1 1,-1 0 0,0 0-1,0 1 1,1-4 0,1-11 282,0 1 0,-1 0 0,-1-1 0,-1-19 0,0 32-155,0-115 4548,-1 160-4492,-1-26-220,2 0 1,0 0-1,0 0 1,1 0-1,5 23 1,-5-35-32,1 1 0,-1-1 0,0 1 0,1-1 0,-1 0 1,1 0-1,0 1 0,0-1 0,1-1 0,-1 1 0,0 0 0,1 0 1,0-1-1,0 0 0,-1 1 0,1-1 0,1 0 0,-1 0 0,0-1 1,0 1-1,1-1 0,-1 0 0,1 0 0,-1 0 0,1 0 0,-1 0 1,1-1-1,4 1 0,-6-1 45,1 0 1,-1 1-1,1-1 1,-1 0-1,0-1 1,1 1-1,-1 0 1,1-1-1,-1 1 0,0-1 1,0 0-1,1 1 1,-1-1-1,0 0 1,0-1-1,0 1 1,0 0-1,0-1 1,3-1-1,-2-1 80,0-1-1,0 1 1,0 0 0,-1-1-1,0 1 1,0-1 0,0 0-1,2-5 1,1-7 462,0 0 0,-1 0 1,0 0-1,-2-1 0,0 1 0,0-1 0,-2 0 1,-3-28-1,2 43-374,1 0 1,-1 1-1,0-1 1,-1 1-1,1-1 0,0 1 1,-1-1-1,1 1 1,-1 0-1,-2-3 1,3 5-80,1-1 1,0 1-1,-1 0 0,1-1 1,-1 1-1,1-1 1,-1 1-1,1 0 1,-1 0-1,1-1 1,-1 1-1,1 0 0,-1 0 1,1 0-1,-1 0 1,1-1-1,-1 1 1,0 0-1,1 0 1,-1 0-1,0 0 1,0 1-20,1-1 0,-1 1 0,0-1 0,1 1 0,-1-1 0,1 1 0,-1-1 0,1 1 0,-1-1 0,1 1 1,-1 0-1,1-1 0,0 1 0,-1 0 0,1-1 0,0 1 0,0 0 0,-1 0 0,1-1 0,0 1 1,0 1-1,-1 7-25,0 0 1,0 1-1,1-1 1,1 0 0,0 0-1,0 0 1,0 1-1,1-1 1,1-1 0,-1 1-1,2 0 1,-1-1 0,1 1-1,0-1 1,1 0-1,7 10 1,-6-10-261,0 0 0,0 0 0,1 0 0,0-1 0,0 0 0,1 0 0,0 0 0,0-1 0,1-1 0,0 0 0,0 0 0,0 0 0,0-1-1,18 5 1,-25-8 251,0-1-1,0 1 1,1-1-1,-1 1 1,0-1-1,0 0 0,1 0 1,-1 0-1,0 0 1,1-1-1,-1 1 1,0 0-1,1-1 0,-1 0 1,0 1-1,0-1 1,0 0-1,0 0 1,0 0-1,0-1 0,0 1 1,0 0-1,0-1 1,0 1-1,2-4 1,0 0 249,-1-1 0,0-1 1,0 1-1,-1 0 0,1-1 0,-1 1 1,1-11-1,4-11 810,-4 10 73,2 0-1,8-23 1,-13 41-1074,1-1-1,-1 1 1,0-1-1,0 1 1,1 0 0,-1-1-1,0 1 1,1 0-1,-1-1 1,0 1 0,1 0-1,-1-1 1,1 1-1,-1 0 1,0 0 0,1-1-1,-1 1 1,1 0-1,-1 0 1,1 0-1,-1 0 1,1-1 0,-1 1-1,1 0 1,-1 0-1,0 0 1,1 0 0,-1 0-1,1 0 1,-1 0-1,1 1 1,-1-1 0,1 0-1,-1 0 1,1 0-1,-1 0 1,1 1 0,-1-1-1,0 0 1,1 0-1,-1 1 1,1-1 0,15 16-117,-9-4-36,-2 1 1,1 0-1,-2 1 1,0-1-1,-1 1 1,0 0-1,1 17 1,8 33-2753,-12-64 2847,0 1 1,0 0 0,0-1-1,0 1 1,0-1-1,0 1 1,1-1 0,-1 1-1,0-1 1,0 1-1,1-1 1,-1 1-1,0-1 1,0 1 0,1-1-1,-1 1 1,1-1-1,-1 0 1,0 1 0,1-1-1,-1 0 1,1 1-1,-1-1 1,1 0-1,-1 0 1,1 1 0,-1-1-1,1 0 1,-1 0-1,1 0 1,-1 0 0,1 1-1,-1-1 1,1 0-1,0 0 1,-1 0 0,1 0-1,-1 0 1,1-1-1,-1 1 1,1 0-1,-1 0 1,1 0 0,0-1-1,1 1 42,-1-1 0,1 0 0,-1 0 0,1 0 0,-1 0-1,0-1 1,1 1 0,-1 0 0,0 0 0,0-1 0,0 1 0,2-4-1,25-64 1172,-25 58-934,1-1-1,0 0 1,1 1 0,0 0-1,1 0 1,0 1 0,1-1-1,0 1 1,0 1 0,11-11-1,-18 20-238,1-1 0,0 0 0,-1 0 0,1 0 0,0 1 0,0-1 0,-1 0 0,1 1 0,0-1 0,0 1 0,0-1 0,0 1 0,0-1 0,0 1 0,0 0 0,0-1 0,0 1 0,0 0 0,0 0 0,0 0 0,0 0 0,1 0 0,-1 0 0,0 0 0,0 0 0,0 0 0,0 1 0,0-1 1,0 0-1,0 1 0,0-1 0,0 1 0,0-1 0,0 1 0,-1-1 0,1 1 0,0-1 0,0 1 0,0 0 0,-1 0 0,1-1 0,0 1 0,0 0 0,-1 0 0,1 0 0,-1 0 0,1 0 0,-1 0 0,1 0 0,-1 1 0,4 9-119,-1-1 1,0 0-1,-1 1 1,2 13-1,-1-5-506,0-7-57,0-1 1,0 0 0,7 16-1,-8-24 247,-1 0-1,1-1 0,-1 1 1,1 0-1,0-1 1,0 1-1,0-1 1,1 0-1,-1 0 1,0 0-1,1 0 0,-1 0 1,1 0-1,0 0 1,0-1-1,0 0 1,4 2-1,15 2-3785</inkml:trace>
  <inkml:trace contextRef="#ctx0" brushRef="#br0" timeOffset="438.37">1688 537 4674,'0'0'7622,"-4"-19"-5098,-17-61-614,20 76-1792,0 1 0,-1 0 0,1-1 1,-1 1-1,1 0 0,-1 0 0,0 0 0,0 0 0,-1 1 0,1-1 0,-1 0 0,1 1 0,-1-1 0,0 1 0,0 0 0,0 0 0,0 0 0,0 1 0,0-1 0,0 1 0,-1-1 1,1 1-1,0 0 0,-1 1 0,1-1 0,-1 0 0,0 1 0,1 0 0,-1 0 0,1 0 0,-5 1 0,6-1-116,0 0 0,0 1 0,0 0 0,0-1 0,0 1 0,1 0 0,-1 0-1,0 0 1,1 0 0,-1 0 0,0 0 0,1 1 0,0-1 0,-1 0 0,1 1 0,0-1 0,0 1 0,-1-1 0,1 1-1,0 0 1,1 0 0,-1-1 0,0 1 0,0 0 0,1 0 0,-1 0 0,1 0 0,0 0 0,-1 3 0,-1 8 5,0 0 1,1 0-1,0 14 1,1-17-90,0-1 0,1 1 0,0-1 0,0 1 0,1-1-1,0 1 1,6 15 0,-6-22-74,0 0-1,-1 0 0,1 0 0,0 0 1,0 0-1,1-1 0,-1 1 0,1-1 1,-1 1-1,1-1 0,0 0 0,0 0 1,0 0-1,0-1 0,0 1 0,0-1 1,0 1-1,1-1 0,-1 0 0,0 0 1,1-1-1,-1 1 0,1-1 0,5 1 1,-6-1 87,-1 0 1,1 0-1,0 0 1,-1 0 0,1 0-1,-1 0 1,1-1-1,-1 0 1,1 1 0,-1-1-1,0 0 1,1 0-1,-1 0 1,0 0-1,1 0 1,-1-1 0,0 1-1,0-1 1,0 0-1,3-2 1,-1-2 97,-1 0 0,1-1 0,-1 1 1,0-1-1,-1 1 0,3-11 0,-1 3 598,-1-1 0,0 1 1,-1-1-1,-1 0 0,0 0 0,-1 0 0,-1 0 1,0 0-1,-1 0 0,-7-23 0,9 37-571,0 1 0,0-1 0,0 0 0,0 1 0,0-1 0,-1 0-1,1 1 1,0-1 0,-1 0 0,1 1 0,0-1 0,-1 1 0,1-1 0,-1 1 0,1-1 0,-1 1-1,1-1 1,-1 1 0,1-1 0,-1 1 0,0-1 0,0 2-44,1-1 0,-1 1 0,1 0 0,-1 0 0,1-1 0,-1 1 0,1 0-1,0 0 1,-1 0 0,1-1 0,0 1 0,0 0 0,0 0 0,-1 0 0,1 0 0,0 0 0,0 0 0,1 1 0,-4 44 16,2 1-1,3-1 1,1 0 0,17 80 0,72 227-28,-88-337-794,-1 1 0,0-1 1,0 25-1,-3-41 655,0 1 1,0-1-1,0 0 0,0 0 1,0 1-1,0-1 1,0 0-1,0 0 0,0 1 1,0-1-1,0 0 1,0 1-1,0-1 0,0 0 1,0 0-1,0 1 1,0-1-1,0 0 0,0 0 1,0 1-1,-1-1 1,1 0-1,0 0 0,0 0 1,0 1-1,0-1 1,-1 0-1,1 0 0,0 0 1,0 1-1,0-1 1,-1 0-1,1 0 0,0 0 1,0 0-1,-1 0 0,1 0 1,0 1-1,0-1 1,-1 0-1,1 0 0,0 0 1,0 0-1,-1 0 1,1 0-1,0 0 0,0 0 1,-1 0-1,1 0 1,0 0-1,0 0 0,-1 0 1,1-1-1,0 1 1,0 0-1,-1 0 0,1 0 1,0 0-1,0 0 1,-1 0-1,1-1 0,0 1 1,0 0-1,-20-7-10154</inkml:trace>
  <inkml:trace contextRef="#ctx0" brushRef="#br0" timeOffset="670.23">563 2 7491,'0'0'8965,"13"-2"-10998,1 14-3010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1:07.520"/>
    </inkml:context>
    <inkml:brush xml:id="br0">
      <inkml:brushProperty name="width" value="0.035" units="cm"/>
      <inkml:brushProperty name="height" value="0.035" units="cm"/>
    </inkml:brush>
  </inkml:definitions>
  <inkml:trace contextRef="#ctx0" brushRef="#br0">65 170 6195,'0'0'11845,"0"4"-11669,-1 1-102,1 1 0,0-1-1,1 1 1,-1-1 0,1 1-1,0-1 1,0 1 0,3 5-1,20 51 350,-8-23-215,4 14-524,26 84 1074,-43-119-2204,1-1-1,-2 1 1,1 24-1,-7-41-2942,-10-2 1268,-8-7-2831</inkml:trace>
  <inkml:trace contextRef="#ctx0" brushRef="#br0" timeOffset="937.53">39 496 352,'0'0'13137,"-7"-12"-11977,-20-36-533,22 35-420,11 14-185,-4-1 5,76 7 25,-61-4-197,0-1-1,0 0 0,1-2 1,-1 0-1,33-4 1,-47 3 104,0 0 1,-1 0 0,1 0 0,0-1-1,-1 1 1,0-1 0,1 1-1,-1-1 1,0 0 0,0 0-1,1 0 1,-2 0 0,1 0-1,0 0 1,0-1 0,-1 1 0,1 0-1,-1-1 1,0 1 0,1-1-1,-1 0 1,0 0 0,-1 1-1,1-1 1,0-3 0,1-9 31,0 0 1,-1 0 0,-1-24-1,-1 19 37,-1-49 1154,1 51 400,0 50-1275,2-8-304,1 0 1,1-1-1,1 1 1,1-1 0,8 27-1,51 109-8,-61-149-12,-2-7-21,-1-1 0,1 0 1,-1 0-1,1 0 0,0 1 0,0-1 0,0 0 0,0 0 1,0 0-1,0-1 0,0 1 0,1 0 0,-1 0 1,1-1-1,1 2 0,1-41 49,-4 11 92,0 16 9,0-1 0,0 0 1,1 1-1,0-1 1,1 0-1,1 1 1,0-1-1,0 1 1,10-20-1,-13 30-111,1-1 0,0 1 0,0-1 0,0 1-1,0 0 1,0 0 0,0-1 0,0 1 0,0 0 0,1 0 0,-1 0 0,0 0 0,1 1-1,-1-1 1,1 0 0,-1 0 0,1 1 0,-1-1 0,1 1 0,-1-1 0,1 1 0,-1 0-1,1 0 1,0 0 0,-1-1 0,1 2 0,0-1 0,-1 0 0,1 0 0,2 1 0,-1 0-7,-1 0 0,1 0 1,-1 1-1,0-1 1,1 1-1,-1-1 1,0 1-1,0 0 1,0 0-1,0 0 1,0 0-1,0 0 1,-1 0-1,1 1 1,-1-1-1,1 0 0,0 4 1,6 14-51,7 36-1,-11-38-436,1 0 0,14 33-1,-18-50 425,-1 1 1,1 0-1,0-1 0,-1 1 0,1-1 0,0 1 1,0-1-1,0 0 0,0 1 0,0-1 1,0 0-1,0 0 0,1 0 0,-1 0 0,0 0 1,1 0-1,-1 0 0,1 0 0,-1 0 0,1 0 1,-1-1-1,1 1 0,-1-1 0,1 1 1,0-1-1,-1 0 0,1 0 0,0 1 0,-1-1 1,1 0-1,0 0 0,-1-1 0,1 1 0,0 0 1,-1-1-1,1 1 0,2-2 0,0 0 56,0 0-1,-1-1 1,1 1-1,-1-1 0,1 0 1,-1 0-1,0-1 1,0 1-1,-1 0 0,1-1 1,-1 0-1,4-7 1,-1-1 284,-2 0 1,0-1-1,0 0 1,1-25-1,0-26 3139,-4 70-3536,0 0 0,0 0-1,1 0 1,-1 0 0,1 0 0,1 0 0,3 9-1,-5-13 88,1 0-1,0 0 1,1-1-1,-1 1 1,0 0-1,0-1 1,1 1-1,-1-1 1,1 1 0,-1-1-1,1 0 1,0 0-1,0 0 1,-1 0-1,1 0 1,0 0-1,0 0 1,0 0-1,0-1 1,0 1-1,0-1 1,0 0-1,0 1 1,0-1-1,0 0 1,3 0-1,-4 0 40,0-1-1,-1 1 0,1 0 0,0-1 0,0 1 0,0-1 0,-1 1 0,1-1 1,0 1-1,-1-1 0,1 1 0,0-1 0,-1 0 0,1 0 0,0 1 0,-1-1 1,0 0-1,1 0 0,-1 1 0,1-1 0,-1 0 0,0 0 0,1 0 0,-1 0 1,0 1-1,0-1 0,0 0 0,0 0 0,0 0 0,0 0 0,0-1 0,1-37 34,-2 29 8,1 3 79,0 0 1,0 0-1,-1 0 1,0 0-1,-1 0 1,1 0-1,-5-10 0,5 15-67,0 0-1,0 0 0,0 0 0,0 0 1,-1 0-1,1 0 0,-1 0 0,1 0 1,-1 1-1,0-1 0,0 1 0,0-1 1,1 1-1,-1 0 0,-1 0 0,1 0 1,0 0-1,0 0 0,0 0 0,0 0 1,-1 1-1,1-1 0,0 1 0,-1 0 1,1 0-1,-3 0 0,3 0-46,1 0 0,-1 1 1,1 0-1,-1-1 0,1 1 0,0 0 0,-1-1 0,1 1 0,0 0 0,0 0 0,0 0 1,0 0-1,0 1 0,0-1 0,0 0 0,0 0 0,0 0 0,0 1 0,1-1 1,-1 1-1,0-1 0,1 0 0,0 1 0,-1-1 0,1 1 0,0-1 0,-1 4 0,-4 45 15,5-48-19,-1 12 34,0 0 0,2-1 0,0 1 0,4 24 0,-3-33-55,0 0 0,-1-1 1,1 1-1,1-1 0,-1 0 1,1 0-1,-1 0 0,1 0 1,0 0-1,1 0 0,-1-1 1,1 1-1,-1-1 0,1 0 1,0 0-1,0-1 0,6 4 1,0-1-685,0-1 1,-1 0 0,2-1-1,-1 0 1,0 0 0,1-1-1,15 1 1,8-1-4882</inkml:trace>
  <inkml:trace contextRef="#ctx0" brushRef="#br0" timeOffset="2080.05">1181 302 6723,'0'0'12256,"-5"-9"-11791,3 6-422,-15-21 84,17 24-125,0-1 1,-1 1 0,1 0 0,-1-1-1,1 1 1,-1-1 0,1 1 0,0 0-1,-1 0 1,0-1 0,1 1 0,-1 0-1,1 0 1,-1-1 0,1 1-1,-1 0 1,1 0 0,-1 0 0,0 0-1,1 0 1,-1 0 0,1 0 0,-1 0-1,1 0 1,-1 0 0,1 0 0,-1 1-1,0-1 1,1 0 0,-1 0 0,1 0-1,-1 1 1,1-1 0,-1 0-1,1 1 1,-1-1 0,1 0 0,0 1-1,-1-1 1,1 1 0,-1-1 0,1 1-1,0-1 1,-1 1 0,1-1 0,0 1-1,-1 0 1,-4 9 34,0 0 0,0 0 0,1 0 0,0 1 0,1 0 0,0-1 0,-2 19 0,3-3 15,0 0 1,3 31 0,-1-51-67,0-1 0,1 0 0,0 0 0,0 0 0,0 0 0,0 0 0,1 0 0,-1 0 0,2 0 0,-1 0 0,0-1 0,1 1 0,0-1 0,0 0 0,0 0 0,0 0 0,1 0 0,-1 0 0,1-1 0,0 1 0,1-1 0,-1 0 0,0-1 0,1 1 0,-1-1 0,1 0 0,0 0 0,0 0 0,0 0 0,0-1 0,0 0 0,7 1 0,-8-2-1,0 1-1,0-1 1,0 0-1,0 0 1,0-1 0,1 1-1,-1-1 1,0 0 0,0 0-1,0 0 1,-1 0-1,1-1 1,0 1 0,0-1-1,-1 0 1,1-1 0,-1 1-1,0 0 1,1-1-1,-1 0 1,0 0 0,-1 0-1,1 0 1,0 0-1,-1 0 1,0-1 0,0 1-1,0-1 1,2-5-1,4-10 206,-1 0 0,-1 0 0,0-1 0,-2 0 0,0 0 0,-1 0 0,-1 0 0,-1 0 0,-2-26 0,1 45-163,0 3-185,0 1 159,-1 9-107,2 0 0,0 0 0,4 23 0,-4-33 27,0 1 0,0-1 0,0 1 0,0-1 0,0 1 0,0-1 0,0 0 0,1 0 0,0 0 0,-1 1 0,3 1 0,-3-3 1,0 0-1,1-1 1,-1 1-1,0 0 1,0-1-1,1 1 0,-1-1 1,0 1-1,1-1 1,-1 0-1,0 1 1,1-1-1,-1 0 1,1 0-1,-1 0 1,0 0-1,1 0 1,-1 0-1,0-1 0,1 1 1,-1 0-1,3-2 1,-3 2 79,-1-1-1,1 0 1,0 1-1,-1-1 1,1 0 0,-1 1-1,1-1 1,-1 0 0,1 0-1,-1 0 1,1 0 0,-1 0-1,0 1 1,1-1 0,-1 0-1,0 0 1,0 0 0,0 0-1,0 0 1,0 0 0,0-1-1,0-28 77,0 22 11,0 2-83,0 1 152,0-1 0,0 0-1,-1 1 1,1-1 0,-1 1-1,-3-10 1,3 14-127,1-1 0,-1 1 0,0 0 1,0-1-1,0 1 0,0 0 0,0 0 1,0 0-1,0 0 0,0 0 0,0 0 0,0 0 1,-1 0-1,1 1 0,0-1 0,-1 0 1,1 1-1,-1-1 0,1 1 0,0 0 0,-1-1 1,1 1-1,-1 0 0,1 0 0,-1 0 1,1 0-1,-1 0 0,1 0 0,-4 1 1,4-1-28,-1 1 1,0-1 0,1 1-1,-1 0 1,1 0 0,-1 0-1,1 0 1,-1 0 0,1 0 0,0 1-1,-1-1 1,1 0 0,0 1-1,0-1 1,0 0 0,0 1-1,0 0 1,1-1 0,-1 1 0,0-1-1,1 1 1,-1 0 0,0 2-1,-9 45 13,8-37-17,1-1 1,0 0-1,0 1 1,2 0-1,-1-1 1,1 1-1,1-1 1,5 17 0,-6-23-32,1-1 1,0 0-1,0 0 1,0 0-1,0 0 0,1 0 1,0 0-1,0 0 1,0-1-1,0 1 1,0-1-1,1 0 1,-1 0-1,1 0 1,0-1-1,0 1 1,0-1-1,0 0 1,1 0-1,-1-1 1,0 1-1,1-1 1,8 2-1,-8-2 5,0 0 0,1 0 0,-1 0 1,0-1-1,0 1 0,0-1 0,1-1 0,-1 1 0,0-1 0,0 0 0,0 0 0,0 0 0,0-1 1,0 1-1,0-1 0,0-1 0,0 1 0,-1-1 0,1 1 0,-1-1 0,0-1 0,0 1 0,0-1 0,0 1 1,-1-1-1,1 0 0,-1 0 0,0-1 0,0 1 0,-1 0 0,1-1 0,-1 0 0,0 0 0,2-7 0,7-23 455,-2 0 0,-1 0-1,-2-1 1,-2 0 0,-1 0-1,-2-54 1,-1 90-420,0 0 0,-1 0 0,1 0 0,0 1 0,0-1 0,0 0 0,0 0 0,0 0 0,-1 0 0,1 0 0,0 1 0,0-1 0,0 0 0,-1 0 0,1 0 0,0 0 0,0 0 0,0 0 0,-1 0 0,1 0 0,0 0 0,0 0 0,-1 0 0,1 0 0,0 0 0,0 0 0,0 0 0,-1 0 0,1 0 0,0 0 0,0 0 0,0 0 0,-1 0 0,1 0 0,0 0 0,0-1 0,0 1 0,-1 0 0,1 0 1,0 0-1,0 0 0,0 0 0,0-1 0,-1 1 0,1 0 0,0 0 0,0 0 0,0 0 0,0-1 0,0 1 0,0 0 0,0 0 0,0 0 0,-1-1 0,1 1 0,0 0 0,0 0 0,0-1 0,0 1 0,0 0 0,0 0 0,0 0 0,0-1 0,-11 19-62,5 9 53,1 1 0,1 0 0,2-1 0,1 1 0,2 36 0,-1-64 1,1 7-33,-1 0-1,1 0 0,0 0 0,0 0 0,1 0 1,0 0-1,0 0 0,1 0 0,0-1 0,0 1 1,8 11-1,-8-14-115,0-1-1,0 0 1,0 0 0,0 0 0,0 0 0,1 0 0,0 0 0,-1-1-1,1 0 1,0 0 0,0 0 0,0 0 0,0-1 0,0 1 0,1-1-1,-1 0 1,0 0 0,1-1 0,-1 1 0,6-1 0,-7 0 110,0 0 1,0 0-1,0 0 0,0 0 1,0-1-1,0 1 1,0-1-1,0 0 0,0 0 1,0 0-1,0 0 1,0 0-1,0-1 0,-1 0 1,1 1-1,-1-1 1,1 0-1,-1 0 0,1 0 1,-1 0-1,0-1 1,0 1-1,0-1 0,-1 1 1,1-1-1,0 0 1,-1 1-1,0-1 0,2-4 1,2-4 125,0-1 1,-1 0-1,0 0 0,-1-1 1,-1 1-1,3-24 0,-4-79 994,-2 64-735,1 33 6,0 0 0,-2 1 1,0 0-1,-2-1 0,-4-16 0,3 28 185,1 16-441,0 14-163,0 36 93,7 120 1,-1-162-912,1 0 0,10 34 0,-12-48 629,0 0 0,0 0 0,1 0 1,0 0-1,-1 0 0,1 0 0,1-1 0,-1 1 1,0-1-1,1 1 0,0-1 0,0 0 0,0 0 1,0 0-1,0-1 0,1 1 0,-1-1 0,7 4 1,5-4-5228</inkml:trace>
  <inkml:trace contextRef="#ctx0" brushRef="#br0" timeOffset="3095.89">2270 291 6051,'0'0'12518,"-3"-14"-11579,-13-41-283,16 53-634,-1 1 1,0 0 0,0 0-1,0 0 1,0 0-1,0 0 1,0 0 0,0 0-1,0 0 1,0 0-1,-1 1 1,1-1 0,0 0-1,-1 1 1,1-1-1,0 1 1,-1 0-1,1-1 1,0 1 0,-1 0-1,1 0 1,-1-1-1,-1 2 1,-29 2 392,31-3-396,-3 2-10,0 0 1,0-1-1,0 1 0,1 0 0,-1 1 0,1-1 0,-1 1 0,1 0 0,0-1 0,0 1 0,0 1 1,1-1-1,-1 0 0,1 1 0,-1-1 0,-2 9 0,0-3-4,0 1-1,1 0 0,0 1 1,1-1-1,-3 17 1,4-15-93,1 1-1,0 0 1,0 0 0,1 1 0,1-1-1,3 14 1,-4-23 56,1-1 0,0 1 0,0-1 0,0 1 0,1-1 0,-1 1 0,1-1 0,0 0 0,-1 0 0,2 0-1,-1 0 1,0 0 0,0-1 0,1 1 0,0 0 0,-1-1 0,1 0 0,0 0 0,0 0 0,0 0 0,1 0 0,-1-1 0,0 1 0,1-1 0,-1 0 0,6 1-1,-3 0-27,0-1-1,0 0 1,-1-1-1,1 0 1,0 0-1,0 0 1,0 0-1,-1-1 1,1 0-1,11-3 1,-14 2 58,1 0 1,0 0 0,-1 0-1,0 0 1,1-1 0,-1 1-1,0-1 1,0 0 0,0 0-1,-1 0 1,1 0 0,-1-1-1,0 1 1,0-1 0,0 1-1,2-6 1,2-9 340,-1-1 1,0 1-1,-2-1 1,0 1-1,-1-1 0,-1 0 1,-2-36-1,0 20 433,-9 72-807,9-23-41,0 1-1,1 0 1,1-1-1,1 1 1,0-1-1,1 0 0,0 1 1,6 13-1,-8-24-20,0-1 0,1 1 0,0 0 0,0 0 0,0-1 0,1 1 0,-1-1 0,1 1 0,0-1 0,0 0 0,0 0 0,0-1 0,0 1 0,1 0 0,-1-1 0,1 0 0,-1 0 0,1 0 1,0 0-1,0-1 0,0 1 0,0-1 0,0 0 0,0-1 0,1 1 0,-1 0 0,0-1 0,0 0 0,1 0 0,-1-1 0,0 1 0,5-2 0,-6 1 94,-1 0 0,1 0 1,0 0-1,-1-1 1,0 1-1,1-1 1,-1 0-1,0 0 1,0 0-1,0 0 0,0 0 1,0 0-1,0 0 1,0-1-1,-1 1 1,1 0-1,-1-1 1,0 0-1,2-4 0,1-4 160,0-1-1,0 1 0,2-16 0,-2-3 645,-2-1-1,-1-42 1,-2 37 33,-10 69-687,10-19-173,0 0-1,0 0 1,1-1-1,1 1 1,5 25-1,-6-35-26,1-1 1,0 0-1,-1 0 0,1 0 1,1 0-1,-1 0 1,0 0-1,1 0 0,0-1 1,-1 1-1,1 0 0,0-1 1,0 1-1,1-1 0,-1 0 1,0 0-1,1 0 1,-1 0-1,1 0 0,0 0 1,0-1-1,-1 1 0,1-1 1,0 0-1,0 0 0,0 0 1,1 0-1,-1 0 0,0-1 1,0 0-1,5 1 1,-5-1 52,0 0 0,0 1 0,0-1 0,0 0 0,0-1 0,1 1 0,-1-1 0,0 1 0,0-1 0,0 0 0,0 0 1,0 0-1,0-1 0,-1 1 0,1 0 0,0-1 0,-1 0 0,1 0 0,-1 0 0,1 0 0,-1 0 0,0 0 1,0-1-1,0 1 0,0-1 0,0 0 0,-1 1 0,1-1 0,-1 0 0,2-3 0,5-16 590,0 0-1,-1 0 1,-2 0 0,6-46-1,-11 70-516,-2 26 257,1 0 1,4 46 0,-1-63-360,-1 0 0,2 0 0,0 0 0,7 19 0,-7-25 38,-1 0 1,0-1-1,1 1 0,0-1 0,0 0 0,0 0 0,1 0 0,-1 0 1,1-1-1,0 1 0,8 4 0,-10-6-14,0-1 0,0 0 1,0 1-1,0-1 0,0 0 0,0 0 0,0-1 1,0 1-1,1 0 0,-1-1 0,0 1 0,1-1 0,-1 0 1,0 0-1,1 0 0,-1 0 0,0 0 0,1 0 1,1-1-1,-2 0-8,0 0-1,0 0 1,-1 0 0,1-1 0,-1 1 0,1 0-1,-1-1 1,1 1 0,-1-1 0,0 1 0,0-1-1,1 1 1,-1-1 0,0 0 0,-1 0 0,1 0 0,1-3-1,1-6-646,-1 0-1,0 0 1,0 0-1,-1 0 1,-1-1 0,-1-13-1,-2 4-3207,-8 1-2044</inkml:trace>
  <inkml:trace contextRef="#ctx0" brushRef="#br0" timeOffset="5132.42">3251 498 4418,'0'0'10637,"0"-4"-10517,-1 4-119,1 0 0,0-1-1,0 1 1,0 0 0,0-1 0,0 1-1,0 0 1,-1 0 0,1-1 0,0 1 0,0 0-1,0-1 1,0 1 0,0 0 0,0-1-1,0 1 1,0 0 0,0-1 0,1 1 0,-1 0-1,0 0 1,0-1 0,0 1 0,0 0-1,0-1 1,0 1 0,1 0 0,-1 0 0,0-1-1,0 1 1,0 0 0,1 0 0,-1 0-1,0-1 1,0 1 0,1 0 0,-1 0 0,0 0-1,0 0 1,1-1 0,-1 1 0,0 0-1,1 0 1,-1 0 0,0 0 0,0 0 0,1 0-1,13 13 62,12 9 18,-24-21-81,1 0 0,-1 0 0,1 0 0,-1 0 0,1 0 0,-1 0 1,1-1-1,0 1 0,-1-1 0,1 1 0,0-1 0,0 0 0,-1 0 0,1-1 1,0 1-1,-1-1 0,1 1 0,0-1 0,-1 0 0,1 0 0,-1 0 0,1 0 1,-1 0-1,0 0 0,1-1 0,-1 1 0,0-1 0,0 0 0,0 1 0,0-1 1,0 0-1,-1 0 0,1-1 0,0 1 0,-1 0 0,3-5 0,2-7-7,1-1 0,-2 0 1,0 0-1,-1-1 0,3-16 0,-2 9 5,23-111 670,-28 134-659,0 0 0,0-1 0,0 1 0,0-1 0,0 1 0,0 0 0,0-1-1,0 1 1,0-1 0,0 1 0,0 0 0,0-1 0,1 1 0,-1 0 0,0-1 0,0 1 0,0 0 0,1-1 0,-1 1 0,0 0 0,0-1 0,1 1-1,-1 0 1,0 0 0,0-1 0,1 1 0,-1 0 0,1 0 0,-1-1 0,0 1 0,1 0 0,-1 0 0,0 0 0,1 0 0,-1 0 0,0 0 0,1 0-1,-1 0 1,1 0 0,-1 0 0,0 0 0,1 0 0,-1 0 0,1 0 0,-1 0 0,0 0 0,1 0 0,-1 0 0,1 0 0,-1 0 0,0 1 0,1-1-1,-1 0 1,0 0 0,1 1 0,-1-1 0,0 0 0,1 1 0,14 21 370,-12-17-354,14 24-256,-8-14-78,0 0 1,0 0-1,20 21 1,-29-36 183,-1-22 225,-1 18-79,0 1 0,0 0 0,0 0-1,0 0 1,0 0 0,-1 0 0,1 1 0,-1-1 0,0 1 0,0 0 0,0 0-1,0 0 1,0 0 0,0 0 0,0 0 0,-1 1 0,-4-2 0,6 2-10,0 0 0,0 1 0,0-1 0,-1 0 0,1 1 0,0-1 0,0 1 0,0 0 0,0 0 0,-1 0 0,1 0 0,0 0 0,0 0 0,0 1 0,0-1 0,-1 1 0,1-1 0,0 1 0,0 0 1,0 0-1,0 0 0,0 0 0,1 0 0,-1 0 0,0 1 0,0-1 0,1 1 0,-1-1 0,-1 3 0,-2 4 7,1 1 0,1-1 0,-1 0 0,2 1-1,-1-1 1,1 1 0,-2 14 0,0 65-70,4-87 51,1 2-16,-1-1-1,0 1 1,1-1-1,-1 1 1,1-1-1,-1 0 1,1 1-1,0-1 1,0 0-1,1 1 1,-1-1-1,0 0 1,1 0-1,-1 0 1,1 0-1,-1 0 1,1 0-1,0-1 1,0 1-1,0-1 1,0 1-1,0-1 1,0 1-1,1-1 1,-1 0-1,0 0 1,1 0-1,-1-1 1,1 1-1,-1 0 1,0-1-1,1 0 1,0 1-1,-1-1 1,1 0-1,-1 0 1,1-1-1,-1 1 1,1 0-1,-1-1 1,0 0-1,1 1 1,-1-1-1,4-2 1,-5 2 15,1 0 0,-1-1 0,1 1 1,-1 0-1,0-1 0,1 1 1,-1-1-1,0 0 0,0 1 0,0-1 1,0 0-1,-1 0 0,1 0 1,0 0-1,-1 1 0,1-1 0,-1 0 1,0 0-1,0-3 0,4-41 128,-4 43-113,1-122 2902,-3 171-2222,1-29-646,1 0 0,0 0 0,1 1 0,0-1 0,8 32 0,15 14-49,2 0-1,2-2 0,49 76 1,-15-27-2074,-60-106 1767,0-1 1,0 1 0,0 0 0,-1 0-1,1 0 1,-1 0 0,0 0 0,0 0 0,0 8-1,-1-12 239,0 1 0,0-1-1,-1 1 1,1-1-1,-1 0 1,1 1-1,0-1 1,-1 0-1,1 1 1,-1-1 0,1 0-1,-1 1 1,1-1-1,-1 0 1,1 0-1,-1 0 1,1 0 0,-1 1-1,1-1 1,-1 0-1,1 0 1,-1 0-1,1 0 1,-1 0-1,1 0 1,-1-1 0,-21 1-443,16 0 267,0 0 344,0-1 1,0 1-1,1-1 0,-1-1 1,0 1-1,0-1 0,1 0 1,-1 0-1,1-1 0,-1 1 1,1-1-1,0-1 0,0 1 0,0-1 1,1 1-1,-1-1 0,1-1 1,0 1-1,0-1 0,0 1 1,1-1-1,0 0 0,0 0 0,0-1 1,0 1-1,1-1 0,0 1 1,0-1-1,0 0 0,1 1 1,0-1-1,0 0 0,1 0 1,-1 0-1,2-8 0,-1 1 0,1 1-1,1-1 1,0 1-1,1 0 1,0-1-1,1 1 1,1 0-1,-1 1 1,2-1-1,7-11 1,0-2-94,-1 0 0,-2-1 1,0 0-1,-2-1 0,-1 0 0,-1 0 0,-1-1 1,-1 1-1,0-40 0,-4 60 25,0-9-37,-1 0 0,-2-21-1,2 32 44,0 1-1,0 0 1,0 0-1,-1 0 1,0 0-1,1 0 1,-1 0-1,0 0 1,-1 0-1,1 1 1,-1-1-1,0 1 1,-5-5 0,8 7-18,0 1 0,-1-1 0,1 1 0,0 0 1,-1-1-1,1 1 0,-1 0 0,1-1 1,-1 1-1,1 0 0,0 0 0,-1 0 1,1-1-1,-1 1 0,1 0 0,-1 0 1,0 0-1,1 0 0,-1 0 0,1 0 1,-1 0-1,1 0 0,-1 0 0,1 0 1,-1 0-1,1 0 0,-1 0 0,1 0 1,-1 1-1,1-1 0,-1 0 0,-8 16 94,5 28-186,4-41 115,0 14-20,0 0 1,1-1-1,0 1 0,1-1 1,2 0-1,7 26 0,-10-38-39,1 1 0,-1-1 0,1 1 0,1-1-1,-1 0 1,0 0 0,1 0 0,0 0 0,0-1 0,0 1-1,0-1 1,1 0 0,-1 0 0,1 0 0,0 0-1,0 0 1,0-1 0,0 0 0,1 0 0,-1 0-1,0 0 1,1-1 0,-1 0 0,1 0 0,0 0 0,-1 0-1,10 0 1,-12-1-16,1 0-1,-1 0 0,1 0 0,-1 0 1,0-1-1,1 1 0,-1-1 1,0 1-1,1-1 0,-1 0 1,0 0-1,0 0 0,0 0 1,0 0-1,0-1 0,0 1 0,3-3 1,-3 1 28,1 0 1,-1-1 0,0 1-1,-1-1 1,1 0-1,0 1 1,-1-1 0,0 0-1,0 0 1,0-4 0,3-18 231,-1-1 0,-2 1 0,-1-35 1,-1 16 1020,1 44-1198,0 1 0,0-1 0,0 1 1,0-1-1,0 1 0,0-1 0,0 0 0,0 1 0,0-1 1,0 1-1,0-1 0,-1 1 0,1-1 0,0 1 1,0-1-1,-1 0 0,1 1 0,0 0 0,-1-1 0,1 1 1,0-1-1,-1 1 0,1-1 0,-1 1 0,1 0 1,0-1-1,-1 1 0,0-1 0,0 1-36,1 1 0,-1-1 0,1 0 0,-1 0 0,1 1 0,-1-1 0,1 0 0,-1 1 0,1-1 0,-1 1 0,1-1-1,0 0 1,-1 1 0,1-1 0,0 1 0,-1-1 0,1 1 0,0-1 0,-1 1 0,1-1 0,0 1 0,0-1 0,0 1 0,0 0 0,-1-1 0,1 1 0,0-1 0,0 1 0,0 1 0,-3 18 15,1-1 0,0 1 0,2 0 0,0 0 1,3 24-1,-2-37-238,0 1 0,0-1 0,1 0 1,0 1-1,0-1 0,1 0 0,0 0 0,0-1 1,1 1-1,-1-1 0,2 1 0,-1-1 1,0 0-1,1-1 0,0 1 0,1-1 0,6 6 1,-9-9-438,1 0 0,-1-1 0,1 1 0,-1 0 0,1-1 1,-1 0-1,1 0 0,0 0 0,7 1 0,12-2-5642</inkml:trace>
  <inkml:trace contextRef="#ctx0" brushRef="#br0" timeOffset="6517.54">4024 353 2513,'0'0'11472,"-13"-14"-10850,-39-39-230,52 53-387,-1-1 1,1 1-1,-1-1 1,0 1-1,1-1 1,-1 1-1,1 0 1,-1-1-1,0 1 0,1 0 1,-1-1-1,0 1 1,1 0-1,-1 0 1,0 0-1,1 0 1,-1-1-1,0 1 1,1 0-1,-1 0 0,0 0 1,0 1-1,1-1 1,-1 0-1,0 0 1,1 0-1,-1 0 1,0 1-1,1-1 1,-1 0-1,0 1 0,1-1 1,-1 0-1,1 1 1,-2 0-1,-8 19 112,8-15-75,-4 9-12,1 0 0,0 1 1,1-1-1,1 1 0,1 0 1,0 0-1,0 0 0,2 0 1,0 0-1,4 29 0,-4-41-95,1 0-1,0 1 1,1-1-1,-1 0 1,0 0 0,1 0-1,0 0 1,0 0-1,0 0 1,0 0-1,0 0 1,0-1 0,1 0-1,-1 1 1,1-1-1,0 0 1,0 0-1,0 0 1,4 2 0,-2-2-53,-1 0-1,0-1 1,1 1 0,-1-1 0,1 0 0,0 0 0,-1 0 0,1-1 0,0 1 0,0-1 0,-1 0 0,1-1 0,9-1 0,-13 1 77,1 0 0,0 0 0,0 0 0,-1 0 0,1 0 0,-1 0 0,1 0-1,-1 0 1,0-1 0,1 1 0,-1-1 0,0 1 0,0-1 0,0 1 0,0-1 0,0 0 0,0 0 0,-1 1 0,1-1 0,-1 0 0,1 0 0,-1 0 0,1-2 0,4-49 254,-5 44-170,1-5 898,0-1 0,-1 0 0,-1 0 1,-1 0-1,0 0 0,-6-21 0,3 79-216,4-34-755,1 0 1,0 1-1,1-1 0,0 0 1,1 0-1,-1 0 0,2 0 0,-1 0 1,7 14-1,-7-20-106,0 1 1,1 0 0,-1-1-1,1 0 1,0 1-1,0-1 1,0 0-1,0-1 1,0 1-1,1 0 1,-1-1-1,1 0 1,0 0-1,-1 0 1,1 0 0,0-1-1,0 1 1,1-1-1,-1 0 1,0 0-1,0 0 1,0-1-1,6 0 1,-8 1 102,0-1 0,0 0-1,0 0 1,0 0 0,0 0 0,0 0 0,0 0 0,0-1 0,0 1-1,0-1 1,0 0 0,0 1 0,0-1 0,0 0 0,-1 0 0,1 0-1,0 0 1,-1 0 0,1 0 0,-1-1 0,1 1 0,-1-1-1,1 1 1,0-3 0,1-1 48,-1-1-1,0 1 0,0-1 1,0 0-1,-1 0 0,2-12 1,2-119 4653,-5 143-4646,0 12-78,0 0 0,1 0 0,1-1 0,0 1 0,8 25 0,-9-39-47,0 0 0,1-1 0,0 1-1,-1-1 1,1 1 0,0-1 0,1 1-1,-1-1 1,0 0 0,1 0 0,0-1-1,0 1 1,0 0 0,0-1 0,0 0-1,0 1 1,1-1 0,-1-1 0,1 1 0,0 0-1,-1-1 1,1 0 0,0 0 0,0 0-1,0 0 1,-1-1 0,1 1 0,0-1-1,0 0 1,0 0 0,6-1 0,-9 0 101,1 1 1,0-1 0,-1 0-1,1 0 1,-1 0-1,1 0 1,-1 0 0,1 0-1,-1 0 1,0 0-1,0 0 1,1-1 0,-1 1-1,0 0 1,0-1-1,0 1 1,-1-1 0,1 1-1,0-1 1,0 0-1,-1 1 1,1-1 0,-1 0-1,0 1 1,1-4-1,6-51 374,-6 49-214,1-61 1207,-2 42-310,0 23-454,0 10 41,0 5-658,0-1-1,1 1 0,0-1 1,1 1-1,0-1 0,1 0 0,7 19 1,-9-26-109,1-1-1,0 1 1,1 0 0,-1 0 0,1-1 0,0 0 0,0 1-1,0-1 1,0 0 0,0-1 0,0 1 0,1 0 0,0-1-1,-1 0 1,1 0 0,0 0 0,0 0 0,0-1-1,0 1 1,1-1 0,-1 0 0,0-1 0,0 1 0,5 0-1,-2-1-97,0 1 0,0-1-1,0 0 1,-1 0 0,1-1-1,10-2 1,-14 2 196,-1 0 0,1 0 1,-1 0-1,1-1 0,-1 1 1,0-1-1,0 0 0,1 1 1,-1-1-1,0 0 0,-1 0 1,1 0-1,0-1 0,-1 1 1,1 0-1,-1-1 0,0 1 1,2-5-1,5-14 436,-1 0 0,-1 0 0,-1-1 0,-1 0-1,-1 0 1,-1 0 0,0-34 0,-9 33 1355,1 18-681,-1 15-739,3 10-279,1 0 0,2 0 0,0 0-1,1 0 1,3 32 0,1-22-28,1 1 0,1 0 0,2-1 0,12 31 0,52 113-101,-71-173 63,5 15-88,-4-11-38,-1-1 0,1 1 0,0 0 0,0-1 0,1 1 0,-1-1 0,1 0 0,0 0 0,0 0 0,7 7 0,-9-12 120,-1 1-1,1 0 1,-1 0-1,1 0 1,-1-1-1,1 1 1,-1 0-1,0-1 1,1 1-1,-1 0 1,1-1-1,-1 1 1,0 0-1,1-1 1,-1 1-1,0-1 1,1 1-1,-1-1 1,0 1-1,0-1 1,1 1-1,-1-1 1,0 1-1,0-1 1,0 1-1,0-1 1,0 1-1,0-1 1,0 1-1,0-1 1,0 1-1,0-1 1,0 1-1,0-1 1,0 1-1,0-2 1,1-25 78,-1 26-78,0-50 43,-2 0 1,-15-92-1,-65-201 1469,81 344-1480,1-1 0,0 0 0,-1 0 0,1 0 0,0 0 0,0 0 0,0 0 0,0 0 0,0 0 0,0 0-1,0 0 1,0-1 0,0 1 0,0 0 0,0 0 0,1 0 0,-1 1 0,0-1 0,1-2 0,0 3-24,0 0 1,-1 0-1,1 0 1,-1 0-1,1 0 0,-1 0 1,1 0-1,0 0 0,-1 0 1,1 0-1,-1 0 1,1 0-1,-1 0 0,1 0 1,-1 1-1,1-1 1,-1 0-1,1 0 0,-1 1 1,1-1-1,-1 0 0,1 1 1,-1-1-1,1 1 1,27 29-171,-17-14-84,0 1 0,-2-1-1,0 2 1,-1-1-1,-1 1 1,-1 0-1,0 1 1,-1-1-1,-1 1 1,-1 0 0,-1 0-1,0 25 1,-2-41 72,0 1 0,-1 0 0,1-1 0,-1 1 0,0-1 0,0 1 0,0-1 0,0 1 0,-1-1 0,1 0 0,-1 1 0,0-1 0,0 0 0,0 0 0,-1-1 0,1 1 0,-4 3 0,-1 0-1180,0 0-1,-1-1 1,0 0-1,0 0 1,-13 5-1,10-5-4315</inkml:trace>
  <inkml:trace contextRef="#ctx0" brushRef="#br0" timeOffset="7392.71">5301 311 5939,'0'0'12926,"-15"-12"-12355,-48-38-289,62 49-271,0 0-1,-1 0 0,1 0 0,0 0 0,-1 0 1,1 0-1,-1 1 0,1-1 0,-1 0 0,1 1 1,-1 0-1,1-1 0,-1 1 0,0 0 0,1 0 1,-1 0-1,1 0 0,-1 0 0,0 0 0,1 0 1,-1 0-1,1 1 0,-1-1 0,0 1 0,1-1 1,-1 1-1,1 0 0,0-1 0,-1 1 0,1 0 1,-2 1-1,0 2-2,-1-1 0,1 1 0,0 0 0,1 0-1,-1 0 1,1 0 0,-3 6 0,2-3 3,-2 3-13,0 0 0,2 0 0,-1 0 0,1 1 1,1-1-1,0 1 0,0 0 0,1 0 1,0-1-1,1 1 0,1 14 0,0-23-19,-1 1 0,0-1 1,1 0-1,-1 0 0,1 0 0,0 0 0,-1 0 0,1 1 0,0-1 0,0-1 0,1 1 1,-1 0-1,0 0 0,1 0 0,-1-1 0,1 1 0,-1 0 0,1-1 0,0 0 0,0 1 1,0-1-1,-1 0 0,1 0 0,0 0 0,0 0 0,1 0 0,-1 0 0,0-1 0,3 1 1,5 1-181,0-1 0,0 0 1,0-1-1,0 0 1,12-1-1,-19 1 188,0-1 0,-1 1-1,1-1 1,0 0 0,0 1 0,-1-1-1,1 0 1,0-1 0,-1 1 0,1 0 0,-1-1-1,1 0 1,-1 1 0,0-1 0,0 0-1,4-4 1,-3 1 9,0 1 0,0-1 0,0 0 0,0 0 0,-1 0-1,0 0 1,0-1 0,1-5 0,1-9 273,-1-1 0,-1 1 0,-1-33 0,0 46-146,-3-30 559,2 36-673,0 1 0,0-1-1,0 0 1,0 1 0,-1-1-1,1 0 1,0 1 0,0-1-1,0 0 1,-1 1 0,1-1-1,0 1 1,0-1 0,-1 0 0,1 1-1,-1-1 1,1 1 0,-1-1-1,1 1 1,0-1 0,-1 1-1,0-1 1,1 1 0,-1 0-1,1-1 1,-1 1 0,1 0 0,-1-1-1,0 1 1,1 0 0,-1 0-1,0 0 1,1-1 0,-1 1-1,0 0 1,1 0 0,-1 0-1,0 0 1,1 0 0,-1 0 0,0 1-1,-1-1 1,2 0-15,-1 1 0,0-1 0,1 1 0,-1 0 0,0-1-1,1 1 1,-1 0 0,1-1 0,-1 1 0,1 0 0,-1 0 0,1-1 0,0 1 0,-1 0 0,1 0 0,0 0 0,0 0-1,0-1 1,-1 1 0,1 0 0,0 1 0,-1 22-110,1-21 78,0 6-236,0-1-1,1 1 1,0-1 0,0 0-1,1 0 1,-1 0 0,6 14-1,-5-19 94,-1-1-1,1 1 0,-1-1 0,1 1 0,0-1 0,0 0 0,0 1 0,0-1 0,0 0 0,0 0 1,1-1-1,-1 1 0,1 0 0,-1-1 0,1 1 0,0-1 0,0 0 0,-1 0 0,1 0 1,0 0-1,0-1 0,0 1 0,0-1 0,6 1 0,-7-1 74,1 0 0,-1 1-1,1-1 1,-1 0 0,1 0 0,-1 0 0,0 0 0,1-1-1,-1 1 1,1-1 0,-1 0 0,0 1 0,1-1-1,-1 0 1,0 0 0,0 0 0,0-1 0,0 1-1,0 0 1,0-1 0,0 0 0,0 1 0,0-1 0,-1 0-1,1 0 1,-1 0 0,1 0 0,-1 0 0,0 0-1,0 0 1,0 0 0,0-1 0,0 1 0,0 0-1,-1-1 1,1 1 0,0-4 0,4-25 1139,-1 0 0,-1 0-1,-2 0 1,-5-58 0,4 84-574,0-1-1,-1 0 1,0 1-1,0-1 1,0 1-1,0 0 1,-1-1-1,0 1 0,-3-6 1,5 10-421,0 1 1,-1 0-1,1-1 1,0 1-1,0 0 1,0-1-1,0 1 0,-1 0 1,1 0-1,0-1 1,0 1-1,-1 0 1,1 0-1,0 0 0,0-1 1,-1 1-1,1 0 1,0 0-1,0 0 1,-1 0-1,1-1 0,0 1 1,-1 0-1,1 0 1,0 0-1,-1 0 1,1 0-1,0 0 0,-1 0 1,1 0-1,0 0 1,-1 0-1,1 0 1,0 0-1,-1 0 0,1 0 1,0 1-1,-1-1 1,1 0-1,0 0 1,-1 0-1,1 0 0,0 1 1,0-1-1,-1 0 1,1 0-1,0 0 1,0 1-1,-1-1 0,1 0 1,0 1-1,0-1 1,0 0-1,-1 0 1,1 1-1,0-1 0,0 0 1,0 1-1,0-1 1,0 0-1,0 1 1,0-1-1,0 0 1,0 1-1,0-1 0,0 0 1,0 1-1,0-1 1,-6 26-30,1 32 314,2 0-1,6 64 1,-3-114-288,4 53 21,3 0-1,2-1 0,3 0 1,3 0-1,31 80 0,-43-133-51,15 31 17,-17-37-12,0 0 0,0 1 0,0-1 0,1 0 0,-1 0 0,0 1-1,1-1 1,-1 0 0,1 0 0,-1-1 0,1 1 0,-1 0 0,1 0 0,-1-1-1,1 1 1,0-1 0,-1 0 0,1 1 0,0-1 0,2 0 0,-3 0 0,0-1 0,0 1 0,0 0-1,0-1 1,0 0 0,0 1 0,0-1 0,0 1 0,-1-1 0,1 0 0,0 0 0,-1 1 0,1-1 0,0 0-1,-1 0 1,1 0 0,-1 0 0,1 0 0,-1 0 0,0 0 0,1 0 0,-1 0 0,0 0 0,0 0 0,1 0 0,-1 0-1,0 0 1,0 0 0,0-1 0,1-41 86,-1 35-89,-1-2 8,1-1 1,-1 1 0,-1 0-1,0-1 1,-1 1-1,0 0 1,0 1-1,-9-18 1,0 5-90,-1 1 0,-25-31 1,24 39-449</inkml:trace>
  <inkml:trace contextRef="#ctx0" brushRef="#br0" timeOffset="8977.6">5824 80 9012,'0'0'11419,"-5"-6"-11096,1 1-287,-11-10 74,14 15-105,1-1 0,-1 1 0,0 0 1,1 0-1,-1 0 0,1 0 0,-1 0 0,1 0 0,-1 0 0,0 0 0,1 1 0,-1-1 0,1 0 0,-1 0 0,0 0 0,1 1 0,-1-1 0,1 0 1,-1 0-1,1 1 0,-1-1 0,1 1 0,0-1 0,-1 0 0,1 1 0,-1-1 0,1 1 0,0-1 0,-1 1 0,1-1 0,0 1 0,0-1 0,-1 1 1,1-1-1,0 1 0,0 0 0,0-1 0,-1 1 0,1 0 0,-7 17 99,1 1 1,1 0-1,0 0 0,1 0 0,-1 24 1,2 99 86,3-98-184,0-28 13,1 0 0,1-1 0,0 1 0,1-1 0,9 28 0,-11-39-55,0 1 0,1-1 0,0 0 0,0 0 0,0 0 0,0 0 0,1 0 0,0 0 0,-1-1 0,1 1 0,1-1 0,-1 0 0,0 0 0,1 0 0,-1 0 0,1 0 0,0-1 0,0 0 0,0 0 0,0 0 0,1 0 0,-1-1 0,0 1 0,7 0 0,-6-1-14,0-1 0,0 0 0,1 0 0,-1 0 1,0 0-1,0-1 0,0 0 0,1 0 0,-1-1 0,0 1 0,0-1 0,-1 0 0,1 0 0,0-1 0,-1 1 0,1-1 0,7-6 0,-7 4 42,0-1-1,0 0 1,-1 0 0,1 0 0,-1-1-1,-1 1 1,1-1 0,-1 0 0,0 0-1,-1 0 1,4-15 0,-1-6 354,-1-2 0,-2 1 1,-1-40-1,-1 57-71,-9 23-276,7-5-35,1 0 0,1 0 0,-1 0 0,1-1 0,0 1 0,0 0 0,1 0 0,-1 0 0,1 0 0,1-1 0,-1 1 0,4 9 1,-3-13-126,-1 1-1,1 0 1,0-1 0,0 1 0,0-1 0,0 0 0,0 0 0,1 1 0,-1-1 0,0-1 0,1 1 0,0 0 0,-1-1 0,1 1 0,0-1 0,0 0 0,0 0 0,0 0 0,0 0 0,0 0-1,0-1 1,0 0 0,0 1 0,0-1 0,4 0 0,-6-1 141,0 1 0,-1 0 0,1-1 0,0 1 0,0 0 1,0-1-1,0 1 0,-1-1 0,1 0 0,0 1 0,-1-1 0,1 0 0,0 1 0,-1-1 0,1 0 0,-1 1 0,1-1 0,-1 0 0,1 0 0,-1 0 0,0 0 0,1 1 0,-1-1 0,0 0 1,0 0-1,0 0 0,0 0 0,1 0 0,-2-1 0,3-33 88,-2 31-93,0-3 18,1-8 338,-1 1 1,-1-1-1,-1 1 0,-5-23 1,7 34-256,-1 1 1,0-1-1,0 0 1,0 0 0,0 1-1,0-1 1,-1 1-1,1-1 1,-1 1 0,0 0-1,0-1 1,1 1-1,-2 0 1,1 0-1,0 0 1,0 0 0,0 1-1,-1-1 1,1 1-1,-1-1 1,1 1 0,-1 0-1,0 0 1,0 0-1,1 0 1,-1 1 0,0-1-1,0 1 1,0-1-1,-3 1 1,5 0-75,0 1 0,-1-1 1,1 0-1,0 1 0,0-1 0,0 1 1,0-1-1,-1 1 0,1-1 0,0 1 1,0 0-1,0-1 0,0 1 0,0 0 1,0 0-1,1 0 0,-1 0 0,0 0 1,0 0-1,1 0 0,-1 0 0,0 0 1,1 0-1,-1 0 0,1 1 0,0-1 1,-1 0-1,1 0 0,0 2 0,-6 40-28,6-40 30,-1 15 20,1 0-1,0-1 0,2 1 1,0 0-1,1-1 0,0 0 1,11 29-1,-12-40-104,1 0 0,-1 0 1,1 0-1,0-1 0,1 0 0,0 1 0,-1-1 0,1 0 1,1-1-1,-1 1 0,1-1 0,0 0 0,0 0 0,0 0 1,0-1-1,1 0 0,0 0 0,-1 0 0,1-1 0,0 1 1,0-1-1,0-1 0,1 1 0,-1-1 0,7 0 0,-8-1 57,0 1-1,1-2 0,-1 1 0,0 0 0,0-1 0,1 0 1,-1-1-1,0 1 0,0-1 0,0 0 0,0 0 1,-1 0-1,1-1 0,-1 1 0,1-1 0,-1 0 1,0-1-1,0 1 0,0-1 0,0 0 0,-1 0 0,0 0 1,0 0-1,0 0 0,0-1 0,3-7 0,0 0 44,0 0-1,-1 0 0,0-1 0,-1 1 1,0-1-1,-1 0 0,1-16 0,0-12 387,-3-41-1,-1 63-188,0 4 53,0-1-1,-2 1 0,0-1 0,-1 1 1,0 0-1,-1 0 0,-1 0 0,0 0 1,-1 1-1,-1 0 0,0 0 0,-18-25 1,25 39-256,0-1 1,0 1 0,0-1-1,0 1 1,0 0 0,-1-1-1,1 1 1,0 0 0,0-1-1,0 1 1,-1 0 0,1-1-1,0 1 1,-1 0 0,1-1-1,0 1 1,0 0 0,-1 0-1,1-1 1,-1 1 0,1 0-1,0 0 1,-1 0 0,1-1-1,0 1 1,-1 0 0,1 0-1,-1 0 1,1 0 0,0 0-1,-1 0 1,1 0 0,-1 0-1,1 0 1,-1 0 0,1 0-1,0 0 1,-1 0 0,1 0-1,-1 1 1,1-1 0,0 0-1,-1 0 1,1 0 0,0 1-1,-1-1 1,1 0 0,0 0-1,-1 1 1,1-1 0,0 0-1,-1 0 1,1 1 0,0-1-1,0 1 1,0-1 0,-1 0-1,1 1 1,0-1 0,0 0-1,0 1 1,0-1 0,0 1-1,-1-1 1,1 0 0,0 1-1,0-1 1,0 1 0,0 0-1,-3 37-242,3-31 321,-3 31-64,3 1 1,1-1 0,2 0-1,1 0 1,2 0 0,2-1-1,19 57 1,-25-89-63,0 0 1,0 0-1,0-1 1,1 1-1,-1 0 1,1-1-1,0 0 1,1 0-1,-1 0 0,1 0 1,0 0-1,-1-1 1,2 1-1,-1-1 1,0 0-1,1-1 0,-1 1 1,1-1-1,0 0 1,0 0-1,0 0 1,0-1-1,0 1 1,0-1-1,0 0 0,0-1 1,1 1-1,-1-1 1,0 0-1,1-1 1,-1 1-1,0-1 0,6-1 1,-7 0 9,0 1-1,0-1 1,0 0 0,0 0-1,0-1 1,-1 1 0,1-1-1,-1 0 1,1 1 0,-1-2-1,0 1 1,0 0 0,0-1-1,-1 1 1,1-1 0,-1 0-1,0 0 1,3-6 0,1-2 16,-1-1 0,-1-1 0,0 1 0,4-24 0,-2-6 156,-3 1 0,-2-1 0,-5-62-1,3 101-49,1 0 0,-1-1 0,0 1 0,0 0 0,0 0 0,0 0 0,-1 0 0,0 0 0,0 0-1,0 0 1,0 1 0,-6-8 0,8 11-94,0 0 1,-1 0-1,1 0 0,0 0 1,-1 0-1,1 0 0,0 0 1,-1 0-1,1 0 0,0 0 1,0 0-1,-1 0 0,1 0 0,0 0 1,-1 1-1,1-1 0,0 0 1,0 0-1,-1 0 0,1 0 1,0 0-1,0 1 0,-1-1 0,1 0 1,0 0-1,0 0 0,-1 1 1,1-1-1,0 0 0,0 0 1,0 1-1,0-1 0,-1 0 0,1 1 1,0-1-1,0 0 0,0 0 1,0 1-1,0-1 0,0 0 1,0 1-1,0-1 0,0 0 0,0 1 1,0-1-1,0 0 0,0 1 1,0-1-1,0 1 0,-2 21-79,2-19 105,-4 51 73,5 81 0,0-120-107,0-1 1,1 0 0,1 1 0,0-1 0,1 0 0,1 0-1,0-1 1,1 1 0,0-1 0,16 24 0,-19-33-27,1-1 1,0 1 0,0-1-1,-1 0 1,2 0 0,-1 0-1,0 0 1,1-1 0,-1 1-1,1-1 1,0 0 0,0-1-1,9 3 1,-12-4 15,0 1 1,1-1-1,-1 0 1,1 1-1,-1-1 1,0 0-1,1 0 1,-1-1-1,1 1 1,-1 0-1,0-1 1,1 0-1,-1 1 1,0-1-1,1 0 1,-1 0-1,0 0 1,0-1-1,0 1 1,0 0-1,0-1 1,0 0-1,0 1 1,-1-1-1,1 0 1,-1 0-1,1 0 1,-1 0-1,0 0 1,2-3-1,2-10 14,-1-1-1,-1 1 1,0-1-1,-1 0 1,-1 0 0,0 1-1,-3-31 1,1 5 5,1 29 42,0 1-1,0-1 1,-1 0-1,-1 0 1,0 0-1,-1 1 1,0-1-1,-1 1 1,0 0-1,-9-17 1,11 71-69,2-35 31,1-1 0,0 1 0,0 0 0,0-1 0,1 1 0,0 0 0,1-1 0,-1 0 0,2 0 0,-1 0 0,1 0 0,0 0 0,0-1 0,1 0 0,7 9 0,6 2-50,0 0 1,1-2-1,31 20 1,-36-25-17,-12-9 3,-1 0-1,1 0 0,-1 0 1,1 0-1,-1 0 1,0 0-1,1 1 0,-1-1 1,0 1-1,0-1 1,0 1-1,0-1 0,0 1 1,0 0-1,0-1 1,-1 1-1,1 0 0,0 0 1,-1 0-1,0-1 0,1 1 1,-1 0-1,0 2 1,0-2 29,-1-1-1,1 1 1,-1-1 0,1 1 0,-1-1 0,0 0 0,0 1 0,0-1 0,1 0 0,-1 1 0,0-1 0,-1 0 0,1 0-1,0 0 1,0 0 0,0 0 0,-1 0 0,1 0 0,0-1 0,-1 1 0,1 0 0,-1-1 0,1 1 0,-1-1-1,-2 1 1,-19 3 240,-44 2 0,28-5-2065,28-2-7362,41-9 1479</inkml:trace>
  <inkml:trace contextRef="#ctx0" brushRef="#br0" timeOffset="9211.54">7367 362 5843,'0'0'14198,"0"25"-14198,0-22-896,-6-3-2322,-7 0-3489</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1:28.546"/>
    </inkml:context>
    <inkml:brush xml:id="br0">
      <inkml:brushProperty name="width" value="0.035" units="cm"/>
      <inkml:brushProperty name="height" value="0.035" units="cm"/>
    </inkml:brush>
  </inkml:definitions>
  <inkml:trace contextRef="#ctx0" brushRef="#br0">168 59 7299,'0'0'11875,"-4"-12"-10970,-15-33-332,16 44-523,2 10-69,1 16-33,5 9 105,2-1 1,1 0 0,1 0-1,2-1 1,18 37 0,-10-21-1350,18 62-1,-37-110 531,2 10 326,-21-6-11880</inkml:trace>
  <inkml:trace contextRef="#ctx0" brushRef="#br0" timeOffset="563.52">1 230 3265,'0'0'5763,"5"7"-4960,-2-3-748,1 0 0,0 0-1,0 0 1,1 0 0,-1 0-1,1-1 1,0 0 0,0 0-1,0 0 1,0-1 0,1 0-1,-1 0 1,0 0 0,1 0 0,9 0-1,-6 0-44,1 0-1,0-1 1,0 0-1,0-1 1,0 0 0,0-1-1,0 0 1,17-4-1,-23 3-3,0 0 0,-1 1 1,1-1-1,0 0 0,-1-1 0,1 1 0,-1-1 0,0 1 0,0-1 0,0 0 1,0 0-1,0-1 0,0 1 0,-1-1 0,0 1 0,0-1 0,0 0 0,0 1 1,0-1-1,-1 0 0,0 0 0,2-8 0,1-14 748,-2-1-1,0-31 1,-2 24 4010,1 62-4753,1 1 1,1-1 0,2 0 0,1 0 0,1 0 0,1-1 0,2 0 0,0-1 0,2 0-1,16 26 1,-28-52-5,0 1 0,1 0-1,-1-1 1,0 1 0,1-1-1,-1 1 1,0 0 0,1-1 0,-1 1-1,1-1 1,-1 1 0,1-1-1,-1 1 1,1-1 0,-1 1-1,1-1 1,0 0 0,-1 1 0,1-1-1,-1 0 1,1 0 0,0 1-1,-1-1 1,1 0 0,0 0 0,0 0-1,0 0 0,0-1 0,-1 1 0,1-1 0,0 1 0,-1-1 0,1 1-1,0-1 1,-1 0 0,1 1 0,-1-1 0,1 0 0,-1 0 0,0 1 0,1-1 0,-1 0 0,0 0-1,1 0 1,-1 0 0,10-53 64,-8 41-81,3-14 22,9-45 39,-12 65-42,0 1 1,0 0-1,1 0 0,0-1 1,0 1-1,0 1 1,1-1-1,5-6 0,-8 11-12,-1 0 0,1 1 0,-1-1 0,1 0 0,-1 1-1,1-1 1,0 0 0,0 1 0,-1-1 0,1 1 0,0-1-1,0 1 1,-1 0 0,1-1 0,0 1 0,0 0 0,0 0-1,0-1 1,-1 1 0,1 0 0,0 0 0,0 0 0,0 0-1,0 0 1,0 0 0,1 1 0,0-1-11,-1 1 0,0 0 0,1 0 1,-1 0-1,0 0 0,0 0 0,0 0 0,0 1 0,0-1 1,0 0-1,0 1 0,0-1 0,1 3 0,2 6-136,0 1 0,0-1-1,2 16 1,-5-22 55,7 39-738,-7-32 338,0-1 1,1 0-1,1 0 1,-1 0-1,2 0 1,-1 0-1,1 0 0,1-1 1,5 9-1,-9-16 144,1 0-1,-1-1 0,1 1 0,-1-1 0,1 1 1,0-1-1,0 0 0,-1 0 0,1 0 0,0 0 1,0 0-1,0 0 0,0 0 0,0-1 1,1 1-1,2 0 0,15-1-3846</inkml:trace>
  <inkml:trace contextRef="#ctx0" brushRef="#br0" timeOffset="1345.64">733 215 3586,'0'0'12445,"-5"-15"-11615,-15-48-486,20 62-342,0 0-1,0 1 1,0-1-1,-1 0 1,1 1-1,0-1 1,0 0-1,-1 1 1,1-1-1,-1 0 1,1 1-1,0-1 1,-1 1-1,1-1 1,-1 1-1,1-1 1,-1 1-1,0-1 1,1 1-1,-1-1 1,1 1-1,-1 0 0,0-1 1,1 1-1,-1 0 1,0 0-1,0 0 1,1-1-1,-1 1 1,0 0-1,1 0 1,-1 0-1,0 0 1,0 0-1,1 0 1,-1 0-1,0 0 1,0 1-1,1-1 1,-1 0-1,0 0 1,1 1-1,-1-1 1,0 0-1,1 1 1,-1-1-1,1 0 1,-1 1-1,0-1 1,0 2-1,-20 24 5,21-25-5,-8 13 4,1 1-1,1-1 1,1 2-1,0-1 1,0 0 0,2 1-1,0 0 1,1 0-1,1 0 1,0 29 0,1-43-6,0 0 0,1-1 0,-1 1 1,0 0-1,1 0 0,-1-1 1,1 1-1,-1 0 0,1-1 1,0 1-1,0-1 0,-1 1 0,1-1 1,0 1-1,1-1 0,-1 1 1,0-1-1,0 0 0,0 0 1,1 0-1,-1 1 0,2 0 0,1 0-24,0-1 0,-1 1 1,1 0-1,0-1 0,0 0 0,0 0 0,1 0 0,-1 0 0,6-1 0,-5 1-20,1-1 0,-1 0 0,0 0-1,0-1 1,1 1 0,-1-1 0,0 0 0,0-1 0,0 1 0,0-1 0,-1 0 0,1 0 0,0-1-1,-1 1 1,1-1 0,5-5 0,-7 4 34,0-1 0,1 0 0,-2 0 0,1 0 0,0 0-1,-1-1 1,0 1 0,-1-1 0,1 1 0,-1-1 0,1-7 0,0-7 342,-2-39 0,-1 25 1285,0 45-442,1-2-1146,-1-1 1,1 1-1,1 0 1,-1-1 0,1 1-1,1-1 1,0 0-1,0 1 1,4 7-1,-2-7-349,2 0-1,-1 0 1,1-1-1,12 13 0,-15-18 181,0-1 0,-1 1 0,1-1-1,0 0 1,0 0 0,0 0-1,1 0 1,-1 0 0,0-1 0,1 1-1,-1-1 1,1 0 0,0 0-1,-1 0 1,1-1 0,3 1 0,-5-1 146,0-1 1,-1 1-1,1-1 1,-1 1-1,0-1 1,1 0-1,-1 1 1,1-1-1,-1 0 1,0 0-1,1 0 1,-1 0-1,0 0 0,0 0 1,0 0-1,0 0 1,0-1-1,0 1 1,0 0-1,0-1 1,-1 1-1,1-1 1,0-2-1,14-41 582,-12 33-268,9-43 1116,-10 42-1011,0 1 0,1 1 1,0-1-1,1 0 0,0 1 1,6-12-1,-10 22-414,0 1 1,1 0-1,-1-1 1,0 1-1,0 0 0,0 0 1,1-1-1,-1 1 1,0 0-1,0 0 0,1 0 1,-1-1-1,0 1 0,1 0 1,-1 0-1,0 0 1,1 0-1,-1 0 0,0 0 1,1 0-1,-1 0 0,0 0 1,1-1-1,-1 1 1,0 0-1,1 1 0,-1-1 1,0 0-1,1 0 0,-1 0 1,0 0-1,1 0 1,-1 0-1,0 0 0,0 0 1,1 1-1,-1-1 0,0 0 1,1 0-1,-1 0 1,0 1-1,0-1 0,1 0 1,-1 1-1,11 12-98,0 6-186,-1 0 1,0 1-1,-1 1 0,-2 0 1,0 0-1,5 28 0,-5-35-1353,-1-21 1389,5-28 977,-10 29-850,10-43 727,-9 32-284,2 0 0,0 1-1,1 0 1,0 0-1,11-21 1,-16 36-306,1 0 0,-1 0 0,1 0 0,0 0 0,-1 0 1,1 0-1,0 0 0,0 1 0,0-1 0,-1 0 0,1 0 0,0 1 0,0-1 0,0 0 0,0 1 0,0-1 1,0 1-1,1-1 0,-1 1 0,0 0 0,0-1 0,0 1 0,0 0 0,0 0 0,2 0 0,-1 0-22,0 1-1,0-1 0,0 1 0,0 0 1,0-1-1,0 1 0,0 0 0,0 0 0,-1 1 1,1-1-1,0 0 0,2 3 0,3 4-39,0-1-1,-1 1 0,0 0 0,8 15 0,-9-14-286,-1 0 0,0 1 0,-1-1 0,3 11 0,-1 20-4929,-5-27-388</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1:25.211"/>
    </inkml:context>
    <inkml:brush xml:id="br0">
      <inkml:brushProperty name="width" value="0.035" units="cm"/>
      <inkml:brushProperty name="height" value="0.035" units="cm"/>
    </inkml:brush>
  </inkml:definitions>
  <inkml:trace contextRef="#ctx0" brushRef="#br0">0 519 6995,'0'0'13046,"4"-76"-13046,-2 86-192,1 12 192,3 10 0,0-2 0,-1 2-752,5-3-1233,-1-5-576,6-7-2049,8-11-5315</inkml:trace>
  <inkml:trace contextRef="#ctx0" brushRef="#br0" timeOffset="1449.72">416 342 5699,'0'0'12034,"-4"-6"-11876,3 4-158,1 1 1,-1 0-1,0 0 0,1 0 0,-1 0 1,0-1-1,0 1 0,0 0 1,0 0-1,0 0 0,0 1 1,0-1-1,0 0 0,0 0 1,-2-1-1,2 4 1,0 1 1,0-1-1,0 0 1,1 0-1,-1 0 1,1 1-1,0-1 1,-1 0-1,1 1 1,0-1-1,1 0 0,-1 4 1,0 2 2,0-1 0,1 1 0,-1-1 0,1 1 0,1-1 0,-1 0 0,1 1 0,4 8 1,-4-13-4,-1-1-1,1 0 1,-1 1 0,1-1 0,0 0 0,0 0 0,0 0 0,0 0 0,0 0 0,0-1 0,1 1 0,-1 0 0,1-1 0,-1 0 0,1 0 0,-1 0 0,1 0 0,0 0 0,0 0 0,-1-1-1,1 1 1,0-1 0,0 0 0,0 0 0,3 0 0,-3 0 9,0 0 0,1-1-1,-1 1 1,0-1 0,0 1-1,0-1 1,0 0 0,0 0 0,0-1-1,-1 1 1,1-1 0,0 1-1,-1-1 1,1 0 0,-1 0 0,1 0-1,-1 0 1,0 0 0,0-1-1,0 1 1,0-1 0,0 1-1,-1-1 1,1 0 0,-1 0 0,1 0-1,-1 0 1,0 0 0,0 0-1,-1 0 1,2-6 0,1-11 132,-1 0 1,-1-1-1,-2-39 1,0 26 14,1 29-45,1 0 0,-1 0 0,-1 0 0,1 0 0,-1-1 0,1 1 0,-1 0 0,-1 0 0,1 0 1,-1 0-1,0 1 0,0-1 0,0 0 0,-4-4 0,5 10-114,0-1 0,0 1 0,1 0 0,-1 0 0,0 0 0,1 0 0,-1 1-1,1-1 1,-1 0 0,1 0 0,-1 0 0,1 0 0,0 1 0,-1-1 0,1 0 0,0 2 0,-2 14 9,0 1 1,1-1-1,1 1 0,1 0 0,4 27 0,-4-39-74,0-1 0,0 1-1,0-1 1,1 0 0,0 0 0,0 0-1,0 0 1,1 0 0,0 0-1,0 0 1,0-1 0,0 1-1,1-1 1,-1 0 0,1 0 0,0 0-1,1-1 1,-1 1 0,1-1-1,-1 0 1,1-1 0,6 4-1,-9-5 25,1 0-1,-1 0 0,1 0 1,0 0-1,-1 0 0,1-1 1,0 1-1,0-1 0,0 1 1,0-1-1,-1 0 0,1 0 0,0-1 1,0 1-1,0 0 0,-1-1 1,1 0-1,0 0 0,0 1 1,-1-2-1,1 1 0,-1 0 1,1 0-1,-1-1 0,1 0 0,-1 1 1,0-1-1,0 0 0,0 0 1,0 0-1,0 0 0,0-1 1,-1 1-1,1 0 0,-1-1 1,1 1-1,-1-1 0,0 1 0,0-1 1,0 0-1,1-5 0,2-11 399,-1 0 0,0 0 0,-2-1 0,-1-37 0,0 37 186,0-5 1019,-3 85-1793,1-38 180,1-1 1,1 0 0,1 0-1,0 0 1,2 0-1,5 22 1,-7-39-133,0 0-1,1 1 0,0-1 1,0 0-1,0 0 1,0 0-1,1 0 1,-1-1-1,1 1 1,0-1-1,0 1 1,0-1-1,1 0 1,-1 0-1,1 0 0,-1-1 1,1 1-1,0-1 1,0 0-1,0 0 1,1 0-1,-1-1 1,0 0-1,1 1 1,-1-1-1,1-1 1,-1 1-1,1-1 0,-1 0 1,1 0-1,-1 0 1,7-1-1,-8 0 170,-1 0-1,1 0 1,-1 0-1,1-1 1,-1 1-1,0-1 0,1 1 1,-1-1-1,0 0 1,0 0-1,0 0 1,0 0-1,-1 0 1,1 0-1,-1 0 0,1-1 1,-1 1-1,1 0 1,-1-1-1,0 0 1,0 1-1,0-4 1,4-9 330,-1-1 1,3-23 0,-6 35-209,7-50 2236,1-87 1,-9 141-2338,0-1-1,0 1 1,0 0 0,0 0 0,0 0 0,0-1 0,0 1 0,0 0-1,0 0 1,1 0 0,-1 0 0,0 0 0,0-1 0,0 1-1,0 0 1,0 0 0,0 0 0,0 0 0,1 0 0,-1 0 0,0-1-1,0 1 1,0 0 0,0 0 0,1 0 0,-1 0 0,0 0-1,0 0 1,0 0 0,0 0 0,1 0 0,-1 0 0,0 0-1,0 0 1,0 0 0,0 0 0,1 0 0,-1 0 0,0 0 0,0 0-1,0 0 1,0 0 0,1 0 0,-1 0 0,0 0 0,0 0-1,0 0 1,0 0 0,1 0 0,-1 1 0,0-1 0,0 0 0,0 0-1,0 0 1,0 0 0,0 0 0,1 0 0,-1 1 0,0-1-1,0 0 1,0 0 0,0 0 0,0 0 0,0 1 0,0-1 0,0 0-1,0 0 1,0 1 0,10 10-217,0 15-170,-9-19-6,1-1 0,1 0 0,-1 0 0,1 0 0,0 0 0,1 0 0,4 6 0,-10-39 1479,0 24-1012,1 1 0,-1-1 0,1 0-1,-1 1 1,0 0 0,0-1 0,0 1 0,-1 0 0,1 0 0,0 0 0,-1 1 0,0-1 0,1 0 0,-1 1 0,0 0 0,1-1 0,-5 0-1,5 2-59,0-1-1,0 0 0,0 1 0,0 0 0,0-1 0,0 1 0,0 0 1,0 0-1,0 0 0,0 0 0,0 1 0,0-1 0,0 0 0,0 1 0,0 0 1,0-1-1,0 1 0,1 0 0,-1 0 0,0 0 0,0 0 0,1 0 0,-1 0 1,0 1-1,1-1 0,-3 3 0,-2 5-14,1-1-1,0 1 1,1 0 0,0 0-1,0 0 1,1 0 0,0 1-1,-2 15 1,2-6-62,1 0-1,1 1 1,1 27 0,1-43-115,0 0-1,0-1 1,0 1 0,0 0 0,0-1-1,1 1 1,0-1 0,-1 0-1,1 0 1,0 1 0,1-1 0,-1 0-1,1-1 1,-1 1 0,1 0 0,0-1-1,0 0 1,0 1 0,0-1 0,0 0-1,0 0 1,8 2 0,-6-2-244,1 1-1,-1-1 1,1-1 0,0 1-1,0-1 1,-1 0 0,1 0-1,0-1 1,0 0 0,0 0-1,0 0 1,0-1 0,0 0-1,8-2 1,-12 2 419,0 0 0,0 0 0,0 0 0,0 0 0,-1-1 0,1 1 0,0-1 0,0 0 1,-1 1-1,1-1 0,-1 0 0,0 0 0,1 0 0,-1 0 0,0 0 0,0 0 0,0 0 0,0 0 0,-1-1 0,1 1 0,-1 0 0,1-5 0,1-6 893,-1 0-1,-1-25 1,0 24 58,1-3 209,0 12-883,-1 1-1,1 0 1,-1-1 0,0 1-1,0 0 1,0-1-1,-1 1 1,1 0 0,-1 0-1,0-1 1,-1 1-1,-2-6 1,4 10-259,0-1-1,0 1 1,0 0 0,0 0-1,0 0 1,0 0 0,-1 0-1,1 0 1,0-1 0,0 1-1,0 0 1,0 0 0,-1 0-1,1 0 1,0 0 0,0 0 0,0 0-1,0 0 1,-1 0 0,1 0-1,0 0 1,0 0 0,0 0-1,-1 0 1,1 0 0,0 0-1,0 0 1,0 0 0,-1 0-1,1 0 1,0 0 0,0 0-1,0 0 1,0 0 0,-1 0-1,1 0 1,0 0 0,0 1-1,0-1 1,0 0 0,0 0-1,-1 0 1,1 0 0,0 0-1,0 1 1,0-1 0,-5 13 105,3 15-236,1-16 168,0 1-181,1 1 0,0 0 0,1-1 0,5 27-1,-5-37-3,-1 0 0,1-1 0,0 1 0,0 0-1,0-1 1,1 1 0,-1-1 0,0 0 0,1 1-1,0-1 1,-1 0 0,1 0 0,0 0 0,0 0-1,0 0 1,0-1 0,1 1 0,-1-1-1,0 1 1,1-1 0,-1 0 0,1 0 0,0 0-1,-1 0 1,1 0 0,0-1 0,-1 1 0,1-1-1,0 1 1,5-1 0,-6 0 88,1 0 0,0 0 0,-1 0 0,1 0 0,0 0 0,-1-1 0,1 1 0,-1-1 0,1 0 0,-1 1 0,1-1 0,-1 0 0,1 0 0,-1-1 0,0 1 0,0-1 0,1 1 0,-1-1 0,0 1 0,-1-1 0,1 0 0,0 0 0,0 0 0,-1 0 0,1 0 0,-1-1 0,0 1 0,1 0-1,-1-1 1,0 1 0,0-1 0,0-2 0,5-10 481,-1-1 0,0 0 0,-1 0 0,-1-1 0,2-26 0,-3-85 2139,-3 72-1552,1 42-729,0 1 0,0 0-1,-2 0 1,1 0 0,-2 0 0,0 0 0,0 0-1,-1 0 1,-6-12 0,10 24-280,0 1 1,0 0-1,0 0 1,0 0-1,0 0 1,0-1-1,0 1 0,0 0 1,0 0-1,0 0 1,0 0-1,0 0 1,-1-1-1,1 1 1,0 0-1,0 0 0,0 0 1,0 0-1,0 0 1,0-1-1,0 1 1,0 0-1,-1 0 1,1 0-1,0 0 0,0 0 1,0 0-1,0 0 1,0 0-1,-1 0 1,1-1-1,0 1 0,0 0 1,0 0-1,0 0 1,0 0-1,-1 0 1,1 0-1,0 0 1,0 0-1,0 0 0,0 0 1,-1 0-1,1 0 1,0 0-1,0 0 1,0 1-1,0-1 0,-1 0 1,1 0-1,0 0 1,0 0-1,-3 12 211,2 26-450,1-33 311,2 42-184,3 0-1,1 0 1,2-1 0,3 0-1,1-1 1,36 85 0,-48-129-104,0 1 1,1-1 0,-1 0 0,0 0 0,1 0 0,-1 0-1,1 0 1,-1 0 0,1 0 0,0 0 0,-1 0 0,1 0-1,0 0 1,0 0 0,0-1 0,-1 1 0,3 1 0,0-24-7604,-3-1 3166</inkml:trace>
  <inkml:trace contextRef="#ctx0" brushRef="#br0" timeOffset="2755.53">1138 308 2321,'0'0'13137,"-5"-9"-12684,-21-23-370,26 35-72,1-1-1,-1 1 1,1-1 0,0 0-1,0 1 1,0-1 0,0 0-1,0 0 1,0 0-1,1 0 1,-1 0 0,1 0-1,-1 0 1,1 0 0,0 0-1,0-1 1,0 1 0,0-1-1,0 1 1,0-1 0,0 0-1,1 0 1,-1 0 0,0 0-1,1 0 1,2 0-1,4 2-66,1-1-1,0 0 0,0-1 0,1 0 0,10 0 1,-19-1 37,0 0 0,0-1 0,-1 1 0,1 0 0,0-1 0,0 1 0,0-1 1,0 0-1,-1 1 0,1-1 0,0 0 0,-1 0 0,1 0 0,-1 0 0,1-1 0,-1 1 1,1 0-1,0-2 0,1-1 2,0 0 0,-1 0 1,1 0-1,-1 0 0,0 0 1,0 0-1,1-6 0,1-3 35,-1 0 0,-1 1 0,0-1 0,0-21 0,-2 8 106,1 18 174,0 0 0,-1 0 0,0 0 0,0 0-1,-1 0 1,0 0 0,-1 0 0,0 1 0,0-1 0,0 0 0,-1 1-1,-7-14 1,6 19 610,1 9-716,3 15-402,0-19 283,0 38-142,2 1-1,1-1 0,3 0 1,1 0-1,3-1 0,0 0 1,3-1-1,23 51 0,-35-88-4,-1-1-1,1 0 1,-1 0-1,1 0 0,-1 0 1,1 0-1,0 0 0,-1 0 1,1 0-1,0 0 0,0 0 1,0 0-1,0 0 0,0 0 1,0-1-1,2 2 1,-3-2 65,1 0 0,-1 0 1,1-1-1,-1 1 0,1 0 1,-1 0-1,0-1 0,1 1 1,-1 0-1,0-1 0,1 1 1,-1 0-1,0-1 0,1 1 1,-1-1-1,0 1 0,0-1 1,1 1-1,-1 0 0,0-1 1,0 1-1,0-1 0,0 1 1,1-1-1,-1 1 1,0-1-1,0 0 0,4-52 576,-4 42-604,1 0 153,6-65 660,-6 69-681,1-1 0,0 0 0,0 1 0,1 0-1,-1-1 1,2 1 0,4-9 0,-7 15-94,-1 1 1,0-1-1,1 0 0,-1 1 0,0-1 1,1 1-1,-1-1 0,1 1 0,-1-1 1,1 1-1,-1 0 0,1-1 0,-1 1 1,1 0-1,0-1 0,-1 1 0,1 0 1,-1 0-1,1-1 0,0 1 1,-1 0-1,1 0 0,0 0 0,-1 0 1,1 0-1,0 0 0,-1 0 0,1 0 1,0 0-1,-1 0 0,1 0 0,0 0 1,-1 1-1,1-1 0,-1 0 0,1 0 1,0 1-1,-1-1 0,1 0 0,-1 1 1,1-1-1,-1 1 0,1-1 1,-1 1-1,1-1 0,-1 1 0,1-1 1,-1 1-1,18 28-130,-12-14 15,-1 0 0,6 24-1,-9-27-348,1 0-1,1 0 1,0 0-1,1 0 1,7 13-1,-12-24 386,1 1 0,0-1-1,0 0 1,-1 1-1,1-1 1,0 0 0,0 0-1,0 1 1,0-1 0,0 0-1,1 0 1,-1 0 0,0-1-1,0 1 1,1 0-1,-1 0 1,1-1 0,-1 1-1,0 0 1,1-1 0,-1 0-1,1 1 1,-1-1 0,1 0-1,-1 0 1,1 0 0,-1 0-1,1 0 1,0 0-1,-1 0 1,1 0 0,-1-1-1,1 1 1,-1 0 0,0-1-1,1 0 1,1 0 0,1-2 71,-1 1 1,0 0 0,0-1 0,0 0-1,0 0 1,-1 0 0,1 0-1,-1 0 1,0 0 0,0-1 0,0 1-1,0-1 1,1-4 0,2-10 633,-1 0 1,-1-1-1,0 1 1,-1-1-1,-2 0 0,-1-24 1,1 10 1428,-11 85-1880,10-36-126,0-9-242,0-1 1,1 1 0,0-1-1,2 14 1,-2-19 115,0 0 0,1 0 0,-1 0-1,0 0 1,1 0 0,-1 0 0,1 0 0,-1 1 0,1-2-1,0 1 1,-1 0 0,1 0 0,0 0 0,0 0 0,0 0 0,0 0-1,-1-1 1,1 1 0,0 0 0,0-1 0,0 1 0,0-1 0,1 1-1,-1-1 1,0 0 0,0 1 0,0-1 0,0 0 0,0 0-1,0 0 1,1 0 0,1 0 0,-2 0 64,1-1 0,0 0 0,0 1 0,0-1 0,-1 0 0,1 0-1,-1-1 1,1 1 0,-1 0 0,1 0 0,-1-1 0,0 1 0,1-1 0,-1 1 0,0-1 0,0 1 0,0-1 0,0 0-1,0 1 1,-1-1 0,1 0 0,0 0 0,-1 0 0,0 0 0,1-3 0,8-52-130,-8-51 1708,-1 106-1531,0 1 0,0-1-1,0 0 1,0 1 0,-1-1 0,1 0 0,-1 1 0,1-1 0,-1 1 0,1-1-1,-1 1 1,0-1 0,0 1 0,0-1 0,0 1 0,0 0 0,0 0 0,0-1-1,0 1 1,0 0 0,-1 0 0,1 0 0,0 0 0,-1 0 0,1 0 0,-1 1-1,1-1 1,-1 0 0,1 1 0,-1-1 0,1 1 0,-1 0 0,0-1 0,1 1-1,-1 0 1,0 0 0,1 0 0,-1 0 0,0 0 0,1 1 0,-1-1 0,1 0-1,-1 1 1,0-1 0,1 1 0,-1 0 0,1-1 0,-1 1 0,1 0 0,0 0-1,-1 0 1,1 0 0,0 0 0,-1 0 0,0 2 0,-2 3-33,0 1 1,1-1 0,0 1-1,0-1 1,0 1-1,1 0 1,0 0 0,1 0-1,-2 13 1,0 71 8,3-70-16,0-14-13,0-1 0,1 1 0,-1 0 0,1-1 0,1 1 0,-1-1 0,1 0 0,0 1 0,0-1 0,1 0 0,0 0 0,5 8 0,-5-11-149,0 1 1,0-1-1,0 0 0,1 0 1,-1 0-1,1 0 1,0-1-1,0 1 1,0-1-1,0 0 0,0 0 1,0-1-1,1 1 1,-1-1-1,1 0 1,-1 0-1,1 0 0,7 0 1,-7-1 26,0 1 1,1-1-1,-1-1 1,0 1-1,0-1 1,0 1-1,0-1 1,-1-1-1,1 1 1,0-1-1,0 0 1,8-4-1,-7 1 141,-1 1 0,0 0 0,0-1-1,-1 0 1,1 0 0,-1 0 0,0-1-1,0 0 1,3-8 0,3-3 544,-1-1 0,-1-1 0,-1 0 1,-1 0-1,0 0 0,-1-1 0,-2 0 0,0 0 1,0 0-1,-2-28 0,-1 48-527,0 0-1,0 0 1,0-1-1,0 1 1,0 0-1,0 0 1,0-1-1,0 1 1,0 0-1,0 0 1,0 0 0,0-1-1,0 1 1,0 0-1,0 0 1,0-1-1,-1 1 1,1 0-1,0 0 1,0 0-1,0-1 1,0 1-1,0 0 1,-1 0-1,1 0 1,0-1 0,0 1-1,0 0 1,-1 0-1,1 0 1,0 0-1,0 0 1,-1 0-1,1 0 1,0-1-1,0 1 1,0 0-1,-1 0 1,1 0-1,0 0 1,0 0-1,-1 0 1,1 0 0,-1 0-1,-9 9-35,7-2 19,0 0 0,0 0-1,1 0 1,0 0 0,1 1 0,-1-1-1,1 1 1,1-1 0,0 1 0,1 14 0,-1-16-38,0 0 1,1 0 0,0 0 0,1-1-1,-1 1 1,1 0 0,0 0 0,1-1-1,-1 1 1,1-1 0,0 0 0,0 1-1,9 8 1,-11-12-13,0-1 0,1 1 1,0-1-1,-1 1 0,1-1 0,0 1 0,0-1 0,0 0 0,0 0 0,0 0 0,0 0 0,0 0 0,0-1 1,1 1-1,-1 0 0,0-1 0,0 0 0,1 1 0,-1-1 0,0 0 0,0 0 0,1-1 0,-1 1 1,0 0-1,0-1 0,1 1 0,-1-1 0,3-1 0,-2 0 50,0 0 1,0 0-1,-1-1 0,1 0 1,0 1-1,-1-1 0,0 0 1,1 0-1,-1 0 1,0-1-1,-1 1 0,1 0 1,0-1-1,-1 1 0,0-1 1,1-4-1,6-34 1782,4-66 1,-2 248-2152,-7-43-4731,-6-77 532,-10-8-4048</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1:48.802"/>
    </inkml:context>
    <inkml:brush xml:id="br0">
      <inkml:brushProperty name="width" value="0.035" units="cm"/>
      <inkml:brushProperty name="height" value="0.035" units="cm"/>
    </inkml:brush>
  </inkml:definitions>
  <inkml:trace contextRef="#ctx0" brushRef="#br0">1 66 11141,'0'0'8415,"1"10"-7527,1 11-811,44 373 449,-40-366-488,-6-27-100,0 0 0,0 0 0,0 0 0,1 1 0,-1-1 1,0 0-1,1 0 0,-1 0 0,1 0 0,-1 0 1,1 0-1,0 0 0,-1 0 0,1 0 0,0 0 0,0 0 1,1 1-1,-1-3 59,0-1-1,-1 1 1,1 0 0,-1 0 0,1 0-1,-1-1 1,1 1 0,-1 0 0,0-1 0,0 1-1,1 0 1,-1 0 0,0-1 0,0-1-1,0 1 2,2-56 36,-2 1-1,-2-1 1,-16-83 0,6 47 47,8 8 1050,22 104-1165,-9-7 20,0 1 0,-1 1 0,0 0 0,-1 0 1,-1 0-1,0 1 0,-1 0 0,4 14 0,-4-6-264,-1 0-1,-1 0 0,-1 1 0,-1 36 1,-1-56 227,0-1 0,0 1 1,0-1-1,-1 0 1,1 1-1,0-1 0,-1 0 1,0 1-1,0-1 1,1 0-1,-1 0 0,0 0 1,-1 1-1,1-1 0,0 0 1,-1 0-1,1-1 1,-1 1-1,1 0 0,-1 0 1,0-1-1,0 1 0,0-1 1,0 0-1,0 1 1,0-1-1,0 0 0,0 0 1,0 0-1,-1-1 0,1 1 1,0 0-1,-1-1 1,1 0-1,0 1 0,-1-1 1,-2 0-1,5-1 58,-1 1 0,1 0 0,-1-1-1,1 1 1,-1-1 0,1 1 0,-1-1 0,1 1-1,-1-1 1,1 1 0,0-1 0,-1 0-1,1 1 1,0-1 0,-1 1 0,1-1 0,0 0-1,0 1 1,0-1 0,0 0 0,0 0 0,-1-5 227,2 10 420,1 3-738,1 0 0,0 0 0,0-1 0,0 1 1,1-1-1,0 0 0,0 0 0,0 0 0,1 0 0,0-1 0,0 0 0,0 0 1,1 0-1,0-1 0,8 6 0,-9-7-437,0 0 0,0-1 0,1 1 1,-1-1-1,1 0 0,0 0 0,-1-1 0,1 0 0,0 0 0,0 0 1,0 0-1,6-1 0,-10-1 415,0 0 1,0 1-1,0-1 1,-1 0 0,1 0-1,0 0 1,0 0-1,-1-1 1,1 1-1,-1 0 1,1-1-1,-1 1 1,1-1-1,-1 1 1,0-1-1,0 0 1,0 0-1,0 1 1,0-1-1,0 0 1,-1 0-1,1 0 1,0 0-1,0-3 1,11-58 1932,-11 52-1054,3-17 2842,0-41 0,-4 68-2927,0 4-870,0 78-2395,1-80 2492,-1 0 1,1 1-1,-1-1 0,1 0 0,-1 0 0,1 0 0,0 0 0,0 0 0,-1 0 1,1-1-1,0 1 0,0 0 0,0 0 0,0 0 0,0-1 0,0 1 1,0-1-1,1 1 0,-1-1 0,0 1 0,0-1 0,0 1 0,0-1 1,1 0-1,-1 0 0,0 0 0,0 0 0,1 0 0,-1 0 0,0 0 1,0 0-1,0 0 0,1 0 0,-1-1 0,0 1 0,0 0 0,0-1 1,1 1-1,-1-1 0,0 0 0,0 1 0,0-1 0,0 0 0,0 1 0,0-1 1,0-1-1,2-4 118,0 0 1,-1 1 0,0-1 0,-1 0-1,1 0 1,-1-1 0,0 1 0,-1 0-1,1-7 1,-4-58 2667,3 69-2634,0 0-1,0 0 1,-1 0-1,1 1 0,-1-1 1,1 0-1,-1 0 0,0 1 1,1-1-1,-1 0 0,0 1 1,0-1-1,0 1 1,-1-1-1,1 1 0,0 0 1,0-1-1,-1 1 0,1 0 1,-1 0-1,1 0 0,-1 0 1,0 0-1,1 0 1,-1 0-1,0 1 0,1-1 1,-1 1-1,0-1 0,0 1 1,0 0-1,0-1 0,1 1 1,-1 0-1,0 0 1,0 0-1,0 1 0,0-1 1,1 0-1,-1 1 0,0-1 1,0 1-1,1-1 0,-1 1 1,0 0-1,1 0 1,-1 0-1,0 0 0,1 0 1,-1 0-1,1 0 0,0 1 1,-1-1-1,1 0 0,-2 4 1,-1 2-62,0 1 1,1-1 0,0 1-1,0 0 1,1 0 0,0 1-1,0-1 1,0 9 0,-1 70 17,3-68-20,0-15-29,0 0-1,0 0 1,1 0 0,-1 0-1,1-1 1,0 1-1,0 0 1,0-1 0,1 1-1,-1 0 1,1-1-1,0 0 1,0 1 0,0-1-1,1 0 1,-1 0-1,1 0 1,-1-1 0,1 1-1,0 0 1,0-1-1,0 0 1,1 0-1,-1 0 1,0 0 0,1 0-1,4 1 1,-3-1-39,1-1 1,-1 0-1,0 0 1,1 0-1,-1 0 1,1-1-1,-1 0 1,1 0-1,-1-1 0,1 1 1,-1-1-1,0 0 1,1-1-1,-1 1 1,0-1-1,0 0 1,0 0-1,0-1 1,5-3-1,1-2-3,1-2 0,-2 1 0,1-1 1,-1-1-1,-1 1 0,0-2 0,-1 1 0,0-1 0,0-1 1,-1 1-1,-1-1 0,0-1 0,6-24 0,-5 12 171,-1 0 0,-1 0 0,-2-1 0,0 1 0,-2-1 0,-4-40 0,3 63-6,0 1 1,-1 0 0,0 0 0,0 0-1,0 0 1,0 0 0,0 0 0,-1 0 0,1 1-1,-1-1 1,0 0 0,1 1 0,-1-1-1,-1 1 1,1 0 0,0-1 0,-4-2 0,4 4-75,1 1 0,0-1 0,-1 0 0,1 1 0,-1-1 0,1 1 0,-1-1 0,1 1 0,-1 0 0,1 0 0,-1-1 0,1 1 1,-1 0-1,1 0 0,-1 1 0,1-1 0,-1 0 0,1 0 0,-1 1 0,1-1 0,-1 1 0,1-1 0,0 1 0,-1 0 0,1-1 0,0 1 1,-1 0-1,1 0 0,0 0 0,0 0 0,0 0 0,0 0 0,0 1 0,0-1 0,0 0 0,0 0 0,0 1 0,0 2 0,-4 5 49,0 0-1,1 0 0,1 1 0,0-1 0,0 1 0,0 0 0,2 0 0,-1 0 1,0 12-1,3 100 691,1-78-574,-1-5-129,2 0-1,1 1 0,2-1 0,2-1 0,2 1 0,1-1 0,24 55 0,-31-87-122,-1 0 1,1 0 0,0 0 0,0 0 0,0 0-1,1-1 1,0 1 0,8 6 0,-9-10 23,-1 1 1,1-1 0,-1 0 0,1 0-1,0-1 1,0 1 0,0-1-1,0 0 1,0 0 0,0 0-1,0-1 1,1 1 0,-1-1-1,0 0 1,8-1 0,-10 1 20,0-1 1,0 0 0,1 0-1,-1 0 1,0 0 0,0 0-1,0 0 1,-1-1-1,1 1 1,0-1 0,0 1-1,-1-1 1,1 0 0,-1 1-1,1-1 1,-1 0-1,0 0 1,0 0 0,0 0-1,0 0 1,0-1 0,0 1-1,0 0 1,-1 0-1,1-1 1,-1-2 0,3-9-33,-1-1 0,1-26 1,-3 12 33,-4-50 0,2 67 22,0 0-1,-1 0 0,-1 0 1,0 0-1,0 0 1,-11-18-1,9 19-6,-1 0 0,0 0 1,-12-13-1,17 22 4,-1-1 1,1 1-1,-1-1 0,1 1 0,-1 0 1,0 0-1,0 0 0,0 0 1,0 1-1,0-1 0,-1 1 0,1 0 1,0 0-1,-1 0 0,1 0 1,-7 0-1,9 1-8,0 1 0,1-1-1,-1 1 1,0-1 0,1 0 0,-1 1 0,1 0 0,-1-1-1,1 1 1,-1-1 0,1 1 0,-1-1 0,1 1 0,0 0 0,-1-1-1,1 1 1,0 0 0,-1 0 0,1-1 0,0 1 0,0 0-1,0 0 1,0-1 0,0 1 0,0 0 0,0 0 0,0 0-1,-1 28-55,1-25 62,0-2-17,0 0 0,0 1 0,0-1 0,1 1 0,-1-1 0,1 1 0,-1-1 0,1 1 0,0-1 0,0 0 0,0 1 0,0-1 0,0 0 0,0 0 1,1 0-1,-1 0 0,1 0 0,-1 0 0,1 0 0,0-1 0,0 1 0,4 2 0,-2-1-112,1-1 1,0 0-1,0-1 1,0 1-1,0-1 1,0 0-1,0 0 1,1-1 0,-1 1-1,6-1 1,-8 0 93,0 1 0,-1-1 1,1 0-1,0 0 0,0 0 1,-1 0-1,1-1 0,0 1 0,0-1 1,-1 0-1,1 1 0,-1-1 1,1 0-1,-1-1 0,1 1 1,-1 0-1,0-1 0,1 1 1,-1-1-1,0 0 0,0 1 1,0-1-1,0 0 0,0 0 1,-1-1-1,1 1 0,-1 0 1,1-1-1,-1 1 0,2-5 0,4-11 370,-1 0 0,-1-1 0,0 0 0,-1 0 0,-1-1 0,-1 1 0,-1 0 0,-2-28 0,1 47 49,0 11-362,-1 3-3,1 0 0,0 0 0,1 0 0,1 0 0,0-1 0,7 22 0,-9-32-80,1 0 0,0 0 0,1 0 0,-1 0 0,0 0 0,1 0 1,-1-1-1,1 1 0,0 0 0,0-1 0,0 1 0,0-1 0,1 0 0,-1 1 0,1-1 0,-1 0 1,1-1-1,0 1 0,0 0 0,0-1 0,0 0 0,0 1 0,0-1 0,0 0 0,0-1 0,0 1 1,0 0-1,0-1 0,1 0 0,-1 0 0,0 0 0,0 0 0,1 0 0,4-2 0,-6 1 52,0 1 0,0-1-1,-1 0 1,1 0 0,-1 0-1,1-1 1,-1 1 0,1 0-1,-1 0 1,1-1 0,-1 1-1,0-1 1,0 1 0,0-1-1,2-3 1,14-32 55,-11 25-33,-2 2 85,1 1 316,-1 0-1,0-1 1,0 1-1,-1-1 1,0 0-1,-1 0 1,3-20 0,-5 29-81,0 25-496,-2 15 112,1-15 13,3 39 0,-2-57-116,1 0 0,0 0 0,1-1 0,-1 1-1,1 0 1,0 0 0,0-1 0,1 0 0,0 1 0,0-1 0,6 8-1,-7-11 48,0 0 0,0 0 0,0 0 0,0 0 0,1-1 0,-1 1 0,0-1 0,1 1 0,0-1 0,-1 0-1,1 0 1,-1 0 0,1 0 0,0-1 0,0 1 0,-1-1 0,1 0 0,0 1 0,0-1 0,0-1 0,0 1 0,-1 0-1,1-1 1,0 1 0,0-1 0,-1 0 0,1 0 0,0 0 0,-1 0 0,1 0 0,-1-1 0,1 1 0,-1-1-1,0 1 1,0-1 0,0 0 0,0 0 0,0 0 0,0 0 0,0-1 0,-1 1 0,4-5 0,3-10 92,0 0 0,-1 0 1,0-1-1,-2 0 0,7-34 1,-10 35 845,0 0 1,-1 0 0,-3-30 0,2 46-814,0 0 1,0 1 0,-1-1 0,1 0 0,0 0 0,-1 1 0,1-1 0,-1 1 0,1-1 0,-1 0 0,1 1 0,-1-1 0,1 1 0,-1-1 0,0 1 0,1 0 0,-1-1 0,0 1 0,1 0 0,-1-1 0,0 1 0,0 0 0,1 0 0,-1-1 0,0 1 0,0 0 0,1 0 0,-1 0 0,0 0-1,0 0 1,1 0 0,-1 0 0,0 1 0,0-1 0,1 0 0,-1 0 0,0 0 0,0 1 0,1-1 0,-1 0 0,0 1 0,1-1 0,-1 1 0,1-1 0,-1 1 0,0-1 0,1 1 0,-1-1 0,1 1 0,-1-1 0,1 1 0,0 0 0,-1-1 0,0 2 0,-1 3-90,0-1 0,1 1 0,-1 0 0,1 0 0,0-1 0,0 1 0,1 0 0,-1 0 0,1 0 0,0 0 0,1 0 0,-1 0 0,1-1 0,0 1 0,0 0 0,0 0 0,3 5 0,-3-7-97,0 0 0,1-1 0,-1 1 0,1 0 0,0-1 0,0 1 0,-1-1 0,1 0-1,1 0 1,-1 0 0,0 0 0,1 0 0,-1 0 0,1 0 0,-1-1 0,1 1 0,0-1 0,-1 0-1,1 0 1,0 0 0,0 0 0,0-1 0,0 1 0,0-1 0,0 1 0,0-1 0,0 0 0,6-1-1,-8 0 162,0 1-1,0-1 0,0 0 0,0 0 1,0 0-1,0 0 0,0 0 0,-1 0 0,1 0 1,0 0-1,-1 0 0,1 0 0,-1-1 0,1 1 1,-1 0-1,1 0 0,-1-1 0,0 1 0,0 0 1,0 0-1,0-1 0,0 1 0,0 0 0,0-1 1,0-1-1,-2-39 480,2 40-432,-1-4 205,0 1 1,-1-1-1,1 0 1,-1 1-1,0-1 1,-1 1-1,-4-9 1,6 12-96,0 0-1,0 0 1,-1 0 0,1 0 0,-1 0-1,1 0 1,-1 0 0,0 1 0,0-1-1,0 1 1,0-1 0,0 1 0,0 0 0,0-1-1,0 1 1,0 0 0,0 0 0,-1 1-1,1-1 1,-5 0 0,5 1-151,1 1 1,0-1-1,-1 1 1,1 0-1,-1 0 0,1-1 1,0 1-1,0 0 1,-1 0-1,1 0 0,0 1 1,0-1-1,0 0 1,0 0-1,0 1 0,1-1 1,-1 0-1,0 1 1,1-1-1,-1 0 0,1 1 1,-1-1-1,1 1 1,-1 0-1,1 1 0,-9 46-32,9-47 34,-3 20-128,1 0 1,1 0-1,1 0 0,0 0 0,5 24 1,-3-42 2,-1 0-1,1 0 1,0 0 0,0 0 0,0 0 0,0-1 0,1 1 0,-1 0 0,1-1 0,0 0 0,0 0 0,0 0 0,1 0 0,-1 0-1,1 0 1,0-1 0,-1 0 0,1 0 0,8 3 0,-9-4 87,0 1 0,0-1 0,0-1 0,0 1 0,0 0 0,0-1 0,0 1 0,1-1 0,-1 0 1,0 0-1,0-1 0,1 1 0,-1 0 0,0-1 0,0 0 0,0 0 0,0 0 0,0 0 0,0 0 0,0-1 0,0 1 0,-1-1 0,1 0 0,0 0 0,-1 0 0,1 0 0,2-4 0,3-5 154,-1 0-1,0-1 0,0 0 1,-1 0-1,-1-1 0,0 0 1,-1 0-1,4-19 1,-5 16 1715,0 0 0,0-29 1,-2 104-2400,11 87 0,-12-147 523,1 1 0,-1 0 0,0-1 0,0 1 0,0 0 0,1-1 0,-1 1 0,0 0 0,1-1 0,-1 1 0,0 0 0,0 0 0,1-1 0,-1 1 0,0 0 1,1 0-1,-1 0 0,1 0 0,-1-1 0,0 1 0,1 0 0,-1 0 0,0 0 0,1 0 0,-1 0 0,1 0 0,-1 0 0,0 0 0,1 0 0,-1 0 0,1 0 0,-1 0 0,0 0 0,1 1 0,-1-1 0,0 0 0,1 0 0,-1 0 1,0 0-1,1 1 0,-1-1 0,0 0 0,1 0 0,-1 1 0,0-1 0,1 0 0,-1 0 0,0 1 0,0-1 0,0 0 0,1 1 0,-1-1 0,0 1 0,0-1 0,0 0 0,0 1 0,0-1 0,1 0 0,-1 1 0,0-1 1,0 1-1,0-1 0,0 0 0,0 1 0,0-1 0,-1 1 0,18-29 131,9-49-128,-22 61 405,1-1 1,0 0 0,2 1 0,16-30 0,-23 45-334,1 0 1,0-1-1,-1 1 1,1 0-1,0 0 1,0 0-1,0-1 0,0 1 1,0 0-1,0 0 1,0 0-1,0 1 1,0-1-1,1 0 1,-1 0-1,0 1 1,0-1-1,1 0 1,-1 1-1,0 0 1,1-1-1,1 1 1,-2 0-29,0 1 1,0-1-1,1 1 1,-1-1 0,-1 1-1,1 0 1,0-1 0,0 1-1,0 0 1,0 0-1,0 0 1,-1 0 0,1 0-1,0 0 1,-1 0-1,1 0 1,-1 0 0,1 0-1,-1 0 1,1 2 0,3 10-82,0 1 1,-2-1 0,3 19-1,-5-27 105,2 24-575,3 29-849,-4-55 1199,-1 0 1,1 0 0,-1-1-1,1 1 1,0-1-1,0 1 1,0 0 0,1-1-1,-1 0 1,1 1-1,-1-1 1,1 0 0,0 0-1,-1 0 1,5 4 0,-4-5 118,0 0 1,0 0-1,-1-1 1,1 1-1,0 0 1,0-1-1,0 0 1,0 1-1,-1-1 1,1 0-1,0 0 1,0 0-1,0 0 1,0 0-1,0 0 1,0-1-1,0 1 1,-1 0-1,1-1 1,0 0-1,0 1 1,0-1-1,-1 0 1,1 0-1,0 0 1,-1 0-1,1 0 1,-1-1-1,1 1 1,-1 0-1,0-1 1,0 1-1,2-2 1,5-7 211,0-1 1,-1 0-1,11-21 0,-9 16-100,26-37 1056,10-15 158,-41 61-779,-1 0 0,1 0 0,-1-1 0,0 0 0,-1 1 0,0-1 0,1-10 0,-2 6 704,-1 22-1645,3 5-707,-3-14 1157,0-1 0,0 0 1,0 0-1,0 1 0,0-1 0,1 0 1,-1 0-1,0 1 0,0-1 1,0 0-1,0 0 0,0 0 1,1 1-1,-1-1 0,0 0 0,0 0 1,1 0-1,-1 0 0,0 1 1,0-1-1,0 0 0,1 0 0,-1 0 1,0 0-1,0 0 0,1 0 1,-1 0-1,0 0 0,1 0 1,-1 0-1,0 0 0,0 0 0,1 0 1,-1 0-1,0 0 0,0 0 1,1 0-1,-1 0 0,0 0 0,0 0 1,1-1-1,0 0 84,-1 0-1,0 0 1,1 0 0,-1-1-1,0 1 1,0 0-1,1-1 1,-1 1 0,0 0-1,-1 0 1,1-1-1,0 1 1,0 0 0,0 0-1,-1-1 1,1 1-1,-1 0 1,1 0 0,-1 0-1,1-1 1,-1 1 0,0 0-1,1 0 1,-2-1-1,0 2-64,0 0 0,0 0 0,0 1 0,0-1 0,0 1 0,0-1 0,1 1 0,-1 0-1,0-1 1,1 1 0,-1 0 0,0 0 0,1 0 0,-1 1 0,1-1 0,-1 0 0,1 0-1,0 1 1,-2 1 0,0 2-1,0 0 0,0 0-1,0 0 1,0 1 0,1-1 0,-2 8-1,-1 6 1,1-1 0,1 1 1,-1 21-1,3-32 49,0 6-233,0-1-1,1 1 1,0 0-1,1-1 1,5 24-1,-6-34 91,1 0-1,1 0 1,-1 0-1,0 0 1,1 0-1,-1 0 1,1-1-1,0 1 1,0 0-1,0-1 1,0 0-1,0 1 1,1-1 0,-1 0-1,1 0 1,-1 0-1,1-1 1,0 1-1,0-1 1,0 1-1,0-1 1,0 0-1,0 0 1,0 0-1,0 0 1,0-1 0,1 1-1,-1-1 1,6 0-1,-6 0 81,1 0-1,0 0 1,0 0 0,-1 0-1,1-1 1,0 0 0,-1 1-1,1-1 1,-1 0 0,1-1-1,-1 1 1,1-1 0,-1 0-1,0 1 1,0-2 0,4-1-1,-3-1 138,1 0-1,-1 0 0,0 0 0,0-1 0,-1 0 0,0 1 1,0-1-1,3-10 0,1-2 695,-1 0 1,-1 0-1,-1-1 1,-1 0 0,0 0-1,0-36 1,-14 58-720,9 0-125,0 0-1,0 1 0,1-1 1,-1 0-1,1 1 1,0-1-1,0 1 1,1-1-1,-1 1 0,1-1 1,-1 1-1,1-1 1,0 1-1,1 4 1,-1-6-53,0 0 0,0 0 0,0 0 0,0 0 0,1 0 0,-1 0 1,1 0-1,-1-1 0,1 1 0,0 0 0,-1 0 0,1 0 0,0-1 0,0 1 1,1 0-1,-1-1 0,0 1 0,0-1 0,1 1 0,-1-1 0,1 0 1,-1 0-1,1 1 0,0-1 0,-1 0 0,3 1 0,-1-2 37,-1 1 0,1-1 0,-1 1 0,1-1 0,0 0 0,-1 0 0,1 0 0,-1 0 0,1 0 0,0-1 0,-1 1 0,1-1 0,-1 0 0,1 0 0,-1 0 0,0 0-1,1 0 1,-1 0 0,0 0 0,0-1 0,0 1 0,0-1 0,0 0 0,0 0 0,0 0 0,0 0 0,-1 0 0,1 0 0,-1 0 0,0 0 0,1 0 0,-1-1 0,0 1 0,0-1 0,0 1 0,0-4 0,2-6 155,-1 1 0,0 0 0,-1-1 0,0 1 0,-1-1 0,0 0 1,-3-12-1,3 22-30,-1-1 1,1 1 0,-1 0 0,0 0-1,0 0 1,0 0 0,0 0 0,0 0-1,0 1 1,-1-1 0,1 0-1,-1 0 1,1 1 0,-1-1 0,0 1-1,1-1 1,-1 1 0,-3-2 0,4 3-61,0-1 1,0 0 0,-1 1 0,1-1 0,0 1-1,0 0 1,0-1 0,-1 1 0,1 0 0,0 0-1,0 0 1,-1 0 0,1 0 0,0 0-1,0 0 1,-1 0 0,1 0 0,0 1 0,0-1-1,0 0 1,-1 1 0,1-1 0,0 1 0,0-1-1,0 1 1,0 0 0,0-1 0,0 1 0,0 0-1,0 0 1,0 0 0,0 0 0,0 0 0,-1 2-1,-2 4-10,1 0 0,-1 1-1,1-1 1,1 1 0,-1 0-1,1 0 1,1 0 0,-1 0-1,1 9 1,0 78 85,1-82-85,0-9-32,1 0-1,-1 0 1,1 0 0,-1 0-1,1 0 1,0 0 0,0-1 0,1 1-1,-1 0 1,1-1 0,0 1-1,0-1 1,0 0 0,0 1 0,1-1-1,-1 0 1,1 0 0,0-1 0,0 1-1,0 0 1,0-1 0,0 0-1,1 0 1,-1 0 0,1 0 0,-1 0-1,1-1 1,0 0 0,0 1-1,-1-1 1,1-1 0,0 1 0,0-1-1,0 1 1,5-1 0,-2 0-25,1 0 1,-1 0 0,0-1-1,1 0 1,-1 0-1,0-1 1,0 0-1,0 0 1,0-1 0,-1 0-1,1 0 1,-1 0-1,1-1 1,-1 0 0,0 0-1,0 0 1,-1-1-1,9-9 1,-10 9 71,-1 0 1,0-1 0,0 1-1,0-1 1,-1 0-1,0 0 1,0 0-1,0 0 1,0 0-1,0-7 1,-1-6 570,0-37 0,-1 30 91,-2 2 156,2 23-778,0 1 0,0-1-1,0 0 1,-1 0 0,1 1 0,0-1-1,0 0 1,0 1 0,-1-1 0,1 0-1,0 0 1,-1 1 0,1-1 0,0 1-1,-1-1 1,1 0 0,-1 1 0,1-1 0,-1 1-1,1-1 1,-1 1 0,0-1 0,1 1-1,-1-1 1,0 1 0,1 0 0,-2-1-1,1 2-69,1 1-1,-1-1 1,1 0 0,-1 1-1,1-1 1,0 1-1,-1-1 1,1 1-1,0-1 1,0 1-1,0-1 1,0 1-1,1 2 1,-1-2 6,0 5 7,-1 12 25,2 1-1,3 23 1,-2-36-29,0 1 0,0 0 0,1-1 0,-1 0 1,2 0-1,-1 0 0,1 0 0,7 10 0,49 49-1929,-60-66 1885,0 0 0,0 0 1,0 1-1,0-1 0,0 0 1,0 0-1,0 0 0,0 0 1,0 0-1,1 0 0,-1 0 1,0 1-1,0-1 0,0 0 1,0 0-1,0 0 0,0 0 1,0 0-1,0 1 0,0-1 1,0 0-1,0 0 0,0 0 1,0 0-1,0 0 0,0 0 1,0 1-1,0-1 0,0 0 1,0 0-1,-1 0 0,1 0 1,0 0-1,0 0 0,0 1 1,0-1-1,0 0 0,0 0 1,0 0-1,0 0 0,0 0 1,0 0-1,-1 0 0,1 0 1,0 0-1,0 0 0,0 1 1,-11 1-650,-16-2 629,23 0-216,3 0 258,-63 0-2959,22 0-3645,27 0 217</inkml:trace>
  <inkml:trace contextRef="#ctx0" brushRef="#br0" timeOffset="233.88">2492 221 10613,'0'0'11541,"64"-38"-11781,-61 38-1489,-1 8-2625,0 3-3329</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1:35.153"/>
    </inkml:context>
    <inkml:brush xml:id="br0">
      <inkml:brushProperty name="width" value="0.035" units="cm"/>
      <inkml:brushProperty name="height" value="0.035" units="cm"/>
    </inkml:brush>
  </inkml:definitions>
  <inkml:trace contextRef="#ctx0" brushRef="#br0">5 418 6675,'0'0'9914,"-1"-6"-9511,0 0-351,0-7-106,0 29-8,1-14 64,0 1 1,0 0 0,0-1 0,1 1-1,-1-1 1,1 1 0,0-1 0,0 1-1,0-1 1,0 1 0,0-1 0,0 0-1,0 1 1,1-1 0,-1 0 0,1 0-1,0 0 1,0 0 0,0 0-1,0-1 1,0 1 0,0 0 0,0-1-1,3 2 1,0-1 3,-1 0 1,1-1-1,-1 1 0,1-1 0,0 0 1,-1-1-1,1 1 0,0-1 0,0 0 0,-1 0 1,1 0-1,9-2 0,-11 1-8,0 0 0,0-1 0,0 1 0,-1-1 1,1 0-1,-1 0 0,1 0 0,-1 0 0,1 0 0,-1-1 0,0 1 0,0 0 0,0-1 0,-1 0 0,1 1 0,-1-1 0,1 0 0,-1 0 1,0 0-1,0 0 0,0 0 0,0 0 0,0-4 0,3-9 13,-1-1 0,1-32 0,-3 27 31,1-53 88,-3 68-17,1 0-1,-1 0 1,0 0-1,-1 0 1,0 0-1,0 0 0,0 0 1,-4-6-1,6 12-105,0 1-1,0 0 1,-1-1-1,1 1 1,0-1-1,0 1 1,0 0-1,-1-1 1,1 1-1,0 0 1,0-1-1,-1 1 1,1 0-1,0 0 0,-1-1 1,1 1-1,0 0 1,-1 0-1,1-1 1,0 1-1,-1 0 1,1 0-1,-1 0 1,1 0-1,0 0 1,-1-1-1,1 1 1,-1 0-1,1 0 1,0 0-1,-1 0 1,0 0-1,-8 11-22,-1 20-51,7-10 52,1 1 0,1-1 0,2 25 0,-1-39-23,1 0-1,0-1 1,0 1 0,0-1-1,1 1 1,0-1 0,0 1-1,1-1 1,0 0 0,0 0-1,0 0 1,1-1 0,-1 1-1,7 6 1,-7-9 11,1 0 0,-1-1 0,1 1-1,0-1 1,0 0 0,0 0 0,0 0 0,0 0-1,0-1 1,0 0 0,0 1 0,1-2 0,-1 1-1,0 0 1,1-1 0,-1 0 0,1 0 0,-1 0-1,1-1 1,-1 1 0,0-1 0,1 0 0,-1 0-1,0-1 1,0 1 0,0-1 0,0 0 0,0 0-1,0 0 1,0 0 0,-1-1 0,1 0 0,-1 0-1,0 0 1,0 0 0,0 0 0,0-1 0,0 1-1,-1-1 1,5-7 0,0-4 347,-1 0 0,0-1 0,0 1 1,-2-1-1,0-1 0,-1 1 0,0 0 0,-1-1 0,-1-27 0,-14 120-269,12-62-93,1 1 0,0-1 1,1 1-1,0-1 0,1 0 0,7 25 0,-7-35-71,-1 0 0,1 0 0,0 0 0,0 0-1,0-1 1,0 1 0,0-1 0,1 1 0,0-1 0,0 0 0,0 0 0,0 0 0,0 0-1,1-1 1,-1 1 0,1-1 0,-1 0 0,1 0 0,0 0 0,0-1 0,0 1 0,0-1-1,0 0 1,0 0 0,1 0 0,-1-1 0,7 1 0,-8-1 58,0 0 0,0 0 0,0 0 0,0 0 0,0 0 0,0-1 0,0 1 0,0-1 0,-1 0 0,1 0 1,0 0-1,0 0 0,0 0 0,-1-1 0,1 1 0,2-3 0,-2 1 58,-1 0 0,1 0 0,-1 0-1,0-1 1,0 1 0,-1 0 0,1-1 0,-1 1 0,1-1 0,-1 0 0,0 1 0,0-7-1,2-17 533,0-47-1,-4 32 634,0 32-536,0 11-8,1 6-775,-1 0 0,1 0 1,0 0-1,0 0 1,1 0-1,2 10 0,-3-15 78,1 0-1,-1-1 0,1 1 1,0 0-1,-1-1 0,1 1 1,0-1-1,0 1 0,0-1 1,0 1-1,0-1 0,0 0 1,1 1-1,-1-1 1,0 0-1,1 0 0,-1 0 1,1 0-1,-1 0 0,1 0 1,0 0-1,-1-1 0,1 1 1,0-1-1,-1 1 0,1-1 1,0 0-1,-1 1 0,1-1 1,3 0-1,-4 0 74,0-1 1,-1 1-1,1 0 0,0-1 1,0 1-1,-1 0 0,1-1 1,0 1-1,-1-1 0,1 1 0,-1-1 1,1 1-1,0-1 0,-1 0 1,1 1-1,-1-1 0,0 0 0,1 1 1,-1-1-1,1 0 0,-1 0 1,0 1-1,0-1 0,1 0 1,-1 0-1,0 0 0,0 1 0,0-1 1,0 0-1,0 0 0,0-1 1,0-35 167,-1 26-60,1 7-12,0 0 1,0 0-1,-1 0 1,1 0-1,-1 1 1,0-1 0,0 0-1,0 0 1,0 1-1,-4-7 1,4 9-43,0-1 0,-1 1 0,1-1 1,0 1-1,-1-1 0,1 1 0,-1 0 0,1 0 0,-1-1 0,0 1 1,0 0-1,1 1 0,-1-1 0,0 0 0,0 0 0,0 1 0,0-1 1,0 1-1,0 0 0,0 0 0,0-1 0,-3 2 0,4-1-49,-1 0 0,0 1-1,1-1 1,-1 1-1,1 0 1,0-1 0,-1 1-1,1 0 1,-1 0-1,1 0 1,0 0 0,0 0-1,0 0 1,-1 1-1,1-1 1,0 0 0,1 1-1,-1-1 1,0 0-1,0 1 1,0-1 0,1 1-1,-1-1 1,1 1 0,-1-1-1,1 4 1,-9 46-68,7-37 84,0 1 1,2-1 0,0 1 0,1 0-1,0-1 1,6 28 0,-5-38-63,-1 0 1,1 0-1,-1 0 0,1 0 0,0 0 1,1 0-1,-1-1 0,1 1 1,-1-1-1,1 1 0,0-1 1,1 0-1,-1 0 0,0 0 1,1-1-1,-1 1 0,1-1 0,0 0 1,0 0-1,0 0 0,0-1 1,0 1-1,1-1 0,-1 0 1,0 0-1,1 0 0,4-1 1,-6 1 0,1 0 0,-1-1 0,1 1 0,-1-1 0,1 0 0,-1 0 1,1 0-1,-1-1 0,0 1 0,1-1 0,-1 0 0,1 0 1,-1 0-1,0 0 0,0-1 0,0 1 0,0-1 0,0 0 0,0 0 1,0 0-1,0 0 0,-1 0 0,1-1 0,-1 1 0,0-1 0,1 0 1,-1 0-1,-1 1 0,1-1 0,0-1 0,2-4 0,4-13 77,0-1 0,-1 0-1,-1 0 1,-1-1-1,3-34 1,-2-115 2350,-6 169-2323,-6-24 1148,0 23-416,-1 18-656,-1 21-61,2 1-1,2 0 1,1 0 0,4 70 0,0-45-1,-1-29-40,1 1 1,1 0-1,2 0 0,1-1 1,2 0-1,1 0 1,1-1-1,2 0 1,25 51-1,-33-77-52,1 1 0,0-1 0,1 1 0,-1-1 0,1 0 0,10 8 0,-14-12 9,0 0-1,0-1 0,0 1 0,0 0 0,0 0 1,0-1-1,0 1 0,0-1 0,0 1 1,0-1-1,0 1 0,1-1 0,-1 0 0,0 1 1,0-1-1,1 0 0,-1 0 0,0 0 1,0 0-1,1 0 0,-1 0 0,0 0 1,0-1-1,0 1 0,1 0 0,-1-1 0,0 1 1,0-1-1,0 1 0,0-1 0,0 0 1,0 1-1,0-1 0,0 0 0,0 0 0,0 1 1,0-1-1,0 0 0,0 0 0,-1 0 1,1 0-1,0 0 0,-1-1 0,2-1 0,2-6 1,-1 0 0,0 0-1,0 0 1,-1-1 0,0 1-1,1-20 1,-4-60-34,0 75 43,0 1-5,0-1-1,-2 0 1,1 1-1,-2-1 1,0 1-1,0 0 1,-1 0-1,-1 0 1,0 1-1,-1 0 1,-1 0-1,1 0 1,-18-18-1,25 30-14,0 0 0,0-1 0,0 1 0,-1-1 0,1 1 0,0 0 0,0-1 0,-1 1 1,1 0-1,0 0 0,0-1 0,-1 1 0,1 0 0,0 0 0,-1-1 0,1 1 0,-1 0 0,1 0 0,0 0 0,-1 0 0,1-1 0,-1 1 0,1 0 0,0 0 0,-1 0 0,1 0 0,-1 0 1,1 0-1,0 0 0,-1 0 0,1 0 0,-1 0 0,1 0 0,0 1 0,-1-1 0,1 0 0,0 0 0,-1 0 0,1 0 0,-1 1 0,1-1 0,-4 21-589,5-16 489,-1 0 0,1 0 0,0 0-1,0 0 1,0 0 0,1 0 0,-1-1-1,4 6 1,-1-6-103,0 0 0,0 0-1,0-1 1,0 1 0,1-1 0,-1 0-1,1-1 1,0 1 0,0-1-1,0 0 1,0 0 0,0-1 0,1 1-1,-1-1 1,0 0 0,1 0 0,-1-1-1,1 0 1,-1 0 0,1 0 0,8-2-1,-12 2 190,0-1 0,0 1-1,0-1 1,1 1-1,-1-1 1,0 0-1,0 0 1,0 0 0,0 0-1,0 0 1,0 0-1,0-1 1,-1 1-1,1 0 1,0-1-1,-1 0 1,3-2 0,-1 0 17,0-1 0,-1 1 0,0-1 0,0 0 1,0 1-1,0-1 0,1-7 0,0-7 484,0 1 0,-2-1-1,0-21 1,-1-25 2917,0 64-3230,0 33-676,1-27 343,-1-1 1,1 1-1,0 0 1,0 0-1,0-1 0,1 1 1,-1-1-1,5 9 0,-5-11 27,0 0 0,0-1 0,0 1 0,1 0 0,-1 0 0,0-1 0,1 1 0,-1-1-1,1 1 1,0-1 0,-1 1 0,1-1 0,0 0 0,0 0 0,0 0 0,0 0 0,0 0-1,0 0 1,0-1 0,0 1 0,0-1 0,3 1 0,-5-1 139,1-1 0,0 1-1,-1-1 1,1 1 0,-1-1 0,1 0 0,-1 1 0,1-1 0,-1 1 0,1-1-1,-1 0 1,0 0 0,1 1 0,-1-1 0,0 0 0,1 1 0,-1-1 0,0 0-1,0 0 1,0 1 0,0-1 0,0 0 0,0 0 0,0 0 0,0 1 0,0-2-1,0-30-114,-1 25 113,1-6 428,0 0-1,-4-26 1,3 35-296,0 0 1,-1 0-1,1-1 1,-1 1 0,0 0-1,0 1 1,0-1 0,0 0-1,-1 0 1,1 1 0,-1 0-1,-6-6 1,9 8-96,-1 1 0,1-1 0,-1 1 0,1-1 0,-1 1 0,1-1 0,-1 1 0,1-1 0,-1 1 0,1 0 0,-1-1 0,0 1 0,1 0 0,-1-1 0,0 1 0,1 0 0,-1 0 0,0 0 0,0 0 0,1-1 0,-1 1 0,0 0 0,1 0 0,-1 1 0,0-1 0,0 0 1,1 0-1,-1 0 0,0 0 0,1 1 0,-1-1 0,0 0 0,1 0 0,-1 1 0,0-1 0,1 1 0,-1-1 0,1 0 0,-1 1 0,1-1 0,-1 1 0,1-1 0,-1 1 0,1 0 0,0-1 0,-1 1 0,1-1 0,0 1 0,-1 0 0,1-1 0,0 1 0,0 0 0,-1 1 0,-1 4-37,0 0 0,1 1 0,0-1 0,-1 11 0,0 13 48,0-1 0,3 1 0,4 38 0,-5-61-48,2 0 1,-1 1-1,1-1 0,0 0 0,0 0 1,1 0-1,0 0 0,0-1 0,0 1 1,1-1-1,0 1 0,1-1 0,-1-1 1,1 1-1,0-1 0,0 1 0,1-2 1,11 9-1,-13-11-26,-1 0-1,0-1 1,1 1 0,-1-1 0,1 0 0,0 0-1,-1 0 1,1-1 0,0 1 0,-1-1 0,1 0-1,0 0 1,0 0 0,-1-1 0,1 1 0,0-1-1,-1 0 1,1 0 0,0 0 0,-1 0 0,0-1-1,1 0 1,-1 1 0,0-1 0,0 0 0,0-1-1,0 1 1,0 0 0,0-1 0,-1 0-1,1 1 1,-1-1 0,0 0 0,1 0 0,-1-1-1,2-4 1,1-3 69,-1 0-1,0 0 1,0-1-1,-2 0 1,1 0-1,0-14 1,1-74 1019,-4 79-653,-4-4 142,4 24-502,0 0 0,0 1 0,0-1 0,0 0-1,-1 0 1,1 0 0,0 1 0,-1-1 0,1 0-1,0 0 1,-1 1 0,1-1 0,-1 0 0,1 1-1,-1-1 1,1 0 0,-1 1 0,0-1 0,1 1-1,-1-1 1,0 1 0,1 0 0,-1-1 0,0 1-1,1-1 1,-2 1 0,1 1-45,0 0-1,1 0 1,-1 0-1,0 0 1,0 0 0,1 0-1,-1 0 1,1 0-1,-1 0 1,1 0-1,0 1 1,-1-1 0,1 0-1,0 0 1,0 0-1,0 1 1,0-1 0,0 0-1,0 0 1,0 0-1,0 2 1,0-1-3,0 7-22,0-1 0,1 1 0,0-1 0,0 1 0,0-1 0,1 0 0,0 0 1,1 0-1,0 0 0,5 10 0,-6-14-122,1-1-1,-1 1 1,0-1 0,1 0-1,0 1 1,0-1-1,0-1 1,0 1 0,0 0-1,0-1 1,1 1 0,-1-1-1,1 0 1,0 0 0,-1-1-1,1 1 1,0-1 0,0 0-1,0 0 1,0 0 0,1 0-1,-1-1 1,6 0-1,-8 0 139,0-1 0,1 1 0,-1-1 0,0 0 0,0 0-1,0 0 1,0 0 0,0 0 0,0 0 0,0-1-1,0 1 1,-1-1 0,1 1 0,0-1 0,-1 0 0,0 0-1,1 0 1,-1 1 0,0-1 0,0 0 0,0-1 0,0 1-1,0 0 1,0 0 0,-1 0 0,1 0 0,0-3-1,4-14 365,-1 0 0,2-24 0,-4 23 115,3-23 1198,-4 33 45,-1 36-1479,0-6-319,1 0 0,0 0 0,2 0 0,0 0 0,2 0 0,0-1 0,1 1 0,0-1 0,16 28-1,-20-44-93,0 0-1,0 0 0,1 0 0,0 0 0,-1 0 0,1 0 0,0-1 0,0 1 1,1-1-1,-1 0 0,0 0 0,1 0 0,0-1 0,-1 1 0,8 1 0,-9-2 145,0-1-1,0 0 1,0 1-1,1-1 1,-1 0-1,0 0 1,0-1-1,0 1 1,0 0-1,0-1 1,0 1-1,0-1 1,0 0-1,0 1 0,0-1 1,0 0-1,-1 0 1,1 0-1,0-1 1,0 1-1,-1 0 1,1-1-1,-1 1 1,1-1-1,-1 1 1,0-1-1,0 0 0,1 1 1,-1-1-1,1-4 1,4-7 118,-1-1 0,-1 0 0,0 0 0,-1-1 0,-1 1-1,2-28 1,-7-89 2480,3 130-2514,0 0 1,0-1-1,0 1 1,-1 0-1,1 0 1,0 0 0,-1 0-1,1 0 1,0 0-1,-1 0 1,1 0 0,-1 0-1,0 0 1,1 1-1,-1-1 1,0 0-1,1 0 1,-1 0 0,0 1-1,-1-2 1,2 2-43,-1 0 1,1 0 0,0 0 0,-1 0-1,1 0 1,-1 0 0,1 0 0,-1 0-1,1 0 1,-1 0 0,1 0 0,-1 1-1,1-1 1,0 0 0,-1 0-1,1 0 1,-1 1 0,1-1 0,0 0-1,-1 0 1,1 1 0,-1-1 0,1 0-1,0 1 1,0-1 0,-1 0-1,1 1 1,0-1 0,0 1 0,-1-1-1,1 0 1,0 1 0,0-1 0,0 1-1,0-1 1,-1 1 0,1-1-1,0 1 1,0-1 0,0 1 0,0-1-1,0 0 1,0 1 0,0-1 0,0 1-1,1 0 1,-3 9-112,1 1-1,0 0 1,1 0-1,0-1 1,1 1 0,0 0-1,1-1 1,0 1 0,1-1-1,3 12 1,-4-19-58,-1 1 1,1-1 0,0 0-1,0 1 1,0-1 0,0 0-1,0 0 1,1-1-1,-1 1 1,1 0 0,0-1-1,-1 1 1,1-1-1,1 0 1,-1 0 0,0 0-1,0-1 1,1 1 0,-1-1-1,1 1 1,-1-1-1,1 0 1,0-1 0,-1 1-1,1-1 1,0 1 0,-1-1-1,1 0 1,0-1-1,0 1 1,-1 0 0,6-2-1,-7 1 168,-1 0 0,1 1 0,-1-1 0,1 0-1,0 0 1,-1 0 0,1 0 0,-1-1 0,0 1 0,1 0-1,-1-1 1,0 1 0,0-1 0,0 1 0,0-1 0,0 1-1,0-1 1,-1 1 0,1-1 0,0 0 0,0-2 0,11-45 806,-9 34-101,0-4 700,0 0 0,-1-1 0,-1-24 416,-6 66-1828,1-1-57,2 0-1,0 1 1,2-1 0,0 0 0,1 0 0,6 27-1,-6-43-122,1 0 0,0 0-1,0-1 1,1 1 0,-1-1 0,1 1-1,0-1 1,1 0 0,-1 0-1,0 0 1,1 0 0,0 0-1,0-1 1,0 0 0,1 0-1,6 4 1,-9-6 131,1 1 0,-1-1 1,1 0-1,0 0 0,-1 0 0,1 0 0,0 0 1,0-1-1,-1 1 0,1-1 0,0 1 0,0-1 1,0 0-1,0 0 0,0-1 0,0 1 0,-1-1 1,1 1-1,0-1 0,0 0 0,-1 0 0,1 0 1,0 0-1,-1 0 0,1-1 0,-1 1 0,1-1 1,-1 0-1,0 0 0,4-3 0,0-4 76,0 0 1,-1 0-1,0 0 0,-1-1 1,1 1-1,-2-1 0,1 0 0,-2 0 1,1-1-1,1-13 0,-2 2 863,0-1-1,-1 0 1,-4-39-1,-3 52 99,6 10-977,-1 0 1,1-1-1,0 1 0,0 0 1,0 0-1,0 0 1,-1 0-1,1 0 1,0 0-1,0 0 1,0 0-1,-1 0 0,1 0 1,0 0-1,0 0 1,-1 0-1,1 0 1,0 0-1,0 0 1,0 0-1,-1 0 0,1 0 1,0 0-1,0 0 1,0 0-1,-1 0 1,1 0-1,0 0 1,0 0-1,0 0 1,-1 0-1,1 1 0,0-1 1,0 0-1,0 0 1,0 0-1,0 0 1,-1 1-1,1-1 1,0 0-1,0 0 0,0 0 1,0 0-1,0 1 1,0-1-1,0 0 1,0 0-1,0 0 1,0 1-1,-1-1 0,1 0 1,0 0-1,0 1 1,-1 8-14,-1 0 1,1 1-1,1-1 1,0 0-1,0 0 1,0 1-1,2-1 0,-1 0 1,1 0-1,5 16 1,-5-17-245,1-1 0,0 1 0,1-1 1,-1 1-1,2-1 0,-1 0 0,1-1 1,0 1-1,0-1 0,0 0 0,1 0 0,11 9 1,-16-14 212,1 0 1,-1 0 0,1 0-1,-1 0 1,1 0 0,-1 0-1,1 0 1,-1-1 0,1 1-1,0 0 1,-1-1 0,1 1-1,0-1 1,0 0 0,-1 0-1,1 0 1,0 0 0,0 0-1,0 0 1,-1 0 0,1 0-1,0-1 1,0 1 0,-1 0-1,1-1 1,0 0 0,-1 1-1,1-1 1,-1 0 0,1 0-1,-1 0 1,1 0 0,-1 0-1,0 0 1,1-1 0,-1 1-1,0 0 1,0-1 0,0 1-1,0-1 1,0 1 0,1-2-1,3-9 434,0 0-1,0 0 1,-1 0-1,4-25 0,-1 7 560,-4 20-419,0 0 0,0 1-1,1 0 1,0 0 0,0 0 0,1 0 0,11-15 0,-15 25-543,-1 0-1,1 0 1,0 0-1,0 0 1,-1 1-1,1-1 1,-1 0-1,1 0 1,-1 0-1,0 1 1,1-1-1,-1 0 1,0 2-1,8 65-470,-8-54-381,1-1 0,1 1-1,0-1 1,1 1-1,0-1 1,8 21 0,-11-34 717,1 1-1,-1 0 1,0 0 0,1-1 0,-1 1 0,1 0 0,-1 0 0,1-1 0,-1 1-1,1-1 1,0 1 0,-1-1 0,1 1 0,-1 0 0,1-1 0,0 0 0,0 1-1,-1-1 1,1 0 0,0 1 0,0-1 0,-1 0 0,1 0 0,0 1 0,0-1-1,0 0 1,1 0 0,0 0 22,-1-1 0,1 1 0,0-1 0,-1 0 0,1 0 0,-1 1 0,1-1 0,0 0 0,-1 0 0,0 0 0,1 0 0,1-2 0,3-4 47,0 1 1,-1-1-1,1-1 1,4-7 0,-6 7 76,81-153 5373,-77 143-3604,-4 16-214,-7 25 182,1-3-2117,-1 9-135,2-1 0,4 58 0,-3-85 369,1 1 0,-1 0 0,1 0 0,0-1 0,0 1 0,0 0 0,0-1 0,0 1 0,0-1 0,0 1 0,0-1 0,1 0 0,-1 1 0,1-1-1,-1 0 1,1 0 0,-1 0 0,1 0 0,0 0 0,-1 0 0,1-1 0,0 1 0,0 0 0,0-1 0,-1 0 0,1 1 0,0-1 0,0 0 0,0 0 0,0 0 0,3 0 0,0 0-102,-1 0 1,0-1 0,0 1 0,1-1-1,-1 0 1,0 0 0,0 0 0,0 0-1,0-1 1,0 0 0,0 1 0,-1-1-1,7-5 1,0-3 328,-1 0-1,-1 0 1,1-1 0,-2 0 0,0-1-1,0 1 1,-1-1 0,0-1-1,4-15 1,-7 19 638,-1-1 1,0 1-1,0-1 0,-1 0 0,0 0 1,-1 1-1,0-1 0,-2-13 0,2 22-618,-1-1-1,0 1 0,0 0 1,1-1-1,-1 1 0,0 0 0,0 0 1,0 0-1,-1 0 0,1 0 0,0 0 1,0 0-1,-1 0 0,1 0 0,0 1 1,-1-1-1,1 0 0,0 1 1,-1-1-1,1 1 0,-1 0 0,1-1 1,-1 1-1,1 0 0,-1 0 0,1 0 1,-1 0-1,-1 0 0,-1 0-62,1 0 0,-1 0 0,1 0 0,-1 1 0,1-1 0,-1 1 0,1 0 1,0 0-1,-1 0 0,1 0 0,0 1 0,-5 2 0,4 0-33,0 1 0,0-1 0,0 1 0,1 0 0,-1 0 0,1 1 0,0-1 0,1 1 0,-1-1 0,1 1 0,0 0-1,1 0 1,-2 10 0,1-4-10,1 0-1,0 0 0,1 0 1,0 0-1,1 0 0,3 15 0,-4-25-84,1 0-1,0 1 0,-1-1 1,1 0-1,0 0 0,1 0 1,-1 0-1,0 0 1,1 0-1,-1 0 0,1 0 1,-1 0-1,1-1 0,0 1 1,0-1-1,-1 1 0,1-1 1,0 0-1,1 1 0,-1-1 1,0 0-1,0 0 1,0-1-1,1 1 0,-1 0 1,0-1-1,1 0 0,-1 1 1,0-1-1,4 0 0,-3 0-1,0 0 0,1 0-1,-1-1 1,0 1-1,1-1 1,-1 1 0,0-1-1,0 0 1,0 0-1,1-1 1,-1 1 0,0-1-1,-1 1 1,1-1 0,0 0-1,0 0 1,-1 0-1,1-1 1,-1 1 0,4-6-1,0-2 350,-1 0-1,0-1 0,0 0 1,-1 0-1,-1-1 1,0 1-1,2-16 0,-2-5 3165,0-45 0,-3 76-2790,0 12-234,-1 73-573,8 208 486,-3-256-563,1 0 0,2 0 0,1-1-1,1 0 1,29 66 0,-13-58-1703,-23-41 1391,-1 0-1,1 0 1,0 0-1,0 0 0,0-1 1,0 1-1,1 0 1,-1-1-1,4 2 0,1-1-4722</inkml:trace>
  <inkml:trace contextRef="#ctx0" brushRef="#br0" timeOffset="202.25">1604 55 8852,'0'0'5010</inkml:trace>
  <inkml:trace contextRef="#ctx0" brushRef="#br0" timeOffset="748.83">3248 160 3682,'0'0'13296,"0"0"-13290,0 0 0,0 0 0,0 0-1,0 0 1,-1-1 0,1 1-1,0 0 1,0 0 0,0 0-1,0 0 1,-1 0 0,1 0-1,0 0 1,0 0 0,0 0-1,0 0 1,-1 0 0,1 0 0,0 0-1,0 0 1,0 0 0,0 0-1,-1 0 1,1 0 0,0 0-1,0 0 1,0 0 0,0 0-1,-1 0 1,1 0 0,0 0-1,0 1 1,0-1 0,0 0 0,-1 0-1,1 0 1,0 0 0,0 0-1,0 0 1,0 0 0,0 1-1,0-1 1,0 0 0,0 0-1,-1 0 1,1 0 0,0 1 0,0-1-1,0 0 1,0 0 0,0 0-1,0 0 1,0 1 0,0-1-1,0 0 1,0 0 0,0 0-1,0 0 1,0 1 0,0-1-1,0 0 1,0 0 0,0 0 0,1 0-1,-1 1 1,0-1 0,0 0-1,0 7 88,0 1 0,0-1 0,1 0-1,0 0 1,0 0 0,1 0 0,0 0 0,0 0-1,0 0 1,5 8 0,4 14 12,7 27-68,2-1 1,3-1-1,35 60 1,-38-74-3677,-33-39-5552</inkml:trace>
  <inkml:trace contextRef="#ctx0" brushRef="#br0" timeOffset="2356.69">3164 422 3458,'0'0'9465,"-1"-1"-9461,1 1 0,0 0 0,0 0 0,0-1 1,0 1-1,1 0 0,-1 0 0,0-1 0,0 1 0,0 0 0,0 0 0,0-1 0,0 1 0,0 0 0,0 0 0,0-1 0,1 1 0,-1 0 0,0 0 0,0 0 0,0-1 0,1 1 0,-1 0 1,0 0-1,0 0 0,0 0 0,1 0 0,-1-1 0,0 1 0,0 0 0,1 0 0,-1 0 0,0 0 0,0 0 0,1 0 0,-1 0 0,0 0 0,0 0 0,1 0 0,-1 0 0,0 0 0,0 0 1,1 0-1,-1 0 0,0 0 0,0 0 0,1 0 0,-1 0 0,0 0 0,0 1 0,1-1 0,91 25 297,-76-22-348,0-2 0,1 0 0,30-2 0,-42 0 11,-1 1 0,0-1 0,-1 0 0,1 0 0,0 0 0,0 0-1,0-1 1,-1 0 0,1 1 0,0-2 0,-1 1 0,0 0 0,1 0 0,-1-1 0,0 0 0,-1 0 0,1 0 0,0 0 0,-1 0 0,1 0 0,1-5 0,1-3 14,-1 0 0,0 0 1,-1 0-1,0 0 0,-1-1 0,2-17 1,-3-73 839,-1 62 762,-1 60 24,1 10-1394,0-1 1,2 1 0,8 45 0,65 151-150,-75-226-59,0 0 0,0-1-1,0 1 1,0 0 0,0 0 0,0 0 0,0 0 0,0 0-1,0 0 1,0 0 0,0 0 0,0 0 0,0-1 0,0 1-1,0 0 1,0 0 0,0 0 0,1 0 0,-1 0 0,0 0-1,0 0 1,0 0 0,0 0 0,0 0 0,0 0 0,0 0-1,0 0 1,0 0 0,1 0 0,-1 0 0,0 0 0,0 0 0,0 0-1,0 0 1,0 0 0,0 0 0,0 0 0,0 0 0,1 0-1,-1 0 1,0 0 0,0 0 0,0 0 0,0 0 0,0 0-1,0 0 1,0 0 0,0 0 0,0 0 0,1 0 0,-1 0-1,0 0 1,0 1 0,0-1 0,0 0 0,0 0 0,0 0-1,0 0 1,0 0 0,0 0 0,0 0 0,0 0 0,0 1 0,5-18 281,1-26 365,-6 41-606,1-12 150,1 0 1,0 1-1,1-1 0,0 1 1,1 0-1,1 0 1,0 0-1,0 1 0,14-22 1,-18 33-194,-1 0 0,1 0 0,0 0 0,-1 0 0,1 1 0,0-1 0,-1 0 0,1 1 0,0-1 0,0 0 0,0 1 1,-1-1-1,1 1 0,0-1 0,0 1 0,0 0 0,0-1 0,0 1 0,0 0 0,0 0 0,0 0 0,0-1 0,0 1 0,0 0 0,0 0 1,0 0-1,1 1 0,0-1-5,0 1 1,0 0 0,-1 0 0,1 0-1,0 1 1,-1-1 0,1 0 0,-1 0-1,1 1 1,-1-1 0,1 1-1,1 2 1,4 7-29,-1 0-1,0 1 0,6 15 1,-10-23 26,10 31-69,-10-25-238,1-1 0,1 0 0,-1-1 1,1 1-1,1 0 0,5 8 0,-9-16 270,1 0-1,-1 1 1,0-1-1,0 0 1,0-1-1,1 1 1,-1 0-1,0 0 1,1 0-1,-1-1 1,1 1-1,-1-1 1,1 1-1,-1-1 1,1 0-1,0 1 1,-1-1-1,1 0 1,-1 0-1,1 0 1,-1 0-1,1-1 1,0 1-1,-1 0 1,1 0-1,-1-1 1,3-1-1,0 1 48,-1 0-1,1-1 0,-1 0 1,0 0-1,1 0 0,-1 0 1,0-1-1,0 1 0,-1-1 1,4-3-1,1-4 95,0 0-1,-1 0 0,-1 0 1,0-1-1,0 0 0,-1 0 1,0 0-1,3-22 0,-2 5 1009,-2-1 0,-1-41 0,-2 69-1101,0 1-1,-1 0 1,1 0-1,-1 0 1,1 0-1,-1 0 1,1 0 0,-1 0-1,1 0 1,-1 0-1,1 0 1,-1 0-1,1 0 1,-1 0-1,1 0 1,-1 0-1,1 0 1,-1 0 0,1 1-1,0-1 1,-1 0-1,0 1 1,-1 1-7,-1 1 0,1 0 0,-1 0 0,1 0 0,0 0 0,1 1 1,-1-1-1,0 0 0,1 1 0,0 0 0,0-1 0,0 1 0,0 0 0,1-1 0,-1 7 0,-1 5-223,2-1 0,1 26-1,0-38 164,0 0-1,0 0 0,0 0 1,0 0-1,0 0 1,0 0-1,1 0 0,-1 0 1,0-1-1,1 1 0,0 0 1,-1-1-1,1 1 0,0-1 1,0 0-1,-1 0 0,1 0 1,0 0-1,0 0 0,1 0 1,-1 0-1,0 0 0,0-1 1,4 1-1,-3 0 15,-1 0 1,1-1-1,-1 1 1,1-1-1,-1 0 0,1 0 1,0 0-1,-1 0 1,1 0-1,0 0 0,-1-1 1,1 1-1,-1-1 0,1 0 1,-1 0-1,1 0 1,-1 0-1,0 0 0,1 0 1,-1-1-1,2-1 1,0-3 58,-1 0 1,0 0 0,0 0 0,-1 0 0,1-1 0,-1 1 0,-1-1 0,0 1-1,1-1 1,-2 0 0,1 0 0,-1 0 0,0 1 0,-2-10 0,2-2 164,0 16-133,0 0-1,0 0 0,-1 0 0,1 1 0,-1-1 1,1 0-1,-1 0 0,0 1 0,1-1 0,-1 0 1,0 1-1,0-1 0,0 1 0,0-1 1,0 1-1,-1-1 0,1 1 0,0 0 0,-1 0 1,1 0-1,-1-1 0,1 1 0,-1 1 0,0-1 1,1 0-1,-1 0 0,0 1 0,1-1 0,-1 1 1,0-1-1,0 1 0,0 0 0,1-1 1,-1 1-1,0 0 0,0 0 0,0 1 0,0-1 1,1 0-1,-1 1 0,-2 0 0,2 0-40,0 0 0,1 0-1,-1 0 1,1 0 0,-1 0 0,1 1-1,0-1 1,-1 0 0,1 1 0,0-1-1,0 1 1,0 0 0,0-1 0,0 1-1,0 0 1,1-1 0,-1 1 0,1 0-1,-1 0 1,1 0 0,-1 0 0,1-1-1,0 4 1,-3 50-4,3-49 17,0 7-15,0 0 0,1 0 0,0 0 1,1 0-1,1 0 0,0-1 0,4 13 0,-5-20-156,0-1 0,1 0 0,-1 1 0,1-1 0,0 0 0,0 0 1,0-1-1,1 1 0,-1-1 0,1 1 0,0-1 0,0 0 0,0-1 0,0 1 0,0-1 0,1 1 0,-1-1 0,1-1 0,0 1 0,-1-1 0,10 2 0,-11-2 73,0 0 1,0-1-1,0 1 0,0-1 0,1 0 1,-1 1-1,0-2 0,0 1 0,1 0 0,-1-1 1,0 1-1,0-1 0,0 0 0,0 0 0,0 0 1,0-1-1,0 1 0,0-1 0,0 1 1,-1-1-1,1 0 0,4-4 0,-2-1 202,0 0 0,-1 0-1,1 0 1,-1-1 0,-1 0-1,0 0 1,4-13 0,14-59 3332,-21 80-3418,0 0 0,0 0 0,1 1-1,-1-1 1,0 0 0,0 0 0,0 0-1,0 0 1,0 0 0,0 1 0,1-1-1,-1 0 1,0 0 0,0 0 0,0 0 0,0 0-1,0 0 1,1 0 0,-1 0 0,0 0-1,0 0 1,0 0 0,0 1 0,1-1-1,-1 0 1,0 0 0,0 0 0,0 0-1,1 0 1,-1-1 0,0 1 0,0 0-1,0 0 1,0 0 0,1 0 0,-1 0 0,0 0-1,0 0 1,0 0 0,0 0 0,0 0-1,1 0 1,-1 0 0,0-1 0,0 1-1,0 0 1,0 0 0,0 0 0,0 0-1,1 0 1,-1-1 0,0 1 0,0 0 0,0 0-1,0 0 1,0 0 0,0-1 0,0 1-1,0 0 1,0 0 0,0 0 0,0 0-1,0-1 1,0 1 0,0 0 0,0 0-1,0 0 1,0-1 0,6 14-115,1 15 70,-1 0 1,3 30 0,2 16-2106,-11-74 2069,0 1-1,0-1 0,0 1 1,0-1-1,0 1 1,1-1-1,-1 1 0,0-1 1,0 1-1,0-1 1,0 1-1,1-1 0,-1 1 1,0-1-1,0 1 1,1-1-1,-1 1 0,0-1 1,1 0-1,-1 1 0,1-1 1,-1 1-1,0-1 1,1 0-1,-1 0 0,1 1 1,-1-1-1,2 1 1,9-10-87,7-24 530,-10 8 508,8-41-1,-12 46-98,1 0 1,0 1-1,15-35 0,-14 73-631,16 187-2158,-22-206 1927,0 1 1,0-1 0,0 1 0,0-1-1,0 1 1,0-1 0,0 1 0,0-1-1,0 1 1,0-1 0,0 0 0,0 1-1,1-1 1,-1 1 0,0-1 0,0 1-1,0-1 1,1 1 0,-1-1 0,0 0-1,1 1 1,-1-1 0,0 0 0,1 1-1,-1-1 1,0 0 0,2 1 0,6-9-209,7-21 463,7-51 466,-16 53-130,2 0-1,0 0 1,2 1-1,15-29 1,-25 54-520,1-1 0,0 1 0,0-1 0,0 1 0,0-1 0,0 1 1,0 0-1,0 0 0,0-1 0,0 1 0,0 0 0,1 0 0,-1 0 1,1 0-1,-1 0 0,0 1 0,1-1 0,0 0 0,2 0 1,-3 1 4,0 0 0,1 0 0,-1 0 0,0 1 0,0-1 1,0 0-1,1 1 0,-1-1 0,0 1 0,0-1 1,0 1-1,0 0 0,0-1 0,0 1 0,0 0 1,0 0-1,0 0 0,0 0 0,1 1 0,3 5 44,-1 0 0,0 0 0,0 0 0,0 1 0,-1-1 0,2 10-1,0 0-695,-1-1 0,-1 0 0,1 19 0,-2 49-5517,-2-74 5313,0 1-9344</inkml:trace>
  <inkml:trace contextRef="#ctx0" brushRef="#br0" timeOffset="2994.81">5201 209 4194,'0'0'12827,"-1"-12"-11045,-1-3-1629,-1-15 1432,2 64-794,3-3-735,2 0-1,1-1 1,2 0-1,1 0 0,22 54 1,5 19-789,-35-101 428,5 17-1064,-6-10-4499</inkml:trace>
  <inkml:trace contextRef="#ctx0" brushRef="#br0" timeOffset="4007.37">5054 384 4226,'0'0'9570,"0"0"-9565,0-1 0,0 1 1,0-1-1,0 1 0,0 0 1,1-1-1,-1 1 0,0 0 1,0-1-1,0 1 0,0 0 1,0-1-1,1 1 0,-1-1 1,0 1-1,0 0 0,1 0 1,-1-1-1,0 1 0,0 0 1,1 0-1,-1-1 0,0 1 1,1 0-1,-1 0 0,0-1 1,1 1-1,-1 0 0,0 0 1,1 0-1,-1 0 0,0 0 1,1 0-1,4 0 5,0 1 1,-1 0-1,1 0 0,0 1 0,-1 0 1,0-1-1,8 6 0,13 4-23,-15-8-242,-1-1-1,1 1 0,0-1 0,0-1 0,-1 0 1,19-1-1,-25 0 99,1 0 0,-1-1-1,1 1 1,-1-1 0,1 0 0,-1 0 0,0 0 0,1-1 0,-1 1-1,0-1 1,0 0 0,0 0 0,0 0 0,0 0 0,-1 0 0,1-1-1,0 1 1,-1-1 0,0 0 0,0 1 0,4-7 0,-1-1 59,-1 0 1,0 0 0,-1 0 0,0 0-1,0-1 1,2-20 0,-2-67 2615,-3 76-1322,-8-8 2140,1 24-1323,1 21-1685,5 3-306,0-1 0,1 0 0,1 1 0,1-1 0,0 1-1,1-1 1,1 0 0,0 0 0,8 17 0,11 21 42,38 68-1,-45-94-65,-4-10-757,-12-19 745,0 0 1,1 0-1,-1 0 0,0 0 1,0 0-1,0 0 1,0 0-1,0 0 0,0 0 1,1 0-1,-1 1 1,0-1-1,0 0 0,0 0 1,0 0-1,1 0 1,-1 0-1,0 0 0,0 0 1,0 0-1,0 0 1,0 0-1,1 0 0,-1-1 1,0 1-1,0 0 1,0 0-1,0 0 0,0 0 1,0 0-1,1 0 0,-1 0 1,0 0-1,0 0 1,0 0-1,0 0 0,0-1 1,0 1-1,0 0 1,1 0-1,-1 0 0,0 0 1,0 0-1,0 0 1,0-1-1,0 1 0,0 0 1,0 0-1,0 0 1,0 0-1,0 0 0,0-1 1,0 1-1,0 0 1,0 0-1,0-39-863,-1 17 1115,1-4-232,-1 5 185,1 0 0,4-25 0,-4 41-128,1 1 1,0-1-1,0 0 0,0 1 1,1 0-1,-1-1 0,1 1 1,0 0-1,0 0 0,1 0 1,-1 0-1,1 0 0,0 0 1,0 1-1,6-6 0,-8 8-63,-1 1-1,1-1 0,0 0 1,0 1-1,0-1 0,-1 1 1,1-1-1,0 1 0,0-1 1,0 1-1,0 0 0,0-1 1,0 1-1,0 0 0,0 0 1,0 0-1,0 0 0,0 0 1,0 0-1,0 0 0,0 0 1,0 0-1,0 0 0,0 0 1,0 1-1,0-1 0,0 0 1,0 1-1,-1-1 0,1 1 1,0-1-1,0 1 0,0-1 1,0 1-1,-1 0 0,1-1 1,0 1-1,-1 0 0,1 0 1,0-1-1,-1 1 0,1 0 1,-1 0-1,1 0 0,-1 0 1,1 1-1,2 6-21,0 0 0,0 1 0,-1-1 0,2 13 0,-1-8 17,4 19-24,-6-23-72,0 0 1,1 0 0,0 0-1,0-1 1,1 1 0,1 0-1,-1-1 1,1 0-1,10 15 1,-13-22 77,0 0 1,0 0-1,-1-1 1,1 1-1,0 0 1,0-1-1,0 1 1,0 0-1,0-1 0,0 1 1,0-1-1,0 0 1,0 1-1,0-1 1,0 0-1,0 1 0,0-1 1,0 0-1,0 0 1,0 0-1,0 0 1,1 0-1,-1 0 0,0 0 1,0-1-1,0 1 1,0 0-1,0-1 1,0 1-1,0 0 1,0-1-1,0 1 0,0-1 1,0 0-1,0 1 1,0-1-1,0-1 1,2 0 4,0-1 1,-1 0 0,0 0 0,0 0-1,0 0 1,0 0 0,0-1 0,-1 1-1,3-5 1,2-19 434,-1 0 0,-1 0 1,-1 0-1,-2-1 0,-2-30 0,1 33 903,0 24-933,-2 11-403,0 28-41,3 70-1,-1-105-22,1 0-1,-1 1 1,0-1-1,1 0 0,0 0 1,0 0-1,0 1 0,0-1 1,1 0-1,-1 0 0,1 0 1,-1-1-1,1 1 1,0 0-1,0-1 0,0 1 1,1-1-1,-1 0 0,1 1 1,-1-1-1,1 0 0,0-1 1,0 1-1,-1 0 1,1-1-1,1 1 0,-1-1 1,0 0-1,0 0 0,0-1 1,0 1-1,1 0 0,-1-1 1,0 0-1,1 0 1,-1 0-1,0 0 0,0-1 1,6 0-1,-7 0 73,1 0 1,-1 0-1,1 0 1,-1 0-1,1-1 1,-1 1-1,0 0 1,0-1-1,0 0 1,0 0-1,0 1 0,0-1 1,0 0-1,-1 0 1,1-1-1,-1 1 1,1 0-1,-1 0 1,0-1-1,0 1 1,0-1-1,0 1 0,-1-1 1,2-3-1,2-10 108,-1 0-1,2-26 1,-4 37-39,1-81 4450,-4 138-4536,1-25-12,1 0 0,0 0 0,6 30 0,-5-53-235,0 1 1,1 0-1,-1-1 0,1 1 1,0-1-1,0 0 1,1 1-1,-1-1 1,5 5-1,-5-7-200,0 0 1,0 0-1,0 0 1,0 0-1,1 0 1,-1 0-1,1-1 1,-1 0-1,1 1 1,3 1-1,16 1-5101</inkml:trace>
  <inkml:trace contextRef="#ctx0" brushRef="#br0" timeOffset="4868.78">5993 299 6227,'0'0'10890,"-12"-11"-10527,-41-31-288,52 41-75,0 1 0,1-1 1,-1 1-1,0 0 0,0-1 1,0 1-1,1 0 0,-1-1 1,0 1-1,0 0 0,0 0 1,1 0-1,-1 0 0,0 0 1,0 0-1,0 0 0,0 0 1,1 0-1,-1 0 0,0 0 1,0 1-1,0-1 0,1 0 1,-1 1-1,0-1 0,0 0 1,1 1-1,-1-1 0,0 1 1,1-1-1,-1 1 0,0 0 1,-11 23 18,10-20-12,-4 16 3,1-1 0,1 0 0,1 1 0,1 0 0,0 0 0,1 0 0,4 32 0,-3-49-71,1 1 1,-1-1-1,1 0 0,0 1 1,1-1-1,-1 0 0,0 0 1,1 0-1,0 0 0,-1 0 1,1 0-1,1 0 0,-1 0 1,0-1-1,1 1 0,-1-1 1,1 0-1,-1 0 0,1 0 1,0 0-1,0 0 0,0 0 1,0-1-1,1 0 0,-1 1 0,0-1 1,0 0-1,1-1 0,-1 1 1,1-1-1,-1 1 0,1-1 1,-1 0-1,1 0 0,-1-1 1,0 1-1,1-1 0,4-1 1,-5 1 44,0 0-1,-1 0 1,1 0 0,-1-1 0,1 0 0,-1 1 0,0-1-1,0 0 1,0 0 0,0 0 0,0 0 0,0 0 0,0 0 0,-1-1-1,1 1 1,-1-1 0,1 1 0,-1-1 0,0 0 0,0 1-1,0-4 1,3-7 42,0 1 1,-2-1-1,2-15 0,-1 7 574,-1 1-1,-1 0 1,-1-1 0,-4-37 0,-5 37 768,9 21-1348,0 0-1,0 0 1,-1 0-1,1 0 1,0 0-1,0 0 1,-1 0-1,1 0 1,0 0-1,0 0 0,-1 0 1,1 1-1,0-1 1,0 0-1,0 0 1,-1 0-1,1 0 1,0 0-1,0 1 1,0-1-1,-1 0 1,1 0-1,0 0 1,0 1-1,0-1 1,0 0-1,0 0 1,0 1-1,0-1 1,-1 0-1,1 0 1,0 1-1,0-1 1,0 0-1,0 0 1,0 1-1,0-1 1,0 0-1,0 1 1,-5 40 121,5-23-160,1-1 0,0 1 1,8 32-1,-7-43-261,0 0-1,1 0 0,-1 0 0,1 0 0,1-1 1,-1 1-1,1-1 0,0 0 0,1 0 1,0-1-1,-1 1 0,8 5 0,-11-10 182,0 0-1,0 0 0,0 0 0,0 0 0,1 0 1,-1 0-1,0 0 0,1-1 0,-1 1 1,1 0-1,-1-1 0,0 1 0,1-1 0,-1 1 1,1-1-1,0 0 0,-1 0 0,1 0 1,-1 0-1,1 0 0,-1 0 0,1 0 0,-1 0 1,1 0-1,1-1 0,-1-1 75,0 1 0,0 0-1,0-1 1,-1 0 0,1 1 0,0-1 0,-1 0-1,1 0 1,-1 0 0,0 0 0,1 0 0,-1 0-1,0 0 1,1-4 0,3-9 399,-1 0 0,0-1 0,2-27 0,-6 41-346,15-137 6081,-15 162-6132,1 0 0,9 43 1,-9-57-195,1-1 0,0 0 1,1 0-1,0 0 1,1-1-1,-1 1 0,1-1 1,1 0-1,-1 0 0,1 0 1,11 11-1,-15-17 171,0 0 0,0 1 0,0-1 0,0 0-1,1 0 1,-1 0 0,1 0 0,-1 0 0,1-1 0,-1 1-1,1 0 1,-1-1 0,1 1 0,0-1 0,-1 1 0,1-1-1,0 0 1,-1 0 0,1 1 0,0-1 0,-1 0 0,1-1-1,0 1 1,-1 0 0,1 0 0,0-1 0,-1 1 0,1-1-1,0 0 1,-1 1 0,1-1 0,-1 0 0,1 0 0,-1 0-1,0 0 1,1 0 0,-1 0 0,0 0 0,0-1 0,0 1-1,0 0 1,0-1 0,0 1 0,0 0 0,1-3 0,4-6 159,-1 0 0,-1 0 1,1 0-1,-2 0 0,5-17 1,20-117 4805,-28 154-4998,0 13-169,0 1 1,2 0-1,8 44 0,-8-61-215,1 0-1,-1 0 1,1 0 0,0 0 0,1-1 0,-1 1 0,7 7 0,-7-10-252,1 0 1,0 0-1,-1-1 1,1 1-1,1-1 1,-1 0-1,0 0 0,1-1 1,0 1-1,-1-1 1,9 3-1,6-1-4740</inkml:trace>
  <inkml:trace contextRef="#ctx0" brushRef="#br0" timeOffset="5822.82">6527 348 1153,'0'0'7152,"0"-17"-4356,-1-56-464,1 72-2245,0-1-1,0 0 1,0 0 0,-1 1 0,1-1-1,0 0 1,-1 0 0,1 1 0,-1-1-1,0 0 1,1 1 0,-1-1 0,0 1-1,0-1 1,0 1 0,0 0 0,0-1-1,-1 1 1,1 0 0,0 0 0,-1-1-1,1 1 1,0 0 0,-1 0 0,1 1-1,-1-1 1,0 0 0,1 0 0,-1 1-1,0-1 1,1 1 0,-1 0 0,0-1-1,1 1 1,-1 0 0,0 0 0,0 0-1,1 0 1,-1 0 0,0 0 0,0 1-1,1-1 1,-1 1 0,0-1 0,1 1-1,-1-1 1,0 1 0,1 0 0,-1 0 0,1 0-1,-1 0 1,1 0 0,0 0 0,-1 0-1,-1 3 1,0 2-79,-1 0 0,1 0 0,0 0 0,0 0 0,0 1 0,1 0 0,0-1 1,1 1-1,-1 0 0,0 12 0,1 10 8,2 35 0,-1-51-33,0-10-46,0-1-1,0 0 1,1 1-1,-1-1 1,1 1-1,-1-1 1,1 0-1,0 0 1,0 0-1,0 1 1,0-1-1,0 0 1,0 0-1,1 0 1,-1 0-1,0-1 1,1 1-1,0 0 1,-1 0-1,1-1 1,2 2-1,0-1-105,-1-1-1,0 1 0,1-1 0,-1 0 0,1 0 1,-1 0-1,1 0 0,0 0 0,-1-1 0,1 0 0,0 0 1,5 0-1,-7-1 181,0 0 0,0 0 0,-1 0 0,1 0 0,0 0-1,-1 0 1,1 0 0,-1 0 0,1-1 0,-1 1 0,1-1 0,-1 1 0,0-1 0,0 1 0,0-1 0,0 0 0,0 0 0,0 1 0,-1-1 0,1 0 0,0 0 0,-1 0 0,0 0-1,1-3 1,7-51 1687,-7-51 4591,-2 125-6302,2 0 1,0 0 0,1 0-1,1 0 1,0 0 0,1-1-1,8 20 1,33 63 64,24 63-99,-62-141-279,0 0 0,-2 1 0,0-1 0,-2 1 1,2 37-1,-5-59 272,0 1 1,0-1 0,0 1-1,0-1 1,0 0-1,0 1 1,0-1 0,0 1-1,0-1 1,-1 0 0,1 1-1,-1-1 1,1 0 0,-1 1-1,0-1 1,1 0 0,-1 0-1,0 0 1,0 1 0,0-1-1,0 0 1,-1 1-1,0-1-11,-1 0-1,0-1 0,0 1 1,0 0-1,0-1 0,0 0 0,0 0 1,0 0-1,-4 0 0,5 0 64,-2 0-9,1 0-1,-1-1 0,0 1 0,0-1 0,0 0 0,0 0 0,1 0 0,-1 0 1,0-1-1,1 0 0,-1 1 0,1-1 0,0 0 0,0-1 0,-5-3 1,3 1 22,1 0 0,0 0 0,0-1 0,0 1 0,0-1 0,1 0 0,0 1 0,-3-12 0,1 3 125,2 0 0,0 0 0,0 0 0,1 0 0,1 0 0,0-1 0,1 1 0,3-17 0,2 10-77,0 1 0,2 1 0,0-1-1,2 1 1,0 0 0,21-31-1,3-8-5,-19 33 36,-2 0 0,0-1 0,-2-1 0,0 0 0,-2 0 0,-1-1-1,-2 0 1,0 0 0,1-43 0,-6 70-52,0 0 1,0 0 0,0 0-1,0 0 1,1 0-1,-1 0 1,-1 0 0,1 0-1,0 0 1,0 0-1,0 0 1,0 0-1,-1 0 1,1 0 0,0 1-1,-1-1 1,1 0-1,-1 0 1,1 0 0,-1 0-1,1 1 1,-1-1-1,0 0 1,1 0-1,-1 1 1,0-1 0,0 1-1,1-1 1,-1 1-1,0-1 1,0 1 0,0-1-1,0 1 1,0-1-1,0 1 1,0 0-1,-1 0 1,1 0-33,-1 0 0,1 1 0,0-1 0,-1 1-1,1-1 1,0 1 0,0 0 0,-1-1 0,1 1 0,0 0 0,0 0 0,0 0-1,0 0 1,0 0 0,0 0 0,0 0 0,0 0 0,0 0 0,1 1 0,-1-1-1,0 0 1,1 0 0,-1 1 0,0 2 0,-3 16-14,0 0 0,1 0 0,2 0 0,0 1 0,2 26 0,-1-11 28,0-24-58,0 1 0,1 0 0,1-1 0,0 1 0,0-1 0,1 0 0,1 0 0,0 0 0,1 0-1,0 0 1,0-1 0,1 0 0,1 0 0,0-1 0,1 0 0,12 14 0,-19-23-4,0 1 0,1-1 1,-1 0-1,0 0 0,1 0 0,-1 0 1,1 0-1,-1 0 0,1 0 0,-1 0 0,1 0 1,0-1-1,0 1 0,-1-1 0,1 1 1,0-1-1,0 0 0,-1 0 0,1 0 0,3 0 1,-3 0 30,-1-1 0,1 0-1,-1 0 1,1 1 0,-1-1 0,1 0 0,-1 0 0,0 0 0,0-1 0,1 1 0,-1 0 0,0 0 0,0-1 0,0 1 0,0-1 0,0 1 0,1-3-1,2-6 42,-1 0-1,0 0 0,0-1 0,-1 1 0,2-16 0,-1-18 92,-2 30 122,-1 0 1,2 0 0,0 0 0,1 0 0,7-22 0,-10 36-234,0 0 0,0 0 1,0-1-1,0 1 0,0 0 1,0 0-1,0 0 1,0-1-1,0 1 0,0 0 1,0 0-1,1 0 0,-1-1 1,0 1-1,0 0 1,0 0-1,0 0 0,0 0 1,1 0-1,-1-1 0,0 1 1,0 0-1,0 0 1,1 0-1,-1 0 0,0 0 1,0 0-1,0 0 0,1 0 1,-1 0-1,0 0 0,0 0 1,0 0-1,1 0 1,-1 0-1,0 0 0,0 0 1,1 0-1,-1 0 0,0 0 1,0 0-1,0 0 1,1 0-1,7 10-38,4 15-130,-5-1 166,7 37 0,2 9-1255,1-26-2553,-10-38 256,5-4-1994</inkml:trace>
  <inkml:trace contextRef="#ctx0" brushRef="#br0" timeOffset="6164.84">7549 79 13254,'0'0'7134,"-2"7"-6656,-5 34-394,2-1 0,2 1 0,1 0 0,2-1 0,7 53 0,-4-69-486,0-1 1,2 0-1,13 37 1,-13-52-954,-4-25-15565</inkml:trace>
  <inkml:trace contextRef="#ctx0" brushRef="#br0" timeOffset="7800.74">7425 343 3730,'0'0'10012,"-7"-3"-9830,6 3-168,-23-6 20,14 9 10,10-2-38,-1 0 0,1-1 0,0 1 0,0 0 0,0-1 0,0 1 0,0 0 0,0-1 0,0 1 0,0 0 0,1-1 0,-1 1 0,0 0 0,0-1 0,0 1 0,1 0 0,-1-1 0,0 1 0,1-1 0,0 2 0,1 0 2,0 1-1,0-1 1,0 0-1,1 0 0,-1 0 1,0 0-1,1 0 1,0 0-1,-1-1 0,1 0 1,0 1-1,0-1 1,0 0-1,0 0 0,0 0 1,0-1-1,5 1 1,57 3-717,-57-4 505,-2 0 81,0-1-1,0 0 0,-1 0 0,1 0 0,-1 0 0,1-1 0,-1 0 0,1 0 1,-1-1-1,0 1 0,0-1 0,0 0 0,0-1 0,-1 1 0,1-1 0,-1 0 0,0 0 1,0 0-1,-1-1 0,1 1 0,-1-1 0,0 0 0,0 0 0,4-10 0,-1 0 471,0 0 0,-1 0 0,-1-1 0,0 1-1,-1-1 1,-1 0 0,1-30 0,-2 33 351,-2-23 1188,1 35-1790,0 0 0,0 0 0,0 0 0,0 1 0,0-1 1,0 0-1,-1 0 0,1 0 0,0 1 0,0-1 0,-1 0 1,1 0-1,-1 1 0,1-1 0,-1 0 0,1 1 0,-1-1 0,1 1 1,-1-1-1,0 1 0,1-1 0,-1 1 0,0-1 0,1 1 1,-1-1-1,0 1 0,0 0 0,1-1 0,-1 1 0,0 0 0,0 0 1,0 0-1,0-1 0,0 1-93,0 1 0,1-1-1,-1 0 1,0 0 0,1 1 0,-1-1-1,1 0 1,-1 0 0,0 1 0,1-1 0,-1 1-1,1-1 1,-1 1 0,1-1 0,-1 1-1,1-1 1,0 1 0,-1-1 0,1 1 0,0-1-1,-1 1 1,1-1 0,0 1 0,0 0-1,-1-1 1,1 1 0,0 0 0,0 1 0,-3 22-10,3-22 13,-1 30 46,2 0 0,1-1 0,1 1 0,12 48 0,45 120-2147,-56-195 1038,-2-17 766,0-34 671,-2 27-408,9-72 675,-8 81-469,2-1 0,-1 1 0,1 0-1,0 0 1,1 0 0,8-15 0,-12 25-161,0-1-1,1 0 1,-1 1 0,0-1-1,1 0 1,-1 1 0,1-1-1,-1 1 1,1-1 0,-1 1-1,1-1 1,-1 1 0,1-1-1,-1 1 1,1-1 0,0 1-1,-1 0 1,1-1 0,0 1-1,-1 0 1,1-1 0,0 1-1,-1 0 1,1 0 0,0 0-1,1 0 1,-2 0-18,1 1 1,0-1 0,0 1-1,0-1 1,-1 1 0,1-1-1,0 1 1,-1 0-1,1 0 1,0-1 0,-1 1-1,1 0 1,-1 0-1,0 0 1,1-1 0,-1 1-1,1 2 1,11 46-247,-11-43 315,3 26-103,-3-20-268,1-1 1,0 0-1,0 0 0,1 0 0,0-1 0,1 1 1,7 13-1,-10-22 181,-1-1 0,1 1 0,0-1 0,0 0-1,0 0 1,1 0 0,-1 0 0,0 1 0,0-1 0,0-1 0,1 1 0,-1 0 0,1 0 0,-1 0-1,1-1 1,-1 1 0,1-1 0,-1 1 0,1-1 0,-1 0 0,1 1 0,-1-1 0,1 0 0,0 0-1,-1 0 1,1 0 0,-1-1 0,1 1 0,0 0 0,-1 0 0,1-1 0,1 0 0,0 0 28,-1-1 0,1 1 0,-1-1 0,1 1 1,-1-1-1,0 0 0,1 0 0,-1 0 0,0 0 1,0 0-1,-1 0 0,1-1 0,0 1 0,-1 0 1,1-1-1,1-3 0,0-6 357,1 0-1,-1-1 1,2-22 0,-4 9 1703,0 1 0,-5-38 1,4 63-1943,0 0 0,0 0 1,-1 1-1,1-1 0,0 0 1,0 0-1,0 0 0,-1 1 0,1-1 1,0 0-1,0 0 0,-1 0 1,1 0-1,0 0 0,0 1 0,-1-1 1,1 0-1,0 0 0,0 0 1,-1 0-1,1 0 0,0 0 0,0 0 1,-1 0-1,1 0 0,0 0 1,0 0-1,-1 0 0,1 0 0,0 0 1,0-1-1,-1 1 0,1 0 1,0 0-1,0 0 0,-1 0 0,1 0 1,0 0-1,0-1 0,-1 1 1,1 0-1,0 0 0,0 0 0,0-1 1,0 1-1,-1 0 0,1 0 1,0 0-1,0-1 0,0 1 0,0 0 1,0 0-1,0-1 0,0 1 1,0 0-1,-1-1 0,1 1 0,0 0 1,0 0-1,0-1 0,0 1 1,0 0-1,1-1 0,-12 20-255,9-5 59,0 1 0,1-1 1,1 15-1,0-26-21,0 1 1,0 0-1,0 0 1,1 0-1,-1-1 1,1 1-1,0 0 1,0-1-1,1 1 1,-1-1-1,1 1 1,-1-1 0,1 0-1,0 0 1,5 6-1,-6-8 110,0 0-1,0 0 1,-1-1-1,1 1 1,0 0 0,0-1-1,0 1 1,0-1 0,0 1-1,0-1 1,0 0-1,0 1 1,0-1 0,0 0-1,0 0 1,0 1-1,0-1 1,0 0 0,0 0-1,0 0 1,0 0-1,0-1 1,0 1 0,0 0-1,0 0 1,0-1-1,0 1 1,0 0 0,0-1-1,0 1 1,0-1-1,0 1 1,0-1 0,0 0-1,0 1 1,-1-1-1,1 0 1,0 1 0,0-1-1,-1 0 1,1 0-1,-1 0 1,1 0 0,-1 0-1,1 0 1,-1 0 0,1 0-1,-1 0 1,0 0-1,1-1 1,2-8 8,0 1 0,-1-1-1,3-19 1,-5 27 56,3-18 858,-1 1 0,-1-1 0,0 0 1,-2 0-1,-5-29 0,6 48-768,0 0 1,0 0 0,0 0-1,0 0 1,0 1 0,-1-1-1,1 0 1,-1 0 0,1 0 0,0 0-1,-1 1 1,1-1 0,-1 0-1,0 0 1,1 1 0,-1-1-1,1 0 1,-1 1 0,0-1 0,0 1-1,1-1 1,-1 1 0,0-1-1,0 1 1,0-1 0,0 1-1,1 0 1,-3-1 0,2 1-58,0 1 0,0-1 0,0 0 0,0 1 1,0-1-1,0 1 0,0-1 0,0 1 0,0-1 0,0 1 1,1 0-1,-1-1 0,0 1 0,0 0 0,1 0 0,-1 0 0,0 0 1,1-1-1,-1 1 0,1 0 0,-1 0 0,1 0 0,-1 0 1,0 2-1,-4 17-15,1 0 1,1 0-1,1 1 1,0-1-1,2 0 1,3 39-1,-2-36 2,0-13-128,0 0 1,0 0-1,1 0 0,0 0 0,1 0 1,0 0-1,1-1 0,6 14 1,-8-20 53,-1-1 1,1 1 0,-1 0 0,1-1 0,0 0 0,0 1 0,0-1 0,0 0 0,1 0 0,-1 0 0,0 0 0,1-1 0,-1 1 0,1 0-1,0-1 1,0 0 0,-1 0 0,1 0 0,0 0 0,0 0 0,0-1 0,0 1 0,0-1 0,0 1 0,0-1 0,0 0 0,0-1 0,0 1-1,0 0 1,0-1 0,0 0 0,6-1 0,-5-1 75,-1 1 1,1 0-1,0-1 0,-1 0 1,1 0-1,-1 0 0,0 0 1,0 0-1,0-1 0,0 0 1,-1 1-1,0-1 0,1 0 0,-1 0 1,-1 0-1,3-5 0,3-11 353,10-40 0,-10 27 1014,-2 0 0,-2 0 0,0-50 0,-3 82-972,-1 19-508,-3 5 4,0-1 0,2 1 0,1 0-1,1 0 1,4 38 0,-3-58-10,-1 0-1,1 0 1,0-1 0,-1 1 0,1 0-1,1-1 1,-1 1 0,0-1 0,1 0-1,-1 1 1,1-1 0,-1 0 0,1 0-1,0 0 1,0 0 0,0 0 0,0 0-1,1-1 1,-1 1 0,0-1 0,1 1-1,-1-1 1,4 1 0,2 1-158,1-1 0,-1 0-1,1-1 1,-1 0 0,1-1 0,9 0 0,-15 0 208,0 0 0,0 0-1,0-1 1,0 0 0,0 1 0,0-1 0,0 0-1,-1 0 1,1 0 0,0-1 0,0 1 0,-1-1 0,1 0-1,-1 1 1,3-4 0,0 0 25,-1 1-1,0-1 1,0 0 0,0-1-1,-1 1 1,0 0 0,3-7-1,-1 0 116,-1-1-1,0 0 1,0 0-1,-1 0 1,-1 0-1,2-20 1,-4 16 215,1-40 1076,-1 54-1186,0 1 1,-1-1 0,1 1 0,-1-1 0,1 0 0,-1 1 0,0-1 0,0 1-1,0 0 1,0-1 0,0 1 0,-1 0 0,1-1 0,-1 1 0,1 0 0,-5-3-1,6 4-160,-1 1 0,1-1-1,-1 1 1,1 0-1,-1-1 1,0 1-1,1 0 1,-1-1 0,1 1-1,-1 0 1,0 0-1,1 0 1,-1 0 0,0-1-1,0 1 1,1 0-1,-1 0 1,0 0-1,1 0 1,-1 0 0,0 1-1,1-1 1,-1 0-1,0 0 1,1 0 0,-1 1-1,0-1 1,1 0-1,-1 1 1,1-1-1,-1 0 1,1 1 0,-1-1-1,0 1 1,1-1-1,-1 1 1,1-1 0,0 1-1,-1-1 1,1 1-1,-1-1 1,1 1-1,0 0 1,0-1 0,-1 1-1,1 0 1,0-1-1,0 1 1,0 0-1,0-1 1,0 1 0,-1 0-1,-4 38-135,5-39 122,0 7 15,-1 8-74,1 1 0,0-1 1,1 1-1,1-1 1,4 17-1,-5-29-34,0 1 1,0-1-1,0 0 0,0 0 1,0 0-1,1 0 0,0 0 1,-1 0-1,1-1 0,0 1 0,1-1 1,-1 1-1,0-1 0,1 0 1,-1 0-1,1 0 0,0 0 1,-1 0-1,1 0 0,0-1 1,0 1-1,0-1 0,0 0 1,1 0-1,-1 0 0,0-1 1,0 1-1,1-1 0,-1 1 0,6-1 1,-7-1 79,0 1 1,0 0-1,0 0 1,0-1 0,0 1-1,0-1 1,0 1-1,0-1 1,0 0-1,0 0 1,0 0 0,0 0-1,-1 0 1,1 0-1,0-1 1,-1 1-1,1-1 1,1-1-1,0-1-12,0 0 0,0-1 0,0 1 0,-1-1-1,0 1 1,0-1 0,2-7 0,1-8 659,-1 0 1,2-39-1,-5 50-19,1 133 1246,16 25-4145,-17-145 1480,0 2-389,-1-1-3057</inkml:trace>
  <inkml:trace contextRef="#ctx0" brushRef="#br0" timeOffset="7988.28">7963 0 6243,'0'0'6499,"-30"21"-18393</inkml:trace>
  <inkml:trace contextRef="#ctx0" brushRef="#br0" timeOffset="9819.83">9111 234 2945,'0'0'11763,"-9"-7"-11013,-25-18-350,33 25-391,1-1 0,-1 1 1,0 0-1,0-1 0,1 1 0,-1 0 0,0 0 1,1 0-1,-1-1 0,0 1 0,0 0 0,0 0 1,1 0-1,-1 0 0,0 0 0,0 0 1,1 1-1,-1-1 0,0 0 0,0 0 0,1 1 1,-1-1-1,0 0 0,0 1 0,1-1 0,-1 0 1,1 1-1,-1-1 0,0 1 0,1-1 0,-1 1 1,1-1-1,-1 1 0,1 0 0,-1-1 1,1 1-1,-1 0 0,1-1 0,0 1 0,0 0 1,-1 1-1,-11 33 124,11-31-90,-3 23 43,0-1 0,1 1 1,2 0-1,1 0 0,4 38 0,-3-55-87,1-1 0,0 0 0,0 1 0,1-1 0,0-1 0,0 1-1,1 0 1,0-1 0,11 16 0,-12-20-82,0 0 0,0 0 0,1 0 0,0 0 0,-1-1 0,1 1 0,1-1 1,-1 0-1,0 0 0,1 0 0,-1-1 0,1 0 0,0 0 0,0 0 0,0 0 0,0-1 0,0 0 0,0 0 0,7 0 0,-7 0-27,0-1 0,1 0 0,-1 0-1,0-1 1,0 1 0,0-1-1,0 0 1,7-3 0,-9 2 89,-1 1 0,1-1 0,0 0 1,-1 0-1,1 0 0,-1 0 0,0-1 0,1 1 1,-1-1-1,0 1 0,-1-1 0,1 0 0,0 0 1,1-4-1,3-8 120,-1 1 0,0-1 1,-1 0-1,-1-1 0,3-26 0,-3-63 2277,-3 96-1895,0 14-524,1 0 0,-1-1 0,1 1 0,-1 0 0,1 0 0,1 0 0,-1 0 0,1-1 0,0 1 0,0 0-1,0-1 1,4 5 0,-5-6-18,2-1 0,-1 1 0,0-1 0,0 0 0,1 0 0,-1 0 0,1 0 0,-1-1 0,1 1 0,0 0 0,0-1 0,0 0 0,-1 0 0,1 0 0,0 0 0,1 0 0,-1-1 0,0 1 0,0-1 0,5 0 0,-7 0 62,1-1 0,-1 1-1,0-1 1,0 0 0,0 0 0,1 1-1,-1-1 1,0 0 0,0 0-1,0 0 1,0 0 0,-1 0 0,1 0-1,0 0 1,0-1 0,0 1 0,-1 0-1,1 0 1,-1-1 0,1 1 0,-1 0-1,0-1 1,1 1 0,-1 0-1,0-3 1,7-39 155,-7 41-144,1-9 114,3-45 636,-4 52-638,0 0 0,0 0 0,0-1 0,-1 1 0,0 0 0,1 0 0,-2 0 0,1 0 0,0 0 0,-3-4 0,4 7-106,-1 0 1,1 0 0,-1 0 0,1 0 0,-1 1 0,1-1 0,-1 0 0,1 0 0,-1 1 0,0-1-1,1 1 1,-1-1 0,0 0 0,0 1 0,1-1 0,-1 1 0,0 0 0,0-1 0,0 1-1,1-1 1,-1 1 0,0 0 0,0 0 0,0 0 0,0 0 0,0-1 0,0 1 0,0 0 0,0 1-1,0-1 1,1 0 0,-1 0 0,0 0 0,0 0 0,0 1 0,0-1 0,0 0 0,0 1-1,1-1 1,-1 1 0,0-1 0,0 1 0,1-1 0,-1 1 0,0-1 0,1 1 0,-1 0-1,0 0 1,1-1 0,-1 1 0,1 0 0,-1 0 0,1-1 0,-1 2 0,-3 4-37,1 0 0,0 1 0,0-1 0,0 1 0,-3 11 0,2 4 13,0 0 0,-1 42 1,4-52-6,1-1 1,1 0 0,0 1 0,1-1-1,0 0 1,0 0 0,7 17 0,-7-23-83,1 0 1,0 0 0,0 0 0,0-1 0,1 1-1,0-1 1,0 0 0,0 0 0,0-1 0,0 1-1,1-1 1,-1 0 0,1 0 0,0 0 0,0-1-1,0 1 1,1-1 0,-1 0 0,9 1 0,-10-2 62,1 0 0,-1-1 0,1 1 0,-1-1 0,0 0 0,1 0 1,-1-1-1,1 1 0,-1-1 0,0 0 0,0 0 0,1-1 0,-1 1 1,0-1-1,0 0 0,0 0 0,0 0 0,-1-1 0,1 1 0,-1-1 0,1 0 1,-1 0-1,0 0 0,0 0 0,2-4 0,3-5 91,-2 0-1,1 0 0,-2 0 1,0-1-1,0 0 1,-1 0-1,-1 0 0,0 0 1,1-18-1,1-18 1200,-4-59-1,-1 68 36,-1 40-1286,1 0 0,-1 0-1,1 0 1,-1 0-1,1 0 1,-1 0-1,1 0 1,-1 0-1,1 0 1,-1 0 0,1 0-1,-1 0 1,1 0-1,0 0 1,-1 1-1,1-1 1,-1 0-1,1 0 1,-1 1 0,1-1-1,0 0 1,-1 0-1,1 1 1,0-1-1,-1 0 1,1 1-1,0-1 1,-1 1 0,1-1-1,-1 1 1,-2 10-21,-1 0 1,1 0 0,1 0 0,0 0-1,0 1 1,1-1 0,1 1 0,0-1 0,2 15-1,-2 3 10,0-22-49,1-1 0,-1 1 1,1-1-1,0 0 1,1 1-1,-1-1 1,1 0-1,0 0 1,1 0-1,-1 0 0,1 0 1,7 10-1,-7-13-130,0 1 0,1-1-1,-1 0 1,0 0-1,1 0 1,0 0 0,0-1-1,0 1 1,0-1 0,0 0-1,0 0 1,0 0 0,1-1-1,-1 0 1,1 1-1,-1-2 1,1 1 0,7 0-1,-8 0 127,-1-1 0,0 0 0,0 0 0,0 0 0,0 0 0,0 0 1,0-1-1,0 1 0,1-1 0,-1 0 0,0 0 0,-1 0 0,1 0 0,0 0 0,0-1 0,0 1 0,-1-1 0,1 0 0,-1 0 0,1 0 0,-1 0 0,0 0 0,0-1 0,0 1 0,0 0 0,0-1 0,0 0 0,-1 1 0,2-4 0,10-18 390,-2 0-1,-1 0 1,0-1 0,-2 0-1,-1 0 1,-1-1 0,-1 0-1,-2 0 1,0-1 0,-2-48-1,-1 72-159,0 2-105,0 0 0,0 0 0,1 0 0,-1 0-1,0 0 1,0 0 0,0 0 0,0 1 0,0-1 0,0 0 0,0 0-1,0 0 1,0 0 0,-1 0 0,1 0 0,0 0 0,-1 1-1,1-1 1,0 0 0,-1 0 0,1 0 0,-1 1 0,1-1-1,-1 0 1,0 1 0,1-1 0,-1 0 0,0 1 0,1-1 0,-1 1-1,0-1 1,0 1 0,1-1 0,-1 1 0,0 0 0,0-1-1,-1 1 1,1 0-72,0 1-1,1 0 0,-1 0 1,0-1-1,1 1 1,-1 0-1,1 0 0,-1 0 1,1 0-1,-1 0 1,1 0-1,0-1 0,-1 1 1,1 0-1,0 0 1,0 0-1,0 0 0,0 0 1,0 0-1,0 0 1,0 2-1,-1 28-34,0-28 49,1 48 106,6 65 0,-4-93-437,2-1-1,1 0 1,1 0-1,0 0 0,14 27 1,-19-45-94,1-1 1,-1 1 0,1-1-1,0 0 1,0 0 0,1 1-1,-1-2 1,1 1 0,-1 0-1,5 3 1,9 3-3983</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1:56.972"/>
    </inkml:context>
    <inkml:brush xml:id="br0">
      <inkml:brushProperty name="width" value="0.035" units="cm"/>
      <inkml:brushProperty name="height" value="0.035" units="cm"/>
    </inkml:brush>
  </inkml:definitions>
  <inkml:trace contextRef="#ctx0" brushRef="#br0">54 115 1777,'0'0'6389,"-9"-9"-5596,-25-28-129,24 21 5122,10 16-5732,0-1 0,0 1-1,0 0 1,0-1 0,0 1 0,0 0-1,1 0 1,-1-1 0,0 1 0,0 0-1,0-1 1,0 1 0,0 0 0,1 0-1,-1-1 1,0 1 0,0 0 0,1 0-1,-1 0 1,0-1 0,0 1 0,1 0-1,-1 0 1,0 0 0,0 0 0,1-1-1,-1 1 1,0 0 0,1 0 0,-1 0-1,1 0 1,30 1-1046,-23 0 1641,179-10 165,-1 1-1102,48 2 232,-216 5 45,0 0 0,0 0 0,1 2 0,-1 1 0,0 0 0,0 1 0,30 9 0,-29-7 15,1-1 0,1 0 0,-1-2 0,0 0 0,1-1 0,-1-1 0,22-3-1,18 1 6,-12 2-13,6-1-10,79 9 0,-88-4 14,-1-1 1,49-5-1,-41 0 36,57 5-1,102 1 246,-116-6 17,-11 2 818,165-20 1,-201 14-966,0 2 0,85 5 1,-73 2-39,65-8 0,85-5 519,-174 10-581,35 0 150,98-11 1,-39-1-12,209 7 0,-189 6-71,-101 2-88,66 11 0,-110-13-21,3 1-1,0 0 0,0 1 0,1 0 0,-1 0 0,13 8-1,24 10-85,5-8 53,19 7 85,-59-10-73,-9-9 13,-1-1-1,0 1 1,0-1-1,1 0 1,-1 1 0,0-1-1,1 1 1,-1-1-1,1 0 1,-1 1-1,0-1 1,1 0 0,-1 1-1,1-1 1,-1 0-1,1 1 1,-1-1 0,1 0-1,-1 0 1,1 0-1,-1 0 1,1 0 0,-1 1-1,1-1 1,-1 0-1,1 0 1,-1 0-1,1 0 1,0-1 0,5 1-637,18 0 1920,-37-3-14247</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4:50.884"/>
    </inkml:context>
    <inkml:brush xml:id="br0">
      <inkml:brushProperty name="width" value="0.05" units="cm"/>
      <inkml:brushProperty name="height" value="0.05" units="cm"/>
      <inkml:brushProperty name="color" value="#F6630D"/>
    </inkml:brush>
  </inkml:definitions>
  <inkml:trace contextRef="#ctx0" brushRef="#br0">173 451 3858,'0'0'11971,"-3"-11"-10915,-14-33 75,17 43-1074,-1 0 1,1-1-1,-1 1 0,0 0 0,1 0 0,-1 0 0,0 0 0,0-1 0,0 1 1,0 0-1,0 0 0,0 1 0,0-1 0,0 0 0,0 0 0,0 0 0,-1 1 1,1-1-1,0 0 0,-1 1 0,1 0 0,0-1 0,-1 1 0,1 0 0,0-1 1,-1 1-1,1 0 0,0 0 0,-1 0 0,1 0 0,-1 0 0,1 1 1,0-1-1,-3 1 0,1 0-45,0 0 0,0 0 1,0 0-1,0 1 0,0-1 1,1 1-1,-1 0 1,0 0-1,1 0 0,-1 0 1,-3 5-1,-3 7 10,0 1 0,1 0 1,1 0-1,0 0 0,1 1 1,1 0-1,0 1 0,2-1 1,-4 23-1,2 21 41,1 75 0,4-124-68,0-1-7,0 0 1,1 0-1,0 0 0,1-1 1,0 1-1,0 0 0,7 14 1,-8-21 15,1 1 0,0-1 1,0 1-1,0-1 0,0 0 0,1 0 1,-1 0-1,1 0 0,0-1 1,0 1-1,0-1 0,0 1 0,0-1 1,0 0-1,1 0 0,-1-1 1,1 1-1,-1-1 0,1 1 1,0-1-1,-1 0 0,5 0 0,-2 0 27,-1 0 1,1-1-1,0 0 0,-1 0 0,1 0 0,-1-1 0,1 0 0,-1 0 0,1 0 0,-1 0 0,0-1 0,1 0 0,-1 0 0,0-1 0,9-5 0,-8 3-11,-1 0 1,1 0-1,-1-1 0,1 1 0,-2-1 0,1-1 1,-1 1-1,0-1 0,0 1 0,-1-1 0,4-9 0,-2 1-19,0-1 0,-1 1 0,0-1 1,-2 0-1,0 0 0,-1 0 0,0 0 0,-1 0 0,-1-1 0,0 1 0,-5-16 0,2 12 2,-1 0-1,-1 0 1,-1 0 0,-1 1 0,0 1-1,-2-1 1,0 1 0,-15-19 0,22 32-10,0 1 1,-1-1-1,0 1 1,0 0-1,0 0 0,0 0 1,-1 1-1,1-1 1,-1 1-1,0 0 1,0 0-1,0 1 1,0 0-1,0 0 1,-1 0-1,1 0 0,-1 1 1,1 0-1,-1 0 1,0 0-1,-7 1 1,11 0 16,0 0 0,0 1 0,0-1 0,0 1 0,0 0 0,0-1 0,0 1 0,0 0 0,0 0 0,0 0 0,1 0 0,-1 1 0,0-1 0,1 0 0,-1 1 0,1-1 0,0 1 0,-1-1 0,1 1 0,0 0 0,0-1 0,0 1 0,0 0 0,0 0 0,0 0 0,1 0 0,-1 0 0,1 0 0,-1 0-1,0 3 2,-1 8-1,0 0 0,1 0 0,0 20 1,1-30-2,1 8-5,0 1 1,1-1 0,0 1-1,0-1 1,1 0 0,1 0-1,0 0 1,0 0-1,1-1 1,1 0 0,0 0-1,13 17 1,8 7 37,2-2 0,40 33 0,-37-34 18,36 41 1,-63-66-138,0 0 1,-1 0-1,0 0 1,0 1-1,-1 0 1,6 13 0,-5 9-3407,-5-28 3221,1-1 1,-1 0 0,0 0-1,0 1 1,0-1 0,1 0-1,-1 0 1,0 0-1,0 0 1,0 0 0,0 0-1,0 0 1,1 0 0,-1 0-1,0 0 1,0-1-1,0 1 1,1 0 0,-1-1-1,0 1 1,0 0 0,1-1-1,-1 1 1,0-1 0,1 1-1,-1-1 1,0 1-1,1-1 1,-1 1 0,1-1-1,-1 0 1,0-1 0,0-16-7020</inkml:trace>
  <inkml:trace contextRef="#ctx0" brushRef="#br0" timeOffset="310.87">566 577 6627,'0'0'11440,"0"0"-11414,0 0 0,0-1-1,0 1 1,0 0 0,-1 0 0,1 0 0,0-1 0,0 1-1,0 0 1,0 0 0,0-1 0,0 1 0,-1 0-1,1 0 1,0-1 0,0 1 0,0 0 0,0 0 0,0-1-1,0 1 1,0 0 0,0-1 0,0 1 0,0 0 0,0 0-1,0-1 1,1 1 0,-1 0 0,0 0 0,0-1-1,0 1 1,0 0 0,0 0 0,0-1 0,1 1 0,-1 0-1,0 0 1,0 0 0,0 0 0,1-1 0,-1 1 0,0 0-1,0 0 1,0 0 0,1 0 0,-1 0 0,0-1-1,0 1 1,1 0 0,-1 0 0,0 0 0,1 0 0,44-3 514,55-11 1,-82 10-921,-1 0 0,1-2 0,-1 0-1,0 0 1,0-2 0,17-9 0,-31 15-99,-1 0-1,1 0 1,0 0 0,-1 0-1,0 0 1,1 0-1,-1-1 1,0 1 0,0-1-1,0 1 1,-1-1-1,4-5 1,-2-10-5046</inkml:trace>
  <inkml:trace contextRef="#ctx0" brushRef="#br0" timeOffset="577.93">832 347 7091,'0'0'14191,"-3"-9"-13775,17 39-509,7-5 305,0 0 1,37 31 0,1 2-16,-58-57-210,1 0 1,-1 1 0,1-1 0,-1 1-1,1-1 1,-1 1 0,0 0 0,0 0 0,0-1-1,0 1 1,0 0 0,0 0 0,0 0-1,-1 0 1,1 0 0,-1 0 0,0 0-1,1 0 1,-1 0 0,0 1 0,0-1 0,0 0-1,0 0 1,-2 4 0,1-4-78,0 0-1,0-1 1,-1 1 0,1-1-1,-1 1 1,0-1 0,1 1-1,-1-1 1,0 0 0,0 0-1,0 0 1,0 0 0,0 0 0,0 0-1,0 0 1,0-1 0,0 1-1,0-1 1,0 1 0,0-1-1,-1 0 1,1 0 0,-2 0-1,-29 0-4780,22 0-153</inkml:trace>
  <inkml:trace contextRef="#ctx0" brushRef="#br0" timeOffset="795.42">1325 442 8212,'0'0'8644,"0"-6"-12086</inkml:trace>
  <inkml:trace contextRef="#ctx0" brushRef="#br0" timeOffset="2353.84">1541 342 2673,'0'0'14818,"-5"-1"-14589,4 1-206,0 0 0,0 0 1,0 0-1,0 1 0,0-1 0,0 0 0,0 0 0,0 1 0,0-1 0,0 0 1,0 1-1,0-1 0,0 1 0,1 0 0,-1-1 0,0 1 0,0 0 1,0-1-1,1 1 0,-1 0 0,0 0 0,1 0 0,-1-1 0,1 1 1,-1 0-1,1 0 0,-1 0 0,1 0 0,0 0 0,-1 0 0,1 0 0,0 0 1,0 0-1,0 0 0,0 0 0,0 0 0,0 2 0,0 58 1073,1-40-966,2 22 203,8 51 0,-8-77-307,1-1 0,0 0 0,1-1 0,1 1 0,0-1 0,12 20 0,-18-35-26,0 0-1,0 0 0,0-1 1,0 1-1,0 0 0,0 0 0,0 0 1,0-1-1,0 1 0,0 0 1,1 0-1,-1-1 0,0 1 0,0 0 1,0 0-1,0 0 0,0-1 1,1 1-1,-1 0 0,0 0 0,0 0 1,0 0-1,1 0 0,-1-1 1,0 1-1,0 0 0,1 0 1,-1 0-1,0 0 0,0 0 0,1 0 1,-1 0-1,0 0 0,0 0 1,1 0-1,-1 0 0,0 0 0,0 0 1,0 0-1,1 0 0,-1 0 1,0 0-1,0 0 0,1 0 0,-1 0 1,0 1-1,0-1 0,1 0 1,-1 0-1,0 0 0,0 0 0,0 0 1,0 1-1,1-1 0,-1 0 1,0 0-1,0 0 0,0 1 0,0-1 1,0 0-1,1 0 0,-1 1 1,0-1-1,0 0 0,0 0 0,0 0 1,0 1-1,0-1 0,4-21-116,-4 20 105,2-42-304,-2 1 0,-2-1 0,-1 0 0,-3 1 0,-1 0 0,-23-75 0,28 110 316,-6-16 2,2-1 1,0-1 0,2 1 0,-3-42-1,8 65-3,-1 0 1,1 1-1,-1-1 0,1 0 0,0 0 0,-1 1 0,1-1 0,0 0 0,0 1 0,0-1 1,-1 1-1,1-1 0,0 1 0,0-1 0,0 1 0,0 0 0,0-1 0,0 1 0,0 0 1,0 0-1,0 0 0,0 0 0,0 0 0,0 0 0,0 0 0,0 0 0,1 0 0,39 1-35,-34 0 31,-2-1-89,0 1 0,0 0 0,0 0 0,-1 0 0,1 1 0,0 0 0,-1 0 0,1 0 0,-1 0 0,0 1 0,0-1 0,0 1 1,0 0-1,0 1 0,-1-1 0,1 1 0,2 4 0,-2-4-514,-1 1 0,1 0 0,-1 0 0,-1 0 0,1 0 0,-1 0 0,0 1-1,3 9 1,-2 17-4615</inkml:trace>
  <inkml:trace contextRef="#ctx0" brushRef="#br0" timeOffset="2541.51">1582 630 5042,'0'0'7940,"126"-91"-7956,-84 80-144,3 4-1313,-4-1-1344,-3 2-2321</inkml:trace>
  <inkml:trace contextRef="#ctx0" brushRef="#br0" timeOffset="2740.29">1953 442 4738,'0'0'13772,"-2"-9"-12641,-9-22-868,12 45-374,-1-13 122,4 13 114,1 0 0,0 0 0,0 0 0,13 22 0,-8-17-906,12 34 1,-19-46-579,-2 0-1,1 0 1,-1 0-1,0 0 1,0 9 0</inkml:trace>
  <inkml:trace contextRef="#ctx0" brushRef="#br0" timeOffset="2913.91">1947 276 2289,'0'0'7347,"59"36"-14374</inkml:trace>
  <inkml:trace contextRef="#ctx0" brushRef="#br0" timeOffset="3786.52">2186 402 3105,'0'0'13254,"3"-12"-12605,7-34-529,-10 46-121,0 0 1,0-1-1,0 1 1,0 0-1,0 0 1,0-1-1,0 1 1,0 0-1,0-1 1,0 1-1,0 0 1,0 0 0,0-1-1,1 1 1,-1 0-1,0 0 1,0-1-1,0 1 1,0 0-1,1 0 1,-1-1-1,0 1 1,0 0-1,1 0 1,-1 0-1,0-1 1,0 1-1,1 0 1,-1 0-1,0 0 1,0 0-1,1 0 1,-1 0-1,0 0 1,0 0-1,1-1 1,-1 1-1,0 0 1,1 0-1,-1 0 1,0 0-1,1 0 1,-1 1-1,0-1 1,0 0-1,1 0 1,-1 0-1,0 0 1,0 0 0,1 0-1,-1 0 1,0 1-1,1-1 1,-1 0-1,0 0 1,0 0-1,0 0 1,1 1-1,-1-1 1,0 0-1,0 0 1,1 1-1,8 15-29,-8-14 29,12 26 6,-2 0 0,14 55 0,-10-31-366,-15-51 286,0-1 0,0 1 0,1 0 0,-1 0 0,0-1 0,0 1 0,0 0 0,1-1 0,-1 1 0,0-1 0,1 1 0,-1 0 0,1-1 0,-1 1 0,1-1 0,-1 1 0,1-1 0,-1 1 0,1-1 0,0 1 0,7-8-285,1-22 555,-3-8-103,-4 20 122,1 1 0,0 0 1,1 0-1,1 0 0,1 0 1,0 1-1,13-23 0,-19 37-210,1 0 0,-1 0-1,0 1 1,1-1 0,0 0-1,-1 0 1,1 1 0,-1-1-1,1 0 1,0 1 0,-1-1-1,1 1 1,0-1 0,0 1-1,0-1 1,-1 1 0,1-1-1,0 1 1,0 0 0,0-1-1,0 1 1,0 0 0,0 0-1,0 0 1,-1 0 0,1 0-1,0 0 1,0 0-1,1 0 1,0 1-1,-1 0-1,1 0 0,-1 0 1,1 0-1,-1 0 1,0 0-1,0 0 1,1 1-1,-1-1 1,0 0-1,0 1 0,0-1 1,-1 1-1,2 1 1,3 9-6,0 0-1,-1 0 1,3 13 0,-6-24 3,6 31-348,-5-17-246,2 1 0,0-1-1,8 22 1,-10-34 494,-1 0 1,0 0 0,1-1-1,0 1 1,-1 0 0,1-1-1,0 1 1,0-1 0,1 1-1,-1-1 1,0 0-1,1 0 1,0 0 0,-1 0-1,1-1 1,0 1 0,0-1-1,0 1 1,0-1 0,0 0-1,0 0 1,5 0-1,-3 0-179,0 0 0,1-1-1,-1 0 1,1 0-1,-1 0 1,1-1-1,-1 1 1,0-1-1,1-1 1,-1 1-1,0-1 1,0 0-1,10-5 1,-11 4 252,0 0 1,0-1-1,0 0 1,-1 1-1,1-1 0,-1 0 1,0-1-1,0 1 1,0-1-1,-1 1 1,1-1-1,-1 0 0,-1 0 1,4-9-1,-2 1 677,0 0 0,0 0-1,-1-1 1,0 1 0,-2 0 0,1-1 0,-2 1-1,-2-21 1,2 31-516,0 1-1,-1-1 1,1 1-1,0-1 1,-1 1-1,0 0 1,0-1 0,1 1-1,-1 0 1,-1 0-1,1 0 1,0 1-1,0-1 1,-1 0-1,1 1 1,-1 0 0,1-1-1,-1 1 1,1 0-1,-1 0 1,-3 0-1,4 0-98,-1 0-1,0 0 0,1 1 1,-1-1-1,0 1 0,0 0 0,1 0 1,-1 0-1,0 0 0,0 0 1,1 1-1,-1-1 0,0 1 1,1 0-1,-1-1 0,1 1 0,-1 1 1,1-1-1,-1 0 0,1 0 1,-1 1-1,-2 2 0,0 2-18,1 0 1,0 0-1,0 0 0,1 1 1,0 0-1,0-1 0,0 1 0,1 0 1,0 0-1,0 1 0,-1 11 1,1-1-4,1 0 0,1 0 0,2 30 0,-1-44-16,-1 0-1,1-1 1,0 1-1,0-1 1,0 1-1,0-1 1,1 1-1,-1-1 1,1 0-1,0 0 1,0 1-1,0-1 1,1-1-1,-1 1 0,0 0 1,1-1-1,0 1 1,0-1-1,0 0 1,0 1-1,3 0 1,1 0-82,0 0 0,0 0 0,0-1 1,0 0-1,0 0 0,1-1 0,-1 0 0,1 0 0,8-1 1,-13 0 63,0 0 0,-1 0 0,1-1 0,0 1 0,-1-1 0,1 0 0,-1 1 0,1-1 0,-1 0 0,1-1 0,-1 1 0,0 0 0,1-1 0,-1 1 0,0-1 0,0 1 0,3-5 0,-2 2 11,1 0 1,-1-1-1,0 1 1,-1-1-1,1 0 1,-1 0-1,0 0 1,2-7-1,0-6 20,-1 0 0,0 0 0,-1-1 0,-1-21 0,-1 37-11,0-15 48,0 0 0,0 1-1,-2-1 1,0 0-1,-1 1 1,-9-29 0,5 28 414,0-1 0,-1 2 0,-1-1 0,-1 1 1,0 1-1,-1 0 0,-19-21 0,30 64-330,2-2-110,1-2 1,2 1 0,0 0-1,1-1 1,2 0-1,14 33 1,16 51-18,-16-14-114,-10-33-3423,-11-53 2731,3 8-3291</inkml:trace>
  <inkml:trace contextRef="#ctx0" brushRef="#br0" timeOffset="7546.89">5631 127 4386,'0'0'7214,"0"23"-6059,-2 3-886,1-10-145,0 0 0,1 1 1,1-1-1,0 0 1,1 0-1,6 19 0,2 11 40,2 0 1,3-1-1,36 80 0,-51-126-163,0 1 1,0 0 0,0 0 0,1-1 0,-1 1 0,0 0-1,0 0 1,0-1 0,0 1 0,0 0 0,1 0-1,-1-1 1,0 1 0,0 0 0,0 0 0,1 0 0,-1-1-1,0 1 1,0 0 0,1 0 0,-1 0 0,0 0-1,0 0 1,1 0 0,-1-1 0,0 1 0,0 0 0,1 0-1,-1 0 1,0 0 0,1 0 0,-1 0 0,0 0-1,0 0 1,1 0 0,-1 0 0,0 0 0,1 1-1,-1-1 1,0 0 0,0 0 0,1 0 0,-1 0 0,0 0-1,0 0 1,1 1 0,-1-1 0,0 0 0,0 0-1,0 0 1,1 1 0,-1-1 0,0 0 0,0 0 0,0 0-1,0 1 1,1-1 0,-1 0 0,0 1 0,0-1-1,0 0 1,0 0 0,0 1 0,0-1 0,4-23 176,-3-40-120,-2 1 0,-4-1 0,-23-117 0,27 174-63,-7-31 64,2 1-1,-2-55 1,8 90-61,0 1 0,-1 0 0,1-1 0,0 1 0,0 0 0,0 0 0,0-1 0,0 1 1,0 0-1,0 0 0,1-1 0,-1 1 0,0 0 0,0 0 0,0-1 0,0 1 0,0 0 1,0 0-1,0-1 0,1 1 0,-1 0 0,0 0 0,0 0 0,0-1 0,0 1 0,1 0 0,-1 0 1,0 0-1,0 0 0,0 0 0,1-1 0,-1 1 0,0 0 0,0 0 0,1 0 0,-1 0 1,0 0-1,0 0 0,1 0 0,-1 0 0,0 0 0,0 0 0,1 0 0,-1 0 0,0 0 0,1 0 1,-1 0-1,0 0 0,0 0 0,1 0 0,-1 0 0,0 0 0,0 0 0,0 1 0,1-1 1,-1 0-1,0 0 0,0 0 0,0 0 0,1 1 0,-1-1 0,1 0-11,6 4 12,0 1 0,0-1 0,-1 1 0,0 1 0,0-1 0,0 1 0,0 0 0,-1 0 0,0 0 1,7 12-1,-2-1-22,0 0 0,-2 0 0,10 27 1,-12-26-338,-1 0 0,0 0 0,-2 1 0,0-1 0,-1 1 0,-1 0 0,-1 0 0,-1 0 0,-3 20 1,4-36 259,-1 0 0,0 0 1,0 0-1,0-1 1,0 1-1,0 0 1,-1 0-1,1-1 0,-1 1 1,0 0-1,0-1 1,0 0-1,0 1 1,0-1-1,0 0 0,0 0 1,-1 0-1,1-1 1,-1 1-1,0-1 0,1 1 1,-1-1-1,0 0 1,0 0-1,0 0 1,0 0-1,0 0 0,0-1 1,0 1-1,0-1 1,0 0-1,0 0 1,-5-1-1,7 1 122,0-1 0,0 0 0,0 0 0,0 0 0,0 1 0,0-1 0,0 0 0,0-1 0,0 1 0,0 0 0,1 0 0,-1 0 0,0 0 0,1-1 0,-1 1 0,1 0 0,-1 0 0,1-1 0,0 1 0,0 0 0,-1-1 0,1 1 0,0-1 0,0 0 0,-1-42 2521,1 36-1117,7 9-929,2 7-483,-1 1 1,0 0 0,0 0-1,-1 0 1,0 1-1,-1 0 1,0 0 0,7 18-1,3 1-47,-10-17-312,0-1 0,1-1 0,1 1 0,0-1 0,12 12 0,-17-20 50,-1 1 0,1-1-1,-1 0 1,1 0-1,0 0 1,0-1-1,0 1 1,0-1 0,0 1-1,0-1 1,0 0-1,1 0 1,-1 0-1,0-1 1,1 1 0,-1-1-1,0 0 1,1 0-1,-1 0 1,0 0-1,1-1 1,-1 1 0,0-1-1,1 0 1,5-2-1,-5 1 234,-1-1 1,1 0-1,-1 0 0,1 1 0,-1-2 0,0 1 1,0 0-1,0-1 0,-1 1 0,1-1 0,-1 0 1,0 0-1,0 0 0,0 0 0,-1 0 0,3-8 1,0-2 761,-1 0 1,0-1 0,1-27 0,-4-36 6185,0 78-6874,0-1 1,0 1-1,0 0 1,0 0 0,0 0-1,-1 0 1,1-1-1,0 1 1,0 0-1,0 0 1,0 0-1,-1 0 1,1 0-1,0 0 1,0 0-1,0-1 1,-1 1-1,1 0 1,0 0 0,0 0-1,0 0 1,-1 0-1,1 0 1,0 0-1,0 0 1,0 0-1,-1 0 1,1 0-1,0 0 1,0 0-1,0 1 1,-1-1-1,1 0 1,0 0 0,0 0-1,0 0 1,-1 0-1,1 0 1,0 0-1,0 1 1,0-1-1,0 0 1,-1 0-1,1 0 1,0 0-1,0 0 1,0 1 0,0-1-1,0 0 1,0 0-1,0 0 1,0 1-1,-1-1 1,-8 10-95,6-4 43,1 0 1,0 0-1,0 0 0,1 1 1,-1-1-1,1 0 0,1 1 1,-1-1-1,1 1 1,1-1-1,0 11 0,0-15-131,-1 1-1,0 0 0,1-1 1,0 1-1,-1-1 0,1 1 0,0-1 1,0 0-1,0 1 0,1-1 1,-1 0-1,1 0 0,-1 0 1,1 0-1,0 0 0,-1 0 1,1 0-1,0-1 0,0 1 1,0-1-1,1 1 0,-1-1 1,0 0-1,0 0 0,1 0 1,-1 0-1,1 0 0,-1 0 1,1-1-1,4 1 0,-5 0-38,1-1 0,-1 0-1,1 0 1,-1 0 0,0 0 0,1-1 0,-1 1-1,1-1 1,-1 1 0,0-1 0,0 0 0,1 0-1,-1 0 1,0 0 0,0 0 0,0 0-1,0-1 1,2-1 0,-2 0 226,0 1 0,-1-1-1,1 0 1,0 0 0,-1 1 0,0-1-1,0 0 1,0 0 0,0 0 0,0-1-1,-1 1 1,1 0 0,-1-6 0,1 0 648,-1-1 0,0 1 0,0 0 0,-1-1 0,-1 1 0,1 0 0,-1 0 0,-5-13 0,5 17-377,-1 1 0,1-1 0,-1 0 0,0 1 0,0 0 0,0 0 0,0 0 0,-1 0-1,1 0 1,-1 0 0,0 1 0,-1 0 0,1 0 0,0 0 0,-1 1 0,-8-4-1,12 5-258,0 0-1,0 0 1,-1 1-1,1-1 1,0 1-1,-1-1 1,1 1-1,-1 0 1,1 0-1,0-1 1,-1 1-1,1 0 1,-1 0-1,1 0 1,0 0-1,-1 1 1,1-1-1,-1 0 1,1 1-1,0-1 1,-1 1-1,1-1 1,0 1-1,-1-1 0,1 1 1,0 0-1,0 0 1,0 0-1,0 0 1,0 0-1,0 0 1,0 0-1,0 0 1,0 0-1,0 0 1,0 0-1,1 0 1,-1 1-1,0-1 1,1 0-1,-1 1 1,1-1-1,0 0 1,-1 1-1,1 1 1,-2 9-18,0 0 1,2 1 0,-1-1-1,3 18 1,-2-11 140,1-6-139,0 0 1,1 0-1,0 0 0,1 0 1,1-1-1,0 1 0,0-1 1,2 0-1,-1-1 1,1 1-1,1-1 0,0 0 1,1 0-1,14 15 0,-19-23-14,1 0-1,0 0 1,0 0-1,0-1 1,0 1 0,0-1-1,1 0 1,-1 0-1,1-1 1,0 1-1,-1-1 1,7 1 0,-8-1 9,-1-1 1,1 0-1,-1 1 1,1-1-1,-1 0 1,1 0-1,0-1 1,-1 1 0,1 0-1,-1-1 1,1 0-1,-1 1 1,1-1-1,-1 0 1,0 0-1,1-1 1,-1 1 0,0 0-1,0-1 1,0 1-1,0-1 1,0 0-1,3-2 1,0-6-5,0 0 1,0 0 0,-1-1-1,-1 1 1,0-1-1,0 1 1,-1-1-1,0 0 1,0-11-1,1-95 983,-4 96 54,1 48-1132,-1-2 109,2 1 0,6 45 0,-6-64-64,1 0 1,0 0 0,0 0 0,0-1 0,1 1-1,0-1 1,0 0 0,0 1 0,1-1 0,0-1-1,1 1 1,-1-1 0,1 1 0,0-1 0,6 5 0,-9-9 14,0 1 0,1 0 1,-1-1-1,0 1 1,1-1-1,-1 0 1,1 1-1,-1-1 1,1-1-1,-1 1 1,1 0-1,0-1 1,-1 1-1,1-1 0,0 0 1,0 0-1,-1 0 1,1 0-1,0 0 1,0 0-1,-1-1 1,1 0-1,0 1 1,-1-1-1,1 0 0,3-2 1,-2 0 38,0 0 0,0 0 1,-1 0-1,0-1 0,1 1 0,-1-1 0,0 0 1,0 0-1,-1 0 0,1 0 0,-1 0 0,0 0 0,0-1 1,1-5-1,5-24-49,-1-1 1,-1 1 0,-2-2-1,-2 1 1,-2-35-1,0 86-1076,-1-8-18,1 0 0,0 0 0,1 0 0,1 10 0,9 7-4457</inkml:trace>
  <inkml:trace contextRef="#ctx0" brushRef="#br0" timeOffset="8848.16">6583 370 4914,'0'0'9234,"-4"0"-9122,3 0-113,0 0 1,0 0-1,1 0 1,-1 0-1,0 0 1,0 0-1,0 0 1,0 1-1,0-1 1,1 0-1,-1 1 0,0-1 1,0 0-1,1 1 1,-1-1-1,0 1 1,0-1-1,1 1 1,-1-1-1,0 1 1,1 0-1,-1-1 1,1 1-1,-1 0 1,1-1-1,-1 1 1,1 0-1,0 0 0,-1 0 1,1 0-1,-3 34-118,3-26 89,0-6-125,0 1 0,1-1-1,-1 0 1,1 1-1,0-1 1,0 0 0,0 0-1,0 0 1,0 0-1,1 0 1,-1 0-1,1 0 1,3 4 0,-4-5-44,0-1 1,1 0-1,-1 0 1,0 0-1,0 0 1,1 0-1,-1 0 1,0 0-1,1-1 1,-1 1-1,1 0 1,-1-1-1,1 1 1,-1-1-1,1 0 1,0 1-1,-1-1 1,1 0-1,-1 0 1,1 0-1,0 0 1,-1 0-1,1 0 1,-1-1-1,1 1 1,0 0-1,-1-1 1,1 1-1,-1-1 1,3-1-1,-2 1 146,-1-1-1,1 1 0,-1-1 0,0 1 1,1-1-1,-1 1 0,0-1 1,0 0-1,0 1 0,0-1 0,-1 0 1,1 0-1,0 0 0,-1 0 1,1 0-1,-1 0 0,0 1 0,1-5 1,1-40 411,-2 40-251,0-1 124,0-5 374,0 0 0,-1 0-1,0 0 1,-1 1 0,-3-13-1,5 22-450,-1-1 0,0 1-1,0 0 1,0-1 0,0 1 0,0 0-1,-1 0 1,1 0 0,-1 0 0,1 0-1,-1 0 1,0 0 0,0 0-1,0 1 1,0-1 0,0 1 0,0-1-1,0 1 1,0 0 0,0 0-1,-1 0 1,1 0 0,-1 0 0,1 0-1,-1 1 1,1-1 0,-1 1-1,1 0 1,-5 0 0,5 0-145,0 1 0,0-1 1,0 1-1,0 0 0,0-1 0,0 1 1,0 0-1,1 0 0,-1 0 0,0 1 1,1-1-1,-1 0 0,0 1 0,1-1 1,0 1-1,-1-1 0,1 1 0,0 0 1,0 0-1,0-1 0,0 1 0,0 0 1,0 0-1,1 0 0,-1 0 0,0 0 0,1 0 1,0 0-1,-1 3 0,-1 9 41,0 1-1,-1 25 1,3-39-49,0 18 4,0 0 0,1 0 0,1-1 1,0 1-1,11 34 0,-12-48-43,1 0 1,0 0-1,0 0 1,0-1-1,0 1 0,1-1 1,0 1-1,0-1 1,0 0-1,0 0 0,1 0 1,0-1-1,0 1 0,0-1 1,0 0-1,0 0 1,0 0-1,1-1 0,-1 1 1,1-1-1,0 0 0,0-1 1,0 1-1,0-1 1,0 0-1,7 1 0,-6-1 47,1-1 0,-1 1 0,0-1 0,0-1 0,0 1 0,0-1 0,9-2-1,-12 1 13,-1 1 0,1 0 0,-1-1 0,1 1 0,-1-1 0,0 0 0,0 0 0,0 0 0,0 0 0,0 0 0,0 0 0,0-1 0,-1 1 0,1 0 0,-1-1 0,0 0 0,2-3 0,4-16 481,0 1 0,-1-1 0,5-36 1,-7 31 634,13-44 1,-17 71-1124,0 0 0,0 0 0,0-1-1,0 1 1,0 0 0,1 0 0,-1 0 0,0-1 0,0 1-1,0 0 1,0 0 0,0 0 0,0-1 0,0 1 0,0 0-1,0 0 1,1 0 0,-1-1 0,0 1 0,0 0-1,0 0 1,0 0 0,0 0 0,1 0 0,-1-1 0,0 1-1,0 0 1,0 0 0,1 0 0,-1 0 0,0 0-1,0 0 1,0 0 0,1 0 0,-1 0 0,0 0 0,0 0-1,1 0 1,-1 0 0,0 0 0,6 8-92,2 14-136,4 37-480,6 73 0,-17-122 198,-1-10 469,1 0 0,-1 0 0,0 0 0,0-1-1,0 1 1,0 0 0,0 0 0,1 0 0,-1 0-1,0 0 1,0 0 0,0 0 0,0 0 0,1 0-1,-1 0 1,0 0 0,0-1 0,0 1 0,0 0 0,1 0-1,-1 0 1,0 0 0,0 1 0,0-1 0,1 0-1,-1 0 1,0 0 0,0 0 0,0 0 0,0 0-1,1 0 1,-1 0 0,0 0 0,0 0 0,0 0-1,0 0 1,0 1 0,1-1 0,-1 0 0,0 0-1,0 0 1,0 0 0,0 0 0,0 1 0,0-1-1,0 0 1,0 0 0,1 1 0,5-20 154,3-33-39,-4 22 65,0 0 0,2 1 0,1 0 0,18-43 0,-26 72-148,0 0-1,0 0 0,0 0 1,0 0-1,0 0 0,0 0 1,0 1-1,0-1 0,0 0 1,0 0-1,0 0 0,0 0 1,0 0-1,0 0 0,0 0 1,0 1-1,0-1 0,0 0 0,0 0 1,0 0-1,0 0 0,0 0 1,0 0-1,0 0 0,0 0 1,1 0-1,-1 1 0,0-1 1,0 0-1,0 0 0,0 0 1,0 0-1,0 0 0,0 0 1,0 0-1,0 0 0,1 0 1,-1 0-1,0 0 0,0 0 1,0 0-1,0 0 0,0 0 1,0 0-1,0 0 0,0 0 1,1 0-1,-1 0 0,0 0 1,0 0-1,0 0 0,0 0 1,0 0-1,0 0 0,0 0 1,1 0-1,-1 0 0,0 0 1,0 0-1,0 0 0,0 0 1,0-1-1,0 1 0,0 0 1,4 19 13,-1 26-75,-3-13 25,-1-20-186,1 1 0,0 0 0,1-1 0,1 1 0,0 0 0,0-1 0,1 0 0,1 1 0,6 14 0,-10-26 169,1 0-1,-1 0 1,0 0 0,1-1-1,-1 1 1,1 0-1,0 0 1,-1 0-1,1-1 1,0 1-1,-1 0 1,1-1-1,0 1 1,0-1-1,0 1 1,-1-1-1,1 1 1,0-1 0,0 1-1,0-1 1,0 0-1,0 0 1,0 1-1,0-1 1,0 0-1,0 0 1,0 0-1,0 0 1,0 0-1,0 0 1,0 0-1,0-1 1,0 1-1,0 0 1,-1 0 0,1-1-1,0 1 1,0-1-1,0 1 1,0-1-1,0 1 1,-1-1-1,1 1 1,1-2-1,2-1 64,-1-1 0,1 1 0,-1-1 0,0 0-1,0 1 1,0-2 0,3-5 0,4-10 365,-1 0 1,0 0 0,-2 0-1,0-1 1,-2-1 0,0 1-1,-1-1 1,-1 1 0,0-25-1,-3 47-339,-1 0 0,1 0-1,0-1 1,-1 1 0,1 0-1,0 0 1,-1-1 0,1 1 0,-1 0-1,1 0 1,-1-1 0,1 1 0,-1-1-1,0 1 1,1-1 0,-1 1-1,0-1 1,1 1 0,-1-1 0,0 1-1,0-1 1,0 0 0,1 1-1,-1-1 1,0 0 0,0 0 0,0 0-1,0 1 1,1-1 0,-1 0 0,0 0-1,0 0 1,0-1 0,0 1-1,1 0 1,-1 0 0,0 0 0,0 0-1,0-1 1,0 1 0,1-1-1,-1 1 1,0 0 0,1-1 0,-1 1-1,0-1 1,1 1 0,-1-1-1,0 0 1,1 1 0,-1-1 0,1 0-1,-1 1 1,1-1 0,-1 0 0,1 0-1,0 1 1,-1-1 0,1 0-1,0 0 1,0 0 0,-1-1 0,0 17-26,0-1 0,1 1 0,0-1 0,1 1 1,1-1-1,0 1 0,1-1 0,7 19 0,-7-24-121,0 0 0,1 0 0,0-1 0,1 1 0,0-1 0,0 0 0,1-1 0,0 0 0,0 1 0,1-2 0,-1 1-1,2-1 1,14 10 0,-19-14-56,0 0-1,0-1 0,0 1 1,0-1-1,0 0 0,1 0 1,-1 0-1,0 0 1,1-1-1,-1 1 0,0-1 1,1 0-1,5 0 0,-7-1 108,0 1-1,0-1 1,-1 1-1,1-1 1,0 0-1,0 1 1,0-1-1,-1 0 1,1 0-1,0 0 1,-1-1-1,1 1 1,-1 0-1,0-1 1,1 1-1,-1-1 1,0 1-1,0-1 1,0 1-1,0-1 1,0 0-1,0 0 1,1-2-1,6-19 139,-2 0-1,0-1 0,-1 0 1,2-35-1,-3-43 5384,-4 131-5759,-1 4 368,5 39 0,-3-61-336,1 0 1,1-1-1,-1 1 1,2-1-1,-1 1 1,2-1-1,8 17 1,-11-25 5,-1 0 1,1 1-1,-1-1 0,1 0 1,0 0-1,0 0 1,0 0-1,1 0 0,-1-1 1,0 1-1,4 1 0,20 4-4594,0-6-2500</inkml:trace>
  <inkml:trace contextRef="#ctx0" brushRef="#br0" timeOffset="4446.62">3537 186 5298,'0'0'7361,"16"-5"-7099,-7 2-199,27-7 258,48-8-1,-50 13-246,-4 1-27,1-1 0,-1-1-1,54-19 1,-83 24-132,0 1 1,1-1-1,-1 1 0,0-1 0,1 0 0,-1 1 0,0-1 0,0 0 0,0 0 0,1 0 0,-1 0 0,0 0 1,0 0-1,-1 0 0,1-1 0,0 1 0,0 0 0,1-3 0,-2 3 23,-1 1 0,1-1 1,0 0-1,0 0 0,0 1 0,-1-1 0,1 1 1,0-1-1,-1 0 0,1 1 0,-1-1 0,1 1 0,-1-1 1,1 1-1,-1-1 0,1 1 0,-1-1 0,1 1 1,-1-1-1,1 1 0,-1 0 0,0-1 0,1 1 1,-1 0-1,0 0 0,1 0 0,-1-1 0,0 1 0,0 0 1,1 0-1,-1 0 0,0 0 0,1 0 0,-1 0 1,0 0-1,0 1 0,-7-2-101,1 0 307,0 0 0,1 1 0,-1 0 0,0 0 0,-10 1 0,16 0-61,-1-1-1,1 1 1,-1-1-1,1 1 1,-1 0-1,1-1 1,-1 1-1,1 0 1,0 0-1,-1 0 1,1 0-1,0 0 1,0 0-1,0 0 1,0 1 0,0-1-1,0 0 1,0 1-1,0-1 1,1 0-1,-1 1 1,0-1-1,1 1 1,-1-1-1,1 1 1,0 0-1,-1 2 1,-1 10 167,1 1 1,1-1 0,0 0-1,1 1 1,0-1-1,1 0 1,6 20-1,5 8 12,20 44 0,-19-53-364,-1 1 0,13 57 0,-16-27-4046,-6-45 39</inkml:trace>
  <inkml:trace contextRef="#ctx0" brushRef="#br0" timeOffset="5153.09">4066 268 5619,'0'0'7008,"-12"9"-6530,1-3-375,7-4-64,0 0-1,0 1 1,0-1-1,0 1 1,0 0 0,1 0-1,-1 0 1,1 0-1,0 1 1,0 0-1,0-1 1,0 1 0,1 0-1,-1 0 1,1 0-1,0 1 1,-2 7-1,0 2 10,2 0 1,0 0-1,0 0 0,1 0 0,1 1 0,3 24 0,-3-36-40,1 1 0,-1-1 0,1 0-1,0 0 1,0 0 0,0 1 0,0-1 0,0 0 0,1 0-1,-1 0 1,1-1 0,0 1 0,0 0 0,0-1-1,0 1 1,1-1 0,-1 0 0,1 1 0,-1-1 0,1 0-1,0-1 1,0 1 0,0 0 0,0-1 0,0 0 0,0 1-1,0-1 1,0 0 0,0-1 0,1 1 0,-1-1 0,0 1-1,6-1 1,-6 0 11,0 0-1,1 0 1,-1-1-1,0 1 1,1-1-1,-1 1 1,0-1 0,0 0-1,0 0 1,0-1-1,0 1 1,0-1-1,0 1 1,0-1-1,-1 0 1,1 0-1,2-3 1,-1 0 14,0 0 1,-1 0-1,1 0 1,-1 0-1,0-1 1,-1 1-1,0-1 1,3-10-1,0-13 969,-1 0 0,-1-42 325,-3 72-1243,0 18-142,0 0 1,1-1-1,1 1 0,1-1 1,9 34-1,-10-48 7,-1 0 0,1 1-1,0-1 1,0 0 0,0 0 0,1-1-1,-1 1 1,1 0 0,0-1 0,0 1 0,0-1-1,1 0 1,-1 0 0,1-1 0,-1 1-1,1 0 1,0-1 0,0 0 0,0 0-1,1 0 1,-1-1 0,0 0 0,0 1 0,1-1-1,-1-1 1,1 1 0,-1-1 0,1 1-1,-1-2 1,6 1 0,-7-1 40,-1 0 0,1 0 1,-1 0-1,1 0 0,-1 0 0,1-1 0,-1 1 1,0-1-1,1 0 0,-1 0 0,0 0 0,0 0 1,0 0-1,-1 0 0,1 0 0,0 0 0,-1-1 1,0 1-1,1-1 0,-1 1 0,0-1 0,0 1 1,0-1-1,0-3 0,4-12 19,0 0 0,3-23-1,-8 39-8,4-35 52,-2 0 0,-3-42 0,0 52 25,0 12 188,0 0 0,-1 0 0,-1 0 0,-1 0-1,0 1 1,-1-1 0,0 1 0,-10-18 0,15 33-251,0-1 1,0 0 0,0 0-1,0 0 1,0 0 0,0 0-1,0 0 1,0 0 0,0 0-1,0 0 1,0 1-1,0-1 1,0 0 0,-1 0-1,1 0 1,0 0 0,0 0-1,0 0 1,0 0 0,0 0-1,0 0 1,0 0 0,0 0-1,0 0 1,0 0-1,0 0 1,-1 0 0,1 0-1,0 0 1,0 0 0,0 0-1,0 0 1,0 0 0,0 0-1,0 0 1,0 0 0,0 0-1,-1 0 1,1 0 0,0 0-1,0 0 1,0 0-1,0 0 1,0 0 0,0 0-1,0 0 1,0 0 0,0 0-1,0 0 1,0 0 0,-1 0-1,1 0 1,0 0 0,0 0-1,0 0 1,0-1 0,0 1-1,0 0 1,0 0-1,0 0 1,0 0 0,0 0-1,0 0 1,0 0 0,0 0-1,0 0 1,0 0 0,0-1-1,0 1 1,-3 13 79,0 15-290,2 0 239,1 0 1,1 0 0,2 0-1,1 0 1,1 0 0,12 38 0,-5-27-230,17 43 404,-4-34-3580</inkml:trace>
  <inkml:trace contextRef="#ctx0" brushRef="#br0" timeOffset="5327.87">4280 340 2417,'0'0'5683,"104"15"-5747,-68-9-913,5-3-752,4-1-704,-2-2 897</inkml:trace>
  <inkml:trace contextRef="#ctx0" brushRef="#br0" timeOffset="5937.91">4666 317 2065,'0'0'11496,"-7"-8"-10549,-25-26-307,31 33-629,0 1 0,1-1 0,-1 1 0,1-1-1,-1 1 1,0-1 0,1 1 0,-1-1 0,0 1-1,1-1 1,-1 1 0,0 0 0,0-1 0,1 1-1,-1 0 1,0 0 0,0 0 0,0 0 0,1 0-1,-1 0 1,0 0 0,0 0 0,0 0 0,0 0-1,1 0 1,-1 0 0,0 0 0,0 1 0,1-1-1,-1 0 1,0 1 0,0-1 0,1 0 0,-1 1 0,0-1-1,1 1 1,-1-1 0,0 1 0,1-1 0,-1 1-1,1 0 1,-1-1 0,1 1 0,-1 0 0,1-1-1,0 1 1,-1 0 0,1 0 0,-1 1 0,-10 35 158,8-8-114,2 1 0,3 50 0,-2-80-55,1 6-178,-1 1 1,1-1-1,0 0 0,1 0 0,0 1 0,0-1 0,0 0 0,0-1 0,1 1 0,4 5 0,-6-8 68,1 0 0,0-1-1,0 1 1,1-1-1,-1 0 1,0 1 0,1-1-1,-1 0 1,1-1-1,0 1 1,0 0-1,0-1 1,0 1 0,0-1-1,0 0 1,0 0-1,0 0 1,0-1 0,0 1-1,0-1 1,5 1-1,-6-1 64,0 0-1,-1 0 0,1 0 0,0 0 0,0 0 1,-1-1-1,1 1 0,0 0 0,-1-1 1,1 0-1,0 1 0,-1-1 0,1 0 0,0 0 1,-1 1-1,0-1 0,1-1 0,2-1 1,-2 0 79,0-1 0,0 1 1,0-1-1,-1 0 1,1 1-1,-1-1 1,1-7-1,4-17 1162,-2 0 1,-1-1-1,-2-52 0,-1 68-355,0 12-167,0 16-642,-1 3-63,-1 14-25,1-1 1,5 36-1,-4-64-29,1 0 1,0 0-1,0 0 0,0 1 0,0-1 0,0-1 0,1 1 1,0 0-1,-1 0 0,1 0 0,0-1 0,0 1 1,1-1-1,-1 0 0,0 1 0,1-1 0,-1 0 1,1 0-1,0-1 0,0 1 0,0-1 0,-1 1 1,1-1-1,1 0 0,-1 0 0,0 0 0,0 0 1,0-1-1,0 1 0,1-1 0,-1 0 0,0 0 0,1 0 1,-1 0-1,0-1 0,0 1 0,0-1 0,1 0 1,-1 0-1,0 0 0,0 0 0,0-1 0,0 1 1,-1-1-1,1 0 0,0 0 0,-1 0 0,1 0 1,-1 0-1,1 0 0,1-3 0,10-15 194,-1 0 1,-1-1-1,-1-1 0,-1 1 1,-1-2-1,0 1 1,-2-1-1,-1 0 0,-1-1 1,0 1-1,-2-1 0,-1 0 1,-1 0-1,-1 0 0,-1 0 1,-6-34-1,6 50 173,-1-1-1,0 1 1,0 0 0,-1 0-1,0 0 1,0 0-1,-1 1 1,0-1 0,-1 1-1,-7-9 1,12 15-251,0 1 1,0-1-1,-1 1 1,1-1-1,-1 1 0,1 0 1,0-1-1,-1 1 1,1 0-1,-1-1 0,1 1 1,-1 0-1,1-1 1,-1 1-1,1 0 0,-1 0 1,0 0-1,1 0 0,-1-1 1,1 1-1,-1 0 1,1 0-1,-1 0 0,1 0 1,-1 0-1,0 0 1,1 0-1,-1 1 0,1-1 1,-1 0-1,1 0 1,-1 0-1,1 0 0,-1 1 1,1-1-1,-1 0 1,1 1-1,-1-1 0,1 0 1,-1 1-1,1-1 1,-1 0-1,1 1 0,0-1 1,-1 1-1,1-1 1,0 1-1,0-1 0,-1 1 1,1-1-1,0 1 0,0-1 1,-1 1-1,1 0 1,0 0-1,-9 34-63,8-33 111,-4 32-17,2 1 1,1 0-1,1-1 1,2 1 0,2 0-1,1-1 1,1 0-1,2 0 1,15 43-1,-16-59-679,17 34-1,-19-45-253,0-1 1,0 0-1,1 1 0,7 7 1,10 3-5112</inkml:trace>
  <inkml:trace contextRef="#ctx0" brushRef="#br0" timeOffset="9369.16">7437 334 992,'0'0'9640,"0"5"-8512,0 1-953,-2 5 105,2 0 0,-1 0 1,2 0-1,-1 0 0,5 19 0,-5-28-408,1 1 0,0-1 0,0 1 0,0-1 0,0 0 0,1 0 0,-1 1 0,0-1 0,1 0 0,0 0 1,-1 0-1,1 0 0,0-1 0,0 1 0,0 0 0,0-1 0,0 1 0,0-1 0,1 0 0,-1 0 0,0 0 0,1 0 0,-1 0 0,1 0 0,-1-1 0,1 1 0,-1-1 0,1 0 1,0 1-1,-1-1 0,4-1 0,-4 1 62,0 0 1,0-1-1,0 0 1,0 1-1,0-1 1,-1 0-1,1 0 1,0 0-1,0 0 1,0 0-1,-1-1 1,1 1-1,-1 0 1,1-1-1,-1 1 1,1-1-1,-1 0 1,0 1-1,0-1 1,0 0 0,0 0-1,0 0 1,0 0-1,0 0 1,-1 0-1,1 0 1,-1 0-1,1 0 1,-1 0-1,0-2 1,3-11 212,-1 1 1,-1-29 0,-1 43-146,1-10 565,-2 1 0,1-1 0,-1 0 0,0 1 0,-1-1 0,-4-13 0,5 20-454,0 1 1,0 0-1,0 0 0,-1 0 1,1 0-1,0 0 0,-1 1 0,1-1 1,-1 0-1,0 0 0,0 1 1,1-1-1,-1 1 0,0 0 0,0 0 1,0-1-1,0 1 0,-1 0 1,1 1-1,0-1 0,0 0 0,-1 1 1,1-1-1,0 1 0,-1 0 1,1 0-1,0 0 0,-1 0 0,1 0 1,0 0-1,-1 0 0,-3 2 0,3-1-93,1 0 0,0 0 0,-1 0 0,1 0 0,0 1 0,0-1 0,0 1 0,0-1 0,0 1-1,0 0 1,1 0 0,-1 0 0,1 0 0,-1 0 0,1 0 0,-1 0 0,1 0 0,0 1-1,0-1 1,-1 5 0,-1 3 45,0 0 0,0 0 0,-1 20 0,2-14-29,1 0-1,1-1 1,1 1-1,0 0 1,1 0-1,0-1 1,2 1 0,9 28-1,-10-38-23,0 0-1,0 0 1,0 0-1,0 0 1,1 0 0,0-1-1,1 0 1,-1 0-1,1 0 1,0-1-1,0 1 1,0-1 0,1 0-1,-1 0 1,1-1-1,0 0 1,0 0-1,0 0 1,0-1-1,1 0 1,-1 0 0,1 0-1,9 0 1,-3 0 66,0-2 0,0 1 0,0-1 0,25-4 0,-33 3-122,0 0 1,1-1-1,-1 1 1,0-1-1,0 0 1,0 0-1,0-1 1,0 0-1,0 0 1,-1 0-1,1 0 1,-1-1-1,7-7 1,-10 10-226,0 0 0,0 0-1,0 0 1,0 0 0,-1-1 0,1 1 0,0 0-1,-1 0 1,1-1 0,-1 1 0,0-1 0,1 1-1,-1 0 1,0-1 0,0 1 0,0-1 0,0 1-1,0-1 1,0 1 0,0-3 0,-7-9-7562</inkml:trace>
  <inkml:trace contextRef="#ctx0" brushRef="#br0" timeOffset="11613.77">1466 1021 4194,'0'0'8297,"2"0"-7931,46 0 540,589-17 1498,-331-1-2332,57-5-117,-201 2 177,246-66 0,-328 72 46,1 3-1,121-1 0,-95 7 46,616-28 698,-640 29-772,227-17 27,144 12 580,-307 11-506,154 13 38,-121 4 120,133 6 715,319-16-392,-601-10-526,-1-1 0,1-2 0,40-11-1,-39 8-77,1 2-1,49-4 0,20 9-86,-1 5 0,110 18 0,-164-17 342,58 0-1,-105-4-545,0-1 1,0 1-1,-1 0 0,1 0 0,0 0 0,0 0 0,-1-1 0,1 1 0,0 0 0,-1 0 0,1 0 1,-1-1-1,1 1 0,-1 0 0,0-1 0,1 1 0,-1 0 0,1-1 0,-1 1 0,0-1 0,0 1 1,-1 0-1,-21 5-2648,-9-3-1673</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5:08.790"/>
    </inkml:context>
    <inkml:brush xml:id="br0">
      <inkml:brushProperty name="width" value="0.05" units="cm"/>
      <inkml:brushProperty name="height" value="0.05" units="cm"/>
      <inkml:brushProperty name="color" value="#F6630D"/>
    </inkml:brush>
  </inkml:definitions>
  <inkml:trace contextRef="#ctx0" brushRef="#br0">225 212 2305,'0'0'5933,"-9"0"-5431,-196 3 10228,199 8-10791,3 12 252,1 1 0,3 45 0,-1-27 36,2-12 1,0 1-1,2-1 1,2 0 0,16 53-1,-2-24 41,39 77-1,-47-110-234,-3-8-14,0 1-1,1-1 0,23 32 1,-33-50-16,0 0 0,1 1-1,-1-1 1,0 0 0,1 0 0,-1 1 0,0-1 0,1 0 0,-1 0 0,0 1 0,1-1-1,-1 0 1,0 0 0,1 0 0,-1 0 0,1 0 0,-1 0 0,0 1 0,1-1 0,-1 0 0,1 0-1,-1 0 1,0 0 0,1 0 0,-1-1 0,1 1 0,-1 0 0,0 0 0,1 0 0,-1 0-1,1 0 1,-1 0 0,0-1 0,1 1 0,-1 0 0,0 0 0,1-1 0,11-13-27,-10 11 23,63-76-2133,-16 29-3607,-16 21-935</inkml:trace>
  <inkml:trace contextRef="#ctx0" brushRef="#br0" timeOffset="953.59">528 419 3282,'0'0'12069,"0"-3"-11223,2 49-35,-3-26-624,2 0 0,1-1-1,5 31 1,-5-46-175,7 31 98,1-1 1,22 47 0,-28-79 301,-1-11-176,-1-11-156,-1-15-59,-2-1 0,-2 0 0,-1 1 0,-14-55-1,11 60-18,2-1-1,1 1 0,0-46 1,4 75-5,0 1 0,0-1 0,0 1 0,1-1 1,-1 1-1,0-1 0,0 1 0,0-1 0,0 1 1,1-1-1,-1 1 0,0-1 0,0 1 0,1-1 1,-1 1-1,0-1 0,1 1 0,-1 0 0,0-1 1,1 1-1,-1 0 0,1-1 0,-1 1 0,0 0 1,1-1-1,-1 1 0,1 0 0,-1 0 0,2-1 1,20 1-184,-18 1 157,-1 0 1,1 0 0,0 0 0,-1 0-1,1 0 1,-1 1 0,1 0 0,-1 0 0,5 3-1,-1 4 3,0 1 0,-1 0-1,0 0 1,0 0 0,-1 1-1,0 0 1,-1 0-1,-1 0 1,1 1 0,-2-1-1,0 1 1,0 0-1,-1-1 1,0 1 0,-1 0-1,-1 0 1,-2 16 0,3-24 28,-1-1 0,0 1 1,0-1-1,0 1 1,-1-1-1,1 0 1,-1 1-1,0-1 1,0 0-1,0 0 1,0 0-1,0 0 1,-6 4-1,8-8 41,0 0 0,-1 0 0,1 0 0,0 0 0,0 0 0,-1 0 0,1 0 0,0 0 0,0 0 0,0 0 0,1 0 0,-1 0 0,0 0 0,0 0 1,1-1-1,1 0-54,0 0 1,0 0 0,1 1 0,-1-1 0,0 1 0,1 0 0,-1-1 0,1 1-1,-1 0 1,1 1 0,0-1 0,-1 0 0,1 1 0,0-1 0,-1 1 0,1 0 0,4 0-1,0 0-21,0 0 0,0 1 0,-1-1-1,1 1 1,0 1 0,9 2-1,-9-1-57,0 1-1,0 0 0,0 0 0,-1 0 1,0 1-1,1 0 0,-2 0 1,1 1-1,5 5 0,-8-7 37,0 0 0,0 0-1,-1 0 1,1 0 0,-1 0-1,0 0 1,0 1 0,0-1-1,-1 1 1,0-1 0,0 1 0,0 0-1,0-1 1,-1 1 0,1 0-1,-1 5 1,-1-8 48,0 1-1,0-1 0,0 0 1,0 0-1,0 0 1,0 0-1,0 0 1,-1 0-1,1-1 0,-1 1 1,1 0-1,-1-1 1,0 1-1,1-1 0,-1 1 1,0-1-1,0 0 1,0 0-1,0 0 1,0 0-1,0 0 0,-3 0 1,-56 16-4,51-15-13,-13 3-315,-1-2 0,-46 1 0,69-4 299,1 0 0,-1 0 0,1-1-1,-1 1 1,1 0 0,-1-1 0,0 1-1,1 0 1,-1-1 0,1 1 0,-1-1-1,1 1 1,0-1 0,-1 1 0,1-1-1,0 1 1,-1-1 0,1 1 0,0-1-1,-1 1 1,1-1 0,0 0 0,0 1 0,0-1-1,-1 0 1,1 1 0,0-1 0,0 1-1,0-1 1,0 0 0,0 1 0,0-1-1,1 0 1,-1 0 0,6-26-3481,12 8-364</inkml:trace>
  <inkml:trace contextRef="#ctx0" brushRef="#br0" timeOffset="1526.11">968 452 8292,'0'0'10746,"0"0"-10735,0 0 0,0 0 0,0 0 1,0 0-1,0 0 0,-1 0 0,1 0 0,0 0 0,0 0 0,0-1 0,0 1 1,-1 0-1,1 0 0,0 0 0,0 0 0,0 0 0,0 0 0,-1 0 0,1 0 1,0 0-1,0 0 0,0 0 0,0 1 0,-1-1 0,1 0 0,0 0 0,0 0 1,0 0-1,0 0 0,0 0 0,-1 0 0,1 0 0,0 0 0,0 0 0,0 1 1,0-1-1,0 0 0,0 0 0,0 0 0,-1 0 0,1 0 0,0 1 0,0-1 1,0 0-1,0 0 0,0 0 0,0 0 0,0 0 0,0 1 0,0-1 0,0 0 1,0 0-1,0 0 0,0 0 0,0 1 0,0-1 0,0 0 0,0 0 0,0 9 49,0 0 0,1-1 0,-1 1 0,2 0 0,-1-1 0,1 1 0,1-1 0,5 14 0,0 4 113,3 20-95,-9-30-24,2 0 0,0 0-1,1-1 1,8 18 0,-13-36 2,-1 1 1,0-1 0,1 0 0,0 0 0,0 1 0,-1-1 0,2 0 0,-1-3-1,0-17-82,-34-87 96,25 90-62,2 1 0,1-2 1,0 1-1,1-1 0,2 1 0,0-1 1,1-1-1,1-24 0,1 45-13,0 0 0,0 1 0,0-1 0,1 0 0,-1 0 0,0 1 0,0-1 0,1 0 0,-1 1 0,1-1 0,-1 0 1,0 1-1,1-1 0,-1 0 0,1 1 0,-1-1 0,1 1 0,0-1 0,-1 1 0,1-1 0,-1 1 0,1 0 0,0-1 0,0 1 0,1-1 0,23 0-158,-21 2 140,0-1-1,0 1 0,0 0 1,0 1-1,-1-1 0,1 1 1,0-1-1,-1 1 1,7 5-1,-4 0-20,1 0 1,-2 1-1,1 0 0,-1 0 1,-1 0-1,0 1 0,0-1 1,0 1-1,-1 0 0,0 0 1,-1 1-1,0-1 0,-1 1 1,0-1-1,0 1 0,-1-1 1,0 1-1,-2 13 0,1-20-36,0 0-1,0 0 1,-1-1-1,1 1 1,-1 0-1,0-1 1,0 1 0,0-1-1,0 0 1,0 0-1,0 0 1,-3 3-1,3-4-348,1 0-1,-1 0 1,1 0-1,-1 0 1,0 0-1,1 0 1,-1 0-1,0 0 1,0-1-1,1 1 1,-1-1-1,-2 1 0</inkml:trace>
  <inkml:trace contextRef="#ctx0" brushRef="#br0" timeOffset="1889.27">1252 565 4978,'0'0'11323,"38"-9"-9581,26 7-1145,-40 3-2017,1-2-3848</inkml:trace>
  <inkml:trace contextRef="#ctx0" brushRef="#br0" timeOffset="2668.47">1781 244 1921,'0'0'11568,"-1"-5"-10437,1 3-1042,0 0 1,0 0-1,-1 1 0,1-1 0,-1 0 1,1 0-1,-1 0 0,0 0 0,0 1 1,-1-3-1,0 7-22,0 0 0,0 0 1,0 1-1,0-1 0,0 0 0,1 1 1,-1-1-1,1 1 0,0-1 0,0 1 1,0 4-1,0-6 25,-4 24 211,0-1 0,2 1-1,0 0 1,2 0 0,1-1 0,1 1 0,6 32-1,-4-45-233,0 0 0,1-1-1,0 1 1,1-1 0,1 0-1,0-1 1,0 1 0,1-1-1,12 15 1,-15-21-189,1 0 0,-1-1 0,1 1 0,1-1 0,-1 0-1,0 0 1,1-1 0,11 6 0,-12-8-308,0 1 0,-1-1 1,1 0-1,0 0 0,0 0 0,0 0 0,0-1 0,0 0 0,-1 0 1,1-1-1,0 1 0,0-1 0,5-2 0,15-7-5660</inkml:trace>
  <inkml:trace contextRef="#ctx0" brushRef="#br0" timeOffset="3376.71">2073 398 2017,'0'0'15346,"-2"-5"-14245,-3-5-1022,3 10-17,1 21 25,11 42 27,-4-36-93,2-1-1,1-1 1,20 41 0,-25-65-21,-2-9 1,-2-14-6,0 20 3,-2-30 20,-1 1 0,-1-1-1,-10-32 1,0-3-17,12 47 40,0 1-1,2-24 0,0 32-38,0 11-7,0-1 1,0 0-1,1 1 0,-1-1 1,0 0-1,1 1 0,-1-1 0,1 1 1,-1-1-1,0 0 0,1 1 1,-1-1-1,1 1 0,0 0 1,-1-1-1,1 1 0,-1-1 1,1 1-1,0 0 0,-1-1 0,1 1 1,0 0-1,-1 0 0,1-1 1,0 1-1,0 0 0,-1 0 1,1 0-1,0 0 0,-1 0 0,1 0 1,0 0-1,0 0 0,-1 0 1,1 1-1,1-1 0,1 0-6,0 1 0,1-1-1,-1 1 1,0 0 0,1 0 0,-1 0-1,5 3 1,-3-1 5,0 1 1,-1 0-1,1 0 1,-1 1-1,0-1 0,0 1 1,0 0-1,0 0 1,-1 0-1,0 1 0,0-1 1,-1 1-1,1 0 1,-1 0-1,0-1 0,1 10 1,1 7-59,-1 1-1,-2-1 1,0 26 0,-1-49 120,0 0-16,0-1 0,0 1-1,-1 0 1,1 0 0,1-1 0,-1 1-1,0 0 1,0-1 0,0 1 0,1 0-1,-1 0 1,1-1 0,-1 1 0,2-2 0,-1 2-63,1 1 1,-1-1-1,1 1 1,-1-1-1,1 1 1,0-1 0,-1 1-1,1 0 1,0 0-1,0 0 1,-1 0-1,1 0 1,2 0 0,-1 1 11,1-1 1,0 1 0,0 0 0,0 0 0,0 0-1,-1 1 1,1-1 0,0 1 0,-1 0 0,1 0-1,-1 0 1,0 0 0,0 1 0,0-1 0,0 1 0,0 0-1,-1 0 1,1 0 0,-1 0 0,0 1 0,4 5-1,-2-2-29,0 1 0,-1-1 0,0 1 0,0 0 0,0 0 0,-1 0 0,-1 0 0,1 0 0,0 14 0,-2-20 27,0 1 0,0-1 0,0 1 0,0-1 0,0 1 0,-1-1 0,1 1 0,-1-1 0,0 1 0,0-1 0,0 0 0,0 1 0,0-1 0,0 0 0,0 0 0,-4 4 0,3-4-18,-1 0 0,0-1 0,0 1 0,0 0 0,0-1 0,0 0 0,0 0 0,0 0 0,0 0 0,-1 0 0,1-1 0,-6 1 0,-65 1-3085,73-2 3030,1 0 1,-1 0-1,1 0 1,0 0-1,-1 0 1,1 0-1,-1 0 1,1 0-1,-1 0 0,1 0 1,-1 0-1,1-1 1,0 1-1,-1 0 1,1 0-1,-1 0 1,1-1-1,0 1 0,-1 0 1,1-1-1,0 1 1,-1 0-1,1-1 1,0 1-1,0 0 1,-1-1-1,1 1 1,0-1-1,0 1 0,-1 0 1,1-1-1,0 1 1,0-1-1,0 1 1,0-1-1,0 1 1,0 0-1,0-1 0,0 1 1,0-1-1,0 1 1,0-1-1,0 1 1,0-1-1,0-14-3441</inkml:trace>
  <inkml:trace contextRef="#ctx0" brushRef="#br0" timeOffset="3891.15">2472 370 6419,'0'0'11480,"-2"-3"-10674,2 3-805,0 0 1,0 0 0,0 0 0,0 1 0,0-1 0,0 0-1,0 0 1,0 0 0,0 0 0,0 0 0,0 1 0,-1-1-1,1 0 1,0 0 0,0 0 0,0 0 0,0 0 0,0 0-1,0 0 1,0 1 0,-1-1 0,1 0 0,0 0 0,0 0-1,0 0 1,0 0 0,0 0 0,-1 0 0,1 0 0,0 0-1,0 0 1,0 0 0,0 0 0,0 0 0,-1 0 0,1 0-1,0 0 1,0 0 0,0 0 0,0 0 0,-1 0 0,1 0-1,0 0 1,0 0 0,0 0 0,0 0 0,0 0-1,-1 0 1,1-1 0,0 1 0,0 0 0,0 0 0,0 0-1,0 0 1,0 0 0,-1 29 179,2-13-104,0 0 0,6 21 0,37 91-39,-53-196-633,-2 29 632,1-1 0,1-1-1,3 1 1,-3-83 0,9 122-38,1 0-1,-1 0 1,0-1 0,1 1-1,-1 0 1,0 0 0,1 0-1,0 0 1,-1 0 0,1-1-1,0 1 1,-1 0 0,1 0-1,0 1 1,0-1 0,0 0-1,0 0 1,0 0 0,0 1-1,0-1 1,0 0 0,0 1-1,0-1 1,0 1 0,0-1-1,0 1 1,1 0 0,-1-1-1,0 1 1,0 0 0,1 0-1,-1 0 1,0 0 0,0 0-1,1 0 1,-1 0 0,0 0-1,0 0 1,0 1 0,1-1-1,-1 1 1,0-1 0,0 1-1,0-1 1,0 1 0,0-1-1,0 1 1,0 0 0,0 0-1,0 0 1,0-1 0,0 1-1,0 0 1,-1 0 0,2 2-1,4 7-35,0-1-1,-1 1 1,0 1-1,-1-1 1,0 1-1,0 0 1,-1 0-1,-1 0 1,0 0-1,0 0 1,-1 1-1,-1-1 1,0 0-1,0 1 1,-4 18-1,2-25-114,1-1 0,0 0 0,-1-1 1,0 1-1,0 0 0,-1 0 0,1-1 0,0 1 0,-1-1 0,0 0 0,0 0 1,-5 4-1,5-4-390,0-1 1,0 0 0,0 0 0,-1 0-1,1 0 1,0 0 0,-1-1-1,-5 2 1,4-2-3389</inkml:trace>
  <inkml:trace contextRef="#ctx0" brushRef="#br0" timeOffset="4154.25">2773 356 7780,'0'0'9060,"73"78"-8820,-52-54-192,-1 1-16,-1-7-32,-4-5-160,0-3-913,-5-6-1296</inkml:trace>
  <inkml:trace contextRef="#ctx0" brushRef="#br0" timeOffset="4358.96">2893 347 7940,'0'0'8628,"-28"107"-8468,22-71 0,2-4-80,1 0-64,1-8-32,2-5-496,0-4-1345,0-9-1825,11-6-3457</inkml:trace>
  <inkml:trace contextRef="#ctx0" brushRef="#br0" timeOffset="4927.69">3202 264 9588,'0'0'8564,"-3"8"-8305,-2 12-130,1 1 0,1 0 0,1 0 0,0 0 0,2 0 0,0 0 0,2 1 0,0-1 0,1-1 0,8 28 0,-7-42-127,-1-10 58,0-12 22,-1-203 104,-4 111 202,2 108-387,1-1 0,-1 1 1,1-1-1,-1 1 0,0 0 0,1-1 0,-1 1 0,1-1 1,-1 1-1,1 0 0,-1 0 0,1-1 0,-1 1 1,1 0-1,0 0 0,-1-1 0,1 1 0,-1 0 0,1 0 1,0 0-1,-1 0 0,1 0 0,-1 0 0,1 0 0,0 0 1,-1 0-1,1 0 0,-1 0 0,1 1 0,1-1 0,20 5-48,-15-1 43,-1 0 0,0 0 0,0 1 0,0 0-1,0 0 1,-1 1 0,0-1 0,0 1 0,7 12-1,0 0-2,-2 1 0,12 26-1,-17-30-48,0 0-1,-2 1 0,0 0 1,0-1-1,-1 1 0,-1 0 1,-2 20-1,1-34 34,0-1 0,0 0-1,0 1 1,-1-1 0,1 0 0,-1 1 0,1-1 0,-1 0 0,1 0-1,-1 1 1,1-1 0,-1 0 0,0 0 0,0 0 0,0 0 0,0 0-1,0 0 1,0 0 0,0 0 0,0-1 0,0 1 0,0 0 0,0-1-1,0 1 1,-1 0 0,1-1 0,0 0 0,-1 1 0,1-1 0,0 0-1,0 1 1,-1-1 0,1 0 0,0 0 0,-1 0 0,1 0 0,-1 0-1,1-1 1,0 1 0,0 0 0,-1-1 0,1 1 0,0-1 0,0 1-1,-2-1 1,0-7-3734</inkml:trace>
  <inkml:trace contextRef="#ctx0" brushRef="#br0" timeOffset="5367.28">3521 324 4834,'0'0'14612,"0"-1"-13843,2 10-716,-1-1 1,1 1 0,0-1 0,0 1 0,8 14-1,-6-14-339,0 1-1,-1-1 1,0 1-1,-1 0 0,0 0 1,1 12-1</inkml:trace>
  <inkml:trace contextRef="#ctx0" brushRef="#br0" timeOffset="5538.62">3529 157 3169,'0'0'4547</inkml:trace>
  <inkml:trace contextRef="#ctx0" brushRef="#br0" timeOffset="5991.4">3732 249 7171,'0'0'8449,"-6"3"-8136,0 0-250,1 1 1,-1-1-1,1 1 1,0 0-1,1 0 1,-1 1-1,1-1 1,-5 6-1,7-7-18,0-1 0,0 1 0,1 0-1,-1 0 1,0 0 0,1 0 0,0 0 0,0 0-1,0 0 1,0 1 0,0-1 0,0 0 0,1 0 0,0 1-1,0-1 1,0 0 0,0 1 0,0-1 0,1 0 0,1 6-1,-1-7 13,0-1 1,0 1-1,0-1 0,0 0 0,0 1 0,0-1 0,1 0 0,-1 0 0,0 0 0,1 0 1,-1 0-1,1 0 0,0 0 0,-1 0 0,1-1 0,1 1 0,36 11 333,-22-7-379,-5-2-57,-1 0 101,-1 1 0,1 0 1,12 6-1,-22-10-92,1 1 0,-1-1 0,0 1 1,0-1-1,0 1 0,0 0 0,0-1 0,0 1 0,0 0 1,0 0-1,0 0 0,0 0 0,0 0 0,0 0 0,0 0 1,-1 0-1,1 0 0,0 0 0,-1 0 0,1 0 1,-1 1-1,0-1 0,1 0 0,-1 0 0,0 1 0,0-1 1,1 0-1,-1 1 0,0-1 0,0 0 0,0 0 0,-1 1 1,1-1-1,0 0 0,0 1 0,-2 1 0,0-1-2,0 1 0,0-1 0,0 0 0,-1 0 0,0 0 0,1 0-1,-1 0 1,0-1 0,0 1 0,0-1 0,0 0 0,0 1-1,0-1 1,-4 0 0,-48 10-1657,55-11 1511,-8 0-376</inkml:trace>
  <inkml:trace contextRef="#ctx0" brushRef="#br0" timeOffset="6628.49">3911 176 160,'0'0'12446,"-5"-8"-6617,9 9-5780,0 0-1,0-1 1,-1 1-1,1 1 1,0-1-1,0 1 1,0-1-1,-1 1 1,1 0-1,-1 0 1,0 1-1,1-1 1,-1 1-1,5 5 1,39 47-45,-43-50 19,9 12-12,-1 0-1,15 29 1,-24-41-105,0 0 0,-1 1-1,0-1 1,0 1 0,-1 0 0,1 0 0,-1 0 0,0-1 0,-1 1 0,0 0 0,1 0 0,-2 0 0,1 0 0,-2 6 0,1-11 37,1 0 1,-1 1-1,0-1 0,0 0 1,1 0-1,-1 0 1,0 0-1,0 0 0,0-1 1,0 1-1,0 0 1,0 0-1,-1 0 0,1-1 1,0 1-1,0-1 1,-1 1-1,1-1 0,0 0 1,0 1-1,-1-1 1,1 0-1,0 0 0,-3 0 1,-39 1-2143,33-1 829,-4 0-1981,6 0-2027</inkml:trace>
  <inkml:trace contextRef="#ctx0" brushRef="#br0" timeOffset="7188.65">4227 20 3890,'0'0'5138,"11"3"-5173,72 25-578,-80-26 746,-1-1 0,1-1 0,0 1 0,0 0 0,0-1 0,1 1 0,-1-1 0,0 0 0,0 0 0,0 0 0,0 0 0,0-1-1,0 1 1,0-1 0,0 0 0,0 0 0,4-2 0,-5 2 265,0 0 0,0 0 0,-1-1-1,1 1 1,0-1 0,-1 1-1,1-1 1,-1 0 0,1 0 0,-1 1-1,0-1 1,0 0 0,0 0-1,0 0 1,0 0 0,0 0 0,0-1-1,-1 1 1,1 0 0,-1 0-1,0 0 1,1-1 0,-1-4 2027,7 27-2070,-6-17-334,21 83 176,5 0 0,3-2 0,57 112-1,-87-196-190,2 3-15,-1 0 1,1-1-1,-1 1 1,0 0-1,0 0 0,0-1 1,0 1-1,0 0 1,0 0-1,-1 4 1,-8 0-244,-14-5-61,-75-2-2527,33 0-3508,24 0-3046</inkml:trace>
  <inkml:trace contextRef="#ctx0" brushRef="#br0" timeOffset="9826.7">297 1143 912,'0'0'7324,"-4"-5"-6260,-10-15-90,11 15 1931,3 17-2697,0-5-84,1 0 0,0 1 0,0-1 0,1 0 0,0 0 0,0 0 0,0-1 0,1 1 0,0 0 0,1-1 0,6 11 0,-7-13-70,0-1-1,0 1 0,0 0 1,0-1-1,1 0 1,-1 1-1,1-1 0,0-1 1,0 1-1,0-1 1,0 1-1,1-1 0,-1 0 1,0-1-1,1 1 1,0-1-1,-1 0 1,9 1-1,43 1 49,-1-2 1,1-3-1,-1-2 1,103-22-1,-107 16-123,0 3 0,87-3-1,-97 10-17,0-2-1,0-3 1,0 0-1,0-3 0,53-17 1,-65 15 45,2 1 1,-1 2-1,51-5 1,96 1 175,-158 10-137,272 1 441,-277 0-489,0 1 1,1 1-1,-1 0 1,0 1-1,0 1 0,-1 0 1,1 1-1,-1 0 1,0 1-1,0 1 1,0 0-1,-1 0 1,0 1-1,-1 1 1,1 0-1,-2 1 1,1 0-1,-2 0 1,16 22-1,-9-14-9,-11-11 9,1-1 1,-1 0 0,-1 1-1,1 0 1,-1 0-1,4 10 1,-4-70 3427,-3 49-3417,1 0 0,-1 0 0,0 1 0,1-1 0,0 0 0,0 1 0,0-1 0,0 1 0,0-1 0,1 1 0,-1 0 0,1 0 0,0 0 0,0 1 0,4-4 0,6-3 35,-1 0 1,23-12 0,-10 9-75,1 0-1,0 2 1,52-13 0,83-6 104,-89 18 107,41-7 33,-16 4 34,99-28 0,184-48 17,-189 45 260,-26 5 54,-124 34-532,0 3 0,82 2-1,-91 2-54,82 8 32,15 0 672,-99-8-530,1-2 0,0-2-1,-1 0 1,57-16 0,-71 15-150,4-2 16,-1 0 1,1-1 0,-1 0-1,18-11 1,-33 15-24,0 1 0,0-1 1,-1 1-1,1-1 0,0 0 0,-1-1 0,0 1 0,1-1 0,-1 1 1,-1-1-1,1 0 0,-1 0 0,1 0 0,-1 0 0,0-1 0,-1 1 0,1-1 1,-1 1-1,1-1 0,-2 1 0,1-1 0,0-9 0,-1 12-15,0-1 0,0 0 0,0 0 0,0 0 1,-1 0-1,1 1 0,-1-1 0,0 0 0,0 0 0,0 1 0,0-1 0,0 0 0,-1 1 0,1 0 0,-1-1 0,0 1 0,-2-3 0,1 2-218,0 1-1,-1 0 0,0 0 0,1 0 1,-1 0-1,0 0 0,0 1 1,0-1-1,0 1 0,0 0 1,-7 0-1,-13-3-2887,0 0-2106</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5:24.452"/>
    </inkml:context>
    <inkml:brush xml:id="br0">
      <inkml:brushProperty name="width" value="0.05" units="cm"/>
      <inkml:brushProperty name="height" value="0.05" units="cm"/>
      <inkml:brushProperty name="color" value="#F6630D"/>
    </inkml:brush>
  </inkml:definitions>
  <inkml:trace contextRef="#ctx0" brushRef="#br0">322 21 112,'0'0'9378,"-3"-3"-8074,-1 0-937,0 1-1,-1 0 0,1 0 0,0 0 0,-1 1 1,1 0-1,-1-1 0,1 2 0,-1-1 1,1 0-1,-1 1 0,0 0 0,1 0 0,-9 1 1,12-1-440,-36 2 891,1 2 0,0 2 0,-54 15 0,80-18-533,9-3-207,-1 1 1,0 0 0,0 0-1,0 0 1,0 0 0,1 0-1,-1 1 1,0-1 0,1 1-1,-1-1 1,1 1 0,0-1-1,0 1 1,-1 0 0,1-1-1,0 1 1,0 0 0,0 0-1,1 0 1,-1 0 0,0 0-1,1 0 1,-1 0 0,1 0-1,0 3 1,-2 9 197,1 0 1,2 25-1,0-17 81,-1 2-173,1 1 1,0-1 0,2 0 0,2 0 0,0 0 0,12 35-1,-2-7 57,-1 0 0,8 79-1,-2-12-30,-18-112-184,-1 0 1,1 0 0,0 0-1,0 0 1,6 11 0,-7-18-9,1 1 1,-1-1 0,0 1-1,0-1 1,0 1 0,1-1-1,-1 0 1,0 0 0,0 0-1,1 0 1,-1 0-1,0 0 1,0 0 0,1 0-1,1-1 1,3 1 11,35 4-9,-17-1-59,0-1 1,37-2 0,-59 0-41,0-1 0,0 1 0,0 0 0,0-1 0,-1 1 0,1-1 0,0 0 1,0 1-1,-1-1 0,1 0 0,0 0 0,-1 0 0,1 0 0,-1 0 0,1 0 0,-1-1 0,0 1 0,1 0 0,0-3 0,-1 3-91,-1-1 0,1 1 0,-1 0 0,0 0 1,0 0-1,1-1 0,-1 1 0,0 0 0,0 0 0,0-1 0,0 1 0,-1 0 0,1 0 0,0 0 0,-1-1 0,1 1 0,0 0 0,-1 0 0,1 0 0,-1 0 0,0 0 0,1 0 1,-1 0-1,0 0 0,0 0 0,1 0 0,-1 0 0,0 0 0,0 0 0,0 1 0,0-1 0,-2-1 0,-32-21-5900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5:33.854"/>
    </inkml:context>
    <inkml:brush xml:id="br0">
      <inkml:brushProperty name="width" value="0.05" units="cm"/>
      <inkml:brushProperty name="height" value="0.05" units="cm"/>
      <inkml:brushProperty name="color" value="#F6630D"/>
    </inkml:brush>
  </inkml:definitions>
  <inkml:trace contextRef="#ctx0" brushRef="#br0">8 361 1777,'0'0'10277,"-1"-14"-8847,-2-4-942,0-10 0,2-4 2914,20 33-2186,-9 3-1112,0 1-1,0 0 1,-1 0-1,0 1 1,0 0-1,10 9 1,15 9 9,-14-10-910,4 2 1755,31 15 0,-13-15-3055,2-10-6463</inkml:trace>
  <inkml:trace contextRef="#ctx0" brushRef="#br0" timeOffset="327.69">234 227 5410,'0'0'11899,"-5"-5"-10682,-16-18-353,20 23-856,1-1 0,-1 1 0,1 0 0,0 0 0,-1-1 0,1 1 0,-1 0 0,1 0 0,-1 0 0,1-1 0,-1 1 0,1 0 0,-1 0 0,1 0 0,-1 0 0,1 0 0,-1 0 0,1 0 0,-1 0 0,0 0 0,1 0 0,-1 1 0,1-1 0,-1 0 0,1 0 0,0 0 0,-1 1 0,1-1 0,-1 0 0,1 0 0,-1 1 0,1-1 0,0 0 0,-1 1 0,1-1 0,-1 0 0,1 1 0,0-1 0,0 1 0,-1-1 0,1 1 0,0 0 0,-13 22 12,11-19 24,-45 98 711,31-63-431,-2-1 1,-31 49 0,49-86 25,0-2-362,0 0-1,0 0 1,0 0 0,0 0 0,0 0 0,0 0 0,0 0 0,1 0 0,-1 1 0,0-1 0,1 0 0,-1 0-1,1 0 1,-1 0 0,1 0 0,0 0 0,-1 1 0,1-1 0,0 0 0,-1 1 0,1-1 0,0 0-1,1 0 1,19-15-1829,8-1-5290,-17 7-409</inkml:trace>
  <inkml:trace contextRef="#ctx0" brushRef="#br0" timeOffset="2794.12">676 244 5282,'0'0'13249,"-3"-13"-12392,-9-40-134,11 53-703,1-1 0,0 0 1,0 0-1,-1 0 1,1 1-1,-1-1 1,1 0-1,0 0 1,-1 1-1,1-1 1,-1 0-1,0 1 1,1-1-1,-1 1 1,0-1-1,1 1 1,-1-1-1,0 1 1,0-1-1,1 1 1,-1 0-1,0-1 0,0 1 1,0 0-1,1 0 1,-1-1-1,0 1 1,0 0-1,0 0 1,0 0-1,-1 0 1,-18 5 48,20-5-65,-6 4 5,0-1-1,0 1 1,0 0 0,1 0 0,-1 1 0,1 0-1,0 0 1,1 0 0,-1 0 0,1 1 0,0 0-1,0 0 1,1 0 0,0 0 0,0 0 0,-4 13-1,2-2 1,0 1-1,1 0 1,1 0-1,0 0 1,0 24-1,3-27 0,0 0 0,1 0 0,0 0 0,1 0 0,1 0 0,8 27 0,-9-37-14,0 0-1,1 0 0,0 0 0,0 0 0,0 0 0,0-1 0,0 0 1,1 1-1,0-1 0,0-1 0,0 1 0,0-1 0,1 1 0,-1-1 1,1 0-1,0-1 0,0 1 0,0-1 0,0 0 0,1 0 0,-1-1 0,7 2 1,-6-2-113,1 1 0,0-1 0,0-1 0,0 1 0,0-1 0,0-1 0,-1 1 1,1-1-1,0 0 0,11-3 0,-14 2 52,-1 0 1,1 0-1,-1 0 1,1 0-1,-1 0 1,0-1-1,0 1 1,0-1-1,0 0 0,0 0 1,-1 0-1,1-1 1,-1 1-1,0 0 1,0-1-1,0 1 1,0-1-1,-1 0 1,2-4-1,1-7 37,0-1-1,-2 1 1,1 0 0,-2-1 0,0 0-1,-1 1 1,-1-1 0,0 0-1,-1 1 1,-1-1 0,0 1-1,-1 0 1,-11-28 0,7 28 50,0 1 0,-1 0 0,0 0 0,-1 1 0,-23-23-1,28 31 46,-1 0 0,0 0-1,0 1 1,0 0-1,0 0 1,-1 0-1,1 1 1,-1 0-1,0 1 1,0-1 0,0 1-1,0 0 1,0 1-1,-1 0 1,-9-1-1,15 2-41,0 0-1,0 0 1,0 0-1,0 0 1,0 0-1,0 1 1,0-1-1,0 1 1,0-1-1,1 1 1,-1 0-1,0-1 1,0 1-1,1 0 0,-1 0 1,0 0-1,-1 2 1,1 0-10,1-1 0,-1 0 0,1 1 0,0-1 0,0 1 0,0-1 0,0 1 0,0-1 0,1 1 0,-1 0 0,1 0 0,0 3 0,-1 2 34,0-1 1,1 1-1,0 0 0,0-1 1,1 1-1,0 0 0,0-1 1,1 1-1,0-1 0,1 0 1,-1 0-1,1 1 0,7 10 0,-3-9 1,0 0 0,1 0-1,0-1 1,0 1 0,1-2-1,0 1 1,0-2 0,15 10-1,45 21 39,-37-21-19,34 24 0,-58-35-66,0 1-1,-1 1 0,0-1 0,0 1 0,0 0 0,-1 1 0,0-1 0,10 18 1,-14-20 72,1 0 1,-2 1 0,1-1 0,-1 1 0,0 0-1,0-1 1,0 1 0,-1 11 0,-1 10-2744,1-4-6289</inkml:trace>
  <inkml:trace contextRef="#ctx0" brushRef="#br0" timeOffset="3265.45">997 273 6867,'0'0'12126,"0"-1"-12112,0 1 1,-1 0-1,1 0 1,-1 0-1,1 0 1,-1 0-1,1 0 0,-1 0 1,1 1-1,-1-1 1,1 0-1,-1 0 1,1 0-1,0 0 1,-1 1-1,1-1 1,-1 0-1,1 0 1,0 1-1,-1-1 1,1 0-1,0 1 1,-1-1-1,1 0 0,0 1 1,-1-1-1,1 0 1,0 1-1,0-1 1,-1 1-1,1-1 1,0 1-1,-2 6 159,1-1 0,0 1-1,0-1 1,1 1 0,0 0 0,0 0-1,1 7 1,0 10 89,-1-11-190,1 1 0,0-1 1,1 0-1,0 0 0,1 0 0,0 0 1,7 14-1,-9-23-73,1-1 1,-1 1-1,1-1 1,0 0-1,0 0 1,0 0-1,0 0 1,1 0-1,-1 0 1,1 0 0,0-1-1,0 1 1,0-1-1,0 0 1,0 0-1,0 0 1,0-1-1,1 1 1,-1-1-1,1 1 1,-1-1-1,1 0 1,0 0-1,-1-1 1,1 1-1,0-1 1,0 0-1,-1 0 1,1 0-1,4-1 1,-6 0-8,0 1 1,-1-1 0,1 0 0,0 0 0,0 0 0,0 0 0,-1-1 0,1 1 0,-1 0-1,1-1 1,-1 1 0,1-1 0,-1 1 0,0-1 0,0 0 0,0 1 0,0-1 0,0 0-1,0 0 1,0 0 0,-1 0 0,1 0 0,-1 0 0,1-3 0,6-53 57,-6-44 870,-1 116-845,1 1 1,1 0-1,1-1 1,0 1-1,1-1 1,6 15-1,-8-22-332,1-1-1,0 0 0,1 1 0,0-1 1,0-1-1,8 11 0,-9-14-279,-1 0-1,0 1 1,1-1-1,0 0 0,-1-1 1,1 1-1,0 0 1,0-1-1,0 0 1,0 0-1,0 0 1,0 0-1,0 0 1,0 0-1,5 0 0,11-1-6355</inkml:trace>
  <inkml:trace contextRef="#ctx0" brushRef="#br0" timeOffset="4889.11">1347 278 3762,'0'0'10589,"-14"11"-9757,-46 39-125,57-46-634,-1 0 0,1 1 0,0-1 0,0 1 0,0-1-1,1 1 1,-1 0 0,1 0 0,0 0 0,0 0 0,1 0 0,0 1 0,0-1 0,0 0 0,1 1 0,-1-1 0,1 0-1,0 1 1,2 6 0,-2 5 59,0-14-120,0 0 0,1 0 0,-1 0 0,1 1 0,0-1 0,0 0 0,0 0-1,0 0 1,0 0 0,1 0 0,-1 0 0,1-1 0,0 1 0,0 0 0,0-1 0,0 1 0,0-1 0,1 0 0,-1 0 0,0 0 0,1 0 0,0 0 0,0 0-1,3 1 1,-1-1-18,0 0-1,-1 0 1,1-1-1,0 1 1,0-1 0,0 0-1,0-1 1,1 1-1,-1-1 1,0 0-1,0 0 1,0-1-1,0 0 1,0 1-1,6-3 1,-8 1 1,0 1 1,0-1 0,0 0-1,0-1 1,-1 1-1,1 0 1,0-1-1,-1 1 1,0-1 0,1 0-1,-1 0 1,0 0-1,-1 0 1,1 0 0,0 0-1,-1 0 1,0-1-1,0 1 1,0-1 0,0 1-1,0-1 1,-1 1-1,1-4 1,0-1 79,-1 0 1,1 1-1,-1-1 1,0 0-1,-1 0 0,0 1 1,0-1-1,-1 1 1,-4-15-1,5 19 22,-1-1 8,1 0-1,-1 1 1,0-1-1,0 0 1,0 1 0,0-1-1,-1 1 1,1 0 0,-1 0-1,0 0 1,-5-4 0,8 7-110,-1 0 0,1 0 1,0 0-1,-1 1 0,1-1 1,0 0-1,-1 0 1,1 1-1,0-1 0,-1 0 1,1 0-1,0 1 0,0-1 1,-1 0-1,1 1 0,0-1 1,0 0-1,0 1 0,-1-1 1,1 0-1,0 1 1,0-1-1,0 1 0,0-1 1,0 0-1,0 1 0,0-1 1,0 0-1,0 1 0,0-1 1,0 1-1,0-1 0,0 0 1,0 1-1,0 18-97,0-17 97,0 5-95,0-1-1,1 1 1,0 0-1,0-1 1,1 1-1,-1-1 1,1 0-1,1 1 0,-1-1 1,1 0-1,0 0 1,1 0-1,-1-1 1,1 1-1,0-1 1,0 0-1,1 0 1,0 0-1,0-1 1,0 1-1,0-1 1,1 0-1,-1-1 1,9 5-1,-13-7 80,1 0 1,-1-1-1,1 1 1,-1 0-1,1 0 0,0-1 1,-1 1-1,1-1 0,0 1 1,-1-1-1,1 0 1,0 1-1,0-1 0,-1 0 1,1 0-1,0 0 0,0-1 1,-1 1-1,1 0 1,0-1-1,0 1 0,-1-1 1,1 1-1,-1-1 0,1 0 1,0 0-1,-1 0 1,0 0-1,1 0 0,-1 0 1,1 0-1,-1 0 0,0 0 1,0-1-1,0 1 1,0 0-1,0-1 0,0 1 1,0-1-1,0 0 0,0-1 1,3-9 405,0 1 1,-1-1-1,-1 0 1,0 0 0,1-13-1,0-1 478,-3 23-716,1-1-1,0 1 1,0-1-1,0 1 0,0 0 1,0-1-1,1 1 1,1-3-1,-3 5-140,1 1-1,-1 0 1,0 0-1,0 0 1,0-1-1,1 1 1,-1 0-1,0 0 1,0 0-1,0 0 1,1-1-1,-1 1 1,0 0-1,0 0 1,1 0-1,-1 0 1,0 0-1,0 0 1,1 0-1,-1 0 1,0 0-1,1 0 1,-1 0-1,0 0 1,0 0-1,1 0 1,-1 0-1,0 0 1,0 0-1,1 0 1,-1 0-1,0 0 1,0 0-1,1 1 1,10 15-127,34 130-2813,-45-146 2907,0 1 1,0-1 0,0 0-1,0 1 1,0-1 0,0 1-1,0-1 1,0 1 0,0-1-1,1 1 1,-1-1 0,0 0-1,0 1 1,1-1 0,-1 0-1,0 1 1,0-1 0,1 0-1,-1 1 1,0-1 0,1 0-1,-1 1 1,1-1 0,-1 0-1,0 0 1,1 1 0,-1-1-1,1 0 1,-1 0 0,1 0-1,-1 0 1,0 0 0,1 0-1,-1 0 1,1 0 0,-1 0-1,1 0 1,-1 0 0,1 0-1,-1 0 1,1 0 0,-1 0-1,0 0 1,1 0 0,-1 0-1,1-1 1,-1 1 0,1 0-1,-1 0 1,0-1 0,1 1-1,-1 0 1,0 0 0,1-1-1,-1 1 1,0 0 0,1-1-1,-1 1 1,0-1 0,0 1-1,1 0 1,-1-1 0,0 1-1,0-1 1,15-29 273,10-44-68,-16 45 1159,21-46 0,-30 74-1305,0 0-1,1 0 1,-1 0 0,0 0 0,0 0 0,1 1-1,-1-1 1,1 0 0,-1 0 0,1 0 0,-1 1 0,1-1-1,-1 0 1,1 1 0,0-1 0,-1 0 0,1 1 0,0-1-1,0 1 1,-1-1 0,1 1 0,0 0 0,0-1 0,0 1-1,0 0 1,-1-1 0,1 1 0,0 0 0,0 0-1,0 0 1,0 0 0,0 0 0,0 0 0,0 0 0,-1 0-1,1 0 1,0 0 0,0 1 0,0-1 0,0 0 0,0 0-1,0 1 1,-1-1 0,1 1 0,0-1 0,0 1-1,-1-1 1,1 1 0,0-1 0,-1 1 0,1 0 0,0-1-1,-1 1 1,1 0 0,-1 0 0,1-1 0,-1 1 0,0 0-1,1 1 1,4 5-64,-1 1 0,0 0 0,0-1 0,5 17 0,20 108-583,-29-131 551,0 1-1,0-1 1,1 0-1,-1 1 1,1-1 0,-1 0-1,1 1 1,-1-1-1,1 0 1,0 0-1,0 0 1,-1 0-1,1 1 1,0-1 0,0 0-1,0-1 1,0 1-1,0 0 1,1 0-1,-1 0 1,0-1-1,0 1 1,0 0 0,1-1-1,-1 1 1,0-1-1,1 0 1,-1 1-1,0-1 1,1 0-1,-1 0 1,0 0 0,1 0-1,-1 0 1,1 0-1,-1 0 1,0 0-1,1-1 1,-1 1-1,0 0 1,1-1-1,-1 1 1,0-1 0,2 0-1,3-3-2,0 1 0,0-1-1,0 0 1,0 0 0,-1 0-1,0-1 1,6-6 0,0 0 88,-1-1 0,0 0 0,-1-1 0,0 0 0,-1 0 0,-1-1 0,0 0 0,-1 0 0,0-1 0,-1 0 0,-1 0 0,0 0 0,-2 0 0,3-30 1,-4 22 223,0 7 143,0 1 0,-3-25 0,2 37-294,-1 0-1,1 0 1,-1 0-1,0 0 0,0-1 1,0 1-1,0 0 0,-1 1 1,1-1-1,-1 0 0,1 0 1,-1 1-1,0-1 1,0 1-1,0-1 0,-1 1 1,1 0-1,-4-3 0,6 5-77,-1-1-1,1 1 0,-1-1 0,0 1 1,1 0-1,-1-1 0,0 1 0,0 0 1,1 0-1,-1-1 0,0 1 0,0 0 1,1 0-1,-1 0 0,0 0 0,0 0 1,1 0-1,-1 0 0,0 0 0,0 0 1,1 0-1,-1 1 0,0-1 0,0 0 1,1 0-1,-2 1 0,1 0-7,0 0-1,0 0 0,0 0 0,0 0 1,0 1-1,1-1 0,-1 0 0,0 0 1,1 1-1,-1-1 0,1 0 1,-1 1-1,1 1 0,-2 7-9,0 1-1,1-1 1,1 13 0,0-14 76,-1 28-3,2 1 0,7 45 0,-6-68-68,1 0 0,1-1 1,0 1-1,1 0 0,0-1 0,1 0 0,1-1 0,12 19 0,-17-29-16,1 1-1,0 0 1,1-1-1,-1 0 1,0 0-1,1 0 1,0 0 0,0 0-1,0-1 1,0 0-1,0 0 1,0 0-1,0 0 1,1 0 0,-1-1-1,1 0 1,-1 0-1,1 0 1,-1-1-1,1 1 1,0-1 0,-1 0-1,1-1 1,0 1-1,-1-1 1,1 0-1,-1 0 1,1 0 0,-1 0-1,1-1 1,-1 0-1,0 0 1,0 0-1,0-1 1,0 1 0,0-1-1,0 0 1,-1 0-1,0 0 1,4-4 0,-1-2 37,0 0 0,-1 0 0,0-1 1,-1 1-1,0-1 0,-1 0 0,0 0 1,0 0-1,1-17 0,-1-9 754,-1-52-1,-2 60 118,0 28-696,0 16-382,0-9 172,0 15 10,0 0 0,7 35 0,-6-51 0,0 1 0,1-1 0,0 0 0,1 0 0,-1 1 0,1-2 0,0 1 0,0 0 0,1-1 0,0 1 0,0-1 0,0 0 0,8 6 0,-11-9-53,1 0 1,0-1 0,0 1-1,0-1 1,0 0-1,0 1 1,1-1-1,-1 0 1,0 0 0,1 0-1,-1-1 1,0 1-1,1-1 1,-1 1 0,1-1-1,-1 0 1,1 0-1,-1 0 1,1 0-1,-1 0 1,1 0 0,-1-1-1,0 1 1,1-1-1,2-1 1,-2 0 4,1 0 1,-1 0-1,0 0 0,0 0 0,0-1 1,0 0-1,0 1 0,-1-1 0,1 0 1,-1 0-1,0-1 0,0 1 1,0 0-1,0-1 0,1-3 0,4-16-6,-1 0-1,-1 0 0,-1 0 0,-2 0 0,0-1 0,-1 1 1,-3-32-1,1 9 112,2 35 196,-1-1 0,0 1 0,-1 0 1,-1 0-1,0 0 0,0 0 0,-1 1 0,-6-18 0,6 29 210,2 5-431,-1 11-175,1 0 136,2 184 90,1-176-80,1 1 0,2 0 0,0-1 0,1 0 0,18 43 0,-23-66-185,11 22-173,-3-15-2886,-8-24-9813</inkml:trace>
  <inkml:trace contextRef="#ctx0" brushRef="#br0" timeOffset="5449.7">2356 273 2353,'0'0'9730,"2"0"-9391,5 0-213,-1 1 1,1 1 0,-1-1 0,1 1-1,-1 0 1,9 5 0,-9-4-239,1 0 0,0-1 0,1 0 0,-1 0 1,0 0-1,13 1 0,-18-3 89,1 0-1,0 0 1,-1 0 0,1-1 0,0 1 0,-1-1-1,1 1 1,-1-1 0,1 0 0,-1 0 0,1 0-1,-1 0 1,1 0 0,-1-1 0,0 1 0,3-3-1,-2 1 179,-1 0 0,0-1 0,0 1 0,0 0 0,0-1 0,0 1 0,-1-1 0,0 0 0,1 1 0,-2-1-1,2-4 1,1-10 2663,0-1-1,1-33 0,-4 51-2174,2 22-276,-3-14-358,1-3-8,1 23 19,7 38-1,-7-59-22,0 0-1,0 1 0,1-1 1,0 0-1,0 0 0,1 0 1,0 0-1,0 0 0,0-1 0,0 1 1,1-1-1,5 6 0,-7-10-13,0 1-1,0-1 0,0 0 1,0 0-1,1 0 0,-1 0 1,0 0-1,1 0 0,-1-1 1,1 1-1,-1-1 0,1 1 1,-1-1-1,0 0 0,1 0 1,-1 0-1,1-1 0,-1 1 1,1 0-1,4-2 1,-2 0 1,0 0 1,0 1-1,0-2 1,0 1-1,0-1 1,0 1 0,-1-1-1,6-5 1,1-2-1,-1 0 0,-1-1 1,1-1-1,-2 1 0,0-1 0,0-1 1,9-20-1,-5 3 584,-1-2-1,9-38 1,-22 82-379,1-1 0,1 1 1,2 22-1,-1 3-181,-1 35-288,4 164 1193,-1-195-2045,2-1-1,2 1 0,20 67 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16:14.378"/>
    </inkml:context>
    <inkml:brush xml:id="br0">
      <inkml:brushProperty name="width" value="0.05" units="cm"/>
      <inkml:brushProperty name="height" value="0.05" units="cm"/>
      <inkml:brushProperty name="color" value="#F6630D"/>
    </inkml:brush>
  </inkml:definitions>
  <inkml:trace contextRef="#ctx0" brushRef="#br0">3332 316 4370,'0'0'5026</inkml:trace>
  <inkml:trace contextRef="#ctx0" brushRef="#br0" timeOffset="-3486.45">106 480 2081,'0'0'8468,"60"107"-7764,-41-84-320,0-2-32,-4-6-111,2-6-161,-2-3 80,-4-6-16,2 0-144,-5 0-320,-5-12-2210,-3-6-3440</inkml:trace>
  <inkml:trace contextRef="#ctx0" brushRef="#br0" timeOffset="-3298.06">162 490 3778,'0'0'5202,"-11"84"-4994,11-61-160,0-1-96,0-3-64,0-4-1585,0-5-1248,-6-9-304</inkml:trace>
  <inkml:trace contextRef="#ctx0" brushRef="#br0" timeOffset="-3128.08">0 644 1745,'0'0'9060,"132"-79"-8948,-83 64-112,13 0-240,0-4-2449,-3-4-3618</inkml:trace>
  <inkml:trace contextRef="#ctx0" brushRef="#br0" timeOffset="-2806.51">629 166 5907,'0'0'8910,"-14"12"-8053,-44 41 63,52-47-790,0 1-1,0 0 1,1 1-1,0-1 0,1 1 1,0 0-1,0 0 1,0 0-1,1 1 1,0-1-1,1 1 0,-2 10 1,1 4 96,2 1 1,1 45 0,1-51-138,0-4-68,1 0 0,0 0 0,1 0 0,0-1-1,2 1 1,-1-1 0,2 1 0,0-2 0,0 1 0,13 18 0,-9-17-61,0 0 1,1 0 0,1-1 0,0-1 0,1 0 0,0-1 0,1 0-1,19 11 1,-25-18-542,1 0 0,-1 0-1,1-1 1,-1 0 0,1-1-1,0 0 1,0 0-1,0-1 1,1 0 0,15-1-1,13 0-4823</inkml:trace>
  <inkml:trace contextRef="#ctx0" brushRef="#br0" timeOffset="-2491.65">922 382 8020,'0'0'15321,"0"-4"-14502,1-7-596,2 10-21,5 19 97,2 4-206,81 193-21,-59-131-267,-31-82-17,0 0 0,-1 0 0,1 0 0,0 0 0,0 0 0,0 0 1,1-1-1,-1 1 0,0 0 0,3 2 0,13 0-6016,-3-4 578</inkml:trace>
  <inkml:trace contextRef="#ctx0" brushRef="#br0" timeOffset="-2199.12">1306 333 10037,'0'0'11960,"0"-9"-11603,0 45-404,1-1-1,1 0 1,2 0-1,10 37 1,-8-46-324,12 35-278,-1-27-7738</inkml:trace>
  <inkml:trace contextRef="#ctx0" brushRef="#br0" timeOffset="-2012.82">1186 540 4210,'0'0'8740,"103"-17"-8676,-63 8-64,1-4-512,1-6-2322,-5-4-2416</inkml:trace>
  <inkml:trace contextRef="#ctx0" brushRef="#br0" timeOffset="-1496.36">1556 243 3169,'0'0'11918,"-7"-1"-11459,-22-4-243,22 4 261,10 1-231,85 1 1341,109-3-3043,-163-5-59,-33 7 1494,0-1 1,0 1 0,0 0-1,0-1 1,0 1 0,0-1 0,0 1-1,-1-1 1,1 0 0,0 1-1,0-1 1,0 0 0,-1 0-1,1 1 1,0-1 0,-1 0-1,1 0 1,0 0 0,-1 0-1,1 0 1,-1 0 0,0 0 0,1 0-1,-1 0 1,0 0 0,0 0-1,1-1 1,-4 0 83,0 1 1,-1 0-1,1-1 1,0 1-1,0 1 1,-1-1-1,1 0 0,-6 1 1,3-1 277,0 0 0,0 1 1,-1 0-1,1 0 0,0 0 0,-11 3 0,15-3-263,0 1-1,0 0 0,0 0 0,0 0 0,0 0 1,0 1-1,0-1 0,0 1 0,0-1 0,1 1 1,-1-1-1,1 1 0,-1 0 0,1 0 0,0 0 1,-1 0-1,1 0 0,0 0 0,0 0 1,-1 4-1,-2 13 190,0 0-1,2 0 1,0 0 0,1 0 0,1 0-1,4 36 1,0-30-195,1 0 0,1-1 0,1 0 0,2 0 0,15 34 0,4 10-1496,-27-67 736,0 3-183</inkml:trace>
  <inkml:trace contextRef="#ctx0" brushRef="#br0" timeOffset="-636.45">2021 330 1585,'-6'-8'19291,"6"39"-19469,-1 18 211,3-1-1,1 0 1,10 48-1,-11-81 13,1 4-337,-2-18-71,-1-11-190,-1-6 367,-1 1 0,-7-31 0,-2-15-192,7 13 382,1-1 0,6-66 1,-3 112 18,0-1 0,1 1 1,-1 0-1,1 0 0,0 0 0,-1 0 1,2 0-1,-1 0 0,0 0 0,1 0 1,-1 0-1,1 1 0,0-1 0,0 1 1,0-1-1,0 1 0,0-1 0,0 1 1,1 0-1,-1 0 0,1 0 0,5-2 1,-6 3-25,1 0 1,-1 1 0,1-1-1,-1 1 1,1 0 0,-1 0 0,1 0-1,-1 0 1,1 0 0,0 0-1,-1 1 1,1 0 0,-1-1-1,1 1 1,-1 0 0,0 0-1,1 0 1,-1 0 0,0 0-1,0 1 1,0-1 0,0 1-1,0-1 1,0 1 0,0 0-1,0 0 1,-1 0 0,3 3-1,1 2-69,0 1-1,0 0 0,-1 0 1,0 0-1,0 0 0,-1 1 1,0-1-1,0 1 0,-1 0 0,-1 0 1,1 0-1,-1 0 0,-1 0 1,0 1-1,-1 9 0,1-12-53,-2-1 0,1 0 0,-1 1 0,1-1 0,-2 0 0,1 0 0,-1 0-1,0-1 1,0 1 0,0-1 0,-1 1 0,0-1 0,0 0 0,0 0 0,-1-1 0,0 1-1,0-1 1,0 0 0,0-1 0,0 1 0,-1-1 0,0 0 0,1 0 0,-12 3 0,17-6 169,-1 0 0,0 1 1,1-1-1,-1 0 1,1 0-1,-1 0 0,1 0 1,-1 0-1,0 0 1,1 0-1,-1 0 0,1-1 1,-1 1-1,1 0 1,-1 0-1,1 0 1,-1 0-1,0-1 0,1 1 1,-1 0-1,1-1 1,0 1-1,-1 0 0,1-1 1,-1 1-1,1-1 1,-1 1-1,1 0 0,0-1 1,-1 1-1,1-1 1,0 1-1,0-1 0,-1 1 1,1-1-1,0 0 1,0 1-1,0-1 1,0 1-1,0-1 0,-1 1 1,1-1-1,0 0 1,0 1-1,0-1 0,1 1 1,-1-2-1,7 4 169,15 17-360,-8-7 202,1-1 1,22 14-1,-31-22-728,1 0 0,-1 0 1,1 0-1,0-1 0,0 0 1,0-1-1,0 1 0,0-1 1,13 0-1,3-1-5275</inkml:trace>
  <inkml:trace contextRef="#ctx0" brushRef="#br0" timeOffset="-232.28">2343 8 4306,'0'0'15436,"0"0"-15380,0 0 0,-1-1 0,1 1-1,0 0 1,0 0 0,0 0 0,0 0 0,0 0-1,0-1 1,0 1 0,0 0 0,-1 0-1,1 0 1,0-1 0,0 1 0,0 0 0,0 0-1,0 0 1,0-1 0,0 1 0,0 0-1,0 0 1,0 0 0,0-1 0,0 1-1,1 0 1,-1 0 0,0 0 0,0 0 0,0-1-1,0 1 1,0 0 0,0 0 0,0 0-1,0 0 1,1-1 0,-1 1 0,0 0 0,0 0-1,0 0 1,0 0 0,0 0 0,1 0-1,-1 0 1,0-1 0,0 1 0,0 0 0,1 0-1,-1 0 1,0 0 0,0 0 0,1 0-1,7 5-8,0-1 0,-1 1 0,1 1-1,-1 0 1,0 0 0,12 14 0,35 48-30,-28-30 18,-1 1 1,-2 1 0,-1 1 0,17 49 0,-29-61-135,0 0 0,-3 1 0,0 0-1,-2 1 1,-1-1 0,-2 1 0,-1 35 0,-1-61-17,-1 0 1,1 0-1,-1 0 0,0 0 1,-1 0-1,1-1 0,-1 1 1,0 0-1,0-1 1,0 1-1,-1-1 0,1 0 1,-1 0-1,0 0 0,0 0 1,-1 0-1,1-1 0,-7 5 1,4-3-531,-1-1 1,0 0 0,0 0 0,0-1-1,0 0 1,0 0 0,-1-1 0,1 0-1,-1 0 1,-15 1 0,7-2-3733</inkml:trace>
  <inkml:trace contextRef="#ctx0" brushRef="#br0" timeOffset="7444.29">1562 1298 3298,'0'0'13243,"0"-5"-12667,0-2-430,-1-5-42,4 16-87,22 94 153,25 107 356,-46-183-635,-2-9-114,1 0-1,0 0 0,0 0 0,2 0 1,5 13-1,-10-26 108,0 0 1,0 0-1,0 1 1,0-1-1,1 0 1,-1 0-1,0 0 1,0 0-1,0 0 1,0 1-1,0-1 1,2 1-1155,-2-1 1154,0 0 1,0 0-1,0 0 1,0 0-1,1 0 1,-1 0-1,0 0 1,0 0-1,0 0 1,0 0-1,1 0 1,-1 0-1,0 0 1,0 0-1,0 0 1,0 0-1,1 0 1,-1 0-1,0 0 1,0 0-1,0 0 1,0-1-1,0 1 1,1 0-1,-1-1-692,3-10-4427</inkml:trace>
  <inkml:trace contextRef="#ctx0" brushRef="#br0" timeOffset="7661.34">1812 1404 8212,'0'0'9572,"6"-10"-9572,-2 10-64,1 0-304,1 0-1409,-2 0-1024</inkml:trace>
  <inkml:trace contextRef="#ctx0" brushRef="#br0" timeOffset="7939.61">1983 1282 8420,'0'0'9988,"14"3"-10116,-9 18 96,3 5 32,-3 4-16,-1-1-32,-2 1-272,0-6-1152,-2-1-49,2-6-1665,2-8-2336</inkml:trace>
  <inkml:trace contextRef="#ctx0" brushRef="#br0" timeOffset="8234.82">2230 1315 4930,'0'0'8015,"-3"-6"-7965,2 54 695,1-48-607,-5-10-4678,1 1-972</inkml:trace>
  <inkml:trace contextRef="#ctx0" brushRef="#br0" timeOffset="8815.71">2230 1315 4306,'41'-1'11516,"-40"14"-8432,-6 23-3890,2-10 1093,2-4-320,0-10 36,1 0 0,0 0 0,0 0 0,1 0 0,4 18 0,-4-28-25,-1 1 0,1-1-1,0 1 1,0-1-1,1 1 1,-1-1-1,0 0 1,1 0 0,-1 0-1,1 0 1,0 0-1,0 0 1,0 0 0,0 0-1,0-1 1,0 1-1,0-1 1,0 0-1,1 1 1,-1-1 0,0 0-1,1 0 1,-1 0-1,1-1 1,-1 1 0,1-1-1,0 1 1,-1-1-1,1 0 1,4 0-1,-4 0-22,-1 0 0,1 0 0,-1 0 0,1-1 0,-1 1 0,1-1-1,-1 1 1,0-1 0,1 0 0,-1 0 0,0 0 0,1 0-1,-1 0 1,0 0 0,0-1 0,0 1 0,0-1 0,0 0 0,0 1-1,-1-1 1,1 0 0,0 0 0,-1 0 0,1 0 0,-1 0 0,0-1-1,0 1 1,1-4 0,0-1-82,0-1-1,0 0 1,-1 1-1,-1-1 0,1 0 1,-1 0-1,-1 0 1,-1-11-1,1 12 107,-1 0-1,0 0 1,-1 0 0,1 0-1,-1 0 1,-1 1-1,1-1 1,-9-10 0,-43-49 152,22 27-78,14 16-15,-26-37 100,42 55-58,0 0-1,1 0 1,-1 0 0,1 0 0,0 0 0,1-1 0,-1 1 0,1-1-1,0 1 1,-1-9 0,2 13-69,1 0 0,-1 1 0,0-1 1,0 0-1,0 0 0,0 1 0,1-1 0,-1 0 0,0 1 0,1-1 1,-1 0-1,0 1 0,1-1 0,-1 0 0,1 1 0,-1-1 0,1 1 0,0-1 1,-1 1-1,1-1 0,-1 1 0,1-1 0,0 1 0,-1 0 0,2-1 0,27-5 109,-22 6-117,0 1 0,0-1 0,0 1 0,0 0 0,14 4 0,-16-2-15,0 0 0,0 0 0,0 1 0,0-1 0,0 1 0,-1 0 1,0 1-1,0-1 0,0 1 0,0-1 0,-1 1 0,1 0 0,-1 1 0,-1-1 0,1 0 0,-1 1 0,0 0 0,0-1 1,0 1-1,-1 0 0,1 6 0,-1-7-53,0 1 0,-1-1-1,1 0 1,-1 1 0,0-1 0,-1 0 0,1 1 0,-1-1 0,0 0 0,0 0 0,-1 1-1,0-1 1,0 0 0,0-1 0,0 1 0,-1 0 0,0 0 0,0-1 0,0 0 0,0 0-1,-1 0 1,1 0 0,-9 6 0,-18 7-2407,9-11-2686,14-5-223</inkml:trace>
  <inkml:trace contextRef="#ctx0" brushRef="#br0" timeOffset="9411.95">2301 894 4738,'0'0'2345,"-18"-8"24,-3-2-1766,4 1-111,0 1-1,-1 1 1,0 1-1,-36-8 0,19 8-225,-1 1 0,1 2 0,-1 2-1,0 1 1,0 1 0,0 2 0,1 2 0,0 1-1,0 2 1,0 2 0,1 0 0,-55 26-1,58-21-200,1 2 0,0 0 0,2 2 0,0 1 0,1 2-1,0 0 1,2 2 0,-28 34 0,36-36-34,0 1 1,2 1-1,0 1 0,2-1 1,1 2-1,0 0 0,2 0 1,2 1-1,0 1 0,-6 44 1,9-38-4,2 0 0,1 0 0,2 1 0,1-1 1,6 35-1,-3-50-24,0 0 1,1 0-1,1-1 1,1 0-1,0 0 1,1-1-1,1 0 1,1 0-1,0-1 1,20 23 0,-15-22 8,0-1 0,1-1 0,1 0 0,1-2 0,0 0 0,1 0 0,0-2 0,35 16 0,-27-17 33,0 0 0,1-2 0,0-1 0,1-2 0,0 0 0,32 0 0,-13-5 14,-1-2-1,0-1 1,0-3 0,0-2-1,-1-2 1,0-2 0,-1-2-1,49-22 1,-53 17-47,0-1 1,-2-2 0,0-2-1,-2-2 1,-1-1-1,-1-2 1,-1-1-1,41-47 1,-54 52-27,-2 0 0,0-2 0,-1 0 0,-2-1-1,-1 0 1,-1-1 0,-1-1 0,-2-1 0,-1 1 0,-1-2 0,-2 1 0,5-48 0,-11 66 11,0 1 1,0-1-1,-2 0 1,1 0-1,-2 1 0,0-1 1,0 1-1,-1-1 1,0 1-1,-1 0 1,-1 0-1,0 0 0,0 1 1,-2 0-1,1 0 1,-1 0-1,0 1 1,-1 0-1,-1 0 0,1 1 1,-20-16-1,5 6-39,-1 2-1,-1 0 0,0 2 1,-1 0-1,-1 2 0,0 1 1,-1 1-1,-38-10 0,42 15-421,0 2-1,0 0 1,-1 2-1,0 0 0,1 2 1,-33 3-1,43-1-263,1 1 0,0 0 0,0 0 0,0 2 0,1-1 0,-1 2 0,-18 10 0,-18 19-4227</inkml:trace>
  <inkml:trace contextRef="#ctx0" brushRef="#br0" timeOffset="10595.31">2032 1257 3105,'0'0'12545,"3"-3"-11246,-3 3-1270,0 0 1,0-1-1,0 1 1,0 0-1,0-1 1,0 1-1,0 0 0,0 0 1,0-1-1,1 1 1,-1 0-1,0-1 0,0 1 1,0 0-1,0 0 1,1-1-1,-1 1 0,0 0 1,0 0-1,1 0 1,-1-1-1,0 1 0,0 0 1,1 0-1,-1 0 1,0 0-1,1 0 0,-1 0 1,0 0-1,1-1 1,-1 1-1,0 0 0,0 0 1,1 0-1,-1 0 1,0 0-1,1 0 0,-1 0 1,0 1-1,1-1 1,-1 0-1,2 18 406,-2-8-523,6 149 902,-3-136-766,1 0 1,0-1-1,2 1 1,16 40 0,-22-62-36,0 0 1,1 1 0,-1-1-1,1 0 1,-1 1 0,1-1-1,0 0 1,-1 0 0,1 1-1,0-1 1,0 0-1,0 0 1,0 0 0,0 0-1,0 0 1,0 0 0,2 1-1,-2-3 17,-1 1-1,1-1 0,-1 0 1,1 1-1,-1-1 0,1 0 1,-1 0-1,0 1 0,1-1 0,-1 0 1,0 0-1,0 0 0,0 1 1,1-1-1,-1 0 0,0 0 1,0 0-1,0 0 0,0 0 0,-1 0 1,-2-60 50,-2 40-66,0-1 0,-1 1 0,-13-27 0,11 27 62,0 1 0,1-2 0,-5-29 1,11 49-1,2 6-46,1 18-58,7 32 11,36 92-60,-44-145-138,0 0 0,0 0 0,0-1 0,0 1 1,0 0-1,1-1 0,-1 1 0,0-1 0,0 1 1,0-1-1,1 0 0,-1 1 0,0-1 1,0 0-1,1 0 0,-1 0 0,0 0 0,0 0 1,1 0-1,-1 0 0,0 0 0,1-1 1,0 1-1,2-1-1151,8 0-3223</inkml:trace>
  <inkml:trace contextRef="#ctx0" brushRef="#br0" timeOffset="11035.15">1684 1955 3378,'0'0'11415,"15"-5"-10665,326-103 1600,-113 38-1899,-223 69-446,25-8 7,-1 0 1,0-2 0,-1-2-1,0 0 1,32-22-1,-60 35-55,0 0-1,1 0 1,-1 0-1,0 0 0,0 0 1,1 0-1,-1 0 0,0 0 1,0-1-1,1 1 1,-1 0-1,0 0 0,0 0 1,1 0-1,-1-1 0,0 1 1,0 0-1,0 0 1,1 0-1,-1-1 0,0 1 1,0 0-1,0-1 0,0 1 1,0 0-1,1 0 0,-1-1 1,0 1-1,0 0 1,0 0-1,0-1 0,0 1 1,0 0-1,0-1 0,0 1 1,0 0-1,0-1 1,0 1-1,0 0 0,0 0 1,-1-1-1,1 1 0,0 0 1,0 0-1,0-1 1,0 1-1,0 0 0,-1 0 1,1-1-1,0 1 0,-22-5-2088,-41 6-2703,57-1 3959,-56 5-5399</inkml:trace>
  <inkml:trace contextRef="#ctx0" brushRef="#br0" timeOffset="11313.48">1607 1995 3249,'0'0'3514,"16"-2"288,39-8-667,96-31-1,107-46-338,272-93-2033,-517 176-771,-8 3-3,-1-1 0,1 1 0,0-1 0,-1 0 0,1 0 0,-1 0-1,0 0 1,0-1 0,0 0 0,0 0 0,4-3 0,-9 1-1880,-8 5 567,5 0 566,-22 1-1911,0 1 0,1 1 0,-38 8 0,2 4-2934</inkml:trace>
  <inkml:trace contextRef="#ctx0" brushRef="#br0" timeOffset="11623.6">1754 1978 4610,'0'0'14212,"24"-13"-13054,-2 2-913,4-3 16,1 1 1,0 1-1,1 1 1,35-8 0,174-33 787,223-66-210,-438 112-790,-17 5-41,1-1 1,-1 1-1,0-1 0,0 0 0,0 0 0,0 0 1,-1-1-1,1 0 0,7-5 0,-24 5-1689,-89 3-8019,56 0 1483</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25:50.559"/>
    </inkml:context>
    <inkml:brush xml:id="br0">
      <inkml:brushProperty name="width" value="0.05" units="cm"/>
      <inkml:brushProperty name="height" value="0.05" units="cm"/>
      <inkml:brushProperty name="color" value="#E71224"/>
    </inkml:brush>
  </inkml:definitions>
  <inkml:trace contextRef="#ctx0" brushRef="#br0">67 91 656,'0'0'10165,"-4"0"-7186,-6 3-10051,9 4 1497</inkml:trace>
  <inkml:trace contextRef="#ctx0" brushRef="#br0" timeOffset="528.39">67 91 4226,'-22'32'2190,"21"-32"-1957,1 0 0,0 1 0,-1-1 0,1 0 0,0 0 0,-1 0 0,1 0 0,0 0 0,-1 0 0,1 0 0,-1 0 0,1 0 0,0 0 0,-1 0 0,1-1 0,0 1 0,-1 0 0,1 0 0,0 0 0,-1 0 0,1-1 0,-1 0 1165,0 1-1165,1 0 0,0-1 0,0 1 0,-1 0 0,1-1 0,0 1 0,0 0 0,0-1 0,0 1 0,0 0 0,0-1 0,0 1 0,-1 0 0,1-1 0,0 1 0,0 0 0,0-1 0,0 1 0,0-1 0,1 1 0,-1 0 0,0-1 0,-1-12 2444,5 4-3518,-2 9 833,0-1 1,0 0 0,0 1 0,0 0-1,0-1 1,1 1 0,-1 0 0,0 0-1,0 0 1,0 0 0,0 1 0,0-1-1,0 0 1,0 1 0,0 0 0,0-1-1,0 1 1,0 0 0,0 0 0,0 0-1,0 0 1,0 0 0,-1 1 0,1-1-1,-1 0 1,1 1 0,-1 0 0,1-1-1,-1 1 1,0 0 0,2 3-1,3 4-35,0 1 0,0-1 0,-1 1 0,6 17-1,-8-18 31,-1 0-1,0 0 0,0 0 1,-1 0-1,0 0 0,0 0 1,-1 0-1,0 0 0,-1 0 1,0 0-1,-1 0 0,1 0 1,-2 0-1,1 0 0,-1 0 1,-1-1-1,1 0 0,-2 1 1,1-1-1,-1-1 0,0 1 1,0-1-1,-1 0 1,-8 8-1,8-9 33,2-2-30,1 1 0,-1-2 0,0 1 0,0 0 0,0-1-1,0 0 1,0 0 0,-1 0 0,0 0 0,1-1 0,-1 0 0,0 0 0,-8 2 0,12-6 57,0 0 0,0 0 0,0 0 0,1 0 0,-1 0 0,1-1 0,0 1 0,-1 0 0,1-1 0,0 1 1,0 0-1,1-5 0,-1 5 3,1 1-54,-1-1-1,0 1 1,0 0-1,0 0 1,1-1-1,-1 1 1,1 0 0,-1 0-1,1-1 1,-1 1-1,1 0 1,0 0-1,0 0 1,-1 0-1,1 0 1,0 0 0,0 0-1,0 0 1,0 0-1,0 1 1,0-1-1,0 0 1,1 1 0,-1-1-1,0 0 1,0 1-1,0 0 1,1-1-1,-1 1 1,0 0-1,1-1 1,-1 1 0,0 0-1,0 0 1,1 0-1,-1 0 1,2 1-1,1-1-38,1 0 0,-1 0 0,0 1 0,0 0 0,0 0 0,1 0 0,-1 0 0,0 1 0,0-1 0,6 5 0,16 19-1892,-21-21 576,-1 1 0,0-1 0,1 0 1,0 0-1,7 4 0,-1-3-6318</inkml:trace>
  <inkml:trace contextRef="#ctx0" brushRef="#br0" timeOffset="1134.47">376 146 8676,'0'0'11624,"0"-6"-11323,0-12-290,0 15-86,0 14-95,3 18 214,1 0 0,2-1-1,1 1 1,1-1 0,17 38 0,-5-8-19,-15-42-23,-3-8-15,1 0 0,-1 0 0,1-1 0,0 1 0,1-1 0,0 0 0,6 9 0,-6-34-403,-5-19 390,-1-1-1,-10-52 0,5 49 209,2-1 1,2-52-1,3 93-172,0 0 0,0 1-1,0-1 1,0 0 0,0 0 0,0 0 0,1 0-1,-1 0 1,0 0 0,1 1 0,-1-1-1,1 0 1,-1 0 0,1 0 0,-1 1 0,1-1-1,0 0 1,-1 1 0,1-1 0,0 1 0,-1-1-1,1 0 1,0 1 0,1-1 0,1 0 4,-1 0 0,1 0 0,0 0 0,0 0 0,0 1 1,0-1-1,6 1 0,-1 0-6,0 0 1,0 1-1,0 0 1,0 0-1,12 4 0,-12-1-18,-1-1 0,1 2 0,0-1 0,-1 1 0,0 0 0,0 1 0,0-1 0,-1 2-1,0-1 1,0 0 0,-1 1 0,0 0 0,0 1 0,0-1 0,-1 1 0,4 8 0,-4-6-14,0-1 0,0 2 0,-1-1 1,-1 0-1,1 1 0,-2-1 0,1 1 1,-1-1-1,-1 1 0,0 0 0,-1 0 1,0-1-1,-2 13 0,1-18 22,-1 1 0,1-1 0,-1 1 0,0-1 0,0 0 0,0 0 0,-1 0 0,1 0 0,-1 0-1,-1-1 1,1 0 0,0 0 0,-8 5 0,3-3-288,0 0 1,-1 0-1,1-1 0,-1-1 1,0 0-1,-18 5 0,28-8 211,0-1 0,0 0 0,0 0 1,0 0-1,-1 0 0,1 0 0,0 1 0,0-1 0,0 0 0,0 0 0,-1 0 0,1 0 1,0 0-1,0 0 0,0 0 0,-1 0 0,1 0 0,0 0 0,0 0 0,0 0 0,-1 0 1,1 0-1,0 0 0,0 0 0,0 0 0,-1 0 0,1 0 0,0 0 0,0 0 0,0 0 1,0 0-1,-1 0 0,1 0 0,0 0 0,0-1 0,0 1 0,-1 0 0,1 0 0,0 0 1,0 0-1,0 0 0,0 0 0,0-1 0,0 1 0,-1 0 0,1-1 0,9-7-2280,18-11-1901,14-4-3144</inkml:trace>
  <inkml:trace contextRef="#ctx0" brushRef="#br0" timeOffset="1474.14">936 189 4402,'0'0'11965,"-3"-1"-10815,3 1-1112,0 0 0,0 0 0,0 0 0,0 0 0,0 0 0,0 0 0,1 0-1,-1 0 1,0 0 0,0 0 0,0 0 0,0-1 0,0 1 0,0 0 0,0 0 0,0 0 0,0 0-1,0 0 1,0 0 0,0 0 0,0 0 0,0 0 0,0 0 0,0 0 0,0 0 0,0 0-1,0 0 1,0 0 0,0 0 0,0 0 0,0-1 0,0 1 0,0 0 0,0 0 0,0 0-1,0 0 1,0 0 0,0 0 0,0 0 0,0 0 0,0 0 0,0 0 0,0 0 0,0 0-1,0 0 1,0 0 0,0 0 0,0-1 0,0 1 0,0 0 0,14-2 1125,40-2-381,22-1-676,23-14-99,-90 17-636,0-1 0,0 0 0,-1 0 0,1-1 0,-1 0 0,0-1 0,0 1 0,13-11 0,-10-2-4925,-9 0-4131</inkml:trace>
  <inkml:trace contextRef="#ctx0" brushRef="#br0" timeOffset="1753.6">1143 7 3570,'0'0'16340,"0"0"-16310,0-1 0,0 1-1,0 0 1,0 0 0,0 0-1,0 0 1,0 0 0,-1 0-1,1 0 1,0-1 0,0 1-1,0 0 1,0 0 0,0 0-1,0 0 1,0 0 0,0 0-1,0-1 1,0 1 0,0 0-1,0 0 1,0 0 0,0 0-1,0-1 1,0 1 0,0 0-1,0 0 1,0 0 0,0 0-1,0 0 1,0-1 0,0 1-1,0 0 1,0 0 0,0 0-1,0 0 1,0 0 0,0 0-1,0-1 1,1 1 0,-1 0-1,0 0 1,0 0 0,0 0-1,0 0 1,0 0 0,0 0-1,1 0 1,-1-1 0,0 1-1,12 8 152,-1 0-1,0 1 0,0 0 1,17 21-1,-2-5-39,-22-22-205,0 1-1,0 0 1,0 0-1,-1 0 1,1 0 0,-1 0-1,0 1 1,0-1-1,0 1 1,-1 0-1,0 0 1,0 0-1,0 0 1,0 0 0,-1 1-1,0-1 1,0 0-1,0 7 1,-1-10-125,-1-1 0,1 0 0,-1 0 0,0 0 0,1 1 0,-1-1 0,0 0 0,0 0 0,1 0 0,-1 0 0,0 0 0,0-1 0,0 1 0,0 0 0,0 0 0,-1-1 0,1 1 0,0 0 0,0-1 0,-2 1 0,-8 2-8419</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25:55.955"/>
    </inkml:context>
    <inkml:brush xml:id="br0">
      <inkml:brushProperty name="width" value="0.05" units="cm"/>
      <inkml:brushProperty name="height" value="0.05" units="cm"/>
      <inkml:brushProperty name="color" value="#E71224"/>
    </inkml:brush>
  </inkml:definitions>
  <inkml:trace contextRef="#ctx0" brushRef="#br0">1 251 6627,'0'0'9943,"4"-2"-9695,-2 1-239,0 1-1,-1-1 0,1 1 0,-1 0 0,1 0 0,0 0 0,0 0 1,-1 0-1,1 0 0,0 0 0,-1 0 0,1 1 0,-1-1 0,1 1 1,0-1-1,-1 1 0,3 1 0,1 0 22,0 1 0,-1 1 1,1-1-1,0 1 0,4 4 0,8 11 105,24 33 1,-34-43-124,1 0-3,-1 1-1,0 0 1,0 0-1,-1 1 0,-1 0 1,0 0-1,0 0 1,-1 1-1,0-1 0,-1 1 1,-1 0-1,2 14 1,-4-26 31,-2-24 493,-16-44-296,13 50-219,0 0 1,0 0-1,2 0 0,-2-31 0,5-12-90,0 60 9,0 1 0,1-1 0,-1 0 0,0 0-1,1 1 1,-1-1 0,1 1 0,-1-1-1,1 0 1,0 1 0,-1-1 0,1 1 0,-1-1-1,1 1 1,0-1 0,0 1 0,-1 0-1,1-1 1,0 1 0,0 0 0,-1 0 0,1-1-1,0 1 1,0 0 0,0 0 0,-1 0 0,1 0-1,0 0 1,0 0 0,0 0 0,-1 0-1,1 0 1,0 1 0,0-1 0,0 0 0,35 9-4086,-10 6-592</inkml:trace>
  <inkml:trace contextRef="#ctx0" brushRef="#br0" timeOffset="1367.66">424 219 4626,'0'0'9887,"-16"1"-9452,2-1-377,1 1-1,0 1 0,-14 4 1,24-5-51,1 0 0,0 0 0,0 1 0,0-1 0,0 1 0,0 0 0,1-1 0,-1 1 0,0 0 0,1 0 0,-1 0 0,1 0 0,0 0 0,0 1 0,0-1 0,0 0 0,0 0 0,0 1 0,0-1 0,1 1 0,-1-1 0,1 0 0,0 1 0,0-1 0,0 5 0,-1 2 3,-2 7 4,2 1 0,0-1 0,0 0 0,2 0 0,0 1 0,5 24 0,-5-37-65,-1 0-1,1 0 0,1 0 0,-1 0 0,0-1 0,1 1 0,0 0 1,0-1-1,0 0 0,0 1 0,1-1 0,-1 0 0,1 0 0,0 0 1,0 0-1,0-1 0,0 1 0,0-1 0,1 0 0,-1 0 0,1 0 1,-1 0-1,1 0 0,0-1 0,0 0 0,0 0 0,0 0 0,0 0 1,0 0-1,0-1 0,5 0 0,-6 0 56,0 0 0,-1-1 1,1 1-1,0-1 0,0 0 0,-1 1 0,1-1 1,-1 0-1,1-1 0,-1 1 0,1 0 0,-1-1 1,0 1-1,1-1 0,-1 0 0,0 0 0,0 0 1,0 0-1,-1 0 0,1 0 0,0-1 0,-1 1 1,0 0-1,1-1 0,-1 1 0,0-1 0,0 0 1,0 1-1,-1-1 0,2-5 0,1-9 205,-1 0 0,0 0 0,-2-32 0,0 33 68,0 12-206,0-1 92,1 0-1,-1 0 0,-1 1 0,1-1 0,-1 0 1,1 0-1,-2 0 0,1 0 0,0 0 0,-1 1 1,0-1-1,-4-7 0,6 12-164,0 0 0,-1-1 0,1 1 0,0 0 0,0 0 0,0 0 0,0 0 0,0 0 0,-1 0 0,1 0 0,0 0 0,0-1 0,0 1 0,-1 0 0,1 0 0,0 0 0,0 0 0,0 0 0,0 0 0,-1 0 0,1 0 0,0 0 0,0 0 0,0 0 0,-1 0 0,1 0 0,0 1 0,0-1 0,0 0 0,0 0 0,-1 0 0,1 0 0,0 0 0,0 0 0,0 0 0,0 0 0,0 0 0,-1 1 0,1-1 0,0 0 0,0 0 0,0 0 0,0 0 0,0 1 0,0-1 0,0 0 0,0 0 0,0 0 0,-1 0 0,1 1 0,0-1 0,0 0 0,0 0 0,0 0 0,0 0 0,0 1 0,0-1 0,0 0 0,0 0 0,0 0 0,0 1 0,1-1 0,-1 0 0,0 0 0,0 1 0,-3 13-16,2 0-38,0 1 0,1 0-1,0-1 1,1 1 0,1-1-1,4 19 1,-5-29-195,1 0-1,-1 0 1,1 0 0,-1 0 0,1 0-1,1 0 1,-1-1 0,0 1-1,1-1 1,0 1 0,-1-1 0,1 0-1,1 0 1,-1 0 0,0-1-1,1 1 1,-1-1 0,1 0 0,0 0-1,0 0 1,0 0 0,0-1-1,0 1 1,0-1 0,0 0 0,5 0-1,-6 0 60,0 0 0,-1-1-1,1 0 1,0 1 0,0-1 0,-1 0-1,1 0 1,0-1 0,0 1-1,-1-1 1,1 1 0,0-1 0,-1 0-1,1 0 1,-1 0 0,1 0 0,-1 0-1,1-1 1,-1 1 0,4-3-1,-4 0 307,1 0-1,-1 0 1,0 0-1,0 0 1,0 0-1,0 0 1,-1 0-1,0-1 1,0 1-1,0-1 1,1-7-1,1-26 2721,-1-52-1,-2 68-1961,0 22-867,0 0-1,0 0 1,0 1-1,0-1 1,-1 0-1,1 0 1,0 0-1,0 0 0,0 0 1,0 0-1,0 0 1,-1 0-1,1 0 1,0 0-1,0 0 1,0 0-1,0 0 1,-1 0-1,1 0 1,0 0-1,0 0 0,0 0 1,0 0-1,0 0 1,-1 0-1,1 0 1,0 0-1,0 0 1,0-1-1,0 1 1,0 0-1,-1 0 1,1 0-1,0 0 0,0 0 1,0 0-1,0 0 1,0-1-1,0 1 1,0 0-1,0 0 1,-1 0-1,1 0 1,0 0-1,0-1 1,0 1-1,0 0 0,0 0 1,0 0-1,-7 15 35,5 1-45,1-1 0,0 0 1,1 1-1,0-1 0,1 1 0,1-1 1,4 18-1,-5-28-195,0-1 1,1 0-1,-1 0 0,1 0 1,0-1-1,0 1 1,0 0-1,1-1 1,-1 1-1,1-1 0,0 0 1,0 0-1,0 0 1,0 0-1,0 0 0,1-1 1,-1 1-1,1-1 1,0 0-1,0 0 0,0-1 1,0 1-1,0-1 1,0 1-1,0-1 0,0-1 1,0 1-1,0-1 1,1 1-1,5-1 1,-8 0 103,0 0 1,1 0-1,-1 0 1,1-1-1,-1 1 1,0 0-1,1-1 1,-1 0-1,0 1 1,0-1-1,0 0 1,1 0-1,-1 0 1,0-1-1,0 1 1,0 0-1,2-3 1,-2 1 206,0 0 1,0 1-1,-1-1 1,1 0-1,-1 0 0,0 0 1,1 0-1,-1-1 1,-1 1-1,1 0 0,0 0 1,-1-5-1,3-22 2484,-3-39 1,0 32-87,-6 40-2329,4 5-185,0-1 0,1 1 1,0 0-1,0-1 0,1 1 0,0 0 1,0 0-1,1 0 0,0-1 1,0 1-1,1-1 0,0 1 0,6 14 1,-7-19-134,1 1 0,0-1 0,0 0 0,0 1 0,0-1 0,0 0 0,1 0 0,0-1 0,-1 1 0,1 0 0,0-1 0,0 0 0,1 0 0,-1 0 0,0 0 0,1 0 0,-1-1 0,1 1 0,0-1 0,-1 0 0,1 0 0,0 0 0,0-1 0,-1 1 0,1-1 0,0 0 0,0 0 0,0 0 0,-1-1 0,5 0 0,-6 0 138,1 0-1,-1 0 0,0 0 1,-1 0-1,1 0 1,0 0-1,0-1 1,0 1-1,-1 0 1,1-1-1,-1 0 1,1 1-1,-1-1 1,1 0-1,-1 0 1,0 0-1,0 0 1,0 0-1,0 0 1,0 0-1,0-3 1,14-53 764,-13 45-274,3-23 1805,-2-43 1103,-3 79-3381,-1 38-31,-1-25-3,2 1 0,0 0 0,0 0 0,1 0 0,4 16 0,-4-27-96,0 0 0,1 0 0,0 0 0,0 0 0,0 0 0,0-1 0,0 1 0,1 0 0,-1-1 0,1 0 0,0 1 0,0-1 0,-1 0 0,1-1 0,1 1 0,-1 0 0,0-1 0,0 0 0,0 0 0,5 2 0,-2-2-164,-1 1-1,1-1 0,0 0 0,0 0 1,0-1-1,0 0 0,-1 0 0,1 0 1,0-1-1,0 0 0,9-2 1,-13 1 284,0 1 0,1-1 0,-1 0 0,0 0 0,0 0 0,0 0 0,0 0 0,0-1 0,0 1 0,-1-1 1,1 1-1,-1-1 0,0 1 0,0-1 0,0 0 0,0 0 0,0 1 0,-1-1 0,1 0 0,0-4 0,5-61 1584,-6 66-1493,1-17 448,-1-43 999,0 60-1407,0 0-1,0-1 1,-1 1 0,1 0-1,-1-1 1,0 1 0,1 0 0,-1 0-1,0-1 1,0 1 0,0 0-1,-1 0 1,1 0 0,0 0-1,-1 0 1,0 1 0,1-1-1,-1 0 1,0 1 0,-3-3-1,5 4 147,0 5-284,-1 0 1,2-1-1,-1 1 1,1 0-1,0 0 0,0 0 1,0-1-1,0 1 1,1-1-1,0 1 0,0-1 1,0 1-1,1-1 1,-1 0-1,1 0 0,0 0 1,0 0-1,0-1 1,1 1-1,-1-1 0,6 4 1,52 44 117,-44-39-232,-1 2-1,0 0 1,-1 0 0,19 25 0,-32-37 9,-1-1 0,-1 1 0,1-1 0,0 1-1,0-1 1,0 1 0,-1 0 0,1-1 0,-1 1 0,1 0 0,-1-1 0,0 1 0,0 3 0,0-4 48,0 0 0,0-1 0,0 1 0,-1 0 0,1-1 0,0 1 0,-1 0 0,1-1 0,0 1 0,-1-1 0,1 1 0,-1-1 0,1 1 0,-1-1 0,1 1 0,-1-1 0,1 1 0,-1-1 0,1 1 0,-1-1-1,0 0 1,1 1 0,-1-1 0,0 0 0,1 0 0,-1 0 0,0 1 0,0-1 0,1 0 0,-1 0 0,0 0 0,1 0 0,-2 0 0,-91 0-3893,81-3 1075,5-5-2043</inkml:trace>
  <inkml:trace contextRef="#ctx0" brushRef="#br0" timeOffset="1787.32">1861 345 8820,'0'0'9122,"-17"-2"-8882,0 0-172,11 1-46,0 0 1,-1 0-1,1 1 0,0-1 0,0 1 0,0 1 0,0-1 0,0 1 0,-1 0 0,1 1 0,1 0 1,-1 0-1,0 0 0,-7 4 0,-106 46-22,119-52-22,-1-1 1,1 1-1,0 0 0,0-1 1,-1 1-1,1-1 1,0 1-1,0-1 0,-1 1 1,1-1-1,0 1 1,0-1-1,0 1 0,0-1 1,0 0-1,0 1 1,0-1-1,0 1 0,0-1 1,0 1-1,0-1 1,0 0-1,0-1-12,2-11 48,0-1-1,1 1 1,0 0-1,1 0 1,1 0-1,9-19 1,9-27 48,-12 15 100,11-86-1,-16 82 319,-3 145 438,-1-63-1534,1-1 0,2 1 0,1-1 0,1 0 0,2-1 0,1 0 0,17 36 1,-13-38-3406</inkml:trace>
  <inkml:trace contextRef="#ctx0" brushRef="#br0" timeOffset="4644.69">2364 283 2913,'0'0'10872,"-9"-17"-9613,-28-50-274,36 65-861,0 0-1,0 1 1,0-1 0,0 1 0,-1-1 0,1 1 0,0-1-1,0 1 1,-1-1 0,1 1 0,-1 0 0,0 0 0,-2-2-1,3 3-105,0 0 0,1 0 0,-1-1 0,0 1 0,0 0 0,0 0 0,0 0 0,1 0 0,-1 0 0,0 0 0,0 1 0,0-1 0,1 0 0,-1 0 0,0 0 0,0 1 0,0-1 0,1 0 0,-1 1 0,-1 0 0,0 1-31,0 0 0,0 0 1,0 0-1,0 0 1,0 1-1,0-1 0,1 1 1,-1-1-1,-1 5 1,-3 11 8,1 0 0,1 0 0,1 0 1,1 0-1,0 1 0,1-1 0,1 1 1,1 0-1,4 25 0,-3-35-80,1 1-1,0-1 1,0 0-1,1 0 1,0-1-1,0 1 0,1-1 1,0 0-1,1 0 1,0 0-1,0-1 1,0 0-1,1 0 1,0 0-1,1-1 1,-1 0-1,1-1 1,0 0-1,1 0 0,-1-1 1,1 0-1,0 0 1,0-1-1,0 0 1,1 0-1,-1-1 1,0-1-1,1 1 1,0-2-1,-1 1 1,13-2-1,-19 1 60,1-1 0,-1 1-1,0-1 1,0 0 0,0 0 0,0-1 0,1 1 0,-1 0-1,-1-1 1,1 0 0,0 0 0,0 0 0,-1 0-1,1 0 1,3-5 0,-2 2 21,0 0 0,0-1 0,-1 0 0,0 1 0,0-1 0,-1 0 0,4-11 0,-2-2 62,0-1-1,-1 1 1,-1-1 0,0-26-1,-3 27 76,0 14-63,1-1 0,0 0-1,0 1 1,0-1 0,1 0 0,0 1-1,2-8 1,-2 12-69,-1 0 1,1 1-1,-1-1 0,1 0 0,0 1 0,-1-1 1,1 0-1,0 1 0,0-1 0,-1 1 0,1 0 0,0-1 1,0 1-1,0 0 0,0-1 0,0 1 0,0 0 1,-1 0-1,1 0 0,0 0 0,0-1 0,0 1 0,0 1 1,0-1-1,0 0 0,0 0 0,0 0 0,-1 0 1,1 1-1,0-1 0,0 0 0,0 1 0,1 0 1,25 13-61,55 48-1187,-89-68 1338,-1 1 0,0 0 0,0 1 1,0 0-1,0 0 0,-1 0 0,0 1 1,1 1-1,-1-1 0,0 2 0,0-1 0,-1 1 1,-14 0-1,23 1-91,-1 0 0,0 0 1,1 1-1,-1-1 0,0 0 0,1 1 1,-1-1-1,0 1 0,1 0 0,-1-1 1,1 1-1,-1 0 0,1 0 0,-1 0 1,1 0-1,0 0 0,-1 0 0,1 0 1,-2 3-1,1-1 1,0 1 0,0 0-1,0-1 1,0 1 0,0 0 0,1 0-1,0 0 1,-1 4 0,-1 9 1,1 1 0,1-1 0,1 19 0,0-28-3,0-6-34,0 1 0,0-1-1,1 1 1,-1-1-1,1 0 1,-1 1 0,1-1-1,0 1 1,0-1 0,0 0-1,1 0 1,-1 0 0,0 0-1,1 0 1,-1 0 0,1 0-1,0 0 1,0 0-1,0-1 1,0 1 0,0-1-1,0 1 1,0-1 0,0 0-1,0 0 1,1 0 0,-1 0-1,4 1 1,3 0-102,0 0 1,-1 0-1,1-1 1,0 0-1,0-1 0,0 0 1,9-1-1,-16 1 135,1-1-1,-1 0 1,0 1-1,1-1 0,-1 0 1,0 0-1,1 0 0,-1 0 1,0-1-1,0 1 1,0-1-1,0 1 0,0-1 1,0 0-1,-1 1 1,1-1-1,-1 0 0,1 0 1,-1-1-1,0 1 1,1 0-1,-1 0 0,0 0 1,0-1-1,-1 1 1,1-1-1,0 1 0,-1 0 1,1-5-1,1-9 321,-1-1 1,0 0-1,-2-24 0,0 15 555,0 45-734,0-9-151,1 0-1,0 0 1,0 0-1,1 0 1,3 15 0,-3-23-74,0 0 1,0 1 0,0-1 0,0 1-1,0-1 1,0 0 0,0 0 0,1 1 0,-1-1-1,1 0 1,0-1 0,0 1 0,0 0-1,0 0 1,0-1 0,0 1 0,0-1-1,0 1 1,0-1 0,1 0 0,-1 0 0,0 0-1,1 0 1,-1-1 0,1 1 0,-1-1-1,6 1 1,-4 0-136,1-1 0,-1 0 0,1 1 0,0-2 0,0 1 0,-1-1 0,1 1 0,-1-1 1,7-2-1,-8 1 208,-1 1 1,1-1 0,-1 1 0,1-1-1,-1 0 1,1 0 0,-1 0 0,0-1-1,0 1 1,0 0 0,0-1 0,-1 1-1,1-1 1,-1 0 0,2-3-1,8-17 344,-2 0 0,0-1 0,-2-1-1,0 1 1,-2-1 0,-1-1-1,0 1 1,-1-49 0,-3 57-36,1 8-55,-1 0 0,0 0 0,0 1-1,-1-1 1,0 0 0,-1 0 0,0 1-1,0-1 1,-1 0 0,0 1 0,-5-10-1,8 17-217,0 1 0,0-1 0,0 1 0,0-1 0,-1 1 0,1 0 0,0-1 0,0 1 0,-1-1 0,1 1 0,0 0-1,-1-1 1,1 1 0,0 0 0,-1-1 0,1 1 0,0 0 0,-1-1 0,1 1 0,-1 0 0,1 0 0,0 0 0,-1-1 0,1 1 0,-1 0 0,1 0-1,-1 0 1,1 0 0,-1 0 0,1 0 0,-1 0 0,1 0 0,-1 0 0,1 0 0,-1 0 0,-7 16 63,3 26-213,3-11 164,2 0 1,1-1-1,2 1 1,12 59 0,-12-79-139,0 1 1,1-1 0,0 0 0,1-1 0,0 1 0,1-1 0,0 0 0,1 0 0,0 0 0,0-1 0,1 0 0,0-1 0,1 0 0,0 0 0,0-1 0,13 8 0,-18-13-100,0 1-1,1-1 1,-1-1 0,1 1-1,0-1 1,0 0 0,-1 0 0,1 0-1,0 0 1,0-1 0,0 0-1,9-1 1,-13 1 191,0-1 0,0 1 0,0 0 1,-1-1-1,1 1 0,0-1 0,-1 1 0,1-1 0,0 0 0,-1 1 0,1-1 0,-1 0 1,1 1-1,-1-1 0,1 0 0,-1 0 0,1 0 0,-1 1 0,0-1 0,1 0 1,-1 0-1,0 0 0,0 0 0,0 0 0,0 1 0,0-1 0,0-1 0,2-29 57,-3 26-58,-4-154 4124,4 188-3587,0-17-454,0 0 0,1 0 1,0 0-1,1 0 0,1 0 0,3 14 0,-4-23-110,0 0-1,1 0 0,-1 0 1,1 0-1,-1 0 0,1 0 1,0 0-1,0-1 0,0 1 1,1-1-1,-1 1 0,1-1 1,-1 0-1,1 0 0,0 0 1,0 0-1,0-1 0,0 1 1,0-1-1,0 1 0,0-1 1,0 0-1,0-1 0,1 1 1,-1 0-1,0-1 0,1 0 1,4 0-1,-5 0-1,2 1 19,-1-1 1,1 0 0,0 0 0,-1 0 0,1 0-1,-1-1 1,6-1 0,-8 1 28,0 0-1,-1 0 1,1 0 0,-1 0 0,1 0 0,-1-1-1,0 1 1,1 0 0,-1-1 0,0 1-1,0-1 1,0 1 0,0-1 0,0 1 0,0-1-1,-1 0 1,1 0 0,0 1 0,-1-1-1,1 0 1,-1-2 0,5-23 483,-2 0 1,-1 0-1,-1 0 1,-5-43-1,2 55-24,-1 18-451,-1 25-203,4-13 145,1 0-1,0 0 0,0 0 1,2 0-1,0 0 0,0-1 1,7 16-1,-8-25-93,0-1-1,0 0 1,0 0-1,1 0 1,-1 0-1,1 0 1,0 0-1,0-1 1,1 1-1,-1-1 1,1 0-1,-1 0 1,1 0-1,0-1 1,0 0-1,1 1 1,-1-1-1,0 0 1,1-1-1,-1 1 1,1-1-1,-1 0 1,1 0-1,0 0 1,-1-1-1,9 0 1,-11 0 141,-1-1 0,1 1-1,-1-1 1,0 0 0,1 0 0,-1 1 0,0-1 0,0 0-1,0 0 1,1 0 0,-1 0 0,0 0 0,0-1-1,-1 1 1,1 0 0,0 0 0,0-1 0,0 1 0,-1 0-1,1-1 1,-1 1 0,1-1 0,-1 1 0,0-1 0,1 1-1,-1-1 1,0-2 0,5-47 902,-5 51-896,1-23 499,1 1 0,1-1 1,1 1-1,8-26 0,-3 31 201,-8 17-713,-1 0-1,1 0 1,0 0 0,-1-1-1,1 1 1,0 0 0,-1 0-1,1 0 1,0 0-1,0 0 1,-1 0 0,1 1-1,0-1 1,-1 0 0,1 0-1,0 0 1,-1 1-1,1-1 1,-1 0 0,1 1-1,0-1 1,-1 0 0,1 1-1,-1-1 1,1 1-1,-1-1 1,1 1 0,0 0-1,7 8-8,0 0 0,-1 0 0,0 1 0,0 0 0,-1 1 0,6 13 0,7 11-104,18 41-1821,-34-70 1586,0-4 3,-1-11 354,-1-11 194,-3-24 340,1 16 125,2-36 1,0 58-550,0-1 0,0 0 0,0 0 0,1 1 0,0-1 0,0 0 0,1 1 0,0 0 0,0 0 0,5-9 0,-7 15-115,0-1 0,-1 0 0,1 0 0,0 1 0,0-1 0,-1 1 0,1-1 0,0 0 0,0 1 0,0-1 0,0 1 0,0 0 0,-1-1 0,1 1 1,0 0-1,0 0 0,0-1 0,0 1 0,0 0 0,0 0 0,0 0 0,0 0 0,0 0 0,0 0 0,0 1 0,0-1 0,0 0 0,0 0 0,0 1 0,0-1 0,0 0 0,0 1 0,0-1 0,0 1 0,-1 0 0,1-1 0,0 1 0,0-1 0,-1 1 0,1 0 0,0 0 0,-1-1 0,1 2 0,27 36-73,-27-38 71,16 31-470,0 1 0,-2 0 1,18 56-1,-34-97 447,0 1 0,0 0 0,1-1 0,0 1 0,1-1 0,0 1 1,0 0-1,5-16 0,-3 13 247,0 1 1,1-1-1,0 1 1,1 0 0,0 0-1,12-18 1,-16 26-217,1 1-1,-1-1 1,0 1 0,0-1 0,1 1 0,-1-1-1,1 1 1,-1 0 0,1 0 0,0 0 0,-1 0 0,1 0-1,0 0 1,0 0 0,-1 1 0,1-1 0,3 0 0,-3 1-14,-1 1 1,1-1 0,-1 0 0,0 1 0,1 0 0,-1-1 0,0 1 0,0-1 0,1 1 0,-1 0 0,0 0 0,0 0 0,0 0 0,0 0 0,0 0 0,0 0-1,0 0 1,-1 0 0,1 0 0,0 1 0,0-1 0,-1 0 0,1 3 0,25 62-10,-20-49-302,0 0 0,1 0 0,10 17 0,-16-33 270,-1 0 0,1 1 0,-1-1 0,1 0 1,-1 0-1,1 0 0,0 0 0,-1 0 0,1 0 0,0 0 0,0-1 0,0 1 0,0 0 0,0 0 0,0 0 0,0-1 0,0 1 1,0-1-1,0 1 0,0-1 0,0 1 0,1-1 0,-1 0 0,0 1 0,0-1 0,0 0 0,1 0 0,-1 0 0,0 0 1,0 0-1,1 0 0,-1 0 0,0-1 0,0 1 0,0 0 0,0-1 0,1 1 0,-1 0 0,0-1 0,0 0 0,0 1 0,0-1 1,0 0-1,1-1 0,3-2 78,-1 0 0,0-1 0,0 0 1,-1 0-1,1 0 0,-1 0 0,4-8 0,0-2 224,-1-1-1,0-1 0,-1 1 0,0-1 0,-1 0 1,-1 0-1,-1 0 0,-1 0 0,0-1 1,-1 1-1,-3-25 0,2 51-141,0-4-111,1-1 0,0 0 1,0 1-1,0-1 1,0 0-1,1 1 1,-1-1-1,1 0 0,0 1 1,0-1-1,4 8 1,7 4 3,0 1 1,1-2 0,26 24 0,-23-23-528,-1 0 0,22 30 0,-37-46 458,1 0 0,-1 1-1,1-1 1,-1 0 0,0 1 0,0-1-1,1 1 1,-1-1 0,0 1 0,0-1-1,1 1 1,-1-1 0,0 1 0,0-1-1,0 1 1,0-1 0,0 1 0,0-1-1,0 1 1,0 0 0,0-1 0,0 1 0,0-1-1,0 1 1,0-1 0,0 1 0,-1-1-1,1 1 1,0-1 0,0 1 0,-1-1-1,1 1 1,0-1 0,0 0 0,-1 1-1,1-1 1,-1 1 0,1-1 0,0 0-1,-1 1 1,1-1 0,-1 0 0,1 1-1,-1-1 1,1 0 0,-1 0 0,1 0-1,-1 1 1,1-1 0,-1 0 0,1 0-1,-1 0 1,1 0 0,-1 0 0,1 0 0,-2 0-1,-39 0-752,29 0 485,-21 1-694,19 0-145,0-1 1,-1 0-1,-26-5 1,30 0-1703,10-2-1947</inkml:trace>
  <inkml:trace contextRef="#ctx0" brushRef="#br0" timeOffset="5047.78">4456 234 5394,'0'0'11214,"-4"-2"-10193,200-15 1898,-171 15-2996,9 0 210,43-8 0,-68 8-296,-1 0 0,1 0 0,-1-1 0,0 0 0,0 0 0,0-1 0,-1 0 0,1 0 0,-1-1 1,10-8-1,-15 11-127,-1 0 0,1 0 0,0 0 0,-1 0 1,0 0-1,0-1 0,1 1 0,-1-1 0,-1 1 1,1-1-1,0 1 0,0-4 0,-1 4-267,1 0 0,-1 0 1,0 0-1,0 1 0,0-1 0,-1 0 0,1 0 0,0 0 0,-1 1 0,1-1 0,-2-3 1,-7-6-4946</inkml:trace>
  <inkml:trace contextRef="#ctx0" brushRef="#br0" timeOffset="5294.37">4809 51 3794,'0'0'13950,"-2"-11"-11877,10 12-2001,-1 0 0,0 1 0,0 0 0,0 0 0,0 0 0,-1 1 0,1 0 0,0 1 0,-1-1 0,0 1 0,0 1 0,0-1 0,-1 1 0,1 0 0,8 11 0,-9-12-88,-1 1 0,0-1 0,-1 1 0,1 0 0,-1 0 0,0 1-1,0-1 1,0 0 0,-1 1 0,0 0 0,0 0 0,-1 0 0,1 0 0,-1 0-1,-1 0 1,1 0 0,-1 0 0,0 0 0,-1 11 0,0-15-57,0 0 0,-1 0 0,1 0 0,0 0 0,0 0 0,-1-1 0,1 1 0,-1 0 0,0-1 0,1 1 0,-1-1 0,0 0 0,0 0 0,0 1 0,0-1 0,0-1 0,0 1 0,0 0 0,0 0 0,0-1 0,0 1 0,-5 0 0,-48 3-5980,44-4 645</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26:24.833"/>
    </inkml:context>
    <inkml:brush xml:id="br0">
      <inkml:brushProperty name="width" value="0.05" units="cm"/>
      <inkml:brushProperty name="height" value="0.05" units="cm"/>
      <inkml:brushProperty name="color" value="#E71224"/>
    </inkml:brush>
  </inkml:definitions>
  <inkml:trace contextRef="#ctx0" brushRef="#br0">23 40 2289,'0'0'6883,"-3"-5"-6205,-10-18-81,10 22 1715,1 8-1875,1 9-393,1-16-30,3 41 672,1 0 1,2-1-1,15 51 0,-21-90-615,0 0 0,0 0-1,0 0 1,0 0-1,0 0 1,1 0 0,-1 0-1,0 0 1,1 0-1,-1 0 1,1 0 0,-1 0-1,1 0 1,-1 0 0,1 0-1,0 0 1,0 0-1,-1-1 1,1 1 0,0 0-1,0-1 1,0 1-1,0 0 1,0-1 0,0 1-1,0-1 1,1 1 0,1-1 159,-1-1 1,0 1-1,0-1 1,0 0-1,1 0 1,-1 1 0,0-2-1,0 1 1,0 0-1,3-2 1,9-6-900,-5 5 676,0 0 0,0 0 0,1 1 0,-1 0 0,1 1 1,0 0-1,16-1 0,73 4-76,-43 1 102,875-10 92,-649-4-129,2 0-69,-199 12 149,0-3-1,109-19 1,-46-1 260,177-5 1,151 25 332,-178 16 318,-167-11-809,146-5-153,-114-20 95,-110 13-101,1 3-1,54-1 1,-53 8 36,148-4-188,-170 1 471,0-1-1,-1-2 0,1-1 0,33-12 1,-28 5 1999,-38 14-2414,0-1 0,0 0 0,0 0 1,0 1-1,0-1 0,0 0 1,-1 0-1,1 0 0,0 1 1,0-1-1,-1 0 0,1 1 0,0-1 1,-1 0-1,1 1 0,-1-1 1,1 0-1,-1 1 0,0-2 1,-1 1-408,0 0 0,-1 1 0,1-1 1,0 0-1,-1 1 0,1-1 0,0 1 1,-1 0-1,-2 0 0,-4-1-1983,-7-2-4059</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26:28.122"/>
    </inkml:context>
    <inkml:brush xml:id="br0">
      <inkml:brushProperty name="width" value="0.05" units="cm"/>
      <inkml:brushProperty name="height" value="0.05" units="cm"/>
      <inkml:brushProperty name="color" value="#E71224"/>
    </inkml:brush>
  </inkml:definitions>
  <inkml:trace contextRef="#ctx0" brushRef="#br0">40 344 3057,'0'0'11446,"-3"0"-10363,-4 0-1047,-15-2 3185,21 1-3163,1 1 0,-1-1 0,1 1 0,-1-1 1,1 0-1,-1 1 0,1-1 0,-1 0 0,1 1 0,0-1 0,-1 0 0,1 0 0,0 1 0,0-1 1,-1 0-1,1 0 0,0 1 0,0-1 0,0 0 0,0 0 0,0 0 0,0 1 0,0-1 0,0 0 1,0 0-1,1 1 0,-1-1 0,0 0 0,0 0 0,1-1 0,0 1-59,0-1-1,0 0 1,0 1-1,0-1 1,0 1-1,1 0 1,-1-1 0,0 1-1,1 0 1,-1 0-1,1 0 1,-1 0-1,1 0 1,-1 0 0,1 0-1,0 1 1,-1-1-1,1 0 1,0 1-1,0 0 1,-1-1-1,5 1 1,43-3-24,-45 3 30,0-1-12,1 2 1,-1-1-1,1 1 0,-1-1 1,0 1-1,1 0 0,-1 1 1,0-1-1,1 1 0,-1 0 1,0 0-1,0 0 1,-1 0-1,1 1 0,0 0 1,-1 0-1,0 0 0,1 0 1,-1 0-1,0 1 1,-1-1-1,1 1 0,-1 0 1,1-1-1,-1 1 0,0 0 1,-1 1-1,1-1 1,-1 0-1,2 6 0,-1-4 0,-1 1 0,1 0 0,-1 0-1,-1 0 1,1 0 0,-1 0 0,0 0-1,-1 0 1,-1 6 0,2-9 8,-1-1 0,0 1 0,0-1 0,0 1 0,0-1 0,-1 0-1,1 1 1,-1-1 0,0 0 0,0 0 0,0 0 0,0-1 0,-1 1 0,1 0 0,-1-1 0,1 0 0,-1 1 0,0-1 0,-4 2 0,7-4 29,0 0 0,0 0-1,-1 1 1,1-1 0,0 0 0,-1 0 0,1 0 0,0 0-1,-1 0 1,1 0 0,0 0 0,-1 0 0,1 0 0,0 0-1,-1 0 1,1 0 0,0 0 0,-1 0 0,1 0 0,0 0-1,-1 0 1,1-1 0,0 1 0,-1 0 0,1 0 0,0 0-1,-1 0 1,1-1 0,0 1 0,0 0 0,-1 0 0,1-1-1,0 1 1,0 0 0,0-1 0,-1 1 0,1 0 0,0 0-1,0-1 1,0 1 0,0 0 0,0-1 0,0 1 0,0 0-1,0-1 1,-1 1 0,1 0 0,0-1 0,0 1 0,1 0-1,-1-1 1,0-24 148,0 18-31,3 6-160,0 0 1,0 1 0,1-1 0,-1 1 0,0 0 0,0 0 0,0 0 0,0 0 0,4 1 0,0 1 2,0-1-1,0 2 1,0-1-1,0 0 1,-1 1-1,1 1 1,-1-1 0,0 1-1,0 0 1,0 0-1,0 1 1,-1-1-1,0 2 1,0-1-1,7 9 1,-7-8-38,0 1-1,-1 0 1,0 1 0,0-1 0,0 1 0,-1 0 0,0 0 0,0 0 0,-1 0 0,0 0 0,-1 1 0,2 14 0,-4-20 45,1-1-1,-1 0 1,1 1 0,-1-1-1,0 0 1,1 0 0,-1 0-1,0 1 1,-1-1 0,1 0-1,0 0 1,-1-1 0,1 1-1,-1 0 1,1 0 0,-1-1-1,0 1 1,0-1 0,0 1-1,0-1 1,0 0 0,0 0-1,0 0 1,0 0 0,0 0-1,0 0 1,-1 0 0,1-1-1,0 1 1,-5-1 0,-9 3-12,0-1-1,0-1 1,-21-1 0,27 0 14,8 1-102,0-1 0,1 0 0,-1 0 0,0 0 0,1 0 0,-1 0 0,0 0 0,1 0 0,-1 0 0,1-1 0,-1 1 0,0-1 1,1 1-1,-1-1 0,1 0 0,-1 1 0,1-1 0,-1 0 0,1 0 0,0 0 0,0 0 0,-1 0 0,1 0 0,0-1 0,0 1 0,0 0 0,0-1 0,0 1 1,0 0-1,1-1 0,-1 1 0,0-1 0,1 1 0,-1-1 0,1 0 0,-1 1 0,1-1 0,0 0 0,0 1 0,0-1 0,0 0 0,0 1 0,0-1 0,0 1 1,0-1-1,1 0 0,0-2 0,6-10-3451,16-2-2294</inkml:trace>
  <inkml:trace contextRef="#ctx0" brushRef="#br0" timeOffset="669.69">525 389 7491,'0'0'13166,"0"-2"-12637,4 42-361,37 61-88,-14-39-142,-27-62 60,0-1-1,0 1 0,0 0 0,0 0 0,0 0 0,0-1 1,0 1-1,0 0 0,0 0 0,0 0 0,0-1 0,0 1 1,0 0-1,0 0 0,0 0 0,0 0 0,0-1 0,0 1 1,1 0-1,-1 0 0,0 0 0,0 0 0,0-1 0,0 1 1,0 0-1,1 0 0,-1 0 0,0 0 0,0 0 0,0 0 1,0 0-1,1-1 0,-1 1 0,0 0 0,0 0 0,0 0 1,0 0-1,1 0 0,-1 0 0,0 0 0,0 0 0,0 0 1,1 0-1,-1 0 0,0 0 0,0 0 0,0 0 0,1 0 1,-1 0-1,0 1 0,0-1 0,0 0 0,0 0 0,1 0 1,-1 0-1,0 0 0,0 0 0,0 0 0,0 0 0,1 1 1,-1-1-1,0 0 0,0 0 0,0 0 0,0 1 0,4-15 94,-2-3-76,-1-1-1,-1 0 0,0 1 0,-1-1 0,-1 1 0,-1 0 0,-1-1 1,0 1-1,-10-25 0,11 33 63,0-1-1,1 0 1,0 0 0,1 0 0,0 0 0,1 0 0,0-12-1,0 6-2,1 15-69,-1 0 0,0 0 0,0 0 0,1 0 0,-1 0-1,1 0 1,-1 0 0,1 0 0,-1 0 0,1 0 0,0 0 0,-1 1 0,1-1 0,0 0 0,0 0-1,0 0 1,-1 1 0,1-1 0,0 1 0,0-1 0,0 1 0,0-1 0,0 1 0,0-1-1,0 1 1,0 0 0,0-1 0,0 1 0,1 0 0,-1 0 0,0 0 0,0 0 0,0 0 0,0 0-1,0 0 1,2 1 0,3-1-19,-1 0-1,0 1 1,0 0-1,1 0 1,-1 1 0,10 3-1,-1 2 3,0 2 0,-1-1 0,1 2 1,-2 0-1,1 0 0,-2 1 0,1 1 0,15 21 0,-21-27 6,-1 1 1,-1 0-1,1 1 1,-1-1-1,0 1 0,-1 0 1,0 0-1,0 0 1,-1 0-1,0 0 1,0 0-1,-1 1 0,0-1 1,-1 1-1,1-1 1,-2 1-1,1-1 0,-3 13 1,1-17 10,0 0 0,0 0 0,0 0 0,-1-1 1,1 1-1,-1-1 0,0 1 0,0-1 0,0 0 1,0 0-1,-1 0 0,1-1 0,-1 1 0,1-1 0,-1 0 1,0 0-1,-8 3 0,6-3-114,0 1 0,0-1 0,0 0-1,0-1 1,-1 0 0,1 0 0,-1 0 0,1-1 0,0 1-1,-1-2 1,-10 0 0,17-1-482,-1 0-1,1 0 1,0 0 0,0 0-1,-1 0 1,1 0-1,1 1 1,-1-1 0,0 0-1,0 0 1,1 0 0,-1 0-1,1 0 1,0-2-1,15-8-5899</inkml:trace>
  <inkml:trace contextRef="#ctx0" brushRef="#br0" timeOffset="1059.97">1016 433 5715,'0'0'11658,"-4"0"-10671,-7-1-184,13 0 316,25-3-71,-21 4-1243,219-36-89,-113 5-2056,-87 22 401,1-2 0,26-15 0,-51 26 1826,0-1-323,1 0 0,0 1-1,0-1 1,0 0-1,-1 0 1,1 0 0,0-1-1,-1 1 1,1 0 0,-1-1-1,0 1 1,1-1 0,-1 1-1,0-1 1,0 0 0,0 1-1,0-1 1,0 0 0,0 0-1,0 0 1,-1 1 0,2-5-1,-2-1-1804</inkml:trace>
  <inkml:trace contextRef="#ctx0" brushRef="#br0" timeOffset="1372.3">1447 258 704,'0'0'11059,"-9"-7"-9189,-3 0-1241,-7-6 53,1-2 4147,23 40-2952,1-17-1696,0-1 0,1 0 0,0 0 0,0 0 0,1-1 0,-1 0-1,1 0 1,12 6 0,-11-7-102,0 1 0,0 0 0,0 1-1,-1 0 1,0 0 0,9 11 0,-16-17-76,-1-1 1,1 1 0,0 0-1,0 0 1,-1 0 0,1-1-1,-1 1 1,1 0 0,-1 0-1,1 0 1,-1 0 0,1 0-1,-1 0 1,0 0 0,0 0-1,1 0 1,-1 0 0,0 0-1,0 0 1,0 0 0,0 0-1,0 0 1,0 0 0,0 0-1,-1 0 1,1 0 0,0 0-1,-1 0 1,1 0 0,0 0-1,-1 0 1,1 0 0,-1 0-1,0 0 1,1 0 0,-1 0-1,0-1 1,1 1 0,-1 0-1,0 0 1,0-1 0,0 1-1,1-1 1,-1 1 0,0-1-1,0 1 1,0-1 0,0 1-1,0-1 1,0 0 0,0 0-1,0 1 1,0-1 0,-2 0-1,-32 5-1419,6-4-4971,26-1 4934</inkml:trace>
  <inkml:trace contextRef="#ctx0" brushRef="#br0" timeOffset="2835.27">2123 425 4818,'0'0'12537,"4"-7"-12046,-2 3-423,-1 2-57,0 0 0,0 0 0,0 0-1,0 1 1,0-1 0,0 0-1,0 1 1,0-1 0,1 1-1,-1 0 1,1-1 0,-1 1-1,1 0 1,-1 0 0,1 0-1,0 0 1,0 0 0,-1 0 0,1 0-1,0 1 1,0-1 0,0 1-1,0-1 1,0 1 0,3 0-1,9 0 20,0 0-1,0 1 0,1 1 0,-1 0 0,0 1 1,18 7-1,-24-7-29,0 1 0,-1-1 0,0 1 0,1 1 0,-1 0 0,-1 0 0,1 0 0,-1 1 0,0 0 1,0 0-1,-1 0 0,7 10 0,-8-9-14,0 1 0,-1-1 0,0 1 0,0 0 0,-1 0 0,0 0 0,0 0 0,-1 0 0,0 1 0,0-1 0,-1 17 0,0-25 13,-1 1 1,1-1-1,0 1 1,0-1 0,-1 1-1,1-1 1,0 0-1,-1 1 1,1-1-1,0 0 1,-1 1 0,1-1-1,-1 0 1,1 1-1,-1-1 1,1 0-1,0 0 1,-1 1 0,1-1-1,-1 0 1,1 0-1,-1 0 1,1 0-1,-1 0 1,1 0 0,-1 0-1,1 0 1,-1 0-1,1 0 1,-2 0-1,-16-3 287,14 0-259,1 0 0,-1 0 0,1-1 0,0 1 0,1-1-1,-1 0 1,1 1 0,-1-1 0,1 0 0,0-1 0,1 1 0,-1 0 0,1 0 0,0-1 0,0 1 0,-1-5 0,0-5-12,0 1 1,1-1 0,1 1-1,1-18 1,-1 30-24,1-1 0,-1 0 0,0 0 0,1 1 0,0-1 0,-1 0-1,1 1 1,0-1 0,0 1 0,-1-1 0,1 1 0,0-1 0,1 1 0,-1-1 0,0 1 0,0 0 0,1 0 0,-1 0-1,0 0 1,3-2 0,1 1-101,-1 0-1,0 1 1,0-1-1,1 1 0,-1 0 1,0 0-1,1 0 1,4 0-1,1 1-798,-1 0 0,0 0 0,0 0 0,0 2 0,0-1 0,0 1 0,15 5 0,-1 6-4171</inkml:trace>
  <inkml:trace contextRef="#ctx0" brushRef="#br0" timeOffset="4320.05">2680 363 2321,'0'0'12462,"-14"-8"-11929,-41-25-199,53 32-320,0 0 0,0 0 0,0 1 0,0-1 1,0 0-1,0 1 0,0-1 0,0 1 0,0 0 0,0 0 1,0 0-1,0 0 0,0 0 0,0 0 0,0 0 0,-1 1 0,1-1 1,0 1-1,0-1 0,0 1 0,1 0 0,-1 0 0,0 0 0,0 0 1,0 0-1,1 0 0,-1 1 0,0-1 0,-1 2 0,-2 3 15,1-1-1,-1 1 1,1 0-1,1 0 1,-7 12-1,10-17-26,-3 9 8,0 1-1,0-1 0,1 1 1,1 0-1,0 0 0,0-1 1,1 1-1,1 0 0,1 12 1,-2-20-19,1 1 0,0-1 0,0 0 0,0 1 1,0-1-1,0 0 0,0 0 0,1 0 0,0 0 0,-1 0 0,1 0 1,0 0-1,0-1 0,1 1 0,-1-1 0,1 1 0,-1-1 1,1 0-1,0 0 0,0 0 0,0 0 0,0-1 0,0 1 0,0-1 1,6 2-1,2 1-209,0-1 1,0-1-1,0 0 1,1-1-1,-1 0 1,19-1-1,-28 0 218,0 0-1,1-1 1,-1 1 0,0-1-1,1 0 1,-1 1-1,0-1 1,0 0 0,1 0-1,-1 0 1,0-1 0,0 1-1,0 0 1,-1-1 0,1 0-1,0 1 1,0-1-1,-1 0 1,1 0 0,-1 0-1,0 0 1,1 0 0,-1 0-1,0 0 1,0 0 0,0 0-1,-1-1 1,1 1-1,0-4 1,2-7 243,-1-1 1,-1 1-1,0 0 0,-2-16 0,1 14 238,0 11-292,0 0-1,-1 0 1,1 0-1,-1 0 1,0 0-1,0 0 1,0 0-1,0 1 1,-1-1-1,1 0 1,-1 1-1,0-1 1,0 1 0,-1 0-1,1 0 1,-1 0-1,-4-4 1,7 7-182,-1 0 0,1 0 1,-1 1-1,1-1 1,-1 0-1,1 0 1,0 1-1,-1-1 0,1 1 1,-1-1-1,1 0 1,0 1-1,0-1 0,-1 1 1,1-1-1,0 1 1,0-1-1,-1 1 0,1-1 1,0 1-1,0-1 1,0 1-1,0-1 1,0 1-1,0-1 0,0 1 1,0 0-1,-4 18-105,3-13 27,1-1 0,0 1 0,0 0 0,0 0 0,0-1 0,1 1 0,0-1 0,0 1 0,1 0 0,-1-1 0,1 0 0,1 1 0,-1-1 0,1 0 0,3 6 0,-2-7-231,-1-1 0,0 0 0,1 1 0,0-1 0,0-1 0,0 1 0,0 0 1,0-1-1,1 0 0,-1 0 0,0 0 0,1-1 0,0 1 0,-1-1 0,1 0 0,0-1 0,0 1 0,6-1 1,-8 1 182,-1-1 0,0 0 0,1 0 0,-1 0 0,0 0 0,1 0 0,-1 0 0,0-1 0,0 1 0,1-1 0,-1 1 0,0-1 0,0 0 0,0 0 0,1 0 0,-1 0 0,0 0 0,3-3 0,-4 1 249,1 1 0,-1-1 0,0 0 0,0 0 0,0 0 0,0 0 0,0-1 0,-1 1 0,1 0 0,-1 0 0,0 0 0,0 0 0,-1-5 0,1-81 4462,-1 79-3168,-1 14-902,-2 18-598,3-11 78,1 0 0,1 0 0,0 0 0,1 0 0,5 20 0,-5-26-129,-1-1 1,2 0 0,-1 0-1,1 0 1,-1 0-1,1 0 1,0-1 0,0 1-1,1-1 1,-1 0-1,1 0 1,-1 0 0,1 0-1,0-1 1,0 1-1,8 2 1,-10-3-5,1-1 0,0 0 0,0 1 0,0-1 0,0 0 0,0 0 0,0-1 0,0 1 0,0-1 0,0 0 0,1 1 0,-1-1 0,0-1 0,0 1 0,0 0 0,0-1 0,0 1 0,5-3 0,-5 1 127,0 1 0,-1-1 0,1 0 0,-1-1 0,1 1-1,-1 0 1,0-1 0,0 1 0,0-1 0,-1 1-1,1-1 1,0 0 0,-1 0 0,0 0 0,0 0 0,0 0-1,2-5 1,1-12 674,-1-1 0,-1 1-1,0 0 1,-2-32 0,-1 26 701,-2 13-174,0 11-389,2 8-831,1-6 22,0 21-89,0 0-1,1 0 1,2 0 0,6 27 0,-8-42-127,0-1 1,1 0 0,0 0-1,0 0 1,1 0-1,-1 0 1,1-1 0,0 1-1,0-1 1,1 1-1,-1-1 1,1 0 0,0-1-1,0 1 1,1-1-1,-1 1 1,0-1 0,1 0-1,0-1 1,0 1 0,0-1-1,9 3 1,-12-5 161,-1 1 1,1 0 0,0-1 0,0 1-1,0-1 1,0 0 0,-1 1 0,1-1-1,0 0 1,0 0 0,0 0 0,0-1-1,0 1 1,0 0 0,0-1 0,-1 1-1,1-1 1,0 1 0,0-1 0,-1 0-1,1 0 1,0 0 0,-1 0 0,1 0-1,-1 0 1,1 0 0,-1-1 0,0 1-1,2-2 1,0-2 267,-1-1-1,1 0 0,-1 0 1,0 0-1,0 0 1,-1 0-1,1-8 1,2-8 464,-1 8 70,-2-1-1,1 0 1,-2-19-1,0 20-290,-1 6-177,-1 12-315,-1 17-63,3-15 140,0 0-97,-1-1 0,2 1 0,-1 0 0,1-1 0,-1 1 0,2-1 0,1 8 0,-2-11-6,0 0 0,0-1 0,0 1 0,1-1 1,-1 1-1,0-1 0,1 0 0,-1 1 0,1-1 0,-1 0 0,1 0 0,-1 0 0,1 0 0,0 0 1,0-1-1,-1 1 0,1 0 0,0-1 0,0 1 0,0-1 0,0 0 0,0 0 0,-1 0 0,1 0 1,0 0-1,3 0 0,1 0-31,4 0 12,-1 0 0,0 0 0,1-1 1,10-3-1,-16 3 83,-1 0 1,1-1-1,0 0 1,-1 0-1,1 0 1,-1 0-1,1 0 1,-1-1-1,0 1 1,0-1 0,0 0-1,4-5 1,-2 1 94,0-1 0,0 1 0,-1-1 0,0 0 1,-1 0-1,1 0 0,-1-1 0,-1 1 0,0-1 1,0 1-1,-1-1 0,0 0 0,0 0 1,-1 0-1,-1-13 0,0 20-49,1 0 1,-1 0-1,1-1 1,-1 1-1,0 0 1,0 0-1,0 0 1,0 0 0,0 1-1,-1-1 1,1 0-1,-1 0 1,1 1-1,-1-1 1,1 1-1,-4-3 1,4 3-46,0 0 0,-1 0 0,1 0 0,0 1 0,0-1 0,-1 0 0,1 1 0,0-1 0,-1 1 0,1-1 0,-1 1 0,1 0 0,-1-1 0,1 1 0,-1 0 0,1 0 0,-1 0 1,1 0-1,-1 0 0,1 1 0,0-1 0,-1 0 0,1 1 0,-1-1 0,1 1 0,-2 0 0,1 1-16,1 0 0,0 0-1,0-1 1,0 1 0,0 0 0,0 0-1,1 0 1,-1 0 0,0 1 0,1-1 0,0 0-1,-1 0 1,1 0 0,0 0 0,1 4-1,3 34-30,-2-35 59,0 0 1,1 0-1,0 0 1,0 0-1,0-1 1,0 1-1,1-1 1,0 0-1,5 5 1,44 33-32,-39-31 34,2 0-22,1-1-1,33 15 0,-34-18-217,0 1-1,-1 0 1,24 18-1,-38-25 192,0-1-1,-1 0 1,1 1-1,-1-1 1,1 0 0,-1 1-1,1-1 1,-1 1 0,1-1-1,-1 1 1,1-1-1,-1 1 1,0-1 0,1 1-1,-1 0 1,0-1-1,1 1 1,-1-1 0,0 1-1,0 0 1,0-1 0,0 1-1,1 0 1,-1-1-1,0 1 1,0 0 0,0-1-1,-1 2 1,1-1 0,-1 0 1,0 0-1,1-1 1,-1 1-1,0 0 1,0-1-1,0 1 1,0-1-1,0 1 1,1-1-1,-1 1 1,0-1-1,0 0 1,0 1-1,0-1 1,-1 0-1,-42 5-589,4-4-277,-21 1-1417,26-7-2497,25-1 54</inkml:trace>
  <inkml:trace contextRef="#ctx0" brushRef="#br0" timeOffset="4802.89">4077 371 7491,'0'0'10282,"-6"6"-10105,-17 15-240,-1-1 0,-1-2 0,-1 0 1,0-2-1,-29 14 0,54-30 32,1 0-1,0 0 0,-1 0 1,1 1-1,-1-1 0,1 0 1,-1 0-1,1 0 0,-1 0 0,1 0 1,-1 0-1,1 0 0,-1 0 1,1 0-1,-1 0 0,1 0 1,-1 0-1,1-1 0,-1 1 0,1 0 1,0 0-1,-1 0 0,1-1 1,-1 1-1,1 0 0,0 0 1,-1-1-1,1 1 0,0 0 1,-1-1-1,-6-18-159,6-32 573,2 38-474,12-190 242,2-8 354,-25 241-434,2-8-41,4-8-5,1-1 0,1 1 0,0 0 0,1 1 0,1-1 1,0 0-1,1 0 0,1 0 0,0 0 0,0 0 0,2 0 0,0-1 1,0 0-1,1 1 0,1-1 0,0-1 0,1 1 0,0-1 0,12 15 1,22 15-894,-38-39 302,1-1-1,-1 0 1,1 0 0,-1 0-1,1 0 1,0 0-1,3 1 1,16-1-7725</inkml:trace>
  <inkml:trace contextRef="#ctx0" brushRef="#br0" timeOffset="7298.44">4569 250 4802,'0'0'10077,"-17"-5"-9338,-52-12-262,67 16-458,0 1-1,0-1 1,1 1 0,-1 0-1,0 0 1,0 0-1,0 0 1,1 0-1,-1 0 1,0 1-1,0-1 1,1 0-1,-1 1 1,0 0-1,1-1 1,-1 1-1,0 0 1,1 0 0,-1 0-1,1 0 1,0 0-1,-1 0 1,-1 2-1,1 0-5,0 0-1,0 0 0,0 0 0,0 1 1,1-1-1,-1 1 0,-1 5 1,0-1 60,-2 6-29,1 0 0,0 0 0,1 0 0,0 1 0,1-1 1,0 1-1,2-1 0,0 1 0,0 0 0,1-1 0,4 18 0,-3-22-57,0 0 1,1 0-1,1 0 0,0 0 0,0-1 0,1 1 0,0-1 0,0 0 0,1 0 0,0-1 0,1 0 0,0 0 0,0 0 0,1-1 0,0 0 0,11 7 0,-16-12-88,0 1 1,1-1-1,-1 0 0,1 0 0,0-1 1,0 1-1,-1-1 0,1 1 0,0-1 1,0-1-1,0 1 0,0 0 0,1-1 1,-1 0-1,0 0 0,0 0 0,0-1 1,0 1-1,0-1 0,0 0 0,0 0 1,0 0-1,0-1 0,-1 1 1,1-1-1,0 0 0,-1 0 0,1 0 1,-1-1-1,0 1 0,0-1 0,0 0 1,0 1-1,0-1 0,0-1 0,-1 1 1,1 0-1,-1-1 0,0 1 0,0-1 1,1-4-1,23-50 110,-15 30 123,1 1 0,1 0 0,2 2 1,0-1-1,2 2 0,29-36 0,-45 60-112,0-1 0,-1 0 0,1 1-1,-1-1 1,1 1 0,0-1 0,-1 1 0,1-1 0,0 1 0,0-1 0,0 1 0,-1 0 0,1-1 0,0 1 0,0 0 0,0 0 0,0-1 0,-1 1 0,1 0 0,0 0 0,0 0 0,0 0 0,0 0 0,0 0 0,1 1 0,-1 0-15,1 0 0,-1-1 0,1 1 0,-1 0 0,0 0 0,0 1 0,0-1 1,1 0-1,-1 0 0,0 1 0,-1-1 0,1 0 0,1 2 0,3 7-45,-1 1 0,0-1 0,3 15 0,-4-17 111,-2-1-35,6 17-31,-7-24 1,0 1 0,0 0 0,1 0 0,-1-1 0,0 1 0,0 0 1,1-1-1,-1 1 0,1-1 0,-1 1 0,1 0 0,-1-1 0,0 1 0,1-1 1,0 1-1,-1-1 0,1 1 0,-1-1 0,1 1 0,0-1 0,-1 0 0,2 1 1,-1-2 16,0 0 1,-1 1-1,1-1 1,0 0-1,-1 0 1,1 0 0,-1 0-1,1 0 1,-1 0-1,1 0 1,-1 0 0,0 0-1,1 0 1,-1 0-1,0 0 1,0 0-1,0 0 1,0-1 0,0 1-1,0 0 1,0 0-1,-1-1 1,0-28 677,0 28-638,0-1 0,0 1 0,-1 0 0,1 0 0,0 0 0,-1 0 0,0 0 0,1 0 0,-1 0 1,0 1-1,0-1 0,0 0 0,0 1 0,0 0 0,0-1 0,0 1 0,-1 0 0,1 0 0,0 0 0,-1 0 0,1 1 0,0-1 0,-1 1 0,-3-1 1,3 1-61,0-1 1,0 1-1,0 0 1,0 0 0,0 0-1,0 0 1,0 1-1,0-1 1,0 1 0,0 0-1,0 0 1,0 0-1,0 0 1,1 0 0,-1 0-1,0 1 1,1 0-1,-1-1 1,-2 4 0,-1 2-9,1 1 0,0 1 0,1-1 0,0 1 0,0 0 0,1 0 0,0 0 0,0 0 0,1 0 0,0 1 0,1-1 0,0 0 0,1 1 0,1 16 0,-1-23-2,0-1 0,0 0 0,0 0 0,0 0 0,1 0 0,-1 0 0,1 0 0,-1 0 0,1 0 0,0 0 0,0 0 0,0 0 0,0 0 0,0 0 0,1-1 0,-1 1 0,0 0 0,1-1 0,-1 1 0,1-1 0,0 1 0,-1-1 0,1 0 0,0 0 0,0 0 0,0 0 0,0 0 0,0 0 0,3 0 0,5 2-226,0-1 1,0-1-1,0 0 1,20 0 0,-27-1 155,-2 0 68,1-1 0,-1 1 1,1 0-1,-1 0 0,1 0 0,-1-1 0,1 1 0,-1-1 0,0 1 0,1-1 0,-1 0 1,0 1-1,0-1 0,1 0 0,-1 0 0,0 0 0,0 0 0,0 0 0,0 0 0,2-2 1,-1 0 7,-1 0 0,1 0 0,-1-1 0,1 1 0,-1 0 1,0-1-1,0 1 0,0-6 0,0-3 178,0 1 0,-1-1 0,0 1 0,-4-19 0,-7 3 946,12 28-1112,-1-1-1,0 0 0,0 1 0,0-1 0,0 1 1,0-1-1,-1 0 0,1 1 0,0-1 1,0 0-1,0 1 0,0-1 0,0 0 0,0 1 1,-1-1-1,1 0 0,0 1 0,0-1 0,0 0 1,-1 1-1,1-1 0,0 0 0,0 0 1,-1 1-1,1-1 0,0 0 0,-1 0 0,1 0 1,0 1-1,-1-1 0,1 0 0,0 0 0,-1 0 1,1 0-1,0 0 0,-1 0 0,1 0 1,-1 0-1,1 0 0,0 0 0,-1 0 0,1 0 1,0 0-1,-1 0 0,1 0 0,-1 0 0,1 0 1,0 0-1,-1 0 0,1 0 0,0-1 1,-1 1-1,1 0 0,0 0 0,0 0 0,-1-1 1,1 1-1,0 0 0,-1-1 0,1 1 0,0 0 1,0 0-1,0-1 0,-1 1 0,1 0 1,0-1-1,0 1 0,0 0 0,0-1 0,-2 6-12,0 1 0,0 0 0,1-1 0,0 1 0,1 0 0,-1 0-1,1 0 1,0 0 0,0 0 0,1 0 0,0 0 0,2 9 0,-1-12-49,-1 0 0,0 1 0,1-1 0,0 0 0,0 0 0,0 0 0,0-1 0,0 1 0,1 0 0,-1-1 0,1 1 0,0-1 0,-1 0 0,1 0 0,0 0 0,0 0 0,1-1 0,-1 1 0,0-1 0,0 0 0,1 0 0,5 1 0,-3 0-213,0-1 1,0 0-1,0-1 1,0 1-1,-1-1 1,1 0-1,0 0 0,0-1 1,8-2-1,-11 2 219,1 0-1,-1 0 1,0-1-1,0 0 1,0 1-1,-1-1 1,1 0-1,0 0 1,-1-1-1,1 1 1,-1 0-1,1-1 1,-1 0-1,0 1 0,0-1 1,-1 0-1,3-4 1,3-8 115,-1-1-1,0 1 1,-1-1 0,-1 0-1,0-1 1,2-21 0,-3-2 546,-3-58 1,-1 86-453,0-1 1,-1 1-1,-3-14 1,4 22-11,-1-1 1,1 1-1,-1-1 1,0 1 0,0 0-1,0-1 1,-1 1-1,1 0 1,-1 1 0,-6-8-1,8 11-140,1-1 1,0 1-1,-1 0 0,1-1 0,0 1 1,-1 0-1,1-1 0,-1 1 0,1 0 1,-1 0-1,1-1 0,-1 1 0,1 0 1,-1 0-1,1 0 0,-1 0 0,1 0 1,-1 0-1,1-1 0,-1 1 0,1 0 1,-1 0-1,1 1 0,-1-1 0,1 0 1,-1 0-1,1 0 0,-1 0 0,1 0 1,-1 1-1,1-1 0,0 0 0,-1 0 1,1 1-1,-1-1 0,1 0 0,-1 0 1,1 1-1,0-1 0,-1 1 0,1-1 1,0 0-1,-1 1 0,1-1 0,0 1 1,-1 0-1,-7 23-72,8-23 81,-5 19-5,2 0-1,0 0 1,1 0-1,2 0 1,0 0-1,0 0 1,2 0-1,1 0 0,0 0 1,2 0-1,0-1 1,1 1-1,1-2 1,1 1-1,0-1 1,2 0-1,19 29 1,-26-43-21,0 0 1,0 0-1,1-1 1,-1 0-1,1 1 1,0-1-1,0-1 1,0 1-1,0 0 1,0-1-1,1 0 1,-1 0-1,1 0 1,8 2-1,-10-4 1,-1 0-1,1 1 1,0-1 0,-1 0 0,1-1-1,0 1 1,-1 0 0,1-1 0,-1 0-1,1 1 1,0-1 0,-1 0-1,0 0 1,1 0 0,-1-1 0,0 1-1,1-1 1,-1 1 0,0-1-1,0 0 1,0 1 0,0-1 0,-1 0-1,1 0 1,-1-1 0,1 1-1,-1 0 1,2-3 0,1-4 2,0 0 0,0 0 0,-1 0 0,0 0-1,-1-1 1,0 0 0,1-11 0,-1-72 603,-2 63 161,0 30-756,0 0 0,0 0 0,0-1 0,0 1 0,0 0 0,0 0 0,0 0 1,0 0-1,0 0 0,0-1 0,-1 1 0,1 0 0,0 0 0,0 0 0,0 0 0,0 0 0,0 0 0,0-1 1,0 1-1,0 0 0,-1 0 0,1 0 0,0 0 0,0 0 0,0 0 0,0 0 0,0 0 0,0 0 0,-1 0 1,1-1-1,0 1 0,0 0 0,0 0 0,0 0 0,-1 0 0,1 0 0,0 0 0,0 0 0,0 0 0,0 0 1,0 0-1,-1 0 0,1 1 0,0-1 0,0 0 0,0 0 0,0 0 0,0 0 0,-1 0 0,1 0 0,0 0 1,0 0-1,0 0 0,0 0 0,0 0 0,0 1 0,-1-1 0,1 0 0,0 0 0,0 0 0,0 0 0,0 0 1,0 1-1,0-1 0,0 0 0,0 0 0,0 0 0,0 0 0,0 1 0,-9 8-137,6-1 127,0 0 0,1 0-1,0 0 1,0 0 0,0 0 0,1 1-1,1-1 1,-1 0 0,1 0-1,0 1 1,1-1 0,0 0-1,1 1 1,-1-1 0,4 8 0,-3-12-126,-1 1 1,1-1 0,0 0 0,0 0 0,0 0 0,1 0 0,-1 0 0,1 0 0,0-1 0,0 1 0,1-1 0,-1 0 0,1 0 0,-1 0 0,1 0 0,0-1 0,0 1 0,0-1 0,0 0 0,1 0 0,-1-1 0,1 1 0,-1-1 0,1 0 0,-1 0 0,1-1 0,8 1 0,-10-1 105,-1 0 1,0 0 0,0 0-1,1 0 1,-1 0-1,0-1 1,0 1 0,0-1-1,1 0 1,-1 1-1,0-1 1,0 0 0,0 0-1,0 0 1,0-1-1,-1 1 1,1 0 0,3-3-1,-3 0 31,0 1 0,0 0 0,0-1 1,-1 0-1,1 1 0,-1-1 0,0 0 0,0 1 0,0-1 0,0-6 0,2-10 415,-1 1 0,0-1 0,-2 0 1,0 0-1,-5-26 0,-1 28 435,6 17-806,0 0 1,-1 1-1,1-1 0,0 1 1,0-1-1,-1 0 1,1 1-1,0-1 0,-1 1 1,1-1-1,0 0 0,-1 1 1,1-1-1,-1 1 0,1-1 1,-1 1-1,1 0 1,-1-1-1,1 1 0,-1-1 1,0 1-1,1 0 0,-1 0 1,0-1-1,0 4-84,0 1-1,1-1 1,-1 0 0,1 1-1,-1-1 1,1 1 0,1-1-1,0 7 1,-1-4 6,0 4-21,1-1-1,0 0 0,1 0 0,0 0 1,0-1-1,1 1 0,0 0 1,0-1-1,6 9 0,-6-12-237,0 1-1,0-1 1,1 0-1,0 0 1,0 0-1,0 0 1,0-1-1,1 0 1,0 0-1,0 0 1,0 0-1,0-1 1,12 6-1,-16-9 268,0 1 1,0-1-1,0 0 0,0 1 1,0-1-1,0 0 0,0 0 0,0 1 1,0-1-1,0 0 0,0 0 1,0 0-1,0 0 0,0-1 0,0 1 1,0 0-1,0 0 0,0-1 0,0 1 1,0 0-1,0-1 0,0 1 1,0-1-1,-1 1 0,1-1 0,0 0 1,0 1-1,0-1 0,-1 0 1,1 1-1,0-1 0,-1 0 0,1 0 1,0 0-1,-1 0 0,1 0 1,-1 0-1,0 0 0,1 1 0,-1-1 1,0 0-1,1 0 0,-1 0 0,0-1 1,0 0-1,1-7 305,0 0 0,0-1 0,-1 1 1,-1-11-1,1 7 70,-1-20 653,-1 22-603,2 0 0,0 0 0,0 1 0,1-1-1,0 0 1,1 0 0,3-12 0,-4 23-405,-1-1-1,0 1 1,0 0-1,1-1 1,-1 1-1,0 0 1,0-1-1,1 1 1,-1 0-1,0 0 1,1-1-1,-1 1 1,1 0 0,-1 0-1,0 0 1,1-1-1,-1 1 1,0 0-1,1 0 1,-1 0-1,1 0 1,-1 0-1,1 0 1,-1 0 0,0 0-1,1 0 1,-1 0-1,1 0 1,-1 0-1,1 0 1,-1 0-1,0 0 1,1 0-1,-1 1 1,1-1 0,-1 0-1,0 0 1,1 0-1,-1 1 1,0-1-1,1 0 1,-1 0-1,0 1 1,1-1-1,-1 0 1,0 1-1,1-1 1,14 17-37,5 20-444,-1 2-1,-2 0 1,16 56-1,-32-89 451,-1-6 5,0 1 0,0-1 0,0 0 0,0 1 0,0-1 0,0 0 0,0 1 0,0-1 0,0 1 0,1-1 0,-1 0 0,0 1 0,0-1 0,0 0 0,0 1 1,0-1-1,1 0 0,-1 1 0,0-1 0,0 0 0,1 0 0,-1 1 0,0-1 0,0 0 0,1 0 0,-1 1 0,0-1 0,1 0 0,-1 0 0,0 0 0,1 0 0,-1 1 0,0-1 0,1 0 0,-1 0 0,1 0 0,-1 0 0,6-15 102,-1-25 765,-3-6-90,-2 26-263,1 0-1,1 0 1,1 1 0,7-29-1,-10 47-488,1 1-1,-1 0 1,0-1 0,0 1-1,0 0 1,0-1-1,1 1 1,-1 0-1,0-1 1,0 1 0,1 0-1,-1-1 1,0 1-1,0 0 1,1 0-1,-1 0 1,0-1 0,1 1-1,-1 0 1,0 0-1,1 0 1,-1 0-1,0-1 1,1 1 0,-1 0-1,0 0 1,1 0-1,-1 0 1,1 0 0,-1 0-1,0 0 1,1 0-1,-1 0 1,0 0-1,1 0 1,-1 1 0,0-1-1,1 0 1,-1 0-1,1 0 1,-1 0-1,0 0 1,0 1 0,1-1-1,-1 0 1,0 0-1,1 1 1,-1-1-1,0 0 1,0 0 0,1 1-1,-1-1 1,0 0-1,0 1 1,0-1-1,1 0 1,-1 1 0,14 18-120,1 9-13,-1 0 1,-2 0-1,17 55 1,-17-44-650,-12-39 777,0 0 0,0 1 0,0-1 0,0 0 1,0 0-1,0 0 0,0 0 0,0 0 0,0 1 1,0-1-1,1 0 0,-1 0 0,0 0 0,0 0 1,0 0-1,0 1 0,0-1 0,0 0 0,0 0 0,0 0 1,0 0-1,1 0 0,-1 0 0,0 0 0,0 0 1,0 1-1,0-1 0,0 0 0,0 0 0,1 0 1,-1 0-1,0 0 0,0 0 0,0 0 0,0 0 0,0 0 1,1 0-1,-1 0 0,0 0 0,0 0 0,0 0 1,0 0-1,1 0 0,-1 0 0,0 0 0,0 0 1,0 0-1,0 0 0,0 0 0,0-1 0,1 1 1,-1 0-1,0 0 0,7-10 27,3-15 106,-5-1 68,-1 1-1,1-27 0,-4 32 26,1 1 0,1 0-1,0 0 1,12-36-1,-15 54-225,0 0-1,0 1 1,1-1 0,-1 0-1,0 0 1,0 1 0,1-1-1,-1 1 1,0-1 0,1 0 0,-1 1-1,1-1 1,-1 1 0,1-1-1,-1 1 1,1-1 0,-1 1-1,1-1 1,-1 1 0,1-1-1,0 1 1,-1 0 0,1-1-1,-1 1 1,1 0 0,0 0-1,-1 0 1,1-1 0,0 1-1,1 0 1,-1 1-3,1-1 0,-1 1 0,0 0 1,0-1-1,1 1 0,-1 0 0,0 0 0,0 0 0,0 0 1,0 0-1,0 0 0,0 0 0,0 1 0,0 0 0,26 53-120,-25-51 112,6 16-442,18 47-483,-18-23-6926</inkml:trace>
  <inkml:trace contextRef="#ctx0" brushRef="#br0" timeOffset="8046.09">5951 263 9188,'0'0'12422,"4"0"-12257,-3 0-162,1 0-1,-1 0 0,0 0 0,1 0 0,-1 0 1,0 0-1,1 1 0,-1-1 0,0 0 0,1 1 1,-1-1-1,0 1 0,0 0 0,0-1 0,1 1 1,-1 0-1,0 0 0,0 0 0,0 0 1,0-1-1,1 3 0,2 2 7,0 0 0,-1 0 0,1 0 0,4 11 0,2 6 13,10 38 1,-15-41-823,0 1-1,-1 0 1,-1 0 0,1 25-1,-4-45 789,0 0-1,1 0 0,-1 0 1,0 0-1,1 0 0,-1 0 1,0 0-1,0-1 0,1 1 1,-1 0-1,0 0 0,1 0 1,-1 0-1,0 0 0,0 0 1,1-1-1,-1 1 0,0 0 1,0 0-1,1 0 0,-1-1 1,0 1-1,0 0 1,0 0-1,0-1 0,1 1 1,-1 0-1,0 0 0,0-1 1,0 1-1,0 0 0,0 0 1,0-1-1,1 0 0,20-75 1405,-15 50-771,2 0 0,15-36 0,-16 45-426,-4 10-79,-1 0 1,1 0 0,1 1 0,-1-1 0,1 1 0,1 0-1,-1 0 1,8-7 0,-12 13-118,0 0 1,0 0-1,0-1 0,1 1 0,-1 0 1,0 0-1,0 0 0,1 0 1,-1 0-1,0 0 0,0 0 0,0 0 1,1 0-1,-1 0 0,0 0 0,0 0 1,1 0-1,-1 0 0,0 0 1,0 0-1,1 0 0,-1 0 0,0 0 1,0 0-1,0 0 0,1 1 0,-1-1 1,0 0-1,0 0 0,0 0 1,1 0-1,-1 0 0,0 1 0,0-1 1,0 0-1,0 0 0,0 0 0,1 1 1,-1-1-1,0 0 0,0 0 1,0 0-1,0 1 0,0-1 0,0 0 1,0 0-1,0 1 0,0-1 0,0 0 1,0 0-1,0 1 0,0-1 1,0 0-1,0 0 0,0 1 0,2 17-113,-2-14 101,1 22-26,5 41-269,-5-63 271,-1 0-1,1 0 1,0 0-1,1 0 0,-1 0 1,1 0-1,0 0 1,0-1-1,0 1 1,0-1-1,0 1 1,5 4-1,-6-7-20,1 0 0,-1 0-1,0 0 1,1 0 0,-1 0 0,1-1 0,-1 1 0,1 0 0,-1-1-1,1 1 1,-1-1 0,1 1 0,0-1 0,-1 0 0,1 0-1,0 0 1,-1 0 0,1 0 0,0 0 0,-1 0 0,1 0-1,-1-1 1,1 1 0,0-1 0,-1 1 0,1-1 0,1-1 0,0 1 50,-1-1 0,1 1 1,-1-1-1,0 0 1,1 0-1,-1 0 1,0 0-1,0 0 1,0-1-1,-1 1 0,1-1 1,0 1-1,1-5 1,2-10 214,0 0 0,-2 0-1,0 0 1,0-1 0,-2 1 0,0-1 0,-3-22 0,2 8 454,0 31-636,0-1 40,0 0 0,0 1 0,0-1 0,0 1-1,0-1 1,0 0 0,0 1 0,-1-1-1,1 1 1,-1-1 0,1 1 0,-1-1-1,1 1 1,-1-1 0,0 1 0,0-1 0,0 1-1,-1-2 1,2 3 26,0 6-99,0-1 0,1 1 0,0 0 1,0-1-1,1 1 0,0 0 0,0-1 0,0 0 1,0 1-1,1-1 0,4 6 0,5 6 54,26 28-1,8 11-56,-43-53-97,-1 0-1,1 1 0,-1-1 0,0 1 0,-1 0 0,1-1 0,-1 1 0,1 0 0,-1 0 0,0 0 0,0 0 0,0 6 0,-5-9-3,1 0 0,-1 0 1,1 0-1,-1-1 0,1 1 1,-1-1-1,0 0 0,1 0 1,-6-1-1,4 1-121,-17 0-658,10 1-189,-1-1 1,1 0-1,0-1 0,-1 0 1,-20-6-1,-4-11-6689</inkml:trace>
  <inkml:trace contextRef="#ctx0" brushRef="#br0" timeOffset="8858.53">6836 340 2481,'0'0'7836,"-4"0"-7068,261-1 7895,-236 0-8762,0 0 0,24-4 0,-37 4 42,-1-1 1,0 0-1,0 0 1,0 0-1,0-1 1,0 0-1,0-1 1,-1 1-1,10-8 1,-15 10 10,1 0 0,-1 0 0,1-1 0,-1 1 0,0 0 0,0-1 0,0 1 0,0-1 0,0 1 0,0-1 0,0 1-1,0-1 1,0 0 0,-1 1 0,1-1 0,-1 0 0,1 0 0,-1 0 0,0 1 0,1-1 0,-1 0 0,0 0 0,0 0 0,-1 0 0,1 1 0,0-1 0,-1 0 0,1 0 0,-1 1 0,1-1 0,-1 0 0,0 0 0,-1-1 0,-1-2-84,0 1 0,0 0 0,0 0 1,-1 0-1,0 1 0,0-1 1,0 1-1,0 0 0,-8-5 0,6 5 220,4 1 21,-1 0-1,1 1 0,-1-1 1,1 1-1,-1 0 0,0 0 1,1 0-1,-1 0 0,0 0 1,0 0-1,-5 0 0,8 2-72,-1-1 1,1 1-1,0-1 0,0 1 0,-1-1 0,1 1 1,0-1-1,0 1 0,0 0 0,0-1 0,0 1 0,0-1 1,0 1-1,0-1 0,0 1 0,0-1 0,0 1 1,0-1-1,0 1 0,1 0 0,-1-1 0,0 1 0,0-1 1,1 1-1,-1-1 0,0 1 0,0-1 0,1 0 1,-1 1-1,0-1 0,1 1 0,11 15 648,4-2-78,33 23 0,-37-30-547,-1 1 1,-1 0 0,1 0 0,-1 1-1,-1 0 1,0 1 0,0 0 0,9 14-1,-18-23-59,1 0 0,0-1-1,-1 1 1,1 0 0,0 0-1,-1 0 1,1 0 0,-1 0 0,0 0-1,1 0 1,-1 0 0,0 0-1,0 1 1,1-1 0,-1 0-1,0 0 1,0 0 0,0 0-1,-1 0 1,1 0 0,0 0 0,0 0-1,0 0 1,-1 1 0,1-1-1,-1 0 1,1 0 0,-1 0-1,1 0 1,-1-1 0,1 1-1,-1 0 1,0 0 0,1 0 0,-1 0-1,0-1 1,0 1 0,0 0-1,0-1 1,0 1 0,0 0-1,0-1 1,0 0 0,0 1-1,0-1 1,0 1 0,0-1 0,0 0-1,0 0 1,-2 1 0,-30 2-1364,1-5-3740,23 1 1696,-6 0-7767</inkml:trace>
  <inkml:trace contextRef="#ctx0" brushRef="#br0" timeOffset="11038.61">7026 92 5074,'-1'3'18763,"0"18"-18829,3 10 400,1 0-1,2 0 1,2-1 0,16 51 0,-13-51-265,-2 0 1,0 1 0,-2 1-1,3 53 1,-9-6-92,14-82-3075,-8-9-841,-4-6-2211</inkml:trace>
  <inkml:trace contextRef="#ctx0" brushRef="#br0" timeOffset="11488.67">6849 395 4674,'1'0'18221,"18"-1"-17599,146-28 597,-12 1-1128,-101 21-89,14-3 21,75 0 0,-289 16-13239,111-6 6951</inkml:trace>
  <inkml:trace contextRef="#ctx0" brushRef="#br0" timeOffset="11785.34">6879 348 3682,'0'0'15609,"17"-2"-14605,114-19 178,-60 8-1341,1 3 1,102-2 0,-173 12-206,-1 0 1,1 1-1,-1-1 1,1 1-1,-1-1 1,0 1-1,1-1 1,-1 1-1,1 0 1,-1-1-1,0 1 1,0-1-1,1 1 1,-1 0-1,0-1 1,0 1-1,0-1 1,0 1-1,0 0 1,0-1-1,0 1 1,0 0-1,0-1 1,0 1-1,0 0 1,0-1-1,0 1 1,0 0-1,-1-1 1,1 1-1,-1 0 1</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26:43.733"/>
    </inkml:context>
    <inkml:brush xml:id="br0">
      <inkml:brushProperty name="width" value="0.05" units="cm"/>
      <inkml:brushProperty name="height" value="0.05" units="cm"/>
      <inkml:brushProperty name="color" value="#E71224"/>
    </inkml:brush>
  </inkml:definitions>
  <inkml:trace contextRef="#ctx0" brushRef="#br0">32 258 3394,'0'0'10447,"-4"-3"-10063,-12-5-306,16 8-71,0 0 0,-1 0 0,1 0 0,0 0 0,-1 0 0,1 0 1,0 0-1,-1 1 0,1-1 0,0 0 0,-1 0 0,1 0 0,0 1 0,-1-1 0,1 0 1,0 0-1,0 1 0,-1-1 0,1 0 0,0 1 0,0-1 0,0 0 0,-1 1 0,1-1 0,0 0 1,0 1-1,0 0 0,-3 41 601,3-28-434,-1 38 316,2 61-28,0-103-450,0 1 1,1 0 0,1-1-1,0 1 1,0-1-1,1 0 1,0 0-1,6 11 1,-8-18-9,0 0 0,0 0 0,1 0 0,-1 0 0,1 0 0,-1-1 0,1 1 0,0-1 0,0 0 0,0 0 0,0 0 0,1 0 0,-1 0 0,0-1 0,1 1 0,-1-1 0,1 0 0,0 0 0,-1-1 0,1 1 0,0-1 0,-1 1 0,7-1 0,-8-1-6,0 0 0,0 1 0,0-1 0,0 0 0,0 0 0,0 0 0,0 0 0,-1 0 0,1-1 0,0 1-1,-1 0 1,1-1 0,-1 1 0,1-1 0,-1 0 0,0 1 0,0-1 0,0 0 0,0 0 0,0 0 0,0 0 0,0 0 0,0 0 0,-1 0 0,1 0 0,-1 0 0,1-2 0,1-8-111,1-1 0,-1 1-1,0-17 1,0 0-24,-1 19 135,0-1 0,0 0 0,-1 1 0,-1-1 0,0 0 0,0 1 0,-1-1 0,-4-13 1,3 59 78,3-12-98,-1-1 20,1 1 0,1 0 1,1-1-1,9 37 1,-10-54-7,0 0 0,0 0 1,1-1-1,0 1 0,0-1 0,1 1 1,-1-1-1,1 0 0,0 0 0,0 0 0,0 0 1,0-1-1,1 1 0,-1-1 0,1 0 1,0 0-1,0 0 0,0 0 0,1-1 1,-1 0-1,1 0 0,-1 0 0,1 0 1,0-1-1,-1 1 0,1-1 0,7 0 0,-7 0-1,-1-1-1,1 1 0,-1-1 1,1 0-1,-1-1 0,0 1 0,1-1 1,-1 0-1,0 0 0,1 0 1,-1-1-1,0 0 0,0 1 0,7-6 1,-7 4 16,0-1 0,0 0 0,0 0 1,-1 0-1,1 0 0,-1 0 0,0-1 1,-1 0-1,1 1 0,-1-1 0,4-10 0,-3 0 17,0 0-1,-1 0 0,0 0 0,-1 1 1,-1-1-1,-2-21 0,1 12-15,1 15 4,-1 0 0,-1 0 0,0 0-1,0 0 1,-5-11 0,6 17-37,0-1-1,-1 1 1,1 0 0,-1 1 0,0-1 0,0 0-1,0 0 1,-3-2 0,4 4-24,0 1 1,0-1-1,0 0 0,0 0 1,0 1-1,0-1 0,0 1 0,0-1 1,0 1-1,0 0 0,0-1 1,-1 1-1,1 0 0,0 0 1,0-1-1,0 1 0,-1 0 1,1 0-1,0 1 0,0-1 1,0 0-1,-2 1 0,2-1-69,0 1 0,1-1 0,-1 1 0,0-1-1,1 1 1,-1 0 0,1-1 0,-1 1 0,1 0 0,-1-1-1,1 1 1,-1 0 0,1 0 0,0 0 0,0-1 0,-1 1-1,1 0 1,0 0 0,0 0 0,0 0 0,0-1 0,0 3-1,-1 23-1845,1-20 1091,0 18-2420,2 1-982</inkml:trace>
  <inkml:trace contextRef="#ctx0" brushRef="#br0" timeOffset="1133.9">542 407 4322,'0'0'9234,"-13"1"-8893,-40 4 22,51-4-341,0 0 0,0-1 1,1 1-1,-1 0 0,0 0 0,0 0 0,1 0 1,-1 0-1,1 1 0,-1-1 0,1 0 1,0 1-1,-1-1 0,1 1 0,0-1 0,0 1 1,0 0-1,0-1 0,0 1 0,0 2 1,-7 33 236,7-30-261,0 0 0,0 0 0,1 0 0,1 0 0,-1-1 0,1 1 0,0 0 0,0 0 1,4 9-1,-3-12-7,-1-1-1,1 0 1,1 0 0,-1 1 0,0-1 0,1-1 0,-1 1 0,1 0 0,0-1 0,0 1-1,0-1 1,0 0 0,1 0 0,-1 0 0,0 0 0,1-1 0,-1 1 0,6 1-1,-1-1-142,0 0-1,1 0 1,-1 0-1,0-1 1,1 0-1,8-1 0,-15 0 142,0 0-1,0 0 0,0 0 0,0 0 0,0 0 0,0-1 1,-1 1-1,1-1 0,0 1 0,0-1 0,0 0 0,-1 0 0,1 1 1,0-1-1,-1 0 0,1-1 0,0 1 0,-1 0 0,0 0 0,1-1 1,-1 1-1,0-1 0,0 1 0,1-1 0,-1 1 0,0-1 1,-1 0-1,1 0 0,0 1 0,0-4 0,1-6 193,0 1 0,-1-1 0,-1 0 0,0 0 0,0 1 0,-1-1 0,-4-19 0,3 23 58,0 0 0,0 0-1,0 1 1,-1 0 0,0-1 0,-1 1 0,1 0 0,-1 0-1,0 1 1,-1-1 0,1 1 0,-1 0 0,-6-5 0,11 10-237,0 0 0,0-1 1,0 1-1,-1 0 0,1 0 0,0 0 1,0 0-1,0 0 0,0-1 1,-1 1-1,1 0 0,0 0 0,0 0 1,0 0-1,-1 0 0,1 0 1,0 0-1,0 0 0,0 0 0,-1 0 1,1 0-1,0 0 0,0 0 1,0 0-1,-1 0 0,1 0 0,0 0 1,0 0-1,0 0 0,-1 0 1,1 0-1,0 0 0,0 1 0,0-1 1,-1 0-1,1 0 0,0 0 1,0 0-1,0 1 0,-4 10-21,3 20-95,2-26 118,-1-1-42,0 0-1,1 0 1,0 0 0,0 0-1,0 0 1,0 0-1,0 0 1,1 0 0,0 0-1,0-1 1,0 1-1,0-1 1,1 1-1,-1-1 1,1 0 0,0 0-1,0 0 1,0 0-1,0-1 1,7 5 0,-3-3-283,-1 0 1,1-1 0,0 1-1,0-2 1,0 1 0,0-1 0,0 0-1,1-1 1,-1 1 0,0-1-1,8-1 1,-13 0 317,-1 0 0,0 0 1,0-1-1,0 1 0,0-1 0,0 1 0,0-1 0,0 0 1,0 1-1,0-1 0,0 0 0,0 0 0,0 1 0,0-1 1,0 0-1,-1 0 0,1 0 0,0 0 0,-1 0 0,1 0 1,-1 0-1,1 0 0,-1 0 0,1-1 0,-1 1 0,0 0 0,0 0 1,0 0-1,1 0 0,-1-1 0,0-1 0,1-47 431,-2 38-117,1-50 2677,0 61-2905,0 30-262,0-21 149,1 0 0,-1 0 0,1-1 0,1 1 0,-1 0-1,1 0 1,1-1 0,-1 1 0,5 7 0,-5-11-160,1 0-1,-1-1 1,1 1 0,-1-1 0,1 1-1,0-1 1,0 0 0,1 0 0,-1-1-1,0 1 1,1-1 0,0 1 0,0-1-1,0 0 1,0 0 0,0-1 0,0 1-1,7 0 1,-9-1 87,0 0 1,0-1-1,1 1 0,-1-1 1,0 1-1,0-1 0,0 0 1,0 0-1,1 0 0,-1 0 1,0-1-1,0 1 0,0-1 1,0 1-1,0-1 0,1 0 1,-1 1-1,0-1 0,0 0 1,-1-1-1,1 1 0,0 0 1,0 0-1,-1-1 0,1 1 1,0-1-1,-1 1 0,1-1 1,1-2-1,-1-2 262,0 0 1,0 0-1,0 0 1,-1 0-1,1 0 0,-2 0 1,1 0-1,-1 0 1,0-10-1,1-8 694,0 15-355,-1-1 1,0 1 0,0 0-1,-1 0 1,-2-10-1,-4 8 513,0 18-706,-1 17-319,7-14 3,0 1-1,0-1 1,1 1-1,1 0 1,-1-1-1,2 1 1,0-1-1,0 1 0,7 17 1,-8-25-100,1 1 1,-1-1-1,1 0 0,0 1 1,1-1-1,-1 0 0,0 0 1,1-1-1,0 1 0,0 0 1,-1-1-1,1 0 0,1 0 1,-1 1-1,0-2 0,1 1 1,-1 0-1,0-1 1,1 0-1,0 1 0,-1-1 1,1-1-1,0 1 0,0-1 1,-1 1-1,1-1 0,0 0 1,0 0-1,0-1 0,4 0 1,-6 0 113,-1 1 1,1-1 0,0 1 0,-1-1 0,1 0-1,-1 0 1,1 0 0,-1 0 0,1 0-1,-1 0 1,0-1 0,1 1 0,-1 0-1,0-1 1,0 1 0,0-1 0,0 1-1,0-1 1,0 1 0,-1-1 0,1 0 0,0 1-1,0-5 1,8-43 170,-9 48-169,4-49 608,-2 0 0,-6-63-1,1 95-67,0 1 0,0 0 0,-2 0 0,0 0 0,-1 1 0,-13-25 0,20 44-523,-1-1 0,1 1 0,-1 0 1,0-1-1,0 1 0,0 0 0,0-1 0,0 1 0,-1 3 0,0 9-69,2 18 48,1 0 0,2-1 0,1 1 0,2-1 0,1 0 0,1-1 0,15 33 0,-18-48-109,0 1-534,1-1 1,0 0-1,1 0 1,1-1 0,11 15-1,-5-18-1988,-3-8-1348</inkml:trace>
  <inkml:trace contextRef="#ctx0" brushRef="#br0" timeOffset="2132.3">1133 304 4418,'0'0'8692,"-12"-2"-8294,-39-1-73,49 4-293,-1-1 1,1 1-1,-1-1 0,1 1 0,0 0 1,-1 0-1,1 0 0,0 0 1,0 0-1,-1 1 0,1-1 0,0 1 1,0-1-1,1 1 0,-1 0 1,0 0-1,0 0 0,1 0 1,-2 2-1,-1 2-3,1-1 0,0 1-1,1 0 1,-1 0 0,-1 8 0,2-9-41,0 1 1,1-1-1,0 1 0,1-1 0,-1 1 1,1 0-1,0 0 0,0-1 1,0 1-1,1 0 0,0-1 0,3 11 1,-2-13 3,-1 0 1,1 0 0,0-1-1,-1 1 1,1 0 0,0-1-1,1 0 1,-1 0 0,0 1-1,1-1 1,-1 0 0,1-1-1,-1 1 1,1 0 0,0-1-1,0 0 1,0 1 0,0-1 0,0 0-1,0-1 1,0 1 0,0 0-1,7-1 1,-2 1-86,1 0 1,0-1-1,0 0 1,-1 0-1,1-1 1,0 0-1,-1-1 1,1 0-1,-1 0 1,16-7-1,-20 7 114,0 0-1,-1-1 0,1 1 1,-1-1-1,0 1 0,0-1 1,0 0-1,0 0 0,0-1 1,-1 1-1,1 0 0,-1-1 1,0 0-1,0 1 0,0-1 1,-1 0-1,1 0 0,-1 0 0,0 0 1,0 0-1,-1-1 0,1 1 1,-1 0-1,0-8 0,0 11-11,1 1-1,-1-1 0,0 0 0,0 0 1,0 0-1,0 1 0,0-1 1,-1 0-1,1 0 0,0 0 0,0 1 1,0-1-1,-1 0 0,1 0 0,0 1 1,-1-1-1,1 0 0,-1 1 1,1-1-1,-1 0 0,1 1 0,-1-1 1,1 1-1,-1-1 0,0 1 1,1-1-1,-1 1 0,0-1 0,1 1 1,-1 0-1,0-1 0,1 1 0,-1 0 1,0-1-1,0 1 0,0 0 1,1 0-1,-1 0 0,0 0 0,0 0 1,0 0-1,1 0 0,-1 0 1,0 0-1,0 0 0,1 1 0,-1-1 1,0 0-1,0 0 0,1 1 1,-1-1-1,0 0 0,0 1 0,1-1 1,-1 1-1,0-1 0,1 1 0,-1-1 1,1 1-1,-1-1 0,1 1 1,-1 0-1,1-1 0,-1 1 0,1 0 1,0 0-1,-1 0 0,0 0 1,1-1 0,0 0 0,-1 1 0,1-1 0,0 1 0,-1-1 0,1 0 0,0 1 0,0-1 0,-1 1 0,1-1 0,0 1 0,0-1 0,0 1 0,-1-1 0,1 1 0,0-1 0,0 1 0,0-1 0,0 1 0,0-1 0,0 1 0,0-1 0,0 1 0,0-1 0,1 1 0,10 2 265,-10-3-251,0 0 0,1 0 0,-1 0 0,0 0 0,0 0 0,1 0 0,-1 1 0,0-1 0,0 1 0,0-1 0,1 1 0,-1-1 0,0 1 0,1 0 0,-1 0-29,0-1-1,0 1 1,0 0 0,0-1-1,0 1 1,0-1-1,0 0 1,0 1 0,0-1-1,0 0 1,0 0 0,0 0-1,0 0 1,2 0 0,1-2 97,-12-4 156,6 6-231,2 0-22,0-1-146,21-6 224,-14 7-6376</inkml:trace>
  <inkml:trace contextRef="#ctx0" brushRef="#br0" timeOffset="2646.55">1347 322 896,'0'0'8607,"-3"-11"-5357,1 11-3150,1 0 1,0 0 0,0 0-1,0 0 1,0 1 0,0-1 0,0 0-1,0 1 1,0-1 0,0 0 0,0 1-1,0-1 1,0 1 0,0 0-1,0-1 1,0 1 0,1 0 0,-1-1-1,0 1 1,0 0 0,1 0 0,-1 0-1,0 0 1,1 0 0,-1 0-1,0 1 1,1 0-86,-1 0-1,1 0 1,-1-1 0,1 1-1,0 0 1,0 0-1,-1 0 1,2 0 0,-1 0-1,0 0 1,0 0-1,1 0 1,-1 0 0,1 0-1,0 3 1,2-2 36,-1 0 0,1 1 1,0-1-1,0 0 0,0-1 1,0 1-1,1 0 0,-1-1 1,1 0-1,-1 0 0,7 3 1,20 14 74,-19-10-135,-1 1 1,0 0 0,12 16 0,-19-22-45,-1 1 0,1-1 0,-1 1 0,1 0 0,-1-1 1,-1 1-1,1 0 0,-1 0 0,0 0 0,0 1 0,0-1 0,0 8 0,-2-12 30,0 1 1,0 0-1,0-1 0,0 1 0,0 0 0,0-1 0,0 1 1,-1-1-1,1 0 0,0 1 0,-1-1 0,1 0 1,-1 0-1,0 0 0,1 0 0,-1 0 0,0 0 0,1 0 1,-1-1-1,0 1 0,0-1 0,0 1 0,0-1 1,-3 1-1,-51 6 76,35-7 13,21 0 65,6 0-851,6-1 91,0 0 0,1-1 0,-1-1 0,0 0 0,0 0 1,0-1-1,13-7 0,78-44-3115,-61 27 1020,-10-4 641</inkml:trace>
  <inkml:trace contextRef="#ctx0" brushRef="#br0" timeOffset="3057.3">1667 300 704,'-4'-17'2343,"-1"-10"-1299,-2 1 1,-14-33-1,17 50-438,0 0 0,0 0 0,-1 1 0,0 0 0,0 0 0,-1 0 0,0 1 0,0-1-1,-1 1 1,0 1 0,0-1 0,-12-6 0,19 12-574,0 1 1,-1-1-1,1 1 0,-1-1 1,1 1-1,-1 0 0,1-1 1,-1 1-1,1 0 0,-1 0 0,0-1 1,1 1-1,-1 0 0,1 0 1,-1 0-1,0 0 0,1-1 1,-1 1-1,1 0 0,-1 0 0,0 0 1,1 0-1,-1 1 0,1-1 1,-1 0-1,0 0 0,1 0 1,-1 0-1,1 1 0,-1-1 0,0 0 1,1 0-1,-1 1 0,1-1 1,-1 1-1,1-1 0,-1 0 1,1 1-1,0-1 0,-1 1 1,1-1-1,-1 1 0,1-1 0,0 1 1,-1-1-1,1 1 0,0-1 1,0 1-1,0 0 0,-1-1 1,1 2-1,0 37-107,0-25 250,1 6-36,1-1 0,1 1 0,1-1-1,0 0 1,1 0 0,16 35 0,60 107-21,-65-131-112,-7-13-25,-7-12-94,1 1 1,0 0 0,0-1-1,1 0 1,6 8-1,-9-13-20,-2-8 185,-2-101 970,3 97-768,1 0-1,1 0 0,0 0 0,0 0 0,1 1 0,8-22 1,-11 32-246,1 0 0,-1 0 0,0 0 1,1 0-1,-1 0 0,1 0 0,0 0 0,-1 0 1,1 0-1,0 0 0,0 0 0,0 0 1,-1 1-1,1-1 0,0 0 0,0 0 0,0 1 1,0-1-1,0 1 0,0-1 0,1 1 0,-1-1 1,0 1-1,0 0 0,2-1 0,-2 1-11,1 1 0,0-1 0,-1 1 0,1-1 0,-1 1 0,1 0 0,-1-1-1,1 1 1,-1 0 0,0 0 0,1 0 0,-1 0 0,0 0 0,0 0 0,2 3 0,3 4-21,0 0 0,0 1 0,-1-1 1,7 16-1,26 86-3404,-37-109 3111,-1 0 0,0 0 0,1 0 1,-1 0-1,1 0 0,-1-1 0,1 1 1,0 0-1,-1 0 0,1-1 0,0 1 0,-1 0 1,1-1-1,0 1 0,0-1 0,0 1 0,-1-1 1,1 1-1,0-1 0,0 1 0,0-1 1,1 1-1,11-1-6959</inkml:trace>
  <inkml:trace contextRef="#ctx0" brushRef="#br0" timeOffset="4164.7">1976 285 4594,'0'0'9095,"-4"2"-8935,1 1-143,1 0 0,-1 0 0,1 1 0,0-1 0,0 0 0,1 1 0,-1 0-1,1-1 1,-1 1 0,1 0 0,0-1 0,0 1 0,1 0 0,-1 0 0,1 0 0,0 0 0,0 0 0,0 0 0,1 0 0,-1 0 0,1-1 0,2 8 0,-2-9-39,0-1 1,0 0 0,-1 1-1,1-1 1,1 0 0,-1 0-1,0 1 1,0-1 0,0 0-1,1 0 1,-1 0 0,0-1-1,1 1 1,-1 0 0,1 0-1,-1-1 1,1 1 0,-1-1-1,4 1 1,30 2-1199,-33-3 1213,-1 0-1,0-1 0,0 1 1,0 0-1,0-1 0,0 1 1,0-1-1,0 0 0,0 1 1,0-1-1,0 0 0,0 1 1,0-1-1,-1 0 0,1 0 1,0 0-1,-1 0 0,1 0 1,0 0-1,-1 0 0,1 0 1,-1 0-1,1 0 0,-1 0 1,0 0-1,0-1 0,1 1 1,-1 0-1,0 0 0,0-2 1,2-44 78,-2 39-43,0 3 141,-1 0 0,1-1 1,-1 1-1,0 0 0,0 0 1,0 0-1,0 0 0,-1 0 0,0 0 1,-4-7-1,4 10-78,1 0 1,-1 0-1,0-1 1,0 1-1,1 1 0,-1-1 1,-1 0-1,1 0 1,0 1-1,0-1 0,0 1 1,-1 0-1,1 0 1,-1 0-1,1 0 0,-1 0 1,0 0-1,1 1 1,-1-1-1,1 1 0,-1 0 1,-3-1-1,4 2-88,1-1 1,-1 0-1,1 1 0,-1-1 0,1 1 1,-1-1-1,1 1 0,-1 0 0,1-1 0,0 1 1,-1 0-1,1 0 0,0 0 0,0 0 1,0 0-1,0 0 0,0 0 0,0 1 0,0-1 1,0 0-1,0 1 0,0-1 0,1 0 0,-1 1 1,1-1-1,-1 1 0,1-1 0,-1 1 1,1-1-1,0 4 0,-2 5-2,0 1 0,2 0-1,-1 13 1,1-18-2,0 6 5,1 0 1,-1 0 0,2 0 0,0 0-1,0-1 1,1 1 0,5 12 0,-6-20-67,0 1 1,0-1-1,0 0 1,1 0-1,-1 0 0,1-1 1,0 1-1,1-1 1,-1 1-1,0-1 1,1 0-1,0-1 1,0 1-1,-1 0 1,2-1-1,-1 0 1,0 0-1,0 0 1,1-1-1,-1 1 1,8 0-1,-7 0-5,0-2-1,0 1 1,0 0-1,0-1 0,0 0 1,0 0-1,0-1 1,0 1-1,0-1 0,0 0 1,0 0-1,0-1 1,0 1-1,-1-1 0,1 0 1,0-1-1,-1 1 1,0-1-1,5-3 1,-5 1 104,1 1 1,-1-1-1,0-1 1,0 1 0,0 0-1,-1-1 1,0 0 0,0 0-1,0 0 1,-1 0 0,0-1-1,0 1 1,0 0 0,0-9-1,1-47 1566,-3 44-679,-1 18-916,0-1 0,1 1 0,-1 0 0,0 0 0,0 0 0,1 0 0,-1 0 0,0 0 0,0 0 0,1 1 0,-1-1 0,0 0 0,1 0 0,-1 1 0,0-1 0,1 0 0,-1 0 0,1 1 0,-1-1 0,0 1 0,1-1 0,-1 1 0,1-1 0,-1 1 0,1-1 0,-1 1 0,1-1 0,-1 2 0,0 1-37,-1 0 1,1 0-1,0 0 1,0 1-1,0-1 0,1 0 1,-1 1-1,1-1 1,0 0-1,0 1 0,0-1 1,0 1-1,1-1 1,-1 0-1,1 1 1,2 4-1,-2-6-125,0 0 0,0 0 0,1 0 0,-1 0 0,1-1 0,-1 1 0,1 0 0,0-1 0,-1 1 0,1-1 0,0 0 0,0 0 0,0 0 0,0 0 0,0 0 0,0 0 0,1 0 0,-1-1 0,0 1 0,0-1 0,1 1 0,-1-1 0,0 0 0,0 0 0,4 0 0,-5 0 66,0 0 1,0-1-1,1 1 0,-1 0 1,0 0-1,0-1 1,1 1-1,-1-1 1,0 1-1,0-1 0,0 1 1,0-1-1,0 0 1,0 1-1,0-1 0,0 0 1,0 0-1,0 0 1,0 0-1,-1 0 1,1 0-1,1-2 0,0 0 60,-1-1 0,1 1 0,-1-1 0,0 1 0,0-1 0,0 1 0,-1-1 0,1-4 0,0 2 291,-1-1-1,0 1 0,-1 0 1,1 0-1,-1-1 0,0 1 0,-1 0 1,1 0-1,-1 0 0,-4-8 1,4 12-117,1-1 0,-1 1 1,0 0-1,0 0 0,0 0 1,0 0-1,0 0 0,-1 0 1,1 0-1,0 0 0,-1 1 1,1 0-1,-1-1 0,-4 0 1,6 2-134,0-1 0,0 1 0,0 0 1,0 0-1,0 0 0,0 0 0,0 0 1,0 0-1,0 0 0,0 1 0,0-1 1,0 0-1,0 0 0,0 1 0,0-1 0,0 1 1,0-1-1,0 1 0,0-1 0,0 1 1,0 0-1,1-1 0,-1 1 0,0 0 0,0 0 1,1 0-1,-1-1 0,1 1 0,-1 0 1,1 0-1,-1 0 0,1 0 0,-1 0 1,1 0-1,0 0 0,-1 0 0,1 0 0,0 0 1,0 0-1,0 0 0,0 2 0,-3 12 28,1 0-1,1 0 0,0 0 1,1 1-1,1-1 1,0 0-1,7 28 0,-7-38-80,0 0-1,0-1 1,1 1-1,0-1 1,-1 0-1,2 0 1,-1 1 0,0-1-1,1 0 1,0-1-1,0 1 1,0 0-1,0-1 1,1 0-1,-1 0 1,1 0-1,0 0 1,0 0-1,0-1 1,0 0-1,0 1 1,0-2 0,1 1-1,-1 0 1,1-1-1,-1 0 1,1 0-1,0 0 1,5 0-1,-4-1 23,0 0-1,0 0 0,0-1 1,0 0-1,-1 1 1,1-2-1,0 1 0,-1-1 1,1 0-1,-1 0 0,10-5 1,-8 2 41,-1 0 0,0 0 0,1-1-1,-2 0 1,1 0 0,-1 0 0,9-13 0,-7 7 151,0 0 0,-1 0 0,0 0 0,-1-1 0,-1 0 0,0 0 0,-1 0 0,4-24 0,-4-5 913,-2-62 0,-1 88-828,0 5-13,-1 0-1,0 0 1,0 1-1,-1-1 1,0 0-1,-1 1 1,-1-1-1,1 1 0,-1 0 1,-8-14-1,12 25-234,0-1 0,0 0-1,0 1 1,-1-1-1,1 1 1,0-1 0,0 0-1,0 1 1,0-1 0,0 0-1,0 1 1,0-1 0,-1 0-1,1 1 1,0-1-1,0 0 1,0 1 0,-1-1-1,1 0 1,0 0 0,-1 1-1,1-1 1,0 0-1,0 0 1,-1 1 0,1-1-1,0 0 1,-1 0 0,1 0-1,0 0 1,-1 0-1,1 1 1,-1-1 0,1 0-1,0 0 1,-1 0 0,1 0-1,0 0 1,-1 0-1,1 0 1,-1 0 0,1 0-1,0-1 1,-1 1 0,1 0-1,0 0 1,-1 0 0,1 0-1,0 0 1,-1-1-1,1 1 1,0 0 0,-1 0-1,1-1 1,0 1 0,0 0-1,-1 0 1,1-1-1,0 1 1,0 0 0,-1-1-1,1 1 1,0 0 0,0-1-1,0 1 1,-4 31-168,2 10 196,2 0 0,2-1 0,1 1 1,3 0-1,1-1 0,13 40 0,-11-51-123,2-1-1,0 0 0,24 39 1,-14-45-1688,-21-21 1488,1 0 0,0-1 0,0 1 0,0-1-1,0 1 1,0-1 0,0 1 0,0-1 0,0 1 0,0-1 0,0 0 0,0 0 0,0 0 0,0 1 0,0-1 0,0 0 0,0 0 0,1-1 0,-1 1-1,0 0 1,0 0 0,0 0 0,0-1 0,2 0 0,5-7-6279</inkml:trace>
  <inkml:trace contextRef="#ctx0" brushRef="#br0" timeOffset="4334.39">2354 209 4434,'0'0'6339,"109"-3"-6275,-51 3-64,4 0-2369,4 0-5395</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26:51.264"/>
    </inkml:context>
    <inkml:brush xml:id="br0">
      <inkml:brushProperty name="width" value="0.05" units="cm"/>
      <inkml:brushProperty name="height" value="0.05" units="cm"/>
      <inkml:brushProperty name="color" value="#E71224"/>
    </inkml:brush>
  </inkml:definitions>
  <inkml:trace contextRef="#ctx0" brushRef="#br0">1 271 2417,'0'0'6614,"10"-4"-6409,14-4-52,-1 0-1,1 2 1,1 1-1,-1 0 1,31 0-1,477-2 689,-207 6-756,-316 1-71,1-1 0,-1-1 0,1 1 0,-1-2 0,0 1 0,0-1 0,11-5 0,15-5 15,-22 10-50,1 1-1,0 0 0,0 1 0,0 1 1,26 2-1,-1 0 32,135-16 61,-73 4 779,220 11-500,-127 5-364,-149-6-4,342 11-9,-291-7 531,1-5 1,158-21-1,-244 21-507,242-11 125,-7 1-47,98 3-100,-211 10 37,30 1 302,105-2 980,-169-12-474,12 0-436,250 5 459,-248 8-889,116-5 220,-140-10 39,-59 7-97,49-2 0,-26 7-120,-11 1-1,1-2 0,-1-1 0,78-18 0,-66 8 54,1 3-1,0 2 1,0 3 0,82 2-1,387-9 3015,-118 12-2044,-349 3-974,0 3-1,67 15 1,-63-9 47,107 6-1,-116-16 142,6 0 106,0-2-1,79-11 1,-156 11-2352,-1-2 1,1 0-1,-1-2 0,-25-7 1,-21-8-8358</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27:10.719"/>
    </inkml:context>
    <inkml:brush xml:id="br0">
      <inkml:brushProperty name="width" value="0.05" units="cm"/>
      <inkml:brushProperty name="height" value="0.05" units="cm"/>
      <inkml:brushProperty name="color" value="#E71224"/>
    </inkml:brush>
  </inkml:definitions>
  <inkml:trace contextRef="#ctx0" brushRef="#br0">232 636 2097,'0'0'6195,"-5"-19"-4480,-18-61-37,22 75-1480,-1 1-1,0 0 1,0 0-1,0 0 0,0 0 1,0 0-1,-1 0 1,0 1-1,0-1 1,0 1-1,0 0 0,0 0 1,-1 0-1,0 0 1,1 1-1,-1-1 1,-5-2-1,2 3 14,-1-1 0,1 1 0,0 1 0,0 0 0,-1 0 1,1 0-1,-13 1 0,17 0-206,1 1 0,-1 0 0,0-1 0,0 1 0,1 0 1,-1 1-1,1-1 0,-1 0 0,1 1 0,0-1 0,-1 1 0,1 0 0,0 0 1,0 0-1,0 0 0,0 0 0,1 0 0,-1 0 0,0 1 0,1-1 0,0 0 1,-1 1-1,1 0 0,0-1 0,-1 4 0,-2 7-11,0-1 0,1 1 1,0 0-1,-1 14 0,1-10-15,2 1-1,0-1 1,1 1 0,1-1 0,4 29 0,-4-43-26,-1 1 0,1 0 0,0-1 0,1 1 1,-1-1-1,1 1 0,-1-1 0,1 0 0,0 1 0,0-1 0,0 0 1,1 0-1,-1-1 0,1 1 0,0 0 0,-1-1 0,1 0 1,0 1-1,1-1 0,-1 0 0,0-1 0,0 1 0,1 0 1,-1-1-1,1 0 0,0 0 0,-1 0 0,1 0 0,0-1 1,-1 1-1,1-1 0,4 0 0,-4 0 66,-1 0 1,1-1-1,0 1 0,-1-1 0,1 0 1,-1 0-1,0 0 0,1 0 0,-1-1 1,0 1-1,0-1 0,1 0 1,-1 0-1,-1 0 0,1 0 0,0-1 1,0 1-1,-1-1 0,1 1 0,-1-1 1,0 0-1,0 0 0,0 0 0,0 0 1,-1 0-1,1-1 0,-1 1 1,0 0-1,0-1 0,1-6 0,2-10 254,-1 0-1,-1 0 0,0 0 0,-3-26 0,1 25 411,-1 55-1026,0-18 250,1-1 0,4 30 0,-3-39 15,0 0 0,1 0 0,0 0 0,0 0 0,1-1 0,0 1 0,0 0 0,0-1 0,0 0 0,8 9 0,-7-10-129,-1 0 1,1 0 0,0 0 0,1 0-1,-1 0 1,0-1 0,1 0 0,0 0-1,0 0 1,0-1 0,0 0 0,0 0-1,0 0 1,1 0 0,-1-1 0,1 0-1,-1 0 1,1 0 0,0-1 0,-1 0 0,1 0-1,8-1 1,-12 0 214,0 0-1,0 0 1,0-1-1,0 1 1,0 0-1,-1-1 1,1 1-1,0-1 1,-1 1-1,1-1 1,-1 0-1,1 0 1,-1 0-1,0 0 1,0 0-1,0 0 1,0 0-1,0 0 1,-1 0-1,1 0 1,0-1-1,-1 1 1,1-4-1,4-59 669,-5 58-478,1-203 3438,-1 210-3620,7 20-555,-1-8 572,-4-8-195,0-1 1,-1 1-1,1-1 0,1 1 1,-1-1-1,0 0 0,1 0 1,-1 0-1,1 0 0,0-1 0,3 4 1,-5-7 179,-1 0 1,1 0-1,0 0 1,-1 0-1,0 0 1,1 0-1,-1 0 1,1 1-1,-1-1 1,0 0-1,0 0 1,0 0-1,0 0 1,1 0-1,-1 0 0,0 0 1,-1 0-1,1-1 1,0 1-1,0 0 1,0 0-12,0-3 45,0 0 0,-1 0 0,1 1 1,-1-1-1,1 0 0,-1 0 1,-2-4-1,3 7-43,-1 0 1,1 1-1,0-1 1,-1 0-1,1 1 1,-1-1-1,0 0 1,1 1-1,-1-1 1,1 1-1,-1-1 1,0 1 0,1-1-1,-1 1 1,0-1-1,0 1 1,1 0-1,-1-1 1,0 1-1,0 0 1,0 0-1,1-1 1,-1 1-1,0 0 1,0 0-1,0 0 1,0 0-1,0 0 1,1 0-1,-1 1 1,0-1-1,0 0 1,0 0-1,1 0 1,-1 1-1,0-1 1,0 1-1,1-1 1,-1 0-1,-1 2 1,1-1-10,-1 0 0,1 0-1,0 0 1,0 0 0,0 0 0,0 1 0,0-1 0,0 0-1,0 0 1,0 1 0,1-1 0,-1 1 0,0-1 0,1 1-1,-1-1 1,1 1 0,0-1 0,-1 3 0,-1 33 9,1-31-2,1-3-3,-1 20 12,1 1-1,1-1 1,6 36 0,-5-52-26,0 0 0,0 0 0,0 0 0,1-1 1,0 1-1,0 0 0,1-1 0,0 0 0,0 0 1,0 0-1,1 0 0,0-1 0,0 0 0,0 0 0,10 7 1,-11-9 7,-1-1 0,0 0 0,1 0 1,-1 0-1,1-1 0,0 1 0,-1-1 1,1 0-1,0 0 0,0 0 1,0 0-1,0-1 0,0 0 0,0 0 1,0 0-1,0 0 0,0 0 0,0-1 1,0 0-1,0 1 0,-1-2 0,1 1 1,0 0-1,0-1 0,-1 0 1,1 1-1,-1-1 0,1-1 0,-1 1 1,0 0-1,0-1 0,0 0 0,0 0 1,-1 0-1,1 0 0,-1 0 0,0 0 1,1-1-1,2-6 0,0-3 179,-1 1 0,0-1 0,-1 0-1,0-1 1,1-23 0,-3-70 1105,-2 56-202,-8 80-1421,9-19 252,-1-1 1,1 0-1,1 1 0,0-1 1,0 0-1,1 0 1,0 0-1,0 0 0,1 0 1,7 14-1,-8-18-43,1-1 0,-1 0 0,1 0-1,0-1 1,0 1 0,1-1 0,-1 1 0,1-1-1,-1 0 1,1 0 0,0-1 0,0 1 0,1-1-1,-1 0 1,0 0 0,1 0 0,-1-1 0,1 1-1,0-1 1,-1 0 0,1-1 0,9 1-1,-12 0 116,0-1-1,0 0 1,0 0-1,1 0 1,-1 0-1,0 0 1,0 0-1,0-1 0,0 1 1,1-1-1,-1 0 1,0 1-1,0-1 1,0 0-1,0 0 0,0 0 1,-1-1-1,1 1 1,0 0-1,0-1 1,2-2-1,-1-1 79,-1 0-1,0 0 0,0 0 1,0 0-1,0 0 1,-1-1-1,0 1 0,1-6 1,5-73 1195,-5 49-306,-2 27-231,0 10 227,0 12-971,-2 12-38,2 0 0,1 0 0,6 44 0,-5-63-99,-1 0 0,1 0 1,0 0-1,1-1 0,0 1 1,0-1-1,0 1 1,1-1-1,0 0 0,0 0 1,0 0-1,1-1 1,0 0-1,0 0 0,1 0 1,-1 0-1,1-1 0,9 6 1,-13-8 128,1-1 1,-1 0 0,0 1-1,1-1 1,-1 0-1,0 0 1,1 0 0,-1 0-1,1-1 1,0 1 0,-1-1-1,1 0 1,-1 1-1,1-1 1,0 0 0,-1-1-1,1 1 1,0 0-1,-1-1 1,1 1 0,-1-1-1,1 0 1,-1 0 0,1 0-1,-1 0 1,0 0-1,1-1 1,-1 1 0,0-1-1,0 1 1,0-1-1,0 0 1,0 0 0,-1 0-1,1 0 1,0 0-1,-1 0 1,1 0 0,-1 0-1,0-1 1,0 1 0,1-4-1,11-31 625,-2 0-1,-1-1 1,7-58-1,-10 54-124,-4 13-119,4-16 1271,-7 45-1613,0 0 0,0 0 1,0-1-1,0 1 0,0 0 1,0 0-1,0-1 0,0 1 1,0 0-1,0 0 0,1-1 1,-1 1-1,0 0 0,0 0 1,0 0-1,0-1 0,0 1 1,1 0-1,-1 0 0,0 0 1,0 0-1,0-1 0,1 1 1,-1 0-1,0 0 0,0 0 0,1 0 1,-1 0-1,0 0 0,0 0 1,0 0-1,1 0 0,-1 0 1,0 0-1,0 0 0,1 0 1,-1 0-1,9 7-168,4 16-120,-13-22 326,13 33-490,-11-27 57,1 1 1,0 0-1,0-1 1,1 0-1,-1 0 1,2 0-1,6 9 1,-11-16 386,1 0-1,-1 0 1,0 0-1,0 0 1,0 0-1,1-1 1,-1 1-1,0 0 1,0 0 0,1 0-1,-1 0 1,0 0-1,0 0 1,0-1-1,1 1 1,-1 0-1,0 0 1,0 0-1,0-1 1,0 1 0,0 0-1,1 0 1,-1 0-1,0-1 1,0 1-1,0 0 1,0 0-1,0-1 1,0 1 0,0 0-1,0 0 1,0-1-1,0 1 1,0 0-1,0 0 1,0-1-1,0 1 1,0 0 0,0 0-1,0-1 1,0 1-1,1-12 325,-1 9-251,0 1 0,0-1 0,0 1 1,0-1-1,0 1 0,-1 0 0,1-1 0,-1 1 1,1-1-1,-1 1 0,0 0 0,0 0 1,0-1-1,0 1 0,0 0 0,-1 0 0,1 0 1,-3-2-1,2 2-50,-1 1 0,1 0 0,-1 0 0,0 0 0,1 0 0,-1 0 0,0 1 0,0-1 0,0 1 0,0-1 0,1 1 0,-1 0 0,0 0 0,0 1 0,-5 0 0,5 0-20,0 0 1,0 0 0,1 1 0,-1-1 0,0 1 0,1-1 0,0 1 0,-1 0 0,1 0 0,0 0 0,0 1 0,0-1 0,0 0 0,0 1 0,0-1 0,1 1 0,-1 0 0,1-1 0,0 1 0,0 0 0,0 0 0,-2 6 0,-1 6-11,0 1 0,1-1 1,-2 17-1,5-30 13,-2 12-18,1 0 1,0 0-1,1 0 0,1 0 1,3 21-1,-3-32-22,-1 0 0,1 0 0,0 0 1,0-1-1,1 1 0,-1 0 0,0-1 0,1 1 0,0-1 0,-1 0 0,1 1 1,0-1-1,0 0 0,0 0 0,1 0 0,-1 0 0,0-1 0,1 1 0,0 0 1,-1-1-1,1 0 0,0 0 0,-1 0 0,1 0 0,0 0 0,0 0 0,0-1 1,0 1-1,0-1 0,0 0 0,-1 0 0,5 0 0,-4 0 40,0 0 0,-1 0 0,1 0 0,0-1 0,0 1 1,0-1-1,0 0 0,0 1 0,-1-1 0,1 0 0,0-1 0,-1 1 0,1 0 0,-1-1 0,5-3 0,-3 1 38,-1 0-1,0 0 1,0 0 0,-1 0 0,1-1-1,-1 1 1,0-1 0,3-8-1,0-9 460,-1 0 0,-1 0 0,-1 0 0,-1 0-1,-1 0 1,-4-36 0,4 58-488,0 0 1,1-1-1,-1 1 0,0 0 0,0-1 0,0 1 1,0 0-1,0-1 0,0 1 0,0 0 1,0-1-1,0 1 0,0 0 0,-1-1 0,1 1 1,0 0-1,0 0 0,0-1 0,0 1 1,0 0-1,-1-1 0,1 1 0,0 0 0,0 0 1,0-1-1,-1 1 0,1 0 0,0 0 1,0 0-1,-1-1 0,1 1 0,0 0 0,0 0 1,-1 0-1,1 0 0,0 0 0,-1-1 1,1 1-1,-1 0 0,-6 13-243,4 13-38,1 0 0,1 0 0,5 51-1,-4-74 150,0 0-1,0 0 0,1 1 0,-1-1 0,1 0 1,0 0-1,0 0 0,0 0 0,1 0 0,-1 0 1,1 0-1,-1 0 0,1-1 0,0 1 1,0 0-1,0-1 0,1 0 0,-1 1 0,0-1 1,1 0-1,3 2 0,-2-2 0,1-1-1,-1 1 1,1-1 0,0 1-1,0-1 1,0-1 0,0 1 0,0-1-1,0 0 1,0 0 0,0 0-1,9-2 1,-11 1 108,1 1-1,-1-1 1,0 0-1,-1 0 1,1 0-1,0-1 1,0 1-1,0-1 1,-1 1-1,1-1 0,-1 0 1,1 0-1,-1 0 1,0-1-1,2-1 1,0-2 41,0 1 0,0-1-1,-1 0 1,0 1 0,0-2 0,3-10 0,-1 0 309,-1-1 0,-1 0 0,-1 0 0,1-24 0,-3 42-332,1-12 416,0-1 0,-1 1 0,-1 0 0,0-1 1,0 1-1,-1 0 0,-1 0 0,0 0 0,-1 0 1,-5-12-1,11 43-412,-3-5-159,8 10 110,1 0 0,1 0 0,1-1 0,24 40 0,-2-3-1009,-27-51 594,-1 0 1,1 1 0,-2-1 0,1 1-1,-1 0 1,-1 0 0,0 0 0,0 0-1,0 14 1,-2-23 401,0 0 0,0-1 1,0 1-1,-1-1 0,1 1 0,0 0 0,0-1 0,-1 1 1,1 0-1,0-1 0,-1 1 0,1-1 0,0 1 0,-1-1 1,1 1-1,-1-1 0,1 1 0,-1-1 0,1 0 1,-1 1-1,1-1 0,-1 0 0,0 1 0,1-1 0,-1 0 1,0 0-1,0 1 0,-28 2-573,24-3 620,-1 0-1,1-1 1,0 1 0,0-1-1,0 0 1,0-1 0,-1 1 0,-6-5-1,6 2 510,0-1-1,0 0 1,1 0-1,0 0 1,0 0-1,0-1 0,1 0 1,0 0-1,-5-9 1,9 14-499,2 10-747,0-6 670,1 1-1,0-1 1,0 0 0,0 0-1,0 0 1,0-1-1,1 1 1,0-1 0,-1 0-1,1 0 1,0 0-1,0 0 1,0 0-1,0-1 1,7 2 0,-3-1-118,0-1 0,0 1 0,0-1 0,0-1 0,1 1 0,-1-2 0,13 0 0,-18-1 193,-1 1 1,1 0 0,0-1-1,-1 1 1,1-1 0,-1 0-1,1 0 1,-1 0 0,0 0-1,0 0 1,0 0 0,0-1-1,0 1 1,-1-1 0,1 1-1,-1-1 1,1 0-1,-1 1 1,0-1 0,0 0-1,1-4 1,3-10 135,-1 0 0,3-23 0,-6 36-89,4-36 926,-1 0 1,-2-1-1,-4-67 0,-1 93 52,1 25-646,3 26-431,7-12 64,0-1 0,1-1 1,1 0-1,2 0 0,16 24 0,21 42-1832,-49-88 1769,1 1 1,-1 0-1,1-1 0,-1 1 1,0-1-1,1 1 1,-1 0-1,0-1 0,0 1 1,1 0-1,-1-1 0,0 1 1,0 0-1,0-1 0,0 1 1,0 0-1,0 0 1,0-1-1,0 1 0,0 0 1,0-1-1,0 1 0,0 0 1,0-1-1,-1 1 0,1 0 1,0-1-1,0 1 1,-1 0-1,1-1 0,-1 1 1,1 0-1,0-1 0,-1 1 1,1-1-1,-1 1 0,1-1 1,-1 1-1,0-1 0,1 0 1,-1 1-1,1-1 1,-1 0-1,-1 1 0,-3 0-150,0 0 0,1-1 0,-1 0-1,0 0 1,-9-1 0,-1 0-428,-18 0-2005,-1-3-1779</inkml:trace>
  <inkml:trace contextRef="#ctx0" brushRef="#br0" timeOffset="650.77">2385 453 3394,'0'0'11253,"-3"10"-10594,3 0-635,0 0 1,1 0-1,0-1 0,1 1 1,0 0-1,0-1 1,1 1-1,1-1 1,0 0-1,6 13 1,4 2 6,0 0 0,28 35 1,-34-49-186,0-1 0,0 0 1,1 0-1,13 10 0,-18-16-18,0 0 1,1-1-1,0 1 0,-1-1 0,1 0 1,0 0-1,0 0 0,0-1 0,0 0 0,1 0 1,-1 0-1,10-1 0,-14 0 201,1 0 0,-1 0 0,1 0 0,-1 0 0,1-1-1,-1 1 1,1-1 0,-1 1 0,1-1 0,-1 0 0,0 0 0,1 1 0,-1-1 0,0 0-1,0 0 1,1 0 0,-1 0 0,0 0 0,1-2 0,1-1 7,-1 0-1,0 1 1,0-1 0,0 0-1,0 0 1,2-9 0,-1-1 1,0-1 0,-1 0 0,0-17 1,-1 20 49,1-30 354,-5-46 0,2 75-369,0 1 0,-1-1 0,-1 1 0,0 0 0,-1 0 0,0 0 0,-1 0-1,-8-13 1,13 25-108,0 0-1,0 0 1,0 0-1,0 0 1,0 0-1,0 0 1,0 0-1,0 0 0,0 0 1,0 0-1,0 1 1,0-1-1,0 0 1,0 0-1,0 0 1,0 0-1,0 0 1,0 0-1,0 0 0,0 0 1,0 0-1,0 0 1,0 0-1,0 1 1,-1-1-1,1 0 1,0 0-1,0 0 1,0 0-1,0 0 0,0 0 1,0 0-1,0 0 1,0 0-1,0 0 1,0 0-1,0 0 1,-1 0-1,1 0 1,0 0-1,0 0 1,0 0-1,0 0 0,0 0 1,0 0-1,0 0 1,0 0-1,0 0 1,0 0-1,-1 0 1,1 0-1,0 0 1,0 0-1,0 0 0,0 0 1,0 0-1,0 0 1,0 0-1,0 0 1,0 0-1,0 0 1,0-1-1,0 1 1,0 0-1,-1 0 0,0 15-922,1 19-701,6-3-1299,9 1-1558</inkml:trace>
  <inkml:trace contextRef="#ctx0" brushRef="#br0" timeOffset="3026.85">2864 410 4882,'0'0'8700,"-10"-5"-8606,-34-14 4,42 19-97,1 0 0,-1 0 0,0 0 0,1 1 0,-1-1 0,1 0 0,-1 1 0,1-1 0,-1 1 0,1-1 0,-1 1 0,1 0 0,-1-1 0,1 1 0,0 0 0,-1 0 0,1 0 0,0 0 0,0 1 0,0-1 0,0 0 0,0 0 0,0 1 0,0-1 0,-1 3 0,-16 35 5,14-26 2,0 0-1,1 1 1,1-1-1,0 1 1,1-1-1,0 1 1,1 0-1,3 20 0,-2-28-48,0-1-1,0 1 0,1-1 1,-1 0-1,1 0 0,0 0 1,1 0-1,-1 0 0,1 0 1,5 6-1,-5-8-54,-1 0 1,1-1-1,0 0 1,0 1-1,0-1 0,0 0 1,0-1-1,0 1 0,0 0 1,1-1-1,-1 0 0,1 0 1,-1 0-1,1 0 0,-1 0 1,1-1-1,4 1 0,-5-1 113,0 0 0,0 0 0,-1 0 0,1 0 0,0 0 0,0-1 0,-1 1-1,1-1 1,0 1 0,-1-1 0,1 0 0,-1 0 0,1-1 0,-1 1 0,1 0-1,3-3 1,-4 1 49,1 0 1,-1 0-1,0-1 0,0 1 0,0-1 0,0 1 0,0-1 0,-1 1 0,0-1 1,1 0-1,-1-4 0,5-19 1044,-2 0 0,-1-1 0,-2-53 0,-1 69-441,0 11-333,0 20-926,0-13 548,0 9-153,0 1 1,1-1-1,1 0 1,0 0-1,1 0 0,8 22 1,-10-33 79,0-1 0,1 0 1,-1 1-1,1-1 0,0 0 0,0 0 1,0 0-1,1 0 0,-1-1 0,1 1 1,-1 0-1,1-1 0,0 0 0,0 0 0,0 0 1,0 0-1,1 0 0,-1-1 0,0 1 1,1-1-1,-1 0 0,1 0 0,-1 0 1,1 0-1,0-1 0,-1 1 0,1-1 1,0 0-1,-1 0 0,1 0 0,0-1 1,-1 0-1,5 0 0,-6 0 155,0 0-1,0 0 1,0 0 0,0-1 0,0 1-1,0 0 1,-1-1 0,1 1 0,0-1-1,-1 0 1,1 1 0,-1-1 0,0 0-1,1 0 1,-1 0 0,0 0 0,0 0-1,0 0 1,-1 0 0,1 0 0,0-1-1,-1 1 1,1-4 0,6-54 1519,-5 26-596,-1 18-301,0 0-1,-1 0 1,0 0 0,-6-32-1,-1 36 302,-1 18-875,-1 21-394,8-19 236,0 1 0,0 0 1,0 0-1,1-1 0,1 1 0,-1 0 1,2 0-1,-1-1 0,5 15 1,-5-20-28,1 1 1,-1 0 0,1-1 0,0 0 0,0 1 0,1-1 0,-1 0 0,1 0 0,-1 0-1,1 0 1,0-1 0,0 1 0,0-1 0,0 0 0,1 0 0,-1 0 0,0 0 0,1 0-1,0-1 1,-1 0 0,1 0 0,0 0 0,0 0 0,4 0 0,-1 1-8,0-1 0,0-1 0,0 0 0,0 0 0,0 0 0,0-1 0,1 1-1,-1-2 1,0 1 0,0-1 0,-1 0 0,1-1 0,0 0 0,7-4 0,-9 4 74,0-1 0,0 0 0,-1 0 1,1-1-1,-1 1 0,0-1 0,0 0 0,-1 0 0,0 0 0,0 0 0,0-1 0,0 1 0,-1-1 0,0 0 0,0 0 0,0 0 0,0-7 0,0-1 399,0 0-1,-1-1 1,-1-15-1,-1 10 1922,-1 30-2610,1 6 291,-1 0 0,2 0 0,0 0-1,1 0 1,1 0 0,4 23 0,-4-32-134,0 0 0,0-1 0,0 1 1,1-1-1,0 1 0,0-1 0,0 0 0,1 0 1,0 0-1,0-1 0,1 0 0,0 1 0,0-1 1,0-1-1,0 1 0,1-1 0,9 6 1,-13-8 105,1-1 0,0 0 0,-1 1 1,1-1-1,0 0 0,0 0 0,0 0 1,0-1-1,0 1 0,0-1 1,0 0-1,1 0 0,-1 0 0,0 0 1,0 0-1,0 0 0,0-1 0,0 0 1,0 0-1,0 0 0,0 0 1,0 0-1,-1 0 0,1-1 0,0 1 1,-1-1-1,1 0 0,-1 0 0,1 0 1,-1 0-1,0 0 0,0 0 0,0-1 1,0 1-1,0-1 0,-1 1 1,3-5-1,3-8 146,0-1 0,-2 0 0,1-1 1,-2 1-1,0-1 0,2-23 0,-2-56 3950,-11 108-3839,4 5-276,2-1-1,0 1 0,0 0 0,2 0 0,0 0 1,4 16-1,-4-23-210,1-2 0,1 1 0,-1 0 1,2 0-1,-1-1 0,1 0 0,0 1 0,1-1 1,0-1-1,0 1 0,1-1 0,11 11 0,-14-15-89,1 0-1,0-1 0,0 1 0,0-1 0,0 0 0,0-1 0,1 1 0,-1-1 0,1 1 0,-1-2 0,0 1 0,1 0 0,0-1 0,-1 0 0,1 0 0,5 0 0,-8-1 366,0 1 0,0-1 0,-1 0 0,1 0-1,0 1 1,0-1 0,-1 0 0,1-1 0,0 1 0,-1 0 0,1 0-1,-1-1 1,0 1 0,1-1 0,-1 1 0,0-1 0,0 1 0,0-1-1,0 0 1,0 0 0,0 1 0,-1-1 0,1 0 0,0 0 0,0-3-1,13-59 1656,-12 51-1133,6-39 1437,-4 24-665,1 1-1,1-1 1,11-28-1,-17 56-1274,0 0 1,0 0-1,0-1 1,0 1-1,0 0 1,1 0-1,-1 0 0,0 0 1,0 0-1,0-1 1,0 1-1,0 0 1,0 0-1,1 0 1,-1 0-1,0 0 0,0 0 1,0 0-1,0 0 1,1 0-1,-1 0 1,0 0-1,0 0 0,0 0 1,0 0-1,1 0 1,-1 0-1,0 0 1,0 0-1,0 0 0,1 0 1,-1 0-1,0 0 1,0 0-1,0 0 1,0 0-1,1 0 1,-1 0-1,0 0 0,0 0 1,0 0-1,0 1 1,0-1-1,1 0 1,-1 0-1,0 0 0,0 0 1,0 0-1,0 0 1,0 1-1,0-1 1,0 0-1,0 0 1,0 0-1,1 0 0,-1 1 1,0-1-1,0 0 1,0 0-1,0 0 1,0 0-1,0 1 0,0-1 1,0 0-1,5 12-329,-5-12 361,4 10-177,-2-3-167,0 0 0,0 0 0,1-1 0,0 1 1,0-1-1,1 0 0,0 0 0,0 0 0,0 0 1,10 8-1,-12-13 106,-2-1 463,0-6 51,0 0 1,0 0 0,-1 1 0,1-1-1,-2 0 1,1 1 0,0-1 0,-4-8-1,4 12-303,0 1 0,0-1 0,-1 1 0,1-1 1,0 1-1,0 0 0,-1-1 0,1 1 0,-1 0 0,1 0 0,-1 0 0,0 0 0,1 0 0,-1 1 0,0-1 0,1 0 0,-1 1 0,0-1 0,0 1 0,0 0 0,1-1 0,-1 1 0,0 0 0,0 0 0,0 0 0,0 1 0,0-1 1,1 0-1,-1 1 0,0-1 0,-2 1 0,2 0-20,1 0 0,-1 0 0,0 0 0,1 0 0,-1 0 0,1 0 1,-1 1-1,1-1 0,0 0 0,-1 1 0,1-1 0,0 1 0,0-1 0,0 1 1,0 0-1,0-1 0,1 1 0,-1 0 0,0 0 0,1 0 0,-1 2 0,-6 43-33,6-38 24,0 7-98,0 0 0,1 0 1,1 0-1,3 19 1,-4-32 5,1 0 0,-1-1 1,1 1-1,0 0 0,0 0 1,0-1-1,0 1 0,0 0 1,1-1-1,-1 1 0,1-1 1,-1 0-1,1 1 0,0-1 1,0 0-1,0 0 0,0 0 1,0 0-1,1-1 0,-1 1 1,1 0-1,-1-1 0,1 0 1,-1 0-1,1 1 0,0-2 1,0 1-1,-1 0 0,1 0 0,4-1 1,-5 1 91,1-1 0,-1 0 1,0 0-1,0 0 0,1 0 1,-1-1-1,0 1 0,0 0 0,0-1 1,1 0-1,-1 1 0,0-1 1,0 0-1,0 0 0,0 0 0,-1 0 1,1-1-1,0 1 0,1-2 1,0-1 71,0 1 1,-1-1-1,1 0 1,-1 0-1,0 0 1,-1-1-1,1 1 1,1-7 0,1-6 513,0 0 1,-1 0 0,-1 0 0,0-1 0,-2 1 0,0-1 0,-3-22 0,3 40-515,0-1 0,0 0 1,0 0-1,0 1 0,0-1 0,-1 0 1,1 0-1,0 1 0,-1-1 0,1 0 1,-1 1-1,1-1 0,0 0 0,-1 1 1,1-1-1,-1 1 0,0-1 0,1 1 1,-1-1-1,1 1 0,-1-1 0,0 1 0,0 0 1,0-1-1,1 1-56,-1 0 0,1 0 0,-1 0 0,1 0 0,-1 0 0,1 0-1,-1 0 1,1 1 0,-1-1 0,1 0 0,-1 0 0,1 0 0,-1 1 0,1-1 0,0 0 0,-1 0 0,1 1 0,-1-1 0,1 0 0,0 1 0,-1-1-1,1 0 1,0 1 0,0-1 0,-1 1 0,1-1 0,0 1 0,0-1 0,0 1 0,-1-1 0,1 0 0,0 1 0,0-1 0,0 1 0,0-1 0,0 1-1,0-1 1,0 2 0,-2 7-114,1 1 0,0-1 0,1 1 0,0 0 1,0-1-1,1 1 0,0-1 0,1 1 0,0-1 0,1 0 0,0 1 0,0-1 0,1 0 0,0-1 0,0 1 0,1-1 0,0 0 0,1 0 0,0 0 0,9 9 0,-13-15 77,-1-1-1,0 1 0,1-1 1,-1 0-1,1 0 0,-1 0 1,1 0-1,0 0 0,0 0 1,-1 0-1,1 0 0,0-1 1,0 1-1,0-1 0,0 1 1,-1-1-1,1 0 0,0 1 1,0-1-1,0 0 0,0-1 1,0 1-1,0 0 0,0 0 1,0-1-1,-1 1 0,1-1 1,0 0-1,0 1 0,0-1 1,-1 0-1,1 0 0,0 0 1,-1 0-1,1 0 0,-1-1 1,1 1-1,-1 0 0,0-1 1,0 1-1,1-1 0,-1 1 1,0-1-1,0 0 0,0 0 1,-1 1-1,1-1 0,0 0 1,-1 0-1,1-2 0,6-28 566,-2 1 0,1-43 0,-4 2 3467,-3 109-4130,0-9-230,1-1 1,4 29 0,-3-49 122,0 0 0,0 0 1,1 0-1,0-1 1,0 1-1,1 0 1,-1-1-1,2 0 1,-1 0-1,1 0 0,-1 0 1,2 0-1,5 6 1,-8-10 170,0 0 0,1 0 0,-1-1 0,0 1 0,0 0 0,1-1 0,-1 0 0,1 0 0,-1 0 0,1 0 0,-1 0 0,1 0 0,0-1 0,0 1 0,-1-1 0,1 1 0,0-1 0,0 0 0,-1 0 0,1-1 0,0 1 0,0-1 0,-1 1 0,1-1 0,0 0 0,-1 0 0,1 0 0,-1 0 0,1 0 0,-1 0 0,0-1 0,1 0 0,-1 1 0,0-1 0,0 0 0,0 0 0,0 0 0,0 0 0,-1 0 0,1 0 0,-1-1 0,1 1 0,1-4 0,14-41 2342,24-96 1,-37 108-377,-3 22-838,-5 21-44,0 14-1332,0 0 1,1 1 0,2-1 0,0 1-1,1-1 1,5 31 0,-5-50 171,0 0 0,1 1 0,0-1 0,0 0 0,0 0-1,0 0 1,0 0 0,1-1 0,-1 1 0,1 0 0,0 0 0,-1-1 0,1 1 0,1-1 0,-1 0 0,0 1 0,0-1 0,1 0 0,5 3-1,-3-3-13,0 0 0,1 0 0,-1 0 0,0-1 0,1 0 0,0 0-1,-1 0 1,1-1 0,-1 0 0,8-1 0,-11 1 159,0 0 1,1 0 0,-1-1-1,0 1 1,0-1-1,0 0 1,0 0 0,0 0-1,0 0 1,-1 0-1,1 0 1,0 0 0,0 0-1,-1-1 1,1 1-1,-1-1 1,3-2 0,0-1 16,-1 0 1,0 0 0,0 0 0,0-1-1,-1 1 1,3-8 0,0-7 299,0 0 0,3-36 0,-7 47-125,1-12 756,0-40 1,-2 57-601,-1-1 0,1 0 0,-1 1 0,0-1 0,0 0 0,0 1-1,-1-1 1,1 1 0,-1 0 0,0-1 0,-1 1 0,1 0 0,-1 0 0,-4-5 435,7 33-981,2-10 214,0 0 0,1 0 0,1 0 0,0-1 0,9 20 1,4 14 23,-14-38-72,4 13-383,0-1-1,-2 1 1,0 0-1,2 44 1,-7-65 301,0 0 0,0 0 0,0 0 0,0 1 0,0-1 0,-1 0 1,1 0-1,0 0 0,-1 0 0,1 0 0,-1 1 0,1-1 0,-1 0 0,0 0 1,1 0-1,-1 0 0,0 0 0,0-1 0,1 1 0,-1 0 0,0 0 0,0 0 1,0-1-1,0 1 0,0-1 0,0 1 0,0 0 0,-1-1 0,1 0 1,0 1-1,0-1 0,0 0 0,0 1 0,-1-1 0,1 0 0,-2 0 0,-38 5-3963</inkml:trace>
  <inkml:trace contextRef="#ctx0" brushRef="#br0" timeOffset="3198.78">3329 47 3185,'0'0'0</inkml:trace>
  <inkml:trace contextRef="#ctx0" brushRef="#br0" timeOffset="4085.3">4925 355 4066,'0'0'11120,"0"-6"-10788,0 3-391,0 5 2,-1 6 46,1 1 0,0-1 1,1 1-1,0-1 0,1 1 1,-1-1-1,1 0 0,1 1 1,0-1-1,0-1 0,1 1 1,-1 0-1,2-1 0,-1 0 1,1 0-1,0 0 0,1 0 1,-1-1-1,8 7 0,-11-12-6,0 1-1,0-1 1,1 1 0,-1-1-1,0 0 1,0 0-1,1 0 1,-1 0 0,0 0-1,1 0 1,-1-1-1,1 1 1,-1-1 0,1 0-1,-1 0 1,1 0-1,-1 0 1,1 0 0,-1 0-1,1-1 1,-1 1-1,1-1 1,-1 0 0,1 0-1,-1 1 1,0-2-1,1 1 1,-1 0 0,0 0-1,0-1 1,0 1-1,0-1 1,0 0 0,0 1-1,-1-1 1,1 0-1,-1 0 1,1 0 0,-1 0-1,1-1 1,-1 1-1,0 0 1,1-4 0,2-9 434,0-1 1,-1 0 0,-1 1-1,0-1 1,-1 0 0,-1-19 0,0 35-173,0 18-682,-1-8 403,2 1 0,0-1 0,0 1 1,1-1-1,0 0 0,1 1 0,0-1 1,1 0-1,5 11 0,-7-17-55,1 0 0,-1 0-1,1 0 1,0-1 0,0 1 0,0-1 0,0 0-1,1 0 1,-1 0 0,1 0 0,0 0 0,-1-1-1,1 0 1,1 0 0,-1 0 0,0 0 0,0-1-1,1 1 1,-1-1 0,1 0 0,-1 0-1,1-1 1,8 1 0,-10-1 96,-1 0 0,1 1 0,0-1-1,0 0 1,-1 0 0,1-1 0,0 1 0,0 0 0,-1-1-1,1 0 1,0 0 0,-1 0 0,1 0 0,-1 0 0,1 0-1,-1 0 1,0-1 0,1 0 0,-1 1 0,0-1 0,0 0-1,0 0 1,0 0 0,0 0 0,-1 0 0,1-1 0,-1 1-1,1 0 1,-1-1 0,0 1 0,2-5 0,3-9 119,-1-1-1,0 0 1,-2 1 0,0-1-1,0 0 1,-2-1 0,0 1-1,-1-18 1,0 33-137,0 0 0,0 0 0,0 0 0,0 0 0,-1 1 0,1-1 0,0 0 0,-1 0 0,1 0-1,-1 0 1,0 1 0,0-1 0,1 0 0,-1 1 0,0-1 0,0 1 0,-1-1 0,1 1 0,0-1 0,0 1 0,-1 0 0,1-1 0,-1 1 0,1 0 0,-1 0 0,1 0 0,-1 0 0,0 0-1,1 1 1,-1-1 0,0 0 0,0 1 0,0 0 0,0-1 0,1 1 0,-1 0 0,0 0 0,0 0 0,0 0 0,0 0 0,-3 1 0,4-1-104,0 1 0,0 0 0,0 0 0,0 0 0,1 0-1,-1 0 1,0 0 0,0 0 0,1 0 0,-1 0 0,0 0 0,1 0 0,-1 0 0,1 0 0,-1 0 0,1 1 0,0-1 0,0 0 0,-1 0 0,1 1 0,0-1 0,0 0 0,0 0 0,1 3-1,1 31-2938,2-13-174</inkml:trace>
  <inkml:trace contextRef="#ctx0" brushRef="#br0" timeOffset="5348.38">5491 308 2449,'0'0'6699,"-17"10"-6341,-53 33-76,67-40-264,1-1-1,0 0 0,-1 0 1,1 1-1,1-1 0,-1 1 0,0 0 1,0-1-1,1 1 0,0 0 1,-1 0-1,1 0 0,0 0 0,1 0 1,-1 1-1,0-1 0,1 0 0,0 0 1,0 0-1,0 0 0,0 1 1,0-1-1,0 0 0,2 3 0,-1 9-11,-1-11-14,0 0 0,0 0 1,0 0-1,1-1 0,-1 1 0,1 0 1,0 0-1,1 0 0,-1-1 0,0 1 1,1-1-1,0 1 0,0-1 0,0 0 0,0 1 1,0-1-1,1 0 0,0-1 0,-1 1 1,7 4-1,-4-3-8,0-2 1,1 1-1,-1-1 1,1 1-1,0-2 0,-1 1 1,1-1-1,0 1 1,0-2-1,0 1 1,0-1-1,12 0 1,-15-1 64,0 1 1,0-1 0,0 0 0,0 0 0,-1 0-1,1-1 1,0 1 0,0-1 0,-1 1 0,1-1-1,-1 0 1,1 0 0,-1 0 0,0 0 0,0-1-1,0 1 1,0-1 0,0 1 0,0-1 0,-1 1 0,1-1-1,-1 0 1,0 0 0,0 0 0,0 0 0,1-4-1,2-7 547,-1 0-1,0-1 1,-1 1-1,0-19 0,-1-46 2818,-7 96-3968,5-13 433,1 1 0,0-1 1,0 1-1,1-1 0,-1 1 0,1-1 1,0 0-1,0 1 0,0-1 0,1 0 1,0 0-1,-1 0 0,1 0 0,1 0 1,-1 0-1,1 0 0,-1-1 0,1 1 1,0-1-1,0 0 0,1 0 0,-1 0 1,0 0-1,1-1 0,0 1 0,0-1 1,0 0-1,0 0 0,7 3 0,-7-4 37,0 1 0,-1-1 0,1 0 0,0 0 0,0 0 0,0-1 0,0 1 0,0-1 0,0 0 0,-1 0 0,1 0 0,0-1 0,0 1 0,0-1 0,0 0 0,0 0 0,-1-1 0,1 1 0,0-1 0,-1 1 0,1-1 0,-1 0 0,0-1 0,0 1 0,0 0 0,0-1 0,3-3 0,-2 0 204,0 0-1,0 0 0,0 0 1,-1 0-1,0-1 0,-1 1 1,1-1-1,-1 0 0,0 0 0,-1 0 1,0 0-1,0 0 0,0 0 1,-1-8-1,0 5 107,-2-9 1885,2 18-2073,-1 1 1,1-1-1,-1 1 0,1-1 0,-1 1 0,1-1 1,-1 1-1,1-1 0,-1 1 0,0 0 0,1-1 1,-1 1-1,0 0 0,1 0 0,-1-1 0,0 1 1,0 0-1,1 0 0,-1 0 0,0 0 1,1 0-1,-1 0 0,0 0 0,-1 0 0,1 0-41,0 0 0,0 1 0,1-1 0,-1 0 0,0 1 0,0-1 0,0 1 0,0-1 0,1 1 0,-1-1 0,0 1 0,0 0 0,1-1 0,-1 1 0,1 0 0,-1 0 0,1-1 0,-1 1 0,1 0 0,-1 0 0,1 0 0,-1 0 0,1-1 0,0 1 0,0 0 0,-1 0 0,1 0 0,0 0 0,0 0 0,0 1 0,-2 33-28,2-31 23,0 0-155,0 1-1,0-1 1,0 1 0,1 0 0,-1-1-1,1 1 1,0-1 0,1 0 0,-1 1-1,1-1 1,0 0 0,0 0-1,0 0 1,1 0 0,-1 0 0,1 0-1,0-1 1,0 1 0,0-1 0,1 0-1,-1 0 1,1 0 0,-1 0 0,1-1-1,0 1 1,0-1 0,0 0-1,1 0 1,-1 0 0,0-1 0,1 0-1,-1 0 1,1 0 0,4 0 0,-6 0 156,0-1 0,-1 1 0,1-1 1,0 0-1,-1 0 0,1 0 0,0-1 1,-1 1-1,1-1 0,0 1 0,-1-1 0,1 0 1,-1 0-1,1 0 0,-1 0 0,5-3 1,-5 1 81,0 1 1,0-1-1,0 0 1,0 0 0,-1 0-1,1 0 1,-1 0-1,0 0 1,0 0 0,0-1-1,0 1 1,0 0-1,0-5 1,4-20 1010,-1 8 545,-1-1-1,1-28 366,-4 64-2147,-1 28 50,0-18-67,3 45-1,-1-63-10,0 0 0,0 0 0,1 0-1,0-1 1,0 1 0,0-1-1,1 0 1,0 1 0,0-1 0,1 0-1,5 7 1,-8-11 122,1 0 0,-1 0 0,1-1 0,0 1 1,-1 0-1,1-1 0,0 1 0,0-1 0,0 0 0,0 1 0,0-1 0,0 0 0,0 0 0,0-1 0,1 1 1,-1 0-1,0-1 0,0 1 0,1-1 0,-1 0 0,0 0 0,1 1 0,-1-2 0,1 1 0,-1 0 0,0 0 1,1-1-1,-1 1 0,0-1 0,0 0 0,0 0 0,4-1 0,-2-1 104,1 0-1,-1-1 0,0 1 1,0-1-1,0 0 1,0 0-1,0 0 0,-1-1 1,0 1-1,0-1 1,0 0-1,3-8 0,5-14 374,-1 0-1,12-55 0,-19 66-190,-1 1-1,0-1 0,-1 1 1,-1-1-1,-1 0 0,0 1 1,-4-19-1,4 27 37,-1 0 1,0 0 0,-1 0-1,0 0 1,0 1 0,0-1-1,-1 1 1,0 0 0,-8-11-1,11 17-236,1-1-1,0 1 0,0 0 1,0 0-1,-1 0 0,1 0 1,0 0-1,0 0 0,-1 0 0,1-1 1,0 1-1,0 0 0,-1 0 1,1 0-1,0 0 0,0 0 1,-1 0-1,1 0 0,0 0 1,0 0-1,-1 0 0,1 1 1,0-1-1,0 0 0,-1 0 0,1 0 1,0 0-1,0 0 0,-1 0 1,1 0-1,0 1 0,0-1 1,0 0-1,-1 0 0,1 0 1,0 0-1,0 1 0,0-1 1,-5 14 168,2 20-391,3-32 257,-1 18-92,0 0 0,2 0 0,1 0-1,0 0 1,2 0 0,5 21 0,8 11 45,-5-10-1643,31 68 0,-42-108 1391,17 27-1981,-17-28 1826,0 0 0,0 0 0,0 0 0,0 0 0,0 0 0,1-1 0,-1 1 0,0 0 0,0-1 0,1 1 0,-1-1 0,0 1 0,2 0 0,9-1-5808</inkml:trace>
  <inkml:trace contextRef="#ctx0" brushRef="#br0" timeOffset="6721.82">6337 275 5138,'0'0'8972,"-14"-3"-8737,-46-5-48,58 8-181,1 0 0,-1 0 1,0 1-1,0-1 0,1 0 0,-1 1 1,0-1-1,1 1 0,-1-1 0,0 1 1,1 0-1,-1 0 0,1 0 0,-1 0 0,1 0 1,0 0-1,-1 0 0,1 0 0,0 1 1,0-1-1,-1 0 0,1 1 0,0-1 1,1 1-1,-1-1 0,0 1 0,0 0 0,0 2 1,-1 2 13,0 0 0,1 0 0,0 0 0,0 1 0,1 7 0,-1-6-95,1 0-1,0-1 0,0 1 0,1 0 0,0 0 0,0-1 0,4 10 0,-4-14 40,0-1-1,1 1 1,-1-1 0,1 1-1,0-1 1,-1 0-1,1 1 1,0-1 0,1 0-1,-1 0 1,0-1 0,0 1-1,1 0 1,-1-1 0,1 1-1,0-1 1,-1 0 0,1 0-1,0 0 1,0 0 0,-1-1-1,6 1 1,-1 1 19,1-1 0,-1-1 0,1 1 0,-1-1 0,1-1 0,-1 1 0,1-1 0,-1-1 0,0 1 0,1-1 0,-1 0 0,0-1 1,0 0-1,0 0 0,-1-1 0,1 1 0,-1-1 0,0-1 0,0 1 0,0-1 0,0 0 0,-1-1 0,0 1 0,0-1 0,-1 0 0,1 0 0,-1 0 0,-1-1 0,1 0 0,-1 1 0,0-1 0,-1 0 0,1-1 0,-1 1 0,1-11 0,-3 2 1841,0 24-1092,0-7-743,-1 0 1,1 1-1,1-1 0,-1 0 1,0 0-1,0 1 0,0-1 1,1 0-1,-1 0 0,0 0 1,1 0-1,-1 0 0,1 1 1,0-1-1,-1 0 0,1 0 1,0 0-1,0 0 0,-1 0 1,1-1-1,0 1 0,0 0 1,0 0-1,0-1 0,0 1 1,0 0-1,2 0 0,-2-1 31,-1 1-1,1-1 0,0 0 0,0 0 1,-1 0-1,1 0 0,0 0 1,0 0-1,0 0 0,-1 0 1,1 0-1,0 0 0,0 0 0,-1 0 1,1-1-1,0 1 0,0 0 1,-1 0-1,1-1 0,0 1 1,-1-1-1,1 1 0,0-1 1,-1 1-1,1-1 0,-1 1 0,1-1 1,-1 1-1,1-1 0,-1 1 1,1-1-1,-1 0 0,0 1 1,1-1-1,-1 0 0,0 0 1,0 1-1,1-3 0,-1-33 408,-1 19 410,1 16-831,0 1 0,0-1 0,0 1 0,0-1 0,0 1 0,0-1-1,-1 1 1,1-1 0,0 1 0,0-1 0,0 1 0,0-1 0,-1 1 0,1-1 0,0 1 0,-1-1-1,1 1 1,0 0 0,-1-1 0,1 1 0,-1-1 0,1 1 0,0 0 0,-1-1 0,1 1-1,-1 0 1,1 0 0,-1 0 0,1-1 0,-1 1 0,1 0 0,-1 0 0,1 0 0,-1 0 0,1 0-1,-1 0 1,1 0 0,-1 0 0,0 0 0,1 0 0,-1 0 0,1 0 0,-1 0 0,0 0 0,0 1-3,-1-1 0,1 0 1,0 1-1,0-1 1,0 1-1,0-1 1,-1 1-1,1-1 1,0 1-1,0 0 0,0 0 1,0 0-1,0-1 1,0 1-1,1 0 1,-1 0-1,0 0 1,-1 2-1,0 5-20,-1-1 0,2 1 0,-1 0 0,1-1 0,0 1 0,0 0-1,1 0 1,0 0 0,3 15 0,-2-20 23,0-1-1,0 0 1,0 0-1,1 0 1,-1 1-1,1-1 0,-1 0 1,1-1-1,0 1 1,0 0-1,-1 0 1,1-1-1,4 3 1,34 19 48,-25-15 15,6 3-62,-13-7-24,1 0 1,-1 1-1,0 0 0,0 1 0,0 0 1,-1 0-1,0 0 0,7 9 0,-13-14-10,0 0 0,0 0 0,0 1 0,0-1 1,0 1-1,0-1 0,-1 1 0,1-1 0,0 1 0,-1-1 0,0 1 0,1 0 0,-1-1 0,0 1 0,0 0 0,0-1 0,0 1 0,0 0 0,0-1 0,0 1 0,-1 0 0,1-1 0,-1 3 1,0-2 18,-1-1 0,1 1 0,0-1 0,-1 1 0,1-1 0,-1 0 0,0 1 0,1-1 0,-1 0 0,0 0 0,0 0 0,0 0 0,0 0 0,0-1 0,-3 2 0,-8 1 6,-1-1 0,1 0 0,-1-1 0,-16-1-1,27 0-28,-3 0 13,-1 0 0,0 0 0,0-1 0,1 0 0,-1-1 0,-10-3 0,43 8-4500,-5-3 2236,41-5 1,-58 4 2100,0 0 1,-1 0-1,1-1 1,0 0-1,-1 0 0,1 0 1,-1 0-1,0 0 1,1-1-1,-1 1 0,3-4 1,32-38-454,-21 23 591,-10 13 49,0 0-1,0 0 1,-1-1-1,0 0 1,0 0-1,-1 0 1,0-1-1,-1 1 1,0-1-1,-1 0 1,0-1-1,0 1 1,2-18-1,-4 15 586,0 1-1,-1 0 0,0-1 0,-1 1 0,-1 0 0,0 0 1,0 0-1,-1 0 0,0 0 0,-2 0 0,1 1 0,-1-1 1,-7-10-1,12 21-446,-1 0 1,0-1 0,0 1-1,0 0 1,0 0-1,0 0 1,0 0 0,-1 0-1,1 0 1,0 0-1,0 0 1,-1 0-1,-1 0 1,3 1-105,-1 0 1,0-1-1,1 1 0,-1 0 1,1 0-1,-1 0 0,0 0 1,1 0-1,-1 0 0,0 0 1,1 1-1,-1-1 0,1 0 1,-1 0-1,0 0 0,1 1 1,-1-1-1,1 0 0,-1 1 1,1-1-1,-2 1 0,0 1-21,1 0 0,-1 0-1,1 0 1,-1 1-1,1-1 1,0 0 0,0 1-1,0-1 1,0 1-1,0-1 1,0 1 0,0 3-1,-2 13 110,2-1-1,0 0 1,0 1-1,2-1 1,5 35-1,2-17 2,24 67-1,-24-77-131,-5-16-19,0 1 0,1-1-1,0 1 1,1-1 0,0-1-1,0 1 1,14 17 0,-19-27 34,0 0 1,0 1 0,1-1 0,-1 0 0,0 1-1,0-1 1,1 0 0,-1 0 0,0 1-1,1-1 1,-1 0 0,0 0 0,0 0 0,1 0-1,-1 1 1,0-1 0,1 0 0,-1 0-1,0 0 1,1 0 0,-1 0 0,1 0-1,-1 0 1,0 0 0,1 0 0,-1 0 0,0 0-1,1 0 1,-1 0 0,0 0 0,1 0-1,-1-1 1,0 1 0,1 0 0,-1 0 0,0 0-1,1 0 1,-1-1 0,0 1 0,0 0-1,1 0 1,-1-1 0,0 1 0,0 0 0,1 0-1,-1-1 1,0 1 0,0 0 0,0-1-1,0 1 1,1 0 0,-1-1 0,0 1 0,0-1-1,6-23 550,-5 20-636,9-61 493,-8 45-171,1 0-1,1 0 0,1 0 0,1 0 0,8-21 0,-14 41-256,1 0 0,-1 0 0,0 0-1,0 0 1,0-1 0,0 1 0,1 0 0,-1 0 0,0 0 0,0 0 0,0 0 0,1-1 0,-1 1 0,0 0 0,0 0-1,0 0 1,1 0 0,-1 0 0,0 0 0,0 0 0,1 0 0,-1 0 0,0 0 0,0 0 0,0 0 0,1 0-1,-1 0 1,0 0 0,0 0 0,1 0 0,-1 0 0,0 0 0,0 1 0,0-1 0,1 0 0,-1 0 0,0 0 0,0 0-1,0 0 1,1 0 0,-1 1 0,0-1 0,0 0 0,0 0 0,0 0 0,0 1 0,1-1 0,-1 0 0,0 0 0,0 1-1,7 9-225,11 48-156,-1 1-2036,1-26-2914,-8-25 681,3-4-1650</inkml:trace>
  <inkml:trace contextRef="#ctx0" brushRef="#br0" timeOffset="7825.72">7052 295 5410,'0'0'10146,"-6"0"-10041,4-1-97,0 1 1,0 0 0,0-1-1,0 1 1,1 0 0,-1 0-1,0 1 1,0-1 0,0 0-1,0 1 1,0-1 0,0 1-1,1-1 1,-1 1 0,0 0-1,1 0 1,-1-1 0,0 1-1,1 1 1,-1-1 0,1 0-1,-1 0 1,1 1 0,0-1-1,-1 0 1,1 1 0,0-1-1,0 1 1,0 0 0,0-1-1,0 1 1,1 0 0,-1 0-1,1-1 1,-1 1 0,1 0-1,-1 0 1,1 0 0,0 0-1,0 0 1,0-1 0,0 1-1,0 3 1,0-4-30,0 1 0,0 0 0,0 0 0,0 0 0,0 0 0,0 0 0,0-1 0,1 1 0,-1 0 0,1 0 0,-1 0 0,1-1 0,0 1 0,-1 0 0,1-1 0,0 1-1,2 1 1,-1-2-63,0 0 0,0 0 0,0 0 0,1 0 0,-1 0 0,0-1 0,1 1 0,-1-1 0,1 0 0,-1 0 0,0 0 0,1 0 0,2 0 0,-3 0 20,1 0 1,0 0 0,-1 0 0,1-1-1,0 1 1,-1-1 0,1 1 0,-1-1-1,1 0 1,-1 0 0,1 0 0,-1 0-1,1 0 1,-1-1 0,0 1-1,0-1 1,0 0 0,0 1 0,2-3-1,-2 0 54,1 1 0,-2-1-1,1 1 1,0-1-1,-1 0 1,1 0 0,-1 1-1,0-1 1,0 0-1,-1 0 1,1 0-1,-1-7 1,0 5 214,1 0-1,-1-1 1,0 1-1,-1-1 1,0 1-1,0-1 1,-4-11 0,4 16-131,0 0 0,0 0 0,0 0 0,0 1 0,-1-1 0,1 0 0,-1 1 0,1-1 0,-1 1 0,1-1 0,-1 1 0,0 0 0,0 0 0,0 0 0,0 0 0,0 0 0,0 0 0,0 0 0,0 1 0,0-1 0,0 1 0,0-1 0,0 1 1,-1 0-1,1 0 0,0 0 0,-2 0 0,2 1-73,0-1 1,0 1-1,0-1 1,0 1 0,1 0-1,-1 0 1,0 0-1,1 0 1,-1 0-1,0 0 1,1 0 0,0 1-1,-1-1 1,1 0-1,0 1 1,-1-1-1,1 1 1,0 0 0,0-1-1,0 1 1,1 0-1,-1-1 1,0 1-1,1 0 1,-1 0 0,1 0-1,-1 0 1,1 0-1,0 3 1,-2 9-2,0 0-1,0 24 1,2-26-31,1 0-1,-1 1 1,2-1-1,0 0 1,0 1-1,1-1 1,6 15 0,-8-24-93,1 1 0,0-1 0,0 0 0,0 0 0,0 1 0,0-2 0,1 1 0,-1 0 0,1 0 0,-1-1 0,1 1 0,0-1 0,0 0 0,1 0 0,-1 0 0,0 0 0,1-1 0,-1 1 0,1-1 0,-1 0 0,1 0 0,-1 0 0,1-1 0,0 1 0,0-1 0,-1 0 0,1 0 0,4 0 0,-5-1 138,0 0 0,0 0 0,0 0 0,-1 0 0,1-1 0,0 1 0,-1-1 1,1 1-1,-1-1 0,1 0 0,-1 0 0,0 0 0,0 0 0,0-1 0,0 1 1,0 0-1,0-1 0,-1 0 0,1 1 0,-1-1 0,2-3 0,3-7 275,-1 0-1,0 0 0,3-16 1,-5 15 857,-1 0 0,0-1 0,-1-27 0,-4 58-1673,3-13 371,-1 1 1,1 0-1,0-1 0,0 1 1,0 0-1,0 0 0,1-1 1,-1 1-1,1-1 0,0 1 1,0 0-1,0-1 0,1 0 1,2 5-1,-3-6 14,0-1-1,1 1 1,-1-1 0,0 1 0,1-1-1,-1 0 1,1 1 0,0-1-1,0 0 1,-1 0 0,1 0-1,0 0 1,0-1 0,0 1-1,0 0 1,0-1 0,0 1-1,0-1 1,0 0 0,0 0-1,0 0 1,0 0 0,0 0-1,0 0 1,0 0 0,0-1-1,3 0 1,-3 0 165,-1 0-1,0 1 1,0-1 0,0 0-1,1 0 1,-1 0-1,0 0 1,0 0 0,0 0-1,-1 0 1,1-1-1,0 1 1,0 0 0,-1 0-1,1-1 1,0 1-1,-1 0 1,1-1-1,-1 1 1,0-1 0,1 1-1,-1 0 1,0-4-1,2-37 709,-2 38-505,1-10 199,-1 8-7,0 0-1,0 0 0,0-1 1,-1 1-1,-2-11 0,2 16-351,1-1 0,-1 1 0,1-1-1,-1 1 1,0 0 0,0 0-1,1-1 1,-1 1 0,0 0-1,0 0 1,0 0 0,-1 0 0,1 0-1,0 0 1,0 0 0,0 0-1,-1 1 1,1-1 0,0 0-1,-1 1 1,1-1 0,-1 1 0,1 0-1,-1-1 1,1 1 0,0 0-1,-1 0 1,1 0 0,-4 0-1,3 0-59,1 0-1,-1 0 0,0 0 0,0 1 1,0-1-1,0 1 0,0-1 0,0 1 1,0 0-1,0-1 0,1 1 0,-1 0 1,0 0-1,1 0 0,-1 1 0,1-1 1,-1 0-1,-1 3 0,0-1-4,1 1-1,0-1 1,0 1-1,0-1 0,0 1 1,0 0-1,1 0 1,-2 6-1,0 7-8,1 0 1,0 1-1,2 23 0,0-37 14,0 5-23,0 0 1,0-1-1,1 1 0,1 0 1,0-1-1,0 1 1,5 12-1,-6-18-55,0 0-1,1 0 1,-1-1 0,1 1 0,0-1-1,0 1 1,0-1 0,0 0-1,0 0 1,1 0 0,-1 0 0,0 0-1,1 0 1,0-1 0,-1 1-1,1-1 1,0 1 0,0-1-1,0 0 1,0-1 0,0 1 0,0 0-1,0-1 1,0 1 0,3-1-1,1 0 77,0 0 0,0 0-1,0-1 1,1 0-1,-1 0 1,-1-1-1,1 0 1,0 0-1,0 0 1,-1-1-1,1 0 1,8-6 0,-6 2 53,0 0 1,-1 0-1,1-1 1,-2 0-1,1 0 1,-1-1-1,8-13 1,-8 10 62,-1 0 0,0-1 0,0 0 0,-1 0 0,-1 0 0,0 0 0,-1-1 0,2-20 0,-3 2 431,0 0 0,-5-49 0,2 73-389,1 0 0,-2 0 0,1 0 0,-1 0-1,0 0 1,0 1 0,-1-1 0,0 1 0,-1 0 0,1 0-1,-2 0 1,1 0 0,-6-6 0,10 12-151,0 1 0,0 0 0,-1-1 0,1 1-1,0 0 1,0-1 0,-1 1 0,1 0 0,0-1 0,-1 1 0,1 0 0,0 0 0,-1-1-1,1 1 1,-1 0 0,1 0 0,0 0 0,-1-1 0,1 1 0,-1 0 0,1 0 0,0 0-1,-1 0 1,1 0 0,-1 0 0,1 0 0,-1 0 0,1 0 0,-1 0 0,1 0 0,0 0-1,-1 0 1,1 0 0,-1 1 0,1-1 0,0 0 0,-1 0 0,1 0 0,-1 1 0,1-1-1,0 0 1,-1 0 0,1 1 0,0-1 0,-1 0 0,1 1 0,0-1 0,0 0 0,-1 1 0,1-1-1,0 1 1,-6 22-73,2 1 67,2 0 0,0 1 0,2-1 0,1 1 0,1-1 0,1 0 0,1 1 0,1-2 0,1 1 0,1 0 0,1-1 0,2-1 0,21 40 0,-29-59-220,0 0 1,1 0-1,-1 0 1,1 0 0,0 0-1,0-1 1,5 4-1,-7-5-122,0-1 0,0 1 0,0 0-1,0-1 1,0 1 0,0-1 0,1 1-1,-1-1 1,0 0 0,0 0 0,1 1 0,-1-1-1,0 0 1,0 0 0,1 0 0,-1 0-1,0 0 1,1 0 0,-1-1 0,0 1 0,0 0-1,0-1 1,1 1 0,-1-1 0,0 1-1,2-2 1,6-10-9554</inkml:trace>
  <inkml:trace contextRef="#ctx0" brushRef="#br0" timeOffset="8012.12">7448 154 6931,'0'0'10533,"114"-15"-12262,-80 26-640,-6-1-2913</inkml:trace>
  <inkml:trace contextRef="#ctx0" brushRef="#br0" timeOffset="9399.29">5105 965 2689,'0'0'8575,"21"-3"-7465,25 7-592,36 1-179,-74-5-305,1-1 0,-1 0 0,0-1 0,0 1 0,0-1-1,0-1 1,15-6 0,105-72 3570,-125 81-3604,-1-1 0,1 1-1,0-1 1,0 1-1,0 0 1,-1 0 0,1 1-1,0-1 1,0 0-1,-1 1 1,1 0-1,0-1 1,-1 1 0,1 0-1,-1 0 1,1 1-1,-1-1 1,1 1 0,-1-1-1,0 1 1,4 3-1,-2-2-3,0-1-1,1 1 0,-1-1 0,1 1 0,0-1 1,5 1-1,2-1 21,1 0 0,-1-1 0,1-1 0,0 0 0,-1-1 0,1 0 0,-1-1 0,1 0 0,21-7 0,1-4 318,64-34 0,-32 13 865,-66 33-1181,1 1 0,0-1-1,-1 0 1,1 1 0,0-1 0,0 1-1,0 0 1,-1-1 0,1 1-1,0 0 1,0 0 0,0 0-1,0 0 1,-1 0 0,1 1 0,0-1-1,0 1 1,0-1 0,-1 1-1,4 1 1,0 1-56,-1 0 0,1 1 0,-1 0 0,0-1 0,5 8 0,-5-6-21,0-1 0,0 0 1,0 0-1,1 0 1,-1-1-1,6 4 1,-1-3 11,-1-1 0,1 0 0,0-1-1,0 0 1,0 0 0,1-1 0,-1 0 0,0-1 0,18-1 0,-13 0 61,1-1 0,-1 0 0,0-1 0,-1 0 0,25-11 0,-13 2 33,36-26 0,-40 24 299,0 1-1,29-13 1,-48 25-348,0 0 1,-1 1-1,1-1 1,0 1-1,-1 0 1,1-1-1,0 1 1,0 0-1,-1 0 1,1 0-1,0 0 1,0 0-1,-1 1 1,1-1-1,0 1 1,-1-1-1,1 1 1,0-1-1,-1 1 0,1 0 1,1 1-1,29 28-27,-29-26 32,1 0 1,0 0-1,0 0 1,0 0 0,0-1-1,1 1 1,5 2-1,-1-2 24,1-1 0,0-1 0,0 1 0,0-1 0,0-1 0,17 1-1,61-7 130,-70 2-44,0-1 0,0-1 0,0 0 0,20-10-1,-24 8-9,1 2-1,-1 0 0,1 0 0,0 1 0,1 1 0,28-2 1,-39 5-101,1 0 0,-1 0 0,0 0 0,1 1 0,-1 0 0,0 0 0,1 0 1,-1 1-1,0 0 0,0 0 0,8 4 0,-5-1 19,0-2-1,-1 1 1,1-1-1,1 0 1,-1-1 0,0 0-1,1 0 1,-1-1 0,1 0-1,-1 0 1,1-1-1,-1 0 1,1-1 0,-1 0-1,1 0 1,-1-1-1,1 0 1,-1 0 0,13-6-1,16-15 480,-30 17-420,1 1 0,-1 0 0,1 0 0,0 1-1,0 0 1,1 0 0,-1 1 0,1 0 0,0 1 0,0 0 0,11-1 0,-19 3-62,1 0 0,-1 1 0,0 0 0,1-1 0,-1 1 0,0 0 0,1 0 0,-1-1 1,0 1-1,0 0 0,0 0 0,0 0 0,0 1 0,0-1 0,0 0 0,0 0 0,0 0 0,0 1 0,-1-1 0,1 0 0,0 3 0,9 11-2284,2-8-7718</inkml:trace>
  <inkml:trace contextRef="#ctx0" brushRef="#br0" timeOffset="9616.6">7905 670 5010,'0'0'4066</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26:54.761"/>
    </inkml:context>
    <inkml:brush xml:id="br0">
      <inkml:brushProperty name="width" value="0.05" units="cm"/>
      <inkml:brushProperty name="height" value="0.05" units="cm"/>
      <inkml:brushProperty name="color" value="#E71224"/>
    </inkml:brush>
  </inkml:definitions>
  <inkml:trace contextRef="#ctx0" brushRef="#br0">16 191 688,'0'0'15901,"-3"-4"-14901,3 3-877,-7-11 68,7 12-179,0 0 1,0 0 0,0 0-1,0 0 1,0 0 0,0 1 0,0-1-1,0 0 1,0 0 0,0 0-1,-1 0 1,1 0 0,0 0-1,0 1 1,0-1 0,0 0 0,0 0-1,0 0 1,0 0 0,0 0-1,0 0 1,-1 0 0,1 0 0,0 0-1,0 0 1,0 0 0,0 0-1,0 1 1,0-1 0,0 0-1,-1 0 1,1 0 0,0 0 0,0 0-1,0 0 1,0 0 0,0 0-1,0 0 1,-1 0 0,1 0-1,0 0 1,0 0 0,0-1 0,0 1-1,0 0 1,0 0 0,-1 0-1,1 0 1,0 0 0,0 0-1,0 0 1,7 264 726,-2-200-503,3-1-1,19 74 1,-27-134-244,1 1-1,0 0 0,1 0 1,-1 0-1,1 0 1,0-1-1,0 1 0,0-1 1,5 7-1,-5-9 9,0 1 0,0 0 0,0-1 0,0 0 0,0 0-1,1 1 1,-1-1 0,1-1 0,-1 1 0,0 0 0,1 0 0,0-1 0,-1 0-1,1 1 1,-1-1 0,6 0 0,4-1 109,0 0-1,1-1 1,-1 0-1,0-1 1,0 0 0,0-1-1,22-10 1,3-5-735,36-25-1,-27 15-1870,-35 23 422,-1-1 0,0 0 0,15-13 0,-9 1-4616</inkml:trace>
  <inkml:trace contextRef="#ctx0" brushRef="#br0" timeOffset="265.33">383 474 4178,'0'0'9668,"-4"0"-9468,4 0-191,-1 0-1,1 0 1,0 0-1,0 0 1,-1-1-1,1 1 0,0 0 1,0 0-1,-1 0 1,1 0-1,0 0 0,0 0 1,-1 0-1,1 0 1,0 1-1,0-1 1,-1 0-1,1 0 0,0 0 1,0 0-1,0 0 1,-1 0-1,1 0 0,0 0 1,0 1-1,0-1 1,-1 0-1,1 0 1,0 0-1,0 0 0,0 1 1,0-1-1,-1 0 1,1 0-1,0 0 1,0 1-1,0-1 0,0 0 1,0 0-1,0 1 1,0-1-1,0 0 0,0 0 1,0 1-1,0-1 1,0 0-1,0 0 1,0 1-1,0-1 0,0 0 1,0 0-1,0 0 1,0 1-1,0-1 0,0 0 1,0 0-1,0 1 1,0-1-1,1 0 1,-1 0-1,0 0 0,0 1 1,0-1-1,0 0 1,0 0-1,1 1 1,24 18 742,47 23 285,-65-39-1032,26 14 136,-23-13-110,0 1 1,1 0 0,-1 1 0,-1 0-1,1 1 1,14 14 0,-23-21-38,0 1 0,0 0 0,0 0-1,-1 1 1,1-1 0,-1 0 0,1 0 0,-1 0 0,1 0-1,-1 0 1,1 1 0,-1-1 0,0 0 0,0 0 0,0 1-1,0-1 1,0 0 0,0 0 0,0 1 0,0-1 0,0 0-1,-1 0 1,1 1 0,0-1 0,-1 0 0,1 0 0,-1 0-1,1 0 1,-1 0 0,0 1 0,1-1 0,-1 0 0,0-1-1,0 1 1,0 0 0,0 0 0,0 0 0,0 0 0,0-1-1,0 1 1,0 0 0,0-1 0,0 1 0,0-1 0,0 1-1,-1-1 1,1 0 0,0 1 0,0-1 0,-3 0 0,-37 4-4147,28-4-2033</inkml:trace>
  <inkml:trace contextRef="#ctx0" brushRef="#br0" timeOffset="1135.58">1203 679 4114,'0'0'10653,"-2"-9"-9813,-5-28 19,5 28 75,2 14-886,-1 14 33,1 0 0,2-1 0,-1 1 0,2 0 0,1-1 0,0 1 0,12 29 0,-11-34 11,-1-5-70,-1 0 1,2 0-1,-1 0 1,1 0-1,11 14 1,-9-61 812,-12-200-647,-2 69-189,7 168-3,0 1-1,0-1 1,0 1 0,0-1 0,0 1 0,0-1-1,0 1 1,0-1 0,1 1 0,-1-1-1,0 1 1,0-1 0,1 1 0,-1 0-1,0-1 1,1 1 0,-1-1 0,0 1 0,1 0-1,-1-1 1,0 1 0,1 0 0,-1-1-1,1 1 1,-1 0 0,1 0 0,-1 0 0,1-1-1,-1 1 1,1 0 0,-1 0 0,1 0-1,-1 0 1,1 0 0,-1 0 0,1 0 0,-1 0-1,1 0 1,-1 0 0,1 0 0,-1 0-1,1 0 1,-1 0 0,1 1 0,-1-1 0,1 0-1,2 1-1,-1 0 0,1 0 0,-1 0 0,1 0 0,-1 0 0,1 0 0,-1 1 0,4 2-1,1 4 15,1 1 0,-1-1 0,0 1-1,-1 1 1,0-1 0,6 15-1,27 69 11,-22-49 68,26 54 82,13 34-2785,-56-128-49</inkml:trace>
  <inkml:trace contextRef="#ctx0" brushRef="#br0" timeOffset="1305.63">1355 701 2449,'0'0'11221,"-18"-37"-11077,36 37-144,7 13 288,9-2-288,3 2-96,1-3-512,3-1-2225,3-1-113,-1-6-1888</inkml:trace>
  <inkml:trace contextRef="#ctx0" brushRef="#br0" timeOffset="1801.28">1784 635 1873,'0'0'10258,"-18"-12"-9148,-60-37-281,75 48-793,0-1-1,0 0 1,0 1 0,0 0-1,0-1 1,0 1-1,-1 1 1,1-1-1,0 0 1,-1 1-1,1 0 1,0-1-1,-1 1 1,1 1-1,0-1 1,-1 0-1,-4 2 1,5-1-23,1 1 1,-1-1-1,0 1 0,1-1 1,-1 1-1,1 0 0,0 0 1,0 0-1,-1 0 0,1 0 0,0 1 1,1-1-1,-1 1 0,0-1 1,-1 4-1,-1 4 1,0 0 0,1 0 1,0 0-1,1 0 0,0 0 0,0 0 0,0 21 0,2-25-17,0 0-1,0 0 1,1-1-1,-1 1 0,1 0 1,1 0-1,-1-1 1,1 1-1,3 7 1,-3-10-3,0-1 1,0 1 0,0-1 0,0 1-1,0-1 1,1 0 0,-1 0-1,1 0 1,0 0 0,-1 0 0,1-1-1,0 1 1,0-1 0,0 0-1,0 1 1,0-2 0,0 1-1,5 1 1,0-1-116,-1 1-1,1-1 0,0 0 1,-1-1-1,1 0 0,0 0 1,-1-1-1,1 0 1,10-3-1,-15 4 131,0-2 1,-1 1-1,1 0 0,0 0 0,-1-1 1,1 0-1,-1 1 0,1-1 0,-1 0 1,0 0-1,1 0 0,-1 0 1,-1-1-1,1 1 0,0-1 0,0 1 1,-1-1-1,1 0 0,-1 1 0,0-1 1,0 0-1,0 0 0,0 0 1,-1 0-1,1 0 0,-1-3 0,2-69 1732,-3 44 694,1 30-1851,0 3-315,1 11-290,0 1 1,1-1-1,0 1 0,1-1 0,0 0 0,1 0 0,7 14 0,48 85 100,-44-86-63,0 1 0,-1 0 0,17 53 0,-28-42-1117,-6-38 971,0 1 0,0 0 1,0-1-1,0 1 0,-1-1 1,1 0-1,0 0 0,0 0 1,-5-2-1,5 2-54,-1-2-1,1 1 1,-1 0 0,1-1-1,-1 0 1,1 1 0,0-1-1,0-1 1,0 1-1,0 0 1,0-1 0,1 1-1,-1-1 1,1 0 0,-1 0-1,1 0 1,0 0 0,0 0-1,0-1 1,1 1 0,-1 0-1,1-1 1,0 0 0,0 1-1,0-1 1,0 0 0,1 1-1,-1-1 1,1 0 0,0-4-1,0-18-3118</inkml:trace>
  <inkml:trace contextRef="#ctx0" brushRef="#br0" timeOffset="3885.34">2089 630 2257,'0'0'13572,"-14"-13"-12671,-45-38-154,57 49-733,0 0-1,0 1 1,0-1-1,0 1 1,0 0-1,-1 0 1,1 0-1,0 0 0,-1 0 1,1 0-1,-1 1 1,1-1-1,-1 1 1,1 0-1,-4-1 1,5 2-6,-1-1 0,1 0 0,-1 1 0,1-1 1,-1 1-1,1-1 0,0 1 0,-1 0 1,1 0-1,0 0 0,0-1 0,-1 1 0,1 0 1,0 0-1,0 1 0,0-1 0,0 0 1,-1 2-1,0 1 5,-1 1-1,1 0 1,0 0 0,0 1 0,0-1-1,1 0 1,0 1 0,0-1-1,0 6 1,0-5-86,1 0 0,-1-1 0,1 1 0,1 0 0,-1 0 0,1-1 0,0 1 0,0-1 0,1 1 0,0-1 1,0 1-1,0-1 0,0 0 0,1 0 0,0 0 0,0 0 0,0-1 0,1 1 0,0-1 0,-1 0 0,2 0 0,-1 0 0,0 0 0,1-1 0,-1 0 0,1 0 0,0 0 0,0 0 0,0-1 0,1 0 0,-1 0 0,1 0 0,8 1 0,-9-2-82,0 0 0,0 0-1,0-1 1,0 0 0,0 1 0,0-2 0,-1 1-1,1 0 1,10-3 0,-13 1 204,0 1 0,1 0 0,-1 0 0,0-1 0,0 1 0,-1-1 0,1 0 0,0 1 0,0-1 0,-1 0 0,1 0 0,-1 0-1,0 0 1,1-1 0,-1 1 0,0 0 0,0 0 0,-1-1 0,1 1 0,0 0 0,0-4 0,1-6 856,-1 1-1,0-1 0,-1-24 1,0 16 1261,6 24-1734,68 146-565,-11-54 244,-46-74-127,-1 2 1,-1 0 0,-1 0-1,-1 1 1,11 33 0,-22-50-173,0 0-1,0 0 1,-1 1 0,0-1 0,-1 13 0,0-20 159,-1 0 0,1 0 0,-1 0-1,1 0 1,-1 0 0,0-1 0,1 1 0,-1 0 0,0 0-1,0-1 1,0 1 0,0 0 0,1-1 0,-1 1 0,0-1-1,0 1 1,0-1 0,0 0 0,0 1 0,0-1 0,0 0-1,0 0 1,0 0 0,-1 0 0,1 0 0,0 0 0,0 0-1,0 0 1,-1 0 0,-36-4 18,33 2 27,1 0 0,-1 0 0,1 0 0,0-1-1,0 0 1,0 0 0,0 0 0,0 0 0,1-1-1,0 1 1,-1-1 0,1 0 0,1 0 0,-1 0-1,1 0 1,-1-1 0,1 1 0,0-1 0,1 1-1,-3-10 1,0 0 31,2 0 0,-1 0-1,2 0 1,0 0 0,0 0 0,3-17-1,-1 24-32,0-1 0,0 0 0,1 1 0,1-1-1,-1 1 1,1-1 0,0 1 0,1 0 0,0 1-1,0-1 1,6-7 0,7-6-541,0 1 1,23-19-1,-20 21-74,-2-2-1,18-20 1,-31 33 547,-1-1 0,1 0 0,-1 0 0,-1 0 0,1 0 0,-1 0 0,0-1 0,-1 0 0,0 1 0,2-16 0,-3-72 2765,-1 95-2699,0-1 0,0 1 0,0 0 1,0 0-1,0-1 0,0 1 0,0 0 1,0 0-1,0 0 0,-1-1 0,1 1 1,0 0-1,0 0 0,0 0 0,0-1 1,-1 1-1,1 0 0,0 0 0,0 0 0,0 0 1,0 0-1,-1-1 0,1 1 0,0 0 1,0 0-1,-1 0 0,1 0 0,0 0 1,0 0-1,-1 0 0,1 0 0,0 0 1,0 0-1,0 0 0,-1 0 0,1 0 1,0 0-1,0 0 0,-1 0 0,1 0 1,0 0-1,0 0 0,-1 0 0,1 0 1,0 1-1,0-1 0,0 0 0,-1 0 1,1 0-1,0 0 0,0 0 0,0 1 1,0-1-1,-1 0 0,1 0 0,0 0 1,0 1-1,0-1 0,0 0 0,0 0 1,0 0-1,0 1 0,-1-1 0,1 0 1,0 1-1,-2 7-16,0 1 1,1 0 0,0 0-1,0 0 1,1-1-1,0 1 1,2 12-1,0 2 21,-2-15-33,2 1 1,-1-1-1,1 1 0,0-1 0,1 0 0,0 0 1,1 0-1,-1-1 0,1 1 0,1-1 0,-1 1 0,1-2 1,1 1-1,8 8 0,-10-10-144,0-1 0,1 1 0,-1-1 0,1-1 0,0 1 0,1-1-1,-1 0 1,1 0 0,-1 0 0,1-1 0,0 0 0,0 0 0,0 0 0,0-1 0,0 0 0,0 0 0,0 0 0,0-1-1,1 0 1,10-2 0,-15 1 170,1 0 0,-1 0-1,0 0 1,0-1-1,0 1 1,0-1 0,-1 1-1,1-1 1,0 0 0,-1 0-1,1 0 1,-1 0 0,1 0-1,-1 0 1,0 0 0,0 0-1,0-1 1,0 1-1,0 0 1,0-4 0,12-52 795,-12 53-655,5-76 3780,-6 91-3979,1 0-1,0 0 1,0 1 0,1-1 0,0 0-1,1 0 1,0-1 0,8 18-1,-9-23-46,-1-1 0,1 0-1,0 0 1,0 0-1,1 0 1,-1 0-1,1-1 1,-1 1-1,1-1 1,0 0-1,0 0 1,0 0-1,0 0 1,0 0-1,0 0 1,1-1-1,-1 1 1,0-1-1,1 0 1,-1 0-1,1-1 1,0 1-1,-1-1 1,1 0-1,-1 1 1,1-2-1,0 1 1,6-1-1,-9 0 103,1 1 0,-1-1 0,1 0 0,-1 0 0,0 0 0,1 1 0,-1-1 0,0 0 0,0-1 0,0 1 0,0 0 0,0 0 0,0 0 0,0-1 0,0 1 0,0 0 0,-1-1 0,1 1 0,0-1 0,0-2 0,10-38 286,-8 28-85,3-5 189,-3 10-28,-1 0 0,0-1 0,0 1 0,0-14-1,-2 23-209,0 32-678,0-28 350,0 0 0,1 0 0,-1 0 0,1 0 0,-1 0 0,1 0 0,0-1 1,3 7-1,-4-9 122,1 0 0,0 0 1,-1 0-1,1-1 1,0 1-1,0 0 1,-1 0-1,1 0 0,0-1 1,0 1-1,0-1 1,0 1-1,0 0 0,0-1 1,0 0-1,0 1 1,0-1-1,0 0 0,0 1 1,0-1-1,0 0 1,1 0-1,-1 0 0,0 0 1,0 0-1,0 0 1,0 0-1,0 0 0,0-1 1,0 1-1,0 0 1,1-1-1,-1 1 0,0-1 1,0 1-1,0-1 1,1 0-1,0-1 36,-1 1 1,1-1-1,0 1 1,-1-1-1,1 0 0,-1 0 1,0 0-1,0 0 0,1 0 1,-1 0-1,-1 0 1,1 0-1,0 0 0,0 0 1,-1-1-1,1 1 0,-1-3 1,7-45 140,-7 45-100,1-1 64,0 0 0,-1 0 0,0 0-1,0 0 1,-1 0 0,0 0 0,-1-7-1,1 12-71,1-1 1,-1 1-1,0-1 0,0 1 0,0-1 1,0 1-1,0 0 0,0-1 0,0 1 1,-1 0-1,1 0 0,0 0 0,-1 0 1,1 0-1,-1 0 0,1 1 0,-1-1 1,1 0-1,-1 1 0,0-1 0,1 1 1,-1-1-1,0 1 0,1 0 0,-1 0 1,0 0-1,1 0 0,-1 0 0,-2 0 1,2 0-19,-1 0 0,0 0 0,0 0 0,1 0 0,-1 0 1,0 0-1,0 1 0,1-1 0,-1 1 0,0 0 1,1 0-1,-1 0 0,1 0 0,-1 0 0,1 1 0,0-1 1,-1 1-1,1-1 0,0 1 0,0 0 0,0 0 0,0 0 1,0 0-1,1 0 0,-1 0 0,1 1 0,-1-1 0,1 1 1,0-1-1,0 1 0,-1 3 0,-1 1 0,0 0 1,1 0-1,0 1 0,0-1 0,1 1 0,0-1 1,0 1-1,1 0 0,-1-1 0,2 1 1,-1 0-1,1-1 0,1 1 0,-1-1 1,1 0-1,3 9 0,-3-11-47,1 0 0,0 0 0,-1-1 0,1 1 1,1-1-1,-1 1 0,1-1 0,-1 0 0,1 0 0,1-1 0,-1 1 0,0-1 0,1 0 0,0 0 0,-1 0 0,1-1 0,0 0 1,0 0-1,1 0 0,-1 0 0,0-1 0,11 2 0,-8-2-218,0 0 1,1-1-1,-1 0 1,0 0-1,0 0 1,12-3-1,-16 2 239,0 0-1,0-1 1,-1 1 0,1-1-1,0 0 1,-1 0-1,1 0 1,-1-1-1,0 1 1,0-1-1,0 0 1,0 0 0,0 0-1,4-5 1,3-7 142,-1-1 0,0 0 0,-2 0 0,1-1 0,-2 0 0,7-25 0,-9 25 703,-1 0 0,0-1 0,0-29 0,-3 47-813,0 0-1,0 0 1,0-1-1,0 1 1,0 0-1,0 0 0,0-1 1,1 1-1,-1 0 1,0 0-1,0-1 1,0 1-1,0 0 0,0 0 1,1 0-1,-1-1 1,0 1-1,0 0 0,0 0 1,0 0-1,1-1 1,-1 1-1,0 0 1,0 0-1,1 0 0,-1 0 1,0 0-1,0 0 1,1 0-1,-1 0 0,0-1 1,0 1-1,1 0 1,-1 0-1,0 0 1,0 0-1,1 0 0,-1 0 1,0 0-1,0 1 1,1-1-1,-1 0 0,0 0 1,0 0-1,1 0 1,-1 0-1,0 0 1,0 0-1,1 0 0,-1 1 1,0-1-1,13 8-320,7 16-41,-14-18-175,-1-1 0,0 2 0,0-1 0,4 9 0,-11-23 751,2 7-205,0 0 0,0 0 0,0 0-1,0 0 1,0 0 0,0 0 0,-1 1 0,1-1-1,0 0 1,-1 0 0,1 0 0,0 1 0,-1-1-1,1 0 1,-1 1 0,1-1 0,-1 0 0,1 1-1,-1-1 1,0 0 0,1 1 0,-1-1 0,0 1-1,1-1 1,-1 1 0,0 0 0,0-1 0,0 1-1,1 0 1,-1-1 0,0 1 0,-1 0 0,-2-1-17,0 0 1,0 0 0,0 0 0,0 1 0,0-1 0,0 1 0,0 0 0,0 0-1,0 1 1,0-1 0,0 1 0,0 0 0,1 0 0,-1 0 0,0 1 0,0-1-1,1 1 1,-1 0 0,1 0 0,-1 0 0,1 1 0,0-1 0,0 1 0,0-1-1,0 1 1,-3 5 0,1-1-10,1 0-1,-1 0 1,2 1-1,-1 0 1,1-1 0,0 1-1,1 0 1,0 0-1,0 0 1,1 1-1,-1 16 1,1-21-44,1 0 0,0 0 0,0 0 1,0 0-1,1 0 0,-1-1 0,1 1 0,0 0 1,0 0-1,1 0 0,-1-1 0,1 1 1,-1 0-1,1-1 0,3 5 0,-2-6-106,0 0 0,0 1-1,-1-1 1,1 0 0,0-1 0,1 1 0,-1-1 0,0 1-1,0-1 1,1 0 0,-1 0 0,1 0 0,-1-1-1,0 1 1,1-1 0,0 0 0,5 0 0,-5 0 168,-1 0 1,0 0-1,0 0 1,1 0-1,-1 0 1,0-1-1,0 0 1,0 1-1,0-1 1,1 0-1,-1-1 1,-1 1-1,1 0 1,0-1-1,0 0 1,0 1-1,-1-1 1,1 0-1,-1-1 1,1 1-1,-1 0 1,0-1-1,0 1 1,0-1-1,0 1 1,-1-1-1,1 0 1,-1 0-1,1 0 1,-1 0-1,1-5 1,1-3 708,0 0-1,-1 0 1,0 0 0,-1-1 0,0 1 0,-2-20 0,1 9 1497,-1 41-1644,0-8-545,0-1 0,2 1 0,-1-1 0,4 18 0,11 20 26,2-2 1,1 0-1,3-1 0,39 62 0,-28-52-71,-3 1 1,22 60 0,-49-111-120,0 1-1,0 0 1,-1 0 0,0 0 0,0 0 0,0 6-1,-21-12-1012,11-2 1043,1-1-1,-1 0 0,1-1 0,0 0 0,0 0 1,0 0-1,1-1 0,0 0 0,0-1 0,0 0 0,0 0 1,1 0-1,0-1 0,-8-11 0,9 12-251,1 0 0,0-1 0,0 1 0,1-1-1,-1 0 1,2 0 0,-1 0 0,1-1 0,0 1 0,-2-14 0,4-9-3747,0-4-3794</inkml:trace>
  <inkml:trace contextRef="#ctx0" brushRef="#br0" timeOffset="4241.46">3459 590 8708,'0'0'12491,"-2"-12"-12238,21 44-100,-13-22-193,43 77 336,-45-78-445,0 1 1,0-1 0,-1 1 0,-1-1 0,1 1 0,-2 0 0,2 18 0,-3-28 112,0 1 1,0-1-1,0 0 0,0 1 1,0-1-1,0 1 0,0-1 0,0 0 1,0 1-1,0-1 0,0 1 1,0-1-1,0 0 0,0 1 1,0-1-1,-1 0 0,1 1 0,0-1 1,0 0-1,0 1 0,-1-1 1,1 0-1,0 1 0,0-1 0,-1 0 1,1 0-1,0 1 0,-1-1 1,1 0-1,0 0 0,-1 0 1,1 1-1,0-1 0,-1 0 0,1 0 1,0 0-1,-1 0 0,1 0 1,0 0-1,-1 0 0,1 0 0,-1 0 1,1 0-1,0 0 0,-1 0 1,1 0-1,-1 0 0,1 0 1,0 0-1,-1 0 0,1 0 0,-1-1 19,-1 1 0,1-1 0,0 1-1,0-1 1,0 0 0,1 1 0,-1-1-1,0 0 1,0 0 0,0 1-1,0-1 1,1 0 0,-1 0 0,0 0-1,1 0 1,-2-2 0,0-10 19,0 1 1,0-1 0,1 0-1,1 0 1,2-24 0,-1 1-25,-1 33-53,0 0 0,0 0 0,0 0-1,0 0 1,1 0 0,-1 0 0,1 0-1,0 0 1,0 0 0,0 0 0,0 0-1,1 1 1,-1-1 0,3-3 0,-2 4-395,0 1-1,0-1 1,0 1 0,0 0 0,0-1-1,0 1 1,0 0 0,0 0 0,1 0-1,-1 0 1,0 1 0,1-1 0,-1 1-1,0-1 1,1 1 0,-1 0 0,1 0-1,2 0 1,10 0-5170</inkml:trace>
  <inkml:trace contextRef="#ctx0" brushRef="#br0" timeOffset="6372.82">3754 619 4114,'0'0'12304,"-13"-11"-11461,-44-29-293,55 39-539,1 0 0,-1 0 1,1 1-1,-1-1 0,1 0 1,-1 1-1,1-1 0,-1 1 0,0-1 1,1 1-1,-1-1 0,0 1 0,1 0 1,-1 0-1,0 0 0,1 0 1,-1 0-1,0 1 0,1-1 0,-1 0 1,0 1-1,1-1 0,-1 1 1,0 0-1,1-1 0,-1 1 0,1 0 1,0 0-1,-1 0 0,1 0 1,0 0-1,-1 0 0,1 1 0,0-1 1,0 0-1,0 1 0,0-1 1,-1 2-1,-1 3 2,-1 0 0,1 0 0,1 1 0,-1-1 0,1 1 0,-2 10 0,2-5-55,0 0-1,1 0 1,0 0 0,1 1 0,0-1 0,1 0 0,0 0 0,1 1 0,4 12 0,-5-21-71,0 0 0,1 0 0,-1-1 0,1 1 0,0-1 1,0 1-1,0-1 0,1 0 0,-1 0 0,1 0 1,-1 0-1,1 0 0,0 0 0,1-1 0,-1 1 1,0-1-1,1 0 0,-1 0 0,1 0 0,-1-1 0,1 1 1,0-1-1,0 0 0,0 0 0,0 0 0,0-1 1,-1 1-1,1-1 0,1 0 0,-1 0 0,4-1 1,-6 1 126,0-1 0,0 1 0,0-1 0,0 0 1,0 0-1,-1 0 0,1 0 0,0 0 1,0-1-1,-1 1 0,1 0 0,-1-1 0,1 1 1,-1-1-1,1 0 0,-1 1 0,0-1 1,0 0-1,0 0 0,0 0 0,0 1 0,0-1 1,-1 0-1,1 0 0,-1 0 0,1-3 0,2-7 349,-1 0 0,0-1 0,1-12 0,-3-76 3884,0 101-4161,0 2-257,0 6 165,0 5-241,0 1-1,1-1 1,0 0 0,1 1-1,4 14 1,-5-26 22,0 1 0,0 0 0,0 0 0,0 0 0,1-1-1,-1 1 1,1 0 0,-1-1 0,1 1 0,0-1 0,0 0 0,0 0 0,1 0 0,-1 0 0,0 0 0,1 0 0,0 0 0,-1-1 0,1 0 0,0 1 0,-1-1 0,1 0 0,0 0 0,0 0 0,0-1 0,0 1 0,0-1 0,0 1 0,5-1 0,-6-1 98,1 1 1,-1-1-1,1 1 1,-1-1-1,0 0 1,1 0-1,-1 0 1,0 0-1,0 0 0,0-1 1,0 1-1,0 0 1,0-1-1,0 0 1,0 1-1,-1-1 1,1 0-1,-1 0 1,1 0-1,-1 0 1,2-4-1,4-8 101,0 0 1,6-21-1,-6 16-72,3-6 295,-2-2 0,-1 1 1,-2-1-1,0-1 0,-2 1 0,0-32 0,-2 31 537,-3 0-1,0 1 1,-2-1-1,0 1 1,-2 0 0,-10-27-1,15 51-528,0 0 1,-1 0-1,1 0 1,-1 0-1,1 0 0,-1 1 1,0-1-1,0 0 0,-4-3 1,5 5-178,1 1 0,0 0 1,-1 0-1,1-1 0,0 1 1,-1 0-1,1 0 0,0 0 1,-1 0-1,1-1 1,-1 1-1,1 0 0,-1 0 1,1 0-1,0 0 0,-1 0 1,1 0-1,-1 0 0,1 0 1,-1 0-1,1 0 1,0 0-1,-1 0 0,1 1 1,-1-1-1,1 0 0,-1 1 1,0 0-22,0 0 0,0 0 0,0 0 0,0 0 1,0 0-1,1 0 0,-1 1 0,0-1 0,1 0 0,-1 1 1,1-1-1,-1 0 0,1 3 0,-5 21 57,1 1-1,2 0 0,0 0 1,2 0-1,1 0 0,1 1 1,8 38-1,-4-39-118,1-1 0,2 0 0,0 0 0,2-1 0,0 0 0,2 0 0,24 33 0,-33-53-163,-1 0 1,1 0-1,0 0 1,0 0-1,1-1 1,-1 0 0,0 0-1,1 0 1,0 0-1,9 3 1,-12-5 206,0-1 0,-1 1 0,1-1 1,0 1-1,0-1 0,0 0 0,0 1 0,0-1 1,0 0-1,0 0 0,0-1 0,0 1 0,0 0 1,0-1-1,0 1 0,0-1 0,0 1 1,0-1-1,0 0 0,0 0 0,-1 0 0,1 0 1,0 0-1,-1 0 0,1-1 0,-1 1 0,1-1 1,-1 1-1,1-1 0,1-2 0,3-6 92,-1 0-1,0-1 0,-1 1 1,0-1-1,0 0 1,-1 0-1,-1 0 0,3-21 1,-3-4 727,-3-51 0,1 85-776,-3-22 829,2 23-838,1 1 1,0-1-1,0 1 1,0-1-1,-1 0 1,1 1-1,0-1 1,-1 1-1,1-1 1,-1 1 0,1-1-1,0 1 1,-1-1-1,1 1 1,-1-1-1,1 1 1,-1 0-1,0-1 1,1 1-1,-1 0 1,1-1-1,-1 1 1,0 0-1,1 0 1,-1 0-1,1 0 1,-1-1-1,0 1 1,0 0-1,0 1-27,0-1 0,1 0 1,-1 1-1,1-1 0,-1 1 0,1-1 0,-1 1 0,1-1 0,-1 1 1,1-1-1,-1 1 0,1-1 0,0 1 0,-1-1 0,1 1 0,0 0 1,0-1-1,-1 1 0,1 0 0,0-1 0,0 1 0,0 0 0,0-1 1,0 1-1,0 0 0,0 1 0,-1 23-97,1-23 98,0 14-244,0-1 0,1 0 0,1 0 0,1 0 1,7 27-1,-8-36 135,1 0 1,-1 0-1,1 0 1,1-1 0,-1 1-1,1-1 1,0 0 0,0 0-1,0 0 1,0 0-1,1-1 1,0 0 0,0 0-1,0 0 1,1 0-1,9 4 1,-13-7 64,0 0 0,1 0 1,0 1-1,-1-1 0,1-1 0,0 1 0,-1 0 1,1-1-1,0 1 0,0-1 0,-1 0 0,1 0 0,0 0 1,0 0-1,-1-1 0,1 1 0,0-1 0,0 0 1,-1 1-1,1-1 0,-1 0 0,1-1 0,-1 1 0,1 0 1,-1-1-1,1 1 0,-1-1 0,0 0 0,0 0 1,0 0-1,0 0 0,0 0 0,-1 0 0,1 0 0,-1-1 1,1 1-1,1-5 0,4-10 312,0 1 0,-1 0 1,-2-1-1,7-32 0,-8 31-39,1-7 400,-3 15-294,1 1 0,0 0 0,0 0 0,0 0 0,1 0 0,1 0 0,7-15 0,-10 23-326,-1 1 1,1 0-1,-1-1 1,1 1-1,-1-1 1,1 1-1,-1 0 1,1 0 0,0-1-1,-1 1 1,1 0-1,-1 0 1,1 0-1,0 0 1,-1 0-1,1 0 1,-1 0-1,1 0 1,0 0-1,-1 0 1,1 0-1,-1 0 1,1 0-1,0 0 1,-1 0-1,1 1 1,-1-1-1,1 0 1,-1 0-1,1 1 1,0-1 0,-1 0-1,0 1 1,1-1-1,-1 1 1,1-1-1,-1 0 1,1 1-1,-1-1 1,0 1-1,1-1 1,-1 1-1,0 0 1,1 0-1,15 24 48,20 68-2626,-35-93 2089,-1 0 490,1 0-1,-1 0 1,1-1-1,-1 1 1,1 0-1,-1 0 1,1-1-1,-1 1 1,0 0 0,1-1-1,-1 1 1,1 0-1,-1-1 1,0 1-1,1-1 1,-1 1 0,0-1-1,0 1 1,1-1-1,-1 1 1,0-1-1,0 1 1,0-1 0,1 1-1,-1-1 1,0 1-1,0-1 1,0 0-1,0 1 1,0-1-1,0 0 1,0-22 274,-1 17-46,1 4-200,0 0 1,0-1-1,0 1 1,-1 0 0,1 0-1,-1-1 1,1 1 0,-1 0-1,0 0 1,0 0-1,0 0 1,0 0 0,0 0-1,0 0 1,-1 1 0,1-1-1,-1 0 1,1 1-1,-1-1 1,0 1 0,0-1-1,1 1 1,-1 0 0,-3-2-1,1 2 2,1-1 1,-1 1-1,0-1 0,0 1 0,0 1 0,0-1 0,-1 0 1,1 1-1,0 0 0,0 0 0,0 0 0,-7 2 1,9-2-38,-1 2 0,1-1 0,-1 0 0,1 0 1,0 1-1,0 0 0,-1-1 0,1 1 0,0 0 0,1 0 1,-1 0-1,0 0 0,0 0 0,1 1 0,-1-1 1,1 0-1,0 1 0,0-1 0,0 1 0,0-1 1,-1 6-1,-1 3 1,0 1 0,1 0 0,-2 20 0,3-21-9,0 1 0,1 0 0,1 0 0,-1 0 0,2 0 1,4 17-1,-5-26-24,0 0 0,0 0 0,1 0 0,-1 0 0,1-1 0,0 1 1,0-1-1,0 1 0,0-1 0,0 0 0,0 1 0,1-1 0,-1 0 0,1-1 1,-1 1-1,1 0 0,0-1 0,-1 1 0,1-1 0,0 0 0,0 0 0,0 0 1,0 0-1,0-1 0,1 1 0,-1-1 0,0 0 0,0 0 0,5 0 0,-6 0 47,0 0-1,0 0 0,0-1 0,0 1 0,0-1 0,0 1 0,0-1 1,0 1-1,0-1 0,0 0 0,-1 0 0,1 0 0,0 0 0,0 0 1,-1-1-1,1 1 0,-1 0 0,3-4 0,-1 2 3,-1-1 0,1 0 1,-1 0-1,0 0 0,0 0 0,0-1 1,-1 1-1,2-5 0,0-8 190,0 1 0,-2-1 0,1-27 0,-2 24-23,1 13-40,-1-1 1,1 1 0,-1-1 0,-1 0 0,0 1 0,0 0-1,0-1 1,-1 1 0,0 0 0,0-1 0,-1 1 0,0 0 0,-5-8-1,8 16-148,-1-1 0,1 0 0,0 0 0,-1 1-1,1-1 1,0 0 0,-1 1 0,1-1-1,0 0 1,0 1 0,-1-1 0,1 0 0,0 1-1,0-1 1,0 0 0,0 1 0,-1-1 0,1 1-1,0-1 1,0 1 0,0-1 0,0 0 0,0 1-1,0-1 1,0 1 0,0-1 0,0 1 0,0-1-1,0 0 1,0 1 0,1-1 0,-1 1 0,0-1-1,-1 23-22,3-13-125,-1-1 1,1 1-1,0-1 1,1 0-1,0 0 1,1 0 0,0 0-1,0-1 1,1 1-1,0-1 1,0 0-1,1 0 1,0-1-1,0 0 1,1 0 0,9 8-1,-15-14 140,0 1 1,1-1-1,-1 0 0,1 0 0,0 1 1,-1-1-1,1 0 0,0 0 0,0 0 0,-1-1 1,1 1-1,0 0 0,0-1 0,0 1 1,0-1-1,0 0 0,0 1 0,0-1 1,0 0-1,0 0 0,0-1 0,0 1 1,0 0-1,0 0 0,0-1 0,0 0 1,0 1-1,0-1 0,-1 0 0,1 0 1,0 0-1,0 0 0,-1 0 0,1 0 0,-1 0 1,1-1-1,-1 1 0,1 0 0,-1-1 1,0 0-1,0 1 0,1-1 0,-1 0 1,-1 1-1,1-1 0,0 0 0,0 0 1,0-3-1,24-109 2939,-24 112-2900,-1 1 1,0-1-1,1 0 1,-1 0-1,1 1 1,-1-1-1,1 0 1,0 1-1,0-1 1,0 1-1,0-1 1,0 1-1,0 0 1,0-1-1,0 1 1,1 0-1,-1 0 1,0-1-1,1 1 1,-1 0-1,1 0 1,-1 1-1,1-1 1,0 0 0,-1 1-1,4-2 1,-3 2-30,0 1 1,-1-1-1,1 1 1,0 0-1,-1-1 1,1 1-1,0 0 1,-1 0-1,1 0 1,-1 0-1,0 0 1,1 1-1,-1-1 1,0 0-1,1 0 1,-1 1-1,0-1 1,0 1-1,0-1 1,-1 1-1,1 0 1,0-1-1,0 1 1,-1 0-1,1 1 1,4 13-146,-2 0 0,0 1 1,0-1-1,-1 1 0,-2-1 0,0 24 1,0-21-575,0-19 693,0 1 0,-1-1-1,1 0 1,0 1-1,0-1 1,0 1-1,0-1 1,1 0-1,-1 1 1,0-1 0,0 1-1,0-1 1,0 1-1,0-1 1,0 0-1,1 1 1,-1-1 0,0 0-1,0 1 1,0-1-1,1 0 1,-1 1-1,0-1 1,1 0 0,-1 1-1,0-1 1,1 0-1,-1 0 1,0 1-1,1-1 1,-1 0 0,0 0-1,1 0 1,-1 0-1,1 0 1,-1 1-1,0-1 1,1 0-1,-1 0 1,1 0 0,-1 0-1,1 0 1,-1 0-1,0 0 1,1 0-1,-1-1 1,1 1 0,-1 0-1,0 0 1,1 0-1,-1 0 1,1 0-1,-1-1 1,0 1 0,1 0-1,1-1 33,0-1-1,0 1 0,0 0 1,0 0-1,0-1 1,0 1-1,0-1 0,-1 0 1,3-2-1,5-12 173,-1 0 0,0 0 1,-1-1-1,-1 0 0,5-19 0,-7 17 226,2 1-1,1 0 1,0 1 0,17-31 0,-12 87-717,-6-9 345,13 46-111,-17-70-74,0-1 0,0 1-1,1-1 1,0 1 0,0-1 0,0 0 0,1 0-1,-1 0 1,1-1 0,6 6 0,-9-9 97,0 0 1,0 0-1,0 0 0,0 0 1,0 0-1,1 0 1,-1-1-1,0 1 0,0 0 1,1-1-1,-1 1 1,1-1-1,-1 1 1,1-1-1,-1 0 0,1 1 1,-1-1-1,1 0 1,-1 0-1,1 0 0,-1 0 1,1 0-1,-1-1 1,3 0-1,-2 0 43,-1 0 1,1 0-1,0-1 1,-1 1-1,1 0 0,-1-1 1,0 1-1,1-1 0,-1 0 1,0 0-1,0 1 1,0-1-1,0 0 0,0 0 1,0-3-1,3-7 38,-1 0-1,-1-1 1,0 1-1,1-18 1,-2 8 9,2-23 638,-6-82-1,1 115 166,0 15-117,3 21-502,4 1-183,1-1 0,1 0 0,1 0 1,21 41-1,-17-39-225,0 2-1,-2-1 1,7 31 0,-16-55-40,0 0-1,-1 0 1,1 0-1,-1 0 1,0 0-1,0 0 0,0 0 1,0 0-1,0 0 1,-2 5-1,1-6 29,1-1-1,-1 0 0,0 0 1,0 0-1,0 0 1,0 0-1,0 0 0,0 0 1,0 0-1,0-1 0,0 1 1,0 0-1,0-1 1,-1 1-1,1 0 0,0-1 1,0 0-1,-1 1 0,1-1 1,0 0-1,-1 0 0,1 1 1,0-1-1,-1 0 1,-1-1-1,-31 2-5595</inkml:trace>
  <inkml:trace contextRef="#ctx0" brushRef="#br0" timeOffset="7866.01">5803 487 2369,'0'0'9773,"-13"-13"-8864,-42-38-402,53 49-473,0 0-1,0 1 1,-1-1-1,1 1 1,0-1-1,-1 1 1,1 0-1,-1 0 1,1 1-1,-1-1 1,1 0-1,-1 1 1,0-1-1,1 1 1,-1 0-1,0 0 1,1 0-1,-1 0 1,0 0-1,1 1 1,-1-1-1,0 1 1,1 0-1,-1 0 1,-3 2 0,1 0-1,0 0 0,0 0 0,1 1 0,-1-1 0,1 1 0,0 0 0,0 1 0,-5 6 0,4-4-12,1 0 0,0 0 0,0 1 0,0 0 0,1-1 1,0 1-1,1 0 0,-3 15 0,2-1-20,1 1-1,1 22 1,1-41-43,0 0 0,0 0 0,1 0 0,-1 0 0,1 0 0,0-1 0,0 1 0,0 0 0,1 0 0,-1-1 1,1 1-1,0-1 0,0 1 0,0-1 0,0 0 0,1 0 0,-1 0 0,1 0 0,0 0 0,4 3 0,-2-3-65,1 0-1,-1 0 0,1 0 0,-1-1 1,1 0-1,0 0 0,0 0 0,0-1 1,0 0-1,0 0 0,0-1 1,10 1-1,-14-1 106,0-1 1,0 1-1,0 0 0,1-1 1,-1 1-1,0-1 0,0 0 1,0 1-1,0-1 1,0 0-1,0 0 0,0-1 1,0 1-1,0 0 1,0-1-1,-1 1 0,3-3 1,0 0 15,-1 0 0,0-1 0,0 1 0,-1-1 0,1 1 0,-1-1 0,2-7 0,0-2 52,0-1 1,-1 1 0,-1-1-1,1-24 1,-2 21 107,-1-47 296,0 62-395,0 0 1,-1 0-1,1-1 1,-1 1 0,0 0-1,0 0 1,0 0-1,0 0 1,-1 0 0,1 0-1,-1 1 1,1-1-1,-1 0 1,0 1 0,0-1-1,-3-2 1,5 5-72,0 0 0,0 0-1,-1 0 1,1-1 0,0 1 0,0 0 0,0 0 0,0 0-1,-1 0 1,1 0 0,0 0 0,0 0 0,0 0 0,0 0-1,-1 0 1,1 0 0,0 0 0,0 0 0,0 0 0,0 0-1,-1 0 1,1 0 0,0 0 0,0 0 0,0 0 0,-1 0-1,1 0 1,0 0 0,0 0 0,0 0 0,0 0 0,-1 0-1,1 0 1,0 1 0,0-1 0,0 0 0,0 0 0,0 0-1,0 0 1,-1 0 0,1 1 0,0-1 0,-3 11 14,2 18-102,1-27 92,0 5-58,0-1 0,0 1 0,1-1 0,0 1 0,0-1 0,1 0 0,0 1 0,0-1 0,0 0 0,1 0 0,0 0 0,0-1 0,0 1 0,1-1 0,0 1 0,0-1 0,0 0 0,0-1 0,1 1 0,0-1 0,0 0 0,0 0 0,1 0 0,-1-1 0,1 0 0,0 0 0,0-1 0,0 1 0,0-1 1,0 0-1,1-1 0,-1 1 0,0-2 0,1 1 0,-1 0 0,8-1 0,-12-1 63,0 1 1,1 0 0,-1-1 0,1 0-1,-1 1 1,0-1 0,1 0-1,-1 0 1,0-1 0,0 1-1,0 0 1,0-1 0,0 1-1,0-1 1,0 0 0,0 1 0,0-1-1,-1 0 1,1 0 0,-1 0-1,0 0 1,1 0 0,-1-1-1,0 1 1,0 0 0,0-1-1,-1 1 1,1 0 0,-1-1 0,1-3-1,3-11 302,-2-1-1,0 0 1,-1-22 0,0 15 373,3 5 383,-4 19-1056,0 1 0,0 0 0,1 0 0,-1 0 1,0 0-1,0-1 0,0 1 0,1 0 0,-1 0 1,0 0-1,0 0 0,0 0 0,1 0 0,-1 0 1,0-1-1,0 1 0,0 0 0,1 0 0,-1 0 1,0 0-1,0 0 0,1 0 0,-1 0 1,0 0-1,0 0 0,0 0 0,1 0 0,-1 0 1,0 1-1,0-1 0,1 0 0,-1 0 0,0 0 1,0 0-1,0 0 0,1 0 0,-1 0 0,0 1 1,0-1-1,0 0 0,22 30 287,-14-18-385,14 27 70,22 48 0,-19-36-1263,-26-51 1254,1 0 0,0 0 0,0 1 0,0-1-1,0 0 1,0 0 0,0 1 0,0-1 0,1 0-1,-1 0 1,0 1 0,0-1 0,0 0 0,0 0-1,0 0 1,0 1 0,0-1 0,0 0 0,1 0 0,-1 0-1,0 1 1,0-1 0,0 0 0,0 0 0,1 0-1,-1 1 1,0-1 0,0 0 0,0 0 0,1 0-1,-1 0 1,0 0 0,0 0 0,1 0 0,-1 0-1,0 0 1,0 0 0,1 1 0,-1-1 0,0 0-1,0 0 1,1 0 0,-1 0 0,0-1 0,0 1-1,1 0 1,-1 0 0,0 0 0,0 0 0,1 0-1,-1 0 1,0 0 0,0 0 0,0 0 0,1-1-1,-1 1 1,0 0 0,0 0 0,0 0 0,1 0-1,-1-1 1,0 1 0,0 0 0,0 0 0,0-1 0,0 1-1,0 0 1,1-1 0,4-16 155,0-39 195,-4 32 137,2 1-1,5-27 0,-7 45-364,1 0 1,0-1-1,-1 1 0,1 0 1,1 0-1,-1 0 0,1 1 1,0-1-1,0 1 0,0-1 1,1 1-1,0 0 0,-1 0 1,8-5-1,-9 8-103,1-1 1,0 0-1,1 1 1,-1 0-1,0-1 0,0 1 1,1 1-1,-1-1 1,0 0-1,1 1 0,-1 0 1,1-1-1,-1 1 1,0 1-1,1-1 0,-1 0 1,1 1-1,-1 0 1,0 0-1,1 0 0,-1 0 1,0 0-1,0 1 1,0-1-1,0 1 0,0 0 1,0 0-1,0 0 1,-1 0-1,1 1 0,-1-1 1,0 1-1,1-1 1,-1 1-1,0 0 0,3 6 1,-2-3-264,1 1 0,-1 1 0,-1-1 0,1 0 0,2 16 0,-2 17-3559,-3-22-1202</inkml:trace>
  <inkml:trace contextRef="#ctx0" brushRef="#br0" timeOffset="8551.44">6723 432 6099,'0'0'9316,"-1"7"-9164,1-7-151,-2 24 147,2 44-1,0-67-155,0 0 0,1 0 0,-1 1 1,0-1-1,1 0 0,-1 0 0,1 0 0,-1 0 0,1 0 0,0 0 0,-1 0 0,1 0 0,0 0 0,0-1 0,0 1 0,-1 0 0,1 0 1,0-1-1,0 1 0,0 0 0,0-1 0,2 1 0,0 0-32,0 1 0,0-1-1,1-1 1,-1 1 0,0 0 0,1-1-1,6 1 1,-6-1 51,0 0-1,-1 0 1,1-1-1,0 1 1,0-1-1,0 0 1,0 0-1,-1 0 1,1 0-1,0-1 1,-1 1-1,0-1 0,1 0 1,4-4-1,-3 0 10,-1-1-1,0 0 1,0 0-1,0-1 1,-1 1-1,0-1 1,0 0-1,-1 0 1,0 0-1,1-13 0,0-11 320,-1-44 0,-2 55-59,0 13-133,-1 1 1,1-1 0,-1 1 0,-1-1-1,1 1 1,-1 0 0,0 0 0,-1 0-1,0 0 1,0 0 0,-1 0 0,-4-7 0,8 15-146,0-1 1,0 0-1,0 1 1,0-1-1,0 0 1,0 1-1,0-1 1,0 0-1,-1 1 1,1-1-1,0 0 1,0 1-1,0-1 1,0 0-1,0 1 1,-1-1-1,1 0 1,0 0-1,0 1 1,-1-1-1,1 0 1,0 0-1,0 0 1,-1 1-1,1-1 1,0 0-1,-1 0 1,1 0-1,0 0 1,-1 1-1,1-1 1,0 0-1,-1 0 1,1 0-1,0 0 1,-1 0-1,1 0 1,0 0-1,-1 0 1,1 0-1,0 0 1,-1 0-1,1 0 1,0-1-1,-1 1 1,1 0-1,0 0 1,-1 0-1,1 0 1,0 0 0,-1-1-1,1 1 1,0 0-1,0 0 1,-1-1-1,1 1 1,0 0-1,0 0 1,-1-1-1,1 1 1,0 0-1,0 0 1,0-1-1,0 1 1,0 0-1,-1-1 1,1 0-1,-3 29-184,3-28 188,0 14 2,0 0 1,1 0-1,1 0 0,0-1 0,1 1 0,0-1 0,10 26 0,-10-32-51,0 0-1,1-1 1,-1 1-1,2-1 1,-1 0-1,0 0 1,1 0-1,0-1 1,1 1-1,-1-1 0,1-1 1,0 1-1,0-1 1,1 0-1,-1 0 1,12 4-1,-15-7 22,-1 1 1,1-1-1,0-1 0,-1 1 1,1 0-1,0-1 0,0 1 0,0-1 1,0 0-1,-1 0 0,1 0 1,0 0-1,0-1 0,0 1 0,0-1 1,0 1-1,3-3 0,-4 2 28,1-1 1,-1 1-1,0-1 0,-1 1 1,1-1-1,0 0 0,0 0 0,-1 0 1,1 0-1,-1 0 0,0 0 0,1-1 1,-1 1-1,0 0 0,0-1 1,0-2-1,2-10 173,0 0 0,-1-1-1,-1 0 1,0 1 0,-3-20 0,2 10 177,0 13-134,1 9-98,-1 0 0,0 1 0,0-1 0,0 0 0,0 0 0,0 0 0,-1 1 0,1-1 0,-2-3 0,0 51-332,2-32 161,1 1 0,1-1 0,0 0 0,0 0 0,2 0 0,-1 0 0,10 19 1,-10-25-380,1 0 0,0 0 0,0 0 0,1-1 0,0 0 0,6 7 0,-7-9-414,0-1 0,0 1-1,0-1 1,1 0-1,-1 0 1,1-1 0,0 1-1,0-1 1,10 3 0,12 0-4974</inkml:trace>
  <inkml:trace contextRef="#ctx0" brushRef="#br0" timeOffset="9961.62">7353 248 5314,'0'0'8007,"-16"6"-7812,0 0-152,0 2 1,-17 9-1,31-16-26,0 1-1,0 0 0,0 0 1,0 0-1,0 0 0,0 0 1,0 1-1,1-1 0,-1 0 1,1 1-1,0 0 1,0-1-1,0 1 0,0-1 1,-1 7-1,-1 37 68,3-33-54,-1-3-32,1-1 0,0 1 0,0-1 0,1 0-1,1 0 1,0 1 0,3 11 0,-3-18-83,-1-1 0,1 1 0,-1 0 1,1-1-1,0 1 0,0-1 0,0 0 0,0 0 1,0 0-1,1 0 0,-1 0 0,0 0 0,1 0 0,0-1 1,-1 1-1,1-1 0,0 0 0,0 0 0,0 0 0,0 0 1,0 0-1,0-1 0,0 0 0,0 1 0,0-1 1,3 0-1,-1 0-63,29-2-331,-32 2 513,-1-1 0,1 0 0,-1 1 0,0-1 0,1 0 0,-1 0 0,0 0 0,1 0 0,-1 0 0,0 0 0,0 0 0,0-1 0,0 1 0,0 0 0,0 0 0,0-1 0,0 1 0,-1-1 0,2-2 0,3-12 533,-1 0 0,0-1 0,-2 0 0,0 1 0,0-1 0,-3-34 1,1 32 190,-5-3 218,-1 12-438,6 10-534,0-1 0,0 1 0,0 0 0,-1 0 0,1 0 0,0 0 0,0 0 0,-1 0 0,1 0 0,0 0 0,0 0 0,-1 0 0,1 0 0,0 0 0,0 0 0,-1 0 0,1 0 0,0 0 0,0 0 0,0 1 0,-1-1 0,1 0 0,0 0 0,0 0 0,-1 0 1,1 0-1,0 0 0,0 1 0,0-1 0,0 0 0,-1 0 0,1 0 0,0 1 0,0-1 0,0 0 0,0 0 0,0 0 0,0 1 0,-1-1 0,0 5-29,-1 1-1,1-1 1,0 1 0,0-1-1,1 1 1,0 0-1,0-1 1,0 1 0,2 8-1,-1 7 11,-1-13-99,1-1 1,0 0 0,0 0-1,0 0 1,1 0 0,0 0 0,1 0-1,0 0 1,0-1 0,0 1-1,0-1 1,9 11 0,-8-13-223,-1 0 0,0 0-1,1 0 1,0-1 0,0 0 0,0 0 0,0 0 0,0 0-1,1 0 1,-1-1 0,1 0 0,0 0 0,0 0 0,0 0 0,0-1-1,0 0 1,0 0 0,10 0 0,-14-1 347,0 0 0,1 0 0,-1 0 0,0 0 0,0-1 0,1 1 0,-1-1 0,0 1 0,0-1 0,0 1 0,1-1 1,-1 0-1,0 0 0,0 1 0,0-1 0,0 0 0,0 0 0,0 0 0,-1 0 0,2-1 0,13-31 735,-11 16 7,-1 0 0,1-21 0,-4 36-629,3-91 2641,-3 54-1155,-1 30-803,1 10-20,0 5-806,-2 17-66,2 0 0,1 0 0,6 38 0,-6-56-121,0 1 0,0-1 0,1 1 1,0-1-1,0 0 0,0 1 0,1-1 0,0 0 0,0-1 0,0 1 0,0 0 0,1-1 1,0 0-1,0 0 0,0 0 0,0 0 0,0-1 0,1 1 0,0-1 0,9 4 0,-11-5 97,0-1-1,0 0 0,0 0 0,0 0 1,0 0-1,1-1 0,-1 1 0,0-1 1,0 0-1,1 0 0,-1 0 0,0 0 0,1 0 1,-1-1-1,3 0 0,-3 0 142,-1 0-1,0-1 0,1 1 1,-1-1-1,0 1 0,0-1 1,0 1-1,0-1 0,0 0 1,-1 0-1,1 0 0,0 0 1,-1 0-1,0-1 0,1 1 1,-1 0-1,0-1 1,1-4-1,4-19 764,-1 0-1,-1 0 1,-2 0 0,0-1 0,-3-27-1,1 37 262,-1 41-1121,1-1-80,0 1 0,2-1-1,4 25 1,-5-41-126,1 0 1,0-1-1,0 1 1,0-1-1,1 0 0,0 0 1,0 0-1,0 0 1,1 0-1,0-1 0,0 0 1,1 1-1,-1-1 0,1-1 1,9 7-1,-11-9-5,0 0 1,0 0-1,0 0 0,0-1 0,0 1 0,0-1 1,1 0-1,-1 0 0,1 0 0,-1-1 0,1 1 1,-1-1-1,1 0 0,-1 0 0,7 0 0,-8-1 300,1 1 1,-1-1-1,1 0 0,-1 0 0,1 0 0,-1 0 0,0 0 0,1 0 1,-1-1-1,0 1 0,0-1 0,0 0 0,0 1 0,0-1 0,0 0 1,-1 0-1,1 0 0,-1 0 0,1-1 0,-1 1 0,1-3 0,7-17 995,-2 0 0,-1 0 0,-1-1 0,0 0-1,-2 0 1,-1-1 0,-1-41 0,-13 108-840,10-30-308,0 1 1,1 0 0,1 0 0,0-1 0,1 1-1,5 26 1,-5-37-70,0 1 0,0 0 0,0-1 0,0 1 0,1-1 0,-1 0 0,1 1-1,0-1 1,0 0 0,0 0 0,1 0 0,-1 0 0,1 0 0,0-1 0,-1 1 0,1-1-1,0 0 1,0 0 0,1 0 0,-1 0 0,0 0 0,1-1 0,-1 1 0,1-1 0,-1 0 0,1 0-1,0 0 1,0-1 0,5 1 0,-6-1 173,1 0 1,-1 1-1,0-2 0,0 1 0,0 0 0,0-1 1,0 1-1,0-1 0,0 0 0,0 0 0,0 0 1,0 0-1,0-1 0,-1 1 0,1-1 0,0 1 1,3-4-1,-4 2 117,0 0 1,1 0-1,-1 0 1,0-1-1,0 1 1,-1-1-1,1 1 1,-1-1-1,0 0 1,0 0-1,0 1 1,0-1-1,0-8 1,1-16 1108,0 0 0,-2 1 0,-6-53 0,-9 46 19,13 31-910,0-1 0,0 1 0,0 0 0,1-1 0,0 0 0,-1 1 0,1-1 0,0-5 0,1 9 0,1 18-441,2-7 132,1-1-1,0 1 1,0-1-1,1 0 1,0-1-1,9 13 1,47 58 74,-29-40 43,-16-21-205,18 26 84,-33-43-109,1 0 0,-1 1 0,0-1 1,0 1-1,0-1 0,0 1 0,-1-1 1,1 1-1,-1-1 0,1 1 0,-1 0 1,0-1-1,0 1 0,0 0 0,-1-1 1,1 1-1,-1 3 0,0-5-14,1 0 0,-1 0 0,1-1 0,-1 1-1,1 0 1,-1-1 0,1 1 0,-1 0 0,0-1 0,1 1 0,-1-1 0,0 1-1,1-1 1,-1 1 0,0-1 0,0 1 0,0-1 0,-1 1 0,-9 1-6581</inkml:trace>
  <inkml:trace contextRef="#ctx0" brushRef="#br0" timeOffset="10426.53">8894 349 9412,'0'0'5360,"-16"-5"-3567,-56-19-841,63 21-859,0 1-1,0 1 0,0-1 0,-1 1 1,1 1-1,0 0 0,-1 0 0,1 1 0,0 0 1,0 1-1,0 0 0,0 0 0,-16 7 1,16-5-395,0 1 0,0 0 0,0 0 0,1 1 0,0 0 1,-12 12-1,23-42 54,24-63 554,-13 46 273,12-59 0,-22 69 146,-1 0 0,-2-31 0,-1 61-724,-1 1 1,0 0 0,1 0 0,-1 0 0,0 0 0,1 0 0,-1 1 0,0-1 0,1 0-1,-1 0 1,0 0 0,1 1 0,-1-1 0,0 0 0,1 1 0,-1-1 0,1 0 0,-1 1-1,0-1 1,1 1 0,-1-1 0,1 1 0,-1 0 0,-3 5-7,1 0-1,0 1 1,0-1 0,0 1 0,1-1 0,0 1-1,0 0 1,1 0 0,-2 13 0,1 71-17,2-66 21,0-8-470,1 0-1,1 0 1,5 27-1,-5-37 14,1 1 1,-1 0-1,1-1 1,1 1-1,-1-1 1,1 0-1,0 0 1,1 0-1,9 10 1,4-2-6256</inkml:trace>
  <inkml:trace contextRef="#ctx0" brushRef="#br0" timeOffset="13176.3">9359 60 1809,'0'0'11597,"-12"-9"-10861,-39-26-261,50 35-469,1-1 0,-1 0 0,1 1 0,-1-1 0,0 1 0,1-1 0,-1 1 0,0 0 0,1-1 0,-1 1 0,0 0 0,0-1 0,1 1 0,-1 0 0,0 0 0,0 0 0,1-1 0,-1 1 0,0 0-1,0 0 1,0 0 0,1 0 0,-1 1 0,0-1 0,0 0 0,0 0 0,1 0 0,-1 1 0,0-1 0,0 0 0,1 1 0,-1-1 0,0 1 0,1-1 0,-1 0 0,0 1 0,1 0 0,-1-1 0,1 1 0,-1-1 0,1 1 0,-1 0 0,1-1-1,-1 1 1,1 0 0,0-1 0,-1 1 0,1 0 0,0 0 0,0-1 0,0 1 0,-1 0 0,1 1 0,-1 2 57,-3 6 35,0 0 0,1 1 0,1-1 1,-1 1-1,2 0 0,-1 15 1,3 69 141,0-72-189,0-9-39,1 0 0,0 0 0,1 0 0,0 0 0,1-1 0,1 1 0,0-1 0,1 0 0,10 16 0,-13-23-46,1-1 1,1 1 0,-1-1-1,1 0 1,0 0 0,0 0 0,0 0-1,1-1 1,7 4 0,-9-5-33,0-1 0,0-1 0,0 1 0,1-1 0,-1 1 0,1-1 0,-1 0 1,1-1-1,-1 1 0,1-1 0,-1 0 0,1 0 0,0-1 0,-1 1 0,6-2 0,-7 1 77,0 0 0,0-1 0,0 1 0,-1-1 0,1 1 0,0-1 0,-1 0 0,1 0 0,-1-1-1,1 1 1,-1 0 0,0-1 0,0 1 0,0-1 0,-1 0 0,1 0 0,0 1 0,-1-1 0,0 0-1,2-6 1,2-8 121,0 0-1,3-27 1,-7 36-110,17-167 1616,-18 175-1639,0-1 1,0 1-1,0 0 0,0-1 1,0 1-1,0 0 0,0 0 1,0-1-1,0 1 0,0 0 1,0-1-1,0 1 0,0 0 1,1 0-1,-1-1 0,0 1 1,0 0-1,0 0 0,0-1 1,1 1-1,-1 0 0,0 0 1,0 0-1,0-1 0,1 1 1,-1 0-1,0 0 0,0 0 1,1 0-1,-1 0 0,0-1 1,1 1-1,-1 0 0,0 0 1,0 0-1,1 0 0,-1 0 1,0 0-1,1 0 0,-1 0 1,0 0-1,0 0 0,1 0 1,-1 0-1,0 0 0,1 0 1,-1 1-1,0-1 0,0 0 1,1 0-1,-1 0 0,0 0 1,0 0-1,1 1 0,-1-1 1,0 0-1,0 0 0,1 0 1,-1 1-1,0-1 0,0 0 1,0 0-1,0 1 0,1-1 1,-1 0-1,0 0 0,0 1 1,0-1-1,14 17-153,-6-5-78,0 0 1,1-1-1,1 0 0,0 0 1,23 18-1,-33-29 216,0 0-1,0 0 0,0 1 1,1-1-1,-1 0 1,0 0-1,0 0 1,1 0-1,-1 1 1,0-1-1,0 0 0,1 0 1,-1 0-1,0 0 1,1 0-1,-1 0 1,0 0-1,0 0 1,1 0-1,-1 0 0,0 0 1,1 0-1,-1 0 1,0 0-1,0 0 1,1 0-1,-1 0 1,0 0-1,1 0 1,-1 0-1,0 0 0,0-1 1,1 1-1,-1 0 1,0 0-1,0 0 1,1 0-1,-1-1 1,0 1-1,0 0 0,0 0 1,1-1-1,-1 1 1,0 0-1,2-18 141,-3 14-26,1-1 0,-1 1 0,0 0 0,0 1 0,0-1 0,-1 0 0,-2-6 0,2 8-73,1 0 0,-1 0 0,1 0 0,-1 0 0,0 1 0,0-1 0,1 1 0,-1-1 0,0 1 0,-1 0 0,1-1 0,0 1 0,0 0 0,0 1 0,-1-1 0,1 0 0,0 1 0,-1-1 0,1 1 0,-1 0 0,1 0 0,-1-1 0,1 2 0,0-1 0,-1 0 0,1 0 0,-4 2 0,3-1-25,0 1 1,0 0-1,0 0 1,0 0-1,0 0 1,1 0-1,-1 1 1,1-1-1,0 1 1,-1 0-1,1-1 1,0 1-1,1 0 1,-1 0-1,0 1 1,1-1-1,0 0 1,-2 5-1,-1 9-10,1 0 0,0 0 0,1 0 0,1 0 0,1 1 0,0-1 0,5 32 0,-4-46-14,0 1 0,0-1 0,0 0 0,0 0 0,1 0 0,-1 0 0,1-1 0,0 1 0,0 0 0,0-1 0,0 1 0,0-1 0,0 0-1,1 1 1,-1-1 0,1 0 0,0-1 0,0 1 0,-1 0 0,1-1 0,0 0 0,6 2 0,-1 0-44,0-1-1,1 0 1,-1-1 0,1 0 0,0-1 0,-1 1-1,13-2 1,-18 0 93,0 0 0,-1 1 0,1-1 1,0 0-1,-1-1 0,1 1 0,-1 0 0,1-1 0,-1 1 0,0-1 0,1 0 0,-1 0 0,0 1 0,0-2 0,0 1 0,0 0 0,-1 0 0,1-1 0,-1 1 1,1 0-1,-1-1 0,0 0 0,0 1 0,0-1 0,0 0 0,0 1 0,-1-1 0,1-4 0,2-11 272,-1 1 0,0-1 0,-2-23 0,0 30-61,0 5-97,0 2-18,1-1 1,-1 0 0,-1 0-1,1 1 1,-1-1 0,1 0-1,-1 1 1,-1-1 0,1 1-1,-1-1 1,1 1 0,-4-6-1,5 10-122,-1 0-1,1 0 1,-1 0 0,1 0-1,-1-1 1,1 1-1,-1 0 1,1 0-1,-1 0 1,1 0-1,-1 0 1,1 0 0,-1 0-1,1 0 1,-1 0-1,1 1 1,-1-1-1,1 0 1,-1 0-1,1 0 1,-1 0-1,1 1 1,-1-1 0,1 0-1,0 1 1,-1-1-1,1 0 1,-1 1-1,1-1 1,0 0-1,-1 1 1,1-1 0,0 0-1,0 1 1,-1-1-1,1 1 1,0-1-1,0 1 1,0-1-1,-1 1 1,1-1-1,0 1 1,0-1 0,0 1-1,0 0 1,-2 5-45,1 0 1,-1 0 0,1 0 0,1 1-1,-1-1 1,1 0 0,0 1 0,1-1-1,-1 0 1,1 1 0,0-1 0,1 0-1,0 0 1,0 0 0,3 6 0,-3-8-77,0 0 1,0-1-1,1 1 1,0-1-1,-1 1 1,1-1-1,1 0 1,-1 0 0,0-1-1,1 1 1,-1-1-1,1 1 1,0-1-1,0 0 1,-1-1-1,1 1 1,1-1-1,-1 1 1,0-1-1,0-1 1,0 1 0,1 0-1,5-1 1,-6 1 73,1-1 0,-1 0 0,0 0 1,1 0-1,-1 0 0,1-1 1,-1 0-1,0 0 0,1 0 0,-1 0 1,0-1-1,0 1 0,0-1 0,0 0 1,0 0-1,0-1 0,-1 1 0,1-1 1,-1 0-1,1 0 0,-1 0 0,0 0 1,0-1-1,-1 1 0,1-1 1,-1 1-1,3-5 0,1-3 59,-1 1-1,1-1 1,-2 0-1,0-1 1,0 1-1,-1-1 1,4-23-1,-5 14 208,0-1 0,-2 1-1,-3-35 1,3 51-61,-1 0-1,0 0 1,0 0-1,0 0 1,0 0-1,-1 0 1,0 1-1,0-1 1,0 0-1,0 1 1,-1 0-1,0 0 1,1 0-1,-7-7 1,8 11-145,1 0 0,-1 0 0,1 0 1,0 0-1,-1-1 0,1 1 0,-1 0 0,1 0 0,-1 0 1,1 0-1,-1 0 0,1 0 0,-1 0 0,1 0 0,0 0 1,-1 1-1,1-1 0,-1 0 0,1 0 0,-1 0 0,1 0 0,0 1 1,-1-1-1,1 0 0,-1 0 0,1 1 0,0-1 0,-1 0 1,1 1-1,0-1 0,-1 0 0,1 1 0,0-1 0,0 1 1,-1-1-1,1 0 0,0 1 0,0-1 0,0 1 0,0-1 1,0 1-1,-1-1 0,1 0 0,0 2 0,-4 22-182,3-23 201,-1 23-13,1-1 1,0 1-1,2 0 0,1 0 0,1-1 0,9 38 1,-9-48-46,1-1 1,0 0 0,1 0 0,1 0-1,0 0 1,0-1 0,1 0 0,0 0-1,1-1 1,0 0 0,1 0-1,0-1 1,19 15 0,-24-21-101,1 0 0,0 0 1,0-1-1,0 0 0,0 0 0,1 0 1,-1 0-1,9 1 0,-12-3 109,0 1 0,-1-1 0,1 0 1,0 0-1,0 0 0,0 0 0,0 0 0,0-1 0,-1 1 0,1 0 0,0-1 0,0 1 1,-1-1-1,1 0 0,0 0 0,-1 0 0,1 1 0,0-1 0,-1-1 0,1 1 1,-1 0-1,0 0 0,1-1 0,-1 1 0,0 0 0,0-1 0,0 1 0,1-3 1,3-6 46,-1 0 1,-1 0 0,0 0 0,0-1 0,-1 1 0,1-19 0,-2-66 625,-2 50 175,1 44-796,-2-35 747,2 35-694,0-1-1,0 0 0,-1 1 1,1-1-1,-1 0 1,1 1-1,-1-1 0,1 0 1,-1 1-1,0-1 1,0 1-1,0 0 0,0-1 1,0 1-1,0-1 1,0 1-1,0 0 0,-2-1 1,3 2-95,-1 1-1,1 0 1,-1-1 0,1 1 0,-1 0 0,1 0 0,-1-1 0,1 1-1,0 0 1,0 0 0,-1 0 0,1 0 0,0-1 0,0 1-1,0 0 1,0 0 0,0 0 0,0 0 0,0 0 0,0 1 0,0 22-43,-1-8 15,2 0-1,0 1 1,1-2 0,1 1-1,8 27 1,-9-36-154,1 0 1,0-1-1,1 1 1,-1-1 0,1 1-1,0-1 1,1 0-1,-1 0 1,1-1-1,1 0 1,-1 0 0,1 0-1,-1 0 1,1-1-1,7 4 1,-11-6 135,0-1-1,0 0 1,0 0 0,0 0 0,1 0 0,-1 0-1,0 0 1,0 0 0,1-1 0,-1 1 0,0-1-1,0 0 1,1 0 0,-1 0 0,0 0-1,1 0 1,-1 0 0,0-1 0,1 1 0,-1-1-1,0 1 1,0-1 0,1 0 0,-1 0 0,0 0-1,0 0 1,0 0 0,0 0 0,0-1-1,0 1 1,-1-1 0,1 1 0,0-1 0,-1 0-1,1 0 1,-1 0 0,0 0 0,1 0 0,-1 0-1,0 0 1,0 0 0,0-2 0,5-12 246,0 0 0,-2 0 0,0 0 0,3-29 1,-5 31-168,0-8 1029,0-39 0,-2 44-208,-1 12-83,-1 11-770,-2 13-168,3-1 170,2 1 0,0-1 0,1 0 0,8 34 0,-8-43-167,0-1 1,1 1-1,1-1 0,0 0 1,0 0-1,0-1 0,1 1 1,0-1-1,0 0 0,1 0 1,0-1-1,10 9 0,-15-13 122,1-1-1,-1 0 0,0 0 1,1 0-1,-1 0 0,1 0 1,-1 0-1,1 0 0,0 0 1,0-1-1,-1 1 0,1 0 1,0-1-1,0 0 0,-1 1 1,1-1-1,0 0 0,0 0 1,0 0-1,0 0 1,-1 0-1,1-1 0,0 1 1,0 0-1,-1-1 0,4-1 1,-2 0 94,-1 0 0,1 0 0,-1 0 0,0 0 0,0-1 0,0 1 0,0-1 0,0 1 0,0-1 0,-1 0 0,1 0 0,-1 1 0,0-1 0,1-4 0,11-40 977,-2-1-1,6-51 1,-13 71-479,-4 27-513,0 1 0,0-1 0,0 1 0,0-1 0,0 0 0,0 1 0,0-1 0,0 1 0,0-1 0,0 1 0,0-1 0,1 1-1,-1-1 1,0 1 0,0-1 0,1 1 0,-1-1 0,0 1 0,1-1 0,-1 1 0,0 0 0,1-1 0,-1 1 0,1 0 0,-1-1-1,0 1 1,1 0 0,0-1 0,9 11-90,7 25-82,8 41 91,-13-38-1088,24 53 1,-36-91 1136,1 2-111,0 0 0,-1 0 0,1-1 1,0 1-1,-1-1 0,1 1 0,0-1 0,0 1 0,1-1 0,-1 1 0,0-1 0,0 0 0,1 0 0,-1 0 0,0 0 1,1 0-1,-1 0 0,1 0 0,-1 0 0,1 0 0,0-1 0,3 2 0,-4-4 146,0 0 0,0 0-1,0 0 1,0 0 0,0 0 0,0 0-1,0-1 1,-1 1 0,1 0 0,-1 0-1,1-1 1,-1 1 0,0-4 0,0 3-10,3-89 1251,-4 74-747,1 0 0,0 0 1,2 0-1,0 0 0,1 1 0,0-1 0,10-26 1,-13 43-514,0 1 1,0-1 0,1 1-1,-1-1 1,0 1 0,0 0-1,1-1 1,-1 1 0,0-1-1,0 1 1,1 0 0,-1-1-1,0 1 1,1 0 0,-1-1 0,1 1-1,-1 0 1,0 0 0,1-1-1,-1 1 1,1 0 0,-1 0-1,1 0 1,-1-1 0,1 1-1,-1 0 1,1 0 0,-1 0-1,1 0 1,-1 0 0,1 0-1,0 0 1,15 11-18,7 21-115,-15-14-117,0 0 1,-2 1-1,-1-1 1,6 34-1,-6-30-1143,0 0 0,15 42 0,-20-64 1325,1 1 1,-1-1-1,0 1 0,0-1 0,0 0 0,0 1 1,0-1-1,1 0 0,-1 1 0,0-1 0,0 1 1,1-1-1,-1 0 0,0 0 0,0 1 0,1-1 1,-1 0-1,0 1 0,1-1 0,-1 0 0,1 0 1,-1 0-1,0 1 0,1-1 0,-1 0 0,1 0 1,-1 0-1,0 0 0,1 0 0,-1 0 0,1 0 1,-1 0-1,1 0 0,10-11-208,3-20 729,10-51 829,-17 52 291,2 1-1,21-49 1,-21 115-1523,-5-1-105,7 45-214,-9-74 45,-1-1-1,1 0 1,0 0 0,1 1 0,-1-1-1,1-1 1,0 1 0,1 0-1,7 8 1,-10-12 162,0-1 0,0 0 0,1 1 0,-1-1 0,1 0 0,0 0 0,-1 0 0,1 0 0,0 0-1,-1 0 1,1 0 0,0-1 0,0 1 0,0-1 0,0 1 0,0-1 0,0 0 0,-1 0 0,1 0 0,0 0 0,0 0 0,0 0-1,0 0 1,0-1 0,0 1 0,0 0 0,0-1 0,-1 0 0,1 0 0,0 1 0,0-1 0,-1 0 0,1 0 0,0 0 0,-1-1-1,1 1 1,-1 0 0,0-1 0,1 1 0,-1-1 0,0 1 0,0-1 0,0 1 0,0-1 0,0 0 0,0 0 0,1-3 0,4-16 337,-1-2 0,0 1 1,-2-1-1,-1 1 1,0-1-1,-3-33 1,1 36 191,0 15-278,0 1 0,0-1 0,0 1 0,0-1 0,-1 1 0,0-1 0,0 1 0,0 0 0,-1-1 0,1 1 0,-1 0 0,0 0 0,0 0-1,-5-7 1,8 36-187,4-8 4,0 0-1,1-1 0,1 1 0,10 16 0,14 35 19,-26-56-132,-1 1 0,-1 0 1,0 0-1,0 0 0,-2 0 0,1 19 0,-2-31 38,0-1 0,-1 1 0,1 0-1,0-1 1,-1 1 0,1 0 0,0-1-1,-1 1 1,1 0 0,-1-1-1,0 1 1,1-1 0,-1 1 0,1-1-1,-1 1 1,0-1 0,1 0-1,-1 1 1,0-1 0,1 0 0,-1 1-1,0-1 1,0 0 0,1 0 0,-1 0-1,0 0 1,0 0 0,1 0-1,-1 0 1,-1 0 0,-33 0-1239,25 0 567,8 0 589,-3 0-432,0 0 0,1 0 0,-1 0 1,0-1-1,1 1 0,-1-1 0,0 0 0,1-1 0,-1 1 0,-4-3 0,-10-14-6947</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5:27:26.099"/>
    </inkml:context>
    <inkml:brush xml:id="br0">
      <inkml:brushProperty name="width" value="0.05" units="cm"/>
      <inkml:brushProperty name="height" value="0.05" units="cm"/>
      <inkml:brushProperty name="color" value="#E71224"/>
    </inkml:brush>
  </inkml:definitions>
  <inkml:trace contextRef="#ctx0" brushRef="#br0">6 326 3474,'-4'3'14522,"3"2"-14974,0-2 449,1 0 0,0 0 0,0 0 0,0 0 0,1 0 0,-1 0 0,1 0 0,0 0 0,0 0 0,0 0 0,0 0 0,0-1 0,0 1 0,1 0 0,1 2 0,0-3 17,-1 0 0,1-1 0,-1 1 0,1-1 0,0 1 0,0-1 0,-1 0 0,1 0 0,0 0 0,0-1 0,0 1 0,0-1 0,0 1 0,0-1 0,6 0 0,5-1 80,1 1 1,-1-2-1,0 0 0,0 0 1,0-2-1,0 1 0,0-2 1,-1 0-1,0-1 0,0 0 1,19-12-1,-15 7 171,-1-1-1,0-1 1,-1 0 0,-1-1-1,0 0 1,-1-1 0,21-32 0,-31 43-94,7-8-505,-9 13 214,0-1 0,-1 0-1,1 1 1,0-1 0,-1 1 0,1 0 0,0-1-1,-1 1 1,1-1 0,-1 1 0,1 0 0,-1-1 0,1 1-1,-1 0 1,1 0 0,-1-1 0,0 1 0,1 0-1,-1 0 1,0 1 0,17 50-7507,-12-31-36</inkml:trace>
  <inkml:trace contextRef="#ctx0" brushRef="#br0" timeOffset="884.12">2768 149 3394,'0'0'6944,"15"23"-5007,-7 2-1659,-6-18-245,0 0 1,0 0-1,0 0 1,6 10-1,-6-16-27,-1 0 0,0 0 0,0 0 0,0 0-1,1 0 1,-1 0 0,1-1 0,-1 1-1,1 0 1,-1-1 0,1 1 0,-1-1-1,1 0 1,-1 1 0,1-1 0,-1 0-1,1 0 1,-1 0 0,1 0 0,0 0 0,-1 0-1,1-1 1,2 0 0,1 0 83,0 0 1,0 0 0,0-1-1,0 0 1,-1 0 0,7-3-1,2-5 224,0 0 0,-1 0-1,-1-2 1,0 1 0,16-22 0,42-71 1505,-62 93-1791,12-25-833</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5:11.942"/>
    </inkml:context>
    <inkml:brush xml:id="br0">
      <inkml:brushProperty name="width" value="0.05" units="cm"/>
      <inkml:brushProperty name="height" value="0.05" units="cm"/>
      <inkml:brushProperty name="color" value="#F6630D"/>
    </inkml:brush>
  </inkml:definitions>
  <inkml:trace contextRef="#ctx0" brushRef="#br0">1684 313 4738,'0'0'10621,"-7"-16"-8761,-3-6-1270,1 5 432,2 0-1,-7-19 1,4 21 1171,9 9-2205,0 0 5,-1 0-1,1 0 0,-1 1 0,0-1 0,0 0 0,-1 1 0,1 0 0,-1 0 0,-7-9 0,9 14-38,-6 89-407,7-65 426,-1 15 108,2 0 1,2 0-1,9 47 1,3-19-38,47 176 101,-62-243-140,0 0-1,0 0 1,0 0 0,0 0-1,0 0 1,0 0 0,0 0-1,1 0 1,-1 0-1,0 0 1,0 0 0,0 0-1,0 0 1,0 0 0,0 0-1,0 0 1,0 0-1,1 0 1,-1 0 0,0 0-1,0 0 1,0 0 0,0 0-1,0 0 1,0 0-1,0 0 1,1 0 0,-1 0-1,0 0 1,0 0 0,0 0-1,0 0 1,0 0-1,0 0 1,0 0 0,0 0-1,0 0 1,0 0 0,1 0-1,-1 1 1,0-1-1,0 0 1,0 0 0,0 0-1,0 0 1,0 0 0,0 0-1,0 0 1,0 1-1,2-21 136,0-29-73,-6 5-71,-1 1 0,-2-1 0,-2 2 0,-19-58 1,-10-45-120,31 112 104,2 0-1,-1-52 1,24 84-312,-12 2 322,0 1 1,0-1 0,-1 1-1,1 0 1,0 1 0,-1 0-1,0 0 1,1 0 0,-1 0-1,0 1 1,6 6 0,6 5 7,26 31 0,-24-22-17,-1 0 0,-1 0-1,-1 2 1,22 46-1,-32-57 9,0 0 0,-1 0 0,-1 0 0,0 0 0,-1 1 0,-1 0 0,-1-1 0,0 1 0,0 0 0,-4 27 0,1-38 17,1 0 1,-1 0-1,-1 0 1,1 0-1,-1 0 1,1 0-1,-1 0 1,-1-1-1,1 1 1,-1-1-1,1 0 1,-1 0-1,0 0 1,-1-1-1,1 0 1,-1 1-1,-5 2 1,2-2-208,0 1 1,0-1 0,0 0 0,0-1 0,-1 0 0,1 0-1,-1-1 1,0 0 0,-18 1 0,27-5-1266,0 1 1209,0 0 0,1 0-1,-1 0 1,0 0 0,1 0 0,-1 0-1,0 0 1,1 0 0,0 1 0,-1-1 0,1 0-1,-1 0 1,1 1 0,0-1 0,-1 0 0,1 1-1,0-1 1,0 0 0,0 1 0,-1-1-1,1 1 1,0-1 0,0 1 0,0 0 0,2-1-1,26-10-5060</inkml:trace>
  <inkml:trace contextRef="#ctx0" brushRef="#br0" timeOffset="249.47">2008 475 7828,'0'0'13651,"-3"-7"-12901,-7-16-663,11 23-89,-1 0 1,0 0 0,0 1 0,0-1 0,0 0-1,0 0 1,0 0 0,0 0 0,0 0 0,0 0-1,0 0 1,0 0 0,0 0 0,0 0 0,0 0-1,0 0 1,0 1 0,0-1 0,0 0 0,0 0-1,0 0 1,-1 0 0,1 0 0,0 0 0,0 0-1,0 0 1,0 0 0,0 0 0,0 0 0,0 0-1,0 0 1,0 0 0,0 0 0,0 0 0,0 1 0,0-1-1,0 0 1,0 0 0,0 0 0,0 0 0,-1 0-1,1 0 1,0 0 0,0 0 0,0 0 0,0 0-1,0 0 1,0 0 0,0 0 0,0 0 0,0 0-1,0 0 1,0 0 0,0 0 0,-1 0 0,1 0-1,0 0 1,0 0 0,0-1 0,3 23-41,1-8-164,1 1 1,12 25-1,-12-30-163,0 0 0,0 1 1,-2-1-1,1 1 0,-1 0 1,-1 0-1,2 15 0</inkml:trace>
  <inkml:trace contextRef="#ctx0" brushRef="#br0" timeOffset="434.83">1929 184 9604,'0'0'4915,"3"41"-16969</inkml:trace>
  <inkml:trace contextRef="#ctx0" brushRef="#br0" timeOffset="807.86">2171 415 9156,'0'0'12659,"14"-7"-12293,-4 2-346,1 0 0,-1 1 0,18-5 0,-27 9-18,0 0 0,-1 0 0,1 0 0,0 0-1,0 0 1,0 0 0,0 0 0,0 1 0,0-1 0,0 0 0,0 1 0,-1-1 0,1 0 0,0 1 0,0-1 0,0 1 0,-1-1-1,1 1 1,0-1 0,0 1 0,-1 0 0,1-1 0,-1 1 0,1 0 0,-1 0 0,1 0 0,-1-1 0,1 1 0,0 1 0,7 28 84,-7-23-62,6 38 43,-7-34-47,2-1 1,-1 1-1,2 0 0,-1 0 0,1-1 1,1 0-1,4 11 0,-7-21-11,-1 0-1,0 0 0,0 0 1,0 1-1,0-1 0,0 0 0,0 0 1,0 0-1,1 0 0,-1 1 1,0-1-1,0 0 0,0 0 0,0 0 1,1 0-1,-1 0 0,0 0 1,0 0-1,0 0 0,1 0 1,-1 0-1,0 1 0,0-1 0,0 0 1,1 0-1,-1 0 0,0 0 1,0 0-1,0 0 0,1-1 0,-1 1 1,0 0-1,0 0 0,0 0 1,1 0-1,-1 0 0,0 0 0,0 0 1,0 0-1,1 0 0,-1-1 1,9-9 275,3-12 153,-7 9-320,-1 0 0,0-1-1,-1 1 1,-1-1 0,2-26-1,-4-74 61,-1 52-165,1 55-157,-2-22-234,-4 22-2325,-8 13-3585,2 7-1256</inkml:trace>
  <inkml:trace contextRef="#ctx0" brushRef="#br0" timeOffset="-1477.14">335 279 3810,'0'0'15287,"0"-3"-14727,7 68 57,24 95-1,-26-133-619,-5-26-79,1 1 0,-1-1 0,0 0 1,0 0-1,1 1 0,-1-1 0,1 0 0,-1 0 0,1 0 1,-1 1-1,1-1 0,0 0 0,0 0 0,-1 0 0,3 1 1,-3-2-79,1 0 1,-1 0 0,1-1 0,0 1-1,-1 0 1,1-1 0,-1 1 0,0 0 0,1-1-1,-1 1 1,1 0 0,-1-1 0,1 1-1,-1-1 1,0 1 0,1-1 0,-1 1-1,0-1 1,0 1 0,1-1 0,-1 1 0,0-1-1,0 0 1,0 1 0,0-1 0,1 1-1,-1-1 1,0 1 0,0-1 0,0 0 0,0 1-1,-1-1 1,1 0 0,4-26-5441</inkml:trace>
  <inkml:trace contextRef="#ctx0" brushRef="#br0" timeOffset="-1060.75">301 33 6755,'0'0'9191,"-17"-5"-7537,-56-16-480,70 21-1139,1-1 0,0 0 0,-1 1 1,1 0-1,-1 0 0,1-1 0,-1 1 0,1 1 1,0-1-1,-1 0 0,1 1 0,-1-1 0,1 1 0,0 0 1,0-1-1,-1 1 0,1 0 0,0 0 0,0 1 1,0-1-1,0 0 0,0 1 0,0-1 0,0 1 0,1 0 1,-1 0-1,0-1 0,1 1 0,-2 3 0,-4 3 38,-7 10 24,0 0-1,2 1 1,0 1 0,0 0-1,2 1 1,1 0-1,1 0 1,-11 40-1,10-18-22,2 0-1,1 0 1,0 75 0,6-95-65,1 0 1,2 0-1,0-1 1,1 1 0,1-1-1,1 0 1,17 41 0,-17-51-12,0 0 1,0-1 0,1 0-1,1 0 1,0-1 0,1 0-1,-1 0 1,2-1 0,-1 0-1,2-1 1,-1 0 0,1 0 0,0-1-1,0-1 1,17 8 0,-10-8-16,0-1 0,0 0 0,1-1 0,0-1 0,-1-1 0,38 0 0,-31-3-84,-1-1 0,1-1 0,-1-1-1,45-13 1,-53 11 23,0 0 0,0-1-1,-1-1 1,0-1-1,-1 0 1,1-1-1,-2 0 1,0-2-1,0 1 1,-1-1 0,0-1-1,-1 0 1,-1-1-1,0 0 1,0 0-1,-2-1 1,0-1 0,-1 1-1,0-1 1,-1 0-1,-1-1 1,0 1-1,-2-1 1,4-34-1,-3 9 72,-3-1 0,-1 1-1,-8-63 1,5 85 11,-1-1-1,0 1 1,-2 0 0,0 1 0,-2-1-1,0 1 1,-1 1 0,-1-1 0,-14-19-1,19 31-5,-1 0-1,0 0 1,0 1-1,-1-1 0,0 1 1,0 1-1,0 0 0,-1 0 1,0 0-1,0 1 0,-16-7 1,12 7-26,0 1 1,-1 1-1,1-1 1,-1 2 0,0 0-1,1 0 1,-26 3 0,32-1-228,0 0 1,-1 1-1,1-1 0,0 1 1,0 0-1,0 1 1,0-1-1,1 1 1,-1 1-1,1-1 0,0 1 1,0 0-1,0 0 1,0 0-1,0 1 1,1-1-1,0 1 0,-5 8 1,-12 22-4159</inkml:trace>
  <inkml:trace contextRef="#ctx0" brushRef="#br0" timeOffset="5195.03">1125 345 4690,'0'0'2908,"0"19"-2454,3 149 541,-2-20-1705,-1-165-4313</inkml:trace>
  <inkml:trace contextRef="#ctx0" brushRef="#br0" timeOffset="5460.57">1225 306 5827,'0'0'10274,"-1"6"-10234,-1 10 76,0 1 0,2-1 0,0 1 0,0-1 0,2 1 0,0-1 0,1 0 0,0 1 0,7 15 0,4 3-189,12 32 265,-19-25-2968</inkml:trace>
  <inkml:trace contextRef="#ctx0" brushRef="#br0" timeOffset="5724.88">943 462 800,'0'0'11446,"64"-2"-11078,-34-2-240,7-3-64,1-1 0,7-3-64,10 2-32,3-1-496,-3 3-1681,-8 1-977</inkml:trace>
  <inkml:trace contextRef="#ctx0" brushRef="#br0" timeOffset="5957.44">1020 560 4514,'0'0'5186,"120"-21"-4833,-84 17-305,0 1 0,7 1-48,2-2-1025,4-4-2865</inkml:trace>
  <inkml:trace contextRef="#ctx0" brushRef="#br0" timeOffset="6596.58">2632 35 7652,'0'0'8206,"-4"13"-6976,-1 11-525,0 0 1,1 1 0,0 36-1,2 56 506,0-27-872,13 134 0,-1-177-459,-10-46 49,0-1-1,0 0 0,0 1 0,0-1 1,0 0-1,1 0 0,-1 1 0,0-1 1,0 0-1,0 0 0,1 0 1,-1 1-1,0-1 0,0 0 0,1 0 1,-1 0-1,0 0 0,0 1 0,1-1 1,-1 0-1,0 0 0,0 0 1,1 0-1,-1 0 0,0 0 0,1 0 1,-1 0-1,0 0 0,1 0 0,-1 0 1,0 0-1,0 0 0,1 0 1,-1 0-1,0 0 0,1 0 0,-1 0 1,0-1-1,0 1 0,1 0 0,-1 0 1,0 0-1,0 0 0,1-1 1,-1 1-1,0 0 0,0 0 0,1 0 1,-1-1-1,0 1 0,0 0 0,0 0 1,0-1-1,1 1 0,-1 0 1,0-1-1,0 1 0,0 0 0,10-17-3470,4-10-3704</inkml:trace>
  <inkml:trace contextRef="#ctx0" brushRef="#br0" timeOffset="7016.67">2939 272 7732,'0'0'11437,"-3"-2"-11232,3 2-204,-1 0 0,1-1-1,0 1 1,-1 0 0,1 0 0,-1 0-1,1-1 1,0 1 0,-1 0-1,1 0 1,-1 0 0,1 0 0,-1 0-1,1 0 1,0 0 0,-1 0 0,1 0-1,-1 0 1,1 0 0,-1 0 0,1 0-1,0 0 1,-1 1 0,1-1-1,-1 0 1,1 0 0,0 0 0,-1 1-1,1-1 1,-1 0 0,1 1 0,0-1-1,0 0 1,-1 0 0,1 1-1,0-1 1,-1 1 0,1-1 0,0 0-1,0 1 1,-1 0 0,-8 27 28,3 40 69,6-58-84,-1 0 1,1-1 0,1 1 0,0-1 0,0 1-1,5 17 1,-5-25-11,1 1-1,-1-1 1,1 1-1,-1-1 1,1 1 0,0-1-1,0 0 1,0 0-1,0 0 1,0 0-1,1 0 1,-1-1 0,0 1-1,1-1 1,-1 1-1,1-1 1,0 0 0,-1 0-1,1 0 1,0 0-1,0-1 1,0 1-1,0-1 1,0 1 0,-1-1-1,7-1 1,-4 2-1,0-1 1,0 0 0,0 0-1,0-1 1,0 1 0,0-1-1,0-1 1,0 1 0,0 0-1,8-5 1,-11 4-11,1 0 0,-1 0 1,1 0-1,-1 0 0,0 0 0,0 0 0,0-1 0,0 1 1,0-1-1,-1 1 0,1-1 0,-1 0 0,0 0 1,0 0-1,0 0 0,0 0 0,0 0 0,0 0 0,0-4 1,0-2 3,0 0 1,0 0 0,-1 0 0,0 0 0,-1 0 0,0-1-1,0 1 1,-1 1 0,0-1 0,-1 0 0,1 0 0,-6-8-1,6 12-1,-1 1 0,0-1-1,0 1 1,0 0 0,0 0-1,-1 0 1,1 1 0,-1-1-1,0 1 1,0 0 0,-1 0-1,1 0 1,0 1 0,-1-1-1,0 1 1,0 0 0,1 1-1,-1-1 1,0 1 0,-1 0-1,1 0 1,-9 0 0,4 0-317,-1 1 0,0 0 0,-21 4 0,-8 8-3611,19-3-804</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5:19.785"/>
    </inkml:context>
    <inkml:brush xml:id="br0">
      <inkml:brushProperty name="width" value="0.05" units="cm"/>
      <inkml:brushProperty name="height" value="0.05" units="cm"/>
      <inkml:brushProperty name="color" value="#F6630D"/>
    </inkml:brush>
  </inkml:definitions>
  <inkml:trace contextRef="#ctx0" brushRef="#br0">6 177 2353,'0'0'9749,"-6"-13"-9317,8 13-528,9 0 16,6 0-1121,-2 0-464,1 0-1120,2 0-2465</inkml:trace>
  <inkml:trace contextRef="#ctx0" brushRef="#br0" timeOffset="1375.45">185 160 4818,'0'0'9858,"-3"-2"-9372,1-1-432,-5-2 94,7 5-143,-1 0-1,1 0 1,0 1-1,0-1 1,0 0-1,-1 0 1,1 0-1,0 0 1,0 0-1,0 0 0,0 1 1,-1-1-1,1 0 1,0 0-1,0 0 1,0 1-1,0-1 1,0 0-1,-1 0 1,1 0-1,0 1 1,0-1-1,0 0 1,0 0-1,0 1 1,0-1-1,0 0 0,0 0 1,0 0-1,0 1 1,0-1-1,0 0 1,0 0-1,0 1 1,0-1-1,0 0 1,0 0-1,0 1 1,1-1-1,3 1 27,1 0-1,0-1 1,0 1-1,0-1 1,0-1-1,9 0 1,-13 0-28,1 0 1,0 0 0,0 0 0,0-1 0,-1 1-1,1-1 1,-1 1 0,1-1 0,-1 1 0,0-1-1,1 0 1,-1 0 0,0 1 0,0-1 0,0 0-1,-1 0 1,1 0 0,0 0 0,-1 0 0,1-1-1,-1 1 1,0 0 0,1-4 0,-1-3 6,1 0 1,-1 0-1,-1 0 1,-1-12 0,1 19-13,1-1 1,-1 0 0,0 1 0,0 0-1,-1-1 1,1 1 0,0 0 0,-1-1-1,0 1 1,1 0 0,-1 0 0,0 0-1,0 1 1,0-1 0,0 0 0,0 1 0,-1-1-1,1 1 1,0 0 0,-1-1 0,-2 0-1,4 2-1,-1-1 1,1 1-1,-1-1 0,0 1 0,1-1 0,-1 1 0,0 0 0,1 0 0,-1 0 0,0 0 1,1 0-1,-1 0 0,0 1 0,1-1 0,-1 0 0,1 1 0,-1-1 0,0 1 0,1 0 1,-1-1-1,1 1 0,-1 0 0,1 0 0,0 0 0,-1 0 0,1 0 0,0 0 1,0 1-1,0-1 0,0 0 0,0 1 0,0-1 0,-2 3 0,-2 10-1,0 0 0,0 0 0,2 0 0,-1 1 0,2-1 0,0 1 0,1 0 0,0-1 0,1 1 0,1 0 0,0 0 0,1-1 0,7 27 0,-6-35-8,0 1-1,0-1 1,1 0-1,-1 0 0,1-1 1,1 1-1,-1-1 1,1 0-1,0 0 1,0 0-1,1-1 0,-1 0 1,1 0-1,0 0 1,0-1-1,0 1 1,0-1-1,1-1 0,-1 0 1,1 0-1,0 0 1,0 0-1,0-1 1,-1 0-1,1-1 1,0 0-1,0 0 0,0 0 1,0-1-1,11-2 1,-12 1-8,-1 0-1,0 0 1,0-1 0,0 0 0,-1 0 0,1 0 0,-1-1-1,1 0 1,-1 1 0,0-1 0,0-1 0,-1 1 0,0-1-1,1 1 1,-1-1 0,-1 0 0,4-6 0,0-2 32,-1 0 1,0 0-1,-1 0 1,0-1-1,3-24 1,-6 31 5,1-4 29,-1 0-1,0-1 1,0 1-1,-1-1 1,-1 1-1,0-1 1,0 1 0,-4-12-1,-4 11 277,0 16-241,8-2-89,0 0 0,0-1-1,0 1 1,0 0 0,0 0 0,0 1 0,1-1 0,-1 0 0,0 4 0,0 0 8,1 0 0,0 1 0,0-1 1,1 0-1,-1 1 0,1-1 0,1 0 1,-1 0-1,1 0 0,0 0 1,1 0-1,-1 0 0,7 10 0,-6-13 1,-1 1 0,1-1-1,0 0 1,0 0 0,1 0 0,-1 0-1,1-1 1,-1 1 0,1-1-1,0 0 1,0 0 0,0 0-1,0 0 1,0-1 0,0 0-1,1 0 1,-1 0 0,0 0 0,1-1-1,8 1 1,-4-1 12,-3 0-20,1 0-1,0 0 1,-1 0-1,1-1 1,0 0-1,9-3 0,-13 3 6,-1-1-1,1 1 0,-1-1 0,0 1 1,0-1-1,0 0 0,0 0 0,0 1 1,0-2-1,0 1 0,-1 0 0,1 0 1,-1 0-1,0-1 0,1 1 0,-1-1 1,0 1-1,0-1 0,1-4 0,3-38 613,-6 38 289,-4 30-751,2-2-150,1 0 1,1 37 0,1-52 2,0 0 1,1 0-1,0 0 0,0 0 1,0 0-1,1 0 0,0-1 1,0 1-1,0 0 1,1-1-1,0 1 0,0-1 1,0 0-1,5 5 0,-6-8 3,1 0 0,-1 0 0,1 0-1,-1 0 1,1-1 0,-1 1 0,1-1-1,0 0 1,0 1 0,0-1 0,0-1-1,0 1 1,0 0 0,0-1 0,0 1-1,0-1 1,0 0 0,0 0 0,0 0-1,0-1 1,0 1 0,6-2 0,-5 0-2,0 1 1,1-1 0,-1 0 0,0 0 0,0 0 0,0-1 0,0 1 0,0-1 0,0 0 0,-1 0 0,0-1 0,1 1 0,-1-1-1,3-4 1,0-4 11,0 0-1,0-1 1,-1 0-1,-1 0 1,0 0-1,-1 0 1,-1 0-1,0-1 1,-1 1-1,0-1 1,-1 0-1,0 1 1,-3-15-1,3 25-8,-1 0-1,0 1 1,0-1 0,0 1-1,0-1 1,0 1 0,0 0-1,-1-1 1,1 1 0,-1 0-1,1 0 1,-1 0-1,-4-4 1,6 6-6,-1-1 0,1 1 0,-1-1 0,0 1 0,1-1 0,-1 1-1,0 0 1,1-1 0,-1 1 0,0 0 0,1-1 0,-1 1 0,0 0 0,1 0 0,-1-1 0,0 1 0,0 0 0,1 0 0,-1 0-1,0 0 1,0 0 0,1 0 0,-1 0 0,0 1 0,0-1 0,1 0 0,-1 0 0,0 0 0,0 1 0,1-1 0,-1 0-1,0 1 1,1-1 0,-1 1 0,1-1 0,-1 1 0,1-1 0,-1 1 0,0-1 0,1 1 0,0 0 0,-1-1 0,1 1-1,-1-1 1,1 1 0,0 0 0,-1 0 0,1-1 0,0 1 0,0 1 0,-3 4-7,1-1-1,1 1 1,-1 0 0,1 0 0,0 0 0,0 0-1,1 0 1,-1 0 0,2 0 0,-1 0 0,0 0-1,3 10 1,-1-11 8,-1-1 1,1 0-1,0 0 1,0 0-1,0 0 0,1 0 1,-1 0-1,1-1 0,0 1 1,0-1-1,0 0 0,1 0 1,-1 0-1,1 0 0,-1-1 1,1 1-1,7 2 1,-3-1-97,1 0 0,0-1 0,0 0 1,1-1-1,-1 0 0,0 0 1,16 0-1,-20-2 58,-1 1 0,1-2 1,-1 1-1,1 0 0,-1-1 0,0 0 0,1 0 1,-1 0-1,0 0 0,0-1 0,1 0 0,-1 0 1,-1 0-1,1 0 0,0 0 0,0-1 0,-1 0 1,4-3-1,-2-1 70,0 0 1,-1 0 0,0 0-1,0 0 1,-1-1 0,0 1-1,0-1 1,0 0-1,-1 0 1,1-13 0,2-38 3654,-4 86-3712,1 0 0,1 0 0,1 0 0,2-1 0,16 47 0,-21-69-182,0-1 1,1 1 0,0 0 0,0-1 0,0 1 0,1-1 0,-1 0-1,1 0 1,2 3 0,-2-4-248,-1 0 0,1 0 0,-1 0 0,1 0-1,0-1 1,-1 0 0,1 1 0,0-1 0,0 0 0,0 0 0,0-1-1,5 2 1,18-1-5608</inkml:trace>
  <inkml:trace contextRef="#ctx0" brushRef="#br0" timeOffset="2283.02">1291 126 3890,'0'0'12043,"-17"-7"-11224,-53-22-254,68 28-531,0 1 1,-1-1-1,1 0 0,-1 1 0,1-1 0,-1 1 1,0 0-1,1 0 0,-1 0 0,1 0 0,-1 0 1,1 1-1,-1-1 0,1 1 0,-1 0 0,1-1 1,-1 1-1,1 0 0,0 1 0,-1-1 0,1 0 1,0 1-1,0-1 0,0 1 0,0-1 0,0 1 1,0 0-1,1 0 0,-1 0 0,-2 4 0,0 1 2,-1 1-1,2-1 0,-1 1 1,1 0-1,0 0 0,-3 14 1,4-13-30,1 0 0,-1 0 1,2-1-1,-1 1 0,1 0 1,0 0-1,1 0 1,0 0-1,2 9 0,-2-15-9,0 0 1,0 0-1,1 0 0,-1 0 0,1-1 0,-1 1 0,1-1 0,0 1 0,0-1 0,0 1 0,0-1 0,0 0 0,1 0 0,-1 0 0,1 0 1,-1-1-1,1 1 0,0-1 0,0 1 0,-1-1 0,1 0 0,0 0 0,0 0 0,0 0 0,0-1 0,0 1 0,1-1 0,-1 0 0,3 0 1,1 1-44,-1-1 1,1 0 0,0 0 0,0-1 0,-1 0 0,1 0 0,0 0 0,7-3 0,-12 2 46,0 1 1,1 0-1,-1-1 1,0 0-1,0 1 1,0-1-1,-1 0 1,1 0-1,0 0 1,-1 0-1,1 0 1,-1 0-1,0-1 1,1 1-1,-1 0 1,0-1-1,0 1 1,-1-1-1,1 1 1,-1-1-1,1 1 1,-1-1-1,0 0 1,0-3-1,2-10 90,-2 0-1,-2-30 0,2 41-4,-1 1-1,0-1 0,0 1 0,0-1 1,-1 1-1,1 0 0,-1 0 1,0-1-1,-1 1 0,1 0 0,-1 1 1,1-1-1,-1 0 0,-5-4 0,7 7-82,1 1 0,0-1 0,-1 1 0,1 0-1,0-1 1,-1 1 0,1 0 0,0-1 0,-1 1 0,1 0-1,-1-1 1,1 1 0,-1 0 0,1 0 0,0 0-1,-1-1 1,1 1 0,-1 0 0,1 0 0,-1 0-1,1 0 1,-1 0 0,1 0 0,-1 0 0,1 0-1,-1 0 1,1 0 0,-1 0 0,1 0 0,-1 1 0,1-1-1,-1 0 1,1 0 0,-1 0 0,1 1 0,-1-1-1,1 0 1,0 1 0,-1-1 0,1 0 0,0 1-1,-1-1 1,1 0 0,0 1 0,-1-1 0,1 1-1,0-1 1,0 0 0,-1 1 0,1-1 0,0 1 0,0-1-1,0 1 1,0-1 0,-1 1 0,1-1 0,0 1-1,0-1 1,0 1 0,0-1 0,0 1 0,-2 37 89,2-33-89,0 0-12,0 1 0,0 0 0,1 0 0,0-1 0,-1 1 0,2 0 0,-1-1 0,1 1 0,0-1 0,4 10 0,-3-12-9,-1 0 0,0-1 0,1 1 0,0 0 0,0-1 1,-1 0-1,1 1 0,1-1 0,-1 0 0,0-1 0,0 1 0,1-1 0,-1 1 0,1-1 0,0 0 0,-1 0 0,8 0 0,-3 1-157,1 0 0,-1-1 0,1-1 0,0 1 0,-1-2 0,1 1 0,17-4 0,-23 3 166,0 0 0,1 0 1,-1-1-1,0 1 0,0-1 0,0 0 0,0 0 0,0 0 0,0 0 0,-1 0 1,1-1-1,-1 0 0,0 1 0,1-1 0,-1 0 0,0 0 0,-1 0 0,1 0 1,0 0-1,-1 0 0,2-7 0,4-15 619,-1 0 0,-1 0 0,-1-1-1,1-31 1,-6 82-631,1-13 24,-1 0 1,2 1-1,0-1 0,0 0 0,5 20 1,-5-29-16,0 0 1,0 0-1,0 0 1,1-1-1,-1 1 1,1 0-1,0-1 1,0 1-1,-1-1 0,2 0 1,-1 0-1,0 1 1,0-1-1,1-1 1,-1 1-1,1 0 1,-1-1-1,1 1 1,0-1-1,0 0 0,0 0 1,0 0-1,0 0 1,0 0-1,0-1 1,0 1-1,0-1 1,4 0-1,-3 1 7,0-1-1,0 1 0,1-1 1,-1 0-1,0-1 0,0 1 1,1-1-1,-1 1 0,0-1 1,0-1-1,0 1 0,0 0 1,0-1-1,0 0 0,0 0 1,-1 0-1,1-1 0,-1 1 1,1-1-1,-1 1 0,0-1 1,0 0-1,0-1 0,-1 1 1,1 0-1,-1-1 0,1 1 1,-1-1-1,0 0 0,-1 0 1,1 0-1,1-6 0,7-16 767,-1 0 0,-1 0 0,-1-1 0,3-30 0,-10 84-769,-1 1 1,2-1 0,6 45 0,-6-65 6,0 1 1,1-1 0,0 0-1,1 0 1,0 0 0,0 0-1,0-1 1,1 1-1,0-1 1,0 1 0,0-1-1,1-1 1,0 1 0,10 8-1,-12-12-51,0 0-1,0 0 1,0 0 0,0-1 0,0 1-1,0-1 1,1 0 0,-1 0-1,0 0 1,6 0 0,-8-1 16,0 0 0,0 0 0,0 0 0,0 0 0,0 0 0,0 0 0,0 0 0,0 0 0,-1 0 1,1 0-1,0-1 0,0 1 0,0 0 0,0-1 0,0 1 0,0 0 0,0-1 0,0 1 1,-1-1-1,1 0 0,0 1 0,0-1 0,-1 0 0,1 1 0,-1-1 0,1 0 0,0 0 1,-1 0-1,1 1 0,-1-1 0,0 0 0,1 0 0,-1 0 0,0 0 0,1 0 0,-1 0 0,0-2 1,1-41-7465,-1 18-1501</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5:24.888"/>
    </inkml:context>
    <inkml:brush xml:id="br0">
      <inkml:brushProperty name="width" value="0.05" units="cm"/>
      <inkml:brushProperty name="height" value="0.05" units="cm"/>
      <inkml:brushProperty name="color" value="#F6630D"/>
    </inkml:brush>
  </inkml:definitions>
  <inkml:trace contextRef="#ctx0" brushRef="#br0">352 1 768,'0'0'1249</inkml:trace>
  <inkml:trace contextRef="#ctx0" brushRef="#br0" timeOffset="920.41">8 96 1521,'-8'0'14668,"285"-10"-14089,301 4-485,-355 7 89,219 7 2213,-385-8-2004,-70 7-4346,-16-7-48</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5:37.424"/>
    </inkml:context>
    <inkml:brush xml:id="br0">
      <inkml:brushProperty name="width" value="0.05" units="cm"/>
      <inkml:brushProperty name="height" value="0.05" units="cm"/>
      <inkml:brushProperty name="color" value="#F6630D"/>
    </inkml:brush>
  </inkml:definitions>
  <inkml:trace contextRef="#ctx0" brushRef="#br0">0 1 4258,'0'0'6707</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5:27.096"/>
    </inkml:context>
    <inkml:brush xml:id="br0">
      <inkml:brushProperty name="width" value="0.05" units="cm"/>
      <inkml:brushProperty name="height" value="0.05" units="cm"/>
      <inkml:brushProperty name="color" value="#F6630D"/>
    </inkml:brush>
  </inkml:definitions>
  <inkml:trace contextRef="#ctx0" brushRef="#br0">326 51 2417,'0'0'9551,"1"-8"-8473,0-25-302,-1 33-756,0 0 0,0-1 0,-1 1 0,1-1 0,0 1 0,0-1 0,0 1-1,-1-1 1,1 1 0,0 0 0,0-1 0,-1 1 0,1-1 0,0 1 0,-1 0 0,1-1-1,0 1 1,-1 0 0,1-1 0,0 1 0,-1 0 0,1 0 0,-1 0 0,1-1 0,-1 1-1,1 0 1,-1 0 0,1 0 0,0 0 0,-1 0 0,1 0 0,-1 0 0,1 0 0,-1 0-1,1 0 1,-1 0 0,1 0 0,-1 0 0,1 0 0,-1 0 0,1 0 0,-1 1 0,0-1-1,0 0 56,-47 3 331,-1 2-1,1 1 0,-92 27 1,116-27 2089,24 29-2042,3 15-299,2 0 0,23 94 0,-13-72 24,-11-53-145,31 130 309,-29-130-307,1 0 1,0-1-1,1 0 1,1 0-1,18 26 0,-24-40-44,0 0 0,0-1-1,1 1 1,-1-1 0,1 0-1,0 1 1,0-2 0,0 1-1,0 0 1,0-1 0,1 0-1,-1 0 1,9 3 0,-5-3-145,1-1 1,0 0-1,1 0 0,-1 0 1,0-1-1,12-2 1,-19 2-321,1-1 0,-1 1 1,0 0-1,0-1 0,0 0 1,1 0-1,-1 1 0,0-1 1,0 0-1,0-1 1,0 1-1,0 0 0,-1-1 1,1 1-1,0-1 0,1-2 1,14-12-10055</inkml:trace>
  <inkml:trace contextRef="#ctx0" brushRef="#br0" timeOffset="3476.68">558 559 6147,'0'0'9946,"-1"-5"-9463,-1-9-380,3 28-66,12 38 4,-8-39-32,1-1-1,1 0 1,0-1-1,11 15 1,-16-24-25,-1 0 1,1 0-1,0 0 1,0 0-1,0 0 1,0-1-1,0 1 0,0-1 1,0 1-1,1-1 1,-1 0-1,0 1 1,1-1-1,-1-1 0,1 1 1,0 0-1,-1 0 1,1-1-1,0 0 1,-1 1-1,1-1 0,0 0 1,-1 0-1,1-1 1,0 1-1,-1-1 1,1 1-1,-1-1 0,5-1 1,-5 0 9,0 1 0,1-1 0,-1 0 0,0 0 0,0 0 1,0 0-1,0 0 0,-1-1 0,1 1 0,-1-1 0,1 1 0,-1-1 1,0 1-1,0-1 0,2-5 0,9-46 48,-10 47-17,4-53 14,-6 46 30,1 1-1,1-1 1,0 1 0,1-1-1,4-12 1,-7 25-63,0 1 0,1-1 0,-1 1 0,0 0 0,0-1 0,0 1 0,0-1 0,0 1 0,1 0 0,-1-1-1,0 1 1,0 0 0,1-1 0,-1 1 0,0 0 0,1-1 0,-1 1 0,0 0 0,1-1 0,-1 1 0,0 0 0,1 0 0,-1 0 0,0-1 0,1 1 0,-1 0 0,1 0 0,-1 0 0,1 0 0,-1 0 0,0 0-1,1 0 1,-1 0 0,1 0 0,-1 0 0,1 0 0,-1 0 0,0 0 0,1 0 0,-1 0 0,1 0 0,-1 0 0,0 1 0,1-1 0,-1 0 0,1 0 0,-1 0 0,0 1 0,1-1 0,-1 0 0,0 1 0,1-1 0,-1 0-1,0 1 1,0-1 0,1 0 0,-1 1 0,0-1 0,0 0 0,1 2 0,16 27-138,-14-24 154,5 11-92,16 26-833,-23-41 830,0 1-1,0-1 1,0 1 0,0-1 0,1 1-1,-1-1 1,0 0 0,1 1 0,-1-1-1,1 0 1,0 0 0,-1 0 0,1-1-1,0 1 1,0 0 0,-1 0 0,1-1-1,0 1 1,2-1 0,-3-4 105,0-1-1,0 1 1,0-1 0,-1 0-1,1 1 1,-1-1 0,0 0-1,-1-6 1,1 5 99,-1 3-83,1 1 0,-1-1 0,1 1 0,-1-1-1,0 0 1,0 1 0,0 0 0,-1-1 0,1 1 0,0 0 0,-1-1-1,0 1 1,1 0 0,-1 0 0,0 0 0,0 1 0,0-1-1,0 0 1,0 1 0,-1-1 0,1 1 0,0 0 0,-1-1 0,1 1-1,-1 1 1,1-1 0,-1 0 0,0 0 0,1 1 0,-5-1-1,3 1-36,0-1-1,1 0 0,-1 1 1,0 0-1,1 0 0,-1 0 1,0 0-1,1 1 0,-1-1 1,1 1-1,-1 0 0,1 0 1,-1 0-1,1 1 0,-1-1 1,1 1-1,0 0 0,0 0 1,0 0-1,0 0 0,0 0 1,-3 4-1,2 0-14,1 0 1,0 1-1,0-1 1,0 1-1,1-1 1,-1 1 0,2 0-1,-3 13 1,1 59-26,3-61 68,0-14-55,0 1 1,0-1 0,1 0-1,-1 0 1,1 0-1,0 0 1,0 0 0,0 0-1,1 0 1,-1 0 0,1-1-1,0 1 1,0 0 0,0-1-1,1 0 1,-1 1-1,1-1 1,0 0 0,4 3-1,-3-3-116,0 0 0,1 0-1,0-1 1,-1 0 0,1 0 0,0 0-1,0 0 1,0-1 0,1 0-1,-1 0 1,0-1 0,0 1 0,1-1-1,7-1 1,-11 1 108,0 0-1,-1-1 1,1 0 0,0 1-1,0-1 1,-1 0-1,1 0 1,-1 0 0,1 0-1,-1 0 1,1 0 0,-1 0-1,1-1 1,-1 1 0,0 0-1,0-1 1,0 1 0,0-1-1,0 1 1,0-1 0,0 0-1,0 1 1,0-1 0,-1 0-1,1 0 1,-1 1 0,0-1-1,1 0 1,-1-3-1,2-9 63,-1 1 0,0-28 0,-1 29-85,-2-31 374,-1-1 0,-2 1 1,-2-1-1,-2 2 1,-2-1-1,-20-51 0,16 66 345,6 23-183,8 6-484,0-1 0,1 0 0,-1 1 0,1-1 0,-1 1 0,1-1 0,-1 1 0,1 0-1,-1-1 1,1 1 0,0-1 0,-1 1 0,1 0 0,0-1 0,-1 1 0,1 0 0,0-1 0,0 1 0,0 0 0,0 1 0,-4 17-11,1 0 0,1 1 0,0 0 0,2-1 0,0 1 0,1-1 0,2 1 0,8 37 0,-8-43-4,2 1 0,0-1 1,0-1-1,1 1 0,1-1 0,0 0 0,1-1 1,0 0-1,1 0 0,0 0 0,1-1 0,18 15 0,-23-22-103,0-1 0,0 0 0,0-1 0,0 1 0,0-1 0,0 0 0,1 0 0,-1 0 0,1-1 0,-1 0 0,1 0 0,0-1 0,0 1 0,-1-1 0,7-1 0,-10 1 107,0 0 1,0-1-1,-1 1 1,1-1-1,0 1 1,-1-1 0,1 0-1,0 0 1,-1 0-1,1 0 1,-1 0-1,0 0 1,1 0-1,-1 0 1,0-1-1,0 1 1,0 0 0,0-1-1,0 1 1,0-1-1,0 1 1,0-1-1,0 0 1,-1 1-1,1-1 1,-1 0-1,1 1 1,-1-1 0,0 0-1,1 0 1,-1-2-1,2-11 31,-1 0 0,-1-26 0,-1 25-32,3-13 162,-1 19 134,-1 1-1,1-1 1,-1 1-1,-1-1 0,0 1 1,-4-18-1,5 26-284,0 1-1,0 0 1,0 0 0,0 0-1,0 0 1,0 0-1,0 0 1,0 0 0,0 0-1,0-1 1,0 1-1,0 0 1,0 0-1,0 0 1,-1 0 0,1 0-1,0 0 1,0 0-1,0 0 1,0 0 0,0-1-1,0 1 1,0 0-1,0 0 1,0 0 0,0 0-1,0 0 1,0 0-1,-1 0 1,1 0-1,0 0 1,0 0 0,0 0-1,0 0 1,0 0-1,0 0 1,0 0 0,0 0-1,-1 0 1,1 0-1,0 0 1,0 0-1,0 0 1,0 0 0,0 0-1,0 0 1,0 0-1,0 0 1,-1 0 0,1 0-1,0 0 1,0 0-1,0 0 1,0 0 0,0 0-1,0 0 1,0 0-1,0 0 1,0 0-1,-1 1 1,-3 8 181,0 12-10,2-2-314,0 1 0,2 0-1,0 0 1,5 29 0,-4-42 69,1 0 1,0 0-1,0 0 1,0 0-1,1 0 1,-1 0-1,2-1 1,-1 1-1,1-1 1,0 0-1,0 0 1,1 0-1,0-1 0,0 1 1,8 5-1,-11-9-56,1 0-1,0 0 1,0 0-1,0-1 1,1 0-1,-1 1 0,0-1 1,1 0-1,-1 0 1,0-1-1,1 1 1,-1-1-1,1 0 1,-1 0-1,7 0 0,-8-1 63,0 1 0,1 0-1,-1-1 1,0 0 0,0 0-1,0 1 1,0-1 0,0 0-1,0-1 1,0 1 0,0 0-1,-1-1 1,1 1 0,0-1-1,-1 1 1,1-1 0,-1 0-1,1 1 1,-1-1-1,0 0 1,0 0 0,0 0-1,0 0 1,1-3 0,11-52 2369,8-80 0,-21 145-2352,0 15 73,0-1-1,2 1 1,6 35-1,-6-53-122,-1 1-1,0-1 0,1 0 1,0 0-1,0 0 0,1 0 1,-1 0-1,1 0 0,0-1 1,1 1-1,-1-1 0,1 0 1,-1 0-1,1 0 0,1 0 1,-1-1-1,0 0 0,1 0 1,0 0-1,7 4 0,-10-6 44,0 0 0,0 0 0,0 0-1,0 0 1,1 0 0,-1-1 0,0 1-1,0-1 1,0 1 0,1-1 0,-1 0-1,0 0 1,1 0 0,-1 0 0,0 0-1,0-1 1,1 1 0,-1-1 0,0 1-1,0-1 1,0 0 0,1 0 0,-1 0-1,0 0 1,0 0 0,-1 0 0,1-1-1,0 1 1,0-1 0,-1 1 0,1-1 0,0 0-1,-1 1 1,0-1 0,1 0 0,-1 0-1,0 0 1,0 0 0,0 0 0,1-3-1,2-9 216,-1 1-1,0-1 1,-1 0-1,0-1 0,-1-19 1,0 12 191,1-18 493,0-3 494,-1 33-391,-1 15 236,0 10-1180,1 0 1,1 0-1,0-1 0,0 1 0,8 22 1,-8-31-187,0 1 0,1-1-1,0 0 1,0 0 0,1-1 0,-1 1 0,1-1 0,0 1 0,1-1 0,-1 0 0,1-1 0,0 1 0,0-1 0,11 7 0,-15-10 131,1 0 1,-1 0 0,1 0-1,-1-1 1,0 1-1,1 0 1,0 0 0,-1-1-1,1 1 1,-1-1-1,1 0 1,0 1-1,-1-1 1,1 0 0,0 0-1,-1 0 1,1 0-1,-1 0 1,1-1-1,0 1 1,-1 0 0,1-1-1,0 1 1,-1-1-1,1 0 1,-1 1-1,1-1 1,-1 0 0,0 0-1,1 0 1,-1 0-1,0 0 1,1 0 0,-1 0-1,0-1 1,0 1-1,0 0 1,0-1-1,0 1 1,-1 0 0,1-1-1,0 1 1,-1-1-1,1 0 1,-1 1-1,1-1 1,-1 1 0,0-1-1,1-2 1,19-60 269,-12 42 886,9-43 1,-16 59-1027,2-11 695,-3 22 261,-3 35 271,3-8-1403,-1-13-254,1 1 0,5 36 0,-4-50 270,0-1 1,1 1-1,-1-1 1,1 0-1,0 1 0,1-1 1,-1 0-1,1 0 1,0-1-1,0 1 1,1 0-1,-1-1 0,1 0 1,7 6-1,-10-8-11,1-1 0,0 0 0,0 1 0,0-1 1,0 0-1,0 0 0,0 0 0,0 0 0,1 0 0,-1-1 0,0 1 0,1-1 0,-1 0 0,0 1 0,1-1 0,-1 0 0,0 0 0,1 0 0,-1-1 0,0 1 0,0 0 0,1-1 1,-1 0-1,3 0 0,-2-1 77,0 0 1,0 0-1,0 0 1,0 0-1,0 0 1,0 0-1,-1-1 1,1 0-1,-1 1 1,0-1-1,1 0 1,-1 0-1,-1 0 1,3-5-1,12-32 406,-2-2-1,12-58 1,-23 87-8,0 0 0,-1 0 0,-1 0 0,0 0 0,-1 0 0,-1-14 0,0 26-367,1 1-1,0 0 1,0-1 0,0 1-1,-1 0 1,1 0 0,0-1-1,0 1 1,-1 0 0,1-1-1,0 1 1,-1 0 0,1 0 0,0 0-1,-1-1 1,1 1 0,0 0-1,-1 0 1,1 0 0,0 0-1,-1 0 1,1 0 0,0 0-1,-1 0 1,1 0 0,-1 0 0,1 0-1,0 0 1,-1 0 0,1 0-1,-1 0 1,1 0 0,0 0-1,-1 0 1,1 0 0,0 0 0,-1 1-1,1-1 1,0 0 0,-1 0-1,1 0 1,0 1 0,-1-1-1,1 0 1,0 1 0,0-1-1,-1 0 1,1 0 0,0 1 0,0-1-1,-2 5-15,1-1 0,0 0 0,0 0 0,0 1 1,1-1-1,-1 0 0,1 1 0,0-1 0,0 0 0,1 1 0,0-1 0,-1 0 0,1 0 0,2 7 0,1-2 4,0 0 0,1 0 0,-1 0 0,2-1-1,6 10 1,21 23 17,-21-28-351,-1 1 0,0 0 0,-1 0-1,14 29 1,-23-42 242,0 0-1,-1 0 1,1 0 0,-1 0-1,1 0 1,-1 0 0,1 0-1,-1 0 1,0 0 0,0 0-1,1 0 1,-1 0-1,0 0 1,0 0 0,0 0-1,0 0 1,0 0 0,0 0-1,0 0 1,-1 0 0,1 0-1,0 0 1,-1 0 0,1 0-1,0 0 1,-1 0-1,1 0 1,-1 0 0,1-1-1,-1 1 1,0 0 0,1 0-1,-1 0 1,0-1 0,0 1-1,1 0 1,-1-1-1,0 1 1,0-1 0,0 1-1,-1 0 1,-4 0-410,0 0 0,0 0-1,0 0 1,0-1 0,0 0 0,-7-1 0,-4 0-262,13 1 684,1 0 1,0-1-1,-1 1 1,1-1-1,0 0 1,0 0-1,-1 0 1,1 0-1,0-1 1,0 1-1,0-1 1,1 0-1,-1 0 1,0 0-1,1 0 0,-1 0 1,-3-5-1,1 1 607,0 0-1,1 0 1,0-1-1,1 1 1,-1-1-1,1 0 0,-2-8 1081,10 43-880,-2-22-882,-1 0-1,2-1 0,-1 1 0,1-1 0,0 0 0,0 0 1,0 0-1,0-1 0,1 1 0,0-1 0,0 0 0,0-1 1,7 5-1,-8-6 38,0 0 0,0 0 0,1 0 1,-1 0-1,0-1 0,1 1 0,0-1 1,-1 0-1,1-1 0,0 1 0,-1-1 0,1 0 1,0 0-1,-1 0 0,1-1 0,0 1 1,-1-1-1,10-3 0,-10 2 111,-1 0 0,1-1 0,-1 1 0,1-1 0,-1 1-1,0-1 1,0 0 0,0 0 0,0 0 0,-1-1 0,0 1 0,1-1 0,-1 0 0,0 1 0,1-6 0,4-8 74,-1-1 1,5-22 0,-3 10 205,-7 27-197,17-68 1789,-13 21 3327,-12 66-5055,3-2-133,1 0 0,1 1 0,0-1 0,1 1 0,1 0 0,0-1 0,1 1 0,4 18 0,-4-28-55,0 0 0,1 0 0,-1-1 0,1 1 0,0 0 0,1-1 0,-1 1 0,1-1 0,0 0 0,0 1 0,0-1 0,0-1 0,1 1 0,0 0 0,-1-1 0,1 0 0,1 0 0,7 5 0,-5-5-224,-1 0 1,1 0-1,0-1 0,0 0 0,0 0 1,0 0-1,0-1 0,0 0 0,0-1 1,1 1-1,-1-1 0,12-2 0,-17 1 250,0 1 0,0-1 0,1 0 0,-1 0 1,-1 0-1,1 0 0,0 0 0,0-1 0,0 1 0,-1 0 0,1-1 0,0 1 0,-1-1 0,1 0 0,-1 1 0,2-5 0,18-35 81,-16 30-49,12-24 748,-2-1 1,19-72-1,-34 107-712,0 0 0,0 0 0,0 0 0,0 0 0,1 0 0,-1 0 0,0 0 0,0 0 0,1 0 0,-1 1 0,1-1 0,-1 0 0,1 0 0,-1 0 0,1 0 0,-1 1 0,1-1 0,0 0 0,-1 1 0,1-1 0,0 0 0,0 1 0,-1-1 0,1 1 0,0-1 0,0 1 0,1-1 0,-1 1-33,0 1 0,0-1 1,1 0-1,-1 1 0,0-1 0,0 1 0,0 0 0,0-1 1,0 1-1,0 0 0,0 0 0,0-1 0,0 1 0,0 0 1,0 0-1,-1 0 0,2 2 0,5 6-44,-1 1 0,-1 0 0,7 14 0,31 86-4766,-41-114 2089,0-13 2613,-5-22 1838,1 35-1632,0 0 0,1 0 0,-1 0-1,-1 0 1,1 0 0,0 1 0,-1-1 0,0 1-1,0-1 1,0 1 0,0 0 0,-1 0 0,1 1-1,-1-1 1,1 1 0,-1-1 0,0 1 0,0 1-1,0-1 1,0 0 0,-1 1 0,1 0 0,0 0-1,0 0 1,-1 0 0,1 1 0,-1 0 0,1 0-1,0 0 1,-1 0 0,-7 2 0,10-1-111,0 0 1,0 0 0,0 0-1,0 0 1,0 0 0,1 0-1,-1 0 1,0 1-1,1-1 1,-1 1 0,1-1-1,-1 1 1,1 0 0,0-1-1,-1 1 1,1 0-1,0 0 1,0 0 0,1 0-1,-1 0 1,0 0 0,1 0-1,-1 0 1,1 0-1,-1 4 1,-1 7 2,1 1 1,0 24-1,1-30 2,0-5-6,0-1 0,0 1-1,0 0 1,1 0 0,-1-1 0,1 1 0,0 0-1,-1-1 1,1 1 0,0-1 0,1 1 0,-1-1-1,0 1 1,1-1 0,0 0 0,-1 0-1,1 1 1,0-1 0,0-1 0,0 1 0,0 0-1,0 0 1,1-1 0,-1 1 0,0-1-1,6 2 1,1 0-215,0 0-1,0-1 0,0 0 1,0-1-1,0 0 0,18 0 1,-24-1 210,-1-1 1,0 0-1,1 1 1,-1-1-1,0 0 1,0 0 0,0-1-1,0 1 1,0 0-1,0-1 1,0 1-1,-1-1 1,1 1-1,0-1 1,-1 0-1,1 0 1,-1 0-1,0 0 1,1 0-1,-1 0 1,0 0 0,0 0-1,0 0 1,-1 0-1,2-4 1,1-5 128,0 0 0,0 1 0,-1-1 0,1-14 0,-2 12 163,1-36 1112,-1 46-1229,-1 0 0,-1-1 1,1 1-1,0 0 0,-1 0 1,1 0-1,-1 0 0,0 0 1,0 0-1,-1 0 0,-1-3 1,3 5-158,0 0 1,0 1 0,0-1-1,-1 1 1,1-1 0,0 1-1,-1-1 1,1 1 0,0 0-1,-1-1 1,1 1 0,-1-1 0,1 1-1,-1 0 1,1-1 0,-1 1-1,1 0 1,-1 0 0,1-1-1,-1 1 1,1 0 0,-1 0-1,1 0 1,-1-1 0,1 1-1,-1 0 1,0 0 0,1 0-1,-1 0 1,1 0 0,-1 0-1,0 0 1,1 1 0,-1-1-1,1 0 1,-1 0 0,1 0-1,-1 1 1,1-1 0,-1 0-1,1 0 1,-1 1 0,1-1-1,-1 0 1,1 1 0,-1-1-1,1 1 1,0-1 0,-1 0-1,1 1 1,0-1 0,-1 1 0,1-1-1,0 1 1,0-1 0,-1 1-1,1 0 1,0-1 0,0 1-1,0-1 1,0 1 0,0-1-1,0 2 1,-8 36-57,7-18 2,1 1 0,1-1-1,4 27 1,-4-43-102,0 1 0,0 0 0,0 0-1,1-1 1,-1 1 0,1-1 0,0 1 0,1-1 0,-1 0 0,1 0-1,-1 0 1,1 0 0,1 0 0,-1-1 0,0 1 0,1-1-1,0 0 1,-1 0 0,9 4 0,-9-5 58,-1-1-1,1 0 1,-1 0-1,1-1 1,-1 1-1,1-1 1,-1 1-1,1-1 1,-1 0-1,1 0 1,0 0 0,-1 0-1,1 0 1,0 0-1,-1-1 1,1 1-1,-1-1 1,1 0-1,-1 0 1,1 0-1,-1 0 1,0 0-1,1-1 1,-1 1 0,0-1-1,0 1 1,2-3-1,5-5 235,-1 0 0,-1-1 0,0 0 0,11-19 0,3-5 520,22-45 2943,-42 79-3602,-1-1-1,0 1 0,0-1 0,1 1 0,-1-1 1,1 1-1,-1-1 0,0 1 0,1-1 1,-1 1-1,1 0 0,-1-1 0,1 1 1,-1 0-1,1-1 0,-1 1 0,1 0 1,-1 0-1,1-1 0,-1 1 0,1 0 1,0 0-1,-1 0 0,1 0 0,-1 0 1,1 0-1,0 0 0,-1 0 0,2 0 1,11 13 272,4 23 25,-5 12-769,-9-34 165,1 0-1,0 0 1,1 0 0,0-1-1,9 16 1,-14-29 272,0 1 1,1-1-1,-1 1 0,0-1 1,1 0-1,-1 1 0,0-1 1,1 1-1,-1-1 0,1 0 1,-1 1-1,1-1 0,-1 0 1,0 1-1,1-1 0,0 0 1,-1 0-1,1 1 0,-1-1 1,1 0-1,-1 0 0,1 0 1,-1 0-1,1 0 0,-1 0 1,1 0-1,-1 0 0,1 0 1,0 0-1,-1 0 1,1 0-1,-1 0 0,1-1 1,-1 1-1,1 0 0,-1 0 1,1 0-1,-1-1 0,1 1 1,-1 0-1,1-1 0,-1 1 1,15-19 49,-4-13 508,-1 0 0,6-39 0,6-18 1264,-9 42 33,-11 46-1238,1 6-502,1 8-161,7 37-8,-5-29-470,-2-1 0,-1 1 0,1 25-1,-4-46 311,0 0 0,-1 1-1,1-1 1,-1 0-1,1 1 1,-1-1-1,1 0 1,-1 1-1,1-1 1,-1 0-1,1 0 1,-1 0-1,1 0 1,-1 1-1,1-1 1,-1 0-1,0 0 1,1 0 0,-1 0-1,1 0 1,-1 0-1,1-1 1,-1 1-1,-1 0 1,-1 0-1303,-23 0-7345</inkml:trace>
  <inkml:trace contextRef="#ctx0" brushRef="#br0" timeOffset="3650.65">1986 183 1393,'0'0'3073</inkml:trace>
  <inkml:trace contextRef="#ctx0" brushRef="#br0" timeOffset="5375.3">3276 601 3570,'0'0'6029,"8"6"-5677,-4-2-272,5 4-5,0 0 0,0-1-1,13 9 1,-19-14-63,0-1 1,-1 1-1,1-1 0,0 0 0,-1 0 0,1-1 0,0 1 1,0 0-1,3-1 0,-5 0-8,0 0 1,1 0-1,-1 0 1,0 0-1,0 0 1,0-1-1,1 1 0,-1 0 1,0-1-1,0 1 1,0-1-1,0 1 1,0-1-1,0 0 1,0 1-1,0-1 0,0 0 1,0 0-1,0 0 1,-1 0-1,1 0 1,1-1-1,1-4 16,1-1 0,-1 1 0,0-1 0,-1 0 0,0 0 0,0 0 0,-1 0-1,2-14 1,-1-63 32,-3 53 3,1 13 191,-1-1 0,-1 1 0,-1 0 0,0 0 0,-2 0 0,0 1 0,-1-1 1,0 1-1,-1 1 0,-1-1 0,-15-21 0,1 17 707,22 21-941,-1-1-1,1 1 1,-1 0-1,1-1 1,-1 1-1,1 0 1,-1 0-1,1 0 1,-1 0-1,1-1 1,-1 1-1,0 0 1,1 0-1,-1 0 1,1 0-1,-1 0 1,1 0-1,-1 0 1,1 0-1,-1 1 1,0-1-1,1 0 1,-1 0-1,1 0 1,-1 1-1,1-1 1,-1 0-1,1 0 0,-1 1 1,1-1-1,0 1 1,-1-1-1,1 0 1,-1 1-1,1-1 1,0 1-1,-1-1 1,1 1-1,0-1 1,0 1-1,-1-1 1,1 1-1,0-1 1,0 1-1,0-1 1,0 1-1,-1-1 1,1 1-1,0-1 1,0 2-1,-2 13 2,0-1 0,1 1 0,1 0 0,0 0 0,0 0-1,2 0 1,0 0 0,1-1 0,0 1 0,1-1 0,1 0-1,6 15 1,12 21 73,58 90 1,-51-91-56,-21-33-33,1-1 0,1 0 0,21 23 0,-32-37 96,0-13 167,0-3-196,-2-1 0,0 1-1,-1-1 1,0 1 0,-1 0 0,-9-23 0,9 30 86,1-1 0,1 0 0,0 0 0,0 0 0,1 0 0,0 0 0,1 0 0,0-1 0,1-14 0,0 24-149,0-1 1,0 0 0,0 1 0,0-1 0,1 1-1,-1-1 1,0 1 0,0 0 0,0-1-1,0 1 1,0 0 0,1 0 0,-1 0 0,0 0-1,0 0 1,0 0 0,1 0 0,0 0 0,26 4-104,-24-2 96,1 0 1,-1 0-1,1 1 1,-1 0-1,0 0 1,0 0 0,0 0-1,0 1 1,-1-1-1,0 1 1,1 0 0,-1 0-1,0 0 1,-1 0-1,1 1 1,-1-1-1,0 1 1,0 0 0,-1 0-1,3 7 1,-1-1-109,-1 0 1,0 1 0,-1-1-1,0 0 1,-1 0-1,0 0 1,0 1-1,-4 14 1,4-24 55,-1 1 1,1-1-1,-1 1 0,0-1 1,0 1-1,0-1 1,0 0-1,-1 1 0,1-1 1,-1 0-1,1 0 0,-1 0 1,0 0-1,0 0 0,1-1 1,-1 1-1,-1 0 0,1-1 1,0 1-1,0-1 1,-4 2-1,0-1-3,0 0 1,-1-1-1,1 1 0,-1-1 1,1 0-1,-1-1 0,-7 0 1,13 0 65,0 0 0,1 0 1,-1 0-1,0 0 1,1-1-1,-1 1 1,0 0-1,1 0 1,-1-1-1,0 1 1,1 0-1,-1-1 0,1 1 1,-1 0-1,1-1 1,-1 1-1,1-1 1,-1 1-1,1-1 1,-1 1-1,1-1 1,-1 0-1,1 1 0,0-1 1,-1 1-1,1-1 1,0 0-1,0 1 1,-1-1-1,1-1 1,-2-23 889,2 21-693,4 4-180,0-1 1,-1 0-1,1 1 1,0 0-1,0-1 0,0 2 1,-1-1-1,5 1 1,3 1-132,-1 1 0,0 0 0,13 5 0,-16-4-22,1-1 0,0 0 1,0-1-1,0 0 1,0 0-1,17 1 0,-23-3 62,1 0 0,0 0 1,-1 0-1,1 0 0,0-1 0,-1 1 0,1-1 0,-1 1 0,1-1 0,-1 0 0,1 0 0,-1 0 0,1 0 0,1-2 0,-1 0 54,-1 1-1,-1 0 0,1-1 1,0 0-1,-1 1 0,1-1 1,-1 0-1,0 0 0,0 0 0,0 0 1,1-5-1,2-13 342,-1 0 0,-1-1 0,-1 1 0,-3-37 0,1 6 2968,-1 65-3097,-1 2-402,2 0-1,0 0 1,1 0 0,0 0 0,1 0 0,1-1 0,7 30-1,-8-39 140,1-1-1,-1 1 1,1 0-1,0-1 1,0 1-1,0-1 0,0 0 1,1 1-1,0-1 1,0 0-1,0-1 1,0 1-1,1-1 0,0 1 1,-1-1-1,1 0 1,0 0-1,0 0 1,1-1-1,-1 0 0,1 0 1,-1 0-1,1 0 1,-1-1-1,1 1 1,0-1-1,0 0 0,5 0 1,-7-1 29,0 0 1,0 0-1,1 0 1,-1 0-1,0-1 1,0 1 0,0-1-1,0 0 1,0 0-1,0 0 1,0 0-1,0-1 1,0 1-1,-1-1 1,1 1-1,0-1 1,3-3-1,-2 0 64,-1 1 0,1-1 0,-1 0 0,0 0 0,0 0 0,0-1 0,-1 1 0,4-10 0,-1-3 534,-1-1-1,-1 0 1,0 0-1,-1 0 1,-1 0 0,-2-19-1,1 29 35,0 9-572,0 0 0,0 0-1,0 0 1,0 1 0,-1-1-1,1 0 1,0 0 0,0 0-1,0 0 1,0 0 0,0 0-1,-1 1 1,1-1 0,0 0-1,0 0 1,0 0 0,-1 0-1,1 0 1,0 0 0,0 0-1,0 0 1,-1 0 0,1 0-1,0 0 1,0 0 0,0 0-1,0 0 1,-1 0-1,1 0 1,0 0 0,0 0-1,0 0 1,-1 0 0,1-1-1,0 1 1,0 0 0,0 0-1,0 0 1,-1 0 0,1 0-1,0 0 1,0-1 0,0 1-1,0 0 1,0 0 0,0 0-1,-1 0 1,1 0 0,0-1-1,0 1 1,0 0 0,0 0-1,0 0 1,0-1 0,0 1-1,0 0 1,0 0 0,0 0-1,0-1 1,0 1 0,0 0-1,-10 18-78,6 9 79,1 0 0,2 0 0,1 0 0,1 0 0,1 0 0,11 53 0,44 102-70,-22-79-1239,-34-102 1161,-1 0 0,1 1 1,-1-1-1,1 1 0,-1-1 1,0 1-1,0-1 1,0 1-1,0-1 0,0 1 1,0-1-1,0 1 0,-1-1 1,0 3-1,1-3 54,-1 0-1,1-1 1,0 1-1,-1 0 1,1-1 0,-1 1-1,1-1 1,-1 1-1,0-1 1,1 1-1,-1-1 1,1 0 0,-1 1-1,0-1 1,1 0-1,-1 1 1,0-1-1,1 0 1,-1 0 0,0 0-1,-1 1 1,-1-1-81,0-1 0,0 1 1,-1 0-1,1-1 0,0 1 1,0-1-1,0 0 0,0 0 1,0 0-1,0-1 0,0 1 1,-4-4-1,3 3-379,0-1 0,1 1 0,-1-1 0,1 0 0,-1-1 0,1 1 0,0-1 0,-3-5 0,-2-11-3333</inkml:trace>
  <inkml:trace contextRef="#ctx0" brushRef="#br0" timeOffset="6890.21">4320 427 768,'0'0'13465,"0"-1"-12969,0-7-133,19 6 238,3 1-344,-14 0-211,0 1 0,1 0 1,-1 0-1,12 2 0,-19-2-47,0 0 0,1 1 0,-1-1 0,1 0 0,-1 1 0,0-1 0,0 1 0,1 0-1,-1-1 1,0 1 0,0 0 0,0 0 0,0 0 0,0 0 0,0 0 0,0 0 0,0 0 0,0 0 0,0 0 0,0 0 0,-1 0 0,1 1 0,0-1 0,-1 0 0,1 1 0,-1-1 0,0 0 0,1 1 0,-1-1 0,0 3 0,0 8 14,0 0 0,-2 0 0,1-1 0,-2 1 0,1-1 0,-1 1 0,-1-1 0,0 0 0,-11 20 0,-6 18-26,20-48 50,1-1 0,0 1 0,-1 0 0,1-1 1,0 1-1,-1 0 0,1-1 0,0 1 0,0 0 0,0-1 0,-1 1 0,1 0 0,0 0 0,0-1 1,0 1-1,0 0 0,0-1 0,0 1 0,1 0 0,-1-1 0,0 1 0,0 0 0,0 0 0,1-1 0,-1 1 1,0-1-1,1 1 0,-1 0 0,0-1 0,1 1 0,-1-1 0,2 2 0,22 0 2007,-3-2-2436,-16 1 399,-1 0-1,0 0 0,0 1 1,0 0-1,0 0 1,0 0-1,0 0 0,0 1 1,0-1-1,-1 1 1,1 0-1,2 4 0,39 45-28,-31-35-18,6 8-240,33 51 0,-48-67 62,0 1-1,0-1 1,-1 1-1,-1 0 1,1 0-1,-2 0 1,1 0-1,-2 0 1,2 21-1,-2-28 113,-1 0 0,0 0-1,0 1 1,-1-1 0,1 0 0,-1 0-1,1 0 1,-1 1 0,0-1-1,0 0 1,-2 4 0,1-6 51,1 1-1,-1-1 1,0 1-1,0-1 1,0 0-1,0 0 1,0 1-1,0-1 1,0 0 0,0-1-1,0 1 1,0 0-1,0-1 1,0 1-1,-1-1 1,1 0 0,-3 1-1,-6 0-108,-1 0-1,1 0 1,-1-1-1,1 0 1,-1-1-1,1-1 1,-21-4-1,28 5 199,1 0 0,-1-1 0,1 1-1,-1-1 1,1 1 0,0-1 0,0 0 0,0 0-1,0-1 1,0 1 0,0-1 0,0 1-1,1-1 1,-1 0 0,1 0 0,0 0 0,0 0-1,0 0 1,0-1 0,1 1 0,-1-1 0,1 1-1,0-1 1,0 1 0,0-1 0,1 0-1,-1 1 1,1-6 0,-1 4 33,1 0 1,0 0-1,1 0 0,-1 0 1,1-1-1,0 1 1,0 0-1,0 0 0,1 0 1,0 0-1,4-7 0,0 2 96,1 1-1,1 0 0,16-16 1,-19 20-159,4-3 4,0-1 0,0-1 0,-1 0 0,0 0 0,-1 0 0,0-1 0,-1 0 0,0 0 0,-1-1 0,0 0 0,0 0 0,-1 0 0,-1 0 0,0-1 0,-1 0 0,-1 1 0,1-15 0,-2 5 33,1 15 236,0 1 0,-1-1 0,0 1 0,0-1 0,-1 1 0,0-1 0,0 0 0,0 1 0,-1 0 0,0-1 0,0 1 0,-1 0 0,-4-8 0,6 14-268,1 0 0,-1 1 0,1-1 0,-1 1 0,1-1 0,0 1 0,-1-1 0,1 1 0,0-1 0,-1 1 0,1-1 0,0 1 0,0 0 0,-1-1 0,1 1 0,0-1 0,0 1 0,0 0 0,0-1 0,0 1 0,0 0 0,0-1 0,0 1 0,0-1 0,0 1 0,0 0 0,1 0 0,-2 25-23,1-22-87,0-1 0,1 0 1,0 1-1,-1-1 0,1 1 1,0-1-1,1 0 0,-1 0 1,1 0-1,-1 0 0,1 0 1,0 0-1,0 0 1,0 0-1,1-1 0,-1 1 1,1-1-1,-1 0 0,1 0 1,0 0-1,0 0 0,0 0 1,0 0-1,0-1 0,0 1 1,0-1-1,0 0 0,1 0 1,-1 0-1,1-1 0,-1 1 1,6-1-1,-8 0 98,0 0-1,-1 0 1,1 0-1,-1-1 1,1 1-1,-1 0 1,1 0 0,-1-1-1,1 1 1,-1-1-1,1 1 1,-1 0-1,1-1 1,-1 1 0,1-1-1,-1 1 1,0-1-1,1 1 1,-1-1-1,0 0 1,0 1-1,1-1 1,-1 1 0,0-1-1,0 1 1,0-1-1,0 0 1,0 1-1,0-1 1,0 0 0,0 0-1,1-25 23,-1 20-19,-1-1 58,1 1 0,-2-1 0,1 0 0,-1 0 0,0 1 0,0-1 0,-1 1 0,0-1 0,0 1-1,-4-6 1,6 9-18,-1 1 0,1 0-1,0 0 1,-1 0-1,1 0 1,-1 0 0,0 0-1,0 1 1,0-1-1,0 0 1,0 1 0,0-1-1,0 1 1,0 0 0,0 0-1,-1 0 1,1 0-1,0 0 1,-1 0 0,1 1-1,-1-1 1,1 1-1,-1 0 1,1-1 0,-1 1-1,1 0 1,-1 1-1,1-1 1,-1 0 0,-4 2-1,6-1-38,-1 0 1,1 0-1,-1 0 0,1 0 0,-1 0 0,1 1 0,0-1 1,-1 1-1,1-1 0,0 1 0,0-1 0,0 1 0,0-1 1,1 1-1,-1 0 0,0-1 0,1 1 0,-1 0 0,1 0 1,-1 0-1,1 0 0,0 2 0,-1 48 5,1-35-17,0-6-7,1 0 0,0 0 0,0 0 0,1 0 0,0 0 0,1-1 0,0 1 0,1-1 0,8 18 0,-9-23-63,0 0 0,1 0 1,0 0-1,0 0 0,0-1 0,0 1 0,1-1 0,0 0 1,0 0-1,0-1 0,0 0 0,1 0 0,-1 0 0,1 0 1,-1-1-1,1 0 0,0 0 0,12 2 0,-10-2 10,1-1 1,-1 0-1,1-1 0,-1 1 0,1-2 0,-1 1 0,1-1 1,15-4-1,-20 4 87,1-1 0,0 0 0,-1-1 0,1 1 0,-1-1 0,0 0 0,0 0 0,0 0 0,0 0 0,0-1 0,-1 0 0,1 1 0,-1-1 0,0-1 0,4-8 0,1-1 268,0-2 0,-2 1 0,0-1 1,-1 0-1,0 0 0,-1 0 0,-1-1 1,-1 0-1,0 1 0,-1-34 0,-1 49-269,0 0-1,-1 0 1,1 0-1,0 0 1,0 0-1,0 0 1,-1 1-1,1-1 0,-1 0 1,1 0-1,0 0 1,-1 0-1,0 0 1,1 0-1,-1 1 1,1-1-1,-1 0 0,0 1 1,0-1-1,1 0 1,-1 1-1,0-1 1,0 1-1,0-1 1,0 1-1,1-1 0,-1 1 1,0 0-1,0 0 1,0-1-1,0 1 1,0 0-1,0 0 1,0 0-1,0 0 0,0 0 1,0 0-1,0 0 1,0 0-1,0 0 1,0 1-1,0-1 1,0 0-1,0 1 1,0-1-1,0 0 0,1 1 1,-1-1-1,0 1 1,0 0-1,0-1 1,1 1-1,-1 0 1,0-1-1,1 1 0,-1 0 1,0 0-1,1-1 1,-1 1-1,1 0 1,-1 0-1,1 0 1,0 0-1,-1 1 0,-2 6-19,1 0 0,0 0 0,1 1 0,-1-1 0,2 1 0,-1-1 0,1 1 0,0-1 0,1 1 0,3 16 0,-3-22-80,-1 0 0,1 0-1,0 0 1,1 0 0,-1 0-1,1 0 1,-1 0 0,1 0-1,0 0 1,0-1 0,0 1-1,0-1 1,0 1 0,1-1 0,-1 0-1,1 0 1,0 0 0,-1 0-1,1-1 1,0 1 0,0-1-1,0 1 1,0-1 0,0 0-1,0 0 1,1-1 0,-1 1 0,0-1-1,0 1 1,6-1 0,-5 0 37,0 0 1,0 0-1,-1 0 1,1 0 0,0-1-1,-1 0 1,1 0-1,0 0 1,-1 0-1,1 0 1,-1-1 0,1 1-1,-1-1 1,3-2-1,-3 1 59,0-1 0,0 1-1,0-1 1,0 1-1,-1-1 1,0 0-1,0 0 1,0 0 0,0 0-1,-1-1 1,2-6-1,18-83 4310,-25 132-4714,1-18-329,1-1 0,1 29-1,1-45 589,1 1-1,-1 0 0,0 0 1,1-1-1,0 1 0,0 0 1,0-1-1,0 1 0,1-1 1,-1 1-1,1-1 0,0 0 1,0 0-1,0 1 0,0-1 1,1-1-1,-1 1 0,5 4 1,6-1-3782,1-6-2681</inkml:trace>
  <inkml:trace contextRef="#ctx0" brushRef="#br0" timeOffset="7274.97">5205 463 6659,'0'0'12206,"-8"-4"-11721,7 3-477,-1-1 8,0 1-1,0-1 0,0 1 0,0 0 1,0 0-1,-1 0 0,1 0 0,0 0 0,-1 1 1,1-1-1,-3 0 0,3 2-6,1-1 0,-1 0-1,1 1 1,-1 0 0,1-1 0,-1 1 0,1 0-1,-1 0 1,1-1 0,0 1 0,-1 0 0,1 1-1,0-1 1,0 0 0,0 0 0,0 0 0,0 1-1,0-1 1,0 0 0,0 1 0,1-1 0,-1 1-1,0-1 1,0 3 0,-4 9 20,1-1 0,0 1 0,1 0-1,1 0 1,0 0 0,0 0 0,1 0 0,1 0 0,0 0 0,3 19 0,-2-30-48,-1 0 0,1 0 0,0 0 0,0-1 0,0 1 0,0 0 0,0 0 0,0-1 1,0 1-1,0 0 0,1-1 0,-1 1 0,1-1 0,-1 0 0,1 1 0,0-1 0,-1 0 1,1 0-1,0 0 0,0 0 0,0 0 0,0-1 0,0 1 0,0-1 0,0 1 0,0-1 1,0 1-1,0-1 0,0 0 0,0 0 0,0 0 0,0 0 0,0-1 0,2 1 0,0-1-24,0 1 0,0-1-1,0 1 1,0-1 0,0 0-1,0 0 1,0-1 0,0 1-1,-1-1 1,1 0 0,-1 0-1,1 0 1,-1-1 0,0 1-1,1-1 1,4-5 0,-5 1 49,1 0 0,-1-1 1,0 1-1,0-1 1,-1 1-1,0-1 0,-1 0 1,0 0-1,0 0 1,-1 0-1,1 0 1,-3-10-1,2 11-12,0 1 0,-1 0-1,0-1 1,0 1 0,-1 0 0,0 0 0,0 0-1,0 0 1,-1 0 0,0 0 0,0 1-1,0-1 1,-1 1 0,0 0 0,-7-8 0,-5 8-2200,16 5 1978,0 0-1,-1 0 0,1 0 1,-4 19-14293</inkml:trace>
  <inkml:trace contextRef="#ctx0" brushRef="#br0" timeOffset="8597.66">5698 364 8308,'0'0'7691,"-10"5"-7587,8 2-95,0-1 0,1 0 0,0 1 0,0 0 0,0-1 0,1 1 0,0 0 0,1-1 0,0 9 0,0-8-11,-1-6 3,0 0-1,0 0 1,0 0 0,0 0-1,1 0 1,-1 0-1,0 0 1,1 0-1,-1 0 1,1 0-1,-1 0 1,1 0-1,0 0 1,-1 0 0,1 0-1,0 0 1,-1 0-1,1-1 1,0 1-1,0 0 1,0-1-1,0 1 1,0-1-1,0 1 1,0-1-1,2 2 1,0-2 19,0 1 0,1 0 1,-1-1-1,0 1 0,1-1 0,-1 0 0,6-1 0,-8 1-18,0-1 0,1 0-1,-1 1 1,0-1-1,0 0 1,0 1-1,0-1 1,0 0-1,0 0 1,0 0 0,-1 0-1,1 0 1,0 0-1,0 0 1,-1 0-1,1 0 1,-1-1-1,1 1 1,-1 0 0,1 0-1,-1 0 1,0-1-1,1 1 1,-1 0-1,0-1 1,0 1-1,0 0 1,0-2 0,1-46 71,-2 38 3,1 7-21,-1 0 1,1 1-1,-1-1 0,0 0 0,0 1 0,0-1 0,-1 1 1,1-1-1,-1 1 0,0 0 0,0 0 0,0-1 0,0 1 0,-1 1 1,1-1-1,-1 0 0,0 1 0,1-1 0,-6-2 0,7 4-32,-1 0 0,1 0 0,0 0 0,-1 1 0,1-1 0,-1 0 0,0 1 0,1-1 0,-1 1 0,1 0-1,-1 0 1,0-1 0,1 1 0,-1 0 0,0 0 0,1 1 0,-1-1 0,0 0 0,1 0 0,-1 1 0,1-1 0,-1 1-1,1 0 1,-1-1 0,1 1 0,-1 0 0,1 0 0,-1 0 0,1 0 0,0 0 0,0 0 0,-1 0 0,1 0-1,0 0 1,0 1 0,0-1 0,0 1 0,1-1 0,-1 0 0,0 1 0,0-1 0,1 1 0,-1 0 0,0 2 0,-3 13-23,0 1 1,0 0-1,2-1 1,0 1 0,1 0-1,1 0 1,1 0-1,3 21 1,-3-33-35,0 0 0,0 0 0,1 0 0,0-1 1,0 1-1,1 0 0,0-1 0,0 0 0,0 1 0,0-1 0,1-1 1,0 1-1,0 0 0,0-1 0,0 0 0,1 0 0,0 0 0,0-1 1,6 4-1,-5-3-42,0-1 1,1 0-1,0 0 1,-1-1-1,1 0 1,0 0-1,0 0 1,0-1-1,1 0 1,-1-1-1,0 1 1,0-1-1,0-1 1,1 1-1,-1-1 0,7-2 1,-9 1 73,0-1-1,-1 1 1,1-1-1,0 0 1,-1 0-1,0 0 1,0 0 0,0-1-1,0 0 1,-1 1-1,1-1 1,-1-1 0,3-4-1,2-4 45,0 0 0,-1 0 0,8-19-1,-11 18 184,0 1 0,0-1 0,-2 1 0,1-1 0,-2 0 0,0 0 0,0 0 0,-2 0 0,-1-15-1,2 28-214,0 0 0,-1 0 0,1 1 0,0-1 0,0 0 0,-1 1 0,1-1 0,-1 1 0,1-1 0,0 0 0,-1 1 0,1-1 0,-1 1 0,1-1 0,-1 1 0,0-1 0,1 1 0,-1 0 0,1-1 0,-1 1 0,0 0 0,1-1 0,-1 1 0,0 0 0,1 0 0,-1-1 0,0 1 0,0 0 0,1 0 0,-1 0 0,0 0 0,1 0 0,-1 0 0,0 0 0,0 0-1,1 1 1,-1-1 0,0 0 0,1 0 0,-1 1 0,0-1 0,1 0 0,-1 1 0,0-1 0,1 0 0,-1 1 0,1-1 0,-1 1 0,1-1 0,-1 1 0,1-1 0,-1 1 0,1 0 0,-1-1 0,1 1 0,0-1 0,-1 1 0,1 0 0,0-1 0,0 1 0,-1 0 0,1 0 0,0-1 0,0 2 0,0 3-3,0 0 0,0 0 0,0 0 0,0 0 0,1-1 0,0 1 0,0 0 0,0-1 0,1 1 0,0 0 0,0-1 0,0 0 0,0 1 0,4 4 0,0-2-46,1 1-1,-1-2 0,1 1 0,1-1 0,-1 0 0,13 7 0,-16-10-158,2 0-1,-1 0 1,0-1-1,0 0 1,1 0 0,-1 0-1,1 0 1,8 0-1,-12-1 173,0-1-1,0 0 1,0 0 0,0 0-1,0 0 1,0 0-1,0-1 1,0 1-1,0 0 1,0-1-1,0 0 1,0 1 0,0-1-1,-1 0 1,1 0-1,0 0 1,0 0-1,-1 0 1,1-1 0,-1 1-1,1-1 1,-1 1-1,1-1 1,-1 1-1,0-1 1,2-2-1,-1-1 79,1 0-1,-1 0 0,0-1 1,0 1-1,-1-1 0,0 1 0,1-7 1,0-23 3096,-2 34-2619,0 5-249,-1 30-268,0-12-10,1 1-1,5 38 0,-5-55-17,1-1 0,1 0 0,-1 1 1,1-1-1,-1 0 0,2 0 0,-1 0 0,0 0 0,1-1 0,0 1 1,0-1-1,0 1 0,1-1 0,-1 0 0,1-1 0,8 8 0,-10-10-1,-1 0 0,1 0 0,-1 0-1,1 0 1,0-1 0,-1 1 0,1 0-1,0-1 1,0 1 0,0-1 0,-1 1-1,1-1 1,0 0 0,0 0 0,0 0-1,0 0 1,0 0 0,-1 0 0,1-1-1,0 1 1,0 0 0,0-1 0,-1 0-1,1 1 1,0-1 0,0 0 0,-1 0-1,1 0 1,-1 0 0,1 0 0,-1 0-1,1-1 1,-1 1 0,0 0 0,0-1-1,2-1 1,3-6 24,0-1-1,0 1 1,-1-1-1,7-20 1,-8 20-5,4-10 28,-2-1-1,0 0 0,-1 0 1,-1 0-1,-1-1 1,-1 1-1,0-27 0,-2 47-14,0-1-1,0 0 0,0 0 1,0 0-1,0 1 0,0-1 1,-1 0-1,1 0 1,-1 1-1,1-1 0,-1 0 1,0 1-1,0-1 1,1 0-1,-1 1 0,0-1 1,-1 1-1,1 0 0,0-1 1,0 1-1,0 0 1,-1 0-1,1-1 0,-1 1 1,1 0-1,-1 1 0,1-1 1,-1 0-1,0 0 1,1 1-1,-1-1 0,0 0 1,1 1-1,-1 0 1,0-1-1,0 1 0,0 0 1,1 0-1,-1 0 0,-2 1 1,3-1-18,0 0 0,0 0 0,1 0 1,-1 1-1,0-1 0,0 0 0,0 1 0,0-1 0,0 1 1,1-1-1,-1 1 0,0-1 0,1 1 0,-1-1 0,0 1 1,1 0-1,-1-1 0,0 1 0,1 0 0,-1 0 0,1 0 1,-1-1-1,1 1 0,0 0 0,-1 0 0,1 0 0,0 0 1,0 0-1,0 0 0,-1-1 0,1 2 0,-2 34-39,2-30 47,0 3-16,0-1 1,1 1-1,0-1 1,0 1-1,1-1 1,0 1-1,1-1 1,3 10-1,-4-14-91,1 1 0,0-1-1,-1 0 1,1 0 0,0 0 0,1-1-1,-1 1 1,1-1 0,0 1 0,0-1-1,0-1 1,0 1 0,0 0 0,0-1-1,1 0 1,4 2 0,-5-2 62,0-1-1,-1 1 1,1-1 0,0 0 0,0 0-1,0 0 1,0-1 0,0 1 0,0-1-1,-1 0 1,1 0 0,0 0 0,0-1-1,0 1 1,0-1 0,0 0 0,0 0-1,0-1 1,-1 1 0,1-1 0,0 1-1,-1-1 1,0 0 0,1-1 0,-1 1-1,0-1 1,0 1 0,0-1 0,0 0 0,-1 0-1,1 0 1,-1 0 0,0 0 0,3-6-1,1-2 294,0 1-1,-1-1 1,0 0-1,-1 0 1,0-1-1,-1 1 1,0-1-1,-1 0 1,0 0-1,0-23 1,-2 35-104,-2 8-50,-4 13-237,1 0 0,0 1 1,2-1-1,1 1 1,0 0-1,2 26 1,1-44-102,-1 0 0,0-1 0,1 1 0,0 0 0,0 0 1,0-1-1,0 1 0,0-1 0,1 1 0,0-1 0,0 0 1,0 1-1,0-1 0,0 0 0,4 4 0,-2-4-548,-1 1 0,1-1-1,0 0 1,0-1 0,1 1 0,-1-1-1,5 3 1,16 3-6243</inkml:trace>
  <inkml:trace contextRef="#ctx0" brushRef="#br0" timeOffset="9469.77">6704 426 4562,'0'0'14527,"-16"-13"-13748,-52-36-320,67 48-442,-1 0 1,0 0-1,0 0 1,0 0 0,0 0-1,0 0 1,0 0-1,0 1 1,0-1 0,0 1-1,-4-1 1,5 1-13,0 0 0,0 1 1,0-1-1,0 0 0,0 0 1,0 0-1,0 1 0,0-1 1,1 1-1,-1-1 0,0 0 1,0 1-1,0 0 0,1-1 1,-1 1-1,0-1 0,-1 2 1,0 1-2,0 0 0,1 1 0,-1-1 0,1 0 1,0 0-1,-1 1 0,2-1 0,-2 7 0,0-4 6,-1 8 12,1 1 0,0-1 0,1 1-1,0-1 1,3 30 0,-2-40-96,1 1 0,-1 0 0,1-1-1,0 1 1,0-1 0,1 1 0,-1-1 0,1 1 0,0-1 0,1 0 0,-1 0 0,0 0-1,1 0 1,0 0 0,0-1 0,0 1 0,1-1 0,-1 0 0,1 0 0,0 0 0,0 0 0,5 2-1,-6-3 0,0-1 0,0 0 0,0 0 0,1 0 0,-1 0 0,0 0 0,0-1 0,1 0 0,-1 1 0,0-1 0,1 0 0,-1-1 0,0 1 0,0-1 0,1 1 0,-1-1 0,0 0 0,5-2-1,-4 0 40,0 1-1,-1-1 0,1 1 1,-1-1-1,0 0 0,0 0 0,0-1 1,0 1-1,-1 0 0,1-1 0,-1 0 1,3-6-1,0-3 212,0 0 0,-1 0 0,0-1 0,-1 0-1,0 0 1,-2 0 0,1-23 0,-2 31-20,1-2 117,-1 0-1,-1 0 1,1 0-1,-3-10 1,3 17-254,-1 0 0,1 0 0,0 0 0,0 0 0,0 0 1,-1 0-1,1 1 0,0-1 0,-1 0 0,1 0 1,-1 0-1,1 1 0,-1-1 0,1 0 0,-1 0 0,0 1 1,1-1-1,-1 0 0,0 1 0,0-1 0,1 1 1,-1-1-1,0 1 0,0-1 0,0 1 0,1 0 0,-1-1 1,0 1-1,0 0 0,0 0 0,0 0 0,0 0 1,0 0-1,0 0 0,0 0 0,0 0 0,0 0 0,0 0 1,1 0-1,-1 0 0,0 1 0,0-1 0,0 0 1,0 1-1,0-1 0,1 0 0,-2 2 0,1 0-15,-1 0-1,1 0 1,1 0-1,-1 0 0,0 1 1,0-1-1,1 0 1,0 1-1,-1-1 1,1 1-1,0-1 1,0 0-1,0 1 0,0-1 1,2 5-1,-2 1 13,0 4-25,1-1 1,0 0-1,1 0 0,0 0 1,1 0-1,6 19 1,-7-26-79,0 0 0,0 0 0,0 0 1,0 0-1,0 0 0,1 0 0,0-1 1,0 1-1,0-1 0,0 1 0,0-1 1,1 0-1,0-1 0,-1 1 0,1-1 1,0 1-1,0-1 0,0 0 0,8 2 0,-10-4 61,1 1 1,0-1-1,-1 0 0,1 1 0,0-1 0,-1-1 0,1 1 0,0 0 0,-1-1 0,1 1 0,0-1 0,-1 0 0,1 0 0,-1 0 0,1 0 0,-1 0 0,0-1 0,1 1 0,-1-1 0,0 1 0,0-1 0,0 0 0,0 0 0,0 0 0,-1 0 0,1 0 0,2-4 0,1-3 121,1 0 1,-1-1-1,-1 0 0,0 0 1,5-18-1,-8 19 307,1 1 1,-1-1-1,-1 1 0,0-13 1,0 11 192,0 9-584,0 1 0,0 0-1,0 0 1,0 0 0,0 0-1,0-1 1,-1 1 0,1 0-1,0 0 1,0 0 0,0 0-1,0 0 1,0-1 0,0 1-1,-1 0 1,1 0 0,0 0-1,0 0 1,0 0 0,0 0-1,-1 0 1,1 0 0,0 0-1,0-1 1,0 1 0,0 0 0,-1 0-1,1 0 1,0 0 0,0 0-1,0 0 1,-1 0 0,1 0-1,0 0 1,0 0 0,0 1-1,0-1 1,-1 0 0,1 0-1,0 0 1,0 0 0,0 0-1,0 0 1,-1 0 0,1 0-1,0 0 1,0 0 0,0 1-1,-10 6-40,7 0 25,1 0 1,0 0-1,0 0 0,1 1 0,0-1 0,0 1 0,1-1 1,0 1-1,0-1 0,2 11 0,-1-5 19,0-10-30,-1 0 0,1 0-1,0 0 1,0 0 0,0 0-1,0 0 1,1 0 0,-1-1-1,1 1 1,0-1 0,-1 1-1,1-1 1,0 0-1,1 1 1,-1-1 0,0 0-1,1-1 1,-1 1 0,1 0-1,-1-1 1,1 1 0,0-1-1,0 0 1,4 2 0,-5-2 1,1 0 0,0 0 0,-1-1 1,1 1-1,-1 0 0,1-1 0,0 0 1,-1 0-1,1 1 0,0-2 0,-1 1 1,1 0-1,0 0 0,-1-1 0,1 0 0,0 1 1,-1-1-1,1 0 0,-1 0 0,1-1 1,-1 1-1,0 0 0,0-1 0,1 1 1,-1-1-1,0 0 0,3-3 0,2-8 169,-1 0 0,0-1-1,0 1 1,-1-1 0,-1 0-1,-1 0 1,0-1 0,2-25-1,-5 60-288,-1 8 184,2 0 0,5 31 0,-5-51-161,1 0 1,0 0-1,0 0 1,1 0 0,0-1-1,0 1 1,1-1-1,0 0 1,0 0 0,1 0-1,-1-1 1,8 8-1,-11-13-230,0 0 0,0 1 0,1-1 0,-1 0 0,1 0 0,-1 0 0,0 0 0,1-1 0,0 1 0,-1 0 0,1 0 0,-1-1 0,1 1 0,0-1 0,2 1 0,9-1-5633</inkml:trace>
  <inkml:trace contextRef="#ctx0" brushRef="#br0" timeOffset="10078.96">7284 119 1713,'0'0'9916,"4"0"-9556,3 0-335,1 0 0,-1-1 0,1 0 0,-1 0 0,0-1 0,1 0-1,-1 0 1,0 0 0,0-1 0,0 0 0,-1-1 0,1 1 0,-1-1-1,0-1 1,0 1 0,0-1 0,0 0 0,8-10 0,13-19 2739,-17 15 4618,-11 136-6879,1 106 143,3-177-547,1 1 0,19 78 0,-19-112-71,0 0-1,1 0 1,0 0 0,1-1 0,1 0 0,8 12-1,-14-22 3,-21-2 39,7-2-61,1 0-1,0-1 0,0 0 1,1-1-1,-1 0 1,1-1-1,0 0 0,-17-12 1,58 15-4391,21 12-3557,-28-6-149</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5:46.754"/>
    </inkml:context>
    <inkml:brush xml:id="br0">
      <inkml:brushProperty name="width" value="0.05" units="cm"/>
      <inkml:brushProperty name="height" value="0.05" units="cm"/>
      <inkml:brushProperty name="color" value="#008C3A"/>
    </inkml:brush>
  </inkml:definitions>
  <inkml:trace contextRef="#ctx0" brushRef="#br0">10 76 9830,'-6'-13'75,"3"23"121,3 29 380,0-35-440,0 43 1228,8 73 0,-5-106-1092,-1 1 0,2-1 1,0 0-1,1 0 0,0 0 0,1 0 1,0-1-1,1 0 0,12 16 1,-15-24-160,0-1 1,1 0 0,-1 1-1,1-2 1,0 1-1,1 0 1,-1-1 0,0 0-1,1 0 1,0-1-1,8 3 1,-11-4-67,0 0 1,-1 0-1,1 0 1,0 0-1,0-1 0,0 0 1,-1 1-1,1-1 0,0 0 1,0 0-1,0-1 1,0 1-1,-1-1 0,1 1 1,0-1-1,0 0 0,-1 0 1,1 0-1,-1 0 1,1-1-1,-1 1 0,1-1 1,-1 1-1,0-1 0,0 0 1,4-4-1,0-2-74,-1-1 0,1-1 0,-2 1 0,0-1-1,0 1 1,-1-1 0,0-1 0,0 1 0,1-16 0,-1-9-466,-1-53 0,-3 55 295,2 33 194,-1 0 0,0-1 0,0 1 0,0-1 1,0 1-1,0-1 0,0 1 0,0 0 0,0-1 1,0 1-1,0-1 0,0 1 0,0 0 0,0-1 0,0 1 1,-1-1-1,1 1 0,0 0 0,0-1 0,0 1 1,0 0-1,-1-1 0,1 1 0,0 0 0,0-1 1,-1 1-1,1 0 0,0-1 0,-1 1 0,1 0 0,0 0 1,-1-1-1,1 1 0,0 0 0,-1 0 0,1 0 1,-1 0-1,1-1 0,0 1 0,-1 0 0,1 0 1,-1 0-1,0 0-4,0 1 0,0-1 0,1 0 0,-1 1 0,0-1 0,1 1 0,-1-1 0,1 1 0,-1-1 0,0 1 1,1-1-1,-1 1 0,1 0 0,0-1 0,-1 1 0,1 0 0,-1-1 0,1 1 0,0 0 0,-1-1 0,1 2 0,-2 5 80,1-1 0,-1 1 0,1-1 0,1 1 0,-1 0 0,1-1-1,0 1 1,1 0 0,0-1 0,0 1 0,0-1 0,1 1 0,-1-1-1,2 1 1,-1-1 0,1 0 0,0 0 0,0 0 0,0-1 0,1 1-1,0-1 1,0 0 0,1 0 0,-1 0 0,1 0 0,0-1 0,1 0 0,-1 0-1,1 0 1,-1-1 0,1 1 0,0-1 0,0-1 0,0 1 0,1-1-1,-1 0 1,1-1 0,-1 0 0,1 0 0,-1 0 0,13-1 0,-16 0-49,-1 0 0,0-1 0,1 0 1,-1 1-1,0-1 0,1 0 0,-1 0 1,0-1-1,0 1 0,0 0 0,0-1 1,0 1-1,0-1 0,0 0 0,0 1 1,0-1-1,-1 0 0,1 0 0,-1 0 1,0 0-1,0-1 0,1 1 0,-1 0 1,0 0-1,-1-1 0,2-2 0,3-11-143,-1 0-1,5-30 1,-8 36-49,3-17-131,-1 1 0,-2-1 1,-1 0-1,-4-43 1,2 63 200,0 0 0,0-1-1,-1 1 1,1 0 0,-2 0 0,-6-11 0,9 16 94,1 1-1,-1-1 1,0 1 0,0-1-1,0 1 1,0 0-1,0-1 1,0 1-1,-1 0 1,1 0 0,0 0-1,-1 0 1,1 0-1,-1 0 1,1 0 0,-1 0-1,1 0 1,-1 1-1,1-1 1,-1 1-1,0-1 1,1 1 0,-1 0-1,0-1 1,0 1-1,1 0 1,-1 0 0,0 0-1,1 1 1,-1-1-1,0 0 1,0 0-1,1 1 1,-1-1 0,-2 2-1,2 0 27,1-1 0,-1 0 0,1 1 0,0-1 0,0 0 0,-1 1 0,1-1 0,0 1 0,1 0 0,-1-1 0,0 1 0,0 0 0,1 0 0,-1-1 0,1 1 0,-1 0 0,1 0 0,0 3 0,-1 40 269,2-30-156,-1-9-70,1 0-1,0 1 1,1-1 0,-1 0 0,1-1-1,0 1 1,1 0 0,-1-1-1,1 1 1,0-1 0,1 0 0,-1 0-1,1 0 1,0 0 0,0 0 0,1-1-1,-1 0 1,1 0 0,0 0 0,0-1-1,6 4 1,-2-2 56,1 1 0,-1-2-1,1 1 1,0-1 0,0-1 0,1 0-1,-1 0 1,1-1 0,-1 0 0,1-1 0,15 0-1,-25-1-108,1-1 0,-1 1 0,0-1 1,1 1-1,-1-1 0,0 0 0,1 1 0,-1-1 0,0 0 0,0 0 0,0 0 0,0 0 0,0 0 0,0 0 0,0 0 0,0-1 0,0 1 0,-1 0 0,1 0 0,0-1 0,-1 1 0,1 0 0,-1-1 0,1 1 0,-1-1 0,0 1 0,0 0 0,0-1 1,1 1-1,-2-3 0,2-54-277,-1 42 56,1-6-15,-1-31-439,0 50 637,0 0 0,0 0 0,-1 0 0,1 1-1,-1-1 1,0 0 0,0 0 0,0 0 0,0 1 0,-1-1 0,1 0 0,-1 1 0,-2-4-1,4 6 27,0-1 0,-1 1-1,1 0 1,0 0 0,-1 0-1,1-1 1,0 1 0,-1 0-1,1 0 1,0 0 0,-1 0-1,1 0 1,-1 0 0,1 0-1,0 0 1,-1 0 0,1 0-1,0 0 1,-1 0 0,1 0-1,-1 0 1,1 0 0,0 0-1,-1 1 1,1-1 0,0 0-1,-1 0 1,1 0 0,0 0-1,0 1 1,-1-1 0,1 0-1,0 0 1,-1 1 0,1-1-1,0 0 1,0 1 0,0-1-1,-1 0 1,1 1 0,0-1-1,0 0 1,0 1 0,0-1-1,0 0 1,-1 1 0,1-1-1,0 0 1,0 1 0,0 0-1,-6 19 54,2 12 264,2 0 0,0 1 0,3-1 0,0 1 0,9 48 0,-6-62-148,17 87 592,-18-92-632,2 0 0,-1-1 0,1 0 0,1 0 0,11 17 0,-17-30-125,0 0-1,0 0 1,0 0 0,0-1 0,0 1 0,0 0 0,0 0 0,0 0 0,0-1-1,0 1 1,0 0 0,0 0 0,0 0 0,0 0 0,0-1 0,0 1-1,0 0 1,1 0 0,-1 0 0,0 0 0,0-1 0,0 1 0,0 0 0,0 0-1,1 0 1,-1 0 0,0 0 0,0 0 0,0-1 0,0 1 0,1 0-1,-1 0 1,0 0 0,0 0 0,0 0 0,0 0 0,1 0 0,-1 0 0,0 0-1,0 0 1,0 0 0,1 0 0,-1 0 0,0 0 0,0 0 0,0 0 0,1 0-1,-1 0 1,0 0 0,0 0 0,0 1 0,1-1 0,-1 0 0,0 0-1,0 0 1,0 0 0,0 0 0,0 0 0,1 1 0,-1-1 0,0 0 0,0 0-1,0 0 1,0 1 0,5-34-200,-2 1-1,-1-39 1,-2 37-417,2 0 1,7-42 0,-2 61 396,-7 14 212,1 1 1,-1 0-1,0 0 1,0 0-1,1 0 1,-1 0-1,0 0 1,0 0-1,1 0 1,-1 0-1,0 0 1,1 0-1,-1 0 1,0 0-1,1 0 1,-1 0-1,0 0 1,0 0-1,1 0 1,-1 0 0,0 0-1,1 0 1,-1 0-1,0 1 1,0-1-1,1 0 1,-1 0-1,0 0 1,0 0-1,1 1 1,1 1 9,-1 0 1,1 0-1,0 0 1,-1 1 0,0-1-1,1 1 1,-1-1-1,1 5 1,12 64 542,-2 0-68,-11-65-426,1 0-1,0-1 1,0 1-1,1 0 1,0-1-1,0 1 1,0-1-1,6 8 1,-8-12-39,0 1 0,0-1 0,1 0 0,-1 1 0,0-1 0,1 0 0,-1 0 0,1 0 1,-1 0-1,1 0 0,-1 0 0,1 0 0,0 0 0,-1-1 0,1 1 0,0-1 0,0 1 0,0-1 0,-1 0 1,1 0-1,0 0 0,0 0 0,0 0 0,0 0 0,-1 0 0,1 0 0,0-1 0,0 1 0,0-1 1,-1 1-1,1-1 0,0 0 0,-1 0 0,1 0 0,0 0 0,-1 0 0,0 0 0,1 0 0,-1 0 0,1-1 1,-1 1-1,0 0 0,2-3 0,6-7-104,-1-1 0,0 0 0,-1 0 1,9-20-1,-11 22-147,0 1 97,-1-1 1,0 1-1,-1 0 1,0-1-1,0 0 1,-1 0-1,0 0 1,1-19-1,-3 29 136,-1-1 1,1 1-1,0 0 1,0 0-1,0 0 0,0-1 1,-1 1-1,1 0 0,0 0 1,0 0-1,-1-1 0,1 1 1,0 0-1,0 0 0,0 0 1,-1 0-1,1 0 1,0 0-1,-1 0 0,1-1 1,0 1-1,0 0 0,-1 0 1,1 0-1,0 0 0,0 0 1,-1 0-1,1 0 0,0 0 1,-1 1-1,1-1 1,0 0-1,0 0 0,-1 0 1,1 0-1,0 0 0,0 0 1,-1 0-1,1 1 0,0-1 1,0 0-1,-1 0 0,-10 8-110,10-7 124,0 1-1,1-1 1,-1 1 0,1-1 0,-1 1 0,1 0 0,0-1 0,0 1-1,-1 0 1,1-1 0,0 1 0,0 0 0,1-1 0,-1 1 0,0-1-1,1 1 1,-1 0 0,1-1 0,-1 1 0,1-1 0,-1 1 0,1-1-1,0 0 1,0 1 0,0-1 0,0 0 0,0 1 0,0-1 0,0 0-1,1 0 1,-1 0 0,0 0 0,1 0 0,1 1 0,0-1 14,0 1 0,0-1 1,0 0-1,1 0 0,-1 0 1,0 0-1,1-1 1,-1 0-1,1 1 0,-1-1 1,1 0-1,-1-1 0,0 1 1,1 0-1,5-3 1,-7 2-14,0 0 0,-1 0 1,1 0-1,0 0 1,-1-1-1,1 1 1,-1-1-1,0 1 0,1-1 1,-1 0-1,0 1 1,0-1-1,0 0 1,0 0-1,-1 0 0,1 1 1,0-1-1,-1 0 1,1 0-1,-1-3 1,5-42-329,-4 45 278,-1-1-1,0 1 1,0-1 0,0 0 0,-1 1-1,1-1 1,-1 1 0,1-1 0,-1 1-1,0-1 1,0 1 0,0 0 0,0-1-1,0 1 1,-1 0 0,1 0 0,-3-3-1,2 4 34,-1-1-1,0 1 0,1-1 0,-1 1 1,0 0-1,0 0 0,1 0 0,-1 0 1,0 0-1,0 1 0,0 0 1,0-1-1,0 1 0,-6 1 0,6-2 35,-1 1 0,1 0 0,0 0 0,-1 1 0,1-1 0,0 1 0,-1 0 0,1-1 0,0 1 0,0 1 0,0-1-1,0 0 1,0 1 0,0 0 0,-3 2 0,4-2 0,0 1 0,0 0 0,0-1 0,0 1 0,0 0 0,1 0 0,0 0 0,-1 1 0,1-1 0,1 0-1,-1 0 1,0 1 0,1-1 0,-1 0 0,1 5 0,-1 3 61,1 0 0,0 1 0,1-1 0,0 0-1,0 0 1,1 0 0,1 0 0,0 0 0,1 0 0,0 0 0,9 17-1,-9-21-23,1 0 0,0 0 0,0 0 0,1-1 0,0 0 0,0 0 0,0 0 0,1-1 0,-1 0 0,1 0 0,1 0 0,-1-1 0,1 0 0,-1-1 0,1 0 0,11 3 0,-12-4-17,0 0 1,0-1 0,0 0-1,0 0 1,1-1 0,7 0 0,-13 0-32,1-1 0,-1 1 1,0 0-1,0-1 0,1 1 1,-1-1-1,0 0 0,0 0 1,0 0-1,0 0 0,0 0 1,0 0-1,0 0 0,0-1 1,-1 1-1,1-1 0,0 1 1,-1-1-1,1 0 0,-1 0 1,0 0-1,2-3 0,5-14-183,-2 0 1,0-1-1,-2 0 0,4-28 0,-5 27-242,1-1-1,1 1 0,13-36 1,-18 57 400,0 0 0,0-1 0,0 1 0,0 0 1,0-1-1,0 1 0,0 0 0,0-1 1,1 1-1,-1 0 0,0-1 0,0 1 0,0 0 1,1-1-1,-1 1 0,0 0 0,0 0 1,1-1-1,-1 1 0,0 0 0,1 0 0,-1 0 1,0-1-1,0 1 0,1 0 0,-1 0 1,0 0-1,1 0 0,-1 0 0,1 0 1,-1 0-1,0 0 0,1 0 0,-1 0 0,1 0 1,8 11-18,4 19 216,-1 28 193,-9-43-260,0 0 1,1-1-1,9 23 1,-13-36-120,0 0 0,0 0 0,1 0 0,-1-1 1,0 1-1,1 0 0,-1 0 0,0-1 0,1 1 0,-1 0 1,1-1-1,-1 1 0,1-1 0,0 1 0,-1 0 1,1-1-1,-1 1 0,1-1 0,0 0 0,0 1 1,-1-1-1,1 0 0,0 1 0,0-1 0,1 1 1,-1-2 1,-1 1 0,1-1 1,0 1-1,0-1 1,0 1-1,-1-1 1,1 1-1,0-1 0,-1 1 1,1-1-1,0 0 1,-1 0-1,1 1 1,-1-1-1,1 0 0,-1 0 1,0 0-1,1-1 1,15-48-100,-14 44-40,54-183-2133,-56 188 2256,0 1-1,0-1 0,1 1 0,-1 0 0,0-1 1,0 1-1,1 0 0,-1-1 0,0 1 0,1 0 0,-1-1 1,0 1-1,1 0 0,-1-1 0,0 1 0,1 0 1,-1 0-1,1 0 0,-1-1 0,0 1 0,1 0 1,-1 0-1,1 0 0,-1 0 0,1 0 0,-1 0 0,1 0 1,-1 0-1,0 0 0,1 0 0,-1 0 0,1 0 1,-1 0-1,1 0 0,-1 0 0,1 1 0,-1-1 1,0 0-1,1 0 0,-1 0 0,0 1 0,1-1 0,-1 0 1,1 0-1,-1 1 0,17 15 183,-11-4-54,0 1 1,0 0-1,-1 0 0,-1 0 0,0 1 1,2 14-1,-2 0 159,-1-1 1,0 32 0,-3-53-256,3-5-24</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5:50.629"/>
    </inkml:context>
    <inkml:brush xml:id="br0">
      <inkml:brushProperty name="width" value="0.05" units="cm"/>
      <inkml:brushProperty name="height" value="0.05" units="cm"/>
      <inkml:brushProperty name="color" value="#008C3A"/>
    </inkml:brush>
  </inkml:definitions>
  <inkml:trace contextRef="#ctx0" brushRef="#br0">24 431 9830,'-20'-32'55,"17"34"159,2 10 31,5 13 169,-3-23-378,0 0-1,-1 1 1,1-1-1,0 0 1,0 0-1,0 0 1,1 0-1,-1-1 0,0 1 1,1 0-1,-1 0 1,1-1-1,0 1 1,-1-1-1,1 1 1,0-1-1,0 0 0,0 0 1,0 0-1,0 0 1,0 0-1,0 0 1,1 0-1,-1-1 1,0 1-1,0-1 0,1 0 1,-1 1-1,0-1 1,0 0-1,1 0 1,2-1-1,-1 0 20,-1 0 0,1-1 1,-1 1-1,1-1 0,-1 0 0,1 0 0,-1 0 0,0-1 0,0 1 1,0-1-1,0 1 0,-1-1 0,1 0 0,-1 0 0,0 0 1,1 0-1,-1-1 0,2-4 0,2-7-99,0 0-1,-1-1 1,0 0 0,-1 0 0,3-32-1,-2-84-288,-5 118 292,-2-9-36,0 1-1,-1 0 0,-1 1 1,-10-33-1,14 53 77,0 1 1,0-1-1,0 1 0,0-1 1,0 1-1,0-1 0,0 0 0,0 1 1,-1-1-1,1 1 0,0-1 1,0 1-1,-1-1 0,1 1 1,0 0-1,-1-1 0,1 1 1,0-1-1,-1 1 0,1 0 0,-1-1 1,1 1-1,-1 0 0,1-1 1,-1 1-1,1 0 0,-1 0 1,1-1-1,-1 1 0,0 1 5,0-1-1,0 1 0,1 0 1,-1-1-1,0 1 1,1 0-1,-1 0 1,1 0-1,-1 0 0,1-1 1,-1 1-1,1 0 1,0 0-1,-1 0 0,1 0 1,0 0-1,0 0 1,0 2-1,-5 30 696,1 1 1,2 0-1,3 54 0,1-20 212,-1 24 1117,17 116-1,-10-159-1172,1 0-1,3-1 0,2-1 1,22 52-1,-32-90-656,1 1 1,0-1-1,1 1 0,10 11 1,-15-19-166,1-1 0,-1 1 0,1-1 0,-1 0 1,1 1-1,-1-1 0,1 0 0,0 0 0,0 0 0,-1 0 1,1 0-1,0 0 0,3 0 0,-4-1-11,0 0-1,1 0 1,-1 0-1,0 0 1,0 0-1,0-1 1,0 1-1,0 0 1,1-1 0,-1 1-1,0-1 1,0 1-1,0-1 1,0 0-1,0 1 1,-1-1-1,1 0 1,0 0-1,0 0 1,0 1-1,-1-1 1,1 0-1,0 0 1,-1 0-1,1 0 1,0-1 0,5-10 48,0 0 0,-1-1 0,-1 1 0,0-1 1,0 0-1,-2 0 0,3-22 0,0-98-1989,-5 126 1836,0-11-242,0 1 0,-2-1 0,0 0 0,-8-30 0,8 42 220,0-1 0,0 1-1,-1 0 1,0 0-1,0 0 1,-1 0 0,0 0-1,1 1 1,-2-1 0,1 1-1,-1 0 1,0 1-1,0-1 1,0 1 0,-11-7-1,15 10 106,-1 0 0,0-1 0,0 1 0,0 0 0,0 0 0,0 1-1,0-1 1,0 0 0,0 1 0,0-1 0,0 1 0,-1 0 0,1-1 0,0 1-1,0 0 1,0 0 0,-1 1 0,1-1 0,0 0 0,0 1 0,0-1 0,0 1 0,0 0-1,0 0 1,0 0 0,-3 1 0,2 1 32,1-1 0,0 1 0,0-1-1,1 1 1,-1 0 0,0 0 0,1 0 0,0 0 0,-1 0 0,1 0-1,1 0 1,-1 0 0,0 0 0,1 0 0,-1 1 0,1 5-1,0-5-3,-1 0-1,1 0 0,0 0 0,0 0 0,1 0 1,-1 0-1,1 0 0,0 0 0,0 0 0,0 0 0,1 0 1,-1 0-1,1-1 0,0 1 0,0-1 0,0 1 1,1-1-1,-1 0 0,1 0 0,-1 0 0,1 0 0,0 0 1,0-1-1,1 1 0,-1-1 0,0 0 0,1 0 0,0 0 1,-1 0-1,1-1 0,0 1 0,7 1 0,-4-1 28,0 0-1,1 0 0,-1 0 0,1-1 0,0 0 0,-1-1 1,1 0-1,0 0 0,-1-1 0,1 1 0,-1-2 0,1 1 1,-1-1-1,1 0 0,-1 0 0,0-1 0,0 0 0,11-7 1,-11 5-111,0 0 0,-1-1 0,0 1 0,0-1 0,-1 0 0,1-1 0,-1 1 0,-1-1 0,1 0-1,-1-1 1,-1 1 0,1-1 0,-1 1 0,0-1 0,-1 0 0,0 0 0,1-10 0,2-23-920,-1-75-1,-4 99 779,0 16 195,0 0 1,0 0-1,0 1 1,0-1-1,0 0 1,0 0-1,0 1 1,0-1-1,0 0 0,0 0 1,0 1-1,1-1 1,-1 0-1,0 1 1,1-1-1,-1 0 0,0 1 1,1-1-1,-1 0 1,1 1-1,0-2 1,10 5-103,9 18 151,83 124 1364,-103-145-1403,1-1 0,-1 1 0,0 0 0,1-1 0,-1 1 0,0-1 0,0 0 1,1 1-1,-1-1 0,0 1 0,0-1 0,0 1 0,0-1 0,0 1 0,0-1 1,1 0-1,-1 1 0,-1-1 0,1 1 0,0-1 0,0 1 0,0-1 0,0 0 0,0 0 1,-2-7-68,-1 1 0,0-1 1,0 0-1,0 1 0,-1 0 1,0 0-1,0 0 0,-7-8 0,9 12 47,-1-1-1,1 1 1,-1 0-1,0 1 1,0-1-1,0 0 0,0 1 1,-1-1-1,1 1 1,-1 0-1,1 0 1,-1 1-1,0-1 0,0 1 1,0 0-1,1 0 1,-1 0-1,-5-1 1,7 3 26,1-1 1,-1 1 0,0 0-1,0-1 1,1 1-1,-1 0 1,1 0 0,-1 0-1,0 0 1,1 1 0,0-1-1,-1 0 1,1 0 0,0 1-1,0-1 1,0 1 0,0-1-1,0 1 1,0 0 0,0-1-1,0 1 1,0 0 0,1 0-1,-1-1 1,1 1 0,0 0-1,-1 0 1,1 2 0,-7 61 420,7-61-396,-1 13 68,-1 14 163,2 0-1,4 34 1,-4-57-208,1 0 1,1-1-1,0 1 1,0-1-1,0 1 1,1-1-1,0 0 1,0 0-1,1 0 1,0 0-1,0 0 1,1-1-1,9 10 1,-13-14-46,1 0 0,0-1 0,0 1 0,0-1 1,0 0-1,0 0 0,0 1 0,0-1 0,1 0 0,-1-1 1,0 1-1,0 0 0,1-1 0,-1 1 0,1-1 0,-1 0 0,0 0 1,1 0-1,-1 0 0,1 0 0,-1 0 0,1-1 0,-1 1 1,0-1-1,1 1 0,-1-1 0,0 0 0,0 0 0,0 0 1,1-1-1,-1 1 0,0 0 0,0-1 0,-1 1 0,1-1 0,0 0 1,0 1-1,-1-1 0,1 0 0,-1 0 0,0 0 0,0 0 1,1 0-1,-1-1 0,1-3 0,3-14-224,0 1-1,-2-1 1,0 0-1,-1 0 1,-1 0 0,-3-35-1,1 8-316,1 42 417,0 4 81,1-1 1,-1 0-1,0 0 1,0 0 0,0 0-1,0 0 1,-1 0 0,1 0-1,0 0 1,-1 1-1,1-1 1,-1 0 0,0 0-1,0 0 1,0 1 0,0-1-1,0 0 1,0 1-1,0-1 1,0 1 0,0-1-1,-3-1 1,4 3 25,0 0 1,0 0-1,-1 0 1,1 0-1,0 0 1,0 0 0,-1 0-1,1 0 1,0 0-1,0 1 1,0-1-1,-1 0 1,1 0-1,0 0 1,0 0-1,-1 0 1,1 0-1,0 0 1,0 0-1,0 1 1,0-1-1,-1 0 1,1 0-1,0 0 1,0 0-1,0 1 1,0-1-1,0 0 1,-1 0 0,1 0-1,0 1 1,0-1-1,0 0 1,0 0-1,0 1 1,0-1-1,0 0 1,0 0-1,0 0 1,0 1-1,0-1 1,0 0-1,0 0 1,0 1-1,0-1 1,0 0-1,0 0 1,0 0-1,0 1 1,0 17 97,0-15-65,0 5 35,0 1 1,1-1 0,0 1 0,0-1 0,1 1-1,0-1 1,6 16 0,-5-19-24,0 0 1,0 0-1,0-1 1,0 1-1,1 0 0,0-1 1,0 0-1,0 0 1,1 0-1,-1-1 1,1 1-1,9 4 1,-9-5-2,1 0 1,0 0-1,0-1 1,0 0-1,0 0 1,0-1-1,0 0 1,7 1-1,-10-2-30,-1 0 0,0 0 0,0 0 0,0 0-1,0 0 1,1 0 0,-1-1 0,0 1 0,0-1-1,0 0 1,0 1 0,0-1 0,0 0 0,0 0 0,-1 0-1,1-1 1,0 1 0,0 0 0,-1-1 0,1 1-1,-1-1 1,1 1 0,-1-1 0,0 0 0,3-3-1,1-7-144,-1 1-1,1-1 0,-2 0 0,0 0 0,0-1 0,1-14 1,-1-77-1162,-3 80 1223,-6 70-8,7-37 152,-1 1 0,2-1 0,-1 0 0,2 1 0,-1-1 0,1 0 0,0 0 0,1 0 0,0-1 0,0 1 0,10 13 0,-11-19-44,-1 1 1,1 0 0,0-1 0,0 1 0,1-1 0,-1 0 0,1 0 0,-1 0-1,1-1 1,0 1 0,0-1 0,0 0 0,0 0 0,1 0 0,-1-1 0,0 1-1,1-1 1,-1 0 0,1-1 0,-1 1 0,1-1 0,0 0 0,-1 0 0,1 0 0,-1 0-1,7-2 1,-8 0-14,0 1-1,-1-1 0,1 1 1,-1-1-1,0 0 1,0 0-1,0 0 0,0-1 1,0 1-1,0 0 1,0-1-1,-1 1 0,1-1 1,-1 0-1,0 1 1,0-1-1,0 0 0,1-4 1,15-57-594,-16 59 491,4-23-431,-1-2-1,-1-50 1,-3 80 517,0 0 0,0 0-1,0 0 1,0-1 0,0 1 0,0 0-1,-1 0 1,1 0 0,0 0-1,0 0 1,0 0 0,0 0 0,0-1-1,-1 1 1,1 0 0,0 0-1,0 0 1,0 0 0,0 0 0,-1 0-1,1 0 1,0 0 0,0 0 0,0 0-1,0 0 1,-1 0 0,1 0-1,0 0 1,0 0 0,0 0 0,0 0-1,-1 0 1,1 0 0,0 0-1,0 0 1,0 1 0,0-1 0,-1 0-1,1 0 1,0 0 0,0 0-1,0 0 1,0 0 0,0 0 0,0 1-1,-1-1 1,1 0 0,0 0-1,0 0 1,0 0 0,0 0 0,0 1-1,0-1 1,0 0 0,0 0 0,0 0-1,0 0 1,0 1 0,0-1-1,-3 12 64,2-1 0,-1 1 0,1 0 0,1 0 0,0 0 0,1 0 0,0 0 0,1-1 0,0 1 0,7 19 0,-5-19 43,1-1 1,0 0 0,1-1 0,0 1-1,0-1 1,1 0 0,16 17 0,-18-22-61,0-1 1,-1 0-1,2 0 1,-1 0-1,0-1 1,1 0 0,-1 0-1,1 0 1,0-1-1,0 1 1,0-1-1,0-1 1,1 1-1,-1-1 1,0-1 0,9 1-1,-13-1-31,-1 0 1,1 0-1,0-1 0,-1 1 0,1-1 1,-1 1-1,1-1 0,-1 0 1,0 1-1,1-1 0,-1 0 0,0 0 1,1 0-1,-1 0 0,0 0 1,0 0-1,0-1 0,0 1 0,0 0 1,0 0-1,0-1 0,-1 1 1,1-1-1,0 1 0,-1-1 0,1 1 1,-1-1-1,1 1 0,-1-3 1,3-8-103,-1 0 0,1-25 1,0 10-278,34-147-1842,-37 174 2203,0-1 0,0 1-1,0 0 1,0-1 0,0 1-1,0 0 1,0-1 0,0 1-1,0 0 1,0-1 0,0 1 0,0 0-1,0-1 1,1 1 0,-1 0-1,0-1 1,0 1 0,0 0 0,1 0-1,-1-1 1,0 1 0,0 0-1,1 0 1,-1-1 0,0 1-1,0 0 1,1 0 0,-1 0 0,0 0-1,1-1 1,-1 1 0,0 0-1,1 0 1,-1 0 0,1 0 0,9 9-45,5 17 267,3 24 253,-2 0 1,-2 1 0,7 53-1,-15-170-422,-7-3-882,-1 45 474,2 0 1,0 0-1,9-46 0,-9 67 320,1 1-1,0-1 0,0 1 0,0 0 1,0 0-1,0-1 0,0 1 0,1 0 0,-1 0 1,1 0-1,-1 0 0,1 0 0,2-1 1,-3 2 39,-1 1 1,1 0-1,0-1 1,0 1-1,-1 0 1,1-1-1,0 1 1,0 0 0,0 0-1,-1-1 1,1 1-1,0 0 1,0 0-1,0 0 1,0 0-1,-1 0 1,1 0-1,0 1 1,0-1 0,0 0-1,-1 0 1,1 0-1,0 1 1,0-1-1,-1 1 1,1-1-1,0 0 1,0 1-1,-1-1 1,1 1 0,-1-1-1,1 1 1,0 0-1,-1-1 1,1 1-1,-1 0 1,1-1-1,-1 1 1,0 0-1,1 0 1,-1-1 0,1 2-1,7 16 195,0 0 1,-2 0-1,0 0 0,0 1 1,-2 0-1,3 22 0,-3-16 84,1 0 0,14 42 0,-18-67-277,-1 1 0,0-1-1,0 0 1,0 1 0,0-1 0,0 0 0,1 0 0,-1 0 0,0 1 0,0-1 0,0 0 0,1 0 0,-1 0 0,0 1 0,0-1 0,1 0 0,-1 0 0,0 0 0,1 0 0,-1 0-1,0 1 1,0-1 0,1 0 0,-1 0 0,0 0 0,1 0 0,-1 0 0,0 0 0,1 0 0,-1 0 0,0 0 0,0 0 0,1 0 0,-1 0 0,0-1 0,1 1 0,-1 0-1,0 0 1,0 0 0,1 0 0,-1 0 0,0-1 0,0 1 0,1 0 0,-1 0 0,0 0 0,0-1 0,0 1 0,1 0 0,-1 0 0,0-1 0,0 1 0,0 0 0,0 0 0,1-1-1,-1 1 1,0 0 0,0-1 0,10-15 208,-2-16-422,6-35 0,-11 44-122,2 0 0,0 0 0,2 1 0,10-25 0,-6 19-14,-1 69 284,-5-1 359,-1-9 50,8 31-1,-10-54-273,0 0 0,1-1 0,0 1 0,0-1 1,0 0-1,1 0 0,0 0 0,1 0 0,6 7 1,-9-12-41,1 1 1,0-1-1,0 0 1,0-1-1,0 1 1,0 0-1,0-1 1,1 1-1,-1-1 1,0 0 0,1 0-1,-1-1 1,1 1-1,4 0 1,-6-1-15,0 0 0,0 0 0,0 0-1,0 0 1,0 0 0,0 0 0,0-1 0,0 1 0,0-1 0,0 1 0,0-1 0,0 0 0,0 0 0,0 0 0,0 0 0,-1 0 0,1 0 0,0 0 0,-1-1 0,1 1 0,-1 0 0,1-1 0,-1 1 0,2-4 0,8-20-326,-2 0 0,8-33 0,-6 20-65,-8 25 165,-1 0-1,0-1 0,-1 1 0,-1-24 0,0 22 157,-6 51-14,6-17 234,0 0 0,2-1 0,0 0 0,1 1 0,9 30 0,-10-44-124,-1 0 0,1 0 0,0-1 1,1 1-1,-1 0 0,1-1 0,0 0 0,0 0 0,1 1 1,-1-2-1,1 1 0,0 0 0,0-1 0,0 0 0,0 0 0,0 0 1,1 0-1,-1-1 0,1 1 0,0-1 0,0-1 0,0 1 1,0-1-1,0 1 0,7-1 0,-10-1-30,0 0 0,1 0 0,-1 0 0,0 0 0,1-1 0,-1 1 0,0-1-1,0 0 1,0 0 0,1 0 0,-1 0 0,0 0 0,0 0 0,0 0 0,0-1 0,-1 1 0,1-1 0,0 1 0,-1-1 0,1 0-1,-1 0 1,1 0 0,-1 0 0,0 0 0,0 0 0,2-3 0,3-8-164,0-1-1,-1 0 1,4-17-1,-1 5-219,-5 14 223,0 0-1,-1 0 1,0 0 0,-1 0 0,0-1 0,-1 1-1,-1 0 1,-2-19 0,-3 20 125,2 19-34,-2 22-109,4-5 397,2 0-1,0 0 1,5 32 0,-4-50-175,0-1 1,0 1-1,1 0 0,0-1 1,0 1-1,1-1 1,-1 0-1,1 0 1,1 0-1,-1 0 1,1 0-1,0-1 1,1 0-1,-1 1 0,1-2 1,0 1-1,6 4 1,-9-7-34,0 0 0,0-1 0,0 0 0,0 0 0,0 1 0,1-1 0,-1-1 0,0 1 0,0 0 0,1 0 0,-1-1 0,1 1 1,-1-1-1,0 0 0,1 0 0,-1 0 0,1 0 0,-1 0 0,1-1 0,-1 1 0,0-1 0,1 1 0,-1-1 0,0 0 0,0 0 0,1 0 0,-1 0 0,0 0 0,0 0 0,0-1 0,0 1 0,0-1 1,-1 0-1,1 1 0,0-1 0,-1 0 0,2-2 0,8-18-279,-2 0 1,0-1-1,-2 0 1,0 0-1,-2-1 1,-1 0-1,0 0 1,-2 0-1,-1 0 1,-3-41-1,0 48 41,-1 1 0,-1 0 0,-1-1-1,0 2 1,-1-1 0,-1 1 0,-13-23 0,10 18-89,10 19 298,0 1 1,0-1-1,-1 0 1,1 1-1,0-1 1,0 1-1,-1-1 1,1 0-1,0 1 1,-1-1-1,1 1 1,-1-1-1,1 1 1,0-1-1,-1 1 1,1-1-1,-1 1 1,0-1-1,1 1 1,-1 0-1,1-1 1,-1 1-1,0 0 1,1-1-1,-1 1 1,0 0-1,-5 15 20,4 37 316,3-45-231,0 20 169,2 1 1,1-1-1,1 1 1,2-1-1,1-1 1,0 1 0,2-1-1,1-1 1,1 0-1,2 0 1,0-1-1,18 22 1,-25-37-133,0-1 0,0 0 0,0-1 0,1 1 0,17 10 0,5-3 265</inkml:trace>
  <inkml:trace contextRef="#ctx0" brushRef="#br0" timeOffset="517.67">2598 333 9830,'-57'-84'0,"54"80"19,0-1 0,0 1 0,-1-1 0,0 1-1,1 0 1,-8-5 0,9 8-2,0 0 0,0 0 1,1 1-1,-1-1 0,0 1 0,0-1 0,0 1 0,0 0 1,0-1-1,0 1 0,0 0 0,-2 1 0,-2-1 10,5 0-7,0 0-1,0 0 1,1 0-1,-1 1 1,0-1-1,1 0 1,-1 0-1,0 1 1,1-1-1,-1 1 1,0-1-1,1 1 1,-1-1-1,1 1 1,-1-1-1,0 1 1,1-1-1,-1 1 0,1-1 1,0 1-1,-1 0 1,1-1-1,-1 2 1,-7 25 321,3 28 499,5-40-584,-1 6 208,1 0 0,1 0 0,5 33 0,-5-49-370,0 0 0,0 0-1,1-1 1,0 1 0,-1 0-1,2-1 1,-1 1-1,0-1 1,1 0 0,0 1-1,0-1 1,0-1 0,0 1-1,1 0 1,0-1 0,-1 0-1,1 1 1,0-2-1,1 1 1,7 4 0,-10-6-40,1 0 0,-1 0 0,1 0 0,0 0 0,-1-1 0,1 1 1,0-1-1,-1 1 0,1-1 0,0 0 0,0 0 0,-1 0 0,1 0 0,0-1 1,-1 1-1,1-1 0,0 0 0,-1 0 0,1 0 0,-1 0 0,4-2 0,-2 0-30,-1 0 0,1 0-1,-1 0 1,0 0-1,0-1 1,-1 1 0,1-1-1,-1 0 1,0 0 0,0 0-1,0 0 1,1-4-1,3-9-132,-2 0 0,0 0 0,-1 0 0,-1-1 0,0-28 0,-2 13-117,0 27 145,0 21 51,0-13 44,0 29 609,8 63-1,-7-86-530,0 0-1,1 0 0,0 0 0,1 0 1,0 0-1,0 0 0,1-1 1,0 0-1,0 1 0,0-2 0,1 1 1,0 0-1,7 6 0,-10-11-51,1 0 0,-1 0-1,1 0 1,0 0-1,-1 0 1,1-1 0,0 1-1,0-1 1,0 0 0,0 0-1,0 0 1,0 0 0,1 0-1,-1-1 1,0 0-1,0 1 1,1-1 0,-1 0-1,0-1 1,0 1 0,0 0-1,5-2 1,-4 1 13,0-1 0,-1 0 0,1 0 0,0 0 0,-1 0 0,1 0-1,-1-1 1,0 0 0,0 1 0,0-1 0,0-1 0,0 1 0,-1 0 0,1 0 0,-1-1 0,3-5 0,17-47-445,-20 51 337,-1 1 1,0-1 0,0 0-1,-1 1 1,1-1-1,-1 0 1,0 0-1,0 1 1,0-1 0,-2-8-1,-4 5-99,-4 0-31</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5:53.227"/>
    </inkml:context>
    <inkml:brush xml:id="br0">
      <inkml:brushProperty name="width" value="0.05" units="cm"/>
      <inkml:brushProperty name="height" value="0.05" units="cm"/>
      <inkml:brushProperty name="color" value="#008C3A"/>
    </inkml:brush>
  </inkml:definitions>
  <inkml:trace contextRef="#ctx0" brushRef="#br0">29 527 9830,'-1'1'41,"1"1"0,-1 0 0,1-1 0,0 1 0,-1-1 0,1 1 0,0 0 1,0-1-1,0 1 0,0-1 0,0 1 0,0 0 0,1-1 0,-1 1 0,0 0 0,1-1 0,-1 1 0,1-1 0,0 1 0,1 1 0,-1-1-15,1-1 1,-1 0-1,1 0 0,0 1 1,-1-1-1,1 0 0,0-1 1,0 1-1,0 0 0,-1 0 0,1-1 1,0 1-1,0-1 0,0 0 1,0 0-1,4 0 0,-3 1 31,-1-1-1,1 0 1,0 0 0,0 0-1,-1 0 1,1 0 0,0-1-1,-1 1 1,1-1 0,-1 0-1,1 0 1,-1 0 0,1 0-1,-1 0 1,1 0 0,2-3-1,-2 1 11,0-1-1,-1 1 0,0 0 0,1-1 0,-1 1 1,-1-1-1,1 0 0,0 0 0,1-7 1,4-21-155,0 1 1,-3-1-1,0 0 0,-3 0 1,-2-51-1,0 24-53,1 52 124,1 3 3,-1 0 0,0-1 1,0 1-1,0-1 0,-1 1 0,1-1 0,-1 1 1,0 0-1,-1-1 0,1 1 0,-1 0 0,1 0 1,-4-6-1,5 10 16,-1 0-1,1 0 1,0 0 0,-1 0 0,1 0 0,0 0 0,0 0-1,-1 0 1,1 0 0,0 0 0,-1 0 0,1 0-1,0 0 1,-1 0 0,1 0 0,0 0 0,0 0 0,-1 0-1,1 0 1,0 0 0,0 1 0,-1-1 0,1 0 0,0 0-1,0 0 1,-1 0 0,1 1 0,0-1 0,0 0 0,-1 0-1,1 1 1,0-1 0,0 0 0,0 0 0,0 1 0,0-1-1,-1 0 1,1 0 0,0 1 0,0-1 0,0 0 0,0 1-1,0-1 1,0 0 0,0 1 0,0-1 0,0 1 0,-5 16 311,5-16-271,-5 25 410,2 0-1,1 0 1,1 0 0,1 1-1,1-1 1,8 38-1,-7-51-234,2-1 0,-1 1 0,2-1 0,0 0-1,0 0 1,1-1 0,0 0 0,1 0-1,15 19 1,-17-25-86,0 1 0,1-1 0,-1 0-1,1 0 1,0-1 0,1 0 0,-1 0-1,1 0 1,0-1 0,0 0 0,0 0-1,0 0 1,0-1 0,1 0 0,-1-1-1,1 0 1,13 1 0,-19-2-95,1 0 0,-1-1 0,0 1 1,0 0-1,1-1 0,-1 1 0,0-1 0,0 0 0,0 0 1,0 0-1,0 0 0,0 0 0,0 0 0,0-1 1,0 1-1,0 0 0,-1-1 0,1 0 0,1-2 0,0 0-40,0-1-1,0 1 1,-1-1-1,1 0 1,-1 0 0,0 0-1,-1 0 1,2-6-1,1-10-247,-2-1 1,0 0-1,-1-24 1,-1 41 193,0-12-118,-2-45-296,1 58 434,1 1-1,-1-1 0,0 1 1,0-1-1,0 1 1,-1-1-1,1 1 1,-1 0-1,0 0 0,0 0 1,0 0-1,0 0 1,0 0-1,-4-3 1,5 5 33,1 1 0,-1-1 0,1 1 1,0-1-1,-1 1 0,1 0 0,-1-1 1,1 1-1,-1 0 0,0-1 0,1 1 1,-1 0-1,1 0 0,-1-1 1,1 1-1,-1 0 0,0 0 0,1 0 1,-1 0-1,0 0 0,1 0 0,-1 0 1,1 0-1,-1 0 0,0 0 1,1 0-1,-1 0 0,0 0 0,1 1 1,-2-1-1,2 1 14,-1 0-1,0 0 1,0 0 0,1 0 0,-1 0-1,1 0 1,-1 1 0,1-1-1,-1 0 1,1 0 0,0 0 0,-1 0-1,1 1 1,0 0 0,0 42 413,1-40-387,0 0 0,1-1-1,-1 1 1,1-1 0,-1 1 0,1-1-1,0 1 1,1-1 0,-1 0 0,0 0-1,1 0 1,0 0 0,-1-1 0,1 1-1,0-1 1,1 1 0,-1-1 0,0 0-1,1 0 1,-1-1 0,6 3-1,-4-2 24,0 0-1,0 0 0,1-1 0,-1 1 1,1-1-1,0 0 0,-1-1 0,1 0 0,0 1 1,-1-2-1,1 1 0,0-1 0,-1 0 0,9-2 1,-11 1-52,0 0 0,1-1 0,-1 1 0,0-1 0,0 0 0,-1 0 0,1 0 0,-1 0 1,1 0-1,-1-1 0,0 1 0,0-1 0,0 1 0,-1-1 0,1 0 0,-1 0 0,0 1 0,0-1 0,0 0 1,0-8-1,3-47-778,-4 76 912,0 1 1,1 0 0,2 0-1,-1 0 1,7 19 0,-6-29-69,0-1 0,0 1 1,0-1-1,1 0 1,0 0-1,1 0 1,-1-1-1,1 0 1,0 0-1,1 0 1,0 0-1,0-1 1,0 0-1,8 5 1,-10-8-29,0 1 0,1-1 0,-1 0 0,1-1 0,0 1 0,0-1 0,-1 0 1,1 0-1,0 0 0,0 0 0,0-1 0,0 0 0,0 0 0,7-2 0,-10 2-28,0-1 0,-1 0-1,1 0 1,-1 0-1,1 0 1,-1 0 0,1 0-1,-1 0 1,0-1 0,1 1-1,-1 0 1,0-1-1,0 1 1,0-1 0,0 1-1,0-1 1,0 0-1,-1 1 1,1-1 0,0 0-1,-1 1 1,1-1 0,-1 0-1,0-3 1,7-50-334,-7 48 187,11-137-1742,-9 168 2065,1-1 1,2 1 0,0-1-1,2 0 1,0 0 0,1-1 0,13 24-1,-18-42-154,-1 0 0,1 0-1,0 0 1,0 0 0,0 0-1,0-1 1,1 0 0,-1 0-1,1 0 1,0 0 0,0 0 0,0-1-1,1 1 1,-1-1 0,0 0-1,1-1 1,-1 1 0,1-1-1,0 0 1,-1 0 0,1 0-1,0-1 1,7 0 0,7 0 114</inkml:trace>
  <inkml:trace contextRef="#ctx0" brushRef="#br0" timeOffset="608.93">972 480 9830,'21'-48'0,"-11"28"0,-2 0 0,0-1 0,8-33 0,-13 19-9,-3 35 28,0 12 26,-1-7 47,1 0 0,1 0 0,-1 1 1,1-1-1,0 0 0,0 0 0,1 0 1,-1 0-1,4 6 0,-4-9-51,1 0 0,-1 0 1,1 0-1,-1 0 0,1 0 0,-1-1 0,1 1 0,0-1 0,0 1 1,0-1-1,0 0 0,0 0 0,0 0 0,0 0 0,0 0 0,0 0 1,1 0-1,-1-1 0,0 1 0,0-1 0,1 0 0,-1 0 0,5 0 1,-6 0-17,0-1 1,0 1-1,0-1 1,0 1 0,0-1-1,-1 1 1,1-1 0,0 0-1,0 0 1,-1 1 0,1-1-1,0 0 1,-1 0 0,1 0-1,0 0 1,-1 0 0,0 0-1,1 0 1,-1 0 0,1 0-1,-1 0 1,0 0 0,0 0-1,0 0 1,1 0 0,-1 0-1,0 0 1,0 0-1,-1-2 1,1-44 89,0 35-168,0 8 39,-1 0-1,1-1 1,-1 1-1,0-1 1,0 1-1,0 0 1,0 0-1,-1 0 1,0 0-1,0 0 1,0 0-1,-4-6 0,5 9 22,0-1-1,-1 1 0,1-1 0,0 1 1,-1 0-1,1 0 0,-1-1 0,1 1 1,-1 0-1,0 0 0,0 1 0,1-1 1,-1 0-1,0 1 0,0-1 0,0 1 1,0-1-1,0 1 0,0 0 0,1 0 1,-1 0-1,0 0 0,0 0 0,0 0 1,0 0-1,0 1 0,0-1 0,0 1 1,0-1-1,-2 2 0,2-1 27,1 0 0,-1 1 0,1-1 0,-1 0 1,1 0-1,0 1 0,-1-1 0,1 1 0,0-1 0,0 1 0,0 0 0,0-1 0,1 1 0,-1 0 0,0 0 0,1-1 0,-1 4 0,-6 32 395,5-19-142,1-1-1,0 1 0,2-1 1,0 1-1,1-1 0,4 22 0,-5-34-219,0-1 0,0 0 0,1 1 0,-1-1 0,1 0-1,0 0 1,0 0 0,0 0 0,1 0 0,-1 0-1,1-1 1,0 1 0,0-1 0,0 0 0,1 1-1,-1-2 1,1 1 0,0 0 0,-1-1 0,1 1-1,0-1 1,0 0 0,1-1 0,-1 1 0,0-1-1,1 0 1,-1 0 0,1 0 0,5 0 0,-6 0-13,0-1 0,-1 0 0,1 0 0,0-1 0,0 1 0,-1-1 1,1 0-1,-1 0 0,1 0 0,-1 0 0,1-1 0,-1 1 0,1-1 1,-1 0-1,4-3 0,-4 2 10,0 0 1,0-1 0,0 1-1,0-1 1,-1 0 0,0 0-1,1 0 1,-1 0 0,-1 0-1,1 0 1,-1-1 0,2-6 0,3-23-423,-1 0 1,-2 0-1,-3-66 1,0 54 10,-1 39 318,0 8-18,1 13-1,6 6 313,0 0 0,2-1 0,0 0 0,21 33 0,8 19 448,-30-56-505,-5-11-139,1 0-1,-1 0 1,0 1 0,0-1-1,-1 1 1,0 0 0,1-1-1,-1 1 1,-1 0 0,1 0-1,-1 6 1,-5-9 135,-14-2-1</inkml:trace>
  <inkml:trace contextRef="#ctx0" brushRef="#br0" timeOffset="793.76">718 8 9830,'0'0'0</inkml:trace>
  <inkml:trace contextRef="#ctx0" brushRef="#br0" timeOffset="998.76">1 339 9830,'0'0'0,"101"-32"0,-8 32 1311,18-2-1444,9-13 1673</inkml:trace>
  <inkml:trace contextRef="#ctx0" brushRef="#br0" timeOffset="1539.67">1816 117 9830,'0'0'3,"0"0"0,0 0 0,1 0-1,-1 0 1,0 1 0,0-1 0,0 0 0,0 0 0,0 0 0,0 0-1,0 0 1,0 0 0,0 0 0,0 1 0,0-1 0,0 0-1,0 0 1,1 0 0,-1 0 0,0 0 0,0 0 0,0 0-1,0 0 1,0 0 0,0 0 0,0 0 0,1 0 0,-1 0-1,0 0 1,0 0 0,0 0 0,0 0 0,0 0 0,0 0 0,1 0-1,-1 0 1,0 0 0,0 0 0,0 0 0,0 0 0,0 0-1,1 0 1,-1 0 0,0 0 0,0 0 0,0 0 0,0 0-1,0 0 1,0 0 0,0 0 0,0 0 0,1 0 0,-1-1-1,0 1 1,0 0 0,0 0 0,0 0 0,0 0 0,0 0 0,0 0-1,0 0 1,0-1 0,0 1 0,0 0 0,0 0 0,0 0-1,10 21 476,12 50 781,-8-27-615,47 100 1825,-18-47-954,-38-81-1152,-4-10-285</inkml:trace>
  <inkml:trace contextRef="#ctx0" brushRef="#br0" timeOffset="2048.26">1786 252 9830,'59'-4'1638,"105"6"1,-76 2-274,-88-4-1352,1 0-1,0 0 1,-1 0 0,1 0-1,0 0 1,-1 0-1,1-1 1,0 1 0,-1 0-1,1 0 1,0-1 0,-1 1-1,1 0 1,-1-1 0,1 1-1,-1-1 1,1 1-1,-1 0 1,1-1 0,-1 1-1,1-1 1,-1 0 0,0 1-1,1-1 1,-1 1-1,0-1 1,1 1 0,-1-1-1,0 0 1,0 1 0,1-2-1,0-25 460,-1 19-420,-4 4-38,-3 9 41,-6 8 259,9-4-113,1 0 1,1 0 0,-1 1-1,2-1 1,-1 1-1,1-1 1,0 11-1,5 67 1185,-3-81-1287,0 0-1,0-1 1,0 1-1,0 0 1,1-1-1,0 0 1,0 1 0,1-1-1,-1 0 1,1 0-1,0 0 1,0-1 0,1 1-1,0-1 1,0 1-1,8 6 1,-6-7 5,-1 0 1,1-1-1,1 1 1,-1-1-1,0-1 0,1 1 1,-1-1-1,1 0 1,0-1-1,0 0 1,0 0-1,0 0 0,9-1 1,-15 0-77,1 0-1,-1 0 1,0 0 0,1 0 0,-1 0-1,1-1 1,-1 1 0,0-1 0,1 1-1,-1-1 1,0 0 0,0 1 0,1-1-1,-1 0 1,0 0 0,0 0 0,0 0-1,0 0 1,0 0 0,0 0 0,0 0-1,0 0 1,0 0 0,-1-1 0,1 1-1,0 0 1,-1-1 0,1 1 0,-1 0-1,0-1 1,1 1 0,-1-2 0,2-7 88,-1 1 0,-1 0 0,0 0 0,-1-11 0,0 1-241,0 9 1,0 0-1,-1 1 0,0-1 1,-1 1-1,0 0 0,0 0 0,-1 0 1,0 0-1,-1 0 0,0 1 1,0 0-1,-1 0 0,0 0 1,0 1-1,-11-10 0,2 7-33,15 10 160,0 0 0,-1-1 0,1 1 0,0 0 0,0 0-1,-1 0 1,1-1 0,0 1 0,0 0 0,-1 0 0,1 0 0,0 0 0,-1-1 0,1 1 0,0 0-1,0 0 1,-1 0 0,1 0 0,0 0 0,-1 0 0,1 0 0,0 0 0,-1 0 0,1 0 0,0 0 0,-1 0-1,1 0 1,0 0 0,-1 0 0,1 0 0,0 0 0,0 1 0,-1-1 0,1 0 0,0 0 0,-1 0-1,1 0 1,0 1 0,0-1 0,0 0 0,-1 0 0,1 1 0,0-1 0,0 0 0,0 0 0,-1 1-1,1-1 1,0 1 0,0 13 115</inkml:trace>
  <inkml:trace contextRef="#ctx0" brushRef="#br0" timeOffset="3433.92">2774 288 9830,'-20'-3'41,"0"2"0,-33 1-1,51 0-7,0 1 0,-1-1-1,1 1 1,0 0 0,-1 0-1,1 0 1,0 0 0,0 1-1,0-1 1,0 0 0,0 1-1,0 0 1,1-1 0,-1 1-1,0 0 1,1 0 0,0 0-1,-1 0 1,1 0 0,0 0-1,-1 3 1,-2 4 149,1 0 0,0 0 0,-3 17 0,5-17 29,-2 3 24,0 1 0,2-1 0,-1 1 0,2 0 0,0-1 0,0 1 0,4 19 0,-4-28-162,1 0-1,1 0 0,-1 0 1,0-1-1,1 1 0,0 0 1,0-1-1,0 1 1,0-1-1,1 1 0,-1-1 1,1 0-1,0 0 0,0 0 1,0-1-1,0 1 1,0-1-1,1 1 0,-1-1 1,1 0-1,-1 0 0,1-1 1,0 1-1,0-1 1,0 0-1,5 1 0,-4-1 11,0 0 1,0 0-1,0 0 0,1-1 0,-1 1 0,0-1 0,0-1 0,0 1 0,0-1 0,0 0 1,0 0-1,0 0 0,0-1 0,0 0 0,0 0 0,0 0 0,-1-1 0,1 1 0,3-4 0,-2 1-41,-1 0-1,-1-1 0,1 0 0,-1 1 1,0-2-1,0 1 0,0 0 0,-1-1 1,0 1-1,-1-1 0,1 0 0,-1 0 0,1-8 1,3-20-318,-1 1 0,-2-1 0,-1 0 0,-2 0 0,-5-51 0,2 72 111,1-1 0,-9-22 0,9 31 121,0 1 1,0-1-1,-1 1 0,1 0 0,-1 0 1,-1 0-1,1 0 0,0 0 0,-8-6 0,11 11 44,0 0 0,0 0 0,0 0-1,0-1 1,0 1 0,0 0 0,-1 0-1,1 0 1,0 0 0,0 0 0,0 0-1,0 0 1,0-1 0,-1 1 0,1 0-1,0 0 1,0 0 0,0 0 0,0 0-1,-1 0 1,1 0 0,0 0 0,0 0-1,0 0 1,-1 0 0,1 0 0,0 0-1,0 0 1,0 0 0,-1 0 0,1 0-1,0 0 1,0 0 0,0 1 0,0-1-1,-1 0 1,1 0 0,0 0 0,0 0-1,0 0 1,0 0 0,0 0 0,0 1-1,-1-1 1,1 0 0,0 0 0,0 0-1,0 0 1,0 1 0,0-1 0,0 0-1,0 0 1,0 0 0,0 0 0,0 1-1,0-1 1,0 0 0,0 0 0,0 0-1,0 1 1,0-1 0,0 0 0,0 0-1,0 1 1,0-1-6,-3 20 230,1 0 0,1 1 0,1-1 0,1 0 0,1 0 1,0 0-1,7 25 0,3-1 585,19 47 0,-23-73-530,0 0-1,1-1 0,1 0 1,0-1-1,17 21 0,-24-34-222,0-1-1,0 1 0,0 0 0,0-1 1,0 1-1,0-1 0,1 0 0,5 2 1,-8-3-42,0-1 1,0 1 0,0-1-1,0 0 1,1 1 0,-1-1-1,0 0 1,0 0 0,0 0 0,0 0-1,0 0 1,0 0 0,0 0-1,0 0 1,1-1 0,-1 1-1,0 0 1,0 0 0,0-1-1,0 1 1,0-1 0,0 1-1,0-1 1,0 0 0,0 1-1,-1-1 1,1 0 0,0 1 0,0-1-1,0 0 1,-1 0 0,1 0-1,0 0 1,-1 0 0,1-1-1,4-9 46,-1 1 0,-1-1-1,0 0 1,0 0 0,-1 0-1,1-22 1,-3-75-1225,-1 54 676,1 29 324,0 38-36,0 42 158,2-40 203,0 0 0,0 0 0,2 0 0,0 0 0,8 21 0,-9-29-87,0 0-1,0 0 1,1 0-1,0 0 0,0-1 1,1 1-1,0-1 1,0 0-1,1-1 1,-1 1-1,1-1 1,10 7-1,-14-11-53,0 1 0,-1-1 0,1 0 0,0-1 0,-1 1 0,1 0 0,0 0-1,0-1 1,0 1 0,-1-1 0,1 0 0,0 1 0,0-1 0,0 0 0,0 0 0,0 0 0,0-1 0,0 1-1,0 0 1,-1-1 0,1 1 0,0-1 0,2 0 0,-2-1 5,1 0 0,-1 0 0,-1 0 0,1 0 0,0 0 0,0 0 0,-1 0 1,1 0-1,-1-1 0,0 1 0,0-1 0,0 1 0,0-1 0,1-3 0,1-11-118,0 0-1,-1 0 1,-1 0 0,0-18-1,-1 32 9,0-88-794,1 107 982,0 0-1,2-1 0,-1 1 1,2-1-1,0 1 0,7 14 1,-7-19-12,1 1 1,1-1-1,-1-1 1,2 1-1,-1-1 1,1 0-1,1 0 1,16 15-1,-22-23-68,0 0 0,1 0-1,-1 0 1,1 0 0,-1-1 0,1 1 0,0-1-1,-1 0 1,1 0 0,0 0 0,0 0-1,0 0 1,0 0 0,0-1 0,0 0-1,0 1 1,0-1 0,1 0 0,-1-1-1,0 1 1,3-1 0,-3 0 2,-1 0 1,1 0-1,-1-1 1,0 1-1,1-1 0,-1 1 1,0-1-1,0 0 1,0 0-1,0 0 0,0 0 1,-1 0-1,1 0 1,0 0-1,-1-1 0,0 1 1,1-1-1,-1 1 1,0-1-1,0 1 0,-1-1 1,2-5-1,34-175-1819,-33 132 1070,-3 40 366,-1 34 380,2-10 84,0-1 1,1 1-1,1 0 1,0-1-1,0 1 1,1-1-1,8 16 0,-9-20-29,1 0-1,0 0 0,1-1 0,-1 0 0,1 0 0,1 0 0,-1 0 1,1-1-1,1 0 0,-1 0 0,13 8 0,-17-13-58,-1 0 0,1 0 1,-1 0-1,1 0 0,0-1 0,-1 1 0,1 0 0,0-1 1,-1 1-1,1-1 0,0 0 0,0 0 0,-1 0 0,1 0 1,0 0-1,0 0 0,-1 0 0,1 0 0,0-1 0,0 1 0,-1-1 1,3 0-1,-2-1 1,0 1 0,0-1 0,-1 1 0,1-1 0,0 0 0,-1 0 0,0 0 0,1 1 1,-1-1-1,0-1 0,0 1 0,0 0 0,0 0 0,0-5 0,2-8-115,0 0-1,-1-1 1,-1 0-1,-1-16 1,0 23-114,0-91-716,0 128 1123,1 1-1,1-1 1,9 40 0,-9-59-137,1 0 0,-1 0 0,1 0 0,1 0-1,0-1 1,0 1 0,0-1 0,1 0 0,1-1 0,-1 1-1,1-1 1,0 0 0,1 0 0,12 9 0,3-4 129,-1-6-38</inkml:trace>
  <inkml:trace contextRef="#ctx0" brushRef="#br0" timeOffset="4509.08">3814 476 9830,'4'-22'0,"1"-5"0,1-1 0,1 1 0,16-43 0,8-4 0,-31 74 1,0 0-1,0-1 1,0 1-1,0 0 0,0 0 1,0 0-1,0-1 1,0 1-1,0 0 1,0 0-1,1 0 1,-1 0-1,0-1 1,0 1-1,0 0 1,0 0-1,0 0 1,1 0-1,-1-1 1,0 1-1,0 0 0,0 0 1,0 0-1,1 0 1,-1 0-1,0 0 1,0 0-1,0 0 1,1 0-1,-1 0 1,0 0-1,0 0 1,0 0-1,1 0 1,-1 0-1,0 0 1,0 0-1,1 0 1,-1 0-1,0 0 0,0 0 1,8 8 59,3 14 178,-11-22-228,4 9 165,10 23 613,-14-31-765,1 0 0,0 0 0,-1 0 0,1 0 0,0 0 0,-1 0 0,1 0 0,0 0 0,0 0 0,0 0 0,0 0 0,0-1 0,0 1 0,0 0 0,0-1 0,0 1 0,0 0 0,0-1 0,0 1 0,2-1 0,-2-2 46,0-1-1,-1 0 1,1 0 0,-1 0-1,0 0 1,0 0-1,0-5 1,0 6-17,-1 0-46,1-1 0,0 1-1,-1-1 1,1 1 0,-1 0 0,0-1 0,0 1-1,0 0 1,0-1 0,0 1 0,-1 0 0,1 0-1,-1 0 1,1 0 0,-1 0 0,0 0 0,1 1-1,-1-1 1,0 0 0,0 1 0,0 0 0,-1-1-1,1 1 1,0 0 0,-3-1 0,3 1 28,0 0 1,0 1 0,0-1-1,0 1 1,0-1 0,0 1-1,-1 0 1,1-1-1,0 1 1,0 0 0,0 1-1,0-1 1,-1 0 0,1 0-1,0 1 1,0 0 0,0-1-1,0 1 1,0 0-1,0 0 1,0 0 0,0 0-1,1 0 1,-1 1 0,0-1-1,0 0 1,1 1-1,-1-1 1,-1 3 0,-1 4 88,-1-1 1,2 1 0,-1 0-1,1 0 1,0 0 0,0 1-1,1-1 1,1 0 0,-2 11-1,1 2 363,1-1 0,4 38 0,-3-55-436,0 0-1,1 0 1,0 0-1,-1 0 1,1 0-1,0 0 1,0 0-1,1 0 1,-1 0-1,1 0 1,-1-1 0,1 1-1,0-1 1,0 1-1,0-1 1,0 0-1,1 1 1,-1-1-1,3 2 1,0-2 16,-1 0 0,1 0 0,-1 0 0,1 0 0,0 0-1,-1-1 1,1 0 0,0 0 0,0-1 0,0 1 0,7-1 0,-10 0-30,0-1 0,0 1 0,0-1 0,0 0 0,0 1 0,0-1 0,-1 0 0,1 0 0,0 0 0,0-1 0,-1 1 0,1 0 0,-1-1 0,1 1 0,-1-1 0,0 1 0,1-1 0,-1 0 0,0 1 0,0-1 0,0 0 0,0 0 0,0-3 0,19-51 280,-19 50-387,7-35-354,-2-1 0,-1 0 0,-3 0 0,-4-69 0,0 27-230,2 80 616,1 1 21,-1 0-1,0 0 0,0 0 1,0 1-1,0-1 0,0 0 1,-1 0-1,1 1 0,-1-1 1,0 0-1,0 0 0,0 1 1,0-1-1,0 1 1,-2-4-1,3 6 17,-1 0 1,1 0-1,0 0 0,0 0 1,0 0-1,0 0 0,-1 0 1,1 0-1,0 0 0,0 0 1,0 0-1,0 0 0,-1 0 1,1 1-1,0-1 0,0 0 1,0 0-1,0 0 0,0 0 1,-1 0-1,1 0 0,0 0 1,0 0-1,0 0 0,0 1 1,0-1-1,0 0 0,0 0 1,-1 0-1,1 0 0,0 0 1,0 0-1,0 1 0,0-1 1,0 0-1,0 0 0,0 0 1,0 0-1,0 1 0,0-1 1,0 0-1,0 0 0,0 0 1,0 0-1,0 1 0,0-1 1,0 0-1,0 0 0,0 0 1,0 0-1,0 0 0,0 1 1,0-1-1,1 0 0,-5 29 370,1 0 0,1 0 0,2 0 0,1 0 0,1 0 0,1 0 0,2-1 0,1 1-1,1-1 1,2 0 0,18 42 0,-24-63-277,1 0-1,-1-1 1,1 1-1,0-1 1,0 0 0,10 10-1,-12-14-54,1 1-1,-1-1 0,1 0 1,0 0-1,0 0 1,0-1-1,0 1 0,0-1 1,1 1-1,-1-1 1,0 0-1,1 0 0,-1-1 1,1 1-1,-1-1 1,5 0-1,-6 0-12,-1 0 1,0 0-1,0 0 1,1 0-1,-1-1 1,0 1-1,0-1 1,0 1-1,0-1 1,0 1-1,0-1 1,0 0-1,0 1 1,0-1-1,0 0 1,0 0-1,0 0 1,0 0-1,-1 1 1,2-3-1,12-28 158,-10 15-353,-1 0 0,1-19-1,0-103-1277,-14 155 1151,10-6 381,-1-5-18,1 0 0,-1 0 0,2 0 1,-1 0-1,0 0 0,3 7 0,-3-11-50,1-1 1,-1 0-1,1 1 0,0-1 0,0 1 0,-1-1 0,1 0 1,0 0-1,0 1 0,1-1 0,-1 0 0,0 0 0,0 0 0,0 0 1,1 0-1,-1 0 0,0-1 0,1 1 0,-1 0 0,1-1 1,-1 1-1,1-1 0,-1 1 0,1-1 0,-1 0 0,1 0 1,-1 0-1,3 0 0,-2 1 7,0-1-1,1 0 1,-1 0 0,0 0-1,0 0 1,0-1 0,1 1-1,-1-1 1,0 1 0,0-1-1,0 0 1,0 0 0,0 1-1,0-2 1,0 1 0,0 0-1,-1 0 1,4-3 0,-1 0 11,-1 0 1,0-1-1,-1 1 1,1-1 0,-1 1-1,0-1 1,2-5-1,1-4-176,-1 1 0,-1-1 0,0 1 0,0-1 0,-1 0 0,-1 0 0,-1-18 0,0 31 130,0-1 1,0 1-1,0-1 0,0 1 0,0-1 0,-1 1 1,1 0-1,-1-1 0,1 1 0,-1 0 0,1-1 1,-1 1-1,0 0 0,1 0 0,-1 0 1,0 0-1,0-1 0,0 1 0,0 0 0,0 0 1,0 1-1,0-1 0,0 0 0,0 0 0,-1 0 1,1 1-1,0-1 0,0 1 0,-1-1 0,1 1 1,0-1-1,-1 1 0,1 0 0,-1 0 0,1-1 1,0 1-1,-1 0 0,1 0 0,-1 1 0,1-1 1,-3 0-1,1 1 36,0 0 1,1-1-1,-1 1 1,0 0-1,0 0 1,0 0-1,1 1 0,-1-1 1,1 1-1,-1-1 1,1 1-1,-1 0 1,1 0-1,0 0 1,0 0-1,0 0 0,0 1 1,-3 4-1,2 2 67,-1 1 0,1 0-1,1 0 1,0 0 0,0 0-1,1 1 1,1-1-1,-1 0 1,2 0 0,-1 1-1,1-1 1,1 0 0,0 0-1,0 0 1,1 0 0,1 0-1,-1-1 1,1 1-1,1-1 1,0 0 0,0 0-1,11 12 1,-13-17-43,1-1 0,-1 0 1,1 0-1,0 0 0,0 0 0,1-1 1,-1 1-1,0-1 0,1 0 0,0-1 1,-1 1-1,1-1 0,0 0 0,0 0 1,0 0-1,-1-1 0,1 1 0,0-1 1,0-1-1,6 0 0,-11 1-37,1 0 1,0 0-1,0-1 0,-1 1 1,1-1-1,0 1 0,-1-1 0,1 1 1,-1-1-1,1 1 0,0-1 1,-1 1-1,1-1 0,-1 0 1,1 1-1,-1-1 0,0 0 0,1 1 1,-1-1-1,0 0 0,1 1 1,-1-1-1,0 0 0,0 0 0,0 0 1,0 1-1,0-1 0,0 0 1,0 0-1,0 0 0,0 1 1,0-1-1,0-1 0,0-3-4,0-23-168</inkml:trace>
  <inkml:trace contextRef="#ctx0" brushRef="#br0" timeOffset="4714.68">3130 42 9830,'0'0'0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6:00.490"/>
    </inkml:context>
    <inkml:brush xml:id="br0">
      <inkml:brushProperty name="width" value="0.05" units="cm"/>
      <inkml:brushProperty name="height" value="0.05" units="cm"/>
      <inkml:brushProperty name="color" value="#008C3A"/>
    </inkml:brush>
  </inkml:definitions>
  <inkml:trace contextRef="#ctx0" brushRef="#br0">1 546 9830,'0'-22'195,"0"40"265,1 48 523,0-55-778,1-1-1,0 0 1,0 0 0,1 1-1,1-2 1,-1 1-1,7 11 1,-8-17-125,0-1 1,0 0 0,0 1 0,0-1-1,0 0 1,0 0 0,1 0 0,0-1-1,-1 1 1,1-1 0,0 1 0,0-1-1,1 0 1,-1 0 0,0 0 0,1 0-1,-1-1 1,1 0 0,-1 1 0,1-1-1,0-1 1,6 2 0,-8-2-57,0-1-1,0 1 1,0-1-1,0 1 1,0-1 0,0 0-1,-1 1 1,1-1-1,0 0 1,-1 0 0,1 0-1,0-1 1,-1 1-1,1 0 1,-1-1 0,0 1-1,0-1 1,1 1 0,-1-1-1,0 1 1,0-1-1,0 0 1,0 0 0,-1 1-1,1-1 1,-1 0-1,1 0 1,-1 0 0,1-3-1,2-8-70,-1 0-1,-1 0 1,0-15 0,-1 26 35,-1-237-1151,1 238 1161,0 1 1,1-1-1,-1 1 0,1-1 0,-1 1 0,0-1 0,1 1 0,-1 0 0,1-1 0,-1 1 0,1 0 1,0-1-1,-1 1 0,1 0 0,-1 0 0,1-1 0,-1 1 0,1 0 0,0 0 0,-1 0 0,1 0 1,0 0-1,-1 0 0,1 0 0,-1 0 0,2 0 0,22 0 79,-19 0 36,0 1-54,0 0 0,-1 0 0,0 1 0,1-1 0,-1 1 0,0 0 0,0 0 0,0 0 0,0 1 0,0-1 0,0 1 0,-1 0 0,1 0 0,-1 0 0,0 0-1,0 1 1,0 0 0,0-1 0,-1 1 0,0 0 0,1 0 0,-1 0 0,-1 1 0,1-1 0,-1 0 0,2 8 0,-20-22 196,13 6-166,-1 0-1,0 0 1,1 0-1,-1 1 1,0 0-1,-1 0 1,1 1-1,-1-1 1,1 1-1,-1 0 1,0 1-1,1-1 1,-1 1-1,0 0 1,0 1-1,0-1 1,-6 1-1,9 1-55,0 0 1,1 0-1,0 0 0,-1 0 0,1 1 0,0-1 0,-1 1 1,1-1-1,0 1 0,0 0 0,0 0 0,1 0 0,-1 0 1,0 0-1,1 0 0,-1 0 0,1 0 0,0 1 0,-1-1 1,1 1-1,0-1 0,1 1 0,-2 4 0,-2 4 122,1 0 0,1 1 0,0-1 0,-1 13 0,2-12 22,1 0-1,0 0 0,0-1 0,2 1 0,-1 0 1,1-1-1,6 18 0,-6-25-120,-1 0 1,1 0-1,1 0 0,-1 0 1,0-1-1,1 1 0,0-1 1,0 1-1,0-1 0,0 0 1,1 0-1,-1-1 0,1 1 1,0-1-1,-1 1 0,1-1 1,0 0-1,1-1 0,-1 1 1,0-1-1,0 1 0,1-1 0,3 0 1,-2 0 19,-1 0 0,0 0 0,0-1 0,1 0 0,-1 0 0,0 0 0,1-1 1,7-1-1,-11 1-42,0 0 0,0 0 1,1 0-1,-1 0 0,0 0 0,0 0 1,-1-1-1,1 1 0,0-1 1,0 1-1,-1-1 0,1 0 1,0 1-1,-1-1 0,0 0 0,0 0 1,1 0-1,-1 0 0,0 0 1,1-5-1,3-15-318,-1-1 1,0 0-1,-2 1 1,-1-1-1,-1 0 1,-3-25-1,-1 23-121,3 24 394,1 0 0,0 0-1,0 0 1,-1 1 0,1-1 0,0 0 0,-1 0 0,1 1 0,-1-1-1,1 0 1,-1 1 0,1-1 0,-1 0 0,0 1 0,1-1 0,-1 1 0,0-1-1,1 1 1,-1-1 0,0 1 0,1 0 0,-1-1 0,0 1 0,0 0 0,-1-1-1,1 2 17,1-1 0,-1 1 0,0 0 1,1-1-1,-1 1 0,0 0 0,1 0 0,-1 0 0,1 0 0,-1-1 0,1 1 0,0 0 0,-1 0 0,1 0 0,0 0 0,0 0 0,-1 0 0,1 0 0,0 2 0,-3 20 203,2-9-102,0-1 1,1 1-1,0-1 0,2 1 0,-1-1 1,2 1-1,3 12 0,-4-20-61,0 0-1,0-1 1,0 1-1,1-1 1,0 0-1,0 1 1,0-2-1,1 1 1,-1 0 0,1-1-1,0 1 1,1-1-1,-1 0 1,1-1-1,0 1 1,0-1-1,0 0 1,7 4-1,-10-6-29,0 0 0,-1 0-1,1 0 1,0-1-1,-1 1 1,1-1-1,0 1 1,0-1-1,-1 1 1,1-1-1,0 0 1,0 0-1,0 0 1,0 0-1,-1 0 1,1 0-1,0 0 1,0-1-1,0 1 1,-1-1-1,1 1 1,0-1-1,0 0 1,-1 0 0,1 1-1,-1-1 1,1 0-1,-1-1 1,1 1-1,-1 0 1,1 0-1,-1-1 1,0 1-1,0 0 1,0-1-1,0 1 1,0-1-1,1-2 1,2-5 2,-1-1 0,-1 0-1,0 0 1,0 0 0,1-19 0,0-2-513,0 15 326,-2 5 22,1 1 0,0 0 0,0-1 0,1 1 0,0 0 0,1 0-1,0 0 1,8-12 0,-12 22 141,1-1 1,-1 1-1,0 0 0,0-1 0,1 1 0,-1-1 0,1 1 0,-1 0 0,0-1 1,1 1-1,-1 0 0,1-1 0,-1 1 0,1 0 0,-1 0 0,1-1 0,-1 1 1,1 0-1,-1 0 0,1 0 0,-1 0 0,1 0 0,0-1 0,-1 1 0,1 0 1,-1 1-1,1-1 0,-1 0 0,2 0 0,11 13 100,5 26 227,-17-36-329,9 22 236,-2-1-1,-1 2 0,0-1 0,-2 1 1,3 45-1,2-98-90,-7 7-329,1 0 0,0 0 0,2 0 0,9-20 0,-13 35 114,0-1 0,1 1-1,0-1 1,0 1 0,0 0 0,1 0 0,0 1 0,0-1-1,0 1 1,0 0 0,1 0 0,0 0 0,0 0 0,0 1-1,0 0 1,0 0 0,1 0 0,8-2 0,-13 4 85,-1 1 0,1 0 1,0 0-1,0 0 1,0 0-1,-1 0 0,1 0 1,0 0-1,0 0 0,0 0 1,0 0-1,-1 0 1,1 0-1,0 0 0,0 1 1,0-1-1,-1 0 0,1 1 1,0-1-1,0 0 1,-1 1-1,1-1 0,0 1 1,-1-1-1,1 1 0,-1 0 1,1-1-1,-1 1 1,1-1-1,-1 1 0,1 0 1,-1 0-1,1-1 0,-1 1 1,0 0-1,1 0 1,5 35 240,-5-22-179,3 25 239,5 31 147,-8-65-408,0 0 0,1 1 0,0-1 0,0 0 0,0 0 0,0-1 0,1 1-1,-1 0 1,1-1 0,4 5 0,-6-7-30,1-1 0,-1 1 0,0-1 0,1 1 0,-1-1 0,1 0-1,-1 0 1,1 0 0,0 0 0,0 0 0,-1 0 0,1 0 0,0 0 0,0-1-1,0 1 1,0-1 0,0 1 0,0-1 0,0 0 0,0 0 0,-1 0 0,1 0 0,0 0-1,0 0 1,0 0 0,0-1 0,0 1 0,0-1 0,0 1 0,0-1 0,0 0-1,-1 0 1,1 0 0,2-1 0,0-1-21,-1-1 0,1 1 0,0-1 0,-1 0 0,0 0 0,1 0 0,-2 0 0,1 0 0,0-1 0,-1 0 0,0 1 0,2-6 0,6-27-708,9-52-1,-9 33 4,-7 41 457,-1 0 0,1-30 0,-18 66 8,12-10 354,0 0 1,0 0-1,1 0 0,1 1 1,0 18-1,0-22-26,1 0-1,1 0 1,0 0-1,0 0 0,0-1 1,1 1-1,0 0 1,6 13-1,-5-17-47,-1-1 0,1 0 0,-1 1 0,1-1 0,0-1 0,0 1-1,0 0 1,0-1 0,1 1 0,-1-1 0,1 0 0,-1 0 0,1-1 0,0 1-1,0-1 1,6 2 0,-8-2-13,1-1-1,-1 1 1,0-1-1,1 0 1,-1 0-1,0 0 1,1 0-1,-1 0 1,0-1-1,0 1 0,1-1 1,-1 1-1,0-1 1,0 0-1,1 0 1,-1 0-1,0 0 1,0 0-1,0 0 1,0 0-1,-1-1 1,1 1-1,0-1 1,0 0-1,-1 1 1,1-1-1,-1 0 1,0 0-1,3-4 1,2-9-129,-1 0 0,-1 0 0,0-1 0,0 0 1,-2 1-1,1-28 0,8-38-805,-12 100 948,0 1 0,1-1-1,1 0 1,7 36 0,57 205 1946,-36-157-1220,-25-86-606,0 1 0,-1-1 1,-1 1-1,-1 21 0,-1-39-154,1 0-1,-1 0 1,0 0-1,0 0 1,0 1-1,0-1 1,0 0-1,0 0 0,0 0 1,0 0-1,1 1 1,-1-1-1,0 0 1,0 0-1,0 0 0,0 0 1,0 1-1,0-1 1,0 0-1,0 0 1,0 0-1,0 0 0,0 1 1,0-1-1,0 0 1,0 0-1,-1 0 1,1 1-1,0-1 0,0 0 1,0 0-1,0 0 1,0 0-1,0 0 1,0 1-1,0-1 0,-1 0 1,1 0-1,0 0 1,0 0-1,0 0 1,0 0-1,0 1 0,-1-1 1,1 0-1,0 0 1,0 0-1,0 0 1,0 0-1,-1 0 1,1 0-1,0 0 0,0 0 1,0 0-1,-1 0 1,1 0-1,0 0 1,0 0-1,0 0 0,0 0 1,-1 0-1,1 0 1,0 0-1,-5-7 76,5 7-71,-7-13-120,1 0 0,0-1 0,1 0-1,1 0 1,0 0 0,1-1 0,0 1 0,0-18-1,3 12-141</inkml:trace>
  <inkml:trace contextRef="#ctx0" brushRef="#br0" timeOffset="2162.86">1677 373 9830,'0'0'2,"0"-1"1,0 1-1,0 0 0,1 0 1,-1-1-1,0 1 1,0 0-1,0 0 0,0-1 1,-1 1-1,1 0 0,0 0 1,0-1-1,0 1 0,0 0 1,0 0-1,0-1 0,0 1 1,0 0-1,0 0 0,-1 0 1,1-1-1,0 1 0,0 0 1,0 0-1,0 0 0,-1-1 1,1 1-1,0 0 0,0 0 1,-1 0-1,1 0 1,0 0-1,0 0 0,0-1 1,-1 1-1,1 0 0,0 0 1,0 0-1,-1 0 0,1 0 1,-3 14 240,2 29 362,1-39-514,1 14 348,1-1 1,0 1-1,10 30 0,1 10 506,-13-54-945,4-23 328,-2-22-138,-2 17-282,2 1 0,5-30-1,-6 48 74,0 0 0,0 1 1,1-1-1,-1 0 0,1 1 0,0-1 0,0 1 0,1 0 0,-1-1 0,1 1 0,0 1 0,0-1 0,1 0 0,-1 1 0,1-1 0,6-4 0,-9 7 45,1 0 0,0 0 0,-1-1-1,1 1 1,0 1 0,0-1 0,0 0 0,0 0 0,0 1-1,0-1 1,0 1 0,0-1 0,0 1 0,0 0 0,0 0 0,0 0-1,0 0 1,0 0 0,0 1 0,0-1 0,0 0 0,0 1-1,0 0 1,0-1 0,0 1 0,0 0 0,-1 0 0,1 0-1,0 0 1,0 0 0,-1 1 0,1-1 0,-1 0 0,1 1-1,-1-1 1,0 1 0,1 0 0,-1-1 0,0 1 0,0 0-1,1 2 1,4 9 208,-1 1-1,0 0 1,-1 0-1,5 27 1,-3-10 328,-3-21-402,0 0 0,1 0 0,0 0 0,0 0 0,9 12 0,-13-21-134,1 1 1,0-1-1,0 0 1,0 1-1,0-1 0,0 0 1,1 0-1,-1 0 1,0 0-1,0 0 0,1 0 1,-1 0-1,1 0 1,-1 0-1,0-1 0,1 1 1,0 0-1,-1-1 1,1 0-1,-1 1 0,1-1 1,0 0-1,-1 0 1,1 1-1,0-2 0,-1 1 1,1 0-1,-1 0 1,1 0-1,0-1 0,-1 1 1,1-1-1,-1 1 1,1-1-1,-1 0 0,1 1 1,-1-1-1,1 0 1,-1 0-1,0 0 0,1 0 1,-1 0-1,2-3 0,4-2 13,-1 0-1,0-1 0,0-1 0,0 1 0,-1-1 1,0 1-1,0-2 0,-1 1 0,0 0 0,-1-1 0,4-11 1,-3 5-203,-1-1-1,-1 0 1,0 0 0,-1 0 0,-2-27 0,1 42 153,0-1-1,0 1 0,0 0 1,0 0-1,0-1 1,0 1-1,0 0 0,0 0 1,-1 0-1,1-1 0,-1 1 1,1 0-1,-1 0 0,1 0 1,-1 0-1,0 0 0,1 0 1,-1 0-1,0 0 1,0 0-1,0 0 0,0 0 1,0 0-1,-1 0 0,2 1 13,-1 0-1,1 0 1,0 0-1,-1 0 1,1 0 0,0 0-1,-1 0 1,1 0-1,0 0 1,-1 0-1,1 0 1,0 0-1,-1 1 1,1-1-1,0 0 1,0 0-1,-1 0 1,1 1 0,0-1-1,-1 0 1,1 0-1,0 1 1,0-1-1,0 0 1,-1 0-1,1 1 1,0 0-1,-5 18 205,5-5-55,-1-1-1,2 0 1,0 1-1,0-1 1,2 0-1,4 20 1,-5-28-84,1 1 1,-1-1 0,1 0 0,0 1-1,0-1 1,0 0 0,1-1-1,0 1 1,0-1 0,0 1-1,0-1 1,1 0 0,-1-1-1,1 1 1,0-1 0,0 0-1,6 3 1,-9-5-33,1 0 0,-1 0 0,0 0 0,0 0 0,1 0 0,-1-1 0,1 1 0,-1-1 0,0 1 0,1-1 0,-1 0 0,1 0 0,-1 0 0,1 0 0,-1 0 0,1-1 0,-1 1 0,1-1 0,-1 0 0,4-1 0,-3 0-17,-1 0 1,0 0 0,1 0 0,-1 0 0,0 0 0,0-1 0,-1 1 0,1 0 0,0-1 0,-1 0 0,0 1-1,1-1 1,-1 0 0,1-5 0,2-9-156,-1-1 1,-1 0-1,0 0 0,-2-27 1,0 34-51,-1 26 239,1-1 1,1 0 0,1 0 0,0 0-1,0 0 1,1 0 0,1 0 0,1-1-1,5 14 1,-4-15 104,1 0 0,0-1-1,14 17 1,-19-26-113,0 1-1,1 0 1,0-1-1,-1 0 1,1 1-1,0-1 1,0 0-1,1-1 1,-1 1-1,0-1 1,1 1-1,-1-1 1,0 0-1,1 0 1,0 0-1,-1-1 1,8 1-1,-10-1-31,0-1-1,0 1 1,0-1 0,0 1 0,0-1-1,0 0 1,1 1 0,-1-1-1,-1 0 1,1 0 0,0 0-1,0 0 1,0 0 0,0 0 0,-1 0-1,1 0 1,0 0 0,-1 0-1,1 0 1,-1 0 0,1 0-1,-1-1 1,0 1 0,1-2 0,8-37-32,-9 36-54,4-16-224,0 0 1,1 1-1,1-1 0,1 1 1,17-35-1,-18 42 132,8-13-131,-6 25 295,2 14 170,5 28 651,20 82-1,-26-83-653,-9-41-164,0 0 0,0 0 1,0 0-1,0 1 0,0-1 0,0 0 1,0 0-1,0 0 0,0 0 0,0 0 0,0 1 1,0-1-1,0 0 0,0 0 0,0 0 1,0 0-1,0 1 0,0-1 0,1 0 1,-1 0-1,0 0 0,0 0 0,0 0 1,0 0-1,0 1 0,0-1 0,0 0 1,0 0-1,1 0 0,-1 0 0,0 0 1,0 0-1,0 0 0,0 0 0,0 0 1,0 1-1,1-1 0,-1 0 0,0 0 1,0 0-1,0 0 0,0 0 0,1 0 1,-1 0-1,0 0 0,0 0 0,0 0 1,0 0-1,1 0 0,3-10 41,3-14 149,1-33-170,6-28-763,-12 77 616,1 0 1,-1 0 0,1 0 0,1 0-1,-1 0 1,1 1 0,9-12-1,-13 18 126,1 0-1,-1 0 0,1 0 1,0 0-1,-1 0 1,1 1-1,0-1 0,0 0 1,-1 1-1,1-1 0,0 0 1,0 1-1,0-1 0,0 1 1,0-1-1,0 1 0,0 0 1,0-1-1,0 1 1,0 0-1,0 0 0,0 0 1,0-1-1,0 1 0,0 0 1,0 1-1,0-1 0,1 0 1,0 1 14,-1 0 1,1 0 0,-1 0-1,1 0 1,-1 0-1,0 1 1,1-1-1,-1 0 1,0 1 0,0-1-1,0 1 1,0 0-1,0-1 1,1 3 0,2 7 104,1 1 1,-2-1 0,4 21 0,0 63 575,-7-95-690,0 0 1,0 1-1,0-1 0,0 0 0,0 0 0,0 1 0,0-1 0,0 0 0,0 1 1,0-1-1,0 0 0,0 1 0,1-1 0,-1 0 0,0 0 0,0 1 0,0-1 0,0 0 1,1 0-1,-1 1 0,0-1 0,0 0 0,1 0 0,-1 0 0,0 1 0,0-1 1,1 0-1,-1 0 0,0 0 0,1 0 0,-1 0 0,0 0 0,1 0 0,-1 1 0,0-1 1,1 0-1,-1 0 0,0 0 0,0 0 0,1 0 0,-1 0 0,0-1 0,1 1 1,-1 0-1,0 0 0,1 0 0,-1 0 0,0 0 0,1 0 0,-1 0 0,0-1 1,0 1-1,1 0 0,-1 0 0,0 0 0,0-1 0,1 1 0,-1 0 0,0 0 0,0-1 1,15-15 179,-5-9-550,11-39-1,-15 46 98,0-1 1,0 1-1,2 0 0,17-31 0,-25 49 269,0-1 1,0 1-1,1 0 0,-1-1 0,0 1 0,0 0 0,0-1 0,0 1 1,0 0-1,0-1 0,1 1 0,-1 0 0,0-1 0,0 1 0,1 0 1,-1 0-1,0-1 0,0 1 0,1 0 0,-1 0 0,0-1 0,1 1 1,-1 0-1,0 0 0,1 0 0,-1-1 0,0 1 0,1 0 0,-1 0 1,0 0-1,1 0 0,-1 0 0,0 0 0,1 0 0,-1 0 0,1 0 1,-1 0-1,0 0 0,1 0 0,-1 0 0,0 0 0,1 0 0,-1 1 1,0-1-1,1 0 0,-1 0 0,0 0 0,1 0 0,-1 1 0,0-1 1,1 0-1,-1 0 0,0 1 0,0-1 0,1 0 0,-1 0 0,0 1 1,0-1-1,0 0 0,1 1 0,-1-1 0,0 0 0,0 1 0,0-1 1,0 1-1,7 28 60,-6-22-21,3 14 137,-2-10-58,0 1 0,1-1 0,0 1 1,10 20-1,-12-29-95,1-1-1,-1 1 1,1-1 0,0 0 0,-1 1 0,1-1-1,0 0 1,1 0 0,-1 0 0,0 0 0,1 0 0,-1-1-1,1 1 1,-1-1 0,1 0 0,0 1 0,-1-1 0,1 0-1,0-1 1,0 1 0,0 0 0,0-1 0,0 0-1,5 0 1,-3 0 25,0 0 0,1 0 1,-1-1-1,0 0 0,0 0 0,0-1 0,0 1 0,0-1 0,0 0 0,0 0 0,0-1 0,-1 1 0,1-1 0,7-7 1,-6 5-97,-1-1 1,1 0 0,-1-1 0,-1 1 0,1-1 0,-1 0 0,0 0 0,-1 0 0,4-9 0,-2 0-161,0-2 0,-1 1 1,0 0-1,-2-1 0,0 0 0,-1 1 1,-1-1-1,-2-24 0,1 34 107,-1 1 0,0-1-1,0 1 1,-1 0 0,0-1-1,0 1 1,0 0 0,-1 1-1,-6-9 1,8 12 66,0 0 0,-1-1 0,1 1 0,-1 0 0,0 1 0,0-1 0,0 0 0,0 1 0,0 0 0,-1 0 0,1 0 0,-1 0 0,1 0 0,-1 1 0,0-1 0,0 1 0,0 0 0,1 0 0,-8 0 0,11 1 45,-1 0 1,0 1 0,1-1 0,-1 0-1,0 0 1,1 1 0,-1-1-1,1 0 1,-1 1 0,0-1 0,1 1-1,-1-1 1,1 1 0,-1-1 0,1 1-1,0-1 1,-1 1 0,1-1 0,-1 1-1,1 0 1,0-1 0,0 1 0,-1 0-1,1-1 1,0 1 0,0 0-1,0-1 1,0 1 0,-1 0 0,1 0-1,-2 27 166,2-23-122,0 17 188,1 0-1,1 0 1,1 0-1,8 30 1,33 84 1080,-39-123-1182,5 15 116,49 118 1196,-59-145-1445,-1-1 0,1 0 0,0 0 0,0 0-1,0 0 1,0 1 0,0-1 0,1 0 0,-1 0 0,0 0 0,0 0-1,0 0 1,0 1 0,0-1 0,0 0 0,0 0 0,0 0 0,0 0 0,0 0-1,0 1 1,0-1 0,1 0 0,-1 0 0,0 0 0,0 0 0,0 0-1,0 0 1,0 0 0,0 0 0,1 0 0,-1 1 0,0-1 0,0 0 0,0 0-1,0 0 1,0 0 0,1 0 0,-1 0 0,0 0 0,0 0 0,0 0-1,0 0 1,0 0 0,1 0 0,-1 0 0,0 0 0,0 0 0,0 0 0,0-1-1,1 1 1,-1 0 0,2-11 165,-1-24-257,-1 29-4,-1-56-614,-1 21-74,6-60 0,-3 96 701,0 0 1,1-1-1,0 1 1,-1 0-1,2 0 0,-1 0 1,1 0-1,-1 0 1,1 0-1,0 1 0,1-1 1,6-5-1,-9 8 75,0 0 1,1 1-1,0 0 0,-1-1 0,1 1 0,0 0 0,0 0 0,0 0 0,0 0 0,0 0 1,0 0-1,0 1 0,0-1 0,0 1 0,0-1 0,0 1 0,0 0 0,1 0 1,-1 0-1,0 0 0,0 0 0,0 0 0,0 1 0,0-1 0,0 1 0,0-1 1,0 1-1,0 0 0,0 0 0,0 0 0,0 0 0,0 0 0,0 0 0,0 0 0,1 3 1,3 1 67,-1 0 1,0 1-1,-1 0 1,1 0-1,-1 1 0,0-1 1,-1 1-1,1 0 1,-2 0-1,1 0 1,0 0-1,2 14 1,-1 3 229,-2-1 0,1 44 0,-3-63-264,0 0-1,0 0 1,0 0-1,-1-1 1,0 1-1,1 0 1,-1 0-1,-1-1 1,1 1-1,0-1 1,-1 1-1,0-1 1,0 0-1,0 1 1,0-1-1,-1 0 1,1 0-1,-5 3 1,4-3 11,-1 0 0,0-1 0,-1 1 0,1-1 0,0 0-1,0-1 1,-1 1 0,0-1 0,1 0 0,-1 0 0,1 0 0,-1 0 0,0-1 0,-5 0 0,5 0-44</inkml:trace>
  <inkml:trace contextRef="#ctx0" brushRef="#br0" timeOffset="3002.28">3446 379 9830,'-12'-10'84,"8"17"114,6 15 202,-1-22-372,0 2 15,0-1 0,1 1 0,-1-1 0,1 0 0,0 1 0,-1-1 0,1 0 0,0 0 0,0 0 0,0-1 0,0 1 0,-1 0 0,1-1 0,0 1 0,0-1 0,0 0 0,1 1 0,-1-1 0,0 0 0,0 0 0,2-1 0,0 1 12,-1 0 1,0 0-1,0-1 0,0 1 0,0-1 1,1 0-1,-1 1 0,0-2 0,0 1 1,0 0-1,-1-1 0,1 1 0,3-3 1,-3 0-36,0 0 0,0-1 0,0 0 1,0 1-1,-1-1 0,0 0 1,0 0-1,0-1 0,0 1 0,-1 0 1,0 0-1,0-1 0,-1 1 1,1-1-1,-1 1 0,-1-8 0,1 7-36,0 1-1,-1-1 0,0 0 0,0 1 0,0-1 0,-1 1 0,0-1 0,0 1 0,0 0 0,-1-1 0,0 1 1,0 1-1,0-1 0,0 0 0,-6-5 0,7 8 36,0 0 0,0 0 0,-1 1 0,1-1 0,-1 0 1,0 1-1,1 0 0,-1-1 0,0 1 0,0 0 0,0 1 0,1-1 0,-1 0 1,0 1-1,0-1 0,0 1 0,-4 0 0,5 1 12,0-1-1,1 1 1,-1-1 0,0 1 0,0 0-1,0 0 1,0-1 0,1 1-1,-1 1 1,0-1 0,1 0-1,-1 0 1,1 1 0,-1-1 0,1 0-1,0 1 1,0-1 0,-1 1-1,1 0 1,0 0 0,1-1-1,-1 1 1,0 0 0,0 0 0,0 3-1,-3 10 223,1-1 0,0 1-1,2 0 1,-1 0-1,2 0 1,0-1 0,1 1-1,0 0 1,6 25 0,-5-30-111,1-1 1,0 0-1,0 1 1,1-1-1,0 0 1,1-1-1,-1 1 0,2-1 1,-1 0-1,1 0 1,1 0-1,-1-1 1,1 0-1,0 0 1,14 9-1,-18-14-88,1 0-1,-1 0 1,0-1 0,0 1-1,1-1 1,-1 0-1,0 0 1,1 0-1,-1 0 1,1-1 0,0 1-1,-1-1 1,1 0-1,-1 0 1,1 0-1,0-1 1,-1 1 0,1-1-1,-1 0 1,1 0-1,-1 0 1,0 0-1,1-1 1,-1 1-1,0-1 1,0 0 0,0 0-1,0 0 1,0 0-1,-1-1 1,1 1-1,0-1 1,-1 1 0,0-1-1,0 0 1,4-6-1,0-2-168,-1-1 0,0 0 0,0 0 0,-1 0 0,-1-1 0,0 1 0,2-21 0,-3 1-435,-3-59-1,-2 73 513,-3 28-27,-1 27 220,6-23 14,1 1 1,0 0-1,1-1 1,0 1-1,1-1 1,7 25 0,-8-35-129,1 0 0,-1 0 0,1 0 0,-1 0 1,1-1-1,0 1 0,1-1 0,-1 0 0,1 1 1,-1-1-1,1 0 0,0-1 0,0 1 0,0 0 1,0-1-1,1 1 0,-1-1 0,1 0 0,-1 0 1,1-1-1,0 1 0,0-1 0,0 0 0,0 0 1,0 0-1,0 0 0,0-1 0,7 1 1,-7-2-6,0 0 0,0 1 0,-1-1 1,1-1-1,0 1 0,-1 0 0,1-1 1,-1 0-1,1 0 0,-1 0 0,0 0 1,0 0-1,0-1 0,0 0 0,0 1 1,0-1-1,-1 0 0,0 0 0,1 0 1,-1-1-1,2-3 0,7-13-188,-1-1 0,12-31 0,-12 26-298,0 132 1037,-7 38 426,-3-135-987</inkml:trace>
  <inkml:trace contextRef="#ctx0" brushRef="#br0" timeOffset="4597.7">4593 444 9830,'0'0'5,"0"1"-1,0-1 1,0 0-1,0 0 1,0 0-1,0 0 1,0 0 0,0 0-1,0 0 1,0 0-1,0 0 1,0 0-1,0 0 1,0 0-1,0 0 1,0 0-1,0 0 1,0 0 0,0 0-1,0 0 1,0 0-1,0 0 1,0 0-1,0 0 1,-1 0-1,1 0 1,3 11 282,-1-8-216,-1 0 1,0 1 0,1-1-1,0 0 1,-1 0 0,1 0-1,3 3 1,-3-4-12,0 1 1,1-1-1,-1 0 0,1 0 1,0 0-1,-1 0 0,1-1 1,0 1-1,0-1 0,0 0 1,0 1-1,0-1 0,1-1 1,-1 1-1,0 0 0,0-1 1,1 0-1,-1 0 0,0 0 1,0 0-1,1 0 0,4-1 1,-5-1-7,1 1 0,-1 0 0,1-1 0,-1 0 0,0 0 0,0 0 0,0 0 0,0 0 0,0-1 0,0 1 0,0-1 0,-1 0 0,0 0 0,1 0 0,-1 0 0,0 0 0,0 0 0,-1-1 0,3-4 0,0-5-91,0-1-1,-1 1 0,0-1 0,-1 0 1,1-29-1,-8-71-289,4 104 292,-1-1 1,0 1-1,0-1 1,-1 1-1,0 0 1,-1 0-1,0 0 1,0 1-1,-1-1 1,-11-13-1,16 22 35,0 1-1,0 0 1,0 0-1,0 0 0,0 0 1,0-1-1,0 1 0,0 0 1,-1 0-1,1 0 0,0 0 1,0 0-1,0 0 1,0-1-1,0 1 0,-1 0 1,1 0-1,0 0 0,0 0 1,0 0-1,0 0 1,-1 0-1,1 0 0,0 0 1,0 0-1,0 0 0,0 0 1,-1 0-1,1 0 0,0 0 1,0 0-1,0 0 1,-1 0-1,1 0 0,0 0 1,0 0-1,0 0 0,0 0 1,-1 0-1,1 0 1,0 0-1,0 1 0,0-1 1,0 0-1,-1 0 0,1 0 1,0 0-1,0 0 0,0 0 1,0 1-1,0-1 1,0 0-1,-5 15 31,2 19 235,3-14 60,0 1 0,1-1 0,1 1 0,1-1 0,1 1 0,1-1 0,0 0 0,2-1 0,0 0 0,16 31 0,1-6 1039,58 80 1,-82-123-1350,0 0 0,1-1 1,-1 1-1,1 0 0,-1-1 1,0 1-1,1 0 0,-1-1 1,1 1-1,-1-1 0,1 1 1,0-1-1,-1 1 0,1-1 1,-1 1-1,1-1 0,0 0 1,-1 1-1,1-1 0,0 0 1,0 0-1,0 1 0,-3-17 344,-17-28 170,19 43-512,-7-16-192,0 0 0,1-1 0,1 0 0,1 0 0,1 0 0,0 0 1,1 0-1,1-21 0,1 38 170,0 0 1,0 0-1,0 0 1,0 0 0,0 0-1,0 0 1,0 0-1,0 0 1,1 0-1,-1 0 1,0 0-1,1 0 1,-1 0 0,1 0-1,-1 0 1,1 0-1,0 1 1,-1-1-1,1 0 1,0 0-1,-1 1 1,1-1 0,0 0-1,0 1 1,0-1-1,0 0 1,-1 1-1,1 0 1,0-1-1,0 1 1,0-1 0,0 1-1,0 0 1,0 0-1,0 0 1,0-1-1,0 1 1,0 0-1,0 0 1,1 0 0,-1 1-1,0-1 1,0 0-1,0 0 1,0 0-1,0 1 1,1 0 0,1 0 46,1 0 1,-1 0 0,1 0 0,-1 1 0,1 0 0,-1-1 0,0 1 0,0 0 0,0 1 0,0-1 0,5 6 0,-4-2 43,1 1 0,-2 0 0,1 0 0,-1 0-1,0 1 1,-1-1 0,0 1 0,0 0 0,1 8-1,-1 9 278,0 37 0,-2-44-219,-1-12-58,1 0 0,-1 0 0,0 1 0,-1-1 0,1 0 0,-5 10 0,5-14-61,0 1-1,-1-1 0,1 1 0,0-1 1,-1 0-1,1 0 0,-1 1 1,1-1-1,-1 0 0,0 0 0,0-1 1,0 1-1,0 0 0,-1-1 0,1 1 1,0-1-1,-1 1 0,-2 0 1,5-2-24,-1 0 0,1 0 0,0 0 0,0 0 0,0 0 0,-1 0 0,1 0 0,0 0 0,0 0 0,0 0 0,-1 0 0,1 0 0,0 0 1,0 0-1,0 0 0,-1 0 0,1 0 0,0-1 0,0 1 0,0 0 0,0 0 0,-1 0 0,1 0 0,0 0 0,0 0 0,0-1 0,0 1 1,0 0-1,-1 0 0,1 0 0,0-1 0,0 1 0,0 0 0,0 0 0,0 0 0,0 0 0,0-1 0,0 1 0,0 0 0,0 0 0,0 0 0,0-1 1,1-14 88,7-11-55,-6 23-47,0 0-1,0 1 0,0-1 1,0 1-1,1 0 1,-1 0-1,1 0 0,-1 0 1,1 0-1,0 1 0,-1-1 1,1 1-1,0-1 0,0 1 1,4-1-1,1 0 61,1 1 0,-1 0 0,1 1 0,9 0 0,-10 0 24,0 0 0,0 0-1,-1-1 1,1 0 0,8-2 0,-13 2-56,0-1 1,-1 1-1,1 0 1,0-1 0,0 1-1,-1-1 1,1 0-1,-1 0 1,0 0 0,1 0-1,-1 0 1,0-1 0,0 1-1,0-1 1,-1 1-1,4-6 1,2-7-214,0-1 0,-1 1 0,0-1 0,-2 0 0,0 0 0,0-1 0,-2 1 0,0-1 0,0-22 0,-3 39 196,1-1 0,0 1 0,0-1 0,0 1 0,-1 0 0,1-1 0,0 1-1,-1-1 1,1 1 0,0 0 0,-1-1 0,1 1 0,0 0 0,-1 0 0,1-1 0,-1 1 0,1 0 0,0 0 0,-1 0 0,1-1 0,-1 1 0,1 0 0,-1 0 0,1 0 0,-1 0-1,1 0 1,-1 0 0,1 0 0,0 0 0,-1 0 0,1 0 0,-1 0 0,1 0 0,-1 0 0,1 0 0,-1 1 0,1-1 0,0 0 0,-1 0 0,1 1 0,-1-1 0,1 0 0,0 0-1,-1 1 1,1-1 0,0 0 0,-1 1 0,-1 3-1,0 1-1,0-1 1,0 1-1,1-1 1,0 1-1,0-1 1,0 1-1,1 0 1,-1-1-1,2 9 1,-1-2 132,0-1 1,1 1-1,4 20 1,-2-25-75,-1 0 1,1 0 0,1 0-1,-1-1 1,1 1-1,0-1 1,0 0 0,1 0-1,0 0 1,7 6-1,-9-9-30,-1 1 0,1-1 0,-1 0 0,1 0 0,0 0 0,0-1 0,0 1 0,0-1 0,1 0 0,-1 1 0,0-1-1,0-1 1,1 1 0,-1 0 0,1-1 0,-1 0 0,0 1 0,1-1 0,-1-1 0,1 1 0,-1 0 0,5-2 0,-5 0-20,0 0 1,-1-1-1,1 1 1,-1 0-1,1-1 1,-1 0-1,0 1 1,0-1-1,0 0 1,0 0 0,-1 0-1,1 0 1,-1-1-1,0 1 1,2-6-1,11-54-727,-11-4 14,-3 60 418,2 32 325,-1-17 11,2 22 264,2 0-1,1 0 1,15 43 0,39 86 836,-46-124-888,15 30 240,-16-38-171,-1 0 0,11 42-1,-20-57-193,-4-12-129,1 1-1,0-1 0,0 0 1,0 1-1,0-1 0,0 0 1,0 1-1,0-1 0,0 0 1,-1 1-1,1-1 1,0 0-1,0 1 0,0-1 1,-1 0-1,1 0 0,0 1 1,0-1-1,-1 0 0,1 0 1,0 0-1,0 1 1,-1-1-1,1 0 0,0 0 1,-1 0-1,1 0 0,0 0 1,-1 1-1,1-1 0,0 0 1,-1 0-1,1 0 1,0 0-1,-1 0 0,1 0 1,0 0-1,-1 0 0,1 0 1,0-1-1,-1 1 0,1 0 1,0 0-1,-1 0 1,1 0-1,0 0 0,-1 0 1,1-1-1,-16-5 114,-5-17 102,1-9 92</inkml:trace>
  <inkml:trace contextRef="#ctx0" brushRef="#br0" timeOffset="6295.98">6085 388 9830,'0'-1'4,"0"-1"0,0 1 0,0-1-1,0 1 1,0-1 0,0 1 0,0 0 0,0-1-1,0 1 1,1-1 0,-1 1 0,1 0 0,-1-1-1,1 1 1,-1 0 0,1-1 0,0 1 0,0 0 0,1-2-1,0 1 32,1 1-1,0-1 0,0 0 0,0 1 1,0-1-1,0 1 0,5-2 0,8-3 336,0 1-1,0 1 0,1 0 0,-1 1 0,27-2 0,-42 6-350,-1-1-1,1 0 0,0 0 1,-1 0-1,1 1 1,0-1-1,-1 0 1,1 1-1,-1-1 0,1 1 1,-1-1-1,1 1 1,0-1-1,-1 1 0,0-1 1,1 1-1,-1-1 1,1 1-1,-1-1 0,0 1 1,1 0-1,-1-1 1,0 1-1,0 0 1,1-1-1,-1 1 0,0 0 1,0-1-1,0 1 1,0 1-1,2 26 432,-2-21-352,0 188 2851,0-195-2949,0 0 0,1 0 0,-1 0 1,0 1-1,0-1 0,0 0 0,0 0 0,0 0 0,0 0 0,1 1 1,-1-1-1,0 0 0,0 0 0,0 0 0,0 0 0,1 0 1,-1 1-1,0-1 0,0 0 0,0 0 0,1 0 0,-1 0 0,0 0 1,0 0-1,1 0 0,-1 0 0,0 0 0,0 0 0,0 0 0,1 0 1,-1 0-1,0 0 0,0 0 0,1 0 0,-1 0 0,0 0 0,0 0 1,0 0-1,1 0 0,-1 0 0,0-1 0,0 1 0,1 0 1,8-4 69,20-13 523,-23 12-445,0 1 1,0 1-1,0-1 0,1 1 1,-1 0-1,1 1 0,-1 0 1,1 0-1,0 0 1,14-1-1,-10 2 44,-1 1 0,1 0 1,0 0-1,-1 1 0,1 1 0,-1 0 1,1 0-1,11 5 0,-16-4-71,-1 0 1,1 0-1,-1 1 0,0-1 0,1 1 1,-2 0-1,1 0 0,0 1 0,-1 0 1,0-1-1,0 1 0,0 1 1,-1-1-1,0 0 0,4 10 0,1 6 294,-1 0-1,-2 1 0,0 0 0,-1 0 0,-1 0 0,-1 0 0,-1 0 0,-3 39 0,1-57-334,1 1 0,-1 0-1,0 0 1,0-1-1,0 1 1,0 0 0,-1-1-1,0 0 1,0 1-1,0-1 1,-1 0-1,1 0 1,-1 0 0,0 0-1,0 0 1,0-1-1,-1 0 1,1 1 0,-1-1-1,0 0 1,0-1-1,0 1 1,0-1 0,0 0-1,-1 0 1,1 0-1,-1 0 1,1-1 0,-1 0-1,0 0 1,-7 1-1,5-1-46,0 0 0,-1-1 0,1 0 0,-1 0 0,1-1 0,0 0 0,-1 0 0,1 0 0,0-1 0,0-1 0,0 1 0,0-1 0,0 0 0,0 0-1,1-1 1,0 0 0,0 0 0,0-1 0,-10-9 0,11 8-175,0-1 0,1 1-1,0-1 1,0 0 0,0 0-1,1 0 1,0 0 0,1 0 0,-1-1-1,-1-11 1,4 15 57,-1-1 1,0 1-1,1-1 0,0 0 0,0 1 0,1-1 1,-1 0-1,1 1 0,0-1 0,0 0 1,0 1-1,1 0 0,0-1 0,-1 1 1,2 0-1,-1 0 0,0 0 0,5-5 0,49-45-1086,-40 40 614,-1 0 0,25-30 0,-36 38 434,0 0 0,0 0 1,0-1-1,-1 1 0,0-1 0,0 0 1,-1 0-1,0 0 0,0 0 1,-1 0-1,0 0 0,1-9 1,-1 0-80,-1-37-1061,0 50 1204,-1-1 0,1 1 0,-1 0-1,0-1 1,0 1 0,0 0 0,0 0 0,-1 0-1,1 0 1,-1 0 0,0 0 0,0 0-1,-3-3 1,3 37 366,2-29-289,0 1 0,0-1 1,0 0-1,1 0 1,-1 0-1,1 0 1,-1 1-1,1-1 1,-1 0-1,1 0 0,0 0 1,0 0-1,0 0 1,0 0-1,1-1 1,-1 1-1,0 0 0,1 0 1,-1-1-1,1 1 1,2 1-1,-1-1 15,0-1-1,1 1 0,-1-1 1,1 1-1,-1-1 0,1 0 1,0-1-1,-1 1 0,1 0 0,0-1 1,6 0-1,-9 0-23,0-1-1,0 1 1,-1 0-1,1-1 1,0 1 0,0-1-1,-1 1 1,1-1-1,0 0 1,0 1 0,-1-1-1,1 0 1,-1 1-1,1-1 1,-1 0-1,1 0 1,-1 1 0,1-1-1,-1 0 1,0 0-1,1 0 1,-1 0 0,0 0-1,0 1 1,0-1-1,1 0 1,-1 0-1,0 0 1,0 0 0,-1-1-1,2-36 109,-1 29-213,0 6 98,0-2-61,0 1-1,0 0 0,0 0 1,-1-1-1,1 1 0,-3-8 1,2 10 52,0 1-1,1 0 1,-1 0 0,0 0 0,0 0 0,0 0-1,0 0 1,1 0 0,-1 0 0,-1 1 0,1-1-1,0 0 1,0 0 0,0 1 0,0-1 0,0 1 0,-1-1-1,1 1 1,0 0 0,0-1 0,-1 1 0,1 0-1,0 0 1,-1 0 0,1 0 0,0 0 0,-2 0-1,2 0 22,-1 1 0,1-1-1,-1 1 1,1 0-1,-1 0 1,1-1 0,0 1-1,0 0 1,-1 0-1,1 0 1,0 0 0,0 0-1,0 0 1,0 1-1,0-1 1,0 0 0,0 1-1,1-1 1,-1 0 0,0 1-1,1-1 1,-1 1-1,1-1 1,-1 1 0,1-1-1,0 1 1,0-1-1,0 3 1,-5 48 334,5-49-320,-1 19 205,1 0 0,1 0 0,6 34 0,-6-51-188,0 1-1,0-1 1,1 1-1,0-1 1,0 0-1,0 0 1,1 0 0,0 0-1,0 0 1,0-1-1,0 1 1,1-1-1,0 0 1,0 0 0,0 0-1,0 0 1,1-1-1,-1 0 1,9 5-1,-10-7-25,-1 0 1,1 0-1,0 0 0,0 0 0,0 0 0,0-1 0,0 1 0,0-1 0,0 0 0,0 0 0,0 0 0,0 0 0,0 0 0,0-1 1,0 1-1,0-1 0,0 0 0,0 0 0,0 0 0,-1 0 0,1 0 0,0-1 0,-1 0 0,1 1 0,-1-1 0,1 0 0,-1 0 0,0 0 1,0 0-1,0 0 0,0-1 0,0 1 0,0-1 0,2-4 0,5-9-191,-1-1 0,0 0 1,-1 0-1,7-26 0,-11 30-31,0 5 77,3-9-213,-1-1-1,0 1 0,-2-1 1,4-33-1,-10 88 661,2-29-241,0 0-1,0-1 1,1 1 0,0 0 0,0 0-1,3 10 1,-2-15-57,0 0 0,0-1 0,0 1 1,0-1-1,0 0 0,1 1 0,-1-1 0,1 0 0,0 0 0,0 0 0,-1 0 0,1 0 0,1 0 0,-1 0 0,0-1 0,0 1 1,1-1-1,-1 0 0,0 1 0,1-1 0,0 0 0,-1-1 0,4 2 0,-2-1 1,0 0 0,0 0-1,0-1 1,0 1 0,0-1-1,0 0 1,0 0 0,1 0-1,-1-1 1,0 1 0,0-1-1,0 0 1,0 0 0,0-1 0,-1 1-1,1-1 1,0 0 0,0 0-1,-1 0 1,0 0 0,1 0-1,-1-1 1,0 0 0,0 0-1,0 0 1,2-3 0,6-8-227,-1-1 1,0 0 0,-1-1-1,11-27 1,-13 18-151,-4 11 148,-1 26 91,-1 2 216,0 0 1,2 0-1,-1 0 0,1-1 1,7 18-1,-8-26-56,0 1 1,0-1-1,1 0 0,-1 0 0,1 0 1,1-1-1,-1 1 0,0-1 0,1 1 1,0-1-1,0 0 0,0-1 0,1 1 0,-1-1 1,1 0-1,6 3 0,9 1 97</inkml:trace>
  <inkml:trace contextRef="#ctx0" brushRef="#br0" timeOffset="6670.24">7199 330 9830,'-1'-1'0,"-3"-1"35,-1 0 0,0 0 0,0 0-1,1 1 1,-1-1 0,0 1 0,0 0-1,-6 0 1,9 2-15,0-1 0,1 0 0,-1 1 0,0 0 0,0-1 0,0 1 0,0 0 0,1 0 0,-1 0 0,0 0 0,1 1 0,-1-1 0,1 0 0,-1 1 1,1-1-1,0 0 0,-1 1 0,1 0 0,0-1 0,0 1 0,0 0 0,0 0 0,1-1 0,-2 5 0,-2 5 201,0 1 0,2-1-1,-1 1 1,1 0 0,1 0 0,0 0 0,0 0 0,1 0-1,1 0 1,4 21 0,-4-29-156,0-1 1,1 1-1,0-1 0,-1 1 0,1-1 0,1 0 1,-1 0-1,0 1 0,1-2 0,0 1 0,-1 0 1,1 0-1,0-1 0,0 0 0,1 0 1,-1 1-1,0-2 0,1 1 0,-1 0 0,1-1 1,0 0-1,-1 1 0,1-2 0,6 2 0,-6-1 0,0 0-1,0-1 0,0 0 1,0 1-1,0-1 0,0-1 1,0 1-1,-1-1 1,1 1-1,0-1 0,0 0 1,0-1-1,-1 1 0,1 0 1,0-1-1,-1 0 0,1 0 1,-1 0-1,0 0 0,0-1 1,0 1-1,0-1 0,5-5 1,-3-1-112,-1 0 1,0 1 0,0-1-1,0-1 1,-1 1-1,-1-1 1,1 1-1,-2-1 1,1 0 0,-1-12-1,0 17 20,-1 0 0,0 0 0,0 0 0,0 1 0,-1-1 0,0 0 0,0 0 1,0 1-1,0-1 0,-1 0 0,0 1 0,0 0 0,0-1 0,0 1 0,-1 0 0,0 0 0,0 0 0,0 1 0,0-1 0,0 1 0,-1-1 0,-6-4 0,8 7 53,1 0 0,-1 1 0,1-1 0,-1 0 1,1 1-1,-1-1 0,0 1 0,1 0 0,-1 0 0,0-1 0,1 1 0,-1 0 0,-3 1 1,5-1-20,-1 0 1,1 0 0,-1 0 0,0 0 0,1 1-1,-1-1 1,1 0 0,-1 0 0,0 1 0,1-1 0,-1 1-1,1-1 1,0 0 0,-1 1 0,1-1 0,-1 1-1,1-1 1,-1 1 0,1-1 0,0 1 0,0-1-1,-1 1 1,1 0 0,0-1 0,0 1 0,-1-1-1,1 1 1,0 0 0,0-1 0,0 1 0,0-1 0,0 2-1,0 13 33</inkml:trace>
  <inkml:trace contextRef="#ctx0" brushRef="#br0" timeOffset="7538.91">7918 341 9830,'-47'-56'0,"46"55"8,1 0-1,-1 1 1,0-1-1,0 0 1,0 1 0,1-1-1,-1 1 1,0-1-1,0 1 1,0-1 0,0 1-1,0-1 1,0 1-1,0 0 1,0 0 0,0 0-1,0-1 1,0 1-1,0 0 1,0 0 0,0 0-1,0 1 1,0-1-1,0 0 1,0 0-1,0 0 1,0 1 0,0-1-1,0 1 1,0-1-1,0 1 1,0-1 0,0 1-1,0-1 1,1 1-1,-1 0 1,0-1 0,0 1-1,1 0 1,-1 0-1,0 0 1,1-1-1,-1 1 1,1 0 0,-1 1-1,-2 2 107,-2 2 32,0 0-1,1 0 1,0 0-1,0 1 0,1 0 1,-1 0-1,1-1 1,1 2-1,0-1 0,0 0 1,-2 12-1,2 5 419,0 0-1,3 31 1,-1-52-522,0-1 0,0 1 1,1 0-1,-1-1 0,1 1 1,0-1-1,0 1 0,0-1 1,0 0-1,0 1 0,0-1 1,1 0-1,-1 0 0,1 1 1,0-1-1,-1-1 0,1 1 1,0 0-1,0 0 0,0-1 1,0 1-1,1-1 1,-1 1-1,0-1 0,1 0 1,-1 0-1,3 1 0,-1-1 17,-1 0-1,1-1 1,-1 1 0,0-1-1,1 0 1,-1 1-1,1-1 1,-1-1-1,1 1 1,-1-1 0,1 1-1,-1-1 1,0 0-1,1 0 1,-1 0 0,0-1-1,0 1 1,0-1-1,0 0 1,5-3-1,-3 0 10,1-1 0,-1 0 0,1 0-1,-2-1 1,1 1 0,-1-1 0,0 0-1,0 0 1,-1-1 0,0 1-1,0-1 1,2-11 0,-2 7-168,-1 0 1,0 0-1,-1 0 1,-1 0 0,0 0-1,0 0 1,-4-21-1,3 32 98,1-1 0,0 0 0,-1 0 0,1 1-1,-1-1 1,0 0 0,0 1 0,0-1 0,1 1 0,-2-1-1,1 1 1,0-1 0,0 1 0,0 0 0,0-1 0,-1 1-1,1 0 1,-1 0 0,1 0 0,-1 0 0,1 0 0,-1 0-1,0 1 1,1-1 0,-1 0 0,0 1 0,0-1 0,-2 1-1,3 0 16,0 0 0,-1 0-1,1 0 1,0 0-1,0 0 1,-1 1-1,1-1 1,0 1 0,0-1-1,0 1 1,-1-1-1,1 1 1,0 0-1,0-1 1,0 1 0,0 0-1,0 0 1,0 0-1,0 0 1,0 0-1,1 0 1,-1 0 0,0 0-1,1 0 1,-1 0-1,0 0 1,1 0-1,-1 1 1,1-1 0,0 0-1,-1 0 1,1 1-1,0-1 1,0 0-1,0 0 1,0 1-1,0-1 1,0 3 0,0 2 78,0 1 0,1 0 0,-1 0 1,1-1-1,1 1 0,-1 0 0,1-1 0,0 1 1,5 8-1,-5-11-39,0-1 0,1 1 1,-1-1-1,1 0 0,0 0 0,0 0 0,0 0 1,0-1-1,1 1 0,-1-1 0,1 0 1,-1 0-1,1 0 0,0 0 0,0-1 1,8 3-1,-7-3 27,0 1 1,0-1 0,0 0-1,0-1 1,0 1 0,1-1-1,-1 0 1,0 0 0,9-2-1,-12 1-56,0 1 0,0-1-1,0 0 1,0 0 0,1 0-1,-2 0 1,1 0 0,0-1 0,0 1-1,0-1 1,0 1 0,-1-1-1,1 0 1,-1 1 0,1-1-1,-1 0 1,0 0 0,0 0 0,0 0-1,0 0 1,0 0 0,0-1-1,0-1 1,4-16-219,-1 1 0,-1-1 0,-1 0 1,0-28-1,-1 60 267,0 1 0,1-1 1,0 1-1,1-1 1,5 15-1,-6-20 9,1 0-1,-1-1 1,1 1 0,1-1-1,-1 1 1,1-1-1,1 0 1,-1-1 0,1 1-1,0-1 1,6 6 0,-9-10-52,0 1 0,0-1-1,0 0 1,0 1 0,1-1 0,-1 0 0,0 0 0,1 0 0,-1-1 0,1 1 0,-1-1-1,1 1 1,0-1 0,-1 0 0,1 0 0,-1 0 0,1 0 0,-1 0 0,1 0 0,0-1 0,-1 0-1,1 1 1,-1-1 0,0 0 0,1 0 0,-1 0 0,3-2 0,0-1-12,0 0 1,-1 1 0,1-2-1,-1 1 1,0 0 0,0-1-1,0 0 1,-1 0 0,0 0-1,4-7 1,6-24-425,-7 20 55,-4 42 401,-2-21-6,-1 1 1,1 0 0,1-1-1,-1 1 1,1 0 0,0-1-1,0 1 1,0-1 0,1 1-1,0-1 1,0 0 0,0 0-1,1 0 1,3 6 0,9 3-7</inkml:trace>
  <inkml:trace contextRef="#ctx0" brushRef="#br0" timeOffset="8364.17">8795 130 9830,'-7'30'562,"3"-1"0,0 1-1,2 0 1,1 0 0,1 0-1,6 37 1,-6-54-347,2-1 1,-1 0-1,2 0 0,-1 0 1,2-1-1,0 1 0,0-1 1,1 1-1,0-1 0,1-1 1,10 16-1,-16-26-204,1 1-1,-1-1 1,0 1 0,0-1-1,1 0 1,-1 1-1,0-1 1,0 0 0,1 0-1,-1 1 1,0-1-1,1 0 1,-1 0 0,0 1-1,1-1 1,-1 0-1,0 0 1,1 0 0,-1 0-1,1 1 1,-1-1-1,0 0 1,1 0 0,-1 0-1,1 0 1,-1 0-1,1 0 1,-1 0 0,0 0-1,1 0 1,-1 0-1,1 0 1,-1-1 0,0 1-1,1 0 1,-1 0-1,0 0 1,1 0 0,-1-1-1,1 1 1,-1 0-1,0 0 1,1-1 0,-1 1-1,0 0 1,0 0-1,1-1 1,-1 1 0,0 0-1,0-1 1,1 1 0,-1-1-1,0 1 1,0 0-1,0-1 1,0 1 0,0-1-1,0 1 1,1 0-1,-1-1 1,0 1 0,0-1-1,0 0 1,4-29 249,-4 29-254,1-26-204,-1 0 0,-1 0 0,-1 1 0,-2-1 0,-10-42 0,2 23-155,3 0-1,2-1 1,2 0-1,0-55 0,7 101 351,-1 1 0,1 0-1,-1-1 1,1 1-1,-1 0 1,1 0-1,0 0 1,-1 0-1,1 0 1,-1 0-1,1 0 1,-1 1-1,1-1 1,-1 0-1,1 1 1,-1-1 0,1 1-1,1 1 1,4 3 119,-1 0 0,0 1 0,0 0 0,0 0-1,-1 0 1,1 1 0,-2-1 0,1 1 0,-1 1 0,0-1 0,0 1 0,-1-1 0,4 16 0,-1-4 222,-2 0-1,0 0 1,-1 1-1,0 36 1,-2-49-225,-1-5-98,1-1 0,-1 1-1,0 0 1,1-1 0,-1 1-1,0-1 1,0 1 0,0-1-1,0 1 1,-1 0 0,1-1-1,0 1 1,-1-1 0,1 1-1,-1-1 1,1 1 0,-1-1 0,1 1-1,-1-1 1,0 0 0,0 1-1,0-1 1,0 0 0,0 0-1,0 0 1,-2 2 0,3-9 65,-1 6-74,1-1-1,0 1 1,-1-1 0,1 1-1,0-1 1,0 0 0,-1 1 0,1-1-1,0 1 1,0-1 0,0 1-1,0-1 1,0 0 0,0 1 0,0-1-1,0 0 1,0 1 0,0-1-1,0 1 1,0-1 0,0 1 0,0-1-1,1 0 1,-1 1 0,0-1 0,0 1-1,1-1 1,-1 1 0,0-1-1,1 1 1,-1-1 0,1 1 0,-1-1-1,1 1 1,-1 0 0,0-1-1,2 1 1,2 0 57,0 0-1,0 1 0,0-1 1,0 1-1,0 0 0,0 1 1,0-1-1,0 1 1,0-1-1,-1 1 0,1 0 1,-1 1-1,6 3 0,-3 0 62,1 0-1,-1 0 0,0 1 1,-1-1-1,1 2 0,4 7 0,-1 1 160,-1 0-1,-1 1 0,0 0 1,-1 0-1,7 32 0,-11-41-154,-1 0 0,0 1 0,0-1 0,-1 0 0,0 1 0,0-1-1,-1 1 1,-2 8 0,2-15-96,-1-1 0,1 1 0,-1-1 0,1 0 0,-1 0 0,0 0 1,1 0-1,-1 0 0,0 0 0,0-1 0,0 1 0,0-1 0,0 1 0,0-1 0,0 1 0,0-1 0,0 0 0,0 0 0,-3-1 0,-43-3 602,44 3-634,0 0 0,-1-1 0,1 0 0,0 0 0,0 0 0,0-1 0,0 1 0,1-1 1,-1 0-1,1 0 0,0-1 0,-1 1 0,1 0 0,1-1 0,-1 0 0,0 0 0,1 0 0,0 0 0,0 0 0,0 0 0,1 0 0,-1-1 0,1 1 0,0-1 0,0 1 0,0-1 0,1 1 0,0-1 0,0-8 0,5-5-255</inkml:trace>
  <inkml:trace contextRef="#ctx0" brushRef="#br0" timeOffset="8642.49">9207 126 9830,'-15'-20'94,"15"20"-89,0 0-1,0 0 1,-1-1 0,1 1-1,0 0 1,0 0 0,0 0 0,-1 0-1,1 0 1,0 0 0,0 0-1,0 0 1,-1 0 0,1 0 0,0 0-1,0 0 1,0 0 0,-1 0-1,1 1 1,0-1 0,0 0-1,0 0 1,0 0 0,-1 0 0,1 0-1,0 0 1,0 0 0,0 0-1,0 1 1,0-1 0,-1 0 0,1 0-1,0 0 1,0 0 0,0 1-1,0-1 1,0 0 0,0 0-1,0 0 1,0 0 0,-1 1 0,1-1-1,0 0 1,0 0 0,0 0-1,0 1 1,0-1 0,0 0 0,0 0-1,0 1 1,0 49 664,1-22-361,-2 5 293,2 0 0,1 0 0,1 0 1,2-1-1,2 1 0,1-1 0,14 38 0,-21-67-545,0 1-1,1-1 0,-1 0 0,1 0 1,-1-1-1,1 1 0,0 0 0,0-1 1,0 1-1,1-1 0,-1 1 1,0-1-1,1 0 0,0 0 0,-1 0 1,1 0-1,0-1 0,0 1 0,0-1 1,5 2-1,14-2 568</inkml:trace>
  <inkml:trace contextRef="#ctx0" brushRef="#br0" timeOffset="9811.91">9540 332 9830,'-96'-51'55,"94"50"-30,0 0 1,0 0 0,0 0-1,0 0 1,0 0 0,0 0 0,-1 1-1,1-1 1,0 1 0,0-1-1,-1 1 1,1 0 0,0 0-1,-1 0 1,1 0 0,0 1 0,-1-1-1,1 0 1,0 1 0,0 0-1,-1-1 1,1 1 0,0 0-1,0 0 1,0 0 0,0 1-1,0-1 1,0 0 0,0 1 0,1-1-1,-1 1 1,0 0 0,1-1-1,0 1 1,-1 0 0,1 0-1,-1 2 1,-2 4 133,1-1 0,0 1 0,0-1 0,1 1-1,0 0 1,1 0 0,-1 13 0,0-7 127,2 1-1,0 0 1,1-1 0,0 1 0,4 15-1,-4-23-174,1-1-1,0 0 0,0 0 1,1 0-1,0 0 0,0-1 1,0 1-1,1-1 0,-1 0 1,1 1-1,1-2 0,-1 1 0,1 0 1,5 3-1,-7-6-54,-1 0-1,1 0 0,0 0 1,0-1-1,0 0 1,0 1-1,0-1 0,0 0 1,0-1-1,0 1 1,0 0-1,0-1 0,1 0 1,-1 0-1,0 0 1,0 0-1,0 0 0,1 0 1,-1-1-1,0 0 1,0 0-1,4-1 0,-2 0 39,-1 0-1,1-1 0,-1 1 1,1-1-1,-1 0 0,0-1 1,0 1-1,-1 0 1,1-1-1,-1 0 0,0 0 1,6-8-1,-2-3-204,0 1 1,-1-1-1,-1 0 1,0 0-1,-1 0 1,-1-1-1,0 0 1,-1 0-1,-1 1 1,0-1-1,-2 0 1,-2-28-1,-2 31 102,-2 12-26,6 2 28,1 0 0,-1 0 0,0 0 0,0 0 0,0 0 0,0 0 0,1 0 0,-1 1 0,1-1 0,-1 0 0,1 0 0,-1 0 0,1 1 0,-1 1 0,0 8 127,-1-1 0,2 1 0,-1 0 0,1 0 0,1-1 0,0 1 0,1 0 0,0-1 0,0 1 0,1-1 0,1 0 0,0 0 1,0 0-1,0 0 0,2-1 0,-1 0 0,1 0 0,12 14 0,-17-21-94,1-1-1,-1 1 1,1-1 0,-1 1-1,1-1 1,0 0-1,-1 0 1,1 0 0,0 0-1,0 0 1,0 0 0,0 0-1,0 0 1,0-1 0,0 1-1,0-1 1,0 0-1,0 1 1,0-1 0,0 0-1,0 0 1,0 0 0,0-1-1,0 1 1,4-2 0,-3 1 4,0 0 1,0-1-1,-1 1 1,1-1 0,-1 0-1,1 0 1,-1 0-1,0 0 1,0 0-1,0 0 1,0-1 0,0 1-1,0-1 1,-1 1-1,1-1 1,2-5 0,1-8-217,0-1 1,4-21 0,-6 23 13,0 1 0,1 0 0,10-25 0,-14 39 172,0 0-1,0 0 1,0-1 0,0 1-1,0 0 1,0 0 0,0 0-1,0 0 1,1-1 0,-1 1-1,0 0 1,0 0 0,0 0-1,0 0 1,0 0 0,0-1-1,0 1 1,1 0 0,-1 0-1,0 0 1,0 0 0,0 0-1,0 0 1,0 0 0,1 0-1,-1 0 1,0 0 0,0-1-1,0 1 1,0 0 0,1 0-1,-1 0 1,0 0 0,0 0-1,0 0 1,0 0 0,1 0-1,-1 0 1,0 0 0,0 0-1,0 1 1,0-1 0,1 0-1,-1 0 1,5 9-23,1 11 76,37 173 1719,-43-193-1766,0 1 0,0-1 0,0 0 0,1 0 0,-1 1 0,0-1 0,0 0 0,0 0-1,0 0 1,0 1 0,0-1 0,0 0 0,1 0 0,-1 0 0,0 1 0,0-1 0,0 0-1,0 0 1,1 0 0,-1 0 0,0 1 0,0-1 0,0 0 0,1 0 0,-1 0 0,0 0-1,0 0 1,0 0 0,1 0 0,-1 0 0,0 0 0,0 0 0,1 0 0,-1 0 0,0 0-1,0 0 1,1 0 0,-1 0 0,0 0 0,0 0 0,0 0 0,1 0 0,-1 0 0,0 0-1,0 0 1,1-1 0,-1 1 0,0 0 0,0 0 0,0 0 0,0 0 0,1 0 0,-1-1-1,0 1 1,0 0 0,0 0 0,0 0 0,0-1 0,1 1 0,-1 0 0,0 0 0,0 0-1,0-1 1,0 1 0,0 0 0,0-1 0,10-15 158,8-32 24,-13 32-362,1 0-1,0 1 1,1 0 0,0 0-1,1 0 1,1 1 0,15-20 0,-23 34 172,-1 0 0,0 0 0,1-1 1,-1 1-1,0 0 0,1 0 0,-1-1 0,0 1 1,1 0-1,-1 0 0,1 0 0,-1 0 1,0 0-1,1 0 0,-1-1 0,1 1 1,-1 0-1,0 0 0,1 0 0,-1 0 0,1 1 1,-1-1-1,1 0 0,-1 0 0,0 0 1,1 0-1,-1 0 0,1 0 0,-1 1 0,0-1 1,1 0-1,-1 0 0,0 1 0,1-1 1,-1 0-1,0 0 0,1 1 0,-1-1 1,0 0-1,0 1 0,1-1 0,-1 0 0,0 1 1,0-1-1,0 1 0,0-1 0,1 0 1,-1 1-1,0-1 0,0 1 0,0-1 1,0 0-1,0 1 0,0-1 0,0 1 0,7 33 270,-6-27-210,3 16 166,-2-9-76,1 1 1,1-1 0,0 0 0,10 24-1,-13-35-118,1-1-1,-1 1 0,0-1 1,1 1-1,0-1 0,-1 0 0,1 0 1,0 0-1,0 0 0,0 0 0,1 0 1,-1-1-1,0 1 0,1 0 0,-1-1 1,1 0-1,-1 0 0,1 0 1,0 0-1,-1 0 0,1 0 0,0-1 1,0 1-1,-1-1 0,1 0 0,0 0 1,0 0-1,0 0 0,0 0 0,5-2 1,-5 1-14,0 0 0,0-1 1,0 1-1,-1-1 0,1 0 1,0 1-1,0-1 0,-1-1 0,0 1 1,1 0-1,-1-1 0,0 1 1,0-1-1,0 1 0,2-5 1,24-47-567,-26 49 469,6-14-163,-1 0 0,-1 0-1,-1-1 1,-1 1 0,3-27 0,-4 3-505,-3-60 1,-1 93 627,0 0 1,0 0-1,-1 0 0,0 0 0,0 0 1,-1 1-1,-1-1 0,0 1 0,0 0 1,-6-9-1,10 18 120,0 0 1,0 0-1,0 0 0,0-1 1,0 1-1,0 0 0,0 0 1,0 0-1,-1 0 0,1 0 1,0 0-1,0 0 0,0 0 1,0 0-1,0 0 0,0 0 1,-1 0-1,1-1 0,0 1 1,0 0-1,0 0 0,0 0 1,0 0-1,-1 0 0,1 0 1,0 0-1,0 0 0,0 0 1,0 1-1,0-1 0,0 0 1,-1 0-1,1 0 0,0 0 1,0 0-1,0 0 0,0 0 1,0 0-1,0 0 0,-1 0 1,1 0-1,0 0 0,0 1 1,0-1-1,0 0 0,0 0 1,0 0-1,0 0 0,0 0 1,0 0-1,0 0 0,0 1 1,0-1-1,0 0 0,0 0 1,0 0-1,-4 11 73,-1 16 287,1 0 0,2 1 0,0 0 1,2 0-1,7 52 0,-4-61-131,1 0 0,0 0 0,2 0 0,0-1 0,1 1 0,0-1 0,2-1 0,0 0 0,1 0 0,23 28 0,-32-43-203,1 0 0,-1-1 0,1 1 0,-1-1 0,1 1 0,0-1 0,0 0 1,0 0-1,0 1 0,0-1 0,0-1 0,0 1 0,0 0 0,3 0 0,7 0 9</inkml:trace>
  <inkml:trace contextRef="#ctx0" brushRef="#br0" timeOffset="10136.75">10371 153 9830,'-40'42'1413,"-46"63"-1,70-84-938,-27 42 745,40-59-1111,1 0-1,0 0 1,0 0-1,1 0 1,-1 0-1,1 1 1,0-1 0,0 0-1,1 1 1,-1-1-1,1 1 1,0-1-1,0 8 1,1-11-88,-1 0 1,1 0 0,-1 0 0,1 0-1,0-1 1,-1 1 0,1 0-1,0-1 1,-1 1 0,1 0 0,0-1-1,0 1 1,0-1 0,-1 1-1,1-1 1,0 1 0,0-1 0,0 0-1,0 1 1,0-1 0,0 0-1,0 0 1,0 0 0,0 0-1,1 0 1,30 1 434,-25-1-356,16 1 364,0-1 1,1-1 0,-1-1-1,0-1 1,0-1-1,42-14 1,-54 13-355,-9 0 164</inkml:trace>
  <inkml:trace contextRef="#ctx0" brushRef="#br0" timeOffset="10794.85">8966 798 9830,'4'-2'47,"-1"0"-1,1 0 0,1 0 1,-1 1-1,0-1 1,0 1-1,0 0 1,1 0-1,-1 0 0,5 1 1,51 1 951,-25 0-486,117 0 1936,-17 2 1691,261-28 0,-215-8-1561,-85 13-3769,1 4-1,118-3 0,-126 17 1539,-21 0 431,108 10 1,-159-6-631,-1 2 1,0 0-1,19 8 1,-71-9 248,23-5-277,-1 0 1,1-1 0,0 0 0,-16-7-1,4-1 87</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7:18.213"/>
    </inkml:context>
    <inkml:brush xml:id="br0">
      <inkml:brushProperty name="width" value="0.05" units="cm"/>
      <inkml:brushProperty name="height" value="0.05" units="cm"/>
      <inkml:brushProperty name="color" value="#F6630D"/>
    </inkml:brush>
  </inkml:definitions>
  <inkml:trace contextRef="#ctx0" brushRef="#br0">311 834 1665,'0'0'11893,"-2"-5"-11042,-1 0-913,-7-25 1963,10 29-1871,0 0 1,-1 0 0,1 0-1,1 0 1,-1 0 0,0 1 0,0-1-1,0 0 1,0 0 0,0 0-1,1 1 1,-1-1 0,0 0-1,1 0 1,-1 0 0,1 1 0,-1-1-1,1 0 1,-1 1 0,1-1-1,-1 0 1,1 1 0,0-1 0,-1 1-1,1-1 1,0 1 0,0-1-1,-1 1 1,1 0 0,0-1 0,0 1-1,-1 0 1,1 0 0,0-1-1,0 1 1,0 0 0,0 0 0,1 0-1,3-1-49,1 1 0,-1 0 0,1 0 0,-1 0 0,0 0 0,1 1-1,-1 0 1,0 0 0,1 0 0,-1 1 0,0 0 0,0 0 0,0 0 0,0 1-1,-1-1 1,1 1 0,0 0 0,7 7 0,-7-4-97,0-1 0,-1 1 0,1 0 0,-1 1 0,0-1 0,0 0 0,-1 1 0,0 0 0,0 0 0,-1 0 0,0 0 0,0 1 0,1 10 0,-1-8 42,-1 0 1,-1 1-1,0-1 1,0 0 0,-1 0-1,0 1 1,-1-1-1,0 0 1,-1 0 0,0 0-1,-7 15 1,8-20 17,-1-1 1,0 1 0,0-1 0,0 0-1,0 0 1,-1 0 0,1 0 0,-1 0-1,0-1 1,0 0 0,-1 0 0,1 0-1,-1 0 1,1-1 0,-1 0 0,0 1-1,0-2 1,0 1 0,0-1 0,0 1-1,0-2 1,0 1 0,-1 0 0,-7-1-1,12 0 61,0 0-1,0 0 1,1 0 0,-1 0-1,0 0 1,0 0-1,0 0 1,1 0-1,-1 0 1,0 0-1,0-1 1,0 1 0,1 0-1,-1-1 1,0 1-1,1 0 1,-1-1-1,0 1 1,1-1-1,-1 1 1,0-1-1,1 0 1,-2 0 0,0-20 1282,2 19-1096,2 2-176,1-1 1,-1 1 0,0-1-1,1 1 1,-1 0-1,1 0 1,-1 0 0,1 0-1,-1 1 1,0-1-1,1 1 1,3 1 0,45 23-157,-1-1-1740,-44-22 1018,1 0 0,0 0-1,-1 0 1,1-1-1,0 0 1,10 0 0,6-1-3769</inkml:trace>
  <inkml:trace contextRef="#ctx0" brushRef="#br0" timeOffset="471.38">259 579 4978,'0'0'6638,"-17"-5"-4461,-3-2-1662,12 4-309,-1 0 0,0 1 1,0 0-1,0 0 1,0 1-1,0 0 1,-15 0-1,21 1-143,0 1 0,-1-1-1,1 1 1,0 0 0,0 0-1,-1 0 1,1 0-1,0 1 1,0-1 0,0 1-1,0 0 1,1 0 0,-1 0-1,0 0 1,1 0 0,0 1-1,-1-1 1,1 1-1,0-1 1,-3 6 0,-2 4 59,0 0 0,1 1 0,0-1 0,-3 14 1,0 4 63,2-1 0,0 1 0,-3 51 1,5 94 239,5-147-344,2 1 0,0-1 0,2 0 0,2 0 0,0 0 0,11 28 0,-9-35-66,1 0 0,1-1 0,1 0 0,1-1 0,1 0 0,0 0 0,1-2-1,18 18 1,-18-22-14,0 0 0,1-1 0,0-1 0,1 0 0,0-1 0,1-1 0,0 0 0,0-1-1,21 5 1,-12-5-22,0-2-1,1-2 1,-1 0-1,1-1 1,49-2-1,-62-2-23,0 0 0,0-1 0,-1 0 0,1-1 0,-1-1 0,1 0 0,-1 0 0,-1-1-1,1-1 1,-1-1 0,0 1 0,13-10 0,-17 9 20,1-1-1,-1 1 1,0-1 0,-1-1-1,0 1 1,0-1-1,-1-1 1,0 1 0,-1-1-1,0 0 1,0 0 0,-1-1-1,0 1 1,-1-1 0,3-17-1,-2-5 32,-1 0 0,-2 0-1,-1-1 1,-2 1 0,-1 0 0,-1-1-1,-14-48 1,2 23-30,-4 1-1,-2 1 1,-33-62-1,46 101 43,0 2-1,-1-1 0,-1 1 1,-18-21-1,25 34-74,1-1-1,-1 1 1,0 0-1,0 0 1,0 0-1,0 0 1,0 1-1,-1 0 1,1 0 0,-6-2-1,7 3-85,0 1 0,0-1-1,1 1 1,-1 0 0,0 0 0,0 0 0,0 0 0,0 0-1,0 1 1,0-1 0,0 1 0,0 0 0,0 0-1,1 0 1,-1 0 0,0 1 0,1-1 0,-4 3-1,-4 4-979,0 1 1,0 0-1,-13 16 0,15-16-55,-26 29-4705</inkml:trace>
  <inkml:trace contextRef="#ctx0" brushRef="#br0" timeOffset="1760.61">1440 814 3922,'0'0'14596,"-2"-6"-13817,-7-4-539,6 19-194,2 25-87,1-30 84,5 82-73,3-1 1,30 128-1,-35-197-196,-3-15 107,0-1 0,0 1 0,0-1 0,0 1 0,0-1 0,0 1 0,0-1 0,1 0 0,-1 1 0,0-1 0,0 1 0,0-1 0,0 1 0,1-1 0,-1 0-1,0 1 1,0-1 0,1 0 0,-1 1 0,0-1 0,0 0 0,1 1 0,-1-1 0,0 0 0,1 0 0,-1 1 0,1-1 0,-1 0 0,0 0 0,1 0 0,-1 1 0,1-1 0,-1 0 0,1 0 0,-1 0 0,0 0 0,1 0 0,0 0-1,0 0-273,0-1 1,0 0-1,0 0 0,1 1 0,-1-1 0,0 0 0,-1 0 0,1 0 0,0 0 0,0 0 0,0 0 0,0 0 0,-1 0 0,1 0 0,0-2 0,13-25-5754</inkml:trace>
  <inkml:trace contextRef="#ctx0" brushRef="#br0" timeOffset="2008.99">1574 742 5843,'0'0'11226,"-1"4"-11084,0 11 22,0 1 1,1-1 0,0 0 0,2 0 0,0 1 0,0-1-1,2 0 1,5 17 0,49 120 398,-50-134-585,39 77 242,-24-50-4633</inkml:trace>
  <inkml:trace contextRef="#ctx0" brushRef="#br0" timeOffset="2257.5">1226 1047 2385,'0'0'9893,"126"-45"-9349,-76 35-208,5 1-112,7 0-224,0 1 0,0-1 0,-2-1-752,-5 3-1537,-14-1-1921</inkml:trace>
  <inkml:trace contextRef="#ctx0" brushRef="#br0" timeOffset="2474.14">1481 1149 3762,'0'0'6659,"113"-34"-6323,-64 22-240,4-1-96,2-2-144,1-4-2433,2-1-4675</inkml:trace>
  <inkml:trace contextRef="#ctx0" brushRef="#br0" timeOffset="3071.61">2036 808 6563,'0'0'11093,"-3"1"-10511,2 0-569,0 0 0,-1 0 0,1 0 0,0 0 0,0 1 0,0-1 0,0 0 0,0 1 0,0-1 0,0 0 0,0 1 0,0-1 0,1 1 0,-1-1 0,1 1 0,-1 0 0,1-1 0,0 1 0,-1 0 0,1-1 0,0 1 0,0 0 0,0 1 0,1 57 405,0-36-225,-1 149 703,-8-397-808,8 224-120,16 20-109,19 40 58,-24-38 67,21 28 1,-29-45 15,1-1 0,-1 1 1,1-1-1,0 0 0,0 0 0,0-1 0,1 1 0,-1-1 0,1 0 0,0 0 1,8 3-1,-11-5 7,0 0 0,0-1 1,0 1-1,0-1 0,0 1 0,0-1 1,0 0-1,1 0 0,-1 0 1,0 0-1,0 0 0,0 0 0,0-1 1,0 1-1,0-1 0,0 1 1,0-1-1,0 0 0,0 0 0,3-1 1,-3 0 0,1 0 0,-1-1 0,1 1 0,-1-1-1,0 1 1,0-1 0,0 0 0,0 0 0,-1 0 0,1 0 0,1-5 0,1-5 9,0 0 1,-1-1-1,-1 1 0,0-1 1,0-19-1,-2 9-28,1-9 9,-4-45 1,2 67-21,-1 1 1,0 0-1,0 0 1,-1 0-1,-1 1 0,1-1 1,-2 1-1,-9-17 1,11 49-6900,4-3 2602,7 2-2124</inkml:trace>
  <inkml:trace contextRef="#ctx0" brushRef="#br0" timeOffset="3330.69">2392 642 8388,'0'0'12232,"-2"4"-12117,-2 4-108,2 0 0,-1 0 0,1 0 0,0 0 0,1 0 0,-1 0 0,2 1 0,-1-1 0,1 0 0,1 1 0,1 9 0,-1 16 40,0 21 71,7 61 1,-4-94-168,0 1 0,1-1 0,1 0 0,1 0 0,14 30 1,-20-49-213,1-1 0,-1 0 0,0 1 0,1-1 0,-1 0 0,1 0 0,0 0 1,-1 0-1,1 0 0,0 0 0,0-1 0,3 3 0,19 1-6229,0-5-3333</inkml:trace>
  <inkml:trace contextRef="#ctx0" brushRef="#br0" timeOffset="3782.11">2691 784 3794,'0'0'13907,"-2"11"-13544,-3 48 473,4 99-1,2-79-561,-1-79-270,0 0 0,0 0 0,0 0-1,0 0 1,0 0 0,0 0 0,0 0 0,0-1 0,0 1-1,0 0 1,0 0 0,0 0 0,0 0 0,1 0 0,-1 0-1,0 0 1,0 0 0,0 0 0,0 0 0,0 0 0,0 0-1,0 0 1,0 0 0,0 0 0,0 0 0,1 0 0,-1 0-1,0 0 1,0 0 0,0 0 0,0 0 0,0 0-1,0 0 1,0 0 0,0 0 0,0 0 0,1 0 0,-1 0-1,0 0 1,0 0 0,0 0 0,0 0 0,0 0 0,0 0-1,0 1 1,5-14 268,7-261-158,-11 186-20,-2 76-22,2 1 1,-1 0-1,2 0 0,-1 0 0,2 0 0,-1 0 0,6-13 0,-8 23-52,1 0 0,-1 0 0,1 1 0,-1-1 1,1 0-1,-1 0 0,1 0 0,0 0 0,-1 1 1,1-1-1,0 0 0,0 1 0,-1-1 0,1 0 1,0 1-1,0-1 0,0 1 0,0-1 0,0 1 1,0 0-1,0-1 0,0 1 0,0 0 0,0 0 0,0 0 1,0 0-1,0 0 0,0 0 0,0 0 0,0 0 1,0 0-1,0 0 0,0 0 0,0 1 0,0-1 1,0 0-1,0 1 0,0-1 0,0 1 0,0-1 1,-1 1-1,2 0 0,3 2-28,0 0 0,-1 0-1,0 1 1,0 0 0,0-1 0,6 8 0,3 8 33,0 1-1,-2 0 1,0 0 0,-1 1 0,11 33-1,25 116-1107,-31-108-1136</inkml:trace>
  <inkml:trace contextRef="#ctx0" brushRef="#br0" timeOffset="4030.87">2684 876 10485,'0'0'10757,"82"-19"-10757,-36 17 48,-7 0-112,1-2 64,-8 1-80,-6 1-176,-5 0-865,-10 2-368,-7 0-880</inkml:trace>
  <inkml:trace contextRef="#ctx0" brushRef="#br0" timeOffset="6867.47">3615 520 4066,'0'0'11128,"-13"-16"-9957,-41-52-61,33 50 106,20 17-1194,1 1-1,-1 0 0,0-1 1,1 1-1,-1 0 0,0 0 1,1 0-1,-1 0 0,0 0 1,0 0-1,1 0 0,-1 0 1,0 0-1,1 0 0,-1 0 1,0 0-1,0 0 0,1 0 1,-2 1-1,1 0-23,-1 0-1,1 0 1,-1 1 0,1-1-1,0 1 1,0-1 0,0 1-1,0-1 1,0 1 0,0-1-1,0 1 1,-1 3-1,0 0 85,-6 12 23,2-1-1,-1 2 1,2-1 0,1 1-1,0-1 1,-3 34 0,5 111 501,3-132-486,0-9-81,1 0 1,1 0-1,1 0 0,1-1 1,0 0-1,2 0 0,0 0 0,15 27 1,-16-35-89,1 0 1,1 0 0,0 0-1,0-1 1,1-1 0,1 1-1,-1-1 1,2-1 0,-1 0 0,2 0-1,-1-1 1,1-1 0,20 11-1,-25-16-631,-1 0 0,0 0 0,1 0 0,-1-1 0,1 0 0,0-1 0,9 1 0,11-1-4805</inkml:trace>
  <inkml:trace contextRef="#ctx0" brushRef="#br0" timeOffset="7271.3">3844 716 7123,'0'0'12366,"-3"-11"-12094,3 18-251,0 1 1,0 0-1,0-1 0,1 1 1,0 0-1,1-1 0,0 1 1,4 10-1,-1 3 91,-3-11-100,28 99 100,-26-96-103,1-1 1,1 0-1,-1 0 0,2 0 1,0-1-1,11 14 1,-17-23-13,1 0 0,-1-1 0,0 1 1,1 0-1,-1-1 0,1 0 1,0 1-1,0-1 0,-1 0 0,1 0 1,0 0-1,0 0 0,0 0 1,0 0-1,0 0 0,0-1 0,0 1 1,0-1-1,1 0 0,-1 1 1,0-1-1,0 0 0,0 0 0,0 0 1,1-1-1,-1 1 0,0 0 0,0-1 1,0 0-1,0 1 0,0-1 1,0 0-1,0 0 0,0 0 0,0 0 1,-1 0-1,1-1 0,0 1 1,-1-1-1,1 1 0,-1-1 0,1 1 1,-1-1-1,0 0 0,1 0 1,-1 1-1,0-1 0,0 0 0,0 0 1,-1 0-1,2-3 0,2-16 2,-1 0 1,-1 0-1,-1-1 0,-2-36 0,0 28-13,1 10 7,-1 0 0,-1 0 0,0 0 0,-2 0 0,0 0 0,-11-28 1,14 73-5284,-1 22 2592,5-2-1485</inkml:trace>
  <inkml:trace contextRef="#ctx0" brushRef="#br0" timeOffset="8815.64">4281 829 5138,'0'0'11352,"-12"-11"-10869,2 1-441,0 1 0,-18-11-1,27 20-34,0-1-1,0 1 1,0 0-1,0 0 0,0 0 1,0 0-1,0 0 0,0 0 1,0 0-1,0 0 1,0 0-1,0 0 0,0 1 1,1-1-1,-1 0 0,0 1 1,0-1-1,0 1 0,0-1 1,0 1-1,1-1 1,-1 1-1,0-1 0,0 1 1,1 0-1,-1-1 0,1 1 1,-1 0-1,0 0 0,1-1 1,-1 1-1,1 0 1,0 0-1,-1 0 0,1 0 1,-1 1-1,-13 39 101,12-36-105,-2 12 19,0 0 0,1 0 1,1 1-1,1-1 0,0 1 1,3 31-1,-1-47-33,-1 0 1,0 0-1,1 0 0,0 0 1,-1 0-1,1 0 0,0 0 0,0 0 1,0 0-1,0 0 0,0 0 1,1 0-1,-1-1 0,1 1 1,-1 0-1,1-1 0,-1 1 1,1-1-1,0 0 0,0 0 0,0 1 1,0-1-1,2 1 0,2 0-92,0 0 0,0-1 0,0 1 0,0-1 0,0-1 1,1 1-1,6-1 0,-12 0 104,1 0 1,-1 0-1,0 0 1,1-1 0,-1 1-1,0 0 1,0-1-1,1 1 1,-1-1 0,0 0-1,0 1 1,0-1 0,0 0-1,1 1 1,-1-1-1,0 0 1,0 0 0,-1 0-1,1 0 1,1-2-1,1 0 47,-1-1-1,-1 0 0,1 1 0,0-1 0,-1 0 1,2-7-1,-1-4 596,0 0 0,0-26 0,-2-47 2525,0 87-2810,0 10-434,-1 2 18,-1 7 52,1-1 1,1 1-1,1 0 0,5 31 0,-6-46-76,1 1-1,0-1 1,0 1 0,0-1-1,0 0 1,1 1 0,-1-1-1,1 0 1,0 0 0,0 0 0,0 0-1,0 0 1,1-1 0,-1 1-1,1-1 1,0 1 0,-1-1-1,1 0 1,0 0 0,0 0-1,1 0 1,-1-1 0,0 1-1,0-1 1,1 0 0,-1 0-1,1 0 1,-1-1 0,1 1-1,5 0 1,-7-1 17,1 0 0,-1 0-1,1-1 1,-1 1 0,1 0 0,-1-1 0,1 0 0,-1 1 0,1-1-1,-1 0 1,0 0 0,0-1 0,1 1 0,-1 0 0,0-1 0,0 1-1,0-1 1,2-2 0,0-1 23,-1 1 0,0-1-1,1 0 1,-2 1 0,1-1-1,-1-1 1,1 1 0,0-6-1,2-9 36,0 0-1,-2-1 1,2-35-1,-4 37 13,2-22 80,-2 0 0,-9-80 0,7 114 58,0 0-1,-1 0 0,0 0 1,0 0-1,-1 0 1,0 0-1,0 1 0,-6-9 1,9 15-131,0-1 0,-1 1 0,1-1 0,0 1 0,-1 0 0,1-1 1,0 1-1,-1 0 0,1 0 0,0-1 0,-1 1 0,1 0 0,-1 0 0,1 0 0,-1-1 1,1 1-1,0 0 0,-1 0 0,1 0 0,-1 0 0,1 0 0,-1 0 0,1 0 0,-1 0 0,1 0 1,-1 0-1,1 0 0,-1 0 0,1 0 0,0 0 0,-1 0 0,1 1 0,-1-1 0,1 0 1,-1 0-1,1 1 0,0-1 0,-1 0 0,1 0 0,0 1 0,-1-1 0,1 0 0,0 1 0,-1-1 1,1 1-1,0-1 0,0 0 0,-1 1 0,1-1 0,0 1 0,0-1 0,0 0 0,0 1 1,-1-1-1,1 1 0,-7 25-46,3 24 90,2 0 0,6 49 0,-3-81-50,1-1-1,1 1 1,0-1 0,1 0-1,1 0 1,1 0-1,0-1 1,1 0 0,1 0-1,19 28 1,-24-40-57,-1-1 0,1 0 0,0-1 0,0 1 0,0 0 0,0-1 0,1 0 0,-1 0 1,1 0-1,-1 0 0,1 0 0,0-1 0,0 1 0,-1-1 0,1 0 0,0 0 0,5 0 0,-7-1 18,1 0-1,-1 0 1,1 0-1,-1 0 0,0 0 1,1-1-1,-1 1 1,1-1-1,-1 0 1,0 1-1,0-1 0,1 0 1,-1 0-1,0-1 1,0 1-1,0 0 1,0-1-1,0 1 1,0-1-1,-1 0 0,1 1 1,0-1-1,-1 0 1,1 0-1,-1 0 1,0 0-1,0 0 1,2-4-1,2-12 199,-1-1 0,0 0 1,-1 0-1,-2 0 0,0 0 0,0-1 1,-2 1-1,-4-27 0,3 32 412,0 1-1,-1-1 1,-6-16-1,9 30-570,0 0-1,1 0 1,-1 1-1,-1-1 1,1 0-1,0 0 1,0 0-1,0 0 1,0 1-1,0-1 1,0 0-1,0 0 1,0 0-1,0 0 1,0 0-1,0 1 1,0-1-1,0 0 1,0 0-1,-1 0 1,1 0-1,0 0 1,0 0-1,0 1 1,0-1-1,0 0 1,0 0-1,-1 0 1,1 0-1,0 0 1,0 0-1,0 0 1,0 0-1,0 0 1,-1 0-1,1 0 1,0 0-1,0 0 1,0 0-1,0 0 1,-1 0-1,1 0 1,0 0-1,0 0 1,0 0-1,0 0 1,0 0-1,-1 0 1,1 0-1,0 0 1,0 0-1,0 0 1,0 0-1,0-1 1,-1 1-1,1 0 1,0 0-1,0 0 1,0 0-1,0 0 1,0 0-1,0-1 1,0 1-1,0 0 1,-1 0-1,1 0 1,0 0-1,0 0 1,0-1-1,-3 21-20,1 0 0,0 1-1,1-1 1,2 0 0,0 0-1,1 1 1,1-1 0,5 20-1,-5-30-115,0-1-1,1 0 1,0 0-1,0 0 1,9 14-1,-11-20-10,0-1-1,0 1 1,1 0-1,-1-1 1,1 0 0,-1 1-1,1-1 1,0 0 0,0 0-1,0-1 1,0 1-1,0-1 1,0 1 0,0-1-1,0 0 1,1 0 0,-1 0-1,0-1 1,5 1-1,-6 0 103,1-1 0,-1 0-1,0 0 1,1 0 0,-1 0-1,0-1 1,1 1 0,-1-1-1,0 1 1,0-1-1,1 0 1,-1 0 0,0 0-1,0 0 1,0 0 0,0 0-1,0 0 1,0-1-1,-1 1 1,3-3 0,-1 0 61,0-1 1,0 0-1,-1 1 1,0-1 0,0 0-1,0 0 1,2-10-1,3-29 1222,-2-1 1,0-48-1,-5 92-780,0 16-506,1 0 1,0 0 0,1-1 0,1 1-1,0-1 1,1 1 0,6 16-1,-8-27-132,-1 0 0,1-1 0,0 1 0,0 0 0,1-1 0,-1 1 0,1-1 0,-1 0 0,1 1 0,0-1 0,1-1 0,-1 1 0,0 0 0,1-1 0,-1 0 0,1 0 0,0 0 0,0 0 0,-1 0 0,1-1 0,1 0 0,-1 0 0,0 0 0,0 0 0,0 0 0,0-1 0,1 0 0,-1 0 0,7-1 0,-9 0 141,1 0 0,-1 1 0,0-2 0,1 1 0,-1 0 1,0 0-1,0-1 0,0 1 0,0-1 0,0 0 0,0 1 0,-1-1 0,1 0 0,0 0 0,-1 0 0,0 0 0,1 0 0,-1-1 0,0 1 0,0 0 0,1-3 1,17-58 464,-16 53-260,2-11 765,-1 1 0,-1-1 0,-1-1-1,-1-22 1,-8 53-948,5-1-46,1 0 0,0 0 0,0 0 0,1 0 0,0 0 0,0-1 0,1 1 0,0 0 0,1 0 0,2 7 1,-4-12-61,1-1 1,0 1-1,0-1 1,1 1 0,-1-1-1,0 0 1,1 0-1,0 0 1,-1 0-1,1 0 1,0 0 0,0 0-1,0-1 1,0 1-1,0-1 1,1 1 0,-1-1-1,0 0 1,1 0-1,-1 0 1,1 0 0,-1 0-1,1 0 1,-1-1-1,1 1 1,-1-1 0,1 0-1,0 0 1,-1 0-1,1 0 1,0 0 0,-1-1-1,5 0 1,-5 0 84,-1 1 0,1-1 1,-1 1-1,1-1 0,-1 0 0,1 1 0,-1-1 1,1 0-1,-1 0 0,0 0 0,1 0 1,-1-1-1,0 1 0,0 0 0,0 0 1,0-1-1,0 1 0,0-1 0,0 1 1,0 0-1,-1-1 0,1 0 0,-1 1 1,1-1-1,-1 1 0,1-1 0,-1-2 1,1-6 32,0 0 0,0-1-1,-2-14 1,1 9 44,0 9 59,-1 0-1,1 0 1,-1 0 0,-1 0 0,1 1 0,-1-1 0,0 0-1,-1 1 1,0 0 0,0-1 0,-4-6 0,5 10-4,-1 0 0,1 0 0,-1 0 1,1 0-1,-1 0 0,0 0 0,0 1 1,0 0-1,-1-1 0,1 1 0,0 0 0,-1 1 1,1-1-1,-1 0 0,0 1 0,0 0 0,1 0 1,-1 0-1,0 1 0,0-1 0,-5 1 1,7 0-91,0 0 1,0 1-1,0-1 1,1 1-1,-1 0 1,0-1-1,0 1 1,1 0 0,-1 0-1,1 0 1,-1 0-1,0 0 1,1 1-1,0-1 1,-1 0-1,1 1 1,0-1 0,0 1-1,0-1 1,0 1-1,0 0 1,0-1-1,0 1 1,0 0-1,1 0 1,-1 0 0,0 3-1,-2 6 30,1 0-1,0 0 1,-1 17-1,2-9-6,0-1 1,1 1-1,1 0 0,0-1 0,8 30 1,-8-41-62,1-1 1,1 0-1,-1 0 1,1-1 0,0 1-1,0 0 1,1-1-1,-1 0 1,1 0 0,1 0-1,-1 0 1,1 0 0,-1-1-1,1 0 1,1 0-1,-1-1 1,0 1 0,1-1-1,11 5 1,-6-5-681,-1 0-1,1 0 1,0-1 0,0 0-1,0-1 1,0-1 0,12 0-1,10 0-4769</inkml:trace>
  <inkml:trace contextRef="#ctx0" brushRef="#br0" timeOffset="9299.43">5664 737 9396,'0'0'10413,"6"1"-10290,-4-1-115,0 1 0,0-1 0,-1 1 0,1-1-1,0 1 1,0 0 0,0 0 0,-1 0 0,1 0 0,0 0 0,-1 1 0,1-1 0,-1 0 0,1 1 0,1 2 0,0 1 3,0-1-1,-1 1 1,0 0 0,0 0 0,0 0 0,1 7 0,35 122 85,-38-134-93,0 0 0,0 0 0,0-1 0,0 1 0,0 0 0,0 0 0,1 0 0,-1-1 0,0 1 0,0 0 0,0 0 0,0 0 0,1-1 0,-1 1 0,0 0 0,0 0 0,0 0 0,1 0 0,-1 0 0,0 0 0,0 0 0,1-1 0,-1 1 0,0 0 0,0 0 0,0 0 0,1 0 0,-1 0 0,0 0 0,0 0 0,1 0 0,-1 0 0,0 0 0,0 0 0,1 0 0,-1 0 0,0 1 0,0-1 0,1 0 0,-1 0 0,0 0 0,0 0 0,0 0 0,1 0 0,-1 1 0,0-1 0,0 0 0,0 0 0,0 0 0,1 0 0,-1 1 0,0-1 0,0 0 0,0 0 0,0 0 0,0 1 0,0-1 0,0 0 0,1 0 0,-1 1 0,0-1 0,0 0 0,0 0 0,0 1 0,6-20 108,10-66-102,24-110 121,-40 194-130,0-1 0,1 1 0,-1-1 1,1 1-1,-1-1 0,1 1 0,-1-1 0,1 1 0,0 0 0,0-1 0,0 1 0,0 0 0,0 0 1,0-1-1,0 1 0,1-1 0,-1 2-3,0 0-1,-1 0 1,1 0-1,-1 0 1,1 0 0,-1 0-1,1 0 1,0 0 0,-1 0-1,1 0 1,-1 0 0,1 0-1,-1 0 1,1 0-1,0 1 1,-1-1 0,1 0-1,-1 0 1,1 1 0,-1-1-1,1 0 1,-1 1 0,0-1-1,1 1 1,-1-1 0,1 1-1,0 0 1,3 4-36,0 1 1,0 0 0,-1 1-1,0-1 1,3 8-1,15 44-510,-15-38-836,1 0-1,0-1 1,14 22 0,-6-22-2340,2-8-2075</inkml:trace>
  <inkml:trace contextRef="#ctx0" brushRef="#br0" timeOffset="10004.82">6177 699 4306,'0'0'13443,"-16"-12"-12810,-52-34-270,67 45-355,-1 0 0,0-1 0,0 1 1,1 1-1,-1-1 0,0 0 1,0 0-1,0 1 0,0-1 0,0 1 1,0 0-1,0-1 0,0 1 1,0 0-1,0 0 0,0 0 0,0 0 1,0 1-1,0-1 0,0 1 1,0-1-1,0 1 0,0 0 1,0-1-1,0 1 0,0 0 0,0 0 1,-1 2-1,-1 1 13,0 0-1,1 0 1,-1 0 0,1 1-1,0-1 1,0 1 0,-3 7-1,3-5-12,-3 6 6,1 0 0,1 0 0,0 0-1,1 0 1,0 1 0,1 0 0,0-1 0,1 1 0,1 0-1,2 17 1,-2-28-39,0 0 0,1 0 0,0 1 0,-1-1 0,1 0 0,1 0 0,-1 0 0,0 0 0,1 0 0,-1-1 0,1 1 0,0 0 0,0-1 0,0 1 0,0-1 0,1 0 1,-1 1-1,1-1 0,-1 0 0,1 0 0,0-1 0,-1 1 0,1-1 0,0 1 0,0-1 0,0 0 0,4 1 0,1 0-153,-1 0 0,1 0 0,0-1 0,0 0 0,1 0 0,-1-1 0,0 0 0,0-1 0,0 1 0,9-3 0,-13 1 170,-1 1 0,1-1 1,-1 0-1,0 0 0,0 0 0,0 0 0,0 0 0,0 0 1,-1-1-1,1 0 0,-1 1 0,1-1 0,-1 0 1,0 0-1,0 0 0,0-1 0,-1 1 0,1 0 0,-1-1 1,2-5-1,1-6 260,0 0 1,0 0-1,1-23 1,-1-19 1386,-6 46-741,-5 38-853,4-16-43,1 0-1,1 0 1,0 1-1,0-1 1,1 0-1,1 0 1,-1 1-1,4 13 1,-3-22-68,0 1 1,0-1 0,1 0-1,-1 1 1,1-1 0,0 0-1,0 0 1,0 0-1,0 0 1,0-1 0,0 1-1,1 0 1,-1-1 0,1 0-1,0 0 1,0 1-1,0-2 1,0 1 0,0 0-1,0-1 1,0 1 0,1-1-1,-1 0 1,1 0 0,-1 0-1,0 0 1,1-1-1,0 0 1,6 1 0,-6-1 27,0 0 0,-1-1 0,1 1 0,0-1 0,0 0 0,0 0 0,-1 0 0,1 0 0,0 0 0,-1-1 0,0 0 1,1 0-1,-1 0 0,0 0 0,4-4 0,0 1 22,-2-1-1,1 0 1,-1-1 0,0 0-1,0 1 1,7-15 0,-1-3 35,-1-1 1,-1-1-1,9-39 1,-12 39 130,-2-1 0,-1 1 0,-1-1 0,-1 0 0,-1 0 0,-1 0 0,-10-49 0,7 63 137,0-1 0,-2 0 1,1 1-1,-2 0 0,0 0 0,0 1 0,-10-12 0,17 23-230,-1 0 1,1 0-1,-1 0 0,0 0 0,0 0 0,1 1 0,-1-1 1,0 0-1,0 0 0,0 1 0,0-1 0,0 1 0,0-1 1,0 0-1,0 1 0,0 0 0,0-1 0,0 1 0,-2-1 1,2 1-42,0 1 1,0-1-1,0 0 1,1 0 0,-1 1-1,0-1 1,0 0-1,1 1 1,-1-1 0,0 1-1,0-1 1,1 1-1,-1-1 1,0 1 0,1 0-1,-1-1 1,1 1-1,-1 0 1,0 1 0,-2 2 4,1 1 1,0 0 0,0-1-1,1 1 1,-1 0 0,1 0-1,-1 6 1,-1 20 29,2-1 0,1 1 1,1 0-1,1 0 0,2-1 0,2 1 1,0-1-1,2 0 0,1-1 0,2 0 0,0-1 1,2 0-1,2 0 0,25 37 0,-36-59-565,18 21 0,-21-26 93,0-1 0,-1 1 0,1 0 0,0 0 0,0-1-1,0 1 1,0-1 0,0 1 0,1-1 0,-1 1 0,0-1 0,0 0 0,0 1 0,2-1 0</inkml:trace>
  <inkml:trace contextRef="#ctx0" brushRef="#br0" timeOffset="10175.37">6356 612 4610,'0'0'13078,"66"2"-12822,-26 2-96,12-4-160,10 0-1857,-2-21-4177</inkml:trace>
  <inkml:trace contextRef="#ctx0" brushRef="#br0" timeOffset="11539.51">7022 789 6051,'0'0'8865,"4"1"-8710,-1 0-154,0 1 1,0 0-1,0-1 0,-1 1 1,1 0-1,0 0 0,-1 0 0,0 1 1,1-1-1,-1 0 0,0 1 1,0 0-1,2 3 0,-2-3-67,0 0 0,0 1 0,1-2-1,-1 1 1,1 0 0,0 0 0,0-1-1,-1 1 1,2-1 0,-1 0 0,6 3 0,-8-5 60,0 1 1,0-1 0,0 0 0,1 0 0,-1 1 0,0-1 0,0 0 0,0 0 0,0 0 0,1-1 0,-1 1 0,0 0 0,0 0-1,0 0 1,0-1 0,0 1 0,0-1 0,1 1 0,-1-1 0,0 1 0,0-1 0,0 0 0,-1 1 0,1-1 0,0 0-1,0 0 1,0 0 0,0 0 0,-1 0 0,1 1 0,0-1 0,-1-1 0,2 0 0,1-5 23,-1 0 1,1 0-1,-1 0 1,2-11-1,-2 8-4,17-92 381,-5-1 0,2-180-1,-13 247 754,-3 36-1130,0 0 0,0-1 0,0 1 0,0 0 0,0 0 0,0-1 0,0 1 0,0 0 0,0-1 0,0 1 0,0 0 0,0 0 0,1 0 0,-1-1 0,0 1 0,0 0 0,0 0 0,0-1 0,1 1 0,-1 0 0,0 0 0,0 0 0,0 0 0,1-1 0,-1 1-1,0 0 1,0 0 0,0 0 0,1 0 0,-1 0 0,0 0 0,0-1 0,1 1 0,-1 0 0,10 16 257,12 51-35,20 98 0,-28-104-42,1-1-1,35 87 0,-49-145-207,20 37 54,-21-39-55,1 1 0,-1 0-1,1 0 1,-1 0 0,1 0-1,-1-1 1,1 1 0,-1 0-1,1 0 1,-1-1 0,1 1-1,0 0 1,-1-1 0,1 1-1,0-1 1,0 1 0,0-1-1,-1 1 1,1-1 0,0 0-1,0 1 1,0-1 0,0 0-1,0 0 1,0 0 0,0 1-1,0-1 1,-1 0 0,1 0-1,0 0 1,0 0 0,0-1-1,0 1 1,0 0 0,0 0-1,0-1 1,0 1 0,1-1-1,0-3-68,-1 1 0,0-1 0,1 0 0,-1 0 0,-1 1-1,1-1 1,-1 0 0,1 0 0,-1 0 0,0 0 0,0 0 0,-1 0 0,0-5-1,0-4-152,0 2 163,-1 0-1,0 0 1,-1 0 0,0 1-1,0-1 1,-1 1 0,-1 0 0,1 0-1,-2 1 1,1-1 0,-11-11-1,7 8 0,-1 1 0,0 0 0,-1 1 1,-1 0-1,0 1 0,0 1 0,-21-14 0,28 21 71,1 0 0,-1 0 0,1 0 0,-1 0 0,0 1 0,0 0 0,1 0 0,-1 0 0,-6 0 0,9 1 1,1 0-1,0 0 0,-1 0 1,1 0-1,-1 0 0,1 1 1,0-1-1,0 1 0,-1-1 1,1 1-1,0-1 0,0 1 1,-1-1-1,1 1 1,0 0-1,0 0 0,0 0 1,0 0-1,0 0 0,0 0 1,0 0-1,0 0 0,1 0 1,-1 0-1,0 0 0,1 1 1,-1-1-1,0 0 0,1 0 1,0 1-1,-1-1 0,1 0 1,0 1-1,0-1 0,-1 0 1,1 3-1,0 4 5,-1 1 0,1-1 0,0 1 1,1-1-1,0 0 0,0 1 0,1-1 0,0 0 0,1 0 0,0 0 1,0 0-1,0 0 0,1-1 0,0 0 0,1 1 0,-1-2 1,1 1-1,1 0 0,-1-1 0,1 0 0,0 0 0,1-1 0,0 0 1,-1 0-1,1 0 0,1-1 0,10 5 0,-10-5-264,0-1-1,0 0 0,1-1 1,-1 0-1,1 0 1,-1-1-1,1 0 0,0 0 1,13-2-1,-21 1 215,1-1-1,0 1 1,0-1 0,-1 0-1,1 1 1,-1-1-1,1 0 1,-1 0-1,1 0 1,-1-1-1,1 1 1,-1 0 0,0 0-1,0-1 1,1 1-1,-1-1 1,0 1-1,-1-1 1,1 1 0,0-1-1,0 0 1,-1 1-1,1-1 1,0 0-1,-1 0 1,0 1 0,1-5-1,7-55 211,-8 58-178,2-111 5466,-1 135-5446,1 0 0,1-1 1,1 1-1,1-1 0,0 0 1,2 0-1,0-1 0,2 0 0,0 0 1,14 22-1,-20-37-48,0 0-1,0-1 1,0 1 0,0-1-1,1 0 1,-1 0 0,1 0 0,0 0-1,0-1 1,0 1 0,0-1-1,0 0 1,0 0 0,1-1 0,-1 1-1,1-1 1,-1 0 0,1 0-1,0 0 1,-1-1 0,1 0-1,5 0 1,-8 0 35,0-1 0,0 1 0,-1 0 1,1-1-1,0 0 0,-1 1 0,1-1 0,0 0 0,-1 0 0,1 0 0,-1 0 0,1 0 0,-1 0 0,1 0 1,-1-1-1,0 1 0,0 0 0,0-1 0,0 1 0,0-1 0,0 1 0,0-1 0,0 0 0,0 1 1,-1-1-1,1 0 0,-1 1 0,1-1 0,-1 0 0,1-3 0,1-8 29,-1 0-1,0 0 1,-1-15-1,0 20-20,1-27 126,-1 5 268,-3-35 0,2 56-291,0 1 0,-1 0 0,0-1 0,0 1 0,-1 0 0,0 0 0,0 0 0,-9-13 0,11 66-2647,3-37 1650,0 1 1,1 0-1,0-1 1,1 0-1,5 11 1,10 11-4944</inkml:trace>
  <inkml:trace contextRef="#ctx0" brushRef="#br0" timeOffset="12693.33">7884 558 6563,'0'0'9743,"-15"-5"-9431,0 0-209,1 1 1,-21-4-1,34 8-86,-1 0 0,0 0 1,0 1-1,0-1 0,0 0 1,0 1-1,0-1 0,1 1 1,-1 0-1,0-1 0,0 1 1,1 0-1,-1 0 0,0 0 1,1 0-1,-1 1 0,1-1 1,0 0-1,-1 1 0,1-1 1,0 1-1,0-1 0,0 1 1,-2 3-1,-1 2 41,1 0-1,0 1 1,-5 15-1,8-20-32,-4 11-5,0 0 1,2 0-1,0 1 1,0-1-1,2 1 0,-1-1 1,2 1-1,3 22 1,-3-33-102,0 1 0,0 0 1,0-1-1,0 1 1,1-1-1,0 0 0,0 0 1,0 1-1,0-1 0,1 0 1,0-1-1,-1 1 1,2 0-1,-1-1 0,0 0 1,0 0-1,1 0 0,0 0 1,0 0-1,0-1 1,0 1-1,0-1 0,0 0 1,0 0-1,1-1 0,-1 0 1,1 1-1,-1-1 1,1-1-1,5 1 0,-8 0 32,1-1 0,0 0 0,0 0 0,0 0 0,0 0 0,0 0 0,0 0 0,0-1 0,0 0 0,-1 1 0,1-1 0,0 0 0,0-1 0,-1 1 1,1 0-1,-1-1 0,5-2 0,-5 1 57,1 0 1,-1 0 0,0-1 0,0 1 0,0-1 0,0 1 0,-1-1 0,1 0 0,-1 0 0,0 0 0,0 0 0,0-6 0,4-30 600,-3 0 0,-1 0-1,-5-48 1,2 74 447,0 29-962,-1 28-254,3-27 78,1-1 0,0 1 0,1-1 0,1 1 0,4 15 0,-5-25-172,1 0 0,-1 1 0,1-1 0,0-1 0,0 1-1,1 0 1,-1-1 0,1 0 0,1 1 0,-1-2 0,1 1 0,0 0 0,0-1 0,10 7 0,-13-10 64,0 1 0,1-1-1,-1 0 1,0 0 0,1 0 0,-1 0 0,1 0-1,-1 0 1,1-1 0,0 1 0,-1-1 0,1 0 0,0 0-1,-1 0 1,1 0 0,0 0 0,-1 0 0,1-1-1,3 0 1,-4-1 185,1 1 0,-1 0 0,0-1-1,0 1 1,0-1 0,0 0 0,0 0-1,0 0 1,0 0 0,-1 0 0,1 0-1,-1 0 1,1-1 0,-1 1 0,0 0 0,0-1-1,0 1 1,1-6 0,7-29 1458,6-46 0,-4 11 563,-8 35-379,-3 31-364,0 23-1067,0 2-253,-1 2 42,2 1 0,0-1 0,1 0 0,0-1 0,8 24 0,-9-40-113,0 1-1,1-1 1,-1 0-1,1 0 1,0 0-1,1 0 1,-1 0-1,1 0 1,0 0 0,0-1-1,0 0 1,0 1-1,0-1 1,1 0-1,-1-1 1,1 1-1,0-1 1,0 1-1,0-1 1,0 0-1,0 0 1,1-1-1,-1 0 1,0 1-1,1-1 1,-1-1 0,1 1-1,-1-1 1,9 0-1,-10 0 103,-1 0-1,1 0 1,-1-1-1,1 1 1,-1-1-1,0 0 1,1 0 0,-1 0-1,0 0 1,0 0-1,1 0 1,-1 0-1,0-1 1,0 1-1,0-1 1,-1 0 0,1 1-1,0-1 1,-1 0-1,1 0 1,-1 0-1,1 0 1,-1 0-1,0-1 1,0 1-1,0 0 1,0-1 0,0 1-1,0-4 1,3-9 182,-2-1 0,1 0 0,0-26 0,-2 13 266,11-96 4362,-13 148-4768,1-2-102,0 1 1,1 0-1,1 0 0,1 0 1,6 21-1,-8-38-80,0-1 0,1 1 0,-1-1 0,1 0-1,0 1 1,1-1 0,-1 0 0,1 0 0,0-1 0,0 1-1,0-1 1,0 1 0,0-1 0,1 0 0,0 0 0,-1 0-1,1-1 1,0 1 0,0-1 0,1 0 0,-1 0 0,0-1-1,1 1 1,-1-1 0,1 0 0,-1 0 0,1 0 0,0-1 0,-1 1-1,6-2 1,-8 1 136,0 0 0,0-1-1,0 1 1,0-1 0,0 0 0,0 1-1,0-1 1,0 0 0,0 0-1,0 0 1,-1-1 0,1 1 0,0 0-1,-1-1 1,1 1 0,-1-1-1,1 1 1,-1-1 0,0 0 0,0 0-1,0 1 1,0-1 0,1-3 0,4-7 24,-1 0 0,6-22 0,-7 21-15,7-27 249,-2 0 0,-1-1 1,-3 0-1,-1-1 0,-3-78 1,-1 111 62,0 1 0,-1-1 0,-1 0 1,1 0-1,-1 1 0,-1-1 1,0 1-1,0 0 0,-1 0 0,0 0 1,0 0-1,-6-7 0,10 14-287,0 1-1,0 0 1,0 0-1,-1-1 1,1 1-1,0 0 1,0 0-1,-1 0 1,1-1-1,0 1 1,-1 0-1,1 0 1,0 0-1,-1 0 1,1 0-1,0-1 0,-1 1 1,1 0-1,0 0 1,-1 0-1,1 0 1,0 0-1,-1 0 1,1 0-1,0 0 1,-1 0-1,1 1 1,0-1-1,-1 0 1,1 0-1,0 0 1,-1 0-1,1 0 1,0 0-1,0 1 1,-1-1-1,1 0 1,0 0-1,0 1 1,-1-1-1,1 0 1,0 0-1,0 1 1,-1-1-1,1 0 1,0 0-1,0 1 1,0-1-1,0 0 1,0 1-1,0-1 1,-1 0-1,1 1 1,0-1-1,0 0 1,0 1-1,0-1 1,0 0-1,0 1 1,0-1-1,0 1 1,-4 21-125,3-11 75,0 0 0,1 1 0,0-1 1,1 0-1,0 1 0,1-1 0,0 0 0,0 0 1,2 0-1,-1 0 0,10 19 0,-10-26-317,14 31-2626,-13-10-3472,-4-14-603</inkml:trace>
  <inkml:trace contextRef="#ctx0" brushRef="#br0" timeOffset="13070.03">8286 276 6659,'0'0'10562,"-4"1"-10172,3 0-351,-1 0 0,0 0 0,1 0 0,-1 0 0,1 1 0,-1-1 0,1 0 1,-1 1-1,1 0 0,0-1 0,0 1 0,0 0 0,0-1 0,0 1 0,0 0 0,1 0 1,-1 0-1,0 0 0,1 0 0,0 0 0,-1 0 0,1 0 0,0 0 0,0 0 0,0 0 1,0 2-1,3 68 653,-2-67-671,4 27 154,1 0 0,2-1 0,13 33 0,1 7-59,-10-24-61,-9-29-44,1-1-1,1 1 1,1-1 0,0 0 0,1-1 0,1 1 0,13 20-1,-19-35-105,1 0 0,-1 1-1,1-1 1,-1 0 0,1-1-1,0 1 1,0 0 0,0-1-1,0 1 1,0-1 0,0 0-1,0 0 1,0 0 0,0-1-1,1 1 1,-1-1 0,0 0-1,1 0 1,3 0 0,-2 0-493,0-1 0,0 1 1,0-1-1,0 0 0,0 0 1,0-1-1,0 0 0,0 0 1,0 0-1,-1 0 0,6-4 1,13-14-5702</inkml:trace>
  <inkml:trace contextRef="#ctx0" brushRef="#br0" timeOffset="14870.52">8601 560 4898,'0'0'12371,"-10"-11"-11181,-32-33-558,41 43-615,0 0 0,0-1 0,0 1 0,0 0 0,0 1 0,0-1 0,-1 0 0,1 0 0,0 0-1,0 1 1,-1-1 0,1 0 0,-1 1 0,1 0 0,0-1 0,-1 1 0,1 0 0,-1-1 0,1 1 0,-1 0-1,1 0 1,-1 0 0,1 0 0,-1 1 0,1-1 0,0 0 0,-1 1 0,1-1 0,-1 1 0,1-1-1,0 1 1,-1 0 0,1-1 0,0 1 0,-2 1 0,0 1-14,0 1-1,0-1 1,0 1 0,0-1-1,1 1 1,-1 0-1,-2 6 1,-1 8 1,0 0 0,1 1 0,1-1 1,1 1-1,0 0 0,2 0 0,0 0 0,1 0 0,1 0 0,4 20 0,-5-36-39,0 1 0,1-1 0,0 1-1,0-1 1,0 1 0,0-1-1,0 1 1,1-1 0,0 0-1,-1 0 1,1 0 0,0 0 0,0 0-1,1 0 1,-1 0 0,1-1-1,-1 1 1,6 3 0,-3-4-74,0 0-1,0 1 1,0-1 0,1-1-1,-1 1 1,1-1 0,-1 0-1,1 0 1,-1-1 0,11 0 0,-14 0 106,0 0 1,0 0 0,-1 0-1,1-1 1,0 1 0,-1-1-1,1 1 1,0-1 0,-1 0 0,1 1-1,-1-1 1,1 0 0,-1 0-1,1 0 1,-1 0 0,0 0-1,1 0 1,1-3 0,0 0 6,-1 1 0,0-1 0,0 0 0,0 0 0,0 0 0,-1 0 0,2-6 0,1-5 173,-2-1 0,0 1 0,0-21 0,-1-81 2480,-2 150-2696,0-17-21,1 0 0,0 1 1,1-1-1,7 30 1,-7-41-65,1-1 0,-1 1 0,1 0 0,0-1 0,1 0 0,-1 0 0,1 1 1,0-1-1,0-1 0,0 1 0,0 0 0,0-1 0,1 0 0,0 1 0,0-2 1,0 1-1,0 0 0,0-1 0,1 0 0,-1 0 0,6 2 0,-6-2-50,0-1-1,0 1 0,-1-1 1,1 0-1,1-1 0,-1 1 1,0-1-1,0 0 0,0 0 1,0 0-1,0 0 0,0-1 1,0 1-1,0-1 0,0 0 1,0 0-1,6-3 0,-6 1 79,0 1-1,0-1 1,0 0-1,-1-1 0,1 1 1,-1 0-1,0-1 1,0 0-1,0 0 1,-1 0-1,1 0 1,3-9-1,2-9 114,0-2-1,-2 1 1,-1 0 0,4-46-1,-6 47 2,2-17 422,-2 1-1,-1-1 1,-6-62-1,3 94-221,-1-1 0,0 1 0,0-1 0,0 1-1,-1 0 1,0 0 0,-1 0 0,0 0 0,0 1-1,-8-11 1,12 16-181,0 1 0,-1-1 0,1 0 0,0 1 0,-1-1 1,1 1-1,-1-1 0,1 1 0,-1-1 0,1 1 0,-1-1 0,1 1 0,-1-1 0,0 1 0,1 0 0,-1-1 0,0 1 0,1 0 0,-1-1 0,0 1 0,1 0 0,-1 0 0,0 0 0,0 0 0,1 0 0,-1 0 0,0 0 0,1 0 0,-1 0 1,0 0-1,-1 0 0,1 1-22,0 0-1,0 1 1,0-1 0,0 0 0,0 0 0,0 0 0,0 1 0,0-1 0,0 0 0,1 1 0,-1-1 0,1 1 0,-2 2 0,-6 50-33,6 7 171,11 108 0,-4-135-201,1-1 0,1 1 0,2-1 0,22 54 1,-30-84-38,1 1 1,0-1-1,0 0 1,0 0 0,1 0-1,-1 0 1,1 0 0,2 3-1,-4-6 73,-1 0 1,0 1-1,1-1 0,-1 0 1,1 0-1,-1 1 0,0-1 0,1 0 1,-1 0-1,1 0 0,-1 0 0,0 0 1,1 1-1,-1-1 0,1 0 0,-1 0 1,1 0-1,-1 0 0,0 0 1,1 0-1,-1 0 0,1 0 0,-1-1 1,1 1-1,-1 0 0,0 0 0,1 0 1,0-1 15,0 0 0,-1 0 1,1 0-1,0 0 0,-1 0 1,1 0-1,-1 0 1,1 0-1,-1 0 0,0 0 1,1 0-1,-1 0 0,0 0 1,0-1-1,0 1 0,0-1 1,3-192 199,-4 111 208,1 83-398,0-1-1,0 1 1,0-1 0,0 1-1,0-1 1,0 1 0,0-1-1,0 1 1,0-1 0,1 1-1,-1-1 1,0 1 0,0-1-1,0 1 1,1-1 0,-1 1-1,0 0 1,1-1 0,-1 1-1,0-1 1,1 1 0,-1 0-1,0-1 1,1 1 0,-1 0-1,1 0 1,-1-1 0,1 1-1,-1 0 1,1 0 0,-1-1 0,1 1-1,-1 0 1,1 0 0,-1 0-1,1 0 1,-1 0 0,1 0-1,-1 0 1,1 0 0,0 0-1,1 0-10,-1 1-1,1-1 1,0 0 0,-1 1-1,1-1 1,-1 1 0,1 0-1,-1 0 1,1 0 0,-1-1-1,1 1 1,-1 1-1,2 0 1,3 5-21,0 1 1,-1 0-1,0 0 0,0 0 0,0 0 1,-1 1-1,3 9 0,20 67-9,-26-81 25,3 8-175,-1 1-1,-1 0 1,0 1-1,0-1 0,-2 0 1,1 0-1,-2 1 1,-3 21-1,3-33 121,1 0 1,-1 0-1,0-1 0,0 1 1,-1 0-1,1-1 0,0 1 0,0-1 1,-1 1-1,1-1 0,-1 0 1,1 0-1,-1 1 0,0-1 0,1 0 1,-1-1-1,0 1 0,0 0 1,1 0-1,-1-1 0,0 1 0,0-1 1,0 1-1,0-1 0,0 0 1,-3 0-1,2 0 45,1 0 1,-1 0-1,1 0 0,0 0 1,-1 0-1,1-1 0,-1 1 1,1-1-1,0 0 0,-1 1 1,1-1-1,0 0 1,0 0-1,0-1 0,0 1 1,0 0-1,0-1 0,0 1 1,0-1-1,0 0 0,-1-2 1,2 3 40,-1-2 45,0 1 0,1-1 1,-1 0-1,1 0 0,0 0 0,-1 0 1,1 0-1,1 0 0,-1-1 0,0-4 0,1 8-87,0 1 0,0-1 0,0 1 0,0-1 0,0 1 0,0-1-1,0 1 1,0 0 0,0-1 0,0 1 0,0-1 0,0 1 0,1-1 0,-1 1-1,0-1 1,0 1 0,1-1 0,-1 1 0,0-1 0,1 0 0,-1 1 0,1-1 0,-1 1-1,0-1 1,1 0 0,-1 1 0,1-1 0,0 1 0,13 9-340,-10-7 160,0-1 0,0 0 0,0 0 0,0-1 0,0 1 0,1-1 1,-1 0-1,1 0 0,-1-1 0,0 1 0,1-1 0,-1 0 0,1 0 0,-1 0 0,1-1 1,-1 1-1,8-3 0,-6 0 65,0 1 0,0-1 1,0 0-1,-1-1 0,1 0 0,-1 0 0,0 0 1,0 0-1,0-1 0,7-9 0,2-6 124,0-1-1,-2 0 0,0-1 0,-1 0 0,9-29 1,-12 25 313,-1 1 1,0-1 0,-2 0 0,-1-1-1,-1 1 1,-2-1 0,0 0 0,-5-45-1,2 63 17,1 0-1,-1 1 0,0-1 0,-1 1 0,0 0 1,0 0-1,-1 0 0,-5-8 0,9 15-276,0 1 1,0-1-1,0 1 0,-1 0 1,1-1-1,0 1 1,-1-1-1,1 1 0,0-1 1,-1 1-1,1 0 0,0-1 1,-1 1-1,1 0 0,-1-1 1,1 1-1,-1 0 0,1 0 1,-1-1-1,1 1 0,-1 0 1,1 0-1,-1 0 0,1 0 1,-1-1-1,1 1 0,-1 0 1,1 0-1,-1 0 0,1 0 1,-2 1-1,-7 13 286,1 23-395,4 2 114,3 0 0,1 0 0,1 0 0,3 0 0,1-1 0,2 1 0,1-1 0,26 70 0,-32-103-115,0 0 1,0 0-1,1 0 1,-1 0-1,1-1 0,0 1 1,1-1-1,-1 0 1,1 0-1,0 0 0,0 0 1,8 6-1,-8-8 15,-1 0 0,1-1-1,0 1 1,0-1 0,0 0-1,-1 0 1,1 0 0,0 0-1,0-1 1,0 1 0,0-1 0,0 0-1,0-1 1,0 1 0,0-1-1,0 1 1,0-1 0,6-2-1,-6 0 29,1 1 0,0-1 0,-1 1 0,0-2-1,0 1 1,1 0 0,-2-1 0,1 1 0,0-1-1,-1 0 1,0-1 0,0 1 0,0 0-1,0-1 1,-1 0 0,0 1 0,0-1 0,2-8-1,1-2 38,0 0 1,-2 0-1,0-1 0,2-30 0,-4 24 101,0 13 1,0 0 1,-1 0-1,0 0 0,0 0 1,-4-14-1,4 22-111,0 0 1,0 1-1,-1-1 1,1 0-1,0 1 0,0-1 1,-1 1-1,1-1 0,-1 1 1,1-1-1,0 1 1,-1-1-1,1 1 0,-1-1 1,1 1-1,-1-1 0,1 1 1,-1 0-1,0-1 1,1 1-1,-1 0 0,1 0 1,-1-1-1,0 1 0,1 0 1,-1 0-1,0 0 1,1 0-1,-1 0 0,0 0 1,1 0-1,-1 0 0,0 0 1,1 0-1,-1 0 1,0 0-1,0 1 0,-1-1-13,1 1-1,0-1 0,-1 1 1,1-1-1,0 1 0,0 0 1,0 0-1,0-1 0,0 1 1,0 0-1,0 0 0,0 0 1,0 0-1,0 0 0,0 0 1,0 0-1,0 2 0,-1 3-73,0-1-1,1 0 1,-1 1-1,1 0 1,1-1-1,-1 1 1,1 0-1,0-1 1,1 10-1,-1-14-14,0 1 0,1 0 0,-1 0 0,1 0 0,-1-1 0,1 1 0,0 0 0,-1-1 0,1 1 0,0 0 0,0-1 0,0 1 0,1-1 0,-1 0 0,0 1 0,0-1-1,1 0 1,-1 0 0,1 0 0,-1 0 0,1 0 0,-1 0 0,1 0 0,0 0 0,0-1 0,-1 1 0,1-1 0,0 1 0,0-1 0,-1 0 0,1 1 0,2-1 0,-1 0 25,0 0 1,0 0-1,0 0 1,0 0-1,0-1 1,0 1-1,0-1 1,0 0-1,0 1 0,0-2 1,-1 1-1,1 0 1,0 0-1,-1-1 1,1 1-1,-1-1 1,1 0-1,3-4 1,-3 3 72,0-1 1,0 0 0,-1-1-1,0 1 1,1 0-1,-1-1 1,-1 1 0,1-1-1,-1 0 1,0 1 0,1-8-1,1-3 533,-1 0-1,-1 0 1,-1-30-1,0 41-378,0 1-1,-1-1 1,0 1-1,0-1 1,0 1-1,0 0 1,0-1-1,-1 1 0,1 0 1,-4-4-1,4 6-82,0-1-1,-1 1 0,1 0 1,0-1-1,-1 1 0,0 0 1,1 0-1,-1 0 0,0 0 1,1 0-1,-1 0 0,0 1 0,0-1 1,0 1-1,0-1 0,1 1 1,-1 0-1,0-1 0,-4 1 1,4 0-54,-1 1 1,1-1 0,-1 0 0,1 1-1,-1-1 1,1 1 0,0 0 0,-1-1-1,1 1 1,0 0 0,0 1-1,0-1 1,0 0 0,0 1 0,0-1-1,0 1 1,0 0 0,0-1 0,1 1-1,-1 0 1,0 0 0,1 0 0,0 0-1,0 0 1,-1 0 0,1 1-1,1-1 1,-1 0 0,0 1 0,0 3-1,-2 8 57,1-1-1,0 1 0,1 0 0,1 18 1,0-20-14,1 4 25,0 0 1,0 0 0,2 0-1,0 0 1,0-1-1,2 1 1,0-1 0,12 25-1,-15-34-128,2 0-1,-1-1 1,0 1-1,1-1 1,0 0-1,0 0 1,1 0 0,-1-1-1,1 1 1,0-1-1,0 0 1,0-1-1,1 1 1,-1-1-1,1 0 1,0 0-1,0-1 1,0 0-1,0 0 1,1 0-1,-1-1 1,0 0 0,1 0-1,6 0 1,-13-1-59,0 0 1,1 0-1,-1 0 1,0 0 0,0 0-1,1 0 1,-1-1 0,0 1-1,1 0 1,-1 0-1,0 0 1,0 0 0,1-1-1,-1 1 1,0 0-1,0 0 1,1-1 0,-1 1-1,0 0 1,0 0 0,0-1-1,1 1 1,-1 0-1,0-1 1,0 1 0,0 0-1,0 0 1,0-1 0,0 1-1,0 0 1,0-1-1,0 1 1,0 0 0,0-1-1,0 1 1,0 0-1,0-1 1,0 1 0,0 0-1,0-1 1,0 1 0,0 0-1,-1-1 1,1-3-1247,0-17-5586</inkml:trace>
  <inkml:trace contextRef="#ctx0" brushRef="#br0" timeOffset="15121.35">8127 447 4178,'0'0'4530,"122"-21"-8052</inkml:trace>
  <inkml:trace contextRef="#ctx0" brushRef="#br0" timeOffset="15541.59">9575 1 9716,'0'0'9872,"5"4"-9608,54 59 247,-3 3 1,68 102-1,-123-166-511,25 35 27,-2 1 1,30 62-1,-47-83-312,0 0-1,-1 1 1,-1-1-1,0 1 1,-2 1 0,0-1-1,-1 0 1,0 36-1,-3-50 93,1 1-1,-1 0 1,0-1-1,0 1 1,0 0-1,-1-1 0,1 0 1,-1 1-1,0-1 1,0 0-1,-1 0 1,1 0-1,-1 0 1,0 0-1,0-1 0,-1 1 1,1-1-1,0 0 1,-1 0-1,-7 5 1,-5 0-1055,1 0 0,-2-1 0,1-1 0,-23 6 0,34-11 814,-70 22-7727</inkml:trace>
  <inkml:trace contextRef="#ctx0" brushRef="#br0" timeOffset="18531.77">1512 1570 2257,'0'0'6555,"-2"-8"-5691,0-1-494,-1-7-18,2-2 2840,21 18-1954,74 1-771,17 0 325,178-20 1,-132 3-700,228 4 0,-352 10-93,-1-2 0,1-1-1,-1-2 1,0-1 0,41-16-1,-42 12-10,1 2 1,0 1-1,1 2 0,-1 1 1,47-2-1,221 21 72,-88-10 247,-57-3-117,20 15-143,340-23 1270,-419 4-1192,111-20 0,0 0 521,-26 14-136,266 21 0,-340-6-255,118-10 0,167-10 107,16-7-254,6-1-39,-346 23-86,0 3 0,76 13 0,-59-3 10,115 2 1,87-14 51,-139-2-17,-103-1-39,-2-2 1,47-11 0,60-5 53,328 10-74,-302 14 11,105-3 615,-215-7-504,68-16 0,30-3 12,-44 14-57,302-35 314,-383 40-192,0 2-1,1 2 1,64 4 0,-97-1-180,0 0 0,0 1 0,-1 0-1,1 0 1,-1 1 0,11 6 0,-15-8-2,-26-3-5408,-2-7-240</inkml:trace>
  <inkml:trace contextRef="#ctx0" brushRef="#br0" timeOffset="18843.09">10281 669 9588,'0'0'11782,"9"-60"-11782,-9 50-64,0-1-897,0-2-2624,-9 0-3523</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7:45.723"/>
    </inkml:context>
    <inkml:brush xml:id="br0">
      <inkml:brushProperty name="width" value="0.035" units="cm"/>
      <inkml:brushProperty name="height" value="0.035" units="cm"/>
      <inkml:brushProperty name="color" value="#008C3A"/>
    </inkml:brush>
  </inkml:definitions>
  <inkml:trace contextRef="#ctx0" brushRef="#br0">16 168 9830,'0'0'8,"0"0"0,0 0 0,0 0 0,0 0 0,0-1 0,0 1 0,0 0 0,0 0 0,0 0 0,0 0 0,0 0 0,0-1 0,0 1 0,0 0 0,0 0 0,0 0 0,0 0 0,-1 0 0,1 0 0,0-1 0,0 1 0,0 0 0,0 0 0,0 0 0,0 0-1,-1 0 1,1 0 0,0 0 0,0 0 0,0 0 0,0 0 0,0 0 0,-1 0 0,1 0 0,0 0 0,0-1 0,0 1 0,0 0 0,0 1 0,-1-1 0,1 0 0,0 0 0,0 0 0,0 0 0,0 0 0,-1 0 0,1 0 0,0 0 0,0 0 0,0 0 0,-4 11 221,2 20 102,2-29-260,-1 38 590,-2 25 719,2 0 0,4 0 0,14 92 0,-15-150-1249,-1-2-23,0-1 0,0 1 0,0-1 0,0 1 0,1-1 0,0 0 0,4 8 1,-5-11-97,-1-1 0,1 1 0,0-1 0,0 0 1,0 1-1,-1-1 0,1 0 0,0 1 1,0-1-1,0 0 0,0 0 0,-1 1 0,1-1 1,0 0-1,0 0 0,0 0 0,0 0 0,0 0 1,0-1-1,-1 1 0,1 0 0,0 0 1,0 0-1,0-1 0,0 0 0,21-9 403,24-21 467,-23 16-532</inkml:trace>
  <inkml:trace contextRef="#ctx0" brushRef="#br0" timeOffset="420.71">329 432 9830,'-19'-52'0,"18"51"10,1 0-1,-1 0 1,0 1 0,1-1 0,-1 0-1,0 0 1,0 1 0,1-1-1,-1 0 1,0 1 0,0-1-1,0 1 1,0-1 0,0 1-1,0-1 1,0 1 0,0 0-1,0 0 1,0-1 0,0 1-1,0 0 1,0 0 0,0 0 0,0 0-1,0 0 1,-1 0 0,-20 6 406,18-3-335,0-1 1,0 1-1,0 0 0,0 0 0,1 1 1,-1-1-1,1 1 0,0 0 0,0 0 1,0 0-1,1 0 0,-1 0 0,1 1 1,0-1-1,0 1 0,-1 5 1,0 2 143,0 0 0,0 0 0,1 0 0,1 1 1,0 14-1,1-21-126,0 0 1,0-1 0,1 1-1,0-1 1,0 0-1,0 1 1,1-1-1,0 0 1,0 0-1,0 1 1,4 5 0,-4-9-34,0 1 0,0 0 0,1 0 0,-1-1 1,1 1-1,0-1 0,0 0 0,0 0 0,0 0 0,0 0 1,0-1-1,0 1 0,1-1 0,-1 1 0,0-1 1,1 0-1,-1-1 0,6 1 0,-4 0 28,0 0 1,0-1-1,0 1 0,0-1 1,0-1-1,0 1 1,0-1-1,0 1 0,0-1 1,0-1-1,-1 1 0,1-1 1,0 0-1,-1 0 0,9-5 1,-10 4-79,0 0 0,0 0 1,0 0-1,-1 0 0,0-1 1,1 1-1,-1-1 0,0 1 1,0-1-1,-1 0 0,1 0 1,-1 0-1,0 0 0,0 0 1,0 0-1,-1 0 0,1 0 1,-1 0-1,0-7 0,0 3-80,-1 1 0,1-1-1,-1 1 1,0 0-1,-1-1 1,1 1 0,-2 0-1,1 0 1,-5-10 0,5 14 66,1 1 0,-1-1 1,0 0-1,0 1 0,-1-1 0,1 1 1,0 0-1,-1-1 0,0 1 1,1 0-1,-1 1 0,0-1 0,0 0 1,0 1-1,0 0 0,0 0 1,0 0-1,0 0 0,0 0 0,-1 0 1,1 1-1,0 0 0,-7 0 1,10 0 2,-1 0 0,1 0 1,0 0-1,-1 0 0,1 0 0,-1 0 1,1 0-1,0 1 0,-1-1 1,1 0-1,0 0 0,-1 0 0,1 1 1,0-1-1,-1 0 0,1 1 1,0-1-1,0 0 0,-1 1 1,1-1-1,0 0 0,0 1 0,0-1 1,0 0-1,-1 1 0,1-1 1,0 0-1,0 1 0,0-1 0,0 1 1,0-1-1,0 0 0,0 1 1,0-1-1,0 1 0,2 17 92,8 1 83</inkml:trace>
  <inkml:trace contextRef="#ctx0" brushRef="#br0" timeOffset="1103.44">607 445 9830,'-24'-4'585,"-39"-1"0,61 5-551,0 0 1,0 0 0,0 1 0,0-1 0,1 1 0,-1-1-1,0 1 1,0 0 0,1 0 0,-1 0 0,0 0 0,1 0-1,-1 0 1,1 0 0,-1 0 0,1 0 0,0 1 0,-1-1-1,1 1 1,0-1 0,0 1 0,0-1 0,-1 4 0,-1 1 69,1-1 0,0 1 0,0 0 0,-1 13-1,2-14-8,-1 4 90,1 0-1,0 0 1,1 0 0,-1 0-1,2 0 1,-1 0 0,1 0 0,4 16-1,-4-22-136,0 0-1,0 0 1,1-1-1,-1 1 0,0 0 1,1-1-1,0 1 1,0-1-1,0 0 0,0 0 1,0 1-1,0-1 1,0 0-1,1-1 0,-1 1 1,1 0-1,-1-1 1,1 1-1,0-1 1,-1 0-1,1 0 0,0 0 1,0 0-1,0 0 1,0-1-1,0 0 0,0 1 1,0-1-1,4 0 1,-5 0-2,0 0 1,1 0 0,-1 0 0,0 0 0,0-1 0,0 1-1,0 0 1,0-1 0,0 0 0,0 1 0,0-1 0,0 0-1,0 0 1,0 0 0,2-2 0,-2 1 0,-1 0 1,1 0-1,-1-1 0,1 1 1,-1-1-1,0 1 0,0-1 1,0 1-1,0-1 0,0 0 1,0-5-1,3-15-201,-1 0 0,-1-1 0,-2-28 0,0 29 36,-2 54 203,1-23 15,1 0-1,-1 0 1,2 0 0,-1 0-1,1 0 1,2 10-1,-2-15-62,0-1 0,0 1-1,0 0 1,1-1 0,-1 1-1,1-1 1,0 0 0,0 1-1,-1-1 1,1 0-1,1 0 1,-1 0 0,0 0-1,0-1 1,1 1 0,-1-1-1,1 1 1,-1-1-1,1 0 1,0 0 0,-1 0-1,5 1 1,-3-1 13,0 0 0,1 0 0,-1 0 0,0-1 0,1 1 0,-1-1 0,0 0 0,1 0 0,-1 0 0,1-1 0,5-1 0,-7 1-10,-1 0 1,1 0-1,0-1 1,-1 1-1,1-1 1,-1 1-1,0-1 1,1 0-1,-1 0 1,0 0-1,0 0 1,0 0-1,-1-1 1,1 1-1,0-1 1,-1 1-1,3-5 1,6-19-233,-1-1 0,-1 1 0,-1-1 1,-1 0-1,-2-1 0,0 0 0,-2 1 0,-1-1 0,-2 0 1,-4-36-1,3 53 97,0 1 0,-1-1-1,0 1 1,-1 0 0,0 0 0,-1 1 0,0-1 0,0 1 0,-8-11 0,13 20 93,0 0 0,0 0 0,-1 0 0,1-1 0,0 1 0,0 0 0,0 0 0,0 0 0,0 0 0,0-1 1,-1 1-1,1 0 0,0 0 0,0 0 0,0 0 0,0 0 0,-1 0 0,1-1 0,0 1 0,0 0 1,0 0-1,-1 0 0,1 0 0,0 0 0,0 0 0,0 0 0,-1 0 0,1 0 0,0 0 0,0 0 1,0 0-1,-1 0 0,1 0 0,0 0 0,0 0 0,0 0 0,-1 0 0,1 0 0,0 0 0,0 1 0,0-1 1,-1 0-1,1 0 0,0 0 0,0 0 0,0 0 0,0 0 0,-1 1 0,-5 13-6,1 19 257,2 18 437,2 0 1,1-1 0,4 1-1,1-1 1,2 0 0,3 0-1,28 85 1,-33-117-473,9 24 274,-13-41-457,-1 1 1,1 0-1,0-1 1,0 1-1,0-1 1,0 1-1,0-1 1,0 1-1,0-1 1,1 0-1,-1 0 1,0 0-1,1 1 1,-1-1-1,1 0 1,-1-1 0,1 1-1,2 1 1,9-1 196</inkml:trace>
  <inkml:trace contextRef="#ctx0" brushRef="#br0" timeOffset="2274.28">942 398 9830,'-67'2'897,"65"-2"-855,-1 1 1,1 0 0,0 0 0,-1 0-1,1 0 1,0 0 0,0 1 0,0-1-1,0 0 1,0 1 0,0 0 0,1-1-1,-1 1 1,0 0 0,1 0 0,0 0 0,-1 0-1,-1 3 1,-12 38 704,13-38-625,0 4 64,-1 1 0,1 0 0,1 0 0,0 0 0,0 0 0,1 0 0,0 0 0,1 0 0,0 0 0,4 17 0,-3-23-107,-1 0 1,1 0-1,-1-1 0,1 1 1,0 0-1,1-1 0,-1 1 1,1-1-1,-1 0 1,1 1-1,0-1 0,0-1 1,0 1-1,1 0 0,-1-1 1,1 0-1,-1 1 0,1-1 1,0-1-1,0 1 1,0 0-1,0-1 0,0 0 1,0 0-1,0 0 0,0-1 1,7 1-1,-5 0 28,1-1 0,-1 0 0,0 0 0,1 0 0,-1-1 0,1 1 0,7-3 0,-12 1-63,1 1 0,-1 0-1,1-1 1,-1 1 0,0-1-1,0 0 1,0 0 0,0 0-1,0 0 1,0 0-1,0 0 1,0 0 0,-1 0-1,1-1 1,-1 1 0,0-1-1,0 1 1,2-5 0,2-10-196,-1 1 1,-1-1 0,0 1 0,-1-1-1,-1 0 1,-2-31 0,1 24 89,-9 86 297,8-50-127,0 4 78,1 1 0,0-1 0,2 0 0,-1 1 0,6 19 0,-6-32-146,0-1 1,0 1-1,1-1 1,-1 0-1,1 0 1,-1 0-1,1 0 1,0 0-1,0 0 0,1 0 1,-1 0-1,1-1 1,-1 1-1,1-1 1,0 0-1,0 0 1,0 0-1,0 0 0,0 0 1,0-1-1,0 0 1,1 1-1,-1-1 1,0 0-1,1 0 1,-1-1-1,1 1 0,0-1 1,-1 0-1,6 0 1,-7 0-12,0 0 1,0 0-1,0-1 0,1 1 1,-1-1-1,0 1 0,0-1 1,0 0-1,0 1 0,0-1 1,0 0-1,0-1 0,0 1 1,-1 0-1,1 0 0,0-1 1,-1 1-1,3-3 1,-1 0-42,0 0 0,0-1 0,-1 1 1,1-1-1,-1 1 0,0-1 0,2-8 1,0-6-219,0 0-1,-1 0 1,0-23 0,-3 42 222,2-107-955,-2 124 1005,-1-1 104,1 0-1,1 0 1,0 0 0,1 0 0,6 21 0,-7-33-111,0-1 0,1 1 0,-1-1-1,1 1 1,0-1 0,0 0 0,0 0 0,0 0 0,0 0 0,1 0 0,-1-1-1,1 1 1,0-1 0,0 1 0,0-1 0,0 0 0,0 0 0,0-1 0,0 1 0,1 0-1,-1-1 1,1 0 0,-1 0 0,1 0 0,0 0 0,-1-1 0,1 1 0,0-1-1,5 0 1,-6-1-20,-1 1-1,1 0 0,0-1 0,-1 0 0,1 1 1,-1-1-1,1 0 0,-1 0 0,1 0 1,-1-1-1,0 1 0,0-1 0,1 1 0,-1-1 1,0 0-1,0 0 0,-1 1 0,1-1 0,0-1 1,-1 1-1,1 0 0,-1 0 0,1-1 1,-1 1-1,0 0 0,0-1 0,0 1 0,-1-1 1,1 0-1,-1 1 0,1-4 0,2-12-255,-1 0 0,0-1 0,-2-27 0,-1 27 59,1-60-574,-7 100 743,1 30 754,3 1 0,6 100 0,-1-125-471,2 1-1,2-1 1,0 0 0,1 0 0,2 0-1,1-1 1,1-1 0,19 33-1,-30-58-265,0 1 0,0-1 0,0 0 0,0 0-1,0 1 1,0-1 0,0 0 0,1 0-1,-1 0 1,0 1 0,0-1 0,0 0-1,0 0 1,0 0 0,1 1 0,-1-1-1,0 0 1,0 0 0,0 0 0,1 0 0,-1 1-1,0-1 1,0 0 0,0 0 0,1 0-1,-1 0 1,0 0 0,0 0 0,1 0-1,-1 0 1,0 0 0,0 0 0,1 0-1,-1 0 1,0 0 0,0 0 0,1 0 0,-1 0-1,0 0 1,0 0 0,0 0 0,1 0-1,-1 0 1,0 0 0,0-1 0,1 1-1,-1 0 1,0 0 0,0 0 0,0 0-1,1 0 1,-1-1 0,0 1 0,0 0-1,0 0 1,1-1 0,4-13 169,-3-10-452,-1 0 1,-1 0-1,0-1 0,-7-35 1,-27-97-1676,17 81 1065,13 61 756,-2-15-415,0 1 0,-3-61 0,9 90 548,0 0-1,0-1 0,0 1 1,0 0-1,0 0 1,0 0-1,0 0 1,0-1-1,1 1 0,-1 0 1,0 0-1,0 0 1,0 0-1,0 0 1,0 0-1,0 0 0,1-1 1,-1 1-1,0 0 1,0 0-1,0 0 1,0 0-1,0 0 0,1 0 1,-1 0-1,0 0 1,0 0-1,0 0 0,0 0 1,1 0-1,-1 0 1,0 0-1,0 0 1,0 0-1,0 0 0,1 0 1,-1 0-1,0 0 1,0 0-1,0 0 1,0 0-1,0 0 0,1 0 1,-1 0-1,0 0 1,0 1-1,0-1 1,0 0-1,1 0 0,-1 0-10,5 3 45,0 0 1,0 0-1,0 0 1,0 0-1,-1 1 0,1 0 1,-1 0-1,0 0 0,-1 0 1,1 1-1,-1-1 1,1 1-1,-1 0 0,-1 0 1,1 0-1,-1 1 0,3 7 1,0 1 156,-1 1 0,0 0-1,-1 1 1,-1-1 0,1 21 0,-2-28-145,-1-2 31,0 1 0,0-1 0,0 1 0,0-1 1,-1 1-1,-3 9 0,3-13-48,0-1 0,0 0 0,0 0 0,-1 0 1,1 0-1,0-1 0,-1 1 0,0 0 0,1-1 0,-1 1 0,0-1 1,0 1-1,0-1 0,0 0 0,0 0 0,0 0 0,0 0 0,0 0 1,-1 0-1,1-1 0,0 1 0,-3 0 0,-58 5 593,33-6-387</inkml:trace>
  <inkml:trace contextRef="#ctx0" brushRef="#br0" timeOffset="6239.45">1967 409 9830,'1'1'11,"-1"0"-1,1-1 1,0 1 0,-1-1-1,1 1 1,0-1 0,-1 1-1,1-1 1,0 1 0,0-1-1,-1 1 1,1-1 0,0 0-1,0 1 1,0-1 0,0 0-1,-1 0 1,1 0 0,0 0-1,0 0 1,0 0 0,0 0-1,0 0 1,1 0 0,24-1 363,-26 1-360,2 0 19,0-1 0,-1 1 0,1-1 0,0 0 0,-1 1 0,1-1 0,-1 0 0,1 0-1,-1 0 1,1 0 0,-1-1 0,0 1 0,1 0 0,-1 0 0,0-1 0,0 1 0,0-1-1,0 1 1,0-1 0,0 0 0,-1 1 0,1-1 0,0 0 0,-1 1 0,0-1 0,1 0-1,-1 0 1,0-3 0,2-8 4,0 0-1,-2-23 1,0 28-75,-4-64-71,3 65 96,0 1 1,-1-1 0,0 1 0,-1 0-1,1 0 1,-1 0 0,0 0-1,-7-10 1,10 16 13,0-1 0,-1 1 0,1-1 0,0 1 0,0 0 0,-1-1 0,1 1 0,0 0 0,0-1 0,-1 1 0,1 0 0,0-1 0,-1 1 0,1 0 0,0 0 0,-1-1 0,1 1 0,-1 0 0,1 0 0,0 0 0,-1 0 0,1-1 0,-1 1 0,1 0 0,-1 0 0,1 0 0,0 0 0,-1 0 0,1 0 0,-1 0 1,1 0-1,-1 0 0,0 1 0,-6 12 194,1 22 197,4 20 832,2 1-1,13 87 1,32 110 2546,-17-107-1682,-23-119-1620,0 2 402,16 56 0,-21-84-859,0-1 0,0 1 0,1-1 0,-1 1 1,0-1-1,0 1 0,0-1 0,1 1 0,-1-1 1,0 1-1,0-1 0,1 1 0,-1-1 1,0 0-1,1 1 0,-1-1 0,0 1 0,1-1 1,-1 0-1,1 1 0,-1-1 0,1 0 0,-1 0 1,2 1-1,6-9 103,2-19 255,-4-12-815,0 0 0,-3-1 1,-1 1-1,-2 0 0,-9-73 0,6 96 209,-1 0-1,0 1 0,-7-17 0,9 27 156,0 0 0,0 1-1,0-1 1,-1 1 0,1-1 0,-1 1-1,0 0 1,-1 0 0,1 0-1,-1 0 1,1 1 0,-1-1-1,-7-3 1,11 6 89,-1 1 0,0-1 0,0 1-1,1-1 1,-1 1 0,0 0 0,0-1-1,1 1 1,-1 0 0,0 0 0,0 0-1,0 0 1,0 0 0,0 0 0,1 0 0,-1 0-1,0 0 1,0 0 0,0 0 0,0 0-1,1 1 1,-1-1 0,0 0 0,0 1-1,0-1 1,1 0 0,-2 2 0,1-1 11,0 0 0,0 1 0,0-1 1,0 0-1,1 1 0,-1-1 0,0 1 0,1-1 1,-1 1-1,1-1 0,0 1 0,-1 0 0,1 2 1,0 5 79,0 0 0,0 0 0,3 19 1,-2-24-60,1 0 1,0 1 0,-1-1-1,1 0 1,1 0 0,-1 0-1,0 0 1,1 0 0,0 0-1,0-1 1,0 1 0,1-1-1,-1 0 1,1 0 0,-1 0-1,1-1 1,0 1 0,0-1-1,0 0 1,0 0 0,1 0-1,-1-1 1,5 2 0,-4-2-2,-1 1 1,1-1 0,-1 0-1,1-1 1,0 1 0,-1-1 0,1 0-1,0 0 1,0 0 0,-1-1-1,1 0 1,0 0 0,-1 0 0,1 0-1,-1-1 1,1 1 0,-1-1-1,0-1 1,0 1 0,0 0 0,0-1-1,6-5 1,-2-1-131,0-1 0,-1 0-1,0 0 1,-1-1 0,0 1 0,-1-2-1,0 1 1,-1 0 0,0-1 0,-1 0 0,0 1-1,-1-1 1,0 0 0,-1-1 0,0 1-1,-1 0 1,-1 0 0,-2-19 0,2 30 54,-4-7-67,5 8 104,-1-1-1,1 1 1,0 0 0,0 0 0,0 0-1,0 0 1,0 0 0,0 0-1,0 0 1,0-1 0,-1 1 0,1 0-1,0 0 1,0 0 0,0 0-1,0 0 1,0 0 0,-1 0-1,1 0 1,0 0 0,0 0 0,0 0-1,0 0 1,-1 0 0,1 0-1,0 0 1,0 0 0,0 0 0,0 0-1,0 0 1,-1 0 0,1 0-1,0 0 1,0 0 0,0 0-1,0 0 1,0 0 0,-1 0 0,1 0-1,0 1 1,0-1 0,0 0-1,0 0 1,0 0 0,0 0 0,0 0-1,-1 0 1,1 1 0,0-1-1,0 0 1,0 0 0,0 0-1,0 0 1,0 1 0,-3 12 70,1 0 1,0 0-1,1 0 0,0 0 1,1 0-1,1 1 0,0-1 1,3 13-1,-3-18 6,1 0 0,0-1 0,1 1-1,0 0 1,0-1 0,0 0 0,1 0 0,0 0-1,1 0 1,7 9 0,-10-13-38,1 0-1,0-1 1,1 1 0,-1 0-1,0-1 1,1 0-1,-1 1 1,1-1 0,0-1-1,0 1 1,-1-1-1,1 1 1,0-1 0,0 0-1,1 0 1,-1-1-1,0 1 1,0-1 0,0 0-1,0 0 1,8-2 0,-9 1-18,-1 0 1,1 0-1,-1 0 1,1 0-1,-1-1 1,1 1-1,-1-1 1,0 0-1,0 0 1,0 0-1,0 0 1,0 0-1,0 0 1,-1 0-1,1-1 1,-1 1 0,1-1-1,-1 1 1,0-1-1,1-2 1,2-7-204,1-1 0,4-24 0,-6 19-51,0 0-1,-1 0 1,-1 0-1,0 0 1,-4-31-1,0 37 39,1 21 78,1 21 176,3-19 27,0 0 0,0 0 0,1-1 0,1 1 0,0 0 0,0-1 1,1 0-1,0 0 0,1-1 0,0 1 0,1-1 0,0 0 0,0-1 0,1 0 0,0 0 0,0-1 0,1 0 0,10 7 0,-17-13-64,0 0 1,0 0-1,0 0 1,1 0-1,-1 0 1,0 0-1,1-1 1,-1 0-1,0 1 1,1-1-1,-1 0 1,0 0-1,1 0 1,-1 0-1,0 0 1,1-1-1,3-1 1,-4 2-4,0-1-1,-1-1 1,1 1 0,-1 0 0,1 0-1,-1-1 1,0 1 0,1 0-1,-1-1 1,0 0 0,0 1 0,0-1-1,0 0 1,0 1 0,0-1-1,-1 0 1,1 0 0,0 0 0,-1 1-1,0-1 1,1-3 0,7-69-650,-6 52 310,0 1 0,1 0 0,1 0 0,12-35 0,-16 56 321,0 0 1,0-1-1,0 1 0,0 0 1,0 0-1,0 0 0,1 0 1,-1 0-1,0 0 1,0-1-1,0 1 0,0 0 1,1 0-1,-1 0 0,0 0 1,0 0-1,0 0 0,1 0 1,-1 0-1,0 0 0,0 0 1,0 0-1,0 0 0,1 0 1,-1 0-1,0 0 0,0 0 1,0 0-1,1 0 1,-1 0-1,0 0 0,0 0 1,0 0-1,1 0 0,-1 0 1,0 0-1,0 1 0,0-1 1,0 0-1,1 0 0,-1 0 1,0 0-1,0 0 0,0 1 1,0-1-1,0 0 0,0 0 1,1 0-1,-1 0 1,0 1-1,0-1 0,0 0 1,0 0-1,6 10-45,0 5 198,-1 0 1,0 1-1,-1 0 1,2 19 0,-4-20-2,1 1 0,0-1 0,1 0 0,11 25 0,-15-40-147,0 1 0,0-1 0,0 0 0,0 0 0,1 1 0,-1-1 0,0 0 0,0 1 0,0-1 0,0 0 0,1 0 0,-1 0 0,0 1 0,0-1 0,0 0 0,1 0 0,-1 0-1,0 0 1,0 1 0,1-1 0,-1 0 0,0 0 0,1 0 0,-1 0 0,0 0 0,0 0 0,1 0 0,-1 0 0,0 0 0,1 0 0,-1 0 0,0 0 0,0 0 0,1 0 0,-1 0-1,0 0 1,1 0 0,-1 0 0,0 0 0,0 0 0,1 0 0,-1-1 0,0 1 0,0 0 0,1 0 0,-1 0 0,0-1 0,0 1 0,1 0 0,-1 0 0,0 0 0,0-1-1,0 1 1,0 0 0,1 0 0,-1-1 0,0 1 0,0 0 0,0 0 0,0-1 0,0 1 0,0-1 0,8-17 116,2-24-151,-3 11-472,11-32 0,-15 55 404,0 0-1,1 0 1,0 1 0,0-1 0,0 1-1,1 0 1,0 1 0,0-1-1,7-5 1,-12 11 97,1 0 0,0 1 0,-1-1-1,1 1 1,-1-1 0,1 1 0,0-1-1,-1 1 1,1 0 0,0-1 0,-1 1 0,1 0-1,0-1 1,0 1 0,-1 0 0,1 0 0,0 0-1,0 0 1,-1 0 0,1 0 0,0 0 0,0 0-1,0 0 1,-1 0 0,1 0 0,0 0-1,0 0 1,-1 1 0,2-1 0,-1 1 12,1 1 1,-1-1 0,0 0-1,0 0 1,0 1-1,1-1 1,-1 1-1,0-1 1,-1 1 0,1-1-1,0 1 1,0 2-1,3 8 155,0 0 0,2 23 0,-5-30-95,1 10 23,-1-3 24,1 1-1,1-1 1,5 18 0,-8-29-104,0 1 1,1-1-1,-1 0 1,1 1 0,-1-1-1,1 0 1,-1 1-1,1-1 1,0 0 0,0 0-1,0 1 1,0-1 0,-1 0-1,2 0 1,-1 0-1,0 0 1,0 0 0,0-1-1,0 1 1,0 0 0,1 0-1,-1-1 1,0 1-1,1-1 1,-1 1 0,0-1-1,1 0 1,-1 1-1,1-1 1,-1 0 0,1 0-1,-1 0 1,0 0 0,1 0-1,-1 0 1,1-1-1,-1 1 1,2-1 0,-1 0 16,1-1 0,-1 0 1,0 1-1,0-1 1,0 0-1,0 0 0,0-1 1,0 1-1,-1 0 1,1-1-1,-1 1 1,1-1-1,-1 1 0,0-1 1,1-4-1,14-49-209,-13 46-15,36-114-1243,-36 90 1028,-1 39 418,-1-1 1,1 1 0,0 0-1,1-1 1,-1 0 0,1 1-1,3 3 1,8 15 46,-13-21-29,-1-35 297,-1 31-308,0 1 0,-1 0 0,1 0 1,0 0-1,0 0 0,-1 0 0,1 0 1,0 0-1,-1 1 0,1-1 0,-1 0 0,1 1 1,-1-1-1,1 1 0,-1 0 0,1-1 1,-1 1-1,0 0 0,1 0 0,-1 0 0,1 0 1,-1 0-1,0 0 0,1 1 0,-1-1 1,1 1-1,-1-1 0,1 1 0,-1-1 1,1 1-1,-1 0 0,1-1 0,0 1 0,-1 0 1,1 0-1,0 0 0,0 0 0,-1 1 1,1-1-1,0 0 0,0 0 0,1 1 1,-1-1-1,0 0 0,0 1 0,0-1 0,0 3 1,-2 6 76,0 0 1,0 0 0,1 1-1,0-1 1,1 1-1,1-1 1,-1 1 0,1-1-1,1 1 1,0-1-1,5 20 1,-5-25-57,0-1-1,1 0 1,-1 1-1,1-1 1,0 0-1,0 0 1,1 0-1,-1 0 1,1-1-1,0 1 1,0-1-1,0 0 1,0 1-1,0-1 1,1-1-1,0 1 1,-1 0-1,1-1 1,0 0-1,0 0 1,0 0-1,1 0 1,-1-1-1,0 1 1,1-1-1,-1 0 1,1-1-1,-1 1 1,9-1-1,-8 1 1,0-1-1,0 0 1,-1 0-1,1-1 0,0 1 1,-1-1-1,1 0 0,0-1 1,-1 1-1,1-1 0,-1 1 1,0-1-1,1-1 1,-1 1-1,0-1 0,0 1 1,-1-1-1,1 0 0,0-1 1,-1 1-1,0 0 0,5-7 1,2-2-236,0-1 0,-1 0 0,0 0 1,-1-1-1,-1 0 0,0 0 0,-1-1 0,0 0 1,-1 0-1,-1 0 0,-1-1 0,0 0 0,-1 1 1,0-1-1,-2-27 0,1 34 69,0-1 0,-1 0 0,-1 0 1,0 0-1,0 0 0,-1 1 0,0-1 0,-1 1 0,0-1 0,0 1 1,-1 0-1,0 0 0,-7-10 0,11 18 127,0 1 1,0 0-1,-1-1 1,1 1-1,0 0 1,0-1-1,-1 1 1,1 0-1,0-1 1,-1 1-1,1 0 1,0 0-1,-1-1 0,1 1 1,0 0-1,-1 0 1,1 0-1,0-1 1,-1 1-1,1 0 1,-1 0-1,1 0 1,0 0-1,-1 0 1,1 0-1,-1 0 1,1 0-1,0 0 0,-1 0 1,1 0-1,-1 0 1,1 0-1,-1 0 1,1 0-1,0 1 1,-1-1-1,1 0 1,0 0-1,-1 0 1,1 1-1,-1-1 1,1 0-1,0 0 0,0 1 1,-1-1-1,1 0 1,0 1-1,-1-1 1,-9 20 197,5 4 64,0 0-1,2 1 1,1-1-1,1 1 1,4 48-1,-2-53-100,0-1 35,1 0 0,1 0 1,6 21-1,-7-31-100,1 0 1,0-1-1,0 1 1,1-1-1,0 0 0,0 0 1,1-1-1,10 13 1,-13-18-67,0 0 1,0 0-1,0 0 1,0 0-1,0-1 1,0 1 0,0-1-1,0 1 1,1-1-1,-1 0 1,1 0-1,-1 0 1,1 0-1,-1 0 1,1-1 0,0 1-1,-1-1 1,1 0-1,0 1 1,-1-1-1,1 0 1,0-1-1,-1 1 1,1 0 0,-1-1-1,1 0 1,0 1-1,-1-1 1,4-2-1,-1 0-20,0 0-1,0 0 0,-1-1 0,1 1 0,-1-1 1,0-1-1,0 1 0,0 0 0,0-1 0,-1 0 1,0 0-1,3-6 0,1-5-233,-1 0 1,-1 0-1,0 0 0,-2-1 1,1 1-1,-2-1 1,-1 0-1,0 0 0,-1 0 1,0 0-1,-6-32 0,3 43-49,-1 14 185,1 12 174,1 2 111,1-1-1,1 1 1,4 27 0,-3-43-144,0 0-1,0 0 1,0 0 0,1 0-1,0-1 1,1 1 0,-1-1-1,1 1 1,0-1 0,0 0-1,0 0 1,1 0 0,0 0-1,0-1 1,0 1 0,9 5-1,-11-8-23,1 0 0,0-1-1,-1 1 1,1-1 0,0 0-1,0 0 1,0 0-1,0 0 1,0 0 0,0-1-1,0 1 1,0-1 0,0 0-1,0 0 1,0 0 0,0 0-1,0-1 1,0 1 0,0-1-1,6-1 1,-4-1 13,0 1 0,0-1 0,0 0 0,0 0 0,0 0 0,-1 0 1,1-1-1,-1 0 0,0 0 0,4-5 0,2-3-228,-1 0 0,0-1 1,-1 0-1,0-1 0,-1 0 0,0 0 0,-2 0 1,1-1-1,-2 0 0,6-26 0,-3-3-298,-7 45 484,0-1 0,0 0 0,0 0-1,0 1 1,1-1 0,-1 0 0,0 0 0,0 0-1,0 1 1,0-1 0,0 0 0,1 0 0,-1 0-1,0 1 1,0-1 0,0 0 0,1 0 0,-1 0 0,0 0-1,0 0 1,0 0 0,1 1 0,-1-1 0,0 0-1,0 0 1,1 0 0,-1 0 0,0 0 0,0 0-1,1 0 1,-1 0 0,0 0 0,0 0 0,1 0-1,-1 0 1,0 0 0,0 0 0,1 0 0,-1-1 0,0 1-1,0 0 1,0 0 0,1 0 0,-1 0 0,0 0-1,0 0 1,0-1 0,1 1 0,-1 0 0,0 0-1,0 0 1,0-1 0,0 1 0,1 0 0,-1 0-1,0 0 1,0-1 0,0 1 0,0 0 0,0 0 0,0-1-1,0 1 1,0 0 0,0 0 0,0-1 0,0 1-1,0 0 1,8 20 88,7 16 565,32 61 0,-46-103-638,0 0-1,0 1 0,0-1 0,0 0 1,-1 0-1,0 0 0,0 1 1,-1-1-1,-1-9 0,-1 11-38,1 1 0,0-1 1,0 1-1,-1 0 0,0 0 0,0 0 0,0 1 0,0-1 0,0 0 0,0 1 0,-1 0 1,1 0-1,-1 0 0,1 0 0,-1 1 0,0-1 0,0 1 0,-4-1 0,6 1 42,-1 1 0,1-1 0,0 1 0,-1 0 0,1 0-1,-1 0 1,1 0 0,0 0 0,-1 0 0,1 1 0,0-1 0,-1 1-1,1 0 1,0-1 0,-1 1 0,1 0 0,0 0 0,0 1-1,0-1 1,0 0 0,0 1 0,0-1 0,1 1 0,-1-1 0,0 1-1,1 0 1,-1 0 0,1 0 0,-1 0 0,1 0 0,-1 2 0,-3 9 100,0 0 0,1 0 1,1 1-1,0-1 0,1 1 1,0 0-1,1 27 0,1-36-73,0 0-1,0 1 0,0-1 0,1 0 1,0 0-1,0 0 0,1 0 0,-1 1 1,1-2-1,0 1 0,1 0 0,-1 0 0,1-1 1,0 1-1,0-1 0,0 0 0,0 0 1,1 0-1,0 0 0,0-1 0,0 1 1,0-1-1,6 4 0,-7-6-21,0 0 1,-1 0-1,1 0 1,0 0-1,0 0 0,-1 0 1,1 0-1,0-1 0,0 0 1,0 0-1,0 1 0,0-2 1,0 1-1,0 0 0,0-1 1,0 1-1,-1-1 1,1 0-1,0 0 0,3-1 1,-3 0-27,1-1 1,-1 1 0,1-1-1,-1 0 1,0 0 0,0 0-1,0-1 1,-1 1 0,1-1-1,-1 1 1,0-1 0,3-5-1,0-4-180,0 0-1,-1 0 0,0-1 1,-1 1-1,0-1 0,-1 0 1,0-20-1,-2 17-2,-2-39-281,2 54 430,0 0 1,0 0-1,-1 0 1,1 0-1,-1 0 1,0 0-1,0 0 1,0 0-1,0 0 1,0 0-1,0 1 0,0-1 1,0 0-1,-1 1 1,1-1-1,-1 1 1,1-1-1,-1 1 1,1 0-1,-1-1 1,-3-1-1,4 3 44,1 0-1,-1 0 1,0 0-1,1 0 1,-1 0-1,1 0 1,-1 0-1,1 0 1,-1 0-1,1 0 1,-1 0-1,0 0 1,1 0 0,-1 0-1,1 1 1,-1-1-1,1 0 1,-1 0-1,1 0 1,-1 1-1,1-1 1,-1 0-1,1 1 1,-1-1-1,1 1 1,0-1-1,-1 0 1,1 1-1,0-1 1,-1 1 0,1-1-1,0 1 1,-1-1-1,1 1 1,0-1-1,0 1 1,0-1-1,0 1 1,-1-1-1,1 1 1,0 0-1,0-1 1,0 1-1,0-1 1,0 1-1,1 0 1,-2 36 222,1-28-180,1-1 17,-1 0 0,1 0 0,0 0-1,1 0 1,0 0 0,0 0 0,1 0 0,0 0 0,0-1 0,1 1 0,0-1-1,6 9 1,-7-12-30,0-1 1,0 1-1,0-1 0,0 0 0,0 0 0,1 0 0,-1-1 0,1 1 1,0-1-1,0 0 0,0 0 0,0 0 0,0 0 0,0-1 1,0 1-1,1-1 0,-1 0 0,1-1 0,-1 1 0,0-1 0,1 0 1,-1 0-1,1 0 0,5-2 0,-7 2-12,0-1 0,-1 0 1,1-1-1,-1 1 0,0 0 0,1-1 0,-1 1 1,0-1-1,0 0 0,0 1 0,0-1 0,0 0 1,0 0-1,0-1 0,-1 1 0,1 0 0,2-5 1,20-50-461,-17 36 152,8-14-529,27-49-1,-42 84 820,0-1 1,0 1-1,0-1 0,0 1 0,1-1 0,-1 1 0,0-1 1,0 1-1,1 0 0,-1-1 0,0 1 0,1-1 0,-1 1 1,0 0-1,1-1 0,-1 1 0,0 0 0,1 0 0,-1-1 0,1 1 1,-1 0-1,1 0 0,-1-1 0,1 1 0,-1 0 0,1 0 1,-1 0-1,1 0 0,-1 0 0,1 0 0,-1 0 0,1 0 1,-1 0-1,1 0 0,-1 0 0,1 0 0,-1 0 0,1 0 1,-1 1-1,1-1 0,-1 0 0,1 0 0,-1 0 0,1 1 1,-1-1-1,0 0 0,1 1 0,-1-1 0,0 0 0,1 1 1,-1-1-1,0 0 0,1 1 0,-1 0 0,12 21 132,-12-21-112,6 16 155,-2 0-1,0 0 1,3 30 0,3 18 317,-10-64-487,0 0 0,0 0-1,0-1 1,0 1 0,0 0 0,0 0 0,1-1 0,-1 1-1,0 0 1,0 0 0,1-1 0,-1 1 0,1 0 0,-1 0-1,0-1 1,1 1 0,-1-1 0,1 1 0,0 0 0,-1-1-1,1 1 1,-1-1 0,1 1 0,0-1 0,0 0-1,-1 1 1,1-1 0,0 0 0,-1 1 0,1-1 0,0 0-1,0 0 1,0 0 0,-1 0 0,1 1 0,0-1 0,0 0-1,0 0 1,-1-1 0,1 1 0,0 0 0,0 0 0,0 0-1,-1 0 1,1-1 0,0 1 0,0 0 0,-1-1 0,2 0-1,1 0 18,-1-1 1,1 0-1,0 0 0,-1-1 0,1 1 0,-1-1 0,1 1 0,-1-1 0,0 0 0,2-4 1,34-78-860,-29 60 428,1 1 0,2 0-1,18-28 1,-30 53 399,1-1 0,-1 1 0,1 0 0,-1-1 0,1 1 1,-1 0-1,0 0 0,1 0 0,-1-1 0,0 1 0,0 0 0,1 0 0,-1 0 0,0 0 0,0-1 0,0 1 1,0 0-1,0 0 0,0 0 0,0 0 0,0 0 0,-1 0 0,1 0 0,0 40 230,0-37-195,-1 31 259,-1-24-185,2 0 1,-1 1-1,2-1 0,-1 0 1,5 21-1,-4-31-82,0 1 0,1-1 0,-1 1 0,0-1 0,1 0 0,-1 0 0,1 0 0,0 0 0,-1 0 0,1 0 0,0 0 0,0 0 0,-1-1 0,1 1 0,0 0 0,0-1 0,0 0 0,0 1 0,0-1 0,0 0 0,3 0 0,0 0 26,1 0 0,-1 0-1,0 0 1,1-1 0,-1 1 0,0-1 0,6-2 0,-7 0-28,-1 1 0,1 0 0,-1-1 1,0 0-1,0 0 0,0 0 0,0 0 0,0 0 0,-1-1 0,0 1 0,1-1 0,2-7 0,20-52-539,-25 62 506,9-32-482,-3 0-1,-1 0 1,-1 0 0,-1-50-1,-2 92 502,1 0 1,0 0-1,0 0 0,1 0 0,0 0 0,0 0 0,7 10 0,37 63 855,-26-50-547,-8-11-101,-8-15-141,-1 0 0,0 1 0,0 0 0,0-1 1,-1 1-1,0 0 0,0 1 0,-1-1 0,0 0 0,2 12 1,-4-19-68,-1 1 1,1-1 0,0 1 0,0-1 0,0 1 0,0 0 0,-1-1-1,1 1 1,0-1 0,-1 1 0,1-1 0,0 1 0,-1-1 0,1 0 0,-1 1-1,1-1 1,0 1 0,-1-1 0,1 0 0,-1 1 0,1-1 0,-1 0-1,1 0 1,-1 1 0,0-1 0,1 0 0,-1 0 0,1 0 0,-1 0 0,1 0-1,-1 0 1,0 0 0,-24 1 182,18-1-119,-32 0 193,-6 0 201</inkml:trace>
  <inkml:trace contextRef="#ctx0" brushRef="#br0" timeOffset="6469.8">3674 1 9830,'0'0'0,"0"23"328</inkml:trace>
  <inkml:trace contextRef="#ctx0" brushRef="#br0" timeOffset="6704.17">3100 473 9830,'0'0'0,"147"-17"0,-81 10 983,5-6-1050,-1-8 15</inkml:trace>
  <inkml:trace contextRef="#ctx0" brushRef="#br0" timeOffset="7430.23">4989 251 9830,'-2'4'497,"7"-4"-420,-3 0 4,322-6 4883,-234 0-2492,140-27-1,-218 30-2250,38-9 613,-48 11-827,0 0-1,0 1 1,0-1-1,0 0 1,0 0-1,0 0 1,-1 0-1,1 0 1,0-1 0,-1 1-1,1 0 1,-1-1-1,1 1 1,-1-1-1,0 1 1,0-1-1,0 0 1,0 0 0,2-2-1,-2-12-220</inkml:trace>
  <inkml:trace contextRef="#ctx0" brushRef="#br0" timeOffset="7695.42">5523 74 9830,'31'12'668,"0"1"0,30 18-1,-51-26-443,-1 1 0,0 1 0,0-1 0,0 1 1,-1 1-1,0 0 0,0 0 0,-1 1 0,12 17 0,-18-23-163,1-1 1,0 1 0,-1 0-1,0 0 1,0 0 0,0 0 0,0 0-1,0 0 1,-1 0 0,1 0-1,-1 0 1,0 0 0,0 0-1,0 0 1,0 0 0,-1 6 0,0-7-26,0 0 1,0 0-1,0 0 1,-1-1 0,1 1-1,0 0 1,-1-1 0,1 1-1,-1-1 1,1 0-1,-1 1 1,1-1 0,-1 0-1,0 0 1,0 0 0,0 0-1,0 0 1,0 0-1,0-1 1,0 1 0,0-1-1,0 1 1,0-1-1,-3 0 1,-25 3 509,25-3-491</inkml:trace>
  <inkml:trace contextRef="#ctx0" brushRef="#br0" timeOffset="7929.9">6336 163 9830,'0'0'0,"0"-10"0,-8 10 0,-20 0 655</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8:05.940"/>
    </inkml:context>
    <inkml:brush xml:id="br0">
      <inkml:brushProperty name="width" value="0.035" units="cm"/>
      <inkml:brushProperty name="height" value="0.035" units="cm"/>
      <inkml:brushProperty name="color" value="#008C3A"/>
    </inkml:brush>
  </inkml:definitions>
  <inkml:trace contextRef="#ctx0" brushRef="#br0">16 891 9830,'21'0'404,"26"0"231,-45-1-596,0 1 1,0 0 0,0 0-1,0-1 1,0 1-1,0-1 1,0 0 0,0 1-1,0-1 1,0 0-1,0 0 1,0 0 0,-1 0-1,1-1 1,-1 1-1,1 0 1,2-3 0,2-7-15,-1 0 0,0 0 1,0-1-1,-1 0 0,0 0 1,-1 0-1,3-25 1,-3 6-108,-2-1-1,-1-32 1,-1 53 62,0 0-1,-1-1 1,0 1-1,0 0 0,-1 0 1,-1 0-1,0 1 0,0-1 1,-1 1-1,-1 0 0,1 0 1,-2 1-1,1-1 1,-1 1-1,-12-11 0,18 18 22,-1 1-1,1-1 1,-1 1-1,0-1 1,1 1-1,-1 0 1,0-1-1,0 1 1,0 0-1,0 0 1,0 1-1,-1-1 1,1 0-1,0 1 1,0-1-1,0 1 1,-1 0-1,1-1 0,0 1 1,0 0-1,-5 1 1,6 0 36,-1 0 0,0-1-1,0 1 1,1 1 0,-1-1 0,0 0 0,1 0-1,-1 1 1,1-1 0,0 0 0,-1 1 0,1-1-1,0 1 1,0 0 0,0 0 0,0-1 0,0 1-1,1 0 1,-1 0 0,0 0 0,1 0 0,-1 0 0,1 3-1,-4 15 319,2 1 0,1 0-1,0 0 1,2 0 0,0 0-1,1 0 1,2 0 0,9 34-1,8 13 1370,37 78-1,-39-101-1012,6 18 211,28 63 1066,-44-108-1594,1 1 0,1-2 0,0 1 1,18 20-1,-25-35-300,-1 0 1,1 1 0,0-1 0,0-1 0,0 1-1,8 4 1,-11-7-77,1 1 1,-1 0-1,0-1 1,0 1-1,1-1 0,-1 1 1,1-1-1,-1 0 0,0 1 1,1-1-1,-1 0 0,1 0 1,-1 0-1,0 0 1,1 0-1,-1-1 0,1 1 1,-1 0-1,0-1 0,1 1 1,-1-1-1,0 1 0,1-1 1,-1 1-1,0-1 0,3-2 1,-2 0 35,0 0 1,0-1-1,0 0 1,0 1-1,0-1 1,-1 0-1,1 0 1,-1 0 0,0 0-1,0 0 1,0-5-1,2-50-392,-2 54 209,0-25-307,-1 0-1,-1 1 1,-2-1-1,0 0 1,-2 1-1,-2 0 0,-12-36 1,14 49 152,-2 0 0,0 0 1,-1 1-1,0 0 0,-1 0 0,-1 1 1,-1 0-1,-19-20 0,30 33 275,0 1 0,-1-1 1,1 1-1,-1-1 0,1 1 0,-1-1 0,1 1 0,-1 0 0,0-1 1,1 1-1,-1 0 0,1-1 0,-1 1 0,0 0 0,1 0 1,-1-1-1,0 1 0,1 0 0,-1 0 0,0 0 0,1 0 0,-1 0 1,0 0-1,1 0 0,-1 0 0,0 0 0,0 0 0,1 1 1,-1-1-1,0 0 0,0 1 0,0 0 16,0 0-1,1 0 1,-1 0 0,0 0 0,1 1-1,-1-1 1,1 0 0,-1 0-1,1 1 1,0-1 0,-1 1 0,1-1-1,0 0 1,0 3 0,0 4 77,0-1-1,0 1 1,1-1 0,0 1 0,3 8 0,-1-10-23,0 1 1,0-1 0,1 0-1,0 0 1,0-1-1,0 1 1,1-1-1,0 0 1,0 0-1,0 0 1,1-1-1,-1 0 1,1 0-1,0 0 1,13 5 0,-10-5 26,0 0 1,0-1 0,0 0 0,0-1-1,1 0 1,-1 0 0,1-1 0,0 0 0,0 0-1,-1-1 1,11-2 0,-18 2-81,0-1-1,0 0 1,0 0 0,0 0-1,0 0 1,-1 0 0,1 0-1,0-1 1,0 1 0,-1 0-1,1-1 1,-1 1 0,1-1-1,-1 0 1,0 1 0,0-1-1,0 0 1,0 0 0,0 0-1,0 0 1,0 0 0,0 0-1,-1 0 1,1 0 0,-1-3-1,3-8-182,-1 1 0,0-25-1,-2 33 151,1-15-251,1-33-185,-2 49 427,0 0-1,0 0 0,0 1 1,0-1-1,-1 0 0,0 0 1,1 1-1,-1-1 0,0 0 1,0 1-1,-1-1 0,1 1 1,-3-4-1,4 6 31,0-1 0,0 1 1,0 0-1,-1 0 0,1-1 0,0 1 1,-1 0-1,1 0 0,0 0 0,0-1 1,-1 1-1,1 0 0,0 0 0,-1 0 1,1 0-1,0 0 0,-1 0 0,1 0 1,0 0-1,-1-1 0,1 1 0,-1 0 1,1 1-1,0-1 0,-1 0 0,1 0 1,0 0-1,-1 0 0,1 0 0,0 0 0,-1 0 1,1 0-1,0 1 0,-1-1 0,1 0 1,0 0-1,0 0 0,-1 1 0,1-1 1,0 0-1,-1 0 0,1 1 0,0-1 1,0 0-1,0 0 0,-1 1 0,1-1 1,0 0-1,0 1 0,0-1 0,0 0 1,0 1-1,-6 19 171,6-19-158,-2 10 94,0 0 1,1 0 0,1 0-1,0 0 1,1 0-1,-1 0 1,2-1 0,0 1-1,0 0 1,8 19-1,-8-25-59,0 0-1,0 0 0,1-1 1,-1 1-1,1-1 1,0 0-1,0 0 0,1 0 1,-1 0-1,1-1 0,0 1 1,0-1-1,0 0 1,1 0-1,-1 0 0,0-1 1,1 0-1,0 0 0,0 0 1,0 0-1,0-1 1,0 1-1,0-1 0,0-1 1,8 1-1,-8 0 12,-1-1-1,1 0 1,0 0 0,0-1-1,0 1 1,0-1 0,-1 0-1,1 0 1,5-3 0,-8 3-54,0 0 1,0-1 0,0 1 0,0-1 0,0 0 0,0 0-1,0 1 1,-1-1 0,1 0 0,-1-1 0,1 1 0,-1 0-1,0 0 1,0-1 0,0 1 0,0 0 0,0-1 0,0 1-1,0-5 1,3-17-382,-1-1 0,-1 0 0,-3-37-1,1 27 25,-3 18 179,-3 13 18,5 5 151,1-1 0,-1 1 1,0 0-1,0 0 0,1-1 0,-1 1 0,0 0 0,1 0 0,-1 0 0,1 0 1,-1 0-1,1 0 0,0-1 0,-1 1 0,1 0 0,0 0 0,0 0 0,-1 0 0,1 0 1,0 1-1,0-1 0,0 0 0,1 1 0,-2 10 101,1 1 0,1-1-1,0 1 1,1-1 0,0 1 0,1-1-1,0 0 1,8 17 0,-9-23-45,1-1 1,0 1-1,1-1 1,-1 1-1,1-1 1,0 0 0,0 0-1,0-1 1,1 1-1,0-1 1,0 0-1,0 0 1,0-1-1,1 0 1,-1 0-1,1 0 1,0 0-1,11 3 1,-14-5-11,1 0 1,0 0-1,0 0 0,0-1 1,-1 1-1,1-1 0,0 0 1,0 0-1,0 0 1,0-1-1,4 0 0,-6 0-23,0 0-1,0 0 0,-1 0 0,1 0 0,0 0 0,-1-1 1,1 1-1,-1 0 0,1-1 0,-1 1 0,0-1 1,0 0-1,0 1 0,0-1 0,0 0 0,0 0 1,0 0-1,0 0 0,0 1 0,-1-1 0,1-4 1,2-10-239,-1-1 0,0 1 1,-2-1-1,-1-25 1,1-28-602,0 70 819,0-1 0,0 0 0,0 1-1,0-1 1,0 0 0,0 1 0,0-1 0,0 0 0,0 1 0,1-1-1,-1 0 1,0 1 0,0-1 0,1 0 0,-1 1 0,0-1 0,1 1-1,-1-1 1,1 1 0,-1-1 0,1 1 0,-1-1 0,1 1 0,-1-1-1,1 1 1,-1-1 0,1 1 0,0 0 0,-1-1 0,1 1 0,-1 0-1,1 0 1,0 0 0,-1-1 0,1 1 0,0 0 0,0 0-1,-1 0 1,1 0 0,0 0 0,-1 0 0,1 0 0,0 0 0,-1 0-1,1 1 1,0-1 0,-1 0 0,1 0 0,1 1 0,1 1 39,0-1 1,0 1-1,0-1 1,0 1-1,-1 0 1,1 1-1,0-1 1,3 5-1,3 2 63,-1 1 0,0 1 0,-1 0 0,0 0 0,-1 0-1,-1 0 1,1 1 0,-2 0 0,0 1 0,5 21 0,-9-34-91,0 1 0,0-1 0,0 0 0,0 1 1,0-1-1,0 0 0,0 1 0,0-1 0,0 0 0,1 1 1,-1-1-1,0 0 0,0 1 0,0-1 0,0 0 0,1 0 1,-1 1-1,0-1 0,0 0 0,0 0 0,1 1 0,-1-1 1,0 0-1,0 0 0,1 0 0,-1 0 0,0 1 0,1-1 1,-1 0-1,0 0 0,0 0 0,1 0 0,-1 0 0,0 0 1,1 0-1,-1 0 0,0 0 0,1 0 0,-1 0 0,0 0 0,1 0 1,-1 0-1,0 0 0,1 0 0,-1 0 0,0 0 0,1 0 1,-1 0-1,0-1 0,0 1 0,1 0 0,-1 0 0,0 0 1,0 0-1,1-1 0,-1 1 0,13-16 153,2-53-465,-14 56 127,1 0 1,1 0 0,0 0-1,1 1 1,0 0-1,7-14 1,-11 25 155,1-1 0,0 0 0,0 1 0,0-1 0,0 1 0,0 0 0,1-1 0,-1 1 0,0 0 0,1 0 0,-1 0 0,1 0 0,-1 0 0,1 0 0,1-1 0,-2 2 28,0 0-1,0 0 1,0 0-1,0 0 1,-1 0-1,1 0 1,0 0-1,0 1 1,0-1-1,0 0 1,-1 0-1,1 1 1,0-1-1,0 1 0,-1-1 1,1 0-1,0 1 1,-1-1-1,1 1 1,-1 0-1,1-1 1,0 1-1,-1-1 1,1 1-1,-1 0 1,1 0-1,-1-1 1,0 1-1,1 0 1,-1 0-1,0-1 1,0 1-1,1 1 1,13 44 299,8 20 124,-21-62-392,1-1-1,0 1 0,0-1 1,0 1-1,0-1 0,1 0 0,-1 0 1,1 0-1,0 0 0,0 0 0,0-1 1,0 1-1,5 2 0,-6-4-19,0 0 1,0 0-1,0-1 0,0 1 1,0-1-1,0 1 0,0-1 0,0 0 1,0 1-1,1-1 0,-1 0 0,0-1 1,0 1-1,0 0 0,0-1 0,0 1 1,0-1-1,0 1 0,0-1 0,0 0 1,0 0-1,0 0 0,-1 0 1,1 0-1,0 0 0,-1-1 0,1 1 1,-1-1-1,1 1 0,-1-1 0,1 1 1,0-3-1,6-8-48,-1 1 0,0-1 0,-1 0 0,6-14-1,-1 0-382,-4 13 253,2-1-49,-2-1 0,0 1 0,0-1 0,-1 0 0,-1-1 0,-1 1 0,0-1-1,3-29 1,-6 51 238,1 0 1,0 0-1,1-1 0,-1 1 0,1-1 0,0 1 0,1-1 0,-1 0 0,1-1 0,8 9 1,-12-13-23,0 0 0,1-1 1,-1 1-1,0 0 1,1 0-1,-1 0 1,0 0-1,0-1 1,1 1-1,-1 0 1,0 0-1,0-1 1,0 1-1,1 0 1,-1-1-1,0 1 0,0 0 1,0-1-1,0 1 1,0 0-1,1 0 1,-1-1-1,0 1 1,0 0-1,0-1 1,0 1-1,0-1 1,0 1-1,0 0 1,0-1-1,0 1 0,0 0 1,-1-1-1,1 1 1,0 0-1,0 0 1,0-1-1,0 1 1,0 0-1,0-1 1,-1 1-1,1-1 1,-5-15 150,4 14-140,0 1-1,0 0 1,0 0-1,0 0 1,0-1-1,0 1 0,0 0 1,-1 0-1,1 1 1,0-1-1,-1 0 1,1 0-1,0 1 1,-1-1-1,1 0 1,-1 1-1,1-1 1,-3 1-1,3 0-2,-1 0 1,1 0-1,0 1 0,0-1 1,0 0-1,0 1 0,1-1 0,-1 1 1,0-1-1,0 1 0,0-1 0,0 1 1,0 0-1,1-1 0,-1 1 1,0 0-1,0 0 0,1 0 0,-1 0 1,0 1-1,-2 3 38,1 0 0,0 1 0,0-1 0,0 1 0,0-1 0,1 1 0,0 0 0,0 6 0,-1 3 109,2 1 0,0-1 0,0 0 0,2 0 1,3 19-1,-4-29-121,1-1 0,-1 1 1,1 0-1,0-1 1,1 0-1,-1 1 0,1-1 1,-1 0-1,1 0 1,1-1-1,-1 1 0,0-1 1,1 1-1,0-1 0,0 0 1,0 0-1,0-1 1,0 1-1,0-1 0,7 3 1,-6-3 0,0 0 0,0 0 0,1 0 0,-1-1 0,0 0 0,1 0 1,0 0-1,-1-1 0,1 0 0,-1 0 0,1 0 0,-1 0 0,1-1 0,0 0 0,-1-1 0,0 1 1,1-1-1,-1 0 0,0 0 0,0 0 0,0-1 0,0 0 0,0 0 0,-1 0 0,1 0 0,-1-1 1,0 0-1,0 0 0,4-5 0,0-5-248,-1 1 0,0-1 0,-1 0 0,-1 0 0,0 0 0,-1-1 0,0 0 0,1-19 0,0-12-722,0-65 0,-5 90 642,-1-40-412,0 58 660,1 0 0,0-1-1,-1 1 1,0 0 0,0 0 0,0 0 0,0 0 0,-1 0 0,1 0-1,-1 1 1,0-1 0,1 0 0,-1 1 0,0-1 0,-4-2 0,6 5 38,0 0 1,-1-1-1,1 1 1,-1 0 0,1 0-1,0 0 1,-1 0 0,1 0-1,-1 0 1,1 0 0,-1 0-1,1 0 1,0 0 0,-1 0-1,1 0 1,-1 0 0,1 0-1,-1 0 1,1 0 0,-1 0-1,1 0 1,0 1 0,-1-1-1,1 0 1,0 0 0,-1 1-1,1-1 1,-1 0 0,1 0-1,0 1 1,0-1 0,-1 0-1,1 1 1,0-1 0,0 1-1,-1-1 1,1 0 0,0 1-1,0-1 1,0 1 0,0-1-1,-1 0 1,1 1 0,0-1-1,0 1 1,0-1 0,0 1-1,0-1 1,0 1-1,-5 26 179,5-26-138,-3 26 212,1 0 1,1 0-1,2 0 1,0 0-1,2 0 0,1 0 1,1 0-1,2-1 1,0 0-1,2 0 1,0-1-1,23 40 0,-29-59-165,2 0 0,-1 0 0,1-1-1,-1 1 1,1-1 0,1-1-1,-1 1 1,1-1 0,0 0 0,10 6-1,-14-9-64,0 0-1,1 0 1,-1 0 0,0 0-1,1 0 1,-1 0 0,1-1-1,-1 1 1,1-1-1,-1 0 1,1 0 0,-1 0-1,1 0 1,-1 0-1,1 0 1,-1-1 0,1 1-1,-1-1 1,1 0-1,-1 0 1,1 0 0,-1 0-1,0 0 1,0 0-1,0 0 1,0-1 0,0 1-1,0-1 1,0 0 0,0 0-1,0 0 1,2-3-1,1-3-80,0 1-1,-1-2 0,0 1 0,0 0 0,-1-1 1,0 0-1,-1 0 0,0 0 0,2-16 1,-1-8-651,-3-46 0,-1 38 249,1 39 433,1-1 0,-1 1-1,0-1 0,0 0 1,0 0-1,0 1 0,-1-1 1,1 0-1,-1 1 1,1-1-1,-1 0 0,0 1 1,0-1-1,0 1 0,-3-5 1,3 8 25,1 0-1,-1-1 1,1 1 0,-1 0 0,1 0 0,0-1-1,-1 1 1,1 0 0,0 0 0,-1 0-1,1-1 1,0 1 0,0 0 0,0 0 0,0 0-1,0 0 1,0 0 0,0-1 0,0 1 0,0 1-1,-1 22 153,1-8 8,1 0 0,1 0 1,0 0-1,8 30 0,-7-37-86,0-1 1,0 0-1,1-1 1,0 1-1,0-1 1,1 1-1,0-1 1,0-1-1,1 1 0,-1-1 1,8 6-1,-9-9-40,-1-1-1,0 0 0,1 0 1,-1 0-1,1 0 0,0 0 1,0-1-1,-1 0 1,1 0-1,0 0 0,0 0 1,0-1-1,0 1 0,0-1 1,6 0-1,-8-1-8,1 1 1,0 0-1,0-1 1,0 1-1,-1-1 1,1 0-1,0 0 1,-1 0 0,1 0-1,0-1 1,-1 1-1,0-1 1,1 1-1,-1-1 1,0 0-1,0 0 1,0 0-1,0 0 1,0 0-1,0 0 1,2-5-1,82-176-1989,-53 109 1117,-31 70 769,0 0 0,0 0 0,0 0 0,1 0 0,0 0 0,4-4 0,-6 7 82,-1 1 0,1-1 0,-1 0 0,1 1-1,0-1 1,-1 1 0,1 0 0,0-1 0,-1 1-1,1-1 1,0 1 0,0 0 0,-1-1 0,1 1 0,0 0-1,0 0 1,0 0 0,-1 0 0,1 0 0,0 0-1,0 0 1,0 0 0,-1 0 0,1 0 0,0 0 0,0 0-1,0 1 1,-1-1 0,1 0 0,0 0 0,0 1-1,-1-1 1,1 1 0,0-1 0,-1 1 0,1-1 0,0 1-1,-1-1 1,1 1 0,-1-1 0,1 1 0,-1 0-1,1-1 1,0 2 0,19 40 374,-19-36-314,1-1 0,0 1 0,1 0 1,-1-1-1,1 0 0,0 0 0,1 0 0,-1 0 1,1 0-1,0-1 0,5 5 0,-9-9-57,0 0 1,0 1-1,0-1 0,1 0 0,-1 0 0,0 0 0,0 0 0,0 0 0,1 0 0,-1 0 0,0 0 0,0 0 1,0 1-1,1-1 0,-1 0 0,0 0 0,0 0 0,1 0 0,-1 0 0,0 0 0,0 0 0,0 0 0,1-1 1,-1 1-1,0 0 0,0 0 0,0 0 0,1 0 0,-1 0 0,0 0 0,0 0 0,0 0 0,1-1 0,-1 1 1,0 0-1,0 0 0,0 0 0,0 0 0,0 0 0,1-1 0,2-12 121,-3-18-109,-1 28-91,1-1 44,-1 0-1,0 1 0,0-1 0,0 1 0,0-1 0,-1 1 0,0-1 0,1 1 1,-1 0-1,-1-1 0,1 1 0,0 1 0,-1-1 0,1 0 0,-1 0 0,0 1 0,0 0 1,0-1-1,0 1 0,0 0 0,-1 0 0,-6-2 0,8 3 50,-1-1-1,0 1 1,0 0 0,0 0-1,-1 0 1,1 1-1,0-1 1,0 1 0,0 0-1,-1 0 1,1 0-1,0 0 1,0 0 0,0 1-1,0-1 1,-1 1-1,1 0 1,0 0 0,0 0-1,0 0 1,0 1-1,1-1 1,-1 1 0,0 0-1,1 0 1,-1 0 0,-2 2-1,0 3 51,1-1 0,0 1 0,0 0 0,0 0 0,1 0-1,0 1 1,0-1 0,1 1 0,0 0 0,-1 11 0,1-6 56,1-1 0,0 1-1,1 0 1,1 0 0,3 24 0,-3-34-95,0 1-1,0-1 1,0 0 0,1 1 0,-1-1 0,1 0 0,0 0 0,0 0-1,0 0 1,0 0 0,1 0 0,-1-1 0,1 1 0,-1-1 0,1 0-1,0 0 1,0 0 0,0 0 0,0 0 0,1 0 0,-1-1 0,7 3-1,1-1 93,1 0-1,0-1 0,0 0 1,0-1-1,18 0 0,-27-1-99,-1-1 1,0 1-1,0 0 0,1-1 0,-1 1 0,0-1 1,0 0-1,1 1 0,-1-1 0,0 0 0,0 0 1,0-1-1,0 1 0,-1 0 0,1-1 0,0 1 0,0-1 1,1-2-1,1 0-52,-1-1 1,0 1-1,0-1 0,-1 0 1,0 0-1,0 0 1,3-9-1,-1-2-193,-1 0-1,0-1 1,-2 0 0,1-19-1,-2 12 13,1 10-77,-1 0 0,-2-22 0,1 33 258,1 0 0,-1-1 0,0 1 0,0 0 1,0 0-1,0 0 0,0 0 0,-1 0 0,1 0 0,-1 0 0,0 0 0,0 1 0,0-1 0,0 1 0,-5-5 0,6 7 32,1 0 0,0 0-1,-1 0 1,1 0-1,0 0 1,-1 0 0,1 0-1,0 0 1,-1 0-1,1 0 1,0 0 0,-1 0-1,1 0 1,0 0-1,0 0 1,-1 0 0,1 1-1,0-1 1,-1 0-1,1 0 1,0 0 0,0 0-1,-1 1 1,1-1 0,0 0-1,0 0 1,0 1-1,-1-1 1,1 0 0,0 0-1,0 1 1,0-1-1,0 0 1,0 1 0,-1-1-1,1 0 1,0 1-1,0-1 1,0 0 0,0 0-1,0 1 1,0-1-1,0 0 1,0 1 0,0-1-1,0 0 1,0 1-1,0-1 1,1 0 0,-1 1-1,0-1 1,-1 24-84,1-22 84,0 12 109,1 0-1,0-1 1,1 1 0,0 0-1,1-1 1,1 1-1,10 23 1,-12-31-57,2 0-1,-1 0 1,1 0 0,-1 0-1,2-1 1,-1 1 0,1-1 0,-1 0-1,1-1 1,1 1 0,-1-1 0,1 0-1,-1 0 1,1-1 0,0 0-1,0 0 1,1 0 0,6 2 0,-10-4-29,0 0 1,1 0 0,-1 0 0,0 0 0,1 0 0,-1-1-1,0 1 1,1-1 0,-1 0 0,0 0 0,1 0 0,-1-1-1,0 1 1,1-1 0,-1 0 0,0 0 0,1 0 0,-1 0 0,0 0-1,0-1 1,0 0 0,0 1 0,-1-1 0,1 0 0,0 0-1,-1-1 1,1 1 0,-1 0 0,0-1 0,0 0 0,0 1-1,0-1 1,0 0 0,2-4 0,3-9-297,0 0 1,6-19-1,-10 25 111,0-1-1,1 1 1,0 0 0,1 0-1,0 0 1,1 0-1,0 1 1,8-10 0,-14 19 167,1-1 0,-1 1 0,1-1 0,0 1 0,-1 0 0,1-1 0,-1 1 0,1 0 0,0 0 0,-1-1 0,1 1 0,0 0 0,0 0 0,-1 0 0,1 0 0,0 0 0,-1 0 0,1 0 0,0 0 0,-1 0 0,1 0 0,0 0 0,-1 1 0,1-1 1,0 0-1,-1 0 0,1 1 0,0-1 0,-1 0 0,1 1 0,-1-1 0,1 1 0,-1-1 0,1 1 0,-1-1 0,1 1 0,-1-1 0,1 1 0,-1-1 0,0 1 0,1-1 0,-1 1 0,0 0 0,1-1 0,-1 1 0,0 0 0,0 0 0,17 41 281,-15-36-232,9 33 175,-9-29-144,0 0 0,1 0 0,1 0 1,0 0-1,7 13 0,-11-22-76,1 0 1,-1-1-1,1 1 0,-1 0 1,1 0-1,0 0 1,-1 0-1,1-1 0,0 1 1,0 0-1,-1-1 0,1 1 1,0-1-1,0 1 0,0-1 1,0 1-1,0-1 0,0 1 1,0-1-1,0 0 0,0 1 1,-1-1-1,2 0 1,-1 0-1,0 0 0,0 0 1,0 0-1,0 0 0,0 0 1,0 0-1,0 0 0,0-1 1,0 1-1,0 0 0,-1-1 1,1 1-1,0-1 0,0 1 1,0-1-1,0 1 0,0-1 1,0 1-1,-1-1 1,2-1-1,1-1 13,0 0 0,0 0 0,0-1 0,-1 1 0,1-1 0,-1 0 0,0 0 0,2-6-1,11-40-616,6-20-154,-19 65 662,1 0 0,-1 0 0,1 0 0,0 0 0,0 0-1,0 1 1,1-1 0,-1 1 0,9-7 0,-12 10 83,0 1 1,1 0-1,-1-1 1,1 1-1,-1 0 1,0 0-1,1-1 0,-1 1 1,1 0-1,-1 0 1,1 0-1,-1-1 1,1 1-1,-1 0 1,1 0-1,-1 0 1,1 0-1,-1 0 0,1 0 1,-1 0-1,1 0 1,-1 0-1,1 0 1,-1 1-1,1-1 1,-1 0-1,1 0 1,-1 0-1,1 0 0,-1 1 1,0-1-1,1 0 1,-1 1-1,1-1 1,-1 0-1,0 1 1,1-1-1,-1 0 1,0 1-1,1-1 0,-1 1 1,0-1-1,0 0 1,1 1-1,7 23 237,-7-20-198,14 55 722,9 91 1,-23-147-737,-2 11-7,0-13-13</inkml:trace>
  <inkml:trace contextRef="#ctx0" brushRef="#br0" timeOffset="200.29">2518 1 9830,'0'0'0,"21"124"1671,-21-88-1016,0-6 1,-23-2-193</inkml:trace>
  <inkml:trace contextRef="#ctx0" brushRef="#br0" timeOffset="436.2">1596 507 9830,'0'0'0,"149"-2"0,-82-15 983,9-8-1042</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7:59.482"/>
    </inkml:context>
    <inkml:brush xml:id="br0">
      <inkml:brushProperty name="width" value="0.035" units="cm"/>
      <inkml:brushProperty name="height" value="0.035" units="cm"/>
      <inkml:brushProperty name="color" value="#008C3A"/>
    </inkml:brush>
  </inkml:definitions>
  <inkml:trace contextRef="#ctx0" brushRef="#br0">10 329 9830,'-6'-9'224,"3"13"-70,3 19 97,0-21-170,1 9 126,0 0 0,0 0 0,1-1 1,1 1-1,0-1 0,0 1 0,1-1 0,7 12 0,-3-6 150,1-1 0,0 0 0,1 0 0,18 18-1,-23-28-209,0 0 0,1-1 1,-1 0-1,1 0 0,0 0 0,0 0 0,11 3 0,-15-6-103,0 0 0,-1 0 0,1 0 0,0-1 0,0 1 0,0-1 0,0 1 1,0-1-1,0 0 0,0 0 0,0 1 0,0-2 0,0 1 0,0 0 0,0 0 0,0-1 0,0 1 0,0-1 0,0 1 0,0-1 0,-1 0 0,1 0 0,0 0 0,0 0 0,-1 0 1,1 0-1,0 0 0,-1 0 0,1-1 0,1-2 0,1-3-41,0 0 0,-1-1 0,0 1 0,0 0 0,-1-1 0,0 0 0,-1 1 0,2-16 0,-2-69-634,-2 54 447,-4 20 50,1 15 82,0 12 35,2-2 115,1 0 0,0 0 0,0 0 0,1 0 0,0 1 1,0-1-1,1 0 0,0 0 0,0 0 0,3 9 0,-2-11-34,0-1 1,0 1-1,1-1 0,0 0 1,-1 1-1,2-1 0,-1 0 1,0-1-1,1 1 0,-1 0 1,1-1-1,0 0 0,0 0 1,1 0-1,6 3 0,-3-2 56,1-1 0,-1 1 0,1-2 1,0 1-1,0-1 0,0 0 0,0-1 0,0 0 0,0-1 0,0 0 0,0 0 0,0-1 1,10-2-1,-17 3-104,-1-1 0,1 0 0,0 0 0,0 0-1,-1 0 1,1-1 0,-1 1 0,1 0 0,-1-1 0,0 1 0,1-1 0,-1 1 0,0-1 0,0 0 0,0 1 0,0-1 0,0 0 0,0 0 0,-1 0 0,1 0 0,-1 0 0,1 0 0,-1 1 0,0-1 0,0-3 0,2-8-169,-1-1-1,-2-22 1,0 17 40,1 13 54,0 0 0,0 0 1,0 0-1,-1 0 0,0 0 0,0 0 0,-1 0 0,0 0 0,0 1 0,0-1 0,-1 1 0,1-1 0,-1 1 0,-1 0 0,1 0 0,-1 0 1,0 0-1,0 1 0,-5-5 0,9 8 63,-1 1 0,1 0 0,0-1 0,-1 1-1,1 0 1,-1-1 0,1 1 0,0 0 0,-1 0 0,1-1 0,-1 1 0,1 0 0,-1 0 0,1 0 0,-1 0 0,1 0 0,-1 0 0,1 0 0,-1-1 0,1 1 0,-1 0 0,1 1 0,-1-1 0,1 0 0,-1 0 0,1 0-1,-1 0 1,1 0 0,0 0 0,-1 1 0,1-1 0,-1 0 0,0 1 0,-5 17 175,6-12-115,0 0 0,0 0 0,0-1 0,1 1 0,2 9 0,-1-11-10,0 1-1,1-1 1,0 0 0,0 1 0,0-2-1,0 1 1,1 0 0,0 0 0,-1-1-1,1 0 1,1 0 0,-1 0 0,0 0-1,1-1 1,-1 0 0,1 0 0,6 3-1,0-2 76,0 1 1,0-1-1,0-1 0,1 0 0,-1 0 0,22-1 0,-30-2-103,-1 1-1,1-1 1,-1 0-1,1 0 1,0 0 0,-1 0-1,0-1 1,1 1-1,-1-1 1,0 0 0,0 1-1,0-1 1,0 0-1,0 0 1,0 0 0,0 0-1,-1-1 1,1 1-1,-1 0 1,1-1 0,-1 1-1,0-1 1,0 1-1,1-6 1,3-7-145,-1 0 1,-1 0-1,2-17 1,-2 7-273,0 0 0,-4-50 1,1 66 293,-1 1-1,0 0 1,-1-1 0,0 1 0,0 0 0,-1 0 0,0 1 0,0-1 0,-1 0 0,0 1-1,0 0 1,-10-12 0,13 18 90,1 0-1,-1 1 1,1-1 0,-1 0-1,1 1 1,-1-1 0,1 1-1,-1-1 1,0 1-1,1-1 1,-1 1 0,0-1-1,1 1 1,-1 0-1,0-1 1,0 1 0,1 0-1,-1 0 1,0-1 0,0 1-1,0 0 1,1 0-1,-1 0 1,0 0 0,0 0-1,-1 0 1,2 1 14,-1-1-1,0 1 1,0 0 0,1 0 0,-1-1-1,0 1 1,1 0 0,-1 0-1,1 0 1,-1 0 0,1 0 0,-1 0-1,1 0 1,0 0 0,-1 0-1,1 0 1,0 1 0,-4 52 525,4-49-479,1 18 190,1 0-1,1 0 1,1 0-1,1 0 1,1-1-1,14 35 1,-7-25 196,2-1 1,1-1-1,38 52 1,-50-76-368,-3-4-38,1 1 0,-1-1 0,1 0 0,-1 0 0,1 1 1,0-1-1,0 0 0,0-1 0,0 1 0,0 0 0,1 0 0,-1-1 0,0 0 0,1 1 0,-1-1 0,1 0 1,5 1-1,-8-3-24,1 0 1,0 0-1,-1 0 1,1 0-1,-1-1 1,1 1-1,-1 0 1,1-1-1,-1 1 1,0 0-1,1-1 1,-1 1-1,0 0 1,0-1-1,0 1 1,0 0-1,-1-3 1,1 1 49,-4-114-604,-1 25-518,5 91 1055,1 1 0,-1 0 1,1-1-1,-1 1 0,1 0 0,-1-1 1,1 1-1,0 0 0,-1 0 0,1 0 0,-1 0 1,1-1-1,-1 1 0,1 0 0,-1 0 1,1 0-1,0 0 0,-1 0 0,1 0 1,-1 0-1,1 1 0,0-1 0,-1 0 1,1 0-1,-1 0 0,1 1 0,-1-1 0,1 0 1,-1 0-1,1 1 0,7 6 89,-1 0 0,0 1-1,-1-1 1,1 2 0,-1-1-1,-1 1 1,0-1 0,8 19-1,2 2 138,-11-21-138,1 0 0,0 0 0,1-1 0,-1 0 0,1 0 0,9 7 0,-12-11-61,-1-2 0,1 1 0,-1 0 0,1 0 0,0-1-1,0 0 1,0 1 0,0-1 0,0 0 0,0 0-1,0-1 1,0 1 0,0-1 0,0 1 0,1-1-1,-1 0 1,0 0 0,0-1 0,0 1 0,0-1 0,5 0-1,-6 0 3,0-1-1,0 1 0,0 0 0,0 0 1,0-1-1,0 1 0,0-1 0,-1 0 1,1 1-1,0-1 0,-1 0 0,1 0 0,-1 0 1,0 0-1,0 0 0,0 0 0,0-1 1,0 1-1,1-3 0,10-52-200,-9 42-90,0-1 41,0-1-1,-1 1 0,-1-1 0,0 0 0,-2 1 0,-3-25 0,4 40 210,-1 0 1,1 0-1,-1 0 1,1 0-1,-1 0 1,0 0 0,1 0-1,-1 0 1,0 0-1,0 0 1,0 1-1,0-1 1,0 0-1,0 1 1,0-1 0,0 1-1,-1-1 1,2 0 14,-1 1 0,1 0 1,-1 0-1,1 0 1,-1 0-1,1-1 1,0 1-1,-1 0 0,1 0 1,-1 0-1,1 0 1,-1 0-1,1 0 1,0 0-1,-1 0 0,1 0 1,-1 0-1,1 1 1,-1-1-1,1 0 1,0 0-1,-1 0 0,1 0 1,-1 1-1,1-1 1,0 0-1,-1 0 0,1 1 1,0-1-1,-1 0 1,1 1-1,0-1 1,-1 0-1,1 1 0,0-1 1,0 0-1,-1 1 1,1-1-1,0 1 1,0-1-1,0 0 0,0 1 1,0-1-1,-1 1 1,1-1-1,0 1 0,-1 3 33,1 0 0,-1 0-1,1 0 1,-1 0-1,1 0 1,1 0 0,-1 0-1,0 0 1,1 0-1,0 0 1,0 0-1,0 0 1,0 0 0,1-1-1,-1 1 1,1 0-1,0-1 1,0 1-1,1-1 1,-1 0 0,1 0-1,-1 0 1,1 0-1,0 0 1,0 0 0,0-1-1,1 0 1,-1 1-1,0-1 1,1 0-1,0-1 1,-1 1 0,1-1-1,0 1 1,0-1-1,0 0 1,0-1 0,0 1-1,0-1 1,0 1-1,0-1 1,4-1-1,-6 1-16,0 1 0,-1-1 0,1 0 0,-1 0 0,1 0 1,-1-1-1,1 1 0,0 0 0,-1-1 0,1 1 0,-1-1 0,1 1 0,-1-1 0,0 0 0,1 1 0,-1-1 0,0 0 0,1 0 0,-1 0 0,0 0 0,0 0 0,2-2 0,-2 0 7,0 0 0,0 0 0,0 0 0,-1 0 0,1 0 0,-1 0 1,1 0-1,-1-1 0,0 1 0,0-3 0,0-2-112,-1 1 0,1-1-1,-1 0 1,-1 1 0,1 0 0,-1-1 0,-1 1-1,1 0 1,-1 0 0,-4-8 0,5 13 78,0-1-1,1 1 1,-1-1 0,0 1 0,-1-1 0,1 1-1,0 0 1,-1 0 0,1 0 0,-1 0-1,1 1 1,-1-1 0,0 1 0,0-1 0,0 1-1,0 0 1,0 0 0,0 0 0,0 1-1,0-1 1,0 1 0,0 0 0,0-1 0,-1 1-1,1 1 1,-6 0 0,8-1 24,-1 1 1,1 0 0,-1 0-1,1-1 1,0 1 0,0 0-1,-1 0 1,1 0-1,0 0 1,0 1 0,0-1-1,0 0 1,0 0-1,0 1 1,0-1 0,1 0-1,-1 1 1,0-1-1,1 1 1,-1-1 0,1 1-1,-1-1 1,1 1 0,0 0-1,0 2 1,-3 45 317,3-46-289,0 5 19,0 1 1,1-1 0,0 1 0,1-1 0,0 0 0,0 0 0,1 0-1,0 0 1,0 0 0,0-1 0,1 1 0,1-1 0,-1 0 0,1 0 0,0-1-1,1 1 1,0-1 0,0 0 0,0-1 0,0 1 0,1-1 0,0-1 0,0 1-1,1-1 1,-1 0 0,11 3 0,-13-4-19,1-1 1,-1 0-1,1-1 0,-1 1 1,1-1-1,-1 0 0,1-1 1,0 1-1,0-1 0,-1 0 1,1 0-1,6-2 0,-9 1-20,0 0 0,0 0-1,0 0 1,0-1 0,-1 1-1,1-1 1,-1 1-1,1-1 1,-1 0 0,1 0-1,-1 0 1,0-1 0,0 1-1,0 0 1,0-1 0,-1 0-1,1 1 1,-1-1-1,1 0 1,-1 0 0,0 1-1,2-7 1,8-53-844,-11 53 695,1 0 1,0 1-1,1-1 0,0 1 1,0 0-1,1-1 1,0 1-1,0 0 1,1 1-1,7-13 0,-11 19 133,1 1 0,-1-1 0,0 1 0,1 0 0,-1-1 0,1 1 0,-1 0 0,1 0 0,-1-1 0,1 1 0,-1 0 0,1 0 0,-1 0 0,1-1 0,-1 1 0,1 0 0,-1 0 0,1 0 0,-1 0 0,1 0 0,-1 0 0,1 0 0,-1 0 0,1 0 0,-1 0-1,1 1 1,-1-1 0,1 0 0,-1 0 0,1 0 0,-1 1 0,1-1 0,-1 0 0,1 0 0,-1 1 0,1-1 0,-1 1 0,0-1 0,1 0 0,-1 1 0,0-1 0,1 1 0,-1 0 0,15 21 123,-14-20-103,8 16 143,-1 0 0,7 22 0,13 31 281,-27-70-439,-1 0 1,1 0 0,-1 0 0,1 0-1,-1 0 1,1 0 0,-1 0 0,1 0-1,0-1 1,-1 1 0,1 0 0,0 0-1,0-1 1,0 1 0,-1-1 0,1 1-1,0-1 1,0 1 0,0-1 0,0 1-1,0-1 1,0 0 0,0 1 0,0-1-1,0 0 1,0 0 0,0 0 0,0 0-1,2 0 1,-2 0 1,0-1 0,1 0 0,-1 1 0,0-1 0,0 0 0,0 1 0,0-1-1,0 0 1,0 0 0,0 0 0,0 0 0,0 0 0,0 0 0,0 0 0,-1-1 0,1 1 0,-1 0-1,1 0 1,0 0 0,0-3 0,48-184-1963,-48 183 1888,0 1-1,1 1 1,0-1-1,0 0 1,0 0-1,0 1 1,1-1-1,-1 1 1,1 0 0,5-5-1,-7 7 58,0 0 0,1 0 0,-1 0 1,1 1-1,-1-1 0,1 0 0,-1 1 0,1-1 0,0 1 0,-1-1 1,1 1-1,0 0 0,-1 0 0,1 0 0,0 0 0,-1 0 0,1 0 0,0 0 1,0 0-1,-1 1 0,1-1 0,-1 1 0,1-1 0,0 1 0,-1 0 1,1 0-1,-1-1 0,1 1 0,1 2 0,7 6 107,-1 0 0,0 0 0,0 1 1,-1 0-1,0 0 0,-1 1 0,-1 0 0,1 0 0,-2 1 0,1 0 0,6 23 0,-5-17 56,1-7-122</inkml:trace>
  <inkml:trace contextRef="#ctx0" brushRef="#br0" timeOffset="576">2306 43 9830,'9'34'693,"3"-1"0,0-1 0,23 41 0,-10-19 432,-6-13-54,1-2-1,39 59 1,-49-84-721</inkml:trace>
  <inkml:trace contextRef="#ctx0" brushRef="#br0" timeOffset="950.57">2565 218 9830,'-1'-6'5,"-7"-17"45,5 23 93,1 14 154,0 1 42,-1 11 210,1 0 1,2 0-1,2 33 0,-1-53-455,-1 0 1,1-1-1,0 1 0,1 0 0,-1-1 1,1 1-1,0-1 0,0 0 0,1 0 0,0 0 1,0 0-1,0 0 0,0 0 0,1-1 0,0 0 1,0 0-1,0 0 0,0 0 0,1 0 1,-1-1-1,6 3 0,-4-3 23,-1-1 0,1 0-1,0 0 1,-1 0 0,1-1 0,0 0-1,0 0 1,0-1 0,0 1 0,0-1-1,0-1 1,0 1 0,10-3 0,-12 2-81,-1 0 1,0 0-1,1 0 1,-1 0 0,0-1-1,0 1 1,0-1-1,0 0 1,0 0 0,0 0-1,-1-1 1,1 1-1,-1 0 1,0-1 0,1 0-1,-1 1 1,0-1-1,0 0 1,-1 0 0,1 0-1,-1-1 1,1 1-1,-1 0 1,1-5 0,0-2-112,0 0 1,-1 0-1,0 0 1,-1 1-1,0-1 1,0 0 0,-1 0-1,-4-20 1,4 27 61,0 0 0,0 0 0,0 0 0,0 0 0,-1 0 0,1 0 0,-1 0 0,0 0 1,0 0-1,0 1 0,0-1 0,-1 1 0,1 0 0,0-1 0,-1 1 0,0 0 0,1 1 0,-1-1 1,0 0-1,0 1 0,0-1 0,0 1 0,0 0 0,-1 0 0,1 0 0,0 1 0,0-1 0,-1 1 1,1 0-1,-4 0 0,6-1 30,0 1 0,0 0 0,0 0 1,0 0-1,0 1 0,0-1 0,0 0 0,0 0 1,0 0-1,0 1 0,0-1 0,0 0 0,1 1 1,-1-1-1,0 1 0,0-1 0,0 1 0,1 0 1,-1-1-1,0 1 0,1 0 0,-1-1 0,0 1 1,1 0-1,-1 0 0,1-1 0,-1 1 0,0 2 1,-2 27 325,3-24-299,0 19 178</inkml:trace>
  <inkml:trace contextRef="#ctx0" brushRef="#br0" timeOffset="1671.14">3022 292 9830,'-86'-52'55,"85"51"-39,0 0 0,0 1 0,-1-1 0,1 0 0,0 1 1,-1 0-1,1-1 0,-1 1 0,1 0 0,0-1 0,-1 1 1,1 0-1,-1 0 0,1 0 0,-1 0 0,1 0 0,0 1 0,-1-1 1,1 0-1,-1 1 0,1-1 0,0 1 0,-1-1 0,1 1 0,0 0 1,0-1-1,-1 1 0,1 0 0,0 0 0,0 0 0,0 0 1,0 0-1,0 0 0,0 0 0,0 0 0,1 1 0,-1-1 0,-1 2 1,-1 2 89,-1 0 28,0 0 0,1 1 0,0 0-1,0 0 1,0 0 0,1 0 0,-1 0-1,2 0 1,-3 12 0,1 2 474,1 37 1,2-56-599,0 2 40,0 0 1,0 0-1,1-1 0,-1 1 0,0 0 0,1 0 0,0-1 0,-1 1 1,1 0-1,0-1 0,1 1 0,-1-1 0,0 1 0,1-1 0,-1 0 1,1 0-1,0 1 0,0-1 0,0 0 0,0 0 0,0-1 0,0 1 1,0 0-1,0-1 0,1 1 0,2 0 0,2 1 102,1-1 1,-1 0-1,0 0 0,0-1 0,1 0 0,-1 0 0,1-1 1,11-1-1,-16 1-120,-1-1 0,1 1 1,-1-1-1,0 0 0,1 0 0,-1 0 0,0 0 1,0-1-1,1 1 0,-1-1 0,0 1 1,0-1-1,-1 0 0,1 0 0,0 1 1,-1-1-1,1 0 0,-1-1 0,1 1 1,-1 0-1,0 0 0,0-1 0,0 1 1,0 0-1,0-1 0,-1 1 0,1-1 1,0-4-1,1-9-152,1 0 1,-2 0-1,0-18 1,-1 32 110,0-11-48,-1-26-178,1 37 224,0 1 0,0-1-1,0 0 1,-1 1 0,1-1 0,-1 1 0,1 0-1,-1-1 1,0 1 0,1-1 0,-1 1-1,0 0 1,0-1 0,0 1 0,0 0 0,0 0-1,0 0 1,0 0 0,-1 0 0,0-1-1,1 2 11,1 0 0,0 0 0,-1 0-1,1 0 1,0 1 0,-1-1-1,1 0 1,0 0 0,0 0-1,-1 1 1,1-1 0,0 0-1,0 0 1,-1 1 0,1-1 0,0 0-1,0 1 1,0-1 0,-1 0-1,1 0 1,0 1 0,0-1-1,0 0 1,0 1 0,0-1-1,0 1 1,0-1 0,0 0 0,0 1-1,0-1 1,0 0 0,0 1-1,0-1 1,0 1 0,-2 15 174,2-15-152,0 7 108,-1 0 0,1 1 0,1-1 1,0 0-1,0 0 0,0 0 0,1 0 0,5 16 0,-5-21-81,0 0 0,0 0 0,0 0 0,0 0 0,1-1 0,-1 1 0,1 0 0,0-1 0,-1 0 0,1 0 0,0 0 0,0 0 0,0 0 0,1 0 0,-1-1 0,0 1 0,1-1 0,-1 0 0,1 0 0,-1-1 0,1 1 0,-1-1 0,6 1 0,-5-1 0,0 0 0,0 1 1,-1-1-1,1-1 0,0 1 1,0 0-1,0-1 0,-1 0 1,1 0-1,0 0 0,-1 0 0,1-1 1,-1 1-1,6-5 0,-5 3-44,-1 0 0,1 0-1,-1-1 1,0 0 0,0 0-1,0 0 1,-1 0 0,0 0 0,1 0-1,-1-1 1,2-5 0,4-18-264,-2 1 0,0-1 0,-2 0 1,-1-1-1,-1 1 0,-2-42 0,0 58 168,0 4 20,-1-1 1,0 1 0,0 0 0,-1 0 0,-3-11-1,4 16 38,0 0-1,0-1 0,-1 1 0,1 0 0,-1 0 0,0 1 0,1-1 0,-1 0 0,-1 0 0,1 1 0,0-1 0,-1 1 0,1 0 0,-1 0 0,-4-3 0,7 5 40,-1 0 0,0 0 0,1 0 1,-1 1-1,1-1 0,-1 0 0,1 0 0,-1 1 1,0-1-1,1 0 0,-1 1 0,1-1 0,-1 0 1,1 1-1,0-1 0,-1 1 0,1-1 0,-1 1 1,1-1-1,0 1 0,-1-1 0,1 1 0,0-1 0,0 1 1,0 0-1,-1-1 0,1 1 0,0-1 0,0 1 1,0 0-1,0-1 0,0 1 0,0-1 0,0 1 1,0 0-1,0 0 0,-3 30 241,3-30-228,-2 22 269,1 0 0,2 0 0,0-1 0,1 1 0,1-1 0,10 37 0,-3-26 206,2 0 1,2-1 0,0-1-1,28 43 1,-41-72-472,0 0 1,1 0-1,-1 0 0,1 0 1,-1 0-1,1-1 1,0 1-1,0-1 0,0 1 1,0-1-1,0 0 1,0 1-1,0-1 0,0 0 1,0 0-1,0-1 0,1 1 1,-1 0-1,0-1 1,1 0-1,-1 1 0,0-1 1,3 0-1,15 0 201</inkml:trace>
  <inkml:trace contextRef="#ctx0" brushRef="#br0" timeOffset="2817.91">3361 184 9830,'-14'5'394,"-1"1"-1,-20 12 1,33-17-348,0 1 1,0-1-1,1 1 1,-1 0 0,0 0-1,1 0 1,-1 0-1,1 0 1,0 0 0,0 1-1,0-1 1,0 0 0,0 1-1,0-1 1,0 1-1,0 3 1,-1 38 598,3-32-469,-1-2 28,-1 0-35,1-1 0,1 0 0,-1 1 0,1-1 0,1 0 0,3 10 0,-4-16-117,0-1-1,0 1 1,0-1-1,1 0 1,-1 1-1,1-1 0,0 0 1,0 0-1,0 0 1,0 0-1,0 0 1,0-1-1,0 1 1,1-1-1,-1 1 0,0-1 1,1 0-1,-1 0 1,1 0-1,0 0 1,-1 0-1,1-1 1,0 1-1,-1-1 1,5 1-1,1 0 89,0 0 1,-1-1-1,1 0 1,0 0-1,0-1 0,0 0 1,0 0-1,-1-1 1,1 0-1,0 0 0,7-4 1,-11 4-118,0 0-1,-1-1 1,1 0 0,-1 1-1,1-1 1,-1-1 0,0 1 0,0 0-1,0-1 1,-1 0 0,1 1-1,-1-1 1,0 0 0,0 0 0,0 0-1,0-1 1,-1 1 0,0 0 0,0-1-1,1-7 1,0-9-274,-1-40 0,-1 33 64,-2 20 92,-2 8 44,-3 14-35,5-3 207,1 0 1,0 0 0,1 0 0,0 0 0,1 0 0,0 0 0,0 0 0,2 0-1,4 16 1,-6-23-71,1 0-1,0 0 0,0 0 1,0 0-1,0 0 0,1-1 1,-1 1-1,1-1 1,0 0-1,0 1 0,0-1 1,1-1-1,-1 1 0,1 0 1,0-1-1,-1 0 1,1 1-1,0-2 0,0 1 1,0 0-1,1-1 0,-1 0 1,0 0-1,1 0 0,-1 0 1,8 0-1,-9-1-17,0 0-1,0 1 0,0-1 1,0 0-1,1 0 1,-1-1-1,0 1 0,0 0 1,0-1-1,0 0 0,0 0 1,0 0-1,0 0 1,0 0-1,0-1 0,-1 0 1,1 1-1,-1-1 1,1 0-1,-1 0 0,1 0 1,-1 0-1,0-1 1,0 1-1,0 0 0,0-1 1,0 0-1,-1 1 1,1-1-1,-1 0 0,0 0 1,2-5-1,40-121-1107,-38 94 612,-5 32 267,-1 22 278,1-8 33,0 1-1,1-1 1,0 0-1,1 1 1,0-1-1,1 0 1,8 20-1,-9-26-57,0-1-1,1 1 1,0-1-1,0 0 1,0 1 0,1-2-1,-1 1 1,1 0-1,0-1 1,0 1-1,0-1 1,0 0 0,1-1-1,-1 1 1,1-1-1,0 0 1,0 0-1,0 0 1,9 1 0,-8-1 3,0-1 1,0 0 0,0 0 0,1 0 0,-1-1 0,0 0 0,1 0 0,9-2 0,-13 1-38,-1 0-1,0 0 1,0 1 0,0-2 0,0 1-1,0 0 1,0 0 0,0 0 0,0-1-1,0 1 1,-1-1 0,1 0-1,0 1 1,-1-1 0,0 0 0,1 0-1,-1 0 1,0 0 0,0 0 0,0 0-1,0 0 1,0 0 0,-1-1-1,1 1 1,0-5 0,3-23-427,-1 0 0,-3-53 1,0 39-112,-8 70 408,5 14 454,2 1 1,2-1-1,1 0 0,3 0 0,1 0 1,1-1-1,3 1 0,16 42 1,-11-28 112,-7-25-96,1-1 0,21 45 0,-30-102-176,-2 3-428,-2 1 0,0 0 0,-1 0 1,-2 1-1,-10-27 0,-11-42-969,16 32 181,3-1 0,3 0 0,2-87 0,4 149 1019,0-1-1,0 0 0,0 0 1,0 0-1,0 1 1,0-1-1,0 0 0,0 0 1,0 1-1,0-1 1,0 0-1,0 0 0,1 1 1,-1-1-1,0 0 1,1 0-1,-1 1 0,1-1 1,-1 0-1,0 1 0,1-1 1,-1 1-1,1-1 1,0 0-1,-1 1 0,1-1 1,-1 1-1,1 0 1,0-1-1,0 1 0,-1-1 1,1 1-1,0 0 0,-1 0 1,1-1-1,0 1 1,0 0-1,0 0 0,-1 0 1,1 0-1,0 0 1,0 0-1,0 0 0,-1 0 1,1 0-1,0 0 1,0 0-1,-1 1 0,1-1 1,0 0-1,0 1 0,-1-1 1,2 1-1,2 1 49,1 0 1,-1 0-1,0 1 0,0-1 0,1 1 0,-2 0 0,6 5 1,3 6 168,-1-1 0,-1 1 0,0 1 0,-1 0 0,0 0 0,9 24 0,-14-29-93,0 1 1,-1-1 0,0 1 0,-1 0 0,0 0 0,-1 0-1,0 0 1,0 0 0,-2 0 0,1 0 0,-3 15 0,1-22-62,1 0 1,0 0-1,-1 0 1,0 0 0,0 0-1,0 0 1,-1-1 0,1 1-1,-1-1 1,0 0-1,1 0 1,-2 0 0,1 0-1,-4 3 1,-1-1 57,0 0-1,0 0 1,-1-1 0,1 0 0,-11 4-1,-14 1 194</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8:11.605"/>
    </inkml:context>
    <inkml:brush xml:id="br0">
      <inkml:brushProperty name="width" value="0.035" units="cm"/>
      <inkml:brushProperty name="height" value="0.035" units="cm"/>
      <inkml:brushProperty name="color" value="#008C3A"/>
    </inkml:brush>
  </inkml:definitions>
  <inkml:trace contextRef="#ctx0" brushRef="#br0">84 513 9830,'-21'-55'0,"21"54"7,0 1 0,-1-1-1,1 0 1,0 1 0,0-1 0,0 1-1,-1-1 1,1 1 0,0-1 0,-1 1-1,1-1 1,0 1 0,-1-1 0,1 1-1,-1-1 1,1 1 0,0 0 0,-1-1-1,1 1 1,-1 0 0,0-1 0,1 1-1,-1 0 1,1 0 0,-1-1 0,1 1-1,-1 0 1,1 0 0,-1 0 0,0 0-1,1 0 1,-1 0 0,1 0 0,-1 0-1,0 0 1,1 0 0,-1 0 0,1 0-1,-1 1 1,0-1 0,1 0 0,-1 0-1,1 1 1,-1-1 0,1 0 0,-1 0-1,1 1 1,-1-1 0,1 1 0,-1-1-1,1 0 1,0 1 0,-1-1 0,1 1-1,0-1 1,-1 1 0,1-1 0,0 1-1,-1 1 1,-3 4 162,0 2 0,0-1-1,0 1 1,1-1 0,0 1 0,1 0 0,-1 0 0,2 0-1,-2 14 1,0 12 642,2 35 0,1-44-435,0-20-296,0 0 0,1 0 1,-1 1-1,1-1 0,0 0 1,1 0-1,-1 0 0,1 0 1,0-1-1,0 1 1,1 0-1,-1-1 0,1 1 1,0-1-1,0 0 0,1 0 1,-1 0-1,1 0 0,0-1 1,0 1-1,0-1 1,0 0-1,0 0 0,1-1 1,0 1-1,-1-1 0,1 0 1,0 0-1,0-1 0,0 0 1,0 1-1,0-2 0,0 1 1,1 0-1,-1-1 1,0 0-1,0 0 0,0-1 1,1 0-1,-1 1 0,7-4 1,-8 2-45,1 0 0,-1 0 0,-1 0 0,1-1 1,0 0-1,-1 1 0,1-2 0,-1 1 0,0 0 0,0-1 1,0 1-1,0-1 0,-1 0 0,0 0 0,1 0 0,-1 0 1,-1 0-1,3-5 0,2-9-191,-1 1 0,-1-1 0,3-20 1,-4 10-83,-3 20 164,1-1 0,0 1-1,0-1 1,1 1 0,0 0 0,1 0 0,0-1 0,7-14 0,-9 22 76,0 1 1,1-1-1,-1 0 1,0 0-1,1 1 1,-1-1-1,0 1 1,1-1-1,-1 1 1,1-1-1,-1 1 1,0 0-1,1 0 1,-1-1-1,1 1 1,-1 0-1,1 1 1,-1-1-1,1 0 1,-1 0-1,1 1 1,1 0-1,29 11 457,-27-9-363,0 1 0,-1 0-1,1 0 1,-1 0 0,0 0-1,-1 1 1,1-1 0,-1 1-1,5 8 1,-29-12 174,-17-13 224,30 9-391,1 1 0,-1-1 0,0 1 1,0 1-1,1-1 0,-13 0 0,18 3-76,0-1 0,0 0 0,1 1 0,-1 0 0,0-1-1,1 1 1,-1 0 0,0 0 0,1 0 0,-1 0 0,1 0 0,-1 0 0,1 0-1,0 0 1,-1 0 0,1 1 0,0-1 0,0 1 0,0-1 0,0 1 0,0-1 0,0 1-1,1 0 1,-1-1 0,0 1 0,1 0 0,-1 0 0,1-1 0,0 1 0,-1 2-1,-1 8 118,1 0-1,0 0 0,0 14 0,1-19-66,0-1 0,1 1-1,0 0 1,0-1 0,0 0-1,1 1 1,0-1 0,0 0-1,1 0 1,0 0 0,0 0-1,0 0 1,7 8 0,-7-11-16,0 1-1,1 0 1,-1-1 0,1 0-1,0 0 1,0 0 0,0-1 0,1 1-1,-1-1 1,1 0 0,-1 0 0,1 0-1,-1-1 1,1 0 0,0 0-1,0 0 1,0 0 0,9-1 0,-12 0-42,1 0 1,-1-1-1,0 1 1,0-1-1,0 0 1,1 0-1,-1 0 1,0 0-1,0 0 1,0 0-1,0 0 1,0-1-1,-1 1 1,1-1-1,0 1 1,-1-1-1,1 0 1,-1 0-1,1 1 1,-1-1-1,0 0 1,0 0-1,0 0 1,0-1-1,0 1 1,0 0-1,-1 0 1,1 0-1,0-5 1,2-9-141,-1 1 1,0-1-1,-1-19 1,-1 26-88,-1-65-613,0 59 364,0 52 514,1-10 86,-1-10-9,1 0 0,1 0 0,3 17 0,-4-30-102,1 1 0,0-1-1,1 1 1,-1-1 0,1 0-1,0 1 1,0-1 0,1 0-1,-1 0 1,1 0 0,0-1-1,0 1 1,0-1 0,0 1-1,7 4 1,-8-7-20,-1 1-1,1-1 1,-1 0 0,1-1 0,0 1 0,-1 0-1,1 0 1,0-1 0,0 1 0,-1-1-1,1 1 1,0-1 0,0 0 0,0 0 0,0 0-1,-1 0 1,1 0 0,0 0 0,0 0-1,0-1 1,0 1 0,-1-1 0,1 1 0,0-1-1,0 0 1,-1 0 0,1 1 0,0-1-1,-1 0 1,1-1 0,-1 1 0,0 0 0,1 0-1,-1-1 1,0 1 0,0 0 0,1-1-1,-1 1 1,0-1 0,-1 0 0,1 1 0,0-1-1,0 0 1,-1 0 0,1 1 0,0-4-1,27-113-1446,-19 72 933,-9 45 477,0 0 0,0 0 1,1 0-1,-1 0 0,0 0 1,0 0-1,1 0 0,-1 1 1,1-1-1,-1 0 0,1 0 1,-1 0-1,1 0 0,-1 0 0,1 1 1,0-1-1,1-1 0,-2 2 25,0 0-1,1 0 1,-1 0-1,1 0 1,-1 0-1,1 0 1,-1 0-1,0 0 1,1 0-1,-1 0 1,1 1-1,-1-1 1,0 0-1,1 0 1,-1 0-1,1 0 1,-1 1-1,0-1 1,1 0-1,-1 0 1,0 1-1,1-1 1,-1 0-1,0 1 1,0-1-1,1 1 1,17 31 360,-15-28-372,7 21 370,15 46 1,-2-2 217,-23-69-576,1 0 0,-1 0 0,0 0-1,0 0 1,0 0 0,0 0 0,0 0 0,1 0-1,-1 0 1,0 0 0,0 0 0,0 0 0,0 0 0,1 0-1,-1 0 1,0 0 0,0 0 0,0 0 0,0 0 0,0 0-1,1 0 1,-1 0 0,0 0 0,0 0 0,0 0 0,0 0-1,0 0 1,1-1 0,-1 1 0,0 0 0,0 0-1,0 0 1,0 0 0,0 0 0,0 0 0,0-1 0,0 1-1,1 0 1,-1 0 0,0 0 0,0 0 0,0 0 0,0-1-1,0 1 1,0 0 0,0 0 0,0 0 0,0 0-1,0-1 1,0 1 0,0 0 0,0 0 0,0 0 0,0 0-1,0 0 1,0-1 0,0 1 0,-1 0 0,1 0 0,0 0-1,0 0 1,3-13 95,-2 12-94,24-105-632,-22 96 479,0 0 0,1 1 0,0-1 0,1 1 1,0 0-1,1 1 0,-1-1 0,12-11 1,-16 19 147,-1 0 1,1 0 0,0 1 0,0-1 0,-1 0 0,1 1 0,0-1 0,0 1-1,0-1 1,0 1 0,0-1 0,0 1 0,0 0 0,0-1 0,-1 1 0,1 0 0,0 0-1,0 0 1,0 0 0,0 0 0,0 0 0,0 0 0,0 0 0,0 0 0,0 0-1,2 1 1,-1 0 20,0 0-1,0 0 1,0 1-1,0-1 1,-1 1-1,1-1 0,0 1 1,-1 0-1,1-1 1,-1 1-1,2 3 1,2 4 96,0 1 1,0 0 0,6 19 0,2 28 295,-12-44-306,2 0 1,0 0-1,1 0 1,0-1-1,6 14 1,-5-21-105</inkml:trace>
  <inkml:trace contextRef="#ctx0" brushRef="#br0" timeOffset="449.5">934 541 9830,'5'3'110,"0"0"-1,-1 0 0,1 0 1,-1 1-1,0 0 1,0 0-1,-1 0 1,1 0-1,-1 0 1,1 1-1,-2 0 1,1-1-1,0 1 1,-1 0-1,4 11 1,1 8 426,-1 0 0,4 32 0,-6-32-114,0 28 342,10-91 406,-6-20-1451,-4 29 55,11-47-1,-13 70 187,0 0-1,1 1 1,-1-1 0,1 1 0,1-1 0,-1 1 0,1 0-1,0 0 1,0 0 0,1 1 0,0 0 0,5-5 0,-9 9 52,-1 0-1,1 1 1,0-1 0,0 1 0,0-1 0,-1 1 0,1-1 0,0 1 0,0-1-1,0 1 1,0 0 0,0 0 0,0-1 0,0 1 0,0 0 0,0 0 0,0 0-1,0 0 1,0 0 0,-1 0 0,1 0 0,0 0 0,0 1 0,0-1 0,0 0 0,0 1-1,1 0 1,1 0 23,-1 1 1,0 0-1,-1-1 0,1 1 0,0 0 0,0 0 0,-1 0 0,1 0 0,-1 1 0,2 2 1,2 8 240,1 0 1,5 26-1,-10-36-223,4 18 196,11 36 465,-15-53-646,0-1 1,1 1-1,0 0 1,0-1-1,0 1 1,0-1-1,1 0 0,-1 1 1,1-1-1,0 0 1,5 4-1,8 1-8</inkml:trace>
  <inkml:trace contextRef="#ctx0" brushRef="#br0" timeOffset="1106.68">1358 607 9830,'-1'-83'0,"1"81"7,0 1-1,0-1 1,0 0-1,0 0 1,0 0-1,0 0 1,-1 1-1,1-1 1,0 0-1,-1 0 1,0 0-1,1 1 1,-1-1-1,0 0 1,0 1-1,0-1 1,0 1 0,0-1-1,0 1 1,-1 0-1,1-1 1,0 1-1,-1 0 1,1 0-1,-1 0 1,1 0-1,-1 0 1,0 0-1,1 0 1,-1 1-1,0-1 1,0 1-1,1-1 1,-4 0-1,2 1 44,0 0-1,0 0 1,0 0-1,1 1 1,-1-1-1,0 1 1,0-1-1,1 1 1,-1 0-1,1 0 1,-1 0-1,1 1 0,-1-1 1,1 1-1,-1-1 1,1 1-1,-4 3 1,2 0 77,0 1 1,1 0-1,-1 0 1,1 0-1,0 0 0,1 1 1,-1-1-1,1 1 1,0-1-1,-1 11 0,1 6 547,0 41 0,2-58-589,0-4-33,0 1-1,0 0 0,0-1 1,1 1-1,0-1 0,-1 1 0,1-1 1,0 0-1,0 1 0,0-1 1,1 0-1,-1 0 0,0 0 1,1 1-1,0-1 0,-1-1 1,1 1-1,0 0 0,0 0 0,0-1 1,0 1-1,0-1 0,0 0 1,1 1-1,3 0 0,-2 0 18,1 0-1,0-1 1,-1 0-1,1 0 0,0 0 1,0 0-1,0-1 1,0 0-1,0 0 1,-1 0-1,1-1 0,0 1 1,6-3-1,-8 2-18,-1-1 0,1 1-1,0-1 1,0 0-1,-1 0 1,1 0-1,-1-1 1,1 1 0,-1-1-1,0 1 1,0-1-1,0 0 1,0 0 0,-1 0-1,1 0 1,-1 0-1,2-6 1,1-2-119,-1 0 0,0 1-1,0-2 1,0-11 0,-1-26-205,-3 44 114,1 30 309,0-19-106,-1 4 103,2 1 0,-1 0 0,1-1 0,1 1 1,3 13-1,-4-21-119,-1-1 1,1 0-1,0 1 1,0-1-1,1 0 1,-1 0-1,0 0 1,1 0-1,-1 0 1,1 0 0,0-1-1,-1 1 1,1 0-1,0-1 1,0 1-1,0-1 1,0 0-1,1 0 1,-1 1-1,0-2 1,0 1-1,1 0 1,-1 0-1,0-1 1,1 1-1,-1-1 1,1 0 0,-1 1-1,4-2 1,-3 1 17,0 0 1,-1 0 0,1-1 0,0 1-1,0-1 1,-1 0 0,1 1-1,0-1 1,-1-1 0,1 1 0,-1 0-1,1-1 1,-1 1 0,0-1 0,1 0-1,1-2 1,1-1-20,-1 0-1,-1 1 1,1-1-1,-1-1 1,0 1 0,0-1-1,3-6 1,1-9-226,-1 0 1,-1 0 0,4-30-1,-6 27-16,-1 0-1,-1 0 1,0 0-1,-5-33 0,2 45 104,0 0-1,-1 0 0,0 1 0,0-1 0,-1 1 0,-1 0 0,0 0 0,-1 1 0,0-1 0,-13-16 0,19 26 115,0 1-1,0-1 0,0 1 1,-1 0-1,1-1 0,0 1 0,0-1 1,-1 1-1,1 0 0,0-1 1,-1 1-1,1 0 0,0-1 0,-1 1 1,1 0-1,0-1 0,-1 1 1,1 0-1,-1 0 0,1-1 0,0 1 1,-1 0-1,1 0 0,-1 0 1,1 0-1,-1 0 0,1 0 1,-1 0-1,1 0 0,-1 0 0,1 0 1,-1 0-1,1 0 0,-1 0 1,1 0-1,0 0 0,-1 0 0,1 0 1,-1 1-1,1-1 0,-1 0 1,1 0-1,0 1 0,-1-1 0,1 0 1,-1 0-1,1 1 0,0-1 1,-1 0-1,1 1 0,0-1 0,0 1 1,-1-1-1,1 0 0,0 1 1,0-1-1,0 1 0,-1-1 1,1 1-1,0-1 0,0 0 0,0 1 1,0-1-1,0 1 0,0-1 1,0 1-1,0-1 0,0 1 0,-3 39 508,2-37-462,1 26 314,2-1 1,0 0 0,2 1-1,1-1 1,1 0 0,1-1 0,2 0-1,1 0 1,1-1 0,1 0 0,29 46-1,-40-71-352,0 1 21,0 1 1,0-1 0,1 1-1,-1-1 1,1 0-1,0 0 1,0 0-1,0 0 1,0 0 0,0 0-1,0 0 1,0-1-1,0 1 1,1-1-1,-1 0 1,1 1 0,-1-1-1,1 0 1,2 0-1,-1-1 9</inkml:trace>
  <inkml:trace contextRef="#ctx0" brushRef="#br0" timeOffset="1276.93">1519 498 9830,'0'0'0,"96"-6"1311,-37 6-328,8 0 0,7 0 327</inkml:trace>
  <inkml:trace contextRef="#ctx0" brushRef="#br0" timeOffset="3253.43">2332 471 9830,'-6'107'1638,"7"-107"-1635,-1 0-1,0 0 0,0 1 0,1-1 0,-1 0 1,0 0-1,1 0 0,-1 1 0,0-1 1,0 0-1,1 0 0,-1 0 0,0 0 0,1 0 1,-1 0-1,0 0 0,1 0 0,-1 0 0,0 0 1,1 0-1,-1 0 0,0 0 0,1 0 0,-1 0 1,0 0-1,1 0 0,-1 0 0,0-1 0,0 1 1,1 0-1,-1 0 0,0 0 0,1 0 0,-1-1 1,4-2 41,1 0-1,-1 0 1,-1-1 0,1 1 0,0-1 0,-1 0 0,0 0-1,0-1 1,0 1 0,0 0 0,-1-1 0,0 0 0,0 0-1,0 1 1,0-1 0,-1 0 0,1-8 0,3-10-127,-2 1 0,1-36 0,-4 55 78,1-130-256,-2 112 203,-2 0 0,0-1 0,-1 1 0,-8-23 0,7 34 26,0 13 86,-2 18 243,0 46 1206,2 0 1,7 108-1,5-79 533,5-1 1,34 138-1,-43-220-1822,-1-2-1,1 0 0,0 0 0,1 0 0,6 12 1,-9-20-174,0-1 1,1 0-1,-1 0 1,0 0-1,1-1 1,-1 1-1,1 0 1,0 0-1,-1-1 1,1 1 0,0-1-1,0 1 1,0-1-1,0 0 1,0 0-1,0 0 1,1 0-1,-1 0 1,0-1-1,1 1 1,-1 0-1,0-1 1,1 0-1,-1 0 1,4 0 0,-3 0-15,-1-1 0,0 0 0,0 1 1,0-1-1,0 0 0,0 0 1,0-1-1,0 1 0,0 0 1,-1-1-1,1 1 0,0-1 0,-1 1 1,1-1-1,-1 0 0,0 0 1,1 0-1,-1 0 0,0 1 1,0-2-1,0 1 0,-1 0 0,1 0 1,0 0-1,-1 0 0,1 0 1,-1-1-1,0-2 0,3-10-220,-2 0 0,1-26 0,-2 41 194,1-17-247,-1 1 1,-1 0-1,0 0 1,-2 0-1,1 0 1,-2 0 0,0 0-1,-1 1 1,-1 0-1,-10-22 1,10 26 82,3 5 59,0 0-1,0 0 1,-1 0-1,0 0 1,0 0 0,0 1-1,-1 0 1,1 0-1,-1 0 1,-9-6-1,14 11 107,0 0-1,-1 0 1,1 0-1,0 0 1,0 0 0,-1 0-1,1 0 1,0 0 0,0 0-1,-1 0 1,1 0-1,0 1 1,0-1 0,-1 0-1,1 0 1,0 0-1,0 0 1,-1 0 0,1 0-1,0 1 1,0-1-1,0 0 1,-1 0 0,1 0-1,0 1 1,0-1 0,0 0-1,0 0 1,-1 1-1,1-1 1,0 0 0,0 0-1,0 1 1,0-1-1,0 0 1,0 0 0,0 1-1,0-1 1,0 0-1,0 0 1,0 1 0,0-1-1,0 0 1,0 1 0,0-1-1,0 18 85,0-16-56,-1 4 21,1-1 0,1 1 0,-1 0 0,1-1 0,0 1-1,0-1 1,0 0 0,5 10 0,-5-13-30,0 0 0,1 0 1,-1 0-1,1 0 0,0 0 0,0 0 0,-1-1 1,1 1-1,0-1 0,0 1 0,1-1 0,-1 0 1,0 0-1,0 0 0,1 0 0,-1 0 0,1 0 1,-1-1-1,0 1 0,1-1 0,-1 0 1,5 1-1,-1-1 30,1 1 0,0-1 0,0 0 0,0 0 0,-1-1 0,1 0 0,0 0 0,10-3 0,-14 2-20,1 0 0,-1 0-1,1 0 1,-1 0 0,0-1 0,0 1-1,0-1 1,-1 0 0,1 1 0,-1-1-1,1-1 1,-1 1 0,0 0 0,0 0-1,0-1 1,2-6 0,1-5-224,0-1 0,-1 0 0,-1 0 0,-1 0 0,0-1 0,-1 1 0,0 0 0,-2-1 1,-3-26-1,-3 24-4,6 19 192,1 0 0,0 0 0,-1-1 1,1 1-1,0 0 0,-1 0 0,1-1 1,-1 1-1,1 0 0,0 0 0,-1 0 1,1 0-1,-1 0 0,1-1 0,0 1 0,-1 0 1,1 0-1,-1 0 0,1 0 0,0 0 1,-1 0-1,1 0 0,-1 1 0,1-1 1,-1 0-1,-1 1 14,1 0 1,0 0-1,0 0 0,0 0 1,-1 0-1,1 0 1,0 0-1,0 0 1,0 0-1,1 1 0,-1-1 1,0 0-1,0 1 1,1-1-1,-1 1 1,1-1-1,-1 0 0,1 1 1,-1 1-1,-1 9 78,1 0 0,0-1 0,0 1 0,1 0 0,1 0 0,0 0-1,1 0 1,0-1 0,0 1 0,6 15 0,-6-23-48,0 1 0,0 0 0,0 0 1,1-1-1,0 1 0,0-1 0,0 0 0,0 0 0,0 0 1,1 0-1,0-1 0,0 1 0,0-1 0,0 0 0,0 0 0,1-1 1,-1 1-1,1-1 0,0 0 0,-1 0 0,1 0 0,0-1 1,0 0-1,0 0 0,1 0 0,4 0 0,-7-1-12,0 0 0,0 0 0,0 0 0,0 0 0,0 0 0,0-1 0,0 1 0,-1-1 0,1 0 0,0 0 0,0 0 0,0 0 0,-1 0-1,1-1 1,4-3 0,-4 2 0,0 0-1,0-1 1,0 1-1,-1-1 1,0 0-1,1 0 1,-1 0-1,-1 0 1,1 0-1,1-5 1,0-3-209,-1 0 0,0 0 0,0 0 0,-1-22 0,-1 24 46,0 0-1,1 0 1,0 1 0,0-1-1,1 0 1,1 1-1,5-17 1,-8 25 132,0 1 0,1 0 0,-1-1 0,0 1-1,1 0 1,-1-1 0,0 1 0,0 0 0,1-1 0,-1 1 0,0 0 0,1-1 0,-1 1 0,1 0 0,-1 0-1,0 0 1,1-1 0,-1 1 0,1 0 0,-1 0 0,1 0 0,-1 0 0,0 0 0,1 0 0,-1 0-1,1 0 1,-1 0 0,1 0 0,-1 0 0,0 0 0,1 0 0,-1 0 0,1 0 0,-1 1 0,1-1 0,-1 0-1,0 0 1,1 0 0,-1 1 0,1-1 0,-1 0 0,0 0 0,1 1 0,-1-1 0,0 0 0,0 1 0,1-1-1,-1 0 1,0 1 0,0-1 0,1 1 0,-1 0 0,15 21 184,-14-21-171,8 18 199,-1 0 0,8 22 0,10 26 373,-26-67-573,1 1 0,-1 0 1,0 0-1,1-1 0,-1 1 1,0 0-1,1-1 0,-1 1 1,1 0-1,-1-1 0,1 1 1,-1-1-1,1 1 0,-1-1 1,1 1-1,0-1 0,-1 1 1,1-1-1,0 0 0,-1 1 1,1-1-1,0 0 0,0 0 1,-1 0-1,1 1 0,0-1 1,0 0-1,0 0 0,0 0 8,1-1 0,-1 1-1,0-1 1,0 0-1,0 1 1,1-1-1,-1 0 1,0 0-1,0 1 1,0-1-1,0 0 1,0 0-1,-1 0 1,2-2-1,22-41-51,-23 43 13,6-18-277,1 1 1,1 0-1,0 1 1,2 0 0,0 0-1,23-27 1,-33 44 302,-1-1 1,1 1-1,-1 0 0,1-1 1,-1 1-1,1 0 0,-1-1 1,1 1-1,0 0 1,-1 0-1,1-1 0,-1 1 1,1 0-1,0 0 0,-1 0 1,1 0-1,-1 0 1,1 0-1,0 0 0,-1 0 1,1 0-1,-1 0 0,1 0 1,0 0-1,-1 1 1,1-1-1,-1 0 0,1 0 1,-1 1-1,1-1 0,0 0 1,-1 1-1,1-1 1,-1 0-1,0 1 0,1-1 1,-1 1-1,1-1 0,-1 1 1,0-1-1,1 1 1,-1-1-1,0 1 0,1-1 1,-1 1-1,0-1 0,0 1 1,1 0-1,12 35 293,-11-30-237,7 22 221,-7-19-201,1 1 1,0-1-1,0 0 1,1 0 0,5 8-1,-7-15-58,-1 0-1,0 0 0,1 0 1,0 0-1,0 0 1,-1-1-1,1 1 0,0-1 1,0 1-1,0-1 0,0 0 1,1 1-1,-1-1 0,0 0 1,1-1-1,-1 1 0,0 0 1,1-1-1,-1 1 0,1-1 1,-1 0-1,0 0 0,1 0 1,3 0-1,-4-1-6,0 1 0,0-1 0,0 0-1,-1 0 1,1 0 0,0 0 0,0 0 0,-1 0 0,1 0 0,-1 0-1,1-1 1,-1 1 0,1-1 0,-1 1 0,0-1 0,0 1 0,0-1-1,0 0 1,2-3 0,16-43-268,-14 33 52,38-75-903,-27 61 399,17-50-1,-30 74 672,2 15 0,1 21 129,-2-12 231,11 35-1,-14-50-296,0-1 0,1 1 0,-1 0 1,1-1-1,0 1 0,0-1 0,1 1 0,-1-1 1,1 0-1,-1 0 0,1 0 0,0-1 0,0 1 1,1 0-1,2 1 0,-5-4-24,-1 0 1,1 0-1,-1 1 1,0-1-1,1 0 1,-1 0-1,0 0 1,1 0-1,-1 0 1,1 0-1,-1 0 1,0 0-1,1-1 1,-1 1-1,1 0 0,-1 0 1,0 0-1,1 0 1,-1 0-1,0-1 1,1 1-1,-1 0 1,0 0-1,1-1 1,-1 1-1,0 0 1,0 0-1,1-1 1,-1 1-1,0 0 1,0-1-1,1 1 0,-1 0 1,0-1-1,0 1 1,0 0-1,0-1 1,0 1-1,1-1 1,-1 1-1,0 0 1,0-1-1,0 1 1,0 0-1,0-1 1,0 1-1,0-1 1,0 1-1,-1-1 0,2-26 237,-2 21-219,2 2-66,-1 0 0,-1 0 0,1-1 0,-1 1 0,1 0 0,-1 0 0,0 0-1,0 0 1,-1 0 0,1 1 0,-1-1 0,0 0 0,-3-4 0,3 6 31,0 0-1,0 0 1,-1 0 0,1 0-1,0 0 1,-1 1 0,0-1 0,1 1-1,-1 0 1,0-1 0,1 1-1,-1 1 1,0-1 0,0 0 0,0 1-1,0-1 1,0 1 0,0 0-1,-4 0 1,4 0 45,-1 1-1,1-1 0,-1 1 1,1-1-1,0 1 1,-1 0-1,1 0 1,0 1-1,0-1 1,0 1-1,0-1 1,0 1-1,0 0 0,1 0 1,-5 5-1,1-2 45,1 1 0,0 0 0,0 1 0,1-1 0,0 1 0,-5 12 0,3-5 67,0 0 0,2 0 0,0 1 0,1-1 0,0 1 0,-1 29-1,3-38-94,1-1 0,0 1 1,1 0-1,-1-1 0,1 1 0,0-1 0,1 1 0,2 6 0,-3-10-27,0 0 1,1 0-1,-1 0 1,1-1-1,-1 1 1,1 0-1,0-1 1,0 1-1,0-1 1,0 0-1,0 0 1,0 0-1,0 0 1,0 0-1,0 0 1,0 0-1,0-1 1,1 1-1,-1-1 1,0 1-1,1-1 1,-1 0-1,3 0 1,-1 1 21,1-1 1,-1 0 0,0 0 0,1 0-1,-1-1 1,1 1 0,-1-1-1,0 0 1,1-1 0,-1 1 0,0-1-1,0 1 1,0-1 0,4-3-1,-3 1-61,-1 0 0,0 0 0,1 0 0,-1-1 0,-1 1 0,1-1 0,-1 0 0,0 0 0,0-1 0,2-5 0,2-6-228,0 0 0,-2-1 0,0 1 0,-1-1-1,0 0 1,0-19 0,-1-112-1323,-4 127 1333,1 5 14,-1 1-1,-1 0 1,0 0 0,-1 0-1,-1 1 1,0-1 0,-1 1-1,-1 0 1,0 0 0,-12-20-1,-2 15-151,20 19 381,-1 1-1,1 0 0,-1 0 1,1-1-1,0 1 0,-1 0 1,1 0-1,-1-1 0,1 1 1,-1 0-1,1 0 0,-1 0 1,1 0-1,-1 0 0,0 0 1,1 0-1,-1 0 0,1 0 1,-1 0-1,1 0 0,-1 0 1,1 0-1,-1 0 0,1 0 1,-1 1-1,1-1 0,-1 0 1,1 0-1,0 1 1,-1-1-1,1 0 0,-1 1 1,1-1-1,-1 0 0,1 1 1,0-1-1,-1 1 0,1-1 1,0 0-1,0 1 0,-1-1 1,1 1-1,0-1 0,0 1 1,0-1-1,-1 1 0,1-1 1,0 1-1,0-1 0,0 1 1,0-1-1,0 2 0,-3 13 168,1 0 0,0 0 0,1 0 0,1 1 0,0-1-1,1 0 1,4 23 0,3-2 311,1-1 0,13 36-1,-15-52-310,102 256 2693,-103-264-2765,-4-9 68</inkml:trace>
  <inkml:trace contextRef="#ctx0" brushRef="#br0" timeOffset="3443.5">2628 1 9830,'0'0'0</inkml:trace>
  <inkml:trace contextRef="#ctx0" brushRef="#br0" timeOffset="4187.44">4166 618 9830,'1'-38'7,"-1"45"41,1-2 39,0 0 1,1 0-1,-1-1 1,1 1-1,0 0 1,1-1-1,-1 0 0,1 1 1,0-1-1,-1 0 1,2 0-1,-1-1 1,0 1-1,1-1 1,0 1-1,0-1 1,0 0-1,0-1 1,0 1-1,1-1 1,-1 0-1,1 0 0,-1 0 1,1 0-1,0-1 1,0 0-1,0 0 1,0 0-1,0-1 1,0 1-1,0-1 1,0-1-1,5 0 1,-8 1-42,0 0 0,-1 0 0,1-1 0,0 1 0,-1-1 0,1 0 0,0 1 0,-1-1 0,1 0 0,-1 0 0,1 0 0,-1 0 0,0 0 0,1 0 0,-1-1 0,0 1 0,0 0 0,2-3 0,-1 1 1,1-1-1,-1 0 1,-1-1 0,1 1-1,0 0 1,-1 0-1,1-6 1,1-8-86,-1 0 0,-1-32 1,-1 42-12,1-14-39,-2 0-1,-1 0 1,0 0 0,-1 0-1,-2 0 1,0 1-1,-1 0 1,-2 0 0,-9-21-1,17 41 89,0 1-1,0-1 1,-1 1-1,1 0 1,0-1-1,0 1 1,0-1-1,0 1 1,-1 0-1,1-1 1,0 1-1,0-1 1,-1 1-1,1 0 1,0 0-1,-1-1 1,1 1-1,0 0 1,-1-1-1,1 1 1,-1 0-1,1 0 1,0 0-1,-1-1 1,1 1-1,-1 0 1,0 0-1,-3 11 138,3 31 383,1-35-391,1 16 229,2 0-1,0 1 1,2-1-1,0 0 1,1-1 0,2 1-1,0-1 1,1-1 0,21 36-1,-24-48-178,4 10 397,16 39-1,-24-51-344</inkml:trace>
  <inkml:trace contextRef="#ctx0" brushRef="#br0" timeOffset="5190.81">4206 498 9830,'28'-4'623,"0"2"0,46 1 0,-35 2 75,-36-1-660,0 0 0,0 0 1,0-1-1,0 1 0,0-1 1,0 1-1,0-1 0,0 0 1,0 0-1,0-1 0,-1 1 1,1 0-1,0-1 0,-1 0 1,1 1-1,-1-1 0,1 0 0,-1 0 1,0-1-1,0 1 0,0 0 1,0-1-1,-1 1 0,1-1 1,-1 0-1,1 1 0,-1-1 1,0 0-1,0 0 0,0 0 1,1-4-1,1-10-112,-1 0 0,-1 0 0,0 0 0,-3-27 0,1 11 21,0 30 41,-1 10-6,-2 12 74,4 17 537,0-1-1,3 0 1,1 0 0,11 48-1,-2-28 104,-5-17 248,19 52 0,-27-89-929,0 0 0,1 0 0,-1 0 0,1 0 0,-1 0 0,1 0 0,0 0 0,-1 0 0,1 0 0,0 0 0,-1 0 0,1 0 0,0 0 0,0-1 0,1 2 0,-1-2-9,-1 0 0,0 0 0,1 0 0,-1 0 0,0 0 0,1 0-1,-1 0 1,0 0 0,1 0 0,-1 0 0,1 0 0,-1 0 0,0 0 0,1-1 0,-1 1 0,0 0 0,1 0-1,-1 0 1,0-1 0,0 1 0,1 0 0,-1 0 0,0-1 0,0 1 0,1 0 0,-1 0 0,0-1 0,0 1-1,1-1 1,1-2 50,-1-1 0,1 1 0,-1 0 0,0-1-1,0 0 1,0 1 0,0-6 0,3-65 176,-3 46-605,0 0 0,9-41 1,-10 67 356,1 1 1,-1 0-1,0-1 1,1 1-1,-1 0 1,1-1-1,-1 1 1,1 0-1,0 0 1,-1-1 0,1 1-1,0 0 1,0 0-1,0 0 1,0 0-1,1-1 1,-1 2 14,0-1 0,0 1 0,-1 0 0,1 0 0,0 0 0,-1-1 0,1 1 1,0 0-1,0 0 0,-1 0 0,1 0 0,0 0 0,0 0 0,-1 1 0,1-1 0,0 0 1,0 0-1,-1 1 0,1-1 0,0 0 0,0 1 0,3 1 39,-1 1 0,0 0 0,1-1 0,-1 1-1,0 0 1,-1 1 0,1-1 0,3 6 0,6 13 346,16 38 1,-18-37 104,21 37 0,-30-58-463,0 0 0,0 0 0,0 0-1,0 0 1,1-1 0,-1 1 0,1 0-1,-1-1 1,1 1 0,0-1 0,-1 0-1,1 0 1,0 1 0,0-1 0,0 0 0,0 0-1,0-1 1,0 1 0,0 0 0,0-1-1,1 1 1,-1-1 0,0 0 0,0 0-1,0 0 1,0 0 0,5 0 0,-5-1-5,1 0 0,-1 0 1,1-1-1,-1 1 0,0 0 1,1-1-1,-1 1 0,0-1 1,0 0-1,0 0 0,0 0 1,0 0-1,-1 0 1,1 0-1,-1 0 0,1-1 1,-1 1-1,0 0 0,0-1 1,0 0-1,1-3 0,3-13-241,0 0 0,-2 0-1,-1-1 1,0 0 0,-1-27-1,-2 69 82,0-17 177,1 1 0,0-1 1,0 0-1,0 0 0,0 0 0,1 0 1,3 10-1,-3-13-18,0 0 1,0 0-1,0-1 0,0 1 1,1 0-1,-1-1 0,1 1 0,-1-1 1,1 1-1,0-1 0,0 0 1,-1 0-1,1 1 0,0-1 1,0-1-1,0 1 0,0 0 0,0 0 1,0-1-1,0 1 0,1-1 1,-1 0-1,0 0 0,2 1 1,-2-1-2,0 0 0,0 0 1,0 0-1,0 0 0,0 0 0,0 0 1,0 0-1,0-1 0,0 1 1,0-1-1,0 1 0,0-1 1,0 0-1,0 0 0,-1 0 1,1 0-1,0 0 0,0 0 1,-1 0-1,3-2 0,-2 0-27,0 0 0,0 0 0,-1 0 0,1 0-1,0 0 1,-1 0 0,0 0 0,0 0-1,0 0 1,0-1 0,0-3 0,1-9-185,-1 0 0,-1 0 1,-1-1-1,-2-16 0,2 29 154,0 1 0,0-1 0,0 1 0,0-1 1,0 1-1,-1-1 0,0 1 0,1 0 0,-1 0 0,-1-1 0,1 1 0,0 1 1,-4-4-1,5 5 45,0-1 0,-1 1 0,1 0 0,-1 0 0,1 0 0,-1 0 0,1 0 1,-1 0-1,0 0 0,1 1 0,-1-1 0,0 0 0,0 1 0,0 0 0,1-1 0,-1 1 0,0 0 1,0 0-1,0 0 0,0 0 0,0 0 0,1 0 0,-1 1 0,0-1 0,0 1 0,0-1 0,1 1 1,-4 1-1,2 0 25,1 0 0,0 0 0,0 1 0,0-1 0,0 0 0,0 1 0,1-1 0,-1 1 0,1-1 0,-1 1 0,1 0 0,0-1 0,0 1 0,0 0 0,1 0 0,-1 0 0,0 5 0,-2 56 509,3-57-491,0 3 39,0 0 0,0-1 0,2 1 0,-1 0 0,1 0 0,1-1-1,-1 1 1,8 15 0,-7-20-36,0 0-1,0 0 0,0 0 1,1-1-1,0 0 0,-1 0 1,1 0-1,1 0 0,-1 0 0,1-1 1,-1 0-1,1 0 0,0 0 1,0-1-1,0 1 0,1-1 1,5 1-1,26 4 258,6-6 16</inkml:trace>
  <inkml:trace contextRef="#ctx0" brushRef="#br0" timeOffset="5622.85">5455 377 9830,'5'57'952,"-5"-37"-542,1 0 0,1 0 0,1-1 0,1 1 0,8 23 1,-11-41-353,0 1 1,1 0 0,-1-1 0,1 1 0,0-1-1,0 0 1,0 0 0,0 1 0,0-1 0,0 0-1,0-1 1,1 1 0,-1 0 0,1-1 0,0 1-1,-1-1 1,1 0 0,0 0 0,0 0 0,-1 0-1,1 0 1,0-1 0,0 1 0,0-1 0,0 0-1,0 0 1,0 0 0,5-1 0,-2 1 16,-1-1 0,0 0 1,0-1-1,0 1 1,-1-1-1,1 0 0,0 0 1,0-1-1,-1 1 1,0-1-1,1 0 0,-1 0 1,0 0-1,0-1 0,5-6 1,-3 1-127,0 0-1,-1 0 1,0-1 0,-1 0 0,0 1 0,0-1-1,-1-1 1,0 1 0,-1 0 0,1-11 0,0-12-279,-3-62 0,-4 71 215,4 24 110,0-1 0,0 0 1,0 1-1,0-1 0,0 1 1,-1-1-1,1 0 0,0 1 1,-1-1-1,1 1 0,0-1 1,-1 0-1,1 1 0,-1-1 1,1 1-1,-1-1 0,1 1 1,-1 0-1,1-1 0,-1 1 1,1-1-1,-1 1 0,0 0 1,1 0-1,-1-1 0,1 1 1,-1 0-1,-1 0 0,2 0 11,-1 0 0,1 0-1,-1 1 1,1-1-1,-1 0 1,1 1 0,0-1-1,-1 0 1,1 1-1,-1-1 1,1 1 0,0-1-1,-1 1 1,1-1-1,0 0 1,0 1-1,-1-1 1,1 1 0,0 0-1,0-1 1,0 1-1,0-1 1,0 1 0,0-1-1,-1 1 1,1-1-1,0 1 1,1 0-1,-2 22 223,1-19-169,0 4 63,0 1-1,0-1 1,1 1 0,-1-1-1,2 1 1,0-1-1,0 0 1,0 1 0,1-1-1,0 0 1,0 0 0,1-1-1,0 1 1,10 12-1,9 8 265</inkml:trace>
  <inkml:trace contextRef="#ctx0" brushRef="#br0" timeOffset="7165.97">5941 443 9830,'-14'-8'26,"1"2"0,-25-10-1,36 16 0,1-1 0,-1 1 0,0 0 0,0 0-1,0 0 1,1 1 0,-1-1 0,0 0 0,0 1-1,1-1 1,-1 1 0,0-1 0,1 1 0,-1 0-1,1 0 1,-1 0 0,1 0 0,-1 0 0,1 0-1,-1 0 1,1 0 0,0 1 0,0-1 0,-1 2 0,-20 33 554,17-24-360,1-1 0,0 1 0,1 0-1,0 0 1,1 1 0,0-1 0,1 0 0,1 1-1,0-1 1,3 24 0,-3-35-180,1 1 0,0 0 0,-1 0 0,1 0 0,0-1 0,0 1 0,0-1 0,0 1 0,0-1 0,1 1-1,-1-1 1,0 1 0,1-1 0,-1 0 0,1 0 0,-1 0 0,1 0 0,-1 0 0,1 0 0,0 0 0,0 0 0,-1-1 0,1 1 0,0-1 0,0 1 0,0-1 0,3 0 0,6 2 184,0-1 1,0-1 0,15-1-1,-22 1-161,-2 0-35,1-1 0,0 0 1,-1 1-1,1-1 0,0 0 0,-1 0 0,1-1 1,-1 1-1,0 0 0,1-1 0,-1 1 0,0-1 1,0 0-1,0 0 0,0 0 0,0 0 0,-1 0 0,1 0 1,-1-1-1,1 1 0,-1 0 0,0-1 0,0 1 1,0-1-1,0 0 0,0 1 0,0-1 0,-1 0 1,1-3-1,2-12-132,-1 1 0,-1-1 0,0-23 0,-1 29 19,-1-4-2,-1 16 47,-1 24 4,3-13 188,0-1 1,1 1-1,0-1 0,0 1 1,1-1-1,4 12 1,-5-19-116,0-1 1,0 1-1,1 0 0,-1-1 1,1 0-1,-1 1 0,1-1 1,0 0-1,0 0 1,0 0-1,0 0 0,0 0 1,0 0-1,0 0 0,1-1 1,-1 1-1,1-1 0,-1 0 1,1 0-1,0 0 1,-1 0-1,1 0 0,0 0 1,0-1-1,-1 1 0,1-1 1,0 0-1,3 0 1,-4 0-14,0 1 0,1-1 0,-1 0 0,0 0 0,0 0 0,1-1 1,-1 1-1,0 0 0,0-1 0,0 1 0,0-1 0,0 0 0,0 0 1,0 0-1,0 0 0,0 0 0,0 0 0,0 0 0,0-1 0,-1 1 1,1-1-1,-1 1 0,1-1 0,-1 0 0,1 0 0,-1 1 1,0-1-1,0 0 0,0 0 0,0 0 0,0 0 0,0 0 0,-1-1 1,1-2-1,4-16-106,-2 1 1,-1-1 0,0 1-1,-1-1 1,-4-30-1,2-1-241,1 39 208,0 1-1,-1-1 1,-1 1-1,0-1 1,0 1 0,-2 0-1,1 0 1,-1 0-1,-1 0 1,-11-20 0,16 32 114,0-1 1,0 1 0,0 0-1,0-1 1,0 1-1,0 0 1,-1-1 0,1 1-1,0 0 1,0 0 0,0-1-1,0 1 1,0 0 0,-1 0-1,1-1 1,0 1 0,0 0-1,0 0 1,-1 0-1,1-1 1,0 1 0,0 0-1,-1 0 1,1 0 0,0 0-1,0-1 1,-1 1 0,1 0-1,0 0 1,-1 0 0,1 0-1,0 0 1,-1 0 0,1 0-1,0 0 1,0 0-1,-1 0 1,1 0 0,0 0-1,-1 0 1,1 0 0,0 0-1,-1 0 1,1 1 0,0-1-1,0 0 1,-1 0 0,1 0-1,0 0 1,0 1 0,-1-1-1,1 0 1,0 0-1,0 0 1,0 1 0,-1-1-1,-5 19-54,3 7 375,1 1 1,2-1 0,0 1-1,2 0 1,5 28-1,-3-38-98,-1 0-1,2 0 1,0 0-1,1-1 0,1 0 1,0 0-1,1-1 1,20 28-1,-27-40-178,1-1-1,0 1 1,0-1-1,0 0 1,1 0 0,-1 0-1,0 0 1,1 0-1,0 0 1,-1-1-1,1 1 1,0-1 0,0 1-1,0-1 1,-1 0-1,1 0 1,1-1 0,-1 1-1,0-1 1,0 1-1,0-1 1,0 0 0,0 0-1,0 0 1,0-1-1,0 1 1,0-1 0,4-1-1,-3 1-31,-1-1-1,1 0 1,0 0 0,-1-1-1,1 1 1,-1-1-1,0 1 1,0-1 0,0 0-1,0-1 1,0 1-1,0 0 1,-1-1 0,0 1-1,0-1 1,0 0-1,0 0 1,0 0 0,1-7-1,1-9-303,-1 0 1,-1 0-1,-1 0 0,-2-34 0,0 12 84,-4 100 301,4-34 107,0-9-38,1 1 0,1-1-1,0 0 1,7 31 0,-8-43-131,1 0 0,0 0 1,0 0-1,1 0 1,-1 0-1,0 0 0,1-1 1,0 1-1,0-1 0,0 1 1,0-1-1,0 1 1,0-1-1,0 0 0,1 0 1,-1 0-1,1-1 1,0 1-1,0 0 0,-1-1 1,1 0-1,0 0 0,0 0 1,0 0-1,0 0 1,0 0-1,0-1 0,1 1 1,-1-1-1,4 0 1,-4 0-11,0 0 1,-1 0 0,1 0-1,0 0 1,0 0 0,-1-1-1,1 1 1,-1-1 0,1 0-1,0 0 1,-1 0 0,1 0-1,-1 0 1,0 0 0,1-1 0,-1 1-1,0-1 1,0 0 0,0 0-1,0 1 1,0-1 0,0 0-1,-1-1 1,1 1 0,-1 0-1,1 0 1,-1-1 0,2-3-1,6-12-239,-2 1 0,0-1-1,0 0 1,-2 0 0,0-1-1,-1 0 1,-1 0-1,-1 0 1,0-26 0,-10 124 446,8-67-122,0 6 90,1 1 1,4 31-1,-4-45-147,0 0 0,1 0-1,-1 0 1,1 0 0,0 0-1,1 0 1,-1-1-1,1 1 1,0-1 0,0 1-1,0-1 1,0 0 0,1 0-1,5 4 1,-8-7-34,1 1-1,-1-1 1,1 1 0,-1-1 0,1 0-1,-1 0 1,1 0 0,0 0 0,0 0 0,-1 0-1,1-1 1,0 1 0,0-1 0,0 1-1,0-1 1,0 1 0,0-1 0,0 0 0,0 0-1,0 0 1,0 0 0,0-1 0,0 1 0,0 0-1,0-1 1,0 1 0,0-1 0,-1 0-1,1 0 1,0 0 0,0 1 0,-1-2 0,1 1-1,0 0 1,-1 0 0,1 0 0,-1-1-1,0 1 1,1-1 0,-1 1 0,0-1 0,0 0-1,0 1 1,0-1 0,2-3 0,3-9-118,0-1 0,-1 1 0,0-1 0,4-24 0,-8 32-25,4-42-372,-4 39 284,-1 33 187,0-19 61,1 0 1,-1 0 0,1 0 0,0 0-1,0 0 1,0-1 0,1 1-1,-1 0 1,1-1 0,0 1-1,0-1 1,0 1 0,0-1 0,0 0-1,1 0 1,4 4 0,-6-6-14,1 1 0,0 0 0,0-1 0,1 1 0,-1-1 0,0 0 0,0 0 0,1 0 0,-1 0 0,0 0 0,1 0 1,-1-1-1,1 1 0,-1-1 0,1 1 0,-1-1 0,1 0 0,-1 0 0,1-1 0,-1 1 0,1 0 0,-1-1 0,1 1 0,-1-1 0,1 0 0,3-2 1,-4 2 1,0-1 1,0 1 0,0-1-1,-1 0 1,1 0 0,-1 0-1,1 0 1,-1 0-1,0 0 1,0 0 0,0 0-1,0 0 1,0 0 0,0-1-1,-1 1 1,1 0 0,-1-1-1,1 1 1,-1-4 0,1-55-170,-1 45-140,0 5 163,-1 0 1,0 0-1,-1 1 1,-3-17 0,4 25 100,0-1 0,0 1 0,0 0 1,0-1-1,0 1 0,0 0 0,-1 0 1,1 0-1,-1 0 0,1 0 1,-4-3-1,4 5 20,0-1 0,0 0 0,0 1 1,-1-1-1,1 1 0,0-1 0,0 1 0,-1 0 1,1-1-1,0 1 0,0 0 0,-1 0 0,1 0 1,0 0-1,-1 0 0,1 0 0,0 0 0,-1 0 1,1 1-1,0-1 0,0 0 0,-1 1 0,-1 0 1,1 1 16,1-1 1,-1 0-1,0 1 1,1-1-1,-1 1 1,1-1-1,0 1 1,-1 0-1,1 0 1,0 0-1,0-1 1,0 1-1,0 0 1,1 0-1,-1 0 1,0 1 0,0 3-1,-5 39 302,5-44-298,1 2 11,-3 25 293,2 0 1,3 49 0,-1-70-271,0-1 0,0 1 0,0 0 0,1-1 0,0 1 0,0-1 1,0 0-1,1 1 0,0-1 0,1 0 0,-1-1 0,1 1 1,0-1-1,0 1 0,1-1 0,0 0 0,6 5 0,-6-7 2,0-1 1,0 1-1,0-1 0,0 0 0,0 0 1,1 0-1,10 1 0,-13-2-24,1-1 0,-1 0-1,1 1 1,-1-1 0,1 0-1,-1-1 1,1 1 0,0-1-1,-1 1 1,0-1 0,1 0 0,-1 0-1,7-3 1,11-19 165</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8:27.008"/>
    </inkml:context>
    <inkml:brush xml:id="br0">
      <inkml:brushProperty name="width" value="0.035" units="cm"/>
      <inkml:brushProperty name="height" value="0.035" units="cm"/>
      <inkml:brushProperty name="color" value="#008C3A"/>
    </inkml:brush>
  </inkml:definitions>
  <inkml:trace contextRef="#ctx0" brushRef="#br0">305 145 9830,'-7'-5'28,"1"1"1,-1 0-1,0 0 1,0 1-1,0 0 0,0 0 1,-1 1-1,-7-2 0,10 3 50,1 1-1,-1-1 0,1 1 0,-1 1 1,1-1-1,-1 0 0,1 1 0,0 0 1,-1 0-1,1 0 0,0 1 0,0 0 1,0-1-1,0 1 0,-7 5 0,3-2 77,1 1 0,0-1-1,0 1 1,0 0 0,1 1-1,0 0 1,0 0 0,1 0-1,0 1 1,0-1-1,0 1 1,1 1 0,1-1-1,-1 0 1,1 1 0,1 0-1,-1 0 1,2-1 0,-1 1-1,1 0 1,0 1 0,1-1-1,0 0 1,1 0 0,2 14-1,-1-18-57,-1-1 1,1 1-1,0-1 0,1 1 0,-1-1 0,1 0 1,0 0-1,0 0 0,0 0 0,1 0 1,-1-1-1,1 1 0,0-1 0,5 3 0,11 8 561,37 18 0,-26-16-87,-18-9-300,0 1 0,0 1 0,-1 0 1,0 1-1,12 11 0,-21-18-189,0 1 0,0 0 0,0 0 0,-1 0 0,1 0 0,-1 0-1,0 1 1,0-1 0,0 1 0,-1-1 0,0 1 0,1 0 0,-2-1 0,1 1 0,0 0 0,-1 0 0,0 0 0,0-1 0,-1 1-1,0 6 1,0-10-62,0 1 0,1-1 0,-1 0 0,0 1 0,0-1 0,1 0 0,-1 0 0,0 1 0,0-1 0,0 0 0,-1 0 0,1 0 0,0 0 0,0-1 0,-1 1 0,1 0 0,0 0 0,-1-1 0,1 1 0,0-1 0,-1 1 0,1-1 0,-2 1 0,-39 5 626,36-5-518,-42 2 856,1-1 0,-49-5 0,91 2-878,0 0 0,-1 0 0,1 0 0,0-1-1,0 1 1,0-1 0,0-1 0,-4-2 0,7 5-95,1-1 0,0 0 0,0 1 0,0-1 0,0 0 0,0 0 0,0 0 0,0 0 0,0 1 0,0-1 0,0-1 0,1 1 0,-1 0 0,0 0 0,1 0 0,-1 0 1,1 0-1,-1-1 0,1 1 0,-1 0 0,1 0 0,0-1 0,0 1 0,0 0 0,0-1 0,0 1 0,0 0 0,0-1 0,0 1 0,0 0 0,0 0 0,1-1 0,-1 1 0,1 0 0,-1 0 0,1-1 1,-1 1-1,2-2 0,0 1-56,1 0 0,-1-1 1,1 1-1,-1 0 0,1 1 1,0-1-1,0 0 1,0 1-1,0-1 0,0 1 1,0 0-1,4-1 1,-3 1-18,30-10-296</inkml:trace>
  <inkml:trace contextRef="#ctx0" brushRef="#br0" timeOffset="2311.71">446 380 9830,'-4'5'110,"1"0"0,0 0-1,0 0 1,0 1 0,1-1-1,-1 1 1,-1 10 0,3-15-88,1 0 0,0 0 0,-1 1 0,1-1 0,0 0 0,0 0 1,0 1-1,0-1 0,0 0 0,0 1 0,0-1 0,0 0 0,1 0 0,-1 1 1,0-1-1,1 0 0,-1 0 0,1 0 0,-1 1 0,1-1 0,0 0 0,-1 0 0,1 0 1,0 0-1,0 0 0,0 0 0,0 0 0,-1-1 0,2 1 0,-1 0 0,0 0 1,0-1-1,0 1 0,0 0 0,0-1 0,0 1 0,1-1 0,-1 0 0,0 1 0,0-1 1,1 0-1,1 0 0,2 1 76,0 0 0,0-1 0,0 0 0,0 0 0,0 0 0,0-1 0,0 0-1,0 0 1,0 0 0,0 0 0,6-3 0,-8 2-63,-1 0 0,0 1 1,0-1-1,0 0 0,0 0 0,0 0 0,-1 0 0,1 0 0,0-1 0,-1 1 0,0 0 0,0-1 0,1 1 1,-1-1-1,-1 1 0,1-1 0,0 0 0,-1 1 0,1-1 0,-1 0 0,0 1 0,0-6 0,1 2-60,-1-1 0,0 1 0,0-1 0,-1 0 0,1 1-1,-2-1 1,1 1 0,-3-7 0,3 11 29,1 1 1,-1-1-1,0 1 0,-1-1 0,1 1 1,0-1-1,0 1 0,-1 0 1,1 0-1,0 0 0,-1-1 1,0 1-1,1 1 0,-1-1 1,1 0-1,-1 0 0,0 0 1,0 1-1,1-1 0,-1 1 0,0 0 1,0-1-1,0 1 0,1 0 1,-1 0-1,0 0 0,0 0 1,0 1-1,0-1 0,1 0 1,-1 1-1,0-1 0,-2 2 1,2-1 41,-1 0 0,1 0 0,-1 1 1,1-1-1,-1 1 0,1 0 0,0 0 1,0 0-1,0 0 0,0 0 1,0 0-1,0 0 0,1 1 0,-1-1 1,1 1-1,0-1 0,-1 1 0,1-1 1,0 1-1,1 0 0,-1 0 1,0-1-1,1 1 0,-1 4 0,-2 10 301,2 0-1,-1 28 0,2-41-270,0 5 53,0 0 1,1 0-1,0-1 0,1 1 0,-1 0 0,2-1 0,-1 1 1,1-1-1,7 14 0,-8-17-56,1-1-1,0 0 1,0 0 0,0 0-1,1-1 1,-1 1-1,1-1 1,0 0 0,0 0-1,0 0 1,1 0 0,-1-1-1,0 0 1,1 0 0,0 0-1,-1 0 1,1-1 0,9 2-1,-6-1 36,-1-1-1,1 0 1,0 0-1,-1-1 1,1 0-1,0-1 1,0 0-1,-1 0 1,11-3-1,-14 3-42,0-1 1,0 0-1,0 0 0,-1 0 0,1 0 1,0-1-1,-1 1 0,1-1 0,-1 0 1,0 0-1,0 0 0,0-1 0,-1 1 1,1-1-1,-1 0 0,0 1 0,4-9 0,0-5-229,0-1-1,-1 1 0,-1-1 0,-1-1 1,1-27-1,-1 19-255,8-36-1,-11 62 417,0 1 0,0-1-1,0 0 1,1 1-1,-1-1 1,0 0-1,0 1 1,1-1-1,-1 1 1,0-1-1,1 1 1,-1-1-1,0 1 1,1-1-1,-1 1 1,1-1-1,-1 1 1,1-1-1,-1 1 1,1 0-1,-1-1 1,1 1-1,-1 0 1,1-1-1,0 1 1,-1 0-1,1 0 1,-1 0-1,1-1 1,0 1-1,-1 0 1,1 0-1,0 0 1,-1 0-1,1 0 1,-1 0-1,1 0 1,0 0 0,-1 1-1,1-1 1,0 0-1,-1 0 1,1 0-1,-1 1 1,1-1-1,0 0 1,-1 1-1,1-1 1,-1 0-1,1 1 1,-1-1-1,0 1 1,1-1-1,0 2 1,30 28 296,-27-25-204,-2-3-88,0 0 34,0 1-1,0 0 0,1-1 0,0 0 1,-1 0-1,1 0 0,0 0 0,5 3 1,-7-6-23,-1-1 0,1 1 1,-1 0-1,1-1 0,-1 1 1,0-1-1,1 1 0,-1-1 1,0 1-1,0 0 1,0-1-1,0 1 0,0-1 1,0 1-1,-1-2 0,1 1 2,-1 0-1,0 0 0,1 0 0,-1 0 1,0 0-1,0 0 0,0 0 1,0 0-1,-1 1 0,1-1 1,0 0-1,-1 1 0,1-1 0,-1 1 1,0-1-1,1 1 0,-1 0 1,0 0-1,0 0 0,0 0 0,0 0 1,1 0-1,-1 0 0,-1 1 1,1-1-1,-3 0 0,3 1 7,-1-1 0,0 1 0,1 0 0,-1 0 0,1 0 0,-1 0 0,0 0 0,1 0 0,-1 1 1,1-1-1,-1 1 0,1 0 0,-1 0 0,1 0 0,-1 0 0,1 0 0,0 0 0,0 1 0,-1-1 0,1 1 0,-2 2 0,-2 3 62,1 0 1,1 0 0,-1 1-1,1 0 1,1 0-1,-1 0 1,1 0-1,1 0 1,-3 13-1,1 0 174,2 0 0,-1 37 0,3-55-224,0 1-1,1 0 1,0-1 0,-1 1-1,1-1 1,0 1-1,1-1 1,-1 0 0,0 1-1,1-1 1,0 0 0,0 0-1,0 0 1,0 0-1,0 0 1,1-1 0,-1 1-1,1-1 1,0 1 0,0-1-1,0 0 1,0 0 0,0 0-1,0-1 1,6 3-1,-3-1 33,1-1 0,-1 0 0,1 0-1,-1-1 1,1 0 0,0 0 0,-1-1-1,1 0 1,0 0 0,0 0-1,-1-1 1,1 0 0,9-2 0,-13 1-62,0 1 0,0-1 1,-1 1-1,1-1 0,-1 0 1,1 0-1,-1 0 1,1 0-1,-1 0 0,0-1 1,0 1-1,0-1 0,-1 1 1,1-1-1,-1 0 1,1 0-1,-1 0 0,0 0 1,0 0-1,0 0 0,0 0 1,0-5-1,2-9-303,-1 0 0,-1-32-1,-1 40 249,0-3-128,1 8 116,-1-1-1,0 0 1,0 0 0,0 1 0,-1-1 0,1 0-1,-1 1 1,0-1 0,-1 0 0,1 1 0,-1-1 0,0 1-1,0 0 1,-4-7 0,5 13 63,1-1 0,-1 0 1,1 0-1,-1 1 0,1-1 1,0 0-1,-1 1 0,1-1 0,0 0 1,0 1-1,0-1 0,0 2 0,0 12 121,0-1-1,1 0 0,1 0 0,0 0 0,0-1 0,7 19 0,-8-29-88,1 1 0,-1 0 1,1-1-1,0 0 0,0 1 0,0-1 0,1 0 0,-1 0 0,1 0 0,0 0 0,0-1 1,0 1-1,0-1 0,0 1 0,0-1 0,0 0 0,1-1 0,-1 1 0,1 0 1,0-1-1,-1 0 0,1 0 0,0 0 0,0 0 0,0-1 0,0 1 0,7-1 0,-6 0-15,-1 0-1,1 0 1,-1 0-1,1-1 1,-1 1-1,1-1 1,-1 0-1,1 0 1,-1-1-1,0 1 1,1-1-1,-1 0 0,0 0 1,0 0-1,-1-1 1,1 0-1,0 1 1,-1-1-1,1-1 1,-1 1-1,0 0 1,0-1-1,0 1 1,2-5-1,-1 1-118,1 1 0,-1-1 0,0-1 0,-1 1 0,1 0-1,-2-1 1,1 1 0,2-16 0,-2 2-247,-1 1-1,-1-26 1,-1 47 349,-1-1-1,1 1 1,0-1-1,0 1 1,0-1 0,-1 1-1,1-1 1,0 1-1,-1-1 1,1 1-1,0-1 1,-1 1-1,1-1 1,-1 0 0,1 1-1,-1-1 1,1 1-1,-1-1 1,1 0-1,-1 0 1,1 1 0,-1-1-1,1 0 1,-1 0-1,1 0 1,-1 0-1,1 1 1,-1-1 0,0 0-1,1 0 1,-1 0-1,1 0 1,-1 0-1,0 0 1,1-1 0,-1 1-1,1 0 1,-1 0-1,1 0 1,-1 0-1,1-1 1,-1 1 0,1 0-1,-1-1 1,1 1-1,-1 0 1,1-1-1,-1 1 1,1-1 0,0 1-1,-1 0 1,1-1-1,-1 1 1,1-1-1,0 1 1,0-1 0,-1 1-1,1-1 1,0 0-1,0 1 1,0-1-1,0 1 1,-1-1-1,1 1 1,0-1 0,0 0-1,0 1 1,0-2-1,-1 7 47,-1 0-1,1 0 0,-1 0 0,1 0 1,1 0-1,-1 0 0,1 0 0,0 0 1,0 0-1,0 0 0,1 0 0,0 0 1,2 9-1,-2-11-19,0 0 1,0 0-1,1-1 1,-1 1-1,1-1 1,-1 1-1,1-1 0,0 0 1,0 1-1,0-1 1,0 0-1,0 0 1,0-1-1,1 1 0,-1 0 1,1-1-1,-1 1 1,1-1-1,0 0 1,-1 0-1,1 0 1,0 0-1,0 0 0,0-1 1,4 1-1,-1 0 25,-1-1-1,1 1 0,-1-1 1,1 0-1,-1-1 1,1 1-1,-1-1 1,1 0-1,-1-1 0,6-1 1,-7 1-31,-1 0 0,-1 0 0,1 0 0,0 0 1,0-1-1,-1 1 0,1-1 0,-1 0 0,0 1 0,0-1 1,0 0-1,0 0 0,-1-1 0,1 1 0,-1 0 0,2-7 0,1-8-385,-1 0-1,-1-1 1,0-24-1,-4 80 577,1-13-13,1 0 1,3 34 0,-2-53-155,0 0-1,-1 0 1,2 0-1,-1 0 1,1 0-1,-1 0 1,1 0-1,1 0 1,-1-1-1,1 1 1,-1-1-1,1 0 1,1 0-1,-1 0 1,1 0-1,7 6 1,-7-7-13,0-1 0,1 0 0,-1 0 0,1-1 0,-1 1-1,1-1 1,0 0 0,-1 0 0,1-1 0,0 0 0,0 1 0,-1-1 0,1-1 0,0 1 0,0-1-1,-1 0 1,1 0 0,0 0 0,-1-1 0,1 1 0,-1-1 0,0 0 0,1 0 0,-1-1 0,0 1 0,0-1-1,-1 0 1,1 0 0,-1-1 0,1 1 0,-1-1 0,0 1 0,5-8 0,2-9-349,-1 0 1,0 0-1,-2-1 0,0 0 1,-1 0-1,-1-1 1,3-37-1,-8 58 307,0 0-1,0 0 1,0 0-1,0 0 1,0 0-1,1 0 1,-1 0-1,0-1 1,1 1-1,-1 0 1,0 0 0,1 0-1,-1 1 1,1-1-1,0 0 1,-1 0-1,1 0 1,0 0-1,1-1 1,-2 2 11,1 0 0,-1 1 0,1-1 0,0 0 1,-1 0-1,1 0 0,-1 0 0,1 1 0,0-1 0,-1 0 0,1 0 0,-1 1 1,1-1-1,-1 0 0,1 1 0,-1-1 0,0 1 0,1-1 0,-1 1 0,1-1 1,-1 1-1,0-1 0,1 1 0,-1 0 0,25 50 287,-19-38-103,4 1 4,-7-11-75,-4-10-5,0 5-89,0 0 0,0 1 0,0-1 0,0 0 1,0 1-1,-1-1 0,1 1 0,-1 0 0,1-1 0,-1 1 1,1 0-1,-1 0 0,0 0 0,0 0 0,0 0 1,1 1-1,-1-1 0,0 0 0,0 1 0,0-1 0,0 1 1,0 0-1,0 0 0,0-1 0,-2 2 0,1-2 3,1 1 0,0 0 0,-1 0 0,1 0 0,0 1 0,-1-1-1,1 1 1,0-1 0,0 1 0,0 0 0,-1 0 0,1-1 0,0 2 0,0-1-1,0 0 1,0 0 0,1 1 0,-1-1 0,0 1 0,0-1 0,-1 3 0,-1 6 59,0 0 0,1 0 0,0 1 1,1-1-1,0 1 0,1-1 0,0 1 1,0-1-1,2 17 0,-1-20-28,0-4-26,0 1 0,1-1-1,-1 1 1,1-1 0,-1 0-1,1 1 1,0-1 0,0 0 0,1 0-1,-1 1 1,1-1 0,-1 0-1,1-1 1,0 1 0,0 0-1,0 0 1,1-1 0,-1 1 0,1-1-1,-1 0 1,1 0 0,0 0-1,-1 0 1,1 0 0,0 0-1,1-1 1,-1 0 0,0 1 0,4 0-1,8 2 109,0-1 0,0-1 0,1 0 0,-1-1 0,18-1 0,-25-1-136,0 0 1,-1 0 0,1-1-1,-1 0 1,0 0 0,0-1-1,0 0 1,0 0 0,0-1-1,0 0 1,-1 0 0,0 0-1,0-1 1,0 0 0,0 0-1,-1-1 1,0 1-1,0-1 1,0 0 0,4-8-1,0 0-236,0-1-1,-1 0 1,-1 0-1,0-1 1,-1 0-1,0 0 1,-2-1-1,4-18 1,-4 4-427,0-40 0,-4 61 520,0 0 1,-1 1-1,0-1 1,0 0 0,-1 1-1,0-1 1,-1 1-1,-5-13 1,7 20 119,0 1 1,0-1-1,0 1 1,0-1-1,0 1 1,0-1-1,0 1 1,0 0-1,-1 0 1,1-1-1,0 1 1,-1 0-1,1 0 1,-1 0-1,0 1 1,1-1-1,-1 0 1,0 1-1,-2-2 1,3 2 33,0 0 1,0 0-1,-1 0 0,1 1 1,0-1-1,0 0 0,0 0 1,0 1-1,0-1 1,0 1-1,-1-1 0,1 1 1,0-1-1,0 1 0,1 0 1,-1-1-1,0 1 0,0 0 1,0 0-1,0 0 0,1 0 1,-1-1-1,0 1 1,1 0-1,-1 0 0,0 0 1,1 1-1,0-1 0,-1 0 1,0 1-1,-4 19 202,0 0 1,2 0-1,0 1 1,1-1-1,1 1 1,1-1-1,6 44 1,-3-47-41,0 0 1,1-1 0,1 1-1,1-1 1,1 0-1,0 0 1,1-1 0,1 0-1,0 0 1,20 24 0,-12-28 4,-13-31 179,-2 5-365,2-21-659,10-43-1,-12 69 553,1 0 1,0 0-1,0 0 1,1 1-1,0-1 0,1 1 1,0 0-1,0 0 0,12-13 1,-16 20 121,0 0 0,0 0 0,1 0 0,-1 0 1,0 0-1,0 0 0,1 1 0,-1-1 0,0 1 0,1-1 0,-1 1 0,1-1 0,-1 1 1,0 0-1,1 0 0,-1-1 0,1 1 0,-1 0 0,1 0 0,-1 1 0,1-1 1,-1 0-1,1 0 0,-1 1 0,1-1 0,-1 1 0,0-1 0,1 1 0,-1-1 1,0 1-1,0 0 0,1 0 0,-1 0 0,0 0 0,0 0 0,0 0 0,0 0 1,0 0-1,1 2 0,4 4 47,0 0 0,0 1-1,0 0 1,6 14 0,-4-4 100,0 0 0,-1 1-1,-1 1 1,0-1 0,-2 1 0,0 0 0,0 21-1,-4-40-133,4 8 105,1-9-99</inkml:trace>
  <inkml:trace contextRef="#ctx0" brushRef="#br0" timeOffset="2994.39">2534 135 9830,'1'1'25,"0"-1"0,0 1 0,0 0 0,0-1-1,-1 1 1,1 0 0,0 0 0,0-1 0,-1 1 0,1 0 0,0 0 0,-1 0 0,1 0-1,-1 0 1,1 0 0,-1 0 0,0 0 0,1 0 0,-1 0 0,0 1 0,0-1-1,0 0 1,1 0 0,-1 0 0,0 0 0,-1 0 0,1 0 0,0 0 0,0 0-1,0 1 1,-1 0 0,1 7 162,0 15 208,7 125 1915,-5-122-1733,2-1 1,1 1 0,12 37-1,-17-63-561,15 33 623,-15-34-631,1 1 0,-1-1 0,0 1 0,0-1 0,0 1 0,0-1 0,1 1 0,-1-1 0,0 1 0,0-1 0,1 1 0,-1-1 0,0 0 0,1 1 0,-1-1 0,1 1 0,-1-1 0,0 0 0,1 1 0,-1-1 0,1 0 0,-1 0 0,1 1 0,-1-1 0,1 0 0,-1 0 0,1 0 0,-1 0 0,1 0 0,-1 0 0,1 0 0,0 1 0,-1-2 0,1 1 0,-1 0 0,1 0 0,-1 0 0,1 0 0,-1 0 0,1 0 0,-1 0 0,1-1 0,-1 1 0,1 0 0,-1 0 0,1-1 0,-1 1 0,0 0 0,1-1 0,-1 1 0,1 0 0,-1-1 0,0 1 0,1-1 0,-1 1 0,0-1 0,1 1 0,-1-1 0,0 1 0,0-1 0,1 0 0,1-5 99,1-1 1,-1 0-1,0 0 1,0 0-1,-1 0 1,0 0-1,1-11 1,-3-58-437,0 36 11,-1-4-233,-15-79 0,9 78-24,-3-82 0,11 126 574,0 1-1,1 0 0,-1-1 0,0 1 0,0-1 0,1 1 1,-1-1-1,0 1 0,1 0 0,-1-1 0,0 1 0,1 0 1,-1-1-1,1 1 0,-1 0 0,0 0 0,1-1 0,-1 1 1,1 0-1,-1 0 0,1 0 0,-1 0 0,1-1 0,-1 1 1,1 0-1,-1 0 0,1 0 0,-1 0 0,1 0 0,-1 0 0,1 0 1,-1 1-1,1-1 0,20 4 190,-14 0-100,-1 0-1,0 0 0,0 1 1,-1 0-1,1 0 0,-1 1 0,0-1 1,0 1-1,-1 0 0,0 0 1,6 11-1,-1-1 228,-1 1 0,-1 1 0,9 28 0,-12-23 10,0 0 1,-1 0-1,-2 1 0,-1 24 1,0-43-271,0-1-1,-1 0-1,0 0 1,0 0-1,0 0 1,0 0-1,-1 0 1,1 0-1,-1-1 1,0 1-1,0 0 1,-1-1-1,1 0 1,-1 1-1,1-1 1,-1 0-1,0 0 1,0 0-1,-1-1 1,1 1-1,-1-1 1,1 0-1,-1 0 1,1 0-1,-1 0 1,0-1-1,0 1 1,0-1-1,0 0 1,0 0-1,0-1 1,-6 1-1,10-1-45,-1-1 0,1 1 0,0-1 0,-1 1 0,1-1 0,0 1 0,-1 0 0,1-1 0,0 1 0,0-1-1,-1 0 1,1 1 0,0-1 0,0 1 0,0-1 0,0 1 0,0-1 0,0 1 0,0-1 0,0 1 0,0-1 0,0 0 0,0 1 0,0-1 0,0 1-1,1-1 1,-1 1 0,0-1 0,0 1 0,1-1 0,-1 1 0,0-1 0,0 1 0,1-1 0,0 0 0,7 11 203,0 0 0,-1 0 0,8 13 0,-12-16-101,1 0 0,1 0 0,-1 0 0,1 0-1,0-1 1,1 0 0,-1 0 0,1-1 0,0 1 0,1-1-1,12 7 1,3-5 152</inkml:trace>
  <inkml:trace contextRef="#ctx0" brushRef="#br0" timeOffset="3889.87">3017 286 9830,'-87'0'1443,"83"1"-1379,1 0-1,-1 0 1,1 1 0,0-1 0,0 1 0,0 0 0,0 0 0,0 0 0,0 0 0,0 0 0,0 1-1,1-1 1,-1 1 0,1 0 0,0 0 0,0 0 0,0 0 0,0 0 0,1 0 0,-1 0-1,1 1 1,0-1 0,-2 6 0,0 0 149,-2 3 46,1 1 1,1-1 0,0 1 0,1 0 0,0 0 0,1 0 0,1 20 0,0-30-215,0 0 1,1-1-1,-1 1 1,1-1-1,-1 1 1,1 0-1,0-1 1,0 1-1,0-1 1,0 0-1,0 1 1,0-1-1,1 0 1,-1 0-1,1 0 1,-1 0-1,1 0 1,0 0 0,0 0-1,0-1 1,0 1-1,0 0 1,1-1-1,-1 0 1,0 0-1,1 1 1,-1-1-1,0-1 1,4 2-1,3 0 138,1 0-1,-1 0 0,1-1 1,-1 0-1,1-1 1,17-1-1,-23 0-152,-1 0 0,0 1 1,0-1-1,0 0 0,0-1 0,0 1 0,0 0 0,-1-1 1,1 0-1,0 1 0,-1-1 0,1 0 0,-1 0 0,1-1 0,-1 1 1,0 0-1,0-1 0,0 0 0,0 1 0,-1-1 0,1 0 1,-1 0-1,0 0 0,0 0 0,1 0 0,-2 0 0,1 0 0,0-5 1,3-10-235,-2 0 1,-1 0 0,0-32-1,-1 33 126,0-5-116,0 17 77,0 14 37,0 3 220,1 0-1,0 0 1,1 0 0,0 0-1,1 0 1,7 17 0,-8-23-82,1 0 1,-1-1 0,1 1 0,0-1 0,1 1 0,-1-1 0,1-1-1,0 1 1,1 0 0,-1-1 0,1 0 0,-1 0 0,1 0-1,1-1 1,4 4 0,-7-6-31,0 1 0,0-1-1,0 0 1,0 1 0,0-2 0,1 1 0,-1 0-1,0-1 1,0 1 0,1-1 0,-1 0-1,0 0 1,0 0 0,1 0 0,-1-1 0,0 1-1,0-1 1,0 0 0,0 0 0,1 0 0,-1 0-1,-1-1 1,1 1 0,0-1 0,0 0-1,0 0 1,-1 0 0,1 0 0,-1 0 0,0 0-1,0-1 1,0 1 0,0-1 0,0 0 0,0 0-1,2-5 1,2-3-132,-2 0-1,1 0 1,-2 0-1,1-1 1,-2 1-1,1-1 1,-2 0-1,1-23 1,0 23-24,3 16 35,4 22 128,-7-21 57,3 13 74,-2-9-59,-1-1 0,2 1 0,-1-1-1,8 13 1,-10-20-91,0 1 0,0-1 0,0 1 0,0-1 0,0 1 0,0-1-1,1 0 1,-1 0 0,0 0 0,1 0 0,-1 0 0,1 0 0,-1 0 0,1 0 0,0-1 0,-1 1-1,1 0 1,0-1 0,0 0 0,-1 1 0,1-1 0,0 0 0,0 0 0,-1 0 0,1 0 0,0 0 0,0 0-1,3-1 1,-3 0 9,-1 0-1,1 0 0,0 0 0,0-1 0,0 1 1,-1 0-1,1-1 0,-1 1 0,1-1 0,-1 1 1,0-1-1,1 0 0,-1 1 0,1-4 0,16-31 80,-14 26-202,60-133-1387,-59 141 1374,-1 10 172,1 14 148,-5-20-207,2 8 79,0 3 47,1-1 0,0 1 0,0-1 0,9 18 0,-11-27-97,1 0 0,0 0-1,0 0 1,0 0 0,0-1-1,0 1 1,0-1-1,1 1 1,-1-1 0,1 0-1,0 0 1,0 0 0,0 0-1,0 0 1,0-1 0,0 1-1,0-1 1,0 0 0,1 0-1,-1 0 1,7 1 0,14-1 142</inkml:trace>
  <inkml:trace contextRef="#ctx0" brushRef="#br0" timeOffset="4954.92">3772 303 9830,'-66'-47'55,"64"45"-25,0 1 0,0 0 0,0 0 0,0 1 0,0-1 0,0 0 0,0 1-1,0-1 1,-1 1 0,1 0 0,0 0 0,0-1 0,0 1 0,-1 1 0,1-1 0,0 0 0,0 1 0,0-1 0,0 1 0,0-1 0,-1 1 0,1 0 0,0 0 0,1 0 0,-1 0 0,0 0 0,-2 2 0,-1 2 107,0-1 1,0 1-1,1 0 0,-1 1 1,-6 10-1,6-8 46,1 0 0,-1 1 1,2 0-1,-1 0 0,1 0 0,1 0 1,-1 0-1,2 1 0,-1-1 0,1 1 0,1-1 1,0 1-1,1 11 0,-1-20-151,0 1 0,0-1-1,1 0 1,-1 1 0,1-1-1,-1 1 1,1-1 0,0 0 0,-1 0-1,1 1 1,0-1 0,0 0 0,0 0-1,0 0 1,0 0 0,0 0-1,0 0 1,0 0 0,0 0 0,0 0-1,2 0 1,0 1 30,1-1 0,-1 1 1,0-1-1,1 0 0,-1-1 0,1 1 0,0 0 1,5-1-1,-4 1 21,0-1 1,-1-1 0,1 1 0,0 0-1,0-1 1,-1 0 0,1 0-1,0-1 1,-1 1 0,0-1-1,1 0 1,-1 0 0,5-4 0,-5 2-40,0 0 0,0-1 1,0 0-1,-1 0 1,0 0-1,0 0 0,0 0 1,-1-1-1,0 1 1,0-1-1,0 0 0,1-9 1,0-4-261,-1 0-1,-1-29 1,-2 33 182,1 28 36,0 5 210,0-1-1,0 1 1,2-1-1,0 0 1,1 1-1,11 32 1,10 2 689,3 0 0,50 71 0,-50-83-244,-1 0 0,-3 2-1,-1 1 1,25 68 0,-44-100-514,0 1 0,0-1 0,-1 1 0,-1-1 0,0 1 1,-1 0-1,0 14 0,-1-25-134,1 0-1,0-1 1,0 1 0,0 0-1,-1 0 1,1-1 0,0 1-1,-1 0 1,1 0 0,0-1-1,-1 1 1,1-1 0,-1 1-1,1 0 1,-1-1-1,1 1 1,-1-1 0,0 1-1,1-1 1,-1 1 0,0-1-1,1 0 1,-1 1 0,0-1-1,1 0 1,-2 1 0,-26 1 334,21-3-226,-1-1-1,1 1 0,0-1 1,0 0-1,-11-5 1,7 0-259,1 0 1,-1 0 0,2-1-1,-1 0 1,1 0 0,0-1-1,1 0 1,0-1 0,0 0-1,1 0 1,1-1-1,0 0 1,0 0 0,1 0-1,0-1 1,1 0 0,0 0-1,1 0 1,1 0 0,0 0-1,-1-25 1,2 26-28,0-1 1,1 1-1,0-1 1,1 1-1,1-1 1,0 1-1,0 0 0,1 0 1,0 0-1,1 0 1,1 0-1,-1 1 1,9-14-1,21-24-640,-18 27 85,23-40 0,-35 53 576,-1-1 0,1 1 0,-1 0 0,-1-1 0,1 0 0,-2 0 0,1 1 1,-1-1-1,0-10 0,-1 12 102,-3-16-521,2 23 567,1-1 0,-1 0 0,0 1-1,0-1 1,0 1 0,1-1-1,-1 1 1,0-1 0,0 1 0,0 0-1,0-1 1,0 1 0,0 0-1,0 0 1,0 0 0,0 0-1,0 0 1,0 0 0,0 0 0,0 0-1,1 0 1,-1 0 0,-2 1-1,2-1 13,0 0-1,0 1 0,0-1 0,0 1 0,0-1 0,1 1 0,-1-1 0,0 1 0,0-1 0,0 1 0,1 0 0,-1 0 0,0-1 0,1 1 0,-1 0 1,0 0-1,1 0 0,-1 0 0,1-1 0,0 1 0,-1 0 0,1 0 0,0 0 0,-1 0 0,1 0 0,0 0 0,0 0 0,0 2 0,0 30 454,0-32-451,1-1-1,-1 1 1,1 0-1,-1 0 1,1 0-1,0-1 1,-1 1-1,1 0 1,0-1-1,-1 1 1,1 0-1,0-1 1,0 1-1,-1-1 1,1 1-1,0-1 1,0 0-1,0 1 1,0-1-1,0 0 1,0 1-1,0-1 0,0 0 1,0 0-1,0 0 1,-1 0-1,3 0 1,33 0 337,-28 0-238,-6 0-89,0 0 1,0 0-1,-1 0 1,1-1-1,0 1 1,0-1-1,0 1 1,-1-1-1,1 0 0,0 0 1,-1 1-1,1-1 1,0 0-1,-1 0 1,0-1-1,1 1 1,-1 0-1,1 0 0,-1-1 1,1-1-1,1-1 9,-1 0-1,1-1 0,-1 1 0,0 0 1,0-1-1,-1 0 0,2-7 0,0-7-167,0 0-1,-1-36 0,-2 52 93,0-8-16,-3-13-259,3 24 321,-1-1 0,1 0-1,-1 1 1,0-1 0,0 0 0,1 1-1,-1-1 1,0 1 0,0-1 0,0 1-1,0 0 1,1-1 0,-1 1 0,0 0-1,0 0 1,0-1 0,0 1 0,0 0-1,0 0 1,0 0 0,0 0-1,0 0 1,0 0 0,0 1 0,0-1-1,-2 1 22,0-1 0,1 1 0,-1 0 0,0 0 0,1 1 0,0-1 0,-1 0 0,1 1 0,0 0-1,0-1 1,-1 1 0,1 0 0,1 0 0,-1 0 0,0 0 0,0 0 0,1 1 0,-1-1 0,1 0 0,0 1-1,0-1 1,0 1 0,0 0 0,-1 2 0,-1 5 108,1-1 0,-1 1 0,1 0-1,1-1 1,-1 17 0,2-22-92,-1 0-1,1 0 1,0 0 0,1 0-1,-1 0 1,1 0 0,0 0-1,-1 0 1,2 0 0,-1 0-1,0 0 1,1 0-1,0-1 1,0 1 0,0-1-1,0 1 1,1-1 0,-1 0-1,1 0 1,0 0-1,0 0 1,0 0 0,0-1-1,0 1 1,1-1 0,-1 0-1,1 0 1,0 0 0,6 2-1,10 4 208,0-2-1,0 0 0,0-1 1,0-2-1,1 0 0,-1-1 1,38-1-1,-45-3-169,-3-12 149</inkml:trace>
  <inkml:trace contextRef="#ctx0" brushRef="#br0" timeOffset="5176.2">4444 340 9830,'0'0'0,"0"13"0,0-11 328,0 0-328,0 0 0,-6 2 0,-5 1 327,-4 1-327,-2-6 328,5 0 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8:19.533"/>
    </inkml:context>
    <inkml:brush xml:id="br0">
      <inkml:brushProperty name="width" value="0.035" units="cm"/>
      <inkml:brushProperty name="height" value="0.035" units="cm"/>
      <inkml:brushProperty name="color" value="#008C3A"/>
    </inkml:brush>
  </inkml:definitions>
  <inkml:trace contextRef="#ctx0" brushRef="#br0">224 435 9830,'-49'-73'55,"47"71"-16,0-1 0,0 1 0,0 0 0,0-1 0,-1 1 1,1 0-1,-1 1 0,0-1 0,1 0 0,-1 1 0,0 0 0,0-1 1,0 1-1,0 0 0,0 1 0,0-1 0,0 0 0,0 1 0,0 0 1,-1 0-1,1 0 0,0 0 0,0 0 0,-6 2 0,-6-1 239,11-1-216,0 1 0,0 0 0,0 0 0,1 0 0,-1 1 0,0-1 0,1 1 0,-1 0 0,1 0 0,0 0 0,0 0 0,0 1 0,0-1 0,0 1 0,0 0 0,0 0 0,1 0 0,0 0-1,-1 0 1,1 1 0,0-1 0,1 1 0,-1-1 0,1 1 0,-2 4 0,2-4 8,-1-1-1,1 1 0,0 0 0,0 0 1,0 0-1,0 0 0,1 0 0,-1 0 1,1 0-1,0 0 0,0 1 0,1-1 1,0 0-1,-1 0 0,1 0 0,0 0 1,1-1-1,-1 1 0,1 0 0,0 0 1,-1-1-1,2 1 0,-1-1 0,4 5 0,4-1 162,0 0 0,1-1 0,0 0-1,0-1 1,0 0 0,1-1-1,-1 0 1,1-1 0,0 0-1,22 2 1,-15-2 204,-1 0 0,0 2 0,28 10 0,-44-13-385,1-1 0,-1 1-1,1 0 1,-1-1 0,0 1 0,1 0 0,-1 0-1,0 1 1,0-1 0,-1 0 0,1 1 0,2 4-1,-3-6-35,-1-1-1,0 1 1,1 0-1,-1 0 1,1 0-1,-1 0 1,0 0-1,0 0 1,0 1-1,0-1 1,1 0-1,-1 0 1,-1 0-1,1 0 1,0 0-1,0 0 1,0 0-1,0 0 1,-1 0-1,1 0 1,-1 0-1,1 0 1,0 0-1,-1 0 1,0 0-1,1 0 1,-1-1-1,1 1 1,-1 0-1,0 0 0,0-1 1,0 1-1,1 0 1,-1-1-1,0 1 1,0-1-1,0 1 1,-1 0-1,-11 4 261,1-1 0,-1-1 0,0 0 1,-1-1-1,1 0 0,-21 0 0,-70-2 1496,87-1-1140,132-8 1021,-70 0-931</inkml:trace>
  <inkml:trace contextRef="#ctx0" brushRef="#br0" timeOffset="482.69">400 486 9830,'-30'-80'0,"26"74"255,1 15-93,3 18 130,0-27-291,1 14 285,1 0 0,0 0 0,1 0 1,1 0-1,7 20 0,35 69 1502,-23-55-959,69 130 2609,-117-244-2402,3 13-1799,-25-89 0,40 112 456,1 1 0,1-1 0,2 0 1,0-56-1,3 85 298,0 0 0,0 0-1,0 0 1,1 0 0,-1 0 0,0-1 0,1 1 0,-1 0 0,0 0 0,1 0-1,-1 0 1,1 0 0,0 1 0,-1-1 0,1 0 0,0 0 0,0 0 0,-1 0-1,1 1 1,0-1 0,0 0 0,0 1 0,1-2 0,0 1 15,1 1 1,-1-1-1,1 0 0,0 0 1,-1 1-1,1-1 0,-1 1 1,1 0-1,4 0 1,-2 1 40,0-1 1,0 1 0,0 0 0,0 0-1,0 0 1,0 1 0,-1-1 0,1 1-1,-1 0 1,6 4 0,-5-1 36,-1-1 1,1 1 0,-1 0-1,0 0 1,-1 1 0,0-1-1,1 1 1,-2 0 0,1 0-1,-1 0 1,0 0 0,2 8-1,-3-11-35,0 1 0,0 0 0,-1-1 0,1 1 0,-1 0 0,0 0 0,0-1 0,0 1 0,-1 0 0,1 0-1,-1-1 1,0 1 0,0 0 0,0-1 0,0 1 0,-1-1 0,0 1 0,1-1 0,-1 0 0,-1 0 0,-3 5-1,1-3 49,0 0 0,-1 0 0,0-1 0,0 0 0,-10 5 0,10-6 169</inkml:trace>
  <inkml:trace contextRef="#ctx0" brushRef="#br0" timeOffset="2143.88">743 407 9830,'3'15'669,"-2"-14"-637,0 0 0,-1 1 0,1-1-1,0 1 1,0-1 0,0 0 0,0 0 0,0 0 0,0 1-1,0-1 1,0 0 0,0 0 0,1-1 0,-1 1-1,0 0 1,1 0 0,-1-1 0,1 1 0,-1 0 0,1-1-1,1 1 1,-2-1-6,1 1-1,-1-1 1,0 0 0,0 1-1,1-1 1,-1 0-1,0 0 1,1 0-1,-1 0 1,1 0-1,-1 0 1,0-1 0,0 1-1,1 0 1,-1-1-1,0 1 1,1-1-1,-1 1 1,0-1 0,0 0-1,0 1 1,0-1-1,0 0 1,0 0-1,0 0 1,0 0-1,0 0 1,0 0 0,0 0-1,0 0 1,-1 0-1,1 0 1,0 0-1,-1-1 1,2-1-1,-1-1-7,-1-1-1,1 1 0,-1 0 0,1-1 0,-1 1 0,0-1 0,-1 1 0,1 0 0,-1-1 0,-2-5 0,1 5-5,0 1 0,0-1 0,-1 1 0,0 0 0,0 0-1,0 0 1,0 0 0,-1 0 0,0 1 0,0-1 0,0 1 0,0 0 0,0 0 0,0 1 0,-1-1 0,1 1 0,-1 0 0,0 0 0,0 1 0,1-1 0,-1 1 0,0 0 0,0 0 0,-1 1-1,-8-1 1,12 2 8,1-1-1,-1 1 1,1 0-1,-1-1 1,1 1-1,-1 0 0,1 0 1,0 0-1,0 0 1,-1 0-1,1 0 1,0 0-1,0 1 0,0-1 1,0 0-1,0 1 1,0-1-1,1 0 1,-1 1-1,0-1 0,1 1 1,-1-1-1,1 1 1,0 0-1,-1-1 1,1 1-1,0 2 0,-5 49 670,5-48-593,0 8 118,0 0 1,0-1-1,2 1 0,-1 0 0,2-1 1,0 1-1,0-1 0,7 15 0,-7-20-82,1 1 0,1-1-1,-1 0 1,1 0 0,0 0 0,1-1-1,0 1 1,0-1 0,0-1-1,1 1 1,-1-1 0,1 0-1,12 5 1,-15-7-54,0-1 0,1 0 0,-1 0 0,1 0 0,0-1 0,0 1 0,0-1 0,0 0 0,-1-1 0,1 1 0,0-1 0,0 0 0,0 0 0,0-1 0,0 1 0,6-2 0,-7 0-16,0 1 0,-1-1-1,1 0 1,0 0 0,-1 0 0,0-1 0,0 1-1,1-1 1,-2 0 0,1 0 0,0 0-1,0 0 1,-1 0 0,0 0 0,0-1-1,0 1 1,0-1 0,0 0 0,2-6 0,4-16-323,-1 0 0,-1 0 0,-1 0 0,-1-1 0,0-49 0,-4 76 258,0 1 1,0-1-1,0 1 0,0-1 0,0 0 0,0 1 0,0-1 1,0 1-1,0-1 0,0 1 0,0-1 0,1 1 0,-1-1 1,0 1-1,0-1 0,0 0 0,1 1 0,-1-1 0,0 1 1,0-1-1,1 0 0,-1 1 0,0-1 0,1 0 0,-1 1 1,0-1-1,1 0 0,-1 1 0,1-1 0,-1 0 0,0 0 1,1 1-1,2-3-187,-8-1 151,3 3 56,1-1 0,-1 1 0,1-1 0,-1 1 0,1 0 1,-1-1-1,0 1 0,1 0 0,-1 0 0,0 0 0,1 0 0,-1 1 0,0-1 0,1 0 0,-1 1 0,1-1 0,-1 1 0,1-1 0,-1 1 0,1 0 0,-1 0 0,1 0 0,0 0 0,-1-1 0,1 2 0,0-1 0,0 0 1,0 0-1,0 0 0,0 1 0,0-1 0,0 0 0,0 1 0,0-1 0,0 1 0,1-1 0,-1 1 0,1-1 0,-1 1 0,1 3 0,-2 6 123,0 1-1,1 0 1,1 0-1,1 19 1,0-16-7,-1-11-93,0 0 1,1 0-1,0 1 0,0-1 1,0 0-1,0 0 1,1 0-1,0-1 0,0 1 1,0 0-1,0-1 0,0 1 1,1-1-1,-1 1 0,1-1 1,0 0-1,0 0 0,0 0 1,0-1-1,1 1 1,-1-1-1,1 0 0,-1 0 1,9 3-1,-2-1 81,1 0 0,-1-1 0,1 0 0,0-1 0,0-1 0,0 1 0,0-2 0,16 0 0,-25 0-104,0 0-1,-1-1 0,1 1 0,0-1 1,0 1-1,-1-1 0,1 1 1,0-1-1,-1 0 0,1 0 0,-1 0 1,1 0-1,-1 0 0,1 0 1,-1 0-1,0-1 0,0 1 1,1 0-1,0-3 0,1 0-40,-1-1 0,1 0-1,-1 1 1,0-1 0,-1 0-1,3-9 1,-1-4-249,0 0-1,-1-35 1,-3 23-116,1 28 317,0 5 15,1 13 1,-1-6 134,1 0 0,0 0 1,1 0-1,0 0 0,1-1 1,4 12-1,-6-18-53,0 0 1,0-1-1,0 1 0,1-1 0,-1 0 1,1 1-1,0-1 0,0 0 1,-1 0-1,1 0 0,1 0 0,-1 0 1,0 0-1,0-1 0,1 1 0,-1-1 1,1 0-1,-1 1 0,1-1 1,-1 0-1,1-1 0,0 1 0,0 0 1,-1-1-1,1 0 0,4 1 0,-4-1 1,0-1 0,0 1 0,0-1-1,1 1 1,-1-1 0,0 0-1,0 0 1,0 0 0,-1-1-1,1 1 1,0-1 0,0 0-1,-1 1 1,5-5 0,-1 1-49,-1-1 0,0 1-1,-1-1 1,1 0 0,-1-1 0,4-6 0,-1-3-226,0 0 0,-1 0 0,0-1 1,6-32-1,-8 21-63,0 0 0,-2 0 0,-1 0 0,-1 0 0,-2 0 0,-1 0 0,-1 0 0,-8-30 0,11 55 276,-11-28-252,12 30 279,0 1 1,-1-1 0,1 0-1,0 0 1,0 0-1,-1 1 1,1-1 0,-1 0-1,1 1 1,-1-1 0,1 0-1,-1 1 1,1-1-1,-1 1 1,0-1 0,1 1-1,-1-1 1,0 1 0,1-1-1,-1 1 1,0 0-1,1-1 1,-1 1 0,0 0-1,0 0 1,0-1 0,1 1-1,-1 0 1,0 0-1,0 0 1,-1 0 0,1 1 14,0 0 0,0 1 1,0-1-1,0 0 0,0 1 1,0-1-1,0 1 1,0-1-1,0 1 0,1-1 1,-1 1-1,0 0 0,1-1 1,0 1-1,-1 0 0,1-1 1,0 1-1,0 0 1,0 3-1,-1 4 92,-5 44 514,2-1 1,3 1-1,6 56 0,-2-63-55,1 0 0,3 0 1,2 0-1,2-1 0,2-1 0,29 69 0,-38-105-466,0 0-1,1 0 0,0 0 0,0-1 1,1 0-1,7 7 0,-12-12-69,1-1 0,-1 0 0,0 1-1,0-1 1,1 0 0,-1 0 0,1 0 0,-1 0-1,1 0 1,0-1 0,-1 1 0,1 0 0,0-1-1,-1 1 1,1-1 0,0 0 0,0 1 0,0-1 0,-1 0-1,1 0 1,0 0 0,0 0 0,0-1 0,-1 1-1,1 0 1,0-1 0,0 1 0,-1-1 0,1 0-1,0 1 1,-1-1 0,1 0 0,-1 0 0,1 0-1,-1 0 1,1 0 0,-1 0 0,2-3 0,2-3-30,0 1 0,-1-1 1,0 0-1,0 0 0,-1 0 0,0-1 1,0 1-1,-1-1 0,0 0 0,0 1 1,-1-1-1,1-16 0,-1-11-837,-4-54-1,2 82 775,-1-8-186,0-1-1,-1 1 1,0 0-1,-2 0 1,-8-20-1,10 26 104,-1 1 0,-1-1 0,0 1 0,0 0 0,0 0 0,-1 0 0,0 1 0,-1 0 0,-13-12 0,19 18 148,1 1 0,-1-1 0,0 1 0,1-1 0,-1 1 0,0-1 0,1 1 0,-1 0 0,0-1 0,1 1 0,-1 0 0,0-1 0,0 1 0,1 0 0,-1 0 0,0 0 0,0 0 0,0 0 0,1 0 0,-1 0 0,0 0 1,0 0-1,0 0 0,1 0 0,-1 1 0,0-1 0,0 0 0,1 0 0,-1 1 0,0-1 0,1 0 0,-2 1 0,1 1 21,0 0 1,0-1-1,0 1 1,0 0-1,0-1 1,0 1-1,0 0 1,0 0-1,1 0 1,-1 0 0,1 0-1,-1 3 1,0 0 38,1 0 0,-1 0 1,1 1-1,0-1 0,1 0 1,-1 0-1,1 0 0,0 0 1,0 0-1,3 7 0,-2-10-25,0 1 0,1 0 1,-1-1-1,1 1 0,-1-1 0,1 0 0,0 0 0,0 0 0,0 0 1,0 0-1,0-1 0,0 1 0,1-1 0,-1 0 0,0 0 0,1 0 0,5 0 1,5 1 124,1-1 1,28-1 0,-40-1-128,0 1 2,1 0 0,-1-1 0,0 1 0,0-1 0,0 0-1,1 0 1,-1 0 0,0 0 0,0-1 0,-1 1 0,1-1 0,0 1 0,0-1 0,-1 0-1,1 0 1,3-5 0,-2 2-50,0 0-1,-1 0 1,0 0-1,0 0 1,0-1-1,0 1 1,3-12-1,-3 3-182,0 0 0,0 0 0,-1 0 0,0-20 0,-3 51 278,2 1 0,0-1-1,1 1 1,0-1-1,2 0 1,0 0-1,1 0 1,11 26 0,-11-36-27,-3-6 71</inkml:trace>
  <inkml:trace contextRef="#ctx0" brushRef="#br0" timeOffset="2347.78">1533 42 9830,'0'0'0,"32"40"733,-15-10-270,-2 4 270</inkml:trace>
  <inkml:trace contextRef="#ctx0" brushRef="#br0" timeOffset="3470.9">1795 355 9830,'-2'16'402,"1"-6"-220,0 0 0,1 0-1,0 0 1,2 10 0,-1-19-155,1 0 0,-1-1 1,0 1-1,1-1 0,-1 1 1,1-1-1,-1 0 0,0 1 1,1-1-1,-1 0 0,1 0 0,-1 0 1,1 0-1,-1 0 0,1 0 1,-1-1-1,1 1 0,-1 0 1,0-1-1,1 1 0,-1-1 1,0 1-1,2-2 0,0-2 30,0 0 0,0 0 0,-1 0-1,1 0 1,-1 0 0,0-1 0,0 1 0,-1-1 0,1 1-1,-1-1 1,0 0 0,0-5 0,5-60-196,-5 62 109,-1 0 0,0 0 0,0 1 0,-1-1 1,0 0-1,-3-11 0,3 17 46,0 1-1,0-1 1,0 1 0,0-1-1,0 1 1,0-1-1,0 1 1,0-1 0,-1 1-1,1 0 1,0 0 0,-1-1-1,1 1 1,-1 0-1,0 1 1,1-1 0,-1 0-1,0 0 1,1 1 0,-1-1-1,0 1 1,0-1-1,0 1 1,1 0 0,-1-1-1,0 1 1,0 0 0,0 1-1,0-1 1,1 0-1,-1 0 1,-3 1 0,4 0 3,-1-1 1,1 1 0,-1 0 0,1-1-1,0 1 1,-1 0 0,1 0-1,0 0 1,-1 0 0,1 0 0,0 0-1,0 0 1,0 0 0,0 1-1,0-1 1,0 0 0,0 1-1,1-1 1,-1 1 0,0-1 0,1 1-1,-1-1 1,1 1 0,-1-1-1,1 1 1,0 2 0,-4 46 651,4-46-600,0 10 136,0-1 0,1 0 0,1 1 0,0-1 0,0 0 0,2 0 0,-1 0 0,7 12 0,-8-20-130,1 0-1,-1-1 1,1 1 0,0-1-1,0 0 1,1 0-1,-1 0 1,1 0-1,0-1 1,0 1-1,0-1 1,1 0 0,-1 0-1,1-1 1,-1 1-1,1-1 1,0 0-1,0 0 1,0-1 0,0 1-1,0-1 1,1 0-1,7 0 1,-8-1 7,0 1 0,0-1 0,0 0-1,0-1 1,0 1 0,0-1 0,0 0 0,0 0 0,0 0 0,0-1 0,0 0 0,-1 0 0,1 0 0,6-5-1,-4 2 8,0-1-1,-1-1 1,0 1-1,0-1 1,-1 0-1,1 0 1,6-14-1,-2 1-335,0 0-1,9-27 1,-7 15-35,-12 31 275,0 1-1,0 0 1,1 0-1,-1-1 1,0 1 0,0 0-1,0 0 1,0-1 0,0 1-1,1 0 1,-1 0 0,0 0-1,0-1 1,1 1-1,-1 0 1,0 0 0,0 0-1,1 0 1,-1-1 0,0 1-1,0 0 1,1 0-1,-1 0 1,0 0 0,0 0-1,1 0 1,-1 0 0,0 0-1,1 0 1,-1 0-1,0 0 1,0 0 0,1 0-1,-1 0 1,0 0 0,1 0-1,-1 0 1,0 1-1,0-1 1,1 0 0,-1 0-1,0 0 1,0 0 0,1 0-1,-1 1 1,0-1 0,0 0-1,0 0 1,1 0-1,-1 1 1,0-1 0,0 0-1,0 0 1,0 1 0,0-1-1,1 0 1,-1 0-1,0 1 1,8 11-24,29 44 824,-36-63-734,0 4-31,0-1 1,-1 0-1,0 0 1,1 1-1,-1-1 1,-1 0-1,0-5 1,0 7-53,-1 0 0,1 0 0,-1-1 0,0 1 0,1 0 0,-1 1 0,0-1 0,0 0 0,-1 0 0,1 1 0,0 0 0,-1-1 0,1 1 0,0 0 0,-1 0 0,1 0 0,-1 0 0,-4 0 0,5 0 34,0 1 0,0-1 0,-1 1 0,1 0 0,0 0 0,0 0 0,-1 0 0,1 0 0,0 0 0,0 1 0,0-1 0,-1 1 0,1-1 0,0 1 0,0 0 0,0 0 0,0 0 0,0 0 0,0 0 0,0 0 0,1 1 0,-1-1 0,-2 2 0,0 4 60,0-1 0,0 1 0,0 0-1,1 0 1,0 0 0,1 0 0,-1 0 0,1 1 0,1-1 0,-2 9 0,1 12 332,0 38 1,2-59-343,0-4-29,1 0 0,-1 1 0,1-1 0,0 0 0,0 0-1,0 0 1,1 1 0,-1-1 0,1-1 0,0 1 0,0 0 0,0 0 0,0 0 0,0-1-1,0 0 1,1 1 0,-1-1 0,1 0 0,0 0 0,-1 0 0,1 0 0,0-1 0,0 1-1,0-1 1,1 0 0,-1 0 0,5 2 0,-4-2 6,0 0-1,0 0 1,-1 0-1,1-1 1,0 1-1,0-1 1,0 0-1,0 0 1,0 0-1,0 0 1,0-1-1,0 0 1,0 0-1,0 0 1,0 0-1,-1 0 1,1-1 0,0 0-1,-1 0 1,0 0-1,1 0 1,-1 0-1,4-4 1,-2-1-100,0 0-1,0-1 1,0 0 0,-1 0 0,-1-1 0,1 1 0,-1-1 0,0 1-1,-1-1 1,0 0 0,1-17 0,-1-9-634,-3-60 0,0 85 598,-2-16-234,0 1 0,-2-1 0,-1 2 0,-1-1 0,-1 1 0,-2 0 0,0 0 0,-1 1 0,-27-41 0,38 64 331,0 0-1,0 1 1,0-1-1,0 0 1,0 0-1,0 0 0,0 0 1,0 0-1,0 0 1,0 1-1,0-1 1,0 0-1,0 0 0,0 0 1,0 0-1,0 0 1,0 0-1,0 1 1,0-1-1,0 0 1,-1 0-1,1 0 0,0 0 1,0 0-1,0 0 1,0 0-1,0 0 1,0 0-1,0 1 0,0-1 1,0 0-1,-1 0 1,1 0-1,0 0 1,0 0-1,0 0 1,0 0-1,0 0 0,0 0 1,-1 0-1,1 0 1,0 0-1,0 0 1,0 0-1,0 0 0,0 0 1,0 0-1,-1 0 1,1 0-1,0 0 1,0 0-1,0 0 0,0 0 1,0 0-1,0 0 1,0 0-1,-1 0 1,1-1-1,0 1 1,0 0-1,0 0 0,0 0 1,0 0-1,0 0 1,0 0-1,0 0 1,0 0-1,-1-1 0,-1 21 206,2 24 240,2-23-193,1-1-1,1 0 1,1 0-1,12 31 1,39 77 1185,-43-99-1052,55 105 1090,-67-132-1427,-3-3 1,-10-12 196</inkml:trace>
  <inkml:trace contextRef="#ctx0" brushRef="#br0" timeOffset="3735.22">950 274 9830,'0'0'0,"94"7"1638,-79-3-1638,-2-4 328</inkml:trace>
  <inkml:trace contextRef="#ctx0" brushRef="#br0" timeOffset="4081.13">2805 244 9830,'0'0'0,"0"35"655,0-29-655,0-2 0,0-2 0</inkml:trace>
  <inkml:trace contextRef="#ctx0" brushRef="#br0" timeOffset="6586.17">2978 533 9830,'-2'-14'136,"2"21"44,3 17 159,-1-19-238,0 1 0,0-1 0,0 1-1,1-1 1,0 0 0,0 0-1,0 0 1,1 0 0,-1-1-1,1 1 1,6 3 0,-8-5-39,1-1 1,1 0-1,-1 0 1,0 0-1,1 0 1,-1-1-1,0 1 1,1-1-1,0 0 1,-1 0-1,1 0 1,0-1-1,0 1 1,-1-1-1,1 0 1,0 0-1,0 0 1,4-1-1,-6 0-30,0 0 0,0 1 1,0-1-1,0 0 0,0-1 0,0 1 0,0 0 0,0 0 0,-1-1 0,1 1 0,0-1 0,-1 0 0,1 1 0,-1-1 1,0 0-1,0 0 0,1 0 0,-1 0 0,0 0 0,-1 0 0,1 0 0,0 0 0,-1-1 0,1 1 0,-1 0 1,1-4-1,1-8-118,0-1 1,-2-28 0,0 33 60,1 0-18,-1-27-20,0 36 59,0 0 1,0 0-1,0 1 1,0-1 0,0 0-1,-1 0 1,1 0-1,0 0 1,0 1-1,-1-1 1,1 0-1,0 0 1,-1 0 0,1 1-1,-1-1 1,1 0-1,-1 0 1,1 1-1,-1-1 1,1 1-1,-1-1 1,0 0 0,1 1-1,-1-1 1,0 1-1,0 0 1,1-1-1,-1 1 1,0-1-1,0 1 1,0 0 0,0-1-1,0 2 13,0 0 0,0-1 1,0 1-1,1 0 0,-1-1 0,0 1 0,0 0 0,1 0 1,-1 0-1,1-1 0,-1 1 0,1 0 0,-1 0 0,1 0 0,0 0 1,-1 0-1,1 0 0,0 0 0,0 0 0,0 0 0,-1 1 1,-3 26 322,3-15-139,0-1 1,1 1 0,0 0 0,1-1 0,0 1-1,1-1 1,3 13 0,-4-21-144,0-1 1,1 0-1,-1 1 0,1-1 0,-1 0 1,1 0-1,0 1 0,0-1 1,1-1-1,-1 1 0,1 0 0,-1-1 1,1 1-1,0-1 0,0 0 1,0 0-1,0 0 0,0 0 0,0 0 1,1-1-1,-1 1 0,1-1 1,-1 0-1,1 0 0,-1 0 0,1-1 1,-1 1-1,7-1 0,-6 0 16,1 0-1,0 0 0,-1 0 0,1 0 1,-1-1-1,1 0 0,-1 0 0,1 0 1,-1 0-1,1-1 0,-1 0 1,6-3-1,-6 1-40,1 1 0,-1-1 0,0 0 0,0-1-1,0 1 1,-1-1 0,1 0 0,-1 1 0,4-10 0,0 0-166,-2 0 1,0-1-1,5-21 1,-6 21-29,0-1 0,12-25 1,-16 40 164,0 1 1,0 0-1,1-1 0,-1 1 0,0 0 1,0-1-1,0 1 0,1 0 1,-1 0-1,0-1 0,1 1 1,-1 0-1,0 0 0,0-1 1,1 1-1,-1 0 0,0 0 1,1 0-1,-1 0 0,0-1 1,1 1-1,-1 0 0,1 0 1,-1 0-1,0 0 0,1 0 1,-1 0-1,0 0 0,1 0 1,-1 0-1,1 0 0,-1 0 1,0 0-1,1 0 0,-1 0 0,0 1 1,1-1-1,-1 0 0,0 0 1,1 0-1,-1 1 0,0-1 1,1 0-1,-1 0 0,0 0 1,0 1-1,1-1 0,-1 0 1,0 1-1,0-1 0,1 0 1,-1 1-1,0-1 0,0 0 1,0 1-1,0-1 0,0 0 1,1 1-1,-1 0 0,13 25 162,-12-23-90,13 32 669,15 61-1,-25-81-552,2-3 126,0-15-128,1-15 31,-7 18-198,13-58 125,-11 44-278,1 0-1,0 0 0,1 1 1,1-1-1,0 1 0,0 0 1,2 0-1,11-19 0,-17 30 135,0 1-1,0 0 1,1 0-1,-1-1 1,0 1 0,0 0-1,1 0 1,-1 0-1,0 1 1,1-1-1,-1 0 1,1 0-1,-1 1 1,1-1 0,-1 1-1,1-1 1,0 1-1,-1 0 1,1 0-1,-1 0 1,1-1 0,0 2-1,2-1 1,-1 1 31,1 0 0,-1 0 0,0 0 0,0 1 1,0-1-1,0 1 0,0 0 0,-1 0 0,1 0 1,0 0-1,1 3 0,4 4 126,0-1-1,-1 2 1,0-1-1,-1 1 1,10 18 0,-4 16 240,-11-43-375,-1 1 0,1-1 0,-1 1-1,0-1 1,0 0 0,0 1 0,0-1 0,0 1 0,0-1 0,0 1 0,0-1 0,0 0-1,-1 1 1,1-1 0,-1 0 0,1 1 0,-1-1 0,1 0 0,-1 1 0,0-1 0,1 0-1,-1 0 1,0 0 0,0 0 0,0 0 0,0 0 0,0 0 0,0 0 0,-2 1 0,-22 1 190</inkml:trace>
  <inkml:trace contextRef="#ctx0" brushRef="#br0" timeOffset="6773.11">2861 63 9830,'0'0'0,"68"-25"0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19:59.515"/>
    </inkml:context>
    <inkml:brush xml:id="br0">
      <inkml:brushProperty name="width" value="0.035" units="cm"/>
      <inkml:brushProperty name="height" value="0.035" units="cm"/>
      <inkml:brushProperty name="color" value="#008C3A"/>
    </inkml:brush>
  </inkml:definitions>
  <inkml:trace contextRef="#ctx0" brushRef="#br0">1 1 9830,'0'0'0,"5"28"328,-5-26-328,0 0 0,2-2 0,11 0 327,0 0 1</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0:00.943"/>
    </inkml:context>
    <inkml:brush xml:id="br0">
      <inkml:brushProperty name="width" value="0.035" units="cm"/>
      <inkml:brushProperty name="height" value="0.035" units="cm"/>
      <inkml:brushProperty name="color" value="#008C3A"/>
    </inkml:brush>
  </inkml:definitions>
  <inkml:trace contextRef="#ctx0" brushRef="#br0">1 31 9830,'0'0'0,"11"-30"0,-11 33 0,0 7 328,0-3-328,-11-3 327</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0:06.096"/>
    </inkml:context>
    <inkml:brush xml:id="br0">
      <inkml:brushProperty name="width" value="0.05" units="cm"/>
      <inkml:brushProperty name="height" value="0.05" units="cm"/>
      <inkml:brushProperty name="color" value="#F6630D"/>
    </inkml:brush>
  </inkml:definitions>
  <inkml:trace contextRef="#ctx0" brushRef="#br0">164 817 48,'0'0'11787,"0"-36"-5878,0 34-5896,0 0 1,0 0-1,0 0 0,0 0 1,0 0-1,1 0 0,-1 0 1,1 0-1,-1 0 0,1 0 0,0 0 1,0 0-1,0 0 0,0 0 1,0 1-1,0-1 0,1 0 1,-1 1-1,3-2 0,-1 0 0,0 1-1,1 0 1,-1 1 0,1-1-1,-1 1 1,1-1-1,0 1 1,0 0 0,6 0-1,-4-1-27,1 1-1,0 0 0,-1 1 0,1 0 0,0 0 0,0 0 1,-1 1-1,1-1 0,8 4 0,-11-3 6,-1 1 1,0-1-1,1 1 0,-1 0 0,0 0 0,0 0 1,-1 1-1,1-1 0,0 1 0,-1-1 0,1 1 1,-1 0-1,0 0 0,0 0 0,0 0 1,0 0-1,-1 0 0,2 6 0,2 7-22,0 1 0,-2 0-1,0-1 1,-1 2 0,0-1-1,-2 0 1,0 0 0,-1 0 0,-3 19-1,-6-11 222,5-23 341,4-17-200,2 14-329,-1-1 1,0 1-1,0 0 1,1 0-1,-1-1 1,1 1-1,-1 0 1,1 0-1,0 0 1,-1-1-1,1 1 1,0 0-1,0 0 1,0 0-1,0 0 1,0 0-1,0 1 0,0-1 1,0 0-1,0 0 1,2 0-1,0-1-17,1 1 1,-1-1-1,1 1 0,-1 0 0,1 0 0,0 1 0,7-1 0,-6 0 1,-1 1 0,1 0 0,0 0 0,0 1 0,-1-1 0,1 1 0,0 0 0,-1 1 0,1-1 0,-1 1 0,0 0 1,1 0-1,3 2 0,-3 1-4,-1-1 1,-1 1 0,1 0 0,-1 0-1,1 0 1,-2 0 0,1 1-1,0-1 1,-1 1 0,0 0 0,-1-1-1,1 1 1,-1 0 0,0 0 0,0 0-1,-1 0 1,0 0 0,0 0-1,-1 9 1,0-12 0,1 0 1,0 0-1,-1 0 0,0-1 0,1 1 0,-1 0 1,0-1-1,0 1 0,-1-1 0,1 1 1,-1-1-1,1 1 0,-1-1 0,0 0 0,0 0 1,-2 3-1,-1-1-36,0 0 0,0 0 0,-1-1 0,1 0 0,-1 0-1,-12 5 1,4-3-295,-1-1-1,1-1 0,-1 0 0,0-1 0,-24 1 0,37-3 303,-1 0-210,0 1 1,0-1-1,0 0 0,0 0 1,0 0-1,0-1 1,0 1-1,0-1 0,1 1 1,-1-1-1,0 0 0,0 0 1,1 0-1,-1 0 0,0-1 1,1 1-1,-1-1 1,1 0-1,0 1 0,-1-1 1,-2-4-1,-8-16-3467</inkml:trace>
  <inkml:trace contextRef="#ctx0" brushRef="#br0" timeOffset="484.53">275 618 6163,'0'0'7902,"-21"-8"-5314,-68-25-726,86 32-1779,-1-1 0,1 1 0,-1 0 0,1 0 0,-1 0 0,0 1 0,1-1 0,-1 1 0,0 0 0,0 0 1,1 0-1,-1 1 0,0-1 0,1 1 0,-1 0 0,0 0 0,1 0 0,-1 0 0,1 1 0,0 0 0,-1-1 0,1 1 0,0 0 0,0 1 0,0-1 0,0 0 0,-3 4 0,1 3-50,-1-1 1,1 1-1,0 0 0,1 1 0,0-1 0,1 1 1,-4 12-1,6-18-17,-6 27 54,0 0 0,3 0 1,0 0-1,2 1 0,2-1 1,0 1-1,6 34 1,-3-48-81,0-1 1,1 1 0,1 0-1,0-1 1,2 0 0,0-1-1,0 1 1,2-1 0,0-1-1,1 1 1,0-2 0,1 1-1,1-2 1,0 1 0,1-2-1,1 0 1,0 0 0,0-1-1,1-1 1,0 0 0,1-1-1,0-1 1,0 0-1,1-2 1,0 0 0,0 0-1,1-2 1,0 0 0,18 1-1,-4-1-225,0-3 0,1-1 0,-1-1 0,0-1 0,1-2 0,38-10 0,-60 10 173,-1 1 1,0-1-1,0-1 1,0 1-1,0-2 1,-1 1-1,0-2 1,0 1-1,13-13 1,-16 12 61,-1 1 1,1-1 0,-2 0 0,1 0 0,-1-1-1,0 1 1,0-1 0,-1 0 0,0 0 0,-1 0-1,0 0 1,0-1 0,-1 1 0,1-9-1,0-8 137,-2 0 0,0 1 0,-2-1 0,-1 0 0,-1 1 0,0 0 0,-2 0 0,-15-38 0,13 43-97,0 1 0,-1 1 0,-1-1 0,-1 1 0,0 1 0,-1 0 0,-1 1 0,-1 0 0,0 1 0,0 0 0,-21-13 0,28 22-59,0 0-1,-1 1 1,1 0-1,-1 0 1,0 1-1,0 0 1,0 1-1,0 0 1,-1 0-1,1 0 1,0 1-1,-1 1 1,1-1-1,-1 1 1,1 1-1,-1 0 1,1 0-1,-1 0 1,1 1-1,0 0 1,0 1-1,0 0 1,0 0-1,0 1 1,-11 7-1,-66 52-4745,48-33 406</inkml:trace>
  <inkml:trace contextRef="#ctx0" brushRef="#br0" timeOffset="1962.19">1680 699 6051,'0'0'12453,"0"-4"-11532,3-3-399,4 14-415,8 19-230,-13-23 172,30 62-313,33 98 0,-64-159-200,9 17-1540,3-14-4949,-3-6-1381</inkml:trace>
  <inkml:trace contextRef="#ctx0" brushRef="#br0" timeOffset="2210.4">1885 573 5507,'0'0'9262,"3"22"-8421,9 76-244,-8-77-377,0 0 0,2 0 0,0-1-1,1 1 1,19 34 0,-15-31-135,-3-6-130,-5-10-140,1 0 0,0 0 0,0 0 0,0-1 0,10 12 0</inkml:trace>
  <inkml:trace contextRef="#ctx0" brushRef="#br0" timeOffset="2457.88">1503 894 3298,'0'0'11525,"102"-43"-11317,-49 28 16,5 0-112,0 0-112,2 2 0,-3 1-384,1 3-769,-5-2-1680,-4 1-2738</inkml:trace>
  <inkml:trace contextRef="#ctx0" brushRef="#br0" timeOffset="2662.14">1742 939 2657,'0'0'9284,"81"0"-9027,-38-11-209,8 0-48,7-2-305,5-2-2480,1-6-4706</inkml:trace>
  <inkml:trace contextRef="#ctx0" brushRef="#br0" timeOffset="3283.26">2292 659 7027,'0'0'10085,"-2"3"-9701,0 1-367,1 0 1,-1 1-1,1-1 0,0 0 1,1 1-1,-1-1 1,1 1-1,-1-1 0,1 0 1,1 1-1,0 5 0,12 59 225,-6-34-145,-7-34-97,7 37 95,3 66-1,-15-328 368,4 147-449,1 77-18,0 0-1,0-1 1,0 1-1,0-1 0,0 1 1,0 0-1,0-1 1,0 1-1,0-1 1,0 1-1,1 0 0,-1-1 1,0 1-1,0 0 1,0-1-1,1 1 1,-1 0-1,0-1 0,0 1 1,1 0-1,-1-1 1,0 1-1,0 0 1,1 0-1,-1-1 1,0 1-1,1 0 0,-1 0 1,0 0-1,1 0 1,-1-1-1,1 1 1,-1 0-1,0 0 0,1 0 1,-1 0-1,1 0 1,-1 0-1,0 0 1,1 0-1,-1 0 0,1 0 1,-1 0-1,0 0 1,1 0-1,-1 0 1,0 1-1,1-1 0,-1 0 1,0 0-1,1 0 1,-1 0-1,1 1 1,20 14-170,-8 3 172,-1 0 1,-1 1-1,14 33 0,-17-34 10,0-1 1,1 0 0,1-1 0,0 0-1,24 28 1,-32-42-12,0 0 1,0 0-1,0 1 0,1-1 1,-1-1-1,1 1 0,0 0 1,-1-1-1,1 1 0,0-1 1,0 0-1,0 0 0,0 0 1,0 0-1,0 0 0,0-1 1,0 1-1,0-1 0,0 0 1,0 0-1,0 0 0,1 0 1,-1-1-1,0 1 0,0-1 1,0 0-1,4-1 0,-2-1-6,0 0-1,-1 0 0,1 0 0,0-1 1,-1 1-1,0-1 0,0-1 0,0 1 0,0 0 1,-1-1-1,0 0 0,1 1 0,2-10 1,1-2-32,-1-1 0,-1-1 0,-1 1 0,0-1 0,-1 0 0,-1 0 0,-1 0 0,-1 0 1,-1-21-1,0 32 42,1 0 0,-1 0 0,0 0-1,-1 0 1,1 0 0,-6-12 0,6 17-8,1 0 1,-1 0-1,0 1 0,0-1 0,0 0 0,0 1 1,0-1-1,0 1 0,-1-1 0,1 1 0,0 0 1,-1-1-1,1 1 0,-1 0 0,0 0 0,1 0 0,-1 0 1,0 0-1,1 1 0,-1-1 0,0 0 0,0 1 1,0 0-1,1-1 0,-1 1 0,0 0 0,0 0 1,0 0-1,-3 0 0,3 1-3,1-1 1,0 1-1,-1-1 1,1 1-1,0 0 0,0 0 1,0 0-1,0-1 1,0 1-1,0 0 0,0 1 1,0-1-1,0 0 1,0 0-1,0 0 0,1 0 1,-1 1-1,0-1 1,1 0-1,-1 1 1,1-1-1,0 0 0,-1 1 1,1-1-1,0 1 1,0 1-1,-3 44-524,3-39 329,0-2-113,0-1 0,0 1 0,1 0 0,-1-1 0,1 1 0,1 0-1,-1-1 1,1 1 0,0-1 0,0 0 0,0 0 0,1 0 0,0 0 0,0 0 0,0 0 0,4 4 0,16 16-3707</inkml:trace>
  <inkml:trace contextRef="#ctx0" brushRef="#br0" timeOffset="4880.21">2867 701 5090,'0'0'10664,"-10"-11"-10208,-33-30-347,42 41-106,1-1 0,-1 1-1,1-1 1,-1 1-1,1 0 1,-1-1 0,0 1-1,1-1 1,-1 1-1,0 0 1,1 0-1,-1-1 1,0 1 0,0 0-1,1 0 1,-1 0-1,0 0 1,0 0-1,1 0 1,-1 0 0,0 0-1,1 0 1,-1 0-1,0 0 1,0 1-1,1-1 1,-1 0 0,0 0-1,1 1 1,-1-1-1,0 0 1,1 1-1,-1-1 1,1 1 0,-1-1-1,0 1 1,1-1-1,-1 1 1,1-1 0,-1 2-1,-11 22 11,11-22-11,-2 6 0,0 0 0,1 0 1,0 0-1,0 0 1,0 0-1,1 0 0,1 0 1,-1 0-1,1 1 1,1-1-1,-1 0 0,3 10 1,-1-14-19,-1 0 0,0 0 0,1 0 0,0 0 0,0-1 0,0 1 0,0-1 0,1 1 0,0-1 0,-1 0 0,1 0 0,0 0 0,0 0 0,1-1 0,-1 1 0,0-1 0,1 0 0,0 0 0,-1 0 0,1 0 0,0-1 0,0 0 0,0 1 0,0-1 0,7 0 0,-5 1-70,1-1-1,-1 0 0,1-1 1,0 0-1,-1 0 0,1 0 1,-1-1-1,1 0 0,0 0 1,-1 0-1,9-4 0,-11 3 90,-1 1-1,0-1 1,0 0-1,0 0 0,-1-1 1,1 1-1,0-1 1,-1 1-1,0-1 1,1 0-1,-1 0 0,0 0 1,-1 0-1,1 0 1,0 0-1,-1 0 0,0-1 1,0 1-1,0 0 1,0-1-1,0 1 0,0-6 1,0-1 290,-1 0 0,0-1 0,0 1 0,-1 0 0,0 0 1,-1 0-1,0 0 0,-1 0 0,0 0 0,-4-10 0,0 2 551,8 37-658,-1-13-208,0-1 1,1 1-1,-1 0 0,1 0 1,1 6-1,2-3-73,0 0-1,1 1 0,0-2 0,0 1 0,0 0 0,1-1 0,1 0 0,-1-1 0,10 9 1,-13-13 6,1 1 0,0-1 1,0 0-1,0-1 0,0 1 1,1 0-1,-1-1 1,1 0-1,-1 0 0,1-1 1,0 1-1,-1-1 0,1 0 1,0 0-1,0 0 1,0-1-1,0 0 0,0 0 1,0 0-1,8-2 1,-11 1 99,-1 0 0,1 0 0,0 0 0,-1 0 0,1 0 0,-1 0 0,1-1 0,-1 1 0,0 0 0,1-1 0,-1 1 0,0-1 0,0 0 0,0 1 0,0-1 1,-1 0-1,1 0 0,0 1 0,-1-1 0,1-3 0,9-42 351,-9 41-255,3-42 868,-3 30-423,1 1 0,4-19 0,-6 35-546,0 1-1,0-1 1,1 1 0,-1-1 0,0 1 0,0-1 0,0 1 0,1-1 0,-1 1-1,0-1 1,1 1 0,-1 0 0,0-1 0,1 1 0,-1 0 0,1-1 0,-1 1-1,1 0 1,-1-1 0,1 1 0,-1 0 0,0 0 0,1 0 0,-1-1 0,1 1-1,0 0 1,-1 0 0,1 0 0,-1 0 0,1 0 0,-1 0 0,1 0 0,-1 0 0,1 0-1,-1 0 1,1 0 0,-1 0 0,1 1 0,-1-1 0,1 0 0,-1 0 0,1 0-1,-1 1 1,1-1 0,-1 0 0,1 1 0,-1-1 0,0 0 0,1 1 0,0 0-1,21 19-75,-8 0-164,0 1 1,-1 0-1,18 43 1,-9-18-1415,-22-46 1619,0 0 1,0 1-1,0-1 1,0 1-1,0-1 1,0 1-1,0-1 1,0 0-1,1 1 1,-1-1-1,0 0 1,0 1-1,0-1 1,1 0-1,-1 1 1,0-1-1,1 0 1,-1 1-1,0-1 1,1 0-1,-1 0 1,0 1-1,1-1 1,-1 0-1,0 0 1,1 0-1,-1 1 1,1-1-1,-1 0 1,0 0-1,1 0 1,-1 0-1,1 0 1,-1 0-1,1 0 1,6-16-145,-3-38 877,-3 46-578,0-21 456,-1 18-336,0 1 0,1-1 0,0 0 0,1 1 1,0-1-1,1 1 0,4-12 0,-7 21-245,0 1 0,0 0 0,1-1 0,-1 1 0,0-1 0,0 1 0,1 0 0,-1-1 0,0 1 0,0 0 0,1-1 0,-1 1 0,1 0 0,-1 0 1,0-1-1,1 1 0,-1 0 0,1 0 0,-1 0 0,0-1 0,1 1 0,-1 0 0,1 0 0,-1 0 0,1 0 0,-1 0 0,1 0 0,-1 0 0,0 0 0,1 0 0,-1 0 0,1 0 0,-1 0 0,1 0 0,-1 1 0,1-1 0,-1 0 0,0 0 0,1 0 1,-1 1-1,1-1 0,-1 0 0,0 0 0,1 1 0,-1-1 0,0 0 0,1 1 0,-1-1 0,14 18-137,5 19-543,-3 0 1,13 41-1,-16-42-1095,-13-36 1736,0 0 0,0 1 0,0-1 0,0 0 0,0 1 0,0-1 0,0 0 0,0 1 0,0-1 0,0 0 0,1 1 0,-1-1 0,0 0 0,0 1 0,0-1 0,0 0 0,1 1 0,-1-1 0,0 0 0,0 0 0,1 1 0,-1-1 0,0 0 0,1 0 0,-1 0 0,0 1 0,0-1 0,1 0 0,-1 0 0,0 0 0,1 0 0,-1 0 0,0 0 0,1 0 0,-1 0 0,0 0 0,1 0 0,-1 0 0,1 0 0,-1 0 0,10-14-53,1-23 675,0-11 255,-5 16 517,20-59 0,-26 90-1354,0 1-1,1-1 0,-1 1 0,0 0 1,0-1-1,0 1 0,0-1 1,1 1-1,-1 0 0,0-1 0,0 1 1,1 0-1,-1 0 0,0-1 0,1 1 1,-1 0-1,0 0 0,1-1 1,-1 1-1,0 0 0,1 0 0,-1 0 1,0-1-1,1 1 0,-1 0 1,1 0-1,-1 0 0,0 0 0,1 0 1,-1 0-1,1 0 0,-1 0 1,0 0-1,1 0 0,-1 0 0,1 0 1,-1 0-1,0 0 0,1 1 0,-1-1 1,1 0-1,-1 0 0,0 0 1,1 0-1,-1 1 0,0-1 0,1 0 1,-1 0-1,0 1 0,1-1 1,-1 0-1,0 1 0,0-1 0,1 0 1,-1 1-1,0-1 0,0 0 0,0 1 1,0-1-1,1 1 0,12 22-71,5 43-528,-15-48 268,1-1-1,2 0 0,-1-1 0,10 19 1,-13-32 60,0 0 0,0-1 1,0 0-1,1 1 0,-1-1 0,0 0 1,1 0-1,0 0 0,-1-1 1,1 1-1,0 0 0,0-1 0,0 0 1,0 0-1,0 0 0,0 0 1,0 0-1,0-1 0,0 1 1,1-1-1,-1 0 0,0 0 0,0 0 1,0 0-1,1-1 0,-1 1 1,0-1-1,0 0 0,0 0 0,0 0 1,0 0-1,0 0 0,0-1 1,0 1-1,-1-1 0,1 0 1,-1 0-1,1 0 0,-1 0 0,1 0 1,-1-1-1,2-3 0,2-4 451,-1 0 0,-1-1 0,0 0 0,0 0 0,3-21 0,-5 21 1051,-1 0 0,0 0-1,0 0 1,-2 0 0,1 0 0,-3-13 0,3 24-1204,0 0-1,0-1 1,0 1 0,0 0 0,0 0 0,0 0 0,0-1 0,0 1 0,0 0-1,0 0 1,-1 0 0,1 0 0,0-1 0,0 1 0,0 0 0,0 0-1,0 0 1,-1 0 0,1 0 0,0-1 0,0 1 0,0 0 0,0 0 0,-1 0-1,1 0 1,0 0 0,0 0 0,0 0 0,-1 0 0,1 0 0,0 0-1,0 0 1,0 0 0,-1 0 0,1 0 0,0 0 0,0 0 0,0 0-1,-1 0 1,1 0 0,0 0 0,0 0 0,0 0 0,-1 0 0,1 0 0,0 0-1,0 0 1,0 0 0,0 0 0,-1 1 0,1-1 0,0 0 0,0 0-1,0 0 1,0 1 0,-9 9-49,8-6 29,0 2 0,0-1 0,0 0 0,0 0 0,1 0 0,0 0 0,0 0 0,0 0 0,1 1 1,-1-1-1,3 8 0,-2-11-37,0 0 0,0 0 0,-1 0 0,2 0 0,-1 0 0,0 0 0,0 0 0,0 0 0,1-1 0,-1 1 0,1 0 0,0-1 0,-1 1 0,1-1 0,0 0 0,0 0 0,0 1 0,0-1 0,0 0 0,0-1 0,0 1 0,0 0 0,0-1 0,0 1 0,1-1 0,-1 1 0,0-1 0,5 0 0,-5 0-61,1 0 1,0 0-1,0-1 1,0 1-1,0-1 1,-1 1-1,1-1 1,0 0-1,0 0 1,-1 0-1,1 0 1,-1-1-1,1 1 1,-1-1-1,0 0 1,1 1-1,-1-1 1,0 0-1,0 0 1,0 0-1,0-1 1,-1 1-1,1 0 1,-1-1-1,1 1 1,-1-1-1,0 1 1,0-1-1,0 0 1,0 0-1,0 1 1,0-4-1,1-5 215,0 0-1,0 0 1,-1 0-1,0-21 0,-1 26 115,0 1 0,0-1 0,-1 1-1,0-1 1,0 1 0,0 0 0,-1-1-1,1 1 1,-1 0 0,-1 0 0,-3-7-1,5 11-153,0-1 0,0 1 0,0 0 0,0-1 0,0 1-1,0 0 1,0 0 0,0 0 0,0 0 0,-1 0 0,1 0 0,0 0-1,-1 1 1,1-1 0,0 0 0,-1 1 0,1-1 0,-1 1-1,0 0 1,1-1 0,-1 1 0,1 0 0,-1 0 0,1 0 0,-1 0-1,0 0 1,1 0 0,-1 0 0,1 1 0,-1-1 0,1 1-1,-1-1 1,-1 1 0,0 1-45,1 0-1,0 0 1,-1 0 0,1 0-1,0 1 1,0-1 0,0 1-1,1-1 1,-1 1-1,1-1 1,-1 1 0,1 0-1,0 0 1,0 0 0,-1 4-1,-2 14 110,1 1-1,1 0 1,1 0-1,1 0 1,3 31-1,-2-48-138,0 1 0,0-1-1,0 0 1,0 1 0,1-1-1,0 0 1,0 0 0,1 0-1,-1 0 1,1 0 0,0-1-1,0 1 1,1-1 0,-1 0-1,1 0 1,0 0 0,0 0-1,0-1 1,1 1 0,-1-1-1,1 0 1,0-1 0,0 1-1,0-1 1,0 0 0,0 0-1,0 0 1,1-1 0,-1 0-1,0 0 1,10 0 0,-6 0 31,0-1 1,-1 0-1,1 0 1,0-1-1,0 0 1,0 0-1,-1-1 1,1-1-1,-1 1 1,1-1-1,-1-1 1,0 1-1,0-1 1,-1-1-1,1 1 1,-1-2-1,0 1 1,0-1-1,7-7 1,-12 10-36,0 1 1,0 0 0,0-1 0,0 1 0,0-1 0,-1 1 0,1-1 0,-1 0 0,0 0 0,0 0 0,0 0 0,0 0 0,0 0 0,0-5 0,-30 6-7515,7 2-487</inkml:trace>
  <inkml:trace contextRef="#ctx0" brushRef="#br0" timeOffset="6244.72">4811 447 1553,'0'0'9823,"-8"-14"-8390,-24-40-193,32 53-1186,-1 1 0,1-1 1,0 0-1,0 1 0,-1-1 0,1 0 0,-1 1 0,1-1 0,-1 0 0,1 1 1,-1-1-1,1 1 0,-1-1 0,1 1 0,-1-1 0,0 1 0,1-1 1,-1 1-1,0 0 0,1-1 0,-1 1 0,0 0 0,0 0 0,1-1 1,-1 1-1,0 0 0,-1 0 0,-6 10 17,6-7-1,-5 12 48,-1 0 1,2 0-1,0 1 1,1 0-1,-3 16 1,-11 87 410,13-51-222,5 101 0,2-158-288,0 1 0,0-1 0,1 0 0,1 0 0,0 0 0,0 0 0,1 0 0,1-1 0,-1 0 0,2 0 0,-1 0 0,2 0 0,13 16 0,-14-20-25,1 1 0,0-1 0,0 0 0,0-1 0,1 1 0,0-2 0,0 1 0,0-1 0,0 0 0,1-1 0,0 0 0,-1 0 0,1-1 0,0 0 0,0 0 0,1-1-1,12 0 1,-15-1-307,1 0 0,-1-1-1,0 0 1,14-3-1,-18 3 61,-1 1 0,1-2 0,-1 1 0,1 0 0,-1 0 0,0-1 0,0 1 0,1-1 0,-1 0 0,0 0-1,0 0 1,-1 0 0,1 0 0,0 0 0,-1 0 0,2-3 0,11-31-5784</inkml:trace>
  <inkml:trace contextRef="#ctx0" brushRef="#br0" timeOffset="8404.07">5403 638 2289,'0'0'7820,"-3"1"-6692,2-1-1066,1 0 0,-1 0-1,1 0 1,-1 0 0,1 0 0,-1 0-1,0 0 1,1 0 0,-1 0-1,1 0 1,-1 0 0,1 0 0,-1 0-1,0 0 1,1 0 0,-1-1 0,1 1-1,-1 0 1,1 0 0,-1-1 0,1 1-1,-1 0 1,1-1 0,0 1 0,-1-1-1,1 1 1,-1-1 0,1 0-1,-2-20 890,2 15-1117,0 1 225,0 0 1,0 0 0,1 0 0,0 0-1,0 0 1,0 1 0,1-1 0,0 0 0,0 0-1,0 1 1,0 0 0,1-1 0,-1 1-1,1 0 1,0 0 0,0 0 0,1 0-1,-1 1 1,7-5 0,-10 8-59,1 0 0,-1 0 1,1-1-1,-1 1 0,1 0 0,-1 0 1,1 0-1,0 0 0,-1 0 0,1 0 0,-1 0 1,1 1-1,-1-1 0,1 0 0,-1 0 1,1 0-1,-1 0 0,1 1 0,-1-1 1,1 0-1,-1 1 0,1-1 0,-1 0 1,1 1-1,-1-1 0,1 0 0,-1 1 0,0-1 1,1 1-1,-1-1 0,0 1 0,1-1 1,-1 1-1,0-1 0,1 2 0,10 20-15,-11-20 13,33 79 48,28 112 1,-49-144 263,-2 1 0,-2 0 0,2 86 0,-10-135-307,-1 0-1,1 0 0,0 0 0,0 0 0,0-1 0,0 1 0,-1 0 0,1 0 0,-1 0 0,1-1 0,0 1 0,-1 0 0,1 0 0,-1-1 0,1 1 0,-1 0 0,0-1 0,1 1 0,-1-1 0,0 1 0,1-1 0,-1 1 0,0-1 0,-1 1 1,-26 5 132,24-5-121,-1-1 1,1 0 0,0 0-1,0-1 1,0 1 0,0-1-1,0 0 1,0 0 0,0-1-1,0 1 1,-6-3 0,8 2-175,0 0 1,1 0-1,-1 0 1,0 0-1,1 0 1,-1 0 0,1 0-1,0-1 1,-1 1-1,1 0 1,0-1-1,0 1 1,1-1-1,-1 1 1,1-1-1,-1 1 1,1-1 0,0 0-1,0 1 1,0-1-1,0 1 1,1-6-1,4-7-4456</inkml:trace>
  <inkml:trace contextRef="#ctx0" brushRef="#br0" timeOffset="8840.38">5783 778 5442,'0'0'9482,"4"4"-9252,8 13-210,-2 0 1,0 1 0,-1 0-1,0 0 1,-2 1 0,0 0-1,6 32 1,-11-47-5,-3-7 24,1-1-1,-1 1 1,1-1-1,0 0 1,0 1 0,0-1-1,1-5 1,0-6 22,-1-28-5,-2 15 656,3 1 0,6-53 0,-7 79-704,0 1-1,0-1 1,0 1 0,0 0 0,0-1 0,0 1 0,0-1 0,1 1 0,-1 0 0,0-1 0,0 1 0,0-1 0,1 1 0,-1 0 0,0-1 0,0 1 0,1 0 0,-1-1 0,0 1 0,1 0 0,-1 0 0,0-1 0,1 1 0,-1 0 0,0 0 0,1 0 0,-1-1 0,1 1 0,-1 0 0,0 0 0,1 0 0,-1 0 0,1 0 0,-1 0 0,1 0 0,-1 0 0,0 0 0,1 0 0,-1 0 0,1 0 0,-1 0 0,1 0 0,-1 0 0,0 1 0,1-1 0,-1 0 0,1 0 0,-1 0 0,0 1 0,1-1 0,17 15-201,27 41 121,14 16-1129,-51-65-570,-1 0-1,2 0 1,14 10-1,-14-13-4434</inkml:trace>
  <inkml:trace contextRef="#ctx0" brushRef="#br0" timeOffset="9276.5">6077 780 3714,'0'0'13953,"1"-6"-12103,-1 6-1848,0 0 1,0 0 0,0 0-1,0 0 1,0 0 0,0 0-1,0 0 1,0 0 0,0 0 0,0 0-1,0 0 1,0 1 0,0-1-1,0 0 1,1 0 0,-1 0-1,0 0 1,0 0 0,0 0-1,0 0 1,0 0 0,0 0 0,0 0-1,0 0 1,0 0 0,0 0-1,1 0 1,-1 0 0,0 0-1,0 0 1,0 0 0,0 0 0,0 0-1,0 0 1,0 0 0,0 0-1,0 0 1,0 0 0,0 0-1,1-1 1,-1 1 0,0 0 0,0 0-1,0 0 1,0 0 0,0 0-1,0 0 1,0 0 0,0 0-1,0 0 1,0 0 0,0 0-1,0 0 1,0 0 0,0-1 0,0 1-1,0 0 1,0 0 0,0 0-1,0 0 1,18 35-57,-13-24 34,0 1-1,1-1 1,0 0-1,1 0 1,0 0-1,1-1 1,0 0-1,0-1 1,19 16-1,-26-24-29,1 0 0,-1 0 1,1 0-1,-1 0 0,1 0 0,-1 0 0,1 0 0,0-1 0,-1 1 0,1-1 1,0 1-1,-1-1 0,1 0 0,0 0 0,0 0 0,0 0 0,-1 0 0,1 0 1,0 0-1,0 0 0,-1-1 0,1 1 0,2-1 0,-2-1 38,0 1-1,-1-1 1,1 1 0,0-1-1,-1 0 1,1 0-1,-1 0 1,0 1 0,0-1-1,0 0 1,0 0-1,0-1 1,0 1 0,0 0-1,0-4 1,2-10 109,0 0 1,-1 0-1,-1-32 1,-1 40-147,0-52 809,0 38-1029,0 36-2839,-1-11 2524,1 1 1,1-1-1,-1 0 0,0 0 0,1 0 0,0 1 0,0-1 1,0 0-1,0 0 0,0 0 0,3 4 0,12 13-5776</inkml:trace>
  <inkml:trace contextRef="#ctx0" brushRef="#br0" timeOffset="11228.18">6553 721 4530,'0'0'10770,"-17"-1"-10431,-54-2-197,69 3-138,1 0 1,-1 0 0,1 0 0,-1 1 0,1-1 0,0 0 0,-1 1 0,1-1 0,-1 1 0,1 0 0,0 0 0,0-1-1,-1 1 1,1 0 0,0 0 0,0 0 0,0 0 0,0 0 0,0 0 0,0 1 0,0-1 0,0 0 0,1 0 0,-2 2-1,-4 31 108,5-27-104,0 2-94,0 1-1,0-1 1,1 0 0,1 1-1,-1-1 1,2 1-1,2 13 1,-3-20 54,0 0 0,1 0 0,-1-1 0,0 1 0,1-1 0,-1 1 0,1-1 0,0 0 0,0 1 0,0-1 0,0 0 0,0 0 0,0 0 0,1-1 0,-1 1 0,1 0 0,-1-1 0,1 0 0,0 0 0,-1 1 0,1-1 0,0-1 0,0 1 0,0 0 0,-1-1 0,1 0 0,6 1 0,-7-1 11,1 0 0,-1 0 0,1 0 0,0 0 0,-1 0 0,1 0 0,-1-1 0,1 1 0,-1-1 0,1 0 0,-1 0 0,0 0 0,1 0 0,-1 0 1,0 0-1,0-1 0,0 1 0,0-1 0,0 1 0,4-5 0,-3 2 86,-1-1 1,1 0 0,-1 1-1,0-1 1,0 0 0,0 0-1,-1 0 1,1-1-1,-1-5 1,2-7 817,-2 0-1,0-25 1,-2 25 636,1 17-1060,0 22-528,0-16-10,0-1 1,0 1-1,1 0 1,-1-1-1,1 1 1,0-1-1,0 1 1,0-1-1,1 0 1,-1 1-1,1-1 0,0 0 1,0 0-1,1 0 1,-1 0-1,1-1 1,0 1-1,0-1 1,0 1-1,1-1 1,-1 0-1,1 0 1,-1-1-1,1 1 1,0-1-1,0 0 1,0 0-1,0 0 1,6 2-1,-6-3-93,0 0-1,0 0 1,0 0-1,0 0 1,0-1-1,0 1 1,0-1 0,0 0-1,8-1 1,-11 0 166,1 1 0,-1-1 0,1 1 0,-1-1 0,0 1 1,1-1-1,-1 0 0,0 0 0,0 1 0,1-1 0,-1 0 0,0 0 0,0 0 0,0-1 1,0 1-1,0 0 0,0 0 0,0 0 0,-1-1 0,1 1 0,0-1 0,-1 1 1,1 0-1,-1-1 0,1 1 0,-1-1 0,0-1 0,4-31 744,-1-1 0,-3-37 0,0 33 693,0 39-1405,0 16-276,0-11 209,0-17 25,-1-17 54,-1 0 0,-2 0 0,0 1 0,-2-1-1,-11-31 1,9 47 917,4 21-584,3 24-347,1-12-5,2 1 1,0 0-1,2-1 0,0 0 0,1 0 0,1 0 1,1 0-1,1-1 0,13 24 0,-20-40-13,8 15 13,1 1 1,0-1-1,24 29 0,-31-44-17,0 1 0,0 0 0,0-1-1,1 0 1,0 0 0,-1 0-1,1 0 1,0-1 0,1 1 0,-1-1-1,0 0 1,1 0 0,-1-1-1,1 1 1,-1-1 0,1 0 0,0 0-1,-1-1 1,1 1 0,0-1-1,0 0 1,6-1 0,-8 0-2,-1 0 0,1 0 0,-1 0 0,1 0 0,-1-1 0,0 1 0,0 0 0,0-1 0,0 0-1,0 0 1,0 1 0,0-1 0,0 0 0,-1-1 0,1 1 0,-1 0 0,1 0 0,-1-1 0,0 1 0,0 0 0,0-1 0,0 1 0,0-6 0,3-7-23,-1-1 0,2-27 0,-4 33 24,5-93 231,-5 126-243,0 0-1,6 35 1,-5-49-111,0 0 1,1 0-1,0 0 0,0-1 0,1 1 1,0-1-1,0 0 0,1 0 0,8 11 0,-10-16 55,-1-1 0,1 1 1,-1-1-1,1 1 0,0-1 0,0 0 0,0 0 0,0 0 0,1-1 0,-1 1 0,0-1 0,1 1 0,-1-1 0,1 0 0,0-1 0,-1 1 0,1-1 0,-1 1 0,1-1 0,0 0 0,-1 0 0,1-1 0,0 1 0,-1-1 0,1 0 0,-1 0 0,1 0 0,-1 0 0,1 0 0,-1-1 0,0 0 0,1 1 0,-1-1 0,0-1 1,0 1-1,-1 0 0,1-1 0,0 1 0,-1-1 0,0 0 0,1 0 0,-1 0 0,0 0 0,-1 0 0,1 0 0,0-1 0,-1 1 0,2-7 0,9-47 350,-10 40-121,1 1-1,1-1 0,1 1 1,0 0-1,1 0 0,0 1 1,10-16-1,-16 31-156,1-1 0,-1 0-1,1 1 1,-1-1 0,1 0 0,-1 1 0,1-1-1,0 1 1,-1-1 0,1 1 0,0-1 0,-1 1 0,1 0-1,0-1 1,0 1 0,-1 0 0,1-1 0,0 1-1,0 0 1,0 0 0,-1 0 0,1 0 0,0 0-1,0 0 1,0 0 0,0 0 0,-1 0 0,1 0-1,0 0 1,0 0 0,0 1 0,-1-1 0,1 0 0,0 1-1,0-1 1,-1 0 0,1 1 0,1 0 0,1 1-17,0 1 1,0-1 0,0 1 0,-1-1 0,1 1 0,-1 0 0,3 3 0,2 5 3,16 22-755,-22-31 580,0-1 0,0 0 0,1 1 0,-1-1 0,0 0 0,1 0 1,-1 1-1,1-1 0,0-1 0,-1 1 0,1 0 0,0 0 0,0 0 0,-1-1 0,1 1 0,0-1 0,2 1 0,-3-3 188,-1 1-1,1-1 0,0 1 0,-1-1 0,1 0 0,-1 1 1,0-1-1,1 1 0,-1-1 0,0 0 0,0 0 0,0 1 1,0-1-1,0 0 0,-1-2 0,1 3 95,-1-2 30,1 0-1,-1 0 1,0 0-1,1 0 1,-1 1 0,-1-1-1,1 0 1,0 1-1,-1-1 1,1 1 0,-1-1-1,0 1 1,0 0-1,0-1 1,0 1 0,0 0-1,0 1 1,-1-1 0,1 0-1,0 0 1,-1 1-1,-3-2 1,5 2-97,-1 0 0,0 1 0,1-1 0,-1 0 0,0 0 0,0 1 0,0-1 0,1 1 0,-1 0 0,0-1 0,0 1 0,0 0 0,0 0 0,0 0 0,0 0 0,0 1 0,1-1 1,-1 0-1,0 1 0,0 0 0,0-1 0,0 1 0,1 0 0,-1 0 0,0 0 0,1 0 0,-1 0 0,1 0 0,-1 0 0,1 0 0,0 1 0,-1-1 0,1 1 0,-1 1 0,-1 3-18,0 0 1,0 1-1,1-1 0,0 1 1,1-1-1,-1 1 0,1-1 0,0 9 1,1 58 14,1-58-21,-1-12-29,0 0 1,0 0 0,0 0 0,1-1 0,-1 1 0,1 0 0,0 0 0,0 0-1,0-1 1,0 1 0,0 0 0,0-1 0,1 1 0,0-1 0,-1 1 0,1-1-1,0 0 1,0 0 0,0 0 0,3 2 0,-2-2-77,1 0-1,0 0 1,0 0 0,0-1-1,0 0 1,0 1 0,1-2-1,-1 1 1,0 0 0,0-1 0,1 0-1,-1 0 1,4 0 0,-5-1 87,0 0 0,0 0 0,0 0 1,0 0-1,-1 0 0,1 0 0,-1-1 1,1 0-1,-1 1 0,1-1 0,-1 0 1,0 0-1,0 0 0,0 0 0,0-1 0,0 1 1,0 0-1,-1-1 0,1 0 0,-1 1 1,0-1-1,0 0 0,2-5 0,2-6 21,0-1 0,-1 0-1,2-18 1,0-17 429,-3 1 0,-2-1 0,-6-60 0,2 89-39,0 1 0,-2-1-1,0 1 1,-2 0-1,0 0 1,-19-36-1,24 56 165,0 9-499,2 14-168,0-7 98,2 0 1,0 0 0,1 0 0,1 0-1,6 19 1,36 80 97,-17-48-96,63 128-1434,-89-186-385</inkml:trace>
  <inkml:trace contextRef="#ctx0" brushRef="#br0" timeOffset="11401.06">6777 264 1056,'0'0'10773</inkml:trace>
  <inkml:trace contextRef="#ctx0" brushRef="#br0" timeOffset="12347.34">7832 475 2305,'0'0'13836,"0"-10"-12097,0-27-362,0 27-409,0 13-399,3 38-553,1 0 0,2-1 0,1 1 0,22 63 0,-6-23 64,-20-112 18,-4 7-88,-1 1 0,-2 0 0,-7-30-1,5 31 112,1-1 0,2 0 0,-2-29 0,27 63-57,-5 6-85,0 1 0,-1 1 0,-1 1 0,22 35 0,21 28-28,-55-78 58,5 4-226,0 0-1,0 0 1,14 12 0,-19-19 162,0 0 0,0 0 0,0 0 1,0-1-1,0 1 0,1-1 1,-1 0-1,0 1 0,1-1 0,-1-1 1,1 1-1,-1-1 0,1 1 1,-1-1-1,1 0 0,5-1 0,-6 0 56,-1 0 0,1 0-1,-1 0 1,1 0 0,-1-1-1,0 1 1,0-1 0,0 0-1,0 0 1,0 0-1,0 0 1,0 0 0,-1 0-1,1 0 1,-1 0 0,1-1-1,-1 1 1,0 0 0,0-1-1,0 1 1,0-1 0,0-4-1,3-6 10,-1 0 1,0 0-1,0-16 0,-1-7 27,-2-59 0,-1 82 1,-1 0 0,0 0 0,-1 0 1,0 0-1,-1 1 0,-1-1 0,-10-20 0,15 33-42,0 0 0,0-1 0,0 1 0,0 0 0,0-1 1,0 1-1,0 0 0,0-1 0,0 1 0,0 0 0,0-1 0,-1 1 0,1 0 0,0-1 0,0 1 0,0 0 0,-1-1 0,1 1 0,0 0 0,0 0 0,-1-1 0,1 1 0,0 0 0,-1 0 1,1 0-1,0 0 0,-1-1 0,1 1 0,0 0 0,-1 0 0,1 0 0,0 0 0,-1 0 0,1 0 0,0 0 0,-1 0 0,1 0 0,0 0 0,-1 0 0,1 0 0,0 0 0,-1 0 1,-3 18-279,7 29-1070,1-33 214,1-1 0,0 1 0,1-1 0,0-1-1,1 1 1,17 22 0,0-2-4643</inkml:trace>
  <inkml:trace contextRef="#ctx0" brushRef="#br0" timeOffset="13836.25">8444 595 2385,'0'0'10562,"-18"-3"-10092,-54-6-46,71 9-412,-1 0-1,1 0 1,-1 0 0,1 0 0,-1 0-1,1 1 1,0-1 0,-1 0-1,1 1 1,0-1 0,-1 1 0,1 0-1,0-1 1,0 1 0,-1 0-1,1 0 1,0 0 0,0 0 0,0 0-1,0 0 1,0 0 0,0 0 0,1 0-1,-1 1 1,0-1 0,0 2-1,-6 31 243,6-28-192,0 6-36,-1 0 0,2 0-1,0 0 1,0 1 0,1-1 0,3 16-1,-3-25-131,0 0-1,0 0 1,0 0-1,1 0 0,-1 0 1,1 0-1,-1 0 1,1-1-1,0 1 0,0 0 1,0-1-1,0 0 1,1 1-1,-1-1 1,0 0-1,1 0 0,0-1 1,-1 1-1,1 0 1,0-1-1,0 0 1,0 0-1,0 0 0,0 0 1,0 0-1,0 0 1,1-1-1,-1 1 0,4-1 1,-5 0 62,0 0 0,0 0 1,0 0-1,0 0 0,0 0 0,0 0 1,0-1-1,0 1 0,0-1 0,0 1 1,0-1-1,0 0 0,0 0 0,0 0 1,0 0-1,-1 0 0,1 0 0,0-1 0,-1 1 1,1 0-1,-1-1 0,2-2 0,0 0 105,-1 0-1,0 0 0,0 0 0,0-1 1,0 1-1,-1-1 0,0 0 0,2-9 1,-1-10 1063,0-1-1,-1 0 1,-4-33 0,3 58-1105,0 0 0,0 0 0,0 0 0,-1 0 0,1 0 0,0 0 0,0 0 0,0 0-1,0 0 1,0 0 0,0 0 0,0 0 0,0 0 0,0 0 0,0 0 0,0 0 0,0 0 0,0 0 0,-1-1 0,1 1 0,0 0 0,0 0 0,0 0 0,0 0-1,0 0 1,0 0 0,0 0 0,0 0 0,0 0 0,0 0 0,0 0 0,-2 15 71,2-11-106,0 0 1,0 0-1,0 0 0,1 0 1,-1 0-1,1 0 0,0 0 1,2 6-1,1-4-100,0 1 1,0-1-1,1 0 1,-1 0-1,1-1 1,0 1-1,1-1 1,-1 0-1,1-1 1,0 1-1,1-1 1,-1 0-1,1-1 1,-1 1-1,1-1 1,0-1-1,0 1 0,1-1 1,-1 0-1,0-1 1,1 0-1,8 0 1,-14-1 141,-1 0-1,1-1 1,0 0 0,-1 1 0,1-1 0,-1 0 0,1 0 0,-1 0-1,1 0 1,-1 0 0,0 0 0,1-1 0,-1 1 0,0 0-1,0-1 1,0 1 0,0-1 0,0 1 0,0-1 0,-1 1 0,1-1-1,0 1 1,-1-1 0,1-2 0,13-46 1136,-14 48-1111,6-31 1360,-1-1-1,0-59 1,1 100-663,2 9-827,5 20-250,1-1-1,2-1 1,28 47-1,-43-80 267,0 1 0,0-1 1,-1 1-1,1-1 0,0 0 0,1 0 0,-1 1 0,0-1 0,0 0 0,0 0 0,1 0 1,-1 0-1,0-1 0,1 1 0,-1 0 0,1 0 0,-1-1 0,1 1 0,2 0 0,-3-2 60,0 1-1,0-1 0,0 1 0,0-1 0,0 1 0,0-1 1,0 0-1,0 1 0,-1-1 0,1 0 0,0 0 1,0 0-1,-1 0 0,1 1 0,-1-1 0,1 0 0,-1 0 1,1 0-1,-1 0 0,1 0 0,-1-1 0,0 1 1,0 0-1,0 0 0,1 0 0,-1 0 0,0 0 0,-1-2 1,3-16 201,-2-36 1,-1 43 8,0 0 1,1 1-1,1-1 1,0 0-1,0 0 1,1 1 0,1-1-1,4-14 1,-7 25-203,1 1 0,-1-1 0,0 0 0,1 0 1,-1 1-1,0-1 0,1 0 0,-1 1 0,1-1 0,-1 0 1,1 1-1,-1-1 0,1 0 0,0 1 0,-1-1 0,1 1 1,-1-1-1,1 1 0,0 0 0,0-1 0,-1 1 0,1 0 1,0-1-1,0 1 0,0 0 0,-1 0 0,2 0 0,-1 0 4,0 0 0,1 1-1,-1-1 1,0 1 0,0-1-1,0 1 1,0 0 0,0-1-1,0 1 1,0 0-1,0 0 1,0 0 0,0 0-1,0 0 1,0 1 0,24 43 137,-25-45-146,29 84-512,-22-59 61,21 47 0,-28-72 429,0 1 0,0 0-1,0-1 1,0 1 0,0 0 0,1-1-1,-1 1 1,0-1 0,0 1 0,1-1-1,-1 1 1,0-1 0,1 1-1,-1-1 1,1 1 0,-1-1 0,1 1-1,-1-1 1,1 1 0,-1-1 0,1 0-1,-1 1 1,1-1 0,-1 0-1,1 0 1,0 1 0,-1-1 0,1 0-1,-1 0 1,1 0 0,0 0 0,-1 0-1,1 0 1,0 0 0,-1 0-1,1 0 1,-1 0 0,1 0 0,0 0-1,-1 0 1,1-1 0,0 1 0,-1 0-1,1 0 1,-1-1 0,1 1 0,-1 0-1,1-1 1,-1 1 0,1 0-1,-1-1 1,1 1 0,-1-1 0,1 1-1,-1-1 1,0 1 0,1-1 0,-1 1-1,0-1 1,0 0 0,1 1-1,-1-1 1,0 0 0,18-40 273,-18 41-256,8-27 216,2 0 0,1 1-1,1 1 1,30-47 0,-42 71-209,1 1 1,-1-1-1,0 1 1,0-1-1,0 1 1,1-1-1,-1 1 1,0-1-1,0 1 1,1-1-1,-1 1 1,0 0-1,1-1 1,-1 1-1,1 0 1,-1-1-1,0 1 1,1 0-1,-1-1 1,1 1-1,-1 0 1,1 0-1,-1-1 1,1 1-1,-1 0 1,1 0-1,-1 0 1,1 0-1,-1 0 1,1 0-1,0 0 1,-1 0-1,1 0 1,-1 0-1,1 0 1,-1 0-1,1 0 1,-1 0 0,1 1-1,-1-1 1,1 0-1,-1 0 1,1 1-1,-1-1 1,1 0-1,-1 0 1,0 1-1,1-1 1,-1 1-1,1-1 1,-1 0-1,0 1 1,1-1-1,-1 1 1,0-1-1,0 1 1,1-1-1,-1 1 1,0-1-1,0 1 1,0-1-1,1 1 1,8 38-192,-8-36 233,2 29-156,-3-24-170,1-1-1,0 0 0,0 1 1,0-1-1,1 1 1,0-1-1,0 0 0,0 0 1,1 0-1,1 0 1,-1-1-1,8 11 0,-10-16 135,0 0-1,0 0 1,0 0-1,1 0 0,-1 0 1,0 0-1,1-1 0,-1 1 1,0-1-1,1 1 1,-1-1-1,1 1 0,-1-1 1,1 0-1,-1 1 0,1-1 1,0 0-1,-1 0 1,1 0-1,-1 0 0,1-1 1,-1 1-1,1 0 0,-1-1 1,1 1-1,-1-1 1,3 0-1,-1-1 18,0 1 0,-1-1 1,1 0-1,-1 0 0,1 0 0,-1 0 1,0 0-1,0 0 0,0 0 0,0-1 1,0 1-1,2-6 0,4-9 287,-1 0-1,0-1 1,-1-1-1,5-30 1,-8 28 2387,1-41 0,-4 62-2521,-1-1-1,1 1 1,-1 0-1,1 0 1,-1 0-1,1 0 1,-1 0 0,1 0-1,-1 0 1,1 0-1,-1 1 1,1-1-1,-1 0 1,1 0-1,-1 0 1,1 0 0,0 1-1,-1-1 1,1 0-1,-1 0 1,1 1-1,0-1 1,-1 0-1,0 1 1,-2 8-20,0 0 1,1 0-1,0 0 1,0 0-1,1 0 1,0 0-1,1 0 1,0 0-1,0 0 1,1 0-1,3 13 0,-4-20-45,1 0-1,0 0 0,0 0 0,0-1 0,0 1 0,0 0 1,0-1-1,0 1 0,1-1 0,-1 1 0,1-1 1,-1 1-1,1-1 0,-1 0 0,1 0 0,0 0 0,-1 0 1,1 0-1,0 0 0,0 0 0,0-1 0,0 1 0,0-1 1,0 1-1,0-1 0,0 0 0,0 0 0,0 0 1,0 0-1,0 0 0,0 0 0,0 0 0,0-1 0,0 1 1,0-1-1,0 1 0,0-1 0,-1 0 0,1 0 0,0 0 1,0 0-1,-1 0 0,1 0 0,0 0 0,-1-1 1,1 1-1,-1-1 0,0 1 0,0-1 0,1 1 0,-1-1 1,0 0-1,1-2 0,1-3 83,-1 0 1,0 1-1,0-1 1,-1 0-1,0 0 0,0 0 1,-1 0-1,0 0 1,0 0-1,0 0 1,-3-12-1,2 16 26,1 0 0,-1 1-1,0-1 1,0 0 0,0 1 0,0-1 0,0 1 0,-1 0 0,1-1-1,-1 1 1,1 0 0,-1 0 0,0 0 0,0 0 0,0 0-1,0 0 1,0 0 0,-1 1 0,1-1 0,0 1 0,-1 0-1,1-1 1,-1 1 0,0 0 0,1 1 0,-1-1 0,0 0-1,1 1 1,-1 0 0,0-1 0,-3 1 0,5 1-50,0-1-1,0 0 1,-1 1 0,1-1 0,0 1 0,0 0-1,0-1 1,0 1 0,0 0 0,0 0 0,0 0 0,0-1-1,0 1 1,0 0 0,0 0 0,0 0 0,1 1-1,-1-1 1,0 0 0,1 0 0,-1 0 0,1 1-1,-1-1 1,1 0 0,0 0 0,-1 1 0,1-1-1,0 0 1,0 2 0,-4 46 220,3-45-213,1 11 73,-1 0-1,2 0 0,0 0 1,1 0-1,6 25 0,-7-37-95,0 1-1,0-1 1,1 1-1,0-1 1,-1 1-1,1-1 1,1 0-1,-1 0 1,0 0-1,1 0 1,-1-1-1,1 1 1,0 0 0,0-1-1,0 0 1,0 0-1,1 0 1,-1 0-1,0 0 1,1-1-1,-1 0 1,1 1-1,0-1 1,-1 0-1,1-1 1,0 1-1,0-1 1,5 0-1,1 1-277,-3 0-177,0-1-1,1 0 1,-1 0 0,0 0-1,1-1 1,-1 0 0,0-1 0,8-2-1,14-16-4356</inkml:trace>
  <inkml:trace contextRef="#ctx0" brushRef="#br0" timeOffset="14118.06">9418 1 6819,'0'0'13902,"22"14"-13280,-4-3-458,-1-1-57,-1 1 1,0 1-1,0 0 0,-2 1 0,1 0 0,-1 1 1,13 19-1,5 10-7,-2 2 0,-2 0 1,-1 2-1,-3 1 0,-2 1 0,24 81 1,-42-114-197,0 1 0,-1 0 1,-1 0-1,0 0 1,-2 19-1,0-31-187,0 0 0,0 0 0,-1 0 0,0 0-1,0 0 1,0 0 0,-1 0 0,1-1 0,-1 1 0,-1 0-1,1-1 1,0 0 0,-1 1 0,0-1 0,0 0-1,0 0 1,-1-1 0,1 1 0,-1-1 0,0 0 0,-6 5-1,-41 13-4563,-12-1-2615</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0:23.400"/>
    </inkml:context>
    <inkml:brush xml:id="br0">
      <inkml:brushProperty name="width" value="0.05" units="cm"/>
      <inkml:brushProperty name="height" value="0.05" units="cm"/>
      <inkml:brushProperty name="color" value="#F6630D"/>
    </inkml:brush>
  </inkml:definitions>
  <inkml:trace contextRef="#ctx0" brushRef="#br0">0 573 672,'0'0'6918,"11"-1"-1859,38-3-4974,156-23 657,6 1-534,-133 19-175,0-4-1,76-20 1,-127 26-37,51-2-1,9-1-2,570-74 10,-357 78 30,-189 4-71,146 21 61,-30-1-97,-82-11 66,40 0 0,-150-9 10,264-6 92,-274 5-74,41-3 24,85 6-1,-134 0-43,-1 1 0,27 9 0,-27-7 5,0 0 0,29 3 1,489 7 722,-472-15-80,-41-1-418,0-2-1,36-7 0,7-2-138,79-9 227,-64 8 54,96-4 0,-157 17-368,11 0 42,1-1-1,-1-2 1,0-1 0,35-9-1,-34 6 11,1 2 1,-1 0-1,41 0 0,-44 5-31,1-3 0,-1 0 0,0-1 0,41-13 0,-42 10-3,1 1 0,0 2 0,0 0 1,1 2-1,40 1 0,26-1 10,218-34 11,41-4 53,145-9 75,-111 29 143,-86-4 353,42 27-536,-129 3-80,-213-6-51,99 1 246,-1-5 1,126-19-1,-146 7-62,80-28 0,-153 39-991,-13 0-665,-24-5-2414,21 7 2311,-50-14-7687</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0:24.195"/>
    </inkml:context>
    <inkml:brush xml:id="br0">
      <inkml:brushProperty name="width" value="0.05" units="cm"/>
      <inkml:brushProperty name="height" value="0.05" units="cm"/>
      <inkml:brushProperty name="color" value="#F6630D"/>
    </inkml:brush>
  </inkml:definitions>
  <inkml:trace contextRef="#ctx0" brushRef="#br0">4 1 1873,'0'0'16183,"-3"0"-15110,12 0-1201,-3 2-64,1 2-1217,-1-1-1024</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0:32.303"/>
    </inkml:context>
    <inkml:brush xml:id="br0">
      <inkml:brushProperty name="width" value="0.035" units="cm"/>
      <inkml:brushProperty name="height" value="0.035" units="cm"/>
      <inkml:brushProperty name="color" value="#008C3A"/>
    </inkml:brush>
  </inkml:definitions>
  <inkml:trace contextRef="#ctx0" brushRef="#br0">179 89 9830,'0'-1'7,"0"0"0,0 1 0,0-1 0,0 1 1,0-1-1,-1 1 0,1-1 0,0 0 0,0 1 0,-1-1 0,1 1 0,0-1 0,-1 1 0,1 0 1,-1-1-1,1 1 0,0-1 0,-1 1 0,1-1 0,-1 1 0,1 0 0,-1 0 0,1-1 0,-1 1 1,1 0-1,-2-1 0,-21-3 274,-25 6 516,47-2-756,-3 1 33,0 0 0,0 1 0,0-1 0,0 1 0,0 0 0,1 0 0,-1 0 0,1 0-1,-1 1 1,1-1 0,0 1 0,0 0 0,0 0 0,0 0 0,1 1 0,-1-1 0,1 0 0,0 1 0,-3 6 0,0-1 102,1-1 1,0 2-1,1-1 0,0 0 0,0 1 0,1-1 1,-1 14-1,2-13 76,0-1-84,1 0-1,-1 1 1,2-1-1,-1 0 1,3 15-1,-2-22-130,0 0 0,-1 0 1,1 0-1,0 0 0,0 0 0,0 0 1,0 0-1,0-1 0,1 1 1,-1 0-1,0-1 0,1 1 0,-1-1 1,1 1-1,0-1 0,-1 0 0,1 0 1,0 0-1,0 0 0,0 0 0,0 0 1,0 0-1,0 0 0,0-1 0,0 1 1,0-1-1,0 0 0,0 1 0,4-1 1,1 0 81,-1 0 0,0 0 1,0 0-1,0-1 0,0 0 1,0 0-1,0-1 0,0 0 1,9-4-1,-12 5-97,-1 0 0,0-1 0,0 1 0,0-1 0,1 0 0,-2 1 0,1-1 1,0 0-1,0 0 0,0 0 0,-1-1 0,1 1 0,-1 0 0,0-1 0,0 1 0,0 0 0,0-1 0,0 0 0,0 1 0,-1-1 0,1 1 0,-1-1 0,0 0 0,1-4 0,-2 7-27,1-1-1,0 1 1,-1 0-1,1 0 0,0-1 1,-1 1-1,1 0 0,0 0 1,-1 0-1,1 0 0,-1-1 1,1 1-1,0 0 1,-1 0-1,1 0 0,0 0 1,-1 0-1,1 0 0,-1 0 1,1 0-1,0 0 0,-1 0 1,1 0-1,-1 0 0,1 1 1,0-1-1,-1 0 1,1 0-1,0 0 0,-1 0 1,1 1-1,0-1 0,-1 0 1,1 0-1,-1 1 0,-14 7 157,11-4-87,0 1 1,0 0-1,0 0 1,1 0-1,0 1 1,0-1-1,0 1 1,1-1-1,0 1 1,0 0-1,0 0 1,1 0-1,-1 0 1,1 7-1,-1 4 114,1 0-1,1-1 1,0 1-1,3 19 1,-2-32-134,0 0 1,0 0 0,0 0 0,1 0 0,-1 0 0,1-1-1,0 1 1,0 0 0,0-1 0,0 1 0,1-1 0,-1 0-1,1 0 1,0 0 0,0 0 0,0 0 0,0-1 0,1 1-1,-1-1 1,0 0 0,9 3 0,-6-2 31,1-1 0,0 0 0,0 0 0,0 0 0,0-1 0,0 0 0,1-1 0,-1 0 0,0 0 0,0 0-1,13-3 1,-16 2-61,0-1 0,0 0 0,0 0-1,0 0 1,0 0 0,0-1 0,-1 1-1,1-1 1,-1 0 0,0 0-1,0 0 1,0 0 0,0-1 0,0 1-1,-1-1 1,1 0 0,-1 0-1,0 0 1,-1 0 0,1 0 0,0 0-1,0-7 1,3-8-309,0 1 1,-2-1-1,2-34 0,-5 17-110,-1 25 284,1 1 0,0 0 0,1-1 0,0 1 0,0 0 0,1 0 0,5-17 0,-6 26 116,-1 1 0,0-1-1,1 1 1,-1-1 0,1 1 0,-1-1 0,0 1-1,1 0 1,-1-1 0,1 1 0,-1 0 0,1-1 0,-1 1-1,1 0 1,-1-1 0,1 1 0,-1 0 0,1 0-1,0 0 1,-1 0 0,1 0 0,-1 0 0,1 0 0,-1 0-1,1 0 1,0 0 0,-1 0 0,1 0 0,-1 0-1,1 0 1,0 0 0,-1 0 0,1 1 0,-1-1 0,1 0-1,-1 0 1,1 1 0,-1-1 0,1 0 0,0 1-1,18 17 166,2 17 285,-2 1 0,-1 1 0,-2 1 0,18 59 0,-34-96-442,1 3-4,0-5 1,-1 1 1,1-1-1,-1 1 1,1-1-1,-1 1 0,1-1 1,-1 1-1,1-1 0,-1 0 1,0 1-1,1-1 0,-1 0 1,0 1-1,0-1 1,0 0-1,1 0 0,-1 0 1,0 1 1,11-50 82,-7 23-464,15-40-1,-17 60 285,1 0 1,0 0 0,1 0 0,-1 0-1,2 0 1,-1 1 0,0 0 0,1 0-1,0 0 1,8-6 0,-13 12 92,1-1-1,0 0 1,0 0 0,0 1-1,0-1 1,0 0 0,0 1-1,0-1 1,0 1 0,0-1-1,0 1 1,0 0 0,0-1 0,0 1-1,1 0 1,-1 0 0,0 0-1,0 0 1,0 0 0,0 0-1,0 0 1,1 0 0,-1 0-1,1 1 1,0 0 16,0 0-1,-1 0 1,1 0-1,-1 0 0,0 1 1,1-1-1,-1 0 1,0 1-1,0-1 1,0 1-1,1-1 1,-2 1-1,3 2 1,1 7 114,0 0 1,0 1 0,3 19-1,-6-24-90,5 20 171,-5-16-101,1 0 0,0 0 0,1 0 0,0-1-1,1 1 1,0-1 0,1 1 0,9 13 0,-13-22-90,0-1-1,1 1 1,-1-1 0,1 0 0,-1 0-1,1 0 1,0 0 0,-1 0-1,1 0 1,0 0 0,0 0 0,0-1-1,0 1 1,0-1 0,0 1 0,-1-1-1,1 0 1,0 0 0,0 0-1,0 0 1,0 0 0,0 0 0,0 0-1,0-1 1,0 1 0,3-2 0,-2 1 11,1 0 0,-1-1 0,0 1 0,1-1 0,-1 0 1,0 0-1,0 0 0,0 0 0,-1-1 0,1 1 1,0-1-1,3-5 0,0-2-111,-2 0 1,1 0-1,-1 0 1,-1-1-1,0 0 1,0 0-1,1-20 1,1-79-1130,-5 73 767,0 37 444,0 0-1,0 0 0,1-1 1,-1 1-1,0 0 0,0-1 1,0 1-1,0 0 1,0 0-1,0 0 0,1-1 1,-1 1-1,0 0 0,0 0 1,0 0-1,1-1 1,-1 1-1,0 0 0,0 0 1,1 0-1,-1 0 0,0-1 1,0 1-1,1 0 1,-1 0-1,0 0 0,0 0 1,1 0-1,-1 0 1,0 0-1,1 0 0,-1 0 1,0 0-1,0 0 0,1 0 1,-1 0-1,0 0 1,0 0-1,1 0 0,-1 0 1,0 1-1,1-1 0,-1 0 1,0 0-1,0 0 1,0 0-1,1 0 0,-1 1 1,12 5-129,9 17 381,-18-19-180,0 0-1,1 0 0,0 0 1,-1 0-1,2 0 0,-1-1 1,8 5-1,-11-8-68,-1 0 1,0 0-1,1 0 0,-1 0 1,0 0-1,0-1 1,1 1-1,-1 0 0,0 0 1,0-1-1,1 1 0,-1 0 1,0 0-1,0-1 0,0 1 1,1 0-1,-1-1 1,0 1-1,0 0 0,0-1 1,0 1-1,0 0 0,0-1 1,0 1-1,0 0 0,0-1 1,0 1-1,0 0 0,0-1 1,0 1-1,0 0 1,0-1-1,0 1 0,0 0 1,0 0-1,0-1 0,-1 1 1,1-1-1,-3-14 79,1 12-88,0 0 1,-1 0-1,0 1 0,1 0 1,-1-1-1,0 1 0,0 0 1,0 0-1,-1 1 0,1-1 1,0 1-1,-1-1 1,1 1-1,-1 0 0,1 0 1,-1 1-1,0-1 0,1 1 1,-1 0-1,1 0 0,-1 0 1,0 0-1,-4 1 0,6 0 21,1-1-1,-1 1 1,1 0-1,-1 0 0,1-1 1,0 1-1,-1 0 1,1 0-1,0 0 0,0 0 1,-1 0-1,1 1 1,0-1-1,0 0 0,0 1 1,0-1-1,1 0 1,-1 1-1,0-1 0,1 1 1,-1-1-1,1 1 1,-1-1-1,1 1 0,-1 0 1,1 2-1,-4 47 321,4-51-334,0 13 105,1 0 0,0 0 0,0 0 0,1 0 0,5 15 0,-4-21-50,-1 1 0,2-1 0,-1 0 0,1-1 0,0 1 0,0-1 0,1 0 0,0 0-1,0 0 1,8 7 0,-7-8 0,-1 0-1,0 0 0,1-1 1,0 0-1,0 0 0,0 0 1,1-1-1,-1 0 1,1 0-1,0-1 0,0 0 1,0 0-1,0 0 0,0-1 1,0 0-1,0-1 0,0 1 1,0-1-1,11-2 0,-17 2-42,1-1-1,0 0 0,0 0 0,-1 0 0,1 0 0,-1 0 0,1 0 0,-1 0 0,1-1 0,-1 1 0,0 0 0,1-1 0,-1 1 0,0-1 0,0 1 1,0-1-1,0 0 0,0 0 0,-1 1 0,1-1 0,0 0 0,-1 0 0,0 0 0,1-2 0,6-53-322,-7 47 134,2-66-690,-2 44 438,0 26 141,0 8-78,0 6 416,0-1 1,1 1 0,0 0 0,0-1 0,1 1-1,0 0 1,0-1 0,4 9 0,-5-15-38,0 1 0,0 0 0,0 0 0,0 0 0,1 0 0,-1-1 0,0 1 0,1-1 0,-1 1 0,1-1 0,0 1 0,-1-1 0,1 0 0,0 0 0,0 0 0,0 0 0,0 0 0,0 0 1,0-1-1,0 1 0,0-1 0,0 1 0,0-1 0,0 0 0,0 0 0,1 1 0,-1-2 0,0 1 0,0 0 0,0 0 0,0-1 0,0 1 0,0-1 0,0 1 0,3-3 0,-3 2-3,0 0 0,-1 0 1,1 0-1,-1-1 0,1 1 0,-1-1 0,1 1 0,-1-1 1,0 0-1,0 1 0,0-1 0,0 0 0,0 0 0,0 0 0,-1 0 1,1 0-1,0-2 0,9-39-200,-10 38 67,3-8-17,-1 2 9,0 0-1,0 0 0,-1 0 1,-1 0-1,0 0 1,0 0-1,-3-15 1,2 24 113,0 1 1,1 0 0,-1-1 0,0 1 0,0 0-1,0 0 1,-1 0 0,1 0 0,0 0 0,0 0-1,-1 0 1,1 0 0,0 0 0,-1 0 0,1 1-1,-1-1 1,1 1 0,-1-1 0,1 1 0,-1-1-1,-1 1 1,1-1 27,0 1-1,-1 0 0,1-1 0,0 1 0,0 0 1,-1 0-1,1 0 0,0 1 0,0-1 1,-1 0-1,1 1 0,0 0 0,0-1 1,0 1-1,-2 1 0,1 1 19,0 0 0,0 0 0,1 0 0,-1 0-1,1 1 1,0-1 0,0 1 0,0 0 0,0-1 0,1 1 0,-1 0 0,1 0-1,0 0 1,-1 7 0,-5 61 384,7-72-408,0 18 151,-1-1 1,2 1-1,0-1 1,1 0-1,8 31 1,-8-43-124,-1 0 0,1 0 0,0 0 0,0-1 1,1 1-1,-1 0 0,1-1 0,0 0 1,1 1-1,-1-1 0,0-1 0,1 1 1,0 0-1,0-1 0,0 0 0,1 0 1,-1 0-1,1 0 0,-1-1 0,1 0 1,0 0-1,0 0 0,9 2 0,-8-3 10,0 1 0,0-2-1,1 1 1,-1-1 0,0 1 0,1-2-1,-1 1 1,0-1 0,0 0-1,1 0 1,-1-1 0,0 1 0,0-2-1,0 1 1,-1 0 0,1-1 0,-1 0-1,1-1 1,4-3 0,-2 0-128,-1-1 0,0 0 0,0 0 0,-1 0 0,0-1 0,0 0 0,-1 0 0,0 0 0,-1-1 0,6-18 0,0-3-415,-2 0-1,-1 0 1,-1 0 0,0-34 0,-4 46 214,-2 0-1,-1-1 1,0 1-1,-1 0 1,-1 0-1,-1 0 1,-11-34 0,13 47 206,1 4 37,1 0 1,-1 0 0,0 0-1,0 1 1,1-1-1,-1 0 1,0 0 0,-1 0-1,1 1 1,0-1 0,0 1-1,-1-1 1,1 1-1,-1-1 1,-1 0 0,2 2 47,1 0 0,0 0 0,-1 1 0,1-1-1,0 0 1,-1 1 0,1-1 0,0 1 0,0-1 0,-1 0 0,1 1 0,0-1 0,0 1 0,0-1 0,0 1 0,0-1 0,0 1 0,-1-1 0,1 0 0,0 1 0,0-1 0,0 1 0,1-1 0,-1 1 0,0 0 0,0 0 2,-1 28 284,2 0 0,1 0 0,2 0 0,1-1 0,0 1 1,13 32-1,4 15 375,-11-34-151,2 0 0,1-1 0,28 54 0,-39-93-464,-3-7-29,-1 3 7,0-20 271</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0:47.430"/>
    </inkml:context>
    <inkml:brush xml:id="br0">
      <inkml:brushProperty name="width" value="0.035" units="cm"/>
      <inkml:brushProperty name="height" value="0.035" units="cm"/>
      <inkml:brushProperty name="color" value="#008C3A"/>
    </inkml:brush>
  </inkml:definitions>
  <inkml:trace contextRef="#ctx0" brushRef="#br0">17 255 9830,'-1'1'33,"-2"4"64,1-1-1,0 1 1,0 0 0,0 0 0,1 0-1,-2 9 1,3-13-79,0 0 0,0 0 0,0 0-1,0 0 1,0 0 0,1 0 0,-1 0 0,0 0 0,1 0-1,-1 0 1,1 0 0,-1 0 0,1 0 0,0-1 0,-1 1 0,1 0-1,0 0 1,-1 0 0,1-1 0,0 1 0,0 0 0,0-1-1,0 1 1,0-1 0,-1 1 0,1-1 0,0 1 0,0-1 0,0 0-1,0 0 1,0 1 0,1-1 0,-1 0 0,0 0 0,0 0 0,0 0-1,0 0 1,0 0 0,2-1 0,2 2 72,0-1 0,0 0 0,0 0 0,0-1 0,0 0 0,0 0 0,0 0 0,0 0 0,0-1 0,0 0 0,-1 0 0,1 0 0,7-5 0,-9 5-80,0-1 0,0 0 0,0 0 0,0 0 0,-1-1 0,1 1 0,-1 0 0,0-1 0,0 0 0,0 0 0,0 1 0,-1-1 0,0 0 1,1 0-1,-1 0 0,-1-1 0,1-4 0,1-5-47,-1 0 1,-1-1-1,0 1 0,-1 0 1,-1 0-1,0 0 1,-1 0-1,0 0 0,-2 0 1,1 1-1,-1-1 1,-1 1-1,-1 0 0,-12-19 1,11 25-16,4 11 26,1 18 148,2 43 1083,2 0 0,4-1 1,2 1-1,27 110 1,-31-164-1058,86 319 4581,-88-327-4644,2 6 95,0 0 0,1 0 1,9 16-1,-13-24-163,1 0 0,-1 0 1,1 0-1,-1 0 0,1 0 1,0 0-1,-1 0 1,1-1-1,0 1 0,0 0 1,-1 0-1,1 0 0,0-1 1,0 1-1,0-1 0,0 1 1,0-1-1,0 1 0,0-1 1,0 1-1,0-1 1,0 0-1,1 0 0,-1 1 1,0-1-1,0 0 0,0 0 1,0 0-1,0 0 0,0 0 1,0-1-1,1 1 0,-1 0 1,0 0-1,0-1 1,0 1-1,0-1 0,0 1 1,0-1-1,0 1 0,0-1 1,0 1-1,0-1 0,0-1 1,3-2-1,0-1 1,0 0-1,-1 0 1,1 0-1,-1-1 1,0 1-1,-1-1 0,0 1 1,0-1-1,0 0 1,0 0-1,-1 0 1,1-9-1,1-13-614,0-42 0,-3 69 589,0-17-285,-1 1-1,-1-1 0,0 1 0,-1 0 0,-7-23 0,8 34 212,0 0 0,0 0 1,-1 0-1,0 1 0,0-1 0,0 1 0,-1 0 0,1 0 1,-1 0-1,-1 0 0,1 1 0,-1-1 0,0 1 1,0 0-1,0 1 0,0-1 0,0 1 0,-9-4 0,12 6 91,0 1 0,0-1 0,0 0 0,0 1 0,0-1 0,0 1 0,0 0 0,0 0 0,0 0 0,-3 0 0,4 0-2,1 0 0,-1 0 1,1 1-1,-1-1 0,1 0 0,-1 1 0,1-1 1,-1 0-1,1 1 0,-1-1 0,1 0 0,0 1 1,-1-1-1,1 1 0,0-1 0,-1 1 0,1-1 1,0 1-1,0-1 0,-1 1 0,1-1 0,0 1 1,0-1-1,0 1 0,0 0 0,0-1 0,0 1 1,0-1-1,0 1 0,0-1 0,0 1 0,0-1 0,0 1 1,0 0-1,0-1 0,0 1 0,1 0 0,6 14 157,11-2 41</inkml:trace>
  <inkml:trace contextRef="#ctx0" brushRef="#br0" timeOffset="1494.82">387 360 9830,'-54'-22'77,"53"22"-62,0 0 0,0 0 0,0 0 0,1 1 0,-1-1 0,0 0 0,0 0 0,0 0 0,0 1 0,1-1 0,-1 1 0,0-1 0,0 0 0,1 1 0,-1-1 0,0 1 0,1-1 0,-1 1 0,1 0 0,-1-1 0,1 1 0,-1 0 0,1-1 0,-1 1 0,1 0 0,-1 0 0,1-1 0,0 1 0,-1 0 0,1 0 0,0 0-1,0-1 1,0 1 0,0 0 0,0 1 0,-3 34 451,3-32-375,0 2-10,0 8 215,0 1 1,1-1 0,0 1-1,1-1 1,5 18 0,-6-29-246,0 0 1,1 1-1,-1-1 0,0 0 1,1 0-1,0 0 1,0 0-1,0 0 1,0-1-1,0 1 1,1 0-1,-1-1 1,1 0-1,0 0 1,0 0-1,-1 0 1,1 0-1,1 0 1,-1-1-1,0 1 1,0-1-1,0 0 1,1 0-1,-1 0 1,1 0-1,-1-1 1,7 1-1,-7-1 2,-1 0-1,0 0 1,1 1 0,-1-2 0,1 1-1,-1 0 1,0-1 0,1 1 0,-1-1-1,0 1 1,0-1 0,1 0 0,-1 0-1,0 0 1,0 0 0,0-1-1,0 1 1,0 0 0,0-1 0,-1 0-1,3-1 1,-2-1-22,0 1 1,0-1-1,0 0 1,-1 0-1,1 0 0,-1 0 1,0 0-1,0 0 0,0 0 1,-1-1-1,1-4 1,-1 6-50,2-20-192,-2-40 0,0 57 180,-1 1 0,0-1 0,0 1 0,0 0 0,0 0 0,-1 0 0,1 0 0,-2 0 0,1 0 0,0 0 0,-1 0 0,0 1 0,-5-8 0,8 12 30,-1 0 0,1 0-1,0 0 1,0 0 0,0 0 0,0 0-1,0 0 1,0-1 0,0 1-1,0 0 1,0 0 0,-1 0 0,1 0-1,0 0 1,0 0 0,0 0 0,0 0-1,0 0 1,0 0 0,0 0-1,-1 0 1,1 0 0,0 0 0,0 0-1,0 0 1,0 0 0,0 0 0,0 0-1,0 0 1,-1 0 0,1 0-1,0 0 1,0 0 0,0 0 0,0 0-1,0 0 1,0 1 0,0-1 0,0 0-1,0 0 1,-1 0 0,1 0-1,0 0 1,0 0 0,0 0 0,0 0-1,0 0 1,0 1 0,0-1 0,0 0-1,0 0 1,0 0 0,0 0-1,0 0 1,0 0 0,-3 12-23,3 18 131,0-27-36,0 1-20,0 0-1,0 0 1,1 0 0,0 0 0,0 0 0,0 0-1,0 0 1,0 0 0,1 0 0,0-1-1,0 1 1,0-1 0,0 1 0,0-1 0,1 0-1,-1 0 1,1 0 0,0 0 0,0 0 0,0-1-1,0 1 1,5 2 0,-3-2 35,1 0 0,0-1-1,0 0 1,-1 0 0,1 0 0,0 0 0,1-1 0,-1 0-1,0 0 1,0-1 0,0 0 0,1 0 0,-1 0 0,7-2 0,-11 1-67,1 0 1,-1 0 0,0 0 0,1 0 0,-1 0 0,0-1-1,0 1 1,0-1 0,0 0 0,0 0 0,0 1 0,-1-1 0,1 0-1,-1 0 1,1-1 0,-1 1 0,1 0 0,-1 0 0,0-1 0,0 1-1,-1-1 1,1 1 0,0-1 0,-1 1 0,1-6 0,2-8-201,-2 0 1,1-30 0,-2 40 136,0-52-359,0 58 401,0 0 0,0 0-1,0 1 1,-1-1 0,1 0 0,0 0 0,0 0 0,0 0 0,0 0 0,0 0-1,0 0 1,0 1 0,0-1 0,0 0 0,-1 0 0,1 0 0,0 0 0,0 0-1,0 0 1,0 0 0,0 0 0,0 0 0,-1 0 0,1 0 0,0 0 0,0 0 0,0 0-1,0 0 1,0 0 0,0 0 0,-1 0 0,1 0 0,0 0 0,0 0 0,0 0-1,0 0 1,0 0 0,-1 0 0,1 0 0,0 0 0,0 0 0,0 0 0,0 0-1,0-1 1,0 1 0,0 0 0,-1 0 0,1 0 0,0 0 0,0 0 0,-2 7 76,0 1 0,1 0 0,0 0 0,0 0 0,1 0 0,0 0 0,0 1 0,1-1 0,0 0 0,0-1 0,1 1 0,0 0 1,1 0-1,0-1 0,0 1 0,0-1 0,1 0 0,0 0 0,0 0 0,1 0 0,0-1 0,8 9 0,-9-12-18,-1 0 1,1 0-1,0 0 0,0 0 1,0-1-1,0 0 0,0 0 0,0 0 1,0 0-1,1-1 0,-1 1 1,1-1-1,-1 0 0,1-1 0,0 1 1,-1-1-1,1 0 0,0 0 1,4-1-1,-7 0-43,0 1 1,0-1-1,-1-1 1,1 1 0,0 0-1,0 0 1,-1-1-1,1 1 1,-1-1-1,1 1 1,-1-1-1,0 0 1,1 1-1,-1-1 1,0 0 0,0 0-1,0 0 1,0 0-1,-1 0 1,1 0-1,-1 0 1,1-4-1,8-49-464,-8 43 357,2-43-290,-3 52 346,0-1 1,0 1-1,0 0 0,-1-1 0,1 1 0,-1-1 0,0 1 1,0 0-1,0 0 0,0-1 0,-3-4 0,4 8 33,-1 0 1,1-1-1,0 1 0,0 0 1,-1-1-1,1 1 0,0 0 1,0-1-1,-1 1 0,1 0 1,0 0-1,-1-1 0,1 1 0,0 0 1,-1 0-1,1-1 0,-1 1 1,1 0-1,0 0 0,-1 0 1,1 0-1,-1 0 0,1 0 1,0 0-1,-1 0 0,1 0 0,-1 0 1,1 0-1,-1 0 0,1 0 1,0 0-1,-1 0 0,1 0 1,-1 1-1,-8 13 120,3 19 179,5-23-203,1 0 0,0 0 0,1 0 0,0 0 0,0 0 0,1 0 0,1 0 0,-1 0 0,2-1 0,5 12 0,-7-15-34,1-1 0,1 0 0,-1 0 1,1 0-1,0 0 0,0 0 0,0-1 1,1 0-1,-1 0 0,1 0 0,0 0 1,0-1-1,1 0 0,-1 0 0,1 0 1,-1-1-1,1 0 0,7 2 0,-11-3-39,0-1-1,0 1 0,0 0 0,0-1 1,1 0-1,-1 1 0,0-1 0,0 0 0,0 0 1,0 0-1,0-1 0,0 1 0,0 0 1,0-1-1,0 1 0,0-1 0,0 0 0,0 0 1,0 0-1,0 0 0,0 0 0,0 0 1,-1 0-1,1-1 0,0 1 0,-1 0 0,1-1 1,1-2-1,1-3 23,-1 0-1,0 0 1,0 0 0,-1 0-1,0-1 1,2-12 0,-3 13-84,6-39-488,-5 31 321,0 0-1,1 0 1,0 0-1,2 0 1,10-26-1,-15 40 205,0 1 0,1 0 0,-1-1 0,0 1 0,0 0 0,0-1-1,0 1 1,1 0 0,-1-1 0,0 1 0,0 0 0,1 0 0,-1-1 0,0 1 0,0 0 0,1 0 0,-1 0 0,0-1 0,1 1 0,-1 0-1,0 0 1,1 0 0,-1 0 0,0 0 0,1 0 0,-1 0 0,0 0 0,1 0 0,-1 0 0,0 0 0,1 0 0,-1 0 0,1 0-1,-1 0 1,0 0 0,1 0 0,10 12 46,8 28 346,-17-34-311,10 27 314,-1 0-1,-2 1 1,7 51-1,-16-85-384,0 0 0,0 0 0,0 1-1,0-1 1,0 0 0,0 0 0,0 0-1,0 0 1,0 0 0,0 1-1,0-1 1,0 0 0,0 0 0,0 0-1,0 0 1,0 0 0,0 1-1,0-1 1,0 0 0,0 0 0,1 0-1,-1 0 1,0 0 0,0 0-1,0 1 1,0-1 0,0 0 0,0 0-1,0 0 1,0 0 0,1 0 0,-1 0-1,0 0 1,0 0 0,0 0-1,0 0 1,0 0 0,1 0 0,-1 0-1,0 0 1,0 1 0,0-1-1,0 0 1,0 0 0,1 0 0,-1 0-1,0-1 1,0 1 0,6-7 91,3-11-1,12-64-286,-13 48-505,17-46 1,-25 79 688,0 1 0,1-1 0,-1 0 0,0 1 0,0-1 0,1 1 0,-1-1 0,0 1 0,1-1 0,-1 0 0,0 1 0,1-1 0,-1 1 0,1-1 0,-1 1 0,1 0 0,-1-1 0,1 1 0,-1 0 0,1-1 0,0 1 0,-1 0 0,1-1 0,-1 1 0,1 0 0,0 0 0,-1 0 0,1 0 0,1-1 0,-1 2 12,1-1-1,-1 1 1,0-1-1,0 1 1,1 0-1,-1-1 1,0 1-1,0 0 1,0 0-1,0 0 1,1 0-1,-1 0 1,1 1-1,25 38 333,-27-39-330,17 30 316,-3 1 0,0 1 0,9 38 0,-23-71-320,0 1 0,0-1 0,0 0 0,0 1 0,0-1 1,0 0-1,0 1 0,0-1 0,0 0 0,0 0 0,0 1 0,1-1 0,-1 0 0,0 1 0,0-1 1,0 0-1,0 0 0,1 1 0,-1-1 0,0 0 0,0 0 0,1 1 0,-1-1 0,0 0 0,0 0 1,1 0-1,-1 0 0,0 1 0,1-1 0,-1 0 0,0 0 0,1 0 0,-1 0 0,0 0 1,0 0-1,1 0 0,0 0 0,7-10 77,4-19 109,0-35-188,-11 51-173,1 0 0,0 0 1,1 1-1,0-1 0,1 1 1,0 0-1,1 0 0,8-13 1,-13 24 171,0 1 0,1-1 0,-1 1 0,0-1 0,0 1 1,1-1-1,-1 1 0,0 0 0,1-1 0,-1 1 1,1-1-1,-1 1 0,1 0 0,-1-1 0,0 1 0,1 0 1,-1 0-1,1-1 0,-1 1 0,1 0 0,-1 0 0,1 0 1,0-1-1,-1 1 0,1 0 0,-1 0 0,1 0 0,-1 0 1,1 0-1,-1 0 0,2 1 0,-1-1 10,0 1-1,0 0 1,-1 0-1,1 0 1,0-1-1,0 1 0,0 0 1,-1 0-1,1 0 1,-1 1-1,1-1 1,-1 0-1,1 0 1,-1 1-1,12 50 346,-11-44-308,2 11 107,4 27 151,-6-44-292,-1-1 1,0 1 0,1-1-1,-1 1 1,1-1-1,-1 0 1,1 1 0,0-1-1,0 0 1,-1 1-1,1-1 1,0 0 0,0 0-1,0 0 1,0 0-1,1 0 1,-1 0 0,0 0-1,0 0 1,1-1-1,-1 1 1,0 0 0,3 0-1,9 0 130</inkml:trace>
  <inkml:trace contextRef="#ctx0" brushRef="#br0" timeOffset="2324.63">1556 261 9830,'-1'0'3,"1"0"0,-1 0-1,1 0 1,-1 0 0,0 0-1,1 1 1,-1-1 0,1 0-1,-1 1 1,1-1 0,0 0 0,-1 1-1,1-1 1,-1 0 0,1 1-1,0-1 1,-1 1 0,1-1-1,0 1 1,-1-1 0,1 1 0,0-1-1,0 1 1,-1-1 0,1 1-1,0-1 1,0 1 0,0-1-1,0 1 1,0 0 0,0-1 0,0 1-1,0-1 1,0 2 0,-2 26 445,2-24-326,-1 11 59,2 125 2022,-1-138-2160,1 0-1,-1 0 0,0 0 1,1 0-1,0 0 1,-1 0-1,1 0 0,0-1 1,0 1-1,0 0 1,0 0-1,0-1 0,0 1 1,1-1-1,-1 1 1,0-1-1,1 1 0,-1-1 1,1 0-1,0 0 1,-1 0-1,1 0 0,0 0 1,0 0-1,0 0 1,-1 0-1,1-1 0,0 1 1,0-1-1,0 0 1,0 1-1,3-1 0,-2 0 17,1 0 0,-1 0 0,1 0 0,-1 0 0,1-1 0,-1 1 0,0-1 0,1 0 0,-1 0 0,0 0 0,0-1 0,0 1 0,0-1 0,0 0 0,0 1 0,0-1 0,0-1 0,3-2 0,0-2-63,-1-1 0,0 0 0,0 0 0,0-1 0,-1 0 0,0 1 0,-1-1 1,0 0-1,0-1 0,1-11 0,0-7-215,-2 0 0,0-34 0,-7 115 642,2-37-185,2-1-1,-1 1 1,3 24-1,-1-36-178,0 0-1,1 0 1,0-1-1,0 1 1,0 0-1,0 0 1,1-1 0,-1 1-1,1 0 1,0-1-1,0 0 1,0 1-1,1-1 1,-1 0-1,1 0 1,0 0-1,-1-1 1,8 6-1,-7-7-6,0 1 0,0-1 0,1 1 0,-1-1 0,0 0 0,1 0 0,-1-1 0,1 1 0,-1-1 0,1 0 0,0 0 0,-1 0 0,1 0 0,-1 0 0,1-1 0,-1 0 0,1 0 0,-1 0 0,0 0 0,1 0 0,-1-1 0,0 1 0,0-1 0,0 0 0,0 0 0,0 0 0,0 0 0,-1-1 0,1 1-1,3-5 1,1-4-153,-1-1 0,0 0-1,-1-1 1,0 1 0,-1-1-1,-1 0 1,0 1 0,3-26-1,-3-8-444,-3-54 0,-1 77 398,-3-33-249,4 52 360,-1 0 0,0 0 0,0 0 0,0 1 0,0-1 0,-1 0-1,1 0 1,-1 1 0,0-1 0,0 1 0,-4-5 0,6 7 35,0 1 1,-1 0-1,1 0 0,0 0 1,0 0-1,0 0 0,-1 0 1,1 0-1,0 0 0,0 0 1,0 0-1,-1 0 0,1 0 1,0 0-1,0 0 0,0 0 0,-1 0 1,1 0-1,0 0 0,0 0 1,0 0-1,-1 0 0,1 0 1,0 0-1,0 0 0,0 0 1,-1 1-1,1-1 0,0 0 1,0 0-1,0 0 0,0 0 1,-1 0-1,1 1 0,0-1 1,0 0-1,0 0 0,0 0 1,0 1-1,0-1 0,0 0 1,0 0-1,0 0 0,-1 1 0,1-1 1,0 0-1,0 0 0,0 0 1,0 1-1,0-1 0,0 0 1,-3 16 215,0-1 1,1 1 0,0 0-1,2-1 1,1 27 0,-1-9 108,1-10-37,0 0 0,1-1-1,1 1 1,2-1 0,0 0-1,1 0 1,1 0 0,1-1-1,1 0 1,15 25-1,-21-42-228,0 0 0,0 0-1,0-1 1,0 1 0,1-1 0,0 0-1,0 0 1,0 0 0,0-1-1,0 1 1,0-1 0,0 0-1,1 0 1,-1-1 0,1 1-1,0-1 1,-1 0 0,1 0-1,0-1 1,0 1 0,0-1-1,6 0 1,19 0 212</inkml:trace>
  <inkml:trace contextRef="#ctx0" brushRef="#br0" timeOffset="2764.83">2186 347 9830,'-45'-42'0,"45"41"8,-1 0 0,1 1 1,-1-1-1,0 1 0,1-1 0,-1 1 0,1-1 1,-1 1-1,0-1 0,0 1 0,1-1 0,-1 1 1,0 0-1,0-1 0,1 1 0,-1 0 0,0 0 1,0 0-1,0 0 0,0 0 0,1 0 0,-1 0 0,0 0 1,0 0-1,0 0 0,1 0 0,-1 0 0,0 0 1,0 1-1,0-1 0,1 0 0,-1 1 0,0-1 1,0 0-1,0 1 0,-10 19 455,9-16-407,-2 9 190,0 0 0,1 1 0,1-1 0,0 1 0,0 0 0,2 0 0,0 20 0,0-20-80,1-11-105,-1 1 1,1 0 0,0-1 0,0 1-1,0-1 1,0 1 0,1-1 0,-1 0 0,1 0-1,0 0 1,0 1 0,0-2 0,0 1 0,0 0-1,1 0 1,0-1 0,-1 1 0,1-1-1,0 0 1,0 0 0,0 0 0,0 0 0,0 0-1,1-1 1,-1 0 0,1 1 0,-1-1-1,1 0 1,-1-1 0,1 1 0,-1-1 0,1 1-1,0-1 1,-1 0 0,1 0 0,-1-1 0,1 1-1,0-1 1,-1 0 0,4-1 0,-3 0-29,-1 1 0,0-1 0,0 0-1,0-1 1,0 1 0,0 0 0,-1-1 0,1 1 0,-1-1 0,1 0 0,-1 0 0,0 0 0,0 0 0,0 0 0,-1-1 0,1 1 0,-1 0 0,0-1 0,0 1 0,0-1 0,0 0 0,0-3 0,2-11-200,-1-1 0,1-35 1,-3-36-432,0 101 733,0-1 0,0 0 0,1 0 0,1 0 0,0 0 0,0 0 0,1 0 0,0 0 0,1-1 0,0 1 0,0-1 0,1 0 0,1 0 0,-1-1 0,1 0 0,1 0 0,13 14 0,-19-21-119,0 0 0,0 0 0,0-1-1,0 1 1,0 0 0,0-1 0,0 1-1,0-1 1,0 1 0,0-1 0,0 1-1,0-1 1,0 0 0,0 0 0,0 0-1,0 1 1,3-1 0,8 0 186</inkml:trace>
  <inkml:trace contextRef="#ctx0" brushRef="#br0" timeOffset="2968.57">2564 308 9830,'0'0'0,"23"-2"328,-14-2-328,-7-4 327,-2-1-327</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0:40.472"/>
    </inkml:context>
    <inkml:brush xml:id="br0">
      <inkml:brushProperty name="width" value="0.035" units="cm"/>
      <inkml:brushProperty name="height" value="0.035" units="cm"/>
      <inkml:brushProperty name="color" value="#008C3A"/>
    </inkml:brush>
  </inkml:definitions>
  <inkml:trace contextRef="#ctx0" brushRef="#br0">11 713 9830,'-11'-51'0,"11"55"178,0-3-146,0 1 0,0 0 0,1-1 0,-1 1-1,0-1 1,0 1 0,1 0 0,-1-1 0,1 1 0,0-1-1,-1 1 1,1-1 0,0 1 0,0-1 0,0 0 0,0 1-1,0-1 1,0 0 0,0 0 0,0 0 0,1 0-1,-1 0 1,0 0 0,1 0 0,1 1 0,2 0 57,-1 1 0,1-1 0,0-1-1,0 1 1,0-1 0,0 1 0,0-1 0,0-1 0,0 1 0,0-1 0,0 0 0,0 0 0,0 0 0,0-1 0,10-2 0,-12 2-25,1 0 1,-1-1 0,1 0 0,-1 0 0,1 0-1,-1 0 1,0 0 0,0-1 0,0 1 0,0-1-1,0 0 1,-1 0 0,1 0 0,-1 0 0,0 0-1,0 0 1,0-1 0,0 1 0,-1-1 0,1 1-1,0-5 1,2-7-111,-1 1 1,-1-1-1,0 1 0,-1-1 0,-1 0 0,0 0 1,-1 1-1,0-1 0,-1 0 0,-7-25 1,-3 2-164,-2 0 0,-31-61 1,43 128 526,4-14-62,0 1-1,1-1 1,0 0-1,1 0 0,1-1 1,10 23-1,47 83 1434,-55-109-1490,44 81 1447,-49-86-1579</inkml:trace>
  <inkml:trace contextRef="#ctx0" brushRef="#br0" timeOffset="959.93">39 510 9830,'88'40'1330,"-79"-37"-1159,0-1 0,1 0-1,-1 0 1,0 0-1,1-1 1,-1-1-1,1 0 1,-1 0-1,1 0 1,-1-1-1,12-3 1,-16 2-126,-1 1 1,1-1-1,0 0 1,-1 0-1,0 0 1,1 0-1,-1-1 1,0 0-1,0 0 1,0 0-1,-1-1 1,1 1-1,-1-1 1,0 0-1,1 1 0,-2-2 1,1 1-1,0 0 1,-1 0-1,0-1 1,0 1-1,0-1 1,1-7-1,0 0-87,-1 1 1,0 0-1,0-1 0,-1 1 0,0-1 1,-1 1-1,-1-1 0,0 1 0,-3-13 0,3 20 21,0-1 0,0 1 0,-1 0 0,0 0 0,0 0 0,0 0 0,0 0 0,-1 0-1,1 1 1,-1-1 0,0 1 0,-6-5 0,9 8 22,0 0 0,-1 0 0,1 0 0,0 1 0,0-1 0,0 0 0,-1 0 0,1 1 0,0-1 0,0 0 0,0 0 0,0 1 0,0-1 0,-1 0 0,1 0 0,0 1 0,0-1 0,0 0 0,0 1-1,0-1 1,0 0 0,0 0 0,0 1 0,0-1 0,0 0 0,0 1 0,0-1 0,0 0 0,0 1 0,1-1 0,-1 1 13,1 18 269,0 0 0,2 0 0,0-1 0,1 0 0,1 0 0,9 23 0,54 105 1803,-36-83-1228,-30-57-726,-1-4-99,-1 0-1,1-1 1,0 1-1,0 0 1,0 0-1,0 0 1,0 0 0,0-1-1,0 1 1,0 0-1,1-1 1,-1 1-1,1-1 1,2 3 0,0-26 250,-2-61-388,-4 68-46,2 0 0,0 0 0,1 0 1,0 0-1,1 0 0,1 0 0,7-23 0,-10 37 142,0 0-1,0 0 0,1 1 1,-1-1-1,0 0 0,1 0 1,-1 1-1,1-1 1,-1 0-1,0 1 0,1-1 1,0 0-1,-1 1 1,1-1-1,-1 1 0,1-1 1,0 1-1,-1-1 0,1 1 1,0-1-1,0 1 1,-1 0-1,1-1 0,0 1 1,0 0-1,-1 0 0,3-1 1,-2 2 22,0-1 0,0 1 1,1-1-1,-1 1 0,0-1 0,0 1 1,0 0-1,0-1 0,0 1 1,0 0-1,0 0 0,0 0 0,0 0 1,0 0-1,1 1 0,3 6 114,0 0 0,0 0 0,5 14 0,7 21 324,-13-29-288,0-1 0,2 0 0,-1 0 0,2-1 0,0 0 0,0 0 0,11 13 0,-17-24-149,0 0-1,0 1 1,0-1 0,0 0-1,0 0 1,0 0-1,1 0 1,-1 0 0,0 0-1,1 0 1,-1 0-1,0-1 1,1 1 0,-1-1-1,1 1 1,-1-1-1,1 1 1,-1-1 0,1 0-1,0 1 1,-1-1-1,1 0 1,-1 0 0,1-1-1,0 1 1,-1 0-1,1 0 1,-1-1 0,1 1-1,-1-1 1,1 1 0,-1-1-1,1 0 1,-1 1-1,0-1 1,2-1 0,1-1 26,-1 0 0,0-1 1,-1 1-1,1 0 0,0-1 0,-1 0 1,0 0-1,0 1 0,0-1 1,0 0-1,2-9 0,0-16-474,-1 0-1,-1-31 1,-2 60 355,0 12 155,0-4-15,0 0 0,0-1 0,0 1 0,1-1 0,1 1 0,1 7 0,-2-13-39,0 0-1,0 0 0,0-1 0,0 1 0,0 0 1,0 0-1,0-1 0,1 1 0,-1-1 0,1 1 1,-1-1-1,1 1 0,-1-1 0,1 0 0,0 0 1,0 0-1,0 0 0,0 0 0,-1 0 0,1-1 1,0 1-1,0 0 0,1-1 0,-1 0 0,0 1 1,0-1-1,2 0 0,-2 0-4,0 1 0,0-1 1,0 0-1,0 0 0,0 0 1,0 0-1,0 0 0,0 0 0,0-1 1,0 1-1,0 0 0,-1-1 0,1 0 1,0 1-1,0-1 0,0 0 0,-1 0 1,1 0-1,0 0 0,-1 0 1,1 0-1,-1-1 0,2-1 0,-1-1-12,-1 0 1,1 0-1,-1-1 0,0 1 0,-1 0 0,1-1 1,-1 1-1,0 0 0,0-8 0,-1 3-108,1 0 0,-1 1 0,-1-1 0,0 1 0,0-1 0,-4-9 0,5 14 46,-1 0 0,0 0 0,0 0-1,0 0 1,0 0 0,-1 0 0,0 1 0,0-1 0,0 1 0,0 0 0,0-1 0,0 2-1,-7-6 1,9 8 63,0-1-1,0 1 0,0-1 1,0 1-1,0-1 0,1 1 1,-1 0-1,0-1 0,0 1 1,0 0-1,0 0 0,0 0 1,0 0-1,0 0 0,0 0 1,0 0-1,0 0 0,0 0 1,0 0-1,0 1 0,0-1 1,0 0-1,0 1 0,0-1 1,0 0-1,1 1 0,-1-1 1,0 1-1,0-1 0,0 1 1,1 0-1,-1-1 0,0 1 1,1 0-1,-1 0 0,0-1 1,1 1-1,-1 0 0,1 0 1,-1 0-1,1 0 1,0 0-1,-1 1 0,-1 4 61,0 0 0,1 0 1,-1 1-1,1-1 0,0 8 0,0 2 73,0-1 0,1 0 1,1 1-1,0-1 0,1 1 0,1-1 1,8 27-1,-9-36-82,1 0 1,0 0 0,0 0-1,0 0 1,1 0 0,0-1-1,0 0 1,0 0-1,1 0 1,-1 0 0,1 0-1,0-1 1,1 0 0,-1 0-1,1-1 1,0 0-1,0 1 1,0-2 0,0 1-1,12 2 1,-5-2 54,0-1 0,1 0-1,0-1 1,-1-1 0,1 0 0,15-2 0,13-6 236</inkml:trace>
  <inkml:trace contextRef="#ctx0" brushRef="#br0" timeOffset="1241.19">1484 171 9830,'15'34'539,"36"93"1672,28 148 2390,-77-262-4469,-2-4 141</inkml:trace>
  <inkml:trace contextRef="#ctx0" brushRef="#br0" timeOffset="2466.41">1473 457 9830,'184'0'2895,"-175"1"-2720,1-1 0,0-1 0,0 0 1,-1 0-1,1-1 0,-1 0 1,1-1-1,-1 0 0,9-5 1,-14 6-169,0 0 1,0-1-1,0 0 1,-1 0-1,1 0 1,-1 0-1,0-1 1,0 0-1,0 1 1,0-1-1,-1 0 1,1 0-1,-1 0 1,0 0-1,0-1 1,-1 1-1,1-1 1,-1 1-1,0-1 1,1-9-1,-2-10-151,0 17 165,0 16 138,1-3-94,-1-1 1,1 0-1,0 1 1,0-1-1,1 0 1,-1 0-1,1 1 1,1-1-1,-1-1 1,1 1-1,-1 0 0,1-1 1,0 1-1,1-1 1,-1 0-1,1 0 1,0 0-1,0 0 1,0-1-1,1 0 1,-1 0-1,1 0 1,0 0-1,-1-1 0,1 0 1,0 0-1,1 0 1,-1 0-1,0-1 1,0 0-1,1 0 1,-1 0-1,1-1 1,-1 0-1,8 0 1,-11-1-45,-1 1 0,0-1 1,1 1-1,-1-1 1,1 0-1,-1 0 0,0 0 1,1 0-1,-1 1 1,0-2-1,0 1 0,0 0 1,0 0-1,0 0 0,0 0 1,0-1-1,0 1 1,0 0-1,-1-1 0,1 1 1,-1-1-1,1 1 1,-1-1-1,1 1 0,-1-1 1,0 1-1,1-1 1,-1 1-1,0-4 0,0-53-228,0 49 127,-1 5 54,1 0 0,-1 0 1,0 1-1,0-1 1,0 0-1,-1 1 1,1-1-1,-1 1 1,0 0-1,0 0 1,0-1-1,0 1 0,-1 0 1,1 1-1,-1-1 1,0 0-1,-5-3 1,6 4 47,-1 0 0,0 0 0,1 0 0,-1 1 1,0 0-1,0-1 0,0 1 0,0 0 0,0 0 0,0 1 0,0-1 1,-1 1-1,1-1 0,0 1 0,0 0 0,0 0 0,-1 1 1,1-1-1,0 0 0,0 1 0,0 0 0,-3 1 0,3-1 16,1 1-1,-1 0 0,1 0 0,0 0 0,-1 0 1,1 0-1,0 0 0,1 0 0,-1 1 0,0-1 0,1 1 1,-1-1-1,1 1 0,0-1 0,0 1 0,0 0 1,0 0-1,0 0 0,0 0 0,0 5 0,-1 9 225,1 0 1,1 25-1,0-25-49,1-10-132,-1 1 1,1 0-1,1-1 1,0 1-1,0-1 1,0 1-1,1-1 1,0 0-1,0 0 1,1 0-1,0-1 1,0 1-1,0-1 1,1 0-1,0 0 1,0 0-1,1-1 1,0 0-1,0 0 1,0 0-1,0-1 1,1 0-1,-1 0 1,1 0-1,0-1 1,1 0-1,-1-1 1,0 1-1,1-2 1,-1 1-1,1-1 1,7 1-1,-11-2-56,-1 1 0,0-1-1,1 0 1,-1 0 0,1 0-1,-1-1 1,0 1 0,1-1-1,-1 0 1,0 1-1,0-2 1,1 1 0,-1 0-1,0-1 1,0 1 0,-1-1-1,1 0 1,0 0-1,0 0 1,-1 0 0,1-1-1,-1 1 1,0-1 0,0 1-1,0-1 1,0 0 0,0 0-1,0 0 1,-1 0-1,0 0 1,2-5 0,6-16-412,-2 0 1,5-27 0,-7 26-127,16-45 1,-21 70 508,0-1 1,0 0-1,1 1 1,-1-1-1,0 0 0,1 1 1,-1-1-1,0 0 0,1 1 1,-1-1-1,1 1 0,-1-1 1,1 1-1,-1-1 1,1 1-1,0 0 0,-1-1 1,1 1-1,-1-1 0,1 1 1,0 0-1,-1 0 1,1-1-1,0 1 0,-1 0 1,1 0-1,0 0 0,0 0 1,-1 0-1,1 0 1,0 0-1,-1 0 0,1 0 1,0 0-1,0 0 0,-1 0 1,1 1-1,0-1 1,-1 0-1,1 0 0,-1 1 1,1-1-1,0 1 0,-1-1 1,1 1-1,2 1 33,0 0 0,0 0 0,0 1 0,0-1-1,-1 1 1,1 0 0,2 3 0,7 16 200,-1 0 1,-1 1-1,0 0 0,-2 0 0,-1 1 0,5 29 1,-12-53-230,0 1 1,0-1-1,0 0 1,0 0-1,0 1 1,0-1-1,0 0 1,1 1 0,-1-1-1,0 0 1,0 0-1,0 1 1,0-1-1,0 0 1,0 0-1,0 1 1,1-1-1,-1 0 1,0 0 0,0 1-1,0-1 1,1 0-1,-1 0 1,0 0-1,0 1 1,0-1-1,1 0 1,-1 0-1,0 0 1,1 0-1,-1 0 1,0 0 0,0 1-1,1-1 1,-1 0-1,1 0 1,7-8 34,4-18 168,8-41-281,-16 50-184,0 1 0,1-1-1,2 1 1,8-18-1,-14 33 259,-1 0-1,0 1 0,0-1 0,1 0 0,-1 1 0,0-1 0,1 1 0,-1-1 0,1 1 0,-1-1 0,1 1 0,-1-1 0,1 1 0,-1 0 0,1-1 0,-1 1 0,1 0 0,-1-1 0,1 1 0,0 0 0,-1 0 0,1-1 0,0 1 0,-1 0 0,1 0 0,0 0 0,-1 0 0,2 0 0,-1 0 13,0 1-1,0 0 1,0-1 0,0 1 0,0 0-1,0-1 1,0 1 0,0 0-1,0 0 1,0 0 0,-1 0 0,1 0-1,0 0 1,1 1 0,22 51 474,-18-38-385,-2-6-8,0 0 0,1 0 0,0 0 0,0-1 0,1 0 0,11 11 0,-15-16-66,0-1-1,1 0 1,-1 0 0,1-1 0,0 1-1,0 0 1,-1-1 0,1 0-1,0 0 1,0 0 0,0 0-1,0 0 1,1 0 0,-1-1-1,0 1 1,0-1 0,0 0 0,0 0-1,1 0 1,-1-1 0,0 1-1,0-1 1,0 0 0,6-1-1,-5 0-16,-1 0 1,1-1-1,-1 1 0,0 0 0,0-1 0,0 0 0,0 0 0,0 0 0,0 0 1,-1 0-1,1 0 0,-1-1 0,0 1 0,0-1 0,0 0 0,-1 0 0,2-5 0,2-4-208,-1 0 0,-1 0 0,3-28 0,-4 20-131,-1 0-1,-1 0 0,0 0 1,-8-39-1,6 48 172,-2 0 0,1 0-1,-2 0 1,1 0 0,-2 1-1,1 0 1,-2 0 0,1 0 0,-13-13-1,18 27 182,0 0 0,0 0 1,0 1-1,1-1 0,-1 1 0,1-1 0,0 1 0,0 5 0,3 27 349,1-1-1,2 1 1,1-1-1,1 0 1,2-1-1,2 0 1,1 0 0,27 48-1,-36-74-225,10 18 69,-13-25-197,-1 0 1,1 0-1,0 0 0,0-1 1,-1 1-1,1 0 0,0 0 1,0 0-1,0-1 0,0 1 1,0 0-1,0-1 0,0 1 1,0-1-1,0 1 0,0-1 1,0 0-1,0 1 0,2-1 1,-1-3 15,0-13 121</inkml:trace>
  <inkml:trace contextRef="#ctx0" brushRef="#br0" timeOffset="2636.68">2581 252 9830,'0'0'0,"113"-11"0,-45 11 983,9 0 328,-2-4-328,2-22 368</inkml:trace>
  <inkml:trace contextRef="#ctx0" brushRef="#br0" timeOffset="4047.99">3522 480 9830,'0'-50'169,"0"57"-118,0-5-25,0-4 1,0 8 70,0 0-1,0 0 1,1 0-1,0 0 1,0 0-1,1 0 1,0 0-1,0 0 1,0 0-1,0-1 1,1 1-1,0-1 1,4 6 0,-4-8-11,0 0 1,0 0-1,0 0 1,0 0-1,1 0 1,-1-1 0,1 1-1,0-1 1,0 0-1,0 0 1,0-1 0,0 1-1,0-1 1,0 0-1,0 0 1,0 0 0,1-1-1,-1 1 1,7-1-1,-9 0-39,0 0 1,0 0-1,0 0 0,1 0 0,-1 0 0,0 0 0,0-1 0,0 1 1,-1-1-1,1 0 0,0 1 0,0-1 0,0 0 0,0 0 0,-1 0 0,1 0 1,0 0-1,-1-1 0,1 1 0,2-3 0,-2 0-6,0 1-1,-1-1 0,1 0 1,-1-1-1,1 1 0,-1 0 1,-1 0-1,2-8 0,0-31-320,-3-49 0,1 100 370,0-1 0,0 0 0,1 1 1,1-1-1,-1 0 0,1 1 0,0-1 0,1 0 0,0 0 0,0-1 0,0 1 1,1 0-1,0-1 0,0 0 0,1 0 0,-1 0 0,1-1 0,1 1 0,-1-1 1,1-1-1,0 1 0,0-1 0,10 6 0,-13-8-42,0 0 0,0 0 0,0-1 0,0 0 0,0 1 0,1-1 0,-1 0 0,0-1 0,0 1 0,1 0 0,-1-1 0,0 0 0,1 0 0,-1 0 0,1 0 0,5-1 0,-7 0-16,0 0-1,0-1 0,0 1 1,0 0-1,0-1 0,0 1 1,-1-1-1,1 1 0,-1-1 1,1 0-1,-1 1 0,1-1 1,-1 0-1,0 0 0,0 0 1,0 0-1,0-1 0,0 1 1,-1 0-1,1 0 0,-1 0 1,1-1-1,-1 1 1,0-3-1,3-30-385,-2-65 1,-2 56-78,1 59 587,0 0-1,2 0 1,-1 0 0,2 0 0,0 0 0,1-1 0,8 21 0,-10-30-94,0-1 1,0 1-1,1-1 1,-1 1-1,1-1 1,0 0-1,1 0 1,-1-1 0,0 1-1,1-1 1,0 1-1,0-1 1,0 0-1,0-1 1,1 1-1,-1-1 1,1 0 0,-1 0-1,1 0 1,0 0-1,0-1 1,0 0-1,0 0 1,-1 0-1,2-1 1,4 0-1,-8 0-44,1 0-1,-1-1 1,0 1-1,0-1 0,1 0 1,-1 0-1,0 0 0,0 0 1,0 0-1,0 0 0,0 0 1,0-1-1,0 1 1,0-1-1,-1 1 0,1-1 1,0 0-1,-1 0 0,0 0 1,1 1-1,-1-1 0,0-1 1,0 1-1,0 0 0,0 0 1,0 0-1,-1-1 1,1 1-1,-1 0 0,1 0 1,-1-3-1,3-12-187,-1 1 1,-1-1-1,-1-21 0,0 25 92,0-2-81,-1-32-298,1 44 434,-1 1 0,1-1 1,-1 0-1,1 0 0,-1 0 0,0 0 0,0 1 0,-1-1 0,1 1 0,0-1 0,-1 1 0,-3-5 0,7 35-78,5-16 232,0-1 0,1 0-1,1 0 1,0-1 0,0 0 0,1-1-1,0 0 1,12 8 0,5 6 123,-14-11-57,31 30 382,-43-41-556,1 1 1,-1 0-1,1 0 1,-1 0-1,0 0 0,0 0 1,0 1-1,0-1 0,0 0 1,0 0-1,-1 1 1,1-1-1,-1 1 0,1-1 1,-1 0-1,0 1 0,0-1 1,0 1-1,0-1 1,-1 4-1,0-5-7,0 0-1,1 0 1,-1 0-1,0 0 1,0 0-1,0 0 1,0 0 0,0-1-1,0 1 1,0 0-1,0-1 1,-1 1-1,1 0 1,0-1-1,0 1 1,0-1 0,-1 0-1,1 1 1,0-1-1,-3 0 1,-31 4 258,26-3-206,-79 3 806,76-7-836,15-1-15,-2 4-9,16-12 207</inkml:trace>
  <inkml:trace contextRef="#ctx0" brushRef="#br0" timeOffset="5057.77">4384 313 9830,'-34'-22'0,"34"22"5,-1 0 0,1 0 0,-1 0 0,1 0 0,-1 0 0,1 0 0,-1 0 0,1 0 0,0 0 0,-1 1 1,1-1-1,-1 0 0,1 0 0,0 1 0,-1-1 0,1 0 0,0 0 0,-1 1 0,1-1 0,0 0 0,0 1 0,-1-1 0,1 1 0,0-1 0,0 0 0,-1 1 0,1-1 0,0 1 0,0-1 0,0 1 0,0-1 0,0 0 0,0 1 0,0-1 0,0 1 0,0-1 1,0 1-1,0-1 0,0 1 0,0-1 0,0 0 0,0 1 0,0 27 305,0-23-182,1-3-92,-1 0-1,0-1 0,1 1 0,-1 0 0,1 0 0,0 0 0,-1 0 0,1-1 1,0 1-1,0 0 0,0-1 0,1 1 0,-1-1 0,0 1 0,1-1 0,-1 1 1,0-1-1,1 0 0,0 0 0,-1 0 0,1 0 0,0 0 0,2 1 0,-2-1 2,1 0 0,-1 0-1,0 0 1,1 0-1,-1-1 1,1 1-1,-1-1 1,1 1-1,0-1 1,-1 0 0,1 0-1,-1 0 1,1 0-1,-1-1 1,1 1-1,-1-1 1,6-1-1,-7 1-6,0 0 0,0 0 0,0 0 0,-1 0 0,1 0 0,0 0 0,0 0 0,-1 0 0,1 0 0,0 0 0,-1 0 0,1-1 0,-1 1-1,1 0 1,-1 0 0,0-1 0,0 1 0,1 0 0,-1-3 0,0-30 274,0 23-330,-1 7 13,1 1-1,0-1 0,-1 1 0,0-1 0,0 1 0,0-1 0,0 1 0,-1-1 1,1 1-1,-1 0 0,0 0 0,0 0 0,0 0 0,-3-4 0,3 6 31,1-1-1,0 1 1,-1 0-1,1 0 1,-1 0-1,1-1 0,-1 2 1,0-1-1,1 0 1,-1 0-1,0 0 1,0 1-1,1-1 1,-1 1-1,0-1 0,0 1 1,0 0-1,0 0 1,0 0-1,0 0 1,1 0-1,-1 0 1,0 0-1,0 1 0,0-1 1,0 1-1,1-1 1,-1 1-1,-3 2 1,2-2 31,1 1 1,0 0 0,0 0 0,0 0 0,0 1-1,1-1 1,-1 0 0,0 1 0,1-1 0,0 1-1,-1-1 1,1 1 0,0 0 0,0 0 0,1-1-1,-1 1 1,1 0 0,-1 3 0,-3 56 706,4-57-680,0 9 206,0 1 0,1 0 0,0-1 0,8 30 1,-8-40-208,1 0 1,-1 1 0,1-1-1,0 0 1,1 0-1,-1-1 1,1 1 0,0 0-1,0-1 1,0 1 0,0-1-1,0 0 1,1 0-1,0 0 1,-1-1 0,1 1-1,0-1 1,0 0 0,0 0-1,7 2 1,-6-2-32,0 0 1,1-1 0,0 1-1,-1-1 1,1 0-1,0 0 1,-1-1-1,1 0 1,0 0-1,0 0 1,-1-1 0,1 1-1,0-1 1,-1-1-1,1 1 1,-1-1-1,1 0 1,-1 0 0,0-1-1,0 1 1,0-1-1,0-1 1,0 1-1,-1 0 1,1-1-1,-1 0 1,0 0 0,0 0-1,-1-1 1,1 1-1,-1-1 1,0 0-1,0 0 1,0 0-1,1-6 1,1 0-174,-2 0-1,1-1 1,-2 1-1,1-1 1,0-22-1,6-26-424,-8 59 553,-1 1 0,0-1 0,0 1 0,0-1 0,0 1 0,1 0 0,-1-1 0,0 1 0,0 0 0,1-1 0,-1 1 0,0-1 0,1 1 0,-1 0 0,0 0 0,1-1 0,-1 1-1,1 0 1,-1 0 0,0-1 0,1 1 0,-1 0 0,1 0 0,-1 0 0,1 0 0,-1 0 0,1 0 0,-1 0 0,0 0 0,1 0 0,-1 0 0,1 0 0,-1 0 0,1 0 0,-1 0 0,1 0-1,-1 0 1,0 0 0,1 0 0,-1 1 0,1-1 0,-1 0 0,1 0 0,-1 1 0,0-1 0,1 0 0,-1 0 0,0 1 0,1-1 0,-1 0 0,0 1 0,0-1 0,1 1 0,-1-1-1,22 23 361,-20-21-333,4 5 113,1 0 1,0 0 0,1 0-1,9 6 1,-16-37 260,-1 21-412,-1 1 1,0 0-1,0-1 1,0 1-1,0 0 0,0 0 1,0 0-1,0-1 1,-1 1-1,1 1 0,-1-1 1,0 0-1,0 0 1,1 1-1,-1-1 0,0 1 1,0-1-1,-1 1 0,1 0 1,0 0-1,0 0 1,-1 0-1,1 0 0,0 0 1,-1 1-1,1-1 1,-4 0-1,2 0 47,1 1 0,-1-1 0,0 1 0,0-1-1,0 1 1,0 0 0,0 0 0,0 1 0,0-1 0,1 1 0,-1 0 0,0 0 0,0 0-1,1 1 1,-1-1 0,0 1 0,-3 2 0,2 1 27,1 0 0,0 0 0,0 1-1,0-1 1,1 1 0,-1 0 0,1 0 0,1 0 0,-1 0-1,1 1 1,0-1 0,-1 9 0,1-4 47,0 0 1,1 1-1,0-1 1,1 0 0,0 1-1,3 17 1,-2-26-87,-1-1 0,1 0 1,0 1-1,0-1 1,0 0-1,0 0 1,1 0-1,-1 0 1,0 0-1,1 0 1,0 0-1,-1 0 1,1 0-1,0-1 1,0 1-1,0-1 1,0 1-1,0-1 1,0 0-1,0 0 0,1 0 1,-1 0-1,0 0 1,1 0-1,2 0 1,7 1 129,-1 0 0,1-1 0,23 0 0,-31-1-116,0 0 7,0 0 0,0-1 1,-1 1-1,1-1 0,0 0 0,-1 0 0,1 0 0,-1-1 1,1 1-1,-1-1 0,1 0 0,-1 0 0,0 0 0,0 0 1,3-3-1,-1 0-60,0 0 1,-1 0 0,1-1-1,-1 0 1,0 0 0,0 0-1,4-10 1,-3 1-175,1 0 0,-2 0 0,0 0 0,-1-1 1,0 1-1,1-27 0,-4 13-140,2-11-374,-6-48 0,3 76 534,-1 1 1,0 0-1,-1 0 0,0 0 1,0 0-1,-1 0 0,-1 1 1,-11-20-1,16 30 168,0 0 0,0-1 0,0 1 0,0 0 0,0 0 0,0-1 0,0 1 0,0 0 0,-1 0 0,1 0 0,0-1 0,0 1 0,0 0 0,0 0 0,0 0 0,-1-1 0,1 1 0,0 0 0,0 0-1,0 0 1,-1 0 0,1 0 0,0-1 0,0 1 0,0 0 0,-1 0 0,1 0 0,0 0 0,0 0 0,-1 0 0,1 0 0,0 0 0,0 0 0,0 0 0,-1 0 0,1 0 0,0 0 0,0 0 0,-1 0 0,1 0 0,0 0 0,0 0 0,-1 0 0,1 0 0,0 1 0,0-1 0,0 0 0,-1 0 0,1 0 0,-5 16 104,3 25 273,2-39-362,1 32 452,1 0 0,1-1 0,15 61 0,-14-77-290,2 0 0,0 0 0,0 0 0,2-1-1,0 0 1,0-1 0,2 0 0,0 0 0,13 14-1,0-8 106,1-8-79</inkml:trace>
  <inkml:trace contextRef="#ctx0" brushRef="#br0" timeOffset="5901.95">5191 284 9830,'-4'10'185,"1"-1"0,1 1 0,0-1 0,0 1 0,1 0 0,0 0 0,0 0 0,1 0-1,1-1 1,0 1 0,0 0 0,1 0 0,0 0 0,1-1 0,5 15 0,-6-21-138,-1-1-1,0 1 1,1-1-1,0 1 1,0-1-1,0 0 1,0 0-1,0 0 1,0 0-1,0 0 1,1-1-1,-1 1 1,1 0-1,-1-1 1,1 0 0,0 0-1,-1 0 1,1 0-1,0 0 1,0 0-1,0-1 1,0 1-1,0-1 1,-1 0-1,1 0 1,0 0-1,0 0 1,0-1-1,4 0 1,-3 0 20,1-1-1,-1 1 0,0-1 1,0 0-1,0-1 1,0 1-1,-1 0 1,1-1-1,-1 0 1,1 0-1,-1 0 1,0 0-1,0-1 1,0 1-1,-1-1 1,1 0-1,-1 0 1,2-4-1,2-13-180,0 0-1,-2 0 0,-1-1 0,-1 1 0,0-1 1,-3-21-1,1 32-5,0 22 267,0 0 0,0 0-1,1 0 1,0-1-1,1 1 1,0 0-1,1-1 1,7 19-1,-7-22-43,0-1 0,1 0 0,0 0-1,0 0 1,0-1 0,1 1 0,0-1 0,0 0 0,0-1-1,1 1 1,-1-1 0,1 0 0,0 0 0,11 4-1,-16-7-76,1 0 0,-1 0 0,1 0-1,-1-1 1,1 1 0,-1-1 0,1 1-1,0-1 1,-1 0 0,1 1 0,0-1 0,0 0-1,-1 0 1,1 0 0,0 0 0,-1-1-1,1 1 1,0 0 0,-1-1 0,1 1-1,-1-1 1,1 1 0,0-1 0,-1 0-1,1 0 1,-1 0 0,0 0 0,1 0-1,-1 0 1,0 0 0,0 0 0,1 0-1,-1-1 1,0 1 0,0 0 0,0-1-1,-1 1 1,1-1 0,0 1 0,0-3-1,3-7-32,0 0 0,-1 0 0,-1-1 0,3-21 0,-3 16-165,0-4 40,-1 13 45,0 1 0,0-1-1,0 0 1,1 1 0,5-13-1,-7 20 86,0-1 1,0 1-1,1-1 0,-1 1 0,0 0 1,0-1-1,1 1 0,-1 0 0,1-1 0,-1 1 1,0 0-1,1 0 0,-1-1 0,1 1 1,-1 0-1,0 0 0,1 0 0,-1-1 0,1 1 1,-1 0-1,1 0 0,-1 0 0,1 0 1,-1 0-1,1 0 0,-1 0 0,0 0 1,1 0-1,-1 0 0,1 0 0,-1 1 0,1-1 1,-1 0-1,1 0 0,-1 0 0,0 0 1,1 1-1,-1-1 0,1 0 0,-1 1 0,0-1 1,1 0-1,-1 1 0,0-1 0,1 0 1,-1 1-1,0-1 0,0 0 0,1 1 0,-1-1 1,0 1-1,0-1 0,1 1 0,13 22 220,-5 1 123,-1 0-1,5 27 1,9 27 557,-22-78-894,0 0 1,0 1-1,0-1 0,0 1 0,0-1 1,0 0-1,1 1 0,-1-1 1,0 1-1,0-1 0,0 1 0,0-1 1,0 0-1,1 1 0,-1-1 0,0 0 1,0 1-1,0-1 0,1 0 1,-1 1-1,0-1 0,1 0 0,-1 1 1,0-1-1,1 0 0,-1 0 0,0 0 1,1 1-1,-1-1 0,1 0 1,-1 0-1,0 0 0,1 0 0,-1 0 1,1 1-1,-1-1 0,0 0 0,1 0 1,-1 0-1,1 0 0,-1 0 1,0 0-1,1-1 0,-1 1 0,1 0 1,-1 0-1,1 0 0,-1 0 0,0 0 1,1-1-1,-1 1 0,0 0 1,1 0-1,-1 0 0,0-1 0,1 1 1,-1 0-1,0-1 0,1 1 0,-1 0 1,0-1-1,0 1 0,0 0 1,1-1-1,-1 1 0,0 0 0,0-2 1,13-26 347,7-43-425,-17 54-138,1 0-1,1 1 1,0 0 0,15-29 0,-20 44 201,0 1 0,0-1 0,1 0 0,-1 1 0,0-1 0,1 1 0,-1-1 1,1 1-1,-1-1 0,0 1 0,1-1 0,-1 1 0,1 0 0,0-1 0,-1 1 1,1-1-1,-1 1 0,1 0 0,-1 0 0,1-1 0,0 1 0,-1 0 0,1 0 0,0 0 1,-1 0-1,1 0 0,0 0 0,0 0 0,1 0 6,-1 1 0,0-1-1,0 1 1,0 0 0,1-1 0,-1 1-1,0 0 1,0 0 0,0 0-1,0 0 1,-1 0 0,1 0 0,1 2-1,21 41 280,-21-40-205,6 12 123,-1 0 1,-1 0-1,0 1 0,-1 0 0,-1 0 0,4 34 1,-11-45-44,-11-6 30</inkml:trace>
  <inkml:trace contextRef="#ctx0" brushRef="#br0" timeOffset="6092.15">5110 0 9830,'0'0'0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0:35.172"/>
    </inkml:context>
    <inkml:brush xml:id="br0">
      <inkml:brushProperty name="width" value="0.035" units="cm"/>
      <inkml:brushProperty name="height" value="0.035" units="cm"/>
      <inkml:brushProperty name="color" value="#008C3A"/>
    </inkml:brush>
  </inkml:definitions>
  <inkml:trace contextRef="#ctx0" brushRef="#br0">2 642 9830,'-2'-15'-5,"4"12"137,11 21 381,6 10 79,-16-25-520,-1 0 0,1 0 0,0 0-1,0 0 1,0 0 0,0-1 0,1 1 0,-1-1 0,1 0 0,-1 0-1,1 0 1,0 0 0,-1-1 0,1 0 0,0 1 0,0-1 0,0-1 0,0 1-1,1-1 1,-1 1 0,0-1 0,0 0 0,0-1 0,4 0 0,-6 0-21,0 0 1,0-1 0,0 1-1,-1 0 1,1-1 0,0 0-1,-1 1 1,1-1-1,-1 0 1,0 0 0,0 0-1,0 0 1,1 0 0,-2 0-1,1 0 1,0 0 0,0 0-1,-1 0 1,1 0 0,-1-3-1,9-52 219,-9 51-327,5-42-123,-3 11-75,15-66 0,-17 103 255,0-1 0,0 1-1,0 0 1,0-1 0,1 1-1,-1 0 1,0-1 0,0 1 0,0 0-1,1 0 1,-1-1 0,0 1-1,1 0 1,-1-1 0,0 1-1,1 0 1,-1 0 0,0 0 0,1-1-1,-1 1 1,0 0 0,1 0-1,-1 0 1,0 0 0,1 0-1,-1 0 1,1 0 0,-1 0 0,0 0-1,1 0 1,-1 0 0,0 0-1,1 0 1,-1 0 0,1 0 0,-1 0-1,0 0 1,1 0 0,-1 1-1,0-1 1,1 0 0,-1 0-1,0 0 1,1 1 0,-1-1 0,0 0-1,1 0 1,-1 1 0,0-1-1,0 0 1,1 1 0,-1-1-1,0 0 1,0 1 0,15 15 216,29 47 735,-41-59-882,0 0 1,0 0-1,1-1 1,-1 0 0,1 1-1,0-1 1,0 0 0,0-1-1,0 1 1,1-1-1,-1 0 1,1 0 0,6 2-1,-10-4-55,-1-1 0,1 1-1,-1 0 1,1 0 0,-1-1 0,1 1-1,-1 0 1,0-1 0,1 1 0,-1-1-1,0 1 1,1-1 0,-1 1 0,0-1-1,1 1 1,-1-1 0,0 1-1,0-1 1,0 1 0,1-1 0,-1 1-1,0-1 1,0 1 0,0-1 0,0 1-1,0-1 1,0 1 0,0-1 0,0 0-1,0 1 1,0-1 0,-1 0 0,-2-22 223,0 18-256,1 0 1,-2 0 0,1 0 0,0 1 0,-1 0 0,0-1-1,0 1 1,0 1 0,0-1 0,-1 1 0,0-1-1,1 1 1,-9-3 0,11 5 37,1 0 0,-1 0 0,0 0-1,1 0 1,-1 1 0,0-1 0,0 1 0,0-1-1,1 1 1,-1 0 0,0-1 0,0 1 0,0 0-1,0 0 1,0 1 0,0-1 0,1 0 0,-1 1-1,0-1 1,0 1 0,0-1 0,1 1 0,-1 0-1,0 0 1,1 0 0,-1 0 0,0 0 0,1 0-1,0 0 1,-1 0 0,1 1 0,0-1 0,-1 0 0,1 1-1,0-1 1,0 1 0,0 0 0,0-1 0,0 1-1,1 0 1,-1-1 0,0 1 0,1 2 0,-5 14 211,1 0 0,1 0 0,1 0 0,0 0 0,2 0 1,0 1-1,1-1 0,1 0 0,6 28 0,-7-41-146,2 1-1,-1-1 0,0 1 0,1-1 0,0 0 0,1 0 0,-1 0 1,9 8-1,-11-12-57,0 1 0,1-1 1,-1 1-1,1-1 0,-1 0 0,1 0 1,0 0-1,-1 0 0,1 0 0,0 0 1,0 0-1,0-1 0,0 1 1,0 0-1,0-1 0,0 0 0,-1 1 1,1-1-1,1 0 0,-1 0 1,0 0-1,0 0 0,0-1 0,-1 1 1,1 0-1,0-1 0,0 0 1,0 1-1,0-1 0,3-2 0,-2 1 13,0-1-1,-1 1 0,0-1 1,0 0-1,1 0 0,-2 0 1,1 0-1,0 0 0,0 0 1,-1 0-1,0-1 0,0 1 1,0-1-1,0 1 0,0-1 1,0-3-1,4-61-62,-5 67 3,0-15-111,-1-109-951,0 107 841,-2 0-1,0 0 0,0 0 1,-12-30-1,15 47 242,0 1-1,0 0 1,0 0-1,0 0 1,0 0-1,1 0 1,-1 0-1,0 0 1,0-1-1,0 1 1,0 0-1,0 0 1,0 0-1,0 0 1,0 0-1,0 0 1,0-1-1,0 1 1,-1 0-1,1 0 1,0 0-1,0 0 1,0 0-1,0 0 1,0 0-1,0-1 1,0 1-1,0 0 1,0 0-1,0 0 1,0 0-1,0 0 1,0 0-1,-1 0 1,1 0-1,0 0 1,0 0-1,0 0 1,0-1-1,0 1 1,0 0-1,0 0 1,-1 0-1,1 0 1,0 0-1,0 0 1,0 0 0,0 0-1,0 0 1,0 0-1,-1 0 1,1 0-1,0 0 1,0 0-1,0 0 1,0 0-1,0 0 1,0 1-1,0-1 1,-1 0-1,1 0 1,0 0-1,0 0 1,0 0-1,0 0 1,-2 12-57,2 21 193,12 13 504,1-1-1,35 79 1,-44-113-514,3 5 65,0 0 0,1-1 1,0 0-1,16 20 0,-21-31-139,0 0 1,1 0-1,0 0 1,0 0-1,0 0 1,0-1-1,1 0 1,-1 0-1,1 0 1,0-1-1,0 1 0,0-1 1,0 0-1,0-1 1,0 1-1,1-1 1,-1 0-1,7 0 1,-10 0-27,0-1 1,0 0 0,0 0 0,1 0-1,-1 0 1,0 0 0,0-1-1,0 1 1,0-1 0,0 1-1,0-1 1,0 0 0,0 0 0,0 0-1,3-2 1,-4 2-8,1-1-1,-1 0 1,1 0 0,-1 0 0,0 0-1,0-1 1,0 1 0,0 0-1,-1 0 1,1-1 0,0 1 0,-1-1-1,0 1 1,1-4 0,3-79-948,-5 69 724,1 0 1,0 0 0,2-1 0,0 1 0,0 0-1,2 1 1,0-1 0,8-20 0,-11 35 198,-1 0 1,0 1 0,1-1 0,-1 1-1,0-1 1,1 1 0,-1-1 0,1 1-1,-1-1 1,1 1 0,-1-1 0,1 1-1,-1-1 1,1 1 0,0 0 0,-1 0-1,1-1 1,-1 1 0,1 0 0,0 0-1,-1-1 1,1 1 0,0 0 0,-1 0-1,1 0 1,0 0 0,-1 0 0,1 0-1,0 0 1,-1 0 0,1 1 0,0-1-1,-1 0 1,1 0 0,0 0 0,-1 1-1,1-1 1,-1 0 0,1 1 0,-1-1-1,1 0 1,0 1 0,-1-1 0,1 1-1,-1-1 1,0 1 0,1-1 0,0 2-1,20 25 360,-6-2-104,-8-14-163,-7-11-85,0 0 1,0 0-1,0 0 0,0 0 0,0 0 0,0 0 0,0 0 1,0 0-1,0 0 0,0 0 0,0 0 0,0 0 0,0 0 1,0 0-1,0 0 0,1 0 0,-1 0 0,0 0 0,0 0 1,0 0-1,0 0 0,0 0 0,0 0 0,0 0 0,0 0 1,0 0-1,0 0 0,0 0 0,0 0 0,0 0 0,0 0 1,0 0-1,0 0 0,1 0 0,-1 0 0,0 0 0,0 0 0,0 0 1,0 0-1,0 0 0,0 1 0,-1-4 20,0 0 0,-1 1 0,1-1-1,-1 1 1,1-1 0,-1 1 0,0 0 0,0 0 0,1 0-1,-2 0 1,1 0 0,0 0 0,0 0 0,-1 1 0,1-1-1,-1 1 1,1 0 0,-1-1 0,-4 0 0,5 1-7,0 0 0,0 1 1,1-1-1,-1 1 0,0-1 0,0 1 1,0-1-1,0 1 0,0 0 0,0 0 1,0 0-1,1 0 0,-1 1 0,0-1 1,0 0-1,0 1 0,0-1 0,0 1 1,1 0-1,-1-1 0,0 1 0,0 0 1,1 0-1,-1 0 0,1 0 0,-1 1 1,1-1-1,-1 0 0,1 1 0,-2 1 1,0 5 60,0-1 0,0 0 1,1 1-1,0 0 0,0 0 0,1-1 1,0 1-1,0 11 0,4 67 474,-2-80-494,0 1-1,0-1 1,1 0-1,0 1 1,0-1 0,0 0-1,1 0 1,0 0-1,0 0 1,1-1-1,-1 1 1,1-1-1,7 7 1,-9-9-30,1-1 1,0 1 0,-1-1 0,1 0 0,0 0 0,0 0-1,0 0 1,1 0 0,-1-1 0,0 1 0,1-1-1,-1 0 1,1 0 0,-1 0 0,1-1 0,0 1 0,-1-1-1,1 0 1,0 0 0,-1 0 0,1-1 0,-1 1-1,1-1 1,0 0 0,-1 0 0,5-1 0,-6 0-19,1 1 1,-1-1-1,0 1 1,1-1-1,-1 0 1,0 0-1,0 0 1,0 0-1,0 0 1,0-1-1,-1 1 1,1 0-1,-1-1 1,0 1 0,1-1-1,-1 0 1,0 1-1,0-1 1,-1 0-1,1 0 1,0-5-1,1-7-318,-1-1 0,-2-29-1,1 23 13,0 4 92,1 13 140,0 0 0,-1 1 0,0-1 0,0 0 1,0 0-1,0 1 0,-1-1 0,0 0 1,0 1-1,0-1 0,-1 1 0,1-1 1,-1 1-1,0 0 0,-4-7 0,5 11 67,1 0 0,0 0-1,0 0 1,-1 0 0,1 0-1,0 0 1,-1 0 0,1 0-1,0 0 1,-1 0 0,1 0-1,0 1 1,0-1 0,-1 0-1,1 0 1,0 0 0,0 0-1,-1 1 1,1-1 0,0 0-1,0 0 1,-1 1 0,1-1-1,0 0 1,0 0 0,0 1-1,0-1 1,-1 0 0,1 0-1,0 1 1,0-1 0,0 0-1,0 1 1,0-1 0,0 0-1,0 0 1,0 1 0,0-1-1,0 0 1,0 1 0,0-1-1,0 0 1,0 1 0,0-1-1,0 0 1,0 0 0,1 1-1,-3 18 94,1-9-9,1 0 0,0 1 0,1-1 0,4 21 1,-4-26-50,1 1 1,0-1 0,1 0 0,-1 0-1,1 0 1,0 0 0,0 0 0,1-1-1,-1 1 1,9 6 0,-6-5 20,0-1 0,1 0-1,0 0 1,0-1 0,0 0 0,9 4 0,-13-7-33,0 1 1,1-1 0,-1 0 0,1 0-1,-1 0 1,0-1 0,1 1 0,0-1-1,-1 0 1,1 0 0,-1 0 0,1 0-1,-1 0 1,1-1 0,-1 0 0,7-2-1,-8 2-12,-1 0-1,1-1 1,-1 1-1,1-1 1,-1 1-1,1-1 1,-1 1-1,0-1 1,0 0-1,0 0 1,0 0-1,0 0 1,0 1-1,0-1 1,-1 0-1,1 0 1,0-5-1,4-39-201,-4 41 57,-1-143-1603,0 147 1733,1 1 0,-1 0 0,0-1 0,0 1 0,0 0 0,0-1 0,1 1 0,-1 0 0,0-1 0,0 1-1,1 0 1,-1-1 0,0 1 0,1 0 0,-1 0 0,0 0 0,1-1 0,-1 1 0,0 0 0,1 0 0,-1 0 0,0 0 0,1-1 0,-1 1 0,0 0 0,1 0 0,-1 0 0,1 0 0,-1 0 0,0 0 0,1 0 0,-1 0 0,1 0 0,-1 0 0,0 1 0,1-1 0,-1 0 0,0 0 0,1 0 0,-1 0 0,0 0 0,1 1 0,-1-1 0,0 0 0,1 0 0,-1 1 0,0-1 0,1 0 0,-1 1 0,0-1 0,20 15 144,-9 2 5,-2 0 0,0 1 0,-1-1 0,8 26 0,-8-18 151,21 39-1,-29-64-289,0 1 0,0-1 1,0 0-1,0 1 0,1-1 1,-1 0-1,0 1 0,0-1 1,0 0-1,0 0 0,1 1 1,-1-1-1,0 0 0,0 0 1,1 1-1,-1-1 0,0 0 1,1 0-1,-1 0 0,0 1 1,0-1-1,1 0 0,-1 0 1,0 0-1,1 0 0,-1 0 1,0 0-1,1 0 0,-1 1 1,0-1-1,1 0 0,-1 0 1,1-1-1,6-9 124,0-23 25,-7 30-129,6-40-404,-4 24 115,0 0-1,2 1 1,0-1 0,0 1-1,2 0 1,0 0-1,14-26 1,-20 44 259,1 0 0,-1-1 0,0 1-1,0 0 1,1-1 0,-1 1 0,0 0 0,0 0 0,1-1-1,-1 1 1,0 0 0,1 0 0,-1 0 0,0-1 0,1 1 0,-1 0-1,1 0 1,-1 0 0,0 0 0,1 0 0,-1 0 0,1 0-1,-1 0 1,0 0 0,1 0 0,-1 0 0,1 0 0,-1 0-1,0 0 1,1 0 0,-1 0 0,0 0 0,1 0 0,-1 1 0,1-1-1,-1 0 1,0 0 0,1 0 0,-1 1 0,0-1 0,0 0-1,1 0 1,-1 1 0,0-1 0,1 0 0,-1 1 0,0-1-1,0 0 1,0 1 0,1-1 0,-1 0 0,0 1 0,0-1 0,0 1-1,0-1 1,0 1 0,12 25-66,-11-23 136,11 32 168,-9-22-125,1-1 0,1 1 1,9 17-1,-13-27-88,1-1-1,-1 0 1,1 0-1,-1 1 1,1-1-1,0-1 1,0 1-1,0 0 1,0 0-1,0-1 0,0 1 1,0-1-1,0 1 1,1-1-1,-1 0 1,0 0-1,1 0 1,-1 0-1,1 0 1,-1-1-1,1 1 1,5-1-1,-7 0-6,1 0 0,-1 0-1,1-1 1,-1 1 0,1 0 0,-1-1-1,1 1 1,-1-1 0,0 0 0,1 0-1,-1 1 1,0-1 0,1 0 0,-1 0-1,0 0 1,0 0 0,0 0 0,0-1 0,0 1-1,0 0 1,0 0 0,0-1 0,-1 1-1,1 0 1,-1-1 0,2-1 0,9-44 333,-9 38-306,2-15-340,-1-1-1,-1 1 1,-2 0-1,0-1 1,-5-38-1,3 52 172,0 0 0,-1 0 0,0 0 0,0 1 0,-1-1-1,-1 1 1,0 0 0,0 0 0,-1 0 0,0 1 0,-1 0 0,0 0-1,0 0 1,-11-9 0,15 16 98,0 0 1,0 0-1,0 0 0,0 0 0,0 0 0,-1 0 1,1 1-1,-1 0 0,1 0 0,-1 0 0,1 0 0,-5 0 1,6 0 40,1 1 0,0 0 1,0 0-1,-1 1 0,1-1 1,0 0-1,0 0 0,-1 1 1,1-1-1,0 0 0,0 1 1,0-1-1,-1 1 0,1 0 1,0-1-1,0 1 0,0 0 1,0 0-1,0 0 0,0-1 1,0 1-1,1 0 0,-1 0 1,0 0-1,0 0 0,1 1 1,-1-1-1,1 0 0,-1 0 1,1 0-1,-1 0 0,1 1 1,0-1-1,-1 0 0,1 3 1,-1 10 124,0 0 0,1 0 0,1-1 0,0 1 1,1 0-1,0 0 0,1-1 0,1 1 0,0-1 1,1 0-1,0 0 0,9 14 0,12 18 717,59 80 0,-67-101-565,-12-15-171,-4-6-81,0 1 1,1-1-1,-1 0 1,1 1-1,0-1 1,0 0-1,0-1 1,0 1 0,7 4-1,-4-6 6</inkml:trace>
  <inkml:trace contextRef="#ctx0" brushRef="#br0" timeOffset="171.11">1186 452 9830,'0'0'0,"131"0"1966,-67-8-930,10-18-1242</inkml:trace>
  <inkml:trace contextRef="#ctx0" brushRef="#br0" timeOffset="2381.58">2036 582 9830,'0'1'32,"0"1"0,0 0 1,0 0-1,0 0 0,0 0 0,1 0 0,-1 0 1,1 0-1,-1 0 0,1-1 0,0 1 0,0 0 0,0 0 1,0-1-1,0 1 0,0-1 0,0 1 0,0-1 0,0 1 1,1-1-1,-1 0 0,1 1 0,-1-1 0,1 0 1,0 0-1,-1 0 0,1 0 0,0-1 0,1 2 0,5 0 143,0-1 0,0 1 0,0-1 0,0-1 0,14 0-1,-15 0-86,-5 0-52,0 0 0,-1 0 0,1 0 0,0-1 0,0 1 0,-1-1 0,1 1 0,0-1 0,-1 0 0,1 1 0,0-1 0,-1 0 0,1 0 0,-1 0 0,0 0 0,1 0 0,-1-1 0,0 1 0,2-2 0,-1-1 0,1 1-1,-1-1 1,0 0 0,0 0-1,0 0 1,-1 0 0,2-7-1,1-5-68,-2 1 0,0 0 0,-1-24 0,0 15-47,1-27-18,-2 48 85,0 1 0,0-1 0,-1 0 0,1 1 0,-1-1 1,1 1-1,-1-1 0,0 0 0,0 1 0,0-1 0,0 1 1,0 0-1,-3-4 0,0 30 383,4-19-290,0 0 0,0 0 0,1-1 0,0 1 0,0 0 0,0 0 0,0-1 1,1 1-1,0-1 0,0 1 0,0-1 0,0 0 0,1 0 0,0 0 0,-1 0 0,2 0 0,-1-1 0,0 1 0,5 3 1,-3-4 22,1 1 1,0-1 0,-1 1-1,1-2 1,0 1 0,1-1-1,-1 1 1,0-2 0,1 1-1,-1-1 1,1 0 0,-1 0-1,10-1 1,-14 0-82,0 0-1,-1-1 1,1 1-1,0-1 1,-1 1-1,1-1 1,0 0-1,-1 0 1,1 1-1,-1-1 1,1 0-1,-1 0 1,0-1-1,1 1 1,-1 0-1,0 0 1,0-1-1,0 1 1,0 0-1,0-1 1,0 1 0,0-1-1,-1 0 1,1 1-1,0-1 1,-1 1-1,1-1 1,-1 0-1,0 0 1,1 1-1,-1-1 1,0-2-1,1-10-40,0-1-1,-1-28 0,-1 25-194,1 1 121,0 18 41,1 30-58,1-18 265,0-1-1,1 1 1,0-1-1,1 0 1,0 0-1,1-1 1,0 1-1,11 16 1,-13-23-91,0 0 1,1-1 0,-1 1 0,1-1 0,0 0-1,0 0 1,0 0 0,1 0 0,-1-1-1,1 0 1,0 0 0,0 0 0,0 0 0,0-1-1,0 0 1,1 0 0,-1 0 0,1-1-1,-1 0 1,1 0 0,5 0 0,-8-1-45,-1 0 1,1-1 0,-1 1-1,1-1 1,-1 1 0,1-1-1,-1 0 1,0 0-1,1 0 1,-1-1 0,0 1-1,0 0 1,0-1 0,0 0-1,0 1 1,0-1 0,0 0-1,-1 0 1,1 0 0,-1 0-1,1 0 1,-1 0-1,0 0 1,1-1 0,-1 1-1,-1 0 1,1-1 0,0 1-1,0-1 1,-1 1 0,1-5-1,2-10-195,-2-1-1,1 1 1,-3-29-1,1 25-47,0 10 132,0-21-95,0 31 184,0 1-1,0-1 1,0 0-1,0 0 1,0 1-1,0-1 1,0 0 0,0 1-1,-1-1 1,1 0-1,0 1 1,0-1-1,-1 0 1,1 1 0,-1-1-1,1 1 1,0-1-1,-1 0 1,1 1-1,-1-1 1,1 1 0,-1-1-1,1 1 1,-1 0-1,0-1 1,1 1-1,-1 0 1,0-1 0,1 1-1,-1 0 1,0 0-1,-1-1 1,2 2 1,-1 0 0,0-1 0,1 1 0,-1 0 1,1 0-1,-1-1 0,0 1 0,1 0 0,0 0 0,-1 0 0,1 0 1,0 0-1,-1 0 0,1 0 0,0 0 0,0 0 0,0 0 0,0 0 1,0 0-1,0 0 0,0 0 0,0 1 0,0-1 14,0 2 13,0 0 0,0 0 0,0 0 0,0-1 0,0 1 0,0 0 0,1 0 0,0 0 0,-1 0 0,1-1 0,0 1 0,0 0 0,1-1 0,-1 1 0,0-1 0,1 1 0,3 2 0,-3-2 17,1-1 0,0 0-1,0 0 1,0 0 0,0-1-1,1 1 1,-1-1 0,0 0-1,1 1 1,-1-2 0,0 1 0,1 0-1,0-1 1,5 1 0,-8-1-33,0 0 1,0 0-1,0 0 1,0 1 0,0-1-1,0 0 1,0 0-1,0-1 1,0 1-1,0 0 1,0 0 0,0 0-1,-1-1 1,1 1-1,0 0 1,0-1-1,0 1 1,0-1 0,0 1-1,-1-1 1,1 0-1,0 1 1,0-1-1,-1 0 1,1 1 0,0-1-1,-1 0 1,1 0-1,-1 1 1,1-3 0,0 0 22,0-1 1,-1 1 0,1-1-1,-1 0 1,0 0 0,0 1-1,-1-5 1,0 0-57,1 5-3,-1 0 1,0 0 0,0 0 0,0 0-1,-1 0 1,1 0 0,-1 0 0,1 1-1,-1-1 1,0 1 0,0-1 0,0 1-1,0 0 1,-1-1 0,1 1 0,0 1-1,-1-1 1,0 0 0,1 0 0,-1 1-1,0 0 1,0-1 0,0 1 0,0 0-1,0 0 1,0 1 0,0-1 0,0 1-1,-5-1 1,6 1 34,1 1 0,0-1 0,0 0 0,0 1 0,0-1-1,1 1 1,-1-1 0,0 1 0,0-1 0,0 1 0,0 0 0,0-1 0,1 1 0,-1 0-1,0 0 1,0-1 0,1 1 0,-1 0 0,1 0 0,-1 0 0,1 0 0,-1 0-1,1 0 1,0 0 0,-1 0 0,1 0 0,0 0 0,0 0 0,0 0 0,-1 1-1,-1 36 329,2-36-316,0 10 91,0 0-1,1 0 1,1 0-1,0 0 1,0-1 0,1 1-1,1-1 1,0 1-1,0-1 1,1 0 0,1 0-1,0-1 1,14 19-1,-15-22-15,1 0-1,1 0 1,-1-1-1,1 1 1,0-2-1,0 1 1,11 6-1,-15-10-64,1 0 0,-1-1 0,1 1 0,0 0 0,0-1 0,-1 0 0,1 0-1,0 0 1,0 0 0,0-1 0,0 0 0,0 1 0,0-1 0,1-1 0,-1 1 0,0-1-1,0 1 1,-1-1 0,6-2 0,-7 2-3,1-1 1,-1 0-1,1 0 0,-1 0 1,0 0-1,0 0 0,0-1 0,0 1 1,0-1-1,-1 1 0,1-1 1,-1 1-1,1-1 0,-1 0 0,0 0 1,0 0-1,0 0 0,-1 1 1,1-6-1,2-9-125,-1 0 0,0-20 1,-2 30-64,-1-36-305,0 30 277,0 0 0,1-1 0,1 1 0,3-18 0,-4 30 182,0 1 0,1-1 0,-1 1 0,0 0 0,0-1 0,1 1 0,-1 0 0,0-1 1,1 1-1,-1 0 0,1-1 0,-1 1 0,0 0 0,1 0 0,-1-1 0,1 1 0,-1 0 0,1 0 0,-1 0 0,1-1 0,-1 1 0,1 0 0,-1 0 0,1 0 0,-1 0 1,1 0-1,-1 0 0,1 0 0,-1 0 0,0 0 0,1 1 0,-1-1 0,1 0 0,-1 0 0,1 0 0,-1 0 0,1 1 0,0-1 0,16 10 148,-4 5 64,12 9 116,-28-55-46,3 30-268,0 0 0,-1 1 0,1-1 0,-1 0 1,1 1-1,-1-1 0,0 1 0,1-1 1,-1 1-1,0-1 0,1 1 0,-1-1 0,0 1 1,0-1-1,1 1 0,-1 0 0,0-1 1,0 1-1,0 0 0,1 0 0,-1 0 0,0 0 1,0 0-1,0 0 0,0 0 0,1 0 1,-1 0-1,0 0 0,0 0 0,0 0 0,1 1 1,-1-1-1,0 0 0,0 0 0,0 1 1,1-1-1,-2 1 0,1 0 11,0 1 1,-1-1-1,1 1 0,0-1 1,0 0-1,0 1 0,0 0 1,0-1-1,0 1 0,1 0 1,-1-1-1,0 1 0,1 0 0,-1 0 1,1 2-1,-2 12 100,1 0 1,0 1-1,1-1 0,1 0 1,1 1-1,5 21 0,-6-34-88,-1 1 0,2-1 0,-1 0-1,1 0 1,-1 0 0,1 0 0,0 0 0,0 0-1,1 0 1,-1-1 0,1 1 0,0-1 0,0 0 0,0 0-1,0 0 1,1 0 0,-1 0 0,1-1 0,-1 0 0,1 1-1,0-1 1,0-1 0,0 1 0,0 0 0,1-1-1,-1 0 1,0 0 0,7 0 0,-3 0 38,1 0-1,-1-1 1,0-1 0,1 1 0,-1-1-1,0-1 1,1 1 0,-1-1 0,11-5 0,-16 5-87,1 0 1,-1 0 0,1 0 0,-1 0 0,0-1 0,0 0 0,0 1 0,0-1 0,-1-1 0,1 1 0,-1 0 0,0 0 0,1-1-1,-2 1 1,1-1 0,0 0 0,-1 0 0,1 1 0,-1-1 0,0 0 0,0-6 0,2-7-251,-1-1 0,0 0 1,-1 0-1,-1 0 0,-4-25 1,4 42 251,0 1 4,0-1 0,0 0 0,0 1 0,0-1 0,0 1 0,-1-1 0,1 0 0,0 1 0,0-1 0,-1 1 0,1-1 0,0 1 0,-1-1 0,1 1 0,0-1 1,-1 1-1,1 0 0,-1-1 0,1 1 0,0-1 0,-1 1 0,1 0 0,-1-1 0,1 1 0,-1 0 0,0 0 0,1-1 0,-1 1 0,1 0 0,-1 0 0,1 0 1,-1 0-1,0 0 0,0 0 0,0 2 22,0 0 0,0 1 1,1-1-1,-1 0 0,1 1 0,-1-1 1,1 0-1,0 1 0,0-1 1,0 1-1,0-1 0,1 3 1,-1-3 17,0 26 104,0-27-130,0-1-1,0 0 1,0 0 0,0 0 0,0 1 0,1-1 0,-1 0 0,0 0 0,0 0 0,0 0 0,0 1 0,0-1 0,1 0 0,-1 0 0,0 0-1,0 0 1,0 0 0,0 1 0,1-1 0,-1 0 0,0 0 0,0 0 0,1 0 0,-1 0 0,0 0 0,0 0 0,0 0 0,1 0 0,-1 0-1,0 0 1,0 0 0,0 0 0,1 0 0,-1 0 0,0 0 0,0 0 0,1 0 0,-1 0 0,0 0 0,0 0 0,0-1 0,1 1-1,-1 0 1,0 0 0,0 0 0,0 0 0,0 0 0,1-1 0,-1 1 0,0 0 0,0 0 0,0 0 0,10-7 8,-9 4 5,1-1-1,-1 1 0,0 0 1,0-1-1,0 1 1,-1-1-1,1 1 1,-1-1-1,0 0 1,0 1-1,0-8 1,-1 0-191,1 11 173,0-1 1,-1 1-1,1-1 0,0 1 0,-1-1 0,1 1 0,0-1 0,-1 1 0,1-1 0,-1 1 0,1 0 0,-1-1 0,1 1 0,-1 0 0,1 0 0,-1-1 0,1 1 0,-1 0 0,0 0 0,1 0 0,-1 0 0,1-1 0,-1 1 0,0 0 1,1 0-1,-1 0 0,1 0 0,-1 0 0,0 1 0,1-1 0,-1 0 0,1 0 0,-2 1 0,1-1-2,0 0 1,0 0-1,0 0 1,0 0-1,0 1 1,0-1-1,0 0 1,0 1-1,0-1 1,0 1-1,0-1 1,1 1 0,-1-1-1,0 1 1,0 0-1,0-1 1,1 1-1,-1 0 1,0 0-1,1-1 1,-1 1-1,0 0 1,0 1-1,-1 8 66,1 0 1,0 0-1,0 0 0,1 0 1,0 0-1,1 0 0,0 1 0,1-1 1,0-1-1,0 1 0,1 0 1,8 17-1,-9-22-30,0 0 0,1 0 0,0 0 1,0-1-1,0 1 0,0-1 0,1 0 0,0 1 0,0-2 0,0 1 1,0 0-1,1-1 0,-1 0 0,1 0 0,0 0 0,0-1 1,0 0-1,0 0 0,0 0 0,1 0 0,-1-1 0,1 0 0,-1 0 1,11 0-1,-14-1-24,0 0 0,0 0 0,0-1 0,0 1 0,-1 0 0,1-1 0,0 0 0,0 1 0,0-1 0,-1 0 1,1 0-1,0 0 0,-1 0 0,1 0 0,-1 0 0,1-1 0,-1 1 0,0 0 0,1-1 0,-1 1 0,0-1 0,0 1 0,0-1 0,0 0 1,0 0-1,0 1 0,-1-1 0,1 0 0,-1 0 0,1 0 0,0-2 0,1-8-152,-1-1-1,0 1 1,-1-24 0,-1 19-136,1 9 185,-1 1 0,0-1 0,-1 1 1,1 0-1,-2 0 0,1 0 0,-1 0 0,0 0 0,0 0 0,-1 0 0,0 1 0,0 0 0,0 0 0,-1 0 0,0 0 0,0 1 0,0 0 0,-7-5 0,11 10 98,1-1-1,-1 0 0,0 1 0,1 0 0,-1-1 0,1 1 0,-1-1 1,0 1-1,1 0 0,-1-1 0,0 1 0,0 0 0,1 0 0,-1 0 1,0 0-1,0-1 0,1 1 0,-1 0 0,0 0 0,0 0 0,1 0 1,-1 1-1,0-1 0,1 0 0,-1 0 0,0 0 0,0 1 0,1-1 1,-1 0-1,0 1 0,0 0 0,0 0 6,0 0-1,0 1 1,0-1 0,0 1-1,0-1 1,0 1 0,1 0-1,-1-1 1,1 1 0,-1 0-1,1-1 1,-1 4 0,1 3 30,-1 1 1,1-1-1,0 0 0,3 15 1,5-6 89</inkml:trace>
  <inkml:trace contextRef="#ctx0" brushRef="#br0" timeOffset="3879.24">3488 408 9830,'-80'-6'55,"78"6"-29,0 0 1,0 1 0,0-1-1,1 1 1,-1-1 0,0 1-1,0 0 1,1-1 0,-1 1-1,0 0 1,1 0 0,-1 0-1,1 1 1,-1-1 0,1 0-1,0 0 1,-1 1 0,1-1-1,0 1 1,0-1 0,0 1-1,0 0 1,0-1 0,1 1-1,-1 0 1,0 2 0,-1 2 101,0 1 1,0 0-1,1 0 0,-1 11 1,2-16-99,-1 7 131,1 1 0,-1-1 0,2 0 0,-1 0 0,4 13 0,-4-20-121,1 0 1,-1 0-1,1 0 1,0 0 0,0 0-1,0 0 1,0 0-1,0 0 1,1-1-1,-1 1 1,0 0-1,1-1 1,0 1 0,-1-1-1,1 1 1,0-1-1,-1 0 1,1 0-1,0 0 1,0 0-1,0 0 1,0 0-1,0 0 1,0-1 0,0 1-1,1-1 1,2 1-1,0 0 59,-1 0 0,1-1-1,0 0 1,0 0 0,-1 0 0,1 0-1,0-1 1,8-2 0,-11 3-64,0-1 1,-1 0-1,1 0 1,0-1-1,-1 1 1,1 0-1,-1 0 1,1-1-1,-1 1 1,1-1-1,-1 0 1,0 1-1,0-1 1,0 0-1,0 1 1,0-1-1,0 0 0,0 0 1,-1 0-1,1 0 1,-1 0-1,1-2 1,1-6-77,0 1-1,-1-1 1,0 0-1,0 0 1,-1 0 0,0 0-1,-1 0 1,0 1-1,-1-1 1,0 0 0,0 1-1,-1-1 1,0 1 0,-1 0-1,-5-10 1,2 11-2,5 18 49,8 18 222,2-5 147,2-2-1,1 1 1,0-1 0,19 25-1,1 3 352,149 243 3244,-177-286-3881,0-1 0,0 0 0,0 1 0,-1-1 0,0 1 0,0 0 0,-1-1 0,0 1 1,0 0-1,0 0 0,0 0 0,-1 0 0,-1 10 0,1-15-81,-1-1 1,1 1-1,0-1 1,-1 1-1,1 0 1,-1-1-1,1 1 1,-1-1-1,1 1 1,-1-1-1,1 0 1,-1 1-1,0-1 1,1 0-1,-1 1 1,0-1-1,1 0 1,-1 0-1,0 1 1,1-1-1,-1 0 1,0 0-1,1 0 1,-1 0-1,-1 0 1,-22 0 229,17 0-149,4 0-72,-1 0 0,1-1 1,-1 1-1,0-1 0,1 0 0,-1 0 1,1 0-1,-1-1 0,1 1 0,0-1 1,0 1-1,0-1 0,0 0 0,0-1 1,0 1-1,0 0 0,0-1 0,1 1 1,-1-1-1,1 0 0,0 0 0,0 0 1,0 0-1,0 0 0,1-1 0,-1 1 1,1 0-1,0-1 0,0 1 0,-1-6 1,-2-11-316,1 1 1,0-1-1,2 0 1,1-26-1,0 36 184,0-33-797,12-81 1,-8 103 577,1 0 0,0 1 0,1-1 1,2 1-1,18-36 0,-2 24-350,-24 32 687,1-1-1,-1 1 1,0 0-1,0 0 1,1-1-1,-1 1 1,0 0-1,1 0 1,-1 0-1,0-1 1,1 1-1,-1 0 1,1 0-1,-1 0 1,0 0-1,1 0 1,-1 0-1,0 0 1,1 0-1,-1 0 1,1 0-1,-1 0 1,0 0-1,1 0 1,-1 0-1,0 0 1,1 1-1,-1-1 1,0 0-1,1 0 1,-1 0-1,0 1 1,1-1-1,-1 0 1,0 0-1,1 0 1,-1 1-1,0-1 1,0 0-1,1 1 1,-1-1-1,0 0 1,0 1-1,0-1 1,1 0-1,-1 1 1,0-1-1,0 0 1,0 1-1,0-1 1,0 1-1,0-1 1,0 1-1,7 18 232,-6-18-224,20 67 625,17 47 691,-38-115-1321,0 1 0,0-1 0,0 1 0,0-1 0,1 0 0,-1 1-1,0-1 1,0 0 0,0 1 0,0-1 0,0 1 0,1-1 0,-1 0 0,0 1-1,0-1 1,1 0 0,-1 0 0,0 1 0,1-1 0,-1 0 0,0 0-1,1 1 1,-1-1 0,0 0 0,1 0 0,-1 0 0,0 1 0,1-1 0,-1 0-1,1 0 1,0 0 0,5-10 167,2-23 42,-8 32-208,4-21-202,-1-1-40,1-1-1,1 1 0,2 0 1,0 0-1,10-22 1,-1 27-71,-15 18 310,-1 0-1,1 0 0,-1-1 0,1 1 0,0 0 1,-1 0-1,1 0 0,-1-1 0,1 1 0,-1 0 1,1 0-1,0 0 0,-1 0 0,1 0 0,-1 0 0,1 0 1,-1 0-1,1 0 0,0 0 0,-1 1 0,1-1 1,-1 0-1,1 0 0,-1 1 0,1-1 0,-1 0 1,1 0-1,-1 1 0,1-1 0,-1 1 0,0-1 1,1 0-1,-1 1 0,1-1 0,-1 1 0,0-1 1,1 1-1,-1-1 0,0 1 0,0-1 0,1 1 0,26 63 646,-24-52-517,1 0 0,1-1-1,0 1 1,1-1 0,0 0-1,0-1 1,1 0 0,1 0-1,10 11 1,-16-19-108,-1-1-1,1 1 1,-1-1 0,1 1 0,0-1-1,-1 0 1,1 0 0,0 0 0,0 0-1,0 0 1,0-1 0,0 1 0,0-1-1,0 1 1,0-1 0,0 1 0,0-1 0,0 0-1,1 0 1,-1 0 0,0-1 0,0 1-1,0 0 1,0-1 0,0 1 0,0-1-1,0 0 1,0 1 0,0-1 0,3-2-1,-2 0-17,1 0 0,0 0-1,-1-1 1,0 0 0,0 1-1,0-1 1,0 0 0,-1 0-1,1-1 1,-1 1-1,0 0 1,2-7 0,7-20-436,-2 0 1,0-1-1,5-43 1,-14 83 155,1 10 459,0-1-1,1 0 0,6 23 0,-6-32-100,2 0 0,-1-1 0,1 1 0,0-1 0,1 0 0,9 11 0,-13-16-59,1 0 0,0 0 0,0 0 0,0 0 0,0-1 0,0 1 0,0-1 0,1 1 0,-1-1 0,0 0 0,1 0 0,-1 0 0,1 0 0,-1-1 0,1 1 0,-1-1 0,1 1 0,0-1 0,-1 0 0,1 0 0,0 0 0,-1 0 0,1 0 0,-1-1 0,5-1 0,-5 1-5,1-1 1,0 1 0,-1-1 0,0 0 0,1 0 0,-1 0-1,0 0 1,0 0 0,0-1 0,0 1 0,-1-1-1,1 1 1,-1-1 0,1 1 0,0-5 0,17-45-518,-11 15 40,-1-1 0,-2 1-1,-2-1 1,-1-41-1,-2 84 482,-1 0 0,1-1 0,1 1 0,-1 0 0,1 0 0,-1-1 0,1 1-1,1 0 1,-1-1 0,1 1 0,0-1 0,0 1 0,0-1 0,0 0 0,6 7-1,32 33 546,-27-32-340,0 1-1,15 22 1,-25-30-166,0-1-1,0 1 1,-1 1 0,1-1-1,-1 0 1,0 1 0,-1-1-1,1 1 1,-1-1 0,0 1-1,0 11 1,-1-16-47,0 1 1,0-1-1,0 1 1,0-1-1,0 1 0,0 0 1,0-1-1,-1 1 1,1-1-1,-1 1 1,1-1-1,-1 1 1,0-1-1,1 0 0,-1 1 1,0-1-1,0 0 1,0 0-1,0 1 1,0-1-1,0 0 1,0 0-1,0 0 0,-3 1 1,0 0 35,-1-1-1,1 1 1,0-1 0,-1 0 0,1-1-1,-1 1 1,-7-1 0,1 1 29,-16-1 184,27 0-254,-1 0 0,0 0 0,1 0 0,-1-1 0,1 1 0,-1 0 0,1 0 0,-1 0 0,0-1 0,1 1 0,-1 0 0,1-1 0,-1 1 0,1 0 0,-1-1 0,1 1 0,0-1 0,-1 1 0,1-1 0,-1 1 0,1-1 0,0 1 0,0-1 0,-1 1 0,1-1 0,0 1 0,0-1 0,-1 0 0,1 1 0,0-1 0,0 1 0,0-1 0,0-1 0,0-14 169</inkml:trace>
  <inkml:trace contextRef="#ctx0" brushRef="#br0" timeOffset="4361.17">4734 299 9830,'-1'1'35,"-1"0"-1,1-1 1,0 1 0,-1 0-1,1 0 1,0 0 0,0 0-1,0 0 1,0 0 0,0 0-1,0 0 1,0 1 0,0-1-1,0 0 1,1 1 0,-1-1-1,0 0 1,1 1 0,-1-1-1,1 1 1,0-1 0,-1 2-1,-1 38 457,2-29-278,1-11-192,-1 0 0,1 0 0,-1 0 0,1 1 0,-1-1 0,1 0 0,-1 0 1,1 0-1,0 0 0,0-1 0,-1 1 0,1 0 0,0 0 0,0 0 0,0-1 0,0 1 0,0 0 0,0-1 0,0 1 0,0-1 0,1 1 0,-1-1 0,0 1 0,0-1 0,0 0 0,0 0 1,1 0-1,-1 0 0,0 0 0,0 0 0,0 0 0,1 0 0,0 0 0,1 0 23,0 0 0,0 0 0,0 0 0,0-1 0,0 1 1,0-1-1,0 1 0,-1-1 0,1 0 0,0 0 0,0 0 0,-1-1 0,5-2 0,-4 0-14,1 0 0,-1-1 0,0 0-1,0 0 1,-1 0 0,1 0-1,-1 0 1,0 0 0,-1-1 0,1 1-1,-1-1 1,0 1 0,-1-1-1,1 1 1,-1-1 0,0 1-1,0-1 1,-2-7 0,2 7-56,-1 0 0,0 0 0,-1 0 0,1 1 0,-1-1 0,0 0 0,-1 1 0,0-1 0,1 1 0,-1 0 0,-1 0 0,1 0 0,-1 0 0,0 0 0,0 1 0,-8-7-1,11 11 42,1-1 0,-1 0-1,0 0 1,0 0-1,0 1 1,0-1-1,0 0 1,0 1 0,-1-1-1,1 1 1,0-1-1,0 1 1,0 0-1,0 0 1,-1-1 0,1 1-1,0 0 1,0 0-1,0 0 1,-1 0-1,1 0 1,0 0 0,0 1-1,-1-1 1,1 0-1,0 1 1,0-1-1,0 0 1,0 1 0,0 0-1,0-1 1,0 1-1,0-1 1,0 1-1,0 0 1,0 0 0,0 0-1,0 0 1,0 0-1,1 0 1,-1 0-1,0 0 1,1 0 0,-1 0-1,1 0 1,-1 0-1,1 0 1,-1 0-1,1 0 1,0 1-1,-1 0 1,-1 8 165,0 0 0,0-1 0,1 1 0,0 17 0,1-19-74,0 0 0,0 0 0,0-1 0,1 1 0,0 0 0,0-1 0,1 1 0,0-1 0,1 1 0,-1-1 0,1 0 0,1 0 0,0 0 0,-1 0 0,2-1 0,-1 1 0,1-1 0,0 0 0,0-1 0,1 1 0,0-1 0,6 5 0,-6-6 5,0 0 1,0 0-1,0 0 0,0-1 0,0 0 0,1 0 0,0 0 1,-1-1-1,1 0 0,0-1 0,0 1 0,0-1 1,0-1-1,0 1 0,14-2 0,-20 1-101,0-1 0,0 1 1,-1-1-1,1 1 0,0-1 0,-1 1 0,1-1 0,0 1 0,-1-1 1,1 0-1,-1 1 0,1-1 0,-1 0 0,1 1 0,-1-1 0,1 0 1,-1 0-1,0 1 0,0-1 0,1 0 0,-1 0 0,0 0 0,0 0 1,0 0-1,0 1 0,0-1 0,0 0 0,0 0 0,0-1 0,-4-29 185,-10-4-442</inkml:trace>
  <inkml:trace contextRef="#ctx0" brushRef="#br0" timeOffset="4553.34">4166 10 9830,'0'0'0,"30"-10"0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1:03.443"/>
    </inkml:context>
    <inkml:brush xml:id="br0">
      <inkml:brushProperty name="width" value="0.035" units="cm"/>
      <inkml:brushProperty name="height" value="0.035" units="cm"/>
      <inkml:brushProperty name="color" value="#008C3A"/>
    </inkml:brush>
  </inkml:definitions>
  <inkml:trace contextRef="#ctx0" brushRef="#br0">229 262 9830,'-8'-4'114,"0"1"-1,0 0 1,-1 1-1,1 0 1,0 0-1,-1 0 1,0 1-1,1 1 1,-1-1-1,0 1 1,-11 2-1,2 0 243,0 2-1,0 0 1,1 0-1,-24 11 0,40-14-302,1 0 0,-1 1 0,1-1 0,-1 1 0,1-1-1,0 0 1,0 1 0,0-1 0,-1 1 0,1-1 0,1 1-1,-1-1 1,0 1 0,0-1 0,0 1 0,1-1 0,0 3-1,21 61 1123,-9-31-282,8 41 0,-3 35 874,-11-62-483,16 62 1,-19-95-1015,1 0 0,1 0 1,0-1-1,1 0 1,1 0-1,0-1 1,1 1-1,11 12 0,-17-23-229,-1 0 0,0 0 0,1-1-1,0 1 1,0-1 0,0 0 0,0 0-1,0 0 1,0 0 0,0 0 0,1-1-1,-1 1 1,1-1 0,-1 0 0,1 0-1,-1 0 1,1-1 0,0 1-1,-1-1 1,1 0 0,0 0 0,-1 0-1,1-1 1,0 1 0,-1-1 0,1 0-1,-1 0 1,1 0 0,-1 0 0,1 0-1,-1-1 1,0 0 0,0 0 0,0 0-1,0 0 1,0 0 0,0-1 0,0 1-1,-1-1 1,1 1 0,-1-1-1,0 0 1,0 0 0,0 0 0,0-1-1,0 1 1,-1 0 0,1-1 0,-1 1-1,0-1 1,0 1 0,0-1 0,-1 1-1,1-1 1,-1-5 0,0-14-319,0-1 1</inkml:trace>
  <inkml:trace contextRef="#ctx0" brushRef="#br0" timeOffset="2590.64">889 586 9830,'-25'-48'55,"22"48"170,2 10-76,0 14 187,7 52 1590,19 92 1,-13-95-547,-11-69-801,0-11-203,1-26-95,-5-49-642,-8-5-105,-3-41-510,15 139 1121,0 0-1,1-1 1,0 1-1,0 0 1,7 17 0,-6-22-57,-1 1 1,1-1 0,0 1 0,1-1-1,0 0 1,0-1 0,0 1 0,0 0 0,1-1-1,6 6 1,-9-10-58,1 1-1,-1-1 1,0 1 0,1-1-1,-1 0 1,1 0-1,-1 0 1,1 0 0,0-1-1,-1 1 1,1-1-1,0 1 1,-1-1 0,1 0-1,0 0 1,0 0-1,-1-1 1,1 1-1,0-1 1,-1 1 0,1-1-1,-1 0 1,1 0-1,-1 0 1,1 0 0,-1 0-1,1-1 1,-1 1-1,0-1 1,0 0 0,0 1-1,0-1 1,0 0-1,0 0 1,0 0 0,-1-1-1,1 1 1,-1 0-1,0-1 1,1 1 0,-1-1-1,0 1 1,1-6-1,2-14-227,-1 0-1,0-1 1,-2 0-1,-2-27 1,1 35-90,0 30 435,0 22 333,1 0 1,8 45-1,-8-72-363,1-1 1,0 1-1,1 0 1,0-1 0,1 0-1,0 0 1,0 0-1,1 0 1,0-1-1,0 0 1,1 0 0,0 0-1,13 12 1,-15-17-65,0 0-1,0-1 1,0 1 0,0-1 0,1 0 0,8 3 0,-11-5-31,-1 1 0,1-1 0,0 1 0,0-1 0,0 0 0,0 1 1,0-1-1,0 0 0,0 0 0,0-1 0,0 1 0,0 0 0,0-1 0,0 1 0,0-1 0,0 1 0,0-1 0,0 0 1,2-1-1,9-14 183</inkml:trace>
  <inkml:trace contextRef="#ctx0" brushRef="#br0" timeOffset="3490.25">1254 693 9830,'4'-23'388,"-4"45"-50,2 3-26,-1-24-278,0 0 0,0 0 0,0 0-1,0 0 1,1 0 0,-1-1 0,0 1 0,1 0 0,-1-1 0,1 1 0,-1-1 0,1 1 0,-1-1 0,1 0 0,-1 1 0,1-1 0,-1 0-1,1 0 1,-1 0 0,1 0 0,-1 0 0,1-1 0,2 0 0,-2 1 13,0 0-1,0-1 1,0 1-1,0-1 1,0 1 0,0-1-1,0 0 1,0 0-1,-1 0 1,1 0 0,0 0-1,0 0 1,-1-1-1,1 1 1,-1 0-1,3-3 1,-2-2-23,1-1 0,-1 1 0,0-1 0,-1 1 0,0-1 0,0 0 0,0 0 0,-1 1 0,0-1 0,0 0 0,-2-10 0,2 15-21,0 0-1,-1 0 1,1 0-1,0 0 1,-1 0-1,1 0 1,-1 0-1,0 1 1,0-1-1,0 0 1,0 0-1,0 0 1,0 1-1,0-1 1,0 1-1,0-1 1,-1 1-1,1-1 1,-1 1-1,1 0 1,-1-1-1,0 1 1,1 0-1,-1 0 1,0 0-1,0 1 1,0-1-1,0 0 1,0 1-1,0-1 0,0 1 1,0 0-1,0-1 1,0 1-1,0 0 1,0 0-1,0 0 1,0 1-1,0-1 1,0 0-1,-3 2 1,2-1 45,1 1 0,-1-1 1,1 1-1,-1-1 0,1 1 1,0 0-1,0 0 0,0 0 0,0 0 1,0 1-1,0-1 0,0 1 0,1-1 1,-1 1-1,1-1 0,0 1 1,0 0-1,0-1 0,-1 6 0,-2 5 235,0 1-1,-2 24 0,5-27-124,-1 3 68,1 0 1,0 0-1,1 0 1,1 14-1,0-25-172,-1 1 0,1-1 0,0 0 0,0 1 0,0-1 0,0 0 0,1 0 0,-1 0-1,1 0 1,-1 0 0,1 0 0,0 0 0,1-1 0,-1 1 0,0-1 0,1 1 0,-1-1 0,1 0-1,0 0 1,-1 0 0,7 3 0,2-1 120,0-1 0,0 0 0,1-1 0,-1 0 0,1 0-1,-1-2 1,1 1 0,12-2 0,-16 1-76,41 0 466</inkml:trace>
  <inkml:trace contextRef="#ctx0" brushRef="#br0" timeOffset="3779.79">1617 678 9830,'-82'-52'0,"80"51"25,0-1-1,0 1 1,1 0-1,-1 0 1,0 0-1,0 0 1,0 1 0,-1-1-1,1 1 1,0-1-1,0 1 1,0-1-1,0 1 1,-1 0 0,1 0-1,0 0 1,0 0-1,0 1 1,0-1-1,-1 1 1,1-1 0,0 1-1,0 0 1,0-1-1,0 1 1,0 0-1,0 1 1,0-1-1,1 0 1,-1 0 0,0 1-1,1-1 1,-1 1-1,1-1 1,-1 1-1,1 0 1,-2 2 0,-1 3 151,0 1 0,1 0 0,0 0 0,0 0 0,0 0 0,-1 13 0,2-11-5,0-1 0,1 1 0,0 0 0,0-1-1,1 1 1,1 0 0,2 14 0,-3-22-118,1 1 0,0 0 0,0 0 0,0 0 0,0-1 0,0 1 0,1-1 0,-1 1 0,1-1 1,0 1-1,0-1 0,0 0 0,0 0 0,0 0 0,0 0 0,1 0 0,-1-1 0,0 1 0,1-1 0,0 1 0,-1-1 0,1 0 1,0 0-1,-1 0 0,1 0 0,0-1 0,0 1 0,4 0 0,-3-1 19,-1 1-1,1 0 1,0-1-1,-1 0 1,1 0 0,0 0-1,-1-1 1,1 1 0,0-1-1,-1 0 1,1 0-1,-1 0 1,1 0 0,-1 0-1,1-1 1,-1 0-1,5-3 1,-5 2-57,0 0-1,-1-1 1,1 1-1,-1-1 1,0 0-1,0 0 1,0 0-1,-1 0 1,1 0-1,-1 0 1,0 0-1,0 0 1,0-1-1,0-8 1,-1 11-28,2-12-82,-1 0 1,0-1 0,-1 1 0,0 0-1,-3-15 1,2 28 78,1-1 0,-1 1-1,1 0 1,-1 0 0,0-1 0,0 1-1,1 0 1,-1 0 0,0 0-1,0 0 1,0 0 0,0 0 0,-2 0-1,3 1 23,0-1 0,-1 1 0,1 0 0,0 0 0,-1 0 0,1-1-1,0 1 1,-1 0 0,1 0 0,-1 0 0,1 0 0,0 0 0,-1 0 0,1 0-1,0 0 1,-1 0 0,1 0 0,-1 0 0,1 0 0,0 0 0,-1 0-1,1 0 1,0 0 0,-1 1 0,1-1 0,0 0 0,-1 0 0,1 0 0,0 0-1,-1 1 1,1-1 0,0 0 0,-1 0 0,1 1 0,0-1 0,0 0-1,-1 1 1,1-1 0,0 0 0,0 1 0,0-1 0,0 0 0,-1 1-1,1-1 1,0 0 0,0 1 0,0-1 0,0 1 0,0-1 0,0 0 0,0 1-1,0 0 1,-1 4 64,-1 1-1,2 0 0,-1 0 0,1-1 0,0 1 1,0 0-1,0 0 0,1 0 0,0 0 0,0-1 1,0 1-1,1-1 0,0 1 0,0-1 1,0 1-1,1-1 0,0 0 0,0 0 0,0 0 1,0 0-1,1-1 0,0 0 0,0 1 1,0-1-1,1-1 0,-1 1 0,1 0 0,0-1 1,0 0-1,0 0 0,0-1 0,0 0 0,1 0 1,-1 0-1,1 0 0,0-1 0,-1 0 1,1 0-1,0 0 0,0-1 0,6 0 0,-10 0-50,-1-1 0,0 1-1,1-1 1,-1 1 0,0-1-1,0 0 1,1 0 0,-1 1-1,0-1 1,0 0 0,0 0-1,0 0 1,0 0-1,0-1 1,0 1 0,-1 0-1,1 0 1,0 0 0,-1-1-1,1 1 1,-1 0 0,1-1-1,-1 1 1,1-3-1,9-40-125,-9 38 15,1-7-59,16-70-419,-18 83 566,0 0 0,1 0-1,-1 0 1,0-1 0,0 1-1,0 0 1,0 0 0,0 0-1,1-1 1,-1 1 0,0 0-1,0 0 1,0 0 0,1 0-1,-1 0 1,0-1 0,0 1-1,1 0 1,-1 0 0,0 0-1,0 0 1,1 0 0,-1 0-1,0 0 1,0 0 0,0 0-1,1 0 1,-1 0 0,0 0-1,0 0 1,1 0 0,-1 0-1,0 0 1,0 0 0,1 0-1,-1 0 1,0 1 0,0-1-1,1 0 1,-1 0 0,0 0-1,0 0 1,0 0 0,0 1-1,1-1 1,-1 0 0,0 0-1,0 0 1,0 1 0,0-1-1,1 0 1,-1 0 0,0 0-1,0 1 1,0-1 0,0 0-1,0 0 1,0 1 0,0-1-1,0 0 1,0 1 0,9 14 209,50 136 1449,-59-151-1649,0 1 0,0-1 0,0 0 1,0 1-1,0-1 0,0 1 0,0-1 1,1 1-1,-1-1 0,0 0 0,0 1 0,0-1 1,0 0-1,1 1 0,-1-1 0,0 0 1,0 1-1,1-1 0,-1 0 0,0 1 1,1-1-1,-1 0 0,0 0 0,1 1 0,-1-1 1,0 0-1,1 0 0,-1 0 0,1 0 1,-1 1-1,0-1 0,1 0 0,-1 0 0,1 0 1,-1 0-1,1 0 0,-1 0 0,0 0 1,1 0-1,-1 0 0,1 0 0,-1 0 1,0-1-1,1 1 0,-1 0 0,1 0 0,-1 0 1,0 0-1,1-1 0,-1 1 0,0 0 1,1 0-1,-1-1 0,0 1 0,1 0 1,-1-1-1,0 1 0,0 0 0,1-1 0,-1 1 1,0 0-1,0-1 0,1 1 0,-1 0 1,0-1-1,0 0 0,13-27 251,-1-20-555,-11 40 222,0 0-1,0 1 0,1-1 0,0 0 0,1 1 0,0 0 0,0 0 1,0 0-1,1 0 0,6-9 0,-9 15 80,0 1 0,0-1 0,-1 1 1,1-1-1,0 1 0,0 0 0,0-1 0,0 1 0,0 0 0,-1 0 1,1-1-1,0 1 0,0 0 0,0 0 0,0 0 0,0 0 0,0 0 1,0 0-1,0 0 0,0 1 0,-1-1 0,1 0 0,0 0 0,0 1 1,0-1-1,0 1 0,-1-1 0,1 1 0,0-1 0,0 1 0,-1-1 1,1 1-1,0 0 0,-1-1 0,1 1 0,0 0 0,0 1 0,21 28 220,-21-29-209,8 16 177,-1 0 0,-1 0 0,-1 1 0,0 0 0,-1 0 0,-1 0 0,-1 0 0,2 33 0,-5-37-162</inkml:trace>
  <inkml:trace contextRef="#ctx0" brushRef="#br0" timeOffset="4045.36">2402 755 9830,'0'0'0,"0"30"655,0 0-327,0-2 0,0 1 327,0-5-327,0-5-1,0-6-327,0-5 328,0-5-328</inkml:trace>
  <inkml:trace contextRef="#ctx0" brushRef="#br0" timeOffset="4820.85">2729 411 9830,'-1'4'66,"-1"-1"1,1 1-1,0 1 0,0-1 1,0 0-1,0 0 1,1 0-1,0 0 0,0 1 1,0-1-1,0 0 0,2 5 1,-1 9 162,2 27 870,2-1 0,3 1-1,24 82 1,-28-112-802,-4-15-295,0 1 1,0-1 0,0 0 0,0 0-1,0 0 1,0 0 0,-1 0 0,1 0-1,0 0 1,0 0 0,0 0 0,0 1-1,0-1 1,0 0 0,0 0 0,0 0-1,0 0 1,0 0 0,0 0 0,0 0-1,0 1 1,0-1 0,0 0-1,0 0 1,0 0 0,0 0 0,0 0-1,0 0 1,1 0 0,-1 0 0,0 1-1,0-1 1,0 0 0,0 0 0,0 0-1,0 0 1,0 0 0,0 0 0,0 0-1,0 0 1,0 0 0,0 0 0,1 0-1,-1 0 1,0 0 0,0 0 0,0 1-1,0-1 1,0 0 0,0 0-1,0 0 1,1 0 0,-1 0 0,0 0-1,0 0 1,0 0 0,0 0 0,0 0-1,0 0 1,0 0 0,0-1 0,1 1-1,-1 0 1,0 0 0,0 0 0,0 0-1,0 0 1,0 0 0,0 0 0,3-11 211,-1-17 21,-19-222-1455,15 207 1045,2 27 69,1 15 53,1 6 3,11 34 532,1 0 1,2-1-1,21 36 0,-36-72-440,1 1 0,-1-1 0,1 0 0,-1 0 0,1 1-1,0-1 1,0 0 0,0-1 0,0 1 0,0 0 0,1-1 0,-1 1 0,1-1-1,-1 0 1,1 1 0,-1-1 0,1-1 0,-1 1 0,1 0 0,0 0 0,0-1 0,-1 0-1,1 1 1,5-2 0,-4 1 19,-1-1 0,1 0 0,0 0 0,0 0 0,0-1-1,0 1 1,-1-1 0,1 0 0,-1 0 0,0-1 0,1 1 0,-1 0 0,0-1 0,0 0-1,0 0 1,2-3 0,6-9-151,-1 1 0,-1-1-1,0-1 1,-1 0-1,0 0 1,-1 0 0,-1-1-1,-1 0 1,5-28 0,0 118 409,-8-60-190,16 97 896,-16-99-881,1 0-1,1 1 1,0-2-1,0 1 1,1 0 0,1-1-1,7 12 1,3-6 111,2-9 14</inkml:trace>
  <inkml:trace contextRef="#ctx0" brushRef="#br0" timeOffset="5240.22">3275 493 9830,'-24'-2'61,"-47"3"0,69-1-20,-1 1-1,0-1 1,1 1 0,-1 0-1,1 0 1,-1 0-1,1 1 1,-1-1-1,1 1 1,0-1 0,0 1-1,-1 0 1,1 0-1,0 0 1,1 0 0,-1 0-1,0 0 1,-1 3-1,-1 2 114,0 0 1,1 1-1,-1 0 0,-1 8 0,3-9 2,-2 3 24,2 0 1,-1 0-1,1 0 1,1 0 0,0 0-1,0 1 1,1-1-1,1 1 1,1 13 0,-1-22-137,0 0 0,0 0 1,1 0-1,-1 0 1,0-1-1,1 1 1,-1-1-1,1 1 0,-1-1 1,1 1-1,0-1 1,0 0-1,0 0 1,-1 1-1,1-2 0,0 1 1,0 0-1,0 0 1,1-1-1,-1 1 1,0-1-1,0 1 0,0-1 1,0 0-1,4 0 1,3 1 146,1-1 0,0 0 0,-1 0 0,15-4 0,-20 3-155,0 0 0,0-1 0,0 1 0,0-1 0,0 0 0,-1-1 0,1 1 0,-1 0-1,1-1 1,-1 0 0,0 0 0,0 0 0,0 0 0,-1 0 0,1-1 0,-1 1-1,0-1 1,1 0 0,-2 0 0,1 1 0,0-1 0,-1 0 0,0 0 0,0-1-1,1-4 1,1-7-217,-1-1-1,-1 1 1,0-1-1,-2-18 0,1 25 152,0 33 437,0 1-1,7 37 0,-5-54-311,-1 0 0,1-1 0,0 1 0,0 0 0,1-1-1,0 1 1,0-1 0,1 0 0,0 0 0,0 0 0,0-1 0,0 1-1,10 7 1,4-3 116,-1-7-173</inkml:trace>
  <inkml:trace contextRef="#ctx0" brushRef="#br0" timeOffset="6062.5">3497 554 9830,'-2'4'116,"0"1"0,1 0-1,0 0 1,0 0 0,0 0 0,1 0-1,-1 0 1,1 0 0,1 6 0,-1-9-88,0 0 1,0-1 0,0 1-1,0 0 1,0-1 0,1 1 0,-1-1-1,1 1 1,-1-1 0,1 1-1,-1-1 1,1 1 0,0-1-1,0 1 1,0-1 0,0 0 0,0 1-1,0-1 1,0 0 0,0 0-1,0 0 1,0 0 0,1 0-1,-1 0 1,0 0 0,1 0-1,-1 0 1,1-1 0,-1 1 0,4 0-1,-3 0 1,-1-1 0,1 0 0,0 0-1,-1 0 1,1 0 0,0 0 0,-1 0 0,1 0 0,0-1-1,-1 1 1,1-1 0,0 1 0,-1-1 0,1 1-1,-1-1 1,1 0 0,-1 0 0,1 0 0,-1 0-1,0 0 1,0 0 0,1 0 0,-1 0 0,0-1 0,1-1-1,0-1 13,0 0 1,-1 0-1,0-1 0,1 1 0,-2 0 0,1-1 1,0 1-1,-1-9 0,0 13-41,1-12-48,-1 0 1,0 0-1,-1 1 0,-4-21 0,5 30 59,-1 1 0,1-1 0,0 0 0,-1 1 0,1-1 0,-1 1 0,0-1 0,1 1 0,-1-1 0,0 1 0,0-1 0,0 1 0,0 0 1,0 0-1,0-1 0,0 1 0,-1 0 0,1 0 0,0 0 0,-1 0 0,1 0 0,-1 1 0,1-1 0,-1 0 0,1 1 0,-1-1 0,1 1 0,-1-1 0,0 1 0,1 0 0,-1-1 0,0 1 0,1 0 0,-1 0 0,0 0 0,1 1 0,-1-1 0,1 0 1,-1 1-1,0-1 0,1 1 0,-1-1 0,1 1 0,-4 1 0,3 0 28,1-1 0,-1 1 0,0-1 0,0 1 0,1-1 0,-1 1 0,1 0 0,-1 0 0,1 0 0,0 0 0,0 0 0,0 0 0,0 0 0,0 0 0,0 1 0,0-1 0,1 0 0,-1 0 0,1 1 0,0 3 0,-2 56 570,2-46-306,0-10-214,1 0-1,0 0 1,0 0-1,0 0 0,1 0 1,0 0-1,0 0 1,0-1-1,1 1 0,0-1 1,0 1-1,0-1 1,1 0-1,-1 0 0,1-1 1,0 1-1,1-1 1,-1 0-1,1 0 0,0 0 1,0 0-1,0-1 1,1 0-1,-1 0 0,1-1 1,-1 1-1,1-1 1,0 0-1,0-1 0,0 1 1,0-1-1,7 0 1,-10-1-47,0 0 0,-1 0 0,1 0 0,0 0 0,-1-1 0,1 1 0,-1-1 1,1 0-1,-1 0 0,1 0 0,-1 0 0,1 0 0,-1 0 0,0-1 0,3-2 0,-1 1 18,-1-1 0,0 0 0,0 0 0,-1 0 0,1 0 0,-1 0 0,3-8 0,1-3-208,-1-1 1,-1 0-1,-1 0 0,0 0 0,-1-1 0,0-17 0,0 14 26,2 4 6,4 21 42,6 28 152,-12-26 16,43 128 1401,-45-134-1491,0-1 1,0 0 0,1 0 0,-1 1 0,0-1-1,0 0 1,0 0 0,1 1 0,-1-1 0,0 0 0,0 0-1,0 0 1,1 0 0,-1 1 0,0-1 0,0 0-1,1 0 1,-1 0 0,0 0 0,1 0 0,-1 0-1,0 0 1,0 0 0,1 0 0,-1 0 0,0 0 0,1 0-1,-1 0 1,0 0 0,0 0 0,1 0 0,-1 0-1,0 0 1,0 0 0,1 0 0,-1 0 0,0-1-1,0 1 1,1 0 0,-1 0 0,0 0 0,1-1 0,9-8 216,-2-7-350,-1 0 1,0-1-1,-1 0 0,-1-1 0,6-29 0,-5 19-239,11-33 1,-17 60 363,0 1 0,1-1 0,-1 1 0,0-1 0,0 0 0,0 1 0,0-1 0,0 0 0,1 1 0,-1-1 0,0 1 0,0-1 0,1 0 0,-1 1 0,0-1 0,1 1 0,-1-1-1,1 1 1,-1-1 0,1 1 0,-1 0 0,1-1 0,-1 1 0,1-1 0,-1 1 0,1 0 0,-1 0 0,1-1 0,0 1 0,-1 0 0,1 0 0,0 0 0,-1 0 0,1-1 0,-1 1 0,1 0 0,0 0 0,-1 0 0,1 0 0,0 1 0,-1-1 0,1 0 0,0 0 0,-1 0 0,1 0 0,-1 1 0,1-1 0,0 0 0,-1 1 0,1-1 0,-1 0 0,1 1 0,-1-1 0,1 1 0,-1-1 0,1 1 0,-1-1 0,0 1 0,1-1 0,-1 1 0,0-1 0,1 2 0,23 40 527,-22-37-470,15 36 331,-14-31-260,1 1 0,0-1 0,1 0 0,0 0 0,0 0 0,1-1 0,0 0 0,1 0 0,12 12 0,-8-15-47,-1-5 83</inkml:trace>
  <inkml:trace contextRef="#ctx0" brushRef="#br0" timeOffset="6607.15">4199 64 9830,'4'-1'83,"1"0"-1,-1 0 1,1 1-1,-1-1 1,1 1 0,-1 0-1,1 0 1,8 1-1,6 1 158,-12-2-121,0 0 0,0 0 0,0-1 0,0 0 1,0 0-1,0 0 0,-1-1 0,1 0 0,0-1 0,-1 1 0,1-1 0,-1 0 0,0-1 0,0 0 0,0 0 0,0 0 0,-1 0 1,0-1-1,0 0 0,6-8 0,-11 13-117,0 0 1,1 0-1,-1 0 0,0 0 1,0 0-1,0 0 1,0 0-1,0 0 0,0 0 1,0 0-1,1 0 0,-1 0 1,0 0-1,0 0 1,0 0-1,0 0 0,0 0 1,0 0-1,0 0 1,1 0-1,-1 0 0,0 0 1,0 0-1,0 0 1,0 0-1,0 0 0,0 0 1,0 1-1,0-1 1,1 0-1,-1 0 0,0 0 1,0 0-1,0 0 0,0 0 1,0 0-1,0 0 1,0 0-1,0 1 0,0-1 1,0 0-1,0 0 1,0 0-1,0 0 0,0 0 1,0 0-1,0 0 1,0 1-1,0-1 0,0 0 1,0 0-1,0 0 1,0 0-1,0 0 0,0 0 1,0 0-1,0 1 0,0-1 1,0 0-1,0 0 1,0 0-1,0 0 0,0 0 1,0 0-1,0 1 1,0 10 159,0 26 316,4 186 2431,0-167-1500,23 111 0,17-28 482,-20-71-827,-23-68-1059,-1 0 0,0 1 0,0-1 0,0 0 0,0 1 0,0-1 0,0 0 0,0 0-1,0 1 1,-1-1 0,1 0 0,0 0 0,0 1 0,0-1 0,0 0 0,0 0 0,0 1 0,0-1 0,-1 0 0,1 0 0,0 0 0,0 1 0,0-1 0,0 0 0,-1 0 0,1 0 0,0 0 0,0 1 0,-1-1 0,1 0 0,0 0 0,0 0 0,0 0 0,-1 0 0,1 0 0,0 0 0,-1 0 0,1 0 0,0 1 0,0-1 0,-1 0 0,1 0 0,0-1 0,0 1 0,-1 0 0,1 0 0,0 0 0,0 0 0,-1 0 0,1 0 0,0 0 0,0 0 0,-1 0 0,1 0 0,0-1 0,0 1 0,0 0 0,-1 0 0,0-1 34,-62-16 809,49 12-608,-1 0 0,0 1-1,0 1 1,-1 0 0,-19 0-1,30 5-149,5 7 135</inkml:trace>
  <inkml:trace contextRef="#ctx0" brushRef="#br0" timeOffset="7292.74">2884 1058 9830,'-22'-26'0,"21"26"4,1 0 0,0-1 1,0 1-1,-1 0 0,1-1 0,0 1 0,0 0 1,0-1-1,-1 1 0,1 0 0,0-1 0,0 1 0,0-1 1,0 1-1,0 0 0,0-1 0,0 1 0,0 0 1,0-1-1,0 1 0,0-1 0,0 1 0,0 0 0,0-1 1,0 1-1,0 0 0,1-1 0,-1 1 0,0 0 1,0-1-1,0 1 0,1 0 0,-1-1 0,0 1 0,0 0 1,1-1-1,-1 1 0,0 0 0,0 0 0,1-1 1,-1 1-1,0 0 0,1 0 0,-1 0 0,0 0 0,1-1 1,-1 1-1,1 0 0,-1 0 0,0 0 0,1 0 1,-1 0-1,0 0 0,1 0 0,0 0 0,2-1 34,42-15 773,77-16 1,-15 5-948,46-15 200,214-30 0,-391 72 350,-12 1 156</inkml:trace>
  <inkml:trace contextRef="#ctx0" brushRef="#br0" timeOffset="8289.66">2778 956 9830,'141'-7'3703,"243"-44"-1,-207 23-3325,-57 11-882,156-26 1094,-289 44-319,0-1 0,-25-1 0,-8-1 192,-268 29 2603,168-11-1709,76-10-645,-2 0 519,-94 19-1,155-20-960,24-3-63,26-1 159,202-16 670,43 0 21,-34 15-1056,-257 0 0,-325 5 0,233 1 0,-132 24 0,173-15 0,56-13 0,7-1 0,11 0 0,46-4 12,-1-4 0,73-16 0,0 0-273,-4 6-133,143 0-1,-290 19 424,1 0 0,-25 8 0,-13 2 32,-168 19 181,119-19-67,-113 28 0,201-36-153,14-1 3,25-1 6,265-25 125,-155 9-116,-72 9-40,-19 2 0,0-1 0,-1-1 0,0-3 0,76-24 0,-115 30-16,1 1-1,0-2 0,-1 1 1,0 0-1,1-1 0,-1 1 1,5-6-1,-8 7 10,1 1 0,-1-1 0,1 0 0,0 1 0,-1-1 0,1 1 0,-1-1 0,1 0 0,-1 0 0,0 1 0,1-1 0,-1 0 0,0 0 0,1 1-1,-1-1 1,0 0 0,0 0 0,0 0 0,0 1 0,0-1 0,0 0 0,0 0 0,0 0 0,0 0 0,0 1 0,0-1 0,0 0 0,-1 0 0,1 0 0,0 1 0,-1-1 0,1 0 0,0 0 0,-1 1 0,1-1 0,-1 0 0,1 1 0,-1-1 0,0 0 0,1 1 0,-1-1 0,1 1 0,-1-1 0,-1 0 0,-20-7-537,-5-1 149</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1:16.121"/>
    </inkml:context>
    <inkml:brush xml:id="br0">
      <inkml:brushProperty name="width" value="0.035" units="cm"/>
      <inkml:brushProperty name="height" value="0.035" units="cm"/>
      <inkml:brushProperty name="color" value="#008C3A"/>
    </inkml:brush>
  </inkml:definitions>
  <inkml:trace contextRef="#ctx0" brushRef="#br0">26 441 9830,'-26'-80'0,"27"88"152,0 1-1,0 0 1,-1 0 0,-1 15-1,-1 13 465,4-15-230,1 0-1,1-1 1,0 1-1,2-1 1,1 0-1,0 0 1,1-1-1,2 0 1,0-1-1,1 0 1,0 0-1,19 21 1,-26-35-279,1-1 1,0 1 0,0-1 0,0 0-1,1-1 1,-1 1 0,1-1-1,0 0 1,0 0 0,0-1-1,0 1 1,9 1 0,-13-4-63,1 1 0,0-1-1,0 0 1,0 0 0,0 0 0,0 0 0,-1 0 0,1 0 0,0-1 0,0 0 0,-1 1-1,1-1 1,0 0 0,0 0 0,-1 0 0,1-1 0,-1 1 0,0-1 0,1 1 0,-1-1-1,0 0 1,0 0 0,0 0 0,0 0 0,0 0 0,0 0 0,-1-1 0,1 1 0,2-6-1,1-4-143,0 0-1,-1 0 1,-1 0-1,0-1 1,0 1-1,1-22 0,-3-80-741,-2 66 496,2 38 260,-1-1-1,0 1 1,-1 0 0,0 0 0,-1 0 0,0 0 0,0 0 0,-1 0-1,-7-15 1,10 24 82,0 1 0,0-1 0,0 0 0,-1 1 0,1-1 0,0 1 0,0-1 0,-1 0 0,1 1 0,0-1 0,0 1 0,-1-1 0,1 1 0,-1-1 0,1 1 0,-1-1 0,1 1 0,-1 0 0,1-1 0,-1 1 0,1-1 0,-1 1 0,1 0 0,-1 0 0,1-1 0,-1 1 0,0 0 0,1 0 0,-1 0 0,0 0 0,1-1 0,-1 1 0,1 0 0,-1 0 0,0 0 0,1 1 0,-1-1 0,0 0 0,1 0 0,-1 0 0,1 0 0,-1 0 0,0 1 0,1-1 0,-1 0 0,1 1 0,-1-1 0,1 0 0,-1 1 0,1-1 0,-1 1 0,1-1 0,-1 2 0,-2 1 54,1 0 1,0 0-1,0 1 1,0-1-1,0 1 0,1 0 1,-2 4-1,0 8 159,0-1-1,2 1 1,0-1-1,1 22 0,0-23-108,0 24 314</inkml:trace>
  <inkml:trace contextRef="#ctx0" brushRef="#br0" timeOffset="467.84">432 597 9830,'1'-41'55,"2"40"194,1 8-110,4 10 96,29 81 1489,23 52 969,-56-172-2256,-1-34 13,-4 37-566,2 0 0,0 1 0,1-1 0,1 1 0,1-1 0,9-27 0,-13 45 115,1 0-1,-1 0 1,1 1 0,-1-1-1,1 1 1,-1-1-1,1 0 1,-1 1 0,1-1-1,-1 1 1,1-1-1,0 1 1,-1 0 0,1-1-1,0 1 1,-1-1-1,1 1 1,0 0 0,0 0-1,-1-1 1,1 1-1,0 0 1,0 0 0,-1 0-1,1 0 1,0 0-1,0 0 1,0 0-1,-1 0 1,1 0 0,0 1-1,0-1 1,-1 0-1,1 0 1,0 1 0,1 0-1,24 16 272,-12 0 58,0 1 0,-2 1 0,0 0 0,11 22 0,10 18 442,-29-55-770,-2-3 0</inkml:trace>
  <inkml:trace contextRef="#ctx0" brushRef="#br0" timeOffset="1887.01">767 680 9830,'-1'1'33,"1"1"0,-1-1 1,0 1-1,0-1 0,1 1 0,-1 0 0,1-1 0,0 1 1,-1 0-1,1-1 0,0 1 0,0 0 0,0-1 0,0 1 1,0 0-1,0-1 0,1 1 0,-1 0 0,1-1 0,-1 1 1,1 0-1,-1-1 0,1 1 0,0-1 0,0 1 0,0-1 1,0 0-1,0 1 0,0-1 0,0 0 0,0 0 1,0 1-1,1-1 0,-1 0 0,0 0 0,1 0 0,-1-1 1,1 1-1,1 1 0,6 0 144,-1 0 0,0 0 0,1 0 0,-1-1-1,1-1 1,13 1 0,-19-1-143,-1-1 1,1 1-1,0 0 0,-1-1 0,1 1 1,-1-1-1,1 0 0,-1 0 0,1 0 1,-1 0-1,0 0 0,1-1 0,-1 1 1,0-1-1,0 0 0,0 1 0,0-1 1,0 0-1,0 0 0,-1 0 0,1 0 1,0 0-1,-1-1 0,0 1 0,0 0 0,1-1 1,-2 1-1,1-1 0,0 1 0,0-1 1,-1 0-1,1-2 0,1-10-73,0 1 1,-1-1-1,-1 1 0,-2-23 0,0 28 3,1 0 0,-1 0 0,-1 1 0,1-1 0,-1 0 0,-1 1 0,0 0 0,0 0 0,0 0 0,-1 0 0,-1 0 0,1 1 0,-1 0 0,-11-11 0,16 18 44,1 0-1,0 0 0,0 0 1,0 0-1,0 0 1,0 0-1,0-1 0,-1 1 1,1 0-1,0 0 0,0 0 1,0 0-1,0 0 1,-1 0-1,1 0 0,0 0 1,0 0-1,0 0 0,0 0 1,-1 0-1,1 0 1,0 0-1,0 0 0,0 0 1,-1 0-1,1 0 0,0 0 1,0 0-1,0 0 1,0 0-1,-1 0 0,1 0 1,0 0-1,0 0 0,0 0 1,0 0-1,-1 1 1,1-1-1,0 0 0,0 0 1,0 0-1,-3 10 179,2 18 78,1-23-152,1 2-1,0 0 1,0 0 0,0 0-1,1 0 1,0-1 0,1 1 0,-1-1-1,1 1 1,0-1 0,1 0-1,-1 0 1,1 0 0,1 0 0,-1-1-1,1 0 1,5 5 0,-6-6-44,-1-1 1,1 1-1,0-1 1,1 0-1,-1-1 1,0 1-1,1-1 1,0 1-1,-1-1 1,1-1 0,0 1-1,0-1 1,0 0-1,0 0 1,0 0-1,0-1 1,0 1-1,1-1 1,-1-1-1,0 1 1,0-1-1,9-2 1,-11 2-33,-1-1 0,0 1 0,0-1 0,0 1 1,-1-1-1,1 0 0,0 0 0,-1 0 0,1 0 0,-1 0 0,1 0 1,-1 0-1,0 0 0,0-1 0,0 1 0,0 0 0,0-1 0,-1 1 0,1-4 1,8-49-152,-8 10-216,0 26 121,-1 43 296,0-4 94,0 9 327,5 45 1,-4-65-406,1-1 0,0 1 0,0 0 0,1-1 1,0 1-1,1-1 0,0 0 0,0 0 0,8 10 0,-10-15-74,-1-1-1,1 0 1,0 0-1,0-1 1,0 1-1,1 0 1,-1-1-1,0 1 1,1-1-1,-1 0 1,1 1-1,-1-1 1,1 0-1,0-1 1,-1 1-1,1 0 1,0-1-1,-1 0 1,1 1-1,0-1 1,0 0-1,-1-1 1,1 1-1,0 0 1,0-1-1,-1 1 1,1-1-1,0 0 1,-1 0-1,1 0 1,-1 0-1,1-1 1,-1 1-1,0 0 1,1-1-1,-1 0 1,0 0-1,0 0 1,0 1-1,0-2 1,-1 1-1,1 0 1,0 0-1,-1-1 1,0 1-1,1 0 1,0-4-1,3-10-203,0-1 0,-1 1 1,-1-1-1,0 0 0,-1 0 0,-1-1 1,-2-31-1,0 20-78,-2 13 105,2 16 146,1 0 0,0 0 1,0-1-1,-1 1 0,1 0 0,0 0 0,0 0 0,0 0 0,-1 0 0,1 0 0,0 0 0,-1 0 0,1 0 0,0-1 0,0 1 1,-1 0-1,1 0 0,0 0 0,0 0 0,-1 1 0,1-1 0,0 0 0,0 0 0,-1 0 0,1 0 0,0 0 0,0 0 1,-1 0-1,1 0 0,0 1 0,0-1 0,-1 0 0,0 1 6,0 0 1,0 1-1,-1-1 1,1 0-1,0 0 0,0 1 1,1-1-1,-1 1 1,0-1-1,0 1 0,1-1 1,-1 1-1,1-1 1,-1 1-1,1 2 0,-2 7 122,1-1 0,1 1-1,0 0 1,0-1 0,1 1 0,4 17-1,-4-25-98,0-1 0,0 0-1,0 1 1,0-1 0,0 0 0,0 1-1,1-1 1,-1 0 0,1 0-1,0 0 1,0 0 0,-1-1 0,1 1-1,0 0 1,0-1 0,1 1 0,-1-1-1,0 0 1,0 0 0,1 0-1,-1 0 1,0 0 0,1 0 0,-1-1-1,1 1 1,0-1 0,-1 1-1,1-1 1,-1 0 0,1 0 0,-1 0-1,5-1 1,-6 0-14,1 1 0,-1-1 0,1 0 0,-1 1 0,0-1-1,1 0 1,-1 0 0,0 0 0,0 0 0,0 0 0,1 0 0,-1 0 0,0 0 0,-1-1-1,1 1 1,0 0 0,0-1 0,0 1 0,-1 0 0,1-1 0,-1 1 0,1-1 0,-1 1-1,0-1 1,1 1 0,-1-1 0,0-2 0,4-47-260,-4 50 214,0-9-91,0 0 2,0 1 0,0 0 0,-1 0 0,-4-17 1,5 24 108,-1 1 1,1-1 0,-1 0-1,0 0 1,1 1 0,-1-1-1,0 0 1,0 1 0,0-1-1,-1 1 1,1-1 0,0 1 0,0 0-1,-1 0 1,1-1 0,-1 1-1,1 0 1,-1 0 0,1 0-1,-1 0 1,0 1 0,1-1-1,-1 0 1,0 1 0,0-1 0,0 1-1,1 0 1,-1-1 0,0 1-1,-2 0 1,2 1 24,1-1-1,0 0 1,0 1 0,0-1-1,-1 1 1,1-1 0,0 1 0,0-1-1,0 1 1,0 0 0,0 0-1,0 0 1,0-1 0,0 1-1,0 0 1,1 0 0,-1 0-1,0 0 1,1 0 0,-1 1 0,0-1-1,1 0 1,-1 0 0,1 0-1,0 1 1,-1-1 0,1 0-1,0 0 1,0 2 0,-6 43 328,6-40-299,0 1 22,-2 10 112,2 1 0,0-1 0,0 1-1,2 0 1,4 21 0,-5-35-141,0-1 0,0 1 1,1 0-1,-1-1 0,1 0 0,0 1 0,0-1 0,0 0 0,0 0 0,0 0 0,1 0 0,-1 0 0,1-1 0,0 1 0,0-1 0,0 1 0,0-1 0,0 0 0,0 0 0,0-1 0,1 1 0,-1-1 0,1 0 0,-1 1 0,1-2 0,0 1 0,0 0 0,-1-1 0,1 1 0,0-1 0,3-1 0,-3 2 4,0-1 0,-1 0-1,1-1 1,-1 1-1,1-1 1,-1 1-1,1-1 1,-1 0 0,1 0-1,-1-1 1,0 1-1,0-1 1,6-3-1,-6 2-44,1-1 0,-1 1 0,0-1 0,0 0 0,-1 0 0,1 0-1,-1 0 1,0-1 0,4-8 0,-3 2-148,1-1-1,-2 1 1,0-1 0,0 0-1,-1 0 1,0-13 0,5-39-602,-2 59 679,3 12 17,4 13 146,-10-18-20,0 0-69,0 0 21,-1 0-1,1-1 0,-1 1 0,1-1 0,0 1 1,0-1-1,0 0 0,0 1 0,0-1 0,0 0 0,0 0 1,0 0-1,1 1 0,-1-1 0,0 0 0,1-1 0,-1 1 1,1 0-1,-1 0 0,3 0 0,-2-44 276,-2 43-299,0-1 1,0 1 0,0-1 0,0 1-1,0-1 1,0 1 0,-1-1-1,1 1 1,0-1 0,0 1 0,0-1-1,0 1 1,0 0 0,-1-1 0,1 1-1,0-1 1,0 1 0,-1 0 0,1-1-1,0 1 1,-1-1 0,1 1 0,0 0-1,-1-1 1,1 1 0,-1 0-1,1 0 1,0-1 0,-1 1 0,1 0-1,-1 0 1,1 0 0,-1 0 0,1-1-1,-1 1 1,1 0 0,-1 0 0,1 0-1,-1 0 1,1 0 0,-1 0 0,1 0-1,-1 1 1,-1-1 11,1 0 0,0 1 0,0-1 0,0 0 0,-1 1 0,1 0 0,0-1 0,0 1 0,0 0 0,0-1 0,0 1 0,0 0 0,0 0 0,0 0 0,0 0 0,1 0 0,-2 2 0,-3 8 95,2 0-1,0 1 1,0 0-1,1 0 1,0-1-1,1 1 1,1 0-1,0 0 1,2 23 0,-1-32-75,-1 1 1,1 0 0,0-1-1,0 0 1,0 1 0,0-1 0,1 0-1,-1 1 1,1-1 0,0 0 0,0 0-1,0 0 1,0-1 0,1 1 0,-1 0-1,1-1 1,-1 0 0,1 1 0,0-1-1,0 0 1,0 0 0,0-1-1,1 1 1,-1-1 0,0 1 0,1-1-1,-1 0 1,0 0 0,7 0 0,1 1 60,0-1 1,1 0 0,-1 0 0,1-1 0,-1-1 0,1 0-1,-1-1 1,14-3 0,16-10 215</inkml:trace>
  <inkml:trace contextRef="#ctx0" brushRef="#br0" timeOffset="2261.44">1761 535 9830,'-65'-20'55,"64"20"-40,0 0 0,-1 0 0,1 0 0,0 0 0,0 0 0,0 0 0,0 0 0,0 0 0,-1 1-1,1-1 1,0 0 0,0 1 0,0-1 0,0 0 0,0 1 0,0 0 0,0-1 0,0 1 0,0 0 0,0-1 0,0 1 0,1 0 0,-1 0 0,0 0 0,0 0 0,0 1 0,-10 27 405,9-22-293,0 2 60,0 0 0,0 0 0,0 0 0,1 1 1,1-1-1,-1 0 0,2 0 0,-1 1 0,3 12 1,-2-19-129,0 0 1,0 1 0,0-1-1,0 0 1,0 0-1,1 0 1,-1 0 0,1 0-1,0-1 1,0 1 0,0 0-1,0-1 1,0 1 0,1-1-1,-1 0 1,1 0 0,-1 0-1,1 0 1,0 0 0,0-1-1,0 1 1,0-1-1,0 0 1,0 0 0,0 0-1,0 0 1,1 0 0,-1-1-1,4 1 1,-3 0-18,-1-1 1,1 1-1,-1-1 0,1 0 0,-1 0 1,1 0-1,-1-1 0,1 1 0,-1-1 1,1 0-1,-1 0 0,1 0 1,-1 0-1,0-1 0,0 1 0,1-1 1,-1 0-1,0 0 0,-1 0 1,1 0-1,0 0 0,-1-1 0,1 1 1,-1-1-1,0 0 0,1 0 0,-1 0 1,-1 0-1,1 0 0,0 0 1,-1 0-1,0-1 0,1 1 0,-1 0 1,-1-1-1,1 1 0,0-1 1,-1-4-1,2-5-135,-1-1 0,0 0 0,-1 0 0,-2-20 1,1 31 73,0-1-1,0 0 1,0 0 0,0 0 0,0 1 0,-1-1 0,0 0 0,1 1 0,-4-4 0,4 5 9,0 1 0,0 0 0,-1-1-1,1 1 1,-1 0 0,1 0 0,-1 0 0,1 0 0,-1 0 0,0 0 0,1 0-1,-1 0 1,0 1 0,0-1 0,1 1 0,-1-1 0,0 1 0,0 0 0,0 0-1,-2 0 1,4 0 18,-1 0 0,0 0 0,0 0 0,0 0 1,1 0-1,-1 1 0,0-1 0,0 0 0,1 0 0,-1 1 0,0-1 0,0 1 0,1-1 0,-1 0 0,1 1 0,-1-1 0,0 1 0,1 0 0,-1-1 0,1 1 0,-1-1 0,1 1 0,-1 0 0,1 0 0,0-1 0,-1 1 0,1 0 0,0 0 0,-1-1 0,1 1 0,0 0 0,0 1 0,-1 30 339,1-21-226,0 15 314</inkml:trace>
  <inkml:trace contextRef="#ctx0" brushRef="#br0" timeOffset="3770.6">2049 546 9830,'-16'-9'18,"0"1"1,-22-9-1,37 17-7,1 0-1,-1-1 1,0 1 0,0 0 0,0 0 0,0 0 0,1 0-1,-1 0 1,0 0 0,0 0 0,0 1 0,0-1-1,1 0 1,-1 0 0,0 0 0,0 1 0,1-1 0,-1 1-1,0-1 1,0 0 0,1 1 0,-1-1 0,0 1 0,1 0-1,-1-1 1,1 1 0,-1-1 0,0 1 0,0 1 0,-8 22 465,8-18-339,-3 9 147,0 1 1,2 0-1,0-1 0,0 1 1,2 30-1,0-44-251,0-1 0,0 1 1,1 0-1,-1 0 0,0-1 0,1 1 1,-1 0-1,1 0 0,-1-1 1,1 1-1,0-1 0,0 1 0,-1 0 1,1-1-1,0 0 0,1 1 1,-1-1-1,0 0 0,0 1 0,1-1 1,-1 0-1,0 0 0,1 0 0,-1 0 1,1 0-1,-1 0 0,4 0 1,2 1 147,-1 0 1,1-1-1,0 0 1,0-1 0,12 0-1,-18 0-155,2 0 0,-1 0-1,0-1 1,0 1 0,0-1 0,0 1-1,1-1 1,-1 0 0,0 0-1,0 0 1,0 0 0,-1 0 0,1 0-1,0-1 1,0 1 0,-1-1-1,1 1 1,-1-1 0,1 0 0,-1 1-1,1-1 1,-1 0 0,0 0-1,0 0 1,0 0 0,0 0 0,-1 0-1,1 0 1,0 0 0,-1 0-1,1-1 1,-1-1 0,3-11-84,-2 0-1,1-1 1,-2-21 0,-1 22-44,1 11 76,-2-46-226,1 47 235,1-1-1,-1 1 1,0-1 0,0 1 0,0 0 0,-1 0 0,1 0 0,-1 0 0,0 0 0,1 0-1,-1 0 1,-3-3 0,5 6 17,-1 0 0,1-1 0,0 1 0,0 0-1,-1 0 1,1 0 0,0 0 0,0 0 0,-1 0-1,1-1 1,0 1 0,-1 0 0,1 0 0,0 0 0,0 0-1,-1 0 1,1 0 0,0 0 0,-1 0 0,1 0-1,0 0 1,0 0 0,-1 1 0,1-1 0,0 0-1,-1 0 1,1 0 0,0 0 0,0 0 0,-1 0 0,1 1-1,0-1 1,0 0 0,0 0 0,-1 0 0,1 1-1,0-1 1,0 0 0,0 0 0,-1 1 0,1-1 0,0 0-1,0 0 1,0 1 0,0-1 0,0 0 0,0 0-1,0 1 1,0-1 0,0 0 0,0 1 0,0-1 0,0 0-1,0 0 1,0 1 0,0-1 0,0 0 0,0 1-1,0-1 1,-2 21 195,2-21-182,0 16 234,0-1-1,1 1 1,1-1-1,1 1 1,0-1 0,7 21-1,4 0 491,26 48-1,44 64 1412,-43-76-1151,-36-66-897,-1 1-1,-1 0 0,1 0 0,-1 0 1,-1 1-1,1-1 0,-1 1 1,0-1-1,-1 1 0,0 0 0,0 0 1,-1 0-1,-1 14 0,0-20-71,1-1 0,-1 1-1,0 0 1,0-1 0,-1 1-1,1-1 1,0 1 0,-1-1 0,1 0-1,0 1 1,-1-1 0,1 0 0,-1 0-1,0 0 1,1 0 0,-1 0-1,0-1 1,0 1 0,0 0 0,1-1-1,-1 1 1,0-1 0,0 0-1,0 0 1,0 1 0,-3-2 0,-3 2 97,0-1 1,0 0-1,0 0 1,0-1 0,-11-2-1,16 2-101,1 0-1,-1 0 0,1 0 0,0 0 0,-1-1 0,1 1 0,0-1 0,0 0 0,0 1 0,0-1 0,0 0 1,0 0-1,1-1 0,-1 1 0,1 0 0,-1 0 0,1-1 0,0 1 0,0-1 0,0 1 0,0-1 1,1 1-1,-1-1 0,0-5 0,-1-7-180,1-1 0,0 0 0,2-18 0,0 10-189,1-10-240,3-1 1,0 0-1,3 1 1,20-61-1,-11 39-160,-13 44 526,-3 5 116,1 1 0,0 0 0,0 0 0,0 0 0,0 0 0,1 1 0,0-1 0,1 1 1,3-6-1,-7 11 107,1 0 0,-1 0 0,1-1 1,-1 1-1,1 0 0,-1 0 0,1 0 1,-1 0-1,1-1 0,-1 1 1,1 0-1,-1 0 0,1 0 0,-1 0 1,1 0-1,-1 0 0,1 0 0,-1 0 1,0 1-1,1-1 0,-1 0 1,1 0-1,-1 0 0,1 0 0,-1 1 1,1-1-1,-1 0 0,1 0 0,-1 1 1,0-1-1,1 0 0,-1 1 0,0-1 1,1 1-1,-1-1 0,0 1 1,12 13 207,-12-13-210,9 14 265,-1 0 0,11 33 1,11 20 444,-30-68-704,0 0 0,0 1 0,0-1 1,0 0-1,1 1 0,-1-1 0,0 0 0,0 1 1,0-1-1,0 0 0,1 0 0,-1 1 0,0-1 1,0 0-1,1 0 0,-1 1 0,0-1 0,1 0 1,-1 0-1,0 0 0,0 0 0,1 1 0,-1-1 0,0 0 1,1 0-1,-1 0 0,1 0 0,-1 0 0,0 0 1,1 0-1,-1 0 0,0 0 0,1 0 0,-1 0 1,0 0-1,1 0 0,-1 0 0,0 0 0,1 0 1,-1-1-1,0 1 0,1 0 0,-1 0 0,0 0 0,0-1 1,1 1-1,-1 0 0,0 0 0,0 0 0,1-1 1,-1 1-1,0 0 0,0-1 0,1 1 0,-1 0 1,0 0-1,0-1 0,0 1 0,0 0 0,0-1 1,1 0-1,9-24 153,-9 22-147,18-67-729,-14 50 491,0 0 0,1 1 0,0 0-1,2 0 1,0 1 0,12-19-1,-19 36 220,-1 0 0,0 1 0,0-1 0,1 1 0,-1-1 0,1 1 0,-1-1 0,1 1 0,-1-1 0,1 1 0,-1-1 0,1 1 0,-1-1 0,1 1 0,-1 0 0,1-1 0,0 1 0,-1 0 0,1 0 0,0-1 0,-1 1 0,1 0 0,0 0 0,-1 0 0,1 0 0,0 0 0,-1 0-1,2 0 1,-1 1 16,0-1 0,0 1-1,0 0 1,0-1 0,0 1-1,0 0 1,0 0-1,0 0 1,0 0 0,-1 0-1,1 0 1,0 0-1,-1 0 1,2 2 0,14 44 444,-14-43-443,5 29 347,9 29 72,-15-58-382,0 0 0,1-1 0,-1 1 0,1-1 0,0 1 0,0-1 0,0 0 0,1 0 0,-1 0 0,1 0 0,-1 0 0,6 3 0,-6-4-29,0-1-1,0 0 0,-1 0 1,1 0-1,0 0 0,0 0 1,0-1-1,0 1 0,0 0 1,0-1-1,0 0 0,0 1 1,0-1-1,0 0 1,1 0-1,-1 0 0,0 0 1,0-1-1,0 1 0,0 0 1,0-1-1,0 1 0,0-1 1,0 0-1,0 0 0,0 0 1,0 0-1,-1 0 0,1 0 1,0-1-1,-1 1 1,1 0-1,-1-1 0,1 1 1,-1-1-1,0 0 0,1 1 1,-1-1-1,1-3 0,5-7-81,0-2-1,-1 1 0,-1 0 0,6-24 1,-6 20-236,4-20-585,9-76 1,-20 162 1231,0-30-153,1-1-1,1 0 1,1 1-1,1-1 1,6 33-1,-7-48-159,1 0 0,0 0 0,-1 0-1,1 0 1,0 0 0,0 0 0,1 0-1,-1-1 1,0 1 0,1-1 0,0 0-1,0 0 1,-1 0 0,1 0 0,0 0 0,0-1-1,1 1 1,4 1 0,-6-2-15,1 0 1,-1-1-1,1 1 0,-1 0 1,1-1-1,-1 0 0,1 0 1,-1 0-1,1 0 0,0 0 1,-1 0-1,1-1 1,-1 1-1,1-1 0,-1 1 1,1-1-1,-1 0 0,1 0 1,-1 0-1,0-1 1,0 1-1,0 0 0,1-1 1,-1 0-1,2-2 0,0-1 4,0-1 0,0 1-1,-1-1 1,1 0 0,-1 0-1,-1-1 1,1 1-1,-1-1 1,0 1 0,-1-1-1,2-8 1,0-11-510,-2-42-1,-1 53 329,0 8 49,0 0-1,-1 0 0,0-1 0,-1 1 1,-3-11-1,5 16 86,-1-1 0,0 1 0,0 0 0,0 0 0,0-1 0,-1 1 0,1 0 0,0 0 0,-1 1 0,1-1 1,-1 0-1,0 0 0,0 1 0,1-1 0,-1 1 0,0-1 0,0 1 0,-1 0 0,1 0 0,-3-1 0,2 17 187,4-11-124,-1 0-1,1 0 1,0 0-1,0 0 1,0 0-1,1 0 1,-1 0 0,1-1-1,0 1 1,0-1-1,5 7 1,35 39 423,-13-17-132,-28-30-315,19 23 470,28 48 0,-44-66-410,0 1 1,0 1 0,-1-1 0,0 0 0,0 1-1,-1 0 1,0-1 0,0 1 0,-1 0 0,0 0-1,-1 10 1,0-17-62,-1-1-1,1 0 1,-1 0-1,0 0 1,1 1-1,-1-1 1,0 0-1,0 0 1,1 0-1,-1 0 1,0 0-1,0 0 1,0-1-1,0 1 1,0 0-1,-1 0 1,1-1-1,0 1 1,0 0-1,0-1 1,-1 0-1,1 1 1,0-1-1,0 0 1,-1 1 0,1-1-1,0 0 1,-3 0-1,-47 1 273,40-1-178,9 0-91,1 0 0,0 0 0,-1 0-1,1 0 1,-1 0 0,1 0-1,0 0 1,-1-1 0,1 1 0,0 0-1,-1-1 1,1 1 0,0-1-1,0 0 1,-1 1 0,1-1 0,0 0-1,0 0 1,0 0 0,0 0-1,0 0 1,0 0 0,-1-2 0,1 1-7,0 0 0,1 0 0,-1-1 1,1 1-1,-1 0 0,1 0 1,0-1-1,0 1 0,0 0 1,0-1-1,1 1 0,-1 0 0,1 0 1,-1-1-1,2-2 0,8-13-270</inkml:trace>
  <inkml:trace contextRef="#ctx0" brushRef="#br0" timeOffset="4207.61">3083 527 9830,'3'-6'291,"-4"13"-19,1 22 162,0-27-417,0-1 1,0 0-1,0 0 1,0 0 0,0 0-1,0 0 1,1 0-1,-1 0 1,0 0-1,1 0 1,-1 0-1,0 0 1,1 0 0,0 0-1,-1 0 1,1 0-1,-1 0 1,1 0-1,0-1 1,1 2-1,0-1 20,0 0-1,0 0 1,-1 0-1,1-1 1,0 1-1,0-1 1,0 1 0,0-1-1,0 0 1,0 0-1,0 0 1,0 0-1,1 0 1,-1 0-1,0 0 1,0-1-1,0 1 1,-1-1-1,1 0 1,0 1-1,0-1 1,0 0-1,0 0 1,0 0-1,-1 0 1,1-1-1,-1 1 1,1 0-1,-1-1 1,1 1-1,-1-1 1,0 1-1,1-1 1,-1 0 0,0 1-1,0-1 1,0 0-1,-1 0 1,1 0-1,0 0 1,-1 0-1,1 0 1,0-2-1,2-10 18,0 0 0,-1-1 0,-1 1 0,0-24 0,-2 35-52,1 0 0,-1 0 0,1 0 0,-1 0 0,0 0 0,0 0 1,0 0-1,0 1 0,-1-1 0,1 0 0,-1 1 0,0-1 0,0 1 0,0 0 0,0-1 0,0 1 0,0 0 0,0 0 1,-1 0-1,1 1 0,-1-1 0,0 1 0,1-1 0,-1 1 0,0 0 0,0 0 0,0 0 0,0 0 0,1 0 1,-1 1-1,0-1 0,0 1 0,-1 0 0,-4 1 0,7-1 20,-1 0-1,1 1 1,0-1 0,0 0 0,0 1-1,0 0 1,0-1 0,0 1-1,0 0 1,0-1 0,0 1 0,0 0-1,0 0 1,0 0 0,0 0-1,0 0 1,1 0 0,-1 0 0,0 0-1,1 0 1,-1 0 0,1 1-1,0-1 1,-1 0 0,1 0 0,0 0-1,-1 1 1,1-1 0,0 0-1,0 2 1,-2 48 589,2-42-437,1 1-22,-1 0 0,2 0-1,0 0 1,0 0 0,0 0 0,1-1 0,1 1 0,0-1 0,0 1-1,1-1 1,0 0 0,9 11 0,-9-13-34,0-2 1,0 1-1,0 0 1,0-1 0,1 0-1,0-1 1,0 1-1,0-1 1,1 0-1,-1 0 1,1-1-1,0 0 1,0 0-1,0-1 1,1 0-1,-1 0 1,14 1-1,10-2 206</inkml:trace>
  <inkml:trace contextRef="#ctx0" brushRef="#br0" timeOffset="4654.18">3691 452 9830,'-87'-45'55,"85"44"-19,0 0 1,0 0-1,-1 0 1,1 0-1,-1 0 1,1 1-1,0-1 0,-1 1 1,1 0-1,-1 0 1,0 0-1,1 0 1,-1 0-1,1 0 1,0 1-1,-1-1 1,1 1-1,-1 0 1,1 0-1,0 0 1,-1 0-1,1 0 1,0 0-1,0 1 0,0-1 1,0 1-1,0-1 1,0 1-1,-3 3 1,0 1 94,1 1 1,-1-1-1,1 1 0,0 1 1,1-1-1,-4 10 0,4-10 46,1 0 1,0 1-1,0-1 0,1 1 0,0-1 1,0 14-1,1-19-133,-1 0 0,1 0 0,1 0 0,-1 0 0,0 0 1,0 0-1,1 0 0,-1 0 0,1 0 0,0 0 0,-1-1 0,1 1 0,0 0 0,0 0 1,0 0-1,0-1 0,0 1 0,1-1 0,-1 1 0,1-1 0,-1 1 0,1-1 0,-1 0 1,1 0-1,0 0 0,-1 0 0,1 0 0,4 2 0,-3-2 22,1 0-1,0 0 1,0-1 0,0 1-1,0-1 1,0 0-1,0 0 1,0 0 0,0 0-1,0-1 1,0 1-1,-1-1 1,1 0-1,0 0 1,0-1 0,-1 1-1,1-1 1,0 0-1,-1 0 1,0 0 0,1 0-1,-1-1 1,0 1-1,0-1 1,4-4 0,-1-2-66,1 0 0,-2-1 0,1 0 0,-1 0 0,0 0 0,-1 0 0,-1-1 0,4-13 0,0-7-226,-1 0 1,-2-1-1,1-39 0,-8-96-629,3 149 780,-1-2-21,1 9-1,0-1 0,-1 0 0,-1 0 0,0 1 0,-6-23-1,9 60 176,-3-10 87,3 113 2473,21 153 1,-16-241-2072,-1-7 229,3 52-1,-9-76-751,-2-9-44</inkml:trace>
  <inkml:trace contextRef="#ctx0" brushRef="#br0" timeOffset="4844.41">2560 63 9830,'0'0'0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1:14.814"/>
    </inkml:context>
    <inkml:brush xml:id="br0">
      <inkml:brushProperty name="width" value="0.035" units="cm"/>
      <inkml:brushProperty name="height" value="0.035" units="cm"/>
      <inkml:brushProperty name="color" value="#008C3A"/>
    </inkml:brush>
  </inkml:definitions>
  <inkml:trace contextRef="#ctx0" brushRef="#br0">135 87 9830,'-3'-1'15,"1"1"43,0 0 0,-1 0 0,1 0 1,-1-1-1,1 0 0,0 1 0,-1-1 0,1 0 0,0 0 0,-4-2 0,5 1-39,0 1-1,0-1 0,0 0 1,0 1-1,1-1 1,-1 0-1,0 0 0,1 1 1,-1-1-1,1 0 0,0 0 1,0 0-1,0 0 1,-1 0-1,2 1 0,-1-4 1,-1-5-30,0 7 9,1 1 0,0-1 0,-1 0 0,1 0 0,0 0 0,1 0 0,-1 1 0,0-1 0,1 0 0,0-3 0,15 18 105,21 38 1563,48 87 0,-11-14 476,-73-122-2072,8 6 280,-7-7-350</inkml:trace>
  <inkml:trace contextRef="#ctx0" brushRef="#br0" timeOffset="200.71">247 6 9830,'0'0'0,"-24"9"733,24 31-406,0 5 656,0 0-327,0-4-1,0-5-327,0-9 327,0-7-327,-4-10-328,-5-7 0</inkml:trace>
  <inkml:trace contextRef="#ctx0" brushRef="#br0" timeOffset="385.97">1 245 9830,'0'0'0,"96"-27"0,-55 24 655,4-1 328,-1-2-327,-1 1 76,0-9-76,-3-8 77</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1:29.363"/>
    </inkml:context>
    <inkml:brush xml:id="br0">
      <inkml:brushProperty name="width" value="0.035" units="cm"/>
      <inkml:brushProperty name="height" value="0.035" units="cm"/>
      <inkml:brushProperty name="color" value="#008C3A"/>
    </inkml:brush>
  </inkml:definitions>
  <inkml:trace contextRef="#ctx0" brushRef="#br0">44 227 9830,'-36'-9'0,"36"9"3,0 0-1,0 0 1,-1 0-1,1-1 1,0 1-1,0 0 1,0 0-1,0 0 1,0 0-1,-1 0 1,1 0-1,0 0 1,0 0-1,0-1 1,0 1-1,-1 0 1,1 0-1,0 0 1,0 0-1,0 0 0,-1 0 1,1 0-1,0 0 1,0 0-1,0 0 1,-1 0-1,1 0 1,0 1-1,0-1 1,0 0-1,0 0 1,-1 0-1,1 0 1,0 0-1,0 0 1,0 0-1,0 0 1,0 0-1,-1 1 1,1-1-1,0 0 1,0 0-1,0 0 1,0 0-1,0 1 1,0-1-1,0 0 1,-1 0-1,1 0 1,0 1-1,4 3 199,-1-2-124,1 0 0,0 0 0,0 0 0,0-1 0,0 1 0,0-1 0,0 0 0,1 0 0,-1-1 0,7 1 0,53-1 854,-36-1-416,19 1 284,0-3-1,0-2 0,-1-3 0,53-14 0,-62 11-879,-2-1 1,0-2 0,36-19 0,-60 27-30,1-1 0,-1 0 1,19-16-1,-28 21 88,0 0 0,1 0-1,-1-1 1,0 1 0,0-1 0,0 0 0,0 1 0,-1-1 0,1 0 0,-1 0-1,0 0 1,0 0 0,0 0 0,0-1 0,0 1 0,-1 0 0,1 0-1,-1-1 1,0 1 0,0-4 0,0 6 13,-1 0 0,1 0 0,-1-1 0,1 1 0,-1 0 0,0 0 0,1 0 0,-1 0 0,0 0 0,0 0 0,0 0 0,0 0 0,0 0 0,0 1 0,0-1 0,0 0 0,0 1 0,0-1 0,0 0 0,0 1 0,0 0 0,-1-1 0,1 1 0,0 0 0,0-1 0,-1 1 0,1 0 0,-2 0 0,-44-1 264,34 1-85,2 0-11,-21 1 342,31-1-490,0 0-1,0 0 1,0 0-1,1 1 1,-1-1 0,0 0-1,0 1 1,0-1-1,0 1 1,0-1-1,0 1 1,1-1 0,-1 1-1,0-1 1,0 1-1,1 0 1,-1 0 0,0-1-1,1 1 1,-1 0-1,1 0 1,-1 0 0,1-1-1,-1 1 1,0 2-1,4-3 11,-1 1 0,0-1 0,0 1 0,1-1 0,-1 0 0,0 0 0,0 0 0,1 0 0,-1 0 0,4-1 0,-3 0 33,3 2 22,-1-1-1,0 1 1,0 0 0,0 0 0,0 1-1,-1-1 1,1 1 0,0 0 0,-1 1 0,1-1-1,5 4 1,46 40 726,-30-23-442,-15-15-137,-1 1-1,0 1 0,14 16 1,-22-23-169,0 0 0,1 0 1,-1 1-1,-1-1 1,1 1-1,0-1 0,-1 1 1,0 0-1,0 0 0,0-1 1,0 1-1,-1 0 0,1 0 1,-1 0-1,0 0 0,0 0 1,-1 4-1,0-7-27,1 1-1,-1-1 0,0 0 1,1 0-1,-1 0 1,0 0-1,0 0 1,0 0-1,0 0 0,0 0 1,0 0-1,0 0 1,0-1-1,0 1 0,0 0 1,0-1-1,0 1 1,0-1-1,-1 1 0,1-1 1,0 0-1,0 1 1,-1-1-1,-1 0 1,-38 4 484,36-4-463,-116 0 1375,71 0-894</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1:22.177"/>
    </inkml:context>
    <inkml:brush xml:id="br0">
      <inkml:brushProperty name="width" value="0.035" units="cm"/>
      <inkml:brushProperty name="height" value="0.035" units="cm"/>
      <inkml:brushProperty name="color" value="#008C3A"/>
    </inkml:brush>
  </inkml:definitions>
  <inkml:trace contextRef="#ctx0" brushRef="#br0">18 278 9830,'-13'-34'102,"9"29"-28,6 17 78,-2 53 1192,3 0 0,3-1 1,17 74-1,-19-129-1291,0-16 23,-1-14 200,-2 9-242,1-13-129,-1-1 0,-2-26 0,1 46 68,-1-1-1,0 1 1,0 0 0,-1 0 0,1 0-1,-1 0 1,-1 0 0,1 0 0,-1 0-1,0 0 1,0 1 0,-1 0 0,-7-9-1,11 14 28,0 0 0,0 0-1,0-1 1,0 1 0,0 0-1,0 0 1,0 0 0,0 0-1,0 0 1,0 0 0,-1 0-1,1 0 1,0 0 0,0-1-1,0 1 1,0 0 0,0 0-1,0 0 1,-1 0 0,1 0-1,0 0 1,0 0-1,0 0 1,0 0 0,0 0-1,-1 0 1,1 0 0,0 0-1,0 0 1,0 0 0,0 0-1,0 0 1,-1 0 0,1 0-1,0 0 1,0 0 0,0 1-1,0-1 1,0 0 0,0 0-1,0 0 1,-1 0 0,1 0-1,0 0 1,0 0-1,0 0 1,0 0 0,0 1-1,-2 8-36,2-8 34,-1 0 1,1 0-1,0-1 0,0 1 1,0 0-1,0 0 1,0-1-1,0 1 0,0 0 1,1 0-1,-1 0 1,0-1-1,0 1 0,1 0 1,-1-1-1,0 1 1,1 0-1,-1-1 0,0 1 1,1 0-1,2-2 3</inkml:trace>
  <inkml:trace contextRef="#ctx0" brushRef="#br0" timeOffset="77.82">18 278 9830</inkml:trace>
  <inkml:trace contextRef="#ctx0" brushRef="#br0" timeOffset="644.67">18 278 9830,'-1'14'193,"1"-24"18,0 7-191,0 1 0,0-1 0,0 0 0,0 0 0,0 1 0,-1-1 0,0 0 0,1 0 0,-1 1 0,0-1 0,-2-2 1,0 25 295,-1 33 1090,5 85 0,0-120-1064,1 0 0,1 1 1,1-2-1,0 1 1,2 0-1,0-1 0,0 0 1,13 23-1,-18-39-325,-1 0-1,1 0 1,0 0 0,-1 0-1,1 0 1,0 0 0,-1 0-1,1 0 1,0 0 0,0 0-1,0 0 1,0 0 0,0-1-1,0 1 1,0 0-1,2 0 1,-3-1-6,1 0-1,-1 0 1,1-1 0,-1 1-1,0 0 1,1 0 0,-1-1-1,1 1 1,-1 0 0,0-1-1,1 1 1,-1 0-1,0-1 1,0 1 0,1 0-1,-1-1 1,0 1 0,0 0-1,1-1 1,-1 1 0,0-1-1,0 1 1,0-1-1,0 1 1,0-1 0,0 1-1,0 0 1,0-2 0,2-47 541,-2 41-452,-2-29-384,-2 1-1,-1-1 1,-2 1 0,-16-46 0,8 25-76,8 24 14,1 0 1,1-1 0,0-65 0,5 98 345,0 0 0,0 0 0,0 0 0,0 0 0,0 0 0,0 0 0,0 0 0,1 0 0,-1-1 0,0 1 0,1 0 0,-1 0 0,0 0 0,1 0 0,-1 0 0,1 1 0,0-1 0,-1 0 0,1 0 0,0 0 0,-1 0 0,1 1 0,0-1 0,0 0 0,0 1 0,0-1 0,0 0 0,0 1 0,0-1 0,0 1 0,0 0 0,0-1 0,0 1 0,0 0 0,0 0 0,0-1 1,0 1-1,0 0 0,0 0 0,0 0 0,0 0 0,1 1 0,-1-1 0,1 0 0,3 1 58,-1 0 0,0 1 0,0-1 0,0 1 0,0-1 0,0 1 0,0 0 0,0 1 0,-1-1 0,6 5 0,1 3 129,0 1 1,-1 0 0,-1 0-1,0 1 1,0 0-1,-1 0 1,-1 1 0,0 0-1,0 0 1,4 17-1,-5-9 98,-1 0 0,0 1-1,-1-1 1,-2 1 0,0-1-1,-3 25 1,2-40-207,-1-1 0,0 1 0,-1-1 0,0 1 0,0-1 0,0 0 0,0 0 0,-1 0 0,0 0 0,0 0 0,0 0 0,0-1 0,-1 0 1,-4 5-1,6-7-36,0 0 0,-1 0 0,1 0 0,-1 0 1,1 0-1,-1-1 0,0 1 0,0-1 0,0 1 1,0-1-1,0 0 0,0 0 0,0 0 1,0-1-1,0 1 0,0-1 0,0 0 0,-1 0 1,1 0-1,0 0 0,0 0 0,0-1 0,0 1 1,-1-1-1,1 0 0,-4-2 0,6 2-22,-1-1 0,1 1-1,0-1 1,0 0 0,0 0-1,0 0 1,0 0-1,0 0 1,0 0 0,0 0-1,1 0 1,-1 0 0,1 0-1,0 0 1,-1 0 0,1 0-1,0-1 1,0 1 0,1 0-1,-1 0 1,1-3-1,-1-2-124,1 6 99,-1 1-1,1 0 0,0-1 0,-1 1 0,1 0 1,0-1-1,0 1 0,-1 0 0,1 0 0,0 0 0,0-1 1,-1 1-1,1 0 0,0 0 0,0 0 0,-1 0 0,1 1 1,0-1-1,0 0 0,-1 0 0,1 0 0,0 1 1,0-1-1,-1 0 0,2 1 0,7 4 67,-1 0 0,1 1 0,-1 0 0,0 0 0,-1 1 0,0 0 0,0 0 0,11 15 0,-7-8 86,1-1 0,18 15-1,-27-25-108,1 0-1,0 0 0,1 0 1,-1-1-1,0 0 0,1 1 1,-1-2-1,1 1 0,0-1 1,0 1-1,-1-1 0,10 0 1,9 0 90</inkml:trace>
  <inkml:trace contextRef="#ctx0" brushRef="#br0" timeOffset="1500.54">394 404 9830,'-34'-56'0,"33"55"8,1 1 0,0-1 0,-1 0 0,1 1 0,0-1 1,-1 1-1,1-1 0,-1 1 0,1-1 0,-1 1 0,1-1 0,-1 1 0,1 0 0,-1-1 0,0 1 0,1 0 0,-1-1 0,1 1 0,-1 0 1,0 0-1,1 0 0,-1-1 0,0 1 0,1 0 0,-1 0 0,0 0 0,1 0 0,-1 0 0,0 0 0,1 0 0,-1 1 0,0-1 0,1 0 0,-1 0 1,0 0-1,1 1 0,-1-1 0,0 0 0,1 1 0,-1-1 0,1 0 0,-1 1 0,1-1 0,-2 2 0,-12 21 491,13-21-457,-4 10 183,1 0 0,1 0 0,0 0 0,0 0 0,1 1 0,1-1 0,0 1 0,1-1 0,0 1 0,4 23 0,-4-34-176,1 1 1,0 0-1,0 0 0,0 0 0,0 0 1,0-1-1,0 1 0,1 0 1,-1-1-1,1 0 0,0 1 1,0-1-1,0 0 0,0 0 0,0 0 1,0 0-1,0 0 0,1 0 1,-1 0-1,1-1 0,-1 0 1,1 1-1,0-1 0,4 1 0,4 1 183,0-1 0,-1 0 0,1-1 0,0 0 0,14-1 0,-22 0-201,-1 0 0,1 0 0,0-1 0,0 1 0,-1-1 0,1 0 0,-1 0 0,1 0 0,0 0 0,-1-1 0,0 1 0,1 0 0,-1-1 0,0 0 1,0 0-1,0 1 0,0-1 0,0-1 0,0 1 0,-1 0 0,1 0 0,-1 0 0,1-1 0,-1 1 0,0-1 0,0 1 0,0-1 0,0 0 0,0 1 1,-1-1-1,1-4 0,2-12-166,-1 1 0,-1 0 0,-1-33 0,-1 26-13,1 22 148,0 2-10,1 0 0,-1-1 0,0 1 0,0-1 0,0 1 0,-1-1 0,1 1 0,0 0 0,0-1 0,-1 1 0,1-1 1,-1 1-1,1 0 0,-1-1 0,0 1 0,1 0 0,-1 0 0,-1-2 0,2 3 10,0 0-1,-1 0 1,1 0 0,0 0-1,0 0 1,0 0-1,0 0 1,-1 0 0,1 0-1,0 0 1,0 0 0,0 0-1,0 1 1,-1-1 0,1 0-1,0 0 1,0 0-1,0 0 1,0 0 0,0 0-1,0 1 1,-1-1 0,1 0-1,0 0 1,0 0 0,0 0-1,0 0 1,0 1-1,0-1 1,0 0 0,0 0-1,0 0 1,0 0 0,0 1-1,0-1 1,0 0 0,0 0-1,0 0 1,0 0-1,0 1 1,0-1 0,0 0-1,0 0 1,0 0 0,0 1-1,0-1-2,0 10 97,-1 0-1,2 0 1,-1 0-1,2-1 1,-1 1-1,1 0 1,0-1-1,1 1 1,6 13-1,-6-17-6,0 0 0,1 0 0,-1 0 0,1 0 0,0-1 0,1 0 0,-1 0 0,1 0 0,0-1 0,0 1 0,1-1 0,-1 0 0,1-1 0,0 1 0,8 3 0,-13-6-69,1-1 1,-1 1-1,1 0 1,-1-1 0,1 1-1,-1-1 1,1 1-1,-1-1 1,1 0-1,0 1 1,-1-1 0,1 0-1,-1 0 1,1 0-1,0-1 1,-1 1 0,1 0-1,-1-1 1,1 1-1,-1 0 1,1-1-1,-1 0 1,1 1 0,-1-1-1,1 0 1,-1 0-1,0 0 1,1 0 0,-1 0-1,0 0 1,0 0-1,0 0 1,0-1-1,0 1 1,0 0 0,1-2-1,1-5 8,0 0 1,-1 0-1,1 0 1,-1 0-1,1-16 0,0 5-213,3-20-96,-3 19 61,0 0 0,2 0 1,8-25-1,-13 45 221,0 0-1,0-1 1,0 1 0,1 0 0,-1 0 0,0-1 0,0 1 0,0 0 0,0 0 0,1-1 0,-1 1 0,0 0-1,0 0 1,0 0 0,1 0 0,-1-1 0,0 1 0,0 0 0,1 0 0,-1 0 0,0 0 0,0 0 0,1 0-1,-1 0 1,0 0 0,0 0 0,1 0 0,-1 0 0,0 0 0,0 0 0,1 0 0,-1 0 0,0 0-1,1 0 1,-1 0 0,0 0 0,0 0 0,1 0 0,-1 0 0,0 0 0,0 1 0,1-1 0,-1 0 0,0 0-1,0 0 1,0 0 0,1 1 0,-1-1 0,0 0 0,0 0 0,0 0 0,0 1 0,1-1 0,-1 0 0,0 0-1,0 1 1,9 13-1,32 94 1140,-23-55-452,-18-52-678,0-1 0,0 1-1,0-1 1,1 1 0,-1-1-1,0 1 1,0-1 0,0 1 0,1-1-1,-1 1 1,0-1 0,0 1 0,1-1-1,-1 0 1,0 1 0,1-1-1,-1 1 1,0-1 0,1 0 0,-1 1-1,1-1 1,-1 0 0,1 0-1,-1 1 1,1-1 0,-1 0 0,1 0-1,-1 1 1,1-1 0,-1 0 0,1 0-1,-1 0 1,1 0 0,-1 0-1,1 0 1,1-1 12,-1 1 0,0-1 1,0 0-1,0 0 0,0 0 0,0 0 0,0 0 0,0 0 0,0 0 1,0 0-1,0 0 0,0-3 0,18-38-111,-17 37 34,10-36-499,2 0-1,27-53 0,-41 94 556,0-1-1,0 1 1,0-1 0,1 1 0,-1 0-1,0-1 1,0 1 0,0-1 0,1 1-1,-1 0 1,0-1 0,0 1 0,1 0-1,-1-1 1,0 1 0,1 0-1,-1-1 1,0 1 0,1 0 0,-1 0-1,0-1 1,1 1 0,-1 0 0,1 0-1,-1 0 1,0 0 0,1-1 0,-1 1-1,1 0 1,-1 0 0,1 0 0,-1 0-1,1 0 1,-1 0 0,0 0-1,1 0 1,-1 0 0,1 1 0,-1-1-1,1 0 1,-1 0 0,0 0 0,1 0-1,-1 1 1,1-1 0,-1 0 0,0 0-1,1 1 1,-1-1 0,0 0 0,1 0-1,-1 1 1,0-1 0,1 1 0,-1-1-1,0 0 1,0 1 0,1-1-1,-1 0 1,0 1 0,0-1 0,0 1-1,0-1 1,0 1 0,0 0 0,13 36 287,-11-32-211,9 45 468,5 19 127,-14-63-606,0-1 1,0 1 0,1-1-1,-1 0 1,1 0 0,0 0 0,1 0-1,-1-1 1,6 6 0,-6-8-35,-1 0 1,1 0 0,0-1 0,0 1 0,0-1 0,0 0-1,0 0 1,0 0 0,0 0 0,1-1 0,-1 1-1,0-1 1,0 1 0,1-1 0,-1 0 0,5-1 0,1 1 50,21 0 269</inkml:trace>
  <inkml:trace contextRef="#ctx0" brushRef="#br0" timeOffset="2459.29">1170 363 9830,'-26'-85'0,"26"83"13,-1 1-1,1-1 1,-1 0 0,0 1-1,1-1 1,-1 0 0,0 1-1,0-1 1,0 1 0,0-1-1,-1 1 1,1-1-1,0 1 1,-1 0 0,1 0-1,0-1 1,-1 1 0,0 0-1,1 1 1,-1-1 0,1 0-1,-1 0 1,0 1 0,0-1-1,1 1 1,-1-1-1,0 1 1,0 0 0,0-1-1,0 1 1,1 0 0,-1 0-1,0 1 1,0-1 0,0 0-1,-2 1 1,0 1 57,0-1 0,1 0 0,-1 1 0,1 0 0,0-1 0,-1 1 0,1 1 0,0-1 0,0 0 0,0 1 0,0 0 0,-3 4 0,0 3 139,2 0 0,-1 0-1,1 1 1,1 0-1,0-1 1,0 1 0,1 0-1,0 0 1,1 0 0,0 0-1,1 1 1,2 20 0,-1-28-124,0 1 0,0 0 0,1-1 1,-1 1-1,1-1 0,0 0 0,0 1 1,1-1-1,-1 0 0,1 0 1,0 0-1,0-1 0,0 1 0,1-1 1,4 5-1,-5-5-15,0-1 0,0 0 0,0 0 0,1 0 0,-1 0 0,0 0 0,1-1 0,-1 1 0,1-1 0,0 0 0,-1 0 0,1 0 0,0-1 0,0 1 0,-1-1 0,1 0 0,0 0 0,0 0 0,0-1 0,3 0 0,-5 0-42,0 0 0,-1 0 0,1 0 0,-1 0 0,1-1 0,-1 1 0,0 0 0,1-1 0,-1 0 0,0 1 0,0-1 0,0 1 0,0-1 0,0 0 0,0 0 0,-1 0 0,1 1 0,-1-1 0,1 0-1,0-3 1,5-42 36,-5 45-107,-1-6-2,3-13-110,-2 0 0,0 0 0,-1 0 0,-5-29 0,5 50 152,0 0-1,0 0 1,0 0 0,0 0-1,0 0 1,0 0 0,-1 0-1,1 0 1,0 0 0,0 0-1,0 0 1,0 0 0,0 0 0,0 0-1,0 0 1,0 0 0,0 0-1,0 0 1,0 0 0,0 0-1,0 0 1,-1 0 0,1 0-1,0 0 1,0 0 0,0 0-1,0 0 1,0 0 0,0 0-1,0 0 1,0 0 0,0-1-1,0 1 1,0 0 0,0 0-1,0 0 1,0 0 0,0 0-1,0 0 1,0 0 0,0 0-1,0 0 1,0 0 0,0 0-1,0 0 1,0 0 0,0-1 0,-2 12-7,0 17 198,4 14 326,2-1 0,1 1 0,3-1 0,1 0 0,2-1 0,1 0 0,27 57 0,-16-50 31,18 44 476,-38-84-909,0 1 0,-1 0 0,0 1 0,0-1 0,-1 0 0,0 0 0,-1 1 0,-1 15 0,1-24-103,-1 1-1,1 0 1,-1-1-1,0 1 1,1-1-1,-1 0 0,0 1 1,1-1-1,-1 0 1,0 1-1,0-1 1,1 0-1,-1 0 1,0 1-1,0-1 1,0 0-1,1 0 1,-1 0-1,0 0 1,0 0-1,0 0 1,1 0-1,-2-1 1,-21-1 227,20 1-218,-1 0-1,1-1 1,0 0 0,-1 1 0,1-1 0,0 0 0,0 0 0,0-1 0,0 1 0,0-1 0,1 1 0,-1-1 0,1 0 0,0 0 0,-1 0 0,1 0 0,1 0 0,-1-1 0,0 1 0,1-1-1,0 1 1,0-1 0,0 1 0,-1-8 0,-2-9-296,2 0-1,1-1 0,0-27 1,2 30 70,1-12-232,1 1 0,1 0 1,2 0-1,12-38 0,-9 38-29,-1 1 1,-2-2-1,-1 1 0,1-41 1,-13 107 406,7-33 99,0-1 0,0 0 1,0 1-1,0-1 1,1 0-1,-1 1 0,1-1 1,0 0-1,0 0 1,1 0-1,-1 1 0,0-1 1,4 4-1,-3-5-13,0 0 1,0 0-1,0 0 0,1-1 0,-1 1 0,0-1 0,1 0 1,-1 0-1,1 0 0,-1 0 0,1 0 0,0 0 0,-1-1 1,1 1-1,0-1 0,0 1 0,4-1 0,-5 0-1,0 0-1,0 0 1,0 0-1,1 0 1,-1 0-1,0 0 1,0-1-1,0 1 1,0-1-1,1 1 1,-1-1-1,0 0 1,0 0-1,0 0 0,0 0 1,-1 0-1,1 0 1,3-3-1,-3 1 6,0 1-1,-1-1 0,1 0 0,-1 0 1,1 0-1,-1 0 0,0-1 1,0 1-1,0 0 0,0 0 0,0-6 1,1-6-201,0-1 0,-1 0 1,-2-30-1,1 42 136,-1 0 0,1 1 0,-1-1 0,1 0 0,-1 0 0,0 1 0,0-1 0,-1 1 0,1-1 0,-1 1 0,0 0 0,0-1 0,0 1 0,0 0 0,-1 0 0,1 0 0,-1 1 0,1-1 0,-1 1 0,0-1 0,-6-3 0,8 6 46,0-1 0,0 0 0,0 1 1,-1 0-1,1-1 0,0 1 0,0 0 0,0-1 0,-1 1 0,1 0 1,0 0-1,-1 0 0,1 0 0,0 0 0,0 0 0,-1 1 0,1-1 1,0 0-1,0 1 0,0-1 0,-1 0 0,1 1 0,0 0 0,0-1 1,0 1-1,0 0 0,0-1 0,0 1 0,0 0 0,0 0 0,0 0 0,1 0 1,-1 0-1,0 0 0,0 0 0,1 0 0,-1 0 0,1 0 0,-1 0 1,1 1-1,-1-1 0,1 0 0,0 0 0,-1 0 0,1 1 0,0 0 1,-2 10 148,0-1-1,1 1 1,1 22 0,0-25-61,0 3 29,0 0-1,1 0 0,1-1 0,0 1 1,0 0-1,2 0 0,-1-1 1,9 18-1,-8-21-40,0-1-1,0 0 1,1 0 0,0 0 0,1-1-1,0 0 1,-1 0 0,2 0 0,-1-1 0,1 0-1,0 0 1,0-1 0,10 5 0,-8-5-4,-1-1-1,1 0 1,-1-1 0,1 0 0,0-1 0,0 1 0,0-2 0,0 1 0,9-2 0,17 1 258</inkml:trace>
  <inkml:trace contextRef="#ctx0" brushRef="#br0" timeOffset="2891.72">1715 408 9830,'-78'-59'55,"77"57"-33,-1 1 0,1 0 1,-1 0-1,1 0 1,-1 1-1,1-1 0,-1 0 1,0 1-1,1-1 0,-1 1 1,0-1-1,1 1 0,-1 0 1,0 0-1,0 0 0,1 0 1,-1 0-1,0 0 1,0 0-1,1 0 0,-1 1 1,0-1-1,0 1 0,1-1 1,-1 1-1,1 0 0,-1-1 1,-2 3-1,1 0 59,0 0 1,0 0-1,0 0 0,0 0 1,1 1-1,0-1 0,-4 8 0,4-8 13,-1 2 26,0 1 0,1 0 0,-1-1 0,1 1 1,0 0-1,1 0 0,0 0 0,0 0 1,0 0-1,0 0 0,1 1 0,0-1 0,0 0 1,1 0-1,2 10 0,-2-13-57,0 1 0,0-1 0,1 0 0,-1 0-1,1 0 1,0 0 0,0 0 0,0 0 0,0 0 0,0 0 0,1-1 0,-1 0-1,1 1 1,0-1 0,0 0 0,0 0 0,0 0 0,0 0 0,0-1-1,0 1 1,0-1 0,1 0 0,-1 0 0,0 0 0,1-1 0,-1 1 0,7 0-1,-7-1-6,1 0 0,-1 1 0,0-1 0,1 0 0,-1-1 0,0 1 0,1-1 0,-1 1 0,0-1-1,1 0 1,-1 0 0,0-1 0,0 1 0,4-3 0,-4 1 23,1 0 0,-1 0 1,-1 0-1,1-1 0,0 1 0,-1-1 0,0 0 1,1 0-1,-1 0 0,2-7 0,2-5-165,-2 0 1,1 0-1,-2 0 0,0-1 0,0-30 0,-7-86-676,1 104 572,-2 1 0,0 0 0,-2 0 0,0 0 0,-2 1-1,-15-30 1,24 57 190,0 0-1,0 0 1,0 0 0,0 0-1,-1 0 1,1 0 0,0 0-1,0 0 1,0 1 0,0-1-1,0 0 1,0 0 0,0 0-1,-1 0 1,1 0-1,0 0 1,0 0 0,0 0-1,0 0 1,0 0 0,0 0-1,0 0 1,-1 0 0,1 0-1,0 0 1,0 0-1,0 0 1,0 0 0,0 0-1,0 0 1,-1 0 0,1 0-1,0 0 1,0 0 0,0 0-1,0-1 1,0 1 0,0 0-1,0 0 1,-1 0-1,1 0 1,0 0 0,0 0-1,0 0 1,0 0 0,0 0-1,0-1 1,0 1 0,0 0-1,0 0 1,0 0-1,0 0 1,0 0 0,0 0-1,0-1 1,0 1 0,0 0-1,0 0 1,0 0 0,0 0-1,0 0 1,0 0 0,0-1-1,0 1 1,0 0-1,0 0 1,0 0 0,0 0-1,0 0 1,-1 8-24,1-7 15,-2 35 506,2-1 1,2 1-1,1-1 1,2 1-1,17 65 1,64 131 2605,-85-230-3064,0 1-1,0-1 0,0 0 0,0 0 1,0 0-1,1 0 0,-1 0 0,1 0 1,-1 0-1,1 0 0,0 0 0,0-1 1,0 1-1,0-1 0,0 1 0,0-1 1,0 0-1,0 0 0,1 0 0,-1 0 1,0 0-1,1-1 0,4 2 0,8-2 224</inkml:trace>
  <inkml:trace contextRef="#ctx0" brushRef="#br0" timeOffset="3968.85">2170 267 9830,'3'61'1722,"12"76"1,1-58-390,-12-135-203,-5 25-1322,-9-48 1,5 48-69,-2-48 0,9 86 321,0 1 0,1-1 0,0 0 0,0 0 0,0 0 0,1-1 0,7 12 0,4 6 248,4 15 173,-10-20-187,0-1 0,1 0 0,1 0 0,1-1 0,0 0 0,22 22 0,-32-37-254,0 0-1,1 0 1,-1 0 0,0 0-1,1-1 1,-1 1-1,1-1 1,0 1-1,0-1 1,-1 0 0,1 0-1,0 0 1,0-1-1,0 1 1,0 0 0,0-1-1,0 0 1,0 0-1,0 0 1,0 0-1,0 0 1,0-1 0,4-1-1,-4 1 5,0-1-1,0 0 1,0 0-1,0 0 0,0 0 1,-1 0-1,1-1 1,-1 1-1,1-1 1,-1 0-1,0 1 1,0-1-1,0 0 1,-1 0-1,1-1 0,-1 1 1,0 0-1,0 0 1,1-5-1,4-15-237,-2 0-1,0 0 1,-2-1-1,0 1 1,-2 0-1,0-1 1,-2 1-1,-1-1 1,0 1-1,-2 0 1,-1 0-1,-8-23 1,5 29 33,9 17 158,-1 0 1,1 0-1,0 0 1,0-1-1,0 1 0,0 0 1,0 0-1,0 0 0,0 0 1,0 0-1,0 0 0,0 0 1,0 0-1,0 0 0,-1 0 1,1 0-1,0 0 0,0 0 1,0 0-1,0-1 0,0 1 1,0 0-1,0 0 1,0 0-1,-1 0 0,1 0 1,0 0-1,0 0 0,0 0 1,0 0-1,0 0 0,0 0 1,0 0-1,0 1 0,-1-1 1,1 0-1,0 0 0,0 0 1,0 0-1,0 0 1,0 0-1,0 0 0,0 0 1,0 0-1,0 0 0,0 0 1,-1 0-1,1 0 0,0 0 1,0 1-1,0-1 0,0 0 1,0 0-1,0 0 0,0 0 1,0 0-1,0 0 0,0 0 1,0 0-1,0 1 1,-2 30-157,2-26 127,0 4 112,1-1 0,-1 1 0,2-1 0,-1 1 0,1-1 0,0 0 0,1 0 0,0 0 1,0 0-1,1 0 0,0-1 0,6 8 0,13 18 386</inkml:trace>
  <inkml:trace contextRef="#ctx0" brushRef="#br0" timeOffset="4870.64">2665 297 9830,'-21'-5'26,"0"0"0,-29-2-1,48 7 0,0 0 0,1 0 0,-1 0-1,0 1 1,0-1 0,1 1 0,-1-1-1,0 1 1,1 0 0,-1 0 0,1 0-1,-1 0 1,1 0 0,-1 0 0,1 0 0,-1 0-1,1 0 1,0 1 0,0-1 0,0 1-1,0-1 1,0 1 0,0-1 0,0 1-1,0-1 1,1 1 0,-1 0 0,0 1-1,-1 5 145,0 0-1,0 0 0,1 0 0,-1 11 0,2-14-84,0-1-24,-2 13 234,1-1-1,1 0 0,1 0 0,3 24 0,-3-37-234,-1 0-1,1 0 0,0 1 0,0-1 1,0 0-1,0-1 0,0 1 0,1 0 1,-1 0-1,1 0 0,0-1 1,0 1-1,0-1 0,0 1 0,0-1 1,1 0-1,-1 0 0,0 0 1,1 0-1,0 0 0,0-1 0,-1 1 1,1-1-1,0 0 0,0 0 1,0 0-1,0 0 0,0 0 0,6 0 1,-6 0-2,0-1-1,0 0 1,1 0 0,-1 0 0,0 0 0,0 0 0,0-1 0,0 1 0,0-1-1,0 0 1,0 0 0,0 0 0,0 0 0,0-1 0,-1 1 0,1-1 0,0 0-1,-1 0 1,4-2 0,-3 0-53,0 0 0,0-1 1,-1 1-1,1 0 0,-1-1 0,0 0 0,0 0 0,-1 1 0,1-1 1,-1 0-1,1-7 0,4-84-559,-6 108 700,1 1-1,0-1 0,1 1 0,0-1 1,1 0-1,0 0 0,8 16 0,-9-23-71,0 0 0,1 0 0,-1 0 0,1-1 0,0 1 0,1-1 0,-1 0 0,1 0 0,0 0 0,0 0-1,0 0 1,0-1 0,1 0 0,-1 0 0,1 0 0,0-1 0,0 1 0,0-1 0,9 2 0,-11-3-48,-1-1 0,0 1 1,1-1-1,-1 0 0,0 0 1,1 0-1,-1 0 0,1 0 1,-1-1-1,0 1 0,0-1 0,1 0 1,-1 1-1,0-1 0,0 0 1,0 0-1,1 0 0,-1-1 1,-1 1-1,1-1 0,0 1 1,0-1-1,0 1 0,-1-1 1,1 0-1,-1 0 0,1 0 1,-1 0-1,0 0 0,0 0 1,0 0-1,1-3 0,3-8-127,0 0 1,-2 0-1,1-1 0,1-19 0,-3 21-76,0-11-1,-3 18 141,1 0 1,0 1-1,1-1 1,-1 0-1,1 1 1,0-1-1,0 0 1,1 1-1,-1-1 1,1 1-1,4-7 1,-6 11 34,1 0 0,-1-1 0,0 1 0,1 0 0,-1 0 0,1 0 0,-1 0 0,1 0 0,-1 0 0,1 0 0,-1 0 0,0 0 0,1 0 0,-1 0 0,1 0 0,-1 1 0,1-1 0,-1 0 0,0 0 0,1 0 0,-1 1 0,1-1 0,-1 0 0,0 0 0,1 1 0,-1-1 0,0 0 0,1 1 1,-1-1-1,0 0 0,1 1 0,-1-1 0,0 0 0,0 1 0,0-1 0,1 1 0,-1 0 0,11 18 223,-10-17-178,11 23 392,-2 0 0,11 39-1,9 20 472,-30-83-904,0-1 1,0 0-1,0 0 1,0 0-1,0 1 1,0-1-1,0 0 1,0 0-1,0 0 1,0 1-1,1-1 1,-1 0-1,0 0 1,0 0-1,0 0 1,0 1-1,0-1 1,0 0-1,1 0 1,-1 0-1,0 0 1,0 0-1,0 0 1,1 0 0,-1 1-1,0-1 1,0 0-1,0 0 1,1 0-1,-1 0 1,0 0-1,0 0 1,0 0-1,1 0 1,-1 0-1,0 0 1,0 0-1,0 0 1,1 0-1,-1 0 1,0 0-1,0 0 1,0 0-1,1 0 1,-1-1-1,0 1 1,0 0-1,0 0 1,1 0-1,-1 0 1,0 0-1,0 0 1,0-1-1,0 1 1,0 0-1,1 0 1,-1 0-1,0 0 1,0-1-1,0 1 1,0 0-1,0 0 1,0 0-1,0-1 1,0 1-1,0 0 1,0 0-1,0 0 1,0-1-1,6-14 198,1-16-469,6-51 0,-9 49-260,10-41 1,-14 73 525,0 0 1,0 0-1,0 1 1,0-1 0,0 0-1,1 0 1,-1 0 0,0 0-1,0 0 1,1 0 0,-1 1-1,1-1 1,-1 0-1,1 0 1,-1 1 0,1-1-1,-1 0 1,1 1 0,0-1-1,-1 0 1,1 1 0,0-1-1,0 1 1,-1-1-1,1 1 1,0 0 0,2-1-1,-2 1 15,0 0 0,0 1 0,0-1 0,0 1 0,0 0 0,0-1 0,0 1 0,0 0 0,0 0 0,0-1 0,0 1 0,0 0 0,0 0-1,-1 0 1,1 0 0,0 0 0,0 1 0,23 49 500,-19-34-278,0 0-1,4 27 1,4 19 463,-13-62-692,0-1-3,0 1 0,1-1 0,-1 1 0,0-1 0,0 1 0,0-1 0,0 1 0,1-1 0,-1 1 0,0-1 0,0 1 0,1-1 0,-1 1 0,0-1-1,1 1 1,-1-1 0,0 0 0,1 1 0,-1-1 0,1 0 0,-1 1 0,1-1 0,-1 0 0,1 0 0,-1 1 0,1-1 0,0 0 0,6 1-1</inkml:trace>
  <inkml:trace contextRef="#ctx0" brushRef="#br0" timeOffset="5473.24">3145 451 9830,'-2'-5'0,"1"-1"0,0 0 0,0 0 0,0 0 0,1 0 0,0 0 0,0 0 0,0-1 0,1 1 0,0 0 0,0 1 0,0-1 0,1 0 0,0 0 0,0 0 0,1 1 0,-1-1 0,1 1 0,6-8 0,-8 12 24,0-1 1,0 1-1,0 0 0,0 0 1,0-1-1,0 1 0,0 0 1,1 0-1,-1 0 0,0 0 1,1 1-1,-1-1 0,1 0 1,-1 0-1,1 1 0,0-1 1,-1 1-1,1 0 0,-1-1 1,1 1-1,0 0 0,-1 0 0,1 0 1,0 0-1,-1 0 0,1 0 1,0 1-1,-1-1 0,1 0 1,-1 1-1,1-1 0,0 1 1,-1 0-1,1 0 0,-1-1 1,0 1-1,1 0 0,-1 0 1,0 0-1,1 0 0,-1 1 1,0-1-1,0 0 0,0 0 1,2 3-1,3 6 187,1 1 0,-1-1 0,-1 1 0,0 0 0,-1 0 1,0 1-1,0 0 0,1 12 0,0 3 473,-2 0 1,-1 41-1,-1-67-668,0-1 1,0 0-1,1 1 1,-1-1-1,0 0 0,0 0 1,0 0-1,0 0 0,1 0 1,-1 0-1,0 0 1,0 0-1,0 0 0,1-1 1,-1 1-1,0 0 1,0-1-1,0 1 0,2-2 1,11-11 333,2-5 91</inkml:trace>
  <inkml:trace contextRef="#ctx0" brushRef="#br0" timeOffset="6190.36">3461 299 9830,'-1'8'132,"0"0"49,0 1 0,1-1-1,0 1 1,0 0 0,1-1 0,2 13-1,-2-19-141,0-1 0,0 1 0,-1 0-1,1 0 1,0 0 0,1-1 0,-1 1-1,0 0 1,0-1 0,1 0 0,-1 1-1,1-1 1,-1 0 0,1 1 0,0-1-1,-1 0 1,1 0 0,0 0 0,0-1-1,0 1 1,0 0 0,0-1 0,0 1-1,0-1 1,0 1 0,0-1 0,0 0-1,0 0 1,0 0 0,0 0 0,0 0-1,2-1 1,-2 0-6,0 1 1,0-1-1,-1 1 0,1-1 0,0 0 1,-1 0-1,1 0 0,0 0 0,-1 0 1,0 0-1,1 0 0,-1 0 0,1 0 1,-1-1-1,0 1 0,0-1 0,0 1 1,0-1-1,0 1 0,0-1 0,0 0 1,-1 1-1,1-1 0,-1 0 0,1 0 1,-1 1-1,1-1 0,-1-3 0,2-8-60,-1 1 0,0-25 0,-1 29-31,0 5 67,0 0 0,0-1 0,0 1-1,0 0 1,-1 0 0,1 0 0,-1 0-1,0 0 1,0 1 0,0-1 0,0 0-1,-1 0 1,1 0 0,-1 1 0,1-1 0,-1 1-1,0-1 1,0 1 0,0 0 0,0 0-1,-1 0 1,1 0 0,-1 0 0,1 0-1,-1 1 1,1-1 0,-1 1 0,0 0-1,0 0 1,0 0 0,0 0 0,0 0 0,0 1-1,0-1 1,0 1 0,0 0 0,-5 0-1,7 0 15,-1 0 1,1 0-1,-1 0 0,1 1 0,0-1 0,0 0 0,-1 1 0,1-1 0,0 1 0,0 0 0,-1-1 0,1 1 0,0 0 1,0 0-1,0-1 0,0 1 0,0 0 0,0 0 0,0 0 0,1 0 0,-2 2 0,0 1 45,-1 0 0,1 0-1,1 0 1,-1 0 0,1 1 0,-2 6-1,0 5 289,1-1-1,0 29 0,2-40-314,-1 12 263,2 0 0,0 0 0,0 0 0,8 31 0,-8-43-242,1 0 0,-1 1 1,1-2-1,0 1 1,0 0-1,0 0 1,1-1-1,-1 1 1,1-1-1,0 0 1,0 1-1,0-2 1,0 1-1,1 0 1,-1 0-1,1-1 1,-1 0-1,1 0 1,0 0-1,0 0 1,0-1-1,0 1 1,0-1-1,5 1 0,-5-1-7,0 0 0,0-1-1,0 1 1,0-1-1,0 0 1,0 0-1,0 0 1,0 0-1,0-1 1,0 1-1,0-1 1,0 0-1,0-1 1,0 1-1,-1-1 1,1 1-1,0-1 1,-1 0-1,0 0 1,1-1-1,-1 1 1,0-1-1,4-3 1,-2-1-63,-1 0 0,1 0 0,-1 0 0,-1-1 0,1 1 1,-1-1-1,0 0 0,-1 0 0,0 0 0,2-13 0,0-13-391,-1-1 0,-1 0 0,-5-46 0,2 72 294,0 15-51,4 18 229,4-6 159,2-1 0,0 0 0,1 0 0,1-1 0,18 22 0,-12-16 252,26 42 1,-42-62-464,0-1 0,0 1 0,-1 0 0,1 0 0,0 0-1,0 0 1,-1 0 0,0 0 0,1 0 0,-1 0 0,0 0-1,0 0 1,0 0 0,0 3 0,0-3-5,-1-1 0,1 0-1,-1 0 1,1 0 0,-1 0 0,0 0 0,1 0-1,-1 0 1,0-1 0,1 1 0,-1 0 0,0 0 0,0 0-1,0-1 1,0 1 0,0 0 0,0-1 0,0 1-1,-1 0 1,-6 1 62,1 0 0,-1 0-1,1-1 1,-1 0 0,0-1-1,-9 1 1,8-1-16,-46 0 477,29 0-317</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1:49.255"/>
    </inkml:context>
    <inkml:brush xml:id="br0">
      <inkml:brushProperty name="width" value="0.035" units="cm"/>
      <inkml:brushProperty name="height" value="0.035" units="cm"/>
      <inkml:brushProperty name="color" value="#008C3A"/>
    </inkml:brush>
  </inkml:definitions>
  <inkml:trace contextRef="#ctx0" brushRef="#br0">162 378 9830,'1'21'320,"-1"-12"-177,0 0 0,1-1 0,0 1 0,0 0 0,1 0 0,0-1 0,1 1 0,0-1 0,0 0 0,0 0 0,1 0 0,5 8 0,-8-15-114,0 0-1,1 0 1,-1 0 0,0 0-1,0 0 1,0 0-1,1 0 1,-1-1 0,0 1-1,1 0 1,-1-1 0,1 1-1,-1-1 1,1 1-1,-1-1 1,1 0 0,-1 0-1,1 1 1,-1-1 0,1 0-1,-1-1 1,1 1-1,0 0 1,-1 0 0,1-1-1,2 0 1,-2 0 22,0 0 0,1 0 0,-1 0 0,1 0 0,-1-1-1,0 1 1,0-1 0,0 1 0,0-1 0,0 0 0,0 0 0,0 0 0,-1 0 0,3-3 0,3-10-49,-1 0 1,0 0-1,-1-1 1,-1 0-1,-1 0 1,0 0-1,-1-1 1,0 1-1,-1 0 0,-2-19 1,-1 76 84,1-22 252,1 0 1,4 34-1,-3-46-241,0-1 0,1 0 1,-1 0-1,1 0 0,1 0 0,0 0 0,-1 0 0,2 0 0,-1-1 0,1 0 1,-1 1-1,9 6 0,-10-10-48,0 0 0,1 0 0,-1 0 0,1 0 0,0-1 1,-1 1-1,1-1 0,0 0 0,0 0 0,0 0 0,0 0 0,0 0 0,0-1 1,0 1-1,0-1 0,0 0 0,0 0 0,0 0 0,0 0 0,0-1 0,1 1 1,-1-1-1,0 0 0,0 1 0,-1-1 0,1-1 0,0 1 0,0 0 1,0-1-1,-1 0 0,1 1 0,-1-1 0,1 0 0,-1 0 0,0 0 0,4-5 1,1-6-145,0-1 0,-1 1 0,-1-1 1,0 0-1,-1 0 0,0 0 1,-1-1-1,2-24 0,-2-11-412,-5-57-1,2 106 504,0-1-18,0 0 1,0 0-1,-1 0 1,1 0-1,0 0 1,-1 0-1,1 1 1,-1-1-1,0 0 1,0 0-1,0 0 1,0 1-1,-2-4 0,3 5 18,0 0 0,0 0 0,-1-1 0,1 1 0,0 0 0,0 0 0,0 0 0,-1 0 0,1 0 0,0 0 0,0 0 0,-1-1 0,1 1 0,0 0 0,0 0-1,-1 0 1,1 0 0,0 0 0,0 0 0,0 0 0,-1 0 0,1 0 0,0 0 0,0 1 0,-1-1 0,1 0 0,0 0 0,0 0 0,-1 0 0,1 0-1,0 0 1,0 0 0,0 0 0,-1 1 0,1-1 0,-8 17-4,2 22 555,2 0 0,1 1 1,2-1-1,7 63 0,-2-46 229,2-1 1,3-1 0,2 1 0,22 64-1,-14-79-167,-19-39-599,1 0 1,-1 0 0,0 0-1,1-1 1,-1 1-1,1 0 1,-1 0 0,1-1-1,-1 1 1,1 0-1,-1-1 1,1 1 0,0-1-1,-1 1 1,1-1-1,0 1 1,0-1 0,-1 1-1,1-1 1,0 0 0,0 1-1,0-1 1,-1 0-1,1 0 1,0 1 0,0-1-1,0 0 1,0 0-1,0 0 1,-1 0 0,1 0-1,0 0 1,0 0 0,0-1-1,0 1 1,0 0-1,-1 0 1,1-1 0,0 1-1,0 0 1,-1-1-1,1 1 1,0-1 0,0 1-1,-1-1 1,1 1 0,0-1-1,0-1 1,2-2 3,-1 0 0,0 0 0,0 0 0,-1 0 1,1-1-1,-1 1 0,0-1 0,0 1 0,0-1 0,0 1 1,-1-8-1,-1-59-819,0 56 690,-2-6-291,0 0 0,-12-37 0,6 25 10,40 30 147,-21 3 346,-4 0-74</inkml:trace>
  <inkml:trace contextRef="#ctx0" brushRef="#br0" timeOffset="185.99">0 264 9830,'0'0'0</inkml:trace>
  <inkml:trace contextRef="#ctx0" brushRef="#br0" timeOffset="592.52">739 44 9830,'-45'-44'55,"44"44"-48,1 0 1,-1 0-1,1 0 1,0 0 0,-1 0-1,1 0 1,-1 0-1,1 0 1,0 0 0,-1 0-1,1 1 1,-1-1-1,1 0 1,0 0-1,-1 0 1,1 0 0,0 1-1,-1-1 1,1 0-1,0 0 1,-1 1 0,1-1-1,0 0 1,-1 1-1,1-1 1,0 0 0,0 1-1,-1-1 1,1 0-1,0 1 1,0-1-1,0 0 1,0 1 0,0-1-1,-1 1 1,1-1-1,0 0 1,0 1 0,0-1-1,0 1 1,0-1-1,0 0 1,0 1-1,0-1 1,1 1 0,-1-1-1,0 1 1,-2 32 435,2-25-267,-2 39 588,2 179 2823,2-204-3143,0 1 1,2-1-1,1 0 0,0 0 0,2 0 1,0-1-1,19 37 0,-22-50-312,0-1-1,1 0 1,-1-1-1,1 1 1,1-1-1,-1 0 0,1 0 1,0-1-1,1 0 1,-1 0-1,1 0 1,0-1-1,0 0 1,1 0-1,-1-1 1,1 0-1,0 0 0,0-1 1,0 0-1,0 0 1,0-1-1,0 0 1,0 0-1,12-1 1,-17 0-91,0 0 1,0 0-1,0 0 1,0-1 0,0 1-1,0-1 1,-1 0 0,1 0-1,0 0 1,0 0 0,-1 0-1,1 0 1,-1-1-1,1 1 1,-1-1 0,0 0-1,1 0 1,-1 0 0,0 0-1,0 0 1,0 0-1,0 0 1,-1-1 0,1 1-1,-1-1 1,1 1 0,-1-1-1,0 0 1,0 1 0,0-1-1,0 0 1,0-4-1,5-35-345</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1:53.255"/>
    </inkml:context>
    <inkml:brush xml:id="br0">
      <inkml:brushProperty name="width" value="0.035" units="cm"/>
      <inkml:brushProperty name="height" value="0.035" units="cm"/>
      <inkml:brushProperty name="color" value="#008C3A"/>
    </inkml:brush>
  </inkml:definitions>
  <inkml:trace contextRef="#ctx0" brushRef="#br0">160 641 9830,'-24'-10'39,"-46"-12"-1,69 22-13,-1 0 0,0 0-1,1 0 1,-1 0 0,0 0 0,1 0-1,-1 0 1,1 1 0,-1-1-1,0 1 1,1-1 0,-1 1 0,1 0-1,0-1 1,-1 1 0,1 0-1,-1 0 1,1 0 0,0 0 0,0 0-1,0 0 1,-1 1 0,1-1-1,0 0 1,0 0 0,1 1 0,-1-1-1,0 1 1,0-1 0,1 1-1,-1-1 1,1 1 0,-1-1 0,1 1-1,0 0 1,-1-1 0,1 2-1,-2 5 143,-3 10 137,0 0-1,1 1 0,2 0 1,-1-1-1,2 1 0,1 0 1,0 0-1,1 0 0,1 0 0,1 0 1,1-1-1,0 1 0,2-1 1,0 0-1,1 0 0,0-1 1,2 0-1,0 0 0,1-1 1,0 0-1,15 16 0,-20-27-168,1 1-1,0-1 1,0 0 0,0 0-1,1-1 1,-1 0-1,1 0 1,0 0-1,1-1 1,-1 0-1,0-1 1,1 1 0,-1-1-1,1-1 1,0 0-1,0 0 1,0 0-1,-1-1 1,1 0 0,0 0-1,8-3 1,-13 3-108,-1-1 1,1 0-1,0-1 1,-1 1-1,1 0 1,-1-1 0,0 1-1,1-1 1,-1 0-1,0 0 1,0 0-1,0 0 1,0 0-1,-1 0 1,1-1-1,0 1 1,-1-1 0,0 1-1,1-1 1,-1 1-1,0-1 1,0 0-1,-1 1 1,1-1-1,0-5 1,1-8-247,0 0 0,-1-1 0,-1-20 1,0 21 60,-1-18-152,0 23 164,0-1-1,1 0 1,1 1 0,3-24 0,-3 35 137,-1-1-1,1 0 1,-1 0 0,1 0 0,0 0 0,0 0 0,-1 1 0,1-1 0,0 0 0,0 1 0,0-1 0,0 0 0,0 1 0,0-1 0,0 1 0,0 0 0,0-1 0,0 1 0,0 0 0,0 0 0,0-1-1,0 1 1,0 0 0,0 0 0,0 0 0,0 0 0,0 0 0,0 1 0,0-1 0,0 0 0,0 0 0,2 1 0,1 0 61,1 0 0,-1 0 1,1 1-1,-1-1 0,1 1 0,4 3 0,5 6 205,0 0 0,18 20-1,-23-21-73,-8-17-153,-2 4-24,0-1 0,-1 1 1,1 0-1,-1 0 1,0 0-1,0 0 0,0 1 1,0-1-1,0 0 1,-1 1-1,1 0 0,-1-1 1,1 1-1,-1 0 1,0 0-1,0 1 0,-6-4 1,5 3 4,-1 0 1,1 1-1,-1-1 0,0 1 1,1 0-1,-1 0 1,0 0-1,0 1 0,0-1 1,0 1-1,0 1 1,-6 0-1,8 0 15,0 0 0,1 1 1,-1-1-1,0 1 0,1-1 0,0 1 1,-1 0-1,1 0 0,0 0 0,0 0 1,0 1-1,0-1 0,0 0 0,1 1 0,-1-1 1,1 1-1,-1 0 0,1-1 0,0 1 1,0 0-1,0 0 0,1 0 0,-1 5 1,-3 8 163,2-1 0,-1 31 0,2-38-115,1 1 0,0-1 1,1 0-1,0 0 0,0 0 1,0 0-1,1 0 0,1 0 0,2 7 1,-3-11-44,1 0 1,-1-1 0,1 0-1,-1 1 1,1-1 0,0 0-1,0 0 1,0-1 0,1 1-1,-1-1 1,1 1 0,-1-1-1,1 0 1,0-1-1,0 1 1,0 0 0,0-1-1,0 0 1,5 1 0,-3-1 23,-1 0-1,1 0 1,-1 0 0,1 0 0,0-1-1,-1 0 1,1-1 0,11-1 0,-15 2-39,0-1 1,0 0 0,1 0 0,-1 0-1,0 0 1,0-1 0,0 1 0,0 0-1,0-1 1,-1 0 0,1 1 0,0-1-1,-1 0 1,1 0 0,-1 0 0,1 0 0,-1 0-1,0 0 1,0 0 0,0 0 0,0 0-1,-1-1 1,2-2 0,1-11-248,-1 0 0,0-1-1,-1 1 1,-1-1 0,-1 1 0,-3-23 0,-7 9-47,11 29 262,-1 0 1,1 0 0,-1 0-1,0-1 1,0 1 0,1 0-1,-1 0 1,0 0 0,0 0-1,0 0 1,0 1 0,0-1-1,0 0 1,0 0 0,-1 1-1,1-1 1,0 0 0,0 1-1,0-1 1,-2 1 0,1 2-4,1 1 1,0-1-1,0 1 1,0 0-1,1 0 1,-1 0-1,1-1 1,-1 1-1,1 0 1,0 0-1,0 0 1,1 4-1,-2-3 60,1 9 63,0 1 0,1-1 0,0 0 0,1 0-1,0 1 1,1-1 0,6 17 0,-7-25-70,0-1-1,0 1 1,1-1 0,-1 0-1,1 1 1,0-1 0,0-1-1,0 1 1,0 0 0,1-1-1,0 0 1,0 0 0,-1 0 0,2 0-1,-1 0 1,0-1 0,0 0-1,1 0 1,0 0 0,-1 0-1,1-1 1,0 0 0,8 1-1,-7-1 5,0 0-1,-1-1 1,1 0 0,-1 0-1,1 0 1,0-1-1,9-2 1,-13 3-25,1-1 0,-1 0 0,0-1 1,0 1-1,0 0 0,0-1 0,0 1 0,0-1 1,0 0-1,0 1 0,-1-1 0,1 0 1,0 0-1,-1 0 0,0 0 0,1 0 1,-1-1-1,0 1 0,1-4 0,4-15-241,-1 0-1,0-1 1,-2 1-1,-1-1 1,0 0-1,-3-34 1,1 32 4,-5 11 29,5 12 190,0 1 1,0 0 0,0 0 0,0 0-1,-1 0 1,1 0 0,0-1-1,0 1 1,-1 0 0,1 0 0,0 0-1,0 0 1,-1 0 0,1 0 0,0 0-1,0 0 1,0 0 0,-1 0 0,1 0-1,0 0 1,0 0 0,-1 0 0,1 0-1,0 0 1,0 0 0,-1 0 0,1 0-1,0 0 1,0 0 0,-1 0-1,1 1 1,0-1 0,0 0 0,0 0-1,-1 0 1,1 0 0,0 1 0,0-1-1,0 0 1,0 0 0,-1 0 0,1 0-1,0 1 1,0-1 0,0 0 0,0 0-1,0 1 1,0-1 0,0 0 0,0 0-1,-1 1 1,1-1 0,0 0-1,0 0 1,0 1 0,0-1 0,-3 13 97,0 0 0,1 0 1,0 0-1,1 0 0,1 0 0,0 0 1,0 1-1,6 24 0,-5-33-61,0-1-1,0 1 0,1-1 1,0 0-1,0 0 1,0 0-1,0 0 1,1 0-1,-1-1 1,1 1-1,0-1 1,0 1-1,1-1 1,-1 0-1,1 0 1,-1-1-1,1 1 0,0-1 1,0 0-1,0 1 1,0-2-1,0 1 1,1 0-1,-1-1 1,0 0-1,1 0 1,-1 0-1,1-1 1,-1 0-1,1 0 1,-1 0-1,1 0 1,-1 0-1,7-2 0,-9 1-27,1-1-1,0 1 0,-1-1 0,1 0 1,-1 0-1,1 0 0,-1 0 1,0 0-1,0 0 0,0 0 0,0-1 1,0 1-1,-1-1 0,1 0 0,-1 1 1,1-1-1,-1 0 0,0 0 0,0 0 1,0 0-1,0-3 0,2-8-177,0 1-1,-1-1 0,0-18 1,-2-82-1221,0 113 1383,0 0-1,0 0 1,0-1 0,0 1 0,-1 0 0,1 0 0,0 0-1,-1-1 1,1 1 0,0 0 0,-1 0 0,1 0 0,-1 0 0,0 0-1,1 0 1,-1 0 0,0 0 0,0 0 0,1 0 0,-1 0 0,0 1-1,0-1 1,0 0 0,-2-1 0,2 4 2,0 0-1,1 0 1,-1 0 0,1 0 0,-1 0-1,1 1 1,0-1 0,-1 0 0,1 0-1,0 0 1,0 0 0,1 3 0,-1-1 26,0-1 8,0 18 134,1 0 0,0-1 0,5 22-1,-5-36-117,0-1-1,1 1 0,0-1 0,0 0 0,0 1 0,1-1 0,-1 0 0,1 0 0,0 0 0,1-1 0,-1 1 0,1-1 1,0 0-1,0 0 0,1 0 0,5 4 0,-8-6-20,1-1 0,-1 1 0,1-1 0,0 0 0,0 0 0,0 0 0,0 0 0,-1 0 0,1-1-1,0 1 1,0-1 0,0 0 0,1 0 0,-1 0 0,0 0 0,0-1 0,0 1 0,-1-1 0,1 0 0,0 1 0,0-1 0,0-1 0,0 1 0,-1 0 0,1-1 0,0 1 0,-1-1 0,0 0 0,1 0 0,-1 0 0,0 0 0,0 0 0,0 0 0,0-1 0,0 1-1,0-1 1,-1 1 0,0-1 0,3-5 0,-1-8-225,0 0 0,-1-1 0,0 0 0,-1 1 0,-3-27-1,1 4-232,-10 56-58,5 39 879,4-148-521,5 91 120,-1 1 0,1-1 0,0 1-1,-1 0 1,1 0 0,-1 0 0,1 0 0,0 0 0,4 1-1,-4 2 52,0-1-1,0 0 0,0 1 0,0 0 1,-1-1-1,1 1 0,-1 0 0,1 1 1,-1-1-1,0 0 0,0 0 0,-1 1 1,1-1-1,1 8 0,16 55 375,-19-62-383,9 50 375,-8-41-290,1 1 0,0 0-1,1-1 1,0 0 0,1 0 0,10 21-1,-14-34-107,0 0 0,0 0-1,0 1 1,0-1 0,0 0-1,0 0 1,1 1-1,-1-1 1,0 0 0,0 0-1,0 1 1,1-1 0,-1 0-1,0 0 1,0 0 0,1 1-1,-1-1 1,0 0-1,0 0 1,1 0 0,-1 0-1,0 0 1,1 0 0,-1 0-1,0 0 1,0 0-1,1 1 1,-1-1 0,0 0-1,1 0 1,-1-1 0,0 1-1,1 0 1,-1 0-1,0 0 1,0 0 0,1 0-1,-1 0 1,0 0 0,1 0-1,-1 0 1,0-1 0,0 1-1,1 0 1,-1 0-1,0 0 1,0-1 0,0 1-1,1 0 1,-1 0 0,0-1-1,0 1 1,0 0-1,0 0 1,1-1 0,-1 1-1,0 0 1,0 0 0,0-1-1,0 1 1,0-1 0,8-18 136,-8 19-133,6-27-245,-1-1 1,2-30-1,-6 39-52,1 0-1,1 0 1,0 0-1,2 0 1,0 1-1,12-28 1,-17 44 276,1 1 0,-1 0 0,1 0 0,0-1 0,-1 1 0,1 0 1,0 0-1,0 0 0,0 0 0,0 0 0,-1 0 0,2 0 0,-1 0 1,0 0-1,0 0 0,0 1 0,0-1 0,0 0 0,1 1 0,-1-1 1,3 0-1,-3 1 25,0 1-1,0-1 1,1 0 0,-1 1 0,0-1-1,0 1 1,0-1 0,0 1 0,0-1 0,0 1-1,0 0 1,0 0 0,0-1 0,0 1 0,-1 0-1,1 0 1,0 0 0,0 0 0,0 2-1,5 7 150,-1 1-1,0 0 1,7 20-1,-10-24-145,13 52 476,-12-45-352,0-1 0,0 0 0,2 1 1,-1-1-1,2-1 0,12 23 0,-18-34-128,1 0 1,-1-1-1,1 1 0,-1 0 0,1-1 1,0 1-1,-1 0 0,1-1 0,0 1 1,0-1-1,-1 1 0,1-1 0,0 1 1,0-1-1,0 0 0,0 0 0,-1 1 1,1-1-1,0 0 0,0 0 0,0 0 1,0 0-1,0 0 0,0 0 0,0 0 1,0 0-1,0 0 0,-1 0 0,1 0 1,0-1-1,0 1 0,0 0 0,0-1 1,0 1-1,-1-1 0,1 1 0,0-1 1,0 1-1,-1-1 0,2 0 0,2-2 39,-1-1-1,1 1 1,-1-1-1,0 0 0,0 0 1,3-5-1,7-12-296,0-1-1,-2-1 1,0 0-1,-2 0 0,0-1 1,-2 0-1,-1 0 1,0-1-1,-2 0 0,-1 0 1,0-27-1,-3 42 112,0-13-199,-1 0 0,-3-22-1,3 39 267,0 0 0,-1 0-1,1 1 1,-1-1-1,0 0 1,0 1 0,-1-1-1,0 1 1,0 0-1,0 0 1,-1 0 0,1 1-1,-5-6 1,7 10 73,1-1 0,-1 0 0,1 1 0,-1-1 1,0 1-1,1-1 0,-1 1 0,0-1 0,1 1 1,-1-1-1,0 1 0,1-1 0,-1 1 0,0 0 0,0 0 1,0-1-1,1 1 0,-1 0 0,0 0 0,0 0 0,0 0 1,1 0-1,-1 0 0,0 0 0,0 0 0,0 0 1,0 0-1,1 0 0,-1 1 0,0-1 0,0 0 0,0 1 1,1-1-1,-1 0 0,0 1 0,1-1 0,-1 1 1,0-1-1,1 1 0,-1-1 0,0 1 0,1 0 0,-1-1 1,1 1-1,-1 0 0,1-1 0,0 1 0,-1 1 0,-1 2 62,0 1 0,0 0 0,0 0 0,1 0 0,-1 0 0,1 7 0,-2 8 142,2 0 0,0 0 0,1 1 0,1-1 0,1 0 0,1 0 0,1-1 0,0 1 0,2-1 0,0 1 0,1-2 0,1 1 0,1-1 0,0 0 0,19 25 0,-25-39-150,0 0 0,1 0 1,0-1-1,0 1 0,0-1 1,0 1-1,0-1 0,1-1 1,0 1-1,-1-1 0,1 1 0,0-1 1,0-1-1,0 1 0,9 1 1,-11-3-21,0 1 1,0-1 0,0 0-1,0 0 1,0 0-1,1-1 1,-1 1 0,0-1-1,0 1 1,0-1 0,0 0-1,0 0 1,-1-1-1,1 1 1,0-1 0,0 1-1,-1-1 1,1 0-1,-1 0 1,1 0 0,-1 0-1,0 0 1,0-1 0,0 1-1,0-1 1,2-4-1,2-6-147,-1 1-1,-1-1 1,0-1-1,-1 1 1,-1 0-1,0-1 1,0 1-1,-2-1 0,1 0 1,-3-14-1,2 5-46,-5-8-285,4 30 436,1 1 0,0-1 0,-1 0 0,1 0 0,-1 0 0,1 0-1,-1 0 1,0 0 0,1 1 0,-1-1 0,0 0 0,0 0 0,0 1 0,1-1 0,-1 1-1,0-1 1,0 0 0,0 1 0,0 0 0,0-1 0,0 1 0,0 0 0,0-1 0,0 1-1,0 0 1,-2 0 0,3 0 15,-1 0-1,1 1 0,-1-1 0,1 0 0,-1 1 1,1-1-1,-1 0 0,1 1 0,-1-1 1,1 1-1,0-1 0,-1 1 0,1-1 1,0 1-1,0-1 0,-1 1 0,1-1 1,0 1-1,0-1 0,0 1 0,-1-1 1,1 1-1,0 0 0,0-1 0,0 1 1,0 0-1,-1 19 65,1-17-41,-1 6 49,1 0 0,0 0 0,1 0 0,0 0 0,0 0 0,1 0 0,5 14 0,-6-21-59,0 1 0,0 0 0,1-1 1,-1 1-1,1-1 0,0 1 0,0-1 0,0 0 0,0 0 0,0 0 1,0 0-1,0 0 0,1 0 0,-1-1 0,1 1 0,-1-1 0,1 0 1,0 1-1,-1-1 0,1 0 0,0-1 0,0 1 0,0 0 0,0-1 1,0 0-1,0 0 0,3 0 0,-3 0 1,0 0 1,0 0-1,0 0 0,0 0 0,0-1 1,0 1-1,-1-1 0,1 0 0,0 0 1,-1 0-1,1 0 0,0-1 0,-1 1 1,1-1-1,-1 1 0,0-1 0,4-3 1,-3 1-31,0 0 1,0-1 0,0 1-1,-1-1 1,1 0 0,-1 0-1,-1 1 1,1-1-1,1-6 1,4-40-544,-5 32 150,-1 45 317,-3 14 341,1 35 141,1-69-352,0 0-1,1 0 1,0 0-1,0 0 1,1-1 0,0 1-1,-1 0 1,2-1-1,3 8 1,-5-11-29,1 0 0,-1 1 0,1-1 0,0 0 1,0-1-1,0 1 0,0 0 0,0 0 0,0-1 1,0 1-1,0-1 0,0 0 0,1 0 0,-1 1 0,1-2 1,-1 1-1,1 0 0,-1 0 0,1-1 0,-1 1 1,1-1-1,0 0 0,-1 0 0,1 0 0,0 0 1,-1 0-1,1-1 0,-1 1 0,1-1 0,0 0 0,2-1 1,2 0 34,-1-1 1,1-1-1,0 1 1,-1-1-1,0-1 1,0 1-1,0-1 1,-1 0 0,9-9-1,-5 4-206,-1 0 0,0 0 0,-1-1 0,0 0 0,-1 0 0,0-1 0,0 0-1,-1 0 1,-1 0 0,0-1 0,-1 1 0,0-1 0,-1 0 0,-1 0 0,1-19 0,-2 31 154,-1 1-1,1-1 1,0 1 0,0 0 0,-1-1 0,1 1-1,0 0 1,-1-1 0,1 1 0,0 0-1,-1 0 1,1-1 0,-1 1 0,1 0-1,0 0 1,-1 0 0,1 0 0,-1-1 0,1 1-1,-1 0 1,1 0 0,0 0 0,-1 0-1,1 0 1,-1 0 0,1 0 0,-1 0-1,1 0 1,-1 0 0,1 1 0,0-1 0,-1 0-1,1 0 1,-1 0 0,1 0 0,0 1-1,-1-1 1,1 0 0,0 0 0,-1 1 0,1-1-1,0 0 1,-1 1 0,-1 2-10,0-1 1,1 1-1,-1 0 1,1-1 0,0 1-1,0 0 1,0 0-1,0 0 1,0 0-1,1 0 1,0 0-1,-1 3 1,1 44 409,1-29-265,-1-18-113,0 0-1,0 0 1,1 0-1,-1 0 0,1 0 1,0-1-1,0 1 1,0 0-1,0 0 0,1-1 1,-1 1-1,1-1 1,-1 1-1,1-1 1,0 0-1,0 0 0,0 0 1,0 0-1,0 0 1,1 0-1,-1 0 0,0-1 1,1 1-1,0-1 1,-1 0-1,1 1 1,0-1-1,-1 0 0,1-1 1,0 1-1,4 0 1,-3 0 4,-1-1 1,1 1-1,0-1 1,0 0-1,0 0 0,-1 0 1,1-1-1,0 1 1,0-1-1,-1 0 1,1 0-1,0 0 1,-1-1-1,1 1 1,-1-1-1,0 0 0,1 0 1,-1 0-1,0 0 1,0 0-1,0-1 1,-1 1-1,6-7 1,-4 1-130,0 0 1,0-1-1,0 1 1,-1-1-1,-1 0 1,1 0-1,-2 0 1,1 0-1,0-17 1,-1-9-501,-5-40 0,4 73 586,-6-24-287,6 25 292,0 0 0,0 0 0,-1 0 1,1 1-1,-1-1 0,1 0 0,-1 0 0,1 1 1,-1-1-1,1 0 0,-1 1 0,0-1 0,1 1 0,-1-1 1,0 0-1,0 1 0,1 0 0,-1-1 0,0 1 1,0-1-1,0 1 0,1 0 0,-1 0 0,0-1 0,0 1 1,-1 0-1,1 0 21,0 1 1,0-1-1,1 1 1,-1-1 0,0 1-1,1-1 1,-1 1-1,0 0 1,1-1-1,-1 1 1,0 0-1,1-1 1,-1 1-1,1 0 1,0 0 0,-1 0-1,1-1 1,-1 1-1,1 0 1,0 0-1,0 0 1,0 0-1,-1 0 1,1-1-1,0 1 1,0 0-1,0 1 1,-2 33 247,2-29-203,1 25 242,2 1 1,1-1-1,1 0 0,1 0 0,2 0 0,23 58 0,-29-86-283,20 60 724,3-2-1,50 86 0,-73-151-698,-5-7 91,-4 1-176,0 1 0,-1 0 0,-9-9 0,0 0-292,-25-28-399</inkml:trace>
  <inkml:trace contextRef="#ctx0" brushRef="#br0" timeOffset="259.39">1351 707 9830,'0'0'0,"58"8"1036,-16-8-380,6 0-1,5 0 328,0 0-328</inkml:trace>
  <inkml:trace contextRef="#ctx0" brushRef="#br0" timeOffset="603.24">2578 743 9830,'0'0'0,"-14"-2"0,20-2 0,11-1 0,4-5 328,3-1-336,2 2 330,1-3 134,-1 3 189,0 1-323</inkml:trace>
  <inkml:trace contextRef="#ctx0" brushRef="#br0" timeOffset="806">2611 798 9830,'0'0'0,"83"-12"1311,-62 1-848,-2-2-135,-2-2 0,0 0-386,-2-2 346,-2-2-350</inkml:trace>
  <inkml:trace contextRef="#ctx0" brushRef="#br0" timeOffset="1476.15">3023 523 9830,'0'0'3,"-1"0"0,1 1 0,-1-1 0,1 0-1,-1 0 1,1 1 0,-1-1 0,1 0 0,-1 1 0,1-1 0,0 0 0,-1 1-1,1-1 1,-1 1 0,1-1 0,0 1 0,-1-1 0,1 1 0,0-1 0,0 1-1,0-1 1,-1 1 0,1 0 0,0-1 0,0 1 0,0-1 0,0 1 0,0-1-1,0 1 1,0 1 0,0 23 372,0-18-184,1-7-174,-1 0-1,1 1 1,0-1-1,0 0 0,0 0 1,-1 1-1,1-1 1,0 0-1,0 0 0,0 0 1,-1 0-1,1 0 0,0 0 1,0 0-1,0 0 1,-1-1-1,1 1 0,0 0 1,1-1-1,-1 0 4,1 0-1,-1 0 1,0 0-1,0 0 1,0 0-1,0 0 1,0 0-1,0-1 1,0 1-1,0 0 1,0-1 0,0 1-1,-1-1 1,1 1-1,-1-1 1,1 1-1,-1-1 1,1 1-1,-1-3 1,2-34 300,-2 29-299,-1 16 39,1-6-40,0 0 1,0 0-1,0 0 1,0 0-1,0-1 1,0 1 0,0 0-1,0 0 1,0 0-1,0 0 1,1-1-1,-1 1 1,0 0-1,0 0 1,1 0 0,-1-1-1,1 1 1,-1 0-1,1 0 1,-1-1-1,1 1 1,-1 0-1,1-1 1,-1 1-1,1-1 1,0 1 0,-1-1-1,1 1 1,0-1-1,0 1 1,-1-1-1,1 0 1,0 1-1,0-1 1,0 0 0,-1 0-1,1 1 1,0-1-1,0 0 1,0 0-1,0 0 1,0 0-1,14 3 30</inkml:trace>
  <inkml:trace contextRef="#ctx0" brushRef="#br0" timeOffset="2066.85">3163 574 9830,'-57'0'819,"56"0"-811,1 0 0,-1 0 0,1 0 0,-1 0-1,0 0 1,1 0 0,-1 0 0,1-1 0,-1 1 0,1 0-1,-1 0 1,0 0 0,1-1 0,-1 1 0,1 0-1,-1-1 1,1 1 0,0 0 0,-1-1 0,1 1 0,-1-1-1,1 1 1,0 0 0,-1-1 0,1 1 0,0-1 0,-1 1-1,1-1 1,0 1 0,0-1 0,-1 0 0,1 1 0,0-1-1,0 1 1,0-1 0,0 1 0,0-1 0,0 0-1,0 1 1,0-1 0,0 1 0,0-1 0,0 1 0,0-1-1,0 0 1,1 1 0,-1-1 0,0 1 0,1-1 0,-1-1 34,2-11-53,1 0 0,0-1 1,1 1-1,0 0 0,1 1 1,1-1-1,7-12 1,-12 24 9,4 17 80,47 165 2671,19 74 1204,-67-238-3642,-1-1-1,0 1 1,1 23 0,-5-39-310,1-1-1,0 0 1,0 1 0,0-1 0,0 0-1,0 1 1,0-1 0,0 0-1,0 1 1,0-1 0,-1 0 0,1 0-1,0 1 1,0-1 0,0 0 0,-1 1-1,1-1 1,0 0 0,0 0-1,-1 0 1,1 1 0,0-1 0,-1 0-1,1 0 1,0 0 0,0 0 0,-1 1-1,1-1 1,0 0 0,-1 0-1,1 0 1,0 0 0,-1 0 0,1 0-1,-1 0 1,1 0 0,0 0 0,-1 0-1,1 0 1,0 0 0,-1 0-1,1 0 1,0-1 0,-1 1 0,-1 0 23,-3-1 64,0 0 0,-1 0 0,1 0 1,0-1-1,0 0 0,-1 0 0,1 0 0,1-1 1,-1 1-1,0-1 0,1 0 0,-7-6 1,10 8-89,-1 0 0,1 1 0,0-1 0,0 0 1,0-1-1,0 1 0,0 0 0,0 0 0,0 0 0,0-1 1,1 1-1,-1 0 0,0-1 0,1 1 0,-1-1 1,1 1-1,-1 0 0,1-1 0,0 1 0,-1-1 1,1 1-1,0-1 0,0 0 0,0 1 0,0-1 1,1 1-1,-1-1 0,0 1 0,1-1 0,-1 1 1,1 0-1,-1-1 0,1 1 0,0-1 0,-1 1 1,1 0-1,0 0 0,0-1 0,0 1 0,0 0 0,0 0 1,0 0-1,0 0 0,1 0 0,-1 0 0,0 0 1,0 1-1,3-2 0,23-13-345,5 0 61</inkml:trace>
  <inkml:trace contextRef="#ctx0" brushRef="#br0" timeOffset="3986.82">3387 786 9830,'10'-80'0,"-6"69"272,0 15-86,2 13 91,-5-17-243,56 173 2881,-57-173-2907,0 0 1,0 1-1,0-1 0,1 1 1,-1-1-1,0 1 1,0-1-1,0 1 0,0-1 1,0 0-1,1 1 0,-1-1 1,0 1-1,0-1 1,1 0-1,-1 1 0,0-1 1,1 0-1,-1 1 0,0-1 1,1 0-1,-1 1 0,1-1 1,-1 0-1,0 0 1,1 0-1,-1 1 0,1-1 1,-1 0-1,1 0 0,-1 0 1,1 0-1,11-11 262,7-32 159,-17 38-370,62-163-704,-64 168 642,0 0 0,0-1 0,0 1 0,0 0 1,0 0-1,1-1 0,-1 1 0,0 0 0,0 0 1,0-1-1,0 1 0,0 0 0,0 0 1,1 0-1,-1-1 0,0 1 0,0 0 0,0 0 1,0 0-1,1-1 0,-1 1 0,0 0 0,0 0 1,1 0-1,-1 0 0,0 0 0,0 0 1,1 0-1,-1 0 0,0-1 0,0 1 0,1 0 1,-1 0-1,0 0 0,0 0 0,1 0 0,6 8 18,4 15 227,-11-22-216,13 37 421,-6-14 112,18 38 1,-23-57-474,0 0 0,1 0 0,0-1 0,0 1 0,0-1 0,1 1 0,0-1 0,-1 0 0,1-1 0,1 1 0,-1-1 0,0 1 0,6 2 0,-8-5-57,0 0 0,0 0 0,0 0-1,0 0 1,0-1 0,0 1 0,0-1 0,0 1-1,0-1 1,0 0 0,0 0 0,0 0-1,1 0 1,-1 0 0,0 0 0,0 0-1,0-1 1,0 1 0,0-1 0,0 1-1,0-1 1,0 0 0,0 0 0,0 0-1,-1 0 1,1 0 0,0-1 0,0 1-1,-1 0 1,1-1 0,-1 1 0,0-1-1,1 1 1,-1-1 0,0 0 0,0 0-1,1-2 1,4-8-48,-1 1 1,-1-1-1,0-1 0,-1 1 1,2-15-1,0 5-278,1-4 171,-4 13 16,1 1-1,0-1 1,1 1 0,0 0 0,1 0 0,1 0-1,10-17 1,-16 28 110,1 1 0,-1 0 1,1-1-1,0 1 0,-1-1 0,1 1 0,-1 0 0,1-1 0,0 1 0,-1 0 0,1 0 0,0 0 1,-1-1-1,1 1 0,0 0 0,-1 0 0,1 0 0,0 0 0,-1 0 0,1 0 0,0 0 0,0 0 1,-1 1-1,1-1 0,0 0 0,-1 0 0,1 0 0,0 1 0,-1-1 0,1 0 0,-1 1 0,1-1 1,-1 1-1,1-1 0,-1 1 0,1-1 0,0 2 0,18 18 315,2 18 303,-48-42-289,22 2-271,0 0 0,0 1 0,0 0 0,0 0 0,0 0 0,0 0 0,0 1 0,0 0 0,-1 0 0,1 0 0,0 1 0,0 0 0,-8 1 0,10 0-19,1-1-1,-1 1 1,0 0 0,0 0 0,1 0 0,-1 0 0,1 0 0,0 0 0,-1 1 0,1-1 0,0 1 0,0 0 0,1-1-1,-1 1 1,1 0 0,-1 0 0,1 0 0,0 0 0,0 0 0,0 0 0,0 1 0,0 3 0,-1 3 88,0 1 1,1 0-1,0 0 0,0-1 1,2 1-1,-1 0 1,1 0-1,1-1 0,2 13 1,-3-20-81,0 1 0,1-1 0,-1 0 0,1 1 0,0-1 0,0 0 0,0 0 0,0 0 0,0 0 0,1 0 0,-1-1 0,1 1 0,0-1 0,0 0 0,0 0 0,0 1 0,0-2 0,0 1 0,1 0 0,-1-1 0,1 0 0,-1 1 0,1-1 0,-1-1 0,1 1 0,-1 0-1,1-1 1,0 0 0,6 0 0,-6-1-29,0 1-1,0-1 0,0 0 0,0 0 0,-1 0 0,1 0 0,0-1 1,-1 1-1,1-1 0,-1 0 0,1 0 0,-1 0 0,0-1 0,0 1 1,0-1-1,0 0 0,0 0 0,-1 0 0,1 0 0,-1 0 0,0-1 1,0 1-1,0 0 0,0-1 0,-1 0 0,2-4 0,3-7-227,-2-1 0,1 0-1,-2 0 1,0-1 0,1-17-1,0-138-1575,-5 145 1427,-2 0 1,-1 0 0,-1 0 0,-11-33 0,11 55 155,1 12 222,-1 15 176,4 18 258,1 0 0,2 0 0,1 0 0,3-1 1,1 1-1,2-1 0,21 61 0,-27-94-379,-1-1 1,0 1 0,1 0-1,0-1 1,0 1-1,1-1 1,0 0 0,0 0-1,0 0 1,0-1-1,6 6 1,-6-8-32,0 0 0,0 0 0,0 0 0,0 0 0,0-1 0,1 1 0,-1-1-1,0 0 1,1 0 0,-1-1 0,0 1 0,1-1 0,-1 0 0,1 0 0,-1-1 0,6 0 0,-6 0 10,0 0 1,-1 0 0,1 0-1,-1 0 1,0 0 0,1-1-1,-1 1 1,0-1 0,0 0-1,0 0 1,0 0 0,0-1-1,0 1 1,4-5 0,-3 1-69,0 0 1,0 0-1,0 0 0,-1 0 1,0 0-1,0-1 1,2-8-1,0-3-267,-1-1 0,-1 0 0,0-1 0,-1-32-1,-1 35 54,-1-23-243,0 39 457,0-1 0,0 0 0,0 0 0,0 1 0,-1-1 0,1 0 0,-1 0 0,0 1 1,1-1-1,-1 0 0,0 1 0,0-1 0,0 1 0,0-1 0,0 1 0,-2-3 0,3 4 12,-1 0-1,1 0 1,0 0-1,-1-1 0,1 1 1,0 0-1,0 0 1,-1 0-1,1 0 0,0 0 1,-1-1-1,1 1 1,0 0-1,-1 0 0,1 0 1,0 0-1,-1 0 1,1 0-1,0 0 0,-1 0 1,1 0-1,0 0 1,-1 0-1,1 1 0,0-1 1,-1 0-1,1 0 1,0 0-1,0 0 0,-1 0 1,1 1-1,0-1 1,-1 0-1,1 0 0,0 0 1,0 1-1,0-1 1,-1 0-1,1 0 0,0 1 1,0-1-1,0 0 1,-1 1-1,1-1 0,0 0 1,0 1-1,0-1 1,0 0-1,0 1 1,0-1-1,0 0 0,0 1 1,0-1-1,0 0 1,0 1-1,-2 23 143,2-20-114,-1 10 106,1 1 0,1 0 0,0 0 0,1-1-1,7 28 1,-7-35-81,1-1 0,-1 0-1,1 0 1,0 0-1,1 0 1,0 0 0,0 0-1,0-1 1,0 0 0,1 0-1,0 0 1,0 0-1,0-1 1,1 0 0,5 4-1,-7-6-26,-1-1 1,0 1-1,1 0 0,-1-1 0,1 0 1,-1 0-1,1 0 0,0 0 0,0-1 0,-1 1 1,1-1-1,0 0 0,-1 0 0,1 0 1,0-1-1,0 1 0,-1-1 0,1 0 0,0 0 1,-1 0-1,1-1 0,-1 1 0,0-1 1,1 0-1,-1 0 0,0 0 0,0 0 0,0 0 1,0-1-1,-1 1 0,1-1 0,0 0 0,-1 0 1,0 0-1,0 0 0,0 0 0,3-6 1,7-21-454,-1-1 1,-2 0-1,0-1 1,-3 0-1,4-37 0,-10 69 426,0 0 0,0 0 0,0 0 0,0 0-1,0-1 1,0 1 0,0 0 0,0 0 0,0 0-1,0 0 1,0 0 0,0 0 0,0-1 0,0 1-1,0 0 1,0 0 0,0 0 0,0 0 0,0 0-1,0 0 1,0-1 0,0 1 0,1 0 0,-1 0-1,0 0 1,0 0 0,0 0 0,0 0 0,0 0-1,0 0 1,0 0 0,0-1 0,1 1 0,-1 0-1,0 0 1,0 0 0,0 0 0,0 0-1,0 0 1,0 0 0,1 0 0,-1 0 0,0 0-1,0 0 1,0 0 0,0 0 0,0 0 0,0 0-1,1 0 1,-1 0 0,0 0 0,0 0 0,0 0-1,0 0 1,0 0 0,0 0 0,1 1 0,7 8 19,8 20 255,-15-26-252,21 35 285,-12-22-30,-1 0 0,12 31 0,-24-64-87,3 15-171,0-1 0,0 1 0,-1 0 0,1-1 0,0 1 0,-1 0 0,0 0 1,0 0-1,0-1 0,0 1 0,-1-2 0,-2-2-68,0 1 1,0 0-1,0 0 1,0 1-1,-1-1 0,0 1 1,0 0-1,-8-5 1,11 8 60,1 0 1,0 1-1,-1-1 1,1 0 0,-1 1-1,1-1 1,-1 1-1,1 0 1,-1-1 0,1 1-1,-1 0 1,1 0-1,-1 0 1,0 0-1,1 0 1,-1 1 0,1-1-1,-1 0 1,1 1-1,-1-1 1,1 1 0,-1-1-1,1 1 1,0 0-1,-1-1 1,1 1-1,0 0 1,-1 0 0,1 0-1,0 0 1,0 0-1,0 0 1,0 1 0,0-1-1,0 0 1,0 1-1,0-1 1,1 0-1,-2 3 1,-4 11 107,0 1-1,2-1 1,-1 1 0,2 0-1,0 1 1,1-1-1,0 1 1,2-1 0,1 24-1,-1-28-43,0-10-59,0 0 0,0 1 0,1-1-1,-1 0 1,1 1 0,-1-1 0,1 0 0,0 1 0,0-1 0,0 0 0,0 0-1,0 0 1,0 0 0,1 0 0,-1 0 0,1 0 0,-1 0 0,1-1 0,0 1 0,-1 0-1,1-1 1,0 0 0,0 1 0,0-1 0,1 0 0,-1 0 0,0 0 0,0 0 0,0 0-1,1-1 1,-1 1 0,0-1 0,1 1 0,-1-1 0,3 0 0,0 0 17,-1 0 1,0 0 0,1 0 0,-1 0 0,0-1-1,1 0 1,-1 0 0,0 0 0,0 0 0,0-1-1,0 0 1,0 0 0,0 0 0,0 0 0,-1 0-1,1-1 1,-1 1 0,0-1 0,3-3 0,-1 0-94,-1-1 0,0 1 0,-1-1 0,1 1 0,-1-1 0,-1 0 1,1 0-1,-1-1 0,-1 1 0,2-9 0,-1-8-522,-1-42 0,-1 39 269,0 14 114,-1 1 1,-1-1 0,0 1 0,-1 0-1,-7-22 1,8 105 153,3-50 262,1 0-1,1 0 0,10 39 0,-11-52-145,0 0 0,1 0 0,0-1-1,0 1 1,1-1 0,0 0-1,0 0 1,1 0 0,0-1 0,0 1-1,0-1 1,1-1 0,7 7-1,-13-12-62,0 0 0,0 0 0,0-1 0,-1 1 0,1 0 0,0 0-1,0-1 1,0 1 0,0 0 0,0 0 0,0-1 0,0 1 0,0 0 0,0 0 0,0-1-1,0 1 1,0 0 0,0 0 0,0-1 0,0 1 0,0 0 0,0 0 0,0-1-1,0 1 1,1 0 0,-1 0 0,0-1 0,0 1 0,0 0 0,0 0 0,1-1-1,-1 1 1,0 0 0,0 0 0,0 0 0,1 0 0,-1-1 0,0 1 0,0 0-1,0 0 1,1 0 0,-1 0 0,0 0 0,0 0 0,1 0 0,-1 0 0,0 0-1,0 0 1,1 0 0,-1 0 0,0 0 0,0 0 0,1 0 0,-1 0 0,0 0-1,1 0 1,-1 0 0,0 0 0,0 0 0,1 0 0,-1 0 0,0 0 0,1 1 0,-11-22 182</inkml:trace>
  <inkml:trace contextRef="#ctx0" brushRef="#br0" timeOffset="4202.81">4128 440 9830,'0'0'0,"52"-13"0,-40 15 328,1 5-328,0-3 463,4-4-135</inkml:trace>
  <inkml:trace contextRef="#ctx0" brushRef="#br0" timeOffset="4682.68">4903 51 9830,'-15'-26'-18,"1"1"159,38 53 705,25 36 647,-3 2 0,-2 2 0,-4 1 0,-2 3 0,-4 1 0,36 110 0,-61-149-756,-2-1 0,-1 1 0,-1 1 0,0 60 0,-5-88-594,0 1 0,-1-1 1,1 1-1,-2-1 0,1 0 1,-1 1-1,0-1 0,0 0 1,-1 0-1,0-1 1,-5 9-1,5-10-47,-1 0-1,0-1 1,0 0 0,0 0 0,0 0-1,-1 0 1,1-1 0,-1 1 0,0-1-1,0 0 1,0-1 0,0 1 0,-1-1-1,-10 3 1,-38 4 786,-5-7-365</inkml:trace>
  <inkml:trace contextRef="#ctx0" brushRef="#br0" timeOffset="6796.29">2529 786 9830,'-6'-16'0,"5"12"0,-1 1 0,1-1 0,0 0 0,0 0 0,0 1 0,1-1 0,-1-6 0,34 8 328,-7 2 139,0-1 1,0-1-1,0-1 1,0-1-1,-1-2 1,0 0-1,27-11 1,-50 16-451,-1 1 0,1 0 1,-1 0-1,1-1 0,-1 1 0,0 0 1,1 0-1,-1 0 0,1 0 0,-1 1 1,1-1-1,-1 0 0,1 1 0,-1-1 1,0 1-1,1-1 0,-1 1 0,2 0 1,1 5-18</inkml:trace>
  <inkml:trace contextRef="#ctx0" brushRef="#br0" timeOffset="7389.23">2546 927 9830,'-1'0'1,"1"0"-1,0 0 0,0 0 1,-1 0-1,1 0 1,0 0-1,0 0 0,0-1 1,-1 1-1,1 0 1,0 0-1,0 0 1,0-1-1,0 1 0,-1 0 1,1 0-1,0 0 1,0-1-1,0 1 1,0 0-1,0 0 0,0 0 1,0-1-1,0 1 1,0 0-1,0 0 0,0-1 1,0 1-1,0 0 1,0 0-1,0-1 1,0 1-1,0 0 0,0 0 1,0-1-1,0 1 1,0 0-1,0 0 1,0-1-1,0 1 0,1 0 1,-1 0-1,0 0 1,0-1-1,0 1 0,0 0 1,0 0-1,1 0 1,-1 0-1,0-1 1,0 1-1,0 0 0,1 0 1,-1 0-1,0 0 1,0 0-1,1 0 1,-1 0-1,0 0 0,0 0 1,0 0-1,1-1 1,-1 1-1,0 0 0,0 0 1,1 0-1,-1 1 1,0-1-1,1 0 1,19-7 240,-18 7-184,71-17 811,-32 9 198,0-2-1,-1-2 1,61-27-1,-144 42-410,-97 29 1807,89-18-1511,133-30 369,-39 6-644,-24 6-206,0-1 0,0 0 0,32-15 0,-38 12-393</inkml:trace>
  <inkml:trace contextRef="#ctx0" brushRef="#br0" timeOffset="7980.97">2839 386 9830,'43'110'2430,"-42"-108"-2407,-1-1 0,0 0 0,1 0 0,-1 1 0,0-1 0,1 0 0,0 0 0,-1 1 0,1-1 0,0 0 0,0 0 0,-1 0 0,1 0 0,0 0 0,0 0 0,0 0 0,0-1 0,0 1 0,0 0 0,1 0 0,-1-1 0,0 1 0,0-1 0,0 1 0,1-1 0,-1 1 0,0-1 0,1 0 0,-1 0 0,0 0 0,1 0 0,-1 0 0,0 0 0,1 0 0,-1 0 0,0 0 0,3-1 0,-2 1 31,13 0 1</inkml:trace>
  <inkml:trace contextRef="#ctx0" brushRef="#br0" timeOffset="8928.08">4670 354 9830,'-12'-18'0,"9"15"0,1-1 0,-1 1 0,1-1 0,0 0 0,0 0 0,1 0 0,-1 0 0,-1-7 0,3 8 0,-1 1 0,6 8 159,0 0 1,0 0-1,-1 1 0,0-1 0,0 1 0,-1 0 1,0 0-1,0 0 0,-1 1 0,0-1 0,0 1 1,1 10-1,-1 3 313,0 0-1,-2 0 1,-2 28 0,2-46-392,-1 1 1,0 0-1,0 0 0,0-1 1,0 1-1,-1-1 0,1 1 1,-1-1-1,0 1 0,0-1 0,0 0 1,0 0-1,-1 0 0,1 0 1,-1 0-1,-4 3 0,7-6-79,0 0 0,-1 0 0,1 1 0,0-1 0,-1 0 0,1 0 0,0 0 0,-1 0 0,1 1 0,0-1 0,-1 0 0,1 0 0,0 0 0,-1 0 1,1 0-1,0 0 0,-1 0 0,1 0 0,0 0 0,-1 0 0,1 0 0,0 0 0,-1 0 0,1-1 0,0 1 0,-1 0 0,1 0 0,0 0 0,-1 0 0,1-1 0,0 1 0,-1 0 0,1 0 0,0 0 0,0-1 0,-1 1 0,1 0 0,0-1 0,0 1 0,0 0 0,-1 0 0,1-1 0,0 1 0,0 0 0,0-1 0,0 1 0,0 0 0,0-1 0,0 1 0,0-1 0,0 1 0,0 0 0,0-1 0,0-14 272</inkml:trace>
  <inkml:trace contextRef="#ctx0" brushRef="#br0" timeOffset="9272.65">4604 307 9830,'12'18'423,"4"5"387,15 30 0,-27-46-655,0 1 0,-1 0 0,0 1 0,-1-1 0,0 1 0,0-1 0,0 1 0,0 13-1,-3-21-135,1 0 0,0 0 0,0 0 0,-1 0 1,1 0-1,-1 0 0,1 0 0,-1 0 0,1 0 0,-1 0 0,0 0 0,1 0 0,-1-1 0,0 1 0,0 0 0,1 0 0,-1-1 0,0 1 0,0 0 0,0-1 0,0 1 0,0-1 0,0 1 0,0-1 0,0 0 0,0 1 0,0-1 0,0 0 0,-2 0 0,0 2-17,-14 3 271</inkml:trace>
  <inkml:trace contextRef="#ctx0" brushRef="#br0" timeOffset="10081.99">2865 371 9830,'-24'-7'328,"24"7"-315,-1 0 1,1 0-1,-1 0 1,1 0-1,-1 0 1,1 0-1,-1 0 1,1 1-1,-1-1 1,1 0-1,-1 0 1,1 0-1,-1 1 0,1-1 1,-1 0-1,1 0 1,0 1-1,-1-1 1,1 0-1,0 1 1,-1-1-1,1 0 1,0 1-1,-1-1 1,1 1-1,0-1 1,-1 1-1,1-1 1,0 0-1,0 1 1,0-1-1,0 1 1,-1-1-1,1 1 1,0-1-1,0 1 0,0-1 1,0 1-1,0 0 1,0 23 320,0-21-224,-2 26 398,1 23 258,1-48-704,0-1 1,0 0-1,1 1 1,-1-1 0,1 0-1,0 0 1,0 1-1,0-1 1,1 0-1,-1 0 1,3 4-1,-2-6-37,-1 1-1,1-1 0,0 1 0,0-1 1,-1 0-1,1 0 0,0 0 0,0 0 1,0 0-1,0-1 0,1 1 1,-1 0-1,0-1 0,0 0 0,4 1 1,38-1 704,-25-1-459,4 1 58</inkml:trace>
  <inkml:trace contextRef="#ctx0" brushRef="#br0" timeOffset="10810.55">3242 1193 9830,'-10'-32'0,"9"24"0,4 6 18,0 2 19,174-27 2803,-49 9-702,-20 0-333,62-9-2875,199-59 0,-315 66 745,-90 17 771,0 3-148</inkml:trace>
  <inkml:trace contextRef="#ctx0" brushRef="#br0" timeOffset="11214.17">3392 1116 9830,'31'-10'22,"-12"3"115,0 1 1,0 1-1,1 1 0,0 1 1,0 0-1,24 1 0,391-8 6562,-306 0-3246,173-35 0,-268 40-2797,-40 5-656</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0:55.527"/>
    </inkml:context>
    <inkml:brush xml:id="br0">
      <inkml:brushProperty name="width" value="0.035" units="cm"/>
      <inkml:brushProperty name="height" value="0.035" units="cm"/>
      <inkml:brushProperty name="color" value="#008C3A"/>
    </inkml:brush>
  </inkml:definitions>
  <inkml:trace contextRef="#ctx0" brushRef="#br0">580 285 9830,'18'25'424,"62"77"1655,-70-89-1760,2-2 0,-1 1 0,1-1 0,1-1 0,24 15 0,-7-15 236,-29-10-530,0 1 1,1-1-1,-1 0 0,1 0 0,-1 1 1,0-1-1,1 0 0,-1 0 0,0 0 1,1-1-1,-1 1 0,0 0 1,1 0-1,-1-1 0,0 1 0,1-1 1,-1 1-1,0-1 0,2-1 1,2-12 247</inkml:trace>
  <inkml:trace contextRef="#ctx0" brushRef="#br0" timeOffset="201.12">732 275 9830,'0'0'0,"-13"123"1966,6-95-1502,-7-2 191,3-5-192,-2-6-463,0-6 464,0-5-137</inkml:trace>
  <inkml:trace contextRef="#ctx0" brushRef="#br0" timeOffset="372.8">439 467 9830,'0'0'0,"77"-64"0,-21 51 983,22-4-1050,17-3-1,16-7-16,6-7-19,-6-13 15</inkml:trace>
  <inkml:trace contextRef="#ctx0" brushRef="#br0" timeOffset="979.93">1712 296 9830,'-6'-55'0,"3"159"1912,3-75-1321,1 1 1,1-1-1,1-1 1,2 1 0,1 0-1,18 52 1,-16-72-264,-8-13-328</inkml:trace>
  <inkml:trace contextRef="#ctx0" brushRef="#br0" timeOffset="1182.49">1729 307 9830,'0'0'0,"53"38"927,-28-19-599,-3-4 135,4-4 270,-1-5-406,1-6 1,-1 0 0</inkml:trace>
  <inkml:trace contextRef="#ctx0" brushRef="#br0" timeOffset="1634.77">1989 281 9830,'-2'4'59,"-17"24"606,1 0 1,2 1 0,-15 37-1,24-49-367,-3 10 175,8-21-171,5-12 72,37-66-97,-28 53-407,-1 0 0,-1-1 0,15-38 0,5-70-448,-27 173 1310,2 1 0,1 0-1,3-1 1,2 0 0,1-1-1,30 68 1,10 5 1120,-52-117-1849,0 1-1,0-1 0,0 0 1,0 1-1,0-1 1,0 0-1,0 1 0,0-1 1,0 0-1,0 1 1,0-1-1,0 0 0,0 0 1,1 1-1,-1-1 0,0 0 1,0 1-1,0-1 1,0 0-1,1 0 0,-1 1 1,0-1-1,0 0 0,1 0 1,-1 0-1,0 1 1,1-1-1,-1 0 0,0 0 1,0 0-1,1 0 1,-1 0-1,0 0 0,1 0 1,-1 1-1,0-1 0,1 0 1,-1 0-1,0 0 1,1 0-1,-1 0 0,0-1 1,1 1-1,-1 0 0,0 0 1,1 0-1,-1 0 1,0 0-1,0 0 0,1 0 1,-1-1-1,0 1 1,1 0-1,-1 0 0,11-17 299,1-8-10</inkml:trace>
  <inkml:trace contextRef="#ctx0" brushRef="#br0" timeOffset="1869.13">2284 383 9830,'-3'65'983,"3"-61"-896,3 41 614,-2-43-674,-1-1 1,0 0-1,0 0 1,1 1-1,-1-1 1,1 0-1,-1 0 0,1 0 1,-1 1-1,1-1 1,0 0-1,0 0 1,-1 0-1,1 0 0,0 0 1,0-1-1,0 1 1,0 0-1,0 0 1,0-1-1,0 1 1,0 0-1,1-1 0,-1 1 1,0-1-1,0 1 1,0-1-1,1 0 1,-1 0-1,2 1 0,1-1-27</inkml:trace>
  <inkml:trace contextRef="#ctx0" brushRef="#br0" timeOffset="2026.19">2277 242 9830,'-4'-4'0,"8"6"0,11 15 328,2 0 135</inkml:trace>
  <inkml:trace contextRef="#ctx0" brushRef="#br0" timeOffset="2461.53">2659 302 9830,'-16'-1'15,"14"0"-1,-1 0 0,1 1 0,-1 0 0,0-1 0,0 1 0,1 0 0,-1 0 0,0 1 0,1-1 0,-1 0 0,0 1 0,1 0 0,-1 0 0,1 0 0,-1 0 0,1 0 0,-1 0 0,1 0 0,0 1 0,0-1 0,0 1-1,-1 0 1,-2 3 0,0 2 136,0 0 0,0 0-1,1 0 1,0 1-1,0-1 1,1 1-1,0 0 1,0 0-1,1 0 1,0 0 0,1 1-1,-1-1 1,2 0-1,-1 1 1,1-1-1,1 13 1,0-19-104,0 0-1,0 0 1,0 0 0,1 0-1,-1 0 1,0-1 0,1 1-1,-1 0 1,1-1-1,-1 1 1,1-1 0,0 1-1,0-1 1,0 0 0,0 0-1,0 1 1,0-1 0,0-1-1,2 2 1,47 14 757,-43-14-632,16 3 192,-19-5-271,-1 1 1,1 0-1,0 0 0,0 0 0,-1 1 0,1-1 0,-1 1 1,1 0-1,-1 1 0,0-1 0,5 4 0,-8-5-74,-1 0 0,1 0 0,0 0 0,0 0 0,-1 0 0,1 0 0,-1 0 0,1 0 0,-1 1 0,1-1 0,-1 0 0,0 0 0,1 1-1,-1-1 1,0 0 0,0 0 0,0 1 0,0-1 0,0 0 0,0 0 0,-1 1 0,1-1 0,0 0 0,-1 0 0,1 1 0,-1-1 0,1 0 0,-1 0 0,1 0 0,-1 0 0,-1 2 0,0 0 50,-1 1 0,1-1 0,-1 0 0,0 0 0,0 0 0,-1 0 0,-5 3 0,7-5-30,-3 3 97,0 0 1,-1-1-1,0 0 0,0 0 1,0-1-1,0 0 0,0 0 1,0 0-1,-8 1 1,14-3-132,-1 0 0,1-1 1,0 1-1,-1 0 0,1 0 1,0 0-1,-1 0 1,1 0-1,0 0 0,0-1 1,-1 1-1,1 0 0,0 0 1,0 0-1,0-1 1,-1 1-1,1 0 0,0 0 1,0-1-1,0 1 0,0 0 1,-1 0-1,1-1 1,0 1-1,0 0 0,0-1 1,0 1-1,0 0 0,0-1 1,0 1-1,0 0 1,0-1-1,0 1 0,0 0 1,0 0-1,0-1 0,0 1 1,0 0-1,0-1 0,1 1 1,2-12 221,11-8 214</inkml:trace>
  <inkml:trace contextRef="#ctx0" brushRef="#br0" timeOffset="2729.63">2858 420 9830,'0'0'13,"0"0"0,-1 0-1,1 0 1,0 0 0,0 0-1,-1 0 1,1 0 0,0 0-1,-1 0 1,1-1 0,0 1-1,0 0 1,0 0 0,-1 0 0,1 0-1,0-1 1,0 1 0,-1 0-1,1 0 1,0-1 0,0 1-1,0 0 1,0 0 0,0-1 0,-1 1-1,1 0 1,0 0 0,0-1-1,0 1 1,0 0 0,0-1-1,0 1 1,0 0 0,0 0 0,0-1-1,0 1 1,0 0 0,0-1-1,0 1 1,0 0 0,0 0-1,0-1 1,1 1 0,-1 0 0,0 0-1,0-1 1,0 1 0,0 0-1,0 0 1,1-1 0,-1 1-1,0 0 1,0 0 0,0 0 0,1-1-1,-1 1 1,0 0 0,0 0-1,1 0 1,-1 0 0,0-1-1,12-1 184,34-5 588,-37 7-585,0-1 0,1 0 0,-1-1 0,0 0-1,0-1 1,-1 0 0,16-7 0,-12 2-144</inkml:trace>
  <inkml:trace contextRef="#ctx0" brushRef="#br0" timeOffset="3742">3317 285 9830,'2'-1'10,"-1"1"0,1-1 0,-1 1 0,0-1 0,1 0 1,-1 0-1,0 0 0,0 0 0,1 0 0,-1 0 0,0 0 0,0 0 0,0 0 0,0-1 0,-1 1 0,1 0 0,0-1 0,0 1 0,-1 0 0,1-1 1,-1 1-1,1-1 0,-1 1 0,0-1 0,1 1 0,-1-1 0,0 1 0,0-1 0,0 1 0,0-1 0,-1-2 0,-1 3 41,-1 0-1,1 0 0,-1 0 0,0 1 1,1-1-1,-1 1 0,1-1 0,-1 1 1,0 0-1,1 0 0,-1 0 0,-4 1 1,-2 0-6,7-1 1,-1 0 0,1 0 1,-1 0-1,0 1 1,1-1-1,-1 1 1,1 0-1,-1 0 0,1 0 1,-1 0-1,1 0 1,0 1-1,-1-1 1,1 1-1,0-1 0,0 1 1,0 0-1,0-1 1,1 1-1,-1 0 1,0 1-1,1-1 0,-1 0 1,1 0-1,0 1 1,0-1-1,0 0 1,0 1-1,0-1 1,0 4-1,-2 7 210,1 0-1,0 0 1,1 0 0,0 22-1,1-34-238,0 0 29,1 1 0,-1 0 1,1-1-1,-1 1 0,1 0 0,-1-1 0,1 1 1,0-1-1,0 1 0,0-1 0,0 0 1,0 1-1,0-1 0,0 0 0,0 0 1,0 1-1,1-1 0,-1 0 0,0 0 0,1-1 1,-1 1-1,3 1 0,45 18 721,-15-7-185,-29-10-488,0-1 1,-1 1 0,1 0-1,-1 0 1,0 0 0,0 1-1,0 0 1,0-1-1,0 1 1,-1 1 0,0-1-1,0 0 1,0 1 0,0 0-1,-1-1 1,0 1-1,0 0 1,0 0 0,-1 1-1,1-1 1,-1 0 0,0 0-1,-1 1 1,1 6 0,-2-10-52,1 0 0,-1 0 0,0 0 0,0-1 1,0 1-1,0 0 0,0 0 0,0 0 1,-1-1-1,1 1 0,0-1 0,-1 1 1,1-1-1,-1 1 0,0-1 0,1 0 1,-1 0-1,0 0 0,0 0 0,0 0 0,0 0 1,0 0-1,-3 0 0,-6 3 220,1-1 0,-1 0 0,-14 2 0,-5-5 160,29 0-406,0 0 0,1 0 0,-1-1 0,0 1 0,0 0 0,1-1 0,-1 1 0,0-1 0,1 1 0,-1-1 0,1 1 0,-1-1 0,1 0 0,-1 1 0,1-1 0,-1 0 0,1 1 0,-1-1 0,1 0 0,0 1 0,-1-1 0,1 0 0,0 0 0,0 1 0,0-1 0,-1 0 0,1 0 0,0 0 0,0 1 0,0-1 0,1-1 0,-2-2-9,1 1 1,0 0-1,0 0 0,1-1 1,-1 1-1,1 0 0,-1 0 1,1-1-1,0 1 0,0 0 1,2-3-1,-1 4-43,0 0-1,0 0 1,0 0-1,0 0 1,1 0-1,-1 1 1,0-1-1,1 1 1,-1 0-1,1-1 1,0 1 0,-1 1-1,5-2 1,20-7-368</inkml:trace>
  <inkml:trace contextRef="#ctx0" brushRef="#br0" timeOffset="4394.09">3616 354 9830,'-7'-8'112,"4"18"116,2 24 313,1-30-439,0 13 210,0-1 0,1 0 0,1 1 1,0-1-1,1 0 0,1 0 0,11 28 0,-7-24 131,-1-1 10,1-1 1,1 0 0,1 0-1,22 32 1,-29-45-446,-8-8 74,-10-9 178,4-2-197,0 0-1,1 0 1,1-1 0,0-1-1,1 0 1,0 0 0,1 0-1,-8-32 1,8 16-387,1 1 1,2-1-1,-1-64 0,5 94 308,0 0 0,0 0 0,1 0 1,-1 0-1,1 0 0,-1-1 0,1 2 0,0-1 0,0 0 0,0 0 1,0 0-1,0 0 0,0 0 0,0 1 0,0-1 0,1 0 0,-1 1 1,1 0-1,0-1 0,-1 1 0,1 0 0,0-1 0,-1 1 1,1 0-1,0 0 0,4-1 0,-3 1 36,-1 1 0,1-1 0,-1 0 0,1 1 0,0 0 0,-1 0 0,1-1 0,-1 2 0,1-1 0,0 0 0,-1 0 0,1 1 0,0-1 0,-1 1 0,1 0 0,-1 0 0,0 0 0,1 0 1,-1 0-1,0 1 0,5 2 0,-3 1 68,1 0 0,-1 0 0,0 1 0,0-1 0,0 1 0,-1 0 0,0 0 0,0 0 0,0 0 0,-1 0 0,0 1 0,2 10 0,0 2 220,-1 1 1,-2 0-1,0 20 1,0-37-271,-1 0 1,0 0-1,0 0 0,-1 0 0,1 0 1,-1 0-1,1 0 0,-1 0 0,0-1 1,0 1-1,0 0 0,-1 0 0,1-1 1,-1 1-1,1-1 0,-1 1 1,0-1-1,0 0 0,0 0 0,0 0 1,0 0-1,-1 0 0,1 0 0,0 0 1,-1-1-1,1 1 0,-1-1 0,0 0 1,0 0-1,1 0 0,-1 0 0,0 0 1,-4 0-1,7-1-37,0 0 0,0 0 0,1 0 0,-1-1 0,0 1 0,0 0 0,0 0 0,0 0 0,0 0 0,0 0 0,0 0 0,0 0 0,0-1-1,0 1 1,0 0 0,0 0 0,0 0 0,0 0 0,0 0 0,0 0 0,0-1 0,0 1 0,0 0 0,0 0 0,0 0 0,0 0 0,0 0 0,0 0 0,0-1 0,0 1 0,0 0 0,0 0 0,0 0 0,-1 0 0,1 0 0,0 0 0,0 0 0,0 0 0,0-1-1,0 1 1,0 0 0,0 0 0,0 0 0,-1 0 0,1 0 0,0 0 0,0 0 0,0 0 0,0 0 0,0 0 0,0 0 0,-1 0 0,1 0 0,0 0 0,0 0 0,0 0 0,0 0 0,0 0 0,0 0 0,-1 0 0,1 0 0,0 0 0,0 0 0,0 0-1,0 0 1,0 0 16,8-14 183</inkml:trace>
  <inkml:trace contextRef="#ctx0" brushRef="#br0" timeOffset="5347.83">3902 385 9830,'0'-1'7,"-1"1"1,1 0-1,-1 0 0,1 0 1,-1 0-1,1 0 0,-1 0 1,1 0-1,-1 0 0,1 0 1,-1 0-1,0 0 0,1 0 1,-1 1-1,1-1 0,-1 0 1,1 0-1,-1 0 0,1 1 1,-1-1-1,1 0 0,0 1 1,-1-1-1,1 0 0,-1 1 0,1-1 1,0 1-1,-1-1 0,1 1 1,0-1-1,-1 0 0,1 1 1,0-1-1,0 1 0,0-1 1,-1 1-1,1-1 0,0 1 1,0 0-1,0-1 0,0 1 1,0-1-1,0 1 0,0-1 1,0 1-1,0-1 0,0 1 1,0-1-1,0 1 0,1-1 1,-1 2-1,0-1 14,0 0 1,0 0-1,0 1 1,1-1-1,-1 0 1,0 0-1,1 0 1,-1 1-1,0-1 1,1 0-1,0 0 1,-1 0-1,1 0 1,-1 0-1,1 0 1,0 0 0,0 0-1,0 0 1,0 0-1,-1-1 1,1 1-1,0 0 1,0-1-1,1 1 1,-1 0-1,0-1 1,1 1-1,0 0 16,0-1 0,-1 1 1,1-1-1,0 0 0,-1 1 0,1-1 0,0 0 0,0 0 1,-1 0-1,1 0 0,0-1 0,0 1 0,-1 0 0,1-1 0,0 1 1,-1-1-1,1 1 0,-1-1 0,1 0 0,0 0 0,-1 0 1,0 0-1,1 0 0,-1 0 0,0 0 0,1 0 0,-1-1 0,0 1 1,0 0-1,2-3 0,-2-2-8,1 0 0,-1-1 0,1 1 0,-2 0-1,1 0 1,-1 0 0,0-10 0,0 14-46,0-5-1,0 1 1,-1-1-1,1 1 1,-1 0-1,-1-1 1,1 1-1,-4-8 1,5 12 23,-1 0 0,0 0 0,0 1 0,-1-1 0,1 0 0,0 1 0,0-1 0,-1 0 0,1 1 1,-1 0-1,0-1 0,1 1 0,-1 0 0,0 0 0,0 0 0,1 0 0,-1 0 0,0 0 0,0 1 0,0-1 0,0 0 0,0 1 0,0 0 1,0-1-1,0 1 0,-4 0 0,4 1 22,0-1-1,1 1 1,-1-1 0,0 1-1,1 0 1,-1-1 0,0 1 0,1 0-1,-1 0 1,1 0 0,-1 0-1,1 1 1,0-1 0,-1 0 0,1 0-1,0 1 1,0-1 0,0 1 0,0-1-1,0 1 1,0 0 0,1-1-1,-1 1 1,0 0 0,1-1 0,-1 1-1,1 0 1,0 0 0,0 0-1,-1 1 1,-1 11 261,1 0 0,0 23 0,1-34-213,-1 11 172,2 0 1,-1 0 0,2 0-1,0-1 1,7 25 0,-8-35-192,0 1 1,1 0 0,0-1-1,0 0 1,0 1 0,0-1 0,0 0-1,0 0 1,1 0 0,0 0 0,-1 0-1,1-1 1,0 1 0,0-1-1,1 0 1,-1 0 0,0 0 0,1 0-1,-1-1 1,1 1 0,0-1-1,-1 0 1,1 0 0,0 0 0,6 0-1,-5 0 26,1-1-1,-1 1 0,1-1 0,0 0 0,-1-1 1,1 1-1,-1-1 0,1 0 0,-1-1 0,1 1 1,-1-1-1,0 0 0,1 0 0,-1-1 1,0 0-1,4-3 0,-3 1-81,-1 0 0,0 0 0,0-1 0,-1 0 0,0 0 0,0 0 0,0 0 0,0 0-1,-1-1 1,0 0 0,-1 0 0,3-8 0,1-11-239,0 1 0,-2-1 0,-1 0 0,0-28-1,-6-104-868,-3 116 734,6 41 363,-1 0 0,1 0 1,0-1-1,-1 1 0,1 0 0,0 0 1,-1-1-1,1 1 0,-1 0 1,0 0-1,1 0 0,-1 0 0,0 0 1,0 0-1,0 0 0,0 0 1,0 0-1,0 0 0,0 1 0,0-1 1,0 0-1,0 1 0,0-1 1,0 1-1,0-1 0,-1 1 0,-1-1 1,2 1 11,1 1 0,-1-1 0,0 0 1,1 1-1,-1-1 0,0 1 0,1-1 1,-1 1-1,1-1 0,-1 1 0,1 0 1,-1-1-1,1 1 0,-1 0 0,1-1 1,-1 1-1,1 0 0,0 0 0,0-1 1,-1 1-1,1 0 0,0 0 0,0-1 1,0 1-1,0 0 0,0 1 0,-3 26 326,3-26-273,-2 22 267,2-1 0,0 1 1,2 0-1,1-1 0,0 1 0,2-1 1,13 40-1,-12-46-125,32 74 849,-33-81-899,0-1 0,1 0-1,0 0 1,0 0-1,1 0 1,14 13-1,-19-20-110,1 0 0,-1 0-1,1 0 1,0 0-1,-1 0 1,1-1-1,0 0 1,0 1 0,0-1-1,0 0 1,0 0-1,0-1 1,1 1-1,-1-1 1,0 1 0,0-1-1,0 0 1,1 0-1,-1-1 1,0 1-1,0-1 1,0 1 0,0-1-1,1 0 1,-1 0-1,0 0 1,-1-1-1,1 1 1,0-1-1,0 0 1,-1 1 0,1-1-1,-1 0 1,1-1-1,-1 1 1,0 0-1,0-1 1,0 1 0,0-1-1,0 0 1,0 1-1,-1-1 1,0 0-1,1 0 1,-1 0 0,0 0-1,0-4 1,4-16-296,-1 1 0,-2-1-1,0 0 1,-2 1 0,0-1 0,-1 0 0,-2 0 0,0 1 0,-1-1 0,-2 1 0,0 0-1,-1 0 1,-18-36 0,25 58 254,0-1-1,0 1 1,0 0-1,0 0 1,0 0 0,0 0-1,0-1 1,0 1-1,0 0 1,0 0-1,0 0 1,0 0 0,0-1-1,-1 1 1,1 0-1,0 0 1,0 0-1,0 0 1,0-1 0,0 1-1,0 0 1,0 0-1,0 0 1,-1 0-1,1 0 1,0 0 0,0 0-1,0-1 1,0 1-1,0 0 1,-1 0 0,1 0-1,0 0 1,0 0-1,0 0 1,0 0-1,-1 0 1,1 0 0,0 0-1,0 0 1,0 0-1,-1 0 1,1 0-1,0 0 1,0 0 0,0 0-1,0 0 1,-1 0-1,1 0 1,0 0-1,-3 12-77,2 25 305,1-33-156,2 24 216,1-1 1,0 0-1,2 0 1,2 0-1,0-1 1,2 1-1,0-2 1,2 0-1,16 28 1,-25-50-248,21 31 422,-22-32-439,0-1 0,0 1-1,1-1 1,-1 0-1,1 1 1,-1-1 0,1 0-1,-1 0 1,1 0 0,0 0-1,0 0 1,-1-1-1,1 1 1,0 0 0,0-1-1,0 1 1,3-1 0,-5 0-13,0 0 1,1 1-1,-1-1 1,0 0-1,0-1 1,1 1-1,-1 0 1,0 0-1,1 0 1,-1 0-1,0 0 1,0 0 0,1 0-1,-1 0 1,0 0-1,1-1 1,-1 1-1,0 0 1,0 0-1,1 0 1,-1-1-1,0 1 1,0 0-1,0 0 1,1-1 0,-1 1-1,0 0 1,0 0-1,0-1 1,0 1-1,0 0 1,0 0-1,1-1 1,-1 1-1,0 0 1,0-1 0,0 1-1,0 0 1,0-1-1,0 1 1,5-17 181</inkml:trace>
  <inkml:trace contextRef="#ctx0" brushRef="#br0" timeOffset="5797.76">4589 307 9830,'-1'1'21,"0"-1"-1,1 1 1,-1-1-1,0 1 0,0-1 1,0 1-1,1 0 1,-1-1-1,0 1 1,1 0-1,-1 0 1,0-1-1,1 1 1,-1 0-1,1 0 1,-1 0-1,1 0 1,0 0-1,-1 0 1,1-1-1,0 1 1,0 0-1,0 0 1,-1 0-1,1 0 1,0 0-1,0 0 0,0 0 1,1 0-1,-1 0 1,0 2-1,0-2 9,0 1-1,0-1 1,0 1 0,0-1-1,0 1 1,0-1-1,0 0 1,1 1-1,-1-1 1,1 1-1,-1-1 1,1 1 0,-1-1-1,1 0 1,0 1-1,-1-1 1,1 0-1,0 0 1,0 0-1,0 0 1,0 1 0,0-1-1,0 0 1,3 1-1,-2-1 26,1 0 0,-1-1 0,1 1 0,0-1 0,-1 0 0,1 1 0,-1-1 0,1 0 0,0-1 0,-1 1 0,1 0 0,0-1 0,4-1 0,-6 2-22,1-1 1,-1 0-1,1 0 0,-1 0 1,1 0-1,-1-1 1,0 1-1,0 0 0,1 0 1,-1-1-1,0 1 0,0-1 1,0 1-1,0-1 1,-1 1-1,2-3 0,0-5-17,0 0-1,0 0 0,-1 0 1,0-1-1,0 1 1,-1-13-1,0 19-42,-1 1 45,1 0 1,0 0-1,-1 0 0,0 0 0,1-1 0,-1 1 0,0 0 1,0 0-1,0 0 0,0 1 0,0-1 0,-1 0 0,1 0 0,-1 1 1,1-1-1,-1 0 0,1 1 0,-1 0 0,0-1 0,0 1 1,0 0-1,1 0 0,-1 0 0,0 0 0,-1 0 0,1 0 0,0 1 1,0-1-1,0 1 0,0-1 0,0 1 0,-1 0 0,1 0 1,0 0-1,0 0 0,0 0 0,-1 1 0,1-1 0,0 1 0,0-1 1,0 1-1,0 0 0,0 0 0,0 0 0,0 0 0,0 0 1,0 0-1,0 0 0,1 1 0,-1-1 0,0 1 0,1-1 0,-1 1 1,1 0-1,0 0 0,-1-1 0,1 1 0,-1 3 0,-2 5 141,1-1-1,1 1 1,-1 0 0,2 0-1,-1 0 1,1 0-1,1 0 1,0 0-1,0 0 1,3 11-1,-3-15-75,2-1 0,-1 1 0,0-1 0,1 1 0,0-1 0,0 0 0,1 0 0,0 0 0,-1 0-1,2 0 1,-1-1 0,0 1 0,1-1 0,0 0 0,0 0 0,0 0 0,1 0 0,-1-1 0,6 3-1,-1-1 96,1-1-1,-1 0 0,1-1 1,0 0-1,0-1 0,0 0 1,0 0-1,15 0 0,11-1 167</inkml:trace>
  <inkml:trace contextRef="#ctx0" brushRef="#br0" timeOffset="6309.26">4958 338 9830,'-84'-33'0,"82"32"30,0 0 0,0 0 0,0 0 0,0 1-1,0-1 1,0 1 0,0 0 0,0-1 0,0 1 0,0 0 0,0 0-1,0 0 1,0 1 0,0-1 0,0 0 0,0 1 0,0-1 0,0 1-1,0 0 1,0 0 0,0 0 0,0 0 0,0 0 0,1 0 0,-1 0-1,0 0 1,1 1 0,-1-1 0,1 1 0,0-1 0,-1 1 0,1 0-1,0-1 1,0 1 0,0 0 0,0 0 0,0 0 0,0 0 0,0 3 0,-2 6 189,1 0 0,0-1 1,0 1-1,1 0 1,1 16-1,0-24-165,0 2 30,0-1-1,0 1 0,0-1 1,1 1-1,0-1 0,0 1 1,0-1-1,0 1 0,1-1 1,2 5-1,-3-7-28,1 0 0,0 0 1,0 0-1,0 0 0,0 0 0,0 0 0,0 0 0,0-1 1,1 1-1,-1-1 0,0 1 0,1-1 0,0 0 0,-1 0 1,1 0-1,-1 0 0,7 0 0,-6 0 10,1 0-1,0 0 1,0-1 0,0 1-1,0-1 1,0 0-1,0 0 1,0 0 0,0-1-1,0 0 1,0 1 0,-1-1-1,1-1 1,0 1 0,0 0-1,-1-1 1,1 0-1,-1 0 1,1 0 0,-1 0-1,0-1 1,4-2 0,-3-1-60,1 0 0,-1 1 0,-1-2 0,1 1 0,-1 0 0,0-1 0,-1 1 0,1-1 0,-1 0 0,-1 1 0,3-15 0,0-18-245,-1 0 1,-1-1 0,-3 1 0,-1 0-1,-2-1 1,-11-49 0,14 85 214,-1-6-52,0 1 0,-1-1 0,-1 1 0,-6-15 0,6 52 51,3 20 927,3 1-1,1-1 1,18 84 0,-15-106-484,2 1-1,0-1 1,2-1 0,1 1 0,1-2-1,19 30 1,-30-52-379,1 1 0,0-1 0,1 0 0,-1 0 0,0 0 0,1 0 0,-1 0-1,1 0 1,-1-1 0,1 1 0,4 1 0,-6-3-26,-1 0-1,1 0 1,0 1 0,0-1-1,-1 0 1,1 0-1,0 0 1,0 0 0,-1 0-1,1 0 1,0 0-1,0-1 1,0 1 0,-1 0-1,1 0 1,0 0 0,0-1-1,-1 1 1,1 0-1,0-1 1,-1 1 0,1-1-1,0 1 1,-1-1-1,1 1 1,-1-1 0,1 1-1,-1-1 1,1 0-1,-1 1 1,1-1 0,-1 0-1,0 1 1,1-1-1,-1 0 1,0 1 0,0-1-1,1 0 1,-1 0-1,0 0 1,0 1 0,0-1-1,0 0 1,0 0 0,0 1-1,0-3 1,0-18 252</inkml:trace>
  <inkml:trace contextRef="#ctx0" brushRef="#br0" timeOffset="73389.5">224 704 9830,'-35'-10'9,"26"7"31,0 0 0,0 0 0,0 2 0,-1-1-1,1 1 1,-1 0 0,-9 1 0,18 1-22,0-1 1,1 1 0,-1 0 0,0-1-1,1 1 1,-1 0 0,1 0-1,-1-1 1,1 1 0,-1 0 0,1 0-1,0 0 1,0 0 0,-1 0-1,1-1 1,0 1 0,0 0 0,0 0-1,0 0 1,0 0 0,0 0-1,0 0 1,0 0 0,0 1 0,2 28 473,-2-29-469,1 5 76,0 0 1,0 1 0,1-2 0,0 1-1,0 0 1,1 0 0,-1-1-1,1 1 1,1-1 0,-1 0-1,1 0 1,-1 0 0,1 0 0,1-1-1,-1 1 1,1-1 0,0 0-1,0-1 1,0 1 0,0-1-1,0 0 1,1 0 0,0-1-1,-1 1 1,1-1 0,0 0 0,0-1-1,8 2 1,-5-4 31,0 1 1,1-1-1,-1-1 0,0 0 1,0 0-1,0-1 0,0 0 1,-1 0-1,1-1 0,-1 0 1,0-1-1,0 0 0,14-11 1,5-7-346,-1-1-1,30-37 1,-43 47 116,1-3-33,54-63-367,-61 70 413,1-1 0,-2 0 0,1 0 0,-2-1 0,9-23 0,-14 44 150,0 1 1,0 0-1,1 0 0,0-1 1,1 1-1,0-1 0,3 11 0,-2-6 139,38 131 1710,-25-97-1132</inkml:trace>
  <inkml:trace contextRef="#ctx0" brushRef="#br0" timeOffset="75447.26">98 627 9830,'-1'-36'55,"1"36"-47,0-1 0,0 1-1,0 0 1,0-1 0,0 1 0,-1-1 0,1 1 0,0 0 0,0-1 0,-1 1 0,1-1 0,0 1 0,0 0 0,-1 0-1,1-1 1,0 1 0,-1 0 0,1-1 0,-1 1 0,1 0 0,0 0 0,-1 0 0,1-1 0,-1 1 0,1 0 0,0 0-1,-1 0 1,1 0 0,-1 0 0,1 0 0,-1 0 0,1 0 0,0 0 0,-1 0 0,1 0 0,-1 0 0,1 0 0,-1 0-1,1 0 1,0 1 0,-1-1 0,0 0 0,-15 8 275,11-5-165,0 1 0,0 0-1,1 0 1,-1 1 0,1 0 0,0-1 0,1 1-1,-1 0 1,1 1 0,0-1 0,0 1 0,1-1-1,-4 11 1,4-6 69,-1 0 1,2-1-1,-1 1 0,1 0 0,1 0 0,0 0 0,0 0 0,2 11 1,-1-17-103,0 1 1,1-1-1,-1 1 0,1-1 1,0 0-1,0 1 1,0-1-1,0 0 1,1 0-1,0 0 1,-1-1-1,1 1 0,1-1 1,-1 0-1,1 0 1,-1 0-1,1 0 1,0 0-1,6 3 1,-3-3 44,0 0 1,0 0-1,0 0 1,0-1-1,0 0 1,1-1-1,-1 1 1,0-1-1,1-1 1,-1 1-1,13-2 1,-10-1 1,0-1-1,-1 0 1,1 0 0,0-1 0,-1 0 0,0-1 0,0 0 0,0 0-1,-1-1 1,0 0 0,0-1 0,0 1 0,7-10 0,4-4-343,-2-1 1,0 0-1,25-43 1,-30 42-90,-2-1 1,14-38-1,-29 73 369,-14 46 348,17-49-382</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1:39.154"/>
    </inkml:context>
    <inkml:brush xml:id="br0">
      <inkml:brushProperty name="width" value="0.035" units="cm"/>
      <inkml:brushProperty name="height" value="0.035" units="cm"/>
      <inkml:brushProperty name="color" value="#008C3A"/>
    </inkml:brush>
  </inkml:definitions>
  <inkml:trace contextRef="#ctx0" brushRef="#br0">881 1091 9830,'2'-58'0,"-2"58"3,-1-1-1,1 1 1,0 0 0,0 0-1,0-1 1,0 1-1,0 0 1,0 0 0,0-1-1,0 1 1,0 0-1,0 0 1,0-1 0,0 1-1,1 0 1,-1 0 0,0-1-1,0 1 1,0 0-1,0 0 1,0-1 0,0 1-1,1 0 1,-1 0 0,0 0-1,0-1 1,0 1-1,0 0 1,1 0 0,-1 0-1,0-1 1,0 1-1,1 0 1,-1 0 0,0 0-1,0 0 1,1 0 0,-1 0-1,0 0 1,0 0-1,1 0 1,-1 0 0,0 0-1,0 0 1,1 0-1,-1 0 1,0 0 0,0 0-1,1 0 1,-1 0 0,0 0-1,0 0 1,1 0-1,-1 0 1,0 0 0,0 0-1,1 1 1,-1-1-1,0 0 1,0 0 0,1 0-1,-1 1 1,13 12 236,-12-11-180,210 249 5091,-208-246-5016,7 4 137,-8-9 2</inkml:trace>
  <inkml:trace contextRef="#ctx0" brushRef="#br0" timeOffset="187.13">1070 1070 9830,'0'0'0,"-21"98"1351,19-55-618,-2-1-78,-5-5 0,-10-7-191,-5-7-1,-3-12 1</inkml:trace>
  <inkml:trace contextRef="#ctx0" brushRef="#br0" timeOffset="359.37">817 1287 9830,'0'0'0,"119"-62"0,-55 52 0,6-3 0,3-10 0</inkml:trace>
  <inkml:trace contextRef="#ctx0" brushRef="#br0" timeOffset="1060.97">1839 1065 9830,'-36'-87'0,"28"70"102,5 16-28,3 10 78,-2 38 947,2 0 0,9 75-1,-7-105-796,1 1 0,1-1-1,1 0 1,1 0-1,0-1 1,1 1 0,1-1-1,0-1 1,1 1-1,15 18 1,-20-29-187,0-1 0,0 1 0,1-1 0,0 0 0,-1-1 0,1 1 0,1-1 0,-1 0 0,0 0 0,1-1 0,-1 1 0,1-1 0,0 0 0,0-1 0,0 0 0,0 1 0,9-1 0,-11-1-53,0 0 0,0 0-1,0-1 1,0 0 0,0 0 0,0 0-1,0 0 1,0 0 0,0-1 0,0 1-1,-1-1 1,1 0 0,-1 0 0,0-1 0,1 1-1,-1-1 1,0 1 0,0-1 0,0 0-1,-1 0 1,1-1 0,-1 1 0,0 0-1,0-1 1,0 0 0,3-6 0,0-9-245,0-1 1,-1 0 0,0 0 0,-2 0 0,-1 0 0,0-1-1,-1 1 1,-2 0 0,0 0 0,-7-31 0,8 42 94,-2 0 1,1 0-1,-1 0 0,0 1 1,-1-1-1,0 1 1,0-1-1,-1 1 0,-6-7 1,11 14 76,0 0-1,-1 1 1,1-1 0,-1 1 0,1-1-1,-1 1 1,1-1 0,-1 1 0,0-1-1,1 1 1,-1-1 0,1 1 0,-1 0-1,0-1 1,1 1 0,-1 0 0,0 0-1,0 0 1,1-1 0,-1 1 0,0 0-1,0 0 1,1 0 0,-2 0 0,2 1 11,-1-1 1,0 1 0,1-1 0,-1 1 0,1-1-1,-1 1 1,1-1 0,-1 1 0,1-1-1,-1 1 1,1 0 0,0-1 0,-1 1 0,1 0-1,0-1 1,0 1 0,0 0 0,-1 0 0,1 0-1,-2 43 410,2-39-336,3 36 342,11 0 33</inkml:trace>
  <inkml:trace contextRef="#ctx0" brushRef="#br0" timeOffset="2543.73">2191 1251 9830,'-8'-68'328,"54"202"1864,-14 32 629,-32-167-2820,0 1 0,0 0 0,0 0 0,0 0 0,0 0 0,0 0 0,0 0-1,0 0 1,0-1 0,0 1 0,0 0 0,0 0 0,0 0 0,1 0 0,-1 0 0,0 0 0,0 0-1,0 0 1,0-1 0,0 1 0,0 0 0,0 0 0,0 0 0,1 0 0,-1 0 0,0 0-1,0 0 1,0 0 0,0 0 0,0 0 0,0 0 0,1 0 0,-1 0 0,0 0 0,0 0 0,0 0-1,0 0 1,0 0 0,0 0 0,1 0 0,-1 0 0,0 0 0,0 0 0,0 0 0,0 0 0,0 0-1,0 0 1,0 1 0,1-1 0,-1 0 0,0 0 0,0 0 0,0 0 0,0 0 0,0 0-1,0 0 1,0 0 0,0 1 0,0-1 0,0 0 0,8-24 263,-2-1 1,7-50-1,-9 50-491,0 0 1,1 0 0,15-40-1,-20 64 224,0 0 0,1 1 0,-1-1-1,0 0 1,0 1 0,1-1 0,-1 0 0,0 1 0,1-1-1,-1 1 1,1-1 0,-1 1 0,1-1 0,-1 1-1,1-1 1,-1 1 0,1-1 0,0 1 0,-1 0 0,1-1-1,-1 1 1,1 0 0,0-1 0,0 1 0,-1 0-1,1 0 1,0 0 0,-1 0 0,2 0 0,0 0 13,-1 0-1,0 1 1,1-1 0,-1 1 0,1 0 0,-1 0-1,0-1 1,1 1 0,-1 0 0,0 0 0,0 0 0,2 2-1,3 3 103,-1 1 0,0-1 0,0 1 0,3 8 0,18 50 767,-23-53-722,1 1-1,1-2 1,0 1-1,1 0 1,0-1 0,0 0-1,9 10 1,-14-19-124,1 0 0,-1-1 0,1 1 0,0-1 1,0 1-1,-1-1 0,1 1 0,0-1 0,0 0 0,0 0 1,1 0-1,-1 0 0,0 0 0,0-1 0,0 1 1,1 0-1,-1-1 0,0 0 0,1 0 0,-1 1 0,0-1 1,1-1-1,-1 1 0,0 0 0,1-1 0,-1 1 0,3-2 1,-1 1 9,-1-1 0,1 0 1,-1 0-1,0-1 0,1 1 1,-1-1-1,0 1 1,0-1-1,-1 0 0,1 0 1,-1 0-1,1-1 0,-1 1 1,0-1-1,2-3 0,8-26-361,-1 0 0,-1-1 0,-2 0-1,-2 0 1,4-46 0,-7 59 150,-4 21 163,1 0 1,0-1 0,0 1-1,0 0 1,0-1 0,0 1-1,1 0 1,-1-1 0,0 1-1,0 0 1,0-1 0,0 1 0,0 0-1,0-1 1,0 1 0,1 0-1,-1 0 1,0-1 0,0 1-1,0 0 1,1 0 0,-1-1-1,0 1 1,0 0 0,1 0-1,-1 0 1,0-1 0,1 1-1,-1 0 1,0 0 0,0 0 0,1 0-1,-1 0 1,0 0 0,1-1-1,-1 1 1,0 0 0,1 0-1,13 9 149,11 18 329,-24-26-459,38 57 700,-42-90-270,0 28-426,0 1 0,0 0 0,0-1 0,0 1 0,0 0 0,-1 1 0,0-1 0,1 1 0,-1-1-1,0 1 1,0 0 0,0 1 0,-7-3 0,9 3 1,0 0-1,-1 0 1,1 0-1,0 1 1,-1-1-1,1 1 0,-1 0 1,1 0-1,-1-1 1,1 1-1,0 1 1,-1-1-1,1 0 1,-1 1-1,1-1 0,0 1 1,-1 0-1,1-1 1,0 1-1,0 0 1,-1 1-1,1-1 1,0 0-1,0 1 0,0-1 1,-2 3-1,0 3 65,0 1 0,0-1-1,1 1 1,0 0 0,0-1 0,1 1-1,0 0 1,0 1 0,1-1-1,-1 10 1,1 10 338,4 47-1,-3-71-379,1 0 0,-1 0 0,1 0 0,0 1-1,0-1 1,0 0 0,1 0 0,-1 0 0,1-1-1,0 1 1,0 0 0,0-1 0,1 1 0,0-1 0,-1 1-1,1-1 1,0 0 0,0 0 0,1-1 0,-1 1-1,0-1 1,1 1 0,0-1 0,-1 0 0,1-1 0,0 1-1,0-1 1,0 1 0,0-1 0,1 0 0,-1-1-1,0 1 1,7 0 0,-9-2-24,0 1 0,-1 0 0,1-1 0,0 1-1,0-1 1,-1 0 0,1 0 0,0 1 0,-1-1 0,1 0 0,-1 0 0,1 0 0,-1-1-1,0 1 1,1 0 0,-1-1 0,0 1 0,0 0 0,0-1 0,0 1 0,0-1 0,0 0-1,0 1 1,-1-1 0,1 0 0,0 1 0,-1-1 0,0 0 0,1-3 0,2-8-39,-2 0 0,1 1 0,-1-15 0,-1 20-115,1-34-315,1 16 90,-1 0 0,-2 0 0,0 0 0,-8-42 0,7 126 388,4-16 443,3 0 0,17 73 0,-6-40 96,-9-35-284,-4-18-64,1 0 0,1 1 1,1-1-1,1-1 1,15 34-1,-21-55-203,0 1-1,-1-1 1,1 1-1,0-1 1,0 1-1,0-1 1,0 0-1,1 1 1,-1-1-1,0 0 1,0 0-1,1 0 0,-1 0 1,1 0-1,-1 0 1,1 0-1,-1-1 1,1 1-1,-1 0 1,1-1-1,0 1 1,-1-1-1,1 0 1,0 0-1,-1 1 1,1-1-1,2 0 1,-2-1 2,0 0 1,0 1-1,0-1 0,0 0 1,0 0-1,0 0 1,0 0-1,0 0 0,0-1 1,-1 1-1,1 0 1,-1-1-1,1 0 0,-1 1 1,1-1-1,-1 0 1,0 0-1,0 1 1,0-1-1,2-3 0,2-9-97,0 0-1,0 0 1,-1 0-1,-1-1 1,-1 0-1,1-16 1,-1-93-1529,-3 69 1005,1 42 447,1 10 113,-1-1 1,0 1-1,0 0 0,0 0 1,0-1-1,0 1 0,-1 0 0,0-1 1,1 1-1,-1 0 0,0 0 0,-1 0 1,1 0-1,-3-4 0,1 38-127,2-10 288,1 2 166,5 45 0,-4-61-215,1 1 0,-1-1 0,2 0 0,-1 1 0,1-1 0,0 0 0,1-1 0,-1 1 0,10 12 0,-12-18-59,-1 0 0,1 1 1,0-1-1,0 0 1,0 0-1,0 0 1,0 0-1,0 0 0,0 0 1,0 0-1,0 0 1,0 0-1,0-1 0,1 1 1,-1 0-1,0-1 1,1 1-1,-1-1 1,0 1-1,1-1 0,-1 0 1,0 0-1,1 1 1,-1-1-1,1 0 0,-1 0 1,0 0-1,1-1 1,-1 1-1,1 0 1,-1 0-1,0-1 0,1 1 1,-1-1-1,0 1 1,1-1-1,-1 0 0,0 1 1,0-1-1,0 0 1,1 0-1,-1 0 1,0 0-1,1-2 0,2-2 38,0 0 0,0 0 0,-1 0-1,0-1 1,0 0 0,0 1-1,-1-1 1,3-9 0,1-24-637,0 1 1,-3-1-1,-2-60 0,-1 79 110,0 46 757,1 0 1,8 46-1,-8-64-211,1 0 0,0-1 0,0 1 0,1-1 0,0 0 0,1 0 0,-1 0 0,1 0 0,0 0-1,1-1 1,0 1 0,0-1 0,11 10 0,-13-14-45,0-1-1,0 1 0,-1-1 1,1 0-1,0 0 0,0 0 1,0 0-1,0-1 0,1 1 1,-1-1-1,0 1 0,0-1 1,0 0-1,0-1 0,0 1 1,5-1-1,10-4 128</inkml:trace>
  <inkml:trace contextRef="#ctx0" brushRef="#br0" timeOffset="3213.38">3218 1328 9830,'-9'-81'55,"9"80"-40,-1 0 1,1-1-1,0 1 1,-1 0 0,1 0-1,0 0 1,-1 0-1,0 0 1,1 0-1,-1 0 1,0 0 0,1 0-1,-1 0 1,0 0-1,0 0 1,0 0-1,0 0 1,0 0-1,0 1 1,0-1 0,0 1-1,0-1 1,0 0-1,0 1 1,0 0-1,0-1 1,0 1 0,-1 0-1,1-1 1,0 1-1,0 0 1,0 0-1,-3 0 1,2 0 21,0 0-1,-1 1 1,1-1 0,-1 0-1,1 1 1,0 0-1,-1 0 1,1-1 0,0 1-1,0 1 1,0-1 0,-2 1-1,1 2 51,0-1-1,0 1 0,1 0 1,-1 0-1,1 0 0,0 0 1,1 0-1,-1 0 0,1 0 1,-1 0-1,1 1 0,1-1 1,-2 7-1,0 65 1145,2-54-913,1-19-265,-1 1 0,0-1 0,1 0 1,0 0-1,-1 0 0,1 1 0,1-1 1,-1 0-1,0 0 0,1-1 1,-1 1-1,1 0 0,0 0 0,0-1 1,0 1-1,0-1 0,1 0 0,-1 0 1,0 1-1,1-1 0,0-1 1,-1 1-1,1 0 0,0-1 0,0 1 1,0-1-1,0 0 0,0 0 0,0 0 1,1-1-1,-1 1 0,0-1 1,0 1-1,0-1 0,1 0 0,-1 0 1,0-1-1,0 1 0,1-1 0,-1 1 1,3-2-1,-3 0-6,-1 1-1,0-1 1,1 0 0,-1 0 0,0 0-1,0 0 1,0 0 0,-1 0 0,1 0-1,0-1 1,-1 1 0,1 0-1,-1-1 1,0 0 0,0 1 0,0-1-1,0 1 1,0-7 0,2-3-90,-1 0 1,1-23-1,-1 12-101,-1 12 72,-1 0 0,0 1-1,0-1 1,-1 0 0,-3-16-1,-3 19-38,7 8 111,-1 0 1,1 0-1,0 0 0,0 0 0,-1 0 0,1 0 1,0 0-1,0 0 0,-1 0 0,1 0 1,0 1-1,0-1 0,-1 0 0,1 0 0,0 0 1,0 0-1,0 1 0,-1-1 0,1 0 0,0 0 1,0 0-1,0 1 0,0-1 0,0 0 1,-1 0-1,1 1 0,0-1 0,0 0 0,0 0 1,0 1-1,0-1 0,0 0 0,0 0 0,0 1 1,0-1-1,0 0 0,0 1 0,0-1 1,0 0-1,0 0 0,0 1 0,1-1 0,-2 13 168,2-1-1,-1 1 0,2-1 0,0 1 1,0-1-1,8 22 0,-9-31-116,1 1 1,0 0-1,0-1 0,0 1 1,0-1-1,0 0 0,1 0 0,0 0 1,-1 0-1,1 0 0,0 0 0,0-1 1,1 0-1,-1 1 0,1-1 0,-1 0 1,1-1-1,-1 1 0,1-1 0,0 1 1,0-1-1,0 0 0,0 0 0,0-1 1,8 1-1,-7-1-17,0-1-1,0 1 1,0-1-1,0 0 1,0 0-1,0-1 1,-1 0-1,1 1 1,0-1-1,-1-1 1,1 1-1,-1-1 1,0 0-1,0 0 1,0 0-1,0 0 1,0-1-1,-1 0 1,0 1-1,0-1 1,0-1-1,0 1 1,2-5-1,2-2-145,-2 0 1,0 0-1,0-1 1,-1 0-1,0 1 1,-1-1-1,-1-1 1,3-20-1,-3-9-404,-2 0 0,-7-72-1,3 91 302,-1-1 0,-1 1 0,0 0-1,-2 0 1,-1 0 0,-14-26 0,23 49 214,0 0 1,0 0-1,0 1 1,0-1-1,0 0 1,0 0-1,0 0 1,0 0-1,0 0 1,0 0-1,0 0 1,0 0-1,0 0 1,0 0-1,0 1 1,0-1-1,0 0 1,0 0 0,0 0-1,0 0 1,0 0-1,0 0 1,0 0-1,0 0 1,-1 0-1,1 0 1,0 0-1,0 0 1,0 0-1,0 0 1,0 1-1,0-1 1,0 0-1,0 0 1,0 0-1,0 0 1,0 0-1,0 0 1,-1 0-1,1 0 1,0 0-1,0 0 1,0 0-1,0 0 1,0 0-1,0 0 1,0 0 0,0 0-1,0 0 1,0 0-1,-1 0 1,1 0-1,0 0 1,0 0-1,0 0 1,0-1-1,0 1 1,0 0-1,0 0 1,0 0-1,0 0 1,0 0-1,-2 15 109,1 20 214,2-5 138,1 0 0,2 0 0,1-1 0,14 49 0,-1-26 765,40 84-1,-55-129-1159,1 1 48,-1 0 1,1 0-1,1 0 0,-1-1 1,1 0-1,1 0 0,-1 0 1,9 8-1,-9-13 87,-5-5 41</inkml:trace>
  <inkml:trace contextRef="#ctx0" brushRef="#br0" timeOffset="4238.48">3440 1179 9830,'5'-1'58,"0"1"0,0-1 0,1 1 0,-1 0 0,0 0 0,0 1 0,0-1 0,0 1 0,0 0 0,0 1 0,0-1 0,0 1 0,0 0 0,5 3 0,28 8 654,-36-12-657,1 0 0,0 0-1,0 0 1,-1-1 0,1 1-1,0-1 1,0 0 0,0 0-1,0 0 1,-1 0 0,1-1-1,0 1 1,0-1 0,3-1-1,-5 1-21,1 0 0,-1 0 0,0 0 0,1 0-1,-1-1 1,0 1 0,0 0 0,0-1 0,0 1-1,0-1 1,0 1 0,0-1 0,-1 0 0,1 1-1,0-1 1,-1 0 0,1 0 0,-1 1 0,0-1 0,0 0-1,0 0 1,0-3 0,1-32-68,-1 44 124,1 0 0,0 0 1,0-1-1,1 1 0,0 0 0,0 0 0,1-1 0,5 12 0,-7-16-58,0 0-1,0 0 1,0-1 0,0 1-1,0 0 1,1 0-1,-1-1 1,1 1 0,-1-1-1,1 1 1,-1-1-1,1 1 1,0-1-1,0 0 1,0 0 0,-1 0-1,1 0 1,0 0-1,0-1 1,1 1 0,-1 0-1,0-1 1,0 0-1,0 1 1,0-1 0,0 0-1,0 0 1,1 0-1,-1 0 1,0-1 0,0 1-1,0 0 1,0-1-1,2-1 1,-2 1 1,1-1 0,-1 1 0,0-1 0,0 0 0,-1 0-1,1 0 1,0 0 0,-1 0 0,1 0 0,-1-1 0,0 1 0,0-1 0,1 1 0,-2-1 0,1 1 0,0-1-1,0 1 1,-1-1 0,1-3 0,3-54-198,-3 42 126,-1 9-28,0 1 0,0-1-1,0 1 1,-1-1 0,-3-13 0,3 20 69,0 1 0,1-1 0,-1 0 1,0 0-1,0 1 0,0-1 0,0 0 1,0 1-1,-1-1 0,1 1 0,0-1 1,-1 1-1,1 0 0,-1 0 0,1 0 1,-1-1-1,0 2 0,1-1 0,-1 0 1,0 0-1,0 0 0,0 1 0,0-1 1,1 1-1,-1-1 0,0 1 0,0 0 1,0 0-1,-4 0 0,5 0 20,-1 1 0,1-1-1,-1 1 1,1-1 0,-1 1-1,1-1 1,0 1 0,-1 0-1,1 0 1,0-1 0,-1 1-1,1 0 1,0 0 0,0 0 0,0 1-1,0-1 1,0 0 0,0 0-1,0 1 1,1-1 0,-1 0-1,0 1 1,1-1 0,-1 0-1,1 1 1,-1-1 0,0 3-1,-8 46 661,9-46-617,0 0-21,-4 25 393,2 0 0,2 33 0,0-56-358,1 0 1,-1 1-1,1-1 0,0 0 1,1 1-1,0-1 0,0 0 1,0 0-1,0 0 0,1 0 1,0-1-1,0 1 0,1-1 1,0 0-1,-1 0 0,7 6 1,-5-8-2,0 0 0,0 0 0,0 0 1,1-1-1,-1 1 0,1-1 0,0-1 0,-1 1 1,1-1-1,0 0 0,0 0 0,0-1 0,0 0 1,0 0-1,0 0 0,0-1 0,-1 1 0,9-3 1,5-2 213,0 0 1,0-1-1,-1-2 1,19-8-1,-22 8-311,1 1-1,-2-2 1,1 0-1,15-13 1,-26 19-32,-1-1 0,1 1 0,-1-1 0,0 0 0,0 0 0,0 0 0,0-1 0,-1 1 0,1-1 0,-1 1 0,0-1 0,-1 0 0,1 0 0,-1 0 0,0 0 0,0 0 0,-1 0 0,1-6 0,-1 8 15,0 0 1,0 0-1,0 0 1,0 1-1,-1-1 1,1 0 0,-1 0-1,0 0 1,1 1-1,-1-1 1,-1 0-1,1 1 1,0-1-1,-1 1 1,1 0-1,-3-4 1,1 4 28,1 1 0,-1-1 0,1 1 0,-1-1 0,1 1-1,-1 0 1,0 0 0,0 0 0,0 0 0,0 0 0,0 0 0,0 1 0,0 0 0,0 0-1,0 0 1,-3 0 0,3 0 38,0 0 0,0 0 0,0 1 0,-1-1-1,1 1 1,0 0 0,0 0 0,0 0 0,0 0 0,1 1-1,-1-1 1,0 1 0,0-1 0,1 1 0,-1 0-1,-3 4 1,2-1 26,0-1 1,1 1-1,-1 0 0,1 0 0,1 0 0,-1 0 0,1 1 0,-3 8 1,1 0 78,1 1 0,0-1 0,1 1 0,1 0 0,0-1 0,3 25 1,-1-36-111,-1-1 0,1 1 0,1-1 0,-1 0 0,0 1 0,0-1 0,1 0 0,-1 0 0,1 0 0,0 0 1,0 0-1,0 0 0,0-1 0,0 1 0,0 0 0,0-1 0,0 0 0,1 1 0,-1-1 0,0 0 0,1 0 1,-1-1-1,1 1 0,-1 0 0,1-1 0,-1 1 0,5-1 0,-2 1 16,-1 0 0,1-1 0,-1 0 0,1 0 0,0 0 0,-1 0 0,1-1 0,0 1 0,-1-1 0,1 0 0,-1-1 0,0 1 0,1-1 0,-1 0 0,6-3-1,-5-1-34,0 1-1,0-1 1,0 0-1,-1 0 1,0 0-1,0-1 1,-1 0-1,0 1 1,0-1-1,0 0 0,-1 0 1,0-1-1,1-8 1,2-15-688,2-54 0,-7 80 639,1-58-989,-2 0 0,-3 0 0,-23-119 0,27 182 1026,0 0 1,0 0 0,0 0-1,0 0 1,0 0-1,-1 0 1,1 1 0,0-1-1,0 0 1,0 0 0,0 0-1,0 0 1,0 0-1,0 0 1,0 0 0,0 0-1,0 0 1,-1 0 0,1 0-1,0 0 1,0 0-1,0 0 1,0 0 0,0 0-1,0 0 1,0-1 0,0 1-1,0 0 1,0 0 0,-1 0-1,1 0 1,0 0-1,0 0 1,0 0 0,0 0-1,0 0 1,0 0 0,0 0-1,0 0 1,0 0-1,0 0 1,0 0 0,0-1-1,0 1 1,0 0 0,0 0-1,0 0 1,0 0 0,0 0-1,0 0 1,0 0-1,0 0 1,0 0 0,0 0-1,0-1 1,0 1 0,0 0-1,0 0 1,0 0-1,0 0 1,0 0 0,0 0-1,-4 11-56,0 17 264,3 6 163,1 0 0,2-1 0,1 1-1,2-1 1,1 0 0,1 0-1,2-1 1,2 0 0,1 0-1,1-1 1,22 38 0,-32-64-352,-2-3 11,0 0 1,-1 0 0,1-1 0,0 1 0,0 0 0,0-1 0,0 1 0,1-1 0,-1 1-1,0-1 1,1 0 0,-1 1 0,1-1 0,-1 0 0,1 0 0,-1 0 0,1 0-1,3 1 1,9-2 144</inkml:trace>
  <inkml:trace contextRef="#ctx0" brushRef="#br0" timeOffset="6081.56">5064 967 9830,'-26'-105'0,"27"170"983,9-5 354,3-1 0,25 69 0,0 5 924,-37-131-2188,5 19 168,-4-17-192,-1-13-7,0 2-26,-2-1 0,1 1-1,-1 0 1,0-1 0,0 1-1,-1 0 1,0 0 0,0 0-1,-1 0 1,0 0 0,0 0-1,-1 1 1,1-1 0,-1 1 0,-1 0-1,1 0 1,-11-9 0,0 2-163,0 0 0,-1 0 0,-1 2 0,-29-17 0,40 25 204,19 10 172,1-1 1,0 0 0,0-1-1,0-1 1,1 0-1,-1-1 1,17 1-1,109 2 1186,-137-6-1415,1 0 0,-1 0 0,0 0 0,0-1 0,1 1 0,-1-1 0,0 0 0,0 0 0,0 0 0,0 0 0,0 0 0,0-1 0,0 1 0,0-1-1,0 0 1,-1 0 0,1 0 0,-1 0 0,0-1 0,1 1 0,-1 0 0,0-1 0,0 0 0,0 1 0,-1-1 0,3-6 0,0-1-13,-1 0 0,-1 0 0,0-1 0,0 1 0,-1-1 0,0 1-1,-2-12 1,-6 76 137,7-51-101,-1 0-1,1 0 1,0 0-1,0 0 0,1 0 1,-1-1-1,0 1 1,1 0-1,0 0 1,0 0-1,0-1 0,0 1 1,0 0-1,0-1 1,1 1-1,-1-1 0,1 1 1,0-1-1,0 0 1,0 0-1,0 0 1,0 0-1,0 0 0,0 0 1,1 0-1,-1-1 1,1 1-1,-1-1 0,1 0 1,0 0-1,-1 0 1,1 0-1,0 0 1,0 0-1,0-1 0,-1 0 1,6 1-1,-6-1-2,1 1 0,-1-1 0,0 0 0,1 0 0,-1 0 0,0 0-1,1 0 1,-1 0 0,0-1 0,1 1 0,-1-1 0,0 1 0,0-1 0,0 0 0,1 0 0,-1 0-1,0 0 1,0 0 0,3-3 0,-3 1 8,0 0 1,0-1-1,-1 1 0,1 0 0,-1-1 1,0 1-1,0-1 0,0 1 1,0-1-1,0 1 0,-1-1 0,0-4 1,2 0-111,-1-1 1,-1 0 0,0 1 0,0-1 0,0 0 0,-1 1-1,-3-13 1,3 19 66,0-1 0,0 1 0,-1 0-1,1-1 1,0 1 0,-1 0 0,0 0-1,1 0 1,-1 0 0,0 0 0,0 0-1,0 0 1,0 1 0,-1-1 0,1 1-1,0 0 1,-1-1 0,1 1 0,-1 0-1,1 0 1,-1 1 0,1-1 0,-1 0-1,0 1 1,1 0 0,-1 0 0,-3 0-1,3-1 39,0 1 0,0 0 0,0-1-1,0 2 1,1-1 0,-1 0 0,0 0-1,0 1 1,0 0 0,0 0-1,0-1 1,1 1 0,-1 1 0,0-1-1,1 0 1,-1 1 0,1-1 0,-1 1-1,1 0 1,-3 3 0,3-2 12,-1 1 0,1 0 0,0 0 0,0 0 0,0 0-1,0 1 1,1-1 0,0 0 0,0 1 0,0-1 0,0 1 0,1 6 0,-1 0 53,0-1 0,1 1-1,1-1 1,0 1 0,0-1 0,1 0 0,0 0 0,1 1 0,5 13-1,-4-16-17,0 0 1,1 0-1,0-1 0,1 1 0,0-1 0,0-1 0,0 1 0,0-1 0,1 0 0,1 0 1,8 5-1,-7-5 11,0-1 0,0-1 0,0 1-1,0-1 1,1-1 0,0 0 0,0 0 0,0-1 0,0 0 0,0-1 0,0 0 0,0-1 0,20-1 0,-28 0-65,0 0 1,0 0-1,0 0 1,0 0-1,0 0 1,0 0-1,-1 0 1,1-1-1,0 1 1,-1 0-1,1-1 1,-1 0-1,1 1 1,-1-1-1,0 0 1,0 0-1,0 0 1,0 0-1,0 0 1,0 0-1,-1 0 1,2-3-1,11-50-539,-12 52 438,2-45-561,-3 37 490,0 1-1,1 0 1,0-1-1,5-15 1,-6 26 155,0 0 1,0 0-1,0 0 0,0-1 0,0 1 1,0 0-1,0 0 0,0 0 1,0 0-1,0-1 0,0 1 0,0 0 1,1 0-1,-1 0 0,0 0 0,0 0 1,0-1-1,0 1 0,0 0 1,1 0-1,-1 0 0,0 0 0,0 0 1,0 0-1,0 0 0,1 0 0,-1-1 1,0 1-1,0 0 0,0 0 1,0 0-1,1 0 0,-1 0 0,0 0 1,0 0-1,0 0 0,1 0 0,-1 0 1,0 0-1,0 0 0,0 1 1,1-1-1,7 7-63,7 15 12,-15-21 63,14 23 194,-1 1 0,-2 1 0,0 0 0,11 45 0,-22-71-204,0 0 1,0 0-1,0 0 1,1 0-1,-1 0 1,0 0-1,0 0 1,0 0-1,0 0 1,0 0-1,0 0 1,0 1-1,0-1 1,0 0-1,0 0 1,0 0-1,0 0 1,1 0-1,-1 0 1,0 0-1,0 0 1,0 0-1,0 0 1,0 0-1,0 0 1,0 0-1,0 0 1,1 0-1,-1 0 0,0 0 1,0 0-1,0 0 1,0 0-1,0 0 1,0 0-1,0 0 1,0 0-1,0 0 1,0 0-1,1-1 1,-1 1-1,0 0 1,0 0-1,0 0 1,0 0-1,0 0 1,0 0-1,0 0 1,0 0-1,0 0 1,0 0-1,0 0 1,0 0-1,0-1 1,0 1-1,0 0 1,0 0-1,0 0 1,0 0-1,0 0 1,0 0-1,0 0 1,0 0-1,0 0 1,0-1-1,0 1 1,0 0-1,0 0 1,4-7 7,9-37 21,-9 24-322,2 1 0,0 0 0,1 0 0,1 1-1,1 0 1,16-25 0,-24 42 292,-1 0-1,1 0 1,0 0-1,0 0 1,-1 0-1,1 0 1,0 0-1,0 0 1,0 0-1,0 0 1,1 0-1,-1 1 0,0-1 1,0 0-1,0 1 1,1-1-1,-1 1 1,0-1-1,0 1 1,1 0-1,-1 0 1,0-1-1,1 1 1,-1 0-1,0 0 1,1 0-1,-1 0 1,0 1-1,1-1 1,-1 0-1,0 0 1,1 1-1,-1-1 1,0 1-1,0-1 1,1 1-1,-1 0 1,0-1-1,0 1 1,0 0-1,0 0 1,0 0-1,0 0 0,0 0 1,0 0-1,0 0 1,-1 0-1,1 0 1,0 0-1,0 1 1,-1-1-1,1 0 1,-1 0-1,0 1 1,1 1-1,13 72 500,-13-58-340,2-1 0,0 0 0,9 29-1,-11-42-141,0-1 0,0 0 0,0 0 0,0 0 0,0-1-1,1 1 1,-1 0 0,1 0 0,-1-1 0,1 1 0,-1-1-1,1 1 1,0-1 0,0 0 0,0 1 0,0-1 0,0 0-1,0 0 1,0-1 0,0 1 0,0 0 0,0-1 0,0 1-1,0-1 1,1 0 0,-1 1 0,0-1 0,0 0 0,1 0-1,2-1 1,-1 0 10,0 0-1,0 0 1,0 0-1,0-1 1,0 1-1,0-1 1,-1 0-1,1 0 1,-1 0-1,1 0 1,-1-1-1,0 0 1,0 1-1,0-1 1,0 0-1,2-4 1,3-6-153,-1 0 0,-1-1 0,0 1 1,0-1-1,-2 0 0,0-1 0,0 1 0,-2-1 1,2-20-1,-1-5-529,-2 1 0,-7-52-1,4 76 456,0 1 1,-2 0-1,0 0 0,0 0 0,-1 1 0,-1-1 0,-8-12 0,11 75 151,7-10 513,3-1 0,1 0 0,20 57-1,-10-35 37,-13-40-282,-2-8-86,0 1 1,1-1 0,0 0 0,0 0 0,2-1 0,-1 1-1,1-1 1,12 15 0,-18-26-131,0 0 0,0 0 0,0 0 1,0 0-1,0 0 0,0 0 0,1 0 0,-1 0 0,0 0 1,0 0-1,0 0 0,0 0 0,0 0 0,0 0 0,1 0 0,-1 0 1,0 0-1,0 0 0,0 0 0,0 0 0,0 0 0,0 0 0,1 0 1,-1-1-1,0 1 0,0 0 0,0 0 0,0 0 0,0 0 1,0 0-1,0 0 0,0 0 0,0 0 0,0-1 0,1 1 0,-1 0 1,0 0-1,0 0 0,0 0 0,0 0 0,0 0 0,0 0 1,0-1-1,0 1 0,0 0 0,0 0 0,0 0 0,0 0 0,0 0 1,0-1-1,0 1 0,0 0 0,0 0 0,0 0 0,0 0 1,0 0-1,-1-1 0,2-8 75,-1 9-75,0-23 173</inkml:trace>
  <inkml:trace contextRef="#ctx0" brushRef="#br0" timeOffset="6253.47">6044 1006 9830,'0'0'0,"122"-26"0,-79 24 655,-1 0 1,-6 0-1,-12-3-327,-18-7-1,-6-5 1</inkml:trace>
  <inkml:trace contextRef="#ctx0" brushRef="#br0" timeOffset="30376.95">1 348 9830,'3'10'208,"0"-1"-1,1 1 1,0-1-1,0 0 0,1 0 1,0 0-1,1 0 1,9 10-1,-3-5 225,0-1-1,1 0 0,28 20 0,-40-32-392,1 0 0,0 0 0,0 0 0,0 0-1,0 0 1,0 0 0,0 0 0,0-1 0,0 1 0,0-1 0,0 1 0,0-1 0,0 0-1,0 0 1,0 0 0,0 0 0,1 0 0,-1-1 0,0 1 0,0-1 0,0 1 0,0-1-1,0 0 1,0 1 0,0-1 0,0 0 0,-1 0 0,1-1 0,2 0 0,4-5 122,-1 0 1,1 0 0,-2 0 0,12-16-1,-14 18-83,26-36-331,-3-2-1,-1 0 0,-3-2 1,-1 0-1,-2-1 0,14-54 0,-30 90 192,-1-4-33,2 1-1,0 0 1,13-25 0,-18 37 93,0 1 1,1 0-1,-1-1 1,0 1-1,0 0 1,0 0-1,0-1 1,1 1-1,-1 0 1,0 0-1,0-1 1,1 1-1,-1 0 1,0 0-1,0 0 1,1-1-1,-1 1 1,0 0-1,1 0 1,-1 0-1,0 0 1,1 0-1,-1-1 1,0 1-1,1 0 1,-1 0-1,0 0 1,1 0-1,-1 0 1,0 0-1,1 0 1,-1 0-1,1 1 1,7 9 59,3 22 286,-10-29-259,8 29 494,-1 0 0,-2 1 0,3 46 0,-8-6 473</inkml:trace>
  <inkml:trace contextRef="#ctx0" brushRef="#br0" timeOffset="30859.31">394 1371 9830,'-3'21'382,"1"-11"-209,0 0-1,1 0 1,1 0 0,-1 0 0,3 18 0,-1-27-146,-1 0 1,0 0-1,1 0 1,-1-1-1,1 1 1,-1 0 0,1-1-1,0 1 1,-1 0-1,1-1 1,0 1 0,-1-1-1,1 1 1,0-1-1,0 1 1,-1-1-1,1 1 1,0-1 0,0 0-1,0 1 1,0-1-1,-1 0 1,1 0 0,0 0-1,0 0 1,0 0-1,0 0 1,1 0-1,1 0 27,0 0-1,0 0 0,0 0 0,0-1 0,0 1 1,0-1-1,-1 0 0,4 0 0,2-4 56,0 0 0,-1 0-1,1 0 1,-1-1-1,0 0 1,9-11 0,37-47-230,-43 52 52,42-55-160,166-196-768,-199 244 916,-3 3-32,23-30 0,-35 41 93,-1 0-1,1-1 0,-1 1 1,-1-1-1,1 1 0,-1-1 1,0 0-1,0 0 0,-1 0 1,2-12-1,-2-14-49</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2:20.769"/>
    </inkml:context>
    <inkml:brush xml:id="br0">
      <inkml:brushProperty name="width" value="0.05" units="cm"/>
      <inkml:brushProperty name="height" value="0.05" units="cm"/>
      <inkml:brushProperty name="color" value="#F6630D"/>
    </inkml:brush>
  </inkml:definitions>
  <inkml:trace contextRef="#ctx0" brushRef="#br0">370 306 1313,'0'0'10647,"-3"-4"-9398,-6-8 700,9 12-1895,0 0 0,0 0 0,0 0 0,0 0 0,0 0 0,0 0 0,0 1 0,0-1 0,0 0 0,0 0 0,0 0 0,0 0 0,0 0 1,0 0-1,0 0 0,0 0 0,0 0 0,0 0 0,0 0 0,0 1 0,-1-1 757,1 1-757,0-1 0,0 0 0,0 0 0,0 0 0,0 0 1,0 0-1,0 0 0,0 0 0,-1 0 0,1 0 0,0 0 0,0 0 0,0 0 0,0 0 0,0 0 0,0 0 0,0 0 0,0 0 1,0 0-1,0 0 0,0 0 0,-1 0 0,1 0 0,0 0 0,0 0 0,0 0 0,0-1 162,0 1-162,4 18 2927,1-1-4285,15 58 1436,-17-58-140,1 1 1,1-1-1,1 0 1,0-1-1,1 1 1,0-1-1,15 23 1,-20-37-14,-1-1 1,1 1 0,-1-1 0,1 1-1,0-1 1,0 1 0,-1-1-1,1 0 1,0 0 0,0 0-1,0 0 1,0 0 0,0 0-1,1-1 1,-1 1 0,0-1 0,0 1-1,0-1 1,0 0 0,1 0-1,-1 0 1,0 0 0,0 0-1,1 0 1,-1-1 0,0 1-1,0-1 1,2 0 0,1-1-17,-1 0 0,0 0 0,0 0 0,0 0 0,0-1 0,0 1 0,0-1 0,-1 0 0,1 0 0,-1-1 0,0 1 0,4-5 0,-3 1 134,0-1 0,0 1 0,-1 0 1,0-1-1,0 0 0,-1 0 0,0 0 0,2-11 0,0-63 757,-4 80-856,0 48-57,2 0 1,2 0-1,16 71 0,-15-93-101,3 13-1642,2-17-3154</inkml:trace>
  <inkml:trace contextRef="#ctx0" brushRef="#br0" timeOffset="436.69">368 33 6915,'-17'-5'3703,"7"2"-3238,-9-3 985,-1 0 0,-36-4-1,50 9-1220,0 0 0,0 1 0,0 0 1,0 0-1,0 0 0,0 1 0,0 0 0,0 0 0,0 1 0,0 0 0,0-1 0,1 2 0,-1-1 0,1 1 0,-1 0 0,-6 5 0,3 1-82,1 0-1,0 1 1,0 0 0,0 0-1,2 1 1,-1 0 0,1 1-1,1-1 1,0 1-1,-4 16 1,-5 21 357,-8 61-1,10-18 213,0 183 1,12-241-654,1 0 0,3-1 0,0 1 0,2-1-1,1 0 1,2-1 0,24 58 0,-26-74-61,1 0 1,1 0-1,1-1 0,0 0 0,1-1 0,0 0 0,1-1 0,1 0 0,0-1 0,1-1 0,0 0 0,0 0 0,2-1 0,-1-1 0,1-1 1,26 10-1,-9-8 23,2-2 0,-1-1 0,1-2 0,0-1 1,0-1-1,1-3 0,-1 0 0,36-7 0,-45 4-3,-1-2 0,1-1 0,-1 0 0,0-2 0,-1-1 0,0-2-1,-1 0 1,32-20 0,-40 22-39,-1-1 0,-1-1 0,0 0 0,0-1 1,-1 0-1,0-1 0,-2 0 0,1-1 0,-1 0 0,-1 0 0,-1-1 0,0 0 0,10-29 0,-12 20-5,-1 0-1,-1 0 0,-1 0 0,-1-1 1,-1 1-1,-1-1 0,-1 1 0,-2 0 1,0 0-1,-1 0 0,-2 0 0,0 0 0,-2 1 1,-14-31-1,4 15-4,-2 2 0,-1 1 0,-2 0 0,-1 2 0,-1 1 0,-3 0 0,-46-42 0,60 63-32,0 0 1,-1 0-1,-1 2 0,0 0 1,0 0-1,-1 2 0,-26-11 1,34 16-44,0 1-1,0 0 1,0 0 0,0 0 0,-1 1 0,1 1 0,0-1 0,-1 2-1,1-1 1,0 1 0,0 1 0,0-1 0,0 2 0,0-1 0,0 1-1,0 0 1,-8 6 0,4-2-281,0 2-1,1 0 1,0 0 0,1 1-1,0 0 1,-17 22 0,4-1-2379,-27 49 1,21-28-2140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2:26.212"/>
    </inkml:context>
    <inkml:brush xml:id="br0">
      <inkml:brushProperty name="width" value="0.05" units="cm"/>
      <inkml:brushProperty name="height" value="0.05" units="cm"/>
      <inkml:brushProperty name="color" value="#F6630D"/>
    </inkml:brush>
  </inkml:definitions>
  <inkml:trace contextRef="#ctx0" brushRef="#br0">76 159 7940,'0'0'11413,"0"-4"-11237,-2 4-64,0 0-240,0 0-849,-4 0-1712,-3 8-656</inkml:trace>
  <inkml:trace contextRef="#ctx0" brushRef="#br0" timeOffset="1925.81">44 208 2817,'0'0'13294,"0"-7"-12504,-3 129 911,3 95-678,0-206-1001,2 0 1,-1 0-1,2 0 1,6 20-1,-6-87 944,-6 4-958,-2 0 1,-19-83-1,3 23-1,18 86-33,0-45 1,4 70 8,-1 1 0,0-1 0,0 0 0,1 1-1,-1-1 1,0 1 0,1-1 0,-1 1 0,1-1 0,-1 1 0,0-1-1,1 1 1,-1 0 0,1-1 0,0 1 0,-1 0 0,1-1 0,-1 1 0,1 0-1,-1 0 1,1-1 0,0 1 0,-1 0 0,1 0 0,-1 0 0,1 0-1,0 0 1,-1 0 0,1 0 0,0 0 0,-1 0 0,1 0 0,-1 0-1,1 0 1,1 1 0,26 6 45,-19-2-39,-2 1 1,1-1 0,0 1 0,-1 0 0,0 1 0,-1 0 0,0 0 0,0 0 0,0 1 0,-1-1 0,0 2 0,0-1-1,-1 0 1,0 1 0,4 14 0,-2-5-157,-2 0 0,0 0-1,-1 0 1,-1 0 0,0 1 0,-2-1-1,-1 23 1,0-37 128,1 0-1,-1 0 0,0 0 1,0 0-1,-1 0 0,1 0 1,-1 0-1,0 0 1,0 0-1,0 0 0,-1-1 1,1 1-1,-1-1 1,0 0-1,0 0 0,0 0 1,0 0-1,-1 0 0,1-1 1,-1 0-1,1 1 1,-1-1-1,0 0 0,0-1 1,0 1-1,0-1 1,0 0-1,0 0 0,0 0 1,-1 0-1,1-1 1,-7 1-1,10-2 59,0 0-1,0 1 1,0-1 0,1 0 0,-1 1-1,0-1 1,0 0 0,0 0-1,0 0 1,1 0 0,-1 0 0,0 0-1,1 0 1,-1 0 0,1 0-1,-1 0 1,1 0 0,-1 0 0,1 0-1,0 0 1,0 0 0,0-1-1,-1 1 1,1 0 0,0 0 0,0 0-1,0 0 1,1-1 0,-1 1-1,0 0 1,1-1 0,-1-4 121,16 8-89,-4 4-41,-1 1 0,-1 0 1,1 1-1,15 14 0,-17-12-16,2-2 1,-1 1-1,1-2 0,0 1 0,15 6 0,-15-10-252,0-1 1,0-1-1,0 1 1,1-2-1,-1 1 1,1-2-1,-1 1 1,1-2 0,11-1-1,-20 2 236,-1-1 0,0 1 0,0-1 0,0 1 0,0-1 1,0 0-1,0 0 0,0 0 0,0 0 0,-1 0 0,1 0 0,0-1 0,0 1 0,-1-1 0,1 1 0,-1-1 0,2-2 0,1-1 7,-2 1 0,1-1-1,0-1 1,-1 1 0,0 0 0,2-9-1,0-2 55,-1 0 0,-1 0 0,1-30-1,-4 38 263,2 19-227,0-8-103,-1-1-1,0 1 1,1-1 0,-1 1 0,1-1-1,0 1 1,0-1 0,0 1 0,0-1 0,0 0-1,1 0 1,1 3 0,1-2-123,0-1-1,0 0 1,0 0 0,0 0 0,0 0-1,0-1 1,1 1 0,-1-1 0,0 0-1,1 0 1,-1-1 0,1 0 0,-1 1-1,8-2 1,-12 1 146,1 0 0,0 0 0,-1-1 0,1 1 0,0 0 1,-1-1-1,1 1 0,0-1 0,-1 1 0,1-1 0,-1 1 0,1-1 0,-1 1 0,1-1 0,-1 1 0,1-1 0,-1 0 0,1 1 0,-1-1 0,0 0 0,0 1 0,1-1 0,-1 0 0,0 1 0,0-1 0,0 0 0,1 0 1,-1 1-1,0-1 0,0-1 0,1-30-42,-2 25 11,1-1 200,0 0 1,0 0 0,-1 0-1,-1 0 1,1 0 0,-1 0-1,-1 0 1,1 1-1,-1-1 1,-1 1 0,1 0-1,-1 0 1,-1 0 0,1 0-1,-1 1 1,0-1-1,-11-9 1,15 15-131,0 0-1,0 0 1,0 0 0,0 0 0,0 1-1,-1-1 1,1 0 0,0 0-1,0 1 1,-1-1 0,1 1-1,0-1 1,-1 1 0,1 0-1,0 0 1,-1-1 0,1 1-1,-1 0 1,1 0 0,0 0-1,-1 0 1,1 1 0,-1-1 0,1 0-1,-2 1 1,1 0-22,0 1 1,1-1 0,-1 0-1,1 1 1,-1 0-1,1-1 1,0 1-1,-1 0 1,1-1-1,0 1 1,0 0-1,0 0 1,1 0-1,-2 4 1,-1 6-24,0 0-1,1 0 1,1 0-1,-1 19 1,2-15 30,0-1 0,2 1 0,-1 0 0,2-1 0,0 1 0,9 26 0,-10-37-40,0 0 0,1 0 1,-1-1-1,1 1 0,0-1 1,0 0-1,0 1 0,1-2 0,0 1 1,-1 0-1,1-1 0,0 1 1,1-1-1,-1 0 0,1-1 1,-1 1-1,1-1 0,0 0 1,0 0-1,0 0 0,0-1 0,0 0 1,0 1-1,7-1 0,-6 0 29,-1-1-1,1 1 0,-1-1 0,1 0 1,-1-1-1,0 0 0,1 1 0,-1-2 1,1 1-1,-1 0 0,0-1 0,0 0 1,0-1-1,0 1 0,0-1 0,-1 0 1,1 0-1,-1 0 0,0 0 0,0-1 1,0 0-1,0 0 0,0 0 1,-1 0-1,0-1 0,0 1 0,0-1 1,2-5-1,4-7 23,-1 0 0,-1-1 1,0 0-1,-1 0 0,-1 0 0,-1-1 1,3-22-1,-3-16 361,-2-60 0,-2 78-105,0 25 40,-1 0-1,0 0 1,-1 0-1,-1 0 0,0 0 1,-1 0-1,-8-19 1,12 33-307,0-1 0,0 1 0,0 0 0,0 0 0,0 0 0,0 0 0,0 0 0,0 0 0,0-1 0,0 1 0,0 0 0,0 0 0,0 0 0,0 0 0,0 0 1,0 0-1,0-1 0,0 1 0,0 0 0,0 0 0,0 0 0,0 0 0,0 0 0,0 0 0,0 0 0,0 0 0,0-1 0,-1 1 0,1 0 0,0 0 0,0 0 0,0 0 0,0 0 0,0 0 0,0 0 0,0 0 0,-1 0 0,1 0 0,0 0 0,0 0 0,0 0 1,0 0-1,0 0 0,0 0 0,-1 0 0,1 0 0,0 0 0,0 0 0,0 0 0,0 0 0,0 0 0,0 0 0,-1 0 0,1 0 0,0 0 0,0 0 0,0 0 0,0 0 0,-3 11 134,2 16-293,2 11 266,2-1 0,1 1 0,1-1-1,17 56 1,4 3 140,-7-21-171,3-1 0,4-1 0,40 82 0,-61-145-105,1-1 0,0 0 1,10 12-1,-15-20 9,0 1 0,1-1 0,-1 0 0,1 1 0,-1-1 0,1 0 0,0 0 1,0 0-1,-1 0 0,1 0 0,3 1 0,-4-2 8,0 0 0,0 0 0,0 0 0,0 0 1,0 0-1,0 0 0,-1 0 0,1 0 0,0-1 0,0 1 0,0 0 0,0-1 1,-1 1-1,1 0 0,0-1 0,0 1 0,-1-1 0,1 1 0,0-1 1,-1 0-1,1 1 0,0-1 0,-1 0 0,1 1 0,-1-1 0,1 0 0,-1 0 1,1 0-1,2-5 19,-1 1-1,0-1 1,0 1 0,0-1 0,-1 0 0,1 0 0,-2 0-1,2-9 1,-3-54-42,1 57 37,-1 0-14,-1 1-1,0 0 1,-1-1-1,0 1 1,0 0-1,-1 1 1,-1-1-1,0 1 1,0-1-1,-9-10 1,-3-4-26,-1 2 0,-38-38-1,60 60-33,-1 1 0,1-1 0,0 0 0,-1 1 0,1 0 0,0 0 0,3 1 0,147 0-1090,-152-1 1009,-1 0 1,0 0 0,0 0-1,1 0 1,-1 0-1,0-1 1,1 1 0,-1 0-1,0-1 1,0 1-1,0-1 1,1 1 0,-1-1-1,2-1 1,-3 1 8,0 1 0,1-1 0,-1 1 0,0-1 0,0 1 0,0-1 0,0 1 0,1-1 0,-1 1 0,0-1 0,0 0 0,0 1 0,0-1 0,0 1 0,-1-1 0,1 1 0,0-1 0,0 1 0,0-1 0,0 1 0,-1-1 0,1 1 0,0-1 0,0 1 0,-1-1 0,1 1 0,0-1 0,-1 1 0,1 0 0,0-1 0,-1 1 0,1-1 0,-1 1 0,1 0 0,-1 0 0,1-1 0,-1 1 0,1 0 0,-1 0 0,0-1 0,-25-13-6242</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2:29.104"/>
    </inkml:context>
    <inkml:brush xml:id="br0">
      <inkml:brushProperty name="width" value="0.05" units="cm"/>
      <inkml:brushProperty name="height" value="0.05" units="cm"/>
      <inkml:brushProperty name="color" value="#F6630D"/>
    </inkml:brush>
  </inkml:definitions>
  <inkml:trace contextRef="#ctx0" brushRef="#br0">111 320 5170,'0'0'11398,"-12"-2"-10881,12 2-515,-4-1 30,0 1 0,0-1 0,0 1 0,0 0 0,-1 0 0,1 0 0,0 1 0,-5 1 0,6-1 4,1 0 0,0 0 0,0 0-1,0 0 1,0 1 0,0-1 0,0 1 0,1 0 0,-1-1 0,0 1 0,1 0-1,-1 0 1,1 0 0,0 0 0,-1 0 0,1 0 0,0 1 0,0-1 0,1 0-1,-2 4 1,-5 25 268,1 0-1,1 0 0,2 0 1,2 1-1,0-1 1,7 51-1,-4-64-203,0 0 0,2 0 1,0 0-1,1 0 0,1-1 0,1 0 0,0 0 0,11 18 1,-11-24-73,0 0 0,1 0 1,0 0-1,0-1 0,1-1 1,1 1-1,-1-1 0,1-1 1,1 0-1,0 0 0,0-1 1,12 6-1,-14-10-3,0 0 1,-1-1-1,1 0 1,0 0-1,0-1 0,15 1 1,-20-2-27,1 0 0,-1-1 0,1 1 0,-1-1 1,1 0-1,7-3 0,-10 4-32,-1-1 1,1 0-1,-1 0 0,0 1 1,1-1-1,-1 0 0,0 0 1,1 0-1,-1 0 0,0-1 1,0 1-1,0 0 1,0 0-1,0-1 0,0 1 1,-1 0-1,1-1 0,1-2 1,-2-12-4709,-7 10-99</inkml:trace>
  <inkml:trace contextRef="#ctx0" brushRef="#br0" timeOffset="1375.04">764 670 4034,'0'0'9607,"-2"-4"-8948,0 0-310,-1-1 0,2 0 1,-1-1-1,0 1 0,1 0 1,0 0-1,0-1 0,1-7 0,0-53-295,2 31 49,1-42 137,0 69-209,0 12-235,115 450 649,-102-406-399,-6-24-25,-2 1 1,0 0 0,-2 1 0,-1-1 0,3 40-1,-15-72-146,2-1-64,1 0 0,-1 0 1,2 0-1,-1 0 0,1-1 0,0 1 1,-2-16-1,0-37-5270,5 29-405</inkml:trace>
  <inkml:trace contextRef="#ctx0" brushRef="#br0" timeOffset="2172.01">1095 775 6067,'0'0'10020,"4"-3"-9820,-4 2-199,1 1 0,0-1 0,-1 1 0,1-1 0,0 1 0,0-1-1,0 1 1,-1-1 0,1 1 0,0 0 0,0 0 0,0-1 0,0 1-1,0 0 1,-1 0 0,1 0 0,0 0 0,0 0 0,0 0 0,0 0-1,0 0 1,0 1 0,0-1 0,-1 0 0,1 0 0,0 1-1,0-1 1,0 1 0,-1-1 0,1 0 0,0 1 0,0-1 0,-1 1-1,2 1 1,2 2 1,-1 0-1,0 0 0,0 0 0,0 0 0,-1 0 1,1 1-1,1 5 0,6 16-1,12 46 0,-7 4-424,-5-112 427,-6 10 18,-2 8 46,1 1 0,0 0 0,1-1 0,1 1 0,1 1 0,0-1 0,1 1 0,11-18 0,-18 33-67,1 0-1,-1 0 1,1 0-1,0 0 0,-1 0 1,1 0-1,0 0 1,0 1-1,0-1 0,-1 0 1,1 0-1,0 1 1,0-1-1,0 1 1,0-1-1,0 1 0,0-1 1,0 1-1,0 0 1,0-1-1,0 1 1,0 0-1,1 0 0,-1 0 1,0 0-1,0 0 1,0 0-1,0 0 1,0 0-1,0 0 0,0 0 1,1 1-1,-1-1 1,0 0-1,0 1 0,0-1 1,0 1-1,0-1 1,0 1-1,-1 0 1,1-1-1,0 1 0,0 0 1,0-1-1,0 1 1,-1 0-1,1 0 1,0 0-1,-1 0 0,1 1 1,6 7-28,-1 1 0,-1-1 0,0 1 0,4 11 0,-4-11 16,11 29 66,13 25-49,-27-59-17,1 0-1,0 0 1,1-1 0,-1 1-1,1-1 1,0 0 0,0 0-1,1 0 1,6 4 0,-9-6-18,0-1 0,0 0 1,0 1-1,0-1 1,0 0-1,1 0 0,-1 0 1,1 0-1,-1-1 0,1 1 1,-1-1-1,1 0 0,-1 1 1,1-1-1,-1 0 0,1 0 1,-1-1-1,5 0 0,-5 0 23,0 0-1,0 0 0,0 0 0,0 0 0,0-1 1,-1 1-1,1-1 0,0 1 0,-1-1 0,0 0 1,1 1-1,-1-1 0,0 0 0,1 0 0,-1 0 1,1-4-1,2-5 23,-1 0-1,0 0 1,-1 0 0,-1-1 0,1 1 0,-2-19 0,1 8 93,-1 6 317,0 0 0,-1 0 0,-4-22 0,5 40 225,1 8-555,0 0 0,0-1-1,1 1 1,5 17 0,-1-11-91,1-1 0,1 0 1,1 0-1,0-1 1,14 16-1,-20-26-82,1 1 0,1-1 1,-1 0-1,1 0 0,0 0 0,0-1 0,0 1 0,0-1 0,0 0 0,1-1 0,-1 1 0,1-1 0,0 0 0,0-1 0,0 1 0,-1-1 0,13 0 0,-15 0 25,0-1-1,0 0 1,0 0 0,0-1-1,0 1 1,0-1 0,-1 1 0,1-1-1,0 0 1,0 0 0,-1 0 0,1 0-1,0-1 1,-1 1 0,1-1-1,-1 1 1,3-4 0,-2 2 38,-1 0 0,0-1 0,0 1 0,0-1 0,-1 1 0,1-1 0,-1 0 0,0 0 0,0 0 0,0 1 0,-1-1 0,1 0 0,-1-4 0,3-28 63,-2 0 0,-5-63 0,-7 67 43,10 31-113,1 0 0,0 0 0,0 1 0,-1-1 0,1 0 0,-1 1 0,1-1 0,-1 0 0,1 1 0,-1-1 0,1 0 0,-1 1 0,1-1 0,-1 1 0,0-1-1,1 1 1,-1-1 0,0 1 0,1 0 0,-1-1 0,0 1 0,0 0 0,1-1 0,-1 1 0,0 0 0,0 0 0,0 0 0,1 0 0,-1 0 0,0 0 0,0 0 0,0 0 0,1 0 0,-1 0 0,0 0 0,0 0-1,0 1 1,-1 1-138,1 1-1,0-1 0,0 1 0,0-1 0,0 1 0,1-1 0,-1 1 1,1 0-1,0-1 0,-1 1 0,1 0 0,0-1 0,1 1 1,-1 0-1,1 3 0,0 4-494,0 21-1783,5 0-1577</inkml:trace>
  <inkml:trace contextRef="#ctx0" brushRef="#br0" timeOffset="3712.37">2024 773 5026,'0'0'8855,"-16"-2"-8674,0 0-149,1 1 0,-23 1 0,36 0-24,0 1-1,0-1 0,0 1 1,0 0-1,0 0 0,0 0 1,0-1-1,1 2 0,-1-1 1,0 0-1,1 0 0,-1 0 1,1 1-1,-1-1 0,1 1 1,0-1-1,-1 1 0,1 0 1,0-1-1,0 1 0,0 0 1,0 0-1,1 0 0,-2 3 0,0 2 9,0 1 0,1-1 0,0 1-1,-1 10 1,1-10-10,1 1 0,0 0 0,0 0 0,1 0 0,0 0-1,5 16 1,-5-21-53,1 0 0,0 0 0,0-1-1,0 1 1,1 0 0,-1-1-1,1 1 1,0-1 0,0 0 0,0 0-1,0 0 1,1 0 0,-1-1 0,1 1-1,7 3 1,-5-3-249,0 0-1,0-1 1,0 0 0,1 0-1,-1 0 1,1-1-1,0 0 1,-1 0 0,1 0-1,0-1 1,12-1 0,-18 0 311,1 1 1,0-1-1,0 0 1,0 0 0,-1 0-1,1 0 1,-1 0 0,1 0-1,-1-1 1,1 1-1,-1-1 1,1 1 0,-1-1-1,0 1 1,0-1-1,0 1 1,0-1 0,0 0-1,0 0 1,-1 0-1,1 1 1,0-1 0,-1 0-1,0 0 1,1 0-1,-1-3 1,5-54 1982,-4 35-1102,0 17-572,-1 0 1,0-1-1,0 1 1,0 0-1,0 0 0,-1 0 1,-1 0-1,1 0 1,-1 0-1,0 0 1,-5-9-1,7 17-316,1-1-1,-1 0 0,0 0 1,0 0-1,0 0 0,0 0 1,0 0-1,0 1 0,0-1 0,0 0 1,0 0-1,0 0 0,0 0 1,0 0-1,0 1 0,0-1 1,0 0-1,0 0 0,0 0 1,0 0-1,0 0 0,0 0 1,0 1-1,0-1 0,0 0 1,0 0-1,-1 0 0,1 0 1,0 0-1,0 0 0,0 0 0,0 1 1,0-1-1,0 0 0,0 0 1,0 0-1,-1 0 0,1 0 1,0 0-1,0 0 0,0 0 1,0 0-1,0 0 0,0 0 1,-1 0-1,1 0 0,0 0 1,0 0-1,0 0 0,0 0 1,0 0-1,-1 0 0,1 0 0,0 0 1,0 0-1,0 0 0,0 0 1,0 0-1,0 0 0,-1 0 1,1 0-1,0 0 0,0 0 1,0 0-1,0 0 0,0 0 1,0 0-1,0-1 0,-1 1 1,0 9-27,0-1 1,0 1 0,0-1 0,1 1 0,1-1 0,-1 1 0,1-1 0,1 1 0,-1-1 0,2 0 0,-1 0 0,6 13 0,-6-17-210,1 0 1,-1 0-1,1 0 0,0 0 0,0 0 1,0-1-1,1 0 0,-1 1 0,1-1 1,0-1-1,0 1 0,0 0 0,0-1 1,0 0-1,1 0 0,-1 0 0,0-1 1,1 1-1,0-1 0,-1 0 0,1 0 1,0-1-1,-1 1 0,9-1 0,-11 0 131,0-1 0,0 1 0,0 0 0,0-1 0,-1 1 0,1-1 0,0 1-1,0-1 1,0 0 0,-1 0 0,1 0 0,0 0 0,-1 0 0,1 0 0,-1 0-1,1-1 1,-1 1 0,0 0 0,1-1 0,-1 1 0,0-1 0,0 0 0,0 1-1,0-1 1,0 0 0,0-3 0,3-6 85,-1 1 0,0-1 0,2-19 0,-1 4 44,7-29 890,-4 0 0,-1-1 0,-3 0 0,-5-68 0,2 117-617,0 0 1,-1 1-1,0-1 0,-1 0 1,1 1-1,-1-1 0,-1 1 1,-4-11-1,7 17-286,0 0 0,0 0 0,0 0 0,0 0 0,0 0 0,-1 1 0,1-1 0,0 0 0,0 0 0,0 0 0,0 0 0,0 0 0,0 1 0,0-1 0,0 0 0,0 0 0,0 0 0,-1 0 0,1 0-1,0 0 1,0 0 0,0 0 0,0 0 0,0 1 0,0-1 0,-1 0 0,1 0 0,0 0 0,0 0 0,0 0 0,0 0 0,0 0 0,-1 0 0,1 0 0,0 0 0,0 0 0,0 0 0,0 0 0,0 0 0,-1 0 0,1 0 0,0 0 0,0 0 0,0 0 0,0 0 0,0-1 0,-1 1 0,1 0 0,0 0 0,0 0 0,0 0 0,0 0 0,0 0 0,0 0 0,0 0 0,-1-1 0,1 1 0,0 0 0,0 0 0,0 0-1,0 0 1,0 0 0,0 0 0,0-1 0,0 1 0,0 0 0,0 0 0,0 0 0,0-1 0,-2 14-48,0 27 89,2 0-1,1-1 0,3 1 1,1-1-1,1 0 0,3 0 1,19 54-1,-24-81-197,1 0 0,0 0 0,1-1 0,0 0 0,1 0 0,0 0 0,15 16 0,-18-23-131,0 1 0,1-1 0,0-1 0,0 1 0,0 0 1,0-1-1,1 0 0,-1-1 0,1 1 0,-1-1 0,1 0 0,0 0 0,0-1 1,0 1-1,0-2 0,0 1 0,13 0 0,-16-2 244,0 0-1,1 0 0,-1 0 1,0 0-1,0 0 1,0-1-1,1 0 1,-2 1-1,1-1 1,0 0-1,0 0 1,0-1-1,-1 1 1,0 0-1,1-1 1,-1 0-1,0 1 1,0-1-1,0 0 1,0 0-1,-1 0 1,1 0-1,1-6 1,2-3 59,-1-1-1,0 0 1,-1 0 0,4-25 0,-5 2 993,-2-49 0,0 84-954,0 0-1,0 0 0,0-1 0,0 1 0,0 0 1,0 0-1,0 0 0,0-1 0,0 1 0,-1 0 1,1 0-1,0 0 0,-1 0 0,1 0 0,-1 0 1,0 0-1,1 0 0,-1 0 0,0 0 0,1 0 1,-1 0-1,0 0 0,0 0 0,0 0 0,0 1 1,0-1-1,0 0 0,0 1 0,0-1 0,0 1 1,-2-1-1,2 4-74,0 0 0,0 0 0,0 0 0,0 0-1,0 0 1,1 1 0,-1-1 0,1 0 0,0 1 0,0-1 0,0 4 0,0-4 3,0 15-18,0-1 0,1 0 0,1 0 0,1 0 0,0 0 0,10 28 0,-11-39-196,0 0 1,1 0-1,0 0 1,1 0-1,-1-1 0,1 1 1,0-1-1,1 0 1,4 5-1,-5-8-154,-1 1-1,1-1 0,-1 1 0,1-1 1,0 0-1,0 0 0,0-1 0,0 1 0,0-1 1,1 0-1,-1 0 0,0 0 0,0 0 1,9-1-1,-11 0 337,1 1 0,-1-1 1,0 0-1,0 0 0,1 0 0,-1 0 0,0 0 1,1-1-1,-1 1 0,0-1 0,0 1 0,0-1 1,0 0-1,1 0 0,-1 0 0,0 0 0,0 0 1,-1-1-1,1 1 0,0 0 0,0-1 0,-1 1 1,1-1-1,-1 0 0,1 0 0,-1 0 0,0 1 1,1-1-1,-1 0 0,0 0 0,0-1 1,-1 1-1,1 0 0,1-4 0,4-14 1398,0-1 0,5-34 0,-9 39-754,0 1 0,2-1 0,0 1-1,1 0 1,0 0 0,9-17 0,-13 30-568,0 0 0,1 0 0,-1 0 0,0 0 0,1 1 0,-1-1 0,1 1 0,-1-1-1,1 1 1,0-1 0,2 0 0,-3 1-30,-1 1 0,1 0 0,0-1 0,0 1 0,0 0 0,-1 0 0,1 0 0,0 0 0,0 0 0,0 0-1,0 0 1,-1 0 0,1 0 0,0 0 0,0 0 0,0 1 0,-1-1 0,1 0 0,0 1 0,1 0-1,2 2-21,0 1 0,0 0-1,0 0 1,0 0-1,-1 0 1,0 1-1,4 5 1,-5-6-94,0 0 1,1-1-1,-1 1 1,1-1-1,0 0 1,-1 0-1,1 0 1,1 0-1,-1 0 1,5 3-1,-7-43 990,-2 35-861,0 1-1,0-1 1,-1 1 0,1-1-1,0 1 1,-1 0 0,1 0-1,-1-1 1,0 1 0,1 0-1,-1 0 1,0 0 0,0 1-1,1-1 1,-1 0 0,0 1-1,0-1 1,0 1 0,0 0-1,0-1 1,-3 1 0,1 0 8,0-1-1,1 1 1,-1 0 0,1 0 0,-1 1-1,0-1 1,1 1 0,-1-1-1,1 1 1,-1 0 0,-4 3 0,4-1-41,0 1 0,0 0 1,1 0-1,-1 0 0,1 0 0,0 1 1,0-1-1,1 1 0,-1 0 1,1 0-1,0 0 0,1 0 0,-1 0 1,1 0-1,-2 10 0,0 8-40,1 0 0,0 29 0,2-49-37,0 1 0,0-1 0,0 1 0,1-1 0,-1 1 0,1-1 0,0 0 0,0 1 0,0-1 0,0 0 0,1 0 0,-1 0 0,4 6 0,-3-7-40,0 0 0,1 0 0,-1 0 0,0-1 0,1 1 0,-1-1 0,1 0-1,-1 1 1,1-1 0,-1 0 0,1-1 0,0 1 0,0 0 0,-1-1 0,1 1 0,0-1 0,4 0-1,-3 0 44,1 0-1,-1 0 0,0 0 0,0 0 0,0-1 1,0 1-1,0-1 0,0-1 0,0 1 0,0 0 0,0-1 1,0 0-1,-1 0 0,7-4 0,-6 2 99,0 0-1,0 0 0,0-1 1,0 1-1,-1-1 0,0 0 1,0 0-1,0-1 1,-1 1-1,3-6 0,1-7 272,0-1 0,-2 0-1,0 0 1,3-37 0,-5-82 1532,-2 84-1174,0 44-527,-5-107 848,4 101-716,-2 1 1,0 0-1,-1 0 0,0 1 0,-11-24 1,6 26 444,5 20-466,3 25-308,1-28 97,1 33 29,2 0 1,2 0-1,15 57 1,43 108 123,-55-176-264,23 55 60,-27-73-333,0-1-1,0 0 0,1 0 0,0 0 0,0-1 0,1 0 0,7 8 0,-5-10-561,-8-5 848,0 0 1,0 1-1,1-1 0,-1 0 0,0 0 0,0 0 0,0 0 1,0 0-1,0 0 0,0 0 0,0 1 0,1-1 1,-1 0-1,0 0 0,0 0 0,0 0 0,0 0 0,0 0 1,1 0-1,-1 0 0,0 0 0,0 0 0,0 0 1,0 0-1,0 0 0,1 0 0,-1 0 0,0 0 0,0 0 1,0 0-1,0 0 0,1 0 0,-1 0 0,0 0 0,0 0 1,0 0-1,0-1 0,0 1 0,0 0 0,1 0 1,-1 0-1,0 0 0,0 0 0,0 0 0,0 0 0,0 0 1,0-1-1,0 1 0,0 0 0,0 0 0,1 0 1,-1-11-5138</inkml:trace>
  <inkml:trace contextRef="#ctx0" brushRef="#br0" timeOffset="3868.5">2395 361 1777,'0'0'10853</inkml:trace>
  <inkml:trace contextRef="#ctx0" brushRef="#br0" timeOffset="5306.02">3825 504 2961,'0'0'7265,"-19"-11"-5219,-59-34-744,76 43-1221,-1 1 0,1 0-1,0 0 1,0 1 0,0-1 0,-1 0 0,1 1-1,0-1 1,-1 1 0,1 0 0,0 0-1,-1-1 1,1 2 0,-4-1 0,5 1-48,-1-1-1,1 1 1,-1-1 0,1 1 0,-1 0 0,1 0 0,0 0 0,0 0 0,-1 0 0,1 0 0,0 0 0,0 0 0,0 0 0,0 0 0,0 1 0,-1 1 0,0 3 24,-1 0-1,1 0 1,0 1 0,0-1-1,1 1 1,0-1 0,-1 8 0,2-7 78,-3 17-36,1 1 0,1-1 0,1 0 0,2 1 0,0-1 0,2 0 0,0 0 0,2 0 0,1 0 0,13 33 0,-13-42-116,1 1 0,1-1 1,0 0-1,0-1 0,2 0 0,0 0 0,0-1 0,1-1 0,1 0 1,0-1-1,1 0 0,0-1 0,0 0 0,1-1 0,26 11 0,-33-17-260,1 0-1,0 0 1,-1-1-1,1 0 1,0 0 0,0-1-1,0-1 1,0 1-1,0-1 1,1-1-1,16-2 1,-24 1 233,0 1 1,0 0 0,0 0-1,0-1 1,0 1-1,0-1 1,0 0 0,-1 0-1,1 1 1,0-1-1,-1 0 1,0 0 0,1 0-1,-1-1 1,0 1-1,0 0 1,0 0 0,0-1-1,-1 1 1,1-1-1,-1 1 1,1 0 0,-1-4-1,2-9 57,-1-1-1,-1-23 1,0 23 1,-1-7 443,0 0 0,-1 0 0,-11-42 0,11 97 626,2-28-1135,0-1 0,0 0 0,0 0 0,1 0-1,-1 0 1,1 0 0,0-1 0,0 1 0,0 0-1,0 0 1,1 0 0,-1-1 0,1 1-1,-1-1 1,1 1 0,0-1 0,3 3 0,-3-3-93,0-1 1,0 1 0,0-1 0,1 0 0,-1 1-1,0-1 1,1 0 0,-1-1 0,1 1 0,-1 0-1,1-1 1,-1 1 0,1-1 0,0 0 0,-1 0-1,5 0 1,-5-1 117,-1 1 1,1-1-1,-1 1 0,0-1 1,1 0-1,-1 1 0,0-1 1,0 0-1,0 0 0,1 0 1,-1 0-1,0 0 0,0 0 0,0 0 1,-1-1-1,1 1 0,0 0 1,0 0-1,-1-1 0,1 1 1,0 0-1,-1-1 0,0 1 1,1-1-1,-1 1 0,0-1 1,0 1-1,1-3 0,0-9 326,0 0-1,-1-1 1,-3-19-1,3 30-164,0 0 0,-1 0 0,1 0 0,-1 0 0,0 0 0,0 0 0,0 1 0,0-1-1,0 0 1,-1 0 0,1 1 0,-1-1 0,0 1 0,0-1 0,0 1 0,0 0 0,0 0 0,0 0 0,0 0 0,-1 0 0,-3-2 0,5 4-123,0-1 1,0 1 0,0 0-1,0 0 1,-1-1 0,1 1 0,0 0-1,0 0 1,0 0 0,0 0-1,0 1 1,-1-1 0,1 0-1,0 0 1,0 1 0,0-1 0,0 1-1,0-1 1,0 1 0,0-1-1,0 1 1,0-1 0,0 1-1,0 0 1,0 0 0,0-1 0,1 1-1,-1 0 1,0 0 0,1 0-1,-1 0 1,0 0 0,1 0-1,-1 0 1,1 0 0,-1 2 0,-1 2-20,-1 1 0,1 0 1,1 0-1,-1-1 0,0 11 1,0-1 9,1 0 1,1 0-1,0-1 1,1 1-1,0 0 0,2 0 1,-1-1-1,10 28 1,-9-36-133,-1 0 0,1-1 0,0 1 0,0-1 0,1 0 0,-1 0 0,1 0 0,0 0 0,1 0 0,-1-1 0,1 0 0,0 0 0,0 0 0,0-1 0,0 0 0,1 0 0,-1 0 0,1 0 0,0-1 0,0 0 0,0 0 0,0-1 0,11 2 0,-12-2-17,0-1 0,0 1-1,0-1 1,0 0 0,0-1 0,0 1 0,0-1 0,0 0-1,0 0 1,0 0 0,0-1 0,0 0 0,-1 0-1,1 0 1,-1 0 0,1-1 0,5-4 0,-4 1 145,-1 0 0,1 0 1,-1 0-1,-1-1 0,1 1 1,-1-1-1,0 0 0,-1-1 1,0 1-1,4-11 0,-1-9 573,0 0-1,-2 0 1,-1-1-1,-1 0 1,-1 1 0,-5-45-1,3 55-175,-1 0 0,-2 0 0,1 1-1,-2-1 1,0 1 0,-1 0 0,-1 0 0,-9-16 0,16 31-365,0 1 0,0 0 1,0 0-1,0-1 1,0 1-1,0 0 0,-1-1 1,1 1-1,0 0 0,0 0 1,0-1-1,0 1 1,-1 0-1,1 0 0,0-1 1,0 1-1,0 0 1,-1 0-1,1 0 0,0-1 1,0 1-1,-1 0 0,1 0 1,0 0-1,0 0 1,-1-1-1,1 1 0,0 0 1,-1 0-1,1 0 1,0 0-1,-1 0 0,1 0 1,0 0-1,0 0 0,-1 0 1,-3 12 187,2 22-426,2-32 282,0 22-80,0 27 122,9 74-1,-7-110-126,0-1-1,1-1 0,1 1 0,0 0 1,1-1-1,1 0 0,0 0 0,0 0 1,1-1-1,11 14 0,-15-23-87,0 0-1,0 1 0,1-1 1,-1-1-1,1 1 0,0-1 1,0 1-1,0-1 0,0 0 1,0 0-1,1-1 0,-1 1 1,1-1-1,-1 0 0,6 0 1,-7 0 60,0-1 1,1 0-1,-1 0 1,0 0-1,0 0 1,1 0-1,-1-1 1,0 1-1,0-1 1,0 0-1,0 0 1,0 0-1,0 0 1,0-1-1,0 1 1,0-1 0,-1 0-1,1 0 1,0 0-1,-1 0 1,4-4-1,0-3 31,-1 0 0,1 0 0,-1-1 0,-1 0 0,0 0 0,0 0-1,-1 0 1,0-1 0,-1 1 0,2-20 0,-2-8 211,-4-64 1,0 68 350,-3-1 0,0 1 0,-21-65 1,25 113 331,4 18-961,76 199 156,-59-179-88,-17-44 4,33 76-837,-32-76 139,1 0 0,0 0 0,1 0 0,7 8 0,4-4-3496,-2-8-3254</inkml:trace>
  <inkml:trace contextRef="#ctx0" brushRef="#br0" timeOffset="6017.23">5262 609 10501,'0'0'5632,"5"17"-4925,33 132 448,-29-121-1126,2 0 1,20 40-1,-28-68-302,-1-7 249,1-10 67,-3-36-12,-2 0-1,-2 0 0,-3 1 1,-15-59-1,0-13-51,18 91 21,1-59 0,3 85 0,0 6-4,-1 0-1,1 0 0,0-1 1,0 1-1,1 0 0,-1 0 1,0-1-1,0 1 0,0 0 1,1 0-1,-1 0 0,1-1 1,-1 1-1,1 0 0,-1 0 1,1 0-1,0 0 1,0 0-1,-1 0 0,1 0 1,0 0-1,0 0 0,0 1 1,0-1-1,0 0 0,0 0 1,0 1-1,0-1 0,0 1 1,0-1-1,1 1 0,-1-1 1,0 1-1,0 0 0,0-1 1,1 1-1,-1 0 1,0 0-1,0 0 0,1 0 1,-1 0-1,0 0 0,0 1 1,1-1-1,-1 0 0,2 1 1,3 1-14,-1-1-1,1 1 1,-1 0 0,0 1 0,1-1 0,-1 1 0,0 0-1,-1 1 1,6 3 0,0 3 2,0 0 0,-1 1 0,0 0 0,0 1 0,-1 0 0,-1 0 0,0 1 0,-1 0 0,0 0 1,-1 1-1,4 15 0,-3-3-216,-1 1 1,-2 0 0,0 0 0,-3 53 0,0-72 136,-1-1 1,1 1 0,-2 0-1,1-1 1,-1 1-1,0-1 1,0 0 0,-1 1-1,0-1 1,-1 0-1,1-1 1,-1 1 0,0-1-1,-1 1 1,0-1-1,0-1 1,0 1 0,-1-1-1,1 0 1,-13 8 0,18-12 94,-1-1 0,1 1 0,-1 0 0,1-1 1,-1 0-1,0 1 0,1-1 0,-1 1 0,0-1 1,1 0-1,-1 1 0,0-1 0,0 0 0,1 0 1,-1 0-1,0 0 0,0 1 0,1-1 1,-1 0-1,0 0 0,0 0 0,0-1 0,1 1 1,-1 0-1,0 0 0,0 0 0,1 0 0,-1-1 1,0 1-1,1 0 0,-1-1 0,0 1 0,1-1 1,-1 1-1,0-1 0,1 1 0,-1-1 1,1 1-1,-1-1 0,1 1 0,-1-1 0,1 0 1,0 1-1,-1-1 0,1 0 0,-1 1 0,1-1 1,0 0-1,0 0 0,-1 0 0,0-6 138,1 0-1,-1 0 0,1 0 0,2-12 1,-1 3 250,-2 16-373,1-1 0,0 1 0,0-1 0,0 1-1,0-1 1,0 1 0,0-1 0,0 1-1,0-1 1,0 1 0,0-1 0,1 1 0,-1-1-1,0 1 1,0-1 0,0 1 0,1-1 0,-1 1-1,0 0 1,0-1 0,1 1 0,-1-1 0,0 1-1,1 0 1,-1-1 0,0 1 0,1 0 0,-1-1-1,1 1 1,-1 0 0,1 0 0,-1-1 0,1 1-1,-1 0 1,1 0 0,-1 0 0,1 0 0,-1-1-1,1 1 1,-1 0 0,1 0 0,-1 0 0,1 0-1,-1 0 1,1 0 0,-1 0 0,1 1-1,-1-1 1,1 0 0,0 0 0,1 1-25,1 0 1,-1 0-1,0 0 0,0 1 1,0-1-1,0 1 0,0-1 1,0 1-1,0-1 0,1 3 1,32 44-80,-24-32-202,0 1 0,2-2-1,17 18 1,-26-29-237,0 0 1,1 0-1,0-1 0,0 0 0,0 0 0,0 0 1,0 0-1,0-1 0,1 0 0,0 0 1,-1-1-1,1 1 0,0-1 0,-1 0 1,11 0-1,5-1-3146</inkml:trace>
  <inkml:trace contextRef="#ctx0" brushRef="#br0" timeOffset="8938.29">5706 803 672,'0'0'7532,"0"-17"-5563,2-83 1592,-2 99-2894,0 28-624,0-21-162,0 0-1,1 0 1,0 1 0,0-1 0,0 0-1,1 0 1,0 0 0,0 0-1,3 6 1,-3-10-92,-1 0 0,0 0 0,0 0 0,0-1-1,1 1 1,-1 0 0,1 0 0,0-1 0,-1 1 0,1-1 0,0 1-1,0-1 1,0 0 0,0 0 0,0 0 0,0 0 0,0 0 0,1 0 0,-1-1-1,0 1 1,0-1 0,1 1 0,-1-1 0,0 0 0,1 0 0,-1 0-1,4 0 1,-5-1 209,-1 1 0,1-1 0,-1 1 0,1 0 0,-1-1 0,1 1 0,-1-1 0,0 1 0,1-1 0,-1 1-1,0-1 1,1 1 0,-1-1 0,0 1 0,0-1 0,1 1 0,-1-1 0,0 0 0,0 1 0,0-1 0,0 1 0,0-1-1,0 0 1,0 0 0,0-21 308,0 18-141,0-6 280,-3-44 1915,2 52-2201,1 0 1,0-1-1,-1 1 1,0 0 0,0 0-1,1 0 1,-1 0-1,0 0 1,-1 0-1,1 0 1,0 1-1,0-1 1,-1 0 0,1 1-1,-1-1 1,0 1-1,1-1 1,-1 1-1,0 0 1,0-1 0,-2 0-1,3 2-123,1 0 0,-1-1 0,0 1 0,0 0 0,0-1 0,0 1-1,1 0 1,-1 0 0,0 0 0,0 0 0,0 0 0,0 0 0,1 0 0,-1 0 0,0 0 0,0 1-1,0-1 1,1 0 0,-1 0 0,0 1 0,0-1 0,0 0 0,1 1 0,-1-1 0,0 1 0,0 0 0,0 1-15,-1-1 1,1 1-1,0 0 1,0-1-1,0 1 1,0 0-1,0 0 1,1 0-1,-1 0 1,0 3-1,-1 6-45,1 0-1,0 0 1,0 13 0,1-20 84,0 6-50,0-1 0,1 0 0,0 1 0,0-1 0,1 0 0,3 12 1,-4-18-43,0 0 0,1-1 0,0 1 0,-1 0 0,1 0 0,0-1 0,0 1 0,0-1 0,1 0 0,-1 1 0,0-1 0,1 0 0,0 0 0,-1-1 0,1 1 0,0 0 0,0-1 0,0 0 0,0 0 0,0 0 0,6 1 0,-3 0-63,1-1 0,0-1 0,0 1 0,0-1 0,-1 0 0,1-1 0,0 1 0,0-1 0,0-1 0,-1 1 0,1-1 0,-1 0 0,1-1 0,-1 0 0,0 0 0,0 0 0,0-1 0,0 1 0,-1-1 0,1-1 0,-1 1 0,0-1 0,0 0 0,-1 0 0,0 0 0,5-8 0,1-2 107,-1 0 0,-1 0 0,0 0 0,-1-1-1,-1 0 1,0-1 0,-1 1 0,-1-1 0,3-26 0,-3 5 455,-2 0 0,-4-62 0,1 83-25,-2 0-1,0 0 1,-1 0 0,0 0-1,-2 0 1,0 1-1,0 0 1,-10-15 0,5 20 735,5 18-758,0 23-349,6-29-48,-5 68 169,3-1 0,3 1 0,3 0 0,3 0 0,3-1 0,3-1 0,3 0 0,44 117 0,-14-80-37,-39-92-166,0 0 1,1 0-1,0-1 1,0 0-1,20 19 1,-27-28 11,1 0 0,0-1 0,0 1 1,0 0-1,0-1 0,0 1 0,1-1 0,-1 0 0,0 0 0,1 0 0,-1 0 1,1 0-1,-1 0 0,1-1 0,-1 1 0,1-1 0,0 1 0,-1-1 1,1 0-1,-1 0 0,1 0 0,0-1 0,4 0 0,-4-1 2,-1 1-1,1-1 1,-1 0-1,0 0 1,1 0-1,-1 0 1,0 0-1,0 0 1,-1 0-1,1-1 1,0 1-1,-1-1 1,1 1-1,-1-1 1,0 1-1,0-1 1,0 0-1,0 0 1,-1 0-1,2-3 1,1-15-20,0 0 0,-1-1 1,-1 1-1,-1 0 1,-1-1-1,-1 1 0,-1 0 1,0 0-1,-10-31 1,7 35-6,-1 1-1,0 0 1,-1 0 0,-1 0 0,0 1 0,-1 0 0,-1 1 0,0 0 0,-1 1 0,-21-18 0,33 30 14,-1 0-1,0 0 1,0 0-1,0 0 1,0 1-1,0-1 1,0 0-1,0 1 1,-1-1-1,1 1 1,0-1-1,0 1 1,0 0-1,-1-1 1,1 1-1,0 0 1,0 0-1,-1 0 1,1 0-1,0 0 1,0 0-1,-1 0 1,1 0-1,0 0 1,0 1-1,-2 0 1,1 0-2,1 0 1,0 1-1,0-1 0,0 0 1,0 1-1,1-1 0,-1 1 1,0-1-1,1 1 0,-1-1 1,1 1-1,-1-1 0,1 1 1,-1 0-1,1-1 1,0 1-1,0 1 0,0 4-92,0 0 0,0-1 0,1 1 0,-1-1 0,1 0 0,1 1 0,-1-1 0,1 0 0,4 9 0,-2-10-91,1 0 0,-1 0 0,1-1 0,0 1 0,0-1 0,0-1-1,1 1 1,-1-1 0,1 0 0,0 0 0,0 0 0,0-1 0,0 0 0,0 0 0,1-1 0,-1 1 0,0-2 0,1 1-1,-1-1 1,1 1 0,-1-2 0,1 1 0,9-3 0,-12 2 143,-1 0-1,1-1 1,-1 1 0,0-1-1,1 0 1,-1 0 0,0 0-1,0-1 1,0 1 0,-1-1 0,1 1-1,-1-1 1,1 0 0,-1 0-1,0 0 1,0-1 0,0 1-1,1-5 1,4-5 67,-1-1 1,-1 0-1,4-18 0,-4 9 327,-1-1 1,-1 0-1,-2 0 0,0 0 1,-3-30-1,-5 26 608,7 27-912,0 1 1,0-1-1,-1 0 0,1 0 0,0 1 0,-1-1 0,1 0 1,0 1-1,-1-1 0,1 0 0,-1 1 0,1-1 0,-1 1 0,0-1 1,1 1-1,-1-1 0,1 1 0,-1-1 0,0 1 0,1 0 1,-1-1-1,0 1 0,0 0 0,1-1 0,-1 1 0,0 0 1,0 0-1,1 0 0,-1 0 0,0 0 0,0 0 0,0 0 1,0 0-50,1 1 0,-1 0 0,0-1 0,1 1 1,-1-1-1,1 1 0,-1 0 0,1 0 0,-1-1 1,1 1-1,0 0 0,-1 0 0,1 0 1,0 0-1,0-1 0,0 1 0,0 0 0,-1 0 1,1 0-1,0 0 0,1 1 0,-2 24 45,1-21-41,0 3-38,0 0 0,0 0 1,0 1-1,1-1 0,1 0 1,-1-1-1,1 1 1,0 0-1,1 0 0,0-1 1,0 1-1,1-1 0,0 0 1,0 0-1,0-1 0,1 1 1,0-1-1,1 0 0,-1 0 1,1 0-1,8 5 0,-10-8-127,1 0 0,-1-1 0,1 1-1,0-1 1,-1 0 0,1 0 0,0-1-1,0 1 1,0-1 0,8 1 0,-11-2 142,-1 0 1,1 0 0,0 0-1,-1 0 1,1 0 0,0 0-1,-1 0 1,1-1 0,0 1-1,-1-1 1,1 1 0,0-1 0,-1 0-1,1 1 1,-1-1 0,1 0-1,-1 0 1,0 0 0,1 0-1,-1 0 1,0-1 0,0 1-1,1 0 1,-1-1 0,0 1-1,-1 0 1,1-1 0,0 1-1,0-1 1,0 1 0,-1-1-1,1 0 1,0-2 0,2-31 1318,-1 0 1,-2-36 0,-1 66 687,9 52-2051,1 0 0,24 70 0,-30-107-1,0-1-338,0-1 0,0 0 0,0 0 1,1 0-1,0 0 0,8 10 0,-11-16 298,1 0 1,-1 0-1,1-1 1,0 1-1,-1-1 0,1 1 1,0-1-1,0 1 1,0-1-1,0 0 0,0 0 1,0 0-1,0 0 1,0-1-1,1 1 0,-1 0 1,0-1-1,1 0 1,-1 1-1,0-1 0,0 0 1,1 0-1,-1 0 1,0-1-1,1 1 0,-1 0 1,0-1-1,0 0 1,4-1-1,-4 1 104,1 0 0,-1-1 0,0 0 0,0 0 0,0 1 0,0-1 0,0-1 0,0 1 0,0 0 0,0 0 0,-1-1 0,0 1 0,1-1 0,-1 1 0,0-1 0,1-3 0,13-46 17,-14 49-12,3-25 561,0 0 1,-2-1 0,-1 1-1,-3-35 1,3 63-495,-1-1 1,0 0-1,0 0 1,0 0 0,-1 0-1,1 1 1,0-1 0,0 0-1,0 0 1,-1 0 0,1 1-1,0-1 1,-1 0 0,1 0-1,0 1 1,-1-1-1,1 0 1,-1 1 0,1-1-1,-1 0 1,0 1 0,-1-2-1,2 3-55,-1-1-1,1 0 0,-1 0 0,1 0 1,-1 0-1,1 1 0,-1-1 1,1 0-1,-1 0 0,1 1 0,-1-1 1,1 0-1,0 1 0,-1-1 0,1 1 1,0-1-1,-1 1 0,1-1 1,0 0-1,-1 1 0,1-1 0,0 1 1,0-1-1,-1 1 0,1-1 0,0 1 1,0 0-1,0-1 0,0 1 1,0-1-1,0 1 0,0-1 0,0 2 1,-2 7-32,1 0 0,0 0 1,0 0-1,1 0 0,0 0 1,0 0-1,1 0 1,4 17-1,-4-23-75,0 0-1,0 0 1,0 0 0,0 0-1,0 0 1,1-1 0,-1 1-1,1-1 1,0 1 0,0-1-1,0 1 1,0-1 0,0 0-1,1 0 1,-1 0 0,1 0-1,-1-1 1,1 1 0,-1-1-1,1 1 1,0-1 0,0 0-1,0 0 1,0 0-1,0 0 1,0-1 0,0 1-1,0-1 1,0 0 0,3 0-1,-4 0 87,-1 0 0,1 0 0,-1-1-1,1 1 1,-1-1 0,0 1-1,1-1 1,-1 1 0,1-1-1,-1 0 1,0 1 0,1-1-1,-1 0 1,0 0 0,0 0 0,0 0-1,0 0 1,0-1 0,0 1-1,0 0 1,0 0 0,0-1-1,0 1 1,-1 0 0,1-1-1,-1 1 1,1-1 0,-1 1 0,1 0-1,-1-1 1,0-2 0,2-7 76,-1 0 0,0 0-1,-2-16 1,1 12 26,1 9 43,-1-1-1,0 0 1,0 0 0,-1 0 0,1 0 0,-2 0 0,1 0 0,-1 1 0,0-1-1,0 0 1,-1 1 0,0 0 0,0-1 0,0 1 0,-1 1 0,0-1 0,-6-7-1,9 12-106,0 0 0,0 0 0,1 0 1,-1 0-1,0 0 0,0 1 0,0-1 0,0 0 0,0 1 0,0-1 0,-1 0 0,1 1 0,0-1 0,0 1 0,0 0 0,-1-1 0,1 1 0,0 0 0,0 0 0,-1 0 0,1 0 0,0 0 0,0 0 0,-1 0 0,1 0 0,-2 1 0,2 0-19,-1 0 0,1 0 1,0 0-1,0 1 0,0-1 1,-1 0-1,1 1 0,1-1 1,-1 1-1,0-1 0,0 1 1,0-1-1,1 1 0,-1 0 1,1-1-1,-1 3 0,-2 9-27,1 0-1,1 1 0,0 19 1,1-15 26,0 0 1,1 0-1,1 0 1,1-1 0,6 23-1,-7-35-96,0 1-1,0 0 1,1-1-1,0 1 1,0-1-1,0 0 1,1 0-1,0 0 1,0 0-1,0-1 1,0 1-1,1-1 1,-1 0-1,1-1 1,0 1 0,0-1-1,1 0 1,-1 0-1,8 3 1,-10-5 57,-1 0 0,1 0 0,0 0 1,-1 0-1,1-1 0,0 1 1,0-1-1,-1 0 0,1 1 0,0-1 1,0 0-1,0-1 0,0 1 1,-1 0-1,1-1 0,0 0 0,0 1 1,-1-1-1,1 0 0,-1-1 0,1 1 1,-1 0-1,1-1 0,-1 1 1,0-1-1,1 0 0,-1 0 0,0 1 1,0-2-1,-1 1 0,1 0 1,0 0-1,-1-1 0,1 1 0,1-3 1,3-9 151,0-1 0,-1 0 0,-1 0 0,0 0 0,2-19 0,-1 10 225,-4 19-203,1-9 216,1 0-1,1 1 0,0-1 0,0 1 0,2 0 0,-1 0 0,9-13 0,-13 26-348,-1-1 1,0 1-1,0 0 0,1 0 0,-1 0 0,0 0 0,1 0 0,-1 0 1,0 0-1,1 0 0,-1 0 0,0 0 0,0 0 0,1 0 0,-1 0 1,0 0-1,1 0 0,-1 0 0,0 1 0,0-1 0,1 0 0,-1 0 1,0 0-1,0 0 0,1 0 0,-1 1 0,0-1 0,0 0 0,1 0 1,-1 1-1,0-1 0,0 0 0,0 0 0,0 1 0,1-1 0,-1 0 1,0 0-1,0 1 0,0-1 0,0 0 0,0 1 0,0-1 1,0 0-1,0 0 0,0 1 0,0-1 0,0 0 0,0 1 0,0-1 1,0 0-1,0 1 0,5 17-67,4 47 66,-7-44-574,0 1-1,2-1 0,1 0 0,14 41 0,-19-61 552,0-1 0,0 1 0,0-1 0,1 1-1,-1-1 1,0 1 0,0-1 0,0 1 0,1-1 0,-1 1 0,0-1 0,0 0-1,1 1 1,-1-1 0,0 1 0,1-1 0,-1 0 0,0 1 0,1-1 0,-1 0-1,1 0 1,-1 1 0,1-1 0,-1 0 0,0 0 0,1 1 0,-1-1 0,1 0 0,-1 0-1,1 0 1,-1 0 0,1 0 0,-1 0 0,1 0 0,-1 0 0,1 0 0,-1 0-1,1 0 1,-1 0 0,1 0 0,-1 0 0,1-1 0,-1 1 0,1 0 0,-1 0-1,1-1 1,-1 1 0,1 0 0,-1 0 0,0-1 0,1 1 0,-1 0 0,0-1 0,1 1-1,-1-1 1,0 1 0,1 0 0,-1-2 0,16-26 375,15-60 612,-22 60-191,20-48 1,-28 74-773,-1 1 0,1 0 0,0 0 1,-1-1-1,1 1 0,0 0 0,0 0 0,-1 0 0,1 0 0,0 0 0,0 0 0,0 0 0,0 0 0,0 1 0,3-2 0,-4 2-3,1 0-1,-1 0 0,1 0 1,-1 0-1,1 0 0,-1 0 0,1 0 1,-1 0-1,0 0 0,1 0 0,-1 1 1,1-1-1,-1 0 0,1 0 1,-1 1-1,1-1 0,-1 0 0,0 1 1,1-1-1,-1 0 0,0 1 0,1-1 1,-1 0-1,0 1 0,1-1 0,-1 1 1,0 0-1,3 5 8,0 1 0,0 0 0,-1-1-1,2 11 1,-3-12-9,9 50-125,6 21-274,-15-70 356,1 0-1,0 0 1,1 0 0,0 0 0,-1-1-1,2 1 1,-1-1 0,1 0 0,5 7 0,-8-11 20,0 1 0,1-1 0,-1 0 0,0 1 0,0-1 0,1 0 0,-1 0 1,0 0-1,1 0 0,-1 0 0,1 0 0,0-1 0,-1 1 0,1 0 0,0-1 1,-1 0-1,1 1 0,0-1 0,-1 0 0,1 0 0,0 1 0,0-1 0,-1-1 1,1 1-1,0 0 0,0 0 0,-1-1 0,1 1 0,0-1 0,-1 1 0,1-1 1,-1 0-1,1 0 0,-1 1 0,1-1 0,-1 0 0,1 0 0,-1-1 0,0 1 1,1 0-1,-1 0 0,0-1 0,0 1 0,0 0 0,0-1 0,1-3 0,5-6 112,-1 0-1,-1-1 0,0 0 1,6-23-1,56-175 1939,-63 192-935,-4 17-1093,2 9-218,0 4 185,6 31 1,-7-41-57,0 0 0,-1 0 0,1 0 0,0 0 0,0 0 0,0 0 0,0 0 0,0 0 0,0-1 0,1 1 0,-1 0 0,0-1 0,1 1 0,0-1 0,3 3 0,-5-4 46,1-8 57,-1 4 6,1-1 0,-1 1 1,0-1-1,-1 1 0,1-1 0,-2-4 0,2 8-17,0 0 0,0 1 0,-1-1 0,1 0 0,0 1 1,-1-1-1,1 1 0,0-1 0,-1 1 0,1-1 0,-1 1 0,1-1 0,0 1 0,-1-1 0,1 1 1,-1-1-1,0 1 0,1 0 0,-1-1 0,0 1 0,-1 0-2,1-1 0,0 1 0,0 0 0,-1 0 1,1 1-1,0-1 0,-1 0 0,1 0 0,0 1 0,0-1 0,0 0 0,-1 1 0,1-1 0,0 1 1,-2 1-1,2-1-4,0 0 0,-1 0 0,1 1 0,0-1 0,-1 1 0,1-1 0,0 1 0,0 0 0,0-1 1,0 1-1,1 0 0,-1-1 0,0 1 0,1 0 0,-1 0 0,1 2 0,-5 33-30,5-35 33,-2 14-133,1 0 1,1 0-1,0 0 1,1-1-1,1 1 1,1 0-1,5 19 0,-7-31 92,1 1-1,0-1 1,0 1-1,0-1 1,1 0-1,0 0 0,-1 0 1,1 0-1,1 0 1,-1-1-1,0 1 0,1-1 1,0 0-1,0 0 1,0 0-1,0-1 0,0 1 1,1-1-1,-1 0 1,0 0-1,1-1 0,0 1 1,-1-1-1,1 0 1,0 0-1,0-1 1,9 1-1,-9-1 41,0 0 0,-1 0-1,1 0 1,0 0 0,0-1 0,-1 0 0,1 0-1,0 0 1,-1-1 0,1 1 0,-1-1 0,0 0-1,1 0 1,-1-1 0,0 1 0,0-1 0,-1 0-1,1 0 1,-1 0 0,1-1 0,-1 1 0,0-1-1,0 0 1,0 0 0,-1 0 0,1 0 0,-1 0-1,2-5 1,3-7 167,0 1 0,-1-1 0,0-1 1,-2 1-1,6-31 0,-6 8 1030,0-55-1,-12 103-1267,6 2 31,0 0 0,0 0 0,1 1 0,1 16 0,0-23-73,0-1-1,1 1 1,-1 0 0,1-1-1,0 1 1,0-1 0,0 1-1,1-1 1,0 1 0,0-1-1,0 0 1,0 0 0,5 7-1,-6-10 89,0 0 0,0 0 0,0 1 1,0-1-1,0 0 0,0 0 0,0 0 0,0 0 0,0-1 0,0 1 0,1 0 0,-1 0 0,0-1 0,1 1 0,-1-1 0,1 1 0,-1-1 0,0 0 0,1 1 1,-1-1-1,1 0 0,-1 0 0,1 0 0,-1 0 0,1 0 0,-1 0 0,1 0 0,-1-1 0,0 1 0,1-1 0,-1 1 0,1-1 0,-1 1 0,0-1 1,1 0-1,-1 1 0,0-1 0,0 0 0,0 0 0,0 0 0,0 0 0,0 0 0,0 0 0,0-1 0,0 1 0,0 0 0,0 0 0,-1-1 0,2-1 0,2-4 61,-1-1 0,0 0 0,0 0-1,-1 0 1,0 0 0,0 0-1,0-12 1,-1 11 112,-1-1-1,0 1 1,0-1-1,-1 0 1,-1 1-1,0 0 1,0-1 0,-5-11-1,6 18-52,0 0 0,-1 0 1,0 0-1,1 0 0,-1 0 0,0 0 0,0 0 0,-1 1 0,1-1 0,0 1 1,-1 0-1,0 0 0,1 0 0,-1 0 0,0 0 0,0 1 0,0-1 0,0 1 1,0-1-1,-1 1 0,1 0 0,0 1 0,-1-1 0,1 0 0,0 1 0,-7 0 1,9 0-81,0 0 0,0 0 0,0 0 0,0 1 0,0-1 0,0 0 0,0 1 0,0-1 0,0 1 0,1-1 0,-1 1 0,0-1 0,0 1 0,0-1 0,0 1 0,1 0 0,-1 0 1,0-1-1,1 1 0,-1 0 0,-1 1 0,-9 28 234,5 33 152,6-62-392,-2 29 149,2-1 1,1 1-1,6 31 0,-6-52-144,1-1 0,0 1 1,1 0-1,0-1 0,0 1 0,1-1 0,0 0 1,0 0-1,1 0 0,0-1 0,1 0 1,-1 0-1,1 0 0,11 9 0,-13-13-28,-1-1 0,1 1 0,0-1-1,0 0 1,0 0 0,0 0-1,0-1 1,0 0 0,0 1 0,0-1-1,1-1 1,-1 1 0,0-1 0,1 1-1,-1-1 1,1-1 0,-1 1-1,0 0 1,1-1 0,-1 0 0,8-3-1,-6 2-370,-1 0 0,0-1-1,0 0 1,0 0 0,0 0-1,0-1 1,-1 1 0,1-1-1,-1 0 1,0 0-1,0-1 1,-1 1 0,1-1-1,-1 0 1,5-10 0,6-23-6345</inkml:trace>
  <inkml:trace contextRef="#ctx0" brushRef="#br0" timeOffset="10526.52">8319 600 1201,'0'0'10879,"0"7"-10772,0 6-4,-1-7-2,0 1 0,1-1-1,0 1 1,2 10 0,-2-16-92,0 1 1,1-1-1,-1 0 1,1 1-1,-1-1 1,1 0-1,-1 1 1,1-1-1,0 0 1,-1 0-1,1 0 1,0 1-1,0-1 1,0 0-1,0 0 1,0 0-1,0 0 1,0-1-1,0 1 0,1 0 1,-1 0-1,0-1 1,0 1-1,1-1 1,-1 1-1,0-1 1,3 1-1,0 0 14,-1 0 0,0-1 0,0 1 0,0-1 0,1 0 0,-1 0 0,0 0 0,1-1 0,-1 1 0,0-1 0,0 0 0,0 0 0,0 0 0,5-2 0,-6 2-9,-1-1 1,1 1-1,0-1 0,-1 0 1,0 0-1,1 0 0,-1 0 1,0 0-1,0 0 0,0 0 1,0 0-1,0 0 0,0 0 1,-1-1-1,1 1 0,-1 0 1,1 0-1,-1-1 0,0 1 1,0-4-1,0-1 96,0 1 0,0 0 0,0-1 0,-1 1 0,0 0 0,0-1 0,0 1-1,-1 0 1,0 0 0,0 0 0,-1 0 0,-6-10 0,7 13-6,-1-1 0,0 1 0,0 1 0,0-1 0,0 0 0,-1 1 0,1-1 0,-1 1 0,0 0 0,1 0 0,-1 1 0,0-1 0,0 1 0,0 0 0,0 0-1,0 0 1,-1 0 0,1 1 0,0-1 0,-8 2 0,10-1-89,-1 0-1,0 0 1,0 1-1,0-1 0,0 1 1,1 0-1,-1 0 1,0 0-1,1 0 1,-1 1-1,0-1 1,1 1-1,0-1 0,-1 1 1,1 0-1,0 0 1,0 0-1,0 0 1,0 0-1,0 1 0,1-1 1,-1 0-1,1 1 1,-1 0-1,1-1 1,0 1-1,0 0 1,0-1-1,0 1 0,0 5 1,-2 9 25,0 0 1,1 0-1,1 35 1,1-40-29,0-1 5,1-1 0,0 1 0,1 0 0,0 0 0,0-1 0,1 1 0,0-1 0,1 0 0,0 0 0,1 0 0,11 17 0,-12-21-12,1 0 1,0 0-1,0-1 1,1 1 0,-1-1-1,1 0 1,0-1-1,1 0 1,-1 0-1,1 0 1,-1 0 0,1-1-1,0-1 1,1 1-1,-1-1 1,0 0-1,15 2 1,-14-3 19,-1-1 1,1 1-1,0-1 1,-1 0-1,1-1 0,-1 0 1,1 0-1,-1 0 0,1-1 1,-1-1-1,9-3 1,-12 4-7,1-1 0,0-1 0,-1 1 0,0 0 0,0-1 1,0 0-1,0 0 0,0-1 0,-1 1 0,0-1 0,0 1 0,0-1 1,-1 0-1,1 0 0,2-10 0,1-6 162,-1 0 0,-1-1 0,-2 1 0,0 0 1,-1-1-1,-1 1 0,0-1 0,-5-22 0,3 35-66,0-1 0,0 1 0,-1-1 0,-1 1 0,1 0 0,-1 0 0,-1 1 0,-8-13 0,8 18 38,2 12-166,2 15-124,1-22 140,0 8-2,1 0 0,0 0 1,1 0-1,0 0 1,0 0-1,1-1 1,1 1-1,5 12 1,-6-16-50,1 0 0,0 1 1,0-1-1,0-1 1,1 1-1,-1 0 0,1-1 1,1 0-1,-1 0 1,1-1-1,-1 0 0,12 7 1,-15-10-9,1 0-1,-1 1 1,1-1 0,-1 0-1,1 0 1,-1-1-1,1 1 1,0 0 0,0-1-1,-1 0 1,1 1 0,0-1-1,0 0 1,0-1 0,-1 1-1,1 0 1,0-1 0,0 1-1,3-2 1,-4 0 53,0 1 0,0-1 1,0 0-1,0 0 0,0 0 0,0 0 1,0 0-1,-1 0 0,1 0 0,-1 0 1,1-1-1,-1 1 0,0 0 0,0-1 1,0 0-1,0 1 0,0-1 0,0-5 1,2-11 432,-1-38 0,-2 46 414,-1 50-828,1-23-10,1 0-1,0 0 1,1 0-1,1 0 1,1-1-1,0 1 1,1-1-1,11 25 0,-14-35-52,1-1 0,0 1 0,-1-1 0,1 1 0,1-1 0,-1 0 0,1 0 0,-1 0 0,1-1 0,0 1 0,1-1-1,-1 0 1,0 0 0,1-1 0,0 1 0,-1-1 0,1 0 0,0 0 0,0-1 0,1 1 0,-1-1 0,0 0 0,0-1 0,0 1 0,1-1-1,-1 0 1,0 0 0,1-1 0,8-1 0,-10 1 35,0-1 0,0 1 0,0-1-1,0 0 1,0 0 0,0-1 0,-1 1 0,1-1 0,-1 0-1,0 0 1,0 0 0,0 0 0,0 0 0,0-1-1,-1 1 1,1-1 0,-1 0 0,0 1 0,0-1 0,0 0-1,1-8 1,2-2 10,-1 0-1,-1 0 1,0 0-1,-1-1 1,0-19-1,-1 16 22,0 1 105,-1-1 0,-1 1-1,-3-22 1,3 35-64,0-1 0,0 1 1,0 0-1,0 0 0,-1 0 0,0 0 0,1 0 0,-2 0 1,1 1-1,0-1 0,-1 1 0,1-1 0,-1 1 0,0 0 1,0 0-1,-1 0 0,1 0 0,-6-3 0,8 6-55,1-1-1,0 1 1,-1 0 0,1 0-1,-1-1 1,1 1 0,-1 0-1,1 0 1,-1 0 0,0-1-1,1 1 1,-1 0 0,1 0-1,-1 0 1,1 0-1,-1 0 1,1 0 0,-1 0-1,1 0 1,-1 0 0,0 1-1,1-1 1,-1 0 0,1 0-1,-1 0 1,1 1 0,-1-1-1,1 0 1,-1 0-1,0 1 1,-6 18 0,8 33-116,0-45 111,-1 0-15,1 0 1,1 0 0,-1 0 0,1 0 0,0-1-1,1 1 1,0-1 0,0 1 0,0-1 0,1 0-1,0 0 1,0-1 0,0 1 0,9 8 0,-9-10-93,0-1 0,0 1 0,1 0 0,0-1 0,-1 0 0,1 0 0,0-1 1,0 0-1,1 1 0,-1-1 0,0-1 0,1 1 0,-1-1 0,1 0 0,0-1 0,-1 1 1,1-1-1,9 0 0,-14-1 102,1 0 0,0 0 1,0 0-1,-1 0 0,1 0 1,0 0-1,-1 0 0,1 0 1,-1 0-1,0-1 0,1 1 1,-1-1-1,0 1 0,0-1 1,0 0-1,0 1 0,0-1 1,0 0-1,0 1 0,-1-1 1,1 0-1,-1 0 0,1 0 1,-1 0-1,1-3 0,5-54 259,-6 56-223,0-101 2738,-1 146-3101,0-4 459,7 62-1,-5-91-379,0 1-1,1 0 1,1-1-1,-1 1 0,1-1 1,1 0-1,0 0 1,0 0-1,1 0 1,0-1-1,10 13 0,-12-19-226,-1 1-1,1-1 0,-1 0 1,1 0-1,0 0 1,0 0-1,0 0 0,0-1 1,0 1-1,0-1 0,1 0 1,-1 0-1,0 0 0,1 0 1,-1-1-1,0 0 0,1 1 1,5-1-1,17 0-5700</inkml:trace>
  <inkml:trace contextRef="#ctx0" brushRef="#br0" timeOffset="11366.08">9343 589 5651,'0'0'12213,"-12"-13"-11434,-40-39-571,52 52-202,-1-1-1,0 1 0,0-1 1,1 0-1,-1 1 0,0-1 1,0 1-1,0 0 0,0-1 1,0 1-1,0 0 0,1-1 0,-1 1 1,0 0-1,0 0 0,0 0 1,0 0-1,0 0 0,0 0 1,0 0-1,0 0 0,0 0 1,0 1-1,0-1 0,0 0 1,0 1-1,1-1 0,-1 0 1,0 1-1,0-1 0,0 1 1,0-1-1,1 1 0,-1 0 1,0-1-1,1 1 0,-1 0 1,0-1-1,1 1 0,-1 0 1,1 0-1,-1 0 0,1-1 0,-1 1 1,1 0-1,0 0 0,0 0 1,-1 0-1,1 0 0,0 0 1,0 1-1,-2 2 9,-3 9 15,1 0-1,1 1 1,0 0 0,0 0-1,2-1 1,-1 1-1,2 0 1,0 0 0,1 0-1,3 23 1,-3-32-67,1-1 0,-1 1 1,0-1-1,1 1 0,0-1 1,0 0-1,1 0 0,-1 0 0,1 0 1,0 0-1,0-1 0,0 1 0,0-1 1,0 0-1,1 0 0,0 0 0,-1 0 1,1-1-1,0 1 0,0-1 1,1 0-1,-1 0 0,0-1 0,1 1 1,-1-1-1,1 0 0,0 0 0,-1 0 1,1-1-1,-1 0 0,1 0 1,0 0-1,-1 0 0,6-2 0,-7 1 40,0 1-1,-1-1 1,1-1-1,0 1 1,-1 0-1,0-1 1,1 1-1,-1-1 1,0 0-1,0 1 1,0-1-1,0 0 1,0 0-1,0-1 1,0 1-1,-1 0 0,1-1 1,-1 1-1,0-1 1,1 1-1,-1-1 1,-1 1-1,1-1 1,0 0-1,0 0 1,-1-3-1,3-11 88,-1 1-1,0-1 0,-2-18 1,0 28-18,0-7 163,0 0 0,-1 0 0,-1 0 1,-4-14-1,5 22-87,-1 0 0,-1 0 0,1 0 0,-1 0 0,0 1 0,0-1-1,0 1 1,-1 0 0,0 0 0,0 0 0,-7-6 0,11 11-142,-1 0-1,1-1 1,0 1-1,0-1 1,-1 1-1,1 0 1,0-1-1,-1 1 1,1-1-1,-1 1 1,1 0-1,0 0 1,-1-1-1,1 1 1,-1 0-1,1 0 1,-1-1-1,1 1 1,-1 0-1,1 0 1,-1 0-1,1 0 1,-1 0-1,1 0 1,-1 0-1,1 0 1,-1 0-1,1 0 1,-1 0-1,1 0 1,-1 0-1,1 0 1,-1 0-1,1 1 1,-1-1-1,1 0 1,-1 0-1,1 1 1,-1-1-1,1 0 1,0 1-1,-1-1 1,1 0-1,0 1 1,-1-1-1,1 0 1,0 1-1,-1-1 1,1 1-1,0-1 1,0 1-1,-1-1 1,1 1-1,0-1 1,0 1-1,0-1 1,0 1-1,0-1 1,0 1-1,-1-1 1,1 1-1,0-1 1,1 1-1,-3 42-214,3-35 260,-1 2-51,1 1 1,0-1-1,1 0 0,0 0 0,0 0 0,1-1 0,0 1 0,1-1 0,0 1 1,11 16-1,-12-21-82,0-1 1,0 1 0,1-1 0,0 0-1,0 0 1,0 0 0,0 0 0,0-1-1,1 1 1,0-1 0,-1-1-1,1 1 1,0 0 0,0-1 0,1 0-1,-1-1 1,0 1 0,1-1 0,-1 0-1,1 0 1,6 0 0,-10-1 69,0 0 1,0 0-1,0-1 0,0 1 1,0 0-1,0-1 1,0 0-1,-1 1 0,1-1 1,0 0-1,0 0 1,0 0-1,-1 0 1,1 0-1,-1 0 0,1-1 1,-1 1-1,1-1 1,1-2-1,0 0 8,0 0-1,-1-1 1,1 1-1,-1-1 1,-1 0-1,1 1 1,1-10-1,1-5 98,-2 0 0,0-1 0,-1-19 0,-1 37-74,0-102 2031,0 104-2049,-1 0-1,1 0 1,0 0-1,0 0 1,0 0-1,0 0 1,0 0 0,0 0-1,0 1 1,0-1-1,0 0 1,0 0-1,0 0 1,0 0-1,0 0 1,-1 0-1,1 0 1,0 0-1,0 0 1,0 0-1,0 0 1,0 0-1,0 1 1,0-1-1,0 0 1,-1 0-1,1 0 1,0 0-1,0 0 1,0 0-1,0 0 1,0 0-1,0 0 1,-1 0-1,1 0 1,0 0-1,0 0 1,0-1 0,0 1-1,0 0 1,0 0-1,0 0 1,-1 0-1,1 0 1,0 0-1,0 0 1,0 0-1,0 0 1,0 0-1,0 0 1,0 0-1,0 0 1,0-1-1,0 1 1,0 0-1,-1 0 1,1 0-1,0 0 1,0 0-1,0 0 1,0 0-1,0-1 1,0 1-1,0 0 1,0 0-1,-2 6-5,0 1-1,0-1 1,0 1-1,1 0 0,0-1 1,0 1-1,1 12 0,5 49 10,-4-63-57,1 0 0,-1-1 0,1 0 0,0 1 0,0-1 1,0 0-1,1 0 0,-1 0 0,1 0 0,0-1 0,0 1 1,1-1-1,5 6 0,-7-7 19,1-1 0,-1 1 0,1 0 1,-1-1-1,1 0 0,-1 1 0,1-1 0,-1 0 0,1 0 0,0-1 1,0 1-1,0-1 0,-1 1 0,1-1 0,0 0 0,0 0 1,0 0-1,0 0 0,0-1 0,-1 1 0,1-1 0,0 1 0,5-3 1,-6 1 42,0 1 0,0-1 1,0 1-1,-1-1 0,1 0 1,0 0-1,-1 1 0,1-1 1,-1 0-1,0 0 0,0-1 0,1 1 1,-1 0-1,-1 0 0,1-1 1,1-4-1,6-43 423,-7 43-326,1-39 745,-2 34-497,0 0 1,1 1-1,0-1 1,5-21-1,-6 36-344,0 1-1,0-1 1,0 0-1,1 1 1,-1-1-1,1 0 1,1 5-1,1 7-38,2 25-105,2-1 0,1 1 1,27 73-1,-33-109-26,-1 0 0,1-1 0,0 1 1,0-1-1,1 1 0,-1-1 0,1 0 0,0 0 0,0 0 0,0 0 1,0 0-1,0-1 0,6 4 0,-6-4-454,1-1 0,-1 1 0,1-1 0,-1 0 0,1 0 0,0-1 1,-1 1-1,1-1 0,5 1 0,8-1-4932</inkml:trace>
  <inkml:trace contextRef="#ctx0" brushRef="#br0" timeOffset="11659.65">9924 103 10917,'0'0'8388,"0"-17"-5888,-1-50-929,3 48-139,1 24-1290,-3-4-83,15 20 128,-2 1 1,0 1-1,-2 0 0,13 36 1,-6-15 1,15 32 218,163 413 223,-190-471-906,0 1 0,-2 0 0,0 0 0,-1 0 0,1 27 0,-4-42 125,-1 0 1,1-1-1,-1 1 1,0-1-1,0 1 1,0-1 0,-1 1-1,1-1 1,-1 0-1,0 1 1,0-1-1,0 0 1,0 0-1,0 0 1,-1-1-1,1 1 1,-1-1 0,0 1-1,0-1 1,0 0-1,0 0 1,0 0-1,-7 3 1,-6 2-1037,-1 0 0,1-1 0,-33 6 0,-35 4-3836</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2:44.299"/>
    </inkml:context>
    <inkml:brush xml:id="br0">
      <inkml:brushProperty name="width" value="0.05" units="cm"/>
      <inkml:brushProperty name="height" value="0.05" units="cm"/>
      <inkml:brushProperty name="color" value="#F6630D"/>
    </inkml:brush>
  </inkml:definitions>
  <inkml:trace contextRef="#ctx0" brushRef="#br0">38 301 2817,'0'0'9826,"-6"-7"-8673,-20-22-246,20 22-440,8 23-270,0-9-141,1 0 0,1 0 0,-1 0 1,1-1-1,0 1 0,0-1 0,1 0 0,7 7 0,0 0 42,1-1-1,21 16 1,-23-20-78,1-1 0,-1 0 1,1-1-1,0-1 0,1 1 0,0-2 1,-1 0-1,21 3 0,-25-5-4,0-1-1,0 0 1,0-1 0,0 0-1,0 0 1,0-1 0,0 0-1,0 0 1,0-1-1,0 0 1,-1-1 0,1 1-1,-1-2 1,1 1-1,8-6 1,46-35 152,49-29-35,-110 72-140,0 1 0,-1 0 0,1-1 0,0 1 0,0 0 0,0 0-1,0 0 1,0 0 0,0-1 0,0 1 0,0 0 0,-1 1 0,1-1-1,0 0 1,0 0 0,0 0 0,0 0 0,0 1 0,0-1 0,-1 0-1,1 1 1,0-1 0,0 1 0,0-1 0,-1 1 0,1-1 0,0 1-1,-1-1 1,1 1 0,0 0 0,-1-1 0,1 2 0,19 29-144,-16-22 172,13 23-13,-10-18 9,1-1 1,0 1-1,14 17 1,-19-28-24,0 1 1,0-1-1,1 0 1,-1 0-1,1-1 1,-1 1-1,1-1 0,0 1 1,0-1-1,0-1 1,0 1-1,0 0 1,0-1-1,1 0 1,-1 0-1,8 1 1,-4-2 7,0 0 1,0 0-1,0 0 0,0-1 1,-1 0-1,1-1 0,0 1 1,-1-2-1,1 1 0,-1-1 1,0 0-1,9-5 0,-7 1 7,1 1-1,-1-2 1,-1 1-1,1-1 1,-1-1 0,-1 1-1,12-18 1,100-158 1210,-119 184-1216,1 0 0,-1 0 0,0 0 0,0-1 0,1 1 0,-1 0 0,0 0 1,1 0-1,-1 0 0,0 0 0,1-1 0,-1 1 0,1 0 0,-1 0 0,0 0 0,1 0 0,-1 0 1,0 0-1,1 0 0,-1 0 0,0 1 0,1-1 0,-1 0 0,0 0 0,1 0 0,-1 0 0,0 0 0,1 1 1,-1-1-1,0 0 0,1 0 0,-1 0 0,0 1 0,0-1 0,1 0 0,-1 0 0,0 1 0,0-1 0,0 0 1,1 1-1,-1-1 0,0 0 0,0 1 0,0-1 0,0 0 0,0 1 0,1-1 0,-1 0 0,0 1 1,0 0-1,9 17-94,-6-10 54,0 0 0,1 1 0,0-2 0,1 1 1,0 0-1,0-1 0,1 0 0,-1 0 1,1-1-1,1 1 0,-1-1 0,1-1 1,0 1-1,1-1 0,-1 0 0,1-1 1,0 0-1,0 0 0,1-1 0,-1 0 1,1 0-1,-1-1 0,1 0 0,0 0 1,0-1-1,16 0 0,-6-1-21,0 0 0,35-5 0,-46 4 58,0-2 1,0 1-1,0-1 0,0 0 1,0 0-1,-1-1 1,1 0-1,12-10 0,33-32 115,7-7 72,-54 49-146,1-1-1,0 1 1,-1 0 0,2 0-1,-1 1 1,0 0 0,11-3-1,-16 6-39,0-1 1,-1 1-1,1 0 0,0 0 0,0 0 0,0 0 1,-1 0-1,1 1 0,0-1 0,0 0 0,0 1 1,-1-1-1,1 1 0,0 0 0,-1 0 0,1-1 1,-1 1-1,1 0 0,-1 0 0,1 1 0,1 0 1,24 34-75,-13-16 85,-6-9 3,1 0 0,1 0 1,0-1-1,14 11 0,-19-17-7,0-1 0,0 0 0,1 0 0,-1-1-1,1 0 1,-1 0 0,1 0 0,0 0 0,-1-1 0,1 0 0,0 0-1,12-1 1,-8 0 10,-1 0-1,1-1 0,0 0 1,-1-1-1,1 0 0,-1 0 1,1-1-1,-1 0 0,0-1 1,0 0-1,0 0 0,-1-1 1,0 0-1,0-1 0,0 1 1,0-2-1,7-7 0,18-19 181,-24 23-31,1 0 0,0 1 0,0 0 0,16-10 0,-24 18-156,-1 0-1,0 1 1,0-1-1,0 0 1,1 1-1,-1 0 1,0-1 0,1 1-1,-1 0 1,0 0-1,1 0 1,-1-1-1,0 1 1,1 1 0,-1-1-1,0 0 1,1 0-1,-1 0 1,0 1-1,1-1 1,-1 1 0,0-1-1,0 1 1,0-1-1,1 1 1,-1 0-1,0 0 1,0-1-1,0 1 1,0 0 0,1 2-1,3 3-51,0 0 0,-1 0 1,1 1-1,4 11 0,6 8 80,-9-19-30,-1 0-1,1-1 1,1 0-1,-1 0 1,1 0-1,0-1 1,0 0-1,0 0 0,1-1 1,0 0-1,0 0 1,0-1-1,0 0 1,0 0-1,1-1 1,-1 0-1,1-1 0,0 0 1,-1 0-1,1-1 1,0 0-1,0 0 1,-1-1-1,1 0 1,0-1-1,-1 0 0,1 0 1,-1 0-1,13-7 1,153-78 29,-73 34 44,-99 52-89,-1 1 0,1-1-1,-1 1 1,1-1 0,-1 1 0,0 0 0,1-1 0,-1 1 0,1 0 0,-1 0-1,1 0 1,-1 0 0,1 0 0,-1 1 0,1-1 0,-1 0 0,1 1 0,-1-1-1,1 1 1,-1-1 0,0 1 0,1 0 0,-1 0 0,0-1 0,0 1-1,3 2 1,1 3-10,1 0-1,-1 0 0,0 0 0,5 8 1,10 13 60,-14-22-36,0-1 0,0 1 0,1-1 0,0 0 0,0 0-1,0-1 1,0 0 0,0 0 0,1-1 0,-1 0-1,1 0 1,-1-1 0,1 1 0,0-2 0,0 1 0,11-2-1,-7 0 14,0 0 0,0-1-1,0 0 1,0-1-1,0-1 1,-1 0 0,0 0-1,1-1 1,18-12 0,21-19 28,-34 23 29,0 1 0,1 0 1,0 2-1,37-17 0,-53 27-77,0-1 0,0 0 0,0 1-1,0 0 1,0-1 0,0 1-1,0 0 1,0 0 0,0 0-1,0 0 1,0 0 0,0 1 0,0-1-1,0 1 1,0-1 0,0 1-1,0 0 1,0-1 0,0 1-1,0 0 1,-1 0 0,4 3-1,0 1-14,0 0-1,0 1 1,-1 0-1,1-1 0,4 10 1,-6-10 13,0 1 0,0-1 1,1 0-1,0 0 1,0 0-1,1 0 1,-1-1-1,7 5 1,-5-6-11,0 0 0,0-1 1,1 1-1,-1-2 0,1 1 0,-1-1 1,1 0-1,-1 0 0,1 0 0,0-1 1,-1 0-1,11-2 0,-5 1 17,0-1-1,0-1 0,-1 0 0,1 0 1,-1-2-1,13-5 0,47-27 28,97-47-3,-166 83-47,0 0 1,-1 1-1,1-1 0,0 1 0,0 0 0,0 0 0,0-1 0,0 1 0,-1 0 0,1 0 0,0 1 0,0-1 0,0 0 0,0 1 0,0-1 0,-1 1 1,1-1-1,0 1 0,0 0 0,-1 0 0,1 0 0,-1 0 0,1 0 0,2 2 0,3 4 21,0 1-1,0-1 1,10 16 0,11 10 13,-23-28-15,1-2-1,0 1 1,0-1 0,0 1-1,0-2 1,1 1 0,-1-1-1,1 0 1,-1 0 0,1 0-1,0-1 1,7 0 0,11 0 63,48-3 0,-69 1-49,14-2 19,0-2 0,0 0 0,-1-1 0,1-1 1,-1 0-1,0-2 0,21-13 0,10-4-3,-43 23 9,0 1-31,-1-1 1,1 1 0,0 0 0,1 0 0,7-1 0,-12 3-19,0 0 1,0-1-1,1 1 1,-1 1-1,0-1 0,0 0 1,1 0-1,-1 0 1,0 1-1,0-1 1,0 0-1,0 1 1,0-1-1,1 1 0,-1 0 1,0-1-1,0 1 1,0 0-1,0-1 1,-1 1-1,1 0 1,0 0-1,0 0 0,0 0 1,-1 0-1,1 0 1,0 0-1,0 2 1,5 8 4,0 0 0,0 0 1,1-1-1,0 0 1,1-1-1,10 11 0,-13-16 20,0 0-1,0-1 0,0 1 0,0-1 0,0 0 1,1-1-1,-1 1 0,1-1 0,0 0 0,0-1 1,0 0-1,0 1 0,0-2 0,10 1 0,-7-1 3,1 0-1,0 0 1,0-2 0,-1 1-1,1-1 1,-1 0-1,1-1 1,-1 0-1,0-1 1,0 0-1,0 0 1,-1-1-1,15-10 1,60-30 39,-58 33 3,-1-1 1,0-1-1,32-26 1,-55 39-51,0 1 0,-1-1 0,1 1 0,0 0 0,-1-1 0,1 1 0,0 0 0,-1 0 1,1-1-1,0 1 0,-1 0 0,1 0 0,0 0 0,0 0 0,-1 0 0,1 0 0,0 0 0,-1 0 1,1 0-1,0 0 0,0 0 0,-1 1 0,1-1 0,0 0 0,-1 0 0,1 1 0,0-1 0,-1 1 1,1-1-1,-1 0 0,1 1 0,0-1 0,-1 1 0,1-1 0,-1 1 0,1 0 0,-1-1 1,1 1-1,17 29-158,-14-22 184,0-1-40,1 0 0,-1 1 0,1-1 0,1-1 0,-1 1-1,1-1 1,0 0 0,0-1 0,1 1 0,0-1 0,0 0-1,0-1 1,0 0 0,1 0 0,0 0 0,-1-1-1,1 0 1,1-1 0,-1 0 0,0 0 0,1-1 0,14 1-1,-5-2 27,-1-1 0,1-1-1,0 0 1,-1-2 0,1 0-1,-1-1 1,0 0-1,-1-2 1,1 0 0,-1 0-1,-1-2 1,1 0 0,-1-1-1,-1 0 1,0-1-1,0-1 1,-2 0 0,24-27-1,-36 38-14,0 1 0,0 0 0,1 0-1,-1 0 1,0-1 0,1 1 0,-1 0-1,0 0 1,0 0 0,1 0 0,-1 0-1,0 0 1,1 0 0,-1 0 0,0 0-1,1 0 1,-1 0 0,0 0 0,1 0 0,-1 0-1,0 0 1,1 0 0,-1 0 0,0 0-1,1 0 1,-1 0 0,0 0 0,1 1-1,-1-1 1,0 0 0,0 0 0,1 0-1,-1 1 1,0-1 0,0 0 0,1 0 0,-1 1-1,0-1 1,0 0 0,0 0 0,0 1-1,1-1 1,-1 0 0,0 1 0,0-1-1,0 0 1,0 1 0,0-1 0,0 0-1,0 1 1,0-1 0,0 0 0,0 1 0,11 27-210,-8-18 238,1 0-56,0 0 0,1 0 0,0 0 0,1-1 0,0 0 0,0 0 0,1-1 0,11 13 0,-12-17 8,-1 0 0,1 0 0,0 0 0,0-1 0,0 0 0,0 0 0,1-1 0,-1 1 0,1-1 0,0-1 0,-1 1 0,1-1 0,0 0 0,10-1 0,-1 0 15,-1-1 0,1 0 0,0-1 0,-1-1 0,0-1 0,1 0 0,-2-1 0,22-9 0,-15 4 37,0-2-1,-1 0 0,-1-1 1,36-30-1,-55 42-38,1 0 0,-1 1 0,1-1-1,-1 1 1,1-1 0,0 1 0,-1-1-1,1 1 1,0-1 0,-1 1 0,1 0-1,0-1 1,-1 1 0,1 0 0,0 0-1,0-1 1,-1 1 0,1 0 0,0 0-1,0 0 1,0 0 0,-1 0 0,1 0-1,0 0 1,0 0 0,-1 0 0,1 1-1,0-1 1,0 0 0,-1 0 0,1 1-1,0-1 1,-1 0 0,1 1 0,0-1-1,-1 1 1,1-1 0,0 1 0,0 0 0,16 30-139,-13-20 138,1 0 3,1-1 1,-1 0 0,1 0-1,1-1 1,0 0-1,0 0 1,1-1 0,12 11-1,-14-14 1,1-1 0,-1 0 1,1 0-1,-1-1 0,1 0 0,0 0 0,1-1 0,-1 1 0,0-2 0,1 1 0,-1-1 0,1 0 0,13 0 1,-12-1-4,1-1 1,0 0 0,0 0-1,-1-1 1,1 0 0,-1-1-1,1 0 1,-1-1 0,0 1-1,0-2 1,14-8 0,191-121 87,-212 133-92,-1 0-1,0 0 1,0 0 0,1 0 0,-1 0 0,1 1 0,-1-1 0,1 1 0,-1-1 0,1 1-1,-1-1 1,1 1 0,-1 0 0,1 0 0,-1 0 0,1 0 0,-1 0 0,1 0 0,0 0 0,-1 1-1,1-1 1,-1 0 0,1 1 0,-1-1 0,0 1 0,1 0 0,-1-1 0,1 1 0,1 2-1,2 1-35,0 2 0,0-1 0,0 0-1,-1 1 1,6 9 0,15 17-110,-18-27 111,0 1 1,1-1 0,0 0-1,0-1 1,1 0 0,-1 0 0,1-1-1,0 0 1,0-1 0,0 0-1,14 2 1,-4-2-19,0-1 0,1-1 0,-1 0 0,30-5 0,-44 4 53,1 0-1,0-1 0,-1 1 0,1-1 1,-1-1-1,0 1 0,1-1 0,-1 1 0,0-1 1,-1-1-1,1 1 0,4-5 0,1-3-2,0 0 1,0-1-1,8-14 0,9-12 355,-26 37-326,0-1-1,0 1 1,0 0-1,0-1 1,0 1-1,1 0 1,-1 0-1,0 0 1,1 0-1,-1 0 1,0 0-1,1 0 1,-1 0-1,1 1 1,0-1-1,-1 0 1,1 1-1,0 0 1,-1-1 0,1 1-1,0 0 1,-1 0-1,3 0 1,-2 0-26,0 1 0,0 0 0,0 0 0,0 0 0,0 0 0,-1 0 0,1 0 1,0 0-1,-1 1 0,1-1 0,-1 0 0,1 1 0,-1-1 0,0 1 0,0 0 1,0 0-1,0-1 0,2 4 0,9 19-55,-5-9-68,1-1-1,0 0 0,16 19 1,-21-29 107,0-1 0,0 0 0,0 1 1,1-1-1,-1-1 0,1 1 0,0-1 0,0 1 1,0-1-1,0 0 0,0 0 0,0-1 0,1 1 1,-1-1-1,1 0 0,-1 0 0,7 0 0,-5-1 42,-1 0 1,1 0-1,-1-1 0,1 1 0,-1-1 1,0 0-1,1-1 0,-1 0 0,0 1 0,0-1 1,0-1-1,7-3 0,-3-1 57,0 0 1,0-1-1,0 0 1,14-17-1,-7 4 208,-10 14-185,-1 0 1,1 0-1,0 1 1,0 0-1,8-6 1,-13 11-93,-8 7-6007,-10 1-2287</inkml:trace>
  <inkml:trace contextRef="#ctx0" brushRef="#br0" timeOffset="2386.32">7955 230 4930,'0'0'9282,"9"4"-9093,-1 0-122,0 1-1,0 0 0,0 0 1,-1 1-1,0-1 1,0 2-1,0-1 0,8 12 1,-11-13-44,0 0 1,0-1-1,0 0 0,0 0 1,1 0-1,-1 0 0,1-1 1,0 0-1,0 0 0,1 0 1,-1 0-1,1-1 0,-1 0 1,1 0-1,-1-1 0,1 1 1,0-1-1,0 0 0,0-1 1,0 0-1,0 0 0,0 0 1,7-1-1,-9 0-11,0 0 0,0 0 0,-1-1-1,1 1 1,0-1 0,-1 0 0,1 0 0,-1 0 0,1 0-1,-1-1 1,0 1 0,0-1 0,0 0 0,3-4 0,38-53 133,-29 38-28,25-36 1185,-39 58-1286,-1 0 0,1-1 1,-1 1-1,1-1 0,-1 1 0,1 0 0,-1 0 0,1-1 0,0 1 0,-1 0 0,1 0 0,-1 0 1,1 0-1,0-1 0,-1 1 0,1 0 0,-1 0 0,1 0 0,0 0 0,-1 1 0,1-1 0,-1 0 0,1 0 1,0 0-1,-1 0 0,1 1 0,-1-1 0,1 0 0,-1 0 0,1 1 0,-1-1 0,1 0 0,-1 1 1,1-1-1,-1 1 0,1-1 0,0 1 0,16 18-265,-16-18 292,6 8-49,1 0 1,0 0-1,0-1 1,1 0-1,0-1 1,0 0-1,11 6 1,-12-9-40,0 0-1,0-1 1,0 0 0,1 0 0,-1-1-1,1 0 1,0-1 0,-1 0 0,18 0 0,-18-1 52,1 0 0,-1-1 0,0 0 1,0-1-1,0 1 0,0-2 0,-1 1 1,1-1-1,-1 0 0,1-1 0,-1 1 1,0-1-1,0-1 0,0 0 0,-1 0 1,0 0-1,6-7 0,18-22 149,-26 28-63,0 0 0,1 1 1,-1 0-1,1 0 0,0 0 1,0 1-1,0-1 0,10-5 0,-14 10-94,0 0 0,0-1-1,0 1 1,0 0-1,0 0 1,0 0 0,0 0-1,0 0 1,0 0 0,0 0-1,0 0 1,0 0-1,0 0 1,0 1 0,0-1-1,0 0 1,0 1 0,0-1-1,-1 0 1,1 1-1,0-1 1,0 1 0,0 0-1,0-1 1,-1 1 0,1 0-1,0-1 1,0 2-1,18 26-100,-13-16 71,1-2 28,0 0-1,1-1 1,0 1 0,1-2 0,15 14-1,-19-18 4,1 0 0,0-1-1,-1 0 1,1 0 0,0 0-1,0-1 1,1 0 0,-1 0-1,0-1 1,1 0 0,-1 0-1,9 1 1,-1-2-15,-1 0-1,0 0 1,0-2 0,1 1 0,19-6-1,-25 4 21,-1 0-1,0 0 1,1 0-1,-1-1 1,0 0-1,-1-1 1,1 0-1,-1 0 0,0 0 1,8-9-1,54-75 839,-67 88-835,-1 0-1,1 1 1,0 0 0,-1-1-1,1 1 1,0-1-1,0 1 1,-1 0-1,1 0 1,0-1-1,0 1 1,0 0-1,-1 0 1,1 0 0,0 0-1,0 0 1,0 0-1,0 0 1,-1 0-1,1 0 1,0 0-1,0 1 1,0-1-1,-1 0 1,1 0-1,0 1 1,0-1 0,-1 1-1,1-1 1,0 0-1,-1 1 1,1-1-1,0 1 1,-1 0-1,1-1 1,-1 1-1,1 0 1,0 0 0,23 33-121,-20-26 142,4 4-40,1 0 1,0 0-1,1-1 0,15 15 1,-21-22 6,1-1 0,0 1 0,0-1 0,0 0 0,1 0 0,-1-1 0,1 1 0,0-1 0,-1-1 0,1 1 0,0-1 0,0 0 0,11 1 0,-10-2 3,0 0-1,0-1 1,1 1 0,-1-1 0,0-1 0,0 1 0,0-1 0,0-1 0,0 1-1,12-7 1,-9 2 36,0 0 0,0 0 0,0-1 0,-1 0 0,14-17 0,5-12 220,-22 27-5,1 1-1,0-1 0,1 1 1,11-9-1,-19 17-244,1 1-1,0-1 1,0 1-1,0-1 1,0 1 0,1-1-1,-1 1 1,0 0-1,0 0 1,0 0-1,0 0 1,0 0 0,0 0-1,0 0 1,0 0-1,0 0 1,0 0-1,0 0 1,1 1-1,-1-1 1,0 0 0,0 1-1,0-1 1,0 1-1,0-1 1,-1 1-1,1 0 1,0-1 0,1 2-1,27 26-128,-20-19 133,3 4-63,1-1 0,1-1 1,17 11-1,-25-18-11,1-1 0,-1 0 0,1 0-1,-1-1 1,1 0 0,0 0 0,0-1 0,0 1 0,0-2 0,12 1-1,-9-1 44,0 0-1,-1-1 0,1 0 0,0-1 0,-1 0 0,1 0 0,-1-1 0,0-1 0,0 1 0,0-1 0,-1-1 0,1 0 1,-1 0-1,0-1 0,0 1 0,7-8 0,3-5-42,-13 12 174,1 0-1,0 1 0,0 0 0,13-9 0,-18 14-98,0-1 0,0 0 0,1 1 0,-1-1 0,0 1 0,1-1 0,-1 1 0,1 0 0,-1-1 0,1 1 0,-1 0 0,1 0 0,-1 0 0,0 0 0,1 0 0,-1 1 0,1-1 0,-1 0 0,1 1 0,-1-1-1,0 1 1,1-1 0,-1 1 0,0-1 0,1 1 0,-1 0 0,0 0 0,0 0 0,0 0 0,0 0 0,2 1 0,6 9-71,0 1 0,12 21 0,-15-23-43,0 0 1,1 0 0,0 0-1,10 9 1,-13-16 66,-1 0 0,1 0 0,-1-1 0,1 1 0,0-1 0,0 0 0,0 0 0,0 0 0,0-1 0,1 1 0,-1-1 1,0 0-1,1 0 0,-1-1 0,6 1 0,1 0 15,-1-1 1,0 0-1,0 0 1,0-1-1,0-1 1,0 1-1,0-2 1,0 1-1,0-1 1,-1-1-1,1 0 1,-1 0-1,0-1 1,0 0-1,8-6 1,3-4 162,0 0 0,0-2 0,-2 0 0,0-1 0,-1-1 0,-1 0 0,-1-2 0,15-25 0,-30 46-137,1 0 0,-1-1 0,0 1 0,0 0 0,1 0-1,-1 0 1,0-1 0,1 1 0,-1 0 0,0 0-1,1 0 1,-1 0 0,0 0 0,1 0 0,-1-1 0,0 1-1,1 0 1,-1 0 0,0 0 0,1 0 0,-1 0-1,0 0 1,1 0 0,-1 0 0,0 1 0,1-1 0,-1 0-1,0 0 1,1 0 0,-1 0 0,0 0 0,1 1-1,-1-1 1,0 0 0,0 0 0,1 0 0,-1 1 0,0-1-1,0 0 1,1 0 0,-1 1 0,0-1 0,0 0-1,0 1 1,1-1 0,-1 0 0,0 0 0,0 1 0,0-1-1,0 0 1,0 1 0,14 21-177,-13-20 214,6 11-132,0-2 1,1 1-1,1-1 0,-1-1 0,2 1 1,18 15-1,-22-21 42,0-1-1,1 0 1,0 0 0,0-1-1,0 1 1,0-2 0,0 1-1,1-1 1,-1 0 0,1 0-1,0-1 1,0 0 0,12 0-1,-8-1 54,1 1-1,-1-2 0,1 0 1,-1 0-1,1-1 0,-1 0 1,0-1-1,0-1 1,0 0-1,-1 0 0,1-2 1,-1 1-1,0-1 0,10-8 1,1-4 265,-1-1-1,0-1 1,32-43-1,-34 40 237,-18 22-479,-1 1-1,1-1 1,-1 0-1,1 1 1,-1-1-1,1 0 1,-1 1-1,1-1 1,0 1-1,-1-1 1,1 1-1,0-1 1,0 1-1,0 0 1,-1-1-1,1 1 1,0 0-1,0-1 1,0 1-1,-1 0 1,1 0-1,0 0 1,0 0-1,0 0 1,0 0-1,0 0 1,-1 0-1,1 0 1,0 0-1,0 1 1,0-1-1,0 0 1,-1 0-1,1 1 1,0-1-1,0 1 1,-1-1-1,2 1 1,2 3-75,0 0 0,-1-1 1,0 1-1,0 0 0,5 8 0,1 2 158,0-4-128,0 1 0,0-1 0,1-1 0,0 0 0,1 0 0,17 10 0,-20-14-13,1-1 0,-1 0 0,1-1 0,0 0 0,0 0 0,0-1 0,1 0 0,-1 0 0,0-1 0,13 0 0,-14-1 37,0 0 0,0 0 0,0 0 0,0-1 1,0 0-1,-1-1 0,1 0 0,0 0 0,-1-1 0,0 1 1,1-2-1,-1 1 0,0-1 0,-1 0 0,12-9 0,23-21 61,-24 19 324,31-22 0,-47 36-371,0 0-1,1 1 0,-1 0 1,0-1-1,0 1 1,1 0-1,-1-1 0,0 1 1,0 0-1,1 0 1,-1 0-1,0 0 0,0 0 1,1 0-1,-1 0 1,0 1-1,1-1 0,-1 0 1,0 1-1,0-1 1,0 1-1,0 0 0,1-1 1,-1 1-1,0 0 1,0-1-1,0 1 0,0 0 1,0 0-1,-1 0 1,1 0-1,1 1 0,27 41-173,-21-29 226,0-2-89,0 0-1,0-1 0,1 0 1,15 14-1,-19-22 5,-1 1-1,0-1 1,1-1 0,0 1-1,0-1 1,0 1-1,0-1 1,0-1-1,0 1 1,0-1-1,1 0 1,-1 0-1,0 0 1,10-1 0,-8 0 25,-1-1 1,0 0 0,1 0 0,-1-1-1,0 0 1,1 0 0,-1 0 0,0-1-1,-1 0 1,1 0 0,0 0 0,-1-1 0,0 1-1,0-2 1,0 1 0,7-8 0,-1 3 38,38-29 32,-28 22 437,27-25 1,-48 41-524,0 0 0,1 0 0,-1 0 0,0 0 0,0 0 0,0 0-1,1 0 1,-1 0 0,0 0 0,0 0 0,0 0 0,0 0 0,1 0 0,-1 0 0,0 0 0,0 0 0,0 0 0,1 0 0,-1 0 0,0 1 0,0-1-1,0 0 1,0 0 0,0 0 0,1 0 0,-1 0 0,0 1 0,0-1 0,0 0 0,0 0 0,0 0 0,0 0 0,0 1 0,1-1 0,-1 0 0,0 0-1,0 0 1,0 1 0,0-1 0,0 0 0,0 0 0,0 0 0,0 0 0,0 1 0,0-1 0,0 0 0,0 0 0,0 1 0,1 9-184,0-5-200,0 16-1184,-4-10-3018,-6-7-1933</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2:57.160"/>
    </inkml:context>
    <inkml:brush xml:id="br0">
      <inkml:brushProperty name="width" value="0.05" units="cm"/>
      <inkml:brushProperty name="height" value="0.05" units="cm"/>
      <inkml:brushProperty name="color" value="#008C3A"/>
    </inkml:brush>
  </inkml:definitions>
  <inkml:trace contextRef="#ctx0" brushRef="#br0">8 127 9830,'0'-14'64,"-1"17"100,0 31 297,-1-8-144,1-8-3,0-8-97,0-1 1,1 1 0,0 0 0,0 0-1,3 14 1,-2-21-178,-1-1 1,1 0-1,0 0 0,0 0 1,0-1-1,0 1 0,0 0 1,0 0-1,0 0 0,1-1 0,-1 1 1,1-1-1,-1 1 0,1-1 1,-1 1-1,1-1 0,0 0 1,0 0-1,0 0 0,-1 0 1,1 0-1,0 0 0,0-1 1,0 1-1,1 0 0,-1-1 1,0 0-1,0 0 0,0 1 1,3-1-1,-1 0 34,1 0 0,-1 0 0,1 0 0,-1-1 0,0 1 0,1-1 0,-1 0 0,0 0 0,0-1 0,0 1 0,0-1 0,0 0 0,6-4 0,-5 3-37,-1-1 0,0 0 0,0-1 0,0 1-1,-1-1 1,1 1 0,-1-1 0,0 0-1,-1 0 1,3-7 0,2-5-139,-2-2 1,-1 1-1,0-1 1,-1 1-1,-1-1 1,-1 0-1,-1-28 0,-3 91 442,1-31-148,0 1 0,2-1 1,0 1-1,0-1 0,5 24 0,-5-34-147,1 0 1,0 0-1,0 0 1,1 0-1,-1 0 1,1 0-1,-1 0 1,1 0-1,0-1 1,0 1-1,0-1 1,1 1-1,-1-1 1,0 0-1,1 0 1,0 0-1,-1 0 1,1 0-1,0-1 1,0 1-1,0-1 1,0 0-1,0 0 1,0 0-1,0 0 1,1 0-1,-1-1 1,0 1-1,5-1 1,-4 0 9,0 1 0,0-1 1,0 0-1,0 0 0,0 0 0,0-1 1,0 1-1,0-1 0,0 0 1,0 0-1,0 0 0,-1-1 1,1 0-1,0 1 0,6-5 0,-7 2-39,0 1-1,1-1 1,-1 0-1,0 0 0,-1 0 1,1 0-1,-1-1 1,0 1-1,0 0 0,0-1 1,-1 0-1,1 0 0,0-4 1,2-17-227,0 1 1,-2-1-1,-1 0 0,-1 0 1,-4-30-1,8 71 353,0 0 0,0 0 0,2-1-1,0 1 1,1-1 0,0-1 0,1 0 0,13 18 0,-7-10 313,-1 0 0,19 43 1,-32-64-447,1 1 0,-1-1 0,0 1 0,1 0 0,-1-1 0,0 1 0,0 0 0,1-1 0,-1 1 0,0 0 0,0-1 0,0 1 0,0 0 0,0 0 0,0-1 0,0 1 0,0 0 0,0-1 0,0 1 0,0 0 0,0-1 0,-1 1 0,1 0 0,0-1 0,0 1 0,-1 0 0,1-1 0,0 1 0,-1-1 0,1 1 0,-1 0 0,1-1 0,-1 1 0,1-1 0,-1 1 0,1-1 0,-1 0 0,1 1 0,-1-1 0,0 0 0,1 1 0,-1-1 0,0 0-1,1 0 1,-2 1 1,-4-1 57,1 1 0,0-1 0,0-1 0,-1 1 0,-6-2 0,4 1 24,-36-9 375</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2:57.346"/>
    </inkml:context>
    <inkml:brush xml:id="br0">
      <inkml:brushProperty name="width" value="0.05" units="cm"/>
      <inkml:brushProperty name="height" value="0.05" units="cm"/>
      <inkml:brushProperty name="color" value="#008C3A"/>
    </inkml:brush>
  </inkml:definitions>
  <inkml:trace contextRef="#ctx0" brushRef="#br0">1 1 9830,'0'0'0,"26"37"733</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3:01.542"/>
    </inkml:context>
    <inkml:brush xml:id="br0">
      <inkml:brushProperty name="width" value="0.05" units="cm"/>
      <inkml:brushProperty name="height" value="0.05" units="cm"/>
      <inkml:brushProperty name="color" value="#008C3A"/>
    </inkml:brush>
  </inkml:definitions>
  <inkml:trace contextRef="#ctx0" brushRef="#br0">1 93 9830,'0'0'0,"126"-92"0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3:03.414"/>
    </inkml:context>
    <inkml:brush xml:id="br0">
      <inkml:brushProperty name="width" value="0.05" units="cm"/>
      <inkml:brushProperty name="height" value="0.05" units="cm"/>
      <inkml:brushProperty name="color" value="#008C3A"/>
    </inkml:brush>
  </inkml:definitions>
  <inkml:trace contextRef="#ctx0" brushRef="#br0">1 471 9830,'0'8'125,"0"1"21,0-1 1,0 0-1,1 1 0,0-1 0,3 11 0,-3-17-107,-1 0 1,1-1-1,0 1 0,0 0 1,-1 0-1,1-1 1,1 1-1,-1-1 0,0 1 1,0-1-1,0 1 0,1-1 1,-1 0-1,1 0 0,-1 1 1,1-1-1,-1 0 1,1-1-1,0 1 0,0 0 1,-1 0-1,1-1 0,0 1 1,0-1-1,0 1 1,0-1-1,-1 0 0,1 0 1,3 0-1,-2 1 3,-1-1-1,1-1 1,-1 1-1,1 0 1,-1 0-1,0-1 1,1 0 0,-1 1-1,0-1 1,1 0-1,-1 0 1,0 0 0,0 0-1,0-1 1,0 1-1,0-1 1,0 1-1,0-1 1,2-1 0,0-3 0,0 0 1,-1-1 0,1 1 0,-1-1 0,3-9 0,2-9-153,-1 1-1,5-36 1,-9 40 46,1 1 0,1-1-1,0 1 1,2 0 0,9-20 0,-16 38 60,1 0 1,-1 0-1,1 0 0,-1 0 1,1 0-1,-1 0 0,1 0 1,0 1-1,0-1 1,-1 0-1,1 0 0,0 1 1,0-1-1,0 0 1,0 1-1,0-1 0,0 1 1,0-1-1,0 1 1,0 0-1,0-1 0,0 1 1,0 0-1,2 0 0,-1 0 22,0 0-1,0 1 0,0-1 0,0 1 0,-1-1 1,1 1-1,0 0 0,-1 0 0,1 0 0,0 0 1,-1 0-1,1 0 0,1 2 0,3 4 144,1 0 1,-1 0-1,0 0 0,7 13 0,0 5 653,19 47 0,-32-107-255,-1 32-537,-1 0 1,1 0 0,-1 1-1,0-1 1,0 0 0,0 1-1,0-1 1,-1 1 0,1 0-1,-1 0 1,1-1 0,-1 2-1,0-1 1,0 0 0,0 1-1,0-1 1,0 1 0,0 0-1,0 0 1,0 0 0,0 0-1,-1 0 1,1 1 0,0 0-1,0-1 1,-1 1 0,1 1-1,0-1 1,-1 0 0,1 1-1,0-1 1,0 1 0,0 0-1,-1 0 1,1 1 0,0-1-1,0 1 1,0-1 0,1 1-1,-1 0 1,0 0 0,1 0 0,-1 0-1,1 0 1,0 1 0,0-1-1,-3 4 1,0 5 117,0-1 0,1 0-1,0 1 1,1 0 0,0 0 0,0 0 0,1 0 0,1 0 0,0 1 0,1-1-1,0 14 1,0-23-119,1-1 0,-1 1 0,0 0 0,0-1 0,1 1 0,-1-1 0,1 1 0,-1-1-1,1 1 1,-1-1 0,1 0 0,0 1 0,0-1 0,0 0 0,0 1 0,0-1 0,0 0 0,0 0 0,0 0-1,2 1 1,0 0 31,0 0-1,1 0 0,-1-1 0,0 1 0,1-1 1,-1 0-1,0 0 0,1 0 0,4 0 0,-4-1 8,1 1 0,-1-1 0,1 0-1,-1 0 1,1 0 0,-1-1 0,1 1 0,-1-1-1,1 0 1,-1 0 0,0-1 0,1 0-1,-1 1 1,0-1 0,5-4 0,-4 1-47,-1 0 0,0-1 0,0 1 0,0-1 0,-1 0 0,0 0 0,0-1 0,0 1 0,-1 0 0,0-1 0,0 0 0,-1 1 0,1-8 0,0-7-377,0 1 1,-2-22-1,0 36 239,0 18 240,-1 1-1,2 0 1,-1 0 0,2-1 0,0 1-1,0-1 1,1 1 0,1-1 0,0 0-1,8 16 1,15 15 405,-25-40-488,1-1 1,-1 1-1,0-1 0,1 0 0,-1 0 1,1 0-1,-1 0 0,1 0 1,0 0-1,0-1 0,0 1 1,0-1-1,3 1 0,11-1 143</inkml:trace>
  <inkml:trace contextRef="#ctx0" brushRef="#br0" timeOffset="1485.18">718 365 9830,'23'39'608,"29"40"1084,-51-76-1646,1-1 0,0 1-1,-1-1 1,1 0 0,0 0-1,0 0 1,0 0 0,1 0-1,-1 0 1,0 0 0,1-1-1,-1 1 1,1-1 0,-1 0-1,1 0 1,0 0 0,-1 0-1,1 0 1,0 0-1,0-1 1,0 0 0,0 1-1,0-1 1,4 0 0,-5-1-22,-1 0 0,0 1-1,1-1 1,-1 0 0,0 1 0,1-1 0,-1 0 0,0 0 0,0 0 0,0 0 0,0 0-1,0-1 1,0 1 0,0 0 0,0 0 0,0-1 0,-1 1 0,1 0 0,0-1 0,-1 1 0,0-1-1,1 1 1,0-3 0,9-44 193,-8 35-307,8-46-201,-3 0 1,-1-81-1,-4 139 297,3 8 21,4 8 143,5 26 400,6 17 391,-22-72-388,2 13-561,0 1 0,0-1 0,0 0 0,0 0 0,0 0 0,0 1 0,0-1 0,0 0 0,0 0-1,0 0 1,-1 1 0,1-1 0,0 0 0,-1 0 0,1 1 0,0-1 0,-1 0 0,1 1 0,-1-1 0,1 0 0,-1 1-1,1-1 1,-1 1 0,1-1 0,-1 1 0,0-1 0,1 1 0,-1-1 0,0 1 0,0 0 0,1-1 0,-1 1 0,0 0 0,0 0-1,1-1 1,-1 1 0,0 0 0,0 0 0,0 0 0,1 0 0,-1 0 0,0 0 0,-1 0 0,1 1 11,-1-1-1,1 1 1,0 0 0,0-1 0,0 1 0,0 0 0,1 0-1,-1-1 1,0 1 0,0 0 0,0 0 0,1 0 0,-1 0 0,0 0-1,1 0 1,-1 0 0,1 0 0,-1 0 0,1 1 0,0-1 0,-1 0-1,1 0 1,0 0 0,0 0 0,0 1 0,0-1 0,0 2-1,-2 42 345,2-39-276,0 7 131,0 1-1,2-1 1,-1 1 0,1-1-1,1 0 1,1 1-1,6 15 1,-9-24-159,1-1 0,0 0 0,1 0 0,-1 0-1,1 0 1,-1-1 0,1 1 0,1-1 0,-1 0 0,0 1 0,1-1 0,-1-1-1,1 1 1,0-1 0,0 1 0,0-1 0,0 0 0,0 0 0,1-1 0,-1 1 0,1-1-1,-1 0 1,1 0 0,-1-1 0,6 1 0,-4-1-40,-1 1 0,0-1 0,1-1 1,-1 1-1,0-1 0,0 0 0,1 0 0,-1 0 0,0-1 0,0 0 1,0 0-1,-1 0 0,1-1 0,0 1 0,-1-1 0,1 0 1,-1-1-1,0 1 0,0-1 0,-1 1 0,1-1 0,-1 0 0,1-1 1,-1 1-1,-1-1 0,1 1 0,-1-1 0,1 0 0,-1 0 0,1-5 1,9-56-671,-9 47 438,-2 25 19,-2-2 220,1 1-1,0 0 0,1-1 0,-1 1 1,1-1-1,0 0 0,0 1 1,0-1-1,1 0 0,-1 1 0,3 3 1,-2-6-8,0 0 0,-1 0 0,1 0 0,0 0 0,0-1 0,1 1 1,-1-1-1,0 1 0,0-1 0,1 0 0,-1 0 0,1 0 0,-1 0 0,1 0 1,-1-1-1,1 1 0,0-1 0,-1 0 0,1 1 0,3-2 0,-3 2 7,0-1-1,0 0 1,1 1-1,-1-2 1,0 1-1,0 0 1,0-1-1,0 1 1,0-1-1,0 0 1,0 0-1,0 0 1,0 0-1,0-1 1,-1 1-1,1-1 0,3-2 1,-4 1-20,1 0 0,-1 0 1,-1-1-1,1 1 0,0 0 0,-1-1 0,0 1 0,0-1 1,0 1-1,0-1 0,0 0 0,-1 1 0,0-1 1,0-7-1,1-2-87,0 1-102,-1-1 1,0 1 0,0 0 0,-5-23 0,5 33 163,-1 0 0,0-1 0,1 1 0,-1 0 0,0 0 0,0 0 0,0-1-1,0 1 1,-1 0 0,1 0 0,0 1 0,-1-1 0,0 0 0,1 0 0,-1 1 0,0-1 0,0 1-1,0-1 1,0 1 0,0 0 0,0 0 0,0 0 0,0 0 0,-1 0 0,1 0 0,0 1 0,-1-1-1,1 1 1,0 0 0,-1-1 0,-2 1 0,3 1 32,1-1 0,-1 0 0,1 1-1,-1-1 1,1 1 0,0-1 0,-1 1 0,1 0-1,0 0 1,-1 0 0,1-1 0,0 1 0,0 0-1,0 0 1,0 0 0,0 1 0,0-1 0,0 0-1,0 0 1,1 1 0,-1-1 0,0 0 0,1 1-1,-1-1 1,1 0 0,-1 1 0,1-1 0,0 1-1,0-1 1,-1 1 0,1 1 0,-3 56 355,4-49-249,-2 6 17,2 0 0,0-1 0,1 1 1,0-1-1,1 1 0,1-1 1,6 15-1,-8-25-95,0 0-1,1 0 1,-1 0 0,1-1-1,0 1 1,1-1 0,-1 0 0,1 0-1,0 0 1,0 0 0,0-1 0,0 1-1,0-1 1,1 0 0,0 0 0,-1-1-1,1 0 1,0 1 0,0-2 0,0 1-1,1 0 1,-1-1 0,0 0 0,6 0-1,-5 0 10,0-1-1,0 1 1,0-1-1,0 0 1,0-1 0,-1 0-1,1 0 1,0 0-1,0 0 1,-1-1-1,1 0 1,-1 0-1,1-1 1,5-3 0,-5 2-105,-1-1 1,1 0 0,-1 0 0,0-1 0,-1 1-1,1-1 1,-1 0 0,0 0 0,-1-1 0,1 1-1,2-9 1,6-14-370,-2-1 0,-1-1-1,-2 0 1,-1 0 0,-1 0 0,-1 0-1,-2-1 1,-3-45 0,-3 43-49,4 33 454,0-1-1,0 1 1,0 0 0,0 0-1,-1 0 1,1 0 0,0 0-1,-1 0 1,1 0 0,-1 0-1,1 0 1,-1 0 0,1 0-1,-1 1 1,0-1 0,0 0-1,1 0 1,-1 0 0,0 1-1,0-1 1,0 0 0,0 1-1,0-1 1,1 1 0,-1-1-1,0 1 1,-2-1 0,2 1 24,1 0 1,-1 1-1,0-1 1,0 0 0,1 0-1,-1 1 1,0-1-1,1 0 1,-1 1-1,1-1 1,-1 1 0,0-1-1,1 0 1,-1 1-1,1 0 1,-1-1 0,1 1-1,0-1 1,-1 1-1,1 0 1,-1-1 0,1 1-1,0-1 1,0 1-1,-1 1 1,-5 22 250,6-20-204,-5 24 282,1 1 0,2-1 0,2 45 0,1-56-167,1 0-1,0 0 0,2 0 1,0 0-1,0-1 0,2 1 1,8 17-1,-12-29-115,1-1 1,0 1 0,1 0-1,-1-1 1,1 0-1,0 0 1,0 0-1,0 0 1,0-1-1,1 1 1,-1-1 0,1 0-1,0-1 1,0 1-1,0-1 1,0 0-1,1 0 1,-1 0-1,1-1 1,-1 0 0,9 1-1,-7-2-1,0 1-1,-1-2 1,1 1 0,-1 0-1,1-1 1,-1-1 0,1 1-1,-1-1 1,0 0 0,0 0-1,0-1 1,0 0-1,0 0 1,0 0 0,-1-1-1,0 1 1,1-1 0,4-6-1,-3 2-178,0-1-1,0 1 0,-1-1 0,-1-1 0,0 1 1,0-1-1,-1 0 0,0 0 0,0 0 1,-1-1-1,-1 1 0,2-13 0,0-15-452,-1 0 0,-3-42 0,-1 33 61,-2-9-256,2 52 733,1 1 0,-1-1 0,0 0 0,0 0 0,0 1-1,-1-1 1,1 1 0,-1-1 0,0 1 0,0-1 0,0 1 0,-3-3 0,5 6 42,0 0-2,0 0 1,-1-1-1,1 1 0,0 0 1,0 0-1,0 0 1,0 0-1,0 0 0,0 0 1,0 0-1,0 0 1,-1-1-1,1 1 1,0 0-1,0 0 0,0 0 1,0 0-1,0 0 1,-1 0-1,1 0 1,0 0-1,0 0 0,0 0 1,0 0-1,0 0 1,-1 0-1,1 0 0,0 0 1,0 0-1,0 0 1,0 0-1,0 0 1,-1 0-1,1 0 0,0 0 1,0 0-1,0 1 1,0-1-1,0 0 1,-1 0-1,1 0 0,0 0 1,0 0-1,0 0 1,0 0-1,0 0 1,0 1-1,0-1 0,0 0 1,0 0-1,0 0 1,-1 0-1,1 0 0,0 1 1,0-1-1,0 0 1,0 0-1,0 0 1,0 0-1,0 0 0,0 1 1,0-1-1,0 0 1,0 0-1,0 0 1,0 0-1,0 0 0,0 1 1,1-1-1,-5 31 267,1 1 0,2 0 0,2-1 0,0 1 0,8 38 0,-4-41 52,1-1 0,2 1 1,14 35-1,-18-53-205,0-1 1,1 0 0,1 0-1,-1-1 1,2 1-1,-1-1 1,1 0 0,1-1-1,-1 0 1,1 0-1,16 11 1,-22-18-88,0 1 0,1-1 1,-1 0-1,0 0 0,0 0 0,1 0 0,-1-1 1,1 1-1,-1-1 0,1 1 0,-1-1 1,4 0-1,7 0 4</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2:58.358"/>
    </inkml:context>
    <inkml:brush xml:id="br0">
      <inkml:brushProperty name="width" value="0.05" units="cm"/>
      <inkml:brushProperty name="height" value="0.05" units="cm"/>
      <inkml:brushProperty name="color" value="#008C3A"/>
    </inkml:brush>
  </inkml:definitions>
  <inkml:trace contextRef="#ctx0" brushRef="#br0">79 443 9830,'-55'-82'0,"33"41"0,20 49 55,4 13 331,0-1 0,1 1 1,1-1-1,0 1 0,2-1 1,15 35-1,-1-12 1105,48 79 0,-46-91-754,-18-29-521,-3-9-106,-1 6-54,-3-17-118,0 1 1,0 0-1,-2 0 1,0 1-1,-1-1 1,-1 1-1,-12-23 1,-6-16-282,13 27 136,-32-90-464,40 103 559,0 1 1,1-1-1,1 0 1,1 0 0,0 0-1,1-21 1,0 36 109,1-1-1,-1 0 1,0 1-1,1-1 0,-1 1 1,0-1-1,1 1 1,-1-1-1,1 1 1,-1-1-1,1 1 1,-1-1-1,1 1 1,-1 0-1,1-1 1,-1 1-1,1 0 1,0 0-1,-1-1 1,1 1-1,-1 0 1,1 0-1,0 0 1,-1 0-1,1-1 1,0 1-1,-1 0 1,1 0-1,1 1 1,25 0 140,-21-1-41,2 1 25,1 1-1,-1-1 1,0 2-1,0-1 1,0 1-1,0 0 1,0 1-1,0 0 0,-1 0 1,0 0-1,0 1 1,0 0-1,0 1 1,-1 0-1,0 0 1,0 0-1,6 8 1,-7-7-6,0 1 0,0-1 1,-1 1-1,1-1 0,-2 1 1,1 0-1,-1 1 1,0-1-1,-1 1 0,0-1 1,0 1-1,-1 0 1,0-1-1,-1 1 0,0 0 1,-2 15-1,1-19-44,-1 0 0,-1 0-1,1 0 1,-1-1 0,0 1-1,0-1 1,0 1 0,-1-1-1,1 0 1,-1-1 0,0 1-1,0-1 1,0 1 0,-1-1-1,1 0 1,-1-1 0,0 1-1,1-1 1,-1 0 0,0 0-1,0-1 1,-7 2 0,7-2 142</inkml:trace>
  <inkml:trace contextRef="#ctx0" brushRef="#br0" timeOffset="1751.88">469 323 9830,'-85'-53'0,"83"52"13,1 0-1,0 0 1,0 0-1,-1 0 1,1 1-1,0-1 1,-1 1-1,1-1 1,-1 1-1,1-1 1,0 1-1,-1 0 1,1 0-1,-1-1 1,1 1-1,-1 0 1,1 0-1,-1 1 1,1-1-1,-1 0 1,1 0-1,-1 1 1,1-1-1,0 1 1,-1-1-1,1 1 1,-1 0-1,1-1 1,0 1-1,0 0 0,0 0 1,-1 0-1,0 1 1,0 1 60,0 1 1,0-1-1,0 1 0,0-1 1,1 1-1,-1 0 0,1 0 1,-1 4-1,1-4-17,-2 5 125,1 0-1,1 1 0,-1-1 0,1 1 0,1-1 1,0 1-1,0-1 0,1 1 0,0 0 0,4 14 1,-4-20-94,1 1 1,0-1 0,-1 0 0,1 0 0,1 0 0,-1 0 0,1 0 0,-1 0 0,1 0 0,0-1 0,1 0 0,-1 1 0,1-1 0,-1 0 0,1-1 0,0 1 0,0-1-1,0 1 1,0-1 0,0 0 0,1-1 0,-1 1 0,8 1 0,-6-2 36,0 1 0,1-1-1,-1-1 1,1 1 0,-1-1 0,1 0-1,-1 0 1,8-2 0,-12 1-84,0 1 1,0-1-1,0 0 0,0 0 1,0 0-1,0 0 0,0 0 1,0 0-1,-1 0 0,1-1 1,0 1-1,-1-1 1,1 1-1,-1-1 0,1 0 1,-1 0-1,0 1 0,0-1 1,0 0-1,0 0 1,0 0-1,0 0 0,0 0 1,-1-1-1,1 1 0,0-4 1,1-9-134,0-1-1,0 1 1,-2-1 0,0 0 0,-1 1 0,0-1-1,-1 0 1,-1 1 0,0 0 0,-7-18 0,5 28 31,1 14 189,2 11 107,1-9-110,1 0 1,0 0 0,1 0 0,0 0 0,1 0-1,0 0 1,1-1 0,0 1 0,5 11-1,-5-17-47,0 1-1,0-1 1,1 0-1,-1-1 1,1 1-1,0-1 0,1 1 1,-1-1-1,1 0 1,0-1-1,0 1 1,0-1-1,0 0 1,0 0-1,1-1 0,-1 1 1,1-1-1,9 2 1,-9-3-12,0 1 0,0-1 0,0 0 0,0 0 1,0-1-1,0 0 0,1 0 0,-1 0 0,0-1 1,6-1-1,-9 1-37,0 0 1,0 0-1,-1 0 1,1 0-1,-1-1 1,1 1-1,-1-1 1,0 0-1,1 0 1,-1 0 0,0 0-1,0 0 1,0 0-1,-1 0 1,1-1-1,0 1 1,-1-1-1,0 1 1,1-1-1,-1 0 1,0 1-1,1-6 1,1-9-247,-1-1 0,0 0 0,-1 0 0,-3-34 0,2 42 99,-8-20-250,8 29 370,-1 1-1,1-1 1,0 0 0,-1 1 0,1-1 0,-1 0 0,1 1 0,-1-1 0,1 1 0,-1-1-1,1 1 1,-1-1 0,1 1 0,-1-1 0,0 1 0,1-1 0,-1 1 0,0 0 0,0-1-1,1 1 1,-1 0 0,0 0 0,0 0 0,1-1 0,-1 1 0,0 0 0,0 0 0,1 0-1,-1 0 1,0 0 0,0 0 0,0 1 0,1-1 0,-1 0 0,-1 1 0,1 0 18,-1 0 0,1 0 0,0 1 0,0-1 0,0 0 1,1 0-1,-1 1 0,0-1 0,0 1 0,1-1 0,-1 1 0,1-1 1,-1 1-1,1-1 0,0 1 0,-1 0 0,1-1 0,0 1 1,0-1-1,1 4 0,1 35 258,0-33-214,0-1 0,0 1 1,1-1-1,0 1 0,0-1 0,1 0 1,0 0-1,0 0 0,0-1 0,0 1 1,1-1-1,0 0 0,7 5 1,-2-1 102,1-1 1,0 0 0,1 0-1,0-1 1,23 10-1,-32-15-140,0-1 0,-1 0 0,1 0 0,0-1 0,-1 1 0,1-1 0,0 1 0,0-1 0,0 0 0,0 0 0,-1 0 0,1 0 0,4-2 0,-5 2-13,-1-1-1,1 0 0,-1 0 0,0 0 1,1 0-1,-1 0 0,0 0 1,0 0-1,0 0 0,0 0 0,0-1 1,0 1-1,0 0 0,0-1 1,0 1-1,0-1 0,-1 1 1,1-1-1,-1 1 0,1-1 0,-1 0 1,1-1-1,3-26-334,0 0 0,-2-1 1,-1-30-1,18 81 45,-15-15 347,79 140 1175,-82-145-1240,-1-1-1,0 0 0,0 1 0,0-1 1,1 0-1,-1 0 0,0 1 1,0-1-1,1 0 0,-1 0 1,0 0-1,0 1 0,1-1 0,-1 0 1,0 0-1,1 0 0,-1 0 1,0 0-1,1 1 0,-1-1 1,0 0-1,1 0 0,-1 0 0,0 0 1,1 0-1,-1 0 0,0 0 1,1 0-1,-1 0 0,0 0 1,1 0-1,-1-1 0,0 1 1,0 0-1,1 0 0,-1 0 0,0 0 1,1 0-1,-1-1 0,0 1 1,0 0-1,1 0 0,-1-1 1,0 1-1,0 0 0,1 0 0,-1-1 1,0 1-1,0 0 0,0 0 1,0-1-1,1 1 0,10-18 159,-10 17-88,1-2-47,0 1-1,-1 0 0,1 0 0,0 0 1,0 0-1,1 0 0,-1 0 0,0 0 1,4-2-1,-5 4-19,0 0 1,0 0-1,-1 0 0,1 0 1,0 0-1,0 0 0,0 1 1,0-1-1,0 0 0,0 0 1,-1 1-1,1-1 0,0 0 1,0 1-1,0-1 0,-1 1 1,1-1-1,0 1 0,-1-1 0,1 1 1,0-1-1,-1 1 0,1 0 1,-1-1-1,1 1 0,-1 0 1,1 0-1,-1-1 0,1 1 1,-1 0-1,0 0 0,1 0 1,-1-1-1,0 2 0,32 84 728,-34-116-442,-5 15-458,-1 0-71,1 0 1,0 0-1,1-1 0,1 0 1,1 0-1,0 0 1,1 0-1,-2-32 1,4 30 35,1 11 105,-1 0-1,1 0 1,0 0 0,1 0 0,1-7 0,-1 12 80,-1 1 0,0 0 0,1-1 0,-1 1 1,1 0-1,0 0 0,-1 0 0,1-1 0,0 1 1,0 0-1,-1 0 0,1 0 0,0 0 0,0 0 1,0 1-1,0-1 0,1 0 0,-1 0 0,0 1 1,0-1-1,0 0 0,1 1 0,-1-1 0,0 1 1,0 0-1,1-1 0,-1 1 0,0 0 1,1 0-1,-1 0 0,2 0 0,3 0 60,-1 0 0,0 1-1,1-1 1,-1 1 0,0 1-1,1-1 1,-1 1 0,0 0-1,0 0 1,0 0 0,-1 1 0,1-1-1,-1 1 1,1 0 0,-1 1-1,0-1 1,0 1 0,0 0-1,0 0 1,-1 0 0,0 0 0,0 1-1,0-1 1,0 1 0,2 7-1,3 3 135,-2 1-1,8 27 0,-11-31-59,0-1 1,1 1 0,1-1-1,0 0 1,0 0 0,14 19-1,-17-28-100,-1 0-1,1 0 1,0-1-1,0 1 0,1-1 1,-1 0-1,0 0 0,0 0 1,1 0-1,-1 0 0,0 0 1,1 0-1,-1-1 0,1 1 1,-1-1-1,1 0 1,-1 0-1,1 0 0,-1 0 1,1 0-1,-1 0 0,1-1 1,-1 1-1,5-2 0,-1 0 24,-2 0-1,1 1 1,0-2 0,0 1-1,-1-1 1,1 1-1,-1-1 1,0 0-1,1-1 1,6-6-1,-4-1-176,0 0 0,0 0-1,-1 0 1,0-1-1,-1 0 1,0 0-1,-1 0 1,-1-1-1,0 0 1,3-25 0,-3 2-541,-2-1 1,-5-58 0,2 78 429,-2 0 0,0 0 1,-1 1-1,0-1 0,-13-24 0,7 16-184,7 54 48,6-4 605,2-1 1,1 1-1,1-1 0,1 0 0,1 0 0,11 23 1,5 17 432,-2-2-98,-6-20 180,15 66 1,-32-128-521,-5-10-31</inkml:trace>
  <inkml:trace contextRef="#ctx0" brushRef="#br0" timeOffset="2541.69">1374 268 9830,'101'54'1702,"-96"-51"-1597,1 0 0,-1-1 1,1 0-1,0 0 0,0 0 1,0-1-1,0 0 0,0 0 1,0-1-1,0 0 0,11 0 1,2-1 149,-16 1-214,0 0 0,0-1 0,1 1 0,-1-1 0,0 1 0,0-1-1,0 0 1,0 0 0,0-1 0,0 1 0,-1-1 0,1 1 0,0-1 0,0 0-1,-1 0 1,0 0 0,1 0 0,-1 0 0,0-1 0,0 1 0,0-1 0,0 1-1,0-1 1,-1 0 0,1 0 0,-1 0 0,0 0 0,0 0 0,0 0 0,1-3-1,1-11-97,0 1-1,-1 0 0,-1-1 1,0-23-1,-1 37 40,0 3 17,0 0 1,0 0-1,0 0 1,0-1-1,0 1 1,0 0-1,0 0 1,0 0-1,0-1 1,0 1-1,0 0 1,0 0-1,0 0 1,0 0-1,-1-1 1,1 1-1,0 0 1,0 0-1,0 0 1,0 0-1,0 0 0,0-1 1,0 1-1,-1 0 1,1 0-1,0 0 1,0 0-1,0 0 1,0 0-1,-1 0 1,1 0-1,0 0 1,0-1-1,0 1 1,0 0-1,-1 0 1,1 0-1,0 0 1,0 0-1,0 0 1,-1 0-1,1 0 1,0 0-1,0 0 1,0 0-1,0 0 1,-1 1-1,1-1 1,0 0-1,0 0 1,0 0-1,0 0 1,-1 0-1,1 0 1,0 0-1,-10 10 38,6-1 93,1-1-1,0 1 0,0 0 0,1 1 0,1-1 0,-1 0 1,1 0-1,1 1 0,0-1 0,0 1 0,1-1 0,0 0 1,3 14-1,-2-16-31,0 1 0,0-1 0,0 0 0,1 0 1,1 0-1,-1 0 0,1 0 0,0-1 0,0 0 1,1 0-1,0 0 0,0 0 0,0-1 0,1 1 0,0-2 1,0 1-1,6 4 0,-4-6 27,0 1 1,1-1-1,-1-1 1,1 1-1,-1-1 0,1-1 1,0 0-1,-1 0 1,1 0-1,13-2 1,-19 0-96,-1 1 0,1-1 0,-1 1 0,1-1 0,-1 0 1,1 0-1,-1 0 0,0-1 0,0 1 0,0-1 0,1 1 0,-1-1 1,-1 1-1,1-1 0,0 0 0,0 0 0,-1 0 0,1 0 1,-1 0-1,1 0 0,-1-1 0,0 1 0,0 0 0,0-1 1,0 1-1,1-6 0,2-7-224,0-1-1,3-30 1,-5-13-290,-2 45 347,0 0 0,1 1-1,0-1 1,1 0 0,4-13-1,-6 27 136,0-1 1,0 1-1,0 0 0,0 0 0,0 0 0,1 0 0,-1-1 0,0 1 1,0 0-1,0 0 0,0 0 0,0 0 0,0 0 0,1 0 0,-1-1 1,0 1-1,0 0 0,0 0 0,0 0 0,0 0 0,1 0 0,-1 0 0,0 0 1,0 0-1,0 0 0,1 0 0,-1 0 0,0 0 0,0 0 0,0 0 1,0 0-1,1 0 0,-1 0 0,0 0 0,0 0 0,0 0 0,1 0 0,-1 0 1,0 0-1,0 0 0,0 0 0,0 0 0,1 0 0,-1 0 0,0 0 1,0 1-1,0-1 0,0 0 0,0 0 0,1 0 0,-1 0 0,7 9-95,6 14 420,-1 0 0,-1 1 1,-1 0-1,12 50 0,-4-14 386,-18-60-706,0 0 0,0 1 0,0-1 0,1 0 0,-1 1 0,0-1 0,0 1 0,0-1 0,0 0-1,0 1 1,0-1 0,1 0 0,-1 0 0,0 1 0,0-1 0,0 0 0,1 1 0,-1-1 0,0 0 0,0 0 0,1 1-1,-1-1 1,0 0 0,1 0 0,-1 0 0,0 0 0,1 1 0,-1-1 0,0 0 0,1 0 0,-1 0 0,0 0 0,1 0-1,-1 0 1,1 0 0,-1 0 0,0 0 0,1 0 0,11-12 220,5-20 41,-3-12-657,-6 20 35,14-31 1,-19 48 286,0 1 0,1 0 0,0 1 0,0-1 0,0 1 0,0-1 0,1 1 0,0 1 0,10-9 0,-15 13 73,1-1 1,0 0-1,0 1 0,-1-1 1,1 1-1,0-1 0,0 1 1,0-1-1,0 1 0,0 0 1,0-1-1,0 1 0,0 0 1,0 0-1,0-1 0,0 1 0,0 0 1,0 0-1,0 0 0,0 1 1,0-1-1,0 0 0,0 0 1,0 0-1,0 1 0,0-1 1,0 0-1,-1 1 0,1-1 1,0 1-1,0-1 0,0 1 0,0 0 1,-1-1-1,1 1 0,0 0 1,0-1-1,-1 1 0,1 0 1,-1 0-1,1 0 0,-1 0 1,1-1-1,-1 1 0,1 0 1,-1 0-1,0 0 0,0 0 0,1 0 1,-1 0-1,0 2 0,3 8 143,-1 1 0,-1-1-1,1 20 1,-1-18 31,-1-4-86,1 0 0,0-1 0,1 1 0,-1-1 0,2 0 0,-1 0 0,7 13 0,-8-18-52,1 0 0,0-1-1,0 1 1,1-1 0,-1 1 0,0-1-1,1 0 1,0 1 0,-1-1-1,1-1 1,0 1 0,0 0-1,0-1 1,0 1 0,0-1 0,0 0-1,0 0 1,1 0 0,-1-1-1,0 1 1,1-1 0,4 1-1,59-1 507,-34 0-333</inkml:trace>
  <inkml:trace contextRef="#ctx0" brushRef="#br0" timeOffset="2979.46">2441 314 9830,'4'-87'0,"-3"83"18,-1 0-1,0 0 0,0 1 1,0-1-1,0 0 1,0 0-1,-1 0 1,0 1-1,0-1 1,0 0-1,0 1 0,0-1 1,-1 1-1,0-1 1,1 1-1,-1 0 1,-4-4-1,4 5 4,0 0 0,-1 1 0,1-1-1,-1 1 1,0 0 0,1 0 0,-1 0 0,0 0 0,0 0 0,0 0-1,0 1 1,1-1 0,-1 1 0,0 0 0,0 0 0,0 0-1,0 1 1,-4 0 0,4 0 36,0 0 0,1 0 1,-1 0-1,1 0 0,0 1 0,-1-1 0,1 1 0,0 0 0,0 0 1,0-1-1,0 1 0,0 0 0,0 1 0,0-1 0,1 0 1,-1 1-1,1-1 0,0 0 0,0 1 0,0 0 0,-1 3 0,-2 5 139,1-1 0,0 1 0,0-1 1,0 15-1,1-16-23,2 1 1,-1-1 0,1 0 0,1 1 0,0-1 0,2 12 0,-2-18-116,0 0 0,0-1 0,0 1 1,0 0-1,1-1 0,-1 1 0,1-1 0,0 0 0,-1 0 0,1 1 0,0-1 1,0 0-1,1 0 0,-1-1 0,0 1 0,1 0 0,-1-1 0,1 0 0,-1 1 0,1-1 1,-1 0-1,1 0 0,0 0 0,3 0 0,-1 0 45,0 0 1,0 0-1,0 0 1,0 0-1,0-1 1,0 0-1,0 0 1,0-1-1,0 1 1,0-1-1,0 0 1,6-2-1,-8 1-77,-1 1-1,1 0 1,-1-1 0,0 0-1,1 1 1,-1-1-1,0 0 1,0 0 0,0 0-1,-1-1 1,1 1 0,-1 0-1,1-1 1,-1 1-1,0-1 1,1 1 0,-1-1-1,0 0 1,-1 1-1,1-1 1,-1 0 0,1 0-1,-1-3 1,2-9-199,-1 0 0,-2-29 0,1 39 137,-1 1 0,1-1 0,-1 0 0,0 0 0,-1 0 0,1 1-1,-1-1 1,0 1 0,0-1 0,0 1 0,-1 0 0,-5-8 0,8 12 34,0 0 1,0 0 0,-1-1 0,1 1-1,0 0 1,0 0 0,0 0-1,0 0 1,-1 0 0,1 0 0,0 0-1,0 0 1,0 0 0,-1 0 0,1 0-1,0 0 1,0 0 0,0 0 0,0 0-1,-1 1 1,1-1 0,0 0-1,0 0 1,0 0 0,0 0 0,-1 0-1,1 0 1,0 0 0,0 0 0,0 1-1,0-1 1,0 0 0,0 0-1,-1 0 1,1 0 0,0 0 0,0 1-1,0-1 1,0 0 0,0 0 0,0 0-1,0 0 1,0 1 0,0-1 0,0 0-1,0 0 1,0 0 0,0 1-1,0-1 1,0 0 0,0 0 0,0 0-1,0 0 1,0 1 0,0-1 0,-4 25 372,1 0 0,2 0 0,1 41 0,1-24 85,0 4 125,3 0 1,1 0 0,3-1-1,2 0 1,1 0-1,24 57 1,-28-80-302,-6-22-277,-1 0-1,0 0 1,0 0-1,0 0 1,0 1-1,1-1 1,-1 0-1,0 0 1,0 0-1,0 1 1,0-1-1,0 0 0,0 0 1,0 0-1,0 1 1,1-1-1,-1 0 1,0 0-1,0 1 1,0-1-1,0 0 1,0 0-1,0 1 1,-1-1-1,1 0 0,0 0 1,0 1-1,0-1 1,0 0-1,0 0 1,0 0-1,0 1 1,0-1-1,0 0 1,-1 0-1,1 0 1,0 1-1,0-1 1,0 0-1,0 0 0,-1 0 1,-13-15 256</inkml:trace>
  <inkml:trace contextRef="#ctx0" brushRef="#br0" timeOffset="3745.77">3133 127 9830,'1'-63'0,"41"134"1465,-31-50-1142,55 114 1951,-56-112-1694,-1 0 1,-2 1-1,10 46 0,-15-36-30,-2-27-276</inkml:trace>
  <inkml:trace contextRef="#ctx0" brushRef="#br0" timeOffset="4228.11">3199 338 9830,'-6'-4'8,"-10"-9"93,16 13-98,0 0 0,0 0 0,0 0 1,1 0-1,-1 0 0,0 0 0,0 0 1,0 0-1,1 0 0,-1 1 0,0-1 0,0 0 1,0 0-1,1 0 0,-1 0 0,0 0 1,0 0-1,0 0 0,1 0 0,-1-1 0,0 1 1,0 0-1,0 0 0,1 0 0,-1 0 1,0 0-1,0 0 0,0 0 0,0 0 0,1 0 1,-1-1-1,0 1 0,0 0 0,0 0 1,0 0-1,1 0 0,-1 0 0,0-1 0,0 1 1,0 0-1,0 0 0,0 0 0,0-1 0,0 1 1,0 0-1,0 0 0,0 0 0,0-1 1,0 1-1,0 0 0,0 0 0,0 0 0,0-1 1,0 1-1,0 0 0,0 0 0,0 0 1,0-1-1,0 1 0,0 0 0,0 0 0,0 0 1,0-1-1,0 1 0,0 0 0,-1 0 1,1 0-1,41 0 769,0-1 0,-1-2 0,1-1 0,-1-3 0,41-11 1,-77 17-715,1 0 1,-1-1 0,0 0 0,0 1 0,0-1 0,0-1 0,0 1 0,-1-1 0,1 1-1,-1-1 1,1 0 0,-1 0 0,0 0 0,0-1 0,4-5 0,-26 14-169,16-2 160,0 0 1,1 0-1,-1 1 0,0-1 1,1 0-1,0 1 0,0-1 0,0 1 1,0 0-1,0 0 0,1 0 1,0 0-1,-2 8 0,1-2 105,1 1-1,0 0 1,0 0-1,2 14 1,-1-22-120,1-1 0,-1 1 0,1 0 1,-1-1-1,1 1 0,0 0 0,0-1 1,0 1-1,1-1 0,-1 1 0,0-1 1,1 0-1,0 0 0,-1 1 0,1-1 1,0 0-1,5 3 0,-2-2 46,0 1-1,0-1 0,1-1 1,-1 1-1,1-1 1,0 0-1,11 3 1,0-2 173,0-1 1,0 0 0,1-2-1,33-2 1,-49 2-219,0 0 0,0-1-1,0 1 1,0-1 0,0 1-1,-1-1 1,1 0 0,0 0 0,0 1-1,-1-2 1,1 1 0,0 0 0,-1 0-1,1 0 1,-1-1 0,1 1-1,-1-1 1,0 1 0,2-4 0,-1 2-31,0-1 0,0 0 0,-1 0 0,0 0 0,0 0 0,0 0 1,0 0-1,0 0 0,-1-5 0,1 1-83,-1 0 0,-1 0 0,0 0 0,0 1 0,0-1 1,-1 0-1,0 1 0,0-1 0,-7-13 0,4 13-24,0 0 0,-1 1 0,1 0 0,-1 0 0,-1 0-1,-7-6 1,11 10 101,-1 0 0,0 1-1,0-1 1,0 1-1,0 0 1,0 0 0,-1 0-1,1 1 1,0-1-1,-1 1 1,1 0 0,-1 0-1,-8 0 1,12 1 5,1 0 1,-1 1 0,0-1-1,1 0 1,-1 0 0,1 0-1,-1 0 1,1 0 0,-1 1-1,1-1 1,-1 0-1,1 1 1,-1-1 0,1 0-1,-1 1 1,1-1 0,0 0-1,-1 1 1,1-1 0,0 1-1,-1-1 1,1 0-1,0 1 1,-1-1 0,1 1-1,0-1 1,0 1 0,0 0-1,-1-1 1,1 1 0,0 0-1,-1 21 187,1-16-136,0 15 127</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2:53.796"/>
    </inkml:context>
    <inkml:brush xml:id="br0">
      <inkml:brushProperty name="width" value="0.05" units="cm"/>
      <inkml:brushProperty name="height" value="0.05" units="cm"/>
      <inkml:brushProperty name="color" value="#008C3A"/>
    </inkml:brush>
  </inkml:definitions>
  <inkml:trace contextRef="#ctx0" brushRef="#br0">20 212 9830,'-11'-61'0,"6"42"21,3 23 40,1 17 185,2 1 164,0-1 1,2 1 0,1-1-1,0 0 1,2 0 0,0 0 0,1 0-1,19 35 1,8 3 1523,60 82-1,-88-133-1744,4 3 214,-10-19-132,-11-21-88,-21-40-679,-63-153-1253,85 192 1460,1-1 0,1 0-1,2-1 1,1 0 0,-1-52 0,7 83 278,-1-1 1,0 0-1,1 1 1,-1-1-1,1 0 1,0 1-1,-1-1 1,1 1-1,0-1 1,0 1 0,0 0-1,0-1 1,0 1-1,0 0 1,1 0-1,-1 0 1,0 0-1,1 0 1,-1 0-1,1 0 1,-1 0-1,1 0 1,-1 1-1,1-1 1,-1 0-1,1 1 1,0 0-1,-1-1 1,1 1-1,0 0 1,-1 0 0,1 0-1,2 0 1,2-1 92,1 1 0,-1 0 1,0 1-1,0-1 0,1 1 1,-1 0-1,0 1 0,8 2 1,-7 0 29,0 0 0,-1 1 0,0-1 0,0 1 0,0 1 0,-1-1 0,0 1 0,0 0 0,0 0 0,6 11 0,3 11 159</inkml:trace>
  <inkml:trace contextRef="#ctx0" brushRef="#br0" timeOffset="201.81">176 470 9830,'0'0'0,"105"-57"0,-69 54 328,1 1 327,-1 2 0</inkml:trace>
  <inkml:trace contextRef="#ctx0" brushRef="#br0" timeOffset="2229.14">477 351 9830,'-83'-66'0,"81"65"8,1 0 1,0 0-1,0 0 1,0 0-1,-1 0 0,1 0 1,-1 0-1,1 1 0,-1-1 1,1 0-1,-1 1 0,1-1 1,-1 1-1,1 0 0,-1-1 1,0 1-1,1 0 0,-1 0 1,0 0-1,1 0 1,-3 1-1,3-1 15,0 1 1,0 0-1,0 0 0,0-1 1,0 1-1,0 0 0,1 0 1,-1 0-1,0 0 0,1 0 1,-1 0-1,1 0 0,-1 0 1,1 0-1,-1 2 0,-1 3 98,-3 3 53,2 0 0,-1 0 0,1 0 1,0 1-1,1 0 0,0-1 0,1 1 0,0 0 0,0 0 0,1 0 0,1 0 1,-1 0-1,2 0 0,-1-1 0,1 1 0,4 10 0,-4-14-76,0-1 0,0 0 0,1 1 0,-1-1 0,1 0 0,1 0 0,-1 0 0,1-1 0,-1 1 0,1-1 0,1 0 0,-1 0 0,1 0 0,-1-1 0,1 1 1,0-1-1,0 0 0,0-1 0,1 1 0,-1-1 0,1 0 0,-1 0 0,1-1 0,0 0 0,0 0 0,-1 0 0,12 0 0,-13-1-31,0 0 0,-1 0 0,1 0-1,0-1 1,-1 1 0,1-1 0,-1 0 0,1 0 0,-1 0 0,1 0 0,-1-1 0,1 1 0,-1-1 0,4-2 0,-5 1-42,0 1 0,0-1 0,0 0-1,0 1 1,0-1 0,-1 0 0,0 0 0,1 0 0,-1 0 0,0 0 0,0 0 0,-1 0-1,1-1 1,-1 1 0,1 0 0,-1-6 0,1-5-133,0 0 1,-2 0-1,1-1 1,-2 1-1,-3-17 0,3 24 40,-1-1 1,0 1-1,0-1 0,0 1 0,-1 0 0,0 0 0,-1 0 0,1 1 0,-1-1 0,-10-8 0,15 14 67,0 1 1,0 0-1,-1 0 1,1 0-1,0 0 1,0-1-1,0 1 1,0 0-1,0 0 1,-1 0-1,1 0 1,0 0-1,0 0 0,0-1 1,0 1-1,-1 0 1,1 0-1,0 0 1,0 0-1,0 0 1,-1 0-1,1 0 1,0 0-1,0 0 1,0 0-1,-1 0 1,1 0-1,0 0 1,0 0-1,0 0 1,-1 0-1,1 0 1,0 0-1,0 0 1,0 0-1,-1 0 0,1 1 1,0-1-1,0 0 1,0 0-1,0 0 1,-1 0-1,1 1 1,-4 11 89,4 22 204,0-29-232,0-2-17,0 1 1,1 0-1,-1 0 1,1 0-1,0 0 1,0 0-1,0 0 1,1-1-1,-1 1 1,1-1-1,0 1 1,0-1-1,0 1 1,1-1-1,-1 0 1,1 0-1,0 0 1,-1-1-1,1 1 1,0 0-1,1-1 1,-1 0-1,0 0 1,7 3-1,0-1 84,0 0 0,-1-1 0,2 0 0,-1 0 0,0-1 0,0-1 0,1 0 0,13 0 0,-22-1-110,0 0 0,0-1 0,0 1 0,0-1 0,0 0 0,-1 1-1,1-1 1,0 0 0,0 0 0,0 0 0,-1 0 0,1-1-1,0 1 1,-1 0 0,1-1 0,-1 1 0,0-1 0,1 0 0,-1 1-1,0-1 1,0 0 0,0 0 0,0 1 0,0-1 0,0 0-1,-1 0 1,1 0 0,-1 0 0,1 0 0,-1 0 0,0-3 0,2-9-91,0-1 1,-1 0-1,-1-18 1,0 22-112,-4-15-67,3 25 243,1 0 0,0 0 0,0 0 0,-1 1 1,1-1-1,0 0 0,-1 0 0,1 0 0,-1 1 0,1-1 0,-1 0 0,1 1 0,-1-1 0,1 0 0,-1 1 0,0-1 0,1 1 0,-1-1 0,0 1 0,0-1 0,1 1 1,-1 0-1,0-1 0,0 1 0,0 0 0,-1-1 0,2 2 13,-1-1 0,1 0 0,-1 1 0,1-1 0,-1 1 0,1-1 0,-1 1 0,1-1 0,0 0 0,-1 1 0,1 0 0,0-1 0,-1 1-1,1-1 1,0 1 0,0-1 0,0 1 0,-1 0 0,1-1 0,0 1 0,0-1 0,0 1 0,0 0 0,0-1 0,0 1 0,0 1 0,0-1 16,0 7 51,-1 0-1,1 0 1,1 0 0,-1 0-1,2 1 1,-1-1 0,1 0-1,0-1 1,0 1 0,1 0-1,0-1 1,1 1 0,0-1-1,0 0 1,0 0 0,1 0-1,0-1 1,0 0 0,1 0-1,0 0 1,0 0-1,0-1 1,1 0 0,-1 0-1,1-1 1,0 0 0,9 4-1,-10-5-4,0-1-1,1 1 0,-1-1 0,1 0 0,-1-1 0,1 1 0,0-1 0,0-1 0,-1 1 0,1-1 1,0 0-1,0-1 0,9-1 0,-15 1-51,0 0 1,0 1-1,0-1 1,0 0-1,0 0 0,0 0 1,0 0-1,0 0 1,0-1-1,-1 1 1,1 0-1,0 0 1,-1 0-1,1-1 0,-1 1 1,1 0-1,-1-1 1,0 1-1,0 0 1,1-1-1,-1 1 0,0-2 1,0-36 40,-1 26-155,1-84-930,1 97 1021,0-1 0,0 1 0,0 0 0,0 0 0,0 0 0,0 0 0,-1 0 0,1 0 0,0 0 0,0 0 0,0 0 0,0 1 0,0-1 0,0 0 0,0 0-1,1 2 1,7 3 86,-1 1-1,1 0 0,-1 0 0,-1 1 0,1 0 0,-1 0 1,9 13-1,-5-6 116,-1 1 1,0 1 0,11 23-1,-14-10 30,-1-4-40,-4-26-91,-2-15 4,-1-31-308,3-57-833,-1 93 904,0 0 0,1 1 0,0-1 0,1 1 0,1-1 0,-1 1 1,8-14-1,-11 24 137,1-1 0,-1 1 1,0-1-1,0 1 1,1 0-1,-1-1 1,0 1-1,0-1 0,1 1 1,-1 0-1,1-1 1,-1 1-1,0 0 1,1-1-1,-1 1 0,1 0 1,-1 0-1,0-1 1,1 1-1,-1 0 1,1 0-1,-1 0 0,1 0 1,-1 0-1,1-1 1,-1 1-1,1 0 1,-1 0-1,1 0 0,-1 0 1,1 1-1,-1-1 1,1 0-1,0 0 1,16 15-3,7 26 267,-23-41-252,16 39 614,19 63-1,-12-30-83,-17-60-385,-2-17 19,0-20 45,-5 20-227,6-72-615,-6 60 426,1 1 0,0 0 0,1 0 1,0 0-1,2 0 0,0 0 0,8-20 0,-12 36 188,1-1 1,-1 1 0,0-1-1,1 1 1,-1-1-1,1 1 1,-1-1-1,1 1 1,-1-1-1,1 1 1,-1 0-1,1-1 1,0 1-1,-1 0 1,1-1 0,-1 1-1,1 0 1,0 0-1,-1 0 1,1-1-1,0 1 1,-1 0-1,1 0 1,-1 0-1,1 0 1,0 0 0,-1 0-1,1 1 1,0-1-1,-1 0 1,1 0-1,0 0 1,-1 1-1,2-1 1,18 15 259,-9-1-82,-2 1 1,0 1 0,0-1-1,-2 2 1,0-1 0,8 28-1,-6-16 235,15 31-1,-23-57-389,0 0 1,0 0-1,-1 0 1,1 0-1,0 0 0,0-1 1,1 1-1,-1-1 1,0 1-1,0-1 0,1 1 1,-1-1-1,1 1 1,0-1-1,-1 0 0,1 0 1,0 0-1,-1 0 1,1 0-1,0 0 0,0-1 1,0 1-1,0-1 1,0 1-1,0-1 0,0 0 1,0 1-1,0-1 1,0 0-1,0 0 0,0-1 1,0 1-1,0 0 1,0-1-1,0 1 0,0-1 1,0 1-1,2-2 1,1-1 37,0 0 0,0-1 0,0 1 0,-1-1 0,0 0 0,1 0 0,-1 0 0,-1-1 0,1 1 0,-1-1 0,6-10 0,-3 1-238,-1-1 0,0 0 1,-1-1-1,-1 1 0,-1-1 0,0 1 0,-1-1 1,0 0-1,-2 0 0,-2-24 0,3 39 183,0 1 0,0 0 0,0-1 0,0 1 0,0-1 0,0 1 0,0 0 0,0-1 0,0 1-1,0 0 1,0-1 0,0 1 0,0 0 0,0-1 0,-1 1 0,1 0 0,0-1 0,0 1 0,0 0 0,0-1 0,-1 1 0,1 0 0,0-1-1,0 1 1,-1 0 0,1 0 0,0-1 0,0 1 0,-1 0 0,1 0 0,0 0 0,-1-1 0,1 1 0,0 0 0,-1 0 0,1 0 0,0 0-1,-1 0 1,1 0 0,0 0 0,-1 0 0,1-1 0,-1 1 0,1 1 0,0-1 0,-1 0 0,1 0 0,0 0 0,-1 0 0,1 0 0,0 0-1,-1 0 1,1 0 0,-1 1 0,0 0 4,0-1 0,0 1 0,0 0 0,0 0 0,0 0-1,0 0 1,0 0 0,1 0 0,-1 0 0,0 0 0,1 0-1,-1 0 1,1 0 0,-1 0 0,0 3 0,-1 10 104,0 0 0,1 0-1,1 0 1,0 0 0,1 0 0,1 0-1,3 16 1,-4-24-57,1 1 0,0-1 0,0 0 1,0 1-1,1-1 0,0 0 0,0 0 0,1-1 0,0 1 0,0-1 0,0 0 0,0 1 0,1-2 0,0 1 0,0-1 0,0 1 0,7 3 1,-10-6-34,1-1 1,0 1 0,-1-1-1,1 0 1,0 0 0,0 0 0,0 0-1,0 0 1,-1 0 0,1-1 0,0 0-1,0 1 1,0-1 0,0 0 0,1 0-1,-1-1 1,-1 1 0,1-1-1,0 1 1,0-1 0,0 0 0,0 0-1,0 0 1,-1-1 0,1 1 0,0-1-1,-1 1 1,1-1 0,-1 0 0,0 0-1,1 0 1,-1 0 0,0 0-1,0-1 1,-1 1 0,1-1 0,0 1-1,-1-1 1,1 1 0,-1-1 0,0 0-1,0 0 1,0 0 0,0-4 0,4-17-375,-1 0 0,-2-1 1,-1 1-1,-2-38 1,0 35-90,1 40 522,0-1 0,1 0 0,1 1-1,0-1 1,0 0 0,1 0 0,0 0 0,1 0 0,1-1 0,0 0 0,0 1 0,1-2 0,1 1 0,0-1 0,10 12-1,-15-19-48,1-1-1,0 0 0,0 0 1,0 0-1,0 0 0,0 0 0,1 0 1,-1-1-1,1 0 0,-1 1 0,1-1 1,-1 0-1,1-1 0,-1 1 1,1-1-1,0 0 0,0 0 0,-1 0 1,1 0-1,0 0 0,-1-1 0,1 0 1,-1 0-1,1 0 0,-1 0 1,1 0-1,-1-1 0,1 1 0,-1-1 1,0 0-1,0 0 0,0 0 0,0-1 1,0 1-1,-1-1 0,1 1 1,-1-1-1,0 0 0,1 0 0,-1 0 1,0 0-1,-1-1 0,2-3 0,2-4-188,0 0-1,-1-1 0,-1 0 0,0 0 0,-1 0 0,2-22 0,-4-77-1060,-1 95 1061,1 1-21,-1 0-1,-1 0 0,-1 0 1,0 1-1,-1-1 0,0 1 1,-1 0-1,-1 0 0,0 1 1,-1-1-1,-9-13 0,16 26 170,0 1 0,-1-1 0,1 1 0,0-1 0,-1 1 0,1-1 0,-1 1-1,1-1 1,-1 1 0,1-1 0,-1 1 0,1-1 0,-1 1 0,1 0 0,-1-1 0,1 1 0,-1 0-1,0 0 1,1-1 0,-1 1 0,-1 0 0,-3 9 18,3 25 329,2-30-321,0 21 289,0-1-1,2 1 0,1 0 0,1-1 0,13 42 0,-12-51-172,1 7 134,2 1 0,1-1-1,0 0 1,1-1 0,2-1 0,24 35 0,-33-51-218,0-1 1,0 0-1,0-1 1,0 1-1,1 0 1,-1-1-1,1 0 1,0 0-1,-1 0 1,1 0-1,0-1 1,7 2-1,21 1 310</inkml:trace>
  <inkml:trace contextRef="#ctx0" brushRef="#br0" timeOffset="2630">2305 285 9830,'-85'-32'55,"83"32"-32,1-1 0,-1 1 0,0 0 0,1-1 0,-1 1 0,1 0 0,-1 0 0,0 0 0,1 0 0,-1 0 0,0 0 0,1 1 0,-1-1 0,1 1 0,-1-1 0,1 1 0,-1-1 0,1 1 0,-1 0 0,1 0 0,-1 0 0,1 0 0,0 0 1,0 0-1,-1 0 0,1 0 0,0 0 0,0 0 0,0 1 0,0-1 0,0 0 0,0 1 0,1-1 0,-1 1 0,0-1 0,1 1 0,-1 0 0,1-1 0,0 1 0,-1-1 0,1 3 0,-3 4 141,-1 6 98,0 0 0,1 1 0,0-1 0,2 1 0,-1-1 0,2 1 0,0-1 0,3 23 0,-3-34-195,1-1-1,-1 1 0,1 0 1,0 0-1,0 0 0,0 0 1,0 0-1,0-1 0,1 1 1,-1 0-1,1-1 0,0 1 1,0-1-1,0 0 0,0 0 1,0 0-1,0 0 0,1 0 1,-1 0-1,4 2 0,-4-3-32,-1 0 1,1-1-1,0 1 0,-1 0 0,1-1 0,0 1 1,0-1-1,-1 0 0,1 0 0,0 0 0,0 1 1,0-1-1,0-1 0,-1 1 0,1 0 0,0 0 0,0-1 1,-1 1-1,1-1 0,0 0 0,-1 1 0,1-1 1,0 0-1,-1 0 0,1 0 0,-1 0 0,1 0 1,-1 0-1,0 0 0,1-1 0,-1 1 0,0 0 0,0-1 1,1-2-1,3-4-20,-1 0 0,0 0 1,0-1-1,-1 0 0,0 0 0,-1 0 0,0 0 1,2-15-1,0-75-582,-4 95 564,-1-11-72,0 10 40,1 1 0,0 0 0,0 0 0,0 0 0,0-1 0,2-7 0,16 50 271,-5 1 316,17 44 424,-26-74-836,1 0-1,-1 0 1,2 0 0,-1 0-1,1-1 1,9 10-1,5-2 202</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3:14.098"/>
    </inkml:context>
    <inkml:brush xml:id="br0">
      <inkml:brushProperty name="width" value="0.05" units="cm"/>
      <inkml:brushProperty name="height" value="0.05" units="cm"/>
      <inkml:brushProperty name="color" value="#008C3A"/>
    </inkml:brush>
  </inkml:definitions>
  <inkml:trace contextRef="#ctx0" brushRef="#br0">16 572 9830,'-16'-36'0,"16"35"4,0 1 1,0-1-1,1 1 0,-1-1 0,0 1 0,0 0 1,0-1-1,0 1 0,1-1 0,-1 1 0,0 0 1,0-1-1,1 1 0,-1 0 0,0-1 1,1 1-1,-1 0 0,1-1 0,-1 1 0,0 0 1,1 0-1,-1-1 0,1 1 0,-1 0 0,0 0 1,1 0-1,-1 0 0,1-1 0,-1 1 1,1 0-1,-1 0 0,1 0 0,-1 0 0,1 0 1,-1 0-1,0 0 0,1 1 0,-1-1 1,1 0-1,-1 0 0,1 0 0,6 0 91,-4-2-93,1 0 1,-1 0-1,1 0 0,-1 0 0,0 0 1,0-1-1,0 0 0,0 1 1,-1-1-1,1 0 0,-1 0 1,1 0-1,-1-1 0,0 1 1,0-1-1,1-4 0,4-7-10,-1 0 0,5-26 0,-5 14 0,0 0-1,-3 0 1,0 0 0,-1-1-1,-2 1 1,-1-1-1,-1 1 1,-1 0-1,-2 0 1,-14-51 0,17 74 10,-14-30-19,15 33 19,0 0 0,1 0 0,-1-1 0,0 1 0,0 0 0,0 0 0,0 0 0,0 0 0,0 1 0,0-1 0,-1 0 0,1 0 0,0 1 1,0-1-1,-1 0 0,1 1 0,0 0 0,-1-1 0,1 1 0,0 0 0,-1-1 0,1 1 0,-2 0 0,1 1 26,1-1-1,0 1 0,-1 0 1,1 0-1,0 0 0,0 0 0,0 0 1,0 0-1,0 0 0,0 0 1,0 0-1,0 1 0,1-1 1,-1 0-1,0 0 0,1 1 1,-1-1-1,1 0 0,-1 1 1,1-1-1,0 1 0,0-1 1,-1 3-1,-4 38 545,4-39-501,-1 43 1030,2 1-1,2-1 1,16 91 0,-3-64 1011,45 122 1,-56-262-1201,-6 17-1287,1 22 50,0 0 0,5-37 0,-4 59 256,1 0-1,0-1 1,1 1-1,-1 0 1,1 0-1,0 1 1,1-1 0,0 0-1,-1 1 1,2-1-1,-1 1 1,1 0-1,-1 0 1,2 0-1,8-8 1,-12 12 61,0 0 1,0 1 0,0-1-1,0 0 1,1 0-1,-1 1 1,0-1 0,1 1-1,-1-1 1,0 1-1,1-1 1,-1 1 0,1 0-1,-1 0 1,1 0-1,-1 0 1,0 0 0,1 0-1,-1 0 1,1 0-1,-1 1 1,3 0 0,-1 0 26,-1 0 0,0 1 0,1-1 0,-1 1 1,0 0-1,1 0 0,-1-1 0,0 2 0,0-1 1,2 4-1,3 4 117,-2 0 0,1 0 0,-1 0 1,5 18-1,-5-7 122,0 1 0,-2 0 0,-1 0 1,0 0-1,-3 41 0,0-58-194,1 0 0,-1 0 0,0 0 1,0 0-1,0 0 0,-1 0 0,1 0 0,-1 0 1,-3 4-1,4-7-44,0 0-1,-1 0 1,1 0 0,0 0 0,-1-1-1,1 1 1,-1 0 0,1-1 0,-1 1-1,0-1 1,0 0 0,0 0 0,1 0-1,-1 0 1,0 0 0,-1 0-1,1 0 1,0 0 0,0-1 0,0 1-1,0-1 1,-4 1 0,5-2-15,1 1 0,-1-1 0,1 1 0,-1 0 0,1-1 0,-1 1 0,1-1 0,-1 1 0,1-1 0,-1 0 1,1 1-1,0-1 0,-1 1 0,1-1 0,0 0 0,0 1 0,-1-1 0,1 0 0,0 1 0,0-1 0,0 0 0,0 1 0,0-1 0,0 0 0,0 1 0,0-1 0,0 0 1,0 0-1,2-23 158,3 2-303</inkml:trace>
  <inkml:trace contextRef="#ctx0" brushRef="#br0" timeOffset="1261.4">402 386 9830,'-1'-3'61,"1"7"101,1 16 347,-1-16-432,0 0 1,1 0-1,-1 0 0,1 0 1,0 0-1,0-1 1,0 1-1,1 0 1,-1-1-1,1 1 1,3 5-1,0-6 22,-1 0 1,0 0-1,1 0 0,0-1 1,-1 0-1,1 0 0,0 0 1,0 0-1,0-1 0,0 0 1,1 0-1,-1 0 0,0 0 1,0-1-1,1 0 0,-1 0 1,0-1-1,7-1 0,-10 2-69,-1-1 0,1-1-1,0 1 1,0 0 0,0 0-1,-1-1 1,1 1 0,0 0-1,-1-1 1,1 0 0,-1 1 0,0-1-1,0 0 1,0 0 0,0 0-1,0 0 1,0 0 0,0 0-1,0 0 1,-1 0 0,1 0-1,-1 0 1,1 0 0,-1-4-1,4-59-244,-4 60 202,0-9-12,1 2-41,-1 0 0,-1 0 0,0 0 0,-3-14 0,3 23 71,1 1 0,0 0 0,-1 0 0,0 0 0,0 0-1,1 1 1,-1-1 0,0 0 0,0 0 0,-1 0 0,1 1-1,0-1 1,0 0 0,-1 1 0,1-1 0,-1 1 0,0 0-1,1 0 1,-1-1 0,0 1 0,0 0 0,1 0 0,-1 1-1,0-1 1,0 0 0,0 1 0,0-1 0,0 1 0,0-1-1,-5 1 1,6 0 23,-1 1-1,0-1 0,1 1 1,-1-1-1,1 1 0,-1 0 1,1 0-1,-1-1 0,1 1 1,0 0-1,-1 0 0,1 1 1,0-1-1,0 0 0,0 0 1,0 0-1,0 1 1,0-1-1,0 1 0,0-1 1,0 1-1,1-1 0,-1 1 1,0 2-1,-2 4 73,1-1 1,0 1-1,0 0 0,-1 8 1,2-3 100,0 0 0,1-1-1,0 1 1,1 0 0,0 0 0,1-1 0,0 1 0,1-1 0,8 22 0,-8-28-107,0 0 1,0-1 0,0 1-1,1-1 1,0 0 0,0 0-1,0 0 1,0 0 0,1-1-1,0 0 1,0 0 0,0 0-1,0 0 1,1-1 0,0 0-1,-1 0 1,1-1-1,0 1 1,0-1 0,0-1-1,11 3 1,-10-3 40,1 1-1,0-1 1,0-1 0,0 1-1,0-2 1,0 1 0,15-3-1,-20 2-108,0 0-1,1-1 1,-1 1-1,0-1 1,0 1-1,0-1 1,-1 0-1,1 0 1,0 0-1,-1-1 1,1 1-1,-1-1 1,0 1 0,0-1-1,0 0 1,0 0-1,0 1 1,-1-1-1,1-1 1,1-3-1,1-9-177,-1 1 0,0-1 0,-1 0-1,-1 0 1,0 0 0,-1 0 0,-1 0-1,-3-19 1,4 33 139,0 1 0,0 0 0,-1 0 0,1 0-1,-1-1 1,1 1 0,0 0 0,-1 0 0,0 0-1,1 0 1,-1 0 0,0 0 0,1 0 0,-1 0-1,0 0 1,0 1 0,0-1 0,0 0 0,0 0-1,0 1 1,-1-2 0,1 2 17,1 0-1,-1 0 1,1 0 0,-1 0-1,0 0 1,1 0-1,-1 0 1,1 0 0,-1 0-1,1 0 1,-1 0-1,1 0 1,-1 1 0,1-1-1,-1 0 1,1 0-1,-1 0 1,1 1 0,-1-1-1,1 0 1,0 1-1,-1-1 1,1 0 0,-1 1-1,1-1 1,0 0-1,-1 1 1,1-1 0,0 1-1,0-1 1,-1 1-1,1-1 1,0 1 0,0-1-1,0 1 1,-1-1 0,1 1-1,0-1 1,0 1-1,0-1 1,0 1 0,0-1-1,0 1 1,0 0-1,0 4 39,-1-1 0,1 0 0,0 0 0,0 0 0,0 0 0,0 1 0,1-1 0,-1 0-1,1 0 1,0 0 0,1 0 0,-1 0 0,1 0 0,-1-1 0,1 1 0,3 4 0,-2-5-10,-1-1 0,1 1 0,0-1 0,0 0 0,0 0 1,0 0-1,0 0 0,1-1 0,-1 1 0,0-1 1,1 0-1,-1 0 0,1 0 0,0 0 0,-1-1 0,1 1 1,-1-1-1,1 0 0,3 0 0,-4 0-14,0 0 0,0 0 0,0 0 0,0 0 0,0-1 0,0 1 0,0-1 0,0 1 0,-1-1-1,1 0 1,0-1 0,0 1 0,-1 0 0,1-1 0,-1 1 0,1-1 0,-1 0 0,0 0 0,0 0 0,1 0 0,-1 0 0,-1 0 0,1 0 0,0-1-1,0 1 1,-1-1 0,0 1 0,1-1 0,-1 0 0,0 0 0,0 1 0,-1-1 0,1 0 0,0 0 0,-1 0 0,0-3 0,2-4-132,0 1 1,-1-1-1,0 1 1,-1-1 0,0 1-1,-1-1 1,0 1 0,-2-14-1,2 21 106,0-1 0,0 0 0,-1 0 0,1 1-1,0-1 1,-1 0 0,0 1 0,1 0 0,-1-1 0,0 1-1,0 0 1,0 0 0,-1 0 0,1 0 0,0 0-1,-1 1 1,1-1 0,-1 1 0,0-1 0,0 1 0,1 0-1,-1 0 1,0 0 0,0 1 0,0-1 0,0 0 0,0 1-1,0 0 1,0 0 0,-4 0 0,5 0 25,0 0-1,0 1 1,-1-1 0,1 0 0,0 1 0,0-1-1,0 1 1,-1 0 0,1 0 0,0 0-1,0 0 1,0 0 0,0 0 0,1 0 0,-1 1-1,0-1 1,0 1 0,1-1 0,-1 1 0,1 0-1,-1 0 1,1-1 0,0 1 0,0 0 0,0 0-1,0 0 1,0 0 0,0 1 0,1-1-1,-2 4 1,0 6 106,0 1-1,0-1 1,2 1-1,0 17 1,0-16-21,0-4-17,1-1-1,0 0 0,0 0 0,1 1 0,0-1 0,0 0 1,1-1-1,1 1 0,-1 0 0,2-1 0,-1 0 1,1 0-1,8 11 0,-8-13-24,-1-2 0,0 1 1,1-1-1,0 1 0,0-1 0,1 0 1,-1-1-1,1 0 0,0 0 0,0 0 0,0 0 1,0-1-1,0 0 0,0 0 0,1-1 1,-1 1-1,1-2 0,-1 1 0,13-1 1,-16 0-38,0-1 0,0 0 0,0 0 1,-1 0-1,1 0 0,0-1 0,-1 1 1,1-1-1,-1 1 0,0-1 0,1 0 1,-1 0-1,0 0 0,0 0 0,0 0 1,0 0-1,-1-1 0,1 1 0,-1-1 1,1 1-1,-1-1 0,2-4 1,3-9-108,0-1 1,6-25 0,-10 35-124,0-2 107,0-3-70,1 1 0,0 0 0,1 0 0,0 0 0,0 0 0,2 1 0,9-16-1,-15 25 169,0 1-1,1 0 0,-1 0 0,0 0 0,1 0 1,-1-1-1,1 1 0,-1 0 0,0 0 1,1 0-1,-1 0 0,0 0 0,1 0 0,-1 0 1,0 0-1,1 0 0,-1 0 0,1 0 0,-1 0 1,0 0-1,1 0 0,-1 0 0,0 1 0,1-1 1,-1 0-1,0 0 0,1 0 0,-1 1 1,0-1-1,1 0 0,-1 0 0,0 1 0,0-1 1,1 0-1,-1 0 0,0 1 0,0-1 0,1 0 1,-1 1-1,0-1 0,0 0 0,0 1 0,0-1 1,0 0-1,0 1 0,1-1 0,-1 1 1,0-1-1,0 0 0,0 1 0,0-1 0,0 0 1,0 1-1,0-1 0,-1 1 0,2 0 2,13 51 416,-11-37-297,1 0 0,0-1 0,1 0 1,1 0-1,11 21 0,-17-33-108,1-1 0,-1 0 0,1 0 0,-1 0 0,1 1 0,0-1 0,0 0 0,0 0 0,-1 0 0,1 0 0,0 0 0,0-1 0,0 1 0,1 0 0,-1 0 0,0-1 0,0 1 0,0 0 0,0-1 0,1 1 0,-1-1 0,0 0 0,1 1 0,-1-1 0,0 0 0,1 0 0,-1 0 0,0 0 0,1 0 0,-1 0 0,0 0 0,1 0 0,-1 0 0,0-1 0,0 1 0,1-1 0,-1 1 0,0-1 0,0 1 0,0-1 0,1 0 0,-1 1 0,0-1 0,0 0 0,0 0 0,0 0 0,0 0 0,0 0 0,-1 0 0,2-2 0,4-4-50,-1 0-1,0-1 1,-1 1-1,0-1 1,0 0-1,3-10 1,4-21-342,-8 26 104,1 0 0,0 1 0,11-23-1,-15 34 279,1 1 0,-1 0 0,0-1 0,0 1 0,0 0 0,0-1 0,1 1 0,-1 0 0,0-1-1,0 1 1,1 0 0,-1 0 0,0-1 0,1 1 0,-1 0 0,0 0 0,1 0 0,-1-1-1,0 1 1,1 0 0,-1 0 0,0 0 0,1 0 0,-1 0 0,0 0 0,1 0 0,-1 0 0,1 0-1,-1 0 1,0 0 0,1 0 0,-1 0 0,0 0 0,1 0 0,-1 0 0,1 0 0,-1 0 0,0 1-1,1-1 1,-1 0 0,0 0 0,1 0 0,-1 1 0,0-1 0,0 0 0,1 0 0,-1 1-1,0-1 1,0 0 0,1 1 0,10 17 141,5 21 269,-3 2 0,14 64 1,-21-77-209,-5-22-136,2 8 6,4-14-72</inkml:trace>
  <inkml:trace contextRef="#ctx0" brushRef="#br0" timeOffset="1463.09">1722 152 9830,'0'0'0,"2"17"328,-2 11-1,-4-1 137,-39 1 463</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3:09.640"/>
    </inkml:context>
    <inkml:brush xml:id="br0">
      <inkml:brushProperty name="width" value="0.05" units="cm"/>
      <inkml:brushProperty name="height" value="0.05" units="cm"/>
      <inkml:brushProperty name="color" value="#008C3A"/>
    </inkml:brush>
  </inkml:definitions>
  <inkml:trace contextRef="#ctx0" brushRef="#br0">108 174 9830,'-28'-87'0,"22"62"0,10 66 883,1 0-1,2-1 1,23 74 0,-10-42 21,34 101 1962,-51-160-2426</inkml:trace>
  <inkml:trace contextRef="#ctx0" brushRef="#br0" timeOffset="559.21">1 343 9830,'19'-2'359,"0"0"0,1 2 0,37 3-1,-39-1 20,-1-1-1,1-1 0,0-1 1,34-5-1,-47 5-333,0 0-1,-1-1 1,1 0-1,-1 0 1,1 0-1,-1 0 1,0-1 0,0 1-1,0-1 1,0 0-1,0-1 1,-1 1-1,1-1 1,-1 1-1,0-1 1,0 0 0,0 0-1,-1 0 1,0-1-1,1 1 1,-1-1-1,-1 1 1,1-1-1,1-6 1,1-9-170,-1-1 0,-1 0 0,-1 0 0,-2-29-1,1 19 95,0 28 1,-1-24-49,1 27 74,0-1 0,0 0 1,-1 0-1,1 1 1,0-1-1,0 0 1,0 1-1,0-1 1,0 0-1,-1 1 0,1-1 1,0 0-1,-1 1 1,1-1-1,0 0 1,-1 1-1,1-1 1,-1 1-1,1-1 0,-1 1 1,1-1-1,-1 1 1,0-1-1,1 1 1,-1 0-1,1-1 0,-1 1 1,0 0-1,0-1 1,0 2 26,0 0-1,1 0 1,-1 0 0,1 0 0,0 0 0,-1 0 0,1 0-1,0 1 1,-1-1 0,1 0 0,0 0 0,0 0-1,0 0 1,0 0 0,0 0 0,0 1 0,0-1 0,1 1-1,-1 3 67,0 5 35,-1 13 215,1 0-1,1 0 1,1 0-1,2 0 1,0-1-1,7 24 1,3-7 331,1-2 1,2 1-1,1-2 1,2 0-1,31 41 1,-51-77-658,0 0 0,0 0 0,0 0 0,1 0 0,-1 0-1,0 0 1,0 0 0,0 0 0,1 0 0,-1 0 0,0 0 0,0 0 0,0 0 0,0 0-1,1 0 1,-1 0 0,0 0 0,0 0 0,0 0 0,1 0 0,-1 0 0,0 0 0,0 0 0,0 0-1,0-1 1,0 1 0,1 0 0,-1 0 0,0 0 0,0 0 0,0 0 0,0 0 0,0-1 0,0 1-1,0 0 1,1 0 0,-1 0 0,0 0 0,0-1 0,0 1 0,0 0 0,0 0 0,0 0 0,0 0-1,0-1 1,0 1 0,0 0 0,0 0 0,0 0 0,0-1 0,0 1 0,0 0 0,0 0 0,0 0-1,0 0 1,0-1 0,0 1 0,-1 0 0,1 0 0,0 0 0,0-1 0,1-13 47,-2 1-173,-1 1 1,0-1-1,-1 1 1,0-1-1,-1 1 0,-6-12 1,4 10-74,1 0 1,1 0 0,0 0-1,-2-22 1,5 27 103,1-21-204,0 29 283,1 1 0,-1-1 1,0 0-1,1 0 1,-1 0-1,0 1 0,1-1 1,-1 0-1,1 1 1,-1-1-1,1 0 1,0 1-1,-1-1 0,1 1 1,0-1-1,-1 1 1,1-1-1,0 1 1,-1-1-1,1 1 0,0 0 1,0-1-1,0 1 1,-1 0-1,1 0 0,0-1 1,0 1-1,0 0 1,1 0-1,4 0 61,0-1 0,0 1 0,1 1 0,-1-1-1,0 1 1,0 0 0,0 1 0,0-1 0,0 1 0,0 0-1,-1 1 1,1-1 0,0 1 0,-1 0 0,0 1 0,0-1-1,0 1 1,0 0 0,-1 0 0,1 1 0,-1-1 0,0 1-1,0 0 1,4 8 0,4 8 235,-1 1 0,-1 1 0,-1 0 0,11 44 0,-20-65-272,0 0-1,1 0 1,-1 0-1,1 0 1,-1 0 0,1 0-1,0 0 1,0 0 0,0 0-1,0 0 1,0 0-1,0-1 1,1 1 0,-1 0-1,1-1 1,-1 1 0,1-1-1,-1 0 1,1 1 0,0-1-1,-1 0 1,1 0-1,0 0 1,4 1 0,12 0 131</inkml:trace>
  <inkml:trace contextRef="#ctx0" brushRef="#br0" timeOffset="1240.84">829 364 9830,'-69'-63'55,"68"62"-37,1 0 1,-1 0 0,0 0-1,-1 1 1,1-1-1,0 0 1,0 0 0,0 1-1,0-1 1,0 1-1,-1-1 1,1 1 0,0-1-1,-1 1 1,1 0-1,0 0 1,-1-1 0,1 1-1,0 0 1,-1 0 0,1 1-1,0-1 1,-1 0-1,1 0 1,0 0 0,0 1-1,-1-1 1,1 1-1,0-1 1,0 1 0,0 0-1,-1-1 1,0 2-1,-1 1 37,1 0 0,-1 0-1,1 0 1,0 0-1,0 0 1,0 0-1,-3 7 1,4-6 53,-2 1-23,1-1 0,0 1 0,0 0-1,1 0 1,-1-1 0,1 1 0,0 0 0,0 1 0,1-1 0,0 0-1,-1 0 1,2 0 0,-1 0 0,1 0 0,-1 0 0,1 0 0,1 0-1,-1 0 1,1 0 0,0 0 0,0-1 0,0 1 0,0-1 0,1 1-1,0-1 1,0 0 0,0 0 0,1 0 0,-1-1 0,1 1 0,0-1-1,0 0 1,0 0 0,0 0 0,1 0 0,4 2 0,-1-2 64,-1 0 0,0 0 0,1 0 0,-1-1 0,1-1 1,0 1-1,0-1 0,0 0 0,12-1 0,-19 0-122,1 0 1,0-1-1,-1 0 0,1 1 0,-1-1 0,1 0 1,-1 1-1,1-1 0,-1 0 0,1 0 1,-1 0-1,0 0 0,0 0 0,1-1 1,-1 1-1,0 0 0,0-1 0,0 1 1,0 0-1,-1-1 0,1 1 0,0-1 0,0 0 1,-1 1-1,1-1 0,-1 1 0,0-1 1,1 0-1,-1 1 0,0-1 0,0-2 1,2-11-114,-1 0 0,-2-24 1,1 24-3,0-70-388,-1 118 693,0-16-20,1 0 0,0 0 0,1 0 0,1-1 0,4 22 0,-5-34-150,0-1 0,1 1 0,-1 0 0,1-1 0,-1 0 0,1 1 0,0-1 0,0 0 0,1 0 0,-1 0 0,1 0 0,-1-1 0,1 1 0,0 0 0,0-1 0,0 0 0,0 0 0,1 0 0,-1 0 0,0-1 0,1 1 0,-1-1 0,1 0 0,0 0 0,-1 0 0,1 0 0,0 0 0,0-1 0,5 0 0,-6 0-8,0 0 1,1 0-1,-1 0 0,1-1 1,-1 1-1,0-1 0,0 0 1,1 0-1,-1 0 1,0 0-1,0-1 0,0 1 1,0-1-1,0 0 0,0 0 1,-1 0-1,6-5 0,-4 3-65,0-2-1,0 1 1,-1 0 0,1-1-1,-1 1 1,-1-1-1,1 0 1,3-12-1,-1-8-282,0 0 1,-1 0-1,-1-44 0,-3 68 294,1-28-245,-1 0 0,-1 0-1,-6-31 1,5 52 170,0 0 0,0-1 1,-1 1-1,0 0 0,-1 1 0,0-1 0,0 1 0,-1-1 0,0 1 0,-1 1 0,1-1 1,-1 1-1,-13-12 0,18 18 84,0 0 0,-1-1 0,1 1 0,0 0 1,-1 0-1,1 0 0,-1 0 0,1 1 0,-1-1 0,1 0 1,-1 1-1,0-1 0,0 1 0,1-1 0,-1 1 0,0 0 1,1-1-1,-1 1 0,0 0 0,-2 1 0,2-1 21,1 1 0,0 0 0,-1-1 0,1 1 0,0 0 0,0 0 0,0 0 0,-1 0 0,1 0 0,0 0 0,0 1 0,1-1 0,-1 0 0,0 0 0,0 1 0,1-1 0,-1 0 0,0 3 0,-3 6 163,2 1 0,-1-1 0,2 1 0,-2 20 0,2-7 123,0 1 0,2-1 0,0 1 1,2-1-1,1 0 0,1 0 0,1 0 0,0-1 0,2 0 0,1 0 0,1-1 0,1 0 0,1 0 0,1-2 0,0 1 0,2-2 0,26 29 0,-37-44-257,-4-3-32,1 0-1,-1-1 1,1 1 0,0 0-1,-1-1 1,1 1 0,0-1-1,-1 1 1,1-1 0,0 1-1,0-1 1,-1 1 0,1-1-1,0 0 1,0 1 0,0-1-1,1 0 1,0 0 28</inkml:trace>
  <inkml:trace contextRef="#ctx0" brushRef="#br0" timeOffset="1401.3">934 386 9830,'0'0'0,"96"8"1638,-51 1-905,13 1 250,5-5 0,4-3 0</inkml:trace>
  <inkml:trace contextRef="#ctx0" brushRef="#br0" timeOffset="2109.95">1679 437 9830,'0'8'121,"0"-1"44,0 0-1,0 0 1,1 0-1,-1 0 1,5 14-1,-4-18-115,0-1-1,0 0 1,1 1-1,-1-1 1,1 0-1,-1 0 1,1 0 0,0 0-1,0 0 1,0 0-1,0-1 1,0 1-1,0 0 1,0-1-1,1 0 1,-1 0 0,0 1-1,1-1 1,4 1-1,-1 0 57,0 0 0,1 0-1,-1-1 1,0 0 0,1 0-1,-1-1 1,1 0 0,-1 0-1,1 0 1,-1-1 0,0 0-1,10-2 1,-12 2-38,0-1 0,0 0 0,-1 0 1,1 0-1,0 0 0,-1-1 0,1 1 0,-1-1 1,0 0-1,0 0 0,0 0 0,0 0 0,-1-1 0,1 1 1,-1-1-1,0 1 0,0-1 0,0 0 0,2-6 1,1-5-120,-2 1 0,1-1 1,-2 0-1,0 0 0,0-24 1,-7-76-409,5 114 456,-1-17-77,-1 1 0,-1-1 1,0 1-1,-1 0 0,-1 0 1,0 0-1,-2 0 0,0 1 1,-1 0-1,-15-23 0,22 42 146,0 1 0,1-1 0,-1 0-1,0 1 1,1-1 0,0 0 0,0 7-1,1 7 239,0 1-1,2-1 0,0 0 1,0 0-1,11 29 1,41 79 1414,-34-78-1088,60 126 2066,-90-193-2750,1 0 0,1-1 0,1 0 0,1-1 0,1 1 0,0-1 0,1-24 1,2 33 5,1 5-53,0-1-1,0 0 1,1 0 0,0 0-1,0 0 1,4-9 0,-4 16 91,-1 0 0,2 0 0,-1 0 0,0 0 0,0 0 0,1 0 0,-1 0 0,1 0-1,-1 0 1,1 0 0,0 1 0,0-1 0,0 1 0,0 0 0,0-1 0,0 1 0,0 0 0,0 0 0,1 0 0,-1 1 0,0-1 0,0 0 0,1 1 0,-1-1 0,1 1 0,-1 0 0,4 0 0,-1 0 54,0 0 0,0 0 1,-1 1-1,1 0 0,0-1 1,0 2-1,-1-1 0,1 0 0,-1 1 1,1 0-1,-1 0 0,0 0 0,7 6 1,-4-3 42,-1 0 1,-1 1-1,1-1 1,-1 1-1,0 1 1,0-1-1,6 12 1,1 8 275,0 1 0,-2 0 1,11 45-1,-16-53-166,-5-19-194,0 3 28,1-1 0,-1 1 1,1 0-1,0-1 0,-1 1 0,1-1 0,0 1 0,1-1 0,-1 0 1,0 1-1,1-1 0,-1 0 0,1 0 0,0 0 0,0 0 1,-1 0-1,1 0 0,1-1 0,-1 1 0,4 2 0,10-3 151</inkml:trace>
  <inkml:trace contextRef="#ctx0" brushRef="#br0" timeOffset="3475.67">2494 260 9830,'-70'-44'0,"69"44"13,0-1 1,0 0-1,-1 0 0,1 1 1,0-1-1,0 1 0,0-1 0,-1 1 1,1 0-1,0-1 0,0 1 1,-1 0-1,1 0 0,0 0 0,-1 0 1,1 0-1,0 0 0,-1 0 1,1 0-1,0 0 0,0 1 0,-1-1 1,1 0-1,0 1 0,0 0 1,0-1-1,-1 1 0,1-1 0,0 1 1,0 0-1,0 0 0,0 0 1,0 0-1,0 0 0,0 0 1,1 0-1,-1 0 0,-1 1 0,0 3 98,0 0 0,0 0 0,0 0-1,1 0 1,-1 0 0,0 8-1,2-12-94,-2 14 247,0-1-1,1 1 1,1 0 0,0 0-1,1 0 1,1 0 0,3 14-1,-3-23-154,-1 0-1,1 0 0,0 0 1,0 0-1,1-1 1,0 1-1,0-1 0,0 1 1,1-1-1,-1 0 1,1-1-1,0 1 0,1-1 1,-1 1-1,1-1 0,0-1 1,0 1-1,0-1 1,8 5-1,-10-7-61,0 1-1,0-1 1,1 0 0,-1 0-1,0 0 1,0 0-1,1-1 1,-1 1 0,0-1-1,1 0 1,-1 0-1,0 0 1,1-1 0,-1 1-1,0-1 1,0 1 0,1-1-1,-1 0 1,0 0-1,0-1 1,0 1 0,0-1-1,0 1 1,0-1 0,-1 0-1,1 0 1,0 0-1,-1 0 1,0-1 0,1 1-1,-1-1 1,0 0 0,0 1-1,-1-1 1,1 0-1,0 0 1,-1 0 0,0 0-1,0 0 1,1-4 0,5-17-218,-2 0 0,-1 0 1,-1 0-1,-1 0 1,-1 0-1,-1 0 1,-5-35-1,2 53 135,-1 13 19,-2 14 193,3 0 130,2 1 0,1-1 0,1 0 1,6 37-1,-5-48-169,0 0 0,1 1 0,0-1 1,1-1-1,0 1 0,0-1 0,1 1 0,1-1 1,-1-1-1,1 1 0,13 12 0,-17-18-98,-1-1-1,2 0 0,-1 0 0,0-1 0,0 1 1,1 0-1,-1-1 0,1 1 0,-1-1 1,1 0-1,-1 0 0,1 0 0,0 0 1,0 0-1,-1-1 0,1 1 0,0-1 1,0 0-1,0 0 0,0 0 0,0 0 1,-1 0-1,1-1 0,0 1 0,5-2 1,-5 0 13,1 0 0,-1 0 0,0 0 0,1 0 0,-1-1 0,0 1 0,0-1 0,-1 0 0,1 0 0,-1 0 0,1 0 0,-1 0 0,0 0 0,0-1 0,0 1 0,-1-1 0,3-7 0,3-16-351,-2 0-1,-1-1 1,-1 1 0,-1-1 0,-3-42 0,0 27-94,1 43 393,0 0 0,0 0-1,0 0 1,0-1 0,0 1-1,0 0 1,0 0 0,0 0 0,0 0-1,0 0 1,0-1 0,0 1-1,0 0 1,0 0 0,0 0-1,0 0 1,0 0 0,-1 0-1,1 0 1,0-1 0,0 1-1,0 0 1,0 0 0,0 0 0,0 0-1,-1 0 1,1 0 0,0 0-1,0 0 1,0 0 0,0 0-1,0 0 1,-1 0 0,1 0-1,0 0 1,0 0 0,0 0-1,0 0 1,0 0 0,-1 0 0,1 0-1,0 0 1,0 0 0,0 0-1,0 0 1,0 0 0,-1 0-1,1 0 1,0 0 0,0 0-1,0 0 1,0 0 0,0 1-1,0-1 1,-1 0 0,1 0 0,0 0-1,0 0 1,0 0 0,0 0-1,0 0 1,0 1 0,0-1-1,0 0 1,0 0 0,0 0-1,0 1 1,-9 10-134,6 2 267,-1 1 0,2 0-1,0 0 1,1 0 0,0 0-1,1 1 1,0-1 0,4 22-1,-2-27-42,-1-1 0,2 1 0,-1 0 0,1-1 0,0 1 0,1-1 0,0 0 0,0 0 0,1-1 0,0 1 0,0-1 0,0 0 0,1 0 0,12 10 0,-14-14-40,0 0 1,0-1-1,1 1 0,-1-1 0,1 0 1,0 0-1,0 0 0,-1 0 0,1-1 1,0 0-1,0 0 0,0-1 0,0 1 1,8-1-1,-9 0-19,-1-1 1,0 1-1,1-1 1,-1 0-1,0 0 1,1 0-1,-1 0 0,0 0 1,0-1-1,0 1 1,0-1-1,0 0 1,-1 0-1,1 0 0,0-1 1,-1 1-1,0 0 1,1-1-1,-1 0 1,0 1-1,3-7 1,1-4-207,0-1 0,-1 1 0,0-1 0,-1-1 0,-1 1 1,0-1-1,-1 1 0,0-1 0,-2-25 0,-7 101 139,7-55 88,0-1 0,0 1-1,1 0 1,0-1 0,0 1 0,0-1-1,1 1 1,0-1 0,0 1-1,0-1 1,4 5 0,-4-7-23,0 0 1,0 0-1,1-1 1,-1 1-1,1 0 0,0-1 1,-1 0-1,1 0 1,0 0-1,0 0 1,1 0-1,-1-1 0,0 1 1,1-1-1,-1 0 1,1 0-1,-1 0 1,1-1-1,3 1 1,2 0 55,0 0 1,0-1 0,0 0 0,0-1 0,0 0 0,15-3 0,-21 3-49,1 0 0,0-1 0,0 1 0,-1-1 0,1 1-1,-1-1 1,1 0 0,-1-1 0,0 1 0,0 0 0,0-1 0,0 0 0,0 0-1,0 0 1,-1 0 0,0 0 0,4-6 0,-5 4-58,1 1 0,-1-1 0,0 0 0,-1 0 0,1 0 0,-1 1 0,0-1 0,0 0 0,-1-5 0,1-6-34,-1 16 52,1 0 0,0-1-1,0 1 1,0 0 0,-1 0-1,1-1 1,0 1 0,0 0-1,-1-1 1,1 1 0,0 0-1,-1 0 1,1 0 0,0-1-1,-1 1 1,1 0 0,0 0-1,-1 0 1,1 0 0,-1 0-1,1-1 1,0 1 0,-1 0-1,1 0 1,0 0 0,-1 0-1,1 0 1,-1 0 0,1 0-1,0 1 1,-1-1 0,1 0-1,0 0 1,-1 0 0,1 0-1,-1 0 1,1 1 0,0-1-1,-1 0 1,1 0 0,0 0-1,0 1 1,-1-1 0,1 0-1,0 1 1,0-1 0,-1 0-1,1 0 1,0 1 0,0-1-1,-1 1 1,0 6 50,0 0 0,0 1 0,0-1 0,1 0 0,0 1 0,2 12 0,-2-16-28,1-2-5,0-1 0,0 1 1,0 0-1,0 0 0,0-1 0,0 1 0,0-1 0,1 1 0,-1-1 0,1 0 0,-1 1 0,1-1 0,-1 0 0,1 0 1,0 0-1,0 0 0,-1 0 0,1-1 0,0 1 0,0 0 0,0-1 0,0 0 0,0 1 0,0-1 0,0 0 1,0 0-1,0 0 0,2 0 0,-1 0 5,1 1 0,-1-1 0,0 0 0,1 0 1,-1 0-1,0-1 0,1 1 0,-1-1 0,0 0 1,1 0-1,-1 0 0,0 0 0,0 0 0,0-1 0,0 0 1,3-2-1,-3 0-18,0 0 1,-1-1-1,0 1 1,0-1 0,0 1-1,-1-1 1,1 0-1,-1 0 1,0 0 0,-1 0-1,1-7 1,-3-59-825,1 57 688,0 7 26,0 1-1,0-1 1,-1 1-1,0 0 1,0 0-1,-1-1 0,0 2 1,-6-12-1,7 14 91,1 1 0,-1 0 0,1-1 0,-1 1 0,0 0 0,0 0 0,0 0 0,0 0 0,0 0 0,0 1 0,-1-1 0,1 0 0,0 1 0,-1 0 0,0 0 0,1 0 0,-1 0 0,0 0 0,1 0 0,-1 0 0,0 1 0,-4-1 0,6 2 27,0-1 0,0 0 0,0 1 0,1-1 1,-1 1-1,0-1 0,0 1 0,0 0 0,1-1 0,-1 1 1,0 0-1,1-1 0,-1 1 0,0 0 0,1 0 0,-1-1 1,1 1-1,-1 0 0,1 0 0,0 0 0,-1 0 0,1 0 0,0 0 1,0 0-1,0 0 0,-1 1 0,-1 32 233,2-29-201,-1 17 131,1 0-1,0 0 0,2-1 1,1 1-1,7 26 1,-8-40-111,1-1 0,-1 0 1,2 0-1,-1 0 0,1 0 1,0 0-1,0-1 0,1 1 1,0-1-1,0 0 0,0-1 1,1 1-1,0-1 0,0 0 1,0-1-1,1 1 0,-1-1 1,10 4-1,-11-6-24,0 0 0,0-1 0,0 1 0,0-1 0,1 0 0,-1-1 0,6 1 0,-10-1-21,1 1 0,0-1 0,-1 0 0,1-1 0,0 1 0,0 0 0,-1 0 0,1-1 0,-1 1 0,1-1 0,0 1 0,-1-1 0,1 0 0,-1 0 0,1 1 0,-1-1 0,0 0 0,1 0 0,-1-1 0,0 1 0,0 0 0,0 0 0,1-1 0,0-1 0,6-20 134</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3:24.641"/>
    </inkml:context>
    <inkml:brush xml:id="br0">
      <inkml:brushProperty name="width" value="0.05" units="cm"/>
      <inkml:brushProperty name="height" value="0.05" units="cm"/>
      <inkml:brushProperty name="color" value="#008C3A"/>
    </inkml:brush>
  </inkml:definitions>
  <inkml:trace contextRef="#ctx0" brushRef="#br0">38 519 9830,'-7'-7'15,"-12"-8"155,12 19-62,4 11-19,3-9-24,-1 1 68,1 0 0,0 0 1,0 0-1,1 0 1,-1 1-1,3 6 0,-2-12-92,0 0-1,-1 0 0,1 0 1,0-1-1,1 1 0,-1 0 1,0 0-1,0-1 1,1 1-1,-1-1 0,1 1 1,-1-1-1,1 0 0,0 1 1,-1-1-1,1 0 0,0 0 1,0 0-1,0 0 0,0-1 1,0 1-1,0 0 0,0-1 1,0 1-1,2-1 1,1 1 49,0 0 0,0 0 0,-1-1 0,1 0 1,0 0-1,0 0 0,0-1 0,0 1 1,8-3-1,-10 1-39,0 1 0,-1 0 0,1-1 0,-1 0 0,1 1 0,-1-1 0,0 0 0,1 0 0,-1 0 0,0 0 0,-1-1 0,1 1 0,0-1 0,-1 1 0,1-1 0,-1 1 0,2-4 0,3-11-116,-1-1 0,-1 1 0,0-1 1,-2 0-1,0 0 0,0 0 0,-2 0 0,-3-34 0,-4 14-72,7 37 130,0 0 0,-1-1 0,1 1-1,0-1 1,-1 1 0,1 0 0,-1 0 0,1-1 0,-1 1-1,0 0 1,1 0 0,-1 0 0,0-1 0,0 1 0,0 0-1,0 0 1,0 0 0,0 0 0,0 1 0,0-1 0,0 0-1,-3-1 1,3 3 16,0-1 0,0 1 0,1 0 0,-1-1 0,0 1 0,0 0 0,0 0 0,0 0 0,1 0 0,-1 0 0,0-1 0,1 1 0,-1 0 0,0 0 0,1 1 1,0-1-1,-1 0 0,1 0 0,0 0 0,-1 0 0,1 0 0,0 0 0,0 1 0,0-1 0,0 0 0,0 2 0,-1 1 63,-1 9 142,0 0 0,1 1 0,0-1 0,1 0 0,0 1 0,1-1 0,5 24 0,-4-32-138,-1 0 0,1-1 0,0 1-1,0 0 1,1-1 0,-1 1 0,1-1 0,0 0 0,0 0 0,0 0-1,1 0 1,-1-1 0,1 1 0,0-1 0,0 0 0,0 0 0,1-1-1,-1 1 1,1-1 0,-1 0 0,1 0 0,0 0 0,7 1 0,-6-1 17,-1 0 1,1-1 0,-1 0 0,1-1-1,-1 1 1,1-1 0,0 0 0,0 0-1,-1-1 1,1 0 0,10-2 0,-13 1-70,-1 1 0,1 0 0,-1-1 1,1 0-1,-1 1 0,0-1 0,0 0 0,0 0 1,0-1-1,0 1 0,0 0 0,0 0 1,-1-1-1,1 1 0,-1-1 0,0 0 1,0 1-1,0-1 0,0 0 0,0 0 1,0 0-1,-1 1 0,1-1 0,-1-4 0,2-4-125,-1-1 0,0 1 0,0-1 0,-1 0 0,-1 1 0,0-1 0,-1 1 0,-4-16 0,5 74 178,3-39 20,0 0 0,0 0 0,1 0 0,-1 0-1,2 0 1,-1-1 0,1 1 0,0-1 0,1 0 0,7 9-1,-1-3 105,0-1 1,0-1-1,1 0 0,19 15 0,-27-24-151,1 1 0,-1-1 1,1 0-1,-1 0 0,1 0 0,0 0 0,-1-1 1,1 0-1,0 0 0,0 0 0,0-1 0,0 1 1,10-2-1,-14 1-36,0 0 0,0-1 0,0 1 0,0-1 0,1 1 0,-1-1 0,0 0 0,0 1 0,0-1 0,-1 0 0,1 0 0,0 0 0,0 1 0,0-1 0,-1 0-1,1 0 1,0 0 0,-1 0 0,1 0 0,-1-1 0,1 1 0,-1 0 0,1 0 0,-1 0 0,0 0 0,0-1 0,1 1 0,-1 0 0,0 0 0,0 0 0,-1-2 0,2-49-203,-1 38-53,0 2 107,0-1 1,0 1-1,-1-1 1,-1 1 0,0 0-1,-1-1 1,0 1-1,-7-16 1,10 28 132,0 0-1,0 0 1,0 0 0,0 0 0,0 0-1,0 0 1,0 0 0,0 0 0,0 0 0,0 0-1,0 0 1,0-1 0,-1 1 0,1 0-1,0 0 1,0 0 0,0 0 0,0 0-1,0 0 1,0 0 0,0 0 0,0 0-1,0 0 1,0 0 0,0 0 0,-1 0-1,1 0 1,0 0 0,0 0 0,0 0 0,0 0-1,0 0 1,0 0 0,0 0 0,0 0-1,0 0 1,0 0 0,-1 0 0,1 0-1,0 0 1,0 0 0,0 0 0,0 0-1,0 0 1,0 1 0,0-1 0,0 0-1,0 0 1,0 0 0,0 0 0,0 0 0,0 0-1,-1 0 1,1 0 0,0 0 0,0 0-1,0 0 1,0 0 0,0 1 0,0-1-1,0 0 1,0 0 0,0 0 0,0 0-1,0 0 1,0 0 0,0 0 0,-3 13-39,3-12 57,0 1-1,0-1 1,0 1 0,0 0-1,0-1 1,0 1 0,0-1-1,0 1 1,1-1 0,-1 1-1,1-1 1,-1 1 0,1-1-1,-1 1 1,1-1-1,0 0 1,0 1 0,2 1-1,2 1 43,1-1 0,-1-1 0,1 1 0,0-1-1,0 0 1,0 0 0,1-1 0,-1 0 0,0 0 0,0 0-1,1-1 1,-1 0 0,10-1 0,-11 1-17,-3 0-25,-1 0 1,1 0-1,0-1 0,0 1 1,-1-1-1,1 1 1,0-1-1,-1 0 1,1 0-1,-1 0 0,1 0 1,-1 0-1,1 0 1,-1 0-1,0 0 0,0 0 1,1-1-1,-1 1 1,0 0-1,0-1 0,0 1 1,0-1-1,0 0 1,-1 1-1,1-1 1,0 1-1,-1-1 0,1 0 1,-1 0-1,0 1 1,0-1-1,1-3 0,0-6-95,0 0 0,-1 0 0,0 0 0,-2-11-1,1 20 70,1 0 0,0 0 0,-1 0 0,0 1-1,1-1 1,-1 0 0,0 0 0,0 0-1,0 0 1,0 1 0,-1-1 0,1 1 0,0-1-1,-1 1 1,1-1 0,-1 1 0,1 0 0,-1-1-1,1 1 1,-1 0 0,0 0 0,0 0 0,0 1-1,1-1 1,-1 0 0,0 1 0,0-1 0,0 1-1,0-1 1,0 1 0,0 0 0,0 0 0,0 0-1,-4 1 1,5-1 19,0 0 1,-1 1-1,1-1 0,0 0 0,0 1 1,0 0-1,-1-1 0,1 1 0,0 0 1,0-1-1,0 1 0,0 0 0,0 0 1,1 0-1,-1 0 0,0 0 0,0 0 1,0 0-1,1 0 0,-1 0 0,1 1 1,-1-1-1,1 0 0,-1 0 0,1 0 1,0 1-1,-1-1 0,1 0 0,0 1 1,0 1-1,-3 48 333,3-43-257,0 11 76,1 1 0,0-1 1,1 0-1,1 0 0,1 0 0,6 20 0,-8-33-116,0-1 1,0 0 0,1 0-1,0 0 1,-1-1 0,1 1-1,1-1 1,-1 1 0,1-1-1,0 0 1,0 0 0,0-1-1,0 1 1,0-1-1,1 0 1,0 0 0,0 0-1,0-1 1,0 0 0,0 0-1,0 0 1,0 0 0,1-1-1,-1 0 1,1 0 0,6 0-1,-6 0-17,0-1-1,-1 0 0,1 0 1,0 0-1,0-1 0,0 1 1,-1-2-1,1 1 1,0 0-1,-1-1 0,1 0 1,-1-1-1,0 1 0,0-1 1,0 0-1,0 0 0,0 0 1,0-1-1,-1 0 0,0 0 1,0 0-1,0 0 0,0-1 1,-1 1-1,1-1 0,-1 0 1,0 0-1,-1 0 1,1-1-1,2-10 0,0-1-265,-1-1 0,0 0-1,-2 1 1,0-1 0,-1 0 0,-1 0-1,-1 0 1,-3-19 0,-12-2-226,2 26 263,13 13 196,1 0-1,-1 0 1,1 0 0,-1 0-1,1 0 1,-1 0-1,1 0 1,-1 0-1,0 0 1,1 1-1,0-1 1,-1 0-1,1 0 1,-1 1-1,1-1 1,-1 0 0,1 1-1,-1-1 1,1 0-1,0 1 1,-1-1-1,1 1 1,0-1-1,-1 0 1,1 1-1,0-1 1,0 1-1,0-1 1,-1 1-1,1-1 1,0 1 0,0-1-1,0 1 1,0 0-1,-4 12 109,0 0-1,1 1 1,1-1-1,0 1 1,1 0-1,0-1 1,1 1-1,3 19 1,1-4 230,1 0-1,16 54 1,-12-55-120,-3-6-33,1-1 0,0 0 0,2 0 1,0 0-1,2-2 0,21 33 0,-28-53-24,-2-8-56,-2-16-56,0 22-58,-2-24-467,-1 1 1,-1 0-1,-15-50 0,-1-3-569,14 52 786,-2-10-428,2 0 1,-3-59 0,9 96 689,1 0 0,-1 0 1,0-1-1,0 1 0,0 0 0,1 0 1,-1 0-1,0 0 0,0 0 0,0 0 0,1 0 1,-1 0-1,0 0 0,0 0 0,1 0 1,-1 0-1,0 0 0,0 0 0,1 0 1,-1 0-1,0 0 0,0 0 0,1 0 1,-1 0-1,0 0 0,0 0 0,0 0 0,1 0 1,-1 0-1,0 1 0,0-1 0,0 0 1,1 0-1,-1 0 0,0 0 0,0 0 1,0 1-1,0-1 0,1 0 0,-1 0 0,0 0 1,0 1-1,0-1 0,0 0 0,0 0 1,0 1-1,0-1 0,0 0 0,1 1-13,19 18 193,0 1-1,-2 0 1,21 29-1,-34-42-97,-1 0-1,0 0 1,0 0-1,0 1 1,-1-1 0,0 1-1,-1 0 1,1-1-1,-1 1 1,-1 1-1,0-1 1,0 0 0,0 0-1,-1 0 1,0 0-1,-2 9 1,-1-16-51,0 0-1,1 0 1,-1-1 0,0 1-1,0-1 1,1 0 0,-1 0 0,0 0-1,0 0 1,0-1 0,-4 0-1,5 0 6,0 0-1,0-1 0,0 1 0,0 0 0,0-1 0,0 0 0,0 1 0,0-1 0,1 0 1,-1 0-1,0 0 0,1 0 0,0 0 0,0-1 0,-2-2 0,-7-11 98,10 55 213,2-37-313,-1 1 0,1 0 0,0 0 0,0-1 0,0 1 0,0-1-1,0 0 1,1 1 0,-1-1 0,1 0 0,-1-1 0,1 1 0,0 0 0,0-1 0,0 1 0,0-1 0,0 0 0,0 0 0,0 0 0,0-1-1,1 1 1,5 0 0,-3 0 27,-1-1 0,1 1 0,-1-1 0,1 0-1,-1-1 1,0 1 0,1-1 0,-1 0-1,1-1 1,-1 1 0,0-1 0,0 0 0,6-3-1,-4-1-115,0 1-1,-1-1 0,0-1 0,-1 1 0,1-1 0,-1 0 0,-1 0 0,1-1 0,-1 1 0,0-1 0,-1 0 0,3-10 0,4-15-679,10-57 0,-1-60-1091,-18 133 1568,-1 0 1,0 0 0,-2 0-1,0 0 1,0 0 0,-10-28 0,0 18-145,12 27 407,0-1-1,0 1 0,0-1 1,0 1-1,0 0 0,0-1 1,-1 1-1,1 0 1,0-1-1,0 1 0,0 0 1,-1-1-1,1 1 1,0 0-1,-1 0 0,1-1 1,0 1-1,0 0 0,-1 0 1,1-1-1,0 1 1,-1 0-1,1 0 0,-1 0 1,1 0-1,0 0 1,-1 0-1,1-1 0,0 1 1,-1 0-1,1 0 0,-1 0 1,1 0-1,0 0 1,-1 0-1,1 0 0,0 1 1,-1-1-1,1 0 1,-1 0-1,1 0 0,0 0 1,-1 0-1,1 1 0,0-1 1,-1 0-1,1 0 1,0 0-1,-1 1 0,1-1 1,0 0-1,0 1 1,-1-1-1,1 0 0,0 1 1,0-1-1,0 0 0,-1 1 1,1-1-1,0 0 1,0 1-1,0-1 0,0 0 1,0 1-1,0-1 1,0 1-1,0 0 0,-4 14 171,1 0 0,0 0-1,2 1 1,0-1-1,0 1 1,3 21 0,-1 2 164,-1-14-72,2 0-1,0-1 1,2 1-1,1-1 1,1 0 0,0 0-1,2 0 1,15 31 0,-21-51-213,1 0 0,-1 0 0,0-1 0,1 1 0,0-1 0,0 1 0,0-1 0,0 0 0,1 0 0,-1 0 0,1-1 0,-1 1 0,1-1 0,5 3 0,-2-3 36,0 0 0,0 0 1,0-1-1,0 0 0,1 0 0,-1-1 0,14 0 1,-18 0-70,0-1 0,0 1 0,0-1 0,-1 1 0,1-1 0,0 0 1,0 0-1,-1-1 0,1 1 0,-1-1 0,1 1 0,-1-1 1,0 0-1,1 1 0,-1-1 0,0 0 0,0-1 0,0 1 0,-1 0 1,1-1-1,0 1 0,-1 0 0,0-1 0,1 0 0,-1 1 1,1-7-1,3-6-240,-1-1 1,-1 0 0,2-29 0,-2 19-152,2-14-35,-1 3-380,15-58-1,-19 95 786,0 0 0,0 0 0,0 1 0,0-1 0,0 0 0,0 0 0,0 0-1,1 0 1,-1 1 0,0-1 0,0 0 0,0 0 0,0 0 0,0 0 0,0 0 0,0 0-1,1 0 1,-1 1 0,0-1 0,0 0 0,0 0 0,0 0 0,0 0 0,1 0 0,-1 0 0,0 0-1,0 0 1,0 0 0,0 0 0,1 0 0,-1 0 0,0 0 0,0 0 0,0 0 0,1 0-1,-1 0 1,0 0 0,0 0 0,0 0 0,0 0 0,1 0 0,-1 0 0,0 0 0,0 0 0,0-1-1,0 1 1,0 0 0,1 0 0,-1 0 0,0 0 0,0 0 0,0 0 0,0-1 0,0 1-1,0 0 1,0 0 0,0 0 0,0 0 0,1 0 0,-1-1 0,0 1 0,0 0 0,0 0-1,0 0 2,23 55 411,-16-36-125,19 37-1,-15-43-53,-11-13-224,0 0-1,0 0 0,0 0 0,1 0 0,-1 0 0,0 0 0,0-1 0,0 1 0,1 0 0,-1 0 0,0 0 0,0 0 0,0 0 0,0 0 0,1 0 0,-1-1 0,0 1 0,0 0 0,0 0 1,0 0-1,0 0 0,1-1 0,-1 1 0,0 0 0,0 0 0,0 0 0,0-1 0,0 1 0,0 0 0,0 0 0,0 0 0,0-1 0,0 1 0,0 0 0,0 0 0,0 0 0,0-1 0,0 1 1,-3-33 113,1 31-145,1-1-1,-1 0 1,0 0 0,0 1-1,0-1 1,0 1 0,0 0-1,0 0 1,-1-1-1,1 2 1,-1-1 0,1 0-1,-1 0 1,0 1 0,0-1-1,0 1 1,0 0 0,0 0-1,-3-1 1,4 1 43,-1 1 0,1-1 0,-1 0 1,1 1-1,-1 0 0,0-1 0,1 1 0,-1 0 1,1 0-1,-1 1 0,1-1 0,-1 0 1,1 1-1,-1-1 0,1 1 0,-1 0 0,1 0 1,-1 0-1,1 0 0,0 1 0,0-1 0,0 1 1,0-1-1,-3 3 0,0 4 56,-1 0 0,2 0 0,-1 0 0,1 1 0,1 0 0,-1 0 0,2 0 0,-1 0 0,1 0 0,-1 15 0,0 2 174,2 0 0,4 43 0,-3-66-228,1-1 1,-1 0-1,1 1 0,0-1 0,0 0 0,0 1 1,0-1-1,0 0 0,1 0 0,-1 0 1,1 0-1,-1 0 0,1 0 0,0 0 1,-1-1-1,1 1 0,0-1 0,0 1 0,0-1 1,1 0-1,-1 1 0,0-1 0,0 0 1,1-1-1,-1 1 0,0 0 0,4 0 1,-3 0 5,0-1 0,0 1 0,0-1 0,0 1 0,0-1 1,1 0-1,-1 0 0,0-1 0,0 1 0,0-1 1,0 1-1,0-1 0,0 0 0,0 0 0,0 0 0,0 0 1,-1-1-1,1 1 0,0-1 0,-1 0 0,4-3 0,0-3-111,0 0-1,-1 0 0,0 0 0,0-1 0,-1 0 1,0 0-1,-1 0 0,1 0 0,-2-1 0,0 1 1,2-20-1,-1-5-809,-4-70 0,1 103 885,0 0 0,0 0 0,1 0 0,-1 0-1,-1 0 1,1 0 0,0-1 0,0 1-1,0 0 1,0 0 0,-1 0 0,1 0-1,-1 0 1,1 0 0,-1 0 0,1 0 0,-1 0-1,1 0 1,-1 0 0,0 0 0,0 0-1,1 1 1,-2-2 0,1 3 1,0-1 0,0 1 0,1-1 0,-1 1 0,0 0 0,0-1 0,1 1-1,-1 0 1,1-1 0,-1 1 0,1 0 0,-1 0 0,1 0 0,-1 0 0,1 0 0,0-1 0,-1 1 0,1 0 0,0 0 0,0 0 0,0 0 0,0 0 0,0 0 0,0 0 0,0 0-1,0 1 1,-4 35 370,2 44-1,2-70-285,1-1 0,0 0 0,0 0 1,1 0-1,0 0 0,1 0 0,0 0 0,1 0 0,6 12 0,-9-20-58,0 0 1,0-1-1,0 1 1,0 0-1,1 0 1,-1-1-1,0 1 1,1-1-1,-1 0 0,1 1 1,0-1-1,0 0 1,-1 0-1,1 0 1,0 0-1,0 0 1,0 0-1,0-1 0,0 1 1,0-1-1,0 1 1,0-1-1,0 0 1,0 0-1,1 0 1,-1 0-1,0 0 0,0 0 1,0 0-1,0-1 1,0 1-1,0-1 1,0 0-1,0 1 0,0-1 1,0 0-1,0 0 1,-1 0-1,3-2 1,6-4 63,-1 0 0,-1 0 0,1-1 0,-1 0 0,12-16 0,-11 12-290,0-1 0,-1 0 0,0 0 0,-1-1 0,-1 0 0,0-1 0,-1 1 0,0-1 0,-1 0 0,-1 0 0,0-1 0,-1 1 1,-1-1-1,-1-27 0,1 51 283,1 1 0,1-1 0,0 1 0,0-1 0,0 0 1,1 0-1,0-1 0,1 1 0,5 7 0,-9-15-70,-1 0 0,0 1-1,0-1 1,1 0 0,-1 0-1,0 1 1,0-1 0,1 0-1,-1 0 1,0 0 0,1 1-1,-1-1 1,0 0 0,1 0-1,-1 0 1,0 0 0,1 0-1,-1 0 1,0 0 0,1 0-1,-1 0 1,0 0 0,1 0-1,-1 0 1,0 0 0,1 0-1,-1 0 1,0 0 0,1 0-1,-1 0 1,0 0 0,1-1-1,-1 1 1,0 0 0,0 0-1,1 0 1,-1 0 0,0-1-1,1 1 1,-1 0 0,0 0-1,0-1 1,0 1 0,1 0-1,-1-1 1,0 1 0,0 0-1,0 0 1,0-1 0,0 1-1,1 0 1,-1-1 0,0 1-1,0 0 1,0-1 0,0 1-1,0 0 1,0-1 0,0 1-1,0-1 1,0 1 0,0 0-1,0-1 1,0 1 0,-1-1-1,3-26 202,-2 26-201,0-4-47,0 1-1,-1-1 1,1 1 0,-1-1-1,1 1 1,-1-1 0,-1 1 0,1-1-1,-4-6 1,4 9 33,0 1-1,0-1 1,0 1 0,-1-1 0,1 1-1,-1-1 1,1 1 0,-1 0 0,0 0-1,1-1 1,-1 1 0,0 1 0,0-1-1,0 0 1,0 0 0,0 1 0,0-1-1,0 1 1,0-1 0,0 1 0,0 0-1,0 0 1,-3 0 0,4 0 22,-1 1-1,1-1 1,0 0 0,-1 1 0,1 0-1,0-1 1,0 1 0,-1-1 0,1 1 0,0 0-1,0 0 1,0 0 0,0 0 0,0 0-1,0 0 1,0 0 0,1 0 0,-1 0-1,0 0 1,0 0 0,1 1 0,-1-1-1,1 0 1,-1 0 0,1 1 0,0-1 0,-1 2-1,-7 41 300,6-24-153,1 1 0,0-1-1,2 1 1,0 0 0,2-1-1,5 25 1,-7-41-119,0 1 0,1 0-1,0 0 1,0-1 0,0 1 0,0-1 0,1 1-1,0-1 1,0 0 0,0 0 0,0 0 0,1-1 0,-1 1-1,1-1 1,0 1 0,0-1 0,0-1 0,1 1-1,-1-1 1,1 1 0,-1-1 0,1 0 0,0-1 0,0 1-1,0-1 1,0 0 0,0 0 0,0-1 0,0 0-1,8 0 1,-7 1-17,0-1-1,1 0 0,-1-1 1,1 1-1,-1-1 1,0 0-1,1-1 0,-1 0 1,0 0-1,0 0 0,0-1 1,0 1-1,-1-1 1,1-1-1,-1 1 0,1-1 1,-1 0-1,-1 0 1,1-1-1,0 1 0,-1-1 1,4-6-1,-3 4-126,-2 0 0,1 0 0,-1 0 0,0 0 0,0-1 0,-1 1 0,0-1 0,0 0 0,-1 1 0,1-13 0,-1-5-296,-1 1 0,-4-27-1,1 45 123,-1 15 290,-1 20 202,4-26-190,1 1 0,0-1 0,0 1-1,1-1 1,-1 0 0,1 1-1,0-1 1,-1 0 0,2 1-1,-1-1 1,0 0 0,3 5-1,-2-7 0,-1 1-1,1-1 1,0 1-1,0-1 1,0 0-1,0 0 1,0 0-1,0 0 1,0 0-1,0 0 1,0 0-1,0-1 1,0 1-1,1-1 1,-1 1-1,0-1 1,1 0-1,-1 0 1,4-1-1,-4 2-5,0-1 0,0 0 0,0 0 0,-1 0 0,1 0 0,0 0 0,0-1 0,0 1 0,0 0 0,0-1 0,-1 1 0,1-1 0,0 0 0,-1 0 0,1 0 0,0 0 0,-1 0 0,4-2 0,-4 0-20,0 0 1,1 0-1,-1 0 1,0-1-1,0 1 0,-1 0 1,1 0-1,-1-1 1,0 1-1,1-4 1,-1-2-96,3-64-520,-3 69 575,0 0 0,-1 1 0,1-1 0,-1 0 0,0 1 0,1-1 1,-2 0-1,1 1 0,0-1 0,-1 1 0,1 0 0,-1-1 1,0 1-1,0 0 0,-1 0 0,-2-3 0,5 5 32,-1 1 1,0-1-1,0 0 0,1 1 0,-1-1 1,0 0-1,0 1 0,0-1 0,0 1 0,0-1 1,0 1-1,0 0 0,0-1 0,0 1 1,0 0-1,0 0 0,0 0 0,0 0 1,0 0-1,0 0 0,0 0 0,-1 0 1,1 0-1,0 0 0,0 0 0,0 1 0,0-1 1,0 0-1,-1 1 0,1 1 23,-1-1-1,1 1 0,-1 0 1,1 0-1,-1-1 0,1 1 1,0 0-1,0 0 0,0 0 1,0 0-1,0 0 0,0 5 1,-2 6 125,0 0 0,1 0 0,0 19 0,2-17-20,0-1-1,0 1 1,1 0-1,1-1 1,1 1-1,5 18 1,-6-29-81,-1 1 0,1-1-1,0 0 1,0 0 0,1 0 0,-1 0-1,1-1 1,0 1 0,0-1 0,0 1 0,0-1-1,1 0 1,-1 0 0,1 0 0,0-1-1,0 1 1,0-1 0,0 0 0,0 0 0,0-1-1,1 1 1,-1-1 0,1 0 0,7 1-1,7 0 151,1 0-1,-1-1 0,1-2 1,-1 0-1,39-7 0,-48 6-209,0 0-1,0-1 0,-1-1 1,1 0-1,-1 0 1,1 0-1,-1-1 0,0-1 1,-1 0-1,0 0 1,0 0-1,13-14 1,-18 17-24,-1 0-1,0-1 1,1 1 0,-1 0 0,0-1 0,-1 1 0,1-1 0,-1 0 0,0 1 0,1-1 0,-2 0 0,1 0 0,0 0 0,-1 0 0,0 0 0,0 0 0,0 0 0,0-4 0,-1 6 24,0-1 0,1 1 0,-1-1 0,0 1 1,0-1-1,0 1 0,-1 0 0,1 0 0,0-1 1,-1 1-1,1 0 0,-1 0 0,0 1 0,0-1 1,0 0-1,0 0 0,0 1 0,0 0 0,0-1 1,-1 1-1,1 0 0,0 0 0,-1 0 0,1 0 1,-1 0-1,1 1 0,-4-1 0,-1-1 68,1 1 0,-1 0 0,0 1 0,0-1 0,1 1 0,-1 1 0,0-1-1,0 1 1,-10 3 0,14-3-19,0 1-1,0-1 0,0 1 1,0 0-1,0 0 1,1 0-1,-1 0 0,1 1 1,-1-1-1,1 0 0,0 1 1,0 0-1,0 0 1,0-1-1,0 1 0,1 0 1,0 1-1,-1-1 0,1 0 1,-1 6-1,0-2 27,0 0 1,0 0-1,1 0 0,0 0 0,0 1 0,1-1 0,0 0 0,0 0 1,1 1-1,2 8 0,-2-12-25,0 0 0,0-1 1,1 1-1,-1-1 0,1 0 0,0 1 1,0-1-1,0 0 0,1 0 0,-1 0 1,1-1-1,-1 1 0,1-1 0,0 1 1,0-1-1,0 0 0,0 0 0,1 0 1,-1 0-1,0-1 0,5 2 0,-1 0 22,0-1-1,1 0 1,-1 0-1,0-1 0,0 0 1,1 0-1,-1 0 1,1-1-1,-1 0 1,1-1-1,7-1 1,-11 1-23,0-1 0,0 1 0,0-1 1,0 0-1,0 1 0,-1-2 1,1 1-1,-1 0 0,1-1 1,-1 0-1,0 1 0,0-1 0,0-1 1,-1 1-1,1 0 0,-1-1 1,1 1-1,-1-1 0,0 0 1,2-7-1,0-4-226,0 0-1,-2 0 1,0 0 0,0 0-1,-1-1 1,-1 1 0,-3-21-1,2-10-422,0 17 159,-1 0-1,-2 0 1,-1 0 0,-1 1 0,-17-51 0,16 67 247,4 18 66,3 26-39,0-25 140,0 39 460,3 0 1,1 0 0,12 49 0,-11-74-226,0 0 0,2-1 0,0 0 0,1-1 0,1 0 0,1 0 0,1-1 0,0 0 0,17 19 0,-1-11 183,-26-25-351,0 0 0,1 0 0,-1 0 0,1-1 0,-1 1 0,1 0 0,-1-1-1,1 1 1,0-1 0,-1 1 0,1-1 0,0 0 0,-1 0 0,1 0 0,0 0 0,-1 0 0,1 0 0,0 0 0,1-1-1,3-5 124,0-12 27</inkml:trace>
  <inkml:trace contextRef="#ctx0" brushRef="#br0" timeOffset="218.55">3050 401 9830,'0'0'0,"30"0"328</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3:18.258"/>
    </inkml:context>
    <inkml:brush xml:id="br0">
      <inkml:brushProperty name="width" value="0.05" units="cm"/>
      <inkml:brushProperty name="height" value="0.05" units="cm"/>
      <inkml:brushProperty name="color" value="#008C3A"/>
    </inkml:brush>
  </inkml:definitions>
  <inkml:trace contextRef="#ctx0" brushRef="#br0">365 364 9830,'-99'-63'0,"91"58"67,-1 1 0,1 0-1,-1 0 1,0 0 0,0 1 0,0 1 0,0 0-1,0 0 1,0 1 0,-1 0 0,1 0 0,-1 1-1,-15 1 1,11 0 36,10 0-25,0-1 1,-1 1 0,1 1-1,0-1 1,0 0-1,0 1 1,0 0 0,0 0-1,0 0 1,1 1 0,-1-1-1,1 1 1,-1 0 0,1 0-1,0 0 1,0 0-1,0 0 1,1 1 0,-1 0-1,1-1 1,0 1 0,0 0-1,0 0 1,0 0-1,-1 6 1,-2 5 253,0 0-1,1 1 1,1-1 0,0 1-1,0 28 1,3-39-247,-1 4 73,1 0 1,0-1-1,1 1 1,0 0-1,0-1 0,3 10 1,-3-16-117,0 1 0,0-1 1,0 0-1,0 0 0,1 0 0,-1 1 1,1-1-1,-1-1 0,1 1 0,0 0 1,0 0-1,0-1 0,0 1 0,0-1 1,0 1-1,0-1 0,0 0 0,1 0 0,-1 0 1,1 0-1,-1 0 0,0-1 0,1 1 1,-1-1-1,5 1 0,2 0 127,1 0 0,-1 0 1,0-1-1,1-1 0,-1 1 0,0-2 0,0 1 0,1-1 1,-1 0-1,0-1 0,13-6 0,-17 6-161,-1 1 0,1-1 0,0-1-1,-1 1 1,0-1 0,0 0 0,0 1 0,0-2 0,-1 1 0,1 0-1,-1-1 1,0 0 0,-1 0 0,1 0 0,-1 0 0,0 0-1,0 0 1,0 0 0,-1-1 0,0 1 0,1-6 0,-1-6-168,0-1 1,0 1 0,-2 0 0,0 0 0,-1 0-1,-1 0 1,0 0 0,-2 1 0,1-1-1,-2 1 1,0 0 0,-15-26 0,4 6-161,12 24 175,0-1 0,-1 1 0,-1 0 0,0 1-1,-15-20 1,21 31 143,1 0 1,0 0-1,0 0 0,0 0 0,0 0 0,-1 0 0,1 0 0,0 0 1,0 0-1,0 0 0,0 0 0,0 0 0,-1 0 0,1 0 0,0 0 0,0 0 1,0 0-1,0 0 0,0 0 0,-1 0 0,1 1 0,0-1 0,0 0 1,0 0-1,0 0 0,0 0 0,0 0 0,0 0 0,-1 0 0,1 1 0,0-1 1,0 0-1,0 0 0,0 0 0,0 0 0,0 0 0,0 1 0,0-1 0,0 0 1,0 0-1,0 0 0,0 0 0,0 1 0,0-1 0,0 0 0,0 0 1,0 0-1,0 0 0,0 0 0,0 1 0,0-1 0,-1 12-62,-1 14 393,2 0 1,1 1 0,1-1-1,1 0 1,2 0-1,8 32 1,-6-39-100,32 83 907,-35-92-980,1 0 0,1 0 1,0-1-1,0 0 0,1 0 0,0 0 1,14 12-1,-17-18-116,-1 0 0,1-1 0,0 1 0,0-1 0,0 1 0,1-2 0,-1 1 0,0 0 0,1-1 0,-1 1 0,1-1 0,-1-1 0,1 1 0,0-1 0,-1 1 0,1-1 1,0-1-1,-1 1 0,1-1 0,0 1 0,-1-2 0,1 1 0,-1 0 0,1-1 0,-1 0 0,0 0 0,0 0 0,0 0 0,0-1 0,0 1 0,0-1 0,0 0 0,-1 0 0,0-1 0,0 1 0,0-1 0,0 1 0,0-1 0,0 0 0,-1 0 0,0 0 0,0-1 0,0 1 0,-1 0 0,1-1 0,1-7 0,-1-1-220,0 0-1,-1 0 1,0-19-1,-1 28 123,0 0 1,0 0-1,0 0 1,-1-1-1,0 1 0,0 0 1,0 0-1,0 0 1,-1 0-1,0 0 0,1 0 1,-1 1-1,-1-1 1,-2-4-1,5 8 57,0 0 0,0-1 0,-1 1 1,1-1-1,0 1 0,0 0 0,-1-1 0,1 1 0,0 0 1,-1-1-1,1 1 0,0 0 0,-1-1 0,1 1 0,0 0 0,-1 0 1,1-1-1,-1 1 0,1 0 0,-1 0 0,1 0 0,0 0 0,-1 0 1,1-1-1,-1 1 0,1 0 0,-1 0 0,1 0 0,-1 0 1,1 0-1,-1 0 0,1 1 0,0-1 0,-1 0 0,1 0 0,-1 0 1,1 0-1,-1 0 0,1 1 0,0-1 0,-1 0 0,1 0 1,-1 1-1,1-1 0,0 0 0,-1 1 0,1-1 0,0 0 0,0 1 1,-1-1-1,1 1 0,0-1 0,0 0 0,-1 1 0,1-1 1,0 1-1,0-1 0,0 0 0,0 1 0,0-1 0,0 1 0,0-1 1,0 1-1,0-1 0,0 1 0,0-1 0,0 1 0,-1 40 302,1-34-273,1-3 2,-1 1-1,0-1 0,1 0 0,0 0 1,0 0-1,0-1 0,1 1 1,-1 0-1,1 0 0,0-1 1,0 1-1,0-1 0,1 1 0,-1-1 1,1 0-1,-1 0 0,1 0 1,0 0-1,0-1 0,1 1 1,-1-1-1,1 0 0,-1 0 0,1 0 1,-1 0-1,1 0 0,0-1 1,0 0-1,0 0 0,0 0 1,0 0-1,0-1 0,0 1 1,0-1-1,0 0 0,0 0 0,0-1 1,0 1-1,0-1 0,6-1 1,-8 1-18,0 0 0,-1 0 1,1 0-1,-1 0 0,1-1 1,-1 1-1,1 0 0,-1-1 1,0 1-1,0 0 0,1-1 1,-1 0-1,0 1 0,0-1 1,-1 1-1,1-1 0,0 0 1,-1 0-1,1 0 0,-1 1 1,1-1-1,-1 0 0,0-3 1,2-51-365,-2 43 132,0 8 154,-1 0 1,1 0 0,-1 0-1,0 1 1,0-1 0,0 0-1,-1 1 1,0-1 0,-4-7-1,5 11 65,0-1 1,1 1-1,-1 0 0,0 0 0,0 0 0,0-1 1,0 1-1,0 0 0,-1 0 0,1 1 0,0-1 0,0 0 1,-1 0-1,1 1 0,0-1 0,-1 0 0,1 1 0,-1-1 1,1 1-1,-1 0 0,1 0 0,-1-1 0,1 1 0,0 0 1,-1 0-1,1 0 0,-1 1 0,1-1 0,-1 0 1,1 0-1,-1 1 0,1-1 0,-1 1 0,1-1 0,0 1 1,-1 0-1,-1 1 0,1 0 25,-1 0 0,1 1 0,-1 0 0,1-1 0,0 1 0,0 0 0,0 0 0,1 0 0,-1 0 0,1 0 0,-1 0 0,1 1 0,0-1 0,0 0 0,0 6 0,-8 55 411,8-49-367,0 0 55,0 0 0,0 0 0,4 25 0,-3-38-100,0 1 1,1 0-1,-1-1 1,1 1-1,0 0 1,0-1 0,0 1-1,0-1 1,0 1-1,0-1 1,1 1-1,-1-1 1,1 0 0,0 0-1,0 0 1,-1 0-1,1 0 1,1 0 0,-1 0-1,0-1 1,0 1-1,1-1 1,-1 1-1,0-1 1,6 2 0,-1-2 11,-1 1 0,1-1 1,0 0-1,0 0 0,0-1 1,0 0-1,0 0 0,0-1 1,0 0-1,0 0 0,0 0 1,0-1-1,0 0 0,-1-1 0,1 1 1,-1-1-1,0 0 0,0-1 1,0 0-1,0 0 0,0 0 1,-1-1-1,9-9 0,-6 5-154,-1 0-1,0-1 0,0 1 0,-1-2 0,-1 1 0,0-1 0,0 0 0,-1 0 0,0 0 1,-1 0-1,0-1 0,-1 0 0,1-17 0,-1-3-463,-1 0 0,-5-42 0,2 63 422,1 0-1,-2 0 1,1 0-1,-2 0 0,1 1 1,-1-1-1,-1 1 0,0 0 1,-1 1-1,-7-12 0,13 20 154,-1 1 0,1-1 0,0 1-1,0 0 1,-1-1 0,1 1 0,0-1 0,-1 1-1,1 0 1,0-1 0,-1 1 0,1 0-1,0-1 1,-1 1 0,1 0 0,-1-1 0,1 1-1,-1 0 1,1 0 0,-1 0 0,1 0-1,-1-1 1,1 1 0,-1 0 0,1 0 0,-1 0-1,1 0 1,-1 0 0,1 0 0,-1 0 0,0 1-1,-7 13 46,4 32 313,3-42-320,1 22 225,0 0 0,1 0 1,2-1-1,1 1 1,1 0-1,11 36 1,-11-49-125,0 0 1,0 0 0,2 0-1,-1-1 1,1 0 0,1 0 0,1 0-1,-1-1 1,2-1 0,-1 0 0,1 0-1,1 0 1,19 12 0,-26-19-96,1-1-1,-1 1 1,1-1 0,0 0 0,0 0 0,0-1-1,0 1 1,0-1 0,6 0 0,-9 0-24,-1-1 1,0 0-1,1 0 0,-1 0 1,0-1-1,1 1 1,-1 0-1,0 0 0,0-1 1,1 1-1,-1-1 1,0 1-1,0-1 0,0 1 1,1-1-1,-1 0 1,0 0-1,0 0 0,0 1 1,0-1-1,0 0 0,0 0 1,-1 0-1,1 0 1,0-1-1,0 1 0,-1 0 1,1 0-1,-1 0 1,1-1-1,-1 1 0,1 0 1,-1 0-1,0-1 1,0 1-1,0 0 0,1-3 1,-2-151-1516,0 142 1020,2 23 545,-1-1 0,1 1 1,1-1-1,0 0 1,0 1-1,1-1 0,0 0 1,9 17-1,-11-23-43,0-1 0,1 1 0,-1-1-1,1 1 1,0-1 0,0 1 0,0-1 0,0 0-1,0 0 1,0 0 0,1 0 0,-1 0 0,1-1-1,-1 1 1,1-1 0,0 1 0,-1-1-1,1 0 1,0 0 0,0 0 0,0-1 0,0 1-1,0-1 1,0 1 0,0-1 0,0 0 0,0 0-1,0 0 1,0-1 0,0 1 0,0-1 0,5-1-1,-7 1-10,0 0-1,0 1 0,0-1 0,0 0 1,0 0-1,-1 0 0,1 0 0,0 0 0,0 0 1,-1 0-1,1 0 0,0 0 0,-1 0 1,1 0-1,-1-1 0,1 1 0,-1 0 1,0 0-1,0-1 0,1 1 0,-1 0 1,0 0-1,0-2 0,0-37-268,-1 27 99,1 1-36,0 0 0,-1 1 0,-1-1 0,-5-21-1,7 31 179,-1-1-1,1 1 0,-1 0 1,0 0-1,0 0 0,1 0 1,-1 1-1,0-1 1,-1 0-1,1 0 0,0 0 1,0 1-1,-1-1 0,1 1 1,-1-1-1,1 1 0,-1 0 1,0-1-1,0 1 0,1 0 1,-1 0-1,0 0 0,0 0 1,0 0-1,0 1 0,0-1 1,0 1-1,0-1 0,-1 1 1,1 0-1,0 0 1,0 0-1,0 0 0,0 0 1,-4 1-1,4 0 34,0 0 0,0 0 0,1 0 0,-1 1 0,0-1 0,1 1 0,-1-1 0,1 1 0,-1 0 0,1-1 0,0 1 0,0 0 0,0 0 0,0 0 0,0 0 0,0 0 0,0 0 0,1 0 0,-1 0 0,1 0 0,-1 0 0,1 3 0,-6 51 386,6-55-391,-1 12 62,-1 3 61,2 0 0,0 0 0,1 0-1,4 28 1,-4-41-107,0 1 0,0-1 0,0 0 0,0 0 0,1 1 0,-1-1 0,1 0 0,0 0 0,0 0 1,0 0-1,0-1 0,0 1 0,1-1 0,-1 1 0,1-1 0,-1 0 0,1 0 0,0 0 0,0 0 0,0 0 0,0-1 0,0 1 0,1-1 0,-1 0 0,0 0 0,1 0 0,5 1 0,-2-1-29,0 0 0,0-1 0,0 0 0,0 0 1,-1 0-1,1 0 0,0-1 0,0-1 0,0 1 0,-1-1 0,1 0 1,-1 0-1,1-1 0,-1 0 0,0 0 0,0-1 0,0 1 0,0-1 1,-1 0-1,1-1 0,-1 0 0,0 1 0,-1-2 0,1 1 0,-1 0 1,0-1-1,-1 0 0,1 0 0,-1 0 0,0 0 0,4-13 0,0-6-337,-2 0-1,0-1 0,-2 1 1,-1-1-1,0 0 0,-4-27 0,2 25-54,0 17 253,0 0-1,-1 0 1,0 0 0,-1 0 0,0 0 0,-1 0 0,0 0-1,-1 1 1,0-1 0,0 1 0,-1 0 0,-1 1 0,-7-12 0,12 21 140,1 0 0,0-1 0,0 1 0,0 0 0,0 0 0,-1 0 0,1-1 0,0 1 0,0 0 0,0 0 0,-1 0 0,1 0 1,0 0-1,0 0 0,-1-1 0,1 1 0,0 0 0,0 0 0,-1 0 0,1 0 0,0 0 0,0 0 0,-1 0 0,1 0 1,0 0-1,-1 0 0,1 0 0,0 0 0,0 0 0,-1 1 0,1-1 0,0 0 0,0 0 0,0 0 0,-1 0 0,1 0 0,0 0 1,0 1-1,-1-1 0,1 0 0,0 0 0,0 0 0,0 0 0,0 1 0,-1-1 0,1 0 0,0 0 0,0 1 0,0-1 1,0 0-1,0 0 0,0 1 0,0-1 0,0 0 0,0 0 0,0 1 0,0-1 0,0 0 0,0 0 0,0 1 0,0-1 1,0 0-1,0 0 0,0 1 0,0-1 0,0 0 0,0 1 0,-2 25 172,2-21-140,-1 23 261,1 1 0,1 0 0,2 0 0,1-1 0,1 0 0,1 1 0,2-2 0,1 1 0,1-1 0,1-1 0,1 0 0,28 43 0,-39-68-264,0 1-1,1 0 1,-1 0-1,1 0 1,-1-1-1,1 1 1,0-1-1,-1 1 1,1-1-1,0 0 1,0 1-1,0-1 1,0 0-1,0 0 1,0-1-1,0 1 1,1 0-1,-1-1 1,0 1-1,3-1 1,-1-2 4,-2-7 118</inkml:trace>
  <inkml:trace contextRef="#ctx0" brushRef="#br0" timeOffset="1210.76">1198 388 9830,'2'-1'44,"1"-1"-1,-1 1 0,1-1 1,-1 1-1,1 0 1,-1 0-1,1 0 0,0 1 1,0-1-1,-1 0 1,1 1-1,0 0 1,0 0-1,-1 0 0,1 0 1,0 0-1,3 1 1,51 14 935,-21-4-365,1-1-53,-26-6-319,1-1 0,0 0-1,0-1 1,17 1 0,-28-4-224,0 1-1,0-1 1,-1 1-1,1-1 1,0 0-1,-1 1 1,1-1-1,-1 0 1,1 0-1,-1 1 1,1-1-1,-1 0 1,1 0-1,-1 0 1,0 0-1,1 1 1,-1-1-1,0 0 1,0 0-1,0 0 1,0 0-1,0 0 1,0-1-1,2-23 492,-4 0-542,3 26-64,5 13 230,-5-10-93,0-1-1,0 0 0,1 0 1,0 0-1,-1 0 1,1 0-1,0 0 0,1 0 1,-1 0-1,0-1 0,1 1 1,-1-1-1,1 0 1,0 0-1,0 0 0,0 0 1,0 0-1,0-1 1,0 1-1,1-1 0,-1 0 1,0 0-1,1 0 1,5 1-1,-8-3-23,0 1-1,0-1 1,0 1-1,0 0 1,-1-1 0,1 0-1,0 1 1,0-1 0,0 0-1,-1 1 1,1-1 0,0 0-1,-1 0 1,1 1-1,-1-1 1,1 0 0,-1 0-1,1 0 1,-1 0 0,0 0-1,1 0 1,-1 0 0,0 0-1,0 0 1,1 0-1,-1 0 1,0 0 0,0 0-1,0 0 1,-1-1 0,2-39 190,-1 33-271,0 6 53,0-1 0,0 0 1,0 1-1,0-1 0,0 0 0,-1 0 0,1 1 1,-1-1-1,1 1 0,-1-1 0,0 0 0,0 1 0,0 0 1,-1-1-1,1 1 0,0 0 0,-1-1 0,0 1 1,1 0-1,-1 0 0,0 0 0,0 1 0,0-1 1,0 0-1,-1 1 0,1-1 0,0 1 0,-1 0 1,1 0-1,-1 0 0,1 0 0,-1 0 0,1 0 1,-1 1-1,-4-1 0,6 1 31,-1 0 1,1 1-1,0-1 0,-1 1 0,1-1 1,0 1-1,-1-1 0,1 1 1,0 0-1,0 0 0,0-1 1,0 1-1,-1 0 0,1 0 0,1 0 1,-1 0-1,0 1 0,0-1 1,0 0-1,0 0 0,1 0 1,-1 1-1,1-1 0,-1 0 0,1 1 1,-1 1-1,-9 44 524,8-37-454,-2 25 677,0 69 0,4-96-697,0-5-30,1 0 1,-1 0-1,1 0 1,-1 0-1,1 0 1,0 0 0,0 0-1,0 0 1,1 0-1,-1-1 1,0 1-1,1-1 1,0 1-1,0-1 1,0 1-1,0-1 1,0 0-1,0 0 1,1 0 0,-1 0-1,1 0 1,-1-1-1,1 1 1,-1-1-1,1 0 1,0 1-1,0-1 1,0-1-1,0 1 1,3 0-1,-1 1 10,1-1 1,-1-1-1,0 1 0,0-1 0,1 0 0,-1 0 0,0 0 0,0-1 0,1 0 0,-1 0 1,0 0-1,0-1 0,0 0 0,0 0 0,0 0 0,-1 0 0,6-4 0,-1-1-2,-1 0 0,0-1 0,0 0 0,-1-1 1,0 0-1,0 0 0,-1 0 0,5-11 0,3-9-671,14-44-1,2-2-150,-15 50 431,-14 24 346,-1 1 1,0 0-1,1-1 1,-1 1-1,1 0 1,-1-1-1,1 1 1,-1 0-1,1-1 1,-1 1-1,1 0 1,-1 0-1,1 0 1,-1 0-1,1-1 0,-1 1 1,1 0-1,-1 0 1,1 0-1,-1 0 1,1 0-1,-1 0 1,1 0-1,0 0 1,-1 0-1,1 1 1,-1-1-1,1 0 1,-1 0-1,1 0 1,-1 1-1,1-1 1,-1 0-1,0 1 1,1-1-1,-1 0 0,1 1 1,-1-1-1,0 0 1,1 1-1,-1-1 1,1 1-1,-1-1 1,0 1-1,0-1 1,1 1-1,-1-1 1,0 2-1,8 12 195,-1 1 0,-1 0 0,6 19 1,-8-19-32,1-1 1,0 0 0,2 0 0,10 18 0,-17-32-166,0 0 0,0 0 0,0-1 0,0 1 0,-1 0 1,1 0-1,0 0 0,0 0 0,0-1 0,0 1 0,0 0 1,0 0-1,0 0 0,0 0 0,0-1 0,0 1 0,1 0 1,-1 0-1,0 0 0,0 0 0,0-1 0,0 1 0,0 0 1,0 0-1,0 0 0,0 0 0,0 0 0,0 0 0,1-1 1,-1 1-1,0 0 0,0 0 0,0 0 0,0 0 0,0 0 1,1 0-1,-1 0 0,0 0 0,0 0 0,0-1 0,0 1 1,0 0-1,1 0 0,-1 0 0,0 0 0,0 0 0,0 0 1,0 0-1,1 0 0,-1 0 0,0 0 0,0 0 0,0 0 1,0 1-1,1-1 0,-1 0 0,0 0 0,0 0 0,0 0 1,0 0-1,0 0 0,1 0 0,-1 0 0,0 0 0,0 1 1,0-1-1,0 0 0,0 0 0,2-11 123,-2-1 64,1 4-224,-1 0 1,-1 1-1,1-1 0,-1 1 1,-3-13-1,3 19 24,1-1-1,-1 0 1,0 0 0,0 1 0,0-1-1,0 0 1,0 1 0,0-1 0,0 1-1,-1-1 1,1 1 0,0 0 0,-1 0-1,1-1 1,-1 1 0,1 0-1,-1 0 1,0 0 0,0 1 0,1-1-1,-1 0 1,0 1 0,0-1 0,0 1-1,0-1 1,1 1 0,-5 0 0,3 0 36,-1 0 1,1 0 0,-1 0 0,1 1 0,0 0 0,0-1 0,-1 1 0,1 0 0,0 1 0,0-1-1,0 0 1,0 1 0,0 0 0,0 0 0,0 0 0,1 0 0,-1 0 0,1 0 0,-1 1-1,1-1 1,0 1 0,0 0 0,0-1 0,0 1 0,1 0 0,-1 0 0,1 0 0,-1 0 0,1 1-1,0-1 1,0 5 0,-3 10 137,0-1 0,2 1 0,0 1 0,1 27 0,1-43-141,0-1 0,1 0 0,-1 0 0,1 1 0,0-1 0,-1 0 0,1 0 0,0 0 0,0 0 0,1 0 0,-1 0 0,0 0 0,1-1 0,-1 1 0,1 0 0,-1-1 0,1 1 0,0-1 0,0 1 0,-1-1 0,1 0 0,0 0 0,0 0-1,0 0 1,1 0 0,-1 0 0,0 0 0,0-1 0,0 1 0,0-1 0,1 0 0,3 0 0,-2 1 13,0-1 1,0 1-1,0-1 0,0 0 0,0-1 1,0 1-1,0-1 0,0 0 0,0 0 0,-1 0 1,1 0-1,0-1 0,-1 1 0,1-1 0,-1 0 1,1 0-1,-1 0 0,5-5 0,-1-3-152,0 0-1,-1 0 1,0-1-1,-1 0 1,0 0-1,0 0 1,-2-1-1,1 1 1,-1-1-1,-1 0 0,1-18 1,1-19-815,-5-70 1,0 106 796,-2-22-342,-2 0 0,-2 0 0,-1 0 0,-13-35 1,19 100 350,4 4 509,1 0 1,1-1-1,2 0 1,12 39-1,50 128 1724,-64-188-1998,18 36 376,-21-46-458,0 0 0,0 0 0,0-1-1,1 1 1,-1 0 0,1-1 0,-1 1 0,1-1 0,0 0-1,-1 1 1,1-1 0,0 0 0,0 0 0,0 0 0,0 0-1,0 0 1,0-1 0,0 1 0,0-1 0,4 1 0,20 0 307</inkml:trace>
  <inkml:trace contextRef="#ctx0" brushRef="#br0" timeOffset="2165.09">2669 379 9830,'-55'-68'109,"54"67"-75,-1-1 0,1 1 0,-1 0-1,1 0 1,-1-1 0,0 1 0,1 0-1,-1 0 1,0 1 0,0-1 0,0 0-1,0 0 1,0 1 0,0-1 0,0 1-1,0 0 1,0 0 0,0 0 0,0 0-1,0 0 1,0 0 0,0 0 0,0 0-1,0 1 1,1-1 0,-1 1 0,0 0 0,-2 0-1,0 1 38,1 1 0,-1-1 0,1 0 0,-1 1 0,1 0-1,0 0 1,0 0 0,0 0 0,-3 5 0,1 2 122,0-1 0,1 1-1,0 0 1,0 1 0,1-1 0,0 0 0,1 1 0,1 0-1,-1-1 1,1 1 0,1 0 0,0 0 0,1-1 0,3 22 0,-2-30-143,-1 1 1,0-1 0,1 0 0,-1 1 0,1-1 0,0 0-1,0 0 1,0 0 0,0 0 0,0-1 0,0 1-1,0-1 1,1 1 0,-1-1 0,0 1 0,1-1 0,-1 0-1,1 0 1,0-1 0,-1 1 0,1 0 0,0-1-1,-1 0 1,5 1 0,-1-1 45,0 1 0,0-1 0,0 0 1,0 0-1,0-1 0,0 1 0,-1-1 0,1-1 0,0 1 0,9-4 1,-11 1-54,1 1 1,0 0-1,-1-1 1,0 0-1,0 0 1,0 0 0,0-1-1,-1 1 1,0-1-1,0 0 1,0 0-1,0 0 1,-1 0 0,0 0-1,0-1 1,0 1-1,-1-1 1,2-7-1,0-12-366,0 0-1,-2-47 0,-1 49 248,0 21 42,0-14-120,-1 15 152,1 1-1,0-1 1,0 1-1,0-1 1,0 1-1,0-1 1,0 1-1,-1 0 1,1-1-1,0 1 1,0-1-1,0 1 1,-1-1-1,1 1 1,0 0-1,-1-1 1,1 1-1,0 0 1,-1-1-1,1 1 1,-1 0-1,1-1 1,-1 1-1,1 0 1,0 0-1,-1 0 1,1-1-1,-1 1 1,1 0-1,-1 0 1,1 0-1,-1 0 1,-1 1 20,1 1 0,0 0 1,0-1-1,0 1 1,0 0-1,0 0 0,0 0 1,0-1-1,1 1 1,-1 0-1,0 0 0,1 0 1,0 0-1,0 0 1,-1 4-1,0 5 130,0 0 0,0 0 0,1 1 0,0-1 0,1 0 0,1 1 1,0-1-1,4 14 0,-5-21-105,0-1 1,1 0 0,0 1 0,-1-1 0,1 0 0,0 0 0,1 0-1,-1 0 1,0 0 0,1-1 0,0 1 0,0-1 0,-1 1-1,2-1 1,-1 0 0,0 0 0,0 0 0,0-1 0,1 1 0,-1-1-1,1 0 1,-1 0 0,1 0 0,0 0 0,-1-1 0,1 1-1,0-1 1,5 0 0,-4 0 4,-1 0 0,1 0-1,-1-1 1,0 0 0,1 1 0,-1-1-1,0-1 1,0 1 0,0-1 0,0 1-1,0-1 1,0 0 0,0-1 0,4-2-1,-3 0-38,0-1 0,0 1-1,0-1 1,0 0 0,-1 0 0,0 0-1,5-13 1,-3 7-146,-1 0-1,-1 0 1,0-1 0,-1 0 0,0 1-1,1-15 1,0-78-714,-4 99 797,0 5 44,0 1 0,0-1 0,0 0 0,0 1 0,0-1 0,0 0 0,0 1 0,0-1 0,0 0 0,0 1 0,0-1 0,-1 1 0,1-1 0,0 0 0,0 1 0,-1-1 1,1 1-1,0-1 0,-1 1 0,1-1 0,0 1 0,-1-1 0,1 1 0,-1-1 0,1 1 0,-1-1 0,1 1 0,-1 0 0,0-1 0,0 1 11,1 0 0,-1 0 0,0 1 0,1-1-1,-1 0 1,0 0 0,1 1 0,-1-1 0,1 0 0,-1 1 0,0-1 0,1 1 0,-1-1 0,1 1 0,0-1-1,-1 1 1,1-1 0,-1 1 0,1 0 0,0-1 0,-1 1 0,1-1 0,0 1 0,0 0 0,-1-1-1,1 2 1,-2 5 78,0-1-1,0 1 1,0 0-1,1 0 1,0 0-1,0 0 1,1 0-1,0 0 0,0 0 1,1 0-1,0 0 1,0-1-1,0 1 1,1 0-1,0 0 0,5 10 1,-4-13-28,-1 1-1,1-1 1,0 0 0,0 0 0,0-1-1,0 1 1,1-1 0,0 1 0,0-1 0,-1 0-1,2 0 1,-1-1 0,0 1 0,0-1-1,1 0 1,0 0 0,-1-1 0,1 1-1,0-1 1,0 0 0,-1 0 0,1-1-1,0 1 1,7-1 0,-10 0-21,0-1 0,0 1 0,1 0 0,-1 0 0,0-1 0,1 0 0,-1 1 0,0-1 1,0 0-1,0 0 0,0 0 0,0 0 0,0 0 0,0-1 0,0 1 0,0-1 0,0 1 0,2-3 0,-1 0-28,-1 0 1,1 0-1,-1 0 0,0-1 0,0 1 0,0 0 0,0-1 1,1-7-1,1-8-193,-2 0 0,0 0 0,-2-29 0,0 37 67,0-12-148,0 18 110,0 17 79,0-10 90,0 38 420,6 42 0,-5-69-301,2 1 0,-1-1-1,2 1 1,0-1-1,0 0 1,1-1 0,10 18-1,-14-27-103,0 1 0,1-1 0,0 0 0,-1 0 0,1 0 0,0 0 0,0 0 0,0 0 0,0 0 0,0-1 0,1 1 0,-1-1 0,0 1 0,1-1 0,-1 0 0,1 0 0,0 0 0,-1 0 0,1-1 0,0 1 0,-1-1 0,1 0 0,0 1 0,3-2 0,-5 1-18,-1 0 1,1 0-1,-1 0 1,1 0-1,-1 0 0,0-1 1,1 1-1,-1 0 1,1-1-1,-1 1 0,0 0 1,1-1-1,-1 1 1,0 0-1,1-1 0,-1 1 1,0 0-1,1-1 0,-1 1 1,0-1-1,0 1 1,0-1-1,1 1 0,-1-1 1,0 1-1,0-1 1,0 1-1,0-1 0,0 1 1,0-1-1,2-20 225,-2 13-128,3-19 90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3:39.600"/>
    </inkml:context>
    <inkml:brush xml:id="br0">
      <inkml:brushProperty name="width" value="0.05" units="cm"/>
      <inkml:brushProperty name="height" value="0.05" units="cm"/>
      <inkml:brushProperty name="color" value="#008C3A"/>
    </inkml:brush>
  </inkml:definitions>
  <inkml:trace contextRef="#ctx0" brushRef="#br0">31 35 9830,'0'0'8,"1"0"-1,0 0 1,-1 0-1,1 0 1,-1 0-1,1 0 1,0 0 0,-1 0-1,1 0 1,-1 0-1,1 1 1,-1-1-1,1 0 1,-1 0-1,1 1 1,-1-1-1,1 0 1,-1 1 0,1-1-1,-1 0 1,1 1-1,-1-1 1,0 1-1,1-1 1,-1 1-1,0-1 1,1 1 0,-1 0-1,16 23 431,-9-13-191,0-2-31,0-1 0,0 0 0,1 0 0,11 9 0,-15-15-126,-1 1 1,1-1 0,0 0 0,0 0 0,0 0 0,0 0-1,1-1 1,-1 1 0,0-1 0,1 0 0,-1-1 0,9 1-1,4-1 183,-4 0-218</inkml:trace>
  <inkml:trace contextRef="#ctx0" brushRef="#br0" timeOffset="218.67">132 1 9830,'-23'7'457,"14"-5"-278,0 1-1,1 0 1,-1 0 0,-9 6-1,15-7-111,0-1 0,1 1 0,-1 0-1,1 1 1,0-1 0,0 0-1,-1 1 1,1-1 0,1 1 0,-1-1-1,0 1 1,1 0 0,-1 0-1,1 0 1,0 0 0,-1 4-1,-5 22 599,1 1-1,2 0 0,0 57 0,30-132 207,-9 8-968,2-2-127</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3:40.989"/>
    </inkml:context>
    <inkml:brush xml:id="br0">
      <inkml:brushProperty name="width" value="0.05" units="cm"/>
      <inkml:brushProperty name="height" value="0.05" units="cm"/>
      <inkml:brushProperty name="color" value="#008C3A"/>
    </inkml:brush>
  </inkml:definitions>
  <inkml:trace contextRef="#ctx0" brushRef="#br0">1 92 9830,'0'0'0,"88"61"1638,-52-28-905,1 3 194,5-2 0,-5-4-464,-3-4 270,-4-9-270,-5-7 270,-8-10-733</inkml:trace>
  <inkml:trace contextRef="#ctx0" brushRef="#br0" timeOffset="261.93">303 0 9830,'-22'39'994,"2"0"-1,-25 67 1,-12 27 1458,42-99-2057,17-39-340,1 0 1,0 0-1,1 0 1,-1 0-1,1 1 0,4-5 1,22-30 176,-10-2-464</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3:46.020"/>
    </inkml:context>
    <inkml:brush xml:id="br0">
      <inkml:brushProperty name="width" value="0.05" units="cm"/>
      <inkml:brushProperty name="height" value="0.05" units="cm"/>
      <inkml:brushProperty name="color" value="#008C3A"/>
    </inkml:brush>
  </inkml:definitions>
  <inkml:trace contextRef="#ctx0" brushRef="#br0">199 452 9830,'8'-11'616,"-14"5"-431,-11 3-36,17 3-116,-11-2 193,-1 1 0,0 0-1,1 1 1,-1 0 0,-14 2 0,22-1-163,0 0-1,0 0 1,0 0 0,1 1 0,-1-1-1,0 1 1,1 0 0,-1 0 0,1 0-1,0 0 1,0 1 0,0-1 0,0 1 0,0 0-1,0 0 1,1 0 0,-1 0 0,1 0-1,-2 5 1,-3 6 222,2 1-1,0 0 0,0 0 1,2 0-1,-1 1 1,2-1-1,0 1 0,1-1 1,2 25-1,-1-37-230,0-1 0,0 1 1,0-1-1,1 1 0,-1 0 0,1-1 0,0 1 0,0-1 0,0 1 0,0-1 0,0 0 0,0 1 0,1-1 0,-1 0 1,1 0-1,-1 0 0,1 0 0,0 0 0,0 0 0,0 0 0,0-1 0,0 1 0,0-1 0,0 1 0,1-1 0,-1 0 1,1 0-1,-1 0 0,0 0 0,1-1 0,3 2 0,8 0 213,0 0-1,0 0 1,1-2 0,22 0-1,-14-1 164,-15 1-332,-6 1-36,1-1 0,0 0 1,0 0-1,0 0 0,0 0 1,0-1-1,0 1 0,0-1 1,-1 0-1,1 0 0,5-2 1,-15 9 108,0 1 1,1 0 0,0 0-1,0 0 1,0 1 0,1-1-1,0 2 1,1-1 0,0 0 0,0 1-1,-5 17 1,5-9 206,1 0 0,0 0 1,1 1-1,1-1 0,2 30 0,-1-44-320,1 1-1,-1-1 1,1 1-1,0-1 1,0 1-1,0-1 1,1 0-1,-1 1 0,1-1 1,-1 0-1,1 0 1,0 0-1,0 0 1,1 0-1,-1-1 1,4 4-1,-1-2 52,0 0 1,0-1-1,0 0 1,0 0-1,1 0 1,-1 0-1,1-1 1,0 0-1,7 1 1,-6-1 22,1 0 0,0-1 0,-1 0 0,1 0 0,0-1 0,0 0 0,0-1 0,-1 1 0,1-2 0,0 1 0,-1-1 0,1 0 0,-1 0 0,1-1 0,9-5 1,-11 3-234,1 0 1,-1-1-1,0 1 1,0-1 0,-1 0-1,0-1 1,0 0-1,0 1 1,-1-2 0,0 1-1,0 0 1,-1-1 0,0 1-1,0-1 1,-1 0-1,2-9 1,1-13-434,-2-1 1,0 1-1,-3-31 0,0 52 523,1 8 1,-1 1 1,1 0-1,0 0 1,-1 0 0,1-1-1,0 1 1,0 0-1,-1 0 1,1 0-1,0 0 1,0 0-1,-1 0 1,1 1 0,0-1-1,-1 0 1,1 0-1,0 0 1,-1 1-1,1-1 1,0 0-1,-1 1 1,1-1-1,0 0 1,-1 1 0,1-1-1,0 2 1,7 5 46,-1 1 1,0 0 0,0 1 0,-1-1 0,0 1 0,0 1-1,-1-1 1,-1 1 0,1 0 0,2 11 0,-1-3 40,-2-1 1,0 1-1,-1 0 1,0 0-1,-1 23 1,-2-41-78,0 0-1,0 1 1,0-1-1,0 0 1,0 0-1,0 0 1,0 0-1,0 0 1,0 1-1,0-1 1,0 0-1,1 0 1,-1 0-1,0 0 1,0 0-1,0 0 1,0 1-1,0-1 1,0 0-1,0 0 1,0 0-1,1 0 1,-1 0-1,0 0 1,0 0-1,0 0 1,0 0-1,0 1 1,0-1-1,1 0 1,-1 0-1,0 0 1,0 0-1,0 0 1,0 0-1,1 0 1,-1 0-1,0 0 1,0 0-1,0 0 1,0 0-1,0 0 1,1 0-1,-1 0 1,0-1-1,0 1 1,0 0-1,0 0 1,0 0-1,1 0 1,-1 0-1,0 0 1,0 0-1,0 0 1,0 0-1,0 0 1,0-1-1,0 1 1,0 0-1,1 0 1,-1 0-1,0 0 1,0 0-1,0-1 1,0 1-1,0 0 1,0 0-1,0 0 1,9-12 52,16-74-235,-21 66-151,1 1 0,0 1 1,2-1-1,0 1 0,12-22 0,-19 39 329,0 1 1,0 0-1,1-1 0,-1 1 0,0-1 0,0 1 0,0 0 0,0-1 0,1 1 0,-1 0 0,0-1 0,0 1 0,1 0 0,-1-1 0,0 1 0,0 0 0,1 0 0,-1-1 0,0 1 0,1 0 0,-1 0 0,0 0 1,1-1-1,-1 1 0,1 0 0,-1 0 0,0 0 0,1 0 0,-1 0 0,1 0 0,-1 0 0,0 0 0,1 0 0,-1 0 0,1 0 0,-1 0 0,0 0 0,1 0 0,-1 0 0,0 0 0,1 0 0,-1 1 0,1-1 1,-1 0-1,0 0 0,1 0 0,-1 1 0,0-1 0,1 0 0,-1 0 0,0 1 0,0-1 0,1 0 0,-1 1 0,0-1 0,0 0 0,1 1 0,-1-1 0,0 0 0,0 1 0,0-1 0,0 1 0,0 0 0,10 31 206,-8-23-174,13 57 326,-13-47-234,2-1 0,1 0 0,0 0 0,10 23 0,-14-39-112,-1-1-1,1 1 1,0-1-1,-1 1 1,1-1-1,0 0 1,0 1-1,0-1 1,0 0-1,0 0 1,0 1-1,0-1 1,1 0-1,-1 0 1,0 0-1,0 0 1,1-1-1,-1 1 1,1 0-1,-1-1 1,1 1-1,-1-1 1,1 1-1,-1-1 1,1 0-1,-1 1 1,1-1-1,0 0 1,-1 0-1,1 0 1,-1 0-1,1 0 1,0-1-1,-1 1 1,1-1-1,-1 1 1,1-1-1,-1 1 1,1-1-1,-1 0 1,2 0-1,1-2 18,0 0 0,0 0 0,0 0 0,0-1 0,0 0 0,-1 1 0,0-1 0,0-1-1,0 1 1,0 0 0,3-8 0,1-9-367,-1 0 1,-1-1-1,-1 0 0,-1 1 1,-1-1-1,-1-1 0,-2-31 0,1 26 234,6 31-51,4 1-145,-10-4 300,0 0 1,1 0 0,-1-1 0,0 1-1,0 0 1,0 0 0,0 0-1,0-1 1,1 1 0,-1 0 0,0 0-1,0 0 1,0-1 0,0 1-1,0 0 1,0 0 0,0 0 0,0-1-1,0 1 1,0 0 0,0 0-1,0-1 1,0 1 0,0 0 0,0 0-1,0 0 1,0-1 0,0 1-1,0 0 1,0 0 0,0 0 0,0-1-1,-1 1 1,1 0 0,0 0-1,0 0 1,0-1 0,0 1 0,0 0-1,-1 0 1,1 0 0,0 0-1,0 0 1,0-1 0,-1 1 0,1 0-1,0 0 1,0 0 0,-1 0-1,1-1 9,-1 1 1,1-1-1,-1 1 0,1-1 0,-1 1 0,1-1 0,-1 1 0,0-1 0,1 1 0,-1 0 0,1-1 0,-1 1 0,0 0 0,0 0 0,1 0 0,-1-1 0,0 1 0,0 0 0,1 0 0,-1 0 0,0 0 0,1 0 0,-1 0 0,0 0 0,0 0 0,1 1 1,-1-1-1,0 0 0,0 0 0,0 1 0,-1 0 11,0-1 1,1 1 0,0 0-1,-1 0 1,1 0-1,-1-1 1,1 2 0,0-1-1,0 0 1,-1 0 0,1 0-1,0 0 1,-1 3-1,-3 8 75,1 0-1,1 1 0,0-1 0,1 1 0,0 0 1,1 0-1,1 0 0,0 0 0,0 0 0,1 0 0,1-1 1,6 23-1,-6-31-61,0 1 0,0-1 0,1 0 0,-1-1 0,1 1 0,0 0 0,0-1 0,1 1 0,-1-1 0,1 0 0,-1 0 0,1-1 0,0 1 0,0-1 0,1 1 0,-1-1 0,0-1 0,1 1 0,-1-1 0,1 1 0,-1-1 0,6 0 0,-5 0 7,0 0 0,1 0 1,-1-1-1,0 0 0,0 0 0,1-1 0,-1 1 0,0-1 0,0 0 0,0 0 0,0-1 0,0 0 0,0 0 0,0 0 0,0 0 0,-1-1 0,1 1 0,-1-1 1,7-6-1,-6 3-107,0-1 1,0 0 0,-1 0 0,0 0-1,-1 0 1,1 0 0,-1-1 0,-1 0-1,1 1 1,2-16 0,-2 3-420,-1-1 0,0-25 0,-3 50 511,2 1 0,-1-1 0,0 0 0,1 0 1,0 1-1,-1-1 0,2 0 0,-1 0 0,0 0 1,1 0-1,4 7 0,-5-10-10,0 0 0,0 1 0,1-1-1,-1 0 1,1 0 0,-1 0 0,1 1 0,0-2 0,-1 1 0,1 0 0,0 0 0,-1 0 0,1-1 0,0 1-1,0-1 1,0 0 0,0 1 0,0-1 0,-1 0 0,1 0 0,0 0 0,0 0 0,0-1 0,0 1-1,0 0 1,0-1 0,-1 1 0,1-1 0,0 0 0,2-1 0,-3 1-4,1 0 1,-1 0 0,1 0-1,-1 0 1,1 0 0,-1-1-1,1 1 1,-1-1-1,0 1 1,0-1 0,0 1-1,0-1 1,0 0-1,0 1 1,-1-1 0,1 0-1,0 0 1,-1 0-1,1 1 1,-1-1 0,0 0-1,1-4 1,-1-46-462,0 47 361,-1 3 68,1-1 1,-1 1 0,1-1-1,-1 1 1,0-1-1,0 1 1,0-1 0,0 1-1,-1 0 1,1-1-1,-1 1 1,1 0 0,-1 0-1,0 0 1,0 0-1,1 1 1,-2-1 0,1 0-1,0 1 1,0-1-1,0 1 1,-1 0 0,1 0-1,0 0 1,-1 0-1,1 0 1,-5 0 0,5 0 36,0 1 0,0-1 0,0 1 0,-1 0 0,1-1-1,0 1 1,0 1 0,-1-1 0,1 0 0,0 0 0,0 1 0,0-1 0,0 1 0,0 0 0,-1 0 0,1 0 0,0 0 0,1 0 0,-1 0 0,0 0 0,0 0 0,0 1 0,1-1 0,-1 1 0,1 0 0,-1-1 0,1 1 0,-1 0 0,1 0 0,0 0 0,0 0 0,-1 3 0,-2 7 74,0 1 1,1-1 0,1 1-1,0 0 1,0 0-1,1 0 1,1 0 0,1 0-1,1 17 1,-1-22-33,1-1 0,-1 0 0,1 0 0,0 0 0,1 0-1,0 0 1,0 0 0,0-1 0,1 1 0,0-1 0,0 0 0,1 0 0,0-1 0,0 1 0,0-1 0,0 0 0,10 7 0,-12-10-27,0 0 1,1 0 0,-1 0 0,1 0-1,-1-1 1,1 0 0,0 1 0,-1-1 0,1 0-1,0-1 1,0 1 0,0-1 0,0 1 0,0-1-1,-1-1 1,1 1 0,0 0 0,8-3-1,-8 1-14,1 0 0,0 0 0,-1-1 0,1 0 0,-1 0 0,0 0 0,0 0 0,0 0 0,-1-1-1,1 0 1,-1 0 0,5-7 0,3-6-276,-2-1 0,0 0 1,-1-1-1,0 0 0,9-39 0,-7 1-701,-2-1-1,-3 1 1,-3-90-1,-2 136 853,1 2-31,-1-1 1,-1 0-1,1 1 0,-2-1 1,1 1-1,-1-1 1,-1 1-1,1 0 0,-2 0 1,-4-10-1,8 19 135,0 0 1,0-1-1,0 1 1,0-1-1,0 1 1,0 0-1,-1-1 1,1 1-1,0-1 1,0 1-1,-1 0 0,1-1 1,0 1-1,0 0 1,-1 0-1,1-1 1,0 1-1,-1 0 1,1 0-1,0-1 1,-1 1-1,1 0 1,-1 0-1,1 0 0,0-1 1,-1 1-1,1 0 1,-1 0-1,1 0 1,-1 0-1,-5 11 30,3 20 283,2 0 25,2 0-1,2 0 0,0 1 0,3-2 0,0 1 0,2-1 1,1 0-1,1-1 0,2 0 0,1 0 0,1-1 0,1-1 1,31 40-1,-45-65-298,0 0-1,0 0 1,1 0 0,-1-1 0,1 1-1,0 0 1,-1-1 0,1 1 0,0-1-1,0 0 1,0 0 0,0 0 0,0 0 0,0 0-1,0 0 1,0 0 0,0 0 0,1-1-1,-1 1 1,0-1 0,0 0 0,1 0-1,-1 0 1,0 0 0,0 0 0,3 0 0,13-5 166</inkml:trace>
  <inkml:trace contextRef="#ctx0" brushRef="#br0" timeOffset="713.68">2592 625 9830,'-34'-72'55,"33"69"-29,-1 0 1,0 1-1,0-1 1,-1 1 0,1 0-1,0 0 1,-1 0-1,0 0 1,1 0 0,-1 0-1,0 1 1,0-1-1,0 1 1,0 0 0,0 0-1,0 0 1,0 0-1,0 0 1,0 1-1,0 0 1,-1-1 0,1 1-1,-5 1 1,-2-2 191,2 1-44,0-1 0,-1 1 1,1 0-1,0 1 0,-1 0 0,1 0 0,-16 5 1,20-4-106,0 0 1,0 0-1,0 0 0,1 1 1,0-1-1,-1 1 1,1 0-1,0 0 1,0 0-1,0 0 0,1 1 1,-1-1-1,1 1 1,0-1-1,0 1 1,0 0-1,-2 6 1,1-1 114,0 0 1,1 0 0,0 0 0,0 0 0,1 0-1,0 16 1,1-22-124,0 1-1,0 0 1,0 0-1,1-1 1,0 1-1,-1 0 1,1-1-1,0 1 1,1-1 0,-1 1-1,1-1 1,-1 1-1,1-1 1,0 0-1,0 0 1,1 0-1,-1 0 1,5 4-1,6 1 254,1-1-1,-1 0 1,2-1-1,-1-1 1,1 0-1,0 0 0,29 3 1,-29-6-50,-1 1 0,1 1 0,0 0-1,-1 1 1,0 0 0,0 1 0,0 1 0,17 12 0,-27-16-173,-1 0-1,1 1 1,-1-1-1,0 1 1,0 0-1,-1 0 1,1 0 0,2 6-1,-4-8-50,-1-1 1,1 1-1,0-1 0,-1 1 0,1 0 1,-1 0-1,1-1 0,-1 1 0,0 0 0,1 0 1,-1-1-1,0 1 0,0 0 0,-1 0 0,1 0 1,0-1-1,-1 1 0,1 0 0,-1 0 0,1-1 1,-1 1-1,0-1 0,1 1 0,-1 0 0,0-1 1,-1 2-1,-3 1 66,-1-1 0,1 1 1,-1-1-1,1 0 0,-1-1 0,0 1 1,0-1-1,0-1 0,0 1 0,0-1 1,-1 0-1,-8 0 0,-4 1 382,0-1 0,-37-4 1,55 2-475,0 1 0,1 0 0,-1 0-1,0 0 1,1-1 0,-1 1 0,0 0 0,0-1 0,1 1 0,-1 0 0,1-1 0,-1 1 0,0-1 0,1 1 0,-1-1 0,1 1 0,-1-1 0,1 0 0,-1 1 0,1-1 0,0 1 0,-1-1 0,1 0 0,0 1 0,-1-1 0,1 0 0,0 0 0,0 1-1,0-1 1,0 0 0,0 0 0,0 1 0,0-1 0,0 0 0,0 0 0,0 1 0,0-1 0,0 0 0,0 0 0,1 1 0,-1-1 0,0 0 0,0 1 0,1-1 0,-1 0 0,1 1 0,-1-1 0,0 0 0,1 1 0,-1-1 0,1 1 0,0-1 0,-1 1-1,1-1 1,-1 1 0,1-1 0,1 1 0,6-4 30,0 1 0,1 0 1,-1 1-1,12-3 0,-5 2-184,33-8 125</inkml:trace>
  <inkml:trace contextRef="#ctx0" brushRef="#br0" timeOffset="2750.43">2879 689 9830,'-95'-33'77,"93"33"-61,1 0 0,0-1 0,0 1 0,-1 0 0,1 0 0,0 0 0,-1 0 0,1 0 0,0 0 0,0 1 0,-1-1 0,1 0 0,0 1 0,0-1 0,-1 1 0,1-1 0,0 1 0,0-1 0,0 1 0,0 0 0,0 0 0,0 0 0,0-1 0,0 1 0,0 0 0,1 0 0,-1 0 0,0 0 0,0 0 0,1 1 0,-1-1 0,1 0 0,-1 0 0,1 0 0,-1 1 0,1-1 0,0 0 0,0 0 0,-1 1 0,1 1 0,-2 4 110,-1 6 136,-1 1 1,2 0 0,0 0-1,0 0 1,1 0-1,2 18 1,-1-19-71,0-9-122,0-1 0,1 1 0,0 0-1,0-1 1,0 1 0,0-1 0,0 1-1,1-1 1,-1 1 0,1-1 0,0 0 0,0 0-1,0 0 1,0 0 0,1 0 0,-1-1 0,1 1-1,0 0 1,0-1 0,0 0 0,0 0 0,0 0-1,0 0 1,1-1 0,-1 1 0,0-1-1,1 1 1,6 0 0,-6-1-9,0 0-1,0 0 1,0 0 0,0-1-1,0 0 1,0 0 0,0 0-1,0 0 1,0-1 0,0 1-1,0-1 1,0 0 0,0 0-1,0-1 1,-1 1 0,1-1-1,0 1 1,-1-1 0,1-1-1,-1 1 1,0 0-1,0-1 1,0 1 0,0-1-1,0 0 1,4-6 0,-3 0-111,0 0 0,0-1 0,-1 1 0,0-1 0,-1 0 0,0 0 1,0 0-1,-1 0 0,0 0 0,-1 0 0,-1 0 0,1 0 0,-1-1 0,-1 1 0,0 1 1,0-1-1,-1 0 0,-1 0 0,1 1 0,-1 0 0,-6-10 0,10 19 50,-1 0-1,1 0 1,0 0-1,0 0 1,0 0-1,-1 0 1,1 0 0,0 0-1,0 0 1,0-1-1,-1 1 1,1 0-1,0 0 1,0 0-1,-1 0 1,1 0-1,0 1 1,0-1-1,0 0 1,-1 0-1,1 0 1,0 0 0,0 0-1,0 0 1,-1 0-1,1 0 1,0 0-1,0 0 1,0 1-1,0-1 1,-1 0-1,1 0 1,0 0-1,0 0 1,0 1-1,0-1 1,0 0 0,0 0-1,-1 0 1,1 0-1,0 1 1,0-1-1,0 0 1,0 0-1,0 1 1,0-1-1,0 0 1,0 0-1,0 0 1,0 1-1,0-1 1,0 0 0,0 0-1,0 0 1,0 1-1,-2 8 91,1 0 0,0 0 0,1 0 0,-1 0 0,2 0 0,-1 1 0,1-1 0,1 0 0,-1 0 0,2 0 0,-1-1 1,1 1-1,6 12 0,-6-16-14,0 0 1,0 0-1,0 0 1,1-1-1,-1 1 0,1-1 1,0 0-1,1 0 1,-1-1-1,1 1 1,-1-1-1,1 0 1,0 0-1,0 0 1,0-1-1,1 0 1,-1 0-1,1 0 1,-1-1-1,1 1 1,-1-1-1,1-1 1,6 1-1,-4 0 24,-1-1-1,0 0 1,1 0 0,-1-1-1,0 0 1,1 0 0,-1-1-1,12-4 1,-16 4-84,0 0 0,0 0 1,0 0-1,-1 0 1,1 0-1,0-1 0,-1 1 1,0-1-1,1 0 1,-1 0-1,0 1 0,-1-2 1,1 1-1,0 0 0,-1 0 1,0 0-1,1-1 1,-2 1-1,1 0 0,1-5 1,1-15-305,-1 0 0,0 0 0,-4-45-1,2 67 275,0-1-1,0 1 1,0 0-1,0 0 0,0 0 1,-1 0-1,1 0 0,0 0 1,-1 0-1,1 0 0,-1 1 1,1-1-1,-1 0 1,1 0-1,-1 0 0,0 0 1,1 1-1,-1-1 0,-1-1 1,2 2 17,-1 0 1,1 0-1,-1 0 1,1 0-1,-1 0 0,1 0 1,-1 0-1,1 0 1,-1 0-1,1 0 1,0 0-1,-1 1 1,1-1-1,-1 0 1,1 0-1,-1 0 0,1 1 1,0-1-1,-1 0 1,1 1-1,-1-1 1,1 0-1,0 1 1,0-1-1,-1 0 1,1 1-1,0-1 0,-1 1 1,1-1-1,0 0 1,0 1-1,0-1 1,0 1-1,-1-1 1,1 1-1,0-1 1,0 1-1,0-1 1,0 1-1,0-1 0,0 1 1,0 0-1,-2 6 68,0 1-1,1-1 0,0 1 1,0-1-1,0 1 0,1 0 1,0 0-1,1-1 0,0 1 1,0 0-1,4 11 0,-4-16-29,0 1-1,1-1 1,0 0-1,0 0 1,0 0-1,0 0 0,0 0 1,1-1-1,-1 1 1,1-1-1,0 1 0,0-1 1,-1 0-1,1 0 1,1 0-1,-1-1 0,0 1 1,0-1-1,1 0 1,-1 1-1,1-1 1,-1-1-1,1 1 0,-1-1 1,1 1-1,-1-1 1,5 0-1,-2 0 19,-1 1 0,1-1 0,0-1 0,0 1 0,0-1 0,-1 0 0,1 0 0,0-1 0,-1 1 0,10-5 0,-13 4-55,1 0 1,0-1-1,-1 1 0,1 0 0,-1-1 1,0 1-1,0-1 0,0 0 0,0 0 1,0 0-1,-1 0 0,1 0 0,-1 0 0,0 0 1,0 0-1,0-1 0,0 1 0,0 0 1,-1-1-1,1-3 0,1-11-226,0 0 0,-1-1 0,-1 1 0,-1 0 0,-6-35-1,-1 37-31,4 27 158,3 31 289,1-40-142,1 22 170,2-1 0,0 0 0,2 1 1,0-2-1,2 1 0,0-1 0,2 0 0,0 0 0,22 35 0,13 19 509,32 63 540,-70-124-1116,0 0 1,-1 1-1,0-1 1,-1 1-1,-1 0 1,0 0-1,0 24 0,-3-38-137,0 0-1,0-1 0,0 1 0,-1-1 0,1 1 1,-1-1-1,1 1 0,-1-1 0,0 1 0,1-1 1,-1 0-1,0 1 0,0-1 0,0 0 0,0 1 1,0-1-1,0 0 0,0 0 0,0 0 0,-1 0 0,1 0 1,0 0-1,-1 0 0,1-1 0,0 1 0,-1 0 1,1-1-1,-1 1 0,1-1 0,-1 0 0,0 1 1,1-1-1,-1 0 0,-1 0 0,-8 1 91,0-1 0,-1 0-1,-19-2 1,22 1-4,3 0-67,1 0-1,-1 0 0,0 0 1,0 0-1,1-1 0,-1 0 0,1 0 1,-1-1-1,1 0 0,0 1 1,0-2-1,0 1 0,1-1 1,-1 1-1,1-1 0,0 0 1,-6-8-1,6 6-129,0 0-1,1 0 1,0 0 0,0 0-1,1 0 1,0-1 0,0 0-1,0 1 1,1-1 0,0 0 0,0 1-1,1-1 1,0 0 0,1-12-1,0 13 11,0 1 0,0 0 1,1 0-1,0 0 0,0 1 0,0-1 0,0 0 0,1 1 0,0-1 0,0 1 0,0 0 0,5-5 0,7-7-438,29-22-1,-13 10-114,-13 12 170,-2-1-1,0 0 1,25-37-1,-36 45 303,0-1 1,0 1-1,0-1 0,-1 0 1,-1 0-1,0 0 0,0 0 1,-1 0-1,0-1 0,-1 1 1,0-11-1,0 6-61,-1-27-473,0 41 683,0-1-1,0 1 1,0 0 0,-1-1-1,1 1 1,0 0 0,-1 0-1,1-1 1,-1 1 0,1 0-1,-1 0 1,0-1 0,1 1-1,-1 0 1,0 0 0,0 0-1,0 0 1,0 0 0,0 0-1,0 0 1,0 1 0,0-1-1,-2-1 1,2 2 12,1 0-1,-1 0 1,1 0-1,0 0 1,-1 0-1,1 0 1,-1 0-1,1 0 1,0 0 0,-1 1-1,1-1 1,0 0-1,-1 0 1,1 0-1,0 0 1,-1 1 0,1-1-1,0 0 1,-1 0-1,1 1 1,0-1-1,0 0 1,-1 1-1,1-1 1,0 0 0,0 1-1,-1-1 1,1 0-1,0 1 1,0-1-1,0 1 1,0-1-1,0 0 1,0 1 0,0-1-1,0 1 1,-3 18-283,2-16 238,0 8 162,1 1 0,0 0 0,0 0 0,1-1 0,0 1 0,1 0 0,1-1-1,0 0 1,7 18 0,-8-23-43,1-1 0,-1 1 0,1-1-1,1 0 1,-1 0 0,1 0-1,0 0 1,0-1 0,0 1-1,1-1 1,0 0 0,-1 0 0,1-1-1,1 0 1,-1 1 0,0-2-1,1 1 1,0-1 0,-1 1-1,9 0 1,-12-2-39,1 0 0,-1 0 0,1-1 0,0 1 0,-1-1 0,1 0 0,-1 0 0,1 0 0,-1 0 0,1 0 0,0-1 0,-1 1 0,1-1 0,-1 0 0,1 0 0,2-1 0,-3 0-1,0 0 1,0 0-1,0 0 1,0 0-1,-1 0 1,1-1-1,-1 1 0,0 0 1,1-1-1,-1 1 1,0-1-1,-1 0 1,1 1-1,0-4 1,10-42-737,7-75 0,-13 88 290,-5 35 414,0 0 1,0 1 0,0-1-1,0 0 1,0 0 0,0 0-1,1 0 1,-1 0 0,0 1-1,0-1 1,0 0 0,0 0-1,1 0 1,-1 0 0,0 0-1,0 0 1,0 0 0,1 0-1,-1 0 1,0 1 0,0-1 0,0 0-1,1 0 1,-1 0 0,0 0-1,0 0 1,0 0 0,1 0-1,-1-1 1,0 1 0,0 0-1,0 0 1,1 0 0,-1 0-1,0 0 1,0 0 0,0 0-1,0 0 1,1 0 0,-1-1-1,0 1 1,0 0 0,0 0-1,0 0 1,1 0 0,-1 0-1,0-1 1,0 1 0,0 0-1,0 0 1,0 0 0,0 0-1,0-1 1,0 1 0,0 0 0,0 0-1,0 0 1,0-1 0,1 1-1,-1 0 1,0 0 0,-1-1-1,1 1 1,0 0 0,9 15-123,13 38 548,-16-36-216,0 0 0,1 0 0,1-1 0,1 0 0,15 21 0,-24-36-202,0-1-1,1 0 1,-1 1 0,1-1 0,-1 1 0,1-1 0,-1 0 0,0 1 0,1-1 0,0 0 0,-1 1 0,1-1 0,-1 0-1,1 0 1,-1 1 0,1-1 0,-1 0 0,1 0 0,0 0 0,-1 0 0,1 0 0,-1 0 0,1 0 0,0 0 0,-1 0-1,1 0 1,-1 0 0,1 0 0,0-1 0,-1 1 0,1 0 0,-1 0 0,1-1 0,-1 1 0,1 0 0,-1-1 0,1 1-1,-1 0 1,1-1 0,-1 1 0,0-1 0,1 1 0,-1 0 0,1-1 0,-1 1 0,0-1 0,0 0 0,1 0 0,13-26 267,6-41-203,-17 52-267,1 0 0,1 1 0,0 0 1,1 0-1,1 0 0,12-19 0,-19 33 194,0 1 0,1 0 0,-1-1 0,0 1-1,1-1 1,-1 1 0,0 0 0,1-1 0,-1 1 0,0 0 0,1 0-1,-1-1 1,1 1 0,-1 0 0,1 0 0,-1 0 0,1-1 0,-1 1-1,1 0 1,-1 0 0,0 0 0,1 0 0,-1 0 0,1 0 0,-1 0-1,1 0 1,-1 0 0,1 0 0,-1 0 0,1 0 0,-1 1 0,1-1-1,-1 0 1,1 0 0,-1 0 0,0 1 0,1-1 0,-1 0 0,1 0-1,-1 1 1,0-1 0,1 0 0,-1 1 0,0-1 0,1 1-1,-1-1 1,0 0 0,0 1 0,1-1 0,-1 1 0,0 0 0,15 27-32,-14-24 110,17 47 386,-14-39-303,0 0 0,0 0 0,1 0 0,1 0 1,8 14-1,-11-24-122,0 1 1,-1-1 0,1 1-1,0-1 1,0 0 0,0 0-1,0 0 1,1 0 0,-1-1-1,0 1 1,1-1 0,-1 0-1,1 0 1,-1 0 0,1-1 0,0 1-1,-1-1 1,1 0 0,0 0-1,4 0 1,-2-1 19,0 1 0,-1-1 0,1 0 0,-1-1 0,1 1 0,-1-1 0,0 0 0,0 0 0,0 0 0,0-1 0,0 0 1,6-5-1,-3 0-138,0 0 0,-1 0 0,-1-1 0,1 0 0,-2 0-1,1-1 1,-1 1 0,0-1 0,-1 0 0,0-1 0,-1 1 0,0-1 0,-1 1 0,0-1 0,-1 0 0,0 0 0,0 0 0,-1 0 0,-2-16 0,1 24 63,1 0-1,-1 0 1,0 0-1,0 1 1,0-1-1,0 0 1,-1 1 0,1-1-1,-1 1 1,1-1-1,-1 1 1,0 0-1,0 0 1,0 0-1,0 0 1,0 0-1,-1 0 1,1 0-1,0 1 1,-1-1-1,1 1 1,-1 0-1,0 0 1,1 0-1,-1 0 1,0 0 0,0 0-1,0 1 1,-3-1-1,2 0 46,0 1 0,0-1 0,0 1 0,0 0-1,0 0 1,0 0 0,0 1 0,0-1 0,0 1 0,0 0 0,0 0 0,0 0-1,0 1 1,0-1 0,1 1 0,-1 0 0,1 0 0,-1 0 0,1 1 0,-4 3-1,2 1 53,0 0 0,0 0 0,1 1 0,0-1 0,0 1 0,1 0 0,0 0-1,0 0 1,-2 16 0,3-10 62,0 0-1,2 0 1,-1 0-1,1 0 0,4 19 1,-4-30-115,1-1-1,-1 1 1,1-1 0,0 1 0,0-1-1,0 1 1,0-1 0,1 0 0,-1 1-1,1-1 1,-1 0 0,1 0 0,0 0-1,-1-1 1,1 1 0,0 0 0,1-1-1,-1 1 1,0-1 0,0 1 0,0-1-1,1 0 1,-1 0 0,4 1 0,0 0 30,0-1 1,0 0 0,0 0-1,0 0 1,0-1 0,0 0-1,0 0 1,0 0 0,9-2-1,-12 1-50,0 0 0,0-1 0,0 1 0,-1-1 0,1 1 0,0-1 0,-1 0 0,1 0 0,-1 0 0,0 0 0,0 0 0,1-1 0,-1 1 0,-1-1 0,1 1 0,0-1 0,-1 0 0,1 1 0,-1-1 0,0 0 0,0 0 0,0 0 0,0 0 0,0-5 0,2-9-234,0 0 0,-1 0 1,-1-17-1,-1 32 217,1-24-345,1 17 229,-1 0 0,-1 0 0,0 1 0,0-1 0,-1 0 0,0 0 0,0 0 0,-1 1-1,-6-17 1,8 25 126,0 0-1,0 0 0,0 0 0,0 0 1,0 0-1,0 0 0,0 0 1,0 0-1,0 0 0,0 0 0,0 0 1,0 0-1,0 0 0,-1 1 0,1-1 1,0 0-1,0 0 0,0 0 1,0 0-1,0 0 0,0 0 0,0 0 1,0 0-1,0 0 0,0 0 0,0 0 1,-1 0-1,1 0 0,0 0 1,0 0-1,0 0 0,0 0 0,0 0 1,0 0-1,0 0 0,0 0 0,0 0 1,0 0-1,0-1 0,-1 1 1,1 0-1,0 0 0,0 0 0,0 0 1,0 0-1,0 0 0,0 0 1,0 0-1,0 0 0,0 0 0,0 0 1,0 0-1,0 0 0,0 0 0,0-1 1,-1 11-43,1-9 36,1 32 300,2 0 0,1 0 1,8 36-1,34 96 897,-44-158-1148,57 159 1226,-30-90-713,-29-77-548,-1 1-1,1 0 1,0 0 0,0 0 0,0 0-1,0 0 1,-1 0 0,1 0-1,0 0 1,0 0 0,0-1 0,-1 1-1,1 0 1,0 0 0,0 0 0,0 0-1,-1 0 1,1 0 0,0 0 0,0 0-1,0 0 1,-1 1 0,1-1 0,0 0-1,0 0 1,0 0 0,0 0 0,-1 0-1,1 0 1,0 0 0,0 0 0,0 0-1,0 1 1,-1-1 0,1 0 0,0 0-1,0 0 1,0 0 0,0 0-1,0 1 1,0-1 0,-1 0 0,1 0-1,0 0 1,0 1 0,0-1 0,0 0-1,0 0 1,0 0 0,0 1 0,0-1-1,0 0 1,0 0 0,0 0 0,0 1-1,0-1 1,0 0 0,0 0 0,0 0-1,0 0 1,0 1 0,1-1 0,-3 0 31,-24-15 199,-10-15 151</inkml:trace>
  <inkml:trace contextRef="#ctx0" brushRef="#br0" timeOffset="2922.42">3329 292 9830,'0'0'0,"149"9"2317</inkml:trace>
  <inkml:trace contextRef="#ctx0" brushRef="#br0" timeOffset="3448.63">4943 759 9830,'0'0'0,"-15"-4"328,19 4-328,19 0 327,14 0 329,14-2-1,7-6 328,6-1 53,-3-4-53,-9-2-250,-7 2-1033,-18-1 537,-12 3-370</inkml:trace>
  <inkml:trace contextRef="#ctx0" brushRef="#br0" timeOffset="3667.09">5280 619 9830,'21'6'422,"0"1"0,-1 0 0,0 2 0,-1 0 0,0 1-1,0 1 1,32 26 0,-49-36-385,0 0 0,-1 0 0,0 0 1,1 0-1,-1 0 0,0 1 0,0-1 0,1 1 0,-1-1 0,0 1 0,-1-1 0,1 1 0,0-1 0,0 1 0,-1 0 0,1 0 0,-1-1 0,1 1 0,-1 0 1,0 0-1,1 0 0,-1 1 0,-1-1 10,1 0 1,-1 0-1,0-1 0,0 1 1,0-1-1,0 1 1,0 0-1,0-1 0,0 0 1,0 1-1,-1-1 1,1 0-1,0 0 0,-1 1 1,1-1-1,-1 0 1,-2 1-1,-6 2 123,1 1-1,-1-1 1,0-1-1,-1 0 1,1-1-1,-11 2 1,3-3 158</inkml:trace>
  <inkml:trace contextRef="#ctx0" brushRef="#br0" timeOffset="4168">5826 486 9830,'-1'0'16,"1"1"0,0-1 0,-1 0 0,1 1 0,0-1 0,-1 0 0,1 1-1,-1-1 1,1 0 0,0 0 0,-1 1 0,1-1 0,-1 0 0,1 0 0,-1 0 0,1 0 0,-1 0 0,1 1-1,-1-1 1,1 0 0,-1 0 0,1 0 0,-1 0 0,1-1 0,-1 1 0,1 0 0,-1 0 0,1 0 0,-1 0 0,1 0-1,-1-1 1,1 1 0,-1 0 0,1 0 0,0-1 0,-1 1 0,1 0 0,-1-1 0,1 1 0,-1-1 0,0-23 566,2 10-569,5-87-65,-6 101 52,-1 0 0,1 0 0,0 0 0,0 0 0,0 0 0,0 0 0,0-1 1,0 1-1,0 0 0,0 0 0,0 0 0,0 0 0,0 0 0,0 0 0,0 0 0,0 0 0,0-1 0,0 1 0,0 0 0,0 0 0,0 0 0,0 0 0,0 0 0,0 0 0,0 0 0,0-1 0,0 1 0,0 0 0,0 0 0,0 0 0,0 0 0,0 0 0,1 0 0,-1 0 0,0 0 0,0 0 0,0-1 0,0 1 0,0 0 0,0 0 0,0 0 0,0 0 0,0 0 0,1 0 0,-1 0 0,0 0 0,0 0 0,0 0 0,0 0 0,0 0 0,0 0 0,0 0 0,1 0 0,-1 0 0,0 0 0,0 0 0,0 0 0,0 0 0,0 0 0,0 0 0,0 0 0,1 0 0,-1 0 0,0 0 0,0 0 0,0 0 0,5 7-4,55 131 1900,-30-76-389,-4 1 1,25 89-1,-48-137-1196,0 1 0,-1 0 0,-1 28 1,-1-44-303,-1 1 0,1 0 0,-1 0 0,1-1 0,-1 1 0,1 0 0,-1-1 0,0 1 0,1 0 1,-1-1-1,0 1 0,1-1 0,-1 1 0,0-1 0,0 1 0,1-1 0,-1 0 0,0 1 0,0-1 1,0 0-1,0 0 0,1 1 0,-1-1 0,0 0 0,0 0 0,0 0 0,0 0 0,-1 0 0,-35 0 520,29 0-397,7 0-118,-1-1 0,1 1 0,-1 0 0,0-1 0,1 1 0,0-1 0,-1 0 0,1 1 0,-1-1 0,1 0 1,0 0-1,-1 0 0,1 0 0,0 0 0,0 0 0,0 0 0,0 0 0,0 0 0,0-1 0,0 1 0,0 0 0,1-1 0,-1 1 0,0-1 0,1 1 1,-1-1-1,1 1 0,-1-1 0,1 1 0,0-1 0,0 1 0,0-1 0,0 1 0,0-1 0,0 0 0,0 1 0,0-1 0,0 1 0,1-1 0,-1 1 0,1-1 1,-1 1-1,1-1 0,0 1 0,0 0 0,-1-1 0,1 1 0,0 0 0,0 0 0,0-1 0,0 1 0,0 0 0,2-1 0,26-18-378</inkml:trace>
  <inkml:trace contextRef="#ctx0" brushRef="#br0" timeOffset="5646.2">6347 490 9830,'-3'-1'62,"-1"2"-1,1-1 1,0 0 0,0 0-1,0 1 1,0 0-1,0 0 1,0 0 0,0 0-1,0 0 1,0 0-1,0 1 1,0 0 0,0-1-1,1 1 1,-4 3-1,3 0 34,0-1-1,1 1 0,0-1 1,0 1-1,0 0 0,0 0 1,1 0-1,0 0 1,0 0-1,0 8 0,-3 11 456,2 1 0,0 0 0,4 36 0,-2-53-398,1 1 1,0-1-1,1 0 1,0 1-1,0-1 1,1 0 0,0 0-1,0 0 1,1-1-1,0 1 1,1-1 0,-1 0-1,11 11 1,-12-14-67,0-1 1,0-1-1,1 1 1,-1 0 0,1-1-1,0 1 1,0-1-1,0 0 1,0-1-1,0 1 1,0-1-1,1 1 1,-1-1 0,0-1-1,1 1 1,-1-1-1,1 1 1,-1-1-1,1 0 1,-1-1-1,0 1 1,1-1-1,-1 0 1,1 0 0,-1 0-1,0-1 1,8-3-1,-5 1-64,0 0 0,0 0 0,-1-1-1,1 0 1,-1 0 0,0-1 0,0 1 0,-1-1 0,1-1-1,-2 1 1,1-1 0,-1 0 0,1 0 0,3-10-1,-1-3-264,-2-1-1,0 0 0,-1 0 0,3-43 1,1-11-258,-8 75 493,0-1 0,0 1 0,0 0 0,0-1 0,0 1 0,0-1 0,1 1 0,-1-1 0,0 1 0,0 0 0,0-1 0,0 1 0,0-1 0,1 1 0,-1 0 0,0-1 0,0 1 0,1 0 0,-1-1 0,0 1 0,1 0 0,-1 0 0,0-1 0,1 1 0,-1 0 0,0 0 0,1-1 0,-1 1 0,1 0 0,-1 0 0,0 0 0,1 0 0,13 7 97,10 21 302,-23-27-387,76 101 1457,-77-102-1459,1 0 1,-1 1-1,0-1 1,0 0-1,0 0 1,0 0-1,0 0 1,0 0-1,0 0 1,0 0-1,0 0 1,0 0-1,1 0 1,-1 0-1,0 0 1,0 0-1,0 0 1,0 0-1,0 0 1,0 0-1,0 0 1,1 0-1,-1 0 1,0 0-1,0 0 1,0 0-1,0 0 1,0 0-1,0 0 0,0 0 1,1 0-1,-1 0 1,0 0-1,0 0 1,0 0-1,0 0 1,0 0-1,0 0 1,0 0-1,0 0 1,0 0-1,0 0 1,1-1-1,-1 1 1,0 0-1,0 0 1,0 0-1,0 0 1,0 0-1,0 0 1,0 0-1,0 0 1,0 0-1,0-1 1,0 1-1,0 0 1,0 0-1,0 0 1,0 0-1,0 0 1,0 0-1,0 0 1,0-1-1,0 1 1,0 0-1,2-16 137,-2 13-140,0-1 0,0 1 0,0-1-1,-1 1 1,1-1 0,-1 1-1,0-1 1,-2-3 0,3 5 0,-1 0 0,0 0 1,0 1-1,0-1 1,0 1-1,-1-1 0,1 1 1,0-1-1,-1 1 0,1-1 1,-1 1-1,1 0 1,-1 0-1,1 0 0,-1 0 1,0 0-1,0 0 0,1 1 1,-1-1-1,0 0 1,0 1-1,0 0 0,0-1 1,0 1-1,0 0 0,0 0 1,0 0-1,0 0 1,0 0-1,1 0 0,-1 1 1,0-1-1,0 1 0,-3 1 1,1 0 42,1 0 0,-1 0 0,1 0 0,0 1 0,0 0 0,0-1 0,0 1 0,0 0 0,0 1 0,1-1 0,0 0 0,-1 1 0,1 0 0,0-1 0,-1 6 0,-1 1 67,1 0-1,1 0 1,-1 0 0,2 0 0,-1 0-1,2 0 1,-1 1 0,1-1 0,1 0-1,2 14 1,-3-21-73,1 1 0,0 0 1,0-1-1,0 1 0,0-1 0,1 1 1,0-1-1,-1 0 0,1 0 0,0 1 1,1-1-1,-1-1 0,0 1 0,1 0 1,0-1-1,-1 1 0,1-1 0,0 0 1,0 0-1,1 0 0,-1 0 0,0 0 1,1-1-1,-1 1 0,1-1 0,-1 0 1,1 0-1,-1-1 0,1 1 0,0-1 1,3 1-1,-3-1-13,0 1 0,0-1 0,0 0 0,-1 0 0,1-1 0,0 1 0,0-1 0,0 0 0,-1 0 0,1 0 0,-1 0 0,1-1 0,-1 1 1,1-1-1,-1 0 0,0 0 0,1 0 0,-1 0 0,-1-1 0,1 1 0,0-1 0,0 0 0,-1 0 0,0 0 0,1 0 0,-1 0 0,0 0 0,-1-1 0,1 1 0,-1-1 0,1 1 0,-1-1 0,1-6 0,1-1-176,-1-1-1,0 0 0,-1 0 1,-1 0-1,0-16 0,0 9-85,0 18 213,0 1 21,0 0 0,0-1 0,0 1 0,1-1 0,-1 1-1,0-1 1,0 1 0,0-1 0,0 1 0,0 0 0,0-1 0,0 1 0,0-1 0,-1 1 0,1-1 0,0 1 0,0-1 0,0 1-1,0 0 1,-1-1 0,1 1 0,0-1 0,0 1 0,-1 0 0,1-1 0,0 1 0,0 0 0,-1-1 0,1 1 0,0 0 0,-1 0 0,1-1-1,-1 1 1,1 0 0,0 0 0,-1 0 0,1-1 0,-1 1 0,0 2 10,0 0 1,0 0-1,1 0 0,-1-1 0,1 1 1,-1 0-1,1 0 0,0 0 0,-1 0 1,1 0-1,0 0 0,1 0 0,-1 4 0,0-4 16,0 5 22,0-1 0,0 0 1,0 0-1,1 1 0,0-1 1,0 0-1,1 0 0,0 0 0,0 0 1,0 0-1,1-1 0,-1 1 1,1 0-1,1-1 0,-1 0 0,1 0 1,0 0-1,0 0 0,0-1 1,1 1-1,0-1 0,-1 0 0,1-1 1,1 1-1,-1-1 0,1 0 1,7 3-1,-11-5-23,1 0-1,0 0 1,-1 0 0,1 0 0,0 0 0,0-1-1,0 1 1,0-1 0,-1 0 0,1 0 0,0 0-1,0 0 1,0-1 0,0 1 0,0-1-1,-1 1 1,1-1 0,0 0 0,0 0 0,-1 0-1,1-1 1,-1 1 0,1-1 0,-1 1-1,1-1 1,-1 0 0,0 0 0,0 0 0,0 0-1,0 0 1,0 0 0,-1-1 0,1 1-1,-1-1 1,1 1 0,-1-1 0,0 1 0,1-5-1,5-11-251,-2 0 0,-1 0 0,0 0 0,2-21 0,6-33-731,-12 72 959,0 0 0,0-1 1,0 1-1,0 0 0,1-1 0,-1 1 0,0 0 0,0-1 0,0 1 1,1 0-1,-1-1 0,0 1 0,0 0 0,1 0 0,-1-1 0,0 1 1,0 0-1,1 0 0,-1 0 0,0-1 0,1 1 0,-1 0 0,0 0 1,1 0-1,-1 0 0,1 0 0,-1 0 0,0 0 0,1 0 0,-1 0 1,0 0-1,1 0 0,-1 0 0,0 0 0,1 0 0,-1 0 0,1 0 0,-1 0 1,0 0-1,1 0 0,-1 1 0,0-1 0,1 0 0,-1 0 0,0 0 1,0 1-1,1-1 0,-1 0 0,0 0 0,1 1 0,-1-1 0,0 0 1,0 1-1,0-1 0,1 1 0,14 15 178,-2 8 92,-2 0-1,0 0 1,10 38-1,-6-19 58,-15-43-318,0 1 0,0 0 0,0-1 0,0 1 0,0 0 1,0-1-1,1 1 0,-1 0 0,0-1 0,0 1 0,1-1 0,-1 1 0,0 0 0,1-1 1,-1 1-1,1-1 0,-1 1 0,1-1 0,-1 1 0,1-1 0,-1 0 0,1 1 0,-1-1 1,1 0-1,-1 1 0,1-1 0,0 0 0,-1 1 0,1-1 0,0 0 0,-1 0 0,1 0 1,0 0-1,0 0 0,0-1 10,1 1 1,-1-1-1,0 0 1,0 0-1,0-1 1,1 1-1,-1 0 1,0 0 0,0 0-1,-1-1 1,1 1-1,0-1 1,1-1-1,17-52-215,-7-1-422,-10 42 451,0 1 1,1-1-1,1 1 1,0-1 0,1 1-1,0 1 1,8-14-1,-13 26 164,0-1 0,0 1-1,1 0 1,-1 0 0,0 0 0,0-1-1,1 1 1,-1 0 0,0 0-1,0 0 1,1 0 0,-1-1 0,0 1-1,1 0 1,-1 0 0,0 0 0,1 0-1,-1 0 1,0 0 0,1 0 0,-1 0-1,0 0 1,1 0 0,-1 0-1,0 0 1,0 0 0,1 0 0,-1 0-1,0 0 1,1 0 0,-1 1 0,0-1-1,1 0 1,-1 0 0,0 0-1,0 0 1,1 1 0,-1-1 0,0 0-1,0 0 1,1 1 0,-1-1 0,0 0-1,0 0 1,0 1 0,0-1 0,1 0-1,-1 1 1,0-1 0,0 0-1,0 0 1,0 1 0,0-1 0,0 0-1,0 1 1,0-1 0,0 0 0,0 1-1,7 20 66,-7-21-51,12 65 445,-11-51-315,2 1 0,-1-1 0,2 0 0,0 0 0,10 25-1,-13-38-122,0 1 0,-1-1-1,1 0 1,0 0-1,0 1 1,0-1-1,0 0 1,0 0 0,0 0-1,1 0 1,-1 0-1,0 0 1,0 0 0,1-1-1,-1 1 1,0 0-1,1-1 1,-1 1-1,1-1 1,-1 1 0,1-1-1,-1 0 1,1 0-1,-1 0 1,1 0-1,-1 0 1,1 0 0,-1 0-1,1 0 1,-1 0-1,1-1 1,-1 1-1,1-1 1,1 0 0,2-1 33,0 0 0,-1-1 0,1 1 0,-1-1 0,0 0 0,0 0 0,0 0 0,6-8 0,3-5-247,-2 1 0,0-2 0,0 0 0,-2 0 0,0-1 0,-1 0 0,-1 0 0,0-1 0,-2 0 0,0 0 0,-1 0 0,-1-1 0,-1 0 0,-1 1 1,0-1-1,-2 0 0,-4-31 0,3 41 62,0 0 1,-1-1 0,0 1-1,-1 0 1,0 0 0,-1 1-1,0-1 1,0 1 0,-1 0 0,-12-14-1,18 23 136,0 0 0,0 0 0,0 0 0,0 0 1,0-1-1,0 1 0,0 0 0,0 0 0,-1 0 0,1 0 0,0 0 0,0 0 0,0 0 0,0 0 0,0 0 0,0 0 0,-1 0 0,1 0 0,0 0 0,0 0 0,0 0 1,0 0-1,0 0 0,0 0 0,0 0 0,-1 0 0,1 0 0,0 0 0,0 0 0,0 0 0,0 0 0,0 0 0,0 0 0,-1 0 0,1 0 0,0 0 0,0 0 1,0 1-1,0-1 0,0 0 0,0 0 0,0 0 0,0 0 0,0 0 0,0 0 0,0 0 0,-1 0 0,1 1 0,0-1 0,0 0 0,0 0 0,0 0 0,0 0 0,0 0 1,0 1-1,-2 12 98,1 20 255,1-30-320,1 14 151,1 0 0,0 0 0,1-1-1,1 1 1,1-1 0,0 0 0,10 20 0,60 106 1350,-67-129-1352,1 4 13,25 38 355,-32-51-500,1-1 1,-1 0 0,1 0-1,-1-1 1,1 1-1,0 0 1,0-1-1,0 0 1,0 0-1,1 0 1,-1 0-1,1 0 1,3 1 0,2-3 30,-8-5 86</inkml:trace>
  <inkml:trace contextRef="#ctx0" brushRef="#br0" timeOffset="5788.73">7321 514 9830,'0'0'0,"96"-34"0,-54 32 328,-8 0 327,-6 1-327</inkml:trace>
  <inkml:trace contextRef="#ctx0" brushRef="#br0" timeOffset="6397.88">5433 294 9830,'3'13'299,"2"8"393,14 38 0,-16-53-585,-1-1 1,1 1-1,0-1 0,0 0 0,0 0 1,1 0-1,0-1 0,0 1 0,0-1 1,1 0-1,7 6 0,-9-8-52,0-1-1,0 1 0,0-1 1,0 1-1,0-1 1,0 0-1,0 0 1,1-1-1,-1 1 0,0-1 1,1 0-1,-1 1 1,0-1-1,1-1 0,-1 1 1,0 0-1,0-1 1,1 0-1,-1 0 0,0 0 1,0 0-1,0 0 1,0-1-1,0 1 0,0-1 1,0 0-1,0 0 1,-1 0-1,1 0 0,-1 0 1,3-3-1,1-1-40,-1 0 1,0 0-1,0-1 0,0 0 0,-1 0 0,0 0 1,-1 0-1,1 0 0,-1-1 0,-1 1 0,4-15 0,-2 3-172,-4 40 280,0 16 191,1-33-242,0 0 0,0 0-1,1 1 1,0-1-1,-1 0 1,5 6 0,21 24 603</inkml:trace>
  <inkml:trace contextRef="#ctx0" brushRef="#br0" timeOffset="8595.69">8102 604 9830,'39'36'772,"-38"-35"-759,-1 0 0,1-1 0,-1 1 0,1-1-1,-1 1 1,1-1 0,-1 1 0,1-1 0,0 0 0,-1 1-1,1-1 1,-1 1 0,1-1 0,0 0 0,-1 0-1,1 1 1,0-1 0,0 0 0,-1 0 0,1 0-1,0 0 1,-1 0 0,1 0 0,0 0 0,0 0 0,-1 0-1,1 0 1,0 0 0,-1-1 0,1 1 0,0 0-1,0 0 1,-1-1 0,1 1 0,1-1 0,5-19 354,-7 18-331,6-50 8,-2 1-1,-2-1 1,-7-76 0,3 103-101,-2 0 0,0 1 0,-1 0 0,-2 0 0,-12-31 0,15 51 72,2 11 52,0 16 218,1 73 1746,5 1 0,23 133-1,-13-144-718,54 275 4093,-65-349-5248,-1-2 9,0 0 0,0-1 0,1 1 0,0-1-1,1 0 1,0 0 0,0 0 0,7 10 0,-10-18-148,-1 0 0,1 0 0,0-1 0,0 1 0,0 0 0,0 0 0,0 0 0,0-1 0,0 1-1,0 0 1,0-1 0,0 1 0,0-1 0,0 1 0,0-1 0,0 0 0,1 0 0,-1 1 0,0-1 0,0 0 0,0 0 0,1 0 0,-1 0 0,0 0 0,0 0 0,1-1 0,-1 1 0,0 0 0,0-1 0,0 1 0,0 0 0,0-1 0,0 1 0,0-1 0,1 0 0,-1 1 0,-1-1 0,1 0 0,0 0-1,0 0 1,0 0 0,0 1 0,-1-1 0,1 0 0,1-2 0,4-4 115,-1-1 0,0 0 0,0 0 0,5-12 0,-2 2-428,-1 0-1,0-1 1,-2 0-1,0 0 1,-1 0-1,-1 0 1,-1 0-1,0-1 1,-2 0-1,-2-25 1,1 31 78,-1 0 1,-1 1-1,0-1 1,-1 1-1,-1 0 1,0 0 0,-1 1-1,0 0 1,0 0-1,-2 0 1,1 0-1,-1 1 1,-1 1 0,0-1-1,-16-12 1,22 20 169,0 0 0,-1 1 0,1-1 1,-1 1-1,0 0 0,0 0 1,0 1-1,0-1 0,0 1 0,0 0 1,-7-2-1,9 3 56,1 0-1,0 0 1,-1 0 0,1 0 0,-1 0 0,1 1 0,0-1 0,-1 0-1,1 1 1,-1-1 0,1 1 0,0-1 0,0 1 0,-1 0 0,1-1-1,0 1 1,0 0 0,0 0 0,0 0 0,0 0 0,0 0 0,0 0-1,0 0 1,0 0 0,0 0 0,0 1 0,1-1 0,-1 0 0,1 0-1,-1 1 1,1-1 0,-1 0 0,1 1 0,0-1 0,-1 1 0,1 1-1,-1 4 53,0-1-1,0 0 0,1 1 0,0-1 1,0 1-1,1-1 0,-1 1 0,2-1 1,1 8-1,-2-12-38,0 1-1,0-1 0,0 1 1,1-1-1,-1 0 1,1 1-1,0-1 1,-1 0-1,1 0 1,0 0-1,0-1 1,0 1-1,1 0 1,-1-1-1,0 1 1,0-1-1,1 0 1,-1 0-1,1 0 1,0 0-1,-1 0 1,1 0-1,-1-1 1,4 1-1,3 1 46,-1-1 0,1-1 0,-1 1 0,1-2-1,0 1 1,-1-1 0,1 0 0,-1-1 0,0 0 0,1 0-1,-1-1 1,0 0 0,0 0 0,11-7 0,-13 6-119,0-1 0,0 1-1,-1-1 1,1 0 0,-1-1 0,0 1 0,-1-1 0,0 0 0,1 0 0,-2 0 0,1-1 0,-1 0 0,0 1 0,0-1 0,-1 0 0,0 0 0,2-12 0,-1-7-364,-1 0-1,-2-39 1,0 28 68,0 35 303,0 1 28,0 0 0,0 0 0,0 1-1,0-1 1,0 0 0,0 0-1,0 0 1,0 0 0,0 0-1,0 0 1,-1 0 0,1 1-1,0-1 1,-1 0 0,1 0-1,0 0 1,-1 1 0,1-1-1,-1 0 1,1 0 0,-1 1-1,0-2 1,0 3 28,0 1-1,0-1 1,1 0 0,-1 1-1,1-1 1,-1 1 0,1-1 0,0 0-1,0 1 1,-1-1 0,1 1-1,0-1 1,1 3 0,-1-4 0,-1 15 118,1-1 1,1 1-1,0 0 0,1-1 1,0 1-1,2-1 1,7 22-1,-8-29-60,0 0 1,0 1-1,1-2 0,1 1 1,-1 0-1,1-1 1,0 0-1,0 0 0,1 0 1,0-1-1,0 0 0,0 0 1,1 0-1,-1-1 0,14 6 1,-14-7-8,0-1 0,0 0 0,1 0 0,-1 0 0,1-1 0,-1 0-1,1-1 1,-1 1 0,1-1 0,0-1 0,8 0 0,-14 0-49,0 1-1,1-1 1,-1 0-1,0 1 0,1-1 1,-1 0-1,0 0 1,0 0-1,0 0 1,0 0-1,0 0 0,0 0 1,0-1-1,0 1 1,0 0-1,0-1 1,-1 1-1,1 0 0,-1-1 1,1 1-1,-1-1 1,1-1-1,7-38-274,-7 34 179,3-42-416,-4 34 267,1 0-1,1 0 0,0 0 1,9-29-1,-10 44 229,-1 0 0,0-1 0,0 1 0,0 0 0,1-1 0,-1 1-1,0 0 1,0 0 0,1 0 0,-1-1 0,0 1 0,1 0 0,-1 0-1,0 0 1,1 0 0,-1-1 0,0 1 0,1 0 0,-1 0 0,0 0-1,1 0 1,-1 0 0,0 0 0,1 0 0,-1 0 0,0 0 0,1 0 0,-1 0-1,0 0 1,1 0 0,-1 0 0,0 1 0,1-1 0,-1 0 0,0 0-1,1 0 1,-1 0 0,1 1 0,11 8-25,-2 7 215,0 0-1,-1 0 1,-1 1-1,-1 0 1,0 0 0,7 31-1,7 17 143,-21-65-326,0 0 0,0 1 0,0-1 0,0 0 0,1 1 0,-1-1 0,0 0-1,0 1 1,0-1 0,0 0 0,1 1 0,-1-1 0,0 0 0,0 0 0,0 1-1,1-1 1,-1 0 0,0 0 0,1 0 0,-1 1 0,0-1 0,0 0 0,1 0 0,-1 0-1,0 0 1,1 0 0,-1 1 0,0-1 0,1 0 0,-1 0 0,0 0 0,1 0-1,-1 0 1,0 0 0,1 0 0,-1 0 0,0 0 0,1 0 0,-1-1 0,1 1-1,-1 0 1,0 0 0,0 0 0,1 0 0,-1 0 0,0-1 0,1 1 0,-1 0 0,0 0-1,0 0 1,1-1 0,-1 1 0,0 0 0,0 0 0,1-1 0,-1 1 0,0 0-1,0-1 1,0 1 0,0 0 0,1-1 0,-1 1 0,0 0 0,0-1 0,0 0-1,11-21 210,6-36-487,-12 39 47,0 1 0,1 0 0,1 0 0,0 1 0,1 0-1,1 0 1,16-21 0,-24 36 199,0 1 0,0-1 0,0 1 0,0 0 0,0-1 0,0 1 0,1 0 0,-1 0 0,1-1 0,-1 1 0,1 0 0,-1 1 0,1-1 0,-1 0 0,1 0 0,0 1 0,1-1 0,-1 1 30,-1 1 0,0-1-1,1 1 1,-1 0 0,0-1-1,0 1 1,1 0 0,-1 0-1,0 0 1,0 0 0,0 0-1,0 0 1,0 0 0,-1 0-1,1 0 1,0 1 0,0-1-1,-1 0 1,1 1-1,-1-1 1,1 3 0,33 88 744,-28-70-512,1 0 0,1-1 1,2 0-1,15 28 1,-24-47-212,0 0 0,0 0 0,1-1-1,-1 1 1,0 0 0,1 0 0,-1-1 0,1 1 0,-1-1 0,1 0 0,0 1 0,0-1 0,-1 0 0,1 0 0,0 0 0,0 0 0,0-1 0,0 1 0,0 0 0,0-1 0,1 1 0,-1-1 0,0 0 0,0 0 0,0 0 0,0 0 0,3 0 0,-2-1 0,0 0 0,0-1-1,0 1 1,-1-1 0,1 1 0,0-1 0,-1 0-1,1 0 1,-1 0 0,0-1 0,0 1 0,0 0-1,0-1 1,0 1 0,0-1 0,-1 0 0,3-4-1,31-74-1796,45-152 0,-80 233 1773,0 1 0,0-1 0,0 0 0,0 1 0,0-1 0,0 0 0,1 0 0,-1 1-1,0-1 1,0 0 0,0 0 0,1 1 0,-1-1 0,0 0 0,0 0 0,1 0 0,-1 1 0,0-1 0,0 0-1,1 0 1,-1 0 0,0 0 0,0 1 0,1-1 0,-1 0 0,0 0 0,1 0 0,-1 0 0,0 0 0,1 0-1,-1 0 1,0 0 0,1 0 0,-1 0 0,0 0 0,1 0 0,-1 0 0,0 0 0,0-1 0,1 1 0,-1 0-1,0 0 1,1 0 0,-1 0 0,0 0 0,0-1 0,1 1 0,-1 0 0,0 0 0,0 0 0,0-1 0,1 1-1,-1 0 1,0 0 0,0-1 0,0 1 0,0 0 0,1-1 0,-1 1 0,0 0 0,0-1 0,0 1 0,0 0 0,0 0-1,0-1 1,0 1 0,0 0 0,0-1 0,12 24 96,-12-21-53,61 133 1315,-63-152-1101,2 16-257,1-1 0,-1 1-1,0-1 1,0 0 0,0 1 0,0-1 0,-1 1 0,1-1 0,0 1 0,-1-1 0,1 1 0,-1-1 0,1 1 0,-1-1 0,0 1 0,1-1 0,-1 1 0,0 0-1,0 0 1,0-1 0,0 1 0,0 0 0,0 0 0,-2-1 0,1 0 12,-1 0 0,1 1 0,-1-1 0,0 1 0,1 0 0,-1-1 0,0 1 0,0 1 0,1-1-1,-1 0 1,0 1 0,0-1 0,0 1 0,0 0 0,0 0 0,0 0 0,0 0 0,0 1 0,0-1 0,0 1 0,0 0 0,1 0 0,-1 0 0,0 0 0,0 0 0,1 0-1,-1 1 1,1-1 0,-1 1 0,1 0 0,0 0 0,0 0 0,-1 0 0,2 0 0,-1 0 0,0 1 0,0-1 0,1 1 0,-1-1 0,1 1 0,-1-1 0,1 1 0,0 0-1,0 0 1,1 0 0,-2 3 0,0 8 129,-1 1-1,2 0 1,0 0-1,1 25 1,1-11 50,-1-26-165,0 0-1,0-1 1,0 1 0,1 0-1,-1-1 1,1 1 0,0-1-1,0 1 1,0-1 0,0 1-1,0-1 1,0 0 0,1 1-1,-1-1 1,1 0 0,-1 0-1,1 0 1,0 0 0,0 0-1,0-1 1,0 1 0,0 0-1,1-1 1,-1 0 0,0 1-1,1-1 1,-1 0 0,0 0-1,1 0 1,0-1 0,-1 1-1,1 0 1,4-1 0,-3 1 11,0-1 0,-1 0 1,1 0-1,0 0 0,0-1 1,0 1-1,0-1 0,0 0 1,-1 0-1,1 0 0,0-1 0,-1 1 1,1-1-1,-1 0 0,0 0 1,1 0-1,-1 0 0,0-1 1,0 1-1,0-1 0,-1 0 1,6-6-1,-2-3-136,0 0 0,0 0 1,-1-1-1,-1 0 0,0 0 1,0 0-1,-2-1 0,3-17 0,-1-116-1728,-5 100 1390,2 12-42,-2 0 0,-2 0 0,-1 0 0,-1 0 0,-2 1-1,-16-48 1,18 71 306,2 13-14,1 19-55,0 25 868,3 0 0,1 0-1,15 79 1,-3-64 18,-1 1 405,2-1 1,45 111 0,-58-168-975,-1 0 0,2 0 0,-1 0 0,0 0 1,1 0-1,5 6 0,-3-8-36</inkml:trace>
  <inkml:trace contextRef="#ctx0" brushRef="#br0" timeOffset="8781.86">8518 230 9830,'0'0'0,"96"13"1351,-25-9-368</inkml:trace>
  <inkml:trace contextRef="#ctx0" brushRef="#br0" timeOffset="10153.65">10132 426 9830,'-4'13'240,"0"0"0,1 0 1,0 1-1,1 0 0,0-1 0,1 1 0,1 0 1,2 20-1,-2-28-126,1 1 1,0 0-1,1-1 1,-1 1-1,1-1 1,0 1 0,1-1-1,-1 0 1,1 0-1,1 0 1,-1 0-1,1 0 1,0-1-1,0 0 1,0 0-1,1 0 1,0 0-1,0-1 1,6 5-1,-7-7-29,0 0-1,-1-1 1,1 1-1,0-1 0,0 0 1,0 0-1,0 0 1,1-1-1,4 1 0,-8-1-55,0 0-1,1 1 0,-1-1 0,0-1 0,1 1 0,-1 0 0,1 0 0,-1 0 1,0-1-1,1 1 0,-1-1 0,0 1 0,1-1 0,-1 1 0,0-1 0,0 0 0,0 0 1,0 1-1,1-1 0,-1 0 0,0 0 0,0 0 0,-1 0 0,1-1 0,0 1 0,0 0 1,0 0-1,0-2 0,4-19-126,-1 1 1,-1-1-1,-1 0 1,-1-42-1,-1 58 70,-5 89 866,5-81-815,0-1 0,1 0 0,-1 1 0,1-1 0,-1 0 1,1 1-1,0-1 0,0 0 0,-1 0 0,1 0 0,0 0 0,0 0 0,0 0 0,0 0 0,0 0 0,0 0 0,1 0 0,-1 0 0,0-1 0,0 1 0,1 0 1,-1-1-1,0 1 0,1-1 0,-1 0 0,1 1 0,1-1 0,-1 1 7,1-1-1,-1 1 1,0-1 0,0 0 0,1 1-1,-1-1 1,0 0 0,1-1-1,-1 1 1,0 0 0,1-1 0,-1 1-1,0-1 1,0 0 0,0 1 0,1-1-1,2-2 1,-2-1-4,0 0 1,1 0-1,-1 0 1,-1 0-1,1-1 0,-1 1 1,1-1-1,-1 1 0,-1-1 1,1 0-1,-1 0 1,0 0-1,0 0 0,1-7 1,-1-5-196,0 0-1,-3-34 1,2 48 155,-1 1 0,1 0 1,-1 0-1,1 0 0,-1 0 0,0 0 0,0 0 0,0 0 0,0 0 0,-1 1 1,1-1-1,0 0 0,-1 1 0,1-1 0,-1 0 0,0 1 0,1 0 0,-1-1 0,0 1 1,0 0-1,-3-1 0,4 1 24,0 0 1,-1 1 0,1 0-1,0-1 1,-1 1 0,1 0-1,0 0 1,-1-1-1,1 1 1,0 0 0,-1 0-1,1 0 1,0 1 0,0-1-1,-1 0 1,1 0-1,0 1 1,-1-1 0,1 1-1,0-1 1,0 1 0,0 0-1,-1-1 1,1 1-1,0 0 1,0 0 0,0 0-1,0 0 1,0-1-1,1 2 1,-1-1 0,0 0-1,0 0 1,1 0 0,-1 0-1,0 2 1,-3 9 133,0 0-1,1 0 1,1 1 0,0-1 0,1 1 0,0 0-1,1-1 1,1 15 0,-1-1 174,1-19-237,-1 1 1,1 0-1,0-1 1,0 1-1,1-1 1,0 1-1,1-1 1,-1 1-1,1-1 1,1 0-1,-1-1 1,1 1-1,1 0 0,-1-1 1,1 0-1,0 0 1,0-1-1,1 1 1,0-1-1,0 0 1,0-1-1,0 1 1,1-1-1,0 0 1,0-1-1,0 0 1,0 0-1,0 0 1,0-1-1,1 0 1,0-1-1,-1 1 1,11-1-1,-13 0-24,0-1-1,0 0 1,-1-1 0,1 1-1,0-1 1,-1 0-1,1 0 1,0 0 0,-1-1-1,1 1 1,-1-1 0,0 0-1,0-1 1,5-2 0,-4 1-72,0-1 0,-1 0 1,0 0-1,0 0 1,0 0-1,0-1 1,-1 1-1,0-1 1,5-12-1,-2 2-206,-1-1-1,0 1 1,-1-1-1,-1 0 1,1-23 0,-2-87-1099,-3 72 798,2 46 397,-2 0 0,1 0-1,-1 0 1,-1 0 0,0 0-1,-4-12 1,6 21 119,0 0 0,0-1 1,0 1-1,0 0 0,0 0 1,0-1-1,0 1 0,0 0 0,0-1 1,0 1-1,-1 0 0,1-1 0,0 1 1,0 0-1,0 0 0,0-1 0,-1 1 1,1 0-1,0 0 0,0-1 1,-1 1-1,1 0 0,0 0 0,0 0 1,-1 0-1,1-1 0,0 1 0,-1 0 1,1 0-1,0 0 0,0 0 0,-1 0 1,1 0-1,0 0 0,-1 0 1,0 0-1,-6 10 44,-2 20 328,6-4-120,1 0-1,1-1 1,1 1-1,1 0 1,1 0-1,2 0 1,0-1-1,2 0 0,1 0 1,1 0-1,11 23 1,-17-43-185,1 0 0,0 0 1,0-1-1,0 1 0,0-1 0,1 0 1,-1 0-1,1 0 0,0 0 1,1-1-1,-1 1 0,1-1 1,-1 0-1,1-1 0,0 1 0,9 3 1,-10-5-17,0 0 0,0 0 0,0-1 1,0 1-1,0-1 0,1 0 0,-1 0 0,0 0 1,0 0-1,0-1 0,0 0 0,0 0 0,0 0 1,0 0-1,-1 0 0,1-1 0,0 0 1,0 0-1,-1 0 0,0 0 0,1 0 0,5-6 1,-1 0-120,0-1 1,-1 0 0,0-1-1,-1 0 1,0 0 0,0 0-1,-1 0 1,-1-1 0,1 0-1,-2 0 1,1 0 0,-2-1-1,2-12 1,0-5-335,-2 0 1,-1 0-1,-1-1 0,-4-30 1,2 49 237,0-1 1,0 1-1,-1-1 1,-1 1-1,0 0 1,0 0-1,-1 0 1,-9-13-1,14 24 167,0 0 1,0 1-1,0-1 0,0 0 0,0 0 0,0 1 0,0-1 0,0 0 0,0 0 0,0 0 0,0 1 0,0-1 0,0 0 0,-1 0 0,1 0 0,0 1 0,0-1 1,0 0-1,0 0 0,-1 0 0,1 0 0,0 1 0,0-1 0,0 0 0,-1 0 0,1 0 0,0 0 0,0 0 0,-1 0 0,1 0 0,0 0 0,0 0 1,0 0-1,-1 1 0,1-1 0,0 0 0,0-1 0,-1 1 0,1 0 0,0 0 0,0 0 0,-1 0 0,1 0 0,0 0 0,0 0 0,0 0 0,-1 0 1,1 0-1,0 0 0,0-1 0,0 1 0,-1 0 0,1 0 0,0 0 0,0 0 0,0-1 0,0 1 0,-1 0 0,1 0 0,0 0 0,0-1 0,-1 24-202,1-21 201,-1 24 261,1-1 0,2 1 0,0 0 0,2-1 0,11 44 1,-9-52-108,3 11 282,18 36 1,-24-57-353,1 0 0,-1-1 0,1 1 0,1-1-1,-1 0 1,1 0 0,0-1 0,0 0 0,1 1 0,11 7-1,10-2 116</inkml:trace>
  <inkml:trace contextRef="#ctx0" brushRef="#br0" timeOffset="11738.65">11410 399 9830,'-10'200'3277,"10"-198"-3250,0 0-1,0 0 1,1-1 0,-1 1 0,0 0 0,1-1-1,-1 1 1,1 0 0,-1-1 0,1 1 0,0-1-1,0 1 1,0-1 0,0 1 0,0-1-1,0 1 1,0-1 0,0 0 0,0 0 0,1 1-1,-1-1 1,0 0 0,1 0 0,-1 0 0,1-1-1,0 1 1,-1 0 0,1-1 0,-1 1 0,1-1-1,0 1 1,-1-1 0,1 0 0,0 1 0,0-1-1,-1 0 1,4-1 0,0 1 67,0 0 0,0 0-1,0-1 1,0 0 0,-1 0 0,1 0-1,0-1 1,0 1 0,-1-1 0,1-1 0,-1 1-1,6-4 1,-3 0-96,-1 0 0,0 0 0,0 0 0,-1-1 0,0 0 0,0 0 0,0 0 0,-1-1 0,0 0 0,-1 1 0,0-1 0,0-1 0,-1 1-1,3-10 1,-1-11-233,-1 0 0,-1-52 0,-2 79 234,-4-10-121,4 12 122,0 0-1,-1-1 1,1 1-1,0 0 1,0 0-1,-1 0 1,1 0 0,0 0-1,0 0 1,-1 0-1,1 0 1,0 0-1,-1-1 1,1 1-1,0 0 1,-1 1 0,1-1-1,0 0 1,0 0-1,-1 0 1,1 0-1,0 0 1,-1 0-1,1 0 1,0 0 0,0 0-1,-1 1 1,1-1-1,0 0 1,0 0-1,0 0 1,-1 0-1,1 1 1,0-1 0,0 0-1,0 0 1,-1 1-1,1-1 1,0 0-1,0 0 1,0 1 0,0-1-1,-4 8 113,1-1 0,0 1 0,1 0 1,0 0-1,0 0 0,0 0 0,1 0 0,1 0 0,-1 0 0,2 13 1,-1-14-32,0 18 315,2 0 0,0 1 0,2-2 0,1 1 0,13 41 0,56 114 1867,-51-134-1397,-3 2 1,-2 0-1,19 79 1,-35-116-726,-1-1-1,0 0 1,0 1-1,-1-1 1,-2 17 0,1-26-120,1 0 0,-1-1 0,0 1 0,0 0 0,1-1 0,-1 1 1,0 0-1,0-1 0,0 1 0,1-1 0,-1 1 0,0-1 0,0 0 0,0 1 1,0-1-1,0 0 0,0 0 0,0 0 0,0 1 0,0-1 0,0 0 0,0 0 0,0-1 1,0 1-1,-2 0 0,-27-4 410,24 2-432,-1 0 0,0-1 1,1 0-1,0 0 0,0-1 1,0 1-1,0-1 1,0 0-1,1-1 0,0 0 1,0 0-1,0 0 1,1 0-1,-1-1 0,1 1 1,0-1-1,1 0 0,-6-13 1,3 4-256,1 1 0,0-1-1,1 0 1,1 0 0,0-1 0,1 1 0,0-25 0,3 18-95,1 0-1,1 0 1,1 0 0,0 0 0,2 1 0,0 0 0,14-29-1,10-12-1036,39-60 0,-49 89 816,26-48-957,-46 81 1532,0 0 1,1-1-1,-1 1 1,0 0-1,1-1 0,-1 1 1,0 0-1,1 0 0,-1 0 1,0-1-1,1 1 0,-1 0 1,0 0-1,1 0 1,-1 0-1,1 0 0,-1 0 1,0 0-1,1-1 0,-1 1 1,1 0-1,-1 1 0,1-1 1,-1 0-1,0 0 1,1 0-1,-1 0 0,1 0 1,-1 0-1,0 0 0,1 1 1,-1-1-1,0 0 0,1 0 1,-1 0-1,0 1 1,1-1-1,-1 0 0,0 1 1,1-1-1,-1 0 0,0 1 1,11 14 194,-10-15-214,15 28 373,-14-22-263,1-1 1,-1 1 0,1-1-1,1 0 1,-1 0-1,1 0 1,0 0 0,0-1-1,1 0 1,7 7 0,-12-13-75,1-1 1,0 1-1,-1 0 1,1 0-1,-1 0 1,0 0 0,1-1-1,-1 1 1,0 0-1,-1-4 1,0 2-27,0 1-1,-1-1 1,1 1 0,-1-1 0,1 1 0,-1 0 0,0 0-1,-1 0 1,1 0 0,0 0 0,-1 0 0,0 1 0,1-1-1,-1 1 1,0 0 0,0 0 0,0 0 0,-6-3 0,7 4-4,-1-1 0,0 1 0,0 0 0,0 0 0,0 0 0,0 0 0,-1 1 0,1-1 0,0 1 0,-4 0 0,6 0 34,-1 0 0,1 0 0,-1 0 0,1 1 0,-1-1 1,1 1-1,-1-1 0,1 1 0,-1-1 0,1 1 0,0 0 0,0 0 0,-1 0 1,1 0-1,0 0 0,0 0 0,0 0 0,0 0 0,0 0 0,0 0 1,-1 2-1,-2 5 71,1-1 0,0 1 0,0-1 0,1 1 0,0 0 0,0 0 0,-1 16 0,2 62 680,1-77-658,0-5-77,0-1 0,0 1-1,1 0 1,-1 0 0,1 0-1,0 0 1,0 0 0,0 0-1,1-1 1,-1 1 0,1 0-1,0-1 1,0 1 0,0-1-1,0 0 1,0 0 0,1 0-1,0 0 1,0 0 0,-1 0-1,2-1 1,-1 1 0,0-1-1,0 0 1,1 0 0,-1 0 0,1-1-1,0 1 1,-1-1 0,1 0-1,0 0 1,0 0 0,0 0-1,0-1 1,0 1 0,4-1-1,-4 0-4,0 1-1,0-1 1,0 0 0,0-1-1,0 1 1,0-1-1,0 0 1,-1 1-1,1-2 1,0 1 0,0 0-1,-1-1 1,1 0-1,-1 1 1,1-1-1,-1-1 1,0 1 0,0 0-1,0-1 1,0 0-1,0 0 1,-1 0-1,1 0 1,-1 0 0,0 0-1,0 0 1,0-1-1,0 1 1,1-5 0,2-6-198,-2 0 1,1 0 0,-2 0 0,0 0 0,-1-1 0,0 1 0,-1-1 0,-1 1 0,0 0 0,-5-25 0,5 37 136,1 0 0,-1 0 0,1 1-1,-1-1 1,0 0 0,0 0 0,0 1-1,0-1 1,0 1 0,0-1 0,0 1-1,0-1 1,-3-2 0,3 4 25,1 0 0,0 0 0,0 0 0,0 0 0,-1 0 0,1 0 0,0 0 0,0 0 0,0 0 0,-1 0 0,1 0 0,0 0 0,0 0 0,0 0 0,-1 0 0,1 0 0,0 0 0,0 0 0,0 0 0,-1 0 0,1 0 0,0 0 0,0 1 0,0-1 0,-1 0 0,1 0 0,0 0 0,0 0 0,0 0 0,0 1 0,-1-1 0,1 0 0,0 0 0,0 0 0,0 0 0,0 1 0,-4 17 139,3 1 32,1-1 0,1 1 0,1 0 0,0-1 1,8 27-1,-8-37-99,1-1 0,-1 1 0,2-1 0,-1 0 0,1 0 0,0 0 0,1 0 0,-1-1 0,1 1 0,1-1 0,-1-1 0,1 1 0,0-1 0,0 0 0,10 6 0,-14-9-46,0-1 0,1 1 0,-1-1 1,0 0-1,0 0 0,1 0 1,-1 0-1,0 0 0,1-1 0,-1 1 1,1-1-1,-1 1 0,1-1 1,0 0-1,-1 0 0,1 0 0,-1 0 1,1-1-1,-1 1 0,1-1 0,-1 1 1,4-2-1,-4 0-20,1 0 0,0 0 0,-1 0 0,0-1 0,1 1 0,-1-1 0,0 1-1,0-1 1,0 0 0,-1 0 0,1 0 0,-1 0 0,1 0 0,1-5 0,2-10-235,-1-1 0,-1 0 0,-1 1 0,1-31 0,-2 21-136,0 14 163,0 0 0,-1-1 1,-3-21-1,3 36 200,0 1 0,0-1 0,0 0 0,0 0 0,0 0 0,0 0 0,-1 0-1,1 0 1,0 1 0,0-1 0,0 0 0,0 0 0,0 0 0,0 0 0,0 0-1,0 0 1,0 0 0,-1 0 0,1 0 0,0 0 0,0 0 0,0 1 0,0-1 0,0 0-1,0 0 1,0 0 0,-1 0 0,1 0 0,0 0 0,0 0 0,0 0 0,0 0-1,0 0 1,0 0 0,-1 0 0,1 0 0,0 0 0,0 0 0,0 0 0,0 0 0,0-1-1,0 1 1,-1 0 0,1 0 0,0 0 0,0 0 0,0 0 0,0 0 0,0 0-1,0 0 1,0 0 0,0 0 0,0-1 0,-1 1 0,1 0 0,0 0 0,0 0 0,0 0-1,0 0 1,0 0 0,0 0 0,0-1 0,0 1 0,0 0 0,0 0 0,-5 11 69,3 3 60,1 1-1,0-1 1,1 1-1,0 0 1,1-1-1,1 1 1,7 25-1,-8-35-81,1 0-1,0 0 1,0 0 0,0 0-1,1-1 1,0 1 0,-1-1-1,2 0 1,-1 1-1,0-1 1,5 3 0,-5-5-14,0 0 1,0 0 0,0 0 0,0 0-1,1 0 1,-1-1 0,0 0-1,1 0 1,-1 0 0,1 0 0,0 0-1,-1-1 1,1 0 0,-1 1-1,1-1 1,0 0 0,6-2 0,-9 2-14,1-1 1,0 0 0,0 0 0,-1 0 0,1 0-1,0 0 1,-1 0 0,1 0 0,-1-1-1,1 1 1,-1-1 0,0 1 0,0-1 0,0 1-1,0-1 1,0 0 0,0 1 0,0-1 0,0 0-1,0 0 1,-1 0 0,1-1 0,10-47-89,-8 13-628,-2-59 0,-2 43 144,1 56 229,-1 27 501,1 1 0,1-1-1,7 40 1,-6-62-97,-1 0-11,1 0-1,0 0 1,1-1-1,0 1 1,0 0-1,0-1 1,1 1-1,0-1 1,0 0-1,1-1 1,10 12 0,3-7 94</inkml:trace>
  <inkml:trace contextRef="#ctx0" brushRef="#br0" timeOffset="13077.62">12840 343 9830,'-74'-33'55,"72"32"-33,1 1 1,-1-1-1,0 1 0,1-1 1,-1 1-1,0 0 1,0 0-1,1 0 1,-1 0-1,0 0 0,0 1 1,1-1-1,-1 0 1,0 1-1,1-1 0,-1 1 1,0-1-1,1 1 1,-1 0-1,1 0 1,-1 0-1,1 0 0,-3 2 1,1 1 73,0-1 0,0 1 0,0 0 0,0 0 0,-4 8 0,4-6 34,-2 4 58,0 0-1,1 1 1,0 0-1,1 0 0,0 0 1,1 0-1,0 1 0,1-1 1,0 0-1,0 1 1,2 11-1,0-17-94,-1-1 1,1 0 0,0 0-1,1 0 1,-1-1-1,1 1 1,0 0 0,0 0-1,0-1 1,1 1-1,5 6 1,-6-9-22,1 1 1,0 0 0,-1-1-1,1 0 1,0 0-1,1 0 1,-1 0-1,0 0 1,1 0-1,-1-1 1,0 0-1,1 0 1,0 0-1,-1 0 1,1 0-1,0-1 1,5 1-1,-6-1-11,0 0 0,0 0 0,0 0-1,0 0 1,0 0 0,0-1 0,0 1-1,0-1 1,0 0 0,0 0 0,-1 0 0,1 0-1,0-1 1,-1 1 0,1-1 0,4-3-1,-4 1-32,1 0 0,-1 0-1,0 0 1,0-1-1,0 0 1,-1 1-1,0-1 1,3-9 0,1-15-298,0 0 0,-2 0 0,-2-1 1,-1-42-1,-1 70 188,1 22 327,0 0-1,2 0 1,0 0-1,1-1 1,1 1-1,7 19 1,-9-31-133,0-1-1,0 1 1,0 0 0,1-1 0,1 0 0,-1 0 0,1 0 0,0-1 0,0 1 0,1-1 0,0-1-1,0 1 1,1-1 0,-1 0 0,1 0 0,0-1 0,11 6 0,-15-9-79,0 0 1,0 1-1,1-1 1,-1 0-1,0 0 1,1-1-1,-1 1 1,1-1-1,-1 0 1,1 1 0,-1-2-1,1 1 1,-1 0-1,1-1 1,-1 1-1,0-1 1,1 0-1,-1 0 1,0-1-1,0 1 1,1-1-1,-1 1 1,0-1-1,0 0 1,-1 0-1,1 0 1,0 0-1,-1-1 1,1 1-1,2-5 1,0-1-91,-1 0 1,1-1-1,-2 1 0,1-1 1,-1 0-1,-1 0 0,1 0 1,-2 0-1,1-1 1,0-11-1,-1-3-247,0 0 0,-4-39 0,2 55 212,0-1-1,-1 1 1,0 0-1,0 0 1,-1 0 0,0 0-1,-1 0 1,0 0 0,0 1-1,-10-13 1,14 19 87,0 0-1,0 1 1,-1-1 0,1 1 0,-1-1-1,1 1 1,-1-1 0,1 1 0,-1-1 0,1 1-1,-1-1 1,1 1 0,-1 0 0,1-1-1,-1 1 1,0 0 0,1 0 0,-1-1 0,1 1-1,-1 0 1,0 0 0,1 0 0,-1 0-1,0 0 1,1 0 0,-2 0 0,1 0 6,1 1 1,-1-1-1,1 1 0,-1-1 1,0 1-1,1-1 1,0 1-1,-1 0 0,1-1 1,-1 1-1,1 0 1,0 0-1,-1-1 0,1 1 1,0 0-1,0 0 1,-1 1-1,-2 38 313,3-39-309,0 9 119,0 1 0,1 0 0,1-1 0,0 1 0,0-1 0,1 0 0,5 14 0,-6-19-63,1 0 0,-1 0 0,2 0 0,-1 0 0,0 0 0,1 0 0,0-1 0,0 0 0,0 0 0,0 0 0,1 0-1,0-1 1,-1 1 0,1-1 0,7 3 0,-9-5-59,0 1-1,0-1 1,0 0-1,0 0 1,0 0-1,1 0 1,-1 0-1,0-1 1,0 1 0,0-1-1,1 0 1,-1 0-1,0 0 1,0-1-1,1 1 1,-1-1-1,6-1 1,-7 0-7,1 1-1,-1-1 1,0 0 0,0 1 0,1-1-1,-1 0 1,0 0 0,-1-1 0,1 1 0,0 0-1,-1-1 1,1 1 0,-1-1 0,0 1-1,1-1 1,0-3 0,2-11-29,-1 0 1,0 0-1,-1-1 1,-1 1-1,-1-23 0,0 30 32,-3 73 221,2-37 141,0 1 0,5 39 1,-3-58-297,0 1 1,1-1-1,1 0 1,-1 0 0,1 1-1,1-2 1,-1 1 0,1 0-1,1-1 1,-1 1 0,11 11-1,-12-17-32,-1 1 0,1-1 1,-1 0-1,1 0 0,0 0 0,0 0 0,-1-1 0,1 1 1,1-1-1,-1 0 0,0 1 0,0-1 0,0-1 1,1 1-1,-1 0 0,4-1 0,-5 0-15,0 0 0,0 0-1,1 0 1,-1 0 0,0 0 0,0-1 0,0 1 0,1-1-1,-1 0 1,0 0 0,0 0 0,0 0 0,0 0 0,0 0-1,0 0 1,-1 0 0,1-1 0,0 1 0,-1-1-1,1 0 1,-1 1 0,1-1 0,1-3 0,3-6-119,-1 0 1,0-1-1,-1 0 0,0 0 1,-1 0-1,0 0 0,1-21 1,-2 4-327,-1-1 1,-4-33 0,-4 50 169,7 13 256,0 0 0,-1 0-1,1 0 1,0 0 0,-1 0-1,1 0 1,0 0 0,0 0-1,-1 0 1,1 0 0,0 0-1,0 0 1,-1 0 0,1 0-1,0 0 1,-1 0 0,1 0 0,0 1-1,0-1 1,-1 0 0,1 0-1,0 0 1,0 0 0,0 1-1,-1-1 1,1 0 0,0 0-1,0 0 1,0 1 0,0-1-1,-1 0 1,1 0 0,0 1-1,0-1 1,0 0 0,0 0-1,0 1 1,0-1 0,0 0-1,0 0 1,0 1 0,0-1-1,0 0 1,0 0 0,0 1-1,0-1 1,0 0 0,0 1 0,0-1-1,0 0 1,0 1 0,-1 6 73,0 1-1,1-1 1,0 1 0,0-1 0,0 1 0,1-1 0,0 0 0,1 1 0,4 13 0,-5-18-43,1-1-1,-1 1 1,0 0-1,1-1 1,0 1-1,0 0 1,0-1 0,0 0-1,0 0 1,0 1-1,1-1 1,-1-1-1,1 1 1,-1 0 0,1 0-1,0-1 1,0 0-1,0 1 1,-1-1-1,1 0 1,0-1 0,1 1-1,-1 0 1,0-1-1,0 0 1,6 0-1,-8 0-14,0 0-1,1 0 1,-1 0-1,0 0 1,0-1-1,0 1 1,0 0-1,0-1 1,0 1-1,0-1 1,0 1-1,0-1 1,0 0-1,0 1 1,0-1-1,0 0 1,0 0-1,0 1 1,-1-1-1,1 0 0,0 0 1,-1 0-1,2-1 1,-1-2-28,1 0 1,-1 1-1,1-1 0,-1 0 0,0 0 1,-1 0-1,1-4 0,0-5-137,0 1-1,-2 0 1,-3-24-1,3 30 84,-1 0-1,-1 1 0,1-1 0,-1 1 0,0 0 0,0 0 0,-1 0 0,1 0 0,-1 0 1,-6-5-1,9 9 48,-1 0-1,1-1 1,-1 1 0,0 0 0,1-1 0,-1 1 0,0 0 0,0 0-1,0 1 1,0-1 0,0 0 0,0 1 0,0-1 0,-3 0 0,4 2 32,0-1 0,-1 0 0,1 0 0,-1 1 1,1-1-1,0 1 0,-1-1 0,1 1 0,0-1 1,0 1-1,-1 0 0,1 0 0,0-1 0,0 1 1,0 0-1,0 0 0,0 0 0,0 0 0,0 0 0,0 1 1,1-1-1,-1 0 0,-1 3 0,-2 5 83,0 0 1,1 1-1,0 0 0,0-1 0,1 1 0,0 0 1,1 0-1,0 12 0,1 9 268,4 45 0,-2-63-242,0 1 0,1-1 0,0 1 0,1-1 0,1 0 0,0 0 0,0-1 0,2 0 0,8 14 0,-13-24-97,0 1 1,0-1-1,0 0 0,0-1 1,0 1-1,0 0 0,1-1 0,-1 1 1,1-1-1,-1 0 0,1 0 1,-1 0-1,1 0 0,0 0 0,0 0 1,-1-1-1,1 1 0,0-1 1,0 0-1,0 0 0,-1 0 0,1 0 1,0 0-1,3-1 0,30-3 263</inkml:trace>
  <inkml:trace contextRef="#ctx0" brushRef="#br0" timeOffset="13685.32">14219 245 9830,'-1'-31'239,"1"56"328,2 69 648,3-60-494,0 1 0,3 0 0,14 43 0,47 96 2201,-64-163-2730,-1-1 60,0-1 1,1 1 0,11 16-1,-14-24-203,0 0 0,-1 0 0,1 0 0,0 0-1,0 0 1,1-1 0,-1 1 0,0 0 0,1-1-1,-1 0 1,1 1 0,-1-1 0,1 0 0,-1-1 0,1 1-1,0 0 1,-1-1 0,1 1 0,5-1 0,6-3 301,1-14 91</inkml:trace>
  <inkml:trace contextRef="#ctx0" brushRef="#br0" timeOffset="14055.47">14505 533 9830,'-36'-42'0,"35"41"2,1 1 0,0-1 0,-1 1 0,1-1 0,0 1 0,-1 0 0,1-1 0,0 1 0,-1 0 0,1-1 0,-1 1 0,1 0 0,0 0 0,-1-1 0,1 1 0,-1 0 0,1 0 0,-1 0 0,1 0 0,-1-1 0,1 1 0,-1 0 0,1 0 0,-1 0 0,1 0 0,-1 0 0,1 0 0,-1 1 0,1-1 0,-1 0 0,1 0 0,-1 0 0,1 0 0,-1 0 0,1 1 0,-1-1 0,1 0 0,-1 1 0,1-1 0,-9 16 280,8-13-149,-5 13 174,1 1-1,1-1 0,1 1 0,0-1 0,1 1 1,1 0-1,0 0 0,1 0 0,3 21 0,-2-34-233,0 0 0,0 0-1,0 0 1,1-1 0,-1 1-1,1 0 1,0-1 0,0 1-1,0-1 1,1 1 0,-1-1-1,1 0 1,0 0 0,-1 0-1,1 0 1,1-1 0,-1 1-1,0-1 1,1 0 0,-1 0-1,7 3 1,-5-3 26,1 1-1,-1-2 1,1 1-1,-1 0 1,1-1-1,0 0 1,-1-1 0,1 1-1,0-1 1,0 0-1,-1 0 1,1-1-1,0 0 1,0 0 0,6-2-1,-10 2-59,0 0 0,1 0 0,-1-1-1,0 1 1,0-1 0,0 0 0,0 0 0,0 0 0,0 1-1,-1-2 1,1 1 0,-1 0 0,1 0 0,-1 0 0,0-1-1,0 1 1,0-1 0,0 1 0,0-1 0,0 1 0,0-6-1,1-6-50,0 1 0,-1-28-1,-1 34-114,0-6 10,-1-1 1,0 0-1,-5-21 0,5 31 87,0 0 1,0 0-1,0 1 0,0-1 1,-1 0-1,0 1 1,0-1-1,0 1 0,0 0 1,0 0-1,-1 0 0,1 0 1,-1 0-1,0 0 1,0 1-1,0-1 0,-6-3 1,8 6 34,1-1 1,-1 1-1,0 0 1,1-1-1,-1 1 1,0 0-1,1-1 1,-1 1 0,0 0-1,0 0 1,1 0-1,-1 0 1,0 0-1,0 0 1,0 0-1,1 0 1,-1 0-1,0 0 1,0 0 0,1 0-1,-1 0 1,0 1-1,0-1 1,1 0-1,-1 1 1,0-1-1,1 0 1,-1 1-1,0-1 1,1 1 0,-1-1-1,1 1 1,-1-1-1,1 1 1,-1-1-1,1 1 1,-1 0-1,1-1 1,0 1-1,-1 0 1,1-1 0,0 1-1,-1 0 1,1 0-1,0-1 1,0 1-1,0 0 1,0 0-1,0-1 1,0 1-1,0 0 1,0 0 0,0 0-1,-1 5 72,1 0 1,1-1-1,-1 1 0,1 0 1,-1-1-1,3 7 0,10 13 257</inkml:trace>
  <inkml:trace contextRef="#ctx0" brushRef="#br0" timeOffset="14744.26">14800 527 9830,'-57'-57'0,"57"56"6,-1 1 0,1-1 0,0 1 0,-1-1-1,1 1 1,-1-1 0,1 1 0,-1-1 0,0 1 0,1-1-1,-1 1 1,1 0 0,-1-1 0,0 1 0,1 0 0,-1 0 0,0-1-1,1 1 1,-1 0 0,0 0 0,0 0 0,1 0 0,-1 0 0,0 0-1,1 0 1,-1 0 0,0 0 0,1 0 0,-1 1 0,0-1 0,0 0-1,1 0 1,-1 1 0,1-1 0,-1 0 0,0 1 0,1-1 0,-1 0-1,1 1 1,-1-1 0,1 1 0,-1-1 0,1 1 0,-1-1 0,1 1-1,-1 0 1,1-1 0,0 1 0,-1 0 0,1-1 0,0 1-1,0 0 1,0-1 0,-1 1 0,1 0 0,0-1 0,0 1 0,0 1-1,-1 2 145,-4 8 118,1 1-1,0 0 0,1 0 0,0 0 0,1 0 0,1 0 0,0 0 0,1 1 0,3 25 0,-3-36-211,1 1 0,0-1 0,0 0 1,0 0-1,0 0 0,0 0 0,1 0 0,-1-1 0,1 1 0,0 0 1,0-1-1,0 1 0,0-1 0,0 1 0,1-1 0,-1 0 0,1 0 0,-1 0 1,1 0-1,0-1 0,0 1 0,4 1 0,-3-1 29,1-1-1,-1 1 1,0-1-1,1 0 0,-1 0 1,1 0-1,0-1 1,-1 1-1,1-1 1,0 0-1,-1-1 1,1 1-1,-1-1 0,1 0 1,6-2-1,-9 2-53,0-1-1,1 1 1,-1 0-1,-1-1 0,1 0 1,0 1-1,0-1 0,-1 0 1,1 0-1,-1 0 1,1 0-1,-1 0 0,0 0 1,0 0-1,0-1 1,0 1-1,0 0 0,0-1 1,-1 1-1,1-1 0,0-3 1,0-9-152,0 1 0,-1-23 0,0 21 82,0 6-61,0-23-28,0 32 117,0 0 0,0 0 0,0-1 0,-1 1 0,1 0 0,0 0 0,-1 0 0,1-1 0,-1 1 0,1 0 0,-1 0 0,1 0 0,-1 0 0,0 0 0,1 0 0,-1 0 0,0 0 0,0 0 0,-1-1 0,1 2 10,1 0-1,-1 0 0,1 1 1,0-1-1,-1 0 0,1 0 1,0 1-1,0-1 0,-1 0 1,1 1-1,0-1 0,-1 0 1,1 1-1,0-1 0,0 0 1,0 1-1,0-1 0,-1 0 1,1 1-1,0-1 0,0 1 1,0-1-1,0 0 0,0 1 1,0-1-1,0 1 0,0-1 1,0 1-1,0-1 0,0 0 1,0 1-1,0 0 0,0 18 145,0-18-123,0 12 162,0 0 0,1 0-1,1 0 1,0 0 0,1-1-1,6 22 1,-7-31-133,-1 1 1,1-1-1,0 1 0,-1-1 1,1 0-1,1 0 0,-1 1 1,0-2-1,1 1 0,0 0 1,0 0-1,0-1 1,0 0-1,0 1 0,0-1 1,0 0-1,1 0 0,-1-1 1,1 1-1,-1-1 0,1 0 1,0 0-1,-1 0 0,1 0 1,0-1-1,0 1 1,4-1-1,-5 0-18,-1 0 0,1-1 0,-1 1 0,1 0 0,-1-1 0,0 0 0,1 1 0,-1-1 0,0 0-1,1 0 1,-1 0 0,0-1 0,0 1 0,0 0 0,0-1 0,0 1 0,3-4 0,-2 1-19,0 0-1,0 0 0,-1 0 1,1 0-1,-1-1 1,0 1-1,0-1 1,1-7-1,1-8-192,0 1 0,-2-1 0,0-30 0,-2 48 163,2-40-367,-3 0 0,-1 0 0,-2 0 0,-1 0 1,-14-48-1,4 39-9,11 98 220,11 3 872,1 0 1,3-1-1,18 49 0,-1 4 561,-19-65-820,-6-21-209,0 0-1,2-1 1,-1 0-1,9 17 1,-13-31-222,1-1 0,-1 1 0,0-1 1,1 1-1,-1-1 0,0 1 1,1-1-1,-1 1 0,1-1 0,-1 1 1,1-1-1,-1 0 0,1 1 1,-1-1-1,1 0 0,-1 1 0,1-1 1,-1 0-1,1 0 0,0 1 0,-1-1 1,1 0-1,0 0 0,-1 0 1,1 0-1,-1 0 0,1 0 0,1 0 1,8 0 31</inkml:trace>
  <inkml:trace contextRef="#ctx0" brushRef="#br0" timeOffset="16051.71">15205 414 9830,'-16'-5'12,"10"3"16,0 0 0,0 1 0,0-1 0,-11 0 0,15 2-15,1 0-1,-1 0 1,1 0 0,-1 0 0,1 0-1,-1 0 1,1 1 0,0-1-1,-1 1 1,1-1 0,-1 1 0,1 0-1,0-1 1,0 1 0,-1 0 0,1 0-1,0 0 1,0 0 0,0 0-1,0 0 1,0 0 0,0 0 0,0 0-1,1 0 1,-1 1 0,0 0-1,-5 11 244,1 1-1,1-1 1,0 1-1,1 0 1,1 0-1,0 0 1,1 0-1,0 0 1,1 0-1,1 0 1,3 19-1,-4-29-171,1 1 1,1 0-1,-1-1 1,1 1-1,0-1 0,0 1 1,0-1-1,0 0 0,1 0 1,0 0-1,-1 0 0,1 0 1,1-1-1,-1 0 0,1 1 1,-1-1-1,1 0 0,0-1 1,0 1-1,5 2 0,-1-1 66,0-1 0,0 0 0,1-1 0,-1 1 0,0-2 0,1 1 0,0-1 0,-1 0 0,1-1 0,12-1 0,-18 1-95,0 0 1,0-1-1,1 1 1,-1-1 0,0 0-1,0 0 1,0 0-1,0-1 1,-1 1-1,1-1 1,0 1-1,0-1 1,-1 0 0,1 0-1,-1 0 1,3-4-1,-1 1-54,-1 1 0,0-1 0,0 0 0,0 0 0,0-1 0,-1 1 0,0 0 0,2-9 0,0-8-208,-1 0 0,-1 0 0,0-38 0,-2 52 181,0-1-56,1 6 66,-1 1 0,0 0 0,0-1 0,1 1 0,-1 0 0,-1-1 0,1 1 0,0 0 0,-1-1 0,1 1 0,-2-4 0,1 6 13,1 1 0,-1 0 0,1 0 0,-1 0 0,1 0 1,0 0-1,-1-1 0,1 1 0,0 0 0,0 0 0,0 0 0,0 0 1,0 0-1,0 0 0,0 2 0,0 15 136,0 0 0,2 0 0,0-1 0,0 1 0,8 22 0,-8-34-54,0 1 0,1-1 0,0 0 0,0-1 0,0 1 0,0 0-1,1-1 1,0 0 0,0 0 0,1 0 0,0 0 0,-1-1 0,2 0 0,-1 0 0,0 0 0,1-1 0,-1 1 0,8 2 0,-10-5-39,0 1 0,1-1 0,-1 0 0,0 0 0,0-1 0,1 1 0,-1-1 0,0 1 0,1-1 0,-1 0 1,0 0-1,1-1 0,-1 1 0,6-2 0,-7 1-11,0 0 0,1 0 0,-1 0 0,0 0 0,0-1 0,0 1 0,0-1 0,0 0-1,0 1 1,0-1 0,-1 0 0,1 0 0,-1 0 0,1 0 0,-1 0 0,0-1 0,1 1 0,0-5 0,4-12-274,-1 0-1,-1 0 1,-1-1-1,2-37 1,-1 5-38,-4 51 281,0 1 0,0 0 0,0-1 0,0 1 0,0 0 0,0-1 1,0 1-1,0 0 0,0-1 0,0 1 0,0 0 0,0-1 0,0 1 0,0 0 0,0-1 0,0 1 0,1 0 1,-1 0-1,0-1 0,0 1 0,0 0 0,0 0 0,1-1 0,-1 1 0,0 0 0,0 0 0,1-1 0,-1 1 0,0 0 1,0 0-1,1 0 0,-1 0 0,0 0 0,1-1 0,-1 1 0,0 0 0,1 0 0,-1 0 0,0 0 0,1 0 1,-1 0-1,0 0 0,1 0 0,-1 0 0,0 0 0,1 0 0,-1 0 0,0 0 0,0 0 0,1 0 0,-1 1 1,0-1-1,1 0 0,-1 0 0,0 0 0,0 0 0,1 1 0,-1-1 0,0 0 0,0 0 0,1 1 0,-1-1 0,0 0 1,0 0-1,0 1 0,1-1 0,12 15-13,22 64 920,-25-54-431,16 30-1,-26-55-468,1 1 1,-1-1-1,0 1 0,1-1 0,-1 1 1,0-1-1,1 1 0,-1-1 0,1 1 0,-1-1 1,1 0-1,-1 1 0,1-1 0,-1 0 1,1 1-1,-1-1 0,1 0 0,0 0 1,-1 0-1,1 1 0,-1-1 0,1 0 0,0 0 1,-1 0-1,1 0 0,-1 0 0,1 0 1,0 0-1,-1 0 0,1 0 0,-1-1 1,1 1-1,0 0 0,-1 0 0,1 0 0,-1-1 1,1 1-1,-1 0 0,2-1 0,0 0 22,-1-1-1,1 1 1,0-1-1,-1 1 0,1-1 1,-1 1-1,1-1 1,-1 0-1,3-3 0,32-72-381,33-61-1178,-67 138 1528,0 6 43,0 10 77,-3 29 272,-1-20-111,2-1-1,1 0 1,1 1-1,8 36 1,-9-58-246,0 0 1,0 0-1,0 0 0,1 0 0,0 0 1,0 0-1,-1 0 0,1-1 0,1 1 0,-1-1 1,0 0-1,1 1 0,-1-1 0,1 0 1,0-1-1,-1 1 0,1 0 0,0-1 1,0 1-1,0-1 0,0 0 0,1 0 1,-1 0-1,0-1 0,0 1 0,4 0 1,-2-1 13,-1 0 0,1 0 0,0 0 0,-1 0 0,1-1 0,0 1 0,-1-1 0,1 0 0,-1-1 0,1 1 0,-1-1 0,1 0 0,-1 0 0,0 0 0,0-1 0,0 1 0,6-7 0,-1 0-149,-1 0 0,0-1 0,-1 0 0,0 0 0,-1-1 0,0 1 0,-1-1 0,0-1 0,-1 1 1,0-1-1,-1 0 0,0 0 0,0 0 0,-2 0 0,1 0 0,-2-1 0,0 1 0,-2-21 0,2 31 85,-1 0 0,1 0 0,-1 0 0,0 0 0,0 0 0,0 0 0,0 0 0,0 0 0,0 1 0,0-1 1,-1 0-1,1 1 0,-1-1 0,1 1 0,-1 0 0,1-1 0,-1 1 0,0 0 0,0 0 0,1 0 0,-1 0 0,0 0 0,0 0 0,0 1 0,0-1 0,0 1 0,0-1 0,0 1 0,-3 0 0,2-1 41,0 1-1,0 0 0,1 0 0,-1 0 0,0 0 0,0 1 0,0-1 0,0 1 0,1-1 0,-1 1 0,0 0 0,1 0 0,-1 0 0,0 1 0,1-1 0,0 1 0,-1-1 0,1 1 0,0 0 0,-4 3 0,1 3 54,1-1-1,0 1 1,1-1-1,0 1 1,0 0-1,0 0 1,1 0-1,1 1 0,-1-1 1,1 0-1,0 1 1,1-1-1,0 1 1,1-1-1,2 17 1,-2-20-27,0 0 0,0 0 1,0 0-1,1 0 0,-1-1 0,1 1 0,0-1 1,1 1-1,-1-1 0,1 0 0,0 0 1,0 0-1,0 0 0,0 0 0,1-1 0,-1 1 1,1-1-1,0 0 0,0 0 0,0-1 1,1 1-1,-1-1 0,1 0 0,-1 0 0,1 0 1,0-1-1,-1 1 0,7 0 0,-8-2-20,0 1 0,1-1 0,-1 1 0,0-1 0,0 0 0,0-1 0,1 1-1,-1 0 1,0-1 0,0 0 0,0 0 0,0 0 0,0 0 0,0 0 0,0 0 0,0-1-1,-1 0 1,1 1 0,0-1 0,4-4 0,-4 1-70,0 1-1,-1-1 1,1 1-1,-1-1 1,0 0-1,0 0 1,-1 0-1,1 0 1,-1 0-1,0 0 1,0 0-1,-1-8 1,2-1-68,1-54-724,-3 64 798,0 1 1,0-1-1,-1 0 1,1 0-1,-1 0 1,0 1-1,0-1 0,0 0 1,-1 1-1,1-1 1,-1 1-1,0 0 1,0-1-1,-3-3 0,1 21-38,4 22 269,2 0 0,1 0 0,1-1 0,2 1 0,2-1 0,13 39 0,91 200 2008,-70-179-1492,-40-91-681,4 8 77,-1 1 0,0-1-1,-1 1 1,-1-1 0,0 1 0,2 15 0,-5-27-102,0-1 1,0 1 0,0-1-1,-1 1 1,1 0-1,0-1 1,0 1-1,0-1 1,-1 1-1,1-1 1,0 1-1,-1-1 1,1 1-1,-1-1 1,1 1 0,0-1-1,-1 1 1,1-1-1,-1 1 1,1-1-1,-1 0 1,1 1-1,-1-1 1,1 0-1,-1 0 1,0 1-1,1-1 1,-1 0-1,1 0 1,-1 0 0,0 0-1,1 0 1,-1 0-1,0 0 1,1 0-1,-1 0 1,1 0-1,-1 0 1,-1 0-1,-29-6 182,-17-20 221</inkml:trace>
  <inkml:trace contextRef="#ctx0" brushRef="#br0" timeOffset="16223.12">15344 0 9830,'0'0'0</inkml:trace>
  <inkml:trace contextRef="#ctx0" brushRef="#br0" timeOffset="17096.05">16646 657 9830,'-1'2'36,"1"0"0,0 1 0,0-1-1,0 0 1,0 0 0,1 1 0,-1-1 0,1 0 0,-1 0-1,1 0 1,0 0 0,0 0 0,-1 0 0,2 0 0,0 3 0,0-4 10,0 0 0,0 0 0,0 0 0,0 0 0,0 0 0,0-1 0,0 1 0,0 0 0,1-1 0,-1 0 0,0 1 0,0-1 1,1 0-1,-1 0 0,3-1 0,-2 1 4,1-1 0,-1 0 0,0 1 0,0-1 0,0-1 0,0 1 0,0 0 1,0-1-1,0 1 0,0-1 0,-1 0 0,1 0 0,-1 0 0,1 0 0,-1-1 0,0 1 1,1-1-1,-2 1 0,1-1 0,0 0 0,0 0 0,-1 0 0,1 1 0,-1-2 0,2-4 0,2-8-66,0 0-1,0-1 0,2-26 0,-3 11-80,-1-1-1,-1 0 1,-5-50 0,1 63 45,-1 1 1,-1 0 0,-1 0-1,0 1 1,-1-1-1,-1 1 1,-12-23 0,10 31-3,4 15 19,4 23 90,0-24-9,0 55 1049,2 0 0,3 1 1,13 71-1,6-20 528,70 275 3921,-88-373-5254,-1 0-1,2 0 0,0-1 1,14 24-1,-19-34-261,0-1-1,0 1 1,0-1-1,1 1 1,-1 0-1,0-1 1,1 0-1,-1 1 1,1-1-1,-1 0 1,1 0-1,-1 0 1,1 0-1,0 0 1,0 0-1,-1 0 0,1-1 1,0 1-1,0-1 1,0 1-1,0-1 1,0 0-1,0 1 1,0-1-1,0 0 1,0 0-1,0-1 1,0 1-1,0 0 1,-1-1-1,1 1 1,0-1-1,0 1 1,0-1-1,0 0 0,-1 0 1,1 0-1,0 0 1,-1 0-1,1 0 1,-1-1-1,1 1 1,-1 0-1,1-1 1,1-2-1,3-4-8,0 1 0,0-1 1,-1-1-1,-1 1 0,1 0 0,-1-1 0,0 0 0,-1 0 0,0 0 0,-1-1 1,3-15-1,-1-11-1015,-1-63 0,-3 93 933,0-5-94,-1 0-1,0 0 1,-1 0-1,0 0 1,0 1 0,-1-1-1,-1 1 1,0 0-1,0 0 1,-1 0-1,0 0 1,-1 1-1,0 0 1,-1 0-1,0 1 1,0-1-1,0 2 1,-1-1-1,0 1 1,-1 0 0,0 1-1,0-1 1,-13-5-1,19 11 146,0 0-1,0 0 1,0 0-1,0 0 0,0 0 1,0 1-1,0 0 1,0-1-1,-4 1 1,7 2 27,-1-1 1,1 0 0,-1 1-1,1-1 1,0 0 0,0 1-1,-1-1 1,1 1 0,0-1-1,0 0 1,1 1 0,-1-1-1,0 1 1,0-1 0,1 0-1,-1 1 1,0-1 0,1 0-1,0 0 1,1 3-1,1-1 22,0 0 0,1 0 0,-1 0 0,1-1 0,0 0 0,0 1-1,0-1 1,0-1 0,0 1 0,7 1 0,20 5 285</inkml:trace>
  <inkml:trace contextRef="#ctx0" brushRef="#br0" timeOffset="17951.32">17120 580 9830,'-41'-81'55,"40"80"-38,1-1 1,-1 1 0,0-1 0,0 1 0,1 0-1,-1 0 1,0-1 0,0 1 0,0 0-1,0 0 1,0 0 0,0 0 0,-1 0 0,1 0-1,0 0 1,-1 1 0,1-1 0,0 0-1,-1 1 1,1-1 0,-1 1 0,1-1 0,-1 1-1,1 0 1,-1 0 0,1-1 0,-1 1-1,1 0 1,-1 0 0,1 1 0,-1-1 0,1 0-1,-1 0 1,-1 2 0,0-1 44,1 0-1,-1 0 1,1 1 0,-1 0-1,1-1 1,0 1 0,0 0-1,0 0 1,0 0-1,0 0 1,0 1 0,-1 2-1,-2 4 114,2-1-1,-1 1 1,1 0-1,0 0 1,1 1-1,0-1 1,1 1-1,-1-1 1,2 1-1,0-1 1,0 1-1,2 14 1,-1-18-65,0 0-1,0 0 1,1 0 0,0-1 0,0 1-1,0 0 1,1-1 0,0 0 0,0 0-1,0 0 1,0 0 0,1 0 0,0 0-1,0-1 1,0 0 0,1 0-1,-1 0 1,1 0 0,0-1 0,9 5-1,-5-4 67,0-1 1,1 0-1,-1 0 0,0-1 0,1-1 0,0 1 0,-1-2 0,1 1 0,17-2 0,-25 0-137,0 1 1,0-1-1,0 1 0,1-1 0,-1 0 0,0 0 0,0 0 0,0 0 0,-1 0 1,1 0-1,0 0 0,0-1 0,0 1 0,-1-1 0,1 1 0,-1-1 0,1 0 1,-1 0-1,0 0 0,0 1 0,0-1 0,0 0 0,0 0 0,0-1 1,0 1-1,-1 0 0,1 0 0,-1 0 0,1-3 0,1-8-71,-1-1 0,0 1 0,-1-23 1,0 18-208,0 9 169,0 1 0,-1-1 0,0 0 0,0 1 0,-1-1 0,0 0 0,0 1 0,-1 0 0,-1 0 0,1 0 0,-1 0 0,0 0 0,-1 0 0,0 1 0,0 0 0,0 0-1,-8-7 1,13 14 74,0 0 0,-1 0 0,1 0 0,0 0 0,0-1 0,0 1 0,-1 0 0,1 0 0,0 0 0,0 0 0,0 0 0,-1 0 0,1 0 0,0-1 0,0 1 0,0 0 0,-1 0 0,1 0 0,0 0-1,0 0 1,-1 0 0,1 0 0,0 0 0,0 0 0,-1 0 0,1 0 0,0 1 0,0-1 0,0 0 0,-1 0 0,1 0 0,0 0 0,0 0 0,0 0 0,-1 0 0,1 1 0,0-1 0,-4 11 94,2 16 140,2-25-176,0 6 29,0 1 0,0-1 0,1 0 0,0 0 0,1 0 0,0 0 0,0 0 0,0 0 0,1 0 0,0-1 0,1 1 0,0-1 0,0 0 0,0 0 0,1 0 0,0-1 0,0 1 1,1-1-1,0-1 0,12 11 0,-15-14-59,-1 0 1,1-1-1,-1 1 0,1 0 1,0-1-1,0 1 1,-1-1-1,1 0 1,0 0-1,0 0 1,0 0-1,1-1 1,-1 1-1,0-1 0,0 0 1,0 0-1,0 0 1,0 0-1,5-1 1,-5 0-2,-1 0 1,1-1-1,-1 1 1,1 0-1,-1-1 1,1 0-1,-1 1 1,0-1-1,0 0 0,0 0 1,0 0-1,0-1 1,0 1-1,0 0 1,-1-1-1,1 1 1,-1-1-1,0 1 1,0-1-1,1-3 1,3-13-229,0-1 1,-2 0 0,0-1-1,-1 1 1,-1 0 0,-1-1-1,-3-24 1,-2 34 165,5 11 31,-1 0-1,1 0 1,0 0-1,0 0 1,0 0-1,-1 0 0,1 0 1,0 0-1,0-1 1,0 1-1,-1 0 1,1 0-1,0 0 1,0 0-1,0 0 0,-1 0 1,1 0-1,0 0 1,0 0-1,0 0 1,-1 0-1,1 0 1,0 0-1,0 0 0,0 1 1,-1-1-1,1 0 1,0 0-1,0 0 1,0 0-1,0 0 1,-1 0-1,1 0 0,0 1 1,0-1-1,0 0 1,0 0-1,-1 0 1,1 0-1,0 1 1,0-1-1,0 0 1,0 0-1,0 0 0,0 1 1,0-1-1,0 0 1,0 0-1,0 0 1,0 1-1,0-1 1,0 0-1,0 0 0,0 0 1,0 1-1,0-1 1,-3 15 116,0 0 0,1 0 1,1 0-1,1 0 0,0 1 1,1-1-1,3 19 0,-3-30-72,0 0 0,0 0 0,1 1 0,-1-1 0,1 0-1,0 0 1,0 0 0,0-1 0,1 1 0,0 0 0,-1-1-1,1 0 1,0 1 0,1-1 0,-1-1 0,0 1-1,1 0 1,0-1 0,-1 1 0,1-1 0,0 0 0,0-1-1,0 1 1,1-1 0,-1 1 0,0-1 0,1-1 0,-1 1-1,0 0 1,1-1 0,-1 0 0,8-1 0,-10 0-36,1 1 0,-1-1 0,0 0 0,0 0 0,0 0 1,0 0-1,0 0 0,-1-1 0,1 1 0,0-1 0,0 1 0,-1-1 0,1 1 1,-1-1-1,0 0 0,1 0 0,-1 0 0,0 0 0,0 0 0,0 0 0,0 0 1,0 0-1,-1 0 0,1-3 0,3-8-217,-1 0 0,3-23-1,-6 32 169,4-119-1364,-4 156 1621,-1 1 240,7 57 1,-5-82-372,1 0 0,0 0 0,0 0 0,1 0 0,0 0 0,1-1 0,-1 1 0,2-1 1,-1 0-1,1 0 0,7 8 0,-11-15-65,1 1 0,-1-1 0,0 0 1,1 1-1,-1-1 0,1 0 0,-1 0 1,1 0-1,0 0 0,-1-1 0,1 1 1,0 0-1,0-1 0,-1 1 0,4 0 1,9-1 141</inkml:trace>
  <inkml:trace contextRef="#ctx0" brushRef="#br0" timeOffset="18171.52">17769 569 9830,'0'0'0,"0"-8"0,0 6 0,0-9 0</inkml:trace>
  <inkml:trace contextRef="#ctx0" brushRef="#br0" timeOffset="18421.22">17825 81 9830,'0'0'0,"0"64"983,8-26-250,-1 0-78,3-5 0,1-4-191,2-9-1,0-6-463,2-11 464,0-3-137</inkml:trace>
  <inkml:trace contextRef="#ctx0" brushRef="#br0" timeOffset="18589.95">17953 132 9830,'0'0'0,"15"72"1036,-7-23-380,1-4 380,-1 0-381,1-4 78,-1-9-405,-5-7-1</inkml:trace>
  <inkml:trace contextRef="#ctx0" brushRef="#br0" timeOffset="18777.82">18200 292 9830,'0'0'0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4:58.183"/>
    </inkml:context>
    <inkml:brush xml:id="br0">
      <inkml:brushProperty name="width" value="0.05" units="cm"/>
      <inkml:brushProperty name="height" value="0.05" units="cm"/>
      <inkml:brushProperty name="color" value="#F6630D"/>
    </inkml:brush>
  </inkml:definitions>
  <inkml:trace contextRef="#ctx0" brushRef="#br0">330 670 1809,'0'0'16117,"3"-10"-14746,8-33-509,-16 52-756,0-1 0,0 1 0,-1-1 0,0-1 1,0 1-1,-1-1 0,-14 13 0,7-8-43,1 1 0,1 1 0,-16 22 0,27-34-45,1 0-1,-1 0 0,1 0 0,-1 0 0,1 0 1,0 1-1,0-1 0,0 0 0,0 0 0,0 0 0,1 4 1,0 4-6,-2 34-33,-1-26 14,2 1-1,0-1 1,1 0-1,5 25 0,-6-43 8,0 1-1,0-1 0,0 1 1,0-1-1,0 0 0,0 1 1,1-1-1,-1 0 0,0 1 1,0-1-1,0 0 0,1 1 1,-1-1-1,0 0 0,0 1 1,1-1-1,-1 0 0,0 0 1,1 1-1,-1-1 0,0 0 1,1 0-1,-1 1 0,0-1 1,1 0-1,-1 0 0,0 0 1,1 0-1,-1 0 0,1 0 1,-1 0-1,0 0 0,1 0 1,-1 0-1,1 0 0,-1 0 1,0 0-1,1 0 0,-1 0 1,1 0-1,-1 0 0,0 0 1,1 0-1,-1-1 0,0 1 1,1 0-1,-1 0 0,0 0 1,1-1-1,-1 1 0,0 0 1,1-1-1,16-14 355,-16 14-376,7-8 67,1-1-46,0 1 0,0 0 0,1 0 0,0 1 0,18-12 0,-25 19-13,-1 0-1,1 0 1,-1 0-1,1 0 1,0 0-1,0 0 1,-1 1-1,1-1 1,0 1-1,0 0 1,0 0-1,0 0 1,0 0-1,-1 0 1,1 1-1,0-1 1,0 1-1,0 0 1,-1 0-1,1 0 1,0 0-1,-1 0 1,1 0-1,-1 1 1,0-1-1,1 1 1,-1 0-1,0 0 1,0 0-1,0 0 1,3 4-1,4 4-79,-2 1 0,1 0-1,-2 0 1,1 1 0,-2 0 0,1 0-1,-2 0 1,1 1 0,-2-1-1,0 1 1,0 0 0,-1 0-1,-1 0 1,0 0 0,-1 1-1,-1 13 1,1-24 56,-1 0 0,1-1-1,-1 1 1,0 0 0,1-1 0,-1 1 0,-1 0-1,1-1 1,0 1 0,0-1 0,-1 0 0,0 1-1,1-1 1,-1 0 0,0 0 0,-4 3 0,2-1 16,-1-1 1,0 0 0,-1 0 0,1 0 0,0-1 0,-1 1-1,-8 1 1,-4 0-320,0 0 0,0-2 0,0 0 0,-21 0 0,23-2-460,-23 0-1221,38 0 1772,0 0-1,-1-1 1,1 1 0,-1 0 0,1-1-1,-1 1 1,1-1 0,0 1 0,-1-1-1,1 1 1,0-1 0,0 0-1,0 0 1,-1 0 0,1 0 0,0 0-1,0 0 1,0 0 0,0 0 0,0 0-1,0-1 1,-4-16-4920</inkml:trace>
  <inkml:trace contextRef="#ctx0" brushRef="#br0" timeOffset="517.09">426 431 5939,'0'0'4103,"-21"-7"-624,-70-22-977,82 27-2222,0 0-1,0 0 0,1 1 0,-1 0 0,0 0 1,0 1-1,0 0 0,0 1 0,0 0 0,0 0 1,0 1-1,1 0 0,-1 0 0,-11 6 0,12-4-153,1 1 0,-1 0 1,1 0-1,1 0 0,-1 1 0,1 0 0,0 0 0,0 1 0,1 0 0,-1 0 0,2 0 0,-6 11 0,0 1-42,1 1 0,2 1-1,0-1 1,-6 28 0,-8 81 444,13-73-338,2 0 0,4 0-1,1 1 1,14 107 0,-9-140-189,1 0-1,1-1 1,1 1 0,1-1-1,1-1 1,1 0-1,1 0 1,1-1 0,1 0-1,1-1 1,1 0 0,0-2-1,35 33 1,-32-36-4,1-1 0,0-1 1,1-1-1,0-1 0,1-1 1,0 0-1,1-2 0,0 0 1,0-2-1,1 0 0,0-1 1,0-2-1,0 0 0,0-2 0,0 0 1,1-2-1,45-6 0,-44 3-42,-1-1-1,0-1 0,-1-1 1,1-1-1,-1-1 1,-1-1-1,0-2 0,0 0 1,-1-1-1,0-1 0,-2 0 1,1-2-1,-2 0 0,0-2 1,-1 0-1,25-35 0,-31 35 25,-1 0 0,0-1 0,-2 0-1,0-1 1,-1 0 0,-1 0-1,-1-1 1,3-29 0,-4 13 15,-2-1 1,-1 1-1,-8-69 1,3 78 3,-1 1 0,-2-1-1,-1 2 1,0-1 0,-2 1 0,-1 0 0,-1 1-1,-2 1 1,-32-46 0,37 58-7,0 0 1,-1 0-1,-1 1 0,0 1 1,-1 0-1,0 0 1,0 1-1,-1 1 0,0 0 1,0 1-1,-1 0 0,0 1 1,0 0-1,-1 2 0,1-1 1,-1 2-1,0 0 1,0 1-1,-28-1 0,34 4-65,1 0 1,0 0-1,0 1 0,0 0 0,0 1 0,0-1 0,0 2 0,1-1 0,-1 1 1,1 0-1,0 1 0,-11 9 0,-28 29-2861,10 3-4305,25-31-1074</inkml:trace>
  <inkml:trace contextRef="#ctx0" brushRef="#br0" timeOffset="2080.6">1711 674 4274,'0'0'16640,"-2"-7"-15789,-4-22-294,4 22-378,2 13-170,0 0 0,1 0 0,-1-1 1,1 1-1,0 0 0,0 0 0,1 0 0,0-1 0,0 1 0,0-1 1,1 0-1,3 7 0,6 13 37,13 43 12,46 111 231,-54-142-229,1-2 1,41 60 0,-55-90-75,-3-3 2,0 1-1,1-1 1,-1 0 0,1 0-1,-1 0 1,1 0-1,0 0 1,0-1-1,0 1 1,0 0-1,0-1 1,0 0-1,0 1 1,5 1 0,-6-4 28,-1 1-1,1-1 1,0 0 0,-1 1 0,1-1 0,-1 0 0,1 0 0,-1 1 0,1-1 0,-1 0 0,0 0 0,0 0 0,1 1 0,-1-1 0,0 0 0,0 0 0,0 0 0,0 0 0,0 0 0,0 0 0,0-1 0,1-2 41,6-74 78,-3 0 0,-11-127 0,4 174-64,-13-50 0,12 70-80,2 10-90,-1 10-347,3-8 351,-6 44-2366,-1 49 0,6-73-64,2 0 1,5 31-1,10-3-6103</inkml:trace>
  <inkml:trace contextRef="#ctx0" brushRef="#br0" timeOffset="3693.25">2236 1011 9364,'0'0'11149,"-12"-8"-10530,-37-23-261,48 30-351,-1 0 0,1 0-1,-1 1 1,1-1 0,-1 1 0,1-1 0,-1 1 0,1 0 0,-1-1 0,0 1-1,1 0 1,-1 0 0,1 0 0,-1 0 0,0 0 0,1 1 0,-1-1-1,1 0 1,-1 1 0,0-1 0,1 1 0,-1 0 0,1-1 0,0 1 0,-1 0-1,1 0 1,0 0 0,-1 0 0,1 0 0,0 0 0,-1 2 0,-2 2-5,0 0 1,0 0-1,1 0 1,0 0-1,-4 9 1,3-3-19,0-1 0,1 1 0,0-1 0,1 1 0,0 0 0,0 0 0,2 0 0,-1 0 1,1 0-1,2 18 0,-1-26-21,-1 1 0,1 0 0,0 0 0,0-1 0,0 1 0,0-1 0,0 1 0,1-1 1,0 1-1,0-1 0,0 0 0,0 0 0,0 0 0,0 0 0,1 0 0,0 0 0,-1-1 0,1 1 0,0-1 0,0 0 1,1 0-1,-1 0 0,0 0 0,1-1 0,-1 1 0,1-1 0,-1 0 0,1 0 0,0 0 0,-1 0 0,1-1 0,0 1 1,6-1-1,-7 0 51,1 0 1,0 0-1,-1-1 0,1 1 1,0-1-1,-1 0 1,1 0-1,0 0 1,-1 0-1,1-1 0,-1 1 1,0-1-1,0 0 1,4-3-1,-3 2 22,-1-1-1,1 0 1,-1 0 0,0 0-1,0 0 1,-1 0-1,1-1 1,-1 1 0,0-1-1,2-7 1,1-10 494,-2-1 0,0 0 0,-2 0 0,-1-29 0,0 51-187,0 8-333,-2 7-121,2 1-1,0-1 1,0 0 0,2 1 0,3 18 0,-4-29-16,1 0 1,-1 0-1,1 0 1,0 0-1,0 0 1,1 0-1,-1 0 1,1-1-1,-1 1 1,1-1-1,0 0 1,1 0-1,-1 0 1,0 0-1,1 0 1,0-1-1,-1 0 1,1 0-1,0 0 1,0 0-1,0 0 1,5 1-1,-4-2-19,-1 0-1,0 1 1,1-1-1,-1-1 1,0 1-1,1-1 1,-1 1-1,1-1 1,-1-1 0,1 1-1,-1-1 1,1 1-1,-1-1 1,0 0-1,1-1 1,-1 1-1,0-1 1,0 0-1,0 0 1,0 0-1,0-1 1,-1 1-1,1-1 1,-1 0-1,4-3 1,-1-2 162,0 1 0,0-1 0,-1 0 0,0-1 1,0 0-1,-1 1 0,0-1 0,-1-1 0,0 1 0,3-17 0,-1-1 195,-1-1 0,-2 0-1,0 0 1,-5-46-1,1 54 255,-1-1 0,0 1-1,-2 1 1,-1-1 0,0 0-1,-1 1 1,-11-19 0,18 38-448,0 0 0,1 0 0,-1 0 0,0 0 0,0 0 0,0 0 0,0 1 0,0-1 0,0 0 0,0 0 0,-1 0 0,1 0 0,0 0 0,0 0 0,0 1 0,0-1 0,0 0 0,0 0 0,0 0 0,0 0 0,0 0 0,0 0 0,0 0 0,0 0 0,0 1 0,0-1 0,-1 0 0,1 0 0,0 0 0,0 0 0,0 0 0,0 0 0,0 0 0,0 0 0,0 0 0,-1 0 0,1 0 0,0 0 0,0 0 0,0 0 0,0 0 0,0 0 0,0 0 0,-1 0 0,1 0 0,0 0 0,0 0 1,0 0-1,0 0 0,0 0 0,0 0 0,0 0 0,-1 0 0,1 0 0,0 0 0,0 0 0,0 0 0,0 0 0,0 0 0,0-1 0,0 1 0,0 0 0,-1 0 0,-2 21 115,1 29-302,2-31 116,0 36 85,10 81 0,-8-120-112,1 0 0,0-1 1,1 0-1,1 0 0,0 0 0,2 0 0,-1-1 1,2 0-1,0 0 0,9 12 0,-14-23-59,-1 0 1,1 0-1,-1-1 0,1 1 0,0-1 0,0 0 1,0 0-1,0 0 0,1 0 0,-1 0 0,0-1 1,1 1-1,-1-1 0,1 0 0,-1 0 0,1-1 1,5 2-1,-7-2 135,1 0 1,-1-1-1,0 1 0,1 0 1,-1-1-1,0 1 0,0-1 1,1 0-1,-1 0 0,0 0 1,0 0-1,0 0 0,0 0 1,0 0-1,0-1 0,0 1 1,0-1-1,-1 0 1,1 1-1,0-1 0,-1 0 1,1 0-1,-1 0 0,0 0 1,0 0-1,0 0 0,1-3 1,5-17 470,-2 0 0,0-1 0,-1 1 0,-2-1 0,0 0 0,-3-45 0,0 35 906,1 54-1545,0 4 173,0 0 1,8 46-1,-6-63-144,-1-1 0,1 0 0,1 0 0,-1 0 0,1 0 0,1 0 0,-1 0 0,1-1 0,0 0 0,1 0 0,-1 0 0,1 0 0,0 0 0,8 6 0,-10-10-44,0 0 1,0 0-1,0 0 0,0-1 1,0 1-1,1-1 1,-1 0-1,0 0 0,1 0 1,-1 0-1,1 0 0,-1-1 1,1 1-1,-1-1 0,1 0 1,-1 0-1,1 0 0,-1-1 1,5 0-1,-5 0 166,0 0 1,1-1-1,-1 1 0,0 0 0,0-1 0,0 0 0,0 0 1,0 0-1,-1 0 0,1 0 0,0 0 0,-1-1 1,0 0-1,1 1 0,-1-1 0,0 0 0,-1 0 1,4-6-1,0-7 487,0 0 0,-2 0 1,0 0-1,0 0 0,-2-1 0,0 1 1,0-1-1,-3-16 0,1-6 1495,1 38-1891,0 4-224,0 11 67,0 1 1,1-1-1,1 0 0,0 1 0,1-1 0,6 18 0,-8-28-125,1 0 0,-1 0-1,1-1 1,0 1-1,0-1 1,1 0 0,-1 1-1,1-1 1,-1 0-1,1 0 1,0-1 0,0 1-1,0-1 1,1 1 0,-1-1-1,1 0 1,-1 0-1,1 0 1,0-1 0,-1 1-1,1-1 1,0 0 0,0 0-1,0 0 1,0-1-1,0 1 1,7-1 0,-8 0 166,0-1 1,-1 1 0,1 0 0,-1-1 0,1 1 0,0-1-1,-1 0 1,1 0 0,-1 0 0,0 0 0,1 0-1,-1-1 1,0 1 0,0-1 0,0 1 0,0-1-1,0 0 1,3-3 0,-1 0 104,-1 0 0,1-1 0,-1 1 0,0-1 0,-1 0 0,1 0 0,2-10 0,-1-4 1488,0-1-1,-1 0 0,0-40 1,-3 59-1144,0 1-290,0 13-572,1-1 102,0 1-1,1-1 0,5 17 1,-6-23 28,1-1 1,-1 0-1,1 1 1,0-1-1,0 0 1,0 0 0,0 0-1,1 0 1,0-1-1,0 1 1,0-1-1,0 1 1,8 5-1,-11-9 258,1 1-1,0 0 0,0-1 0,0 1 0,1-1 0,-1 1 0,0-1 1,0 0-1,0 1 0,0-1 0,0 0 0,0 0 0,1 0 0,-1 0 1,0 0-1,0 0 0,0 0 0,0 0 0,1 0 0,-1-1 0,0 1 0,0 0 1,0-1-1,1 0 0,0 0 53,-1 0-1,1-1 1,-1 1 0,1 0-1,-1-1 1,0 0 0,1 1 0,-1-1-1,0 0 1,0 0 0,-1 1 0,2-4-1,2-6 246,-2 1-1,1 0 0,0-21 1,-2 30-222,0-13 391,1 2 271,-1 0 1,0 0 0,-1 0 0,0 0 0,0 0-1,-2 0 1,-4-22 0,5 32-627,0 1 1,0 0-1,0-1 1,0 1-1,0 0 0,-1 0 1,1 0-1,0 0 1,-1 0-1,1 0 1,0 0-1,-1 0 0,1 1 1,-1-1-1,0 0 1,1 1-1,-1-1 1,1 1-1,-1 0 0,0 0 1,1-1-1,-1 1 1,0 0-1,0 0 1,1 1-1,-1-1 0,-1 0 1,-2 1-27,1-1 1,0 1-1,0 0 0,0 0 1,0 1-1,0-1 1,0 1-1,0 0 0,-5 4 1,3-1-10,1 0 0,0 0 1,0 1-1,1 0 0,0 0 0,0 0 1,0 1-1,1 0 0,0-1 0,0 1 0,0 0 1,1 0-1,0 0 0,1 1 0,-1-1 1,1 11-1,0-12-14,1 0 0,0 1 0,0-1 0,1 1 1,-1-1-1,1 0 0,1 0 0,-1 1 0,1-1 0,0 0 0,1 0 0,-1-1 1,1 1-1,0 0 0,1-1 0,-1 0 0,1 0 0,0 0 0,5 5 0,-3-5-21,1 0 0,0-1 0,0 0 0,0 0 0,0 0 0,1-1 0,-1 0 0,1 0 0,0-1 0,14 3 0,0-3-1766,0 0-1,40-3 1,-20-2-2375</inkml:trace>
  <inkml:trace contextRef="#ctx0" brushRef="#br0" timeOffset="4141.52">3771 360 11557,'0'0'12860,"1"-1"-12427,2 8-456,9 37 523,9 78 0,-10-49-267,12 60 99,-2-6-1220,-6-42-3919,-8-59-1868,3-4-6178</inkml:trace>
  <inkml:trace contextRef="#ctx0" brushRef="#br0" timeOffset="4340.53">3925 1244 14807,'0'0'13478,"0"-5"-13478,2-5-1217,4 1-992,-6-3-1856</inkml:trace>
  <inkml:trace contextRef="#ctx0" brushRef="#br0" timeOffset="6396.92">4905 349 5987,'0'0'7472,"-12"-3"-7351,-8-1 111,1 0 0,-1 2 0,0 0 0,1 1 0,-1 1 0,-30 4 0,7 3 1415,24-6 2637,19 36-4295,-1 156 638,2 221 673,0-380-1133,11 65 0,-9-85-148,0-1-1,1 1 0,1-1 0,0 0 0,1 0 0,0 0 1,11 16-1,-15-26-13,0 0 0,0 0 0,1-1 0,-1 1 0,0-1 0,1 0 0,0 0 0,0 0 0,-1 0 0,1 0 0,0-1 0,0 1 0,1-1 0,-1 0 0,0 0 0,5 1 0,-2-1 44,-1-1 0,1 1 0,0-2 1,-1 1-1,1 0 0,-1-1 1,1 0-1,-1 0 0,7-3 0,6-3 50,-1-1 0,0-1 0,0 0 0,26-20 0,-37 25-307,26-22-318,-31 25 221,0 0 0,0-1 0,0 1 0,-1 0-1,1 0 1,0-1 0,0 1 0,-1 0 0,1-1-1,-1 1 1,1-1 0,-1 1 0,0-1 0,1-1 0,-20-5-12632</inkml:trace>
  <inkml:trace contextRef="#ctx0" brushRef="#br0" timeOffset="7307.08">5252 693 3073,'0'0'12657,"0"-9"-11323,0-24 267,0 24 26,0 19-1574,-1 36 6,0-18-36,1 1 1,1 0 0,6 32-1,-5-52-19,-1-1 0,2 0 0,-1 0 0,1 0 0,1-1 0,-1 1 0,1-1 0,0 1 0,1-1 0,0 0 0,0-1 0,0 0 0,1 1 0,0-1-1,10 7 1,-12-10 4,0-1 0,1 1-1,-1-1 1,0 0-1,0-1 1,1 1 0,-1-1-1,1 0 1,0 0-1,8 1 1,-11-2 2,0 0 0,0 0-1,0 0 1,0 0 0,0 0 0,0 0 0,0-1 0,0 1-1,0-1 1,0 1 0,-1-1 0,1 0 0,0 0-1,0 0 1,0 0 0,-1 0 0,1 0 0,0 0 0,-1 0-1,1-1 1,-1 1 0,0-1 0,1 1 0,-1-1-1,1-2 1,4-11 77,-2 0 0,0 0-1,0 0 1,-2-1 0,0 1-1,0-1 1,-2 0 0,-2-30-1,2 8 1020,0 37-860,0 10-265,0 14-41,1 1 0,1-1-1,6 30 1,-6-47 15,-1 1-1,1-1 1,0 1-1,0-1 1,1 0-1,0 0 1,0 0 0,0 0-1,1 0 1,0-1-1,0 0 1,0 1-1,1-2 1,0 1-1,0 0 1,8 5-1,-10-8-11,0-1-1,0 1 0,0-1 0,0 0 0,1 0 0,-1 0 1,0 0-1,0 0 0,1-1 0,-1 1 0,0-1 0,0 0 1,1 0-1,-1-1 0,0 1 0,1 0 0,-1-1 1,0 0-1,0 0 0,1 0 0,-1 0 0,0-1 0,0 1 1,0-1-1,-1 1 0,1-1 0,0 0 0,-1 0 0,1-1 1,-1 1-1,1 0 0,-1-1 0,0 1 0,0-1 0,0 0 1,-1 0-1,1 0 0,-1 0 0,2-3 0,4-17-17,-1 0-1,-1 0 0,-1 0 1,-1-1-1,0 1 0,-2-1 1,-3-28-1,2 23 49,0 24 33,-1-1 0,0 1-1,0 0 1,0-1 0,0 1 0,-1 0 0,-2-5 0,4 9-41,-1 0 1,1 0-1,0 0 1,-1 0 0,1 0-1,-1 0 1,1 0 0,-1 1-1,1-1 1,-1 0 0,0 0-1,1 0 1,-1 1-1,0-1 1,0 0 0,0 1-1,1-1 1,-1 1 0,0-1-1,0 1 1,0-1 0,0 1-1,0 0 1,0-1 0,0 1-1,0 0 1,0 0-1,0 0 1,0 0 0,0 0-1,0 0 1,0 0 0,0 0-1,0 0 1,0 0 0,0 0-1,0 1 1,0-1 0,0 0-1,0 1 1,0-1-1,0 1 1,1-1 0,-1 1-1,-1 0 1,-1 3-229,1-1 1,0 0-1,0 1 1,1-1-1,-1 1 1,1 0-1,0 0 1,-1-1-1,2 1 1,-1 0-1,0 0 0,1 0 1,0 0-1,0 0 1,0 5-1,0 0-624,-1 28-3461</inkml:trace>
  <inkml:trace contextRef="#ctx0" brushRef="#br0" timeOffset="9468.05">5711 902 9332,'0'0'7025,"-1"8"-6734,0-6-234,-5 36 223,6-36-275,-1 1 1,1 0 0,0-1-1,0 1 1,0 0-1,0-1 1,1 1 0,-1 0-1,1-1 1,-1 1 0,1 0-1,0-1 1,1 4 0,0-5 1,-1 0 0,1 0 0,-1 0 0,0-1 0,1 1 0,0 0 1,-1-1-1,1 1 0,-1 0 0,1-1 0,0 0 0,-1 1 0,1-1 0,0 0 0,0 0 1,-1 0-1,1 0 0,0 0 0,-1 0 0,1-1 0,2 0 0,-2 1 32,1-1 0,-1 0 0,1 1 0,-1-1-1,0 0 1,0 0 0,1 0 0,-1-1 0,0 1 0,0 0-1,0-1 1,0 0 0,0 1 0,2-4 0,1-4-19,0-1-1,-1 0 1,0 0 0,0 0-1,-1-1 1,0 1 0,-1-1 0,2-20-1,-2-93 225,-3 74 191,-2 25 489,3 25-914,0 0 0,-1 0-1,1 0 1,0 0-1,0 0 1,-1 0 0,1 1-1,0-1 1,0 0-1,-1 0 1,1 0 0,0 0-1,0 0 1,-1 0-1,1 0 1,0 0-1,0 0 1,0 1 0,-1-1-1,1 0 1,0 0-1,0 0 1,0 0 0,0 1-1,-1-1 1,1 0-1,0 0 1,0 0 0,0 1-1,0-1 1,0 0-1,0 0 1,0 1 0,0-1-1,0 0 1,-1 0-1,1 1 1,0-1-1,0 0 1,0 0 0,1 1-1,-12 44 70,10-32-86,0 0-1,2 1 0,-1-1 1,1 0-1,1 0 0,1 0 1,0 0-1,7 19 0,-8-27-185,0-1 1,0 1-1,1-1 0,0 0 0,0 1 0,0-1 1,0-1-1,1 1 0,-1 0 0,1-1 0,0 0 0,0 0 1,0 0-1,1 0 0,-1-1 0,1 0 0,-1 1 0,1-2 1,0 1-1,0 0 0,-1-1 0,1 0 0,0 0 1,1-1-1,5 1 0,-8-1 62,-1 0 0,1 1 1,-1-1-1,1-1 0,0 1 1,-1 0-1,1 0 0,-1-1 1,1 0-1,-1 1 0,0-1 0,1 0 1,-1 0-1,0 0 0,1-1 1,-1 1-1,0 0 0,0-1 1,2-2-1,-1 1 131,-1-1 0,0 1 0,0-1 0,0 0 0,-1 0 0,1 0 0,-1 0-1,0 0 1,0 0 0,1-8 0,1-20 2022,-2-63 0,-1 51 2424,-10 133-4324,10-71-146,0 1 0,1-1 0,1 1 0,1-1 0,7 26-1,-8-39-120,-1-1-1,1 1 0,0-1 1,0 0-1,1 1 0,-1-1 0,1 0 1,0 0-1,0-1 0,0 1 1,1-1-1,-1 1 0,1-1 0,0 0 1,0 0-1,0-1 0,0 1 1,0-1-1,1 0 0,-1 0 0,1 0 1,-1-1-1,1 1 0,0-1 1,-1 0-1,6 0 0,-6-1-11,1 1 0,-1-1 0,1 1 1,-1-1-1,0-1 0,1 1 0,-1-1 0,0 0 0,1 0 0,-1 0 1,0 0-1,6-3 0,-7 2 150,0 0-1,-1-1 1,1 1 0,-1 0-1,1-1 1,-1 0 0,0 1-1,0-1 1,0 0 0,-1 0-1,1 0 1,-1 0 0,1-1-1,-1 1 1,0 0 0,1-6-1,2-15 291,0 0-1,-2 1 0,0-31 0,-2 30 341,1 1-1,1 0 0,8-37 0,-10 58-594,1 0 1,-1 1-1,0-1 1,1 0-1,0 1 1,-1-1-1,1 0 1,0 1-1,0-1 0,0 1 1,0-1-1,0 1 1,0-1-1,0 1 1,0 0-1,1-1 1,-1 1-1,0 0 0,1 0 1,-1 0-1,1 0 1,-1 0-1,1 1 1,3-2-1,-3 2-8,0 0 1,0 0-1,-1 1 0,1-1 1,0 0-1,0 1 0,0 0 1,0-1-1,-1 1 0,1 0 0,0 0 1,0 0-1,-1 0 0,1 0 1,-1 0-1,1 1 0,-1-1 1,0 1-1,1-1 0,-1 1 1,2 2-1,49 81-2723,-51-83 2263,-1-2 470,-2-28 770,1 25-697,-1 0 0,1 0 1,-1 0-1,0 0 0,0 0 0,0 0 1,-1 1-1,1-1 0,0 1 1,-1-1-1,0 1 0,1 0 0,-1 0 1,0 0-1,0 0 0,0 1 0,0-1 1,-1 1-1,-5-2 0,7 3-87,0-1-1,0 1 0,0 0 0,0-1 0,-1 1 1,1 0-1,0 0 0,0 1 0,0-1 1,0 0-1,0 1 0,0-1 0,0 1 1,0 0-1,0 0 0,0 0 0,0 0 1,0 0-1,0 0 0,0 0 0,1 0 1,-1 1-1,0-1 0,1 1 0,-1-1 1,1 1-1,0 0 0,-1-1 0,1 1 1,0 0-1,-1 4 0,-4 10-26,1 1 1,1 0-1,1 0 0,0 1 1,1-1-1,1 1 0,1-1 1,3 34-1,-2-46-34,-1-1 0,1 0 0,0 1-1,0-1 1,0 0 0,0 0 0,1 0 0,-1 0 0,1 0-1,0 0 1,0 0 0,1-1 0,-1 1 0,1-1 0,0 1 0,0-1-1,0 0 1,0 0 0,1-1 0,-1 1 0,1-1 0,-1 1-1,1-1 1,0 0 0,0 0 0,0-1 0,0 1 0,0-1 0,0 0-1,1 0 1,-1 0 0,0-1 0,1 1 0,-1-1 0,0 0-1,1-1 1,-1 1 0,0-1 0,5-1 0,-6 1 43,0 0 0,1-1 1,-1 1-1,0-1 0,0 0 0,0 0 0,-1 0 1,1-1-1,0 1 0,-1-1 0,0 1 1,1-1-1,-1 0 0,0 0 0,0 0 0,-1 0 1,1 0-1,-1 0 0,1-1 0,0-3 1,3-7 49,-1-1 1,0 0 0,2-18-1,-3 6 676,-1 0 0,-4-55 0,2 80-688,0 0 1,0 0-1,0 1 1,0-1-1,-1 0 1,1 0-1,0 0 1,-1 0-1,0 1 1,1-1-1,-1 0 0,0 1 1,0-1-1,0 0 1,0 1-1,0-1 1,-1 1-1,1 0 1,0-1-1,-1 1 1,1 0-1,-1 0 1,1 0-1,-1 0 0,1 0 1,-1 0-1,0 0 1,0 0-1,-3 0 1,5 1-38,-1 0 1,1 1-1,-1-1 0,1 0 1,-1 1-1,1-1 1,0 0-1,-1 1 0,1-1 1,-1 1-1,1-1 1,0 1-1,-1-1 1,1 1-1,0-1 0,0 1 1,-1-1-1,1 1 1,0-1-1,0 1 0,0-1 1,0 1-1,0 0 1,0-1-1,0 1 0,0 0 1,-2 20 3,2-19-6,0 9-27,0 0 1,1 0 0,0-1 0,1 1 0,0 0-1,1-1 1,0 1 0,1-1 0,7 15-1,-8-19-83,0 0 0,0-1 0,1 1 0,0-1 0,0 0 0,1 0 0,-1 0 0,1 0 0,0-1 0,0 0 0,1 0 0,-1 0 0,1-1 0,0 1 0,0-2-1,11 5 1,-14-6 108,-1 0 0,1 0 0,-1 0 1,1-1-1,-1 1 0,1-1 0,0 0 0,-1 1 0,1-1 0,0 0 0,-1-1 0,1 1 0,-1 0 0,1-1 0,0 0 0,-1 1 0,1-1 0,-1 0 0,1 0 0,-1-1 0,0 1 0,0 0 0,1-1 0,-1 1 0,0-1 0,0 0 0,0 0 0,0 0 0,-1 0 0,1 0 0,1-2 0,1-5 208,0 1 0,-1 0 0,0-1 0,-1 0 0,0 0 0,0 0 0,1-17 0,4-90 3001,-7 116-3199,0 0 1,0 0-1,0 0 0,0 0 0,0 0 0,0 0 0,0 0 1,0-1-1,0 1 0,0 0 0,0 0 0,0 0 1,0 0-1,0 0 0,0 0 0,0-1 0,0 1 1,0 0-1,0 0 0,0 0 0,0 0 0,0 0 0,0 0 1,0-1-1,0 1 0,1 0 0,-1 0 0,0 0 1,0 0-1,0 0 0,0 0 0,0 0 0,0 0 0,0 0 1,0-1-1,0 1 0,1 0 0,-1 0 0,0 0 1,0 0-1,0 0 0,0 0 0,0 0 0,0 0 1,1 0-1,-1 0 0,0 0 0,0 0 0,0 0 0,0 0 1,0 0-1,1 0 0,6 7-100,4 10-45,0 8 73,-2 0-1,10 45 1,5 15-878,-24-84 889,1 1 0,-1-1 0,0 0 0,1 1 0,-1-1 0,1 0 0,0 0 0,-1 1 0,1-1 0,0 0 0,0 0 0,-1 0 0,1 0-1,0 0 1,0 0 0,0 0 0,1 0 0,-1 0 0,0-1 0,0 1 0,2 0 0,-2-1 48,0 0 0,0 0-1,0 0 1,0 0 0,0-1-1,0 1 1,0 0 0,0-1-1,0 1 1,0-1 0,0 1 0,-1-1-1,1 1 1,0-1 0,0 1-1,0-1 1,-1 0 0,1 0-1,0 1 1,-1-1 0,2-1 0,4-7 95,-1 0 0,1-1 0,6-18 0,-11 26-114,80-219 1716,-80 219-1666,-1 1 0,0 0 0,1-1 0,-1 1 0,1 0 1,-1 0-1,1-1 0,0 1 0,-1 0 0,1 0 0,0 0 0,0 0 0,0 0 0,0 0 0,0 0 0,0 0 1,0 0-1,0 0 0,0 1 0,2-2 0,-2 2-27,0 1 0,-1-1 1,1 0-1,0 1 0,0-1 0,-1 1 1,1-1-1,0 1 0,-1 0 0,1-1 0,-1 1 1,1-1-1,-1 1 0,1 0 0,-1 0 1,1-1-1,-1 1 0,0 0 0,1 0 1,-1-1-1,0 1 0,0 0 0,1 1 0,3 13-94,-1 1-1,2 19 1,-4-31 164,1 23-245,-1-11-7,1-1 0,1 1 0,0-1 0,6 20-1,-8-32 8,1 0 0,-1 1 0,1-1 0,-1 0 0,1 0 0,0 0 0,0 0 0,0-1 0,1 1 0,-1-1 0,0 1 0,1-1 0,0 0 0,0 0 0,-1 0 0,1 0 0,0 0-1,1-1 1,-1 1 0,0-1 0,0 0 0,1 0 0,-1 0 0,0 0 0,4 0 0,0-1-578,0 1 0,0-1 1,0 0-1,-1 0 0,1-1 0,0 0 1,0 0-1,-1-1 0,1 0 0,-1 0 0,11-5 1,-13 5 235,0 0 1,0-1 0,0 0 0,-1 0 0,1 0-1,-1-1 1,0 1 0,0-1 0,3-4 0,12-28 98,-5-20 3817,-10-28 7794,-3 78-10374,0 5-740,0 1 0,0-1 0,0 0 0,-1 0 0,1 1 0,0-1 0,0 0 0,-1 0 1,1 1-1,0-1 0,-1 0 0,1 1 0,-1-1 0,1 0 0,-1 1 0,1-1 0,-1 1 0,1-1 0,-1 1 1,1-1-1,-1 1 0,0-1 0,1 1 0,-1 0 0,0-1 0,0 1 0,1 0 0,-1 0 0,0-1 0,0 1 0,1 0 1,-1 0-1,0 0 0,0 0 0,1 0 0,-1 0 0,0 0 0,0 0 0,1 0 0,-1 0 0,0 1 0,0-1 1,1 0-1,-1 0 0,0 1 0,0 0 0,-2-1-47,-1 1 0,1 0 0,0 1 1,0-1-1,1 0 0,-1 1 0,0 0 0,0 0 0,1-1 1,-4 4-1,0 4-3,1 0-1,0 0 1,1 1 0,-1 0 0,2 0 0,-1 0-1,2 0 1,-1 0 0,0 12 0,0-3-46,1 0 0,2 0 0,0 0 1,3 23-1,-3-40-26,1 0 0,-1 0 0,1 0 0,0 0 0,0 0 0,0 0 1,0 0-1,0-1 0,1 1 0,-1 0 0,0-1 0,1 1 0,0-1 0,-1 1 0,1-1 0,0 0 0,-1 0 1,1 0-1,0 1 0,0-2 0,0 1 0,0 0 0,0 0 0,0-1 0,0 1 0,0-1 0,3 1 0,-1-1-34,-1 1-1,1-1 1,-1 0-1,0 1 1,1-2-1,-1 1 1,1 0-1,-1-1 0,0 1 1,1-1-1,-1 0 1,0 0-1,1-1 1,-1 1-1,0-1 1,5-2-1,-4-1 89,0 1 1,0-1-1,0 0 1,-1 0-1,1 0 0,-1 0 1,-1-1-1,1 1 1,-1-1-1,0 1 0,0-1 1,0 0-1,-1 0 1,1-9-1,1-11 568,-2-1 1,-1-27-1,-1 21 688,1 27-844,1 4-156,-1-1 0,0 0 1,0 1-1,0-1 0,0 0 0,0 1 1,0-1-1,-1 0 0,1 1 0,-1-1 0,-2-4 1,3 8-258,-1-1-1,0 1 1,1 0 0,-1-1 0,0 1 0,1 0 0,-1 0-1,1 0 1,-1 0 0,1-1 0,0 1 0,-1 0 0,1 0-1,0 0 1,0 0 0,0 0 0,0 0 0,-1 0 0,1 0-1,0 0 1,1 1 0,-3 29 23,2-27-16,0 21 71,0 0-1,2 1 1,0-1-1,2 0 0,1 0 1,1 0-1,13 34 0,71 128 203,-65-142-256,-1 2 0,-3 0-1,-2 1 1,15 57 0,-33-98-51,1-2-2,-1 1 1,1-1 0,-1 0 0,-1 1-1,1-1 1,-1 1 0,0 0-1,0-1 1,0 1 0,-3 8-1,-7-11-459,3-3 443,0-1 1,0 0 0,0 0-1,0-1 1,1 0 0,-1 0 0,0 0-1,1-1 1,-1 0 0,1 0 0,0-1-1,0 0 1,0 0 0,-6-6-1,-13-12-987,-38-43 0,51 51 323,-34-41-3077,8-2-3002</inkml:trace>
  <inkml:trace contextRef="#ctx0" brushRef="#br0" timeOffset="10057.92">7944 507 7139,'0'0'14575,"0"-9"-13692,0-19-529,0 21-238,0 24-108,3 24 27,1 1 0,3-1 1,1-1-1,16 47 0,4 22-1065,-26-100 1842,-2-1-6424,-2-6 4252,2-2 1020,-1 0-1,1 0 1,-1 1 0,1-1 0,-1 0 0,1 0 0,-1 0-1,1 0 1,-1 1 0,1-1 0,-1 0 0,1 0 0,-1 0 0,1 0-1,-1 0 1,1 0 0,-1 0 0,1-1 0,-1 1 0,1 0-1,-1 0 1,1 0 0,-1 0 0,1-1 0,-1 1 0,-19-8-5116</inkml:trace>
  <inkml:trace contextRef="#ctx0" brushRef="#br0" timeOffset="11231.43">7902 781 160,'0'0'13257,"-5"-9"-12057,-16-27-669,21 36-531,0 0 0,0-1 0,0 1 0,0 0 0,0 0 0,-1 0 0,1 0 0,0-1 0,0 1 0,0 0 0,0 0 0,0 0 0,0-1 0,0 1 0,0 0 0,0 0 0,0 0 0,0-1 0,0 1 0,0 0 0,0 0 0,0 0 0,0-1 0,0 1 0,0 0 0,0 0 0,0-1 0,0 1 0,0 0 0,0 0 0,0 0 0,0 0 0,0-1 0,1 1 0,-1 0 0,0 0 0,0 0 0,0 0 0,0-1 0,0 1 0,1 0 0,-1 0 0,0 0 0,0 0 0,0 0 0,1 0 0,-1 0 0,0-1 0,0 1 0,0 0 0,1 0 0,-1 0 0,0 0 0,0 0 0,0 0 0,1 0 0,12 2-64,-12-2 64,45 7-1606,94 3 0,-138-10 1551,0 0-1,0 0 0,0-1 1,0 1-1,1 0 1,-1-1-1,0 1 0,0-1 1,0 0-1,0 0 1,0 1-1,0-2 1,0 1-1,-1 0 0,1 0 1,0 0-1,0-1 1,-1 1-1,1-1 0,-1 1 1,1-1-1,-1 0 1,0 0-1,0 1 1,0-1-1,0 0 0,0 0 1,0 0-1,1-4 1,0-4 859,0 1 0,-1-1 1,0 0-1,0 0 0,-1-12 1,0 12 2020,0 23-2395,-1 4-431,1 0-1,1 0 1,1-1 0,1 1 0,8 30 0,-10-43-43,1 1 0,0-1 1,0 0-1,0 1 0,1-1 1,0 0-1,-1-1 0,1 1 0,1 0 1,-1-1-1,0 0 0,1 0 1,0 0-1,-1 0 0,1 0 0,0-1 1,1 1-1,-1-1 0,0 0 1,1-1-1,-1 1 0,1-1 0,-1 0 1,1 0-1,0 0 0,5 0 0,-6-1-60,-1 0-1,1 1 0,-1-1 0,1 0 1,-1-1-1,0 1 0,1-1 0,-1 1 1,1-1-1,-1 0 0,0 0 0,0 0 0,1-1 1,-1 1-1,0-1 0,0 0 0,4-3 1,-4 2 115,-1 0 0,1-1 1,-1 1-1,0-1 0,0 1 1,0-1-1,-1 1 0,1-1 0,-1 0 1,0 0-1,0 0 0,0 0 1,-1 0-1,1 0 0,-1-5 1,1 0 127,1-63 1992,-2 66-1615,-1 0 0,0 0 0,0 0 0,0 0 0,0 0 1,-1 0-1,0 0 0,-5-11 0,6 73 346,2-37-840,0-1-1,2 1 1,0-1 0,2 0 0,9 27 0,41 88 92,-47-116-87,26 51-28,-21-45-3,-1 1-1,-2 0 1,0 0 0,-1 1-1,9 44 1,-17-64 21,-1 16-359,0-20 329,0-1 0,0 1 0,0-1 0,-1 1 0,1-1 0,0 1 0,-1-1 0,1 1 0,0-1 0,-1 1 0,1-1 1,0 0-1,-1 1 0,1-1 0,-1 0 0,1 1 0,-1-1 0,1 0 0,-1 0 0,1 1 0,-1-1 0,1 0 0,-1 0 0,1 0 1,-1 0-1,1 1 0,-1-1 0,1 0 0,-1 0 0,0 0 0,0-1 0,-5 2 24,0-1 1,-1-1-1,1 1 0,0-1 0,0 0 1,0-1-1,0 1 0,0-1 0,1 0 1,-1-1-1,1 1 0,-1-1 0,1 0 1,0-1-1,0 1 0,0-1 1,0 0-1,1 0 0,0-1 0,-1 1 1,2-1-1,-1 0 0,0 0 0,1 0 1,0 0-1,-2-7 0,2 7-12,1-1 0,0 0 0,1 0 0,-1 0-1,1-1 1,0 1 0,1 0 0,0 0 0,0-1 0,0 1 0,0 0 0,1 0-1,0-1 1,1 1 0,-1 0 0,1 0 0,3-6 0,4-5-652,0 1 1,1 0-1,1 1 1,17-19 0,-11 13-633,22-34 1,-35 47 1192,0 1 0,-1 0 0,1-1 0,-1 1 0,-1-1 0,0 0 0,0 0 0,0 0 0,0-11 0,-1 3 940,0 5-167,0 1-1,-1-1 1,0 0 0,-1 0 0,0 0-1,-1 0 1,-2-10 0,6 82 124,11-19-807,26 60-1,-9-25 19,-13-32-16,-8-25-72,0 2 0,-2-1 0,-1 1 0,0 0 0,-2 1 0,2 27 0,-7-55 85,0 1 0,0 0 0,-1 0-1,1 0 1,-1 0 0,0 0 0,-4-5 0,-5-11 17,-11-40 83,2 0 0,3-1 1,3-1-1,-11-105 0,22 64-153,3 103 30,1-1 1,-1 1-1,0-1 0,1 1 1,-1 0-1,1-1 0,-1 1 1,0 0-1,1-1 1,-1 1-1,1 0 0,-1-1 1,1 1-1,-1 0 1,1 0-1,-1 0 0,1-1 1,-1 1-1,1 0 1,-1 0-1,1 0 0,-1 0 1,1 0-1,-1 0 1,1 0-1,-1 0 0,1 0 1,-1 0-1,1 0 0,0 1 1,18 2-69,-13-1 65,-1 1 1,-1 0-1,1 0 1,0 1-1,-1-1 1,0 1-1,1 0 1,-1 0 0,-1 0-1,1 1 1,-1 0-1,0-1 1,0 1-1,0 0 1,0 0-1,1 8 1,2 0 0,-2 0 1,0 0 0,0 1-1,-1-1 1,2 24-1,-5-24-833,1-3 1119,0 0 0,-1-1 1,0 1-1,-1-1 0,-2 12 1,2-19-555,1 1 1,-1-1 0,0 1-1,0-1 1,-1 0 0,1 1-1,0-1 1,-1 0-1,-2 3 1,2-3-728,0 0-1,-1 0 1,1-1-1,0 1 1,0-1-1,-1 0 1,1 1-1,-1-1 1,1 0 0,-6 1-1</inkml:trace>
  <inkml:trace contextRef="#ctx0" brushRef="#br0" timeOffset="11671.39">8847 740 6403,'0'0'12179,"-5"-6"-11502,-14-19-527,19 24-148,0 1 1,-1 0-1,1 0 0,0-1 1,0 1-1,0 0 0,0 0 0,-1 0 1,1-1-1,0 1 0,0 0 1,0 0-1,-1 0 0,1-1 1,0 1-1,0 0 0,-1 0 1,1 0-1,0 0 0,0 0 1,-1 0-1,1 0 0,0 0 1,-1 0-1,1 0 0,0 0 1,0 0-1,-1 0 0,1 0 1,0 0-1,0 0 0,-1 0 1,1 0-1,0 0 0,0 0 1,-1 0-1,1 0 0,0 0 1,0 1-1,-1-1 0,1 0 0,0 0 1,0 0-1,-1 0 0,1 1 1,0-1-1,0 0 0,0 0 1,0 0-1,-1 1 0,1-1 1,0 0-1,0 0 0,0 1 1,0-1-1,0 0 0,0 0 1,0 1-1,0-1 0,0 0 1,0 1-1,0-1 0,0 0 1,0 0-1,0 1 0,0-1 1,0 0-1,0 1 0,-2 18-73,2-19 67,0 2-13,0 0 0,0 0 0,0 0 0,0 0 0,0 0 0,0-1 0,1 1 0,-1 0 1,1 0-1,-1 0 0,1-1 0,0 1 0,0 0 0,-1-1 0,1 1 0,0-1 0,1 1 0,-1-1 0,2 3 0,0-3-12,-1 1 0,1-1 0,-1 0 0,1 0 0,0 0 0,0-1 1,-1 1-1,1-1 0,0 1 0,0-1 0,0 0 0,3 0 0,-4 0 6,1 0 0,-1 0-1,0 0 1,0 0-1,0-1 1,0 1 0,0 0-1,0-1 1,1 1-1,-1-1 1,0 0 0,0 0-1,-1 0 1,1 0 0,0 0-1,0 0 1,0 0-1,-1-1 1,3-1 0,-2 0-3,0 0-1,-1-1 1,1 1 0,-1-1 0,0 1 0,0-1 0,0 1 0,0-1 0,-1 1-1,1-7 1,1 0 190,-1-1-1,0 1 0,-1-1 1,0 1-1,-4-21 1,4 29-129,-1 0-1,0 0 1,0-1 0,0 1 0,0 0 0,0 0 0,0 0 0,0 0 0,-1 0 0,1 0 0,-1 1-1,0-1 1,1 0 0,-1 1 0,0-1 0,0 1 0,0 0 0,0 0 0,0-1 0,0 1-1,0 1 1,0-1 0,-1 0 0,1 0 0,0 1 0,0-1 0,-1 1 0,1 0 0,0 0-1,-1 0 1,-3 0 0,4 0-17,1 0 0,-1 0 0,1 0 0,-1 1 0,1-1 0,-1 0 0,1 1 0,0-1 0,-1 1 0,1-1 0,0 1 0,-1 0 0,1-1-1,0 1 1,0 0 0,0 0 0,0 0 0,0 0 0,0 0 0,-2 2 0,2 0-3,-1-1 0,0 1 1,1 0-1,0 0 0,0 0 0,0 1 0,0-1 0,0 0 0,0 3 0,0 10-1,0-1 0,1 1 0,3 17-1,-2-21 15,0-5-8,0 1 0,1-1 1,0 1-1,0-1 0,1 0 0,0 0 0,0 0 0,1 0 0,0 0 0,0-1 0,1 1 1,-1-1-1,1 0 0,1-1 0,10 10 0,-8-9-281,0 0-1,0 0 1,1-1-1,-1 0 1,11 4-1,-11-6-640,0 0 0,0-1 0,0 0 0,0 0 0,0 0 0,11-1 0,15 0-5626</inkml:trace>
  <inkml:trace contextRef="#ctx0" brushRef="#br0" timeOffset="12778.97">9364 779 9620,'0'0'6667,"8"14"-6514,25 45-71,-32-56-77,1 0 1,0 1-1,0-1 0,1 0 0,-1 0 1,1 0-1,-1 0 0,1-1 0,0 1 1,0-1-1,0 1 0,0-1 0,0 0 1,1 0-1,-1 0 0,1-1 0,-1 1 1,1-1-1,0 0 0,-1 0 0,1 0 1,0-1-1,0 1 0,0-1 0,-1 0 1,1 0-1,0 0 0,6-2 0,-8 2 21,1-1-1,0 0 1,0 0-1,0 0 0,-1 0 1,1 0-1,-1-1 1,1 0-1,-1 1 0,1-1 1,-1 0-1,0 0 1,0 0-1,0 0 1,0 0-1,0-1 0,0 1 1,-1 0-1,2-4 1,5-8 32,-1 1 0,7-20 0,3-18 898,-3-1 0,14-87 0,-12 50 898,-16 89-1846,0 0-1,0-1 1,0 1-1,0 0 0,0 0 1,0-1-1,0 1 1,0 0-1,0 0 0,0-1 1,0 1-1,0 0 1,0 0-1,0-1 0,0 1 1,1 0-1,-1 0 1,0 0-1,0-1 0,0 1 1,0 0-1,0 0 1,1 0-1,-1 0 0,0-1 1,0 1-1,0 0 1,1 0-1,-1 0 1,0 0-1,0 0 0,1 0 1,-1 0-1,0 0 1,0-1-1,1 1 0,-1 0 1,8 7-115,3 13-111,-11-20 227,9 20-6,6 11-1373,25 39 0,-39-68 969,-1-1 441,0-4-15,0 1 0,-1-1 0,1 1 0,-1 0-1,1-1 1,-1 1 0,0 0 0,0 0 0,0-1-1,-1 1 1,1 0 0,0 0 0,-1 0 0,1 0-1,-1 1 1,0-1 0,1 0 0,-1 1 0,0-1 0,0 1-1,0-1 1,0 1 0,-1 0 0,1 0 0,0 0-1,0 0 1,-4 0 0,0-1 37,0 0 1,0 1-1,-1-1 0,1 2 1,0-1-1,-1 1 0,1 0 1,-1 0-1,-9 2 0,14-1-49,-1 0 0,1 0 0,-1 0-1,1 1 1,-1-1 0,1 1 0,0-1-1,0 1 1,-1 0 0,2 0 0,-1 0-1,0 0 1,0 1 0,0-1 0,1 0-1,0 1 1,-1-1 0,1 1 0,0-1-1,0 1 1,0 0 0,-1 5 0,-1 4 16,1 1 0,0-1 1,-1 23-1,3-26-39,0 1 1,0-1-1,1 1 0,0-1 0,0 0 1,5 14-1,-5-20 10,0 0 0,0 0 0,1-1 0,-1 1 0,1 0 0,0-1 0,0 0 0,0 1 0,0-1 0,0 0 0,0 0 1,0 0-1,1 0 0,-1 0 0,1 0 0,0-1 0,-1 0 0,1 1 0,0-1 0,0 0 0,0 0 0,0 0 0,0-1 0,3 1 0,-3 0 18,1 0-1,0-1 0,-1 1 0,1-1 0,0 0 0,0 0 0,-1 0 0,1-1 0,0 1 0,-1-1 0,1 0 0,-1 0 1,1 0-1,-1-1 0,1 1 0,-1-1 0,0 0 0,0 0 0,1 0 0,2-3 0,-2 0 0,0 1-1,-1-1 1,0 0-1,0 0 1,0 0-1,-1 0 1,1-1-1,-1 1 1,-1-1-1,1 1 1,-1-1 0,2-9-1,-1-7 189,0-42 0,-2 46-1,0 17-188,-1 0 1,1 0-1,0 0 0,0-1 1,0 1-1,-1 0 1,1 0-1,-1 0 1,1 0-1,-1 0 1,1 0-1,-1 0 1,1 0-1,-1 0 0,0 0 1,0 1-1,1-1 1,-1 0-1,0 0 1,0 1-1,0-1 1,0 0-1,0 1 1,-1-1-1,1 1-16,1-1-1,-1 1 0,1 0 1,-1 0-1,0 0 1,1 0-1,-1 0 1,1 0-1,-1 0 0,0 0 1,1 0-1,-1 0 1,0 0-1,1 0 1,-1 0-1,1 0 1,-1 0-1,0 1 0,1-1 1,-1 0-1,1 1 1,-1-1-1,1 0 1,-1 1-1,1-1 1,-1 0-1,1 1 0,-1-1 1,1 1-1,0-1 1,-1 1-1,1-1 1,0 1-1,-1-1 1,1 1-1,0 0 0,0-1 1,-1 1-1,1-1 1,0 1-1,0 0 1,0-1-1,0 2 0,-2 4-18,1 1 0,0 0 0,0-1 0,1 1-1,0 0 1,0-1 0,1 1 0,0 0-1,0-1 1,0 1 0,4 11 0,-3-15-80,-1 0 0,1 0 0,0 0 0,0 0 0,0 0 0,0-1 1,0 1-1,1 0 0,-1-1 0,1 0 0,0 1 0,-1-1 0,1 0 0,0-1 1,0 1-1,1 0 0,-1-1 0,0 0 0,0 0 0,1 0 0,-1 0 1,1 0-1,-1 0 0,6-1 0,-6 1-45,0-1-1,0 0 1,0 0 0,0 0 0,0 0 0,0 0-1,0-1 1,0 1 0,0-1 0,0 0-1,0 0 1,0 0 0,-1 0 0,5-3 0,-4 1 61,0 1 1,0-1-1,0-1 1,-1 1-1,1 0 1,-1 0-1,0-1 1,0 0-1,0 1 1,2-7-1,2-7 106,0-1 0,-1 0-1,-1 0 1,-1-1 0,2-29-1,-3 3 1327,-6-52-1,3 84-843,-1 0 0,-1 1 0,0-1 0,0 1 0,-1-1 0,-7-12 0,4 17 724,4 18-943,2 25-525,1-31 332,5 120 153,6 0 0,6-1 0,51 199 1,-58-285-334,0-1 0,3 0 0,18 39 1,-31-74 76,0-1 0,0 1 0,0 0 1,1-1-1,-1 1 0,0 0 0,1-1 0,-1 1 1,0-1-1,1 1 0,-1 0 0,1-1 1,-1 1-1,1-1 0,-1 1 0,1-1 0,-1 0 1,1 1-1,0-1 0,-1 1 0,1-1 1,-1 0-1,1 0 0,0 1 0,-1-1 0,1 0 1,0 0-1,0 0 0,-1 0 0,1 0 0,0 1 1,0-2-1,1 1 20,-1-1-1,0 0 1,0 0 0,0 0 0,0 0 0,0 0-1,0-1 1,0 1 0,0 0 0,-1 0 0,1-1 0,0 1-1,-1 0 1,1-3 0,3-5 18,-1 0 0,-1-1 0,3-14 0,-4 10-101,0 0 0,-1-1 1,0 1-1,-1 0 0,0 0 1,-4-14-1,3 23-51,0 0-1,1 1 0,-1-1 1,-1 0-1,1 1 1,-1 0-1,0-1 1,0 1-1,0 0 1,0 0-1,-1 1 0,1-1 1,-1 1-1,0 0 1,0 0-1,-1 0 1,1 0-1,0 1 1,-1-1-1,-4-1 1,-8-1-1821,1 0 1,-1 1 0,-32-3 0,-5 1-6369</inkml:trace>
  <inkml:trace contextRef="#ctx0" brushRef="#br0" timeOffset="13644.65">10899 774 3426,'0'0'11544,"-1"-11"-10098,-5-35-707,6 59-875,0-11 133,-1 0-1,1 0 0,0 0 0,0 0 1,0 0-1,1 0 0,-1 0 1,0 1-1,1-1 0,-1 0 0,1 0 1,0 0-1,0 0 0,0-1 0,0 1 1,0 0-1,0 0 0,0 0 1,0-1-1,1 1 0,-1-1 0,1 1 1,-1-1-1,1 1 0,0-1 0,-1 0 1,1 0-1,0 0 0,0 0 0,3 1 1,0 0-40,0 0 0,-1 0 0,1-1 0,0 0 0,0 0 0,0 0 0,0 0 0,0-1 0,0 0 0,0 0 0,0 0 0,0-1 0,6-1 0,-8 1 24,-1 0 0,1-1 0,0 1 0,-1-1 0,1 1 0,-1-1 0,1 0 0,-1 0 0,0 0 0,0-1 0,0 1 0,0 0 0,0-1 0,0 1 0,-1-1 1,1 0-1,-1 1 0,0-1 0,0 0 0,0 0 0,0 0 0,1-4 0,6-37 14,-2-1-1,-2 0 1,-2 0 0,-5-56 0,1 15 279,2 67-124,1-23 893,0 42-1048,-1-1 0,1 1 1,0-1-1,-1 1 1,1-1-1,0 1 0,0-1 1,-1 1-1,1 0 1,0-1-1,0 1 0,0 0 1,0 0-1,-1 0 0,1 0 1,0 0-1,0 0 1,0 0-1,0 0 0,0 0 1,-1 0-1,1 0 1,0 0-1,0 0 0,0 1 1,0-1-1,-1 0 1,1 1-1,0-1 0,0 1 1,-1-1-1,2 1 1,4 5 3,0-1 0,-1 1 0,1 0 0,-1 0 0,0 1 1,7 12-1,24 52 34,-27-52-55,21 50 46,34 118 0,-61-177-24,0-6 82,-3-15 106,-3-19 142,-1 19-333,0 1 0,0 0-1,-1 0 1,0 0 0,-1 0 0,0 1-1,0 0 1,-1 0 0,-10-10 0,12 14-66,0 1 1,0-1-1,0 1 1,-1 0 0,0 0-1,0 1 1,0 0-1,0 0 1,-1 0 0,1 1-1,-1 0 1,1 0-1,-1 0 1,0 1 0,0 0-1,-7 0 1,11 2-23,1-1-1,-1 1 1,0-1 0,1 1 0,-1 0-1,0 0 1,1 0 0,-1 0 0,1 0-1,-1 1 1,1-1 0,0 1 0,0 0-1,0 0 1,-1 0 0,2 0 0,-1 0 0,0 0-1,0 0 1,1 0 0,-1 1 0,1-1-1,0 1 1,-1-1 0,1 1 0,1-1-1,-1 1 1,0 0 0,0 0 0,1-1-1,0 4 1,-2 2-320,1 0 0,0 1-1,1-1 1,0 0 0,0 1-1,1-1 1,0 0 0,0 0 0,5 15-1,17 15-3101</inkml:trace>
  <inkml:trace contextRef="#ctx0" brushRef="#br0" timeOffset="16052.8">11306 712 5010,'0'0'10424,"0"0"-10424,0 0 0,-1 0 0,1 0 0,0-1 0,0 1 0,0 0 0,0 0 0,-1 0 0,1 0 0,0 0 0,0 0 0,0 0 0,0 0 0,0 1 0,-1-1 1,1 0-1,0 0 0,0 0 0,0 0 0,0 0 0,0 0 0,-1 0 0,1 0 0,0 0 0,0 0 0,0 0 0,0 1 0,0-1 0,0 0 0,-1 0 0,1 0 0,0 0 0,0 0 0,0 0 0,0 1 0,0-1 1,0 0-1,0 0 0,0 0 0,0 0 0,0 0 0,0 1 0,0-1 0,0 0 0,0 0 0,0 0 0,0 0 0,0 1 0,0-1 0,0 0 0,0 0 0,0 0 0,0 0 0,0 1 0,0 3-64,-1-1-1,1 1 1,0 0-1,0 0 1,0 0-1,0-1 1,1 1-1,-1 0 1,1 0-1,0-1 1,0 1-1,1 0 1,-1-1-1,1 0 1,0 1-1,0-1 1,0 0-1,0 0 1,0 0-1,1 0 1,-1 0-1,1 0 1,0-1-1,0 1 1,0-1 0,0 0-1,0 0 1,1 0-1,-1 0 1,1 0-1,-1-1 1,1 0-1,-1 0 1,1 0-1,0 0 1,0 0-1,-1-1 1,1 1-1,6-1 1,-8-1 38,0 1 0,-1-1 0,1 0 0,0 1 1,-1-1-1,1 0 0,-1 0 0,1 0 1,-1 0-1,1 0 0,-1 0 0,0 0 0,0-1 1,1 1-1,-1 0 0,0-1 0,0 1 1,0-1-1,0 1 0,-1-1 0,1 0 0,0 1 1,-1-1-1,1 0 0,-1 1 0,1-1 1,-1-2-1,7-54 135,-7 55-129,2-23 88,0 4 425,-1 0 0,-2 0 0,1 0-1,-7-34 1,-6 27 693,13 28-1133,0 1 1,0-1-1,-1 0 0,1 0 0,0 0 1,-1 0-1,1 0 0,-1 1 1,0-1-1,1 0 0,-1 0 1,1 1-1,-1-1 0,0 0 1,0 1-1,1-1 0,-1 1 1,0-1-1,0 1 0,0-1 0,1 1 1,-1 0-1,0-1 0,0 1 1,0 0-1,-2-1 0,2 4-70,0-1 1,0 0-1,0 1 0,0-1 0,0 1 0,1 0 0,-1-1 1,1 1-1,0-1 0,-1 1 0,1 0 0,0-1 0,1 4 0,-1 1 0,-1 1 16,1 1 1,1 0-1,-1-1 1,1 1-1,1 0 1,-1-1-1,1 1 0,1-1 1,6 14-1,-7-17-69,1-1-1,0 0 1,0 1-1,0-1 1,1-1-1,-1 1 1,1 0-1,0-1 0,0 0 1,0 0-1,1 0 1,-1 0-1,1-1 1,0 0-1,-1 1 1,1-2-1,9 3 1,-9-2 11,-1-1 0,0 0 0,0 0 0,0-1 0,0 1 0,1-1 0,-1 0 0,0 0 0,1 0 1,-1-1-1,0 1 0,0-1 0,0 0 0,1 0 0,-1-1 0,0 1 0,0-1 0,-1 0 0,1 0 1,0 0-1,4-4 0,-4 2 84,0-1 0,0 0 0,-1 1 0,1-1 0,-1-1 0,0 1 0,-1 0 0,1-1 0,-1 0 0,0 1 0,0-1 0,-1 0 0,0 0 0,1-10 0,0-42 1925,-2 52-1301,-1 8-155,1 30-404,0-19-122,0 1 1,2 0-1,-1-1 0,2 0 1,0 1-1,7 21 1,-8-31-104,0 1 1,0-1 0,0 0 0,0 0 0,1 0-1,0 0 1,0 0 0,0 0 0,0-1-1,0 0 1,1 1 0,-1-1 0,1 0 0,0-1-1,0 1 1,0-1 0,1 0 0,-1 0 0,0 0-1,1 0 1,-1-1 0,8 2 0,-9-2-76,1-1 1,-1 1 0,0-1-1,0 1 1,0-1 0,0 0-1,1 0 1,-1-1 0,0 1-1,0-1 1,0 1 0,0-1-1,0 0 1,0 0 0,0-1-1,0 1 1,0-1 0,0 1-1,3-3 1,-4 0 174,1 1 0,0-1 0,-1 0 0,1 1 0,-1-1 0,0-1 0,0 1 0,-1 0 0,1 0 0,-1-1 0,0 1 0,1-8 0,29-110 2949,-11 49-210,-20 73-2695,0 0 0,0 1 1,0-1-1,0 0 0,0 1 0,0-1 0,0 0 0,1 1 0,-1-1 0,0 0 0,0 0 0,0 1 0,0-1 1,1 0-1,-1 0 0,0 0 0,0 1 0,0-1 0,1 0 0,-1 0 0,0 0 0,0 1 0,1-1 1,-1 0-1,0 0 0,1 0 0,-1 0 0,0 0 0,0 0 0,1 0 0,-1 0 0,0 0 0,1 0 0,-1 0 1,0 0-1,1 0 0,-1 0 0,0 0 0,1 0 0,-1 0 0,0 0 0,0 0 0,1 0 0,-1 0 1,0 0-1,1-1 0,-1 1 0,0 0 0,0 0 0,0 0 0,1-1 0,-1 1 0,0 0 0,0 0 0,1 0 1,-1-1-1,0 1 0,0 0 0,0-1 0,0 1 0,0 0 0,1 0 0,-1-1 0,0 1 0,0 0 1,0-1-1,0 1 0,0 0 0,0-1 0,12 23-164,-11-21 215,0 1-82,3 7-294,1 0 0,0 0 0,0 0 0,1-1 0,9 11 0,-13-18-130,-4-20 966,0 16-492,-1 1 1,0 0-1,1 0 0,-1 0 0,0 0 0,0 1 0,0-1 1,0 1-1,-1 0 0,1 0 0,0 0 0,0 0 1,-1 0-1,1 1 0,0-1 0,-1 1 0,1 0 0,-1 0 1,1 1-1,0-1 0,-1 0 0,1 1 0,0 0 0,-1 0 1,1 0-1,0 0 0,0 1 0,0-1 0,0 1 0,0 0 1,0 0-1,0 0 0,-3 3 0,1 5-29,0 0 1,1 0-1,0 0 1,0 0-1,1 1 0,1-1 1,0 1-1,0 0 1,1-1-1,0 1 0,1 0 1,1 16-1,-1-25-12,0 0 0,1 0 0,-1 0 0,0 0 0,1 0-1,-1 0 1,1 0 0,0 0 0,-1 0 0,1 0 0,0 0 0,0 0 0,1 0 0,-1-1 0,0 1-1,0 0 1,1-1 0,-1 1 0,1-1 0,-1 0 0,1 1 0,0-1 0,0 0 0,-1 0-1,1 0 1,0 0 0,0 0 0,3 0 0,4 1-61,0 0 1,0-1-1,0 0 0,0 0 0,10-1 0,-16 0 62,0 0 17,-1 0 0,1-1 1,0 1-1,0 0 0,0-1 0,0 0 0,0 0 0,0 0 1,-1 0-1,1 0 0,0-1 0,-1 1 0,1-1 0,-1 1 1,0-1-1,5-4 0,-4 2 9,1 0 0,-1-1 1,0 1-1,0-1 0,-1 0 0,1 0 1,-1 0-1,3-9 0,-2 2 327,-1 0-1,1-1 1,-2 1-1,0-1 1,0 1-1,-1-1 1,-3-17-1,-3 17 609,6 14-936,0-1-1,-1 0 1,1 0-1,0 0 0,0 0 1,0 1-1,0-1 1,0 0-1,0 0 0,0 0 1,0 0-1,0 0 1,0 0-1,0 1 0,-1-1 1,1 0-1,0 0 1,0 0-1,0 0 0,0 0 1,0 0-1,-1 0 1,1 0-1,0 0 0,0 0 1,0 1-1,0-1 1,0 0-1,-1 0 0,1 0 1,0 0-1,0 0 1,0 0-1,0 0 0,-1 0 1,1 0-1,0 0 1,0-1-1,0 1 0,0 0 1,0 0-1,-1 0 1,1 0-1,0 0 0,0 0 1,0 0-1,0 0 1,0 0-1,-1 0 0,1 0 1,0-1-1,0 1 1,0 0-1,0 0 0,0 0 1,0 0-1,0 0 1,0-1-1,0 1 0,0 0 1,-1 0-1,1 0 1,0 0-1,0-1 0,-1 22-25,1 0-1,1 0 0,0 0 0,2 0 0,0 0 0,2 0 0,13 38 0,6 2 77,40 70-1,12 29 20,-66-137-105,-2 2 0,-1-1 0,0 1 1,4 47-1,-10-67 38,0 9-200,0 0 0,0 0 0,-2 0 0,-3 26 1,4-37 130,-1 0 1,0 0 0,0 0 0,0 0 0,0 0-1,0-1 1,-1 1 0,1 0 0,-1-1 0,0 1 0,0-1-1,0 1 1,0-1 0,0 0 0,0 0 0,-1 0-1,1 0 1,-1 0 0,1-1 0,-1 1 0,0-1 0,0 1-1,0-1 1,1 0 0,-1 0 0,0-1 0,-5 2-1,1-1 28,1 0-1,0 0 1,-1-1-1,1 0 0,-1 0 1,1-1-1,-1 1 0,1-1 1,0-1-1,-1 1 0,1-1 1,0 0-1,0-1 1,0 1-1,1-1 0,-1 0 1,0-1-1,1 1 0,-8-8 1,7 5 46,0-1 0,1 1 0,0-1 1,1 0-1,-1-1 0,1 1 0,1-1 0,0 1 1,0-1-1,0 0 0,1-1 0,0 1 1,0 0-1,0-15 0,1 7-30,0 0 1,1 0 0,1 0-1,0 0 1,1 1-1,1-1 1,0 0-1,1 1 1,1 0-1,9-20 1,20-35-201,55-134-723,-79 177 1002,-2 0-1,-1-1 1,-2 0 0,0-1-1,0-51 1,-4 65 232,-1 12-166,1 0 0,-1 0 0,1-1 0,-1 1 0,0 0 0,-1 0 1,1 0-1,0 0 0,-1 0 0,0 0 0,1-1 0,-1 1 0,-1 1 0,1-1 0,0 0 1,-1 0-1,1 0 0,-4-3 0,5 6-128,0-1 0,-1 1 0,1 0-1,0 0 1,0 0 0,-1-1 0,1 1 0,0 0 0,-1 0 0,1 0 0,0 0 0,-1 0-1,1 0 1,0 0 0,-1 0 0,1 0 0,-1 0 0,1 0 0,0 0 0,-1 0 0,1 0-1,0 0 1,-1 0 0,1 0 0,0 0 0,-1 0 0,1 0 0,0 1 0,-1-1 0,1 0-1,0 0 1,0 0 0,-1 0 0,1 1 0,0-1 0,0 0 0,-1 0 0,1 1 0,0-1-1,0 0 1,0 1 0,-1-1 0,1 0 0,0 1 0,0-1 0,0 1 0,-5 16-150,3-1 143,1 0 0,0 1 0,1-1 0,1 0 0,1 1 0,0-1 0,1 0 0,7 21 0,-7-26-133,1-1 0,0 0 0,1 0 0,0 0 0,0-1 0,1 0 0,0 0 0,1 0 0,-1-1 0,2 0 0,-1 0 0,1-1 0,14 11 0,-17-16-109,1 1 1,-1 0-1,1-1 0,-1 0 0,1 0 0,6 0 1,-10-1 200,-1-1 1,1 1 0,0-1 0,-1 0 0,1 1 0,0-1 0,-1 0 0,1 0 0,0 0 0,0-1 0,-1 1 0,1 0 0,0-1-1,-1 1 1,1-1 0,0 1 0,-1-1 0,1 0 0,-1 0 0,1 0 0,-1 1 0,1-2 0,-1 1 0,0 0 0,2-2 0,0-3 51,0-1 1,0 0 0,-1 1 0,0-1 0,0 0 0,-1 0-1,0-1 1,0-7 0,0-65 746,-2 44 5,2 18-215,0 14-374,-1 1 1,1-1-1,-1 0 0,0 0 1,0 0-1,0 1 1,0-1-1,0 0 1,-1 0-1,0 1 1,0-1-1,0 0 1,0 1-1,-1-1 1,1 1-1,-5-7 1,4 45-442,2-24 17,1-1 0,1 1 0,0 0 0,1 0 0,0-1 0,0 1 1,1-1-1,0 0 0,1 0 0,0 0 0,1-1 0,0 1 0,0-2 0,1 1 0,0-1 0,1 0 1,0 0-1,0-1 0,1 0 0,9 7 0,-16-13 114,0 0-1,0 0 1,0 0 0,0-1-1,0 1 1,0 0 0,0-1-1,0 1 1,0-1 0,0 0 0,0 0-1,0 0 1,0 0 0,4 0-1,-5-1 120,1 1-1,-1-1 1,0 1-1,0-1 1,0 1-1,0-1 0,0 0 1,0 0-1,0 0 1,0 1-1,0-1 1,0 0-1,0 0 1,0 0-1,-1-1 1,1 1-1,0 0 0,0-1 1,1-6 252,1-1 0,-1 1-1,-1 0 1,1 0 0,-1-1 0,-1-8-1,2-2 205,0-6 406,6-46 1054,-7 64-1671,1 1 0,0 0 0,0 0 1,0 0-1,0 0 0,1 0 0,0 0 0,7-8 0,-10 13-221,1 1 1,-1-1 0,1 1 0,-1 0-1,1-1 1,-1 1 0,1-1 0,-1 1-1,1 0 1,-1 0 0,1-1 0,0 1-1,-1 0 1,1 0 0,0 0-1,-1 0 1,1 0 0,0-1 0,-1 1-1,1 0 1,-1 1 0,1-1 0,0 0-1,-1 0 1,1 0 0,0 0 0,-1 0-1,1 1 1,-1-1 0,1 0-1,0 0 1,-1 1 0,1-1 0,-1 1-1,1-1 1,-1 0 0,1 1 0,-1-1-1,1 1 1,-1-1 0,0 1 0,1-1-1,-1 1 1,1 0 0,17 27-102,-18-27 131,13 29-529,0 1 1,14 60-1,-16-51-1040,-11-40 1528,0 0 1,0 0 0,0 0-1,0 0 1,0 0 0,0 0-1,0 0 1,0 0-1,1 0 1,-1 0 0,0 0-1,0 0 1,0-1-1,0 1 1,0 0 0,0 0-1,0 0 1,0 0 0,0 0-1,0 0 1,0 0-1,0 0 1,1 0 0,-1 0-1,0 0 1,0 0-1,0 0 1,0 0 0,0 0-1,0 0 1,0 0 0,0 0-1,0 0 1,0 0-1,0 0 1,1 0 0,-1 0-1,0 0 1,0 0-1,0 1 1,0-1 0,0 0-1,0 0 1,0 0-1,0 0 1,0 0 0,0 0-1,0 0 1,0 0 0,0 0-1,0 0 1,0 0-1,0 0 1,0 0 0,1 0-1,-1 1 1,0-1-1,0 0 1,0 0 0,0 0-1,0 0 1,0 0 0,0 0-1,0 0 1,0 0-1,0 0 1,0 1 0,4-11 25,1-13 175,-1-38 155,3-31 1269,-6 85-1442,1-1 0,-1 0 0,2 0 0,-1 1-1,1-1 1,0 1 0,1 0 0,7-12 0,-10 18-170,-1 1-1,0 0 1,0 0-1,0-1 0,1 1 1,-1 0-1,0 0 1,0-1-1,1 1 1,-1 0-1,0 0 1,1 0-1,-1 0 1,0-1-1,1 1 1,-1 0-1,0 0 0,1 0 1,-1 0-1,0 0 1,1 0-1,-1 0 1,0 0-1,1 0 1,-1 0-1,0 0 1,1 0-1,-1 0 1,0 0-1,1 1 0,-1-1 1,0 0-1,1 0 1,-1 0-1,0 0 1,1 0-1,-1 1 1,0-1-1,0 0 1,1 0-1,-1 1 0,0-1 1,0 0-1,1 0 1,-1 1-1,0 0 1,10 14-212,2 14-123,-1 0-1,-1 1 1,8 44-1,2 4-1817,-20-78 2112,0 1 0,-1-1-1,1 0 1,0 1 0,0-1 0,0 0-1,0 1 1,0-1 0,0 0 0,0 0-1,0 1 1,1-1 0,-1 0-1,0 1 1,0-1 0,0 0 0,0 0-1,0 1 1,0-1 0,1 0-1,-1 0 1,0 1 0,0-1 0,0 0-1,1 0 1,-1 1 0,0-1 0,0 0-1,0 0 1,1 0 0,-1 0-1,0 1 1,1-1 0,-1 0 0,0 0-1,0 0 1,1 0 0,-1 0-1,0 0 1,1 0 0,-1 0 0,0 0-1,1 0 1,-1 0 0,7-15-112,1-26 420,-4-3-241,-3 28 84,0 0 1,1 0-1,0 0 0,2 0 0,-1 0 0,2 0 0,0 1 1,1 0-1,15-27 0,-17 36-82,16-19 242,-19 25-280,-1-1 0,1 1 0,-1 0 0,1 0 0,0-1 0,-1 1 0,1 0 0,0 0 0,-1 0 0,1 0 0,0-1 0,-1 1 0,1 0 0,0 0 0,-1 1 0,1-1 0,0 0 0,-1 0 0,1 0 0,0 0 0,-1 0 0,1 1 0,0-1 0,-1 0 0,1 1 0,-1-1 0,1 0 0,-1 1 0,1-1 0,0 1 0,-1-1 0,0 1 0,1-1 0,-1 1 0,1-1 0,-1 1 0,0-1 0,1 1 0,-1-1 0,0 1 0,1 0 0,-1-1 0,0 2 0,7 12-49,-1 0-1,-1 1 0,0 0 1,-1 0-1,0 0 1,1 18-1,-2-14-743,0 0-1,2 0 0,8 23 1,-1-21-2186,2-7-1556</inkml:trace>
  <inkml:trace contextRef="#ctx0" brushRef="#br0" timeOffset="17137.24">13176 518 4610,'0'0'11181,"-2"-7"-10930,-6-22-222,8 29-30,0 0-1,-1 0 1,1 1 0,0-1-1,0 0 1,0 0-1,0 0 1,0 0-1,0 1 1,0-1-1,-1 0 1,1 0-1,0 0 1,0 0 0,0 0-1,0 1 1,0-1-1,-1 0 1,1 0-1,0 0 1,0 0-1,0 0 1,-1 0 0,1 0-1,0 0 1,0 0-1,0 0 1,0 0-1,-1 0 1,1 0-1,0 0 1,0 0-1,0 0 1,-1 0 0,1 0-1,0 0 1,0 0-1,0 0 1,-1 0-1,1 0 1,0 0-1,0 0 1,0 0 0,0-1-1,-1 1 1,1 0-1,0 0 1,0 0-1,0 0 1,0 0-1,0-1 1,-1 1-1,1 0 1,0 0 0,0 0-1,0-1 1,-3 17-114,2-12 19,1 0 0,0 0 1,0 1-1,0-1 0,1 0 0,0 0 0,0 0 1,0 1-1,0-1 0,0 0 0,1 0 0,3 7 1,-3-9-90,0 0 0,0 0 1,0 0-1,0 0 1,0 0-1,0-1 0,1 1 1,-1-1-1,0 1 1,1-1-1,-1 0 0,1 0 1,0 0-1,-1 0 1,1-1-1,0 1 0,-1-1 1,1 1-1,0-1 1,0 0-1,3 0 1,-4 0 164,-1-1 1,1 1 0,-1 0 0,1-1 0,-1 1 0,1-1 0,-1 0 0,0 1 0,1-1 0,-1 0 0,0 0 0,1 0 0,-1 0 0,0 0 0,0 0 0,0 0 0,0 0 0,0-1 0,0 1 0,0 0 0,0-1 0,-1 1 0,1 0 0,0-1 0,-1 1 0,1-1 0,-1 1 0,0-1 0,1 1 0,-1-1 0,0 1 0,0-4 0,1-9 625,0 0-1,-2-27 0,0 18 453,1 19-897,0 0 0,0 0 0,-1 1 0,0-1 0,1 0 0,-1 0 0,-1 0 0,1 0 0,0 1-1,-1-1 1,0 1 0,0-1 0,-3-4 0,3 6-108,0 0-1,1 0 1,-1 1 0,0-1-1,0 1 1,0-1-1,0 1 1,0 0 0,-1 0-1,1 0 1,0 0-1,-1 0 1,1 0 0,0 1-1,-1-1 1,1 1-1,-1 0 1,1-1-1,0 1 1,-1 0 0,1 1-1,-5-1 1,5 1-51,1 0-1,0 0 1,-1-1 0,1 1 0,0 0 0,0 0-1,-1 0 1,1 1 0,0-1 0,0 0 0,0 0-1,0 0 1,0 1 0,1-1 0,-1 1-1,0-1 1,1 0 0,-1 1 0,0-1 0,1 1-1,0 0 1,-1-1 0,1 1 0,0-1 0,0 3-1,-3 47 58,3-47-41,0 11-2,1-1 0,0 1 0,1-1 0,0 0 0,1 0 0,9 24 0,-10-33-88,0 0 0,0 0 0,1 0 0,0 0 0,0-1 1,0 1-1,0-1 0,1 0 0,0 0 0,0 0 0,0 0 0,0-1 0,0 0 0,1 0 0,0 0 0,0 0 0,0-1 0,0 1 0,0-1 0,10 2 1,-12-3 67,0 0 0,0 0 0,0-1 0,0 0 0,0 1 0,0-1 1,0 0-1,0 0 0,0-1 0,0 1 0,0 0 0,0-1 0,-1 0 1,1 0-1,0 0 0,0 0 0,0 0 0,-1-1 0,1 1 0,-1-1 1,1 0-1,3-2 0,-1-3 145,1 0 1,-1 0 0,-1-1-1,1 1 1,-1-1-1,4-11 1,-5 11 9,59-124 3571,-62 132-3717,1 0 0,-1 0 0,0-1-1,0 1 1,0 0 0,0 0 0,0-1 0,1 1 0,-1 0-1,0 0 1,0 0 0,0-1 0,1 1 0,-1 0 0,0 0 0,0 0-1,0 0 1,1 0 0,-1-1 0,0 1 0,0 0 0,1 0-1,-1 0 1,0 0 0,1 0 0,-1 0 0,0 0 0,0 0-1,1 0 1,-1 0 0,0 0 0,0 0 0,1 0 0,-1 0 0,0 0-1,0 0 1,1 0 0,-1 1 0,0-1 0,0 0 0,1 0-1,-1 0 1,0 0 0,0 0 0,0 1 0,1-1 0,-1 0-1,0 0 1,0 0 0,0 1 0,1-1 0,-1 0 0,0 0 0,0 1-1,0-1 1,0 0 0,0 0 0,0 1 0,0-1 0,0 0-1,0 0 1,0 1 0,0-1 0,0 0 0,0 1 0,9 18-248,-8-18 278,19 63-147,-14-44-495,0 0 0,1-1 1,1 1-1,11 18 1,-18-37 581,-1-1-1,0 1 1,0-1 0,0 1 0,1-1 0,-1 0 0,0 1 0,0-1 0,1 1-1,-1-1 1,0 0 0,1 1 0,-1-1 0,0 0 0,1 0 0,-1 1-1,1-1 1,-1 0 0,1 0 0,-1 0 0,0 1 0,1-1 0,-1 0 0,1 0-1,-1 0 1,1 0 0,-1 0 0,1 0 0,-1 0 0,1 0 0,-1 0 0,1 0-1,-1 0 1,0 0 0,1 0 0,-1 0 0,1-1 0,-1 1 0,1 0 0,-1 0-1,1 0 1,-1-1 0,0 1 0,1 0 0,-1 0 0,0-1 0,1 1 0,-1 0-1,0-1 1,1 1 0,-1-1 0,0 1 0,0 0 0,1-1 0,-1 1-1,0-1 1,0 1 0,0-1 0,0 1 0,1-1 0,11-32 322,-11 30-355,13-46 1182,3 1 0,38-79 0,-55 127-1116,0 0-1,0-1 1,0 1 0,0 0 0,0 0-1,0-1 1,0 1 0,0 0 0,1 0-1,-1-1 1,0 1 0,0 0 0,0 0-1,1 0 1,-1-1 0,0 1 0,0 0-1,0 0 1,1 0 0,-1 0 0,0 0-1,0-1 1,1 1 0,-1 0 0,0 0-1,0 0 1,1 0 0,-1 0 0,0 0-1,1 0 1,-1 0 0,0 0 0,0 0-1,1 0 1,-1 0 0,0 0 0,0 0-1,1 0 1,-1 0 0,0 1 0,1-1-1,-1 0 1,0 0 0,0 0 0,0 0-1,1 0 1,-1 1 0,0-1 0,0 0-1,1 0 1,-1 0 0,0 1 0,0-1-1,0 0 1,0 0 0,0 0 0,1 1-1,-1-1 1,0 0 0,0 0 0,0 1-1,0-1 1,0 0 0,0 1 0,0-1-1,0 0 1,0 0 0,0 1 0,0-1-1,7 25-332,-7-23 417,4 16-142,1 4 102,12 36 1,-16-54-68,1 0-1,-1-1 1,1 1 0,0 0 0,0-1 0,0 1 0,1-1 0,-1 1 0,1-1-1,-1 0 1,1 0 0,0 0 0,1-1 0,-1 1 0,0-1 0,5 3 0,-6-4 13,1 0 0,0 0 0,0 0 0,-1-1 0,1 1-1,0 0 1,0-1 0,0 0 0,0 0 0,0 0 0,0 0 0,-1 0 0,1-1 0,0 1 0,0-1 0,0 0 0,-1 0 0,1 0 0,4-2 0,-3 1 12,-1-1-1,1 0 1,-1 0-1,0 0 1,0 0-1,0-1 1,0 1-1,-1-1 1,1 1-1,-1-1 1,3-7-1,1-2 1,-2-1 0,0 1 0,0-1-1,-2 0 1,1 1 0,-2-1 0,1-15 0,-1 12-8,-1 1 0,-1 0 0,0 0 0,-1 0 0,-1 0 0,0 0 0,-1 0 0,-11-27 0,6 24 83,6 12 97,0 0 0,0 1 1,0-1-1,-1 1 0,-1-1 1,-5-6-1,8 17-6,1 27-189,2 1 0,0-1 0,3 0 0,9 46 0,2-15 1,31 76 1,-44-131-589,8 15-366,-10-22 607,0 1 0,1-1 0,-1 1 0,0-1-1,1 1 1,-1-1 0,1 0 0,-1 1 0,1-1 0,-1 0 0,1 1-1,-1-1 1,1 0 0,-1 0 0,1 1 0,0-1 0,-1 0-1,1 0 1,-1 0 0,2 0 0</inkml:trace>
  <inkml:trace contextRef="#ctx0" brushRef="#br0" timeOffset="17308.47">13806 375 1809,'0'0'8996,"117"26"-8452,-70-20-272,6-4-272,3-2-3633</inkml:trace>
  <inkml:trace contextRef="#ctx0" brushRef="#br0" timeOffset="17884.66">14373 81 3394,'0'0'9532,"-5"0"-8662,-11 0-279,19-1 552,32-2 1267,1 0-2331,-10 0 72,-13 2-130,1 0 1,-1-1-1,0 0 1,0-1-1,0-1 1,0 0-1,-1-1 0,1 0 1,17-10-1,-17 0 965,-12 2 4482,-1 18-4961,0-1-497,-1 72 363,3 0 0,4 0 0,18 93 0,16-8-145,32 164 550,-71-318-785,1 13 29,-2-19-29,0-1-1,0 1 1,0-1-1,0 0 1,0 1-1,0-1 1,-1 1 0,1-1-1,0 0 1,0 1-1,0-1 1,0 0 0,-1 1-1,1-1 1,0 0-1,0 0 1,-1 1 0,1-1-1,0 0 1,0 1-1,-1-1 1,1 0-1,0 0 1,-1 0 0,1 1-1,0-1 1,-1 0-1,1 0 1,-1 0 0,1 0-1,0 0 1,-1 0-1,1 0 1,0 0-1,-1 0 1,1 0 0,-1 0-1,1 0 1,0 0-1,-1 0 1,0 0 0,-7-2-87,-1-1 1,0 0-1,1-1 1,0 0-1,0 0 1,0-1 0,0 0-1,-9-8 1,-19-11-574,-108-48-4116,57 33-604</inkml:trace>
  <inkml:trace contextRef="#ctx0" brushRef="#br0" timeOffset="20682.08">2181 1579 4034,'0'0'9172,"-2"-4"-8404,-5-14-381,5 14 104,1 8-496,1 0 0,0 0-1,0 0 1,0 0 0,1 0 0,-1 0-1,1 0 1,0 0 0,0 0-1,1 0 1,-1 0 0,1 0 0,0-1-1,2 5 1,35 50-5,-33-50-26,3 5 5,1-1-1,0-1 1,1 0 0,0 0 0,21 14-1,-25-20 37,1 0-1,0-1 0,0 0 0,0 0 1,0-1-1,0 0 0,1-1 1,-1 1-1,1-2 0,0 1 0,11 0 1,-5-2 20,-1-1 1,1 0 0,-1 0-1,1-2 1,-1 0-1,0 0 1,0-1 0,0-1-1,-1-1 1,0 0-1,0 0 1,0-1 0,0-1-1,11-9 1,-1-1 62,-1-1 0,-1-1 0,0 0 0,30-41 0,-51 61-97,1-1 1,-1 1-1,1-1 0,0 0 0,-1 1 1,1-1-1,0 1 0,-1 0 0,1-1 1,0 1-1,0 0 0,0-1 0,-1 1 1,1 0-1,0 0 0,0 0 0,0-1 1,0 1-1,-1 0 0,1 0 0,0 0 1,0 1-1,0-1 0,0 0 0,0 0 1,-1 0-1,1 1 0,0-1 0,0 0 1,0 1-1,-1-1 0,1 0 0,1 2 1,24 19-110,-21-15 114,4 2-14,0-1 0,0 1 0,0-2 0,1 1 1,0-1-1,0-1 0,1 0 0,-1 0 0,1-1 0,0 0 0,1-1 0,-1 0 0,0-1 0,1 0 0,-1-1 0,1 0 0,21-2 0,-29 0 27,1 0-1,0 0 1,0-1-1,0 1 1,-1-1-1,1 0 1,-1 0-1,1-1 1,-1 1-1,0-1 0,4-4 1,40-41 142,-40 38 14,1 0 1,1 1 0,18-16-1,-27 25-169,-1 0-1,1 0 0,0 0 1,-1-1-1,1 1 0,0 0 0,-1 0 1,1 0-1,0 0 0,0 0 1,-1 0-1,1 0 0,0 0 0,-1 0 1,1 0-1,0 1 0,-1-1 0,1 0 1,0 0-1,-1 1 0,1-1 1,0 0-1,-1 1 0,1-1 0,-1 1 1,1-1-1,0 1 0,14 16-140,-13-15 161,10 12-35,0-1 0,0-1 0,28 22 0,-33-30-6,-1 0 0,1 0 0,0 0 0,0-1 0,1 0 0,-1-1 0,1 1 0,-1-1 0,1-1 0,0 1 0,11-1 0,-6 0 15,0-1-1,0-1 1,0 0 0,1-1 0,-1 0-1,-1-1 1,1 0 0,0-1 0,-1-1 0,0 0-1,0-1 1,0 0 0,-1 0 0,0-2-1,0 1 1,0-1 0,9-10 0,-2 1 62,-11 10-1,0 0 1,0 1-1,1 0 1,-1 0-1,15-7 0,-20 12-66,0 0 0,0 0-1,0 0 1,0 1-1,0-1 1,0 1 0,1 0-1,-1-1 1,0 1-1,0 0 1,1 0 0,-1 1-1,0-1 1,0 0-1,0 1 1,0-1 0,1 1-1,-1 0 1,0 0-1,0 0 1,0 0 0,0 0-1,0 0 1,-1 0-1,1 1 1,0-1 0,0 0-1,-1 1 1,3 2-1,8 9-46,2-1-1,0-1 1,0 0-1,1-1 0,0 0 1,1-1-1,0-1 0,1 0 1,-1-2-1,1 0 1,25 6-1,2-4-816,0-1-1,0-3 1,65-1 0,-100-3 871,0 0 0,0-1 1,0 0-1,0-1 0,0 0 1,0 0-1,0-1 0,-1 0 1,0-1-1,1 1 0,-1-2 1,0 1-1,-1-1 0,1 0 1,-1-1-1,0 0 0,-1 0 0,1 0 1,-1-1-1,0 0 0,-1 0 1,0-1-1,0 1 0,4-9 1,32-61 3502,-40 77-3478,0-1 1,-1 0 0,1 1 0,0-1-1,0 0 1,-1 1 0,1-1 0,0 1-1,0-1 1,0 1 0,0-1 0,0 1-1,0 0 1,0-1 0,0 1 0,0 0-1,0 0 1,0 0 0,0 0 0,0 0-1,0 0 1,0 0 0,0 0 0,0 0-1,0 0 1,0 0 0,0 1 0,0-1-1,0 0 1,0 1 0,0-1-1,-1 1 1,1-1 0,0 1 0,0 0-1,0-1 1,0 2 0,33 27-220,-31-25 277,6 4-123,0 0 1,0-1 0,1 1 0,0-2 0,0 1 0,1-2 0,-1 1-1,1-1 1,0-1 0,15 4 0,-6-3-96,-1-2 0,1 0 0,0-2 0,0 0 0,27-2 0,-43 0 146,1 1 1,-1-1-1,0 0 0,0 0 1,0 0-1,0-1 0,0 1 1,0-1-1,0 0 1,-1 0-1,1 0 0,4-4 1,1-2 161,-1 0-1,0 0 1,7-11 0,-9 12 69,-1 0 0,2 0 0,-1 1-1,1-1 1,-1 2 0,12-9 0,-16 14-238,-1-1 0,0 0 0,0 1 0,1 0 0,-1-1 0,0 1 0,1 0 0,-1-1 1,1 1-1,-1 0 0,0 0 0,1 0 0,-1 0 0,0 0 0,1 1 0,-1-1 0,0 0 0,1 1 1,-1-1-1,0 1 0,1-1 0,-1 1 0,0 0 0,0-1 0,0 1 0,2 1 0,27 29-217,-17-16 225,-6-9-38,0 0-1,0-1 1,1 0 0,-1 0 0,1 0 0,0-1-1,1-1 1,-1 0 0,1 0 0,0 0-1,-1-1 1,1 0 0,0-1 0,0 0 0,10 0-1,-4-1 29,1 0-1,0-2 0,-1 1 0,1-2 1,-1 0-1,0-1 0,0-1 0,15-6 1,2-1 239,-1-2 1,0-2-1,-2 0 1,0-2 0,-1-2-1,48-41 1,-75 60-211,1-1 0,0 1 0,-1 0 0,1-1 0,0 1 0,-1 0 0,1 0 0,0 0 0,0 1 0,0-1 0,0 0 0,0 1 0,0-1 0,0 1-1,0 0 1,0-1 0,0 1 0,0 0 0,0 0 0,0 0 0,0 1 0,0-1 0,4 1 0,2 2-73,0 1 1,0 0-1,0 0 0,11 7 0,22 11-273,-14-15-3,0-2 1,1-1 0,-1-1-1,1-1 1,0-2 0,30-3-1,-23 2-176,-17 0 260,-1 0 1,1-1 0,0 0-1,0-2 1,26-8 0,-37 9 321,0 0 0,-1 0 1,1 0-1,-1-1 1,0 0-1,0 0 1,0 0-1,0-1 1,-1 0-1,0 0 1,0 0-1,0-1 1,-1 0-1,0 0 1,0 0-1,6-12 1,3-19 1204,-10 28-943,0 0 1,0 1-1,1-1 1,0 1 0,0-1-1,1 1 1,10-13-1,-14 20-339,0 1 0,0-1 0,-1 1-1,1-1 1,0 1 0,0 0 0,0-1-1,0 1 1,0 0 0,0 0 0,0 0-1,0 0 1,0 0 0,0 0 0,0 0-1,0 0 1,0 0 0,0 0 0,0 0-1,-1 1 1,1-1 0,0 0 0,0 1-1,0-1 1,0 1 0,0-1 0,-1 1-1,1-1 1,0 1 0,0-1-1,-1 1 1,1 0 0,0-1 0,-1 1-1,2 1 1,26 32-206,-23-28 177,2 3-116,0 0 0,0-1 1,1 0-1,1 0 0,16 12 1,-19-17 76,0 1 0,0-1 1,1-1-1,0 1 1,-1-1-1,1 0 0,0 0 1,0-1-1,0 0 1,12 0-1,0 0 119,1-1 0,0-1 0,-1 0 1,1-2-1,-1 0 0,0-2 0,0 0 0,0-1 0,0 0 0,-1-2 1,0 0-1,-1-1 0,0-1 0,0-1 0,-1 0 0,24-22 0,-39 32-18,0 0-1,0 0 0,1 0 1,-1 0-1,0 0 0,1 0 0,-1 0 1,0 0-1,1 1 0,-1-1 1,1 1-1,0-1 0,-1 1 1,1-1-1,-1 1 0,1 0 0,-1 0 1,1 0-1,0 0 0,-1 0 1,1 0-1,0 0 0,-1 1 0,1-1 1,-1 0-1,1 1 0,-1-1 1,3 2-1,1 1-102,1 1 0,0 0 0,-1 1 0,0-1 0,8 9 0,5 4 198,-7-8-167,2-2 0,-1 1 0,1-1 0,0-1 0,0 0 0,0-1 0,1-1 0,0 0 0,0-1 0,0 0 0,0-1 0,1 0 0,-1-2 0,1 0 0,-1 0 0,0-1 0,16-3 0,-26 3 38,0 0 0,0 0 0,0-1 0,-1 1 0,1-1 1,0 0-1,-1 0 0,0 0 0,1 0 0,-1 0 1,0-1-1,0 0 0,4-4 0,0-2 99,0-1 0,-1 0 0,7-12-1,6-10 921,-19 31-1003,1 0 1,0 0 0,0 0 0,0 1 0,-1-1-1,1 0 1,0 0 0,0 1 0,0-1 0,0 1-1,0-1 1,0 1 0,0-1 0,0 1 0,1 0 0,-1-1-1,0 1 1,0 0 0,0 0 0,0 0 0,0 0-1,1 0 1,-1 0 0,0 0 0,0 0 0,0 0-1,0 1 1,0-1 0,0 0 0,0 1 0,0-1 0,2 2-1,37 23-200,-25-15 245,-11-7-564,-17-9-5894,-8-11-1102</inkml:trace>
  <inkml:trace contextRef="#ctx0" brushRef="#br0" timeOffset="21409.74">7752 1410 1505,'0'0'5730,"-4"4"-5460,3-3-223,0 0 1,0 0-1,1 0 0,-1 0 1,0 0-1,1 0 0,-1 0 1,0 0-1,1 1 0,-1-1 1,1 0-1,0 0 1,-1 0-1,1 1 0,0-1 1,0 0-1,0 0 0,0 1 1,0-1-1,0 0 0,0 1 1,0 1-1,2 1 116,0 0 1,0-1-1,0 1 0,1-1 0,-1 1 1,1-1-1,0 0 0,3 3 0,2 3-81,0-1 0,1 0 0,0 0-1,0 0 1,1-2 0,0 1 0,0-1-1,0-1 1,1 1 0,0-2 0,0 0-1,0 0 1,1-1 0,-1 0 0,1-1-1,21 1 1,-30-3-54,0-1 0,-1 0-1,1 1 1,0-1 0,0-1-1,-1 1 1,1 0 0,0-1-1,-1 1 1,0-1 0,1 0 0,-1 0-1,0 0 1,0 0 0,0 0-1,0 0 1,2-4 0,31-49 854,-28 44-414,-3 3-205,10-11 1297,-14 19-1554,1 0-1,-1 0 0,1 0 0,0 0 0,-1 0 0,1 0 0,0 0 0,-1 0 0,1 0 0,0 1 0,-1-1 0,1 0 0,-1 0 0,1 0 1,0 1-1,-1-1 0,1 0 0,-1 1 0,1-1 0,-1 0 0,1 1 0,-1-1 0,1 1 0,-1-1 0,0 1 0,1-1 0,-1 1 1,0-1-1,1 1 0,-1-1 0,0 1 0,1 0 0,-1-1 0,0 2 0,12 17-149,-5-7-213,0 0-1,18 19 0,-22-28-36,0 0 1,0 0-1,0 0 1,0-1-1,1 1 0,-1-1 1,1 0-1,5 2 1,11 1-3444</inkml:trace>
  <inkml:trace contextRef="#ctx0" brushRef="#br0" timeOffset="22031.27">8928 1269 8404,'0'0'7846,"2"14"-7715,1-7-121,1 0 0,0-1 0,0 1 0,0-1 0,1 0-1,-1 0 1,2 0 0,-1 0 0,0-1 0,1 0 0,0 0 0,1-1 0,-1 0 0,1 0 0,-1 0 0,1-1 0,0 0 0,0 0 0,1-1 0,-1 1 0,14 1 0,-14-4 20,0 1 1,0-1 0,0 0 0,0-1-1,0 0 1,0 0 0,0 0 0,-1-1-1,1 0 1,-1 0 0,1-1-1,-1 0 1,0 0 0,1-1 0,-2 1-1,1-1 1,0 0 0,-1-1 0,0 1-1,0-1 1,0 0 0,7-11 0,14-23 377,-22 31-232,1 0-1,0 1 1,0 0 0,0 0 0,1 1-1,0-1 1,11-8 0,-16 14-177,0 1 1,0-1-1,1 1 1,-1-1-1,0 1 1,0 0 0,0 0-1,1 0 1,-1 0-1,0 0 1,1 0-1,-1 0 1,0 0-1,0 0 1,1 0 0,-1 1-1,0-1 1,0 1-1,0-1 1,0 1-1,1-1 1,-1 1-1,0-1 1,0 1-1,1 1 1,28 25-133,-22-20 171,-2 0-51,1 0-1,0-1 1,0 0-1,1-1 1,0 0-1,-1 0 1,2 0-1,-1-1 1,0 0-1,1-1 1,0 0-1,0 0 1,0-1-1,0 0 1,0-1-1,19 1 1,-22-1 22,1-1 1,0 0 0,0 0 0,0-1-1,-1 0 1,1 0 0,0-1 0,-1 1-1,1-2 1,-1 1 0,1-1 0,-1 1-1,0-2 1,0 1 0,0-1 0,-1 0-1,1 0 1,-1 0 0,0-1-1,0 0 1,-1 0 0,5-6 0,61-90 1396,-69 101-1469,-1-1 1,1 1-1,0-1 1,-1 1-1,1-1 1,-1 1-1,1 0 1,0-1-1,-1 1 1,1 0-1,0 0 1,-1 0-1,1-1 1,0 1-1,0 0 1,-1 0 0,1 0-1,1 0 1,8 1-4682,-1 2-760</inkml:trace>
  <inkml:trace contextRef="#ctx0" brushRef="#br0" timeOffset="22847.1">10450 1323 4914,'0'0'11285,"0"0"-11275,0-1 0,0 1 0,0 0 0,1-1-1,-1 1 1,0 0 0,0-1 0,0 1-1,1 0 1,-1-1 0,0 1 0,0 0 0,1 0-1,-1-1 1,0 1 0,1 0 0,-1 0-1,0 0 1,1-1 0,-1 1 0,0 0 0,1 0-1,-1 0 1,1 0 0,-1 0 0,0 0 0,1 0-1,-1 0 1,1 0 0,4 0 1,-1 2-1,1-1 1,-1 0-1,1 1 1,-1 0 0,0 0-1,1 0 1,-1 1 0,7 5-1,4 2 7,-2-3 10,1 0 1,0-1 0,0 0 0,29 7-1,-38-12-10,0 0-1,0 0 0,0 0 1,0-1-1,1 0 0,-1 0 0,0 0 1,0-1-1,1 1 0,-1-1 1,0 0-1,0-1 0,0 1 1,0-1-1,0 0 0,-1-1 1,10-4-1,-4-3 168,0 1 0,-1-1 1,0-1-1,-1 0 0,0 0 0,0 0 1,9-23-1,15-19 1063,-32 53-1245,0 0-1,0 0 1,0-1-1,1 1 1,-1 0 0,0 0-1,0 0 1,1 0-1,-1 0 1,0 0-1,0-1 1,0 1 0,1 0-1,-1 0 1,0 0-1,0 0 1,1 0-1,-1 0 1,0 0 0,1 0-1,-1 0 1,0 0-1,0 0 1,1 0-1,-1 0 1,0 1 0,0-1-1,1 0 1,-1 0-1,0 0 1,0 0-1,0 0 1,1 0 0,-1 1-1,0-1 1,0 0-1,0 0 1,1 0 0,-1 1-1,0-1 1,0 0-1,0 0 1,0 0-1,0 1 1,1-1 0,7 13-203,-7-11 201,5 6 9,-1 0-1,1 0 1,0-1-1,1 0 1,0 0-1,0 0 1,0-1 0,1 0-1,0 0 1,0-1-1,1 0 1,-1 0 0,1-1-1,0-1 1,0 1-1,0-1 1,1-1 0,-1 1-1,1-2 1,0 1-1,-1-2 1,13 1-1,-5 0 42,0-2-1,30-3 1,-40 3-35,0-1 0,0 0 0,-1 0 0,1-1 0,-1 1 0,0-1 0,1-1 0,-1 1 0,9-8 0,23-26 63,10-8-53,-44 42-70,0 1 0,0-1 0,1 1 0,-1-1 0,0 1 0,1 1 0,0-1 0,-1 0 0,1 1 0,9-1 0,-1 1-816,-1 1 1,0 0-1,0 1 0,0 1 0,0-1 1,0 2-1,14 4 0,28 11-4411</inkml:trace>
  <inkml:trace contextRef="#ctx0" brushRef="#br0" timeOffset="23833.02">12760 1173 6115,'0'0'9844,"-5"-1"-9323,-18-3-327,22 4-193,1 0 0,0 0 0,-1 0-1,1 0 1,0 0 0,-1 0 0,1 0 0,0 0-1,-1 0 1,1 0 0,0 0 0,-1 1-1,1-1 1,0 0 0,-1 0 0,1 0 0,0 1-1,-1-1 1,1 0 0,0 0 0,0 0-1,-1 1 1,1-1 0,0 0 0,0 1 0,0-1-1,-1 0 1,1 0 0,0 1 0,0-1 0,0 0-1,0 1 1,0-1 0,0 0 0,0 1-1,0-1 1,0 1 0,-1 14-37,2-12 34,-2 1-2,2-1-1,-1 1 1,0 0-1,1 0 0,0-1 1,-1 1-1,2 0 1,-1-1-1,0 1 0,1-1 1,-1 0-1,1 1 1,0-1-1,0 0 1,0 0-1,4 4 0,-2-3 2,1-1 0,-1 0 0,1 0 0,-1 0 0,1 0 0,0-1 0,0 1 0,0-1 0,0-1 0,1 1 0,4 0 0,0 1 49,0-2 0,0 1 0,0-2 0,0 1 0,0-1 1,0-1-1,0 1 0,0-2 0,0 0 0,0 0 0,0 0 0,-1-1 1,1-1-1,8-4 0,-4 0 138,0 0 0,-1-1 0,0-1 0,-1 0 0,0-1 0,0 0-1,-1 0 1,10-15 0,-17 20-147,1 0-1,0 0 0,1 1 1,0-1-1,0 1 0,0 0 0,0 1 1,1-1-1,9-4 0,-13 8-117,1 0 0,-1 0 0,1 0 0,0 0-1,-1 1 1,1 0 0,0-1 0,-1 1 0,1 1-1,0-1 1,-1 0 0,1 1 0,0 0-1,-1 0 1,1 0 0,-1 0 0,0 0 0,1 1-1,-1 0 1,0 0 0,0-1 0,4 4 0,38 28-1183,-15-11-185,44 25 0,-63-42 1279,-1 0 0,1 0 0,0-1 1,0 0-1,0-1 0,1 0 0,-1-1 0,20 1 0,-23-3 315,0 1-1,0-2 1,0 1-1,-1-1 1,1 0 0,0-1-1,-1 0 1,1 0-1,-1 0 1,1-1 0,-1 0-1,0-1 1,0 0-1,0 0 1,-1 0 0,0-1-1,1 0 1,-1 0-1,8-10 1,28-32 1748,-26 28-1018,0 2 0,25-22-1,-36 35-809,1-1-1,-1 2 1,1-1-1,0 1 0,0 0 1,0 0-1,1 0 1,-1 1-1,1 0 0,-1 0 1,1 1-1,12-1 0,-8 1-57,0 1 0,1 1 0,-1 0 0,0 0 0,0 1 0,-1 1 0,1 0 0,0 0 0,10 6 0,-2-2 18,1 0 1,-1-1-1,2-2 0,-1 0 1,0 0-1,1-2 0,0-1 1,-1 0-1,36-5 0,-48 3 29,-1-1 0,0 0-1,0 0 1,1-1 0,-1 0 0,-1 0-1,1 0 1,-1-1 0,1 0 0,8-7-1,3-6 677,31-34 0,7-7 602,-53 56-1323,0-1-1,1 1 1,-1 0 0,0 0-1,1 0 1,-1 1-1,1-1 1,0 1 0,-1 0-1,1 0 1,0 0 0,0 0-1,0 1 1,0-1-1,0 1 1,0 0 0,0 0-1,0 1 1,0-1 0,-1 1-1,7 1 1,5 3-29,1 1 0,-1 1 0,-1 0 0,15 10 0,-14-9 14,0 0 0,19 8 0,-27-14 25,0 0 0,0 0 0,1 0 0,-1-1 0,0 0 0,1 0 0,-1-1 0,0 0 0,1 0 0,-1-1 0,8-1-1,-11 0-217,1 1 0,0-1-1,0 0 1,-1-1 0,0 1-1,1-1 1,-1 0 0,0 0-1,0 0 1,0 0 0,-1-1-1,1 1 1,-1-1 0,0 0-1,0 0 1,4-8 0,10-19-5628,2-6-6592</inkml:trace>
  <inkml:trace contextRef="#ctx0" brushRef="#br0" timeOffset="24052.11">15505 776 5603,'0'0'17416,"26"-61"-17545</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5:32.297"/>
    </inkml:context>
    <inkml:brush xml:id="br0">
      <inkml:brushProperty name="width" value="0.05" units="cm"/>
      <inkml:brushProperty name="height" value="0.05" units="cm"/>
      <inkml:brushProperty name="color" value="#008C3A"/>
    </inkml:brush>
  </inkml:definitions>
  <inkml:trace contextRef="#ctx0" brushRef="#br0">16 347 9830,'-14'-24'55,"14"23"-45,-1-1 1,1 1-1,0-1 1,0 1-1,0-1 1,0 1-1,0-1 1,0 1-1,0-1 0,0 1 1,1-1-1,-1 1 1,0-1-1,1 1 1,0 0-1,-1-1 1,1 1-1,0 0 1,0-1-1,-1 1 1,1 0-1,2-2 1,0-3 6,5-14-23,-2-1-1,0 0 0,-1 0 1,-1 0-1,-1-1 0,-1 0 0,-1 1 1,-2-29-1,0 41 8,-2 12 65,0 18 238,2 4 150,1-1 1,1 0-1,1 0 0,2 0 0,0 0 1,2 0-1,14 39 0,28 38 1302,-27-61-858,-2 0-1,-2 2 1,15 55 0,-31-94-824,0 1-1,0-1 1,0 1 0,-1 0-1,1-1 1,-1 1-1,0 0 1,0-1 0,0 1-1,-1 0 1,-1 5 0,2-8-44,-1 1 1,-1-1 0,1 0 0,0 1 0,0-1-1,0 0 1,-1 0 0,1 0 0,0 0 0,-1 0-1,1 0 1,-1 0 0,1-1 0,-1 1 0,0 0-1,1-1 1,-1 1 0,0-1 0,1 0 0,-1 0 0,0 1-1,1-1 1,-1 0 0,0-1 0,-1 1 0,-25 1 377,9 1 7,0-2-1,-1 0 1,1-1-1,-33-6 0,36-1-338,16 7-62,1 1-1,-1-1 0,0 1 0,1-1 0,-1 1 0,1-1 1,-1 1-1,1-1 0,-1 1 0,1 0 0,-1-1 0,1 1 0,0 0 1,-1-1-1,1 1 0,-1 0 0,1 0 0,0 0 0,-1-1 1,1 1-1,0 0 0,-1 0 0,1 0 0,0 0 0,-1 0 0,2 0 1,32-5 579</inkml:trace>
  <inkml:trace contextRef="#ctx0" brushRef="#br0" timeOffset="436.45">340 482 9830,'1'-60'55,"-1"60"-49,0 0 0,0-1 0,0 1 0,1 0-1,-1-1 1,0 1 0,0 0 0,0 0 0,0-1 0,1 1 0,-1 0 0,0-1 0,0 1 0,1 0 0,-1 0 0,0 0 0,1-1 0,-1 1 0,0 0 0,1 0 0,-1 0 0,0 0 0,1-1 0,-1 1-1,0 0 1,1 0 0,-1 0 0,0 0 0,1 0 0,-1 0 0,0 0 0,1 0 0,-1 0 0,0 0 0,1 0 0,-1 0 0,0 0 0,1 1 0,-1-1 0,0 0 0,1 0 0,-1 0 0,0 0 0,1 1-1,-1-1 1,0 0 0,0 0 0,1 0 0,-1 1 0,0-1 0,0 0 0,1 1 0,-1-1 0,0 0 0,0 0 0,0 1 0,1 0 0,17 19 381,-17-18-338,9 13 329,0 1-1,-1 1 1,-1-1 0,0 1 0,-1 1-1,-1-1 1,-1 1 0,0 1-1,-1-1 1,-1 0 0,-1 1 0,-1 24-1,-2-89-282,-1 15-313,5-56 0,-2 80 180,-1 0 0,1 1 0,1-1 1,0 0-1,0 1 0,0-1 1,0 1-1,1-1 0,0 1 0,1 0 1,-1 1-1,1-1 0,9-10 1,-12 15 39,1 0 0,-1-1 0,1 1 0,0 0 0,0 0 0,-1 0 0,1 0 0,0 0 0,0 1 0,0-1 0,0 0 0,0 1 0,0-1 0,1 1 0,-1 0 0,0 0 0,0 0 0,0 0 0,0 0 0,0 0 0,0 1 0,0-1 0,0 1 0,0-1 0,0 1 0,0 0 0,0 0 0,0 0 0,0 0 0,3 2 0,0 1 82,0-1 0,-1 1 0,1 1 0,-1-1 0,1 1 0,-1 0 0,-1 0 0,7 10 0,-5-5 85,0 2-1,0-1 1,-1 0 0,-1 1 0,0 0 0,-1 0 0,0-1-1,-1 2 1,0-1 0,-1 21 0,0-31-147,0-1-1,0 1 1,0 0 0,-1 0 0,1 0 0,0-1-1,-1 1 1,1 0 0,-1 0 0,0-1-1,1 1 1,-1 0 0,0-1 0,0 1 0,0-1-1,0 1 1,0-1 0,0 0 0,-1 1-1,1-1 1,0 0 0,-2 1 0,-13 7 228</inkml:trace>
  <inkml:trace contextRef="#ctx0" brushRef="#br0" timeOffset="4227.21">1444 471 9830,'0'0'11,"0"0"0,-1 1 0,1-1 0,0 0 0,0 0 0,0 1 0,-1-1 0,1 0 0,0 1 0,0-1 0,0 0 0,0 1 0,0-1 1,0 0-1,0 1 0,0-1 0,0 0 0,0 1 0,0-1 0,0 0 0,0 1 0,0-1 0,0 0 0,0 1 0,0-1 0,0 0 0,0 1 0,0-1 0,1 0 0,-1 1 0,0-1 0,0 0 0,0 1 0,1-1 0,-1 0 0,0 0 0,0 1 0,1-1 0,-1 0 0,0 0 0,1 0 0,-1 1 0,0-1 0,0 0 0,1 0 0,-1 0 1,0 0-1,1 0 0,-1 0 0,1 0 0,-1 1 0,1-1 13,1 0 0,-1 0 0,0 0 0,0 0 0,0 0 0,1 0 0,-1-1 0,0 1 0,0 0 0,0-1 0,0 1 0,0 0 0,0-1 0,1 0 0,-1 1 0,0-1 0,1 0 0,1-3 31,0 0 1,0-1-1,0 1 0,0 0 1,-1-1-1,1 1 1,-1-1-1,0 0 1,-1 0-1,1 0 0,-1 0 1,1-7-1,6-67-160,-8 77 103,1-17-23,1-128-181,-3 132 184,0 1 0,-1 1 0,-1-1-1,0 0 1,0 0 0,-2 1 0,0 0 0,-7-15-1,11 28 23,1 0 0,0 0 0,-1 1-1,1-1 1,0 0 0,-1 0 0,1 0-1,0 1 1,-1-1 0,1 0 0,0 0-1,-1 1 1,1-1 0,0 0 0,0 1-1,-1-1 1,1 0 0,0 1 0,0-1-1,0 0 1,0 1 0,-1-1 0,1 1-1,0-1 1,0 0 0,0 1 0,0-1-1,0 1 1,0-1 0,0 0 0,0 1-1,0-1 1,0 1 0,0-1 0,0 0-1,1 1 1,-1-1 0,0 1 0,-3 76 1356,4 0 1,12 95 0,38 156 3688,-35-231-3647,71 316 4688,-85-407-5966,-1 0-1,1 1 1,1-1-1,-1 0 1,1 0-1,1 0 1,-1-1-1,6 8 1,-9-12-92,1 0 0,0 0 0,0-1 0,0 1 0,0 0 0,0-1 0,0 1 0,0 0 0,0-1 0,0 1 1,0-1-1,0 0 0,0 1 0,0-1 0,0 0 0,0 1 0,1-1 0,-1 0 0,0 0 0,2 0 0,-1-1-15,0 0 0,0 0 0,0 1 0,0-1 0,0-1-1,0 1 1,0 0 0,0 0 0,-1-1 0,1 1-1,-1-1 1,1 1 0,-1-1 0,1 0 0,1-2 0,5-8-194,-1 0 1,0 0 0,-1-1 0,0 0-1,-1 0 1,0-1 0,-1 0 0,3-19-1,-2 0-616,-1 1 0,-2-54 0,-3 66 409,-1 0 1,0 0 0,-2 0-1,-1 0 1,0 0 0,-1 1-1,-14-29 1,14 36 158,0 0-1,0 1 1,-1-1 0,-1 1 0,0 1-1,0-1 1,-1 2 0,-1-1 0,0 1-1,0 0 1,0 1 0,-19-11 0,28 18 218,-1 0 0,0 0 0,-1 0 0,1 0 0,0 0 0,0 0 0,0 1 1,0-1-1,-1 1 0,1 0 0,0-1 0,-1 1 0,1 0 0,-4 1 0,5-1 24,0 1-1,0-1 1,0 1 0,0 0-1,1 0 1,-1-1-1,0 1 1,0 0 0,0 0-1,1 0 1,-1 0-1,1 0 1,-1 0-1,0 0 1,1 0 0,0 0-1,-1 0 1,1 0-1,0 0 1,-1 0-1,1 0 1,0 0 0,0 1-1,0-1 1,0 0-1,0 0 1,0 0 0,1 2-1,-2 2 36,1 0 1,0 0-1,0 0 0,1 1 1,0-1-1,0 0 0,0 0 1,0 0-1,1 0 0,0 0 0,0-1 1,0 1-1,0 0 0,1-1 1,0 1-1,0-1 0,0 0 0,1 0 1,-1 0-1,1-1 0,0 1 1,0-1-1,0 0 0,0 0 1,1 0-1,-1-1 0,9 4 0,-5-2 37,0-1 0,0 0 0,0 0 0,0-1 0,0 0 0,1-1 0,-1 0 0,1 0 0,9-1 0,-15 0-54,1 0 0,0 0-1,-1-1 1,1 1 0,0-1 0,-1 0 0,1 0-1,-1 0 1,1-1 0,-1 1 0,0-1 0,0 0-1,1 0 1,-1 0 0,0 0 0,-1 0 0,1-1-1,0 1 1,-1-1 0,1 0 0,-1 0 0,4-5-1,0-7-213,-1 0 0,0-1-1,-1 1 1,0-1-1,-1 0 1,1-24 0,-3 23-38,1-1-1,1 1 1,0 0 0,2 1 0,7-22 0,-11 37 215,0 0-1,0 0 1,0 0-1,0 0 1,0 0 0,0 0-1,0 0 1,0 0-1,0 1 1,1-1 0,-1 0-1,0 1 1,0-1-1,1 1 1,-1-1 0,0 1-1,1 0 1,-1 0-1,0-1 1,1 1 0,-1 0-1,1 0 1,-1 0-1,0 0 1,1 1 0,-1-1-1,0 0 1,1 1-1,0 0 1,3 0 45,0 0-1,-1 0 1,1 1-1,-1 0 1,1 0-1,6 5 1,0 2 155,0 0 1,14 19-1,0-1 307,-27-42-298,-2 9-209,1 0 1,-1 1-1,-1-1 0,1 1 0,-1 1 1,0-1-1,0 0 0,0 1 1,-1 0-1,0 1 0,1-1 1,-1 1-1,-1 0 0,1 0 1,0 1-1,-1 0 0,1 0 1,-9-1-1,13 3 19,0 0 0,1 0 0,-1 1 0,1-1 0,-1 1 0,0-1 0,1 1 0,-1-1 0,1 1 0,-1 0 0,1 0 0,0 0 0,-1 0 0,1 0 0,0 0 0,0 0 0,-1 0 0,1 1 0,0-1 0,0 0 0,0 1 0,1-1 0,-1 1 0,0-1 0,0 1 0,1-1 0,-1 1 0,1-1 0,0 1 0,-1 0 0,1-1 0,0 3 0,-2 9 98,1 0 0,0-1 0,2 18 0,0-11 37,-1-9-57,0 1 0,1-1 0,0 0-1,1 0 1,0 1 0,1-1 0,0-1 0,6 14-1,-6-17-33,1 1 0,0-1 0,0 0-1,0-1 1,1 1 0,0-1-1,0 0 1,0 0 0,0 0-1,1-1 1,0 1 0,12 5-1,-16-8-38,0-1 0,1 1-1,-1-1 1,1 0 0,-1 0-1,1 0 1,0 0 0,-1-1-1,1 1 1,0-1 0,0 1-1,-1-1 1,1 0 0,0 0-1,0 0 1,-1-1 0,1 1-1,0-1 1,0 1 0,-1-1-1,1 0 1,0 0-1,-1 0 1,1 0 0,-1-1-1,0 1 1,1 0 0,-1-1-1,0 0 1,0 0 0,0 0-1,0 0 1,0 0 0,0 0-1,-1 0 1,1 0 0,-1-1-1,1 1 1,-1-1 0,0 1-1,0-1 1,0 1 0,0-1-1,-1 0 1,1 1 0,0-4-1,2-12-253,0 0 0,-1 1 0,-1-1-1,0 0 1,-1 0 0,-1 0 0,-1 0 0,-7-28 0,-5 17-254,13 28 475,0 0 0,0 0 0,1 0 0,-1 0 0,0 0 0,0 0 0,0 0 0,0 0 0,0 0 0,-1 1 0,1-1-1,0 0 1,0 1 0,0-1 0,-1 1 0,1-1 0,0 1 0,-1 0 0,1-1 0,-2 1 0,3 0 20,-1 0-1,1 1 0,-1-1 1,1 0-1,-1 0 0,1 1 1,-1-1-1,1 0 1,0 1-1,-1-1 0,1 0 1,-1 1-1,1-1 0,0 0 1,-1 1-1,1-1 0,0 1 1,0-1-1,-1 1 0,1-1 1,0 1-1,0-1 0,0 1 1,-1-1-1,1 1 1,0-1-1,0 1 0,0-1 1,0 1-1,0 0 0,0 22 73,0-19-26,0 4 2,0 0 0,1-1 0,0 1 0,0 0 0,1-1 0,-1 1 0,2-1-1,-1 0 1,1 0 0,1 0 0,-1 0 0,1 0 0,0-1 0,0 1 0,1-1-1,0 0 1,0-1 0,1 1 0,-1-1 0,1 0 0,0 0 0,9 4 0,-9-5-4,0-1 0,0-1 0,0 1 0,0-1 0,1 0 0,-1-1 0,1 0 0,-1 1 0,1-2 0,-1 1 0,11-2 0,-16 1-38,1 0 1,-1 0 0,1-1-1,-1 1 1,1-1-1,-1 1 1,1-1 0,-1 0-1,0 0 1,1 1-1,-1-1 1,0 0 0,0 0-1,0 0 1,0-1-1,0 1 1,0 0 0,0 0-1,0 0 1,0-1-1,0 1 1,0 0 0,-1-1-1,1 1 1,-1-1-1,1 1 1,-1-1 0,1-2-1,6-49-340,-7 47 233,2-155-1768,-3 156 1841,-1 9-29,0 13-50,1-7 163,2-1-1,0 1 0,0 0 1,0 0-1,1-1 0,1 1 0,0-1 1,5 12-1,-5-16-12,0 1 0,0 0 0,1-1 0,0 0 0,0 0 1,0 0-1,1 0 0,0-1 0,0 1 0,0-1 0,0 0 0,1-1 0,9 5 0,-10-5-11,0-1 0,0 0 0,0-1 0,0 0 0,0 1 1,0-1-1,1-1 0,-1 1 0,6-1 0,-9 0-22,0 0 0,-1 0 0,1 0 0,0 0 0,0-1 0,-1 1 1,1-1-1,0 1 0,0-1 0,-1 1 0,1-1 0,-1 0 0,1 0 0,0 0 0,-1 0 1,0 0-1,1 0 0,-1 0 0,0-1 0,1 1 0,-1 0 0,0-1 0,0 1 0,0-1 1,0 1-1,0-1 0,-1 0 0,2-2 0,1-13-194,0-1-1,-1 0 1,-1 0 0,0 1-1,-2-1 1,-2-23 0,-2 27-57,2 23 100,0 22 193,4-19 26,0 0-1,0 0 0,1 0 0,1-1 0,0 1 1,1-1-1,0 0 0,1 0 0,8 16 0,-8-19-19,0 1 0,1-1 0,-1-1 0,2 1 0,-1-1-1,1 0 1,0-1 0,0 1 0,1-1 0,-1-1 0,1 1 0,13 5-1,-19-10-43,0 0 0,0 0-1,1 0 1,-1 0-1,0-1 1,1 1 0,-1 0-1,0-1 1,1 0-1,-1 0 1,1 0 0,-1 0-1,0 0 1,1 0-1,-1 0 1,1-1-1,-1 1 1,0-1 0,1 0-1,3-1 1,-4 0-8,0 0-1,0 0 1,-1 1 0,1-2 0,0 1 0,-1 0-1,1 0 1,-1 0 0,0-1 0,1 1-1,-1 0 1,0-1 0,-1 1 0,1-1-1,0 0 1,-1 1 0,1-1 0,-1-2 0,3-65-755,2-13-198,-4 76 841,0 0-1,1 0 0,0 1 0,0-1 0,0 1 1,1-1-1,0 1 0,0 0 0,7-9 0,-9 14 84,-1 0 0,1 0 0,0 0 0,0 0 0,0 0 0,-1 0 0,1 0 0,0 0 0,0 1 0,1-1 0,-1 0 0,0 0 0,0 1 0,0-1-1,0 1 1,1-1 0,-1 1 0,0 0 0,0-1 0,1 1 0,-1 0 0,0 0 0,0 0 0,3 0 0,-2 1 24,0 0 1,0-1-1,0 1 1,0 0 0,0 1-1,0-1 1,0 0-1,-1 0 1,1 1-1,0-1 1,-1 1 0,1 0-1,1 2 1,5 9 152,-1-1 1,0 1-1,9 22 1,-13-27-121,40 114 1021,-28-76-863,-12-87-88,-1 20-161,0-4-307,1 1 0,8-30 0,-8 42 190,1 0 0,0 0 0,1 1 0,0 0-1,0 0 1,11-16 0,-15 26 145,0-1 0,0 1 0,0 0 0,0-1-1,0 1 1,0 0 0,1 0 0,-1 0 0,0 0 0,0 0 0,1 0 0,-1 0 0,1 0-1,-1 1 1,1-1 0,-1 1 0,3-1 0,-3 1 29,0 0-1,0 0 1,0 0-1,0 0 1,0 1-1,0-1 1,0 0-1,0 1 1,0-1-1,0 1 1,0-1-1,0 1 1,-1-1-1,1 1 1,0-1-1,0 1 1,0 0 0,-1 0-1,1-1 1,0 3-1,4 4 86,-1 0-1,-1 1 1,1 0-1,-1 0 1,2 10-1,-3-11-85,4 15 241,-1 0 0,1 28 1,-4-32-73,0-1-1,1 1 1,1-1 0,10 30-1,-14-47-166,0 0-1,0 0 1,0 1-1,0-1 1,0 0-1,0 0 1,0 0-1,0 1 1,0-1-1,0 0 1,0 0-1,0 0 1,0 1-1,0-1 1,1 0-1,-1 0 1,0 0-1,0 1 1,0-1-1,0 0 1,0 0-1,0 0 1,0 0-1,1 1 1,-1-1-1,0 0 1,0 0-1,0 0 1,0 0-1,1 0 1,-1 0-1,0 0 1,0 1-1,0-1 1,0 0-1,1 0 1,-1 0-1,0 0 1,0 0-1,0 0 1,1 0-1,-1 0 1,0 0-1,0 0 1,0 0-1,1 0 0,-1 0 1,0 0-1,0 0 1,0 0-1,1 0 1,-1-1-1,0 1 1,0 0-1,0 0 1,1 0-1,-1 0 1,0 0-1,0 0 1,0-1-1,4-8 62,-4 8-42,16-80-595,4-17-484,-17 89 926,0-1 0,1 1 0,0-1 0,0 1 0,1 1 0,0-1 0,9-11 0,-14 20 116,1-1 1,-1 1 0,0-1-1,0 1 1,1 0 0,-1-1 0,1 1-1,-1-1 1,0 1 0,1 0-1,-1-1 1,1 1 0,-1 0 0,0 0-1,1-1 1,-1 1 0,1 0-1,-1 0 1,1 0 0,-1 0 0,1 0-1,-1-1 1,1 1 0,-1 0-1,1 0 1,0 0 0,-1 0 0,2 1-1,6 12-39,0 29 301,-7-35-202,5 51 436,-6-42-325,1 1-1,1-1 1,1 0-1,0 1 1,1-1-1,9 24 1,-12-38-140,0-1 1,1 1 0,-1 0 0,0 0 0,0 0 0,1-1-1,-1 1 1,1-1 0,-1 1 0,1-1 0,0 1-1,0-1 1,-1 0 0,1 0 0,0 0 0,0 0-1,0 0 1,0 0 0,0-1 0,1 1 0,-1-1 0,0 0-1,0 1 1,0-1 0,0 0 0,1 0 0,-1 0-1,0 0 1,0-1 0,0 1 0,0-1 0,0 1 0,1-1-1,1-1 1,2 0 41,0-1 0,-1 1 0,1-1 0,-1 0-1,0-1 1,0 0 0,0 1 0,0-2 0,-1 1 0,8-10-1,-4 2-226,0-1 0,-1-1 1,-1 1-1,0-1 0,-1 0 0,-1-1 0,0 1 0,0-1 0,-2 0 0,0 0 0,-1 0 0,0 0 0,-2-24 0,1 38 156,0 0 0,0 0 0,0 0 0,0 1 1,0-1-1,0 0 0,0 0 0,0 0 0,-1 0 0,1 1 0,0-1 1,0 0-1,-1 0 0,1 1 0,0-1 0,-1 0 0,1 0 0,-1 1 1,1-1-1,-1 0 0,1 1 0,-1-1 0,0 1 0,1-1 0,-1 1 1,0-1-1,1 1 0,-1-1 0,0 1 0,-1-1 0,2 1 10,-1 1 0,0-1 0,0 0 0,1 0 0,-1 1 0,0-1 0,1 1 0,-1-1 0,0 1 0,1-1 0,-1 1 0,1-1 0,-1 1 0,1-1 0,-1 1 0,1 0 0,-1-1 0,1 1 0,0 0 0,-1 0 0,1-1 0,0 1 0,-1 0 0,1 0 0,0-1 0,0 1 0,0 0 0,0 0 0,0-1 0,0 3 0,-2 14 136,1 1 0,1-1 0,0 1 0,1-1 0,1 1 0,4 18 0,-4-29-73,0 0-1,0 0 1,1 0-1,0 0 1,0 0-1,0 0 1,1 0-1,0-1 1,0 0-1,1 0 1,-1 0 0,2-1-1,-1 1 1,0-1-1,1 0 1,11 7-1,-14-10-38,-1-1 0,1 1 1,0-1-1,0 0 0,0 0 0,0 0 0,0 0 0,0-1 0,0 1 0,0-1 0,0 1 0,1-1 1,-1 0-1,0 0 0,0-1 0,0 1 0,4-2 0,-5 1-10,1 0-1,-1 0 1,0 0 0,0 0-1,0-1 1,0 1 0,0-1-1,0 0 1,0 1 0,0-1 0,-1 0-1,1 0 1,-1 0 0,0 0-1,1 0 1,-1-1 0,0 1-1,0 0 1,0-1 0,0 1-1,0-5 1,6-34-686,-1 0 0,0-66 0,-4 75 382,-1 5-203,-1 57 422,-1 9 373,1-20-114,1 0 1,1 0-1,6 30 1,-7-44-143,0 0 0,1 1 0,0-1 1,0 0-1,0 0 0,0 0 0,1 0 0,0 0 1,0-1-1,0 1 0,1-1 0,-1 0 0,1 0 1,0 0-1,0-1 0,0 1 0,6 3 0,-7-6-20,0 0 0,0 1 0,0-1-1,0 0 1,0-1 0,0 1-1,0 0 1,0-1 0,0 0 0,0 0-1,1 0 1,-1 0 0,0 0 0,0 0-1,0-1 1,4-1 0,-1 0-8,-1 0 1,1-1-1,-1 1 1,0-1-1,0 0 0,0-1 1,-1 1-1,6-6 1,2-3-167,-1 0 0,0-1 0,-1-1 0,-1 1-1,10-19 1,-13 19-41,0 0 0,-1-1 0,-1 0 0,0 1 0,-1-1 0,0-1-1,1-19 1,-2-8-551,-5-51 0,2 81 570,0 0-1,-1 0 1,-6-18-1,7 25 118,0 1 0,-1-1 1,0 1-1,0 0 0,0-1 0,-1 1 0,1 0 0,-1 1 0,0-1 0,0 0 1,-6-4-1,8 7 38,1 1 0,-1-1 0,1 1 0,-1-1 0,1 1 0,-1-1 0,0 1 0,1 0 1,-1 0-1,1-1 0,-1 1 0,0 0 0,0 0 0,1-1 0,-1 1 0,0 0 0,1 0 0,-1 0 0,0 0 0,1 0 0,-1 0 1,0 0-1,0 1 0,1-1 0,-1 0 0,0 0 0,0 1 0,0 0 13,0 0 0,0 0 0,0 0-1,0 0 1,0 0 0,1 0 0,-1 0 0,1 0 0,-1 0-1,0 1 1,1-1 0,0 0 0,-1 0 0,1 2 0,-4 48 422,4-46-367,2 27 298,0 0 1,2 1-1,2-1 0,1-1 0,1 1 0,2-1 1,1-1-1,1 0 0,1 0 0,26 39 1,-33-60-216,0 0 0,1 0 0,0-1 0,1 0 0,-1 0 0,14 9 0,-18-15-101,0 1 0,0-1-1,0 0 1,0 0-1,0-1 1,1 1-1,-1-1 1,1 1 0,-1-1-1,1 0 1,-1 0-1,1-1 1,0 1-1,-1-1 1,1 0 0,0 0-1,-1 0 1,1 0-1,0-1 1,-1 1 0,1-1-1,-1 0 1,5-2-1,-5 1-14,0 0-1,0 0 1,0-1-1,0 0 0,0 1 1,-1-1-1,0 0 1,1 0-1,-1 0 0,0 0 1,0-1-1,-1 1 1,1 0-1,-1-1 1,0 1-1,2-6 0,2-11-431,4-36-1,-7 41 188,15-174-2015,-17 188 2228,0 0 0,0 0 1,0 0-1,1 0 0,-1 0 0,0 0 0,0-1 1,1 1-1,-1 0 0,0 0 0,1 0 1,-1 0-1,1 0 0,0 0 0,-1 0 0,1 0 1,0 1-1,-1-1 0,1 0 0,0 0 0,0 0 1,0 1-1,0-1 0,-1 0 0,1 1 1,0-1-1,0 1 0,0-1 0,1 1 0,-1 0 1,0-1-1,2 1 0,-1 0 23,-1 0 1,1 1-1,0-1 0,-1 1 0,1 0 0,-1-1 1,1 1-1,-1 0 0,1 0 0,-1 0 0,1 0 0,-1 0 1,0 0-1,0 1 0,1-1 0,-1 0 0,0 1 1,0-1-1,0 0 0,0 3 0,8 13 238,0 1 1,10 33-1,8 19 249,-22-88-213,-5 11-308,0 0 0,0 0 0,-1 0 0,0 0 0,0 0 0,0 0 0,-4-8 0,4 13 0,0 0 1,0 0-1,-1 0 1,1 0 0,0 1-1,-1-1 1,0 0-1,1 1 1,-1-1 0,0 1-1,0 0 1,0-1-1,0 1 1,0 0 0,0 0-1,0 1 1,0-1 0,0 0-1,0 1 1,-1-1-1,1 1 1,0-1 0,0 1-1,-1 0 1,1 0-1,-4 1 1,5-1 36,0 0-1,-1 0 1,1 0-1,-1 1 1,1-1-1,0 1 1,-1-1-1,1 1 1,0-1-1,-1 1 1,1 0-1,0-1 1,0 1 0,0 0-1,0 0 1,0 0-1,0 0 1,0 0-1,-2 2 1,1 1 21,0-1 1,-1 1-1,1 0 1,0 0-1,1 1 1,-2 4-1,-1 6 130,1 0-1,-2 26 1,4-26-85,-1 3 93,1 0 0,2 30 0,-1-44-144,1-1 0,-1 1 0,1-1 1,-1 0-1,1 1 0,0-1 0,0 0 0,1 0 1,-1 1-1,1-1 0,-1 0 0,1 0 0,0-1 1,0 1-1,1 0 0,-1-1 0,0 1 0,1-1 1,-1 0-1,5 3 0,-4-3-16,-1-1 1,1 0-1,0 1 0,0-1 0,0-1 1,0 1-1,0 0 0,0-1 0,0 1 1,0-1-1,0 0 0,0 0 0,0 0 0,0 0 1,0-1-1,0 1 0,0-1 0,0 0 1,0 0-1,0 0 0,0 0 0,-1 0 1,1-1-1,0 1 0,-1-1 0,1 0 1,-1 0-1,0 0 0,1 0 0,-1 0 1,0 0-1,0-1 0,0 1 0,2-6 0,4-4-172,-1 0-1,-1-1 0,0 0 0,-1 0 0,0-1 0,3-14 1,-4 5-176,-1-1 0,-1 1 0,0-1 0,-4-31 0,1 7-223,1 68 582,6 140 876,-4-139-694,1 0 0,2 0 0,0-1 0,1 1-1,14 32 1,-20-52-196,0 0 0,1-1 0,-1 1-1,0 0 1,1 0 0,-1 0 0,1-1 0,-1 1 0,1 0-1,-1 0 1,1-1 0,-1 1 0,1 0 0,0-1 0,-1 1-1,1-1 1,0 1 0,0-1 0,0 1 0,-1-1 0,1 0-1,0 1 1,0-1 0,0 0 0,0 1 0,-1-1 0,1 0-1,0 0 1,0 0 0,1 0 0,19 0 142</inkml:trace>
  <inkml:trace contextRef="#ctx0" brushRef="#br0" timeOffset="6234.13">4928 586 9830,'0'-1'5,"0"1"0,-1 1 1,1-1-1,0 0 0,-1 0 0,1 0 0,-1 0 0,1 0 0,0 0 1,-1 0-1,1 0 0,0 1 0,-1-1 0,1 0 0,0 0 0,-1 0 1,1 1-1,0-1 0,0 0 0,-1 0 0,1 1 0,0-1 0,0 0 1,0 1-1,-1-1 0,1 0 0,0 1 0,0-1 0,0 0 0,0 1 1,0-1-1,-1 0 0,1 1 0,0-1 0,0 1 0,0-1 0,0 0 1,0 1-1,0-1 0,0 0 0,0 1 0,1-1 0,-1 1 0,0-1 1,0 0-1,0 1 0,0-1 0,0 0 0,1 1 0,-1 0 66,0 9 107,0 0 1,1 0-1,1-1 1,-1 1 0,1-1-1,1 1 1,0-1-1,7 15 1,-9-21-116,1 0 1,0 0-1,-1 0 1,1 0-1,0-1 1,1 1-1,-1-1 1,0 1-1,1-1 1,-1 0-1,1 0 1,0 0-1,0 0 1,-1-1-1,1 1 1,1-1 0,-1 0-1,0 1 1,0-1-1,0-1 1,0 1-1,1 0 1,-1-1-1,0 0 1,1 0-1,-1 0 1,0 0-1,1 0 1,5-2-1,-5 1-28,-1-1 0,1 0 0,0 0 1,-1 0-1,0 0 0,1-1 0,-1 1 0,0-1 0,0 0 0,0 0 0,-1 0 0,1 0 0,-1 0 0,0 0 0,0-1 1,0 1-1,0-1 0,0 0 0,-1 0 0,1 1 0,0-6 0,2-6-116,1 0-1,-2-1 1,0 1 0,0-20-1,-2-75-313,-1 110 393,0 0 1,0 0-1,0 0 0,0 0 0,-1 0 1,1 0-1,0 0 0,0 0 0,0 0 1,0 0-1,0 0 0,0 0 0,0 0 1,0 0-1,-1 0 0,1 0 1,0 0-1,0 0 0,0 0 0,0 0 1,0 0-1,0 0 0,0 0 0,-1 0 1,1 0-1,0 0 0,0 0 1,0 0-1,0 0 0,0 0 0,0 0 1,0 0-1,0 0 0,0 0 0,-1 0 1,1-1-1,0 1 0,0 0 1,0 0-1,0 0 0,0 0 0,0 0 1,0 0-1,0 0 0,0 0 0,0-1 1,0 1-1,0 0 0,0 0 0,0 0 1,0 0-1,0 0 0,0 0 1,0 0-1,0-1 0,-5 13-16,3 1 205,0 1 0,1 0 0,1 0 0,0 0-1,1 0 1,0 0 0,4 17 0,-4-27-120,0 0 1,0 0-1,1 0 1,-1 0-1,1 0 0,0 0 1,0-1-1,0 1 1,1 0-1,-1-1 0,1 0 1,0 0-1,0 1 1,0-2-1,0 1 1,1 0-1,-1-1 0,1 1 1,-1-1-1,1 0 1,0 0-1,0-1 1,0 1-1,0-1 0,0 0 1,0 0-1,8 1 1,-8-1-12,0-1 1,0 1-1,0-1 1,0 0 0,0-1-1,0 1 1,0-1-1,0 1 1,0-1-1,0-1 1,0 1 0,0 0-1,0-1 1,-1 0-1,1 0 1,-1 0-1,7-5 1,-7 4-64,0-1-1,0 0 1,0 0 0,0 0 0,0 0-1,-1-1 1,0 1 0,0-1 0,0 0-1,-1 1 1,1-1 0,-1 0 0,0 0-1,0-7 1,4-68-487,-5 73 434,0-1 0,-1 1 0,0-1 0,0 1 0,0 0-1,-1-1 1,0 1 0,-5-9 0,7 16 58,0 0 1,0 0-1,0 1 1,0-1-1,0 0 1,0 0-1,0 0 1,-1 0-1,1 0 0,0 1 1,0-1-1,0 0 1,0 0-1,0 0 1,-1 0-1,1 0 0,0 0 1,0 0-1,0 0 1,0 1-1,-1-1 1,1 0-1,0 0 1,0 0-1,0 0 0,-1 0 1,1 0-1,0 0 1,0 0-1,0 0 1,-1 0-1,1 0 1,0 0-1,0 0 0,0-1 1,-1 1-1,1 0 1,0 0-1,0 0 1,0 0-1,0 0 1,-1 0-1,1 0 0,0 0 1,0-1-1,0 1 1,0 0-1,0 0 1,-1 0-1,1-1 1,0 27-125,0-19 100,1 8 202,0-1 0,1 1 0,1 0 0,0-1 0,11 28 0,35 70 1108,-22-55-664,-7-14-176,56 145 1713,-68-164-1810,-2 1-1,0 0 1,-1 0 0,-2 0-1,1 49 1,-5-70-303,0-1-1,1 0 0,-1 0 1,0 0-1,0 0 1,-1 0-1,1 0 1,-1 0-1,1-1 0,-1 1 1,0 0-1,0-1 1,0 0-1,0 1 1,-1-1-1,1 0 1,-1 0-1,1 0 0,-1 0 1,0-1-1,0 1 1,1-1-1,-1 1 1,0-1-1,0 0 1,-5 1-1,5-1-7,0 0-1,0 0 1,0-1-1,-1 1 1,1-1-1,0 1 1,0-1-1,-1 0 1,1 0-1,0-1 1,-1 1-1,1-1 1,0 1 0,0-1-1,0 0 1,0 0-1,0 0 1,0-1-1,0 1 1,0-1-1,0 0 1,0 0-1,1 0 1,-1 0-1,-3-4 1,2-1-81,0 0 1,0 0-1,1 0 1,0 0-1,1 0 1,-1-1-1,2 0 0,-1 1 1,1-1-1,-1-10 1,1-15-612,3-37 0,-1 37 250,3-25-506,3-1 0,2 1 0,3 0 0,2 1 0,3 0 0,25-56 0,-36 97 593,1 0 0,1 1 0,14-21 0,-20 33 287,0-1 1,1 1 0,0 0 0,-1 0 0,1 0 0,0 0-1,1 1 1,-1-1 0,0 1 0,1 0 0,-1 0-1,1 0 1,0 0 0,0 0 0,0 1 0,0 0-1,0 0 1,0 0 0,0 0 0,4 0 0,-5 2 72,-1 0 0,1-1 0,-1 1 1,0 0-1,1 0 0,-1 1 0,0-1 1,0 0-1,0 1 0,0-1 0,0 1 1,0 0-1,0-1 0,0 1 0,0 0 1,-1 0-1,1 0 0,-1 1 0,0-1 1,0 0-1,2 4 0,20 53 557,16 66 903,-39-125-1492,0 0 0,0 1 0,0-1 0,0 0 0,0 0 1,0 0-1,0 0 0,0 1 0,0-1 0,0 0 0,0 0 0,0 0 0,0 0 1,0 1-1,0-1 0,0 0 0,1 0 0,-1 0 0,0 0 0,0 0 1,0 1-1,0-1 0,0 0 0,0 0 0,1 0 0,-1 0 0,0 0 0,0 0 1,0 0-1,0 0 0,1 0 0,-1 0 0,0 1 0,0-1 0,0 0 0,0 0 1,1 0-1,-1 0 0,0 0 0,0 0 0,0 0 0,0 0 0,1 0 1,-1-1-1,0 1 0,0 0 0,0 0 0,6-9 207,-1-14-42,-4 10-290,0 1 1,-1 0 0,0-1-1,-1 1 1,0 0-1,-4-15 1,4 23 113,0 1-1,0 0 1,0 0 0,-1 0-1,1 0 1,-1 0 0,0 1-1,1-1 1,-1 0 0,0 1-1,-1-1 1,1 1 0,0 0-1,-1 0 1,1 0 0,-1 0-1,0 0 1,1 0 0,-1 1-1,0-1 1,0 1 0,0 0-1,0 0 1,0 0 0,-1 0 0,1 1-1,0-1 1,-6 1 0,6-1 40,-1 1 1,1 0 0,0 0 0,0 0 0,0 1 0,0-1 0,0 1-1,0-1 1,0 1 0,0 0 0,0 0 0,0 1 0,-5 2 0,5-1 9,0 0 1,0 0-1,0 0 1,0 1-1,0-1 1,1 1-1,0 0 1,-1 0-1,-1 6 1,-3 6 123,2 0 1,0 1-1,1-1 1,0 1 0,2 0-1,0 0 1,0 0 0,2 0-1,0 0 1,4 23-1,-3-37-141,0 0 0,0-1 0,0 1 0,1 0 0,-1-1-1,1 1 1,-1-1 0,1 0 0,0 1 0,0-1 0,0 0-1,1 0 1,-1 0 0,0-1 0,1 1 0,-1 0 0,1-1-1,0 0 1,-1 1 0,1-1 0,0 0 0,0 0 0,0-1-1,-1 1 1,1-1 0,0 1 0,5-1 0,-2 1 32,0-1 0,0 1 0,-1-1-1,1-1 1,0 1 0,0-1 0,-1 0 0,1 0 0,0-1 0,-1 1 0,1-1 0,-1 0 0,9-6-1,-9 4-98,0-1 0,0 0 0,0-1 0,-1 1 0,0-1 0,0 1 0,-1-1 0,1-1 0,-1 1 0,-1 0 0,1-1 0,-1 1 0,0-1 0,1-11 0,0 0-237,-1 0 0,-1 0 0,0 0 0,-4-26-1,3 41 247,0 1-1,0-1 0,-1 1 1,1 0-1,-1-1 0,1 1 0,-1 0 1,0 0-1,0 0 0,0-1 0,0 1 1,-1 0-1,1 0 0,0 0 0,-1 1 1,1-1-1,-3-2 0,4 4 25,0 0-1,-1 0 1,1 0-1,0 0 1,0 0-1,0 0 1,0 0 0,-1 0-1,1 0 1,0 0-1,0 0 1,0 0-1,-1 0 1,1 0 0,0 0-1,0 0 1,0 1-1,0-1 1,-1 0-1,1 0 1,0 0 0,0 0-1,0 0 1,0 0-1,-1 0 1,1 1-1,0-1 1,0 0-1,0 0 1,0 0 0,0 0-1,0 0 1,0 1-1,0-1 1,-1 0-1,1 0 1,0 0 0,0 1-1,0-1 1,0 0-1,0 0 1,0 0-1,0 0 1,0 1 0,0-1-1,0 0 1,0 1-1,0 0 1,-3 14 147,1 0-1,1 0 1,0 0-1,1 0 1,2 26-1,-1-33-85,0-1 0,1 1 0,0-1 0,0 0 0,0 0 0,1 0 0,0 0 0,0 0 0,1-1 0,0 1 0,0-1 0,1 0 1,9 10-1,-11-13-22,1-1 0,0 1 0,-1-1 0,1 1 0,0-1 0,1 0 0,-1-1 0,0 1 0,1-1 0,-1 0 0,0 0 0,7 1 0,-9-2-16,0 0-1,1 0 0,-1 0 0,0 0 1,1 0-1,-1 0 0,0-1 0,1 1 1,-1-1-1,0 0 0,0 1 0,0-1 1,1 0-1,-1 0 0,0 0 0,0-1 1,0 1-1,-1 0 0,1-1 0,0 1 0,0-1 1,-1 0-1,1 0 0,-1 1 0,2-3 1,2-7-117,0 0-1,0 0 1,-1 0 0,-1-1 0,0 1 0,0-1-1,0-13 1,1-83-1181,-5 74 868,0 76 432,-1-19 162,2 0-1,2 23 1,-1-40-126,-1 1 0,1-2 0,1 1-1,0 0 1,-1 0 0,2 0 0,-1-1 0,1 1 0,-1-1 0,2 1-1,-1-1 1,7 7 0,-9-10-43,0 0 0,1-1 0,-1 1 0,1-1-1,-1 1 1,1-1 0,0 0 0,-1 0 0,1 0 0,0 0 0,0 0 0,0 0-1,0 0 1,0-1 0,0 1 0,0-1 0,0 1 0,0-1 0,0 0-1,0 1 1,1-1 0,-1-1 0,0 1 0,0 0 0,0 0 0,0-1 0,0 1-1,0-1 1,0 0 0,0 1 0,0-1 0,2-1 0,-1-1 19,1 1 0,-1-1 1,0 0-1,0 0 0,0 0 1,-1 0-1,1-1 0,-1 1 1,0-1-1,0 1 0,0-1 1,0 0-1,0 0 0,1-8 0,2-27-730,-2-1-1,-2-54 1,0 118 897,0 1-1,2-1 1,1 0 0,1 0-1,1-1 1,16 43 0,-21-63-180,0 0 1,0 0 0,0-1 0,1 1-1,-1 0 1,1-1 0,0 1 0,0-1-1,0 0 1,0 1 0,0-1 0,0 0-1,0 0 1,1 0 0,-1-1 0,1 1 0,0 0-1,-1-1 1,1 0 0,0 0 0,0 0-1,0 0 1,3 1 0,24-1 117</inkml:trace>
  <inkml:trace contextRef="#ctx0" brushRef="#br0" timeOffset="7917.82">6520 478 9830,'64'89'1647,"-60"-82"-1498,0 0 0,0 1-1,-1-1 1,0 1 0,-1 0 0,0 0 0,2 10 0,-4-14-82,1 0-1,0 0 1,-1 0 0,2 0 0,-1-1-1,0 1 1,1 0 0,-1-1 0,1 1 0,0-1-1,1 1 1,-1-1 0,0 0 0,4 3-1,-5-5-38,0 0-1,0 0 1,0 0-1,0 0 0,0 0 1,1-1-1,-1 1 0,0 0 1,1-1-1,-1 1 1,0-1-1,1 1 0,-1-1 1,0 0-1,1 0 0,-1 0 1,1 0-1,-1 1 1,1-2-1,-1 1 0,0 0 1,1 0-1,-1 0 0,1-1 1,-1 1-1,0-1 1,1 1-1,-1-1 0,0 1 1,0-1-1,1 0 0,-1 0 1,0 0-1,0 1 1,0-1-1,0 0 0,0 0 1,0-1-1,1 0 0,2-3 8,0 0-1,0-1 1,-1 1-1,0-1 0,0 0 1,0 0-1,1-7 1,22-97-565,-21 80 351,1 1 1,1 0-1,16-36 1,-23 64 174,0 0 0,1-1 0,-1 1 1,1 0-1,-1 0 0,1 0 0,0 0 1,-1 0-1,1-1 0,0 1 0,0 1 1,0-1-1,0 0 0,0 0 0,0 0 1,0 0-1,0 1 0,0-1 0,0 0 1,0 1-1,0-1 0,1 1 0,-1-1 1,0 1-1,0 0 0,3-1 0,-2 2 33,0-1 0,0 1 0,0 0 0,0-1 0,0 1 0,0 0-1,0 0 1,0 0 0,0 1 0,0-1 0,-1 0 0,1 1 0,0-1 0,1 3-1,7 7 249,-1 1 1,-1 0-1,11 19 0,-18-30-262,31 71 950,-32-112-235,-2 37-759,-1-1 0,1 0 0,-1 1 0,0-1 0,0 1 0,0 0 0,0 0 0,-1 0 0,1 0 0,-1 1-1,0-1 1,1 1 0,-1 0 0,0 0 0,-6-2 0,8 3 51,0 0-1,-1 0 0,1 0 1,0 0-1,0 1 0,-1-1 1,1 0-1,0 1 0,-1 0 1,1 0-1,-1 0 0,1 0 1,-1 0-1,1 0 1,0 0-1,-1 1 0,1-1 1,0 1-1,-1 0 0,1 0 1,0 0-1,0 0 0,-1 0 1,1 0-1,0 0 0,0 1 1,0-1-1,1 1 0,-4 2 1,1 4 77,1-1-1,-1 1 1,1 0 0,1 1 0,-1-1 0,1 0 0,1 1-1,0-1 1,-1 12 0,4 82 978,-1-86-890,-1-12-147,0-1 1,1 1-1,-1-1 0,1 1 1,0-1-1,0 0 0,0 1 1,0-1-1,0 0 0,1 0 1,-1 0-1,1 0 0,0 0 0,0 0 1,0 0-1,0-1 0,1 1 1,-1-1-1,6 4 0,-5-3 12,1-1 0,0-1-1,0 1 1,0-1 0,0 1-1,1-1 1,-1 0 0,0 0-1,1-1 1,-1 0-1,0 1 1,1-1 0,-1-1-1,0 1 1,5-1 0,-5 0-48,0-1 0,0 1 1,-1 0-1,1-1 1,-1 0-1,1 0 0,-1 0 1,0 0-1,0-1 1,0 1-1,0-1 0,0 0 1,0 1-1,-1-1 1,1-1-1,-1 1 0,0 0 1,0 0-1,0-1 1,-1 1-1,1-1 0,-1 0 1,1 0-1,-1 1 0,0-6 1,3-9-214,-1 1-1,0-1 1,-2 0 0,0-19 0,-1 24 66,0-27-301,0 39 432,0-1 1,0 1-1,0 0 0,-1-1 0,1 1 0,-1-1 1,1 1-1,-1-1 0,1 1 0,-1 0 0,0-1 1,1 1-1,-1 0 0,0 0 0,0-1 1,0 1-1,0 0 0,0 0 0,0 0 0,-2-1 1,3 2 9,-1 0 0,1 0 0,-1 0 0,1 0 0,0 0 0,-1 0 0,1 0 0,0 0 0,-1 0 0,1 0 0,-1 0 0,1 0 0,0 0 0,-1 0 0,1 0 0,0 0 0,-1 1 0,1-1 0,0 0 0,-1 0 0,1 0 0,0 1 0,-1-1 0,1 0 0,0 0 0,0 1 0,-1-1 0,1 0 0,0 1 0,0-1 0,-1 0 0,1 1 0,0-1 0,0 0 0,0 1 0,0-1 0,0 0 0,0 1 0,-1-1 0,1 0 0,0 1 0,0-1 0,0 1 0,-2 19-85,1-18 89,0 17 204,1 0 1,0 0-1,1 0 1,7 31-1,-7-44-143,0 0 0,1 0 1,0 1-1,0-1 0,1 0 0,-1-1 0,1 1 0,1 0 0,-1-1 0,1 0 0,0 0 0,0 0 1,1 0-1,-1 0 0,1-1 0,0 0 0,8 5 0,-10-7-24,0 0-1,0-1 1,0 0-1,0 1 0,0-1 1,0 0-1,0 0 1,0-1-1,0 1 1,1-1-1,-1 0 1,0 1-1,0-1 1,1-1-1,-1 1 1,0 0-1,0-1 1,6-1-1,-5 0-36,0 0 1,-1 0-1,0-1 0,1 1 1,-1-1-1,0 1 0,0-1 0,0 0 1,0 0-1,-1 0 0,1 0 1,-1-1-1,2-3 0,2-6-139,0 1-1,-1 0 1,-1-1 0,0 0-1,-1 0 1,0 0 0,1-27-1,-3 20-65,1 1-83,-2-1 0,-1-24 1,0 39 228,1 1 1,-1-1 0,0 1-1,0-1 1,-1 1 0,1-1-1,-1 1 1,0 0 0,0 0-1,0 0 1,-1 0 0,1 0-1,-1 0 1,0 1 0,-4-4-1,7 7 54,0 0-1,0-1 0,0 1 0,-1 0 1,1 0-1,0-1 0,0 1 0,-1 0 1,1 0-1,0 0 0,0 0 0,-1-1 1,1 1-1,0 0 0,-1 0 1,1 0-1,0 0 0,-1 0 0,1 0 1,0 0-1,-1 0 0,1 0 0,0 0 1,0 0-1,-1 0 0,1 0 0,0 0 1,-1 0-1,1 0 0,0 0 0,-1 0 1,1 0-1,0 1 0,0-1 1,-1 0-1,1 0 0,-5 14-7,5 25 204,0-34-134,1 3 16,0-1-1,1 1 0,0-1 1,0 1-1,1-1 0,-1 0 0,2 0 1,-1 0-1,1 0 0,0 0 1,0-1-1,1 0 0,0 0 1,7 8-1,-8-10-17,1 0-1,-1 0 1,1 0 0,-1 0 0,1-1 0,0 0-1,0 0 1,0 0 0,1-1 0,-1 0 0,1 0-1,-1 0 1,1 0 0,0-1 0,0 0-1,-1 0 1,1-1 0,0 0 0,8 0 0,-11-1-37,-1 0 1,1 0 0,0 0-1,-1-1 1,0 1 0,1-1-1,-1 0 1,0 1 0,0-1-1,1 0 1,-2 0 0,1-1-1,0 1 1,0 0 0,-1-1-1,1 1 1,-1-1 0,2-4 0,20-53-346,-23 59 294,3-16-212,0 1 0,0-28 0,-2 3-549,-1 63 953,-1 17 329,8 55-1,-6-83-389,1 0 0,0 0 0,1 0 0,0-1-1,1 1 1,0-1 0,1 0 0,0 0 0,11 16 0,-14-23-75,0-1 1,0 0-1,0 1 1,0-1-1,0 0 1,1 0-1,-1-1 0,0 1 1,1 0-1,0-1 1,-1 0-1,1 1 1,0-1-1,-1 0 1,1 0-1,0-1 1,0 1-1,0-1 0,0 1 1,0-1-1,0 0 1,0 0-1,0 0 1,0 0-1,0-1 1,0 1-1,2-2 1,0 1 6,0-1 1,-1 0 0,0 0-1,1 0 1,-1-1 0,0 0-1,0 0 1,-1 0 0,1 0 0,0 0-1,-1-1 1,0 1 0,0-1-1,0 0 1,3-5 0,-1-4-209,0 0 1,0-1-1,-1 1 1,-1-1 0,-1 0-1,0 0 1,0 0-1,-1 0 1,-1 0-1,-2-16 1,2 5 87,-2 51 149,2-20-11,-1 1-1,1-1 0,0 1 0,0-1 1,0 1-1,1-1 0,2 8 0,-2-12-38,0 0-1,0 0 1,0 0-1,0-1 1,0 1-1,0 0 1,1-1-1,-1 1 1,1 0-1,-1-1 1,1 0-1,0 1 1,-1-1-1,1 0 1,0 0-1,0 0 1,0 0-1,0 0 1,0 0-1,0-1 1,0 1-1,0-1 1,0 1-1,0-1 1,0 0-1,1 0 1,2 0-1,-3 1 5,0-1 0,0 0 0,1 0 0,-1 0 1,0 0-1,0-1 0,0 1 0,1 0 0,-1-1 0,0 0 0,0 1 0,0-1 0,0 0 0,0 0 0,0 0 0,0 0 0,0-1 1,0 1-1,1-2 0,-1 0 7,0 0 1,0 0-1,0-1 0,0 1 1,0-1-1,-1 1 1,0-1-1,1 1 1,-1-1-1,0-5 1,2-6-222,-1 1 0,0-1 0,-2 1 1,-1-29-1,1 38 148,0 1 1,-1-1-1,0 1 0,0-1 0,0 1 1,0 0-1,-1-1 0,1 1 1,-1 0-1,0 0 0,-1 0 0,1 0 1,-1 0-1,1 1 0,-1-1 1,0 1-1,-1 0 0,1 0 0,-7-5 1,9 7 65,-1 0 0,1 0 1,-1 0-1,1 0 0,-1 1 1,0-1-1,0 0 0,1 1 1,-1-1-1,0 1 0,0 0 1,1 0-1,-1 0 0,0 0 1,0 0-1,0 0 0,1 0 1,-1 0-1,0 1 0,0-1 1,0 1-1,1-1 0,-1 1 1,-2 1-1,2-1 9,0 1-1,0 1 1,0-1 0,0 0 0,0 0 0,0 1-1,1-1 1,-1 1 0,1-1 0,-1 1-1,1 0 1,0 0 0,-1 3 0,-1 9 100,0 0 1,0 1 0,2-1 0,-1 22-1,3-30-66,-1 0 0,1 0 0,0 0 0,1 0-1,0 0 1,0 0 0,0-1 0,1 1 0,0-1 0,0 0-1,0 1 1,1-1 0,0-1 0,1 1 0,-1-1 0,1 1-1,0-1 1,0-1 0,0 1 0,1-1 0,0 0 0,0 0-1,0 0 1,7 2 0,3 2 88,0-2-1,1 0 1,-1 0-1,1-2 1,0 0 0,1-1-1,-1-1 1,29 1-1,-44-3-131,0 0 0,-1 0-1,1 0 1,0 0-1,0 0 1,-1 0-1,1-1 1,0 1-1,-1 0 1,1-1 0,-1 1-1,1-1 1,0 0-1,-1 0 1,1 0-1,-1 1 1,0-1 0,1 0-1,-1-1 1,0 1-1,1 0 1,-1 0-1,0-1 1,0 1-1,0 0 1,1-3-1,12-22 202</inkml:trace>
  <inkml:trace contextRef="#ctx0" brushRef="#br0" timeOffset="10332.2">8479 576 9830,'-1'-7'-6,"1"-8"1,0 12 24,2 8 28,0 6 158,2-1-1,-1 1 1,1-1 0,0 0 0,1 0 0,1-1 0,11 17-1,-15-23-132,1 0 0,0 0 0,-1 0 0,1 0 0,1-1 0,-1 1 0,0-1 0,0 0 0,1 0 0,0 0 0,-1 0 0,1-1 0,0 1 0,0-1 0,-1 0 0,1 0-1,0-1 1,0 1 0,0-1 0,0 0 0,0 0 0,1 0 0,-1 0 0,7-2 0,-9 1-26,0 0 0,1-1 0,-1 1 0,0 0 0,0-1 0,-1 0 0,1 1 0,0-1 0,0 0 0,-1 0 0,1 0 0,-1 0 0,0 0 0,1 0 0,-1 0 0,0 0 0,0-1 0,0 1 0,-1 0 0,1-1 0,0 1 0,-1-1 0,0 1 0,1-3 0,1-11-68,-1-1 0,0-20 0,-1 33-25,0-3 17,1-1-12,-1-1-1,0 0 0,0 1 1,-1-1-1,-1 0 0,1 1 0,-1-1 1,0 1-1,-1 0 0,-7-16 0,6 67 711,5-36-564,0 1 0,0-1 1,1 0-1,0 0 1,0 0-1,0 0 1,1 0-1,0 0 1,1-1-1,0 1 0,0-1 1,0 0-1,0 0 1,9 8-1,-9-10-8,0 1 0,1-1 0,0 0 0,0-1 1,0 1-1,0-1 0,1 0 0,-1 0 0,1-1 0,0 1 0,0-1 0,0-1 0,0 1 0,0-1 0,0 0 0,0 0 0,10-1 1,-13 0-65,-1-1 1,1 0 0,0 0 0,-1-1-1,1 1 1,-1-1 0,1 1 0,-1-1 0,1 0-1,-1 1 1,0-1 0,0 0 0,0-1 0,0 1-1,0 0 1,-1-1 0,1 1 0,-1-1-1,0 1 1,1-1 0,-1 0 0,1-2 0,4-12-187,0 0 0,4-20 1,-9 35 115,9-60-443,-8 42 313,-1 20 163,-1 0 0,0 0-1,0 0 1,0 0 0,0 0-1,0 0 1,0 0 0,0 0-1,0 0 1,0 0 0,0 0 0,0 0-1,0 14 7,0 5 157,0 0 1,1 0 0,1 0-1,8 36 1,-8-50-97,-1 0 0,1 0 0,1 0 0,-1 0 0,1 0 0,-1-1 0,2 1 0,-1-1 0,0 0 0,1 1 0,0-2 0,0 1 0,0 0 0,0-1 0,0 0 0,1 0 0,0 0 0,-1 0 0,1-1 0,0 0 0,0 0 0,8 2 0,-10-3-24,0 0 1,0 0 0,0 0 0,0-1 0,1 1 0,-1-1 0,0 0 0,0 0 0,1 0 0,-1 0 0,0 0 0,0-1 0,1 1 0,-1-1 0,0 0 0,0 0-1,0 0 1,0-1 0,0 1 0,0-1 0,0 1 0,-1-1 0,4-3 0,-3 1-63,1 0 0,-1-1-1,-1 1 1,1-1 0,-1 0 0,1 0 0,-1 0 0,0 0-1,-1 0 1,0 0 0,1 0 0,-2-1 0,2-6 0,1-16-303,-2 0 0,0 0 1,-5-37-1,-6 34 1,4 20 136,12 45 544,3-18-125,1 0-1,1 0 0,24 25 0,-21-24 84,0 0-1,18 30 0,-9 3 187,-21-46-447,-1 0 0,0 0 0,0 0 0,0 0 0,-1 0 0,1 0 0,-1 0 1,0 0-1,0 1 0,-1-1 0,0 4 0,1-7-41,-1 0-1,1 0 1,-1 0 0,1 0-1,-1 0 1,0 0 0,1 0 0,-1-1-1,0 1 1,0 0 0,0 0-1,1-1 1,-1 1 0,0-1 0,0 1-1,0-1 1,0 1 0,0-1 0,0 1-1,0-1 1,0 0 0,0 0-1,0 1 1,0-1 0,-2 0 0,-32 0 265,25 0-90,6 0-152,0-1-1,0 0 0,0 0 1,0 0-1,0 0 0,1-1 1,-1 1-1,0-1 0,1 0 0,-1 0 1,1 0-1,0-1 0,0 1 1,0-1-1,0 0 0,0 0 1,0 0-1,-3-5 0,2 2-88,0 1 0,0-1-1,0 0 1,1-1 0,-5-11 0,10 23 76,-1 0 0,0-1 0,1 1 0,0-1 0,0 1 0,1-1 1,-1 1-1,1-1 0,0 0 0,0 0 0,0-1 0,1 1 0,-1-1 1,1 1-1,0-1 0,0 0 0,0 0 0,0-1 0,0 1 0,1-1 0,-1 0 1,1 0-1,0-1 0,-1 1 0,1-1 0,0 0 0,6 1 1,-5-1 12,1 0 1,-1-1 0,1 0 0,-1 0 0,1 0 0,0 0 0,-1-1 0,1 0 0,-1-1 0,0 1 0,1-1-1,-1-1 1,0 1 0,0-1 0,0 0 0,0 0 0,-1-1 0,1 0 0,-1 0 0,6-5 0,-1-5-250,0 1 0,-1-2 1,0 1-1,-1-1 1,-1 0-1,-1-1 0,0 0 1,0 0-1,-2 0 1,0-1-1,-1 1 0,-1-1 1,0 0-1,-1 0 1,-3-31-1,2 47 207,0-1 0,0 1 0,0-1 0,0 0 0,0 1 0,-1-1 0,1 1 0,-1-1 0,1 1 0,-1 0 0,0-1 0,0 1 0,1 0 0,-1-1 0,0 1 0,0 0 0,0 0 0,0 0 0,0 0 0,-1 0 0,1 0 0,0 0 0,0 0 0,-1 0 0,1 0 0,-1 1 0,1-1 0,0 1 0,-1-1 0,1 1 0,-1-1 0,1 1 0,-1 0 0,0 0 0,1 0 0,-1 0 0,-1 0 0,2 0 16,0 1-1,1-1 1,-1 1 0,1-1 0,-1 1 0,0 0 0,1-1 0,-1 1-1,1 0 1,0-1 0,-1 1 0,1 0 0,0-1 0,-1 1-1,1 0 1,0 0 0,0 0 0,0-1 0,-1 1 0,1 0-1,0 0 1,0 0 0,0 1 0,0 25 133,0-23-102,0 15 128,2 0-1,-1 0 0,2-1 0,1 1 1,0-1-1,1 1 0,1-1 0,1-1 1,0 1-1,17 26 0,-23-41-139,1 0 0,0-1 0,0 1 1,1 0-1,-1-1 0,0 1 0,1-1 0,-1 0 0,1 0 0,0 0 0,0 0 0,0 0 1,0-1-1,0 1 0,0-1 0,1 0 0,-1 0 0,0 0 0,1 0 0,-1-1 0,0 1 0,1-1 1,-1 0-1,1 0 0,-1 0 0,0 0 0,1-1 0,-1 0 0,1 1 0,-1-1 0,0 0 0,0 0 1,1-1-1,-1 1 0,0-1 0,0 0 0,5-3 0,1-6-74,1 1 1,-1-1-1,-1 0 1,0-1-1,-1 0 0,0 0 1,6-18-1,29-94-1748,-41 120 1748,-1 3 46,0 1 0,0 0 1,0 0-1,0 0 0,0 0 1,0 0-1,0 0 0,0 0 1,0 0-1,0 0 0,0-1 1,0 1-1,0 0 0,0 0 1,0 0-1,0 0 0,0 0 1,0 0-1,1 0 0,-1 0 1,0 0-1,0 0 0,0 0 1,0 0-1,0-1 0,0 1 1,0 0-1,0 0 0,0 0 0,0 0 1,0 0-1,1 0 0,-1 0 1,0 0-1,0 0 0,0 0 1,0 0-1,0 0 0,0 0 1,0 0-1,0 0 0,0 0 1,1 0-1,-1 0 0,0 0 1,0 0-1,0 0 0,0 0 1,0 0-1,0 1 0,0-1 1,0 0-1,0 0 0,0 0 1,1 0-1,-1 0 0,0 0 0,0 0 1,0 0-1,0 0 0,0 0 1,0 0-1,0 0 0,0 0 1,0 1-1,0-1 0,0 0 1,0 0-1,6 12-64,4 14 197,5 52 435,-13-62-410,0 0 1,1 0-1,1 0 1,1 0-1,10 25 1,-14-40-151,-1-1 1,1 1-1,-1 0 1,0 0-1,1-1 1,-1 1-1,1-1 1,0 1-1,-1 0 1,1-1-1,-1 1 1,1-1-1,0 1 1,0-1 0,-1 0-1,1 1 1,0-1-1,0 0 1,-1 1-1,1-1 1,0 0-1,0 0 1,-1 0-1,1 0 1,0 0-1,0 0 1,0 0-1,0 0 1,-1 0-1,1 0 1,0 0-1,0 0 1,0-1-1,-1 1 1,1 0-1,1-1 1,0 0 12,0 0 0,0 0 0,0-1 0,0 1 0,0-1 0,-1 1 0,1-1 0,0 0 0,-1 1 0,1-1 0,0-2 0,6-12-159,-1-1 0,-1 1 0,0-1 1,5-27-1,-9 30-43,1 1 0,0 0 0,1 1 0,1-1-1,0 1 1,0-1 0,2 1 0,-1 1 0,12-15 0,-18 25 180,0 1 0,1-1 0,-1 1 0,0-1 0,1 1 0,-1 0 0,0-1 0,1 1 0,-1 0 0,1-1 0,-1 1 0,1 0 0,-1 0 0,1-1 0,-1 1 0,1 0 0,-1 0 0,1 0 0,-1-1 0,1 1 0,-1 0 0,1 0 0,-1 0 0,1 0 0,0 0 0,-1 0 0,1 0 0,-1 1 0,1-1 0,-1 0 0,1 0 0,-1 0 0,1 0 0,-1 1 0,1-1 0,-1 0 0,1 0 1,-1 1-1,1-1 0,-1 0 0,0 1 0,1-1 0,-1 1 0,0-1 0,1 0 0,-1 1 0,0-1 0,1 1 0,-1-1 0,0 1 0,0-1 0,0 1 0,1-1 0,-1 2 0,11 34 252,-9-28-159,7 41 283,5 20 133,-13-64-458,1-1 0,0 1 1,0 0-1,0 0 0,1-1 1,-1 1-1,1-1 0,0 0 1,1 0-1,4 6 0,-4-8-8,1 1 0,-1-1 0,1 0 0,-1 0 0,1 0 0,0-1 0,0 0 0,-1 0 0,1 0 0,0 0 0,0-1 0,0 0 0,0 0 0,0 0 0,0 0 0,0-1 0,0 0 0,0 0 0,0 0 0,-1-1 0,1 0 0,0 0 0,-1 0 0,0 0 0,1-1 0,-1 1 0,0-1 0,0 0 0,5-5 0,-2-2-189,-1-1 1,1 0-1,-2 0 0,1-1 0,-2 0 1,0 0-1,0 0 0,-1 0 0,0 0 1,-1-1-1,0 1 0,-2-1 0,0-25 1,0 36 117,0-1 0,-1 0 0,1 1 0,-1-1 1,0 1-1,0-1 0,0 1 0,0-1 0,0 1 1,0 0-1,-1-1 0,1 1 0,-1 0 0,0 0 0,1 0 1,-1 0-1,0 0 0,0 0 0,0 1 0,-1-1 0,1 1 1,0-1-1,0 1 0,-1 0 0,1 0 0,-5-1 1,5 1 43,-1 0 0,1 1 0,0-1 0,-1 0 0,1 1 0,0 0 0,-1 0 0,1 0 0,-1 0 0,1 0 0,0 0 0,-1 1 0,1-1 0,0 1 0,-1-1 0,1 1 0,0 0 0,0 0 0,-1 0 0,1 0 0,0 0 0,0 1 0,0-1 0,1 1 0,-1-1 0,0 1 0,0 0 0,1-1 0,-3 4 0,0 5 85,-1 1-1,2-1 1,0 1-1,0-1 1,1 1-1,0 0 1,0 0-1,2 0 1,-1 0-1,3 18 1,-2-10 61,0-16-130,0 1-1,0-1 0,0 1 0,1-1 0,0 1 0,-1-1 0,1 1 0,1-1 0,-1 0 0,0 0 0,1 1 0,0-1 1,0 0-1,-1 0 0,2-1 0,-1 1 0,0 0 0,1-1 0,4 5 0,-2-4 18,-1 0-1,1-1 0,0 1 1,0-1-1,-1 0 0,1-1 1,0 1-1,1-1 0,-1 0 1,0 0-1,0-1 0,9 1 1,-12-1-24,0 0 0,0-1 1,0 1-1,0 0 1,0-1-1,0 1 1,0-1-1,0 0 1,-1 1-1,1-1 0,0 0 1,0 0-1,-1 0 1,1 0-1,-1-1 1,1 1-1,2-3 1,-1 0-36,-1 0 0,1 0 0,-1 0 1,1 0-1,-1 0 0,0 0 1,1-7-1,1-3-183,-1 0 0,0 0 0,-2 0 1,1-17-1,-1 20 102,0-7-183,-2 0-1,-2-25 0,3 38 219,-1 1-1,0 0 1,0 0 0,0 0-1,0 0 1,-1 0 0,0 1-1,1-1 1,-2 0-1,1 1 1,0-1 0,-1 1-1,1 0 1,-1-1 0,0 1-1,-4-3 1,7 6 59,0 0 0,0 0 0,0-1 0,-1 1 0,1 0-1,0 0 1,0 0 0,-1 0 0,1 0 0,0-1 0,0 1 0,-1 0 0,1 0 0,0 0 0,-1 0 0,1 0 0,0 0 0,0 0 0,-1 0-1,1 0 1,0 0 0,-1 0 0,1 0 0,0 0 0,0 0 0,-1 0 0,1 0 0,0 0 0,-1 1 0,1-1 0,0 0 0,0 0-1,-1 0 1,1 0 0,0 0 0,0 1 0,0-1 0,-1 0 0,1 0 0,0 1 0,0-1 0,0 0 0,-1 0 0,1 0 0,0 1 0,0-1-1,0 0 1,0 1 0,-4 16 136,4-16-131,-2 40 472,1 1 0,10 79 0,25 86 990,-22-148-1033,22 81 596,3 16 168,-36-154-1176,-1 0-1,1 0 0,-1 0 1,0 0-1,1 0 0,-1 0 0,0 0 1,0 0-1,-1 0 0,1 0 1,0 0-1,-1 0 0,1 0 1,-2 2-1,1-3-7,0 0 0,0 0 0,0-1 0,-1 1 0,1-1 1,0 1-1,-1-1 0,1 1 0,0-1 0,0 0 0,-1 0 0,1 0 0,0 0 0,-1 0 0,1 0 1,-1 0-1,1 0 0,0 0 0,-1-1 0,1 1 0,0 0 0,-3-2 0,-1 1 40,-1-1-1,1 0 1,-1 0-1,1-1 0,-7-3 1,-35-28 357</inkml:trace>
  <inkml:trace contextRef="#ctx0" brushRef="#br0" timeOffset="10503.02">9227 0 9830,'0'0'0</inkml:trace>
  <inkml:trace contextRef="#ctx0" brushRef="#br0" timeOffset="12026.1">10768 412 9830,'-8'-7'72,"6"16"102,4 14 235,0-18-324,0 0-1,0 0 1,0 0-1,1-1 0,0 1 1,0-1-1,0 1 1,0-1-1,0 0 0,1 0 1,0 0-1,0-1 1,0 1-1,0-1 0,1 0 1,-1 0-1,1-1 1,-1 1-1,1-1 0,0 0 1,0 0-1,0-1 1,1 0-1,-1 1 0,0-2 1,0 1-1,1-1 1,-1 1-1,0-1 0,1-1 1,7 0-1,-10-1-26,0 1 0,-1 0 0,1-1-1,0 1 1,-1-1 0,1 0 0,-1 0 0,0 0-1,0 0 1,0 0 0,0-1 0,0 1 0,0-1-1,0 1 1,-1-1 0,1 0 0,-1 1 0,0-1-1,0 0 1,1-4 0,3-9-9,-1 0 1,3-26-1,-4 23-215,3-23 0,-4 21 54,1 0 0,1 1 0,10-28 0,-14 47 115,1-1-1,0 0 1,1 0-1,-1 1 1,0-1-1,0 1 1,1-1-1,-1 1 1,1-1-1,-1 1 1,1 0-1,-1 0 1,1 0-1,0 0 1,0 0 0,-1 0-1,1 0 1,0 0-1,0 1 1,0-1-1,0 1 1,0 0-1,0-1 1,0 1-1,4 0 1,-3 0 40,0 0 1,0 0-1,1 1 1,-1-1-1,0 1 1,0 0-1,0 0 1,0 0-1,0 0 0,0 0 1,0 1-1,0-1 1,0 1-1,4 3 1,6 8 330,0 2 0,0 0 0,13 22 0,-25-35-197,-1-35 377,-2 31-537,0-1-1,0 1 0,-1 0 0,0 0 0,1 0 0,-1 0 1,0 0-1,0 1 0,0-1 0,0 1 0,0 0 1,0 0-1,0 0 0,0 0 0,0 0 0,-1 1 1,1-1-1,0 1 0,0 0 0,-1 0 0,1 0 1,0 1-1,-1-1 0,1 1 0,0 0 0,0 0 1,-3 1-1,1 2 55,0 0 1,1 0-1,0 0 1,0 0-1,0 1 1,0 0-1,1 0 1,0 0 0,0 0-1,0 0 1,1 1-1,0-1 1,0 1-1,0-1 1,-2 13-1,0 3 193,1 0 0,1 1 0,1 23 0,0-37-160,1-1 1,1 1-1,-1 0 1,1 0-1,1 0 1,3 12-1,-4-17-75,0-1-1,0 0 0,1 0 1,-1 1-1,1-1 1,0 0-1,-1 0 0,1-1 1,0 1-1,0 0 1,0-1-1,0 1 1,0-1-1,1 1 0,-1-1 1,0 0-1,1 0 1,-1 0-1,1 0 0,-1-1 1,1 1-1,-1-1 1,1 1-1,3-1 1,0 1 44,1-1 1,-1 0 0,0 0 0,1 0 0,-1-1 0,0 0 0,0 0 0,1 0 0,-1-1 0,0 0 0,0 0 0,-1-1 0,1 1 0,0-1 0,8-6 0,-7 2-99,1 1-1,-1-1 1,-1-1 0,1 1 0,-1-1 0,0 0-1,-1-1 1,0 1 0,6-14 0,-7 14-78,-1 0 0,0 0 0,0 0 0,0-1 0,-1 1 0,-1-1 1,1 0-1,-1 0 0,-1 1 0,0-1 0,-1-16 0,0 24 97,1 1 0,-1-1 0,1 0 0,-1 1 0,1-1-1,-1 1 1,1-1 0,-1 1 0,0-1 0,1 1 0,-1-1 0,0 1 0,0-1 0,1 1 0,-1 0 0,0 0-1,0-1 1,1 1 0,-1 0 0,0 0 0,0 0 0,0 0 0,0 0 0,1 0 0,-1 0 0,0 0-1,-1 0 1,0 0 11,1 0 0,0 1-1,-1-1 1,1 0 0,0 0-1,-1 1 1,1-1-1,0 1 1,-1-1 0,1 1-1,0 0 1,0-1 0,-1 1-1,1 0 1,0 0 0,-2 2-1,1 3 47,0 0-1,1 0 0,-1 0 1,1 0-1,0 0 1,0 1-1,1-1 0,0 1 1,0-1-1,1 0 1,-1 1-1,1-1 0,1 0 1,-1 0-1,1 0 1,0 0-1,0 0 0,1 0 1,4 6-1,-2-5 25,2 0 0,-1 0 1,1-1-1,0 1 0,1-2 0,-1 1 0,1-1 1,0 0-1,1-1 0,-1 0 0,1 0 0,-1-1 0,1 0 1,0 0-1,0-1 0,1-1 0,-1 1 0,0-1 0,1-1 1,-1 0-1,11-1 0,-18 1-58,1-1 1,-1 0-1,0 1 1,-1-1-1,1 0 0,0 0 1,0 0-1,0 0 1,0-1-1,-1 1 0,1 0 1,-1-1-1,1 1 1,-1-1-1,1 1 1,-1-1-1,0 0 0,0 0 1,0 1-1,0-1 1,0 0-1,1-3 0,15-48-280,-15 46 145,7-31-373,-3 10-137,20-51 0,-26 79 623,0 0 0,0-1 0,1 1 0,-1-1 0,0 1 0,0 0 0,0-1 0,1 1 0,-1 0 0,0 0 0,0-1 0,1 1 0,-1 0 1,0 0-1,0-1 0,1 1 0,-1 0 0,0 0 0,1 0 0,-1-1 0,1 1 0,-1 0 0,0 0 0,1 0 0,-1 0 0,0 0 0,1 0 0,-1 0 0,1 0 0,-1 0 0,0 0 0,1 0 0,0 0 0,14 9 72,6 16 170,-11-7-68,-1 0 1,-1 1 0,-1 0 0,0 0-1,-1 1 1,4 24 0,-6-34-89,2-13 11,1-14 36,10-46-467,-11 33-56,2 1 1,2 1 0,0 0 0,15-29 0,-25 57 390,1-1 0,-1 1 0,0-1 0,0 1 0,1-1 0,-1 0 0,0 1 0,0-1 0,1 1 0,-1-1 0,1 1 0,-1 0 0,1-1 0,-1 1 0,0-1 0,1 1 0,-1 0 0,1-1 0,0 1 0,-1 0 0,1 0 1,-1-1-1,1 1 0,-1 0 0,1 0 0,0 0 0,-1 0 0,1 0 0,-1 0 0,1 0 0,0 0 0,-1 0 0,1 0 0,-1 0 0,1 0 0,0 0 0,-1 0 0,1 0 0,-1 1 0,1-1 0,-1 0 0,1 1 0,-1-1 0,1 0 0,-1 1 0,1-1 0,-1 0 1,1 1-1,-1-1 0,1 1 0,-1-1 0,0 1 0,1 0 0,17 30 166,-17-30-148,10 27 265,-1 0 1,-1 1 0,-1 0-1,-1 0 1,-2 1 0,-1-1 0,-1 48-1,-3-79-279</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5:49.114"/>
    </inkml:context>
    <inkml:brush xml:id="br0">
      <inkml:brushProperty name="width" value="0.05" units="cm"/>
      <inkml:brushProperty name="height" value="0.05" units="cm"/>
      <inkml:brushProperty name="color" value="#008C3A"/>
    </inkml:brush>
  </inkml:definitions>
  <inkml:trace contextRef="#ctx0" brushRef="#br0">300 762 9830,'-94'-48'109,"87"44"0,0 1 0,0 0 0,0 1 0,-1 0 0,1 0 0,-1 1 0,1-1-1,-1 2 1,1-1 0,-1 1 0,-13 1 0,-4 0 387,22-1-443,0 0 0,1 1 0,-1-1 0,0 0 0,0 1 0,1 0 1,-1 0-1,1 0 0,-1 0 0,1 0 0,-1 0 0,1 1 1,-1-1-1,1 1 0,0-1 0,0 1 0,0 0 0,0 0 1,-2 3-1,1-1 36,0 1 0,0 0 0,0 0 0,1 0-1,-1 0 1,1 1 0,1-1 0,-1 1 0,0 6 0,0-3 61,1 0 0,0 0-1,1-1 1,0 1 0,1 0-1,-1 0 1,2 0 0,-1-1-1,1 1 1,0-1 0,1 1-1,6 12 1,-5-15-22,0 1-1,0-1 1,1 0 0,0 0 0,0-1-1,1 1 1,0-1 0,0 0 0,0-1-1,0 0 1,1 0 0,-1 0 0,1 0-1,0-1 1,0 0 0,1-1-1,-1 0 1,0 0 0,1 0 0,-1-1-1,13 0 1,-18-1-96,1 0 0,-1-1 0,0 1 0,0-1 0,0 0 0,0 1 0,0-1 0,0 0 0,0-1 1,0 1-1,0 0 0,0 0 0,-1-1 0,1 1 0,0-1 0,-1 1 0,1-1 0,-1 0 0,0 0 0,1 0 0,-1 1 0,0-1 0,0 0 0,0-1 0,-1 1 0,1 0 0,0 0 0,-1 0 0,1 0 0,-1 0 0,0-3 0,3-11-139,-2-1 1,1 1-1,-2-19 0,-1 22-59,2 0 44,-1 1 0,-1-1 0,0 1 0,-1 0 0,-1 0 0,1 0 0,-2 0 0,0 0 0,-9-20-1,8 51 14,5-3 287,1 0-1,0-1 0,1 1 0,1-1 0,0 0 0,9 25 1,-9-33-102,0-1 0,0 1 1,0-1-1,1 0 0,0 0 1,1 0-1,-1-1 0,1 1 1,0-1-1,0 0 1,1 0-1,-1-1 0,1 0 1,0 0-1,0 0 0,1-1 1,6 3-1,-10-4-38,1-1 0,-1 1 0,1-1 0,0 0 0,-1 0 1,1-1-1,0 1 0,0-1 0,-1 0 0,1 0 0,0 0 0,0 0 0,-1-1 0,1 0 0,0 1 0,5-3 0,-6 1-6,-1 1 0,0-1 1,1 1-1,-1-1 0,0 0 0,0 0 0,0 0 0,0 0 0,0-1 0,-1 1 0,1 0 0,-1-1 0,1 1 0,-1-1 0,0 1 0,0-1 1,0 0-1,0 1 0,0-1 0,-1 0 0,1 0 0,-1-3 0,3-13-215,-1 0 1,-1 0 0,-1 0-1,0 0 1,-2 0-1,0 0 1,-1 0-1,-1 1 1,-1-1-1,0 1 1,-9-19 0,14 37 182,0 0 0,0 0 0,0 0 0,0 0 0,0 1 0,0-1 0,0 0 0,0 0 0,0 0 0,0 0 0,0 0 0,0 0 0,0 0 0,0 0 0,0 0 0,0 0 0,0 0 0,-1 0 0,1 0 0,0 0 0,0 1 0,0-1 0,0 0 0,0 0 1,0 0-1,0 0 0,0 0 0,0 0 0,0 0 0,0 0 0,-1 0 0,1 0 0,0 0 0,0 0 0,0 0 0,0 0 0,0 0 0,0 0 0,0 0 0,0 0 0,0 0 0,0 0 0,-1 0 0,1-1 0,0 1 0,0 0 0,0 0 0,0 0 0,0 0 0,0 0 0,0 0 1,0 0-1,0 0 0,0 0 0,0 0 0,0 0 0,0 0 0,0 0 0,0 0 0,0-1 0,-1 1 0,1 0 0,0 0 0,0 0 0,0 0 0,0 0 0,-2 12-79,0 15-144,2-18 304,0 1-1,1-1 1,-1 0-1,2 1 1,0-1-1,0 0 1,0 0 0,8 17-1,-7-22-33,-1 1-1,1-1 1,1 0-1,-1 0 1,0 0-1,1 0 1,0-1-1,0 1 1,0-1-1,0 0 1,1 0-1,-1-1 1,1 1-1,0-1 1,-1 0-1,1 0 1,10 2-1,-10-2 23,1-1 0,0 0 0,0 0 0,0 0 0,-1-1 0,1 0 0,0 0 0,0 0 0,0-1 0,9-1 0,-13 1-58,1 0-1,0-1 1,-1 1 0,1 0-1,-1-1 1,1 1-1,-1-1 1,0 0 0,0 0-1,0 0 1,0 0-1,0 0 1,0 0 0,0 0-1,-1-1 1,1 1-1,-1-1 1,0 1 0,1-1-1,-1 0 1,-1 1-1,2-6 1,2-13-284,-2 1-1,0-1 1,-2 0 0,-3-40 0,-2 47 109,1 13 39,0 11 41,2 6 213,0 0 1,1 0-1,1 0 1,0 0 0,1 1-1,1-1 1,1 0-1,4 15 1,-5-22-56,1-1 1,-1 0-1,2-1 0,-1 1 0,1 0 1,1-1-1,-1 0 0,1 0 0,0 0 0,1-1 1,-1 0-1,1 0 0,1 0 0,-1-1 1,1 1-1,0-2 0,9 6 0,-13-8-46,1 0-1,-1-1 1,0 1-1,1-1 0,-1 0 1,1 0-1,-1 0 1,1 0-1,-1-1 0,1 1 1,-1-1-1,1 0 0,0 0 1,-1 0-1,1-1 1,0 1-1,-1-1 0,1 0 1,-1 0-1,0 0 1,1-1-1,-1 1 0,0-1 1,1 1-1,-1-1 1,0 0-1,0-1 0,-1 1 1,1 0-1,0-1 0,-1 1 1,1-1-1,-1 0 1,0 0-1,0 0 0,0 0 1,0 0-1,-1-1 1,1 1-1,-1 0 0,2-7 1,2-10-261,-1 1 0,0-1-1,-2 0 1,0 0 0,-1-23 0,-2 27 11,1-1 0,1 0 0,1 1 0,0-1 0,1 1 0,1 0 0,1 0 0,6-16 1,-11 31 216,1 1 1,-1-1 0,0 1 0,0-1 0,1 1 0,-1-1 0,0 1 0,1-1-1,-1 1 1,0-1 0,1 1 0,-1 0 0,0-1 0,1 1 0,-1 0-1,1-1 1,-1 1 0,1 0 0,-1 0 0,1-1 0,-1 1 0,1 0 0,-1 0-1,1 0 1,0 0 0,-1 0 0,1 0 0,-1-1 0,1 1 0,-1 1 0,1-1-1,0 0 1,17 13 152,11 30 339,-27-40-456,36 66 657,-37-99-490,-2 27-209,0 0 0,0 0 1,-1 1-1,1-1 0,-1 0 1,1 0-1,-1 1 0,0-1 1,0 1-1,0-1 1,0 1-1,-1 0 0,1 0 1,-1 0-1,1 0 0,-1 0 1,0 0-1,0 1 0,0 0 1,0-1-1,0 1 0,0 0 1,-6-1-1,6 1 27,1 0-1,-1 1 1,0-1 0,0 1-1,1 0 1,-1-1-1,0 1 1,0 1 0,0-1-1,1 0 1,-1 1 0,0-1-1,0 1 1,1 0-1,-1 0 1,1 0 0,-1 0-1,0 0 1,1 0 0,0 1-1,-1-1 1,1 1-1,0 0 1,0 0 0,0 0-1,-4 4 1,2 3 65,0-1 0,1 1 1,0 0-1,0 0 0,1 0 0,0 1 0,0-1 1,0 10-1,1 12 204,3 35 1,-2-63-258,0 1 1,0 0 0,1 0-1,-1-1 1,1 1-1,0 0 1,0-1-1,1 1 1,-1-1 0,1 0-1,0 1 1,0-1-1,0 0 1,0 0 0,0 0-1,1 0 1,-1 0-1,1-1 1,3 3-1,-2-2 8,1 0 0,-1-1 0,1 0-1,0 0 1,-1 0 0,1-1 0,0 0-1,0 0 1,0 0 0,0 0 0,0-1-1,0 0 1,7 0 0,-9-1-23,0 0 0,0 0 0,0 0 0,0 0 0,-1 0 0,1 0 0,-1-1 0,1 1 0,-1-1 0,1 0 0,-1 0 0,0 0 0,0 0 0,0 0 0,0 0 0,0-1 0,0 1 0,-1-1 0,1 1 0,-1-1 0,0 0 0,0 1 0,0-1 0,0 0 0,1-4 0,2-6-179,-1 0 0,0 1 0,-1-1-1,0-20 1,-1 12-61,-2-86-1026,-1 206 1346,5-74 108,1 0-1,1-1 0,1 0 0,11 28 0,45 94 759,-45-108-690,27 52 384,-22-46-183,-1 1 0,24 77 0,-42-110-389,-1 1 1,0-1-1,0 0 0,-2 1 0,1-1 0,-3 14 0,2-25-71,0 0-1,0 0 0,0 0 1,0 1-1,-1-1 0,1 0 1,0 0-1,-1 0 0,1 0 1,-1 0-1,0 0 0,1 0 1,-1 0-1,0 0 0,1 0 1,-1 0-1,0 0 0,0 0 1,0-1-1,0 1 0,0 0 1,0-1-1,-1 2 0,-1-1 7,1-1 0,0 1 0,-1 0 0,1-1 0,-1 0 0,1 1 0,-1-1 0,1 0 0,0 0 0,-6-1 0,3 0 24,-1 0-1,1-1 1,0 1-1,-1-1 1,1 0-1,0-1 0,0 1 1,1-1-1,-9-5 1,6 1-140,0-1 0,0 0 0,1 0 1,0 0-1,1-1 0,0 1 0,0-1 1,0-1-1,1 1 0,1-1 0,0 1 1,-2-12-1,1-2-298,1-1 0,1 0 0,1 0 0,2-25 0,2 28 35,1 0 1,1 0 0,0 0 0,2 1-1,0 0 1,2 0 0,10-19-1,-7 14-206,0-1 0,-2 0 0,9-35 0,-14 27-267,-1-1 0,-1-67-1,-3 81 483,-7 38 221,5 2 403,1 0 0,1 0 0,1 1 0,1-1 0,6 32 0,-6-45-190,0 1 0,0-1 1,0 1-1,1-1 0,0 0 0,0 0 0,1 0 0,0 0 1,0 0-1,0-1 0,1 0 0,-1 0 0,1 0 0,0 0 0,1-1 1,-1 0-1,1 0 0,0-1 0,10 5 0,-14-6-48,1-1 1,-1 0-1,1 1 0,0-2 0,0 1 0,0 0 0,0 0 0,-1-1 1,1 0-1,0 1 0,0-1 0,0 0 0,0 0 0,0-1 0,0 1 1,0-1-1,0 1 0,-1-1 0,1 0 0,0 0 0,0 0 0,-1-1 1,1 1-1,0 0 0,-1-1 0,0 0 0,1 0 0,-1 1 0,0-1 1,0-1-1,0 1 0,0 0 0,0 0 0,-1-1 0,1 1 0,-1-1 1,1 0-1,0-2 0,2-12-185,0 1 0,-1 0 0,-1-1 0,0 0 0,-2 0 0,0 1 0,0-1 1,-4-17-1,3 29 82,0-1 0,0 1 1,-1 0-1,0 0 0,0 0 1,0 0-1,-1 0 0,-5-8 0,8 13 71,0 0-1,0 0 0,0 0 1,0 0-1,0 0 0,0-1 1,0 1-1,0 0 0,0 0 1,0 0-1,0 0 0,0 0 1,0 0-1,-1 0 0,1 0 1,0 0-1,0 0 0,0 0 1,0-1-1,0 1 0,0 0 1,0 0-1,0 0 0,-1 0 1,1 0-1,0 0 0,0 0 1,0 0-1,0 0 0,0 0 1,0 0-1,0 0 0,-1 0 1,1 0-1,0 0 0,0 0 0,0 0 1,0 0-1,0 0 0,0 1 1,0-1-1,-1 0 0,1 0 1,0 0-1,0 0 0,0 0 1,0 0-1,0 0 0,0 0 1,0 0-1,0 0 0,0 0 1,0 1-1,0-1 0,-1 0 1,1 0-1,-4 11-90,1 11-96,2-8 330,1 0-1,0 1 1,1-1-1,1 1 1,0-1 0,9 27-1,-9-35-75,0 0 1,1 0-1,-1 0 0,1 0 0,1 0 0,-1-1 0,1 0 0,0 1 0,1-1 0,-1-1 0,1 1 0,0-1 0,0 0 0,0 0 0,0 0 0,1-1 0,11 6 0,-15-8-33,1 1 0,-1-1-1,1 0 1,-1-1-1,1 1 1,-1 0 0,1-1-1,-1 1 1,1-1-1,0 0 1,-1 0 0,1 0-1,0 0 1,-1-1-1,1 1 1,-1-1-1,1 1 1,-1-1 0,1 0-1,3-1 1,-4 0-25,0 0 0,0-1 0,0 1 0,0 0 0,0-1 0,0 1 0,0-1 0,-1 1 0,1-1 0,-1 0 0,0 0 0,0 0 0,0 1 0,0-1 0,-1 0 0,1-6 0,6-72-776,-8 65 577,2 0 1,0 0-1,1 0 0,1 0 1,0 0-1,10-28 0,-12 43 182,-1 0-1,0 0 0,1 0 0,0 0 0,-1 0 0,1 0 0,-1 0 1,1 0-1,0 0 0,0 0 0,-1 0 0,1 1 0,0-1 0,0 0 1,0 0-1,0 1 0,0-1 0,0 1 0,0-1 0,0 1 0,0-1 1,0 1-1,1 0 0,-1-1 0,0 1 0,0 0 0,0 0 0,0 0 1,0 0-1,1 0 0,-1 0 0,0 0 0,0 0 0,0 1 0,0-1 1,2 1-1,0 0 35,0 1-1,0 0 1,0-1 0,0 1 0,0 0 0,-1 1 0,1-1-1,-1 0 1,0 1 0,1-1 0,1 4 0,9 15 240,-1 0 1,-2 0-1,0 1 1,-1 0-1,-1 1 1,0 0-1,6 46 1,-9-59-251,1-17 46,4-20 240,3-31-397,-6 25-406,12-33 0,-14 54 331,0 0 0,0 1 0,1 0 1,0 0-1,1 1 0,12-15 0,-19 24 170,1 0 0,0 0 1,-1 0-1,1 0 0,0 1 0,0-1 0,0 0 1,0 0-1,0 0 0,0 1 0,0-1 0,0 0 1,0 1-1,0-1 0,0 1 0,0-1 0,0 1 1,1 0-1,-1 0 0,0-1 0,0 1 0,0 0 1,1 0-1,-1 0 0,0 0 0,1 0 0,0 1 18,0 0 0,-1 0 0,0 0-1,1 0 1,-1 0 0,0 1 0,1-1 0,-1 0-1,0 0 1,0 1 0,0-1 0,0 1-1,0-1 1,0 1 0,1 2 0,2 8 123,0 1 0,0-1 0,2 21 0,-5-33-140,6 65 550,-6-48-383,0 1 1,2-1-1,0 0 1,1 0 0,7 21-1,-11-38-160,1 1-1,-1 0 1,0 0 0,0 0 0,0 0-1,1-1 1,-1 1 0,0 0-1,1 0 1,-1-1 0,1 1 0,-1 0-1,1-1 1,-1 1 0,1 0-1,-1-1 1,1 1 0,0-1 0,-1 1-1,1-1 1,0 1 0,0-1-1,-1 1 1,1-1 0,0 0 0,0 1-1,0-1 1,-1 0 0,1 0-1,0 0 1,0 1 0,0-1 0,0 0-1,0 0 1,-1 0 0,1-1-1,0 1 1,0 0 0,0 0 0,0 0-1,-1-1 1,1 1 0,0 0-1,0-1 1,0 1 0,-1 0 0,1-1-1,0 0 1,2-1 37,0-1-1,0 0 1,-1 1 0,0-1-1,1 0 1,-1 0 0,0-1-1,-1 1 1,3-4 0,17-47-109,-11 25-370,2 0 0,0 1 0,2 1 0,27-40-1,-32 54 236,22-26-485,-29 37 660,-1 0 0,1 1 1,0-1-1,0 0 0,0 1 1,0-1-1,0 1 0,0 0 1,0 0-1,0 0 0,0 0 1,1 0-1,-1 0 0,1 1 1,3-2-1,-5 3 29,0-1 0,0 0 0,0 1 0,0-1 0,0 1 1,0-1-1,0 1 0,-1-1 0,1 1 0,0 0 0,0-1 0,-1 1 0,1 0 0,0 0 1,-1-1-1,1 1 0,-1 0 0,1 0 0,-1 0 0,1 0 0,-1 0 0,0 0 0,1 1 1,7 29 245,-6-26-188,2 22 367,4 50 1,-7-51-86,2-1 0,7 36 0,-9-59-331,-1 0 1,0 0 0,1-1-1,0 1 1,-1 0 0,1-1-1,0 1 1,0-1 0,0 1-1,0-1 1,0 1 0,0-1-1,0 0 1,0 0 0,1 1-1,-1-1 1,1 0-1,-1 0 1,1 0 0,-1 0-1,1-1 1,-1 1 0,1 0-1,0-1 1,-1 1 0,1-1-1,0 1 1,-1-1 0,1 0-1,0 0 1,0 0 0,0 0-1,-1 0 1,4 0 0,-1-1 21,0 0 1,-1 0-1,1 0 1,0 0-1,-1-1 1,1 0-1,-1 1 1,0-1-1,0 0 1,0-1-1,0 1 1,0 0-1,0-1 1,0 0-1,2-3 1,3-5-116,-1 0 0,0-1 0,-1 1 0,-1-1 0,0 0 0,0-1 0,3-18 0,-3 7-280,-2 0 1,-1-1 0,0-27 0,-11 84 245,8-25 176,1 0 0,0 1 0,1-1 0,-1 1 0,2-1-1,-1 0 1,1 0 0,4 13 0,-5-17-38,1-1 1,-1 1-1,1-1 0,0 0 0,-1 1 1,1-1-1,0 0 0,0 0 1,0 0-1,1-1 0,-1 1 0,0 0 1,1-1-1,-1 1 0,1-1 1,0 0-1,-1 0 0,1 0 0,0 0 1,0 0-1,-1-1 0,1 1 0,0-1 1,0 0-1,5 0 0,-6 0-13,1-1-1,-1 1 0,0-1 1,0 1-1,0-1 0,0 0 1,0 0-1,0 0 1,0 0-1,-1 0 0,1 0 1,0 0-1,0-1 0,-1 1 1,1-1-1,-1 1 0,1-1 1,-1 0-1,0 1 1,0-1-1,1 0 0,-1 0 1,0 0-1,-1 0 0,1 0 1,0 0-1,-1 0 0,1 0 1,-1 0-1,1-1 1,-1-1-1,2-12-135,0 0 1,-1 0-1,-1-19 0,-1 21-93,2 3 116,-1 0-76,0 0 0,-1 0 0,0 0-1,-5-22 1,6 31 166,-1 0-1,1 0 1,-1 0 0,0 0-1,0 0 1,0 1 0,0-1-1,0 0 1,0 0 0,0 1-1,-1-1 1,1 1-1,-1-1 1,1 1 0,-1-1-1,0 1 1,1 0 0,-1 0-1,0 0 1,0 0-1,0 0 1,0 0 0,0 0-1,0 1 1,0-1 0,0 1-1,0 0 1,0-1-1,0 1 1,0 0 0,0 0-1,0 0 1,-3 1 0,2-1 33,1 1 0,0 0 0,-1 0 0,1 1 0,-1-1 0,1 0 1,0 1-1,0-1 0,0 1 0,0 0 0,0-1 0,0 1 0,0 0 0,1 0 1,-1 1-1,0-1 0,1 0 0,0 0 0,0 1 0,0-1 0,-2 5 1,-3 8 138,1 1 0,-4 20 1,7-29-91,-3 22 220,1 1 0,1-1-1,2 0 1,3 39 0,-2-63-254,0-1 1,0 1-1,1 0 1,0 0 0,0-1-1,0 1 1,1-1-1,-1 1 1,1-1-1,0 0 1,0 0-1,1 1 1,-1-1-1,1-1 1,0 1-1,0 0 1,0-1-1,0 1 1,1-1-1,-1 0 1,1 0 0,0-1-1,5 4 1,-1-3 35,1 0 1,-1 0-1,0-1 1,1 0-1,-1 0 1,1-1-1,-1 0 1,1-1 0,0 1-1,-1-2 1,1 1-1,8-3 1,-8 1-62,-1 0 0,0-1 0,1 0 1,-1-1-1,-1 0 0,1 0 0,-1 0 0,1-1 1,-1 0-1,0-1 0,-1 1 0,0-2 0,0 1 1,0 0-1,0-1 0,-1 0 0,0 0 0,-1-1 1,5-8-1,-1 0-279,0-1-1,-1 0 1,-1-1 0,0 1-1,-1-1 1,-1 0 0,-1-1-1,1-18 1,-4 24 170,-1-4-96,2 15 119,2 8 44,14 49 432,3-2-1,30 60 1,-50-112-398,0-1 0,0 1-1,1-1 1,-1 1 0,0-1 0,0 0 0,1 1 0,-1-1 0,0 1 0,0-1 0,1 0-1,-1 1 1,0-1 0,1 0 0,-1 1 0,1-1 0,-1 0 0,0 1 0,1-1 0,-1 0-1,1 0 1,-1 0 0,1 1 0,-1-1 0,1 0 0,-1 0 0,0 0 0,1 0 0,-1 0 0,1 0-1,0 0 1,11-11 112,3-24 31,-14 34-145,68-196-2258,-69 197 2251,0 1-1,0-1 1,1 1 0,-1-1-1,0 1 1,0-1-1,0 0 1,1 1 0,-1-1-1,0 1 1,0-1-1,1 0 1,-1 1 0,0-1-1,1 0 1,-1 1-1,0-1 1,1 0 0,-1 0-1,0 1 1,1-1-1,-1 0 1,1 0 0,-1 0-1,0 0 1,1 1 0,-1-1-1,1 0 1,-1 0-1,1 0 1,-1 0 0,1 0-1,-1 0 1,0 0-1,1 0 1,-1 0 0,1 0-1,-1-1 1,1 1-1,-1 0 1,0 0 0,1 0-1,-1 0 1,1-1-1,-1 1 1,0 0 0,1 0-1,-1-1 1,0 1-1,1 0 1,-1-1 0,0 1-1,1 0 1,-1-1 0,0 1-1,0 0 1,1-1-1,-1 1 1,0-1 0,0 1-1,0-1 1,0 1-1,1 0 1,-1-1 0,0 1-1,0-1 1,0 0-1,16 43 407,-13-35-373,3 10 133,1-1 1,0 0-1,2 0 1,12 19-1,-18-31-118,0 0-1,1 0 1,-1 0 0,1-1-1,0 1 1,0-1-1,0 0 1,0 0-1,1 0 1,-1-1-1,1 1 1,0-1 0,0 0-1,-1-1 1,1 1-1,0-1 1,1 0-1,-1 0 1,5 0-1,-6-1-16,-1 0 0,0 0 0,0 0 0,1 0 0,-1 0 0,0-1-1,0 1 1,0-1 0,0 0 0,1 0 0,-1 0 0,-1 0 0,5-3-1,-4 2-10,0-1-1,0 0 0,-1 0 0,1 0 0,-1-1 0,1 1 1,-1 0-1,0-1 0,0 0 0,1-4 0,4-8-231,-2 0 1,0-1-1,-1 0 0,0 1 0,-1-1 0,0-20 0,-2-5-542,-5-57 0,-3 53 33,-2 1 0,-2 0 0,-2 1 0,-35-77-1,41 111 674,2 15-14,1 21 11,3 12 509,2-1-1,2 0 1,1 0-1,10 42 0,4-9 759,33 81-1,-44-131-930,1 0 0,1-1 0,1 0 0,0 0 0,22 27 0,-31-45-266,-1 0 0,1 0 0,-1-1 0,1 1 0,-1 0 0,1-1 0,0 1 0,0 0 0,-1-1 0,1 1 0,0-1 0,0 1 0,-1-1 0,1 0 0,0 1 0,0-1 0,0 0 0,0 0 0,-1 1 0,1-1 0,0 0 0,0 0 0,0 0 0,0 0 0,0 0 0,0 0 0,1-1 0,-2-3 22</inkml:trace>
  <inkml:trace contextRef="#ctx0" brushRef="#br0" timeOffset="155.14">3132 557 9830,'0'0'0,"137"9"2317,-75 5-1334,12-3 53,6-6 275</inkml:trace>
  <inkml:trace contextRef="#ctx0" brushRef="#br0" timeOffset="1151.55">4037 534 9830,'-56'-84'55,"54"81"-15,0 1 1,0 0-1,0-1 0,0 1 1,-1 0-1,1 0 1,0 1-1,-1-1 0,0 0 1,1 1-1,-1 0 1,0-1-1,0 1 0,1 0 1,-1 1-1,0-1 1,0 0-1,0 1 0,0 0 1,0-1-1,-1 1 1,1 0-1,0 1 0,0-1 1,0 0-1,0 1 1,0 0-1,1 0 0,-1 0 1,0 0-1,0 0 1,0 0-1,1 1 0,-1 0 1,1-1-1,-1 1 1,1 0-1,-1 0 1,-2 3-1,-1 3 150,-1 1 0,1 0 0,1 0 0,0 1 1,0-1-1,0 1 0,1 0 0,1 0 0,0 1 0,0-1 0,-1 17 1,1-3 251,1 0 0,1 0 1,1-1-1,4 29 0,-3-46-335,0 0 0,0-1 0,1 1-1,0 0 1,0-1 0,1 1-1,0-1 1,-1 0 0,2 0 0,-1 0-1,1 0 1,-1 0 0,1-1 0,0 1-1,1-1 1,-1 0 0,1-1-1,0 1 1,0-1 0,10 5 0,-10-6-27,-1 0 0,1 0 0,-1 0 0,1-1 0,0 0 1,0 0-1,0 0 0,0-1 0,-1 0 0,1 1 1,0-2-1,0 1 0,0-1 0,0 1 0,0-1 0,-1-1 1,1 1-1,0-1 0,-1 1 0,1-1 0,-1-1 0,0 1 1,1-1-1,-1 1 0,6-6 0,-2-1-114,0 0-1,-1 0 1,0 0 0,0-1-1,-1 0 1,0 0 0,-1 0-1,0-1 1,-1 0 0,0 0-1,-1 0 1,0 0 0,2-14-1,-1-5-295,-2 1 0,0-1-1,-2 1 1,-4-32 0,-3 37 178,1 16 53,6 8 95,0 0 1,0 0-1,-1 0 1,1 0-1,0 0 1,0 1-1,-1-1 1,1 0-1,0 0 1,0 0-1,-1 0 1,1 1-1,0-1 0,0 0 1,-1 0-1,1 0 1,0 1-1,0-1 1,0 0-1,0 0 1,-1 1-1,1-1 1,0 0-1,0 0 0,0 1 1,0-1-1,0 0 1,0 1-1,0-1 1,0 0-1,0 0 1,0 1-1,0 0 1,-3 10 121,2 0 0,-1 1 0,1-1 1,1 0-1,0 1 0,0-1 0,1 1 1,1-1-1,3 14 0,-3-17-16,0 0 1,1 1-1,0-1 0,1 0 0,-1 0 0,1-1 1,1 1-1,0-1 0,0 0 0,0 0 0,1-1 1,12 12-1,-12-14-29,-1-1 0,1 0 1,0 0-1,0 0 1,0-1-1,0 0 0,1 0 1,-1 0-1,1-1 0,-1 0 1,1 0-1,6-1 0,-8 0-24,0 0 0,0 0-1,-1 0 1,1-1-1,0 1 1,-1-1-1,1-1 1,-1 1 0,1 0-1,-1-1 1,1 0-1,-1 0 1,0-1-1,0 1 1,0-1 0,0 0-1,3-3 1,-1-1-126,-1 1 0,-1-1 0,1-1 1,-1 1-1,0-1 0,-1 0 0,0 1 0,0-2 1,-1 1-1,0 0 0,2-10 0,-1-11-504,-1-55-1,-2 59 335,-4-14-164,4 38 400,-1 0 0,1 0 0,0 0 0,0 0 0,-1 0 0,1 0 0,-1 0 0,1 0 0,-1 0-1,1 0 1,-1 0 0,0 0 0,0 0 0,1 0 0,-1 0 0,0 0 0,0 1 0,0-1 0,0 0 0,0 1 0,0-1-1,0 0 1,0 1 0,0 0 0,0-1 0,0 1 0,0-1 0,0 1 0,-2 0 0,2 0 11,1 0-1,-1 0 1,0 1 0,0-1 0,1 0 0,-1 1-1,1-1 1,-1 1 0,0-1 0,1 0-1,-1 1 1,1-1 0,-1 1 0,1 0 0,-1-1-1,1 1 1,-1-1 0,1 1 0,0 0 0,-1-1-1,1 1 1,0 0 0,0-1 0,-1 3 0,-4 18 183,5-20-181,-3 14 146,2 0 1,0 0-1,0 0 1,1 0-1,1 0 1,4 24-1,-3-33-86,-1 0-1,1 1 1,0-1-1,0 0 1,1 0-1,-1 0 1,1 0-1,1-1 1,-1 1 0,1-1-1,0 0 1,0 0-1,1 0 1,-1 0-1,1-1 1,0 0-1,9 6 1,-11-9-35,0 1 1,1-1-1,-1 1 1,0-1 0,1 0-1,-1 0 1,1-1-1,-1 1 1,1-1 0,0 0-1,-1 1 1,1-2-1,0 1 1,-1 0 0,1-1-1,-1 0 1,1 1-1,-1-1 1,1-1 0,-1 1-1,0 0 1,1-1-1,-1 0 1,0 0 0,0 0-1,0 0 1,0 0-1,-1-1 1,1 1 0,0-1-1,-1 1 1,0-1-1,0 0 1,0 0 0,0 0-1,0-1 1,0 1-1,-1 0 1,2-5 0,4-14-324,-2-1-1,0 0 1,-1 0 0,-1 0 0,-2-1 0,-1-34 0,-11 100 282,7-11 320,1-1 0,2 1 0,4 49 1,-2-75-259,0 0 0,-1 1 0,2-1 1,-1 0-1,1 0 0,-1 0 1,1-1-1,0 1 0,1 0 0,-1-1 1,1 1-1,6 6 0,-7-8-13,1-1 0,0 1-1,0-1 1,0 0 0,0 0-1,0 0 1,0 0 0,1 0-1,-1-1 1,1 1 0,-1-1-1,1 0 1,0 0 0,-1-1-1,1 1 1,0-1 0,6 1-1,-7-1-23,-1 0-1,1 0 0,0 0 0,-1-1 1,1 1-1,0-1 0,-1 1 1,1-1-1,-1 0 0,1 0 0,0 0 1,-1 0-1,0 0 0,1-1 1,-1 1-1,0-1 0,0 0 1,0 1-1,0-1 0,0 0 0,0 0 1,0 0-1,-1 0 0,1-1 1,-1 1-1,0 0 0,1-1 0,-1 1 1,0-1-1,0 1 0,-1-1 1,1 0-1,-1 1 0,1-1 0,-1 0 1,0 1-1,0-6 0,1 3-87,0-1-1,-1 0 1,0 0-1,0-1 1,0 1-1,-1 0 1,0 1 0,0-1-1,0 0 1,-1 0-1,0 0 1,-4-7-1,-11-11-245</inkml:trace>
  <inkml:trace contextRef="#ctx0" brushRef="#br0" timeOffset="2712.19">5389 602 9830,'-27'-82'0,"26"78"31,0 1-1,-1 0 0,1-1 1,-1 1-1,0 0 1,0 0-1,0 0 1,0 0-1,-1 0 0,1 1 1,-1-1-1,0 1 1,0 0-1,1-1 1,-1 1-1,-1 1 0,1-1 1,0 0-1,0 1 1,-1-1-1,1 1 1,-1 0-1,1 0 1,-1 1-1,1-1 0,-1 1 1,0-1-1,1 1 1,-1 0-1,1 1 1,-1-1-1,0 1 0,1-1 1,-1 1-1,1 0 1,-1 0-1,1 1 1,0-1-1,-1 1 0,1 0 1,0-1-1,0 1 1,0 1-1,0-1 1,1 0-1,-1 1 1,1-1-1,-4 5 0,-1 3 199,0 1 0,1 0 0,0 1 0,0-1 1,1 1-1,1 0 0,0 0 0,-2 15 0,1 0 438,1 0 1,0 50 0,4-75-623,0 1 1,0-1-1,0 1 1,0-1-1,0 1 1,0-1-1,1 1 1,-1-1-1,1 1 1,-1-1-1,1 1 1,0-1-1,0 0 1,0 1-1,1-1 1,-1 0-1,0 0 1,1 0-1,0 0 1,-1 0-1,1 0 1,0 0-1,0 0 1,0-1-1,0 1 1,0-1-1,0 0 1,1 1-1,-1-1 1,0 0-1,1 0 1,-1-1-1,0 1 1,1 0-1,0-1 1,-1 0-1,1 1 1,4-1-1,-1 1 69,1-1 0,-1 0 0,0 0 0,1 0-1,-1 0 1,0-1 0,1 0 0,-1-1 0,0 0 0,0 0 0,0 0 0,7-3-1,-9 2-83,0 0 0,0 0 0,0 0 0,-1-1-1,1 1 1,-1-1 0,0 0 0,0 0 0,0 0-1,0 0 1,-1 0 0,1-1 0,-1 1 0,0-1-1,-1 0 1,2-6 0,1-9-231,0 0 1,-2-1-1,-1 1 0,0-1 0,-4-33 0,-2 28-36,5 26 231,0-1 0,0 0 0,0 0 0,-1 0 0,1 0 0,0 0 0,-1 0 0,1 0 0,0 1 0,-1-1 0,1 0 0,-1 0 0,1 1 0,-1-1 0,0 0 0,1 1 0,-1-1 0,0 0 0,1 1 0,-1-1 0,0 1 0,0-1 0,0 1 0,-1-1 0,1 3-3,1 0 0,-1 1 0,0-1 0,0 0 0,1 0 0,-1 1-1,1-1 1,0 0 0,0 1 0,0 3 0,0-5 9,0 3 37,-1-1-1,1 1 1,0 0 0,0 0-1,0-1 1,1 1-1,-1 0 1,1-1 0,0 1-1,0 0 1,0-1-1,1 1 1,-1-1-1,1 0 1,0 1 0,0-1-1,0 0 1,0 0-1,0 0 1,1 0 0,0-1-1,-1 1 1,1-1-1,0 0 1,0 1 0,0-1-1,0 0 1,1-1-1,-1 1 1,7 2 0,-2-1 73,1 0 0,-1 0 0,1-1 0,0 0 0,0 0 0,0-1 0,14 0 0,-20-1-76,0 0 0,1 0 0,-1 0 0,0-1 0,1 1 0,-1-1 0,0 0 0,1 0 0,-1 0 0,0 0 0,0-1 0,0 1 0,0-1 0,0 0 0,-1 0 0,1 0 0,0 0 0,-1 0 0,0-1 0,1 1 0,-1-1 0,0 1 0,2-4 0,0-3-38,-1 0 0,1 0 1,-1 0-1,-1 0 0,0-1 0,0 1 1,0-11-1,-1-70-795,-1 54 523,-5 22 31,5 14 244,0 0 0,-1 0-1,1 0 1,0 0 0,-1 0-1,1 1 1,-1-1 0,1 0 0,0 0-1,-1 0 1,1 0 0,0 0-1,-1 1 1,1-1 0,0 0-1,-1 0 1,1 0 0,0 1-1,0-1 1,-1 0 0,1 1-1,0-1 1,0 0 0,-1 0-1,1 1 1,0-1 0,0 0-1,0 1 1,0-1 0,0 1-1,-1-1 1,1 0 0,0 1-1,0-1 1,0 0 0,0 1-1,0-1 1,0 1 0,0-1-1,0 0 1,0 1 0,1 0-1,-7 31 416,2 1 0,1 0 0,2 57-1,1-55-141,2-3 121,0 1 0,2-1 0,15 57 0,38 91 1231,-34-112-949,-20-63-632,-1-6 12,0-14 63,-1-23-93,-5-33-1343,-3 0 0,-25-110 0,17 111 11,3 0 0,-4-114 0,16 183 1303,0 1 0,1-1-1,-1 1 1,1-1 0,-1 1-1,0-1 1,1 1 0,-1 0-1,1-1 1,0 1-1,-1 0 1,1-1 0,-1 1-1,1 0 1,-1 0 0,1-1-1,0 1 1,-1 0 0,1 0-1,-1 0 1,1 0-1,0 0 1,-1 0 0,1 0-1,0 0 1,-1 0 0,1 0-1,-1 0 1,1 0 0,0 1-1,-1-1 1,2 0-1,23 8 122,-19-4-39,0 2 0,-1-1 0,1 0 0,-1 1 0,0 0 0,-1 0 0,1 1 0,-1-1 0,0 1 0,-1 0 0,0 0 0,3 8 0,1 6 215,0 0 0,-2 1-1,4 23 1,-5-8 291,-1 1 0,-4 58 0,0-87-458,-1 0 1,-1-1-1,1 1 0,-6 10 1,5-11 408,21-25-250</inkml:trace>
  <inkml:trace contextRef="#ctx0" brushRef="#br0" timeOffset="5208.42">5848 598 9830,'0'-57'0,"-4"65"187,1 0-1,-1 0 0,2 0 1,-1 1-1,-1 9 1,4-14-109,-1-1 1,1 1 0,0 0-1,0 0 1,0 0 0,0-1-1,1 1 1,-1 0-1,1 0 1,0-1 0,2 7-1,-1-9-48,-1 0 0,0 1 0,1-1 0,-1 0 0,1 1 0,-1-1 0,1 0 0,-1 0 0,1 0 0,0-1 0,0 1 0,-1 0 0,1-1 0,0 1 0,0-1 0,0 1 0,0-1 0,0 0 0,-1 0 0,1 0 0,0 0 0,0 0 0,0 0 0,3-1 0,-4 0 4,1 0-1,0 1 1,-1-1 0,1 0 0,0 0 0,-1 0 0,1 0-1,-1-1 1,0 1 0,1 0 0,-1-1 0,0 1-1,0-1 1,1 1 0,-1-1 0,-1 1 0,1-1 0,0 0-1,0 1 1,-1-1 0,1 0 0,0 0 0,-1 0-1,0 1 1,1-1 0,-1-3 0,4-54-23,-3 49-54,-1-1 4,0 1 1,-1-1-1,0 0 1,0 0-1,-3-10 1,3 19 33,1 0 1,-1 0 0,0 1-1,1-1 1,-1 0 0,0 1-1,0-1 1,0 1 0,0-1-1,0 1 1,0-1 0,0 1-1,-1 0 1,1-1 0,0 1-1,-1 0 1,1 0 0,-1 0 0,0 0-1,1 0 1,-1 0 0,0 1-1,1-1 1,-1 0 0,0 1-1,0 0 1,1-1 0,-1 1-1,0 0 1,0 0 0,0 0-1,0 0 1,1 0 0,-1 0-1,0 0 1,0 1 0,-2 0-1,1 0 54,1 0-1,0 1 0,-1-1 0,1 1 0,0-1 0,-1 1 0,1 0 0,0 0 0,0 0 1,0 0-1,1 0 0,-1 1 0,0-1 0,1 0 0,0 1 0,-1-1 0,1 1 1,0-1-1,0 1 0,-1 5 0,-1 6 227,-1 0 0,-1 24 0,3-23 7,0-1 0,2 1 0,0-1 0,3 28 1,-2-36-199,1-1 0,-1 1 0,1-1 0,0 0 0,1 0 0,-1 0 0,1 0 0,0-1 0,0 1 1,1-1-1,-1 1 0,1-1 0,0 0 0,0 0 0,8 5 0,-4-3 64,0-1 1,0-1-1,1 1 0,0-1 0,0-1 0,0 1 1,0-2-1,0 1 0,1-1 0,-1-1 0,1 1 1,14-1-1,-18-1-98,-1 0 0,0-1 0,0 1 0,0-1 0,0 0 0,0-1 0,0 1 0,-1-1 0,1 0 0,0 0 0,-1 0 0,1-1 0,-1 1 0,0-1 0,0 0 0,0 0 0,0-1 0,0 1 0,-1-1 0,1 0 0,-1 0 0,0 0 0,0 0 0,3-9 0,0-1-207,-1 0 0,-1-1 0,0 0 0,-1 0 0,-1 0 0,1-18 0,-2 2-410,-6-61 0,0 66 367,5 25 190,0 0 0,-1 0-1,1 0 1,0 0-1,0 0 1,-1 0 0,1 0-1,0 1 1,-1-1-1,1 0 1,-1 0-1,1 0 1,-1 0 0,0 1-1,1-1 1,-1 0-1,0 1 1,1-1-1,-1 0 1,0 1 0,0-1-1,-1 0 1,0 10-84,2 12 383,0-1 0,2 1-1,6 35 1,-6-49-220,0-1 1,0 1-1,0-1 0,1 0 1,0 0-1,0 0 0,1 0 1,-1 0-1,1-1 0,1 0 1,-1 0-1,1 0 0,0 0 1,0-1-1,0 0 0,7 5 1,-9-7-38,-1-1 0,1 1 1,0-1-1,0 1 1,-1-1-1,1 0 1,0 0-1,0 0 0,0 0 1,0-1-1,0 1 1,1-1-1,-1 0 1,0 0-1,0 0 0,0 0 1,0 0-1,0-1 1,0 1-1,0-1 0,5-2 1,-5 2-6,-1-1-1,1 0 1,0 0 0,-1 0-1,0-1 1,1 1 0,-1-1 0,0 1-1,0-1 1,0 1 0,-1-1-1,1 0 1,-1 0 0,1 0 0,-1 0-1,0 0 1,0-1 0,-1 1-1,2-6 1,1-6-210,-1-1 0,-1 0-1,0 1 1,-1-1 0,0 0 0,-2 1 0,-5-29-1,7 44 183,0 0-1,0 0 0,0 1 0,0-1 0,0 0 1,0 0-1,0 0 0,0 0 0,0 0 1,0 0-1,0 0 0,0 0 0,0 0 0,0 0 1,0 0-1,0 1 0,0-1 0,0 0 0,0 0 1,0 0-1,0 0 0,0 0 0,0 0 0,0 0 1,0 0-1,0 0 0,0 0 0,0 0 0,-1 0 1,1 0-1,0 0 0,0 0 0,0 0 0,0 0 1,0 0-1,0 0 0,0 0 0,0 0 1,0 0-1,0 0 0,0 0 0,-1 0 0,1 0 1,0 0-1,0 0 0,0 0 0,0 0 0,0 0 1,0 0-1,0 0 0,0 0 0,0 0 0,0 0 1,0 0-1,0 0 0,-1 0 0,1 0 0,0 0 1,0 0-1,0 0 0,0 0 0,0 0 0,0 0 1,-4 13-49,-2 17 172,4-5 139,1 1 1,1 0-1,2 0 1,0-1-1,10 45 1,-10-63-194,0 1-1,1-1 1,0 1 0,1-1 0,-1 0-1,1 0 1,1-1 0,-1 1 0,1-1-1,6 6 1,-7-8-20,0-1-1,1 1 0,-1-1 1,1 0-1,0-1 1,0 1-1,0-1 1,0 0-1,0 0 1,0-1-1,1 1 1,-1-1-1,1 0 0,-1-1 1,1 1-1,5-1 1,-8 0-28,-1-1 0,1 1 0,0-1 1,-1 1-1,1-1 0,0 0 0,-1 0 1,1 0-1,-1 0 0,1-1 0,-1 1 0,0-1 1,1 1-1,-1-1 0,0 0 0,0 0 0,0 0 1,-1 0-1,1 0 0,0 0 0,-1-1 1,1 1-1,-1-1 0,2-4 0,3-6-61,-1-1-1,-1 0 0,5-22 1,-6 19-297,10-43-391,-7 28 153,2 0 0,16-46 0,-24 77 568,1 0 0,-1-1 1,1 1-1,-1 0 1,1 0-1,-1 0 1,1-1-1,-1 1 1,1 0-1,0 0 1,0 0-1,0 0 1,-1 0-1,1 0 1,0 1-1,0-1 1,0 0-1,0 0 1,1 1-1,-1-1 1,0 0-1,0 1 1,0-1-1,0 1 1,1-1-1,-1 1 1,0 0-1,1 0 0,-1 0 1,0-1-1,0 1 1,1 0-1,-1 0 1,0 1-1,1-1 1,-1 0-1,0 0 1,0 1-1,1-1 1,-1 1-1,0-1 1,0 1-1,0-1 1,0 1-1,1 0 1,-1-1-1,0 1 1,0 0-1,0 0 1,-1 0-1,1 0 1,0 0-1,1 1 0,4 7 106,1 0 0,-2 0 0,1 0-1,4 12 1,-6-13-18,0 1 1,1 0-1,0-1 1,0 0 0,10 10-1,-14-44 74,0 19-196,-1 0 1,-1 0-1,1-1 1,-1 1 0,0 0-1,-1 0 1,-3-9-1,4 14 33,0 0 0,0 0 0,-1 0-1,1 0 1,-1 0 0,1 0 0,-1 1 0,0-1 0,0 0 0,1 1 0,-1 0-1,0-1 1,0 1 0,-1 0 0,1 0 0,0 0 0,0 1 0,0-1-1,-1 0 1,1 1 0,0-1 0,-1 1 0,1 0 0,0 0 0,-1 0-1,-2 0 1,3 0 24,1 1 0,-1-1 0,1 0 0,-1 0 0,1 1 0,-1-1 0,1 1-1,-1 0 1,1-1 0,0 1 0,-1 0 0,1 0 0,0 0 0,0 0 0,0 0 0,0 0-1,0 0 1,-2 2 0,-16 32 244,15-20-113,-1 0 0,-3 29 0,7-37-71,-1 6 37,1 0 1,0 0-1,1-1 1,1 19-1,-1-29-95,1 1-1,-1-1 1,0 0 0,1 0-1,-1 0 1,1 0 0,0 0-1,0 0 1,0 0-1,0 0 1,0 0 0,0 0-1,0-1 1,0 1 0,1 0-1,-1-1 1,1 1-1,0-1 1,-1 1 0,1-1-1,0 0 1,0 0 0,-1 1-1,1-2 1,0 1 0,0 0-1,0 0 1,0 0-1,1-1 1,-1 1 0,0-1-1,4 0 1,-1 1-3,-1-1-1,1 0 0,-1 0 1,1-1-1,-1 0 1,1 1-1,-1-2 1,1 1-1,-1 0 1,0-1-1,1 0 1,-1 0-1,0 0 0,0 0 1,-1-1-1,1 1 1,0-1-1,-1 0 1,0 0-1,1-1 1,-1 1-1,0-1 1,-1 1-1,1-1 0,-1 0 1,3-5-1,3-5-227,0 0 0,0-1 0,-1 0 0,-1 0 0,-1 0 0,0-1-1,-1 0 1,-1 0 0,0 0 0,-1-1 0,-1 1 0,-1-21 0,-3 25 123,-3 13-21,5 0 119,0 0-1,-1 0 1,1 1 0,0-1-1,0 0 1,1 1 0,-1-1-1,0 1 1,0-1 0,1 1-1,-2 2 1,-1 14 140,0 0 0,1 0 0,1 0 1,1 0-1,2 25 0,-1-31-55,1-2 1,0 1-1,1 0 1,0 0-1,0-1 0,1 1 1,1-1-1,0 0 1,0 0-1,7 9 0,-9-15-52,1-1 1,-1 1-1,1-1 0,-1 0 0,1 0 0,0 0 0,0 0 0,0-1 0,1 0 0,-1 0 1,0 0-1,1 0 0,0 0 0,-1-1 0,1 0 0,0 0 0,8 0 0,-9-1-14,0 0-1,0 0 1,0 0-1,-1-1 1,1 1-1,0-1 1,0 0-1,-1 0 0,1 0 1,-1-1-1,1 1 1,-1-1-1,0 0 1,1 0-1,-1 0 1,0 0-1,0-1 1,0 1-1,-1-1 1,1 0-1,0 1 0,3-7 1,3-10-326,0 0-1,-1-1 1,-1 1 0,-1-2 0,8-41 0,-9 34-257,2 0 1,16-41-1,-23 69 554,0-1 0,0 1 0,0 0 0,0 0 0,0 0 0,0-1 0,0 1 0,0 0 0,0 0-1,0 0 1,0 0 0,0-1 0,1 1 0,-1 0 0,0 0 0,0 0 0,0 0 0,0 0-1,0 0 1,0-1 0,1 1 0,-1 0 0,0 0 0,0 0 0,0 0 0,0 0 0,1 0-1,-1 0 1,0 0 0,0 0 0,0 0 0,0 0 0,1 0 0,-1 0 0,0 0 0,0 0 0,0 0-1,0 0 1,1 0 0,-1 0 0,0 0 0,0 0 0,0 0 0,1 0 0,5 9 82,3 13 138,10 53 667,9 80 0,-21-113-592,-7-42-287,0 0 0,0 1 0,0-1 0,0 1-1,0-1 1,0 0 0,0 1 0,1-1 0,-1 1 0,0-1-1,0 0 1,0 1 0,0-1 0,0 0 0,1 1 0,-1-1-1,0 0 1,0 1 0,1-1 0,-1 0 0,0 1 0,1-1-1,-1 0 1,0 0 0,1 1 0,-1-1 0,0 0 0,1 0-1,-1 0 1,0 0 0,1 1 0,11-8 58,5-19 137,17-59-467,-24 56-163,1 0-1,2 1 1,0 0-1,2 1 0,27-38 1,-23 42 128,-18 23 301,-1 0 0,0 0 1,0 0-1,0 0 1,0 0-1,0 0 0,0 0 1,0 0-1,1 0 1,-1 0-1,0 0 0,0 0 1,0 0-1,0 0 1,0 0-1,0 0 0,1 0 1,-1 0-1,0 0 1,0 0-1,0 0 0,0 0 1,0 0-1,0 0 1,1 0-1,-1 0 0,0 0 1,0 0-1,0 0 1,0 0-1,0 0 0,0 0 1,0 0-1,0 0 1,1 1-1,-1-1 0,0 0 1,0 0-1,0 0 1,0 0-1,0 0 0,0 0 1,0 0-1,0 1 1,0-1-1,0 0 0,0 0 1,0 0-1,0 0 1,0 0-1,0 0 0,0 1 1,0-1-1,0 0 1,0 0-1,0 0 0,0 0 1,0 0-1,0 0 1,0 1-1,0-1 0,0 0 1,0 1-15,6 34 282,1 49 0,-6-58-28,1 0-1,1 0 1,1-1 0,1 0-1,9 26 1,-12-47-192,0 1-1,0-1 1,0 0-1,1 0 0,0 0 1,0-1-1,0 1 1,0-1-1,0 1 1,1-1-1,0 0 1,-1 0-1,1-1 1,0 1-1,0-1 0,6 3 1,-7-4-26,-1-1 0,0 1 0,1 0 0,-1-1-1,1 1 1,-1-1 0,1 0 0,-1 1 0,1-1 0,-1-1 0,0 1 0,1 0 0,-1-1 0,1 1 0,-1-1-1,1 1 1,-1-1 0,0 0 0,1 0 0,-1 0 0,0-1 0,0 1 0,0 0 0,0-1 0,0 0 0,0 1-1,0-1 1,-1 0 0,1 0 0,-1 0 0,3-4 0,7-12-229,-1-2 0,-1 1 0,-1-1 0,10-35 0,13-85-1455,-31 138 1643,4-17-291,-1 0 1,0-23-1,14 80 174,35 126 1663,-52-164-1525,0 0 0,0 1 0,0-1 0,0 0 0,0 0 0,0 1-1,0-1 1,1 0 0,-1 0 0,0 1 0,0-1 0,0 0 0,0 0 0,0 0 0,0 1 0,0-1 0,0 0 0,1 0 0,-1 0 0,0 1 0,0-1 0,0 0 0,1 0 0,-1 0-1,0 0 1,0 0 0,0 1 0,1-1 0,-1 0 0,0 0 0,0 0 0,0 0 0,1 0 0,-1 0 0,0 0 0,0 0 0,1 0 0,-1 0 0,4-9 73,-1-16 168,-3 21-199,0-94-471,0 96 413,-1 0-1,1 1 0,0-1 1,-1 0-1,1 0 1,-1 0-1,0 1 0,1-1 1,-1 0-1,0 1 0,0-1 1,0 1-1,-1-1 0,1 1 1,0-1-1,0 1 1,-1 0-1,1-1 0,-1 1 1,1 0-1,-1 0 0,1 0 1,-1 0-1,0 1 1,1-1-1,-1 0 0,0 1 1,0-1-1,0 1 0,0-1 1,1 1-1,-1 0 0,-3 0 1,2 0 36,0 0-1,0 0 1,-1 0-1,1 1 1,0-1 0,0 1-1,-1 0 1,1 0 0,0 0-1,0 0 1,0 1 0,0-1-1,0 1 1,1 0-1,-1 0 1,0 0 0,1 0-1,-4 4 1,-1 4 79,-1 0 0,2 1 0,0 0 1,0 1-1,1-1 0,0 1 0,1 0 0,-3 13 0,2-2 136,1 0-1,2 0 0,-1 35 1,4-54-205,-1-1 1,1 1-1,-1 0 0,1-1 0,0 1 1,1-1-1,-1 0 0,0 1 1,1-1-1,0 0 0,0 0 1,0 0-1,0 0 0,0 0 0,1 0 1,-1-1-1,1 1 0,0-1 1,0 0-1,0 0 0,0 0 1,0 0-1,0 0 0,0-1 0,5 2 1,-5-1-5,0-1 0,1 0 0,-1 0 0,0 0 0,1-1 0,-1 1 0,1-1 0,-1 1 0,1-1 0,-1-1 0,0 1 0,1 0 0,-1-1 0,1 1 0,-1-1 0,0 0 1,1 0-1,-1-1 0,0 1 0,0-1 0,0 1 0,0-1 0,0 0 0,0 0 0,-1 0 0,1-1 0,2-2 0,3-7-133,0 0-1,0 0 0,-2-1 1,1 0-1,-1 0 1,-1 0-1,-1-1 1,0 0-1,0 0 1,1-16-1,0-17-928,0-82 0,-5 49-687,-20-138 0,16 195 1373,4 23 342,0 0 0,-1 0 1,1 0-1,0 0 0,0 0 0,0 0 0,0 0 0,0 0 0,0 0 0,0 0 0,0 0 1,0 0-1,0 0 0,0 0 0,0 0 0,0 0 0,0 0 0,-1 0 0,1 0 0,0 0 0,0 0 1,0 0-1,0 0 0,0 0 0,0 0 0,0 0 0,0 0 0,0 0 0,0 0 0,0 0 1,0 0-1,0 0 0,0 0 0,0 0 0,0 0 0,0 35-68,0-12 350,2 51 873,3 1 0,20 99-1,-17-124-647,-6-31-272,1 0 1,1-1 0,0 1-1,1-1 1,1 0 0,11 23-1,5-16 177,5-11-147</inkml:trace>
  <inkml:trace contextRef="#ctx0" brushRef="#br0" timeOffset="5783.16">8524 254 9830,'-3'52'1063,"3"-24"-279,7 44-1,8-13 709,3-1 0,40 92-1,-37-102-632,-21-48-848,0 0 0,0 1 1,1-1-1,-1 0 0,0 0 1,0 1-1,0-1 0,1 0 1,-1 0-1,0 1 0,0-1 0,0 0 1,0 1-1,1-1 0,-1 0 1,0 1-1,0-1 0,0 0 1,0 1-1,0-1 0,0 0 1,0 1-1,0-1 0,0 0 0,0 1 1,0-1-1,0 0 0,0 1 1,0-1-1,-1 0 0,1 0 1,0 1-1,0-1 0,0 0 0,0 1 1,-1-1-1,1 0 0,0 0 1,-1 1-1,-11-10 351,-9-13 101</inkml:trace>
  <inkml:trace contextRef="#ctx0" brushRef="#br0" timeOffset="6372.79">8411 480 9830,'33'-6'517,"1"2"1,0 1-1,46 3 0,-57 0-347,-18 0-98,-1 0-1,1-1 0,-1 1 1,1-1-1,-1 0 1,1 0-1,-1 0 0,1 0 1,-1-1-1,0 0 1,0 0-1,0 0 1,0 0-1,0-1 0,0 1 1,3-5-1,-2 2-51,-1 0-1,0-1 0,0 1 1,0-1-1,0 0 0,-1-1 1,0 1-1,-1 0 0,1-1 1,0-6-1,1-4-91,-1-1 0,-1 1-1,0 0 1,-3-31 0,1 24 24,-1 22-5,-3 7 29,-2 7 85,2 17 414,2-1 0,1 1 1,1 0-1,4 37 0,-1-38-32,2 0 0,0-1 0,2 1-1,0-1 1,14 29 0,-21-55-426,0-1 0,0 1 0,0 0 0,1-1 0,-1 1 0,0-1 0,0 1 0,1 0 0,-1-1 0,0 1 1,1-1-1,-1 1 0,0-1 0,1 1 0,-1-1 0,1 1 0,-1-1 0,1 0 0,-1 1 0,1-1 0,-1 0 0,1 1 0,-1-1 0,1 0 0,-1 0 0,1 1 0,0-1 0,-1 0 0,1 0 0,-1 0 0,2 0 0,-1 0 4,0-1 0,-1 0 0,1 0 0,0 0 0,0 1 0,-1-1 0,1 0 0,0 0 0,-1 0 0,1 0 0,-1 0 0,1-1 0,-1 1 0,0 0 0,1-1 0,9-49-56,-10 49-27,4-30-127,-3 19 63,0-1 1,1 1-1,0 0 1,1 0-1,1 1 1,0-1-1,0 1 1,10-19-1,-13 30 135,0-1-1,0 1 1,0 0-1,0-1 1,0 1-1,0 0 1,0 0-1,1 0 1,-1 0-1,0 0 1,1 0-1,-1 0 1,1 0-1,-1 0 1,1 1-1,-1-1 1,1 1-1,-1-1 0,1 1 1,-1-1-1,1 1 1,0 0-1,-1 0 1,1 0-1,0 0 1,-1 0-1,1 0 1,0 0-1,-1 1 1,1-1-1,-1 0 1,1 1-1,0 0 1,-1-1-1,1 1 1,-1 0-1,0 0 1,1 0-1,-1-1 1,0 2-1,1-1 1,1 2-1,5 5 156,0 0-1,0 0 1,-1 1-1,10 16 1,23 42 578,9 15 186,-47-80-904,-1 0-1,1-1 0,-1 1 0,1 0 0,0-1 0,0 1 0,0-1 1,0 1-1,0-1 0,0 0 0,0 0 0,0 0 0,0 0 0,1-1 1,-1 1-1,0 0 0,1-1 0,-1 0 0,0 1 0,5-1 0,14 0 179</inkml:trace>
  <inkml:trace contextRef="#ctx0" brushRef="#br0" timeOffset="7046.16">9239 401 9830,'-73'-58'55,"72"57"-40,0 0 0,0 0 1,0 1-1,-1-1 1,1 0-1,0 0 0,0 1 1,-1-1-1,1 1 0,0-1 1,-1 1-1,1 0 1,-1-1-1,1 1 0,-1 0 1,1 0-1,0 0 0,-1 0 1,1 0-1,-1 0 0,1 1 1,0-1-1,-1 0 1,1 1-1,-1-1 0,1 1 1,0-1-1,0 1 0,-1 0 1,1 0-1,0-1 1,0 1-1,0 0 0,0 0 1,0 0-1,0 0 0,0 0 1,0 0-1,0 1 1,0-1-1,-1 2 0,-1 2 76,-4 5 121,0 1 1,1-1-1,1 1 0,0 0 1,0 0-1,1 0 0,1 1 1,0-1-1,0 1 0,1 0 1,1 0-1,0 0 0,0 0 1,2 15-1,-1-24-162,0 0-1,0 0 1,0 0 0,1 0 0,-1 1-1,1-1 1,0 0 0,0 0-1,0 0 1,0-1 0,0 1-1,1 0 1,-1 0 0,1-1-1,0 1 1,-1 0 0,1-1 0,1 0-1,-1 0 1,0 1 0,0-1-1,1 0 1,2 1 0,0-1 52,0 1 0,0-2 0,0 1-1,0-1 1,0 1 0,0-1 0,0-1 0,0 1 0,0-1 0,0 0 0,1 0 0,-1 0 0,8-2 0,-9 0-56,0 1 0,1-1 0,-1 0 1,0 0-1,0 0 0,0 0 0,-1-1 0,1 0 1,-1 1-1,1-1 0,-1-1 0,0 1 0,0 0 1,0-1-1,0 0 0,-1 1 0,1-1 1,-1 0-1,0 0 0,-1 0 0,3-6 0,4-13-271,-1 1-1,7-40 0,-12 53 148,-1-1 48,1-5-65,-1 23 36,-2 31 342,0-16 8,0-1 0,2 1 0,5 36 0,-5-54-236,0-1 0,0 1 0,0-1 0,0 1 0,1-1 0,0 1 0,0-1 0,0 0 0,1 0 0,-1 0 0,1 0 0,0 0 0,0-1 0,0 1 0,0-1 0,1 0 0,0 0 0,-1 0 0,1 0 0,0-1 0,0 0 0,0 1 0,6 0 0,-6-1 4,0-1 0,0 1 0,1-1 0,-1 0 0,1-1 0,-1 1 0,0-1 0,1 0 0,-1 0 0,1-1 0,-1 1 0,1-1 0,-1 0 0,0 0 0,1 0 1,-1-1-1,5-1 0,-5 0-28,1 0-1,-1-1 1,0 1 0,0-1 0,0 1 0,0-1 0,0-1 0,-1 1 0,0 0-1,0-1 1,0 1 0,3-7 0,0-7-179,1 1 1,-2-1-1,0 0 0,-1 0 1,-1 0-1,-1-1 1,0-20-1,-1 18-71,1-20-363,-6-51 0,3 79 439,-1 0 0,0 0 0,-2 0 0,1 1 0,-1-1 0,-1 1 0,0 0 0,-8-12 0,13 24 143,0 0 0,0 1 0,0-1 0,0 0 0,0 0-1,0 1 1,0-1 0,0 0 0,-1 0 0,1 1 0,0-1 0,0 0 0,0 0 0,0 0 0,0 1 0,-1-1 0,1 0 0,0 0 0,0 0 0,0 0 0,-1 1 0,1-1 0,0 0 0,0 0 0,-1 0 0,1 0 0,0 0 0,0 0 0,-1 0-1,1 0 1,0 0 0,0 0 0,-1 0 0,1 0 0,0 0 0,0 0 0,-1 0 0,1 0 0,0 0 0,0 0 0,-1 0 0,1 0 0,0 0 0,0 0 0,-1 0 0,1-1 0,0 1 0,0 0 0,0 0 0,-1 0 0,1 0 0,0-1-1,0 1 1,0 0 0,0 0 0,-1 0 0,1-1 0,0 1 0,0 0 0,0 0 0,0 0 0,0-1 0,0 1 0,0 0 0,0 0 0,-1-1 0,-2 23 282,3-21-287,-2 34 407,1-1 0,2 1 0,1-1 0,2 1 0,1-1 0,12 39 0,-6-27 150,-8-29-305,1 0-1,0 0 1,1-1-1,2 0 1,15 31-1,-22-47-240,0 1 0,0-1 0,0 0 0,0 1 0,0-1 0,0 0 0,0 1 0,0-1 0,1 0 0,-1 1 0,0-1 0,0 0 0,0 0 0,1 1 0,-1-1 0,0 0 0,0 0 0,0 1 0,1-1 0,-1 0 0,0 0 0,1 0 0,-1 1 0,0-1 0,1 0 0,-1 0 0,0 0 0,0 0 0,1 0-1,-1 0 1,0 0 0,1 0 0,-1 0 0,0 0 0,1 0 0,-1 0 0,1 0 0,-1 0 0,0 0 0,1 0 0,-1 0 0,1 0 0,1-15 164,-2-10 43</inkml:trace>
  <inkml:trace contextRef="#ctx0" brushRef="#br0" timeOffset="7187.78">9453 446 9830,'0'0'0,"100"23"1671,-57-12-938,14-2 250,7-1 0</inkml:trace>
  <inkml:trace contextRef="#ctx0" brushRef="#br0" timeOffset="7886.35">10179 346 9830,'-3'52'1481,"6"86"0,-3-134-1396,0 0-1,1 1 1,0-1-1,0 0 1,0 0 0,0 1-1,1-1 1,-1 0 0,1 0-1,0-1 1,0 1-1,1 0 1,-1-1 0,1 1-1,0-1 1,0 0 0,6 6-1,-4-6 16,-1-1 0,1 1 0,0-1 1,-1-1-1,1 1 0,0-1 0,0 1 0,0-1 0,1-1 0,-1 1 0,0-1 0,0 0 1,0 0-1,10-2 0,-8 1-65,-1-1 1,0 0 0,0 0-1,0-1 1,0 0 0,0 0-1,0 0 1,-1-1 0,1 0-1,-1 0 1,0 0 0,0 0-1,-1-1 1,1 0 0,-1 0-1,0 0 1,0-1 0,-1 1-1,0-1 1,4-9 0,1-1-171,-1-1 1,0 0 0,-2-1-1,0 0 1,-1 1-1,3-24 1,-5-46-340,-2 87 473,0 0 1,0 0-1,0 0 0,0 0 1,0 0-1,0 0 1,0 0-1,0 1 0,0-1 1,0 0-1,0 0 1,-1 0-1,1 0 1,0 0-1,0 0 0,0 0 1,0 0-1,0 0 1,0 1-1,0-1 0,0 0 1,-1 0-1,1 0 1,0 0-1,0 0 1,0 0-1,0 0 0,0 0 1,0 0-1,0 0 1,-1 0-1,1 0 1,0 0-1,0 0 0,0 0 1,0 0-1,0 0 1,0 0-1,-1 0 0,1 0 1,0 0-1,0 0 1,0 0-1,0 0 1,0-1-1,0 1 0,0 0 1,-1 0-1,1 0 1,0 0-1,0 0 0,0 0 1,0 0-1,0 0 1,0 0-1,0-1 1,0 1-1,0 0 0,0 0 1,0 0-1,0 0 1,0 0-1,0 0 0,0 0 1,0-1-1,0 1 1,0 0-1,-4 9 102,1 0 1,0 0-1,1 0 0,0 0 1,1 1-1,0-1 0,0 0 1,1 1-1,1 12 0,-1-9 51,0-2-9,1-1-1,-1 1 1,2-1 0,0 1 0,0 0 0,0-1-1,1 0 1,9 18 0,-10-24-83,0 0 0,0 0 0,1 0 0,0-1 0,0 1 0,0-1 0,0 0 0,0 1 1,1-2-1,0 1 0,-1 0 0,1-1 0,0 1 0,0-1 0,0 0 0,1-1 0,-1 1 0,0-1 0,1 0 0,-1 0 0,1 0 0,-1 0 1,8-1-1,-9 1-20,1-1 1,-1-1-1,1 1 1,-1 0-1,1-1 1,-1 0-1,0 0 1,1 0-1,-1 0 1,0 0 0,0-1-1,1 1 1,-1-1-1,0 0 1,-1 0-1,1 0 1,2-3-1,0 0-62,-1 1-1,0-1 0,-1 0 1,1-1-1,-1 1 1,0-1-1,-1 1 0,5-12 1,-1-6-220,-1 0 0,-1 0 0,-1-1 0,0-24 0,-1-52-792,0 129 1437,1 0-1,1-1 1,16 56-1,-11-56-63,-2 1 1,-2-1-1,0 1 0,0 30 0,-5-58-323,-1 1-1,1-1 1,0 0 0,-1 1-1,1-1 1,-1 0 0,1 0-1,-1 0 1,0 1 0,1-1 0,-1 0-1,0 0 1,0 0 0,0 0-1,0 0 1,0 0 0,0 0-1,0-1 1,0 1 0,0 0-1,0 0 1,-1-1 0,1 1-1,0-1 1,0 1 0,-1-1-1,1 0 1,0 1 0,-1-1 0,1 0-1,0 0 1,-1 0 0,-2 0-1,-8 0 129,0 0-1,-22-2 0,27 1-50,-7-1 72,0-1-1,0 0 1,1-1 0,-1-1-1,1 0 1,0 0-1,-14-10 1,-37-24 572</inkml:trace>
  <inkml:trace contextRef="#ctx0" brushRef="#br0" timeOffset="8075.17">10422 0 9830,'0'0'0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5:59.151"/>
    </inkml:context>
    <inkml:brush xml:id="br0">
      <inkml:brushProperty name="width" value="0.05" units="cm"/>
      <inkml:brushProperty name="height" value="0.05" units="cm"/>
      <inkml:brushProperty name="color" value="#008C3A"/>
    </inkml:brush>
  </inkml:definitions>
  <inkml:trace contextRef="#ctx0" brushRef="#br0">225 343 9830,'-43'-58'0,"40"55"40,0 1 1,0-1-1,0 1 0,0 0 1,-1-1-1,1 1 0,-1 1 1,1-1-1,-1 0 0,0 1 0,0 0 1,0 0-1,0 0 0,0 0 1,0 1-1,0 0 0,0-1 1,0 1-1,0 1 0,0-1 1,0 1-1,0-1 0,1 1 0,-1 0 1,0 1-1,0-1 0,0 1 1,1-1-1,-1 1 0,1 0 1,-1 0-1,1 1 0,0-1 0,0 1 1,0 0-1,-3 3 0,0 3 156,0 1 0,1 0 0,0 0 0,0 0 0,1 1 0,1 0 0,0-1 0,0 1 0,1 0 0,0 1 0,1-1 0,0 0 0,1 0 0,1 0 0,-1 1 0,4 10 0,-4-17-122,2-1 0,-1 1-1,0-1 1,1 1 0,0-1 0,0 0-1,0 0 1,1 0 0,-1 0 0,1 0-1,0-1 1,0 1 0,0-1-1,1 0 1,-1 1 0,1-2 0,-1 1-1,1 0 1,0-1 0,0 0-1,7 3 1,-1-1 118,-1 0 1,1-1-1,1 0 0,-1-1 1,0 0-1,1-1 0,-1 0 0,17-1 1,-25-1-161,0 1 0,0-1 0,0 1 0,0-1 0,0 0 0,0 0 0,0 0-1,0 0 1,-1 0 0,1 0 0,0 0 0,-1-1 0,1 1 0,-1-1 0,1 1 0,-1-1 0,0 0 0,0 1 0,1-1 0,-1 0 0,0 0 0,-1 0 0,1 0 0,0 0 0,0 0 0,-1 0 0,0 0 0,1-2 0,2-10-129,-1 0 1,1-29-1,-2 35-15,-1-6 45,2-2-63,-1 1-1,0-1 1,-2 0 0,0 0 0,-1 0-1,0 1 1,-1-1 0,-7-18-1,5 27 22,2 13 105,0 12 143,2-4 52,1 0-1,0 0 1,1 1-1,1-1 1,5 24-1,-5-33-134,0-1 0,0 1 1,0 0-1,0-1 0,1 1 0,0-1 0,0 0 0,0 0 0,0 0 1,1 0-1,0 0 0,0-1 0,0 0 0,0 1 0,0-1 1,0-1-1,1 1 0,-1-1 0,7 2 0,-5-1 11,0 0-1,1-1 1,-1 0-1,1 0 1,-1-1-1,1 0 1,0 0-1,-1 0 1,1-1-1,0 0 1,0 0-1,0-1 1,-1 0-1,1 0 1,0-1-1,-1 1 1,1-1-1,-1-1 1,0 1 0,1-1-1,-1-1 1,0 1-1,-1-1 1,1 0-1,-1 0 1,0 0-1,0-1 1,0 0-1,0 0 1,-1 0-1,0 0 1,7-12-1,-5 3-235,0 0-1,-1-1 1,0 0-1,-1 0 1,-1 0-1,2-24 1,-2-95-1136,-3 89 876,-3 32 313,-1 14 29,-1 10 116,-2 13 248,1 1 1,0 0 0,2 0 0,0 31-1,2 110 1070,3-90-672,0-16 140,9 69 0,-6-103-530,1 0-1,1 0 1,1 0-1,1-1 1,13 27 0,-18-45-201,1-1 1,-1-1 0,1 1 0,9 10 0,-12-15-72,-1 0-1,1 0 0,0-1 1,-1 1-1,1 0 0,0 0 1,0-1-1,0 1 0,0 0 1,-1-1-1,1 1 0,0-1 1,0 1-1,0-1 0,0 1 1,0-1-1,0 0 0,0 0 1,1 1-1,-1-1 0,0 0 1,0 0-1,0 0 0,0 0 1,0 0-1,0 0 0,0 0 1,0-1-1,0 1 0,0 0 1,0-1-1,0 1 0,0 0 1,0-1-1,0 1 0,0-1 1,0 0-1,0 1 0,0-1 1,0 0-1,0-1 0,2-1 15,-1-1 0,0 0 0,0 0-1,0 0 1,0 0 0,-1 0-1,0 0 1,0-1 0,0 1-1,0 0 1,0-6 0,0-54-597,-2 56 454,1-1-24,-2-1 0,1 1 1,-2 0-1,1 0 0,-1 0 0,0 0 1,-1 0-1,0 1 0,-1-1 0,1 1 1,-2 0-1,1 1 0,-1-1 0,0 1 1,0 0-1,-1 0 0,0 1 0,-1 0 1,1 0-1,-1 1 0,0 0 0,-9-4 1,-7 4 190,23 5-49,1 0 0,0-1-1,-1 1 1,1 0 0,0 0 0,-1 0 0,1 0 0,0 0 0,-1 0-1,1 0 1,0 0 0,-1 0 0,1 1 0,0-1 0,-1 0 0,1 0-1,0 0 1,-1 0 0,1 0 0,0 1 0,0-1 0,-1 0 0,1 0-1,0 0 1,-1 1 0,1-1 0,0 0 0,0 0 0,0 1 0,-1-1 0,1 0-1,0 0 1,0 1 0,0-1 0,0 0 0,0 1 0,0-1 0,-1 0-1,1 1 1,0-1 0,0 0 0,0 1 0,0-1 0,0 0 0,0 1-1,0-1 1,0 0 0,0 1 0,1-1 0,-1 0 0,0 1 0,0-1-1,0 0 1,0 1 0,0-1 0,0 0 0,1 0 0,-1 1 0,0-1-1,0 0 1,1 1 0,0 0 9,0 0-1,0 0 0,1-1 1,-1 1-1,0 0 0,0-1 1,1 1-1,-1 0 1,0-1-1,1 0 0,-1 1 1,1-1-1,-1 0 0,1 0 1,-1 0-1,1 0 1,-1 0-1,0 0 0,1 0 1,1 0-1,4-1 37,35 3 195,-12 0-29,0-1 0,0-2-1,35-5 1,-63 6-197,0-1-1,0 1 1,0-1 0,0 0 0,0 1-1,0-1 1,0 0 0,0 0 0,-1 0-1,1 0 1,3-3 0,-5 4-13,0 0 0,0-1 1,0 1-1,1 0 0,-1 0 0,0-1 1,0 1-1,0 0 0,0-1 1,0 1-1,0 0 0,0 0 0,0-1 1,0 1-1,1 0 0,-1-1 1,0 1-1,0 0 0,-1-1 0,1 1 1,0 0-1,0 0 0,0-1 1,0 1-1,0 0 0,0-1 1,0 1-1,0 0 0,0 0 0,-1-1 1,-14-8 121,-19-2 90</inkml:trace>
  <inkml:trace contextRef="#ctx0" brushRef="#br0" timeOffset="968.36">1231 338 9830,'-1'0'25,"0"1"0,0 0 0,0-1 0,0 1 0,0 0 0,1 0 0,-1 0 0,0-1 0,0 1 0,1 0 0,-1 0 0,0 0 0,1 0 0,-1 1 0,1-1 0,-1 0 0,1 0 0,0 0 0,-1 0 0,1 0 0,0 1 0,0-1 0,0 0 0,0 2 0,0 38 568,1-25-227,-1 2-126,0 14 692,7 60-1,-6-82-741,1 0-1,0-1 0,1 1 0,0-1 1,1 0-1,0 0 0,0 0 0,1-1 1,0 1-1,11 12 0,-14-18-131,0-1-1,0 0 1,0 1 0,1-1-1,-1 0 1,1-1 0,-1 1-1,1 0 1,0-1-1,0 1 1,0-1 0,-1 0-1,1 0 1,1 0 0,-1-1-1,0 1 1,0-1 0,0 1-1,0-1 1,0 0-1,0 0 1,1 0 0,-1-1-1,0 1 1,0-1 0,0 0-1,0 0 1,6-2-1,-3 0-14,-1 0 0,1 0 0,0-1 0,-1 0 0,0 0 0,0 0-1,0-1 1,0 0 0,-1 0 0,1 0 0,-1 0 0,5-10 0,-3 3-154,-1-2 0,-1 1 0,0 0 0,0-1 0,-1 0 0,-1 0 0,0 0 0,-1 0 0,-1-19 0,3-26-353,-5 76 632,0-1 1,1 1-1,1 0 1,1-1-1,0 1 1,5 18-1,-5-29-81,1 1-1,0 0 1,1-1 0,0 0-1,0 1 1,0-1-1,1 0 1,0-1 0,0 1-1,0-1 1,1 0-1,-1 0 1,1 0-1,1 0 1,-1-1 0,1 0-1,10 6 1,-7-5 34,0-1 0,0-1 0,0 0 0,1 0 0,-1-1 1,17 2-1,-23-3-83,0-1-1,0 1 1,1-1 0,-1 0 0,0 0 0,1 0-1,-1-1 1,0 1 0,0-1 0,1 0 0,-1 0-1,0 0 1,0 0 0,0 0 0,0-1 0,0 1 0,0-1-1,0 0 1,-1 0 0,1 0 0,-1 0 0,4-4-1,-2 0-57,-1-1 0,0 0 0,0 0-1,0 0 1,-1 0 0,0 0 0,0 0 0,1-14-1,-1-62-751,-3 77 735,2 1 7,-2 1 0,1 0-1,0 0 1,-1 0 0,0 0-1,0 0 1,0 0 0,0 0 0,-1 0-1,1 1 1,-1-1 0,0 0 0,0 1-1,-1-1 1,1 1 0,-1 0-1,1 0 1,-1 0 0,0 0 0,0 0-1,0 1 1,-1-1 0,1 1 0,-1 0-1,1 0 1,-1 0 0,0 0-1,0 1 1,1-1 0,-1 1 0,0 0-1,0 1 1,-1-1 0,1 0 0,-5 1-1,9 0 45,-1 0 0,0 0-1,0 0 1,0 1 0,0-1-1,0 0 1,0 0-1,0 1 1,1-1 0,-1 0-1,0 1 1,0-1 0,0 1-1,1-1 1,-1 1 0,0-1-1,1 1 1,-1 0 0,0-1-1,1 1 1,-1 0 0,1-1-1,-1 1 1,0 1-1,0 1 13,0-1-1,0 1 1,0 0-1,1-1 1,-1 1-1,1 0 0,0 0 1,-1 4-1,1-2 33,1 0-1,-1 1 0,1-1 1,0 0-1,0 1 1,1-1-1,-1 0 0,5 9 1,17 11 220</inkml:trace>
  <inkml:trace contextRef="#ctx0" brushRef="#br0" timeOffset="1327.24">1826 464 9830,'10'-5'11,"-5"3"21,-1 0 1,1 0-1,-1 0 1,1 1-1,0 0 0,7-1 1,-11 2-15,1 0 1,0 0 0,-1 0 0,1 0 0,-1 1-1,1-1 1,0 1 0,-1-1 0,1 1-1,-1 0 1,1-1 0,-1 1 0,1 0-1,-1 0 1,0 0 0,0 0 0,1 0-1,-1 0 1,0 1 0,0-1 0,0 0-1,0 1 1,1 1 0,16 26 664,-1 1 0,-1 0 0,-1 1 0,-2 1 0,13 49 0,-24-68-180,-9-32-114,-10-38-306,13 24-290,0 0 1,2 0-1,2-38 1,1 27-1,-1 44 202,0-1 1,0 0 0,0 1 0,0-1 0,0 0 0,0 1 0,0-1 0,1 0 0,-1 1 0,0-1 0,0 0 0,1 1 0,-1-1 0,0 1 0,1-1 0,-1 1 0,1-1 0,-1 1 0,1-1-1,-1 1 1,1-1 0,-1 1 0,1 0 0,-1-1 0,1 1 0,0 0 0,-1-1 0,2 1 0,23-2 192,-20 3-115,1 0 1,-1 1 0,1-1 0,-1 1 0,0 0 0,0 0-1,6 4 1,12 12 195</inkml:trace>
  <inkml:trace contextRef="#ctx0" brushRef="#br0" timeOffset="2667.27">2292 449 9830,'-45'-86'55,"44"84"-23,0 0 1,-1 0 0,0 0 0,1 1 0,-1-1-1,0 1 1,0-1 0,0 1 0,0-1 0,0 1-1,0 0 1,-1 0 0,1 0 0,0 0 0,0 1-1,-1-1 1,1 0 0,-1 1 0,1 0-1,0 0 1,-1-1 0,1 1 0,-1 1 0,1-1-1,-1 0 1,1 1 0,0-1 0,-1 1 0,1 0-1,0-1 1,-1 1 0,1 0 0,0 0-1,0 1 1,0-1 0,0 0 0,0 1 0,-2 2-1,0 0 86,1 1-1,0 0 1,0 0 0,1 1-1,0-1 1,0 1-1,0-1 1,0 1-1,1-1 1,0 1-1,-1 11 1,1 4 544,2 40 0,0-54-544,0 0 0,1 0 0,0 0-1,0-1 1,0 1 0,1 0 0,0-1 0,0 0 0,1 0 0,0 0 0,0 0 0,0-1 0,0 1 0,1-1-1,0 0 1,6 5 0,-6-6-7,0-1 0,0 1 0,0-1 0,1 0 0,-1 0 0,1 0 0,0-1-1,-1 0 1,1 0 0,0 0 0,0-1 0,1 0 0,-1 0 0,0 0 0,0-1 0,0 0 0,0 0-1,11-2 1,-14 1-85,0 0-1,0 0 1,0-1-1,0 1 0,0-1 1,0 1-1,-1-1 0,1 0 1,0 0-1,-1-1 1,0 1-1,1 0 0,-1-1 1,0 1-1,0-1 0,0 0 1,-1 0-1,1 0 1,-1 0-1,1 0 0,-1 0 1,0 0-1,0 0 0,-1 0 1,2-5-1,0-10-230,0 0 1,0 0-1,-3-26 0,1 23 121,0 17 49,1 0 1,-2 1-1,1-1 1,0 1-1,-1-1 1,1 0-1,-1 1 1,0-1-1,0 1 0,0-1 1,-1 1-1,1 0 1,-1 0-1,0-1 1,0 1-1,0 0 1,0 0-1,-1 1 1,1-1-1,-1 1 1,1-1-1,-5-2 0,4 22 244,5-4-70,0 0 1,0 0-1,1 0 0,1 0 1,0 0-1,1-1 0,0 0 0,1 0 1,0 0-1,1-1 0,0 0 1,1 0-1,0 0 0,1-1 1,0-1-1,0 1 0,1-2 0,1 1 1,-1-1-1,14 7 0,-21-14-97,-1 1-1,1-1 0,0 0 1,-1 0-1,1-1 1,0 1-1,0 0 0,0-1 1,0 0-1,0 0 0,0 0 1,3 0-1,-4 0-24,-1-1 0,1 1 1,-1-1-1,0 1 0,1-1 0,-1 1 0,0-1 0,1 0 1,-1 0-1,0 0 0,0 1 0,0-1 0,1 0 0,-1-1 1,0 1-1,-1 0 0,1 0 0,0 0 0,0-1 0,0 1 0,-1 0 1,1-1-1,0-2 0,6-20-146,-1-1 0,-1 0 1,2-38-1,6-35-922,-13 98 1049,0-1-1,0 1 1,0 0-1,0 0 1,0-1-1,0 1 1,0 0 0,0 0-1,1-1 1,-1 1-1,0 0 1,0 0-1,0-1 1,0 1 0,0 0-1,0 0 1,0-1-1,1 1 1,-1 0-1,0 0 1,0 0 0,0-1-1,1 1 1,-1 0-1,0 0 1,0 0-1,0 0 1,1 0 0,-1 0-1,0-1 1,0 1-1,1 0 1,-1 0-1,0 0 1,0 0 0,1 0-1,-1 0 1,0 0-1,0 0 1,1 0-1,-1 0 1,0 0 0,1 0-1,-1 0 1,0 0-1,0 0 1,1 0-1,-1 1 1,0-1 0,0 0-1,0 0 1,1 0-1,-1 0 1,0 0-1,0 1 1,1-1 0,-1 0-1,0 0 1,0 0-1,0 1 1,0-1-1,0 0 1,1 0 0,-1 0-1,0 1 1,0-1-1,0 0 1,0 0-1,0 1 1,11 17 128,27 83 815,11 24 233,-49-124-1170,0-1-1,1 0 1,-1 1-1,0-1 0,0 0 1,0 1-1,0-1 1,0 0-1,0 1 1,1-1-1,-1 0 1,0 1-1,0-1 1,1 0-1,-1 0 1,0 1-1,0-1 1,1 0-1,-1 0 1,0 0-1,1 1 0,-1-1 1,0 0-1,0 0 1,1 0-1,-1 0 1,0 0-1,1 0 1,-1 1-1,1-1 1,-1 0-1,0 0 1,1 0-1,-1 0 1,0 0-1,1 0 1,-1-1-1,0 1 0,1 0 1,-1 0-1,0 0 1,1 0-1,-1 0 1,0 0-1,1-1 1,-1 1-1,0 0 1,1 0-1,-1 0 1,0-1-1,0 1 1,1 0-1,-1 0 1,0-1-1,0 1 0,0 0 1,1-1-1,-1 1 1,0 0-1,0 0 1,0-1-1,0 1 1,0-1-1,1 1 1,7-23 198,6-63-324,-13 69-99,1-1 0,1 1 0,0-1 0,1 1 0,1 0 0,11-22 0,-16 38 215,0 0 0,0 0-1,0 1 1,1-1 0,-1 0-1,0 1 1,1-1 0,-1 1-1,1-1 1,-1 0 0,1 1-1,-1-1 1,1 1 0,-1-1 0,1 1-1,-1 0 1,1-1 0,0 1-1,-1-1 1,1 1 0,0 0-1,-1 0 1,1-1 0,0 1-1,-1 0 1,1 0 0,0 0-1,0 0 1,-1 0 0,1 0-1,0 0 1,0 0 0,-1 0-1,1 0 1,0 0 0,-1 0 0,1 0-1,0 1 1,-1-1 0,1 0-1,0 1 1,-1-1 0,1 0-1,0 1 1,-1-1 0,1 1-1,-1-1 1,1 1 0,-1-1-1,1 1 1,-1-1 0,1 2-1,23 36 433,-22-36-396,20 48 369,-16-36-246,0 0 1,1 0-1,0 0 1,13 17-1,-16-27-108,-1 0 0,1 0 0,0-1 0,0 1 0,0-1 0,0 0 0,1 0-1,-1 0 1,1-1 0,-1 0 0,1 0 0,0 0 0,0 0 0,0-1 0,0 0 0,1 0 0,5 1 0,-3-1 25,-1-1-1,0 1 1,1-1 0,-1-1 0,1 1 0,-1-1 0,11-3-1,-16 3-51,1 0-1,-1 0 0,1 0 0,-1-1 0,0 1 0,1-1 0,-1 0 0,0 1 0,0-1 0,0 0 0,0 0 0,0-1 0,-1 1 0,1 0 0,-1-1 0,1 1 0,-1 0 0,0-1 0,0 0 0,0 1 0,0-1 0,0-4 0,2-3-136,-1 1-1,-1-1 0,0 0 0,0 0 0,-1 0 1,0 0-1,-1 0 0,0 1 0,-1-1 0,-4-16 1,4 21 65,1 1 1,-1-1-1,0 1 1,-1 0-1,1-1 1,-1 1-1,0 0 0,0 0 1,0 1-1,-1-1 1,1 1-1,-1 0 1,0-1-1,0 2 1,0-1-1,0 0 1,0 1-1,0 0 1,-1 0-1,1 0 1,-1 0-1,0 1 1,-6-1-1,8 1 81,-1 0-1,0 0 0,0 1 1,1-1-1,-1 1 0,0 0 1,0 0-1,1 1 0,-1-1 1,0 1-1,0 0 1,1 0-1,-1 0 0,1 0 1,-1 0-1,1 1 0,-1 0 1,1 0-1,0 0 0,0 0 1,0 0-1,-5 5 1,4-2 20,1 0 1,0 1 0,0-1 0,0 1 0,0-1 0,1 1 0,0 0 0,0 0-1,1 0 1,-1 0 0,2 0 0,-1 0 0,0 9 0,1-14-42,-1 12 134,1 1 0,0-1 0,0 1 0,5 19 0,-4-29-105,0 0 1,0 0 0,1 0-1,-1 0 1,1 0-1,0-1 1,1 1-1,-1 0 1,0-1-1,1 0 1,0 0 0,0 0-1,0 0 1,0 0-1,0 0 1,1-1-1,-1 1 1,5 1-1,0 0 35,0 0 0,0-1-1,0 0 1,0-1 0,0 0-1,0 0 1,13 1 0,-18-2-50,0-1 0,-1 0 0,1 0 0,-1 0 0,1 0 0,0 0 0,-1-1 0,1 1 0,-1-1 0,1 0 0,-1 1 0,1-1 0,-1 0 0,1-1 0,-1 1 0,0 0 0,0-1 0,0 1 0,0-1 0,0 1 0,0-1 0,0 0 0,0 0 0,-1 0 0,1 0 0,-1 0 0,3-5 0,0-4-160,0-1-1,-1 0 1,0-1-1,-1 1 1,-1 0-1,1-16 1,-5-74-1019,-4 66 708,3 92 424,6-29 247,1 0 0,2 0-1,0 0 1,15 39 0,-2-3 159,-4-10 123,3 0 0,2-1 0,46 89 0,-59-131-411,-2-3-33,0 0 0,0 0 1,-1 0-1,0 0 1,0 0-1,0 1 0,-1 0 1,0-1-1,1 14 1,-3-20-57,0-1 0,-1 1 0,1-1 0,0 0 0,-1 1 1,1-1-1,0 0 0,-1 1 0,1-1 0,0 0 0,-1 1 1,1-1-1,-1 0 0,1 0 0,0 0 0,-1 1 1,1-1-1,-1 0 0,1 0 0,-1 0 0,1 0 0,-1 0 1,1 0-1,-1 0 0,1 0 0,-1 0 0,1 0 0,0 0 1,-1 0-1,1 0 0,-1 0 0,-17-3 90,7 0-68,0 0 0,0-1 0,1-1 0,0 0 0,0 0 0,-13-10 0,3 1-664,-35-31 0,19 3-53</inkml:trace>
  <inkml:trace contextRef="#ctx0" brushRef="#br0" timeOffset="3367.07">3993 343 9830,'-76'-85'55,"73"82"-19,1 0 1,-1 1-1,0-1 1,0 1-1,0-1 1,0 1-1,0 0 1,0 1-1,-4-3 1,-17 4 209,11 1-147,9 0-26,-1-1-1,1 1 1,0 0 0,0 0 0,0 1 0,0-1 0,0 1-1,0 0 1,0 0 0,1 0 0,-1 0 0,1 1 0,-1-1-1,1 1 1,0 0 0,0 0 0,0 0 0,1 1 0,-1-1-1,1 1 1,-1-1 0,1 1 0,-2 7 0,-1-1 157,0 1 1,1 0 0,0 1 0,1-1-1,1 1 1,0-1 0,-1 21-1,2-23-84,1 0 1,0 0-1,1-1 0,0 1 0,0 0 0,1-1 0,0 1 1,4 8-1,-4-14-66,0 1 1,0 0-1,0-1 1,1 1-1,0-1 0,-1 0 1,1 0-1,0 0 1,1 0-1,-1 0 1,0-1-1,1 0 1,-1 1-1,1-1 1,0 0-1,0-1 1,0 1-1,7 1 1,-4-1 49,0 0 0,-1-1 0,1 1 0,0-2 1,0 1-1,-1-1 0,1 0 0,0 0 1,0-1-1,13-2 0,-16 1-50,1 1 1,0-1-1,-1 0 0,1-1 0,-1 1 1,0-1-1,0 0 0,0 0 1,0 0-1,-1 0 0,1-1 0,-1 0 1,0 0-1,0 0 0,4-5 1,0-4-195,0-1 0,-1 1 1,-1-1-1,0 0 0,-1-1 1,0 1-1,-1-1 0,1-18 1,0-16-502,-5-57 1,0 73 333,1 19 140,-1-1 1,-1 1 0,0 0-1,-5-17 1,5 84 383,4-31 31,1 0 0,1-1 0,1 1 0,1-1 1,11 27-1,51 101 1370,-59-130-1430,-1-3 67,0 0 1,17 22-1,-22-34-217,-1-1 0,2 1 0,-1-1 0,0 1 0,1-1 0,-1 0 0,1 0 0,0-1 0,0 1 0,0-1 0,0 0 1,0 0-1,1 0 0,7 2 0,20-2 353</inkml:trace>
  <inkml:trace contextRef="#ctx0" brushRef="#br0" timeOffset="4050.68">4416 336 9830,'-92'-30'55,"90"30"-30,0 0 0,0-1 0,0 1 0,0 0 0,0 0 0,0 0 0,0 1 0,0-1 0,0 0 0,0 1 0,0-1 0,0 1 0,0 0 0,0 0 0,0 0 0,1 0 0,-1 0 0,0 0 0,0 0 0,1 0 0,-1 1 0,1-1 0,-1 1 0,1-1 0,0 1 0,0-1 0,-1 1 0,1 0 0,0 0 0,0-1 0,1 1 0,-1 0 0,0 0 0,0 3 0,-3 3 141,1 0 10,-1 0-1,1 0 1,1 1 0,0-1-1,0 0 1,0 1-1,1 0 1,0-1-1,1 16 1,0-19-102,1-1 1,-1 0-1,1 1 1,-1-1-1,1 0 1,0 1 0,1-1-1,-1 0 1,1 0-1,0 0 1,0 0-1,0 0 1,1 0-1,-1-1 1,1 1-1,0-1 1,0 0-1,0 0 1,0 0-1,5 3 1,-1-2 73,0 0-1,1-1 1,0 0 0,-1-1 0,1 1 0,0-2 0,0 1-1,1-1 1,-1 0 0,0-1 0,14 0 0,-19 0-89,-1 0 1,1-1-1,0 1 0,-1-1 1,1 1-1,-1-1 1,1 0-1,-1 0 0,1 0 1,-1 0-1,1 0 1,-1-1-1,0 1 0,0-1 1,0 0-1,4-2 1,-3-1-40,1 1 0,-1-1 0,1 0 0,-1 0 0,0 0 0,-1 0 0,3-7 1,1-6-172,-1 1 1,-1-1 0,3-34 0,-4-24-334,0 94 734,2 0 0,12 30 1,-15-43-176,2 7 84,1 0 0,0 0 1,1-1-1,1 0 0,-1 0 0,11 11 0,-15-20-115,0 1-1,0 0 1,1-1 0,-1 1-1,1-1 1,0 0-1,0 0 1,0 0 0,0 0-1,0 0 1,0-1 0,0 1-1,1-1 1,-1 0-1,0 0 1,1 0 0,-1-1-1,1 1 1,-1-1-1,1 1 1,-1-1 0,1-1-1,0 1 1,-1 0 0,1-1-1,4-1 1,-5 1-11,-1-1 1,1 1-1,-1-1 0,0 0 1,0 0-1,0 0 0,0 0 1,0 0-1,0 0 1,-1 0-1,1 0 0,-1-1 1,0 1-1,1-1 1,-1 1-1,0-1 0,0 0 1,1-4-1,9-54-18,-10 59-54,4-66-1068,-7-133 0,-1 165 730,-2 0-1,-10-36 0,11 157 913,7-37 181,2 1 1,3-1-1,21 76 1,-2-9 566,-23-94-1049,-3-13-142,0 0 0,0 0 0,1-1 0,0 1 0,1 0 0,-1-1 0,1 1 0,1-1 0,0 0 0,4 7 0,-5-13-92,0-1 0</inkml:trace>
  <inkml:trace contextRef="#ctx0" brushRef="#br0" timeOffset="4625.63">4770 379 9830,'38'7'569,"-12"-1"334,52 3 0,-62-8-710,-4 0 67,0-1 0,0 0 0,0 0 0,0-1 0,19-5 0,-29 6-234,1-1 1,-1 0 0,1 0 0,-1 0-1,1-1 1,-1 1 0,1-1 0,-1 1-1,0-1 1,0 0 0,0 1 0,0-1 0,0 0-1,-1-1 1,1 1 0,0 0 0,-1 0-1,0-1 1,1 1 0,-1-1 0,0 1-1,0-1 1,-1 1 0,1-1 0,0 0-1,-1 1 1,0-1 0,1 0 0,-1 0 0,-1-3-1,2 2-43,-1 1 0,0-1 0,0 1 0,-1 0 0,1-1 0,-1 1 0,1-1 0,-1 1-1,0 0 1,0-1 0,-1 1 0,1 0 0,-3-4 0,2 5 23,0 0 0,-1 1 0,1-1 0,0 1 0,0-1 0,-1 1 0,1 0 0,-1 0 0,1 0 0,-1 0 0,1 1 0,-1-1 0,0 1 0,1-1-1,-1 1 1,0 0 0,1 0 0,-5 0 0,5 0 30,-1 1 1,1-1-1,-1 0 0,1 1 0,-1-1 0,1 1 0,-1 0 0,1 0 0,0 0 0,0 0 0,-1 0 0,1 1 1,0-1-1,0 0 0,0 1 0,0 0 0,-2 2 0,0 1 47,1-1 1,0 1-1,-1 0 0,2 0 0,-1 0 1,0 0-1,-1 8 0,-1 2 127,2-1-1,0 1 0,0 0 0,1 0 1,1 17-1,1-19-21,-1-7-95,1 0-1,0 0 0,1 0 0,-1 0 1,1 0-1,3 9 0,-3-13-63,-1 0 0,1 0 0,0-1-1,0 1 1,1-1 0,-1 1-1,0-1 1,1 1 0,-1-1 0,0 0-1,1 1 1,0-1 0,-1 0 0,1 0-1,0 0 1,-1 0 0,1-1 0,0 1-1,0 0 1,0-1 0,0 1 0,0-1-1,0 0 1,3 1 0,0-1-8,-1 1 1,1-1-1,0 0 1,-1 0-1,1 0 1,0 0-1,-1-1 1,1 0-1,0 0 1,-1 0-1,1-1 1,-1 0-1,0 1 1,1-1-1,-1-1 1,0 1-1,0-1 1,-1 1-1,1-1 1,0 0-1,-1-1 1,0 1-1,0-1 1,0 1-1,0-1 1,0 0-1,-1 0 1,1 0-1,-1 0 1,0-1-1,-1 1 1,1 0-1,-1-1 1,0 1-1,0-1 1,0 0-1,0-4 1,2-28-500,-2-43 0,-1 46 221,-1 26 115,-1 14 75,-1 13 51,3-1 222,0 1 0,1-1 0,1 1-1,1-1 1,1 0 0,0 0 0,10 24 0,-9-30-83,16 32 312,-20-42-414,0 0-1,0 0 1,1-1-1,-1 1 1,1-1-1,0 1 1,-1-1-1,1 1 1,0-1 0,0 0-1,0 0 1,0 0-1,0 0 1,0 0-1,0 0 1,0-1-1,1 1 1,-1-1-1,3 1 1,24 0 328</inkml:trace>
  <inkml:trace contextRef="#ctx0" brushRef="#br0" timeOffset="4921.64">5617 76 9830,'1'-21'78,"2"24"130,5 42 429,-3-19-260,19 93 1527,19 118 1955,-42-233-3795,-2-8-50,1 2 18,-1-15 241</inkml:trace>
  <inkml:trace contextRef="#ctx0" brushRef="#br0" timeOffset="5621.88">5558 324 9830,'46'17'940,"-35"-13"-678,1 0 0,-1 0-1,1-1 1,0 0 0,16 1 0,-16-2-25,0-2 0,1 0 0,-1 0 1,0-1-1,19-4 0,-28 4-198,1 0 0,-1-1 0,0 1 0,1-1 0,-1 0 0,0 1 0,0-1 0,0-1 0,0 1 0,-1 0 0,1-1-1,0 1 1,-1-1 0,0 0 0,0 0 0,0 0 0,0 0 0,0 0 0,0-1 0,-1 1 0,0 0 0,1-1 0,0-3 0,0-2-90,0 0 0,-1-1 0,0 1 1,0 0-1,-1-1 0,-1-15 0,0 20 29,1 1 0,-1-1 0,0 1 0,0-1 0,-1 1 0,1-1 0,-1 1 0,0 0 0,0 0 0,0 0 0,-1 0 1,0 0-1,1 0 0,-1 1 0,-4-4 0,7 7 21,-1-1 0,1 1 1,0 0-1,0 0 1,-1 0-1,1 0 1,0 0-1,0-1 0,-1 1 1,1 0-1,0 0 1,0 0-1,-1 0 0,1 0 1,0 0-1,-1 0 1,1 0-1,0 0 0,-1 0 1,1 0-1,0 0 1,0 0-1,-1 0 1,1 0-1,0 1 0,0-1 1,-1 0-1,1 0 1,0 0-1,0 0 0,-1 0 1,1 1-1,0-1 1,0 0-1,-1 0 0,1 0 1,0 1-1,0-1 1,0 0-1,0 0 1,-1 1-1,1-1 0,0 0 1,0 0-1,0 1 1,0-1-1,0 0 0,0 1 1,0-1-1,0 0 1,0 0-1,0 1 0,0-1 1,0 0-1,0 1 1,0-1-1,0 0 1,0 1-1,0-1 0,-1 23 153,1-21-111,0 11 163,0 1-1,2 0 1,-1-1 0,2 1-1,-1-1 1,2 0 0,6 17-1,-8-25-119,1 1 1,0-1-1,0 1 0,0-1 0,1 0 0,0 0 0,0-1 0,0 1 0,0-1 0,1 0 0,0 0 0,-1 0 0,2-1 0,-1 0 0,0 0 0,1 0 1,-1 0-1,11 2 0,-12-3-23,0-1 0,0 0 0,0 0 0,0 0 0,0 0 1,0-1-1,0 0 0,0 0 0,0 0 0,0 0 0,0-1 0,0 1 1,0-1-1,0 0 0,0 0 0,0-1 0,0 1 0,0-1 1,-1 0-1,1 0 0,-1 0 0,1 0 0,5-5 0,-5 1-85,0 1 0,0-1 0,0 1 1,-1-1-1,0 0 0,0 0 0,0-1 0,-1 1 0,0 0 0,0-1 0,-1 0 0,0 1 0,1-14 0,-1 7-65,1-4-62,0 0 0,-1 1 0,-1-1-1,-1 0 1,0 1 0,-1-1-1,-7-26 1,9 43 150,0-1-1,0 1 1,0-1-1,0 1 1,0-1-1,0 1 1,0 0 0,0-1-1,0 1 1,0-1-1,0 1 1,-1 0-1,1-1 1,0 1 0,0-1-1,-1 1 1,1 0-1,0-1 1,0 1-1,-1 0 1,1-1 0,0 1-1,-1 0 1,1 0-1,0-1 1,-1 1-1,1 0 1,-1 0-1,1 0 1,0 0 0,-1-1-1,1 1 1,-1 0-1,0 0 1,-4 16-37,4 32 288,1-46-188,2 30 328,2 0 1,1 0 0,2-1 0,1 1 0,21 50 0,0 7 532,-10-31-281,-8-26-250,-1 0 0,-2 1-1,-1 0 1,-1 1 0,1 34 0,-7-67-379,0 0 0,0-1-1,0 1 1,-1 0 0,1-1 0,0 1 0,0 0 0,-1-1 0,1 1 0,0-1 0,-1 1 0,1 0 0,-1-1 0,1 1 0,-1-1 0,1 1 0,-1-1 0,1 1 0,-1-1 0,1 0 0,-1 1 0,1-1 0,-1 0-1,0 1 1,1-1 0,-1 0 0,-1 1 0,-28 2 317,22-3-220,0 0 1,0-1-1,0 0 0,0-1 0,-10-3 0,16 4-112,0 0 0,-1 0 0,1-1 0,0 1 0,-1 0-1,1-1 1,0 0 0,0 0 0,1 1 0,-1-1 0,0 0-1,0-1 1,1 1 0,-1 0 0,1 0 0,0-1 0,0 1-1,0-1 1,0 1 0,0-1 0,0 1 0,1-1 0,-1 1-1,1-1 1,0 0 0,0 1 0,0-1 0,0 0 0,0 1-1,0-1 1,1 0 0,-1 1 0,2-4 0,1-3-133,0 0 0,1 1 0,-1-1 0,2 1 0,-1 0 1,1 0-1,0 0 0,9-9 0,27-27-751</inkml:trace>
  <inkml:trace contextRef="#ctx0" brushRef="#br0" timeOffset="6849.85">6343 338 9830,'-1'-17'17,"0"-10"186,1 55 232,2 36 784,3 0 0,3 0-1,2-1 1,20 63-1,-27-113-948,-1-6-128,-1 0 0,1 0 0,1 0 0,-1 0 0,1 0-1,0-1 1,8 12 0,-11-18-116,1 0-1,-1-1 0,0 1 1,1 0-1,-1-1 0,1 1 1,-1-1-1,0 1 1,1 0-1,-1-1 0,0 1 1,0-1-1,1 1 0,-1-1 1,0 1-1,0-1 1,0 1-1,0-1 0,0 1 1,1-1-1,-1 1 0,0-1 1,0 1-1,0-1 1,0 0-1,-1 1 0,1-1 1,0 1-1,0-1 0,0 0 1,0-24 119,-1 1-375,-2 1-1,0-1 0,-10-31 1,-2-15-339,-1-37-896,-2-197-1,18 300 1428,0 0-1,0 0 0,1 0 1,-1 0-1,1 0 0,0 0 1,1 0-1,2-6 0,-4 9 36,1 0 0,-1 0 0,1 1 0,0-1 0,-1 0 0,1 1 0,-1-1 0,1 0 1,0 1-1,0-1 0,-1 1 0,1-1 0,0 1 0,0 0 0,0-1 0,0 1 0,-1 0 0,1-1 0,0 1 0,0 0 0,0 0 0,0 0 0,0 0 0,0 0 0,0 0 0,0 0 0,-1 0 0,1 0 0,0 0 0,0 1 0,0-1 0,0 0 0,0 1 0,0-1 1,-1 0-1,1 1 0,0-1 0,0 1 0,-1-1 0,1 1 0,0 0 0,-1-1 0,1 1 0,0 0 0,-1-1 0,1 2 0,6 4 129,-1 1-1,-1 0 1,1 0-1,-1 0 1,0 1-1,-1 0 1,6 13 0,22 64 952,-25-63-754,-2 0 1,0 1-1,-1 0 0,-2-1 0,0 1 0,-1 1 0,-3 22 0,2-43-278,0 0 0,-1 0 0,0 0 0,0 0 0,0 0-1,0 0 1,0 0 0,0-1 0,-1 1 0,1 0 0,-1-1 0,0 1-1,0-1 1,0 0 0,0 1 0,0-1 0,0 0 0,-1 0 0,1 0-1,-1-1 1,1 1 0,-1-1 0,-4 2 0,4-4 40,2-9 130</inkml:trace>
  <inkml:trace contextRef="#ctx0" brushRef="#br0" timeOffset="6949.12">6657 255 9830,'0'-1'8,"1"1"0,-1-1 0,0 0 0,0 1 0,0-1 0,0 1 0,1-1 0,-1 0 0,0 1 0,0-1 0,0 0-1,-1 1 1,1-1 0,0 0 0,0 1 0,0-1 0,0 0 0,-1 1 0,1-1 0,0 1 0,0-1 0,-1 1 0,1-1 0,0 0 0,-1 1 0,1-1 0,-1 0 0,-7 20 506,-5 40 469,12-52-871,1-1 1,0 1 0,0 0 0,0 0 0,1 0-1,1 8 1,-1-13-83,-1-1-1,1 1 1,0 0-1,0-1 0,0 1 1,0 0-1,0-1 1,0 1-1,0-1 1,0 0-1,1 1 1,-1-1-1,0 0 0,1 0 1,-1 0-1,1 0 1,0 0-1,-1 0 1,1 0-1,0-1 1,-1 1-1,1-1 0,0 1 1,0-1-1,-1 1 1,1-1-1,4 0 1,-2 1 37,0-1 0,0 0 0,0 0 0,0 0 1,0 0-1,0-1 0,0 0 0,0 0 0,0 0 0,0 0 1,0 0-1,-1-1 0,1 1 0,0-1 0,-1 0 0,1-1 1,-1 1-1,3-3 0,-1 0-64,-1 0-1,-1 1 1,1-2-1,-1 1 1,0 0 0,0-1-1,0 0 1,-1 1-1,0-1 1,0 0 0,2-9-1,0-3-105,-1 0 1,-1-1-1,0 0 0,-2-35 0,-1 47 75,1 0 0,-1 0 0,0 0 0,-1 0 0,1 0 0,-1 1 0,-1-1 0,1 0 0,-1 1 0,-1 0 0,1 0 0,-1 0 0,0 0 0,0 0 0,-9-8 0,12 12 32,-1 1-1,1-1 0,-1 1 1,1 0-1,-1 0 1,0 0-1,1 0 0,-1 0 1,0 0-1,0 0 1,0 1-1,0-1 0,0 1 1,0-1-1,1 1 1,-1 0-1,0 0 0,0 0 1,0 0-1,0 0 1,0 0-1,0 0 0,0 1 1,0-1-1,-4 2 1,4 0 31,0-1 1,0 1 0,0-1-1,0 1 1,0 0 0,0 0 0,0 0-1,0 0 1,1 0 0,-1 1-1,1-1 1,0 0 0,0 1 0,0-1-1,0 1 1,0-1 0,0 1-1,0 2 1,-3 14 228,1-1 0,1 1 0,0 0 0,2-1 0,0 1 0,1 0 0,1 0 0,1-1 0,5 21 0,-6-29-114,2 0-1,-1 0 1,1 0 0,1-1 0,0 1-1,0-1 1,1 0 0,0 0 0,0-1-1,1 0 1,0 0 0,1-1 0,-1 1-1,1-2 1,1 1 0,0-1-1,14 8 1,-19-12-57,2 1-1,-1-1 1,0 0-1,0-1 0,1 1 1,-1-1-1,1 0 1,-1 0-1,1-1 1,0 0-1,-1 0 1,10-1-1,-11 0-48,-1 0-1,1 0 1,-1 0 0,0 0-1,0-1 1,1 1 0,-1-1-1,0 0 1,0 0 0,-1 0-1,1 0 1,0-1 0,-1 1-1,1-1 1,-1 1 0,0-1-1,0 0 1,0 0 0,0 0-1,2-5 1,4-11-270,-2 0-1,0 0 1,0 0-1,-2-1 1,3-27 0,0-105-1153,-6 93 776,-1 42 430,0 2-82,3 25 115,7 34 673,3 0-1,1-1 1,21 43 0,2 7 429,-34-83-838,0 0 0,-1 0 1,0 0-1,-1 0 1,0 0-1,0 13 1,-1-22-115,-1 0 1,1-1-1,0 1 1,0 0-1,-1 0 1,1-1-1,0 1 1,-1 0-1,1-1 1,-1 1-1,1 0 1,-1-1-1,1 1 1,-1-1-1,1 1 1,-1-1-1,0 1 1,1-1-1,-1 1 0,0-1 1,1 0-1,-1 1 1,0-1-1,0 0 1,1 1-1,-1-1 1,0 0-1,0 0 1,0 0-1,0 0 1,-31 2 267,26-1-229,-101-1 896,103 0-918,3 0-17,1 0 1,-1 1 0,0-1 0,0 0-1,0 0 1,0 0 0,0 0-1,0 0 1,0 0 0,0 0 0,0-1-1,0 1 1,0 0 0,0 0-1,0-1 1,0 1 0,0-1 0,0 1-1,1-1 1,-1 1 0,0-1-1,0 1 1,0-1 0,1 0 0,-1 1-1,0-1 1,1 0 0,-1 0-1,1 1 1,-1-1 0,1 0 0,-1 0-1,0-1 1,0-16 185</inkml:trace>
  <inkml:trace contextRef="#ctx0" brushRef="#br0" timeOffset="7138.08">7613 125 9830,'0'0'0,"0"-6"0,-6 3 0,-14-5 328</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6:08.378"/>
    </inkml:context>
    <inkml:brush xml:id="br0">
      <inkml:brushProperty name="width" value="0.05" units="cm"/>
      <inkml:brushProperty name="height" value="0.05" units="cm"/>
      <inkml:brushProperty name="color" value="#008C3A"/>
    </inkml:brush>
  </inkml:definitions>
  <inkml:trace contextRef="#ctx0" brushRef="#br0">29 509 9830,'90'86'3415,"112"139"0,-200-224-3283,-2-7 141</inkml:trace>
  <inkml:trace contextRef="#ctx0" brushRef="#br0" timeOffset="170.56">202 527 9830,'0'0'0,"-4"115"1638,4-79-982,-3 0-1,-5-4-191,-3-6-137,-4-5 137</inkml:trace>
  <inkml:trace contextRef="#ctx0" brushRef="#br0" timeOffset="327.36">1 785 9830,'0'0'0,"118"-37"0,-56 27 983,10-1-1035,5-6 1301</inkml:trace>
  <inkml:trace contextRef="#ctx0" brushRef="#br0" timeOffset="1004.3">957 341 9830,'-1'45'756,"1"-23"-305,0 1 0,1-1 1,2 0-1,7 36 1,6 6 1626,45 114 1,-61-216-1472,-51-161-1842,16 65 370,34 130 837,-7-29-180,5 25 116,4 20 41,2 1 134,1 0-1,0 0 1,0-1-1,1 0 1,1 0 0,10 16-1,-12-20 29,1-1-1,0 0 0,0 0 1,0-1-1,1 1 1,0-1-1,1-1 1,-1 1-1,1-1 1,0 0-1,9 4 1,-12-7-63,0 0 1,0 0-1,0 0 1,0-1 0,0 0-1,0 0 1,0 0-1,1 0 1,-1-1-1,0 0 1,0 0-1,1 0 1,-1 0-1,0 0 1,1-1-1,-1 0 1,0 0-1,0 0 1,0 0 0,0-1-1,0 0 1,0 0-1,0 0 1,-1 0-1,1 0 1,0-1-1,-1 0 1,0 1-1,0-1 1,0-1-1,0 1 1,0 0 0,-1-1-1,5-7 1,-1-1-107,0 0 1,-1-1 0,0 1-1,-1-1 1,-1 0 0,0-1 0,0 1-1,-2 0 1,1-25 0,-2 19-46,0-12-116,0 25 97,1 15 3,2 15 369,1-1 1,1 0-1,1 0 0,10 24 0,43 86 1205,-47-110-1009,30 42 0,-35-56-316,0 0 0,0-1 0,1 0 0,1 0-1,-1-1 1,1 0 0,10 7 0,8-2 152</inkml:trace>
  <inkml:trace contextRef="#ctx0" brushRef="#br0" timeOffset="1685.18">1626 574 9830,'-86'-53'55,"84"52"-37,1 0 0,-1 0 0,1 1 1,-1-1-1,1 1 0,-1-1 0,1 1 1,-1-1-1,0 1 0,1 0 0,-1 0 0,0 0 1,1 0-1,-1 0 0,1 0 0,-1 0 1,0 1-1,1-1 0,-1 0 0,1 1 1,-1-1-1,0 1 0,1 0 0,-1 0 0,1-1 1,0 1-1,-1 0 0,1 0 0,-1 2 1,-1 0 74,0 1 0,0-1 0,1 1 0,0 0 0,0 0 0,0 0 1,-2 5-1,2-4 39,-1 3 30,0 1 0,0 0 0,1 0 0,0 0 1,0 0-1,1 1 0,1-1 0,-1 0 0,1 0 0,1 1 0,0-1 0,2 11 0,-2-16-79,1 1-1,-1 0 0,1-1 1,0 1-1,0-1 0,1 0 1,-1 1-1,1-1 0,0 0 1,0-1-1,0 1 0,0 0 1,1-1-1,0 0 0,-1 0 1,1 0-1,0 0 0,1-1 1,-1 1-1,0-1 0,1 0 1,-1-1-1,1 1 0,6 1 1,-5-2 44,1 1-1,-1-1 1,0-1 0,0 1 0,0-1 0,1 0 0,-1 0 0,0-1 0,10-2-1,-13 2-75,0 0-1,0 0 0,-1 0 0,1-1 0,0 1 0,-1-1 0,1 0 0,-1 0 0,1 0 0,-1 0 0,0 0 0,0 0 1,0 0-1,0-1 0,0 1 0,0-1 0,-1 0 0,1 1 0,-1-1 0,2-5 0,1-6-159,-1 0 0,-1 0-1,0 0 1,-1 0 0,0-1 0,-2-16-1,1 9-18,2 35 257,1 0 0,0 0 1,1-1-1,0 0 0,1 1 0,1-1 0,0-1 0,0 1 0,14 17 0,-17-25-63,0 1 0,0-1 0,1 0 1,-1 0-1,1 0 0,0-1 0,1 1 0,-1-1 0,0 0 0,1 0 0,0 0 1,-1-1-1,1 0 0,0 0 0,1 0 0,-1 0 0,0-1 0,0 0 1,1 0-1,-1 0 0,0-1 0,10 0 0,-13-1-50,-1 1 0,1-1-1,0 0 1,-1 1 0,1-1 0,0 0 0,-1 0-1,0 0 1,1 0 0,-1-1 0,1 1-1,-1 0 1,0-1 0,0 1 0,0 0 0,0-1-1,0 0 1,0 1 0,0-1 0,-1 1 0,1-1-1,0 0 1,-1 0 0,1 1 0,-1-3-1,7-45-348,-6 22 54,-1 1 0,-2-1 0,0 1 1,-2-1-1,-1 1 0,-9-31 1,-23-58-696,41 169 1364,13 5 503,4-1 0,32 68 1,-16-41 136,-33-77-994,-2-5-36</inkml:trace>
  <inkml:trace contextRef="#ctx0" brushRef="#br0" timeOffset="3291.05">1796 584 9830,'52'1'861,"-23"1"-266,0-2-1,33-4 0,-59 4-555,-1-1-1,0 1 1,1-1 0,-1 1-1,0-1 1,0 0 0,1 0-1,-1 0 1,0 0 0,0-1-1,0 1 1,0-1 0,0 1-1,0-1 1,-1 1 0,1-1-1,0 0 1,-1 0 0,0 0-1,1 0 1,-1 0 0,0 0-1,0 0 1,0 0 0,0-1-1,0 1 1,0-4 0,1-5-58,0 0 0,-1 0 0,0-1 0,-2-18 0,0 10-71,1 8 46,-1 0 1,-1 0-1,0 1 0,-1-1 1,0 1-1,-1-1 0,-8-18 0,8 76 766,7-20-272,0-1 1,3 1-1,0-1 0,17 45 1,1 4 603,21 102 1513,-43-235-2122,-2 36-651,-1 1-135,5-40 0,-4 57 305,0 1 0,1 0 0,0 0 0,0 0 0,0 0 0,1 0 0,-1 0 0,1 1 0,0-1 0,0 0 0,0 1 0,0-1 0,1 1 0,0 0 0,-1 0 0,5-4 0,-5 6 31,-1 1 1,0-1 0,0 0-1,0 1 1,0-1-1,0 1 1,1-1 0,-1 1-1,0 0 1,0-1-1,1 1 1,-1 0 0,0 0-1,1 0 1,-1 0-1,0 0 1,1 0-1,-1 0 1,0 1 0,0-1-1,1 0 1,-1 1-1,0-1 1,0 1 0,1-1-1,-1 1 1,0 0-1,0-1 1,0 1 0,0 0-1,0 0 1,0 0-1,0 0 1,0 0 0,-1 0-1,1 0 1,0 0-1,0 0 1,0 1-1,4 6 126,-1 0-1,0 0 1,0 0-1,3 11 0,-6-15-85,18 64 565,-15-47-341,2-1-1,0 0 1,10 20 0,-15-38-235,0 0 0,-1-1 0,2 1 0,-1 0 0,0-1 0,0 1 0,0-1 0,1 1 0,-1-1 0,1 1 0,-1-1 0,1 0 0,0 0 0,-1 0 0,1 0 0,0 0 0,0 0 0,0-1 0,0 1 0,0 0 0,-1-1 0,1 1 0,0-1 0,0 0 0,0 0 0,0 0 0,0 0 0,4 0 0,-3-1 5,-1 0 0,1 1-1,0-1 1,0 0-1,-1-1 1,1 1 0,-1 0-1,1-1 1,-1 0-1,1 1 1,-1-1 0,0 0-1,0 0 1,0 0-1,0 0 1,0-1 0,0 1-1,2-5 1,1-5-116,-1-1 1,-1 1-1,0-1 0,-1 1 1,0-1-1,-1 0 0,0 0 1,-1 1-1,-1-17 0,0-1-200,1 27 254,0 0-1,0-1 1,0 1 0,0 0-1,-1-1 1,1 1-1,-1 0 1,0 0 0,0 0-1,0 0 1,-1 0 0,1 0-1,-1 0 1,1 0 0,-5-4-1,6 6 32,0 1 0,0 0-1,0 0 1,-1 0 0,1 0 0,0-1-1,0 1 1,-1 0 0,1 0-1,0 0 1,0 0 0,0 0 0,-1 0-1,1 0 1,0 0 0,0 0 0,-1 0-1,1 0 1,0 0 0,0 0-1,-1 0 1,1 0 0,0 0 0,0 0-1,-1 0 1,1 0 0,0 0 0,0 0-1,0 0 1,-1 0 0,1 0-1,0 1 1,0-1 0,0 0 0,-1 0-1,1 0 1,0 0 0,0 1 0,0-1-1,0 0 1,-1 0 0,1 0-1,0 1 1,0-1 0,0 0 0,0 0-1,0 0 1,0 1 0,0-1 0,0 0-1,-1 0 1,1 1 0,0-1-1,0 0 1,0 0 0,0 1 0,-2 14 82,0-2 31,2 0-1,-1 0 0,2 0 0,0 0 0,0 1 0,4 12 1,-4-23-90,-1-1 0,1 1 0,0-1 0,0 1 0,0-1 0,0 0 0,0 1 0,0-1 0,1 0 0,-1 0 0,1 0 0,0 0 0,0 0 0,-1 0 0,1-1 0,0 1 0,1 0 0,-1-1 0,0 0 0,0 0 0,0 1 0,1-1 0,-1 0 0,1-1 0,-1 1 0,1 0 0,-1-1 1,1 1-1,-1-1 0,1 0 0,-1 0 0,1 0 0,0 0 0,-1 0 0,1-1 0,-1 1 0,1-1 0,3-1 0,-4 1-5,0 0 0,0 0 1,0-1-1,0 1 0,0-1 0,0 1 1,0-1-1,0 1 0,-1-1 1,1 0-1,0 0 0,-1 0 0,0 0 1,0 0-1,1 0 0,-1-1 0,0 1 1,-1 0-1,1 0 0,0-1 0,-1 1 1,1 0-1,-1-4 0,3-8-116,-2 0 0,0-22 0,-1 24-54,0 1 0,0-1 0,-2 1 1,1-1-1,-2 1 0,-4-16 0,6 24 134,0 0 0,-1 0 0,1 0-1,-1 0 1,0 0 0,0 1 0,0-1 0,0 1 0,0-1-1,0 1 1,-1 0 0,1 0 0,-1 0 0,1 0 0,-1 0-1,0 0 1,0 1 0,0 0 0,0-1 0,0 1-1,0 0 1,0 0 0,0 1 0,-1-1 0,1 1 0,0 0-1,-6 0 1,8 0 32,0 0-1,-1 0 0,1 1 1,0-1-1,0 1 0,0-1 1,0 1-1,0 0 1,0-1-1,0 1 0,0 0 1,1 0-1,-1-1 0,0 1 1,0 0-1,0 0 0,1 0 1,-1 0-1,1 0 1,-1 0-1,1 0 0,-1 0 1,1 0-1,-1 0 0,1 1 1,0-1-1,0 0 0,-1 0 1,1 0-1,0 0 0,0 2 1,-1 47 281,1-38-162,0 0-41,-1-1 0,2 0 0,0 0 1,0 0-1,1 0 0,0 0 1,1 0-1,0-1 0,0 1 1,1-1-1,1 0 0,0 0 1,0 0-1,1-1 0,1 1 0,10 12 1,-13-17-38,1 0 0,-1-1 1,1 1-1,0-1 0,0 0 1,1 0-1,-1 0 0,1-1 0,0 0 1,0 0-1,0 0 0,0-1 1,0 0-1,1 0 0,-1-1 1,1 0-1,-1 0 0,1 0 1,-1-1-1,1 0 0,9-1 1,-14 0-44,1 0 0,-1 0 0,0 0 0,1-1 0,-1 1 0,0-1 0,0 1 0,0-1 0,0 0 0,0 0 0,0 0 0,-1 0 0,1 0 0,-1 0 0,1-1 0,-1 1 0,0 0 0,0-1 0,0 1 0,0-1 0,0-3 0,14-58-808,-13 3 153,-2 50 477,0 0 0,0 0 0,1 0 0,0 0 0,0 0 0,2 0 0,6-20 0,-9 31 165,0-1 0,0 1 0,1 0 1,-1 0-1,0-1 0,0 1 0,1 0 1,-1-1-1,0 1 0,0 0 0,1 0 1,-1 0-1,0-1 0,1 1 0,-1 0 1,0 0-1,1 0 0,-1 0 0,0 0 1,1 0-1,-1-1 0,0 1 0,1 0 1,-1 0-1,1 0 0,-1 0 0,0 0 1,1 0-1,-1 1 0,0-1 0,1 0 1,-1 0-1,0 0 0,1 0 0,-1 0 0,0 0 1,1 1-1,-1-1 0,0 0 0,1 0 1,-1 0-1,0 1 0,1-1 0,-1 0 1,0 1-1,0-1 0,0 0 0,1 0 1,-1 1-1,12 14-162,3 16 471,-1 0 1,-1 1-1,-2 0 0,-1 1 0,-2 0 1,9 67-1,-18-100-304,1 0 0,0 0 0,0 1 1,0-1-1,0 0 0,0 0 0,0 0 1,0 1-1,0-1 0,0 0 0,0 0 1,0 0-1,0 1 0,0-1 0,0 0 1,0 0-1,0 0 0,0 1 0,0-1 1,0 0-1,0 0 0,0 0 0,1 1 0,-1-1 1,0 0-1,0 0 0,0 0 0,0 0 1,0 1-1,0-1 0,1 0 0,-1 0 1,0 0-1,0 0 0,0 0 0,1 1 1,-1-1-1,0 0 0,0 0 0,0 0 1,1 0-1,-1 0 0,0 0 0,0 0 0,0 0 1,1 0-1,6-10 92,4-20 145,11-70-867,-19 77 289,2 1 0,0-1 0,1 1 1,16-36-1,-22 57 326,0 0 0,1 0 0,-1-1 0,1 1 0,-1 0 0,1 0-1,0 0 1,-1 1 0,1-1 0,0 0 0,0 0 0,-1 0 0,1 0 0,0 1 0,0-1 0,0 0 0,0 1 0,0-1-1,0 1 1,0-1 0,0 1 0,0 0 0,0-1 0,1 1 0,-1 0 0,1-1 0,0 2 23,0-1 1,-1 1-1,1 0 1,0-1-1,-1 1 0,1 0 1,-1 0-1,1 0 1,-1 0-1,1 0 1,-1 0-1,0 0 0,0 0 1,0 1-1,2 1 1,4 6 113,-1 1 0,0 0 0,9 20 0,-5-4 145,-2 0-1,-1 1 0,-1 0 0,5 43 1,-8-43-89,-3-26-172,0 0 0,0-1 0,0 1 0,0 0 0,1-1 0,-1 1 0,0 0 0,0-1-1,0 1 1,0 0 0,1-1 0,-1 1 0,0-1 0,1 1 0,-1 0 0,0-1 0,1 1 0,-1-1 0,1 1 0,-1-1 0,1 1 0,0-1 0,8-6 209,5-24-54,7-45-902,-19 62 568,0 0 1,1 1-1,1-1 0,0 1 1,1 0-1,0 0 1,1 0-1,0 1 1,1 0-1,9-13 0,-15 23 171,0 0-1,0 0 0,0-1 0,1 1 1,-1 0-1,0 0 0,0 0 0,1 0 1,-1 0-1,0 0 0,1 1 1,-1-1-1,1 0 0,-1 1 0,1-1 1,0 1-1,-1 0 0,1-1 0,-1 1 1,1 0-1,0 0 0,-1 0 0,1 0 1,2 1-1,-2 0 18,0 0-1,0 0 1,0 0 0,0 0-1,0 1 1,0-1 0,0 1 0,0-1-1,-1 1 1,1 0 0,-1 0-1,1 0 1,-1 0 0,2 3 0,4 8 148,-1 1 1,0 0-1,7 28 1,-13-41-159,6 29 209,-5-22-144,1 0 1,-1-1 0,1 1-1,1-1 1,-1 0 0,1 0-1,4 8 1,4-5 75</inkml:trace>
  <inkml:trace contextRef="#ctx0" brushRef="#br0" timeOffset="3977.95">3321 640 9830,'-38'-83'0,"37"82"12,1 0-1,-1 0 1,1-1 0,-1 1-1,0 0 1,0 0 0,0 0-1,0 0 1,0 0 0,0 0-1,0 0 1,0 0-1,0 1 1,0-1 0,0 0-1,0 1 1,0-1 0,-1 1-1,1-1 1,0 1 0,-1-1-1,1 1 1,0 0 0,-1 0-1,1 0 1,0-1 0,-1 1-1,1 1 1,0-1-1,-1 0 1,1 0 0,0 0-1,-3 1 1,2 0 42,0 0-1,-1 1 0,1-1 1,0 0-1,0 1 1,0 0-1,0-1 1,0 1-1,0 0 1,0 0-1,-2 2 1,-1 7 171,-1 1 0,1-1 0,1 1 1,0 0-1,0 0 0,2 0 0,-1 0 0,2 1 1,-1-1-1,2 1 0,0 19 0,0-29-180,1-1 1,-1 1-1,0 0 0,1-1 0,-1 1 1,1-1-1,0 0 0,-1 1 0,1-1 1,0 0-1,1 1 0,-1-1 0,0 0 1,1 0-1,-1 0 0,1 0 0,0 0 1,0 0-1,-1 0 0,1-1 0,0 1 1,1-1-1,-1 1 0,0-1 0,0 0 1,3 1-1,1 0 65,-1 0-1,1 0 1,0-1 0,0 0 0,-1 0 0,1-1-1,0 1 1,0-1 0,0 0 0,8-2 0,-11 1-72,0 0 1,-1 0-1,1 0 1,-1 0 0,1-1-1,-1 1 1,0-1-1,0 1 1,0-1 0,0 0-1,0 0 1,0 0-1,0 0 1,0 0 0,-1 0-1,1-1 1,-1 1-1,1 0 1,-1-1 0,0 1-1,0-1 1,0 0 0,-1 1-1,2-6 1,0-4-122,1-1 0,-2 1 0,1-25-1,-2-15-179,-7 110 522,6-41-57,1-4-2,0 0 0,0 0 0,1-1 0,6 25 0,-7-35-163,1 1 0,0 0 0,0-1 0,0 1 1,0-1-1,0 1 0,1-1 0,-1 0 0,1 0 0,0 0 1,0 0-1,-1 0 0,1 0 0,0 0 0,1 0 0,-1-1 1,0 1-1,0-1 0,1 1 0,-1-1 0,1 0 0,-1 0 0,1 0 1,-1 0-1,1-1 0,0 1 0,-1-1 0,6 1 0,-5-1 6,1 0 0,-1 0 0,0 0 0,0 0 0,0 0 0,0-1 0,0 0 0,1 1 0,-1-1 0,0 0 0,0 0 0,-1-1 0,1 1 0,0-1 0,0 1 0,-1-1 0,5-3 0,-3 0-46,-1 1 1,1-1 0,-1 0-1,0-1 1,0 1-1,0-1 1,-1 1 0,3-8-1,5-23-357,-1 1-1,-2-2 1,-2 1 0,-1-1-1,-2 0 1,-3-57-1,-2 54-215,-12-57 1,1 15-106,12 74 519,-1 18 247,1 17 274,2-6-145,-1 16 341,2 0 1,1 0 0,11 51-1,6-12 1219,54 139-1,-66-203-1533,-6-21-240</inkml:trace>
  <inkml:trace contextRef="#ctx0" brushRef="#br0" timeOffset="4789.75">3459 573 9830,'8'0'157,"0"1"1,1 0-1,-1 0 0,0 1 0,0 0 1,0 1-1,-1 0 0,1 0 0,-1 0 1,1 1-1,8 6 0,-9-6-19,0 0 1,1-1-1,-1 0 0,1 0 0,0-1 1,-1 0-1,1 0 0,0-1 0,0 0 0,1-1 1,-1 1-1,10-2 0,-16 1-105,1 0-1,-1-1 1,1 1-1,-1-1 1,1 1 0,-1-1-1,0 0 1,1 0-1,-1 0 1,0 0 0,0-1-1,1 1 1,-1 0 0,0-1-1,-1 0 1,1 1-1,0-1 1,0 0 0,-1 0-1,1 0 1,-1 0-1,1 0 1,-1 0 0,0 0-1,0-1 1,0 1 0,0 0-1,0-1 1,-1 1-1,1-5 1,2-7-109,-1-1-1,0 0 1,-2-29 0,0 33 42,-9 43 277,4 6 661,2 75 1,3-79-422,0-30-423,0 1 1,0-1-1,0 1 0,1-1 0,-1 1 0,1-1 1,0 0-1,0 0 0,1 1 0,-1-1 0,1 0 1,0 0-1,0 0 0,0 0 0,1-1 0,-1 1 1,1-1-1,0 1 0,0-1 0,0 0 0,1 0 1,-1 0-1,0-1 0,1 1 0,0-1 0,0 0 1,0 0-1,0 0 0,0 0 0,0-1 0,0 1 1,1-1-1,-1 0 0,0-1 0,1 1 0,6-1 1,-6 1 12,1-1 0,-1 0 0,1 0 1,-1 0-1,1-1 0,-1 0 0,1 0 0,-1-1 1,1 1-1,-1-1 0,0 0 0,0-1 1,0 1-1,0-1 0,0 0 0,-1 0 0,1 0 1,-1-1-1,0 0 0,0 1 0,0-1 1,-1-1-1,1 1 0,3-8 0,-1 3-172,0-1 0,-1 0 0,-1 0 0,1-1 0,-2 1 0,0-1 0,0 0 0,2-15 0,-1-8-386,-2-49 0,-1 90 533,1-1 0,0 1 1,0-1-1,0 1 1,1-1-1,0 0 0,0 1 1,0-2-1,1 1 1,7 9-1,-11-14-47,0-1 0,0 0 0,1 0 0,-1 1 0,0-1 0,0 0 0,0 1 0,1-1 0,-1 0 0,0 0 0,0 1 0,1-1 0,-1 0 0,0 0 0,1 1 0,-1-1 0,0 0 0,1 0 0,-1 0 1,0 0-1,1 0 0,-1 0 0,0 0 0,1 1 0,-1-1 0,0 0 0,1 0 0,-1 0 0,0 0 0,1 0 0,-1 0 0,0-1 0,1 1 0,-1 0 0,0 0 0,1 0 0,-1 0 0,0 0 0,1 0 0,-1-1 0,0 1 0,1 0 0,-1 0 0,0 0 0,0-1 0,1 1 0,-1 0 0,0-1 0,0 1 0,1 0 0,-1 0 0,0-1 0,0 1 0,0 0 1,0-1-1,1 1 0,-1 0 0,0-1 0,0 1 0,0 0 0,0-1 0,0 1 0,0-1 0,0 1 0,0-1 0,1-28 118,-1 26-97,0 1-24,0 1 1,0 0-1,0-1 0,0 1 1,0 0-1,0 0 0,0-1 0,0 1 1,-1 0-1,1 0 0,0-1 1,-1 1-1,1 0 0,-1 0 0,0 0 1,1 0-1,-1 0 0,0 0 1,0 0-1,1 0 0,-1 0 1,0 0-1,0 0 0,0 0 0,0 1 1,0-1-1,0 0 0,-1 1 1,1-1-1,0 1 0,0-1 0,0 1 1,0-1-1,-1 1 0,1 0 1,-2-1-1,1 2 13,0-1 0,0 0 1,0 0-1,1 1 0,-1-1 1,0 1-1,0-1 0,0 1 1,1 0-1,-1 0 0,0 0 1,0 0-1,1 0 0,-1 0 1,1 0-1,-1 1 0,1-1 0,0 0 1,0 1-1,-1-1 0,1 1 1,0 0-1,-1 2 0,-4 11 143,1 0 0,1 0-1,0 0 1,1 0-1,1 1 1,0 0 0,1-1-1,2 29 1,-1-43-151,0 3 30,0-1 0,0 0-1,0 0 1,1 1-1,0-1 1,0 0-1,0 0 1,0 1-1,0-1 1,0 0-1,1 0 1,-1 0-1,1-1 1,0 1 0,0 0-1,0-1 1,4 4-1,-2-3 17,0 1 1,0-1-1,0-1 0,1 1 1,-1-1-1,1 1 0,0-2 1,0 1-1,0 0 0,7 1 1,-2-2 35,0 1-1,1-1 1,-1-1 0,0 0 0,0 0 0,1-1-1,-1-1 1,0 1 0,0-2 0,0 1 0,11-6-1,-13 4-20,0 0 0,0 0 0,0-1 0,-1 0 0,0-1 0,8-7 0,7-12-464</inkml:trace>
  <inkml:trace contextRef="#ctx0" brushRef="#br0" timeOffset="5418.95">4273 635 9830,'-9'-91'0,"8"88"17,1 0 0,-1 1 0,1-1-1,-1 0 1,0 1 0,0-1 0,0 1 0,0-1 0,0 1-1,-1 0 1,1-1 0,-1 1 0,0 0 0,0 0 0,1 0-1,-1 0 1,0 0 0,-1 1 0,1-1 0,0 1 0,0-1-1,-1 1 1,-3-2 0,4 3 2,1-1 1,-1 1-1,0-1 1,1 1-1,-1 0 0,1 0 1,-1 0-1,0 0 1,1 0-1,-1 0 1,0 0-1,1 1 0,-1-1 1,1 0-1,-1 1 1,1-1-1,-1 1 0,1 0 1,-1 0-1,1-1 1,-1 1-1,1 0 0,0 0 1,0 0-1,-1 1 1,1-1-1,0 0 1,0 0-1,0 0 0,-1 3 1,-2 5 144,1-1 0,0 1 1,0-1-1,1 1 0,0 0 1,1 0-1,-1 11 0,2 67 1209,1-67-1053,-1-16-249,1 0-1,-1 0 1,1 0-1,0 0 1,0 0-1,0 0 1,1-1-1,-1 1 1,1 0-1,0-1 1,0 1-1,0-1 1,0 0-1,1 0 1,2 3-1,-3-4-30,0 0-1,0-1 1,0 1 0,0-1-1,0 1 1,0-1-1,1 0 1,-1 0-1,0 0 1,1 0-1,-1 0 1,0-1-1,1 1 1,-1-1 0,1 0-1,-1 1 1,1-1-1,0 0 1,-1-1-1,1 1 1,-1 0-1,1-1 1,-1 1 0,0-1-1,5-1 1,-4 0 20,0 0 0,1-1 0,-1 1 0,0-1 0,0 0 0,0 0 0,-1 0 0,1 0 0,-1 0 0,0 0 0,1-1 0,-2 1 0,1-1 0,0 0 0,-1 1 0,1-1 1,-1 0-1,0 0 0,0-5 0,4-13-159,-2 0 0,1-25 1,-4 44 58,0-90-553,-1 87 573,-1 7 17,-3 7-25,2 6 187,-1 1 0,2-1 0,0 1 0,1 0 0,0-1 0,1 1 0,0 0 0,6 26 1,-5-37-116,0-1 0,1-1 0,-1 1 0,1 0 1,0 0-1,0 0 0,0-1 0,0 1 1,1-1-1,-1 0 0,0 0 0,1 0 1,0 0-1,-1 0 0,1 0 0,0-1 0,4 3 1,-5-4-24,-1 1 0,1 0 1,0 0-1,0-1 0,0 1 0,0-1 1,-1 1-1,1-1 0,0 0 1,0 0-1,0 0 0,0 0 1,0 0-1,0 0 0,0-1 0,0 1 1,-1 0-1,1-1 0,0 0 1,0 1-1,0-1 0,-1 0 0,1 0 1,0 0-1,-1 0 0,1 0 1,-1 0-1,1-1 0,-1 1 1,2-3-1,3-5 36,-2 1 0,1-1 0,-1 0 0,-1-1 1,1 1-1,-2-1 0,3-13 0,7-73-917,-11 84 783,2-27-312,-2-1 1,-2 0 0,-1 1 0,-2-1-1,-13-55 1,12 76 216,2 7 16,0 0 0,0-1 0,0-20 0,3 41 218,6 262 2651,-2-219-1949,2 0 0,3 0 0,19 63 0,-27-111-732,11 27 334,-12-29-348,1 0 0,-1 0 0,1 0 0,0 0 0,0 0 0,-1-1 0,1 1 0,0 0 0,0 0 0,0-1 0,0 1 0,0 0 0,0-1 0,0 1 0,0-1 0,0 1 0,0-1 0,0 0 1,1 1-1,-1-1 0,0 0 0,2 0 0,-2-1-8,-1 1 0,1-1 0,-1 0 0,1 0 0,-1 1 0,1-1 1,-1 0-1,0 0 0,1 0 0,-1 0 0,0 0 0,0 0 0,1 0 1,-1 1-1,0-1 0,0 0 0,0 0 0,0 0 0,0 0 0,0 0 1,-1 0-1,1 0 0,0-1 0,0-2 61,0-28 360</inkml:trace>
  <inkml:trace contextRef="#ctx0" brushRef="#br0" timeOffset="5624.18">3841 268 9830,'0'0'0,"54"-17"0</inkml:trace>
  <inkml:trace contextRef="#ctx0" brushRef="#br0" timeOffset="9509.51">5028 366 9830,'-1'3'71,"-1"10"205,1 0 0,0-1-1,1 1 1,2 24 0,-2-34-223,1 0-1,-1-1 1,1 1 0,0 0-1,-1-1 1,1 1 0,1 0-1,-1-1 1,0 1 0,0-1-1,1 0 1,0 1 0,-1-1-1,1 0 1,0 0 0,0 0-1,0 0 1,0-1 0,1 1-1,-1 0 1,0-1 0,1 0 0,-1 1-1,1-1 1,-1 0 0,1 0-1,0 0 1,-1-1 0,6 2-1,-5-2-11,-1 0 0,0 0 0,1 0 1,-1 0-1,0 0 0,0 0 0,1-1 0,-1 1 0,0-1 0,0 1 0,1-1 0,-1 0 0,0 0 0,0 0 0,0 0 0,0 0 0,0 0 0,-1-1 1,3-1-1,-1 0 17,0-1 1,0 1 0,-1-1-1,0 1 1,1-1 0,-1 0 0,-1 0-1,1 0 1,2-7 0,0-8-43,-1 0 0,0 0-1,-1-33 1,-1 43-117,-1-14-2,2-137-489,-4 134 471,0 1 0,-2 0 0,0 0 0,-10-30 0,10 76 133,9 73 1687,5 1-1,25 109 1,-8-55 395,-17-80-1164,15 81 929,-19-126-1323,0 1 0,2-2 0,20 44 0,-27-65-509,-1-1 0,1 1-1,0 0 1,0-1 0,0 1 0,0-1 0,0 0 0,0 1 0,0-1 0,0 0-1,1 1 1,-1-1 0,1 0 0,-1 0 0,1 0 0,-1-1 0,1 1-1,-1 0 1,1 0 0,0-1 0,-1 1 0,1-1 0,0 1 0,-1-1 0,1 0-1,0 0 1,2 0 0,-2 0 16,0-1 0,0 1 0,0-1 0,0 0-1,-1 0 1,1 0 0,0 0 0,0 0 0,-1 0 0,1-1 0,0 1 0,-1 0-1,0-1 1,1 0 0,-1 1 0,0-1 0,1 1 0,-1-1 0,0 0 0,-1 0-1,3-3 1,1-13-222,0 1-1,0-1 1,-2 0-1,0 0 0,-1 0 1,-1 0-1,0 0 1,-5-25-1,2 28-59,-1 1-1,0-1 0,-1 1 1,-1 0-1,0 1 0,0-1 1,-2 1-1,1 0 0,-2 1 1,0 0-1,0 0 0,-1 1 1,-20-18-1,29 28 216,0 0 0,0 0 1,0 0-1,-1 0 0,1 0 0,0 1 0,0-1 0,-1 0 1,1 1-1,0-1 0,-1 1 0,1-1 0,0 1 0,-1-1 0,1 1 1,-1 0-1,-2 0 0,3 0 18,0 0 0,1 1 0,-1-1 0,0 0 0,0 1 0,0-1 0,1 1 0,-1-1 0,0 1 1,1-1-1,-1 1 0,0-1 0,1 1 0,-1-1 0,1 1 0,-1 0 0,1 0 0,-1-1 0,1 1 0,-1 0 0,0 1 0,1 0 27,-1 1-1,0-1 0,1 0 1,0 1-1,-1-1 0,1 1 1,0-1-1,0 0 0,0 1 1,1-1-1,-1 1 0,0-1 1,1 0-1,0 1 0,-1-1 1,1 0-1,0 0 0,0 0 1,3 5-1,-1-5 8,-1 1 0,1 0 1,0-1-1,0 1 0,1-1 0,-1 0 0,0 0 1,1 0-1,-1 0 0,1-1 0,0 0 0,0 1 1,-1-1-1,9 1 0,5 0 120,0-1 0,18 0 0,-28-1-100,-4 0-23,1 0 0,-1-1 0,0 1-1,1 0 1,-1-1 0,0 0 0,1 0 0,-1 0 0,0 0 0,0-1 0,0 1 0,0-1 0,0 1 0,-1-1 0,1 0-1,4-4 1,-4 2-43,0 0-1,0 0 0,0 0 0,0-1 1,0 1-1,-1-1 0,0 0 0,0 0 1,2-8-1,0-8-237,0-1 1,-2 1-1,0-1 1,-3-24-1,1 32 62,-5 0-111,5 13 304,0 1 0,0 0-1,0 0 1,-1 0 0,1-1 0,0 1 0,0 0 0,0 0-1,0 0 1,0 0 0,0-1 0,-1 1 0,1 0-1,0 0 1,0 0 0,0 0 0,0 0 0,-1-1 0,1 1-1,0 0 1,0 0 0,0 0 0,-1 0 0,1 0-1,0 0 1,0 0 0,0 0 0,-1 0 0,1 0 0,0 0-1,0 0 1,0 0 0,-1 0 0,1 0 0,0 0-1,0 0 1,-1 0 0,1 0 0,0 0 0,0 0 0,0 1-1,0-1 1,-1 0 0,1 0 0,0 0 0,0 0 0,0 0-1,0 1 1,-1-1 0,1 0 0,0 0 0,0 0-1,0 0 1,0 1 0,0-1 0,0 0 0,0 0 0,0 0-1,-1 1 1,1-1 0,0 0 0,0 0 0,0 0-1,0 1 1,0-1 0,0 0 0,0 0 0,-3 18 144,0 0 0,2 0 0,0 0 0,0 0 0,2 0 0,3 24 0,-3-36-103,0-1 0,0 0 0,1 1-1,0-1 1,0 0 0,0 0 0,0 0 0,1 0 0,0 0-1,0-1 1,0 1 0,0-1 0,1 0 0,0 0-1,0 0 1,0-1 0,0 1 0,0-1 0,1 0 0,0 0-1,-1 0 1,1-1 0,0 0 0,1 0 0,-1 0 0,0 0-1,0-1 1,1 0 0,-1 0 0,1 0 0,6-1 0,-10 0-29,0 0 0,-1 0 0,1 0 0,0-1 0,0 1 0,-1-1 0,1 1 0,-1-1 0,1 0 0,0 1 1,-1-1-1,1 0 0,-1 0 0,0 0 0,1 0 0,-1 0 0,0 0 0,3-3 0,-2 0 20,0 1 0,1-1 0,-1 1 0,0-1 0,-1 0 0,1 0 0,1-6 0,0-5-148,0-1 1,-1 1 0,0-20-1,-2 32 81,1-22-446,-4-36 0,2 53 360,0 1-1,-1-1 0,0 0 0,0 1 1,-1-1-1,0 1 0,0 0 0,-8-12 1,8 33 240,2 10 29,3-14-69,-1 1 0,2 0-1,-1-1 1,2 1 0,-1-1 0,1 0-1,1 0 1,0 0 0,0-1 0,1 0 0,8 11-1,-7-11 19,0 0 0,1 0 0,-1-1-1,2 0 1,-1 0 0,1-1-1,0 0 1,1-1 0,0 0 0,17 8-1,-24-13-75,-1 0 0,1 0-1,0 0 1,0 0-1,0 0 1,0-1 0,0 1-1,-1-1 1,1 0-1,0 0 1,0 0 0,0 0-1,0-1 1,5-1-1,-6 1-4,0 0 1,1-1-1,-2 1 0,1-1 0,0 1 0,0-1 0,0 0 0,-1 0 1,1 0-1,-1 0 0,1 0 0,-1 0 0,0 0 0,0-1 0,0 1 1,1-5-1,5-14-499,7-43 0,-11 47 221,0 0 1,1 0-1,1 1 1,9-22-1,-14 38 260,1-1-1,-1 1 1,0-1-1,0 1 1,0 0-1,0-1 1,1 1-1,-1-1 1,0 1-1,0 0 1,1-1-1,-1 1 1,0 0-1,0-1 1,1 1-1,-1 0 1,0 0-1,1-1 1,-1 1-1,1 0 1,-1 0-1,0 0 1,1-1 0,-1 1-1,1 0 1,-1 0-1,0 0 1,1 0-1,-1 0 1,1 0-1,-1 0 1,1 0-1,-1 0 1,0 0-1,1 0 1,-1 0-1,1 0 1,-1 0-1,0 0 1,1 1-1,-1-1 1,1 0-1,-1 0 1,0 0-1,1 1 1,-1-1-1,0 0 1,1 0-1,-1 1 1,0-1-1,1 0 1,-1 1-1,1 0 1,11 19 45,8 32 627,20 82 0,-40-135-668,0 1 0,0 0 0,0 0 0,0-1 0,0 1 0,0 0 0,0 0 0,0-1 0,1 1 0,-1 0 0,0 0 0,0 0 0,0-1 0,0 1 0,0 0 1,0 0-1,1 0 0,-1 0 0,0-1 0,0 1 0,0 0 0,1 0 0,-1 0 0,0 0 0,0 0 0,0 0 0,1 0 0,-1-1 0,0 1 0,0 0 0,1 0 0,-1 0 0,0 0 0,0 0 0,0 0 0,1 0 0,-1 0 0,0 0 1,0 0-1,1 0 0,-1 0 0,0 0 0,0 1 0,0-1 0,1 0 0,-1 0 0,0 0 0,0 0 0,1 0 0,-1 0 0,0 1 0,0-1 0,0 0 0,0 0 0,1 0 0,-1 0 0,0 1 0,0-1 0,0 0 0,0 0 0,0 0 1,0 1-1,0-1 0,1 0 0,-1 0 0,0 0 0,0 1 0,8-17 134,11-39-450,-16 41 117,1-1 1,1 1 0,1 0-1,0 0 1,1 1 0,0-1 0,1 2-1,13-18 1,-20 29 198,-1 0 1,1 0-1,-1 1 0,1-1 0,-1 1 1,1-1-1,0 0 0,-1 1 0,1-1 0,0 1 1,-1 0-1,1-1 0,0 1 0,0-1 1,0 1-1,-1 0 0,1 0 0,0 0 1,0-1-1,0 1 0,-1 0 0,1 0 1,0 0-1,0 0 0,0 0 0,0 0 1,-1 0-1,1 1 0,0-1 0,0 0 1,0 0-1,0 1 0,-1-1 0,1 0 1,0 1-1,-1-1 0,1 1 0,0-1 1,-1 1-1,1-1 0,0 1 0,-1 0 1,1-1-1,-1 1 0,1-1 0,-1 1 1,1 0-1,-1 0 0,0-1 0,1 1 0,-1 0 1,0 0-1,1 1 0,2 7 112,0 0 1,0 0-1,2 18 0,-3-17-52,2 8 104,0-1 0,1 0 0,1 0 0,0 0 0,11 18 0,-16-33-152,0-1-1,0 0 0,0 1 1,0-1-1,0 0 1,1 0-1,-1 0 0,0 0 1,1 0-1,-1 0 1,0-1-1,1 1 0,-1 0 1,1-1-1,-1 1 1,1-1-1,-1 1 0,1-1 1,0 0-1,-1 1 1,1-1-1,-1 0 0,1 0 1,0 0-1,-1-1 1,3 1-1,-1-1 7,0 0 1,-1 1-1,1-1 1,-1 0-1,0 0 1,1-1-1,-1 1 1,0 0-1,0-1 1,0 1-1,0-1 1,0 0-1,0 0 1,0 1-1,2-4 1,13-26-388,-1-1 0,-1 0 1,-2-2-1,10-37 0,-1 5-355,-14 51 518,-1 12 37,-5 5 178,-1-1 1,1 1-1,-1-1 1,0 1-1,0 0 1,0 0-1,0-1 1,0 1-1,0 0 1,0 0-1,0 2 1,4 10 148,3 8-2,-5-17-109,-2-7-22,-2-1-7,0 1-1,1 0 0,-1-1 1,0 1-1,-1 0 0,1-1 1,0 1-1,-1 0 0,1 0 1,-1 0-1,0 0 0,0 1 1,0-1-1,0 0 0,0 1 1,0-1-1,-3-1 0,4 2-9,0 0-1,0 1 0,0-1 1,0 0-1,0 1 0,1-1 1,-1 1-1,0-1 0,0 1 1,0 0-1,-1-1 0,1 1 1,0 0-1,0 0 0,0-1 1,0 1-1,0 0 0,0 0 1,0 0-1,0 1 0,0-1 1,0 0-1,0 0 0,0 0 1,0 1-1,-1-1 0,1 1 1,0-1-1,1 1 0,-1-1 1,0 1-1,0-1 0,0 1 1,0 0-1,0-1 0,1 1 1,-1 0-1,0 0 0,0 0 1,1 0-1,-1 0 0,1-1 1,-1 3-1,-3 12 151,1 1 0,1 0 0,0 0 0,1 0 0,1 0 0,1 0 0,0 0 0,7 32 0,-7-42-110,1-1-1,0 1 1,0-1 0,1 1 0,-1-1-1,1 0 1,0 0 0,1 0-1,-1 0 1,1 0 0,0-1 0,0 0-1,1 0 1,-1 0 0,1 0-1,0-1 1,9 6 0,-6-6 24,0 1 0,0-1 1,0-1-1,1 1 0,-1-2 0,0 1 0,1-1 1,-1 0-1,1-1 0,0 0 0,14-2 1,-17 1-74,-1-1 1,1 0-1,-1 0 1,0 0-1,1-1 1,-1 0 0,-1 0-1,1 0 1,0 0-1,-1-1 1,1 0-1,-1 0 1,0 0-1,-1 0 1,1-1 0,-1 0-1,1 1 1,1-6-1,5-8-381,-1 0 0,0 0-1,10-36 1,-11 22-92,-3 0 0,0-1-1,-2 1 1,-2-1 0,-3-42 0,2 52 182,-5-37-499,5 55 727,-1 0 0,-1 0 0,1 0 0,0 1 0,-1-1 0,0 1-1,0-1 1,-1 1 0,-4-8 0,7 12 59,0 0 0,0 0-1,0 0 1,-1-1 0,1 1 0,0 0-1,0 0 1,0 0 0,-1 0 0,1-1-1,0 1 1,0 0 0,0 0 0,-1 0-1,1 0 1,0 0 0,0 0 0,0 0-1,-1 0 1,1 0 0,0 0 0,0 0-1,-1 0 1,1 0 0,0 0 0,0 0-1,-1 0 1,1 0 0,0 0 0,0 0-1,-1 0 1,1 0 0,0 0 0,0 0-1,0 0 1,-1 0 0,1 1 0,0-1-1,0 0 1,0 0 0,-1 0 0,1 0-1,0 0 1,0 1 0,0-1 0,0 0-1,0 0 1,-1 0 0,1 1 0,0-1-1,0 0 1,0 0 0,0 1 0,-5 14 82,-1 29 474,2 0 1,2 0-1,5 72 0,-3-115-541,3 38 608,9 55 1,-8-78-412,0 1 1,1 0 0,0-1 0,1 0 0,15 27 0,-18-39-165,-1 0 1,1-1-1,0 1 0,1-1 1,-1 1-1,0-1 0,1 0 1,0 0-1,0 0 0,0-1 1,0 1-1,0-1 0,0 0 1,1 0-1,-1-1 0,1 1 1,4 0-1,-6-2-19,0 1 1,0-1-1,0 0 0,0 0 1,0 0-1,-1 0 0,1-1 1,0 1-1,0-1 1,0 1-1,0-1 0,-1 0 1,1 0-1,0-1 0,-1 1 1,1 0-1,-1-1 0,1 0 1,-1 1-1,0-1 1,0 0-1,0 0 0,0 0 1,0-1-1,0 1 0,0 0 1,-1-1-1,3-3 0,2-7-192,-1 1 0,0-2 0,-1 1 0,0 0 0,-1-1 0,-1 0 0,1-13-1,0-103-1765,-4 80 1666,1 75 303,-1 0 174,2 1 0,0 0 0,7 28 1,-7-46-165,1-1 1,0 1 0,1-1-1,0 1 1,0-1-1,0 0 1,1 0 0,0 0-1,1-1 1,-1 1 0,1-1-1,0 0 1,1-1 0,0 1-1,6 4 1,-10-8-23,0-1-1,0 1 1,1-1-1,-1 1 1,1-1 0,-1 0-1,0 0 1,1 0 0,0-1-1,-1 1 1,1 0 0,-1-1-1,1 0 1,0 1 0,0-1-1,-1 0 1,1-1 0,0 1-1,-1 0 1,1-1-1,4-1 1,-3 1-2,-1-1 1,0 0-1,0 0 0,0 0 1,0 0-1,0-1 1,0 1-1,-1-1 0,1 1 1,-1-1-1,0 0 0,1 0 1,-1 0-1,2-6 0,35-65-856,33-73-1029,-51 76 963,-21 71 897,0-1-1,1 1 1,-1 0 0,0 0-1,0 0 1,0 0-1,0-1 1,0 1-1,0 0 1,0 0-1,0 0 1,0 0-1,0 0 1,0-1 0,1 1-1,-1 0 1,0 0-1,0 0 1,0 0-1,0 0 1,0 0-1,1 0 1,-1-1 0,0 1-1,0 0 1,0 0-1,0 0 1,0 0-1,1 0 1,-1 0-1,0 0 1,0 0-1,0 0 1,1 0 0,-1 0-1,0 0 1,0 0-1,0 0 1,0 0-1,1 0 1,-1 0-1,0 0 1,0 0-1,0 0 1,0 0 0,1 1-1,-1-1 1,0 0-1,0 0 1,0 0-1,0 0 1,0 0-1,1 0 1,-1 0-1,0 1 1,0-1 0,0 0-1,0 0 1,0 0-1,0 0 1,0 1-1,0-1 1,6 11 152,13 51 365,-10-29-141,2 0 1,15 34-1,-19-61-226,-4-14-104,-1-17 82,-2 24-115,0-16 16,1 9-96,-1 0 1,0 0-1,-1 1 1,0-1 0,0 0-1,-4-13 1,4 19 44,0 0-1,0 0 1,0 0 0,0 0-1,-1 0 1,1 1 0,-1-1 0,1 0-1,-1 1 1,0-1 0,0 1 0,1-1-1,-1 1 1,0 0 0,0 0-1,0 0 1,-1 0 0,1 0 0,0 1-1,0-1 1,0 1 0,-1-1 0,1 1-1,0 0 1,0-1 0,-1 1-1,-3 1 1,3-1 46,1 0-1,0 0 1,0 1-1,-1-1 1,1 0-1,0 1 1,0 0-1,0-1 1,-1 1-1,1 0 1,0 0-1,0 0 1,0 1-1,1-1 1,-1 0-1,0 1 1,-3 2-1,3 0 16,-1-1 0,1 1 0,-1 0 0,1-1 0,0 1 0,1 0 0,-1 0 0,-1 9 0,-1 5 125,2 0-1,0 0 1,1 29-1,1-41-104,0 5 36,0-1 1,1 0-1,0 1 1,0-1-1,1 0 0,0 0 1,6 15-1,-6-22-63,0 0-1,-1 1 0,1-1 1,1 0-1,-1 0 1,0 0-1,1 0 0,-1-1 1,1 1-1,0-1 1,0 1-1,0-1 0,0 0 1,1 0-1,-1-1 0,0 1 1,1 0-1,-1-1 1,1 0-1,0 0 0,-1 0 1,1-1-1,0 1 1,4-1-1,-5 1-2,0-1 0,0 0 0,0 0 1,0 0-1,0 0 0,0 0 0,0-1 0,-1 0 0,1 1 0,0-1 0,0 0 1,0 0-1,0-1 0,-1 1 0,1-1 0,-1 1 0,4-4 0,-2 1-46,0 0 0,-1 0 0,1-1 0,-1 0 0,0 1-1,-1-1 1,1 0 0,2-10 0,2-5-254,-2-1-1,0 1 1,-1-1-1,-2 0 1,0-1 0,-1 1-1,-1 0 1,-3-28-1,3 47 255,0 0 0,-1 0 1,1 1-1,0-1 0,-1 0 0,1 0 0,-1 0 0,1 0 0,-1 1 0,0-1 0,0 0 0,0 1 0,-1-3 0,-1 13-155,2 7 303,0 0 1,2-1-1,0 1 1,1 0-1,5 19 1,-5-28-64,0 1-1,1 0 1,0 0 0,0-1 0,1 1 0,0-1 0,0 0 0,1 0 0,0-1-1,0 0 1,0 1 0,8 5 0,-12-11-54,0 0 0,0 0 0,1 0 0,-1 0 0,1 0-1,-1 0 1,1 0 0,-1 0 0,1-1 0,0 1 0,-1-1 0,1 1 0,0-1 0,-1 1-1,1-1 1,0 0 0,0 0 0,-1 0 0,1 0 0,0 0 0,-1 0 0,1-1-1,0 1 1,0 0 0,-1-1 0,1 0 0,-1 1 0,1-1 0,0 0 0,-1 0 0,1 0-1,-1 0 1,0 0 0,1 0 0,-1 0 0,0 0 0,0 0 0,1-1 0,-1 1 0,0-1-1,0 1 1,-1 0 0,3-4 0,4-8-62,-1 0 1,0 0-1,0 0 0,4-17 1,-6 17-235,5-23-166,-7 29 367,-1 0 1,1 0 0,0 0-1,0 0 1,0 0-1,1 1 1,1-1-1,-1 1 1,1 0 0,0 0-1,5-7 1,-8 13 80,-1-1-1,0 1 1,1-1 0,-1 1 0,1 0 0,-1-1 0,1 1-1,-1 0 1,1-1 0,-1 1 0,1 0 0,-1 0 0,1 0 0,0-1-1,-1 1 1,1 0 0,-1 0 0,1 0 0,-1 0 0,1 0-1,0 0 1,-1 0 0,1 0 0,-1 0 0,1 0 0,0 0-1,-1 1 1,1-1 0,-1 0 0,1 0 0,-1 0 0,1 1-1,-1-1 1,1 0 0,-1 1 0,1-1 0,-1 0 0,1 1-1,-1-1 1,0 1 0,1-1 0,-1 1 0,0-1 0,1 1-1,-1-1 1,0 1 0,1-1 0,-1 1 0,0-1 0,0 1-1,0 0 1,0-1 0,1 2 0,-1 0 19,14 26 302,-2 0-1,13 43 1,13 33 550,-38-103-862,0 0 0,1 0 0,-1 0 0,1 0 0,-1 0 0,1 0-1,-1 0 1,1 0 0,0 0 0,-1 0 0,1-1 0,0 1 0,0 0-1,0 0 1,0-1 0,0 1 0,-1-1 0,1 1 0,0-1 0,0 1-1,2 0 1,-2-1 5,0 0 0,0-1 0,0 1-1,0 0 1,-1 0 0,1-1 0,0 1 0,0 0-1,0-1 1,0 1 0,0-1 0,-1 1 0,1-1-1,0 1 1,0-1 0,-1 0 0,1 1 0,0-1-1,0-1 1,5-6 74,-1 0 1,0 0-1,7-18 0,-6 14-91,-3 6-62,50-90-1075,-45 83 935,0 1 0,1 0 0,1 1 1,0 0-1,16-13 0,-26 24 206,0 0 0,1 0 0,-1 0 0,1-1-1,-1 2 1,0-1 0,1 0 0,-1 0 0,1 0 0,-1 0 0,0 0 0,1 0 0,-1 0 0,0 0-1,1 0 1,-1 1 0,0-1 0,1 0 0,-1 0 0,0 1 0,1-1 0,-1 0 0,0 0 0,1 1 0,-1-1-1,0 0 1,0 1 0,0-1 0,1 0 0,-1 1 0,0-1 0,0 0 0,0 1 0,0-1 0,0 1-1,1-1 1,-1 0 0,0 1 0,0-1 0,0 1 0,0 0 0,7 23 184,-6-19-163,5 18 182,-1-3-4,0 1 0,2-1 0,1 0 0,14 27 1,-21-45-186,-1-1 1,1 0-1,0 0 1,-1 1 0,1-1-1,0 0 1,0 0-1,0 0 1,0 0-1,0 0 1,0 0 0,0 0-1,0 0 1,1-1-1,-1 1 1,0 0 0,0-1-1,1 1 1,-1-1-1,0 1 1,1-1 0,-1 1-1,1-1 1,-1 0-1,0 0 1,1 0-1,-1 0 1,1 0 0,-1 0-1,1 0 1,-1-1-1,0 1 1,1 0 0,-1-1-1,0 1 1,1-1-1,0 0 1,2-1 13,-1 0 0,0-1 0,0 0 0,0 1 1,0-1-1,0 0 0,-1 0 0,1 0 0,-1-1 0,0 1 0,3-7 1,3-12-290,-1 0 0,0-1 0,-2 1 1,-1-1-1,-1-1 0,-1 1 1,-1 0-1,0 0 0,-6-35 1,5 52 174,0 4 67,0 0 1,0 0-1,0 0 0,0 0 0,0 0 0,-1 0 1,1 0-1,-1 0 0,0 0 0,1 0 0,-1 0 1,0 0-1,0 0 0,0 1 0,0-1 0,-3-2 1,5 28-137,5-3 381,1 1 1,0-1-1,18 34 0,-17-41-78,0 2 0,-2-1 0,0 1 0,0 0 0,-2 0 0,0 1 0,-1-1 0,2 20 0,-5-34-133,0-1-1,0 1 1,0-1 0,0 1-1,0-1 1,0 1-1,0-1 1,-1 1 0,1-1-1,-1 0 1,1 1 0,-1-1-1,1 1 1,-2 0-1,1-1-1,0 0 0,0-1 0,-1 1 0,1 0 0,0-1 0,-1 1 0,1-1 0,-1 0 0,1 1 0,0-1 0,-1 0 0,1 0 0,-1 0 0,-1 0 0,-34 0 288,-10-1 27</inkml:trace>
  <inkml:trace contextRef="#ctx0" brushRef="#br0" timeOffset="10005.33">6401 514 9830,'0'0'0,"132"-69"0,-57 55 0,17 1 0,18-4 0,14-5 0,11-12 0,6-11 0</inkml:trace>
  <inkml:trace contextRef="#ctx0" brushRef="#br0" timeOffset="10223.26">8527 238 9830,'0'0'0,"-3"0"0,-3 0 0,-7-6 328,-8-26 404</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6:07.396"/>
    </inkml:context>
    <inkml:brush xml:id="br0">
      <inkml:brushProperty name="width" value="0.05" units="cm"/>
      <inkml:brushProperty name="height" value="0.05" units="cm"/>
      <inkml:brushProperty name="color" value="#008C3A"/>
    </inkml:brush>
  </inkml:definitions>
  <inkml:trace contextRef="#ctx0" brushRef="#br0">1 1 9830,'0'0'0,"88"47"1465,-50-15-538,1 7 0,-5 2-194,2 3 194,-10-5-195,-3-1 1,-6-8-270,-6-7 1,1-12-137,-7-11-327</inkml:trace>
  <inkml:trace contextRef="#ctx0" brushRef="#br0" timeOffset="231.59">208 61 9830,'0'0'0,"-34"118"2072,26-78-1416,-1-1-193,-2-1 193,-2-4 76,-8-2-268,0-10-1,2-5 0,6-9-135</inkml:trace>
  <inkml:trace contextRef="#ctx0" brushRef="#br0" timeOffset="372.58">37 302 9830,'0'0'0,"-6"-81"0,23 88 328,15 14 404,2 5-268,5 4 463,8-3-195,8-9 305</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7:09.473"/>
    </inkml:context>
    <inkml:brush xml:id="br0">
      <inkml:brushProperty name="width" value="0.05" units="cm"/>
      <inkml:brushProperty name="height" value="0.05" units="cm"/>
      <inkml:brushProperty name="color" value="#008C3A"/>
    </inkml:brush>
  </inkml:definitions>
  <inkml:trace contextRef="#ctx0" brushRef="#br0">292 339 9830,'0'0'0,"0"11"328,0-2-328,0-1 0,4-2 327,7-5 1,6-1 0,5-11 135</inkml:trace>
  <inkml:trace contextRef="#ctx0" brushRef="#br0" timeOffset="1043.33">19 171 9830,'-19'-41'0,"20"47"122,6 10 197,-3-12-207,-3-1-41,1-1 1,-1 0 0,1 1 0,0-1 0,0 0 0,0 0 0,1 0-1,-1-1 1,0 1 0,1 0 0,-1-1 0,1 0 0,-1 1 0,1-1-1,0 0 1,3 0 0,-4-31 463,-2 28-469,0-1-11</inkml:trace>
  <inkml:trace contextRef="#ctx0" brushRef="#br0" timeOffset="1576.8">280 15 9830,'-32'25'611,"31"-24"-590,0-1 0,0 1 0,0 0 1,1 0-1,-1 0 0,0 0 0,1 0 1,-1 0-1,1 0 0,-1 0 0,1 0 1,-1 0-1,1 0 0,0 0 0,-1 0 1,1 1-1,0-1 0,0 0 0,0 0 1,0 0-1,0 0 0,0 1 0,0-1 1,0 0-1,1 0 0,-1 0 0,0 0 1,1 0-1,-1 0 0,1 0 0,0 1 1,0 1 22,0-1 1,1-1 0,-1 1 0,1 0 0,-1 0 0,1 0 0,0-1-1,0 1 1,-1-1 0,1 1 0,4 1 0,4 0 122,-1-1 0,1 0 1,0-1-1,0 0 0,-1 0 1,1-1-1,0 0 0,0-1 0,0 0 1,0-1-1,-1 0 0,1 0 1,-1-1-1,1 0 0,8-5 0,14-15 252,-31 21-424,0 1-1,0 0 1,0-1-1,0 1 0,0-1 1,0 1-1,-1-1 0,1 1 1,0-1-1,-1 1 1,1-1-1,-1 0 0,0 1 1,1-1-1,-1 0 0,0 0 1,0 1-1,0-1 1,-1-3-1,1 4 1,-1 0 0,1 0 1,-1-1-1,0 1 0,0 0 0,1 0 0,-1 0 1,0 0-1,0 0 0,0 0 0,0 0 0,-1 0 1,1 0-1,0 0 0,0 1 0,0-1 1,-1 0-1,1 1 0,0-1 0,-1 1 0,1 0 1,0-1-1,-1 1 0,-2 0 0,-41-4 314,36 4-156,-1-1-3,-22 0 469,-44 3 1,67-1-497,0 0 0,0 1 0,1 0 0,-1 0 0,1 1 0,0 0 0,0 0 0,0 1 0,0 0 0,-8 5 0,15-8-107,0 0-1,0 0 1,0-1 0,0 1-1,0 0 1,0 0 0,0 0 0,0 0-1,0 0 1,1 0 0,-1 1-1,0-1 1,1 0 0,-1 0-1,1 0 1,-1 1 0,1-1-1,-1 0 1,1 1 0,0-1 0,0 2-1,0-2 1,0 0 0,1 0-1,-1-1 1,0 1-1,1 0 1,-1 0 0,1-1-1,-1 1 1,1 0 0,0-1-1,-1 1 1,1 0 0,0-1-1,-1 1 1,1-1 0,0 1-1,0-1 1,0 0 0,-1 1-1,1-1 1,0 0 0,0 1-1,0-1 1,0 0-1,0 0 1,-1 0 0,1 0-1,0 0 1,0 0 0,0 0-1,1 0 1,33 0 235</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7:18.066"/>
    </inkml:context>
    <inkml:brush xml:id="br0">
      <inkml:brushProperty name="width" value="0.05" units="cm"/>
      <inkml:brushProperty name="height" value="0.05" units="cm"/>
      <inkml:brushProperty name="color" value="#F6630D"/>
    </inkml:brush>
  </inkml:definitions>
  <inkml:trace contextRef="#ctx0" brushRef="#br0">1 0 24575</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7:21.035"/>
    </inkml:context>
    <inkml:brush xml:id="br0">
      <inkml:brushProperty name="width" value="0.05" units="cm"/>
      <inkml:brushProperty name="height" value="0.05" units="cm"/>
      <inkml:brushProperty name="color" value="#F6630D"/>
    </inkml:brush>
  </inkml:definitions>
  <inkml:trace contextRef="#ctx0" brushRef="#br0">1 0 24575,'0'0'-8191</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7:44.994"/>
    </inkml:context>
    <inkml:brush xml:id="br0">
      <inkml:brushProperty name="width" value="0.05" units="cm"/>
      <inkml:brushProperty name="height" value="0.05" units="cm"/>
      <inkml:brushProperty name="color" value="#F6630D"/>
    </inkml:brush>
  </inkml:definitions>
  <inkml:trace contextRef="#ctx0" brushRef="#br0">98 492 608,'0'0'4640,"-9"-5"-4072,-31-18 0,-9-12 1529,61 37 1565,18-4-2930,-7 1-374,3-1 13,0-1-1,-1-1 1,1-2 0,37-12 0,10-2-86,12 2-171,0 4 0,1 3 1,122 2-1,-12-6 222,-1 1-235,434 40-29,-344-17 7,-198-10-35,193 2-3,484-7 281,-331-41 793,-377 40-1090,1 3 0,82 5 0,-46 1 52,-85-2-70,306-11 893,-1 3-173,-87 7-395,-16 1-319,47-2 9,-224-2 111,65-17 1,-67 13 26,0 1 0,53-4 0,200 8 115,-258 0-246,-1-1 1,1-2 0,-1 0-1,28-11 1,2-1 217,9 3-213,-1 2 1,1 4 0,1 2-1,107 2 1,1055 7 264,-1182 0-320,-1 3 0,51 10 1,55 7 92,30 5-90,-36-3 50,-1-15 3,171-10 1,-112-2 7,-3 15-102,3 0 38,-20-8 43,141-5 55,-293-3-68,0-1-1,0-2 1,0-2-1,35-14 1,-15 6-52,-44 15 39,34-13 26,0 3 1,1 1 0,0 2 0,49-4 0,-19 9-14,226-24 264,-253 22-129,0 2 0,0 1-1,0 3 1,1 1-1,80 14 1,-85-8 59,-1-2 0,55-1-1,-95-29-3617,-17-7-6480,9 12-27</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7:27.161"/>
    </inkml:context>
    <inkml:brush xml:id="br0">
      <inkml:brushProperty name="width" value="0.05" units="cm"/>
      <inkml:brushProperty name="height" value="0.05" units="cm"/>
      <inkml:brushProperty name="color" value="#F6630D"/>
    </inkml:brush>
  </inkml:definitions>
  <inkml:trace contextRef="#ctx0" brushRef="#br0">443 742 4114,'0'0'13334,"0"-11"-11693,0-32-382,0 33 104,-6 12-1035,-1 4-306,0 0 0,0 1-1,0 0 1,1 0-1,0 0 1,0 1-1,1 0 1,0 0-1,0 0 1,-5 15 0,-2 6 70,-14 58 0,16-39-70,2-1 0,2 1 0,2 1-1,3 73 1,1-117-22,1 0-1,0 0 1,-1 0-1,2 0 1,-1 0-1,0-1 0,1 1 1,0 0-1,0-1 1,0 1-1,1-1 1,0 1-1,0-1 0,0 0 1,5 5-1,-6-7 12,1 0-1,0 0 1,-1 0-1,1 0 0,0-1 1,0 1-1,0-1 0,0 1 1,0-1-1,0 0 1,0 0-1,1-1 0,-1 1 1,0-1-1,1 0 1,-1 1-1,0-2 0,1 1 1,-1 0-1,0 0 1,0-1-1,1 0 0,-1 0 1,5-2-1,-6 2-1,1 0-1,-1 0 0,0 0 1,0 0-1,0-1 1,0 1-1,0-1 0,0 0 1,0 0-1,-1 1 1,1-1-1,0 0 0,-1 0 1,0 0-1,1-1 1,-1 1-1,0 0 1,1-4-1,0 0-78,0-1 0,-1 1 1,0-1-1,0 1 0,0-14 0,-2 19-12,1 0 0,0-1-1,-1 1 1,1 0 0,-1 0 0,1 0-1,-1 0 1,1 0 0,-1 0-1,0 0 1,0 0 0,0 0-1,1 0 1,-1 0 0,0 0 0,0 0-1,0 0 1,0 1 0,0-1-1,-1 1 1,1-1 0,0 0-1,0 1 1,0 0 0,0-1-1,-1 1 1,1 0 0,0 0 0,0-1-1,-1 1 1,-1 0 0,-51-1-5633,40 2 2960,-2-1-1709</inkml:trace>
  <inkml:trace contextRef="#ctx0" brushRef="#br0" timeOffset="473.62">378 471 8468,'-17'-3'3719,"4"1"-3235,-11-2 849,-1 2 0,-34-1 0,51 3-1106,0 1 0,0-1 0,0 1 0,0 1 0,0 0 0,0 0-1,1 0 1,-1 1 0,1 0 0,-1 1 0,1-1 0,0 2 0,-7 4-1,3 1-84,1 1 0,0 0 0,0 0 0,1 1-1,0 1 1,1-1 0,1 1 0,0 1 0,0-1-1,2 1 1,0 0 0,0 1 0,1-1 0,-2 18-1,-1 20 83,2 0 0,4 89 0,2-110-187,2 1 0,1-1 0,1 0 0,1 0 0,2-1 1,1 0-1,23 49 0,-23-59-45,2-1 1,0 0 0,1 0-1,1-1 1,1-1-1,0 0 1,1-1 0,1-1-1,0 0 1,1-2 0,36 24-1,-38-29-118,0-1 0,1-1-1,-1 0 1,1 0 0,0-2 0,1 0-1,-1-1 1,26 1 0,-32-3 77,0-1 1,0 0-1,1-1 1,-1 0-1,0 0 0,0-1 1,0-1-1,0 0 1,0 0-1,-1-1 1,1 0-1,-1 0 0,0-1 1,15-11-1,-11 5 66,-1-1 1,0 0-1,-1-1 0,-1 0 0,0-1 0,0 0 1,-1-1-1,-1 0 0,-1 0 0,0 0 0,-1-1 0,6-23 1,-4 3 6,-2 0 0,-1-1 0,-2 0 0,-2-61 0,-2 65-7,-2 1-1,-2 0 0,0 0 0,-15-44 0,13 55-10,-1 1 0,-1-1 0,0 1 0,-2 1 0,0 0 0,-1 1 0,-21-26-1,30 40-13,-1 1-1,0-1 1,0 0-1,0 1 1,0 0-1,0 0 1,-1 0-1,1 1 1,-1-1-1,0 1 1,1 0-1,-1 0 1,0 1-1,0-1 0,-1 1 1,1 0-1,0 1 1,0-1-1,0 1 1,-10 1-1,8 0-206,0 1-1,-1 0 1,1 0-1,0 0 1,0 1-1,0 0 1,0 1-1,1 0 1,-1 0-1,1 0 1,0 1-1,0-1 1,-7 9-1,-19 23-3223,9 0-1638</inkml:trace>
  <inkml:trace contextRef="#ctx0" brushRef="#br0" timeOffset="1059.27">1467 789 5394,'0'0'13612,"-1"-3"-13102,-4-8-281,3 8 337,0 3-2102</inkml:trace>
  <inkml:trace contextRef="#ctx0" brushRef="#br0" timeOffset="1323.01">1467 789 5491,'49'-57'4548,"-48"56"-4261,0-1 0,0 1 0,-1-1-1,1 0 1,-1 1 0,1-1 0,-1 0-1,0 0 1,1 1 0,-1-1 0,0 0 0,0 0-1,0 1 1,-1-1 0,1 0 0,0 0-1,-1 1 1,1-1 0,-1 0 0,1 1-1,-1-1 1,0 1 0,-1-4 0,-21-24 4318,23 29-4534,-1-1 0,1 1 0,0 0-1,0 0 1,0-1 0,0 1 0,-1 0 0,1 0 0,0 0-1,0 0 1,-1-1 0,1 1 0,0 0 0,0 0 0,-1 0-1,1 0 1,0 0 0,0 0 0,-1 0 0,1-1-1,0 1 1,0 0 0,-1 0 0,1 0 0,0 0 0,-1 0-1,1 0 1,0 0 0,0 1 0,-1-1 0,1 0-1,0 0 1,-1 0 0,-3 10 658,5 27-1246,-1-24 739,1 23-189,2-1-1,14 67 1,28 68 121,-21-85-124,-22-79-30,2 11-144,0-1 1,2 0-1,0-1 1,13 26 0,-7-31-2819,4-12-3673,0-9-1203</inkml:trace>
  <inkml:trace contextRef="#ctx0" brushRef="#br0" timeOffset="1571.65">1665 738 5555,'0'0'15134,"-5"-8"-14765,4 7-362,-14-20 22,10 17-39,6 17-16,12 26 256,2-1 1,28 54 0,2 2-112,-42-86-592,25 67 1122,-23-49-4177,-3 0-5238</inkml:trace>
  <inkml:trace contextRef="#ctx0" brushRef="#br0" timeOffset="1819.46">1363 1030 4722,'0'0'11926,"29"-70"-11894,16 49 160,9-1-80,5 1-32,3 0 48,-4 6-128,-1 4-256,-7 3-1313,-8 3-592,-8 5-1489,-21 0-2496</inkml:trace>
  <inkml:trace contextRef="#ctx0" brushRef="#br0" timeOffset="2005.67">1491 1148 3169,'0'0'14151,"64"-7"-13959,-11-3-16,13-1-176,17-2-32,11-4-2945,-2 0-2226</inkml:trace>
  <inkml:trace contextRef="#ctx0" brushRef="#br0" timeOffset="2625.46">2201 776 4498,'0'0'13905,"-2"8"-13587,2 12 13,0 0 0,1 0 0,1 0 0,0-1 0,7 22 0,-3-9-170,4 50-1,-10 5 43,-6-90-32,0-9-129,1 0 0,1 0 0,0-1 1,1 0-1,0 1 0,1-1 0,0-1 1,0-13-1,0 4-33,-12-214 135,14 237-144,1 0 0,-1 0 0,0 0-1,0 0 1,0 1 0,0-1 0,1 0-1,-1 0 1,0 0 0,0 0-1,0 0 1,0 0 0,1 0 0,-1 0-1,0 0 1,0 0 0,0 0 0,1 0-1,-1 0 1,0 0 0,0 0 0,0 0-1,0 0 1,1 0 0,-1 0 0,0 0-1,0 0 1,0-1 0,0 1 0,1 0-1,-1 0 1,0 0 0,0 0-1,0 0 1,0 0 0,0-1 0,1 1-1,-1 0 1,0 0 0,0 0 0,0 0-1,0 0 1,0-1 0,0 1 0,0 0-1,0 0 1,0 0 0,0-1 0,0 1-1,0 0 1,0 0 0,0 0 0,0 0-1,0-1 1,0 1 0,0 0-1,0 0 1,0 0 0,0-1 0,0 1-1,0 0 1,0 0 0,0 0 0,0-1-1,0 2-3,8 4-3,-1 1 0,0 0 0,0 1 0,-1 0 0,0 0-1,0 0 1,-1 0 0,5 9 0,36 72 60,-31-56 1,1 2-56,26 47 45,-38-74-77,1 0 1,-1 0-1,2-1 0,-1 0 1,0 0-1,1 0 1,0-1-1,12 8 0,-16-11 18,-1-1-1,1 0 1,0 0-1,0 0 1,0 0-1,0 0 1,1-1-1,-1 1 1,0-1-1,0 1 1,0-1-1,1 0 1,-1 0-1,0 0 1,0 0-1,1 0 1,-1 0-1,0 0 1,0-1-1,0 1 1,0-1-1,1 0 1,-1 0-1,0 0 1,0 0-1,0 0 1,-1 0 0,1 0-1,0-1 1,0 1-1,-1-1 1,1 1-1,0-1 1,-1 1-1,0-1 1,1 0-1,-1 0 1,2-4-1,2-4 40,1-1 0,-2 0 0,0 0 0,0 0 0,-1 0-1,2-12 1,0-12-7,-2 0 0,-2-61 0,-2 50 46,2 35-57,-1 1 1,-1 0-1,0 0 1,0 0-1,-1-1 1,-1 1 0,1 1-1,-2-1 1,1 0-1,-1 1 1,-1 0-1,-7-13 1,12 22-35,0 0 0,0 1 0,0-1 0,0 0 0,0 0 0,0 1 0,-1-1 0,1 0-1,0 1 1,0-1 0,0 0 0,0 0 0,0 0 0,0 1 0,-1-1 0,1 0 0,0 0 0,0 1 0,0-1 0,0 0 0,-1 0 0,1 0 0,0 0 0,0 1 0,-1-1 0,1 0 0,0 0 0,0 0 0,-1 0 0,1 0 0,0 0 0,0 0 0,-1 0 0,1 0 0,0 0 0,0 0 0,-1 0-1,1 0 1,0 0 0,-1 0 0,1 0 0,0 0 0,0 0 0,-1 0 0,1 0 0,0 0 0,0 0 0,-1 0 0,1-1 0,0 1 0,0 0 0,0 0 0,-1 0 0,1 0 0,0-1 0,0 1 0,0 0 0,-1 0 0,1 0 0,0-1 0,0 1 0,0 0 0,0 0 0,0-1 0,-2 26-2503,3-22 2407,-2 7-600,1-1-176,0 0 1,1-1-1,0 1 0,2 11 0,11 15-3421</inkml:trace>
  <inkml:trace contextRef="#ctx0" brushRef="#br0" timeOffset="3043.51">2680 747 5827,'0'0'14964,"-2"-7"-14449,1 3-488,-6-15 1,3 16-54,2 14-33,-2 42 452,7 98-1,-2-144-388,0 0 0,1 0 0,-1 0 0,1 0 0,1-1 0,-1 1 0,1 0 0,0-1 0,1 0 0,-1 0 0,1 0 0,1 0 0,6 7 0,-8-10-20,0 0 1,1 0 0,-1 0 0,1-1 0,0 0 0,0 1 0,0-1 0,0-1 0,0 1 0,0 0 0,1-1 0,-1 0 0,0 0 0,1 0 0,-1-1-1,1 0 1,-1 1 0,1-1 0,-1-1 0,1 1 0,-1-1 0,7-1 0,-6 0-1,-1 0-1,1 0 1,-1-1 0,1 1-1,-1-1 1,0 0 0,0 0-1,0-1 1,-1 1 0,1-1-1,-1 1 1,0-1 0,0 0-1,0-1 1,0 1 0,-1 0-1,3-7 1,1-1-20,-2 1 1,1-1 0,-1-1-1,-1 1 1,3-24-1,-5 28 29,2-15-119,-2-43 0,-1 61 95,0 0 0,0 0 1,-1 0-1,0 0 0,0 0 0,0 0 1,-1 1-1,0-1 0,0 0 0,0 1 1,0 0-1,-1-1 0,1 1 0,-8-8 1,9 11-40,0 0 0,-1 0-1,0-1 1,1 1 0,-1 1 0,0-1 0,1 0 0,-1 0 0,0 0 0,0 1 0,1-1 0,-4 1-1,4-1-12,1 1 0,-1 0-1,1 0 1,-1 0 0,1 0-1,-1 1 1,0-1 0,1 0-1,-1 0 1,1 0-1,-1 0 1,1 0 0,-1 1-1,1-1 1,-1 0 0,1 1-1,-1-1 1,1 0 0,-1 1-1,1-1 1,0 0-1,-1 1 1,1-1 0,0 1-1,-1-1 1,1 0 0,0 1-1,-1-1 1,1 1-1,0-1 1,0 1 0,0 0-1,-1-1 1,1 1 0,0-1-1,0 1 1,0-1 0,0 1-1,0-1 1,0 1-1,0 0 1,0 1-63,0 2-269,0-1 1,-1 0-1,1 1 0,1-1 0,-1 0 0,0 0 0,1 1 1,0-1-1,0 0 0,0 0 0,0 0 0,0 0 0,1 0 1,-1 0-1,1 0 0,0 0 0,-1 0 0,4 2 0,21 17-5222</inkml:trace>
  <inkml:trace contextRef="#ctx0" brushRef="#br0" timeOffset="3714.61">3128 779 4626,'0'0'16389,"0"-13"-15319,0-31-780,0 41-287,0 7-14,0 33-23,0 198 58,2-225-570,3-13 356,3-18 275,0-22 9,-2 0 0,-2 0 1,-3-83-1,1-29 559,-2 154-649,0 1 0,0 0 0,0 0 0,0 0 0,0 0 0,0 0 0,0 0 0,0 0 0,0 0 0,0-1 0,0 1 0,0 0 0,0 0 0,0 0 0,0 0 0,0 0 0,0 0 0,0 0 0,0-1 0,0 1 0,0 0 0,0 0 0,0 0 0,0 0 0,0 0 0,0 0 0,0 0 0,0 0 0,0-1 0,0 1 0,0 0 0,0 0 0,0 0 0,0 0 0,1 0 0,-1 0 0,0 0 0,0 0 0,0 0 0,0 0 0,0 0 0,0 0-1,0-1 1,0 1 0,1 0 0,-1 0 0,0 0 0,0 0 0,0 0 0,0 0 0,0 0 0,0 0 0,0 0 0,1 0 0,-1 0 0,0 0 0,0 0 0,0 0 0,0 0 0,0 0 0,0 1 0,0-1 0,0 0 0,1 0 0,-1 0 0,6 10-32,5 15-106,-6-8 100,0 1 35,0 0 0,1 0 0,1-1 0,1 0 0,0-1 0,1 0 0,13 17-1,-21-31-1,0-1-1,0 1 0,1-1 0,-1 0 0,0 1 0,1-1 0,-1 0 1,1 0-1,-1 0 0,1 0 0,-1 0 0,1-1 0,0 1 0,0 0 1,-1-1-1,1 1 0,0-1 0,0 0 0,-1 0 0,1 1 0,0-1 0,0 0 1,0-1-1,0 1 0,-1 0 0,1 0 0,0-1 0,0 1 0,-1-1 1,1 1-1,0-1 0,-1 0 0,1 0 0,0 0 0,-1 0 0,1 0 1,-1 0-1,0 0 0,1 0 0,-1-1 0,0 1 0,2-3 0,4-4-11,-1 0 0,0 0-1,0-1 1,-1 0 0,9-19-1,-7 7 264,-1 1-1,5-28 0,-8 32 11,1-1 1,1 0-1,0 1 0,12-24 0,-18 40-244,1 0-1,1 0 1,-1-1 0,0 1-1,0 0 1,0-1-1,0 1 1,0 0-1,0 0 1,0-1-1,0 1 1,0 0 0,0 0-1,1-1 1,-1 1-1,0 0 1,0 0-1,0-1 1,1 1-1,-1 0 1,0 0 0,0 0-1,0-1 1,1 1-1,-1 0 1,0 0-1,1 0 1,-1 0 0,0 0-1,0-1 1,1 1-1,-1 0 1,0 0-1,0 0 1,1 0-1,-1 0 1,0 0 0,1 0-1,-1 0 1,0 0-1,1 0 1,-1 0-1,0 0 1,0 1-1,1-1 1,-1 0 0,0 0-1,1 0 1,-1 0-1,0 0 1,0 0-1,1 1 1,-1-1-1,0 0 1,0 0 0,0 0-1,1 1 1,-1-1-1,0 1 1,8 19-159,-7-16 195,17 64-125,-3 0 0,-3 1-1,5 95 1,-16-153-1097,7-30-7822,-6-12-540</inkml:trace>
  <inkml:trace contextRef="#ctx0" brushRef="#br0" timeOffset="4912.36">4163 480 4994,'0'0'10594,"-17"-10"-8843,-52-32-383,68 42-1316,0-1 0,0 0-1,1 1 1,-1-1 0,0 0-1,0 1 1,0-1 0,-1 1-1,1-1 1,0 1 0,0 0-1,0-1 1,0 1 0,0 0-1,0 0 1,-1 0 0,1 0-1,0 0 1,0 0 0,0 0-1,0 0 1,0 0 0,-1 1-1,1-1 1,0 0 0,0 1-1,0-1 1,0 1 0,-1 0-1,1 1-47,0-1-1,0 1 0,0-1 1,0 1-1,1-1 1,-1 1-1,1 0 0,-1 0 1,1-1-1,-1 1 0,1 3 1,-1 1 171,-4 21 125,0-1-1,3 1 0,0-1 0,1 1 0,2 0 0,4 31 1,-1-31-259,1 0 0,2-1 0,0 0 0,2 0 0,0-1 0,2 0 1,1-1-1,1 0 0,0 0 0,2-2 0,18 22 0,-2-16-2260,-29-27 1974,-1 0 0,1 0 1,-1 0-1,1 0 0,0 0 1,-1 0-1,1-1 0,0 1 1,0-1-1,-1 1 0,1-1 1,0 0-1,0 0 1,0 0-1,0 0 0,-1 0 1,1 0-1,0 0 0,2-1 1,10-7-6117</inkml:trace>
  <inkml:trace contextRef="#ctx0" brushRef="#br0" timeOffset="5592.79">4761 650 4066,'0'0'9759,"-5"-1"-9009,-24-2 874,28-22 143,1-114 188,0 162-1910,2 0-1,1 0 1,1 0 0,14 44-1,41 87 458,-38-106-351,-2 1-1,18 73 1,-37-118-150,2 0 6,-1 1 1,-1-1-1,1 0 1,-1 1-1,0-1 1,0 1-1,0 5 1,-4-9 17,0 0 1,0-1-1,0 1 0,0-1 1,0 0-1,0 0 0,0 0 1,0 0-1,-4-1 0,3 0 10,0-1-1,0 1 0,0-1 0,0 0 0,0 0 1,1 0-1,-1-1 0,1 1 0,-1-1 0,-4-4 1,7 5-251,-1 0 0,1 0 0,-1 0 0,1-1 1,0 1-1,0-1 0,0 1 0,0-1 0,1 0 1,-1 0-1,1 1 0,-1-1 0,1 0 0,0 0 1,0-1-1,1 1 0,-2-5 0,6-8-4135,15-2-2591</inkml:trace>
  <inkml:trace contextRef="#ctx0" brushRef="#br0" timeOffset="6408">5079 753 8676,'0'0'10682,"6"9"-10599,8 22-27,-1 0 0,-2 0 0,10 45 0,-9-32-16,-11-87 457,0 14-476,-1-4-5,1-54 49,-1 80-60,1 1 0,0-1 0,1 1 0,-1-1 0,1 1 0,0 0 0,1-1 0,0 1 0,0 0 0,4-6 0,-6 11-5,-1 1 1,1-1 0,0 0-1,0 1 1,-1-1 0,1 1 0,0-1-1,0 1 1,0-1 0,0 1-1,0 0 1,0-1 0,0 1-1,-1 0 1,1 0 0,0-1 0,0 1-1,0 0 1,0 0 0,0 0-1,0 0 1,0 0 0,0 1-1,0-1 1,0 0 0,0 0-1,0 1 1,0-1 0,0 0 0,0 1-1,0-1 1,0 1 0,-1-1-1,1 1 1,0 0 0,0-1-1,-1 1 1,1 0 0,1 1 0,25 29-53,-18-14 53,-1 0 0,0 1 0,-1 0 0,-1 0 0,8 35 0,-9-29-231,2 0 0,15 38 1,-21-61 186,-1 0-1,0 0 1,1 0 0,-1 0 0,1 0 0,0 0 0,-1 0-1,1 0 1,0 0 0,0 0 0,-1 0 0,1 0 0,0-1 0,0 1-1,0 0 1,0-1 0,0 1 0,0 0 0,0-1 0,0 0-1,0 1 1,1-1 0,-1 0 0,0 1 0,0-1 0,0 0 0,0 0-1,0 0 1,1 0 0,-1 0 0,0 0 0,0 0 0,0 0-1,0-1 1,1 1 0,-1 0 0,0-1 0,1 0 0,1 0 39,0-1 0,-1 1 0,1-1 0,0 0 0,-1 0 0,1 0 0,-1-1 0,0 1 0,1-1 0,-1 1 0,-1-1 0,3-3 1,3-8 42,-2 1 0,0-1 0,0 0 0,-2 0 0,1-1 0,1-21 0,-1-77 3127,-4 104-2430,1 30-740,0 0 0,1-1-1,1 1 1,2 0 0,-1-1 0,2 0 0,1 0 0,1 0 0,0-1 0,15 25-1,-21-41-26,0-1 0,0 1-1,0-1 1,0 1-1,0-1 1,0 0-1,1 0 1,-1 0 0,1 0-1,-1 0 1,1-1-1,0 1 1,0-1-1,0 0 1,0 0 0,0 0-1,0 0 1,5 1-1,-6-2 24,1 0 0,-1 0 0,0-1-1,0 1 1,1 0 0,-1-1 0,0 1-1,0-1 1,0 0 0,0 0 0,0 0 0,0 0-1,0 0 1,0 0 0,0-1 0,0 1-1,-1 0 1,1-1 0,0 0 0,-1 1 0,1-1-1,-1 0 1,0 0 0,0 0 0,2-3-1,6-13 30,-1-1-1,-1 0 1,0 0-1,-1 0 1,5-38 0,-6 10 41,-1-65 0,-8 102-259,4 10 183,0 0 0,0 0 0,0-1 0,0 1-1,0 0 1,0 0 0,-1 0 0,1 0 0,0 0 0,0 0 0,0 0 0,0 0-1,-1 0 1,1 0 0,0 0 0,0-1 0,0 1 0,-1 0 0,1 0-1,0 0 1,0 0 0,0 0 0,0 0 0,-1 1 0,1-1 0,0 0-1,0 0 1,0 0 0,0 0 0,-1 0 0,1 0 0,0 0 0,0 0 0,0 0-1,0 0 1,-1 0 0,1 1 0,0-1 0,0 0 0,0 0 0,0 0-1,0 0 1,0 0 0,0 1 0,-1-1 0,1 0 0,0 0 0,0 0-1,0 0 1,0 1 0,0-1 0,0 0 0,0 0 0,0 0 0,0 1 0,0-1-1,-3 11-505,1-1 0,0 1 0,1 0 0,0 0-1,0 0 1,1 0 0,2 12 0,-2-7-601,5 17-2291,13-4-1716</inkml:trace>
  <inkml:trace contextRef="#ctx0" brushRef="#br0" timeOffset="6857.35">5935 745 5442,'0'0'12785,"-9"-10"-12161,-33-30-320,41 39-295,0 1 0,0-1 0,0 0 0,0 1 0,0-1 0,0 0 0,0 1 0,0-1 0,0 1 0,0 0 0,0-1 0,0 1 0,-1 0 0,1-1 0,0 1 0,0 0 0,0 0 0,0 0 0,-1 0 0,1 0 0,0 0 0,0 1 0,0-1-1,0 0 1,0 1 0,0-1 0,-1 0 0,1 1 0,0 0 0,-1 0 0,-1 1 16,1 1 0,-1-1 0,1 1 0,-1 0 1,1 0-1,0 0 0,-2 3 0,0 1 67,0-1-81,0 1 0,1 0 0,0 0 0,0 0-1,0 1 1,1-1 0,0 1 0,-2 12 0,0 64-22,4-74 12,0-7-8,0 1-1,0-1 0,0 1 1,1-1-1,-1 1 0,1-1 1,0 1-1,0-1 0,0 0 1,0 1-1,1-1 0,0 0 1,-1 0-1,1 0 0,0 0 1,0 0-1,0 0 0,1-1 0,-1 1 1,1-1-1,3 3 0,-1-2-87,0 0 1,1-1-1,-1 0 0,0 0 0,1 0 0,-1-1 0,1 0 0,0 0 0,-1 0 0,1 0 0,0-1 0,8-1 0,-12 1 86,0 0 1,1-1-1,-1 1 1,0-1-1,0 1 0,0-1 1,0 0-1,0 0 0,0 0 1,0 0-1,0 0 0,-1 0 1,1 0-1,0-1 1,-1 1-1,1-1 0,1-1 1,1-2 19,-1 1 0,-1 0 1,1-1-1,-1 0 1,1 1-1,2-11 1,-1-2 143,0 1-1,-1-1 1,1-27 0,-3 32 19,0 1 51,0 0-1,-1-1 1,0 1 0,0 0-1,-1 0 1,-1 0 0,0 0-1,-6-18 1,8 29-226,0-1-1,-1 1 1,1 0 0,0 0-1,0 0 1,0 0 0,-1 0 0,1 0-1,0 0 1,0 0 0,0 0-1,-1-1 1,1 1 0,0 0-1,0 0 1,0 0 0,-1 0-1,1 0 1,0 0 0,0 0 0,0 1-1,-1-1 1,1 0 0,0 0-1,0 0 1,0 0 0,-1 0-1,1 0 1,0 0 0,0 0-1,0 0 1,-1 1 0,1-1 0,0 0-1,0 0 1,0 0 0,0 0-1,0 0 1,-1 1 0,1-1-1,0 0 1,0 0 0,0 0-1,0 1 1,0-1 0,0 0 0,0 0-1,0 0 1,0 1 0,0-1-1,-2 9-124,0 0 1,1-1-1,0 1 0,0 0 0,1 0 0,0 0 0,1 0 0,0 0 1,0 0-1,1 0 0,0-1 0,0 1 0,1-1 0,0 1 0,1-1 1,5 9-1,-6-12-376,1-1 0,-1 1 0,1 0 1,1-1-1,-1 0 0,0 0 1,1 0-1,0-1 0,0 1 0,0-1 1,0-1-1,1 1 0,-1 0 0,1-1 1,0 0-1,-1-1 0,1 1 1,0-1-1,0 0 0,0-1 0,0 1 1,0-1-1,0 0 0,0-1 0,0 0 1,0 1-1,0-2 0,0 1 1,-1-1-1,1 0 0,5-3 0,31-19-2179</inkml:trace>
  <inkml:trace contextRef="#ctx0" brushRef="#br0" timeOffset="7925.61">6263 706 1953,'0'-19'2473,"0"6"-1977,0-11 533,-1 0-1,0 1 1,-9-43-1,6 52-484,1-3 468,-1 0-1,0 0 1,-2 1-1,0 0 1,-1 0-1,-16-28 1,23 44-988,0 0-1,0 0 1,0 0-1,0 0 1,-1 0-1,1 0 1,0 0-1,0 0 1,0 0-1,0 0 1,-1-1 0,1 1-1,0 0 1,0 0-1,0 0 1,0 0-1,-1 1 1,1-1-1,0 0 1,0 0 0,0 0-1,0 0 1,0 0-1,-1 0 1,1 0-1,0 0 1,0 0-1,0 0 1,0 0 0,0 0-1,-1 1 1,1-1-1,0 0 1,0 0-1,0 0 1,0 0-1,0 0 1,0 0-1,0 1 1,0-1 0,0 0-1,0 0 1,-1 0-1,1 0 1,0 1-1,0-1 1,0 0-1,0 0 1,0 0 0,0 0-1,0 0 1,0 1-1,0-1 1,0 0-1,0 0 1,1 1-1,-4 11-114,2 25 308,1 0 0,2 0 0,12 69-1,1-35 20,26 71 0,-40-139-190,3 11-111,1 0 0,1-1 0,0 1 0,10 15-1,-15-27 16,0 0-1,1 0 0,-1 0 1,1 0-1,-1 0 0,1 0 1,0 0-1,0 0 0,-1 0 1,1-1-1,1 1 0,-1-1 0,0 0 1,0 0-1,0 0 0,1 0 1,-1 0-1,0 0 0,1 0 1,-1-1-1,1 1 0,-1-1 1,1 0-1,-1 1 0,1-1 0,0-1 1,-1 1-1,1 0 0,-1-1 1,1 1-1,-1-1 0,0 1 1,3-2-1,-1-1 40,0 1 0,0-1 0,-1 0 0,1 0 0,-1 0 0,0 0 0,0-1 0,0 1 1,0-1-1,-1 0 0,0 0 0,1 0 0,-1 0 0,1-5 0,22-64-7,-20 48 146,0-1 0,-2 0-1,0 0 1,-2-1 0,-3-34-1,2 60-100,0 0 0,1 0 1,-1 0-1,0 0 0,0 1 0,0-1 0,-1 0 0,1 0 1,0 0-1,0 0 0,0 0 0,-1 0 0,1 0 0,0 1 1,-1-1-1,1 0 0,-1 0 0,1 0 0,-1 1 0,1-1 1,-1 0-1,1 1 0,-1-1 0,0 0 0,1 1 0,-1-1 1,0 1-1,-1-1 0,1 1-30,0 1 0,1-1 0,-1 1 0,0-1 1,0 1-1,1-1 0,-1 1 0,1 0 0,-1-1 0,0 1 0,1 0 0,-1 0 1,1 0-1,0-1 0,-1 1 0,1 0 0,0 0 0,-1 0 0,1 0 0,0 0 1,0 0-1,0-1 0,0 1 0,0 0 0,0 0 0,0 0 0,0 0 0,0 1 0,-1 9 8,1 1-1,0-1 0,0 0 1,1 0-1,0 1 0,1-1 1,1 0-1,-1 0 0,2-1 1,0 1-1,0-1 0,8 15 1,-4-12-468,0 0 1,1-1-1,20 22 1,-27-31 281,0-1 0,0 0 0,1 0 0,-1 0 0,1 0 0,-1 0 0,1 0 0,-1-1 0,1 1 0,0-1 0,0 0 0,0 0 0,0 0 0,0 0 0,0 0 0,0-1 0,0 0 0,0 1 0,0-1 0,0 0 0,0 0 0,0-1 0,0 1 0,0-1 0,0 1 0,6-3 0,-7 2 167,0-1 1,0 1-1,0-1 0,0 0 0,0 0 1,0 0-1,-1 0 0,1 0 1,-1 0-1,1 0 0,-1-1 0,0 1 1,0 0-1,0-1 0,0 1 1,-1-1-1,2-2 0,6-48 336,-7 45-207,2-20 656,10-66 1542,-11 85-1954,0-1-1,1 1 1,0 0 0,1 1 0,0-1 0,0 0-1,9-13 1,-12 22-337,-1-1 0,0 1-1,1-1 1,-1 1 0,1-1 0,-1 1-1,1 0 1,-1-1 0,1 1 0,-1-1-1,1 1 1,-1 0 0,1-1 0,-1 1-1,1 0 1,-1 0 0,1 0 0,0-1-1,-1 1 1,1 0 0,-1 0 0,1 0-1,0 0 1,-1 0 0,1 0 0,0 0-1,-1 0 1,1 0 0,0 1-1,16 13 60,6 28-268,-22-39 226,30 66-2713,-30-69 2389,-1-21 458,0 18-107,0 0 0,0 0 0,-1 0-1,1 0 1,-1 0 0,0 0 0,0 0 0,0 1-1,0-1 1,-1 0 0,1 1 0,-1-1-1,1 1 1,-1-1 0,0 1 0,0 0 0,0 0-1,0 0 1,0 0 0,-1 0 0,1 0 0,0 0-1,-1 1 1,0-1 0,1 1 0,-1 0-1,0 0 1,0 0 0,1 0 0,-1 0 0,0 1-1,0-1 1,0 1 0,0 0 0,0 0 0,0 0-1,0 0 1,0 0 0,0 1 0,-3 0-1,4 0-64,0 0-1,0 0 0,0 0 0,0 0 0,1 1 0,-1-1 0,0 0 1,1 1-1,-1 0 0,1-1 0,-1 1 0,1 0 0,0 0 0,0-1 1,0 1-1,0 0 0,0 0 0,0 0 0,1 0 0,-1 0 1,0 1-1,1 2 0,-7 51-76,5-32 99,1-6-27,0 1 1,1 0 0,0 0-1,5 24 1,-4-41-66,0 1 1,0 0-1,0-1 1,0 1 0,0-1-1,1 0 1,-1 1-1,1-1 1,-1 0-1,1 0 1,0 0-1,0 0 1,0 0 0,0 0-1,0 0 1,1-1-1,-1 1 1,1-1-1,-1 0 1,1 1 0,-1-1-1,1 0 1,-1-1-1,1 1 1,0 0-1,4 0 1,-4-1 20,1 0 1,-1 0-1,1 0 1,-1 0-1,0 0 1,1-1-1,-1 1 0,0-1 1,1 0-1,-1 0 1,0 0-1,0 0 1,0-1-1,0 1 0,0-1 1,0 0-1,0 0 1,0 0-1,-1 0 1,5-5-1,2-6 131,0 0-1,-1-1 1,0 0 0,-1 0-1,-1-1 1,0 1 0,-1-1-1,-1-1 1,0 1 0,2-24-1,-1-15 1220,-5-94 0,-1 72-381,1 68-818,-3-53 900,2 57-871,1 1 0,-1-1 1,0 1-1,0-1 0,0 1 0,0 0 1,-1-1-1,1 1 0,-1 0 0,0 0 1,0 0-1,0 0 0,0 0 0,-4-3 1,6 6-125,0 0 0,0 0 0,0 0 1,-1 0-1,1 0 0,0 0 0,0 0 1,0 0-1,-1-1 0,1 1 0,0 0 1,0 0-1,0 0 0,-1 0 1,1 0-1,0 0 0,0 0 0,-1 0 1,1 0-1,0 0 0,0 1 0,-1-1 1,1 0-1,0 0 0,0 0 0,0 0 1,-1 0-1,1 0 0,0 0 1,0 0-1,0 1 0,0-1 0,-1 0 1,1 0-1,0 0 0,0 0 0,0 1 1,0-1-1,0 0 0,-1 0 0,1 0 1,0 1-1,0-1 0,0 0 1,0 0-1,0 1 0,0-1 0,0 0 1,0 0-1,0 0 0,0 1 0,0-1 1,0 0-1,0 0 0,0 1 0,0-1 1,0 0-1,0 0 0,0 0 0,1 1 1,-4 23 16,1 0 1,1 0-1,2 0 1,0 1-1,1-1 1,2-1-1,7 29 1,3-2 50,2-1 0,31 65 0,-45-111-89,30 61 58,-28-58-207,-1 0-1,2 1 1,-1-2 0,1 1-1,-1-1 1,1 1-1,9 5 1,-6-8-2149,-7-15-4889,-6-14-4320</inkml:trace>
  <inkml:trace contextRef="#ctx0" brushRef="#br0" timeOffset="8062.89">6332 277 7555,'0'0'2177</inkml:trace>
  <inkml:trace contextRef="#ctx0" brushRef="#br0" timeOffset="8938.21">7516 441 4386,'0'0'11915,"1"3"-11630,18 38-216,-3 1 0,-1 0 0,-2 2-1,-2-1 1,-2 1 0,-2 1 0,-1 0-1,-2 49 1,-6-110-69,0-1-1,-1 0 0,-1 1 1,-1 0-1,0 0 0,-10-21 1,-9-25 50,13 25-33,1 0 1,1 0-1,2-1 1,-3-67 0,10 105-22,0-1 1,0 1 0,0 0-1,0-1 1,0 1 0,0 0-1,0-1 1,0 1 0,0-1-1,0 1 1,0 0 0,1-1-1,-1 1 1,0 0 0,0-1-1,0 1 1,0 0 0,1-1-1,-1 1 1,0 0 0,0 0-1,1-1 1,-1 1 0,0 0-1,1 0 1,-1-1 0,0 1-1,1 0 1,-1 0 0,0 0-1,1 0 1,-1 0 0,0-1-1,1 1 1,-1 0 0,0 0-1,1 0 1,15 5-22,-8 4 22,1 0 1,-1 1-1,0 0 1,-1 0 0,0 0-1,9 20 1,-5-11-16,28 56 5,-26-49 18,1 0 0,0 0-1,2-2 1,1 0 0,22 24 0,-36-45-13,1 0 0,-1 0 0,0-1 1,1 1-1,0-1 0,0 0 0,-1 1 0,1-2 1,1 1-1,-1 0 0,0-1 0,0 0 0,0 0 0,1 0 1,5 0-1,-7-1 1,0 0 0,-1-1 0,1 1 0,0 0 0,-1-1 1,1 0-1,0 0 0,-1 0 0,1 0 0,-1 0 0,1 0 0,-1-1 0,1 1 0,-1-1 0,0 1 1,0-1-1,0 0 0,0 0 0,0 0 0,0 0 0,-1 0 0,1-1 0,-1 1 0,1 0 1,1-4-1,2-7 13,0-1-1,-1 1 1,0-1 0,-1 0 0,0 0 0,1-19 0,-3-90 87,-2 73 72,2 44-106,-1 0 1,-1 0 0,1 0 0,-1 0 0,0 1 0,-3-9-1,4 13-60,0 1-1,0 0 1,0 0-1,0 0 1,0 0-1,0 0 1,0 0-1,0 0 1,0-1-1,0 1 1,0 0-1,0 0 1,0 0-1,-1 0 1,1 0-1,0 0 1,0 0-1,0 0 1,0 0-1,0-1 0,0 1 1,0 0-1,0 0 1,0 0-1,-1 0 1,1 0-1,0 0 1,0 0-1,0 0 1,0 0-1,0 0 1,0 0-1,0 0 1,-1 0-1,1 0 1,0 0-1,0 0 1,0 0-1,0 0 1,0 0-1,0 0 1,0 0-1,-1 0 1,1 0-1,0 0 0,0 0 1,0 0-1,0 1 1,0-1-1,0 0 1,0 0-1,0 0 1,0 0-1,-1 0 1,1 0-1,0 0 1,0 0-1,0 0 1,0 1-1,0-1 1,0 0-1,0 0 1,0 0-1,0 0 1,0 0-1,0 0 1,0 1-1,-3 9-239,2 3 108,1 0 0,0 1 0,1-1 0,0 0 0,1 0 0,6 19 1,-5-24-552,0 0 1,1 0 0,0-1 0,0 1-1,1-1 1,0 0 0,0 0 0,0 0-1,1-1 1,0 1 0,8 5 0,21 14-6513</inkml:trace>
  <inkml:trace contextRef="#ctx0" brushRef="#br0" timeOffset="11448.07">8144 604 4882,'0'0'10381,"-7"-3"-10165,3 1-204,-18-7 15,21 10-26,0-1 0,0 0 0,1 0 0,-1 0 0,0 1 0,0-1 0,1 0 0,-1 1 0,0-1 0,1 1 0,-1-1 0,1 1 0,-1-1 0,0 1 0,1-1 0,-1 1 0,1 0 0,-1-1 0,1 1 0,0 0 0,-1-1 0,1 1 0,0 0 0,-1 0 1,1-1-1,0 1 0,0 0 0,0 0 0,0-1 0,0 1 0,-1 0 0,2 0 0,-1 0 0,0 0 0,-3 22 50,1 0 1,3 46 0,-1-62-43,1 0 0,0-1 0,0 1 1,1 0-1,0-1 0,0 0 0,0 1 1,1-1-1,0 0 0,0 0 0,1-1 1,0 1-1,0-1 0,9 11 0,-11-14-29,0 0-1,0-1 0,1 1 1,-1 0-1,1-1 0,-1 1 1,1-1-1,-1 0 0,1 0 1,0 0-1,0 0 0,0 0 1,-1-1-1,1 1 0,0-1 1,0 0-1,0 0 1,0 0-1,0 0 0,0 0 1,0-1-1,-1 1 0,1-1 1,0 0-1,4-1 0,-3 0-7,-1 0-1,1 0 0,-1 0 0,0-1 1,0 1-1,0-1 0,0 0 1,0 0-1,-1 0 0,1 0 0,-1 0 1,0 0-1,0-1 0,0 1 1,0-1-1,-1 1 0,3-7 0,0-14 500,-1 1-1,-1-1 1,-1 0-1,0 0 1,-6-37-1,-1 52 323,6 9-788,0 0 1,0 0-1,0-1 0,0 1 1,0 0-1,0 0 1,0 0-1,0 0 0,-1 0 1,1 0-1,0 0 1,0 0-1,0-1 1,0 1-1,0 0 0,-1 0 1,1 0-1,0 0 1,0 0-1,0 0 0,0 0 1,0 0-1,-1 0 1,1 0-1,0 0 1,0 0-1,0 0 0,0 0 1,-1 0-1,1 0 1,0 0-1,0 0 0,0 0 1,0 0-1,0 1 1,-1-1-1,1 0 1,0 0-1,0 0 0,0 0 1,0 0-1,0 0 1,0 0-1,-1 0 0,1 1 1,0-1-1,0 0 1,0 0-1,0 0 0,0 0 1,0 0-1,0 1 1,0-1-1,0 0 1,0 0-1,0 0 0,0 0 1,0 1-1,0-1 1,0 0-1,0 0 0,0 0 1,-1 12-90,0-1 1,1 0-1,0 1 1,1-1 0,1 1-1,-1-1 1,2 0-1,0 0 1,0 0-1,1 0 1,0-1-1,1 0 1,0 1-1,0-1 1,1-1-1,1 1 1,0-1-1,0-1 1,1 1-1,0-1 1,0 0-1,1-1 1,12 9-1,-18-14-43,0 0 0,0 0-1,0-1 1,0 1 0,0-1-1,1 0 1,-1 0-1,0 0 1,0 0 0,1 0-1,-1-1 1,0 0 0,6 0-1,-7 0 125,-1 0 0,1-1 0,-1 1 0,1-1 0,-1 1 0,1-1 0,-1 0 0,1 1 0,-1-1 0,0 0 0,1 0 0,-1 0 0,0 0 0,0 0 0,0 0 0,0-1 0,0 1 0,0 0 0,0-1 0,0 1 0,0 0 0,-1-1 0,1 1 0,-1-1 0,1 1 0,-1-1 0,1 1 0,-1-3 0,4-26 421,-1 1 1,-1 0-1,-4-38 0,1 12 1596,1 55-1997,0 0 0,1 0-1,-1-1 1,0 1 0,0 0-1,0-1 1,0 1 0,0 0-1,0 0 1,1-1 0,-1 1 0,0 0-1,0 0 1,0 0 0,1-1-1,-1 1 1,0 0 0,0 0 0,1 0-1,-1 0 1,0-1 0,0 1-1,1 0 1,-1 0 0,0 0-1,0 0 1,1 0 0,-1 0 0,0 0-1,1 0 1,-1 0 0,0 0-1,0 0 1,1 0 0,-1 0-1,0 0 1,1 0 0,-1 0 0,0 0-1,0 0 1,1 0 0,-1 0-1,0 1 1,0-1 0,1 0-1,-1 0 1,0 0 0,0 0 0,1 1-1,14 8-101,-8-1 83,0 1-1,-1 0 1,0 0 0,0 0-1,-1 1 1,0 0 0,-1 0-1,5 17 1,18 88-129,-6-269 19,-21 149 78,1-2 139,0-1 0,0 0 0,1 1 0,3-10 1,-5 16-97,1 0 1,-1 1 0,0-1 0,1 0-1,-1 1 1,0-1 0,1 0 0,-1 1-1,1-1 1,-1 1 0,1-1 0,-1 1 0,1-1-1,0 1 1,-1-1 0,1 1 0,0-1-1,-1 1 1,1 0 0,0 0 0,0-1 0,1 1-24,-1 0 1,0 0 0,0 1 0,0-1 0,0 0 0,0 1 0,0-1 0,0 1 0,0-1 0,0 1 0,0 0 0,0-1 0,0 1 0,-1 0 0,1-1 0,0 1-1,0 0 1,-1 0 0,2 2 0,7 9-7,-2 0 0,1 1 0,-2 0 0,1 1 0,6 24 0,-8-24-639,1 1 0,0-1 0,1 0 0,16 27 0,-22-40 573,0 0 1,-1 0-1,1 0 0,0 0 0,0 0 0,-1 0 0,1-1 0,0 1 1,0 0-1,0 0 0,0-1 0,0 1 0,0 0 0,1-1 1,-1 1-1,0-1 0,0 0 0,0 1 0,2-1 0,-2 0 71,-1 0-1,1 0 1,0-1 0,-1 1-1,1 0 1,0-1-1,-1 1 1,1-1-1,0 1 1,-1 0 0,1-1-1,-1 1 1,1-1-1,0 0 1,-1 1-1,1-1 1,-1 1 0,0-1-1,1 0 1,-1 1-1,0-1 1,1-1 0,2-6 125,0-1 1,-1 1 0,0-1 0,0-10 0,0 8-258,0-2 354,1 0 0,1 0 1,0 0-1,0 1 0,1 0 1,1 0-1,0 0 1,1 0-1,0 1 0,13-17 1,-19 28-206,-1 0 0,1 0 0,-1 0 1,1 1-1,-1-1 0,0 0 0,1 0 1,-1 0-1,1 0 0,-1 0 0,1 1 0,-1-1 1,0 0-1,1 0 0,-1 0 0,0 1 1,1-1-1,-1 0 0,0 1 0,1-1 1,-1 0-1,0 1 0,1-1 0,-1 0 1,0 1-1,0-1 0,0 1 0,1-1 0,-1 0 1,0 1-1,0-1 0,0 1 0,0-1 1,0 1-1,0 0 0,9 22 4,-8-20 12,8 22-6,-6-15-135,0 0 0,1 0 0,0-1 0,6 11 1,-9-18-76,1 0 1,-1 1 0,1-1 0,0 0 0,0 0-1,0-1 1,0 1 0,0 0 0,0-1 0,0 1-1,1-1 1,-1 1 0,0-1 0,1 0-1,-1 0 1,1 0 0,-1-1 0,1 1 0,0-1-1,4 1 1,-3 0-156,-1-1-1,1 0 0,0 0 0,-1-1 1,1 1-1,-1-1 0,1 0 1,-1 0-1,1 0 0,-1 0 1,0 0-1,1-1 0,-1 0 1,0 0-1,0 1 0,5-6 1,-2 2 357,-1-2 0,0 1 1,0 0-1,-1-1 1,0 0-1,6-12 1,-6 9 894,0-1 0,0 0 0,-2-1-1,1 1 1,-1-1 0,-1 1 0,0-1 0,0 1 0,-2-16 0,1 18 589,-7 23-1368,5-6-162,1 0 1,0 0-1,1 0 1,0 0-1,0 0 1,1 0 0,0 0-1,4 13 1,-5-18-104,1-1 0,0 1 0,0-1 0,0 0 0,1 1 0,-1-1 1,0 0-1,1 0 0,0 1 0,-1-1 0,1 0 0,0-1 0,0 1 0,0 0 0,0 0 1,0-1-1,1 0 0,-1 1 0,0-1 0,1 0 0,-1 0 0,1 0 0,-1 0 0,1-1 1,0 1-1,-1-1 0,1 1 0,0-1 0,3 0 0,-5 0 113,1 0 0,-1 0 0,0 0 0,1 0 0,-1 0 0,0 0 0,1 0 0,-1 0 0,1-1 0,-1 1 0,0-1 0,0 1 0,1-1 0,-1 1 0,0-1 0,0 0 0,1 1 0,-1-1 0,0 0 0,0 0 0,0 0 0,0 0 0,1-1 0,-1-1 52,0 0 0,0 0-1,-1 0 1,1-1 0,0 1-1,-1 0 1,0 0 0,0 0 0,0-5-1,0-5 411,0-1 210,0 1 0,-1 0 1,-2-17-1,2 27-488,0 0 0,1 0 0,-1 0 0,0 0 0,0 1 0,-1-1 0,1 0-1,0 0 1,-1 1 0,0-1 0,0 1 0,0-1 0,0 1 0,0 0 0,0 0 0,0 0 0,-1 0 0,1 0 0,-6-2 0,7 3-137,0 0 1,0 1 0,0 0-1,0-1 1,0 1-1,0 0 1,-1 0 0,1-1-1,0 1 1,0 0 0,0 0-1,0 0 1,-1 0-1,1 0 1,0 1 0,0-1-1,0 0 1,0 1-1,0-1 1,0 0 0,-1 1-1,1-1 1,0 1 0,0 0-1,0-1 1,1 1-1,-1 0 1,0 0 0,0-1-1,0 1 1,0 0 0,1 0-1,-1 0 1,0 0-1,1 0 1,-1 0 0,1 0-1,-1 0 1,1 0 0,0 0-1,-1 0 1,1 1-1,0-1 1,0 0 0,-1 2-1,-1 8-40,1-1 1,0 1-1,0 19 0,1-24 62,0 6-36,0-1 0,1 1 0,1-1 0,0 1 0,0-1 0,7 19 1,-7-24-26,0-1 1,1 0 0,0 1 0,0-1 0,1-1 0,-1 1-1,1 0 1,0-1 0,1 0 0,-1 0 0,0 0 0,1-1 0,0 1-1,0-1 1,7 3 0,-4-2-111,1 0-1,0-1 1,0 0-1,0 0 1,0-1 0,0-1-1,0 1 1,1-1-1,-1-1 1,0 0-1,1 0 1,-1-1 0,0 0-1,1-1 1,-1 0-1,0 0 1,0-1-1,10-4 1,-11 3 161,-1 1 1,0-2-1,0 1 0,0 0 1,-1-1-1,0-1 0,0 1 1,0-1-1,0 0 0,-1 0 1,0 0-1,0-1 0,-1 0 1,0 0-1,0 0 0,-1-1 1,0 1-1,0-1 0,0 1 1,-1-1-1,1-9 0,0-3 632,-1-1 0,0-21-1,-2 37-452,0 1-1,0-1 1,0 1-1,-1-1 1,0 1-1,0-1 1,0 1-1,0 0 1,-1-1-1,1 1 1,-1 0-1,0 0 1,-1 0-1,1 0 0,-5-5 1,7 8-189,-1 1 0,1-1-1,0 1 1,-1 0 0,1-1 0,-1 1-1,1-1 1,-1 1 0,1 0 0,-1-1 0,1 1-1,-1 0 1,1 0 0,-1-1 0,1 1-1,-1 0 1,0 0 0,1 0 0,-1 0 0,1 0-1,-1 0 1,0 0 0,1 0 0,-1 0 0,1 0-1,-1 0 1,0 0 0,1 0 0,-1 0-1,1 0 1,-1 1 0,1-1 0,-1 0 0,1 0-1,-1 1 1,1-1 0,-1 0 0,1 1-1,-1-1 1,1 1 0,-1-1 0,1 0 0,0 1-1,-1-1 1,1 1 0,0-1 0,-1 1 0,1-1-1,0 1 1,0 0 0,-1-1 0,1 1-1,-7 32-57,6-23 46,0 0 0,1 0 0,0 0 0,0 0 0,1 0 0,0 0 0,1 0 0,0 0 0,1-1 0,0 1 0,0-1 0,1 1 0,1-1 0,-1-1 0,8 11 0,-10-14-94,1 0-1,1-1 0,-1 1 1,1-1-1,0 0 1,-1 0-1,2 0 0,-1 0 1,0-1-1,1 0 0,0 0 1,0 0-1,0 0 0,0-1 1,0 0-1,0 0 0,0 0 1,1-1-1,-1 0 1,1 0-1,-1 0 0,1 0 1,0-1-1,7-1 0,-9 1 49,-1-1-1,0 0 0,0 0 0,-1 0 0,1 0 0,0 0 1,0-1-1,0 1 0,-1-1 0,1 0 0,-1 0 0,1 0 1,-1 0-1,0 0 0,0 0 0,0-1 0,0 1 0,0-1 0,-1 1 1,1-1-1,-1 0 0,1 1 0,-1-1 0,0 0 0,0 0 1,1-4-1,3-11 105,-1-1 0,-1 1 0,2-21 0,-5 33-47,3-35 392,1-1 1217,-4 40-1297,1 6-107,-1 25-258,-1 4-102,0-14 169,1 0-1,0 0 1,2 0-1,0 0 1,5 19-1,-6-34-134,0 0 0,0 0 0,1-1 0,-1 1 0,1-1-1,0 1 1,0-1 0,0 0 0,0 0 0,1 0 0,-1 0 0,1 0 0,0 0 0,0-1-1,0 1 1,0-1 0,0 0 0,0 0 0,1 0 0,-1 0 0,1-1 0,-1 1 0,1-1-1,0 0 1,-1 0 0,1 0 0,0-1 0,0 1 0,0-1 0,6 0 0,-6 0-17,1-1-1,-1 0 1,0 0 0,1 0 0,-1 0 0,0-1 0,0 1 0,0-1-1,0 0 1,0 0 0,0-1 0,0 1 0,-1-1 0,1 0 0,-1 0 0,0 0-1,0 0 1,4-6 0,5-6 47,-1-2 1,16-32-1,-23 43 45,2-7 307,-1-1 0,0 0 0,-1 0 0,0 0 0,-1 0 0,-1-1 0,0 0 0,-1 1 0,-1-1 0,-2-24 0,2 38-245,1 0 0,-1 0 0,0 0 0,0 1 0,0-1-1,0 0 1,-1 0 0,1 0 0,0 1 0,0-1 0,0 0 0,0 0 0,-1 1 0,1-1 0,0 0 0,-1 0 0,1 1 0,-1-1 0,1 0-1,-1 1 1,1-1 0,-1 1 0,1-1 0,-1 1 0,0-1 0,1 1 0,-1-1 0,0 1 0,1-1 0,-1 1 0,-1-1 0,1 1-11,0 1 1,0-1 0,1 1 0,-1-1 0,0 0-1,0 1 1,1 0 0,-1-1 0,1 1 0,-1-1-1,0 1 1,1 0 0,-1-1 0,1 1-1,-1 0 1,1 0 0,0-1 0,-1 1 0,1 0-1,0 0 1,-1 0 0,1-1 0,0 1 0,0 0-1,0 0 1,0 0 0,0 0 0,0-1 0,0 3-1,-1 9-139,0-1 1,1 1-1,1 0 0,0-1 0,0 1 0,1 0 0,1-1 0,0 0 1,0 1-1,1-1 0,0-1 0,1 1 0,1 0 0,0-1 1,0 0-1,1-1 0,0 1 0,0-1 0,1-1 0,0 1 0,1-1 1,14 10-1,-20-16-18,0 0 0,0-1 0,0 1 0,0-1 1,0 0-1,0 0 0,1 0 0,-1 0 0,0 0 1,1-1-1,-1 1 0,1-1 0,4 0 0,-6 0 121,0-1-1,0 1 1,0-1-1,-1 1 1,1-1-1,0 0 1,-1 1-1,1-1 1,0 0-1,-1 0 0,1 0 1,-1 0-1,1 0 1,-1-1-1,0 1 1,0 0-1,1-1 1,-1 1-1,0-1 1,0 1-1,0-1 1,0 0-1,-1 1 1,1-1-1,0-2 1,24-90 373,3-8 1538,-23 88-1490,-2 6 128,0 1-1,0-1 1,-1 0-1,0 1 1,1-16-1,0 20-318,4 9-230,5 10-101,-11-15 139,4 6-63,-4-4-90,0-1 0,1 1 1,0-1-1,-1 0 0,1 1 1,0-1-1,0 0 0,0 0 0,1 0 1,-1 0-1,0 0 0,4 1 1,-5-7 199,0 0 0,-1-1 0,1 1 0,-1-1 0,0 1 0,-1 0 0,0-8 0,0 11-48,0 1 0,0-1-1,0 1 1,1-1 0,-1 1 0,0-1 0,0 1 0,0 0 0,0-1-1,0 1 1,0 0 0,0 0 0,0 0 0,0 0 0,0 0-1,0 0 1,0 0 0,0 0 0,0 0 0,0 0 0,0 1 0,0-1-1,0 0 1,0 0 0,-1 2 0,0-1-9,1 0 1,0 0 0,0 1-1,0-1 1,0 0-1,0 1 1,0-1-1,0 1 1,0-1-1,0 1 1,1 0 0,-1-1-1,0 3 1,-1 6 18,0 0 1,1 1 0,0 17-1,1-15 16,1 0 0,0 1 0,1-1 0,0 0 0,1 0-1,1-1 1,5 15 0,-6-21-34,-1-1 0,1 1 0,0-1 0,0 1-1,1-1 1,0 0 0,0-1 0,0 1 0,0-1 0,1 1 0,-1-1-1,1-1 1,0 1 0,1-1 0,-1 0 0,0 0 0,12 4 0,-14-6-11,0 0 1,0 0 0,0 0 0,0 0 0,0-1 0,1 1 0,-1-1 0,0 0 0,0 0 0,1 0 0,-1 0 0,0-1 0,7-1 0,-9 1-112,1 1 0,-1-1 0,0 0 1,1-1-1,-1 1 0,0 0 0,0 0 0,1 0 1,-1-1-1,0 1 0,0-1 0,-1 1 1,1-1-1,0 1 0,0-1 0,-1 1 1,1-1-1,-1 0 0,1 1 0,-1-1 1,0 0-1,0 1 0,0-1 0,1 0 0,-2 0 1,1-2-1,-2-29-4804,-5-6-4268</inkml:trace>
  <inkml:trace contextRef="#ctx0" brushRef="#br0" timeOffset="11605.73">9792 219 6611,'0'0'11221,"132"0"-19641</inkml:trace>
  <inkml:trace contextRef="#ctx0" brushRef="#br0" timeOffset="12257.92">11023 473 6531,'0'0'6712,"-3"-18"-4487,0-1-1597,-2-18 1622,-12-43 0,19 154-1476,3-50-766,1-1 0,0 0 0,2 0 0,1-1 0,1 0 0,17 28 0,-11-23 3,2-1 0,0-1 0,2-1 1,33 32-1,-50-52-42,1-1 1,0 0-1,0 0 1,0 0-1,0 0 0,1-1 1,-1 0-1,1 0 1,-1 0-1,1 0 0,0-1 1,6 2-1,-9-3 18,0 0 0,0 0 1,0 0-1,1 0 0,-1-1 0,0 1 0,0-1 0,0 1 0,0-1 0,-1 0 0,1 1 0,0-1 0,0 0 0,0 0 0,-1-1 1,1 1-1,0 0 0,-1 0 0,1-1 0,-1 1 0,1-1 0,-1 1 0,0-1 0,0 0 0,0 0 0,0 1 0,0-1 0,0 0 1,0 0-1,-1 0 0,2-3 0,2-9-4,-1 0 0,-1 0 1,0-1-1,0 1 0,-1-16 1,-6-72 30,2 81-17,-2 1-1,0-1 0,-1 1 0,-13-31 1,17 62-2244,3 1 1350,1 0 0,1 0-1,0-1 1,1 1 0,0-1 0,1 0-1,0 0 1,1 0 0,0-1-1,0 0 1,11 12 0,13 18-6144</inkml:trace>
  <inkml:trace contextRef="#ctx0" brushRef="#br0" timeOffset="13788.42">11536 554 64,'0'0'14759,"-13"-13"-14204,1 1-506,-2 0 0,-14-11-1,27 23-40,0-1 0,0 1-1,0-1 1,0 1 0,0 0-1,0-1 1,0 1-1,0 0 1,0 0 0,0 0-1,0 0 1,0 0 0,0 0-1,0 0 1,0 0-1,0 1 1,0-1 0,0 0-1,0 0 1,0 1 0,0-1-1,0 1 1,0-1-1,0 1 1,0 0 0,0-1-1,0 1 1,0 0 0,1-1-1,-1 1 1,0 0-1,1 0 1,-1 0 0,0-1-1,1 1 1,-1 0 0,0 2-1,-16 37 267,16-37-251,-2 7 27,1 0 0,-1 1-1,2-1 1,-1 0-1,1 1 1,1-1 0,0 1-1,1-1 1,0 1 0,2 11-1,-2-19-49,0 1-1,0 0 0,0-1 1,0 1-1,1 0 1,0-1-1,0 0 1,0 1-1,0-1 1,0 0-1,0 0 0,1 0 1,0 0-1,-1 0 1,1-1-1,0 1 1,0-1-1,1 0 0,-1 0 1,0 0-1,1 0 1,-1-1-1,1 1 1,0-1-1,-1 0 0,1 0 1,0 0-1,0-1 1,0 1-1,3-1 1,-4 0-16,1 0-1,-1 1 1,0-2 0,0 1 0,0 0 0,0-1 0,0 1 0,0-1 0,0 0-1,0 0 1,0 0 0,0 0 0,0-1 0,0 1 0,3-3 0,-3 1 31,-1 0 0,1 0 0,-1 0 0,0 0 0,0 0 0,0-1 0,0 1 0,0-1 0,-1 1 0,0-1 0,2-7 0,1-9 538,-2 0-1,0 0 0,-1 0 0,-1 0 1,-3-27-1,3 46-514,0 0 0,0 1 0,0-1 0,0 1 0,0-1 0,0 1 0,0-1 0,-1 0 0,1 1 0,0-1 0,0 1 0,-1-1 0,1 1 0,0-1 0,0 1 0,-1-1 0,1 1 0,-1 0 0,1-1 0,0 1 0,-2-1 0,2 1-36,0 0-1,-1 0 1,1 0 0,0 0-1,-1 0 1,1 1-1,0-1 1,0 0 0,-1 0-1,1 0 1,0 1 0,0-1-1,-1 0 1,1 0 0,0 1-1,0-1 1,0 0-1,-1 0 1,1 1 0,0-1-1,0 0 1,0 1 0,0-1-1,0 0 1,0 1 0,0-1-1,-1 0 1,1 0-1,0 1 1,0-1 0,0 0-1,0 1 1,0-1 0,1 0-1,-1 1 1,0-1 0,0 0-1,0 1 1,0-1 0,0 12 2,0 0 1,1 0-1,0-1 1,0 1-1,6 19 1,-5-28-41,-1 0 1,1 1 0,-1-1 0,1 0-1,0 0 1,0 0 0,0 0 0,0 0-1,1 0 1,-1-1 0,1 1 0,0-1-1,0 0 1,0 1 0,0-1 0,0-1-1,0 1 1,0 0 0,1-1-1,-1 0 1,1 1 0,-1-1 0,6 0-1,-6 0-61,1 0 0,0 0 0,0-1 0,0 0-1,0 1 1,0-2 0,0 1 0,0 0-1,0-1 1,0 1 0,0-1 0,0 0-1,-1-1 1,1 1 0,0-1 0,-1 1 0,1-1-1,-1 0 1,5-4 0,-4 2 82,0 0 1,0-1 0,0 0-1,-1 0 1,1 0 0,-1 0-1,0 0 1,-1-1-1,1 1 1,-1-1 0,-1 0-1,3-7 1,1-16 71,-2 1 0,0-1 0,-2 0 0,-3-41 0,1 59-25,0-3 233,0 0-1,-2 0 1,1 0-1,-2 1 1,0-1-1,-1 1 0,-11-23 1,16 36-246,0 0-1,0 0 1,0 0 0,0 0 0,0 0-1,0 0 1,0 0 0,0 0-1,0 1 1,0-1 0,0 0 0,0 0-1,0 0 1,-1 0 0,1 0 0,0 0-1,0 0 1,0 0 0,0 0 0,0 0-1,0 0 1,0 0 0,0 0-1,0 0 1,-1 0 0,1 0 0,0 0-1,0 0 1,0 1 0,0-1 0,0 0-1,0-1 1,0 1 0,0 0-1,-1 0 1,1 0 0,0 0 0,0 0-1,0 0 1,0 0 0,0 0 0,0 0-1,0 0 1,0 0 0,-1 0-1,1 0 1,0 0 0,0 0 0,0 0-1,0 0 1,0 0 0,0-1 0,0 1-1,0 0 1,0 0 0,0 0-1,0 0 1,0 0 0,0 0 0,0 0-1,0 0 1,0-1 0,0 1 0,-3 16 157,2 20-367,3-11 214,2-1-1,1 0 0,0-1 0,2 1 0,1-1 0,16 33 0,-7-14 34,-13-29-120,3 4 82,0 1 1,1-1 0,13 21-1,-19-35-84,0 0-1,0 0 1,0 0-1,1 0 1,-1 0-1,1-1 0,-1 1 1,1-1-1,0 1 1,0-1-1,0 0 1,0 0-1,0-1 0,1 1 1,-1-1-1,1 1 1,-1-1-1,1 0 1,-1 0-1,1-1 1,0 1-1,-1-1 0,6 1 1,-8-2 61,1 1-1,-1-1 1,0 0 0,0 1-1,1-1 1,-1 0 0,0 0 0,0 0-1,0 0 1,0 0 0,0 0-1,0 0 1,0 0 0,0 0 0,0 0-1,-1 0 1,1-1 0,0 1 0,-1 0-1,1-1 1,0-2 0,10-35-79,-10 33 113,5-29 82,-2 0 1,-1-1-1,-3-45 1,0 45 805,0 35-791,0 4-105,0 150-42,-1-149 13,2 1 1,-1 0-1,0-1 1,1 1-1,0-1 1,0 1 0,0-1-1,1 1 1,-1-1-1,1 0 1,0 0-1,0 0 1,1 0-1,-1 0 1,1 0-1,0-1 1,0 1-1,0-1 1,1 0-1,-1 1 1,1-2-1,-1 1 1,7 3 0,-2-2-151,1 0 1,0-1 0,0 0 0,0 0 0,0-1 0,0 0 0,0-1 0,0 0-1,1 0 1,14-1 0,-21-1 119,0 1-1,-1 0 1,1-1-1,0 1 1,0-1-1,-1 0 1,1 0-1,0 0 1,-1 0-1,1-1 1,-1 1-1,1-1 1,-1 1 0,0-1-1,0 0 1,3-3-1,-1 1 16,-1 0 0,0-1 0,0 0 0,0 1 0,0-1 0,-1 0 0,4-11 0,-2 1 29,-1-1 0,0 0 0,-1 0 0,0-29 0,0 20 97,-1 18 194,-1 1 0,0-1 0,0 0 0,0 1 0,-1-1 0,-1-7 0,2 14-290,0 0 0,0 0 0,0 0 0,0-1 0,0 1 1,0 0-1,-1 0 0,1 0 0,0 0 0,0 0 0,0 0 0,0 0 0,0 0 0,0 0 0,0-1 0,-1 1 0,1 0 0,0 0 0,0 0 0,0 0 0,0 0 0,0 0 0,-1 0 0,1 0 0,0 0 0,0 0 1,0 0-1,0 0 0,0 0 0,-1 0 0,1 0 0,0 0 0,0 0 0,0 0 0,0 0 0,0 0 0,-1 0 0,1 1 0,0-1 0,0 0 0,0 0 0,0 0 0,0 0 0,0 0 0,0 0 0,-1 0 1,1 0-1,0 1 0,0-1 0,0 0 0,0 0 0,0 0 0,0 0 0,0 0 0,0 0 0,0 1 0,0-1 0,0 0 0,0 0 0,0 0 0,0 0 0,0 0 0,0 1 0,0-1 0,0 0 0,0 0 0,0 0 1,0 0-1,-5 12-75,4-5 61,0 1-1,1 0 1,0-1-1,0 1 0,0 0 1,1 0-1,1-1 1,-1 1-1,1-1 1,0 1-1,6 12 1,-7-17-50,1 0 0,0 0 1,-1-1-1,1 1 0,0-1 0,0 1 0,0-1 1,1 0-1,-1 0 0,0 0 0,1 0 1,0 0-1,-1 0 0,1-1 0,0 1 1,0-1-1,0 0 0,0 0 0,0 0 0,0 0 1,0-1-1,0 1 0,0-1 0,0 0 1,1 1-1,-1-2 0,0 1 0,0 0 1,0-1-1,0 1 0,0-1 0,4-1 1,-4 1 39,-1-1 0,0 1 0,0-1 0,1 1 0,-1-1 1,0 0-1,0 0 0,-1 0 0,1 0 0,0 0 0,-1 0 1,1-1-1,-1 1 0,0-1 0,1 1 0,-1-1 0,-1 1 1,1-1-1,0 1 0,0-1 0,-1 0 0,1-3 0,1-10 40,0 0-1,-1-22 0,-1-20 1283,0 58-1278,-1-1 1,1 0-1,0 1 1,-1-1-1,1 1 0,0-1 1,-1 1-1,1-1 1,-1 1-1,1-1 0,-1 1 1,1-1-1,-1 1 1,0 0-1,1-1 0,-1 1 1,1 0-1,-1-1 1,0 1-1,1 0 0,-1 0 1,0 0-1,1-1 1,-1 1-1,0 0 0,0 0 1,1 0-1,-1 0 1,0 0-1,1 0 0,-1 1 1,-1-1-1,1 0-30,0 0-1,0 0 1,-1 0 0,1 0-1,0 0 1,0 1 0,0-1-1,-1 0 1,1 1 0,0-1-1,0 1 1,0-1 0,0 1-1,0 0 1,0-1-1,0 1 1,0 0 0,-2 1-1,2 0 6,0 0 0,0 0 0,0 0 0,1 1-1,-1-1 1,0 0 0,1 1 0,0-1 0,-1 0 0,1 0-1,0 1 1,0-1 0,0 1 0,1-1 0,-1 0 0,0 0-1,1 1 1,0-1 0,-1 0 0,2 3 0,0-3-57,0 1 0,0-1 0,0 1 0,1-1 0,-1 0 0,0 0 0,1 0 0,0 0 0,-1 0 0,1-1 0,0 1 0,0-1 0,4 2 0,-6-3-32,0 1-1,0-1 1,0 1-1,0-1 0,0 1 1,0-1-1,0 1 0,0-1 1,0 0-1,0 0 1,0 0-1,0 1 0,0-1 1,0 0-1,0 0 1,0 0-1,0-1 0,0 1 1,0 0-1,0 0 1,0 0-1,0-1 0,0 1 1,1-1-1,-2-1 72,1 1-1,0-1 1,-1 1 0,0-1 0,1 0-1,-1 1 1,0-1 0,0 0-1,0 1 1,0-1 0,0 0 0,0-1-1,0-8 170,0 13-573,1 0 0,0-1 1,-1 1-1,1 0 0,0-1 0,0 1 0,0-1 0,0 1 0,1-1 0,-1 0 0,0 1 0,0-1 0,1 0 1,-1 0-1,3 1 0,5 6-4384,-2-1-1042</inkml:trace>
  <inkml:trace contextRef="#ctx0" brushRef="#br0" timeOffset="14207.77">12437 476 2625,'0'0'12633,"0"-3"-12105,-1-10-422,-1 20-88,1-6-5,1 0 0,0 0-1,0 0 1,0 0-1,0 0 1,-1-1-1,1 1 1,1 0-1,-1 0 1,0 0-1,0 0 1,0 0-1,0 0 1,0 0-1,1-1 1,-1 1-1,0 0 1,1 0-1,-1 0 1,1 0-1,-1-1 1,1 1-1,-1 0 1,2 0-1,1 0 4,-1-1 0,1 1 0,0-1-1,0 0 1,-1 0 0,1 0-1,0-1 1,0 1 0,-1-1-1,1 1 1,0-1 0,-1 0-1,1 0 1,-1 0 0,1 0-1,-1-1 1,1 1 0,-1-1 0,0 1-1,4-5 1,-4 3-13,1 0 1,-1-1-1,-1 1 1,1-1-1,0 0 1,-1 1-1,0-1 1,0 0-1,0 0 1,0 0-1,-1 0 1,1 0-1,-1 0 0,0-5 1,-1 7 0,0 1-1,1-1 1,-1 0 0,0 1 0,0-1 0,0 1-1,0-1 1,0 1 0,0 0 0,0-1-1,0 1 1,-1 0 0,1 0 0,0 0-1,-1 0 1,1 0 0,-1 0 0,1 0 0,-1 0-1,1 1 1,-1-1 0,0 0 0,1 1-1,-1 0 1,0-1 0,0 1 0,1 0-1,-3 0 1,1-1 40,0 1 1,0-1-1,1 1 0,-1 0 0,0 0 1,0 0-1,1 0 0,-1 0 0,0 1 1,0-1-1,1 1 0,-1 0 0,0 0 1,1 0-1,-1 0 0,1 0 0,-1 1 0,-2 1 1,2 2 16,-1 1 1,2-1 0,-1 1 0,1-1-1,0 1 1,0 0 0,0 0-1,1 0 1,0 0 0,0 0 0,1 0-1,0 11 1,0-8-3,0 0 0,1-1 0,0 1 0,0-1 0,1 1 0,0-1 1,1 0-1,5 14 0,-5-17-37,0 0 1,1 0 0,0 0-1,0 0 1,0-1 0,0 0 0,1 1-1,-1-2 1,1 1 0,0 0-1,0-1 1,0 0 0,1 0 0,-1-1-1,1 0 1,0 0 0,7 2-1,7 0-127,0-1-1,0-1 0,37-1 1,-48-1-39,-4 0-273,0 0-1,0 0 1,0 0 0,0-1-1,0 0 1,0 1-1,0-2 1,-1 1-1,1-1 1,0 1 0,-1-1-1,8-5 1,14-16-5156</inkml:trace>
  <inkml:trace contextRef="#ctx0" brushRef="#br0" timeOffset="14492.53">12674 6 11637,'0'0'9973,"18"-2"-8693,-14 2-1222,2-1-2,0 0 0,1 0 0,-1 0 0,0 1 0,1 0 1,-1 1-1,0 0 0,1-1 0,-1 2 0,0-1 0,0 1 0,0 0 0,0 0 0,0 1 0,-1 0 0,1 0 0,-1 0 0,1 1 1,-1-1-1,6 7 0,32 35 170,-2 1 1,-2 3 0,-3 1 0,-1 1 0,53 109-1,-80-144-285,-1-1 1,-1 1-1,-1 0 0,0 1 0,-1-1 0,0 1 0,-2 0 0,0 0 0,0 0 0,-2 0 0,-2 25 0,1-38-89,-1 1-1,1 0 0,-1 0 1,0-1-1,0 1 0,-1-1 1,0 0-1,1 0 0,-1 0 1,-1 0-1,1 0 0,0 0 1,-1-1-1,0 0 0,0 0 1,0 0-1,0 0 0,0-1 0,-1 1 1,-5 2-1,-12 4-1044,1-1 0,-1-1 0,-26 5 0,-47 7-3863</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7:56.281"/>
    </inkml:context>
    <inkml:brush xml:id="br0">
      <inkml:brushProperty name="width" value="0.05" units="cm"/>
      <inkml:brushProperty name="height" value="0.05" units="cm"/>
      <inkml:brushProperty name="color" value="#008C3A"/>
    </inkml:brush>
  </inkml:definitions>
  <inkml:trace contextRef="#ctx0" brushRef="#br0">16 473 9830,'0'-2'8,"-1"1"0,1 0 0,0 0 0,0 0 0,-1 0 0,1 0 0,-1-1 0,1 1 0,-1 0 0,0 0 0,1 0 0,-1 0 0,0 0 0,0 1 0,1-1 0,-1 0 0,-1-1 0,-2 17 320,4-10-254,0 1-1,0-1 1,1 1-1,0-1 1,0 0-1,0 1 1,3 5-1,-2-9-14,0 1 1,0-1-1,1 0 0,-1-1 0,1 1 0,0 0 0,0-1 0,-1 1 0,1-1 0,0 0 0,0 0 1,0 0-1,0 0 0,0-1 0,0 1 0,1-1 0,-1 0 0,0 0 0,0 0 0,0 0 0,4-1 1,-3 1 8,0 0 1,-1 0-1,1-1 1,0 0-1,0 0 1,0 0-1,-1 0 1,1-1-1,-1 1 1,1-1-1,-1 0 1,1 0 0,-1 0-1,0 0 1,0-1-1,4-3 1,-2-2-53,-2 1 1,1 0-1,-1-1 1,0 0 0,0 0-1,-1 0 1,0 0-1,-1 0 1,1-10 0,0-12-208,-3-36-1,-1 20 97,2 30 35,-2 23 38,1 26 287,3-21-101,0-1 0,0 1 1,1-1-1,1 0 0,0 0 1,1 0-1,0-1 1,0 1-1,1-1 0,1-1 1,-1 1-1,1-1 1,1 0-1,0-1 0,0 1 1,1-2-1,0 1 0,0-1 1,18 10-1,-24-16-123,-1 0 0,1 0 1,-1 1-1,1-2 0,-1 1 0,1 0 0,0 0 0,-1-1 0,1 0 0,0 1 0,0-1 1,-1 0-1,1 0 0,0-1 0,0 1 0,-1 0 0,1-1 0,0 0 0,-1 0 0,1 0 0,3-1 1,-4 0 6,1-1 1,0 1-1,-1-1 0,0 1 1,1-1-1,-1 0 1,0 0-1,0 0 1,-1 0-1,1 0 1,-1 0-1,1 0 1,-1 0-1,0-1 1,1-5-1,2-14-254,-1 0-1,-2 0 1,-1-43-1,0 27-102,-1 65 350,0-13 123,1 0 0,1 1 0,2 18 0,-2-27-99,1 1 0,-1-1 0,1 1 0,1-1 1,-1 1-1,1-1 0,-1 0 0,2 0 0,-1 0 0,0-1 0,9 9 0,-8-9 1,1 0 0,-1 0 0,1-1 0,0 0 0,0 0 0,0 0 0,0 0 0,1-1 0,-1 0 0,1 0 0,0-1 0,10 2 0,-13-2-31,0-1-1,0 0 1,0 0 0,0 0-1,0 0 1,0 0 0,0-1-1,0 1 1,0-1 0,0 0-1,0 0 1,0 0 0,0 0-1,-1 0 1,1-1 0,0 1-1,-1-1 1,1 0 0,-1 0-1,0 0 1,0 0 0,1 0 0,-1-1-1,0 1 1,2-5 0,2-4-99,-1 0 0,-1-1 0,0 1 0,-1-1 0,0 0 0,0 0 0,-2 0 0,1 0 0,-1 0 0,-1 0 0,0-1 0,-4-23 0,3 34 56,1 1 1,-1-1-1,1 0 0,-1 0 1,0 1-1,1-1 1,-1 1-1,0-1 1,0 1-1,0-1 1,-1 1-1,1-1 0,0 1 1,0 0-1,-1 0 1,1-1-1,-1 1 1,1 0-1,-1 0 0,1 1 1,-1-1-1,1 0 1,-1 0-1,0 1 1,0-1-1,1 1 1,-1-1-1,-2 1 0,3 0 10,1 1 1,-1-1-1,1 0 0,-1 1 0,1-1 0,-1 0 0,1 1 0,-1-1 0,1 1 0,0-1 0,-1 1 0,1-1 0,0 1 0,0-1 0,-1 1 0,1 0 1,0-1-1,0 1 0,0-1 0,-1 1 0,1-1 0,0 1 0,0 0 0,0-1 0,0 1 0,0 0 0,0 22 106,0-21-70,0 4 12,0-1 0,0 0 0,1 0-1,-1 0 1,1 0 0,1 0-1,-1 0 1,1-1 0,-1 1-1,2 0 1,-1-1 0,0 1-1,1-1 1,0 0 0,0 1-1,0-2 1,0 1 0,1 0-1,-1-1 1,1 1 0,0-1 0,0 0-1,0 0 1,8 4 0,-8-5-2,0 0 1,0 1-1,-1-1 1,1 0-1,1-1 1,-1 1-1,0-1 1,0 0-1,0 0 1,1 0-1,-1 0 1,1-1-1,-1 0 1,1 0 0,-1 0-1,0 0 1,1-1-1,6-1 1,-7 0-48,0 0 0,0 0 0,0 0 0,0-1 0,0 1 0,-1-1 0,1 0-1,-1 0 1,0 0 0,0-1 0,0 1 0,0-1 0,-1 1 0,1-1 0,-1 0 0,0 0 0,3-8 0,2-10-281,-1-1-1,-1 0 1,-1 0 0,-1 0-1,-1 0 1,-2 0-1,0-1 1,-6-45 0,5 60 177,-2 0 1,1 0-1,-1 0 1,-5-12-1,7 18 75,0 1 0,0 0 1,0 0-1,0 0 0,0 0 0,0 0 1,0 0-1,-1 0 0,1 0 0,-1 1 0,0-1 1,1 0-1,-1 1 0,0 0 0,0-1 1,0 1-1,0 0 0,0 0 0,0 0 0,0 0 1,0 0-1,-5-1 0,6 3 34,1-1-1,-1 1 1,0-1-1,0 1 1,1-1 0,-1 1-1,0 0 1,1-1-1,-1 1 1,1 0-1,-1 0 1,1-1 0,-1 1-1,1 0 1,-1 0-1,1 0 1,0-1-1,-1 1 1,1 0 0,0 0-1,0 0 1,0 0-1,0 0 1,0 0 0,0 0-1,0-1 1,0 3-1,-1 34 293,2-29-207,-1 25 259,2 1 0,2 0 0,1-1 0,2 0 1,1 0-1,1 0 0,2-1 0,1 0 0,2-1 0,20 34 1,-34-64-343,1 0 0,-1 0 1,1 0-1,-1 0 0,0-1 1,1 1-1,-1 0 0,1 0 0,0-1 1,-1 1-1,1 0 0,0-1 1,-1 1-1,1-1 0,0 1 1,0-1-1,-1 1 0,1-1 1,0 1-1,0-1 0,0 0 1,0 1-1,1-1 0,-1 0 2,-1-1 1,1 1-1,0-1 0,-1 1 0,1-1 0,-1 0 1,1 1-1,-1-1 0,1 0 0,-1 1 0,0-1 0,1 0 1,-1 1-1,0-1 0,1 0 0,-1 0 0,0 1 0,0-1 1,0 0-1,1-1 0,2-49 29,-3 49-87,0-22-147,2-54-578,-1 71 676,0 0 0,1 0-1,-1 0 1,1 0 0,1 1 0,-1-1 0,1 1-1,6-11 1,-8 16 97,-1 0-1,1 0 1,-1 0-1,1 0 0,0 1 1,-1-1-1,1 0 1,0 0-1,0 1 1,0-1-1,-1 0 1,1 1-1,0-1 1,0 1-1,0-1 1,0 1-1,0-1 1,0 1-1,0 0 0,0 0 1,0-1-1,0 1 1,0 0-1,0 0 1,1 0-1,-1 0 1,0 0-1,0 0 1,0 0-1,0 1 1,0-1-1,0 0 1,0 0-1,0 1 0,0-1 1,0 1-1,0-1 1,0 1-1,0-1 1,-1 1-1,1 0 1,0-1-1,0 1 1,0 0-1,0 1 1,4 3 59,0 0 0,-1 1 1,0-1-1,0 1 1,4 8-1,0 5 205,13 36 0,-19-43-162,2-1 0,0 1-1,0-1 1,1 0 0,0-1 0,1 1 0,0-1 0,1 0 0,13 15 0,-18-23-82,0-1-1,-1 1 1,1-1 0,0 0 0,0 0 0,1 0 0,-1 0-1,0 0 1,0 0 0,0 0 0,1-1 0,-1 1 0,0-1-1,1 0 1,-1 0 0,0 0 0,1 0 0,-1 0-1,0 0 1,1 0 0,-1-1 0,0 0 0,0 1 0,5-3-1,-2 1 14,-1-1 1,1 1-1,0-1 0,-1 0 0,0-1 0,0 1 0,0-1 0,0 0 0,5-6 0,-1 0-197,0-1 0,-1 1 1,1-1-1,-2-1 0,0 1 0,0-1 0,-1 0 1,-1-1-1,0 1 0,-1-1 0,0 0 1,-1 0-1,2-21 0,-5 33 159,1 1 0,0 0 0,0-1 0,-1 1 0,1 0 0,0-1 0,-1 1 0,1 0 0,0 0 0,-1-1 0,1 1 1,-1 0-1,1 0 0,0 0 0,-1-1 0,1 1 0,-1 0 0,1 0 0,-1 0 0,1 0 0,-1 0 0,1 0 0,0 0 0,-1 0 0,1 0 0,-1 0 0,1 0 0,-1 0 0,1 0 0,0 0 0,-1 1 0,1-1 1,-1 0-1,1 0 0,0 0 0,-1 1 0,1-1 0,-1 0 0,1 0 0,0 1 0,-1 0 0,-1 6 62,0 1 0,1-1 1,0 1-1,0 0 0,1 0 0,0-1 0,0 1 0,1 0 1,0 0-1,0-1 0,5 13 0,-4-16-24,1 1 1,0-1-1,0 0 0,1 0 1,-1-1-1,1 1 0,0-1 1,0 1-1,0-1 0,0-1 1,0 1-1,9 3 0,-10-4 1,1 0 0,-1 0-1,1-1 1,0 0-1,0 0 1,0 0-1,0 0 1,0 0-1,0-1 1,0 0-1,0 0 1,0 0-1,0 0 1,-1 0 0,1-1-1,0 0 1,5-1-1,-8 1-25,1-1 0,-1 1 0,0 0-1,1 0 1,-1-1 0,0 1 0,0-1 0,0 1-1,0-1 1,0 1 0,-1-1 0,1 0 0,0 1 0,-1-1-1,1 0 1,-1 0 0,1 1 0,-1-1 0,0 0-1,0-2 1,1-44-425,-2 34 309,1 8 12,0-1 0,-1 0-1,0 1 1,0-1-1,-1 1 1,0-1-1,0 1 1,0 0 0,-5-9-1,5 12 90,1 1-1,-1-1 0,1 1 0,-1 0 1,0 0-1,1 0 0,-1 0 0,0 0 1,-1 0-1,1 1 0,0-1 0,0 1 1,-1-1-1,1 1 0,-1 0 0,1 0 1,-1 0-1,1 0 0,-1 0 0,0 1 1,1-1-1,-1 1 0,0 0 0,0-1 1,-3 2-1,5-1 17,0 1 0,0-1-1,-1 1 1,2 0 0,-1-1 0,0 1 0,0 0 0,0 0 0,0 0 0,0 0 0,1 0-1,-1 0 1,0 0 0,1 0 0,-1 0 0,1 0 0,-1 0 0,1 0 0,-1 0 0,1 0 0,0 1-1,0-1 1,-1 0 0,1 0 0,0 0 0,0 1 0,0 0 0,-1 43 273,1-35-193,1-1-23,-1-1 0,1 1 0,0 0 0,1 0 0,0-1 0,0 1-1,1-1 1,0 1 0,0-1 0,1 0 0,0 0 0,1-1 0,6 9 0,-7-11-18,0 0 1,0 0 0,1-1-1,0 0 1,0 0-1,0 0 1,0-1 0,1 0-1,-1 1 1,1-2 0,0 1-1,-1-1 1,1 0 0,1 0-1,-1-1 1,0 1-1,0-2 1,0 1 0,9 0-1,-13-2-35,0 1 0,0-1 0,0 0 0,1 1 0,-1-1 0,0 0 0,0 0 0,0-1 0,0 1 0,-1 0 0,1-1 0,0 1-1,0-1 1,-1 1 0,1-1 0,-1 0 0,1 0 0,-1 1 0,0-1 0,0 0 0,1-3 0,23-50-289,-22 46 85,-1 4 108,27-60-832,-27 60 831,2-1 0,-1 1-1,1 0 1,0 0-1,0 0 1,0 1-1,0-1 1,11-6 0,-15 10 83,1 1-1,0-1 1,0 1 0,0 0 0,0-1 0,-1 1 0,1 0 0,0 0 0,0 0 0,0 0 0,0 0 0,0 0 0,0 0 0,0 0 0,0 0 0,0 0 0,-1 0 0,1 0 0,0 1 0,0-1 0,0 0 0,0 1 0,0-1 0,-1 0-1,1 1 1,0-1 0,0 1 0,-1 0 0,1-1 0,0 1 0,-1 0 0,1-1 0,-1 1 0,1 0 0,-1-1 0,1 1 0,-1 0 0,1 0 0,-1 1 0,18 39 375,-15-32-342,7 20 319,10 53 0,-12-46-71,-8-36-278,0-1-1,1 1 1,-1-1-1,0 1 1,0 0-1,0-1 0,1 1 1,-1 0-1,0-1 1,0 1-1,1 0 1,-1-1-1,0 1 1,1 0-1,-1-1 0,0 1 1,1 0-1,-1 0 1,1-1-1,-1 1 1,0 0-1,1 0 0,-1 0 1,1 0-1,-1 0 1,1 0-1,-1-1 1,1 1-1,-1 0 0,0 0 1,1 0-1,-1 0 1,1 1-1,-1-1 1,1 0-1,-1 0 1,0 0-1,1 0 0,-1 0 1,1 0-1,-1 1 1,0-1-1,1 0 1,-1 0-1,1 1 0,-1-1 1,0 0-1,1 1 1,-1-1-1,0 0 1,0 1-1,1-1 0,-1 0 1,0 1-1,0-1 1,0 1-1,1-1 1,-1 0-1,0 1 1,0-1-1,0 1 0,0-1 1,0 1-1,0-1 1,0 0-1,0 1 1,0 0-1,17-33 210,1-22-183,-15 38-249,2 1 0,0 0 0,1 0 0,0 1-1,16-26 1,-21 39 216,0-1 0,0 1 0,0 0 0,0 0 0,0 0 0,0 0 0,1 0 0,-1 0 0,0 0 0,0 0 0,1 1 0,-1-1 0,1 0 0,-1 1 0,1-1 0,-1 1 0,1-1 0,-1 1 0,1 0 0,-1 0 0,1 0 0,-1 0 0,1 0 0,-1 0 0,1 0 0,0 0 0,-1 0 0,1 1 0,-1-1 0,1 1 0,-1-1 0,0 1 0,1 0 0,-1-1 0,1 1 0,-1 0 0,0 0 0,0 0 0,0 0 0,1 0 0,-1 0 0,0 0 0,0 1 0,0-1 0,-1 0 0,1 1 0,1 2 0,11 25 331,-2 1 1,14 54-1,-2-2 227,-22-80-540,-1 0-3,0-1 0,1 1 0,-1-1 0,1 1-1,-1-1 1,1 0 0,0 1 0,-1-1 0,1 0 0,0 1 0,0-1 0,0 0 0,0 0-1,0 0 1,0 0 0,1 0 0,-1 0 0,2 2 0,13-2 20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8:00.162"/>
    </inkml:context>
    <inkml:brush xml:id="br0">
      <inkml:brushProperty name="width" value="0.05" units="cm"/>
      <inkml:brushProperty name="height" value="0.05" units="cm"/>
      <inkml:brushProperty name="color" value="#008C3A"/>
    </inkml:brush>
  </inkml:definitions>
  <inkml:trace contextRef="#ctx0" brushRef="#br0">41 339 9830,'-32'18'611,"32"-17"-593,-1 0 1,0-1-1,0 1 1,1 0-1,-1 0 1,0 0 0,1 0-1,-1 0 1,1 0-1,-1 0 1,1 0-1,0 0 1,-1 0-1,1 0 1,0 0 0,0 0-1,0 0 1,0 0-1,0 0 1,0 0-1,0 1 1,0-1-1,0 0 1,0 0 0,0 0-1,1 0 1,-1 0-1,1 0 1,-1 0-1,0 0 1,1 0-1,0 0 1,-1 0-1,1 0 1,0-1 0,-1 1-1,1 0 1,0 0-1,0 0 1,0-1-1,-1 1 1,1-1-1,0 1 1,0 0 0,0-1-1,0 0 1,2 1-1,1 0 54,0 0 0,1-1 0,-1 0-1,1 1 1,-1-2 0,0 1 0,1 0 0,-1-1 0,0 0-1,0 0 1,1 0 0,-1-1 0,0 1 0,0-1-1,0 0 1,0 0 0,-1-1 0,6-3 0,-3 1-67,-1 0-1,-1-1 1,1 1 0,-1-1 0,0 0 0,0 0 0,-1-1 0,0 1-1,0-1 1,4-12 0,-2-3-72,-1 0 0,-1 0 1,-1 0-1,-1 0 0,-1-1 0,-5-39 0,4 51 34,0 1 1,-2-1-1,1 1 0,-1 0 0,-1 0 0,0 0 1,-8-14-1,12 24 32,0-1 1,0 1 0,0-1 0,0 1-1,0-1 1,0 1 0,0-1 0,-1 1-1,1 0 1,0-1 0,0 1 0,-1-1-1,1 1 1,0 0 0,0-1 0,-1 1-1,1 0 1,-1-1 0,1 1 0,0 0-1,-1-1 1,1 1 0,-1 0-1,1 0 1,0-1 0,-1 1 0,1 0-1,-1 0 1,1 0 0,-1 0 0,1 0-1,-1 0 1,1 0 0,-1 0 0,1 0-1,-1 0 1,1 0 0,-1 0 0,1 0-1,0 0 1,-1 0 0,1 0 0,-1 0-1,1 1 1,-1-1 0,0 0-1,0 2 29,0 0 0,0-1-1,0 1 1,0 0 0,0 0-1,0 0 1,1 0 0,-1 0-1,1 0 1,-1 3 0,-3 30 539,1 0 0,2 0 0,2-1 0,1 1 0,2 0 0,1-1 0,12 46 0,88 232 3956,-103-308-4467,4 13 219,5 15 332,2-1-1,1 0 1,1-1-1,32 48 1,-47-77-583,1 0-1,0 0 1,-1-1 0,1 1 0,0 0 0,0 0-1,-1-1 1,1 1 0,0 0 0,0-1 0,0 1-1,0 0 1,0-1 0,0 0 0,0 1 0,0-1-1,0 1 1,0-1 0,0 0 0,2 1 0,-2-2-5,0 1 0,-1 0 1,1-1-1,0 1 1,0 0-1,0-1 1,-1 1-1,1-1 0,0 0 1,-1 1-1,1-1 1,0 1-1,-1-1 1,1 0-1,-1 1 0,1-1 1,-1 0-1,1 0 1,0-1-1,2-5 81,0 0 0,-1-1 0,1 0 1,0-9-1,-2 14-76,2-15-281,0 0 0,-1 0 0,-1 0 0,0-1 0,-2 1 0,0 0 0,-6-32 0,3 37 36,0-1 0,0 1 0,-1 0 0,-1 0 1,0 1-1,-1 0 0,0 0 0,-1 0 0,0 1 1,-17-17-1,19 20 104,-1 1 0,-1 1 0,1-1 0,-1 1 0,-1 1 0,1-1 0,-1 1 0,1 1 0,-2-1 0,1 2 0,0-1 0,-1 1 0,1 1 0,-1 0 0,-15-2 0,24 4 120,1 0 0,-1 0 0,1 1 0,-1-1 0,1 0 0,-1 0 0,1 0 1,-1 1-1,1-1 0,-1 0 0,1 1 0,-1-1 0,1 0 0,0 1 0,-1-1 0,1 1 0,0-1 0,-1 1 0,1-1 0,0 0 0,-1 1 0,1-1 0,0 1 0,0 0 0,0-1 0,0 1 0,-1-1 0,1 1 0,0-1 0,0 1 0,0-1 1,0 1-1,0-1 0,0 1 0,0-1 0,1 1 0,-1 0 0,0-1 0,0 1 0,0-1 0,0 1 0,1-1 0,-1 1 0,1 0 0,-1 1 25,1 1 0,0 0 0,0-1 0,1 1 0,-1 0 0,0-1 0,1 0 0,3 5 0,2-1 62,1 0 1,0-1-1,0 0 0,1 0 0,-1-1 0,1 0 0,0 0 1,1-1-1,-1 0 0,18 2 0,2 0 259,1-2 0,37-1 1,-62-2-341,-1 0 1,0 0-1,0-1 0,1 0 1,-1 0-1,0 0 1,0 0-1,0-1 1,0 1-1,0-1 0,0 0 1,0 0-1,-1-1 1,1 1-1,-1-1 1,1 1-1,-1-1 0,0 0 1,0-1-1,-1 1 1,1 0-1,-1-1 1,1 1-1,-1-1 0,0 0 1,2-6-1,3-10-294,-1 0 0,0 0-1,-2 0 1,3-30-1,2-10-328,-8 59 601,-1 1 0,0-1 0,0 0 0,0 0 0,1 1 0,-1-1 0,0 0 1,1 0-1,-1 1 0,0-1 0,1 0 0,-1 1 0,1-1 0,-1 0 0,1 1 0,0-1 0,-1 1 0,1-1 0,-1 1 0,1-1 0,0 1 0,0-1 0,-1 1 0,1 0 0,0-1 1,1 1-1,-1 0 15,1 0 1,0 0 0,-1 0 0,1 0 0,0 0 0,0 1 0,-1-1 0,1 0-1,0 1 1,-1 0 0,1-1 0,1 2 0,6 3 115,1 1 0,-1 1-1,10 8 1,-15-11-72,65 52 715,-70-75-603,-1 15-167,-1 0 0,1 0 0,-1 1 0,0-1 0,0 1 0,-1-1 0,1 1 0,-1 0 1,1 0-1,-1 1 0,0-1 0,0 1 0,0-1 0,0 1 0,-1 1 0,1-1 0,-1 1 1,1-1-1,-1 1 0,1 0 0,-1 1 0,1-1 0,-10 1 0,13 0 22,0 1 0,-1-1 0,1 0 0,0 1-1,-1-1 1,1 1 0,0-1 0,0 1 0,0-1 0,-1 1-1,1 0 1,0 0 0,0-1 0,0 1 0,0 0 0,0 0-1,1 0 1,-1 0 0,0 0 0,-1 2 0,0 1 21,0 0 0,1 0 0,-1 0 1,1 0-1,-1 0 0,0 6 0,0 5 129,0 1 0,1 21 0,0-15-25,1-11-57,-1 1 1,2 0-1,0 0 0,0 0 0,3 11 1,-3-20-62,-1-1 1,1 0 0,0 0-1,0 0 1,0 1 0,0-1-1,0 0 1,1 0 0,-1 0 0,1 0-1,-1-1 1,1 1 0,-1 0-1,1-1 1,0 1 0,0-1-1,0 1 1,0-1 0,0 0 0,0 0-1,0 0 1,1 0 0,-1 0-1,0-1 1,1 1 0,-1-1-1,0 1 1,1-1 0,-1 0-1,4 0 1,-3 0-18,1 1 0,-1-2 0,0 1-1,0 0 1,0 0 0,0-1 0,0 0 0,0 0 0,0 0-1,0 0 1,0 0 0,0 0 0,0-1 0,-1 1 0,1-1-1,0 0 1,-1 0 0,1 0 0,-1 0 0,0 0 0,0-1-1,0 1 1,0-1 0,0 1 0,0-1 0,-1 0 0,1 1-1,-1-1 1,0 0 0,0 0 0,0 0 0,0 0 0,-1 0-1,1 0 1,0-4 0,1-8-206,0 1 0,-1-1 1,0 1-1,-2-26 0,0 33 114,0 0-1,0 0 1,0 0-1,-1 1 1,0-1-1,-1 0 1,1 1 0,-1-1-1,0 1 1,-1 0-1,-7-10 1,11 16 83,0-1 0,0 1 0,0-1 1,-1 1-1,1 0 0,0-1 0,0 1 0,0 0 0,-1-1 0,1 1 1,0 0-1,0-1 0,-1 1 0,1 0 0,0 0 0,-1-1 1,1 1-1,0 0 0,-1 0 0,1-1 0,0 1 0,-1 0 1,1 0-1,-1 0 0,1 0 0,0 0 0,-1 0 0,1 0 1,-1 0-1,1 0 0,0 0 0,-1 0 0,1 0 0,-1 0 1,1 0-1,0 0 0,-1 0 0,1 0 0,-1 0 0,1 0 1,0 1-1,-1-1 0,1 0 0,0 0 0,-1 0 0,1 1 1,0-1-1,-1 0 0,1 1 0,0-1 0,0 0 0,-1 0 0,1 1 1,0-1-1,0 1 0,0-1 0,-1 0 0,1 1 0,0-1 1,0 0-1,0 1 0,0-1 0,0 1 0,0-1 0,0 0 1,0 1-1,-3 29 236,3-23-175,1 1 0,-1-1 0,1 0 0,1 0 0,-1 1 0,1-1 0,0 0-1,1-1 1,0 1 0,0 0 0,1-1 0,-1 1 0,6 6 0,-5-9-18,0 0 0,0 0 0,0 0 1,0 0-1,0-1 0,1 1 0,-1-1 0,1 0 1,0-1-1,0 1 0,0-1 0,1 0 0,-1 0 1,0-1-1,1 0 0,-1 0 0,1 0 0,5 0 1,-8 0-16,0-1 1,0 0-1,-1 0 1,1 0-1,0-1 1,0 1-1,-1-1 1,1 1-1,0-1 1,-1 0-1,1 0 1,0 0-1,-1 0 1,1 0-1,-1-1 1,4-2-1,-3 1 2,-1 0-1,1-1 0,-1 1 1,0 0-1,0-1 0,0 0 1,-1 1-1,1-1 1,-1 0-1,2-8 0,0-6-261,0-1-1,-1 0 1,-1 1-1,-2-23 0,1 12-113,0 28 338,0 0 0,0 0-1,-1 0 1,1 0 0,0 0 0,0 0-1,-1 0 1,1 0 0,0 0 0,-1 0-1,1 0 1,-1 0 0,1 0 0,-1 1-1,0-1 1,1 0 0,-1 0 0,0 1-1,1-1 1,-1 0 0,0 1 0,0-1-1,-1 0 1,2 1 15,-1 0 0,1-1 0,-1 1 1,1 0-1,-1 0 0,0 0 0,1 0 0,-1 0 0,1 0 0,-1 0 0,1 0 0,-1 0 1,1 1-1,-1-1 0,1 0 0,-1 0 0,1 0 0,-1 1 0,1-1 0,-1 0 0,1 0 1,-1 1-1,1-1 0,-1 0 0,1 1 0,0-1 0,-1 1 0,1-1 0,0 1 0,-1-1 0,1 0 1,0 1-1,-1-1 0,1 1 0,0-1 0,0 1 0,0-1 0,0 1 0,-1 0 0,1-1 1,0 1-1,0-1 0,0 1 0,0 0 0,-1 6 48,0-1 0,1 1 0,-1-1 0,1 1 0,1 0-1,-1-1 1,1 1 0,0 0 0,0-1 0,1 1 0,0-1 0,0 0 0,1 0 0,0 1 0,0-2 0,0 1-1,6 8 1,-5-10-10,-1 1 0,1-1 0,0 0 0,0 0 1,0-1-1,1 1 0,-1-1 0,1 0 0,0 0 0,0 0 0,0-1 0,0 0 0,0 0 0,0 0 0,1 0 0,-1-1 0,1 0 0,-1 0 0,1-1 0,0 1 0,7-2 0,-11 1-29,-1-1-1,1 1 0,-1-1 1,0 1-1,1-1 0,-1 0 1,0 0-1,0 0 0,1 0 1,-1 0-1,0 0 0,0 0 1,0 0-1,0 0 0,0-1 1,-1 1-1,1 0 0,0-1 1,-1 1-1,1 0 0,0-1 1,-1 1-1,0-1 0,1 1 1,-1-1-1,0 1 0,0-3 1,4-46-449,-4 47 385,1-25-399,0 17 284,-1-1 0,0 1 0,-3-20 0,-1 22-54,1 17 208,0 16 146,3-2 81,0 0 0,2 0 0,10 44 0,-10-59-161,0 0-1,0 0 0,0 0 0,1 0 0,1-1 0,-1 1 0,1-1 0,0 0 0,0 0 0,1 0 0,0 0 0,0-1 1,0 0-1,0 0 0,1 0 0,7 4 0,-11-8-29,1 1 0,-1-1-1,1 0 1,-1 0 0,1 0 0,0 0 0,-1 0 0,1 0-1,0-1 1,0 0 0,0 1 0,-1-1 0,1 0 0,0 0-1,0 0 1,0-1 0,3 0 0,-4 0-6,0 0 0,0 0 0,0 0 0,0 0 0,0 0 1,0-1-1,-1 1 0,1-1 0,0 1 0,-1-1 0,1 0 0,-1 1 0,0-1 1,0 0-1,0 0 0,0 0 0,0 0 0,0 0 0,0 0 0,0 0 0,0-4 0,9-48-490,-10 46 342,1-1 0,0 1 0,1-1 0,0 1 0,0 0 0,0-1 0,1 1 0,1 0 0,-1 1 0,1-1 0,1 1 0,-1 0 0,11-13-1,-14 20 136,-1-1 0,1 1 0,-1-1 0,0 1 0,1 0 0,-1-1 0,1 1 0,-1 0 0,1-1 0,0 1 0,-1 0 0,1-1 0,-1 1 0,1 0 0,-1 0 0,1 0 0,0 0 0,-1 0 0,1-1 0,0 1 0,-1 0 0,1 0-1,-1 1 1,1-1 0,0 0 0,-1 0 0,1 0 0,0 0 0,-1 0 0,1 1 0,-1-1 0,1 0 0,-1 1 0,1-1 0,-1 0 0,1 1 0,-1-1 0,1 0 0,-1 1 0,1-1 0,-1 1 0,0-1 0,1 2 0,14 26 182,-13-24-144,10 31 286,-1 1 0,-2 0 0,7 57 0,-16-93-322,0 1 0,0-1-1,0 1 1,0-1 0,0 0 0,0 1-1,0-1 1,0 1 0,0-1-1,0 1 1,0-1 0,0 0-1,0 1 1,1-1 0,-1 1 0,0-1-1,0 0 1,0 1 0,1-1-1,-1 0 1,0 1 0,0-1-1,1 0 1,-1 1 0,0-1-1,1 0 1,-1 1 0,0-1 0,1 0-1,-1 0 1,0 1 0,1-1-1,-1 0 1,1 0 0,9-12 94,3-25 48,-4-22-726,-8 45 398,0 0 0,2 0 0,-1 1 1,2-1-1,0 0 0,0 1 0,2 0 1,6-14-1,-11 25 167,0 1 0,1-1 0,-1 0 0,0 0 0,1 1-1,-1-1 1,1 1 0,0-1 0,-1 1 0,1 0 0,0 0 0,0 0 0,0 0 0,-1 0 0,1 0 0,0 0 0,1 0 0,-1 1 0,0-1 0,0 1-1,0 0 1,0 0 0,0-1 0,4 2 0,-3-1 33,-1 1 1,1 0-1,0 0 0,-1 0 0,0 0 0,1 0 1,-1 0-1,0 1 0,1-1 0,-1 1 0,0 0 1,0-1-1,0 1 0,-1 0 0,1 0 1,0 0-1,-1 1 0,3 3 0,3 8 106,-1 0-1,-1 1 1,0-1 0,-2 1-1,1 0 1,-1 0 0,-1 0-1,0 19 1,4 21 231,-6-54-352,0-1 0,1 0 1,-1 1-1,0-1 0,1 0 1,-1 1-1,0-1 0,1 0 1,-1 1-1,1-1 1,-1 0-1,1 0 0,-1 1 1,1-1-1,-1 0 0,1 0 1,-1 0-1,1 0 0,-1 0 1,1 0-1,-1 0 1,1 0-1,-1 0 0,1 0 1,-1 0-1,1 0 0,-1 0 1,1 0-1,-1 0 0,1-1 1,-1 1-1,1 0 1,-1 0-1,1 0 0,-1-1 1,1 1-1,-1 0 0,0-1 1,1 1-1,-1 0 0,0-1 1,1 1-1,-1-1 1,0 1-1,1-1 0,-1 0 1,5-7-38,-1-1 0,0 0 0,-1 0 0,0 0 0,0 0 0,-1-1 1,0 1-1,1-16 0,-3 15-105,1 0 1,1 0-1,0 1 1,0-1 0,1 1-1,0 0 1,1 0-1,0 0 1,6-11-1,-9 19 131,-1 1 0,0-1-1,1 0 1,-1 0-1,1 1 1,-1-1-1,1 0 1,0 0 0,-1 1-1,1-1 1,0 1-1,-1-1 1,1 1-1,0-1 1,0 1 0,0-1-1,-1 1 1,1-1-1,0 1 1,0 0-1,0 0 1,0-1 0,0 1-1,0 0 1,0 0-1,0 0 1,-1 0-1,3 0 1,-2 1 15,1 0 1,-1 0-1,0 0 1,0 0-1,0 0 1,0 0-1,0 0 1,0 1-1,0-1 1,0 0 0,0 0-1,0 1 1,-1-1-1,1 1 1,0 1-1,3 9 153,0 0 0,3 25 1,-7-35-149,2 8 61,0 0 0,0 0 1,0-1-1,2 1 0,-1-1 0,1 1 1,7 12-1,-9-20-50,0 1 0,0-1-1,0 0 1,0 1 0,0-1 0,0 0 0,0 0 0,1 0-1,-1-1 1,1 1 0,-1-1 0,1 1 0,0-1 0,0 0-1,0 0 1,0 0 0,-1 0 0,1 0 0,0-1 0,0 1-1,0-1 1,0 0 0,1 0 0,-1 0 0,0-1 0,0 1-1,0 0 1,5-3 0,-3 2 11,-1-2 0,1 1-1,0 0 1,-1-1 0,1 0-1,-1 0 1,0 0 0,0 0 0,0-1-1,4-5 1,33-42-376,-41 51 333,7-10-145,0-1 0,-1 0 0,-1 0 0,0 0 0,0-1 0,-1 0 0,-1 1 0,0-1 0,0-1 0,-2 1 0,1 0 0,-1 0 0,-1-15 0,0 26 140,0 0-1,0 0 1,0 0-1,0 0 1,-1 0-1,1 0 0,0 0 1,0 0-1,-1 0 1,1 0-1,0 0 1,-1 0-1,1 0 1,-1 0-1,1 0 1,-1 0-1,0 0 0,1 1 1,-1-1-1,0 0 1,1 0-1,-1 1 1,0-1-1,0 1 1,0-1-1,0 0 1,-1 0-1,1 1 18,1 0 1,-1 0-1,0 0 1,0 0-1,1 0 0,-1 1 1,0-1-1,1 0 1,-1 0-1,0 0 0,0 1 1,1-1-1,-1 0 1,0 1-1,1-1 0,-1 0 1,1 1-1,-1-1 1,0 1-1,1-1 0,-1 1 1,1-1-1,-1 1 1,1 0-1,0-1 0,-1 1 1,1 0-1,0-1 1,-1 1-1,1 0 0,0-1 1,0 1-1,-1 0 1,1-1-1,0 1 0,0 0 1,0 0-1,0 0 0,-3 15 146,1-1 0,0 1-1,2-1 1,-1 1-1,5 30 1,-3-38-81,0 1 0,1-1 1,1 0-1,-1 0 0,1 0 1,0 0-1,1 0 1,0-1-1,0 1 0,1-1 1,0 0-1,8 9 0,-11-14-50,-1 0-1,1 0 0,0-1 0,-1 1 1,1-1-1,0 0 0,0 1 0,0-1 1,0 0-1,0 0 0,0 0 0,0 0 1,1 0-1,-1-1 0,0 1 1,0-1-1,1 0 0,-1 1 0,0-1 1,0 0-1,1 0 0,-1 0 0,0-1 1,1 1-1,-1 0 0,0-1 0,0 0 1,5-1-1,-4 0 6,1-1 1,0 0 0,0 0 0,-1 0-1,0 0 1,1 0 0,-1-1-1,-1 0 1,1 1 0,0-1-1,-1 0 1,0 0 0,3-6-1,4-9-318,0-1-1,-1 0 0,-1-1 1,0 0-1,-2 0 0,-1-1 1,3-33-1,-8 89 300,0-13 169,1 0 0,0 0-1,6 36 1,-5-52-139,0 0 0,0-1 0,1 1 0,-1 0-1,1 0 1,0-1 0,0 1 0,1-1 0,-1 0 0,1 0-1,0 0 1,0 0 0,0 0 0,1 0 0,0-1 0,-1 0-1,1 1 1,0-1 0,0-1 0,1 1 0,6 3 0,-8-5 1,0 0-1,1 0 1,-1 0 0,0 0 0,1-1 0,-1 1 0,0-1-1,1 0 1,-1 0 0,1 0 0,-1 0 0,1-1 0,-1 0-1,0 1 1,1-1 0,5-3 0,-4 2-44,0-1 0,0 0 0,0 0 0,-1-1 0,1 0 0,-1 0 0,0 0 0,0 0 0,4-6-1,2-4-172,-2 0-1,0 0 0,0-1 1,-1 0-1,-1 0 0,5-20 1,-4 0-283,-1 0 1,-2 0 0,-2 0-1,-1-40 1,-1 66 334,-1 0 1,1 1-1,-2-1 1,1 0-1,-4-9 1,4 15 105,1 1 0,-1 0 0,0-1 0,0 1 0,0 0 0,-1-1 0,1 1 0,0 0 1,-1 0-1,0 0 0,1 0 0,-1 0 0,0 1 0,0-1 0,0 0 0,0 1 0,0-1 0,0 1 1,0 0-1,-1 0 0,1 0 0,-3-1 0,4 2 26,0 0-1,0 0 1,0 0-1,1 0 1,-1 0-1,0 0 1,0 1 0,0-1-1,1 0 1,-1 0-1,0 1 1,0-1 0,1 1-1,-1-1 1,0 0-1,1 1 1,-1-1-1,0 1 1,1-1 0,-1 1-1,1 0 1,-1-1-1,1 1 1,-1 0 0,1-1-1,-1 1 1,1 0-1,0 0 1,-1-1 0,1 1-1,0 0 1,0 0-1,0-1 1,-1 1-1,1 0 1,0 1 0,-4 37 198,4-30-112,-1 17 188,1 0 1,1 1 0,2-1-1,0 0 1,2 0-1,1 0 1,1-1-1,1 0 1,15 33-1,-20-52-208,-1 0 0,1 0 0,0 0 0,1 0 0,-1 0-1,1-1 1,0 0 0,1 0 0,-1 0 0,1 0-1,0 0 1,0-1 0,1 0 0,-1 0 0,1-1 0,0 1-1,0-1 1,0 0 0,0-1 0,0 0 0,1 0 0,-1 0-1,1-1 1,0 1 0,-1-2 0,1 1 0,0-1-1,-1 0 1,1 0 0,0-1 0,12-2 0,-15 1-49,-1 1 0,1-1 0,-1 0 0,0 0 0,0 0 1,0 0-1,0 0 0,0 0 0,0-1 0,-1 0 0,1 1 0,-1-1 0,0 0 1,0 0-1,2-4 0,27-55-773,-24 46 555,7-20-689,15-67-1,-29 109 883,8 82 350,-7-80-266,1 1 1,0-1 0,1 0-1,-1 0 1,2 0-1,-1 0 1,1 0 0,6 9-1,-10-16-72,1 0 0,-1-1 0,1 1 1,-1 0-1,1 0 0,-1-1 0,1 1 0,0 0 0,-1 0 0,1-1 0,0 1 0,0-1 1,-1 1-1,1-1 0,0 1 0,0-1 0,0 1 0,0-1 0,0 0 0,0 1 1,-1-1-1,1 0 0,0 0 0,1 0 0,-1 0 4,0-1-1,0 1 1,-1-1 0,1 1-1,0-1 1,-1 1 0,1-1-1,0 0 1,-1 1 0,1-1-1,-1 0 1,1 0 0,-1 0-1,0 1 1,1-1 0,-1 0-1,0 0 1,1 0 0,-1-1-1,6-48-55,-6 45-24,0 0 1,-1 0-1,1 0 0,-1 0 0,0 0 1,0 0-1,-1 0 0,-2-7 0,3 11 63,0-1-1,0 0 0,0 1 0,0-1 0,-1 1 0,1-1 1,0 1-1,-1-1 0,1 1 0,-1 0 0,1 0 0,-1 0 1,0 0-1,1 0 0,-1 0 0,0 0 0,0 0 0,1 1 0,-1-1 1,0 1-1,0-1 0,0 1 0,0 0 0,0 0 0,-2 0 1,2 0 17,1 1 0,-1 0 0,0-1 0,1 1 0,-1 0 0,1 0 0,-1 0 0,1 0 0,0 0 0,-1 0 0,1 0 0,0 0 0,0 1 1,0-1-1,0 0 0,0 1 0,0-1 0,0 1 0,0-1 0,0 1 0,1 0 0,-1-1 0,1 1 0,-1 0 0,1-1 0,0 3 0,-10 49 334,10-49-323,-3 13 103,2 1 1,0 0-1,1-1 0,1 1 0,3 18 0,-4-33-98,1 0-1,-1 1 0,1-1 1,0 0-1,1 0 1,-1 0-1,0 1 1,1-1-1,0-1 0,0 1 1,0 0-1,0 0 1,0-1-1,0 1 0,1-1 1,-1 0-1,1 1 1,0-1-1,-1 0 1,1-1-1,0 1 0,0 0 1,0-1-1,1 0 1,-1 0-1,0 0 1,0 0-1,1 0 0,-1-1 1,0 1-1,1-1 1,6 0-1,-7 0 6,0 0 0,0-1-1,0 1 1,0-1 0,1 0 0,-1 0 0,0 0-1,0 0 1,-1 0 0,1-1 0,0 1-1,0-1 1,-1 0 0,1 0 0,0 0 0,1-2-1,1-1-40,0-1-1,-1 1 1,0-1-1,0 0 1,0 0-1,-1 0 1,3-7-1,0-4-220,-1 1 0,0-1 0,-1 0 0,-1 0-1,1-23 1,-3-8-434,-1 35 299,0 32 51,-1 26 478,0-13 82,1 0 0,5 32 0,-4-56-186,0 0 1,0 0-1,1 0 1,1-1 0,-1 1-1,1-1 1,0 0-1,1 0 1,0 0 0,0 0-1,0 0 1,1-1-1,8 9 1,-12-14-45,0 0 1,0 1-1,1-1 1,-1 0 0,1 0-1,-1 0 1,1 0-1,-1 0 1,1-1-1,-1 1 1,1 0-1,0-1 1,-1 1-1,1-1 1,0 1-1,0-1 1,-1 0-1,1 0 1,0 0-1,0 0 1,0 0-1,-1 0 1,1-1-1,0 1 1,0 0-1,-1-1 1,1 1-1,0-1 1,-1 0-1,1 0 1,2-1-1,-1 0-18,0-1-1,0 0 1,0 0-1,0 0 0,0 0 1,0-1-1,-1 1 1,0-1-1,0 1 1,0-1-1,3-7 0,1-5-227,0 0 0,-1-1 0,-1 0 0,-1 0 0,0 0 0,-1 0 0,-1 0 0,-2-29 0,-3 22-86</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8:05.834"/>
    </inkml:context>
    <inkml:brush xml:id="br0">
      <inkml:brushProperty name="width" value="0.05" units="cm"/>
      <inkml:brushProperty name="height" value="0.05" units="cm"/>
      <inkml:brushProperty name="color" value="#008C3A"/>
    </inkml:brush>
  </inkml:definitions>
  <inkml:trace contextRef="#ctx0" brushRef="#br0">23 817 9830,'-1'-1'15,"1"1"1,-1 0-1,0 0 0,0 0 0,1 0 0,-1 0 1,0 0-1,0 0 0,1 0 0,-1 0 1,0 0-1,0 0 0,1 1 0,-1-1 0,0 0 1,1 0-1,-1 1 0,0-1 0,1 1 1,-1-1-1,0 0 0,1 1 0,-1-1 0,1 1 1,-1-1-1,1 1 0,-1 0 0,1-1 1,-1 1-1,1-1 0,0 1 0,-1 0 0,1-1 1,-1 2-1,1 0 22,0 0 1,-1 0 0,1 0-1,0 0 1,0 0-1,0 0 1,1 0-1,-1 0 1,0 0-1,1 0 1,-1 0 0,1 0-1,0 0 1,1 3-1,0-2 25,0 0-1,0-1 0,0 1 1,0-1-1,1 1 0,-1-1 1,1 0-1,-1 0 0,1 0 0,0 0 1,0 0-1,0-1 0,0 1 1,0-1-1,0 0 0,0 0 1,1 0-1,-1 0 0,0-1 1,1 1-1,2-1 0,-2 0-5,-1 1 0,0-1 0,0 0 0,0 0-1,0-1 1,0 1 0,0-1 0,0 1 0,0-1-1,0 0 1,0 0 0,0-1 0,0 1 0,-1 0-1,1-1 1,0 0 0,-1 0 0,1 1 0,-1-1-1,0-1 1,1 1 0,2-4 0,3-10-42,-1 0 0,-1-1 0,0 1 1,-1-1-1,-1-1 0,0 1 0,-1-1 0,0-29 1,7-34-308,-10 80 291,0 0 0,0-1 0,0 1 1,0 0-1,1 0 0,-1-1 0,0 1 0,1 0 0,-1 0 0,0 0 0,1-1 0,-1 1 0,1 0 0,0 0 0,-1 0 1,1 0-1,0 0 0,0 0 0,0 0 0,0 0 0,0 0 0,0 1 0,0-1 0,0 0 0,0 1 0,0-1 1,0 0-1,0 1 0,0-1 0,1 1 0,-1 0 0,2-1 0,0 2 36,-1-1-1,1 1 1,0 0 0,-1 0-1,1 0 1,-1 0 0,1 0-1,-1 1 1,0-1 0,1 1-1,-1 0 1,0-1 0,3 5-1,79 85 2545,-89-95-2518,0-1-1,0 1 1,-1 1 0,0-1 0,1 1 0,-1-1-1,0 2 1,-1-1 0,1 1 0,0 0-1,-1 0 1,1 0 0,-1 1 0,0 0 0,1 1-1,-1 0 1,0 0 0,1 0 0,-1 0-1,-10 3 1,15-2-25,-1 1 0,0-1 0,1 1 0,0 0-1,-1 0 1,1 0 0,0 0 0,0 0 0,0 0 0,0 1 0,1-1 0,-1 0-1,1 1 1,-1 0 0,1-1 0,0 1 0,0 0 0,0 0 0,0-1-1,0 1 1,1 0 0,-1 3 0,-1 10 187,0 0 0,1 26 0,1-36-155,0 0-1,0 0 0,1 0 1,0 0-1,0 0 1,1 0-1,-1 0 1,1-1-1,0 1 1,1-1-1,0 1 0,3 5 1,-3-8-20,0 1 0,0-1 0,0 0 0,0 0 0,0 0 1,0-1-1,1 1 0,0-1 0,-1 0 0,1 0 0,0 0 0,0 0 0,0-1 0,0 1 1,0-1-1,1 0 0,7 0 0,-7 0 11,-1 0-1,0-1 1,1 0-1,-1 0 1,1 0 0,-1 0-1,0-1 1,1 1-1,-1-1 1,0 0-1,1-1 1,-1 1 0,0-1-1,0 1 1,0-1-1,0-1 1,-1 1 0,7-5-1,-7 3-84,1-1 1,-1 1-1,0-1 0,-1 1 0,1-1 0,-1 0 0,0 0 0,0 0 1,0 0-1,-1-1 0,0 1 0,0 0 0,0-1 0,0-10 0,-1-111-1207,0 127 1223,0-1 1,0 1-1,0-1 0,0 0 1,0 1-1,0-1 0,-1 1 1,1-1-1,0 0 1,0 1-1,0-1 0,-1 1 1,1-1-1,0 1 0,-1-1 1,1 1-1,0-1 0,-1 1 1,1-1-1,-1 1 1,1-1-1,-1 0 0,0 2 5,1-1 0,-1 0 0,1 0 0,0 0 0,-1 0 0,1 1 0,0-1 0,-1 0 0,1 0-1,0 0 1,-1 1 0,1-1 0,0 0 0,0 1 0,-1-1 0,1 0 0,0 1 0,0-1 0,0 0 0,-1 1 0,1-1 0,0 0-1,0 1 1,0-1 0,0 1 0,0-1 0,0 0 0,0 1 0,0-1 0,0 1 0,0-1 0,0 0 0,0 1 0,0-1-1,0 0 1,0 1 0,-1 14 142,1-1 0,0 0 0,1 0 0,4 23 0,-3-31-75,0 1 0,0-1 0,1 1 0,0-1 0,0 0 0,0 0 0,1-1 0,0 1 0,0-1 0,0 1 0,10 8 0,-9-9-2,1 0 0,-1-1 0,1 0 1,0 0-1,0 0 0,0 0 0,1-1 0,-1 0 1,1-1-1,0 0 0,0 0 0,-1 0 0,1 0 1,1-1-1,11 0 0,-16-1-37,-1-1 0,1 1-1,-1-1 1,0 0 0,1 0 0,-1 0 0,0 0 0,0 0-1,0 0 1,0-1 0,0 1 0,0 0 0,0-1 0,0 0-1,0 0 1,-1 1 0,1-1 0,-1 0 0,1 0 0,-1 0 0,0 0-1,0-1 1,0 1 0,0 0 0,0 0 0,-1-1 0,2-2-1,2-10-108,0-1-1,3-30 1,-7 41-34,11-122-1288,-11 127 1408,0 0 0,0 0 0,0 0 0,0 0 0,0 0 0,0 0 0,0-1 0,0 1 0,0 0 0,0 0 0,0 0 0,0 0 0,0 0 0,1 0 0,-1 0 0,0-1 0,0 1 0,0 0 0,0 0 0,0 0 0,0 0 0,0 0 0,0 0 0,0 0 0,0 0 0,0-1 0,1 1 0,-1 0 0,0 0 0,0 0 0,0 0 0,0 0 0,0 0 0,0 0 0,0 0 0,1 0 0,-1 0 0,0 0 0,0 0 0,0 0 0,0 0 0,0 0 0,0 0 0,0 0 0,1 0 0,-1 0 0,0 0 0,0 0 0,0 0 0,0 0 0,1 0 1,5 7-85,5 10-25,4 18 598,16 60 1,7 16 388,-38-111-876,0 0 1,0 0 0,0 0-1,0 0 1,0 0 0,0 0-1,0 1 1,0-1 0,0 0-1,0 0 1,0 0 0,0 0-1,0 0 1,0 0 0,0 0-1,1 0 1,-1 1 0,0-1-1,0 0 1,0 0 0,0 0-1,0 0 1,0 0 0,0 0-1,0 0 1,1 0 0,-1 0-1,0 0 1,0 0 0,0 0-1,0 0 1,0 0 0,0 0-1,1 0 1,-1 0 0,0 0-1,0 0 1,0 0 0,0 0-1,0 0 1,0 0 0,0 0-1,1 0 1,-1 0 0,0 0 0,0 0-1,0 0 1,0 0 0,0 0-1,0 0 1,0 0 0,0-1-1,1 1 1,-1 0 0,0 0-1,0 0 1,0 0 0,0 0-1,0 0 1,6-12 108,2-13 0,5-27-487,-7 27-11,0 0 1,1 0-1,2 1 1,20-41-1,-28 63 380,0 0-1,-1 1 0,2-1 1,-1 0-1,0 0 1,0 1-1,0-1 0,1 1 1,-1-1-1,1 1 1,-1-1-1,1 1 0,0 0 1,0 0-1,-1 0 0,1 0 1,0 0-1,0 0 1,0 1-1,0-1 0,0 0 1,0 1-1,0 0 1,0-1-1,0 1 0,0 0 1,0 0-1,0 0 1,0 0-1,0 1 0,0-1 1,0 1-1,0-1 0,0 1 1,0-1-1,0 1 1,2 1-1,3 2 70,-1 1 0,0-1 0,0 1 1,0 0-1,-1 0 0,1 1 0,-1 0 0,6 9 0,-2-2 77,0 0 0,-2 1 0,1 0 0,-2 1-1,1-1 1,-2 1 0,0 0 0,-1 1 0,-1-1-1,0 1 1,-1-1 0,0 29 0,-1-32-112,2-10-26</inkml:trace>
  <inkml:trace contextRef="#ctx0" brushRef="#br0" timeOffset="2282.11">1491 521 9830,'-16'8'311,"12"-7"-239,0 1-1,1 0 1,-1-1 0,1 1 0,-1 0 0,1 1 0,0-1 0,0 1 0,0-1 0,0 1 0,0 0 0,1 0-1,-1 0 1,1 0 0,0 1 0,0-1 0,0 1 0,-3 6 0,1 5 197,0 0 0,1 0 0,1 0-1,0 1 1,1-1 0,0 1 0,2 0 0,0-1 0,0 1 0,1-1 0,7 22-1,-8-31-164,2 0 0,-1 0 0,0 0 0,1 0 0,0 0 0,1 0 0,-1-1 0,1 0 1,0 1-1,0-2 0,1 1 0,0 0 0,-1-1 0,1 0 0,1 0 0,-1 0 0,1-1 0,-1 1 0,1-1 0,0-1 0,0 1 0,0-1 0,1 0 0,-1-1 0,0 1 0,1-1 0,-1 0 0,1-1 0,7 0 0,-10 0-50,0 0-1,0-1 1,0 1 0,0-1 0,-1 0 0,1 0 0,0 0-1,-1-1 1,1 1 0,-1-1 0,1 0 0,-1 0 0,0 0-1,0-1 1,0 1 0,0-1 0,0 1 0,-1-1 0,1 0-1,-1 0 1,1 0 0,-1 0 0,0-1 0,0 1 0,-1-1-1,1 1 1,-1-1 0,0 1 0,0-1 0,1-5 0,3-13-208,-1 0 1,-2-1 0,0 1 0,-2-25 0,1 19-115,-1 23 210,0-2-4,0 0 0,0 1 0,0-1 0,1 1-1,0-1 1,1 1 0,-1-1 0,1 1 0,0 0 0,4-7 0,-5 12 64,0 0 1,1 0-1,-1 0 1,0 1 0,1-1-1,-1 0 1,0 1-1,1-1 1,-1 1-1,1-1 1,-1 1-1,0 0 1,1 0 0,-1 0-1,1-1 1,-1 1-1,1 1 1,-1-1-1,1 0 1,-1 0 0,1 1-1,-1-1 1,2 1-1,1 0 24,0 0 0,0 0 0,0 1 0,0 0 0,0 0 0,6 4 0,1 3 194,-1 1 1,0 1 0,14 20-1,15 15 404,-39-46-613,0 0 1,0 0-1,1 0 1,-1-1-1,0 1 0,0 0 1,0 0-1,1-1 1,-1 1-1,0 0 1,0 0-1,0-1 1,0 1-1,1 0 1,-1-1-1,0 1 0,0 0 1,0-1-1,0 1 1,0 0-1,0-1 1,0 1-1,0 0 1,0-1-1,0 1 0,0 0 1,0-1-1,0 1 1,0 0-1,0 0 1,-1-1-1,1 1 1,0 0-1,0-1 0,0 1 1,0 0-1,-1-1 1,-3-17 155,1 13-190,0 1 0,0-1 0,-1 1 0,1 0 0,-1-1 0,0 2-1,-1-1 1,1 1 0,-1-1 0,1 1 0,-1 0 0,-10-4 0,14 6 43,-1 0 0,0 0 0,-1 0 0,1 1-1,0-1 1,0 0 0,0 1 0,0 0 0,0-1 0,-1 1 0,1 0 0,0 0 0,0 0 0,0 0 0,-1 1-1,1-1 1,0 1 0,0-1 0,0 1 0,0 0 0,0-1 0,0 1 0,0 0 0,0 0 0,0 1 0,0-1-1,0 0 1,1 1 0,-1-1 0,1 1 0,-1-1 0,1 1 0,-1 0 0,0 2 0,-2 3 60,0 1 0,1 0 0,0 0 0,1 0 0,0 0 0,0 0 0,1 0 0,0 0 0,0 1 0,1-1 0,0 0 0,0 1 0,1-1 0,0 0 0,1 0 0,4 16 0,-4-19-32,0 0 1,0 0 0,0 0 0,1 0-1,0 0 1,0-1 0,0 0-1,0 1 1,1-1 0,0 0-1,0 0 1,0-1 0,0 1-1,0-1 1,1 0 0,0 0 0,-1-1-1,1 1 1,0-1 0,0 0-1,1 0 1,-1-1 0,0 1-1,0-1 1,1 0 0,7 0-1,-10-1-23,-1 0-1,0 0 1,1 0-1,-1 0 1,0 0-1,1 0 1,-1-1-1,0 1 1,1-1-1,-1 1 0,0-1 1,0 0-1,0 0 1,0 0-1,4-3 1,-4 2-7,0-1 0,0 1 1,0-1-1,0 0 1,-1 0-1,1 0 0,-1 0 1,0 0-1,0 0 0,0 0 1,1-3-1,1-11-263,-1 0 0,0 0 0,-1 0 0,-2-31-1,0 11-248,-1 8 153,2 28 327,0 0 0,0 0-1,0 0 1,0 0 0,0 0-1,0 1 1,0-1 0,-1 0-1,1 0 1,0 0 0,-1 0-1,1 1 1,-1-1 0,1 0-1,0 0 1,-1 0 0,0 1-1,1-1 1,-1 0-1,1 1 1,-1-1 0,0 1-1,0-1 1,1 1 0,-1-1-1,0 1 1,-1-1 0,-1 37 286,2-26-199,1 0-1,0-1 1,1 1 0,0 0-1,1-1 1,0 1 0,0-1-1,5 12 1,-5-18-44,-1 1-1,1-1 1,0 0-1,0 0 1,0 0-1,1 0 1,-1 0-1,1-1 1,-1 1-1,1-1 1,0 1-1,0-1 1,0 0-1,0 0 1,1-1-1,-1 1 0,0 0 1,1-1-1,-1 0 1,1 0-1,0 0 1,-1 0-1,1-1 1,0 0-1,4 1 1,-5-1 0,1 0-1,0 0 1,0 0 0,-1 0-1,1 0 1,0-1 0,0 0-1,-1 0 1,1 0 0,-1 0 0,1 0-1,-1-1 1,1 0 0,3-2-1,-4 1-40,-1 1-1,1-1 1,0-1-1,-1 1 0,0 0 1,1-1-1,-2 1 1,1-1-1,0 1 1,-1-1-1,1 0 1,-1 0-1,1-5 0,4-29-495,-1 1 0,-2-1 0,-1 0 0,-5-50 0,1 53 90,2 19 208,-1 1 0,-1 0 0,0 0 1,-1 0-1,0 0 0,-2 1 0,1-1 0,-10-17 0,14 31 202,0 1-1,-1-1 1,1 1-1,0-1 1,0 1-1,0-1 1,-1 1-1,1-1 1,0 1-1,-1-1 1,1 1-1,0 0 1,-1-1-1,1 1 1,-1-1-1,1 1 1,-1 0-1,1-1 1,-1 1-1,1 0 1,-1 0-1,1 0 1,-1-1-1,0 1 1,-4 10 52,2 21 273,3 6 104,2 0 0,1 0 1,1 0-1,14 52 0,-9-58-121,34 107 992,-37-123-1105,0 0 0,1 0 0,1-1 1,0 0-1,1-1 0,18 21 0,-25-32-165,-1 0-1,0-1 1,1 1 0,-1-1-1,1 1 1,0-1-1,0 1 1,-1-1 0,1 0-1,0 0 1,0 0-1,0 0 1,0 0 0,0-1-1,0 1 1,0-1-1,0 1 1,1-1 0,-1 0-1,0 0 1,0 0-1,0 0 1,0 0 0,1 0-1,-1 0 1,0-1-1,3 0 1,-2-1 11,0 0 0,0 0 0,-1 0 0,1 0 0,-1 0 0,1 0 1,-1-1-1,0 1 0,0-1 0,0 0 0,0 1 0,-1-1 0,1 0 0,-1 0 0,1 0 0,1-6 0,4-24-510,-1 1 0,-1-1 0,-2 0-1,-1 0 1,-3-52 0,0 22-186,3 60 252,2 9 275,3 5 146,-3-3 80,0 1 0,1-1 0,-1 0 0,2-1 0,10 14 1,-14-51 56,-3 28-152,1-1-1,-1 1 1,0-1-1,0 1 1,0 0-1,0-1 1,0 1-1,0 0 1,-1 0 0,1 0-1,-1 0 1,1 0-1,-1 0 1,0 0-1,0 0 1,0 1-1,0-1 1,0 1-1,0 0 1,0-1-1,-1 1 1,1 0-1,0 0 1,-1 0 0,1 1-1,-1-1 1,1 0-1,-1 1 1,1 0-1,-1 0 1,1-1-1,-4 2 1,5-1 9,0 0 0,0 1 0,0-1 0,0 0 0,0 1 0,1-1 0,-1 1 0,0-1 0,0 1 0,1-1 0,-1 1 0,0 0 0,1-1 0,-1 1 0,0 0 0,1-1 0,-1 1 0,1 0 0,-1 0 0,1 0 0,0 0 0,-1-1 0,1 1 0,0 0-1,0 0 1,-1 0 0,1 0 0,0 1 0,-4 32 218,4-31-195,-1 15 110,1 0-1,1-1 1,1 1 0,0-1-1,1 1 1,1-1 0,1 0-1,8 21 1,-11-31-89,1-1 0,0 0 0,0 0 0,1-1 0,-1 1 0,1-1 0,1 0 0,-1 0 0,1 0 0,-1 0 0,1-1 0,1 1-1,-1-2 1,1 1 0,-1 0 0,1-1 0,0 0 0,0 0 0,0-1 0,1 0 0,-1 0 0,1 0 0,-1-1 0,1 0 0,7 0 0,-11 0-21,1-1 0,-1 0 1,1 0-1,0-1 0,-1 1 0,1-1 0,-1 1 1,1-1-1,-1 0 0,1 0 0,-1-1 1,0 1-1,1-1 0,-1 0 0,5-3 1,-5 1-1,0 1 0,0-1 0,0 0 1,0 0-1,-1 0 0,1-1 1,-1 1-1,0 0 0,0-1 0,-1 1 1,2-8-1,3-17-527,-2 1-1,1-46 1,-2 25-241,-4 62 799,0 1 0,0-1-1,1 1 1,1-1 0,0 0 0,0 1 0,2-1 0,6 22-1,-8-30-23,1-1-1,0 1 1,0-1-1,1 1 1,-1-1-1,1 0 1,0 0-1,0 0 1,0 0-1,1 0 0,-1-1 1,1 0-1,0 1 1,0-1-1,0-1 1,0 1-1,1 0 1,-1-1-1,1 0 1,-1 0-1,1-1 1,0 1-1,0-1 0,-1 0 1,1 0-1,9 0 1,-11-1-21,-1 1 0,0-1 1,1 0-1,-1 0 0,0-1 0,0 1 0,1 0 1,-1-1-1,0 1 0,0-1 0,1 0 1,-1 0-1,0 0 0,0 0 0,0 0 1,0 0-1,0 0 0,2-3 0,-2 2 6,0-1 0,0 0 1,-1 0-1,1 0 0,-1 0 0,0 0 0,1 0 0,-1-1 0,-1 1 1,1 0-1,0-1 0,-1-3 0,5-173-2414,-5 194 2483,2 0 0,0 1 0,0-1 0,2 0 0,-1 0-1,2 0 1,0-1 0,7 14 0,-8-19-33,-1 0 1,2-1-1,-1 0 0,1 0 0,0 0 0,0-1 1,1 0-1,0 0 0,0 0 0,0 0 0,1-1 1,0 0-1,0-1 0,0 0 0,10 5 1,-14-8-30,0 0 1,0 0-1,0 0 1,1-1-1,-1 1 1,0-1 0,0 0-1,1 1 1,-1-2-1,0 1 1,1 0 0,-1-1-1,0 1 1,0-1-1,0 0 1,1 0-1,-1 0 1,5-4 0,-4 2-33,1 0 0,-1 0 1,-1-1-1,1 1 0,0-1 1,-1 0-1,0 0 1,0-1-1,0 1 0,4-10 1,0-1-215,-2-1 1,1 0-1,-2 0 1,0 0-1,-1-1 1,1-26-1,-3 9-335,-1 0 0,-1 1 0,-11-54 0,9 70 317,-1-1 1,-1 2 0,-1-1 0,0 0 0,-1 1 0,-1 0-1,-1 1 1,-16-24 0,25 38 221,-1 0 1,1 1-1,-1-1 0,0 0 0,1 0 0,-1 0 1,0 1-1,1-1 0,-1 0 0,0 1 1,0-1-1,0 1 0,0-1 0,0 1 1,1-1-1,-1 1 0,0-1 0,0 1 1,0 0-1,-1-1 0,1 2 5,0-1 1,1 0-1,-1 1 0,1-1 0,-1 0 0,1 1 0,-1-1 0,1 1 1,-1-1-1,1 1 0,0-1 0,-1 1 0,1-1 0,0 1 1,-1-1-1,1 1 0,0-1 0,0 1 0,-1-1 0,1 1 0,0 0 1,0-1-1,0 2 0,-3 47-2,3-41 147,0 21 192,0-1-1,2 1 1,1-1 0,2 0 0,0 0 0,14 42-1,-8-42 49,1 0-1,0 0 0,18 27 0,-26-49-286,1 1-1,-1-1 0,1 0 1,0 0-1,0 0 1,1 0-1,-1-1 0,1 0 1,1 0-1,-1-1 1,0 0-1,1 0 1,0 0-1,0-1 0,0 0 1,1-1-1,10 3 1,12-3 156</inkml:trace>
  <inkml:trace contextRef="#ctx0" brushRef="#br0" timeOffset="4168.27">3223 596 9830,'-72'-63'77,"72"63"-68,-1-1 0,1 1 0,0-1 0,-1 1 0,1 0-1,-1-1 1,1 1 0,-1 0 0,1-1 0,-1 1 0,0 0 0,1 0-1,-1-1 1,1 1 0,-1 0 0,1 0 0,-1 0 0,0 0 0,1 0-1,-1 0 1,1 0 0,-1 0 0,0 0 0,1 0 0,-1 0 0,1 0-1,-1 0 1,0 1 0,1-1 0,-1 0 0,1 0 0,-1 1 0,1-1-1,-1 0 1,1 1 0,-1-1 0,1 0 0,-1 1 0,1-1 0,0 1-1,-1-1 1,0 1 0,-4 22 292,4-18-214,-2 22 541,1 0 0,1 0 0,4 52 0,-2-71-497,0 0 0,1-1-1,0 1 1,0 0 0,1-1 0,-1 0-1,2 1 1,5 10 0,-7-15-68,0-1 0,0 1 0,0 0 0,0 0 0,1-1 0,-1 1 0,1-1-1,-1 0 1,1 0 0,0 0 0,0 0 0,0 0 0,0-1 0,0 1 0,0-1 0,0 0 0,1 0 0,-1 0 0,0 0-1,1-1 1,5 1 0,-7-1-9,1 0 0,0 0-1,-1 0 1,1-1 0,-1 1 0,1-1-1,0 1 1,-1-1 0,1 0-1,-1 0 1,0 0 0,1 0-1,-1-1 1,0 1 0,0-1 0,1 1-1,-1-1 1,0 0 0,2-2-1,0-2-26,-1 0 0,1 0-1,-1 0 1,0-1 0,0 1-1,2-9 1,-1-11-268,0 1-1,-1-1 1,-2-51-1,-1 75 197,0 18 154,1 0 0,1 0 0,5 25 0,-5-34-1,0 0-1,0 0 1,1 0 0,0 0 0,0-1 0,0 1 0,1-1 0,0 0 0,0 0 0,9 9 0,-11-13-73,1 0-1,-1 0 0,1 0 1,-1-1-1,1 1 1,0-1-1,-1 0 0,1 0 1,0 0-1,0 0 0,0 0 1,0 0-1,0-1 1,0 1-1,0-1 0,0 0 1,0 0-1,0 0 1,0-1-1,0 1 0,0-1 1,0 1-1,3-2 0,-1 0 15,-1 0-1,1 0 0,-1 0 0,0 0 1,0-1-1,0 1 0,0-1 0,0 0 0,-1 0 1,1-1-1,-1 1 0,0-1 0,5-7 0,-1-1-164,-1 0 1,0-1-1,-1 0 0,-1 0 0,0-1 0,0 1 0,2-29 0,-2-4-406,-4-49 0,0 54 207,0 29 233,0-9-193,-4-39 0,3 55 230,1 1-1,-1-1 0,-1 1 0,1-1 1,0 1-1,-1-1 0,0 1 1,0 0-1,0 0 0,-1 0 0,0 0 1,1 0-1,-1 1 0,-6-6 1,9 8 50,0 1 0,-1-1 0,1 1 0,-1-1 0,1 1 0,-1 0 0,1-1 1,-1 1-1,1-1 0,-1 1 0,0 0 0,1-1 0,-1 1 0,1 0 0,-1 0 0,0-1 1,1 1-1,-1 0 0,0 0 0,1 0 0,-1 0 0,0 0 0,1 0 0,-1 0 1,0 0-1,1 0 0,-1 0 0,0 1 0,1-1 0,-1 0 0,0 0 0,1 0 0,-1 1 1,1-1-1,-1 0 0,1 1 0,-1-1 0,0 1 0,1-1 0,-1 1 0,1-1 0,0 1 1,-1-1-1,1 1 0,-1-1 0,1 1 0,0-1 0,-1 1 0,1 0 0,0-1 1,0 1-1,-1 1 0,-4 36 509,4 9 453,11 89 1,-6-112-607,1 1 1,1-1-1,1 0 1,1 0-1,14 29 1,-19-47-287,1 0 0,-1-1 0,1 0 0,0 1-1,0-1 1,0-1 0,1 1 0,-1-1 0,1 1 0,1-1 0,-1-1 0,0 1 0,11 4 0,-14-7-34,1 0-1,0 0 1,0 0-1,-1-1 1,1 1-1,0-1 1,0 1-1,-1-1 1,1 0-1,0 0 1,0-1-1,0 1 1,0 0-1,-1-1 1,1 0-1,0 1 1,-1-1-1,1 0 1,0-1-1,-1 1 1,1 0-1,-1-1 1,0 1-1,1-1 1,-1 0-1,0 0 1,0 0-1,0 0 1,0 0-1,-1 0 1,1 0-1,2-6 1,2-1-91,-2-1 0,1 0 0,-1-1 0,-1 1-1,1-1 1,-2 0 0,0 1 0,2-22 0,-3-2-634,-4-54 0,1 78 646,-3 9 39,-2 18-75,5 0 122,1 1 0,0-1 0,1 1-1,1 0 1,4 23 0,-3-33 18,-1 0 1,2-1-1,-1 1 0,1-1 0,0 0 0,0 0 0,1 0 0,0 0 0,0 0 0,0-1 0,1 0 0,0 0 0,1 0 0,9 8 0,-12-12-39,0 1 0,0-1 0,1 0 0,-1 0 0,1-1-1,-1 1 1,1-1 0,0 1 0,-1-1 0,1 0 0,0-1 0,0 1 0,0-1-1,0 1 1,0-1 0,0 0 0,0-1 0,-1 1 0,1-1 0,0 1 0,0-1 0,0 0-1,-1-1 1,1 1 0,0-1 0,-1 1 0,1-1 0,-1 0 0,0-1 0,0 1 0,0 0-1,0-1 1,0 0 0,0 1 0,-1-1 0,1-1 0,-1 1 0,0 0 0,3-6-1,4-13-378,-1-1-1,0 1 1,-2-1-1,4-37 0,8-24-596,-18 84 946,0 0-1,0 0 1,0 1-1,0-1 1,1 0-1,-1 0 1,0 0-1,0 1 1,0-1-1,0 0 0,1 0 1,-1 0-1,0 1 1,0-1-1,0 0 1,1 0-1,-1 0 1,0 0-1,0 0 1,1 0-1,-1 1 1,0-1-1,0 0 1,1 0-1,-1 0 1,0 0-1,1 0 0,-1 0 1,0 0-1,0 0 1,1 0-1,-1 0 1,0 0-1,0 0 1,1-1-1,-1 1 1,0 0-1,0 0 1,1 0-1,-1 0 1,0 0-1,0 0 1,1-1-1,-1 1 1,0 0-1,0 0 0,0 0 1,0-1-1,1 1 1,-1 0-1,0 0 1,0 0-1,0-1 1,0 1-1,0 0 1,1 0-1,-1-1 1,0 1-1,0 0 1,0 0-1,0-1 1,0 1-1,0 0 1,0-1-1,0 1 0,0 0 1,0 0-1,0-1 1,9 19 132,-9-17-112,29 54 520,-26-50-474,0-1 0,0 0 1,0 0-1,0 0 0,1 0 1,0 0-1,0 0 0,0-1 1,7 5-1,-10-8-56,-1 1 0,1-1 0,0 0 0,-1 1 0,1-1 0,0 0 0,-1 0 0,1 1 0,0-1 0,-1 0 0,1 0 0,0 0 1,-1 0-1,1 0 0,0 0 0,-1 0 0,1 0 0,0 0 0,-1 0 0,1 0 0,0-1 0,-1 1 0,1 0 0,-1 0 0,1-1 0,0 1 0,-1 0 0,1-1 0,-1 1 0,2-2 1,-1 1 4,0-1 1,0 1-1,0-1 1,-1 0-1,1 1 1,0-1 0,-1 0-1,1 0 1,-1 0-1,0 1 1,1-4 0,-1-3-74,0 0 0,0 0 0,-1 0 1,-2-13-1,2 19 56,1-1 0,-1 0 1,0 1-1,0-1 0,0 1 0,-1 0 1,1-1-1,-1 1 0,1 0 0,-1 0 0,0 0 1,0 0-1,0 0 0,0 0 0,0 0 1,0 1-1,0-1 0,0 1 0,-1-1 0,1 1 1,-1 0-1,1 0 0,-1 0 0,1 0 1,-1 1-1,0-1 0,1 1 0,-1-1 1,0 1-1,0 0 0,1 0 0,-1 0 0,0 1 1,1-1-1,-1 1 0,0-1 0,1 1 1,-1 0-1,1 0 0,-1 0 0,1 0 0,-1 0 1,1 1-1,0-1 0,-1 1 0,1 0 1,0-1-1,0 1 0,0 0 0,1 0 1,-1 0-1,0 1 0,1-1 0,-3 4 0,0 8 135,-1 0 0,1 1 0,1 0 0,1 0-1,0 0 1,1 0 0,1 0 0,0 0-1,4 23 1,-4-33-97,1-1 0,0 0 0,0 0 0,0 0 0,1 0 0,-1 0 0,1 0 0,0 0 0,0 0 0,1-1 0,-1 1 0,1-1 0,-1 0 0,1 1 0,0-1 0,0-1 0,1 1 0,6 4 0,-5-4 20,0 0 0,0-1 0,1 1 0,0-1 0,-1 0 0,1-1 0,0 0 0,0 0 0,0 0 0,0 0 0,0-1-1,12-1 1,-15 0-45,0 0 0,1 0 0,-1 0 0,0-1 0,0 1 0,0-1 0,0 0 0,0 0 0,0 0-1,-1-1 1,1 1 0,-1 0 0,1-1 0,-1 0 0,0 1 0,0-1 0,0 0 0,0 0-1,-1 0 1,1-1 0,-1 1 0,0 0 0,1-4 0,3-8-253,0 0 1,-2 0-1,4-29 1,-4-65-1029,-3 76 877,-5 17 214,1 13 42,2 12-3,1 4 233,1 0 1,0 0-1,1-1 1,0 1 0,1 0-1,1 0 1,5 17-1,-5-23-33,0 0-1,0 0 1,0 0 0,1-1-1,0 1 1,1-1 0,-1 0-1,1-1 1,1 1 0,-1-1-1,1 0 1,-1 0 0,1 0-1,9 4 1,-13-7-36,1-1 1,-1 1-1,0-1 1,0 0-1,1 0 1,-1 0-1,1 0 1,-1-1-1,1 1 1,-1-1-1,1 1 1,-1-1-1,1 0 0,0 0 1,-1 0-1,1 0 1,-1-1-1,1 1 1,-1-1-1,1 1 1,3-3-1,-3 2 4,0-1 0,0-1 0,-1 1 0,1 0 0,-1-1-1,1 1 1,-1-1 0,0 0 0,0 0 0,0 0 0,0 0-1,-1 0 1,1 0 0,1-7 0,18-55-713,-17 47 429,2 1 0,0 0 0,0-1 0,2 2-1,0-1 1,15-21 0,-23 38 254,1 0 0,-1-1 0,0 1 0,0-1 0,1 1 0,-1 0 0,0-1 0,1 1 0,-1 0 0,1-1 0,-1 1 0,0 0 0,1-1 0,-1 1 0,1 0 0,-1 0 0,1 0 0,-1 0 0,1-1 0,-1 1 0,1 0 0,-1 0 0,1 0 0,-1 0 1,0 0-1,1 0 0,-1 0 0,1 0 0,-1 0 0,2 1 0,10 12-14,6 28 263,-16-36-154,4 14 88,-1-1 0,2 20-1,11 33 379,-18-70-551,0-1-1,0 1 1,0 0-1,0-1 0,0 1 1,0-1-1,1 1 0,-1-1 1,0 1-1,0-1 1,1 1-1,-1-1 0,0 1 1,1-1-1,-1 1 0,1-1 1,-1 1-1,1-1 1,-1 0-1,0 1 0,1-1 1,-1 0-1,1 1 0,0-1 1,-1 0-1,1 0 1,-1 0-1,1 1 0,-1-1 1,1 0-1,-1 0 0,1 0 1,0 0-1,0 0 1,1-1 11,-1 1 0,1-1 0,-1 0 0,1 0 0,-1 0 0,0 0 0,0 0 0,1-1 0,-1 1 0,0 0 0,0 0 0,1-3 0,22-41 314,24-95-1729,-48 140 1393,0 0 0,0-1-1,0 1 1,0 0 0,0 0 0,0-1 0,0 1-1,1 0 1,-1 0 0,0-1 0,0 1-1,0 0 1,0 0 0,0-1 0,0 1-1,0 0 1,1 0 0,-1-1 0,0 1 0,0 0-1,0 0 1,1 0 0,-1 0 0,0-1-1,0 1 1,0 0 0,1 0 0,-1 0-1,0 0 1,0 0 0,1 0 0,-1 0 0,0 0-1,0 0 1,1 0 0,-1 0 0,0 0-1,1 0 1,-1 0 0,0 0 0,0 0-1,1 0 1,-1 0 0,0 0 0,0 0 0,1 0-1,-1 0 1,0 0 0,0 0 0,0 0-1,1 1 1,-1-1 0,0 0 0,0 0-1,0 0 1,1 0 0,-1 1 0,0-1 0,0 0-1,0 0 1,0 1 0,1-1 0,7 17 159,-8-15-149,12 28 294,-2 1 1,-2 1-1,0-1 0,-3 1 1,4 61-1,-11-89-182,-9-3 24</inkml:trace>
  <inkml:trace contextRef="#ctx0" brushRef="#br0" timeOffset="4354.12">4314 0 9830,'0'0'0,"40"111"1765,-40-90-1438,0-2 1</inkml:trace>
  <inkml:trace contextRef="#ctx0" brushRef="#br0" timeOffset="4557.16">3562 374 9830,'0'0'0</inkml:trace>
  <inkml:trace contextRef="#ctx0" brushRef="#br0" timeOffset="5224.39">5261 301 9830,'-7'-54'122,"51"154"1988,-7-4 471,30 122 0,-65-207-2382,0 1 1,0-1-1,-1 1 0,-1 11 0,0-20-171,1-3-26,-1 0-1,0 0 1,0 1-1,0-1 1,0 0-1,0 0 1,0 0-1,0 1 1,0-1-1,0 0 1,0 0-1,0 1 1,0-1-1,0 0 1,0 0-1,-1 1 1,1-1-1,0 0 1,0 0-1,0 0 1,0 1-1,0-1 1,0 0-1,-1 0 1,1 0-1,0 1 1,0-1-1,0 0 1,0 0-1,-1 0 1,1 0-1,0 0 1,0 1-1,-1-1 1,1 0-1,0 0 1,0 0-1,0 0 1,-1 0-1,1 0 1,0 0-1,0 0 1,-1 0-1,1 0 1,0 0-1,0 0 1,-1 0-1,1 0 1,0 0-1,0 0 1,-1 0-1,1 0 1,0-1-1,-17 1 272</inkml:trace>
  <inkml:trace contextRef="#ctx0" brushRef="#br0" timeOffset="5804.52">5169 593 9830,'0'-3'-2,"0"1"0,1 0 0,-1 0 0,1 0 0,-1-1 0,1 1 0,0 0-1,0 0 1,0 0 0,0 0 0,1 0 0,-1 1 0,0-1 0,1 0 0,-1 0 0,1 1 0,0-1 0,2-1 0,1 1 15,-1 1 1,1-1 0,0 1 0,-1 0 0,1 1-1,0-1 1,7 1 0,4-1 79,11 0 456,-1-1-1,0-1 1,-1-2 0,43-12 0,-62 15-528,1 0 1,-1-1-1,-1 0 1,1 0-1,0 0 1,-1-1-1,1 0 1,-1 0-1,0 0 1,-1-1-1,1 1 1,-1-1-1,0 0 1,0-1-1,0 1 1,-1-1-1,1 0 1,-1 1-1,-1-1 1,1 0-1,-1-1 1,0 1-1,-1 0 1,2-8 0,0-33-242,-3-48 1,0 86 140,0 49 739,1-1 1,3 1-1,1-1 1,13 50 0,-4-35 38,-8-26-113,1-1 0,2 0 0,20 46-1,-28-73-578,-1 0-1,0 0 0,0-1 0,0 1 0,0 0 0,0 0 0,0-1 0,0 1 0,0 0 1,0 0-1,0-1 0,0 1 0,1 0 0,-1 0 0,0 0 0,0-1 0,0 1 0,0 0 1,1 0-1,-1 0 0,0 0 0,0-1 0,0 1 0,1 0 0,-1 0 0,0 0 0,0 0 1,1 0-1,-1 0 0,0 0 0,0 0 0,1 0 0,-1 0 0,0 0 0,0 0 0,1 0 0,-1 0 1,0 0-1,0 0 0,1 0 0,-1 0 0,0 0 0,0 0 0,1 0 0,-1 0 0,0 0 1,0 0-1,1 1 0,-1-1 0,0 0 0,0 0 0,0 0 0,1 0 0,-1 1 0,0-1 1,0 0-1,0 0 0,0 0 0,0 1 0,1-1 0,-1 0 0,0 0 0,0 0 0,0 1 0,0-1 1,4-19 242,-4-61-106,1-15-924,0 86 690,0 0 1,0 1-1,1-1 0,0 0 1,1 1-1,0 0 1,0 0-1,6-10 1,-8 17 75,0-1 1,-1 0 0,1 1 0,0 0 0,0-1 0,0 1 0,0-1 0,1 1 0,-1 0 0,0 0 0,1 0 0,-1 0 0,0 0 0,1 0 0,-1 0 0,1 0 0,-1 1 0,1-1 0,0 0 0,-1 1 0,1-1 0,0 1 0,-1 0 0,1 0 0,2-1 0,-1 2 35,-1 0 1,1 0-1,0 0 0,-1 0 0,1 0 1,-1 0-1,1 1 0,-1-1 0,0 1 1,1 0-1,-1-1 0,0 1 0,3 4 1,5 7 165,0 0 1,-1 0-1,-1 1 1,9 17-1,40 118 1297,-56-146-1445,1-1 0,-1 1 0,1-1 0,-1 1 0,1-1 0,0 0 0,0 0-1,0 0 1,0 0 0,1 0 0,4 3 0,11 2 168</inkml:trace>
  <inkml:trace contextRef="#ctx0" brushRef="#br0" timeOffset="6455.13">6019 581 9830,'5'-42'0,"-2"17"0,0-42 0,-3 66 12,0-1-1,0 1 1,0 0 0,0-1-1,-1 1 1,1 0 0,-1 0-1,1-1 1,-1 1 0,1 0-1,-1 0 1,0 0 0,1 0 0,-1 0-1,0 0 1,0 0 0,0 0-1,0 0 1,0 0 0,0 0-1,0 0 1,0 1 0,0-1-1,0 0 1,0 1 0,0-1-1,-1 1 1,1-1 0,0 1-1,0 0 1,-1-1 0,1 1-1,0 0 1,-1 0 0,1 0-1,0 0 1,-2 0 0,-1 0 40,0 1 0,1-1-1,-1 0 1,0 1 0,0 0 0,1 0 0,-1 0 0,0 0 0,1 1 0,-1-1 0,1 1 0,-5 3 0,2 0 74,1 0 0,0 0 0,1 0 0,-1 1 0,1-1 0,0 1 0,0 0 0,1 0 0,0 1 0,0-1 0,0 1 0,-3 13 0,2-3 274,1 1 1,1 0-1,0 34 0,2-49-348,0 0-1,0 0 0,1 0 0,-1-1 1,1 1-1,-1 0 0,1-1 0,0 1 1,0-1-1,0 1 0,0-1 0,1 1 1,-1-1-1,1 0 0,0 1 0,-1-1 1,1 0-1,0 0 0,0 0 1,0 0-1,0-1 0,1 1 0,-1-1 1,0 1-1,1-1 0,4 2 0,1 0 113,-1-1 0,1 0-1,0-1 1,0 1 0,0-1-1,-1-1 1,1 0 0,12-1-1,-18 1-121,0 0 0,0-1-1,0 1 1,0-1-1,0 1 1,0-1-1,0 0 1,0 0 0,0 0-1,0 0 1,0 0-1,-1 0 1,1 0-1,0-1 1,-1 1 0,1-1-1,2-2 1,-2 0-44,1 0 1,-1 0-1,0 0 1,0 0-1,0 0 1,-1-1 0,0 1-1,1-6 1,1-9-191,-1-1-1,-1 0 1,-1-22 0,-1 22 126,1-48-340,0 85 549,1-1-1,0 0 0,1 0 1,1 0-1,8 27 1,-10-38-87,1-1 0,0 1 0,-1-1 1,2 0-1,-1 0 0,0 0 0,1 0 1,0 0-1,0-1 0,0 1 0,0-1 1,0 0-1,1 0 0,0 0 0,-1 0 0,1 0 1,0-1-1,0 0 0,1 0 0,-1 0 1,0 0-1,1-1 0,-1 1 0,1-1 1,6 0-1,-9 0-20,1-1-1,0 0 1,-1 0 0,1 0 0,0-1 0,-1 1 0,1 0-1,0-1 1,-1 0 0,1 0 0,-1 0 0,1 0 0,-1 0-1,1 0 1,-1-1 0,0 1 0,0-1 0,4-3 0,-3 2-36,1-1 1,-1-1-1,0 1 0,0 0 1,-1-1-1,1 0 1,-1 1-1,0-1 1,1-6-1,3-10-232,-2 0 0,-1 0 1,1-37-1,-2 10-381,-5-65 0,0 92 399,0 0-1,-1 1 0,-1-1 0,-1 1 1,-13-31-1,9 37 161,10 14 53,0 0 0,-1 0 0,1 0-1,0 0 1,0 0 0,0 0-1,-1 0 1,1 0 0,0 0 0,0 0-1,0 0 1,-1 0 0,1 1 0,0-1-1,0 0 1,0 0 0,-1 0 0,1 0-1,0 0 1,0 0 0,0 1-1,0-1 1,0 0 0,0 0 0,-1 0-1,1 0 1,0 1 0,0-1 0,0 0-1,0 0 1,0 0 0,0 1 0,0-1-1,0 0 1,0 0 0,0 0-1,0 1 1,0-1 0,-3 32 17,3 3 461,1 0 0,2 1 0,2-1 0,10 43 1,49 144 1996,-63-220-2429,-1-2-38,1 1-1,-1 0 0,0-1 0,1 1 1,-1 0-1,0-1 0,0 1 0,1 0 1,-1 0-1,0 0 0,0-1 0,0 1 1,0 0-1,0 0 0,0-1 0,0 1 1,0 0-1,-1 0 0,1 0 0,0-1 1,0 1-1,-1 1 0,-2-1-6</inkml:trace>
  <inkml:trace contextRef="#ctx0" brushRef="#br0" timeOffset="6598.02">6177 461 9830,'0'0'0,"107"4"1671,-69 3-1016,5-3 1</inkml:trace>
  <inkml:trace contextRef="#ctx0" brushRef="#br0" timeOffset="7297.24">6837 519 9830,'-1'40'569,"0"-23"-132,0 0 0,1 0 0,5 34-1,-4-48-397,-1-1 0,1 0 0,0 1 0,0-1 0,0 0 0,0 0 0,0 0 0,1 0 0,-1 0 0,0 0 0,1 0 0,0 0 0,-1 0 0,1-1 0,0 1-1,0-1 1,0 1 0,0-1 0,0 0 0,1 0 0,-1 0 0,0 0 0,0 0 0,1 0 0,2 0 0,5 1 196,0-1 1,0 0-1,1 0 1,15-2-1,-25 1-210,3 0 32,0 0 1,-1-1-1,1 1 0,-1-1 0,1 0 0,-1 0 1,1-1-1,-1 1 0,1 0 0,-1-1 0,0 0 1,0 0-1,0 0 0,0 0 0,0-1 0,3-3 1,-1 1-55,-1 0 1,0-1 0,-1 1-1,1-1 1,-1 0 0,-1 0 0,1 0-1,2-10 1,0-5-141,-1-1 1,0 0-1,-2 0 1,-1-32-1,0 70 332,0-1-1,1 1 1,1-1-1,0 0 1,1 1 0,1-2-1,0 1 1,1-1 0,0 1-1,2-2 1,-1 1-1,2-1 1,14 18 0,-20-28-151,-1 0 0,1-1 1,0 0-1,0 0 0,0 0 1,1 0-1,-1 0 0,0-1 1,1 1-1,-1-1 0,1 0 1,-1 0-1,1 0 1,0-1-1,-1 1 0,1-1 1,0 0-1,-1 0 0,1 0 1,0 0-1,0-1 0,-1 1 1,1-1-1,-1 0 0,1 0 1,-1 0-1,1-1 1,-1 1-1,0-1 0,1 0 1,-1 0-1,0 0 0,0 0 1,0-1-1,-1 1 0,1-1 1,-1 0-1,1 0 0,-1 0 1,0 0-1,3-5 0,2-7-203,0-1-1,-1 0 0,-1 0 0,0-1 1,-1 1-1,2-29 0,0-104-980,-6 121 946,1 27-5,3 6 115,3 8 21,9 29 756,32 53 0,-27-57 177,24 64 0,-44-101-841,0 1 0,0 0 0,-1-1-1,1 1 1,-1 0 0,1-1 0,-1 1 0,1 0-1,-1 0 1,0-1 0,0 1 0,0 0-1,0 0 1,0 0 0,-1-1 0,1 1-1,0 0 1,-1 0 0,1-1 0,-1 1 0,0 0-1,1-1 1,-3 3 0,1-2 15,-1-1 1,1 1-1,-1-1 0,0 0 1,1 1-1,-1-1 1,0-1-1,0 1 0,0 0 1,0-1-1,0 1 1,0-1-1,-5 0 0,-93 0 1014,50-5-585</inkml:trace>
  <inkml:trace contextRef="#ctx0" brushRef="#br0" timeOffset="7486.7">7261 256 9830,'0'0'0,"-25"-4"0,-16 6 733</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8:01.929"/>
    </inkml:context>
    <inkml:brush xml:id="br0">
      <inkml:brushProperty name="width" value="0.05" units="cm"/>
      <inkml:brushProperty name="height" value="0.05" units="cm"/>
      <inkml:brushProperty name="color" value="#008C3A"/>
    </inkml:brush>
  </inkml:definitions>
  <inkml:trace contextRef="#ctx0" brushRef="#br0">16 609 9830,'-11'-87'0,"8"75"69,2 22 102,1 22 267,1-27-340,1 0 0,-1 1 0,1-1 0,0-1 0,1 1 0,-1 0 0,1 0 0,0-1 0,0 0 0,0 1 0,0-1 0,1 0 0,0-1 0,0 1 0,0-1-1,8 6 1,-5-5 56,0 0 0,0-1 0,0 0-1,0-1 1,0 1 0,1-1-1,-1-1 1,1 1 0,0-1 0,13 0-1,-18-2-124,-1 1-1,1-1 1,-1 1-1,0-1 1,1 0-1,-1 0 0,0 0 1,0 0-1,0-1 1,0 1-1,0 0 1,0-1-1,0 0 0,0 1 1,-1-1-1,1 0 1,0 0-1,-1 0 1,0 0-1,1 0 0,-1 0 1,0 0-1,0 0 1,0-1-1,-1 1 1,1 0-1,0-1 1,0-2-1,3-12-85,-1 0 1,3-31-1,-5 34-40,1 3 24,0-1 1,0 0-1,1 1 0,0-1 0,1 1 0,11-21 1,-14 30 80,-1 0 0,1 0 0,1 0 1,-1 1-1,0-1 0,0 0 0,1 0 0,-1 1 1,1-1-1,-1 1 0,1-1 0,0 1 0,-1-1 1,1 1-1,0 0 0,0 0 0,0 0 0,0 0 1,0 0-1,0 1 0,0-1 0,1 1 0,-1-1 1,0 1-1,0 0 0,0 0 0,1-1 0,-1 2 1,0-1-1,0 0 0,0 0 0,0 1 1,1-1-1,-1 1 0,0 0 0,0-1 0,0 1 1,0 0-1,0 0 0,0 1 0,-1-1 0,1 0 1,0 1-1,2 1 0,7 8 347,1 1 0,16 23 1,-21-26-2,-13-15-237,-1 2 1,1-1-1,-1 1 0,0 0 0,0 0 1,0 1-1,0 0 0,-1 0 0,0 0 1,1 1-1,-1 1 0,0-1 0,0 1 1,0 1-1,0-1 0,-12 2 0,17-1-77,0 1-1,1-1 0,-1 1 1,0 0-1,1 0 0,-1 0 1,1 0-1,-1 0 0,1 0 0,0 1 1,-1-1-1,1 1 0,0-1 1,0 1-1,0 0 0,0 0 1,0 0-1,1 0 0,-1 0 1,1 1-1,-1-1 0,1 0 1,0 1-1,0-1 0,0 1 1,0-1-1,-1 6 0,-1 4 139,0 0-1,1 0 0,0 0 1,1 0-1,0 12 1,1-20-126,0-1 0,0 1 1,1 0-1,0-1 1,-1 1-1,1-1 1,1 1-1,-1-1 1,0 1-1,1-1 0,0 0 1,-1 0-1,1 0 1,1 0-1,-1 0 1,0 0-1,1 0 1,-1-1-1,1 1 1,0-1-1,0 0 0,0 0 1,0 0-1,0 0 1,0 0-1,7 2 1,1 0 153,1-1 0,0 0 0,0 0 0,0-1 0,0-1-1,23 0 1,-32-1-186,-1 0-1,1 0 1,-1-1-1,1 1 1,0-1-1,-1 0 1,1 0-1,-1 0 1,0 0-1,1 0 0,-1 0 1,0-1-1,1 1 1,-1-1-1,0 1 1,0-1-1,0 0 1,-1 0-1,1 0 1,0 0-1,-1 0 0,1 0 1,-1-1-1,0 1 1,0 0-1,0-1 1,0 1-1,0-1 1,0 1-1,0-6 1,2-7-207,-1 0 1,0-1 0,-1 0-1,-1-16 1,-1 18 17,2 7 83,-1 0-1,0 0 1,0 1 0,-1-1-1,0 0 1,0 0 0,0 0-1,-1 1 1,0-1-1,-1 1 1,1-1 0,-1 1-1,-4-6 1,7 12 83,0 0 0,0 0 0,0 0 0,0 0 0,0 1 0,0-1 0,0 0 0,0 0 1,0 0-1,0 0 0,0 0 0,0 0 0,0 1 0,0-1 0,0 0 0,0 0 0,0 0 0,0 0 0,0 0 0,0 1 1,0-1-1,0 0 0,0 0 0,0 0 0,0 0 0,0 0 0,0 0 0,0 1 0,-1-1 0,1 0 0,0 0 0,0 0 0,0 0 1,0 0-1,0 0 0,0 0 0,0 0 0,-1 0 0,1 0 0,0 1 0,0-1 0,0 0 0,0 0 0,0 0 0,-1 0 1,1 0-1,0 0 0,0 0 0,0 0 0,0 0 0,0 0 0,-1 0 0,1 0 0,0 0 0,0 0 0,0-1 0,0 1 1,0 0-1,-1 0 0,1 0 0,0 0 0,0 0 0,0 0 0,0 0 0,0 0 0,0 0 0,0-1 0,-1 2-4,1 12 113,-1 1-1,2-1 1,0 1 0,0-1 0,1 1 0,1-1 0,0 0 0,6 16-1,-7-24-65,0 0 0,0-1 0,1 1 0,-1-1-1,1 0 1,0 0 0,0 1 0,0-2-1,1 1 1,-1 0 0,1-1 0,0 0 0,0 0-1,0 0 1,1 0 0,-1 0 0,1-1-1,-1 0 1,1 0 0,0 0 0,0-1 0,-1 0-1,1 1 1,0-2 0,9 2 0,-10-2-23,0 1 0,0-1 0,0 0 0,0 0 0,0 0 1,0 0-1,0-1 0,0 0 0,0 0 0,0 0 0,-1 0 0,1 0 0,0-1 1,-1 0-1,1 0 0,-1 0 0,1 0 0,-1 0 0,0-1 0,0 1 1,0-1-1,0 0 0,0 0 0,-1 0 0,0 0 0,1 0 0,-1-1 0,0 1 1,0-1-1,-1 1 0,3-8 0,1-3-236,0-1-1,-1 1 1,-1-1-1,0 0 1,-1-1 0,-1 1-1,0-30 1,-5-2-579,-13-58 0,0-7-453,17 102 1131,0 9 106,0-1 0,0 1-1,0 0 1,0-1 0,0 1-1,-1 0 1,1-1-1,0 1 1,-1 0 0,1-1-1,-1 1 1,0-2 0,-4 17-115,3 17 461,1 0 0,2-1 0,0 1 0,3 0-1,0-1 1,2 0 0,1 0 0,19 49 0,-17-58-112,34 76 745,-39-88-866,1-1-1,0 0 0,0 0 1,1 0-1,0 0 1,1-1-1,0 0 0,10 8 1,-15-13-80,-1-1 0,1 0 0,0 0 0,-1 0 0,1 0 0,0 0 0,-1-1 0,1 1 0,0 0 0,0-1 0,0 1 0,0-1 0,0 0 0,0 0 0,0 1 0,0-1 0,0 0 0,0-1 0,-1 1 0,1 0 0,0-1 0,0 1 0,2-1-1,-1-1-1,0 0-1,-1 0 1,1 0-1,-1 0 1,0 0-1,0 0 1,0 0-1,0-1 1,0 1-1,0-1 1,-1 1-1,1-1 1,1-3-1,2-7-152,-1 1-1,0-1 1,0 0-1,-1 0 0,1-22 1,-1-9-749,-4-67-1,0 92 640,-2 1 0,0-1-1,-1 0 1,-1 1 0,0 0-1,-10-20 1,15 38 241,0 0 1,0-1-1,0 1 0,0 0 0,0 0 0,0 0 1,0 0-1,0-1 0,0 1 0,0 0 0,0 0 1,0 0-1,0 0 0,0-1 0,0 1 1,0 0-1,0 0 0,0 0 0,0 0 0,-1 0 1,1-1-1,0 1 0,0 0 0,0 0 0,0 0 1,0 0-1,0 0 0,-1 0 0,1-1 0,0 1 1,0 0-1,0 0 0,0 0 0,0 0 0,-1 0 1,1 0-1,0 0 0,0 0 0,0 0 1,0 0-1,-1 0 0,1 0 0,0 0 0,0 0 1,0 0-1,-1 0 0,1 0 0,0 0 0,0 0 1,0 0-1,0 0 0,-1 0 0,-2 14-82,2 26 258,1-35-102,3 32 274,0 0 1,3-1-1,1 0 1,1 0-1,2-1 1,2 0-1,1 0 1,20 35-1,-32-68-327,0 0-1,0 0 0,0 0 0,0 0 0,0 0 0,1 0 0,-1 0 0,1 0 0,-1-1 1,1 1-1,0 0 0,0-1 0,0 0 0,0 1 0,0-1 0,4 2 0,0-5 99,-5-11-86</inkml:trace>
  <inkml:trace contextRef="#ctx0" brushRef="#br0" timeOffset="2024.34">744 443 9830,'-70'-50'0,"91"63"470,0-1-1,0-2 0,2 0 1,-1-1-1,1-1 1,0-1-1,1-2 1,-1 0-1,1-1 0,0-1 1,34-1-1,-57-2-444,1-1-1,0 1 0,0 0 1,0 0-1,-1-1 1,1 1-1,0-1 1,0 0-1,-1 1 0,1-1 1,0 0-1,-1 0 1,1 0-1,-1 0 0,1 0 1,-1-1-1,0 1 1,1 0-1,-1-1 0,0 1 1,0-1-1,0 1 1,0-1-1,0 1 1,0-1-1,0 0 0,-1 0 1,1 1-1,0-3 1,1-5-50,-1 0 1,0 0 0,0 0 0,-1-16 0,0 13-101,0 12 123,-1 0 1,1 0-1,0-1 1,0 1-1,0 0 1,0 0-1,-1-1 1,1 1-1,0 0 1,0 0-1,0-1 1,-1 1-1,1 0 1,0 0-1,0 0 1,-1 0-1,1 0 1,0-1-1,0 1 1,-1 0-1,1 0 0,0 0 1,-1 0-1,1 0 1,0 0-1,0 0 1,-1 0-1,1 0 1,0 0-1,-1 0 1,1 0-1,0 0 1,-1 0-1,1 0 1,0 0-1,0 0 1,-1 0-1,1 1 1,0-1-1,0 0 1,-1 0-1,1 0 1,0 0-1,0 1 1,-1-1-1,1 0 1,0 0-1,0 1 1,0-1-1,-1 0 1,1 0-1,0 1 1,0-1-1,0 0 1,0 0-1,0 1 1,0-1-1,-1 1 1,0 3 60,0 0 0,-1 0 0,2 1 0,-1-1 0,0 0 0,1 1 0,0-1 0,0 1 0,0-1 0,0 0 0,1 1 0,0-1 0,1 5 0,-2-7-38,1 0 0,0 0 0,-1 0 0,1 0 1,0-1-1,0 1 0,1 0 0,-1 0 0,0-1 0,0 1 1,1 0-1,-1-1 0,1 0 0,0 1 0,-1-1 0,1 0 1,0 0-1,0 0 0,-1 0 0,1 0 0,0 0 0,0 0 1,0-1-1,0 1 0,0-1 0,0 1 0,1-1 0,-1 0 1,2 0-1,-2 0 9,0 1 1,1-1 0,-1-1-1,0 1 1,1 0 0,-1 0 0,0-1-1,0 1 1,0-1 0,1 0-1,-1 0 1,0 0 0,0 0-1,3-2 1,-4 2-6,0-1 0,1 0-1,-1 0 1,0 1 0,0-1 0,-1 0-1,1 0 1,0 0 0,-1 0 0,1 0-1,-1 0 1,1 0 0,-1 0 0,0 0 0,0 0-1,0 0 1,0-2 0,0-1-62,0-1 0,0 1-1,-1 0 1,0 0 0,1 0 0,-2 0 0,1 0 0,-1 0 0,1 0 0,-1 0 0,-1 0-1,-3-5 1,4 7 35,0 1 0,0-1 0,-1 1 0,1 0 0,-1 0 0,0 0 0,0 0 0,0 0-1,0 1 1,0 0 0,0-1 0,0 1 0,0 0 0,0 0 0,0 1 0,-1-1 0,1 1 0,0-1 0,-1 1-1,-4 0 1,7 0 14,0 1 0,0-1 0,0 0 0,-1 0 0,1 1 0,0-1 0,0 1 0,0-1 0,0 1-1,0-1 1,0 1 0,0 0 0,0 0 0,0-1 0,0 1 0,0 0 0,1 0 0,-1 0 0,0 0 0,0 0 0,1 0-1,-1 0 1,1 0 0,-1 0 0,1 0 0,-1 0 0,1 1 0,0-1 0,-1 0 0,1 2 0,-3 42 424,3-40-393,-1 4 46,1-1 0,0 0-1,1 0 1,0 1 0,0-1 0,1 0-1,0 0 1,0 0 0,1 0-1,0 0 1,0-1 0,1 1 0,0-1-1,0 0 1,1 0 0,0 0 0,0-1-1,1 0 1,12 11 0,-13-12-14,1 0 0,-1-1 1,1 1-1,0-2 0,0 1 0,1-1 1,-1 1-1,1-2 0,0 1 1,0-1-1,-1 0 0,1 0 0,1-1 1,-1 0-1,0 0 0,0-1 1,0 0-1,0 0 0,11-2 0,-16 1-43,1 0 0,0-1-1,-1 1 1,0-1-1,1 1 1,-1-1 0,0 0-1,0 0 1,0 0-1,0 0 1,0 0-1,0 0 1,-1-1 0,1 1-1,-1-1 1,1 1-1,-1-1 1,0 1 0,0-1-1,1-4 1,2-6-143,-1-1 0,3-24 0,-3-7-377,-3 29 245,1 1 0,5-26 0,-6 40 233,0 0 0,0 0 1,1 1-1,-1-1 0,0 0 0,1 1 1,-1-1-1,0 0 0,1 1 0,-1-1 1,1 1-1,-1-1 0,1 1 0,-1-1 1,1 1-1,-1-1 0,1 1 1,0-1-1,-1 1 0,1-1 0,0 1 1,-1 0-1,1 0 0,0-1 0,-1 1 1,1 0-1,0 0 0,0 0 0,-1 0 1,1 0-1,0 0 0,0 0 1,-1 0-1,1 0 0,0 0 0,0 0 1,-1 0-1,1 0 0,0 1 0,-1-1 1,1 0-1,0 1 0,-1-1 0,1 0 1,0 1-1,-1-1 0,1 1 1,-1-1-1,1 1 0,0 0 0,31 27 80,-20-13 97,1 0 0,-2 1 0,0 1 0,-1-1-1,-1 2 1,0-1 0,-1 1 0,-1 1 0,6 25 0,-4-89 64,-5 1-675,-4 29 254,0 0 0,2 0 0,0 1 0,0-1 0,2 1 0,0-1 0,11-25 0,-15 40 186,0-1 0,0 1 0,1-1 1,-1 1-1,0 0 0,1-1 0,-1 1 0,1 0 1,-1-1-1,0 1 0,1 0 0,-1 0 0,1-1 0,-1 1 1,1 0-1,-1 0 0,1 0 0,-1 0 0,1 0 0,-1-1 1,1 1-1,-1 0 0,1 0 0,-1 0 0,1 0 0,-1 0 1,1 1-1,-1-1 0,1 0 0,-1 0 0,0 0 0,1 0 1,-1 0-1,1 1 0,-1-1 0,1 0 0,-1 1 0,1-1 1,-1 0-1,0 0 0,1 1 0,-1-1 0,0 1 1,1-1-1,-1 0 0,0 1 0,0-1 0,1 1 0,-1-1 1,0 1-1,17 24 234,-17-24-197,15 28 374,16 48 0,6 15 394,-20-69-588,-16-23-210,-1 1-1,0-1 1,1 0-1,-1 1 1,1-1-1,-1 0 1,0 0-1,1 1 1,-1-1-1,1 0 0,-1 0 1,1 0-1,-1 0 1,0 0-1,1 1 1,-1-1-1,1 0 1,-1 0-1,1 0 1,-1 0-1,1 0 1,-1-1-1,1 1 1,-1 0-1,1 0 0,-1 0 1,1 0-1,-1 0 1,0-1-1,1 1 1,-1 0-1,1 0 1,-1-1-1,0 1 1,1 0-1,-1-1 1,0 1-1,1 0 1,-1-1-1,0 1 0,1 0 1,-1-1-1,0 1 1,0-1-1,0 1 1,1-1-1,-1 1 1,0 0-1,0-1 1,0 1-1,0-1 1,0 1-1,0-1 1,0 1-1,0-1 0,0 1 1,0-1-1,5-21 267,0 1-422,1 1 1,14-33 0,-17 47 67,0 0 0,1 0 1,-1 0-1,1 1 0,0-1 0,1 1 0,-1 0 0,1 0 0,0 1 1,0 0-1,1-1 0,10-5 0,-15 9 87,0 1-1,1-1 1,-1 0 0,0 0-1,1 1 1,-1-1 0,1 1 0,-1 0-1,0-1 1,1 1 0,-1 0-1,1 0 1,-1 0 0,1 0-1,-1 0 1,1 0 0,-1 0-1,1 0 1,-1 1 0,1-1-1,-1 1 1,1-1 0,-1 1-1,0-1 1,1 1 0,-1 0 0,0 0-1,0 0 1,1-1 0,-1 1-1,0 0 1,0 0 0,0 1-1,0-1 1,0 0 0,0 0-1,-1 0 1,2 2 0,2 6 101,1 1 0,-2-1 0,1 1 0,3 18 1,3 6 149,-10-31-234,1-1 0,0 0 0,0 0 0,0 0 1,1 0-1,-1 0 0,0 0 0,1 0 0,-1-1 0,1 1 0,0 0 0,-1-1 0,1 1 0,0-1 0,0 0 1,0 1-1,0-1 0,0 0 0,0 0 0,1 0 0,-1-1 0,0 1 0,0 0 0,1-1 0,-1 0 1,0 1-1,1-1 0,-1 0 0,0 0 0,1-1 0,-1 1 0,0 0 0,1-1 0,-1 1 0,0-1 0,0 0 1,1 1-1,-1-1 0,0 0 0,0-1 0,3-1 0,0 0-42,-1 0 0,1 1 0,-1-2 0,0 1 0,0-1 0,0 1 0,-1-1 1,1 0-1,-1 0 0,0 0 0,0-1 0,-1 1 0,1-1 0,-1 0 0,0 0 0,0 0 0,0 0 0,1-6 0,-2-5-173,0 0 0,-1 0 0,-1 0 1,-3-18-1,3 28 126,0 0 1,-1 0-1,1 0 0,-1 0 1,0 0-1,-1 0 1,0 1-1,0-1 1,0 1-1,0 0 1,-1 0-1,0 0 1,-7-7-1,11 12 67,0 0 0,0 0-1,-1-1 1,1 1 0,0 0 0,0 0 0,0 0 0,0 0-1,-1-1 1,1 1 0,0 0 0,0 0 0,0 0-1,-1 0 1,1 0 0,0 0 0,0 0 0,-1 0 0,1-1-1,0 1 1,0 0 0,0 0 0,-1 0 0,1 0-1,0 0 1,0 0 0,-1 0 0,1 1 0,0-1 0,0 0-1,-1 0 1,1 0 0,0 0 0,0 0 0,0 0-1,-1 0 1,1 0 0,0 0 0,0 1 0,0-1 0,0 0-1,-1 0 1,1 0 0,0 0 0,0 1 0,0-1-1,0 0 1,0 0 0,-1 0 0,1 1 0,0-1-1,0 0 1,0 0 0,0 1 0,0-1 0,0 0 0,0 0-1,0 0 1,0 1 0,0-1 0,0 0 0,0 0-1,0 1 1,0 20 127,0-15-85,1 16 178,1 1 1,1-1 0,1 1-1,1-1 1,14 40 0,54 104 1155,-30-75-598,-38-78-661,-3-8-57,0-1 1,0 1-1,0-1 1,0 0-1,1 0 1,5 8-1,-4-10-31,-3-8 0,-1-14 204,0-19-673,-1 1-1,-8-49 0,-6-2-1075,3 0-1,0-119 1,12 206 1505,0 0 1,-1 0-1,1 1 1,1-1-1,-1 0 0,0 1 1,0-1-1,1 0 1,-1 1-1,0-1 1,1 0-1,0 1 0,-1-1 1,1 1-1,0-1 1,0 1-1,0-1 1,0 1-1,0 0 0,0-1 1,1 1-1,-1 0 1,0 0-1,0 0 1,1 0-1,-1 0 0,1 0 1,-1 0-1,1 0 1,0 1-1,-1-1 1,1 1-1,-1-1 0,1 1 1,0-1-1,0 1 1,-1 0-1,1 0 1,0 0-1,1 0 0,2 1 55,-1-1 0,1 1 0,-1 0 0,0 0 0,0 0 0,0 1 0,0-1 0,0 1 0,0 0 0,0 1 0,0-1 0,0 0 0,-1 1 0,6 5 0,2 6 136,0 0-1,-1 1 1,0 0-1,-1 1 1,-1 0-1,-1 0 1,0 0 0,-1 1-1,-1 1 1,0-1-1,-1 0 1,-1 1 0,-1 0-1,-1 0 1,0 22-1,-1-37-151,0 0 0,0-1 0,-1 1-1,1 0 1,0 0 0,-1-1 0,0 1 0,0-1-1,0 1 1,0 0 0,0-1 0,0 0-1,0 1 1,-1-1 0,1 0 0,-1 0 0,0 0-1,0 0 1,0 0 0,0 0 0,0 0 0,0 0-1,-3 1 1,1-1 20,0 0 0,0-1 0,0 0 1,0 1-1,-1-1 0,1-1 0,0 1 0,0 0 0,-1-1 0,1 0 0,0 0 0,-1-1 0,1 1 1,-5-2-1,6 1-54,0 0 1,0 0-1,1-1 0,-1 1 1,0-1-1,1 0 1,0 0-1,-1 0 1,1 0-1,0 0 1,0 0-1,0-1 0,0 1 1,0-1-1,1 1 1,-1-1-1,1 1 1,0-1-1,0 0 1,-2-5-1,-1-5-65,0 0 0,1 0 1,-2-17-1,43 65-74,-28-26 241,2 0-1,-1-1 1,1-1-1,0 1 1,13 4-1,-20-9-55,0-1 0,1 0-1,-1-1 1,1 1 0,0-1 0,-1 0-1,1 0 1,0-1 0,0 0-1,-1 0 1,1 0 0,0 0 0,-1-1-1,1 0 1,6-2 0,-7-1-44,1 0 0,0 0 1,-1 0-1,0-1 1,0 1-1,0-1 0,0-1 1,-1 1-1,0-1 1,0 1-1,-1-1 0,4-7 1,0 1-205,4-7-66,0-1 0,-2 0-1,0-1 1,-2 1-1,0-2 1,-1 1 0,-1-1-1,-1 0 1,-2 0-1,0 0 1,0 0 0,-2 0-1,-5-37 1,3 48 137,0 1 0,-1-1 0,0 1 1,-1 0-1,0 0 0,-1 0 0,0 0 0,0 1 1,-1 0-1,-11-13 0,7 15 58,5 14 38,3 20 196,2-24-64,1 25 224,0 0-1,2 0 1,2 0-1,0-1 1,2 1-1,1-1 0,16 38 1,3 4 357,23 52 809,-51-128-1241</inkml:trace>
  <inkml:trace contextRef="#ctx0" brushRef="#br0" timeOffset="2429.31">2383 304 9830,'18'-1'248,"-10"0"-92,1 1-1,-1-1 1,0 2-1,0-1 1,1 1 0,-1 0-1,0 1 1,10 3-1,-8-2 56,0 0 0,1 0 1,-1-1-1,1 0 0,0-1 0,-1-1 0,21 0 0,-29-1-179,1 1 1,0 0-1,0-1 0,0 0 1,0 0-1,0 0 0,-1 0 1,1 0-1,0-1 1,-1 1-1,1-1 0,-1 1 1,1-1-1,-1 0 0,0 0 1,0 0-1,0-1 0,0 1 1,0 0-1,0-1 1,-1 1-1,1-1 0,-1 1 1,0-1-1,0 0 0,0 0 1,0 1-1,0-1 1,0 0-1,-1 0 0,1-5 1,-1 7-35,2-22-109,0 0-1,-2-26 0,-1 43 83,1 0 0,-1 1 0,0-1 1,0 0-1,0 1 0,-1-1 0,0 1 0,0-1 1,-1 1-1,1 0 0,-1 0 0,0 0 0,-1 0 0,-4-5 1,6 25 283,3-4-72,0 0 0,1 0 0,0-1 0,1 1 0,0 0-1,0-1 1,9 17 0,42 70 1147,-46-84-1144,4 4 319,24 29 0,5 5 536,-41-51-1039,0 0 1,0 0 0,0 1 0,0-1 0,0 0 0,1 0 0,-1 0 0,0 0 0,0 1 0,0-1-1,0 0 1,0 0 0,0 0 0,0 0 0,0 1 0,0-1 0,0 0 0,0 0 0,0 0 0,0 1-1,0-1 1,0 0 0,0 0 0,0 0 0,0 1 0,0-1 0,0 0 0,0 0 0,0 0 0,0 1-1,0-1 1,0 0 0,0 0 0,-1 0 0,1 0 0,0 1 0,0-1 0,0 0 0,0 0 0,0 0-1,-1 0 1,1 0 0,0 1 0,0-1 0,0 0 0,0 0 0,-1 0 0,1 0 0,0 0 0,0 0 0,0 0-1,-1 0 1,1 0 0,0 0 0,0 0 0,-15 1 132,11-2-57,-66 1 949,31-3-492</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7:50.249"/>
    </inkml:context>
    <inkml:brush xml:id="br0">
      <inkml:brushProperty name="width" value="0.05" units="cm"/>
      <inkml:brushProperty name="height" value="0.05" units="cm"/>
      <inkml:brushProperty name="color" value="#008C3A"/>
    </inkml:brush>
  </inkml:definitions>
  <inkml:trace contextRef="#ctx0" brushRef="#br0">145 74 9830,'5'-7'0,"1"0"0,0 0 0,0 1 0,1 0 0,0 0 0,0 0 0,0 1 0,1 0 0,-1 0 0,1 1 0,9-4 0,-60 7 655,29 0-374,-1 1 1,1 1-1,-1 1 0,0 0 0,-19 5 0,29-5-192,0 0 0,1 0 0,-1 1 0,1-1 0,-1 1 0,1 0 0,0 0 0,0 0 0,0 1 1,0 0-1,1 0 0,-1 0 0,1 0 0,0 0 0,1 0 0,-1 1 0,1-1 0,-4 10 0,4-9 33,0 1 1,0-1-1,0 1 0,1 0 0,0-1 0,0 1 1,1 0-1,0 0 0,0 0 0,0 0 0,0 0 1,3 10-1,-2-12-51,0-1 0,1 1-1,-1 0 1,1-1 0,0 1 0,0-1 0,0 0 0,1 0 0,-1 0 0,1 0-1,-1 0 1,1 0 0,0 0 0,0-1 0,0 0 0,1 0 0,-1 1-1,1-2 1,5 4 0,7 0 279,-1 1 1,1-2-1,1 0 0,-1-1 1,32 2-1,-69-6-115,18 0-188,1 0 0,-1 1 1,1-1-1,0 1 0,-1 0 1,1 0-1,-1 0 0,1 0 1,-1 1-1,1-1 0,-1 0 1,1 1-1,0 0 0,-1 0 1,1-1-1,0 1 0,0 1 1,0-1-1,0 0 0,-1 0 1,2 1-1,-1-1 0,0 1 1,0 0-1,0-1 0,1 1 1,-1 0-1,1 0 0,-1 0 1,1 0-1,0 1 0,-2 3 1,0 1 87,0 1 1,1-1 0,0 1 0,0 0 0,1-1-1,0 1 1,0 0 0,1 0 0,0 0 0,0 0-1,1 0 1,0 0 0,0-1 0,1 1 0,2 9-1,-2-11-28,1-1-1,-1 1 0,1-1 0,0 1 1,0-1-1,0 0 0,1 0 0,0 0 1,0-1-1,0 1 0,0-1 0,1 0 0,-1 0 1,1 0-1,0-1 0,1 0 0,-1 0 1,1 0-1,-1-1 0,8 3 0,-5-3 60,1 1 0,0-2 0,0 1 0,0-1 0,-1-1-1,1 1 1,0-1 0,0-1 0,0 0 0,0 0 0,0-1-1,-1 0 1,17-6 0,-20 5-159,0 1 0,0-1 0,0 0 0,0-1-1,0 1 1,-1-1 0,0 0 0,0 0 0,0 0 0,0 0-1,0-1 1,-1 0 0,0 0 0,0 0 0,0 0 0,-1 0-1,0 0 1,0-1 0,0 1 0,-1-1 0,1 1 0,0-9 0,-1 1-262,0 1 0,0-1-1,-1 0 1,-1 0 0,-2-15 0,2 22 163,0 0 0,-1 0-1,0 0 1,0 1-1,0-1 1,0 1-1,-1 0 1,0 0-1,0 0 1,-1 0-1,1 0 1,-1 1-1,-6-7 1,9 11 92,1-1-1,-1 1 1,1-1 0,-1 1 0,1-1 0,-1 1-1,1-1 1,-1 1 0,0-1 0,1 1-1,-1 0 1,0-1 0,1 1 0,-1 0-1,0 0 1,1 0 0,-1-1 0,0 1 0,0 0-1,1 0 1,-1 0 0,0 0 0,0 0-1,1 0 1,-1 0 0,0 1 0,1-1 0,-1 0-1,0 0 1,0 1 0,0-1 0,0 1-1,0 1 0,0-1 0,0 0 0,0 1 0,0-1 0,0 0 0,0 1 0,1-1 0,-1 1 0,0 0 0,1-1 0,0 1 1,-1 1-1,0 4 2,0 0 1,0 0-1,1 0 1,-1 0-1,3 11 1,-1-15 11,0-1 1,0 1 0,0 0-1,1-1 1,-1 0 0,1 1-1,0-1 1,0 0-1,0 0 1,0 0 0,0 0-1,0 0 1,0 0 0,1-1-1,-1 1 1,0-1 0,1 0-1,0 1 1,-1-1 0,1 0-1,0-1 1,-1 1 0,1 0-1,4 0 1,8 1 63,0 0 0,0-1 1,16 0-1,-25-1-47,-1 0 0,1 0 1,0-1-1,0 1 0,-1-1 0,1-1 0,0 1 0,7-4 1,-11 4-34,-1 0 0,1 0 0,0-1 0,0 1 0,-1-1 0,1 1 0,-1-1 0,1 1 0,-1-1 0,0 0 0,1 0 0,-1 0 0,0 0 0,0 0 0,-1 0 0,1 0 0,0 0 0,-1 0 0,1 0 0,-1 0 0,1 0 1,-1-1-1,0 1 0,0 0 0,0-3 0,0-1-130,0 4 91,1 0 0,-1 0 0,0 0 0,0 0 0,0 0 0,0 0 0,0 0 0,0 0 0,-1 0 0,1 0 0,-1 0 0,1 0 0,-1 0 0,0 0 0,-1-2 0,2 4 43,-1 1 1,0-1 0,1 0 0,-1 1-1,1-1 1,-1 1 0,1-1-1,-1 1 1,1-1 0,0 1-1,-1-1 1,1 1 0,0-1 0,-1 1-1,1 0 1,0-1 0,-1 1-1,1 0 1,0-1 0,0 1-1,0 0 1,0-1 0,0 1 0,0 0-1,0-1 1,0 2 0,-2 23 97,2-21-77,-1 12 47,1 0 0,1 0 1,1 1-1,0-1 0,1 0 0,1 0 0,6 19 0,-8-30-49,0 0 0,0 0 0,1-1 0,-1 1 0,1-1 0,0 1 0,1-1 0,-1 0 0,1 0 0,-1 0 0,1 0 0,0-1 0,1 0 0,-1 0 0,1 0-1,-1 0 1,1-1 0,0 1 0,0-1 0,0 0 0,0-1 0,0 1 0,0-1 0,0 0 0,1 0 0,5-1 0,-7 1-4,-1-1 0,1 0-1,-1 0 1,1 0 0,-1-1 0,1 1 0,-1-1 0,1 0 0,-1 0-1,0 0 1,1 0 0,-1-1 0,0 1 0,0-1 0,4-3 0,-4 2-30,0 0 0,-1 0 1,0 0-1,0 0 0,0 0 1,0-1-1,0 1 0,-1 0 1,1-1-1,-1 0 1,0 1-1,0-1 0,0 0 1,0-5-1,1-6-249,-1 0 0,0 0 1,-1 0-1,0 0 0,-4-24 1,2 32 165,1 0 0,-1 0 1,0 1-1,0-1 1,-1 0-1,0 1 0,0 0 1,-1 0-1,1 0 1,-1 0-1,-1 0 0,1 1 1,-1 0-1,-6-6 0,11 11 80,-1-1-1,0 0 0,1 1 1,-1-1-1,0 1 0,0-1 1,0 1-1,0-1 0,1 1 1,-1-1-1,0 1 0,0 0 1,0-1-1,0 1 0,0 0 1,0 0-1,0 0 0,0 0 1,-2 0-1,3 0 14,-1 1 0,1-1 0,-1 0 0,0 1-1,1-1 1,-1 1 0,1-1 0,-1 1 0,1-1 0,0 1 0,-1-1 0,1 1 0,-1-1 0,1 1 0,0 0-1,0-1 1,-1 1 0,1 0 0,0-1 0,0 1 0,-1 0 0,0 7 47,1 0 0,-1 0 0,1 0 0,1 8 0,0-3 44,-1-9-64,0 0 0,1 0-1,-1 0 1,1 0 0,0 0-1,0 0 1,1 0 0,-1-1-1,1 1 1,-1 0 0,1-1 0,0 1-1,1-1 1,-1 0 0,1 1-1,-1-1 1,1 0 0,0-1-1,0 1 1,0 0 0,1-1-1,-1 0 1,0 0 0,1 0-1,7 3 1,0-1 57,-1 0 0,1-1 1,0 0-1,0-1 0,0 0 0,1-1 1,-1-1-1,14 0 0,-23 0-63,0 0-1,0 0 1,0-1 0,0 1 0,0-1-1,0 0 1,0 1 0,0-1-1,0 0 1,-1 0 0,1 0-1,0 0 1,-1 0 0,1-1 0,0 1-1,-1 0 1,0-1 0,3-2-1,-1-1-41,0 1 1,-1-1-1,1 1 0,-1-1 0,0 0 0,-1 0 0,2-6 0,1-6-288,-2 0-1,0-1 1,0-24-1,-2-23-430,0 65 740,0 0 0,0 0 1,0 0-1,0 0 0,0 0 1,0 0-1,-1 0 0,1 0 0,0 0 1,0 0-1,0 0 0,0 0 1,0 0-1,0 0 0,0 0 1,0 0-1,0 0 0,0 0 1,0 0-1,0 0 0,0 0 1,-1 0-1,1 0 0,0 0 1,0 0-1,0 0 0,0 0 1,0 0-1,0 0 0,0 0 0,0 0 1,0 0-1,0 0 0,0 0 1,0 0-1,0 0 0,0 0 1,-1 0-1,1 0 0,0 0 1,0 0-1,0 0 0,0-1 1,0 1-1,0 0 0,0 0 1,0 0-1,0 0 0,0 0 1,0 0-1,0 0 0,0 0 0,0 0 1,0 0-1,0 0 0,-3 10 44,3 10 97,1 0 0,0 0 0,2-1 0,6 26 0,-7-37-74,1 1-1,0-1 1,1 0-1,-1 0 1,2 0-1,-1-1 1,1 1 0,0-1-1,1 0 1,0 0-1,0-1 1,9 8-1,-12-11-30,1-1-1,-1 0 1,1 0 0,-1 0-1,1 0 1,0 0 0,0-1-1,0 0 1,0 1 0,0-2-1,6 2 1,22-1 116</inkml:trace>
  <inkml:trace contextRef="#ctx0" brushRef="#br0" timeOffset="789.24">1202 259 9830,'-84'-43'55,"82"42"-35,1 1 0,-1-1 0,1 0 0,0 1 0,-1-1 0,1 1 0,-1 0 0,1-1 0,-1 1 0,1 0 0,-1 0 0,1 0 0,-1 0 0,0 0 0,1 0 0,-1 1 0,1-1 0,-1 0 0,1 1 0,-1-1 0,1 1 0,0 0 0,-1-1 0,1 1 0,0 0 0,-1 0 0,1 0 0,0 0-1,0 0 1,0 0 0,0 0 0,0 0 0,0 0 0,0 0 0,-1 3 0,-1 2 75,0-1 0,1 1-1,0 0 1,0 0 0,1 0-1,-1 7 1,1-10-31,-1 8 141,0 0 0,1-1-1,0 1 1,1 0 0,0 0 0,1 0 0,0-1-1,5 21 1,-5-27-134,0 0 0,1 0 1,0 0-1,0-1 0,0 1 0,0-1 0,0 0 0,1 1 0,0-1 0,-1 0 0,1-1 0,0 1 1,0 0-1,1-1 0,-1 0 0,0 1 0,1-1 0,0-1 0,-1 1 0,1 0 0,0-1 0,0 0 1,0 0-1,0 0 0,0 0 0,5 0 0,-3 0 39,0-1 0,0 1 1,0-1-1,0 0 0,0-1 0,-1 1 1,13-3-1,-16 2-70,0-1 1,1 1-1,-1 0 1,0-1-1,0 1 1,0-1-1,0 1 1,0-1-1,0 0 1,0 0-1,-1 0 1,1 0-1,-1 0 1,1-1-1,-1 1 1,0 0-1,0-1 1,0 1-1,1-4 1,2-6-118,-1 0 1,-1 1-1,0-1 0,0 0 1,-1 0-1,-1-20 1,-1 24 19,0-1 1,0 1 0,0-1 0,-1 1 0,0-1-1,-1 1 1,1 0 0,-2 0 0,-7-13 0,11 21 52,1 0 1,-1 0 0,0 0 0,0 0 0,0 1 0,0-1 0,0 0 0,-1 0-1,1 0 1,0 0 0,0 1 0,0-1 0,0 0 0,0 0 0,0 0 0,0 0-1,0 0 1,0 1 0,0-1 0,0 0 0,0 0 0,-1 0 0,1 0 0,0 0-1,0 0 1,0 1 0,0-1 0,0 0 0,-1 0 0,1 0 0,0 0 0,0 0 0,0 0-1,0 0 1,-1 0 0,1 0 0,0 0 0,0 0 0,0 0 0,0 0 0,-1 0-1,1 0 1,0 0 0,0 0 0,0 0 0,0 0 0,-1 0 0,1 0 0,0 0-1,0 0 1,0 0 0,0 0 0,0 0 0,-1-1 0,1 1 0,0 0 0,0 0-1,0 0 1,0 0 0,0 0 0,0 0 0,-1-1 0,0 15 41,1-14-37,0 14 147,0-1 57,0 1 1,1-1 0,2 13 0,-1-21-143,-1 0 1,1 0 0,-1 0 0,1 0 0,1-1-1,-1 1 1,1 0 0,0-1 0,0 0 0,0 0-1,4 4 1,-1-2 48,0 0 0,1-1 0,0 0 0,-1 0 0,1 0 0,15 6 0,-18-9-54,0 0 0,1-1 1,-1 0-1,1 1 0,-1-1 1,1-1-1,-1 1 0,1-1 1,0 0-1,-1 0 0,1 0 1,-1 0-1,10-3 0,-12 2-31,0 0-1,0 0 1,0 0 0,0-1-1,0 1 1,0-1-1,-1 1 1,1-1-1,0 0 1,-1 1 0,1-1-1,-1 0 1,0 0-1,0 0 1,1 0 0,-1 0-1,0-1 1,-1 1-1,1 0 1,0 0 0,-1-1-1,1 1 1,-1-3-1,2-8-113,0-1-1,-2-23 1,0 30-8,1-16-112,-3-37-182,1 56 342,0 0 0,0-1 0,0 1 0,-1 0 0,1-1 0,-1 1-1,0 0 1,0 0 0,-1 1 0,1-1 0,-4-4 0,6 8 46,0 1 1,0-1-1,0 0 0,0 0 0,0 0 0,0 1 0,0-1 0,0 0 1,0 0-1,0 1 0,0-1 0,0 0 0,0 0 0,0 0 1,0 1-1,0-1 0,0 0 0,0 0 0,-1 0 0,1 1 1,0-1-1,0 0 0,0 0 0,0 0 0,0 0 0,-1 1 1,1-1-1,0 0 0,0 0 0,0 0 0,-1 0 0,1 0 0,0 0 1,0 0-1,0 0 0,-1 1 0,1-1 0,0 0 0,0 0 1,0 0-1,-1 0 0,1 0 0,0 0 0,0 0 0,-1 0 1,1 0-1,0 0 0,0 0 0,0-1 0,-1 1 0,1 0 1,0 0-1,0 0 0,0 0 0,-1 0 0,1 0 0,0 0 1,0 0-1,0-1 0,0 1 0,-1 0 0,1 0 0,0 0 0,0 0 1,0-1-1,0 1 0,0 0 0,0 0 0,-1-1 0,1 19 128,0-17-126,0 6 69,1 0 1,0 0-1,0 0 1,0 0-1,1-1 0,0 1 1,1-1-1,-1 1 1,1-1-1,1 0 0,-1 0 1,1 0-1,0-1 1,0 1-1,0-1 1,1 0-1,0 0 0,0 0 1,1-1-1,-1 0 1,1 0-1,0 0 0,0-1 1,0 1-1,10 2 1,-12-4-19,0-1 0,0 1 0,0-1 0,0 0 0,0 0 0,0-1 0,1 1 0,-1-1 0,0 0 0,1 0 0,3-1 0,-6 0-36,0 1-1,0-1 1,0 1 0,-1-1-1,1 0 1,0 0-1,-1 0 1,1 0 0,-1 0-1,1 0 1,-1 0 0,0-1-1,1 1 1,-1 0-1,0-1 1,0 1 0,0-1-1,0 1 1,0-1 0,0 0-1,0 1 1,-1-1-1,1 0 1,-1 0 0,1 0-1,-1-2 1,3-18-340,-1 1 0,-3-43 0,0 34-71,1 53 305,5 97 698,-3-106-447,0 0 1,1 0-1,1-1 1,0 1-1,1-1 1,11 23-1,-4-21 57,1-9-35</inkml:trace>
  <inkml:trace contextRef="#ctx0" brushRef="#br0" timeOffset="3688.81">2237 274 9830,'2'10'197,"0"0"0,1 0 1,0-1-1,1 1 0,0 0 0,9 14 0,-10-20-96,0 0 0,0 0 0,0 0 0,1 0 0,-1-1 0,1 0 0,0 1 0,0-1 0,1-1 0,-1 1 1,1-1-1,-1 1 0,1-1 0,0 0 0,8 2 0,-9-3-56,0 0 0,-1 0 0,1 0 0,0-1 1,-1 1-1,1-1 0,0 0 0,0 0 0,-1 0 1,1 0-1,0-1 0,0 1 0,-1-1 0,1 0 1,-1 0-1,1 0 0,-1-1 0,1 1 0,-1-1 1,0 0-1,1 0 0,-1 0 0,0 0 0,0-1 1,-1 1-1,1-1 0,0 0 0,-1 0 0,0 0 1,1 0-1,-1 0 0,-1 0 0,1-1 0,0 1 1,2-7-1,8-23-249,-1-1 0,-1 1 1,9-69-1,-9 47 24,-10 54 182,0 0 0,0 0-1,0 0 1,0 0-1,0 0 1,0 0 0,0 0-1,1 1 1,-1-1-1,0 0 1,0 0 0,1 0-1,-1 0 1,1 1-1,-1-1 1,1 0 0,-1 0-1,1 1 1,-1-1-1,1 0 1,0 1 0,-1-1-1,1 1 1,0-1-1,0 1 1,-1-1 0,1 1-1,0-1 1,0 1-1,0 0 1,-1-1 0,1 1-1,0 0 1,0 0-1,0 0 1,0 0 0,0-1-1,0 1 1,0 0-1,-1 1 1,1-1 0,0 0-1,0 0 1,0 0-1,0 0 1,0 1 0,0-1-1,-1 0 1,1 1-1,0-1 1,0 1 0,0-1-1,-1 1 1,1-1-1,0 1 1,-1 0 0,2 0-1,7 7 249,1 1 0,-2-1 0,13 15 0,-11-10 8,8 5 57,-9-7-52,0-1-1,1-1 1,18 14-1,-28-23-257,0 0-1,1 0 1,-1 0-1,0 0 1,1-1-1,-1 1 0,0 0 1,1 0-1,-1 0 1,0 0-1,1-1 1,-1 1-1,0 0 0,0 0 1,1 0-1,-1-1 1,0 1-1,0 0 1,1-1-1,-1 1 0,0 0 1,0 0-1,0-1 1,0 1-1,1 0 1,-1-1-1,0 1 0,0 0 1,0-1-1,0 1 1,0 0-1,0-1 0,0 1 1,0-1-1,0 1 1,0 0-1,0-1 1,0 1-1,0 0 0,0-1 1,0 1-1,-1 0 1,1-1-1,0 0 1,-2-19 112,1 17-120,0 0 0,-1 0 1,1 0-1,-1 0 0,0 1 0,0-1 0,0 0 1,0 1-1,0 0 0,-1-1 0,1 1 1,-1 0-1,1 0 0,-1 0 0,0 1 1,0-1-1,0 1 0,0-1 0,0 1 1,-6-2-1,3 1 59,-1 1 0,0-1 0,0 1 0,0 0 0,0 1 0,0-1 1,0 2-1,-13 0 0,18 0-21,-1 1 0,0-1 0,1 0 0,-1 1 0,1-1 1,0 1-1,0 0 0,-1-1 0,1 1 0,0 0 0,0 1 0,1-1 0,-1 0 0,0 0 1,1 1-1,-1-1 0,1 1 0,0-1 0,0 1 0,0 0 0,0-1 0,1 1 1,-1 0-1,0 4 0,-2 9 215,1-1 1,0 32 0,2-39-143,0 0 0,1 1 0,0-1 0,0 0 1,1 1-1,0-1 0,0 0 0,1 0 0,5 11 0,-6-16-62,0 1-1,1 0 0,-1-1 1,1 0-1,0 0 1,0 0-1,1 0 1,-1 0-1,0 0 0,1-1 1,0 1-1,-1-1 1,1 0-1,0-1 1,0 1-1,0-1 0,1 1 1,-1-1-1,0 0 1,7 0-1,-4 0 59,1 0-1,-1 0 1,1-1-1,-1 0 1,1-1-1,12-2 1,-17 2-73,-1 1 0,1-1 1,0-1-1,-1 1 0,1 0 0,-1-1 1,1 1-1,-1-1 0,0 0 0,1 0 1,-1 0-1,0 0 0,0 0 0,0 0 1,-1 0-1,1-1 0,0 1 0,-1-1 1,0 1-1,2-5 0,1-3-138,-1 0 0,-1 0-1,1-1 1,-2 1 0,1-1-1,-2 1 1,1-1 0,-1 0-1,-1 1 1,0-1 0,-1 1 0,1-1-1,-2 1 1,0-1 0,0 1-1,-1 0 1,0 1 0,-11-19-1,15 28 107,0-1-1,0 1 0,0 0 0,0 0 0,0 0 0,0 0 1,0-1-1,0 1 0,-1 0 0,1 0 0,0 0 1,0 0-1,0-1 0,0 1 0,0 0 0,0 0 0,-1 0 1,1 0-1,0 0 0,0 0 0,0 0 0,0 0 0,-1-1 1,1 1-1,0 0 0,0 0 0,0 0 0,0 0 0,-1 0 1,1 0-1,0 0 0,0 0 0,0 0 0,0 0 0,-1 0 1,1 0-1,0 0 0,0 0 0,0 0 0,-1 1 0,1-1 1,0 0-1,0 0 0,0 0 0,0 0 0,-1 0 1,1 0-1,0 0 0,0 0 0,0 1 0,0-1 0,0 0 1,0 0-1,-1 0 0,1 0 0,0 0 0,0 1 0,0-1 1,0 0-1,0 0 0,0 0 0,0 0 0,0 1 0,0-1 1,-4 22 105,6 28 227,0-42-266,0-1-1,0 0 0,0-1 0,1 1 0,0 0 1,1-1-1,0 0 0,0 1 0,0-2 0,0 1 1,1 0-1,0-1 0,0 0 0,1 0 1,-1 0-1,1-1 0,8 5 0,-5-3 20,0-2 1,1 1-1,-1-1 0,1 0 0,0-1 0,0-1 0,0 1 0,0-1 1,0-1-1,1 0 0,15 0 0,-24-2-67,0 1 0,0-1 0,0 0 0,0 0 0,0 0 0,0 0 0,0 0 0,0 0 0,-1 0 0,1 0 0,0-1 0,0 1 0,-1-1 0,1 0 0,-1 1 0,0-1 0,1 0 0,-1 0 0,0 1 0,0-1 0,0 0 0,0 0 0,-1 0 0,2-4 0,2-7-161,-1 0 0,4-22-1,-7 35 142,4-75-824,-4 57 595,0 0 1,2 0-1,4-23 0,-6 40 223,0 1 0,0 0 0,0 0 0,0 0-1,0-1 1,0 1 0,0 0 0,0 0 0,1 0 0,-1-1 0,0 1 0,0 0-1,0 0 1,0 0 0,0 0 0,1-1 0,-1 1 0,0 0 0,0 0-1,0 0 1,0 0 0,1 0 0,-1 0 0,0 0 0,0 0 0,0-1 0,1 1-1,-1 0 1,0 0 0,0 0 0,0 0 0,1 0 0,-1 0 0,0 0-1,0 0 1,1 0 0,-1 0 0,0 0 0,0 0 0,1 1 0,10 5 41,6 10 216,-5 4-36,-10-16-178,-1-1 0,1 0 0,0 1 1,0-1-1,0 0 0,1 0 0,-1 0 1,1-1-1,0 1 0,3 2 1,-6-27 118,-1 20-130,0 0 0,0 0 0,-1 0 0,1 1-1,-1-1 1,1 0 0,-1 1 0,0-1 0,0 1-1,1-1 1,-1 1 0,0 0 0,0 0 0,0 0-1,0 0 1,-1 0 0,1 0 0,0 1 0,0-1-1,0 1 1,-1-1 0,-3 1 0,5 0-8,-1-1 0,0 1 0,0 0 0,0 0 1,0 0-1,0 0 0,0 1 0,1-1 0,-1 0 0,0 1 0,0 0 1,0-1-1,1 1 0,-1 0 0,0 0 0,1 0 0,-1 0 0,0 0 1,1 0-1,0 0 0,-1 0 0,1 1 0,0-1 0,-1 0 1,1 1-1,-2 3 0,0 4 61,0 0 0,1 0-1,0 1 1,0-1 0,1 1 0,0-1 0,1 1 0,0 0-1,1-1 1,0 1 0,0-1 0,1 1 0,0-1 0,5 13 0,-5-16-30,0-1 0,0 0 1,1 1-1,0-1 0,0 0 1,0-1-1,0 1 0,1-1 1,0 1-1,0-1 0,0 0 1,1 0-1,-1-1 0,1 1 1,0-1-1,0 0 0,0 0 1,0-1-1,0 0 0,1 1 1,-1-2-1,1 1 0,-1-1 1,1 0-1,6 1 0,-6-1 7,-1-1 0,1 0 0,0 0-1,-1 0 1,1-1 0,-1 0 0,1 0-1,-1 0 1,1-1 0,-1 1 0,0-1-1,8-5 1,-9 4-59,0 0-1,0 0 1,0-1-1,-1 1 1,1-1 0,-1 0-1,0 0 1,0 0 0,-1 0-1,1-1 1,-1 1-1,0-1 1,0 0 0,1-6-1,4-14-568,-1 0 0,4-52 0,-1 10-360,-9 66 930,0 1 1,0 0 0,0 0-1,0 0 1,0-1 0,0 1-1,0 0 1,0 0-1,0-1 1,0 1 0,0 0-1,0 0 1,0 0-1,0-1 1,0 1 0,1 0-1,-1 0 1,0 0 0,0 0-1,0-1 1,0 1-1,0 0 1,1 0 0,-1 0-1,0 0 1,0 0 0,0 0-1,0-1 1,1 1-1,-1 0 1,0 0 0,0 0-1,0 0 1,1 0-1,-1 0 1,0 0 0,0 0-1,0 0 1,1 0 0,-1 0-1,0 0 1,0 0-1,1 0 1,-1 0 0,0 0-1,0 0 1,0 0 0,1 0-1,-1 1 1,0-1-1,0 0 1,0 0 0,0 0-1,1 0 1,-1 0-1,0 0 1,0 1 0,0-1-1,0 0 1,1 0 0,7 9 131,-8-9-129,4 7 82,-4-5-63,1 0-1,0 0 0,0 0 1,1 0-1,-1-1 0,0 1 1,1 0-1,-1 0 0,1-1 1,-1 1-1,1-1 0,0 1 1,0-1-1,0 0 0,2 2 1,-3-3-16,-1 0 0,0-1 0,1 1 0,-1 0 1,0 0-1,0-1 0,1 1 0,-1 0 0,0 0 1,0-1-1,1 1 0,-1 0 0,0-1 0,0 1 1,0 0-1,0-1 0,1 1 0,-1 0 0,0-1 1,0 1-1,0 0 0,0-1 0,0 1 0,0 0 1,0-1-1,0 1 0,0-1 0,0 1 0,0 0 1,0-1-1,-1 1 0,1-1 0,-1-12 100,0 12-84,0-1-1,0 1 1,0 0-1,0-1 0,-1 1 1,1 0-1,0 0 1,0 0-1,-1 0 0,1 0 1,-1 0-1,1 0 1,-1 0-1,1 1 1,-1-1-1,0 1 0,1-1 1,-1 1-1,-2-1 1,3 1-9,0 0 1,0-1-1,0 1 1,0 0 0,0 0-1,0 0 1,0 0-1,-1 1 1,1-1-1,0 0 1,0 0 0,0 0-1,0 1 1,0-1-1,0 1 1,0-1 0,0 1-1,0-1 1,1 1-1,-1 0 1,0-1-1,0 1 1,0 0 0,0-1-1,1 1 1,-1 0-1,0 0 1,1 0-1,-1 0 1,1 0 0,-1 1-1,-2 14 96,1-1-1,1 1 0,0-1 1,1 1-1,1 0 0,3 18 1,-3-27-60,0 0 0,0 0 0,1 0 1,0 0-1,0-1 0,0 1 0,1-1 1,0 1-1,1-1 0,-1 0 1,1 0-1,1 0 0,-1-1 0,1 1 1,-1-1-1,2 0 0,-1-1 0,0 1 1,1-1-1,0 0 0,0-1 0,0 1 1,1-1-1,-1 0 0,1-1 0,-1 1 1,1-1-1,0-1 0,0 1 0,0-1 1,0 0-1,0-1 0,10 0 0,-15-1-37,0 1-1,1-1 0,-1 0 0,0 0 0,0 0 0,1 0 1,-1 0-1,0-1 0,0 1 0,0-1 0,-1 1 1,1-1-1,0 0 0,-1 0 0,1 1 0,-1-1 0,1 0 1,-1 0-1,0-1 0,0 1 0,0 0 0,0 0 0,0-1 1,0 1-1,-1 0 0,1-1 0,-1 1 0,0-3 0,3-11-309,-1 0 0,-1-33 0,-1 42 134,0-108-1232,0 142 1270,-1-17 182,0 0 0,1 0 0,0 0 0,1 0 1,0 0-1,1 0 0,0 0 0,0-1 0,1 1 1,0 0-1,1-1 0,9 16 0,-10-20-20,0-1-1,0 0 1,1 0-1,0 0 1,-1 0-1,1-1 1,1 1-1,-1-1 1,0 0-1,1-1 1,0 1 0,-1-1-1,1 0 1,0 0-1,0 0 1,1-1-1,-1 1 1,0-1-1,0 0 1,1-1-1,-1 0 1,0 0-1,10 0 1,-14-1-19,1 1 0,0 0 0,-1-1 0,1 1 0,-1-1 0,1 0 0,-1 0 1,1 1-1,-1-1 0,1 0 0,-1 0 0,0 0 0,0 0 0,1-1 0,-1 1 0,0 0 0,0 0 1,0-1-1,0 1 0,0-1 0,1-2 0,17-40-259,-14 28-45,0 1 23,0-1 1,-1 0-1,-1 0 1,-1-1-1,0 1 1,-1-1 0,-2-23-1,1 54 336,0 1 0,1-1 1,1 0-1,0 1 0,1-1 0,0 0 0,1-1 0,6 15 0,-8-23-22,5 10 112,0 0-1,16 25 1,-21-37-130,1 0 0,-1 0 0,0 0 0,1 0 0,0 0 0,0-1 0,0 1 1,0-1-1,0 0 0,0 0 0,0 0 0,1 0 0,-1-1 0,1 1 0,-1-1 0,1 0 1,0 0-1,3 1 0,-1-2-39,0 1 1,0-1-1,0 0 1,0-1-1,0 1 1,-1-1-1,1 0 0,0-1 1,0 1-1,-1-1 1,1 0-1,-1 0 1,1-1-1,-1 0 1,0 0-1,0 0 1,0-1-1,-1 1 0,1-1 1,-1 0-1,0-1 1,0 1-1,0-1 1,-1 1-1,1-1 1,-1 0-1,-1 0 1,1-1-1,0 1 0,-1-1 1,0 1-1,2-11 1,-2 2-248,1-1 0,-2 1 0,0-27 0,-1 37 206,0-1 1,-1 0 0,1 1-1,-1-1 1,0 1 0,0-1-1,-1 1 1,1 0 0,-1-1 0,0 1-1,0 0 1,0 0 0,-1 0-1,1 0 1,-7-6 0,9 10 51,0 0 1,0-1-1,-1 1 1,1 0 0,-1-1-1,1 1 1,0 0 0,-1 0-1,1-1 1,-1 1 0,1 0-1,0 0 1,-1 0 0,1-1-1,-1 1 1,1 0-1,-1 0 1,1 0 0,-1 0-1,1 0 1,-1 0 0,1 0-1,0 0 1,-1 0 0,1 0-1,-1 0 1,1 0 0,-1 1-1,1-1 1,-1 0-1,1 0 1,-1 0 0,1 1-1,0-1 1,-1 0 0,1 0-1,0 1 1,-1-1 0,1 0-1,0 1 1,-1-1 0,1 0-1,0 1 1,-1-1-1,1 1 1,0-1 0,0 1-1,0-1 1,-1 0 0,1 1-1,0-1 1,0 1 0,0-1-1,0 1 1,0 0-1,-5 30 28,5-28-9,-1 6 56,1 1 0,0 0-1,0-1 1,1 1 0,0 0-1,1-1 1,5 18 0,-6-24-47,0 0 1,1 0-1,-1 0 1,1 0-1,0-1 0,0 1 1,0 0-1,0-1 1,0 1-1,1-1 1,-1 0-1,1 0 1,-1 0-1,1 0 0,0 0 1,0-1-1,0 1 1,0-1-1,0 0 1,0 1-1,0-2 1,0 1-1,1 0 0,-1-1 1,0 1-1,5-1 1,-3 0 0,-1 1 0,0-2 1,0 1-1,0 0 1,0-1-1,0 0 0,0 0 1,0 0-1,0 0 0,0-1 1,0 1-1,-1-1 0,1 0 1,4-3-1,1-3-79,-1 0 0,0 0 0,0 0 1,6-11-1,-9 14-35,0-1 0,-1 0 1,1 0-1,-2 0 0,1-1 1,-1 1-1,0-1 0,0 0 0,-1 0 1,1 0-1,-2 0 0,1 0 1,-1 0-1,0-1 0,0-14 0,-1 22 86,0 0-1,0 0 0,0 1 0,-1-1 0,1 0 0,0 0 0,0 0 0,0 0 1,0 0-1,0 1 0,0-1 0,0 0 0,0 0 0,0 0 0,0 0 0,0 0 1,0 0-1,0 0 0,-1 0 0,1 0 0,0 1 0,0-1 0,0 0 0,0 0 1,0 0-1,0 0 0,-1 0 0,1 0 0,0 0 0,0 0 0,0 0 1,0 0-1,0 0 0,0 0 0,-1 0 0,1 0 0,0 0 0,0 0 0,0 0 1,0 0-1,0 0 0,-1 0 0,1 0 0,0 0 0,0 0 0,0 0 0,0 0 1,0 0-1,0-1 0,0 1 0,-1 0 0,1 0 0,0 0 0,0 0 0,0 0 1,0 0-1,0 0 0,0 0 0,0-1 0,0 1 0,0 0 0,-4 11 42,0 0 1,2 0-1,-1 0 0,1 0 0,1 0 0,0 1 0,1-1 1,1 22-1,0-5 100,-1-22-102,1-1 0,0 0 0,0 1 1,0-1-1,0 0 0,1 0 0,0 0 1,0 0-1,1 0 0,-1 0 0,1-1 1,0 1-1,0-1 0,1 1 0,-1-1 1,1 0-1,0-1 0,4 4 0,-4-4-12,-1 0-1,1-1 1,-1 1-1,1-1 1,0 0-1,0 0 1,0-1-1,0 1 1,0-1-1,1 0 1,-1 0-1,0 0 1,0-1-1,1 1 1,-1-1-1,0 0 0,1 0 1,-1-1-1,0 1 1,1-1-1,-1 0 1,0 0-1,5-2 1,-5 0-27,0 1 1,0-1 0,0 0-1,-1 0 1,1 0 0,-1-1-1,0 1 1,0-1-1,0 0 1,-1 1 0,1-1-1,-1-1 1,0 1 0,0 0-1,0 0 1,-1-1-1,2-7 1,2-6-280,-2 0 1,0-1-1,0-20 1,-2-57-1114,0 109 1483,1-1 0,0 1 0,1-1 0,0 1 0,1-1 0,0 0-1,1 0 1,9 14 0,-6-9 143,0 1-1,9 33 1,-16-49-219,-1 0 0,1-1 1,-1 1-1,1 0 0,-1 0 0,0 0 0,0 0 1,0 0-1,0 0 0,0 0 0,0 0 0,0 0 0,-1 0 1,1-1-1,-1 1 0,0 2 0,-1-2 3,1-1 0,0-1 0,0 1-1,-1 0 1,1 0 0,-1 0 0,1-1-1,-1 1 1,1-1 0,-1 1 0,1-1-1,-1 1 1,0-1 0,1 0 0,-1 0 0,1 0-1,-1 0 1,-3-1 0,-15 1 123</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8:14.978"/>
    </inkml:context>
    <inkml:brush xml:id="br0">
      <inkml:brushProperty name="width" value="0.05" units="cm"/>
      <inkml:brushProperty name="height" value="0.05" units="cm"/>
      <inkml:brushProperty name="color" value="#008C3A"/>
    </inkml:brush>
  </inkml:definitions>
  <inkml:trace contextRef="#ctx0" brushRef="#br0">32 385 9830,'-11'-37'0,"-10"-53"0,30 115 555,2 0-1,13 24 1,14 32 712,31 98 1918,-70-218-2568,-22-42-1010,16 60 202,1 0 0,-7-39 0,9-11-188,4 71 374,0-1 1,0 0-1,0 1 1,0-1 0,0 1-1,1-1 1,-1 0-1,0 1 1,0-1-1,0 1 1,1-1-1,-1 1 1,0-1-1,0 1 1,1-1-1,-1 1 1,0-1 0,1 1-1,-1-1 1,1 1-1,-1-1 1,1 1-1,-1 0 1,1-1-1,-1 1 1,1 0-1,-1-1 1,1 1-1,0 0 1,22 0 61,-17 1 23,0 1 1,-1 0 0,1 0 0,-1 1-1,10 5 1,-5 0 85,0 0-1,0 1 1,-1 0 0,0 1-1,0 0 1,-1 1-1,-1-1 1,1 1 0,-2 1-1,0-1 1,0 1 0,-1 1-1,0-1 1,-1 1-1,-1-1 1,0 1 0,-1 0-1,0 0 1,-1 0 0,0 14-1,-1-42 46,-1-16-415,8-58 0,-5 79 105,0 0 0,0-1 0,1 1 1,0 0-1,1 1 0,0-1 1,1 1-1,-1 0 0,2 0 0,11-16 1,-15 23 93,-1 0 0,1 0 1,0 0-1,-1 1 0,1-1 0,0 0 1,0 1-1,0-1 0,0 1 1,0 0-1,1 0 0,-1 0 1,0 0-1,1 0 0,-1 0 1,0 1-1,1-1 0,-1 1 0,1 0 1,-1-1-1,1 1 0,-1 0 1,0 0-1,1 1 0,-1-1 1,1 1-1,-1-1 0,1 1 1,-1 0-1,0-1 0,0 1 0,4 2 1,-1 0 71,-1 1-1,1-1 1,-1 1 0,0 0 0,0 1 0,0-1 0,-1 0 0,1 1 0,-1 0-1,0 0 1,-1 0 0,4 9 0,1 6 211,-1 0-1,4 22 1,6 25 455,-15-64-707,0-1 0,0 1 0,0-1 0,0 1 0,0-1 0,1 1 0,-1-1 0,1 0-1,-1 0 1,1 1 0,0-1 0,0 0 0,0-1 0,0 1 0,0 0 0,0-1 0,1 1 0,-1-1 0,3 2 0,13 0 141</inkml:trace>
  <inkml:trace contextRef="#ctx0" brushRef="#br0" timeOffset="666.89">675 432 9830,'-47'-95'0,"45"90"20,-1 1 0,0 0 0,1-1 0,-2 1 0,1 1 0,0-1 0,-1 0 0,1 1 0,-9-6 0,10 8 9,0 0 0,0 0 1,0 0-1,-1 0 0,1 0 0,0 0 0,0 1 1,-1-1-1,1 1 0,0 0 0,-1 0 0,1 0 1,0 0-1,-1 0 0,-3 1 0,3 0 19,-1 0-1,1 1 0,-1-1 1,1 1-1,0 0 0,0 0 1,-1 0-1,1 0 0,1 1 1,-1-1-1,0 1 0,1 0 1,-1 0-1,1 0 1,0 0-1,0 0 0,0 1 1,0-1-1,-2 7 0,0 2 184,0-1-1,1 1 1,1-1-1,0 1 0,1 0 1,0 0-1,0 0 1,2 0-1,-1 0 1,5 20-1,-4-29-167,1 0 0,-1 0 0,1 0-1,0 0 1,0 0 0,0-1 0,1 1 0,-1 0 0,1-1 0,-1 0 0,1 0-1,0 0 1,0 0 0,0 0 0,0 0 0,0-1 0,0 0 0,0 1 0,1-1-1,-1 0 1,0 0 0,1-1 0,4 1 0,3 1 144,1-1 1,0 0-1,-1-1 1,1 0-1,21-4 0,-31 3-160,1 0 0,0 0-1,-1 0 1,1 0 0,-1-1 0,1 1-1,-1-1 1,1 1 0,-1-1-1,0 0 1,0 0 0,0 0 0,0-1-1,0 1 1,-1 0 0,1-1-1,-1 1 1,1-1 0,-1 1 0,0-1-1,0 1 1,0-1 0,0 0 0,-1 0-1,1 0 1,0-3 0,1-11-102,0 0 0,-1 0 0,-1-21 0,0 23-165,0 11 170,-1-17-21,2 20 65,-1 1-1,0-1 1,0 1 0,0-1-1,0 0 1,0 1 0,-1-1-1,1 1 1,0-1 0,0 1-1,0-1 1,0 1 0,-1-1-1,1 1 1,0-1 0,0 1-1,-1-1 1,1 1 0,0 0 0,-1-1-1,1 1 1,-1-1 0,1 1-1,0 0 1,-1-1 0,1 1-1,-1 0 1,0-1 0,0 2 21,0 1-1,0-1 1,1 1 0,-1-1 0,0 0 0,1 1 0,-1-1 0,1 1 0,-1-1 0,1 1 0,0-1 0,0 1 0,-1 0-1,1-1 1,0 1 0,1-1 0,-1 4 0,0-2 12,-1 15 146,0-2 14,1 1 0,0-1 0,1 1-1,0-1 1,5 18 0,-5-31-143,0 1-1,0 0 0,1-1 1,-1 1-1,1 0 0,0-1 0,0 0 1,0 0-1,0 1 0,1-1 1,-1 0-1,1-1 0,0 1 1,0 0-1,0-1 0,0 0 0,0 1 1,0-1-1,1-1 0,-1 1 1,1 0-1,-1-1 0,1 0 1,0 0-1,0 0 0,-1 0 0,6 0 1,-5 0-4,-1-1 0,1 1 0,0-1-1,-1 0 1,1 0 0,-1 0 0,1-1 0,-1 1 0,1-1 0,-1 0 0,1 0 0,-1 0 0,0-1-1,0 1 1,1-1 0,-1 0 0,3-1 0,-3-1-49,0 1-1,1-1 1,-1 0 0,-1 0 0,1 0-1,-1 0 1,1 0 0,-1 0-1,0-1 1,-1 1 0,1-1 0,1-5-1,3-22-380,-1-1 0,-1 0-1,-2-1 1,-3-48-1,0 30-110,2 44 415,-1 0 1,0-1-1,0 1 0,-1 0 1,0-1-1,-1 1 1,0 0-1,0 0 0,0 0 1,-1 0-1,-1 1 1,1-1-1,-7-9 0,10 16 85,-1 1 0,1-1 0,0 1 0,-1-1-1,1 1 1,-1-1 0,1 1 0,0-1 0,-1 1-1,1 0 1,-1-1 0,1 1 0,-1-1 0,1 1-1,-1 0 1,1 0 0,-1-1 0,0 1 0,1 0-1,-1 0 1,1 0 0,-1 0 0,0 0 0,1 0-1,-1 0 1,1 0 0,-1 0 0,0 0 0,0 0-1,0 1 16,0-1 0,0 1-1,0 0 1,0 0-1,1 0 1,-1-1-1,0 1 1,0 0 0,1 0-1,-1 0 1,1 0-1,-1 0 1,1 0 0,-1 2-1,-8 39 519,8-18-232,2 1 1,0 0-1,1-1 0,6 26 0,29 96 1293,-12-55-653,-24-87-864,3 12 39,-2-15-85,-2-9-4,0-13 150</inkml:trace>
  <inkml:trace contextRef="#ctx0" brushRef="#br0" timeOffset="1243.25">837 340 9830,'-16'-19'184,"24"24"246,-1 2-253,1-1 1,0 1-1,1-2 1,12 8-1,-7-9 91,1 0 0,-1 0 1,1-2-1,0 0 0,0-1 0,0 0 0,17-2 0,-25 1-151,-3 0-81,-1 0 0,1 0 0,0-1 0,-1 0 1,1 0-1,0 0 0,-1 0 0,0 0 0,1-1 0,-1 0 0,0 1 0,1-1 0,-1 0 1,0-1-1,-1 1 0,1 0 0,0-1 0,-1 0 0,1 0 0,-1 0 0,0 0 1,0 0-1,0 0 0,0 0 0,0 0 0,-1-1 0,0 1 0,1-1 0,-1 1 0,0-6 1,3-6-98,-2 0 1,0-1-1,-1 1 1,0-1-1,-1 1 1,-3-18-1,-6-7-120,8 38 169,0 0 0,1 0 0,-1 0 0,0 0 0,-1 0 0,1 0-1,0 0 1,-1 0 0,1 0 0,0 1 0,-1-1 0,0 1 0,1-1 0,-1 1-1,0-1 1,-2 0 0,3 2 14,1 0 0,0 0 0,0 0 0,-1 0 0,1 0 0,0 0 0,-1 0 0,1 0 0,0 0 1,0 0-1,-1 0 0,1 0 0,0 0 0,-1 0 0,1 1 0,0-1 0,0 0 0,-1 0 0,1 0 0,0 0 0,0 1 0,0-1 0,-1 0 0,1 0 0,0 0 0,0 1 0,0-1 0,-1 0 0,1 0 0,0 1 0,0-1 0,0 0 0,0 1 0,0-1 0,0 0 1,0 0-1,0 1 0,0-1 0,0 0 0,0 1 0,0-1 0,0 1 0,-2 16 156,2-14-101,0 32 449,1 0 0,1 0 0,2-1 1,1 1-1,2-1 0,2 0 0,0-1 0,3 0 0,21 45 0,-34-82-442,1-1 1,-1 0-1,1 0 1,0 0-1,0 0 0,2-9 1,-1-6 192,-2-31-488,2-60-620,-1 109 841,0 1 1,0-1-1,1 0 0,-1 1 1,0-1-1,0 1 0,1-1 1,-1 1-1,1-1 0,-1 1 1,1-1-1,0 1 1,0 0-1,-1-1 0,1 1 1,0 0-1,0-1 0,0 1 1,1 0-1,-1 0 0,0 0 1,0 0-1,0 0 0,1 0 1,-1 1-1,1-1 1,-1 0-1,1 1 0,-1-1 1,1 1-1,-1-1 0,1 1 1,-1-1-1,1 1 0,1 0 1,0 0 35,0 0 0,0 1-1,-1-1 1,1 1 0,0 0 0,0-1 0,-1 1 0,1 0 0,-1 1 0,1-1 0,-1 0-1,1 1 1,-1-1 0,0 1 0,0 0 0,0 0 0,0 0 0,3 4 0,4 9 151,0 0-1,-1 1 1,-1 0 0,-1 1 0,0-1 0,-1 1 0,-1 0 0,-1 1 0,2 23 0,11 46 613,-16-85-775,1 0 0,-1 0 1,1-1-1,-1 1 1,1-1-1,-1 1 0,1-1 1,0 1-1,0-1 1,0 1-1,0-1 0,0 1 1,0-1-1,0 0 1,1 0-1,-1 0 1,0 0-1,3 2 0,10 2 204</inkml:trace>
  <inkml:trace contextRef="#ctx0" brushRef="#br0" timeOffset="2323.27">1450 319 9830,'-1'0'36,"-1"1"0,1-1-1,0 0 1,-1 1 0,1-1-1,0 1 1,0-1 0,-1 1 0,1-1-1,0 1 1,0 0 0,0 0-1,0 0 1,0-1 0,0 1 0,0 0-1,0 0 1,0 0 0,0 1-1,1-1 1,-1 0 0,-1 2 0,1 1 54,1 0 0,-1 0 0,1-1 0,-1 1 0,1 0 0,1 7 0,-1 2 96,0-10-141,-1 0 0,1-1-1,1 1 1,-1 0 0,0-1-1,1 1 1,-1 0 0,1 0-1,0-1 1,0 1 0,0-1-1,0 1 1,0-1 0,0 1 0,3 2-1,-2-3-1,1 0 0,-1-1 0,0 0 0,0 1 0,1-1 0,-1 0 0,1 0 0,-1-1 1,1 1-1,0 0 0,-1-1 0,1 1 0,0-1 0,-1 0 0,1 0 0,3-1 0,-4 1 4,0 0 0,0 0 0,1 0 0,-1 0 0,0-1 1,0 1-1,0-1 0,0 0 0,0 1 0,0-1 0,-1 0 0,1 0 0,0 0 0,0-1 1,-1 1-1,1 0 0,0-1 0,-1 1 0,2-2 0,0-1-11,-1 1-1,0-1 0,0 0 1,0 0-1,-1 1 1,1-1-1,-1 0 1,0 0-1,1-6 1,0-3-74,-1-1 0,0 1 0,-1-1 0,0 0 0,-4-16 0,4 27 33,-1-1 1,1 1-1,-1 0 1,0 0-1,0 0 1,0 0-1,-1 0 1,1 0-1,-1 0 1,1 0-1,-1 0 1,0 1-1,0-1 1,-1 1-1,1-1 1,0 1-1,-1 0 1,1 0-1,-1 0 1,0 0-1,0 1 1,1-1-1,-1 1 1,0-1-1,0 1 0,-1 0 1,1 0-1,0 0 1,0 1-1,0-1 1,-4 1-1,5 0 29,0 1 0,0-1 0,0 1-1,0 0 1,1 0 0,-1 0 0,0 0 0,1 0-1,-1 0 1,1 0 0,-1 0 0,1 1-1,-1-1 1,1 1 0,0-1 0,0 1-1,-1-1 1,1 1 0,0 0 0,1 0-1,-1-1 1,0 1 0,-1 3 0,-13 49 727,13-40-535,0 0 0,0 1 0,1-1 0,1 1 0,1-1 0,0 0 0,5 27-1,-4-35-136,-1-1 0,1 0 0,0 0 0,1 0-1,-1 0 1,1 0 0,0 0 0,0-1 0,0 0-1,1 1 1,-1-1 0,1 0 0,0 0 0,1-1-1,-1 0 1,0 1 0,1-1 0,0-1 0,0 1-1,0-1 1,0 1 0,0-1 0,7 1 0,-6-1-2,0 0 1,0-1-1,0 0 1,0 0 0,0-1-1,1 0 1,-1 0-1,0 0 1,0-1 0,0 1-1,0-2 1,0 1-1,8-3 1,-10 2-52,-1 0 1,1-1-1,0 1 1,0-1-1,-1 0 0,0 0 1,1 0-1,-1 0 1,0-1-1,-1 1 1,1-1-1,-1 0 0,1 1 1,-1-1-1,0 0 1,-1-1-1,1 1 0,1-7 1,2-11-265,-1 0 0,-2 0 0,0 0 0,-1 0 1,-2-24-1,0 6-89,1 40 325,1 0 1,-1 0-1,0 0 1,0 0-1,0 0 1,0-1-1,1 1 1,-1 0-1,0 0 1,0 0 0,0 0-1,1 0 1,-1 0-1,0 0 1,0 0-1,0 0 1,1 0-1,-1 0 1,0 0-1,0 0 1,0 0-1,1 0 1,-1 0-1,0 0 1,0 0-1,0 0 1,1 0-1,-1 0 1,0 0-1,0 1 1,0-1-1,0 0 1,1 0 0,-1 0-1,0 0 1,0 0-1,0 1 1,0-1-1,1 0 1,-1 0-1,0 0 1,0 0-1,0 1 1,0-1-1,0 0 1,0 0-1,0 0 1,0 1-1,18 25 323,-1 0-1,-1 1 1,-2 1-1,-1 1 1,18 53-1,-31-76-282,0-5-25,0 0 0,0 1 0,1-1-1,-1 0 1,0 1 0,0-1 0,1 0 0,-1 0-1,1 0 1,-1 1 0,1-1 0,-1 0 0,1 0-1,1 2 1,-1-4 0,0 0 1,0-1-1,0 1 0,0 0 0,0-1 1,-1 1-1,1-1 0,-1 1 1,1 0-1,-1-1 0,1 1 0,-1-1 1,0 0-1,0-1 0,4-84-370,-5 70 147,1-1 1,1 0-1,1 0 1,0 1-1,1-1 1,10-30-1,-13 47 201,1-1 0,0 0-1,-1 0 1,1 1-1,0-1 1,0 0 0,0 1-1,1-1 1,-1 1 0,0-1-1,0 1 1,1 0 0,-1-1-1,1 1 1,-1 0 0,1 0-1,0 0 1,-1 0 0,3 0-1,-3 1 23,1 0-1,-1 0 1,0 0-1,0 0 1,1 0-1,-1 1 1,0-1-1,0 0 1,0 1-1,0 0 1,1-1-1,-1 1 1,0-1-1,0 1 1,0 0-1,0 0 1,0 0-1,-1-1 1,1 1-1,0 0 1,0 0-1,0 0 1,-1 0-1,1 1 0,0-1 1,-1 0-1,1 0 1,0 2-1,15 37 501,0 1 0,-3 0-1,-2 1 1,9 57 0,-20-98-512,0-1 0,0 1 0,0-1 0,0 0 0,0 1 0,0-1 0,0 1 0,0-1 0,0 1 0,0-1 0,1 1 1,-1-1-1,0 0 0,0 1 0,0-1 0,1 0 0,-1 1 0,0-1 0,0 1 0,1-1 0,-1 0 0,0 1 0,1-1 0,-1 0 0,0 0 0,1 1 1,-1-1-1,1 0 0,7-8 154,2-21 59,-2-40-850,-6 40 165,10-47 0,-11 70 393,1-1 0,0 1-1,0-1 1,0 1 0,1 0 0,0 0 0,1 0 0,-1 0 0,1 1 0,0 0 0,0-1-1,7-5 1,-10 10 76,-1 0-1,1 1 0,0-1 0,-1 1 1,1-1-1,0 0 0,-1 1 1,1 0-1,0-1 0,0 1 0,0-1 1,-1 1-1,1 0 0,0-1 0,0 1 1,0 0-1,0 0 0,0 0 1,-1 0-1,1 0 0,0 0 0,0 0 1,0 0-1,0 0 0,0 0 1,0 0-1,-1 1 0,1-1 0,0 0 1,0 1-1,0-1 0,0 0 0,-1 1 1,1-1-1,0 1 0,-1-1 1,1 1-1,0 0 0,-1-1 0,1 1 1,0 0-1,-1-1 0,1 2 1,2 4 58,0-1 0,-1 0 0,1 1 0,-2-1 0,3 8 0,-4-12-53,6 27 307,-1 1 0,1 29 0,-4-32 62,1 0 1,11 47-1,-13-71-349,0 1-1,-1 0 0,1 0 0,1-1 1,-1 1-1,0-1 0,1 1 0,-1-1 0,1 0 1,-1 1-1,1-1 0,0 0 0,0 0 1,0 0-1,1 0 0,-1-1 0,0 1 0,1 0 1,-1-1-1,1 0 0,-1 0 0,1 1 1,-1-2-1,1 1 0,0 0 0,0 0 0,0-1 1,-1 0-1,1 1 0,6-1 0,20 0 287</inkml:trace>
  <inkml:trace contextRef="#ctx0" brushRef="#br0" timeOffset="2975.57">2340 440 9830,'-8'-94'0,"8"91"26,-1 1-1,1-1 1,0 0 0,-1 1-1,0-1 1,1 1 0,-1 0-1,0-1 1,0 1 0,0 0-1,-1-1 1,1 1-1,-1 0 1,1 0 0,-1 0-1,0 0 1,1 0 0,-1 1-1,0-1 1,0 0 0,0 1-1,-1 0 1,1-1-1,0 1 1,0 0 0,-1 0-1,1 0 1,-1 0 0,1 1-1,-1-1 1,1 1 0,-1-1-1,1 1 1,-1 0 0,1 0-1,-1 0 1,0 0-1,1 1 1,-1-1 0,1 1-1,-1-1 1,1 1 0,0 0-1,-1 0 1,1 0 0,0 0-1,-1 1 1,1-1 0,0 1-1,0-1 1,-3 3-1,1 2 101,0 0 0,1 0 0,0 1-1,0-1 1,0 1 0,1-1 0,0 1-1,0 0 1,1 0 0,-1 0 0,1 8-1,0 1 218,0 1 0,2-1-1,3 29 1,-3-42-270,0 1-1,0 0 1,1-1 0,-1 1 0,1-1-1,-1 0 1,1 1 0,0-1 0,1 0-1,-1 0 1,0 0 0,1-1 0,0 1 0,0-1-1,-1 1 1,1-1 0,1 0 0,-1 0-1,0 0 1,4 1 0,-2 0 25,0-1 0,0 0 0,0-1 1,0 1-1,0-1 0,1 0 0,-1-1 0,0 1 0,1-1 1,-1 0-1,0 0 0,1-1 0,9-1 0,-12 1-55,-1-1-1,1 1 0,-1 0 0,1-1 0,-1 1 1,0-1-1,1 0 0,-1 0 0,0 0 0,0 0 0,-1 0 1,1 0-1,0-1 0,-1 1 0,1 0 0,-1-1 1,0 1-1,1-1 0,-1 0 0,-1 1 0,1-1 1,0 0-1,-1 0 0,1-3 0,1-10-110,0-1-1,-2 1 0,0-18 1,-1 14-139,2 7 102,-1 10 75,1 0-1,-1-1 1,0 1 0,0 0-1,0 0 1,0 0-1,0 0 1,-1 0-1,0-1 1,1 1-1,-1 0 1,0 0-1,-1 1 1,-1-6-1,-1 25 217,4-3-8,0 0 0,1 0 0,0 0-1,2 0 1,-1 0 0,8 20 0,-9-30-137,1-1 0,0 1-1,-1-1 1,1 1 0,1-1 0,-1 1 0,0-1-1,1 0 1,0 0 0,0 0 0,0-1 0,0 1 0,0-1-1,0 1 1,1-1 0,-1 0 0,1 0 0,-1-1 0,1 1-1,0-1 1,0 1 0,0-1 0,0-1 0,0 1-1,0 0 1,0-1 0,6 0 0,-7 0-6,0-1 0,0 0 0,0 0 0,-1 0 0,1 0 0,0 0 0,-1 0 0,1-1 0,-1 1 0,1-1 0,-1 0 0,1 0 0,-1 0 0,0 0 0,0 0 0,0 0 0,0-1 0,-1 1 0,1 0 0,-1-1 0,1 0 0,1-5 0,5-8-41,-1-1 0,6-26 0,-11 35-153,5-18-110,-1-1 0,-2 0-1,-1 0 1,-1-1 0,-1 1 0,-1 0-1,-2-1 1,-7-38 0,7 55 151,-1 1 1,0-1-1,-1 1 1,0 0 0,0 0-1,-1 1 1,-7-11-1,12 21 119,0-1 0,0 0 0,0 1 0,0-1-1,0 1 1,0-1 0,0 0 0,0 1 0,0-1-1,-1 0 1,1 1 0,0-1 0,0 0 0,0 1 0,-1-1-1,1 0 1,0 0 0,0 1 0,-1-1 0,1 0 0,0 0-1,0 1 1,-1-1 0,1 0 0,0 0 0,-1 0 0,1 0-1,0 1 1,-1-1 0,1 0 0,-1 0 0,1 0 0,0 0-1,-1 0 1,1 0 0,0 0 0,-1 0 0,1 0 0,0 0-1,-1 0 1,1 0 0,-1 0 0,1 0 0,0-1 0,-1 1-1,1 0 1,0 0 0,-1 0 0,1 0 0,0-1 0,0 1-1,-1 0 1,1 0 0,0-1 0,-1 1 0,1 0-1,0 0 1,0-1 0,0 1 0,-1 0 0,1-1 0,0 1-1,0 0 1,0-1 0,0 1 0,0 0 0,0-1 0,-1 1-1,1-1 1,-4 29 314,3 8 124,1-1-1,2 1 1,1-1-1,2 1 1,1-1-1,16 47 1,-10-43-36,-7-17-39,2 0-1,1-1 0,18 36 0,-25-56-351,0 0-1,-1 0 1,1 0-1,0 0 1,0 0 0,-1 0-1,1 0 1,0 0-1,0 0 1,0-1-1,0 1 1,0 0 0,0-1-1,1 1 1,-1 0-1,0-1 1,0 1-1,0-1 1,1 0 0,-1 1-1,0-1 1,0 0-1,1 0 1,-1 0 0,2 0-1,6 0 168</inkml:trace>
  <inkml:trace contextRef="#ctx0" brushRef="#br0" timeOffset="3775.64">2539 289 9830,'39'16'750,"-27"-10"-493,1 0 1,0-1 0,1-1-1,-1 0 1,1-1-1,0 0 1,18 1-1,-26-4-210,-1 0 0,0 0 0,0-1 0,0 0 0,0 1 0,0-2 0,0 1-1,0-1 1,0 1 0,-1-2 0,1 1 0,-1 0 0,1-1 0,-1 0 0,0 0 0,0 0 0,0 0-1,0-1 1,0 1 0,-1-1 0,0 0 0,0 0 0,0-1 0,0 1 0,-1 0 0,1-1-1,-1 0 1,0 1 0,-1-1 0,1 0 0,-1 0 0,0 0 0,0 0 0,0-8 0,0-25-203,-2 36 129,1 23 72,-1 24 574,-1-19-64,5 52-1,-3-72-474,1 0 0,0-1 0,0 1 0,1 0 0,-1-1 0,1 1 0,1-1 0,-1 1 0,1-1 0,0 0 1,0 0-1,0 0 0,1-1 0,5 7 0,-7-9-36,1 0 1,-1 0 0,0 0 0,1-1-1,-1 1 1,1-1 0,0 0 0,-1 1-1,1-1 1,0 0 0,0-1 0,0 1-1,-1 0 1,1-1 0,0 1 0,0-1-1,0 0 1,0 0 0,4-1 0,-3 0 4,1 0 0,0-1 0,-1 1 0,1-1 0,-1 0 0,0-1 0,0 1 0,1-1 0,-2 0 0,8-5 1,1-4-136,-1-1 0,0 0 1,0 0-1,-1-1 1,12-23-1,-17 26-13,1-1 0,-1 0-1,-1 0 1,0 0 0,-1 0-1,0-1 1,-1 1 0,-1-1-1,1-15 1,-2 32-23,-1-1 149,1 0 1,0-1 0,0 1-1,0-1 1,0 1-1,0-1 1,0 1-1,1-1 1,-1 1 0,1-1-1,0 1 1,0-1-1,0 1 1,0-1 0,0 0-1,0 1 1,1-1-1,-1 0 1,1 0 0,0 0-1,-1 0 1,1 0-1,3 2 1,-4-4-14,-1 0 0,1-1 1,0 1-1,-1 0 0,1 0 0,-1 0 1,1-1-1,-1 1 0,1 0 0,-1-1 0,1 1 1,-1-1-1,0 1 0,1 0 0,-1-1 1,0 1-1,1-1 0,-1 1 0,0-1 0,1 1 1,-1-1-1,0 1 0,0-1 0,0 1 0,1-1 1,-1 0-1,0 1 0,0-1 0,0 1 1,0-1-1,0 1 0,0-1 0,0 0 0,0 1 1,0-1-1,0 1 0,-1-1 0,2-1-1,-1 1-1,0 0 1,0 0-1,0 0 1,0 0-1,0 0 1,0-1-1,-1 1 1,1 0-1,0 0 0,0 0 1,-1 0-1,1 0 1,-1 0-1,1 0 1,-1 0-1,1 0 1,-1 0-1,0 0 1,1 0-1,-1 0 1,-1-1-1,0 1 5,0 0 0,0 0-1,0 1 1,0-1 0,0 1-1,0-1 1,0 1 0,0 0-1,0-1 1,0 1 0,0 0 0,0 1-1,0-1 1,0 0 0,0 0-1,0 1 1,0 0 0,0-1 0,0 1-1,0 0 1,-3 1 0,3 0 16,-1 0 0,1 1 0,0-1 0,0 0-1,0 1 1,1-1 0,-1 1 0,1-1 0,-1 1 0,1 0 0,0 0 0,0 0 0,-1 3 0,-2 11 159,2 0 0,0-1 0,0 1 0,2 21 0,0-31-107,0-1-20,0 1-1,1-1 1,-1 1-1,1-1 1,0 0-1,1 1 1,-1-1-1,1 0 1,1 0-1,3 8 1,-3-11-25,-1 1 0,1-1 0,0 0 0,0 0 0,0 0 0,0 0 0,0 0 0,1-1 0,-1 1-1,1-1 1,0 0 0,0 0 0,0-1 0,0 1 0,0-1 0,7 2 0,8 0 176,0 0 0,0-2 0,0 0-1,0-1 1,20-3 0,-6-1 66</inkml:trace>
  <inkml:trace contextRef="#ctx0" brushRef="#br0" timeOffset="5079.77">3356 263 9830,'-65'-51'0,"64"50"6,1 1 0,-1-1 1,0 1-1,1-1 0,-1 1 0,0 0 0,0-1 0,0 1 1,0 0-1,1-1 0,-1 1 0,0 0 0,0 0 0,0 0 0,0 0 1,0 0-1,1 0 0,-1 0 0,0 0 0,0 0 0,0 0 1,0 0-1,0 0 0,0 1 0,1-1 0,-1 0 0,0 1 1,0-1-1,0 1 0,1-1 0,-1 1 0,0-1 0,1 1 0,-1-1 1,0 1-1,1 0 0,-1-1 0,0 2 0,-11 28 487,11-25-367,-3 14 257,0 0 1,1 0 0,1 1-1,1 0 1,1-1 0,4 36-1,-4-51-306,1 0 0,0 1 0,1-1-1,-1 0 1,0 0 0,1 0-1,0 0 1,0-1 0,0 1 0,1 0-1,-1-1 1,1 0 0,0 1-1,0-1 1,0 0 0,0 0 0,1-1-1,-1 1 1,1-1 0,-1 1-1,1-1 1,0 0 0,0-1-1,0 1 1,0-1 0,0 0 0,0 0-1,1 0 1,-1 0 0,0-1-1,0 1 1,1-1 0,-1 0 0,0-1-1,1 1 1,7-2 0,-10 1-38,1 0 1,-1 0 0,1-1-1,-1 1 1,1-1-1,-1 1 1,0-1 0,0 1-1,1-1 1,-1 0 0,0 0-1,-1 0 1,1-1-1,0 1 1,-1 0 0,1-1-1,-1 1 1,0 0 0,0-1-1,0 0 1,0 1-1,1-4 1,1-5-86,0 0-1,-1 0 1,0 0 0,1-13-1,-2 6-98,1-43-151,-2 58 268,0-1 0,0 0-1,0 0 1,-1 1-1,0-1 1,0 0-1,0 1 1,0-1 0,0 1-1,-1-1 1,1 1-1,-4-4 1,5 7 27,0-1 0,0 1 1,0 0-1,0-1 0,0 1 1,-1 0-1,1 0 0,0-1 1,0 1-1,-1 0 0,1 0 0,0-1 1,0 1-1,-1 0 0,1 0 1,0 0-1,-1-1 0,1 1 1,0 0-1,-1 0 0,1 0 1,0 0-1,-1 0 0,1 0 0,0 0 1,-1 0-1,1 0 0,0 0 1,-1 0-1,1 0 0,-1 0 1,1 0-1,0 0 0,-1 0 1,1 0-1,0 0 0,-1 0 0,1 0 1,0 1-1,-1-1 0,1 0 1,0 0-1,0 0 0,-1 1 1,1-1-1,0 0 0,0 0 1,-1 1-1,1-1 0,0 0 0,0 0 1,0 1-1,-1-1 0,1 0 1,0 1-1,0-1 0,0 0 1,0 1-1,0-1 0,0 0 0,0 1 1,0-1-1,0 1 0,0 0 1,-4 23 270,4-24-269,-1 20 274,1 0 0,1-1 0,0 1-1,7 29 1,-8-45-224,1 0 1,0 0-1,0-1 0,0 1 0,1-1 0,-1 1 0,1-1 0,0 1 0,0-1 0,0 0 0,0 0 0,1 0 1,-1 0-1,1 0 0,0 0 0,0-1 0,0 0 0,0 1 0,0-1 0,0 0 0,1 0 0,-1-1 0,1 1 0,-1-1 1,1 0-1,-1 1 0,1-2 0,0 1 0,0 0 0,0-1 0,4 0 0,-7 0-22,1 0 0,-1 0 0,1 0 0,-1 0 0,1-1 0,-1 1 0,1-1 0,-1 1 0,1-1 0,-1 0 0,0 1 0,1-1 0,-1 0 0,0 0 0,1 0 0,-1 0 0,0 0 0,0 0 0,2-2 0,-1-1-23,0 1-1,0-1 1,0 1-1,0-1 0,-1 0 1,0 0-1,2-6 0,0-8-204,0 0-1,0-30 1,-3 35 95,0-235-1949,-2 232 1874,-1 0-1,0-1 1,0 2-1,-7-17 1,7 83 426,3-10 286,2 0 0,1 0 0,3 0 1,1-1-1,2 0 0,21 61 0,-28-97-478,0 1 0,0 0 0,0-1 0,0 0 0,1 1 0,0-1 0,0 0 0,0-1 0,0 1 1,1 0-1,-1-1 0,1 0 0,0 0 0,0 0 0,0 0 0,0 0 0,1-1 0,-1 0 0,1 0 0,0 0 0,-1-1 0,1 1 0,0-1 0,0 0 0,0-1 0,0 1 0,0-1 0,0 0 1,-1 0-1,1 0 0,0-1 0,6-1 0,-7 1-46,0-1 0,0 0 0,-1 1 0,1-1 0,-1 0 0,1-1-1,-1 1 1,0-1 0,0 1 0,0-1 0,0 0 0,-1 0 0,1 0 0,-1-1 0,0 1 0,0-1 0,0 1 0,0-1 0,0 0 0,-1 1 0,0-1 0,2-5 0,1-5-220,0-2 0,-1 1 0,-1 0 0,1-25 0,-2 0-208,1-21-551,-7-62 0,5 123 958,0-1 1,0 0-1,0 1 0,0-1 0,0 0 1,0 1-1,0-1 0,0 0 1,0 1-1,0-1 0,0 0 1,-1 1-1,1-1 0,0 0 1,0 1-1,-1-1 0,1 1 0,-1-1 1,1 1-1,0-1 0,-1 1 1,1-1-1,-1 1 0,1-1 1,-1 1-1,1 0 0,-1-1 1,0 0-1,0 2 17,0-1 0,1 1 0,-1-1 1,0 1-1,1-1 0,-1 1 0,0 0 0,1-1 1,-1 1-1,1 0 0,-1-1 0,1 1 0,0 0 1,-1 0-1,1-1 0,0 1 0,-1 0 0,1 0 1,0 0-1,0-1 0,0 1 0,0 0 0,0 1 1,-4 26 293,2 1 1,0-1 0,2 1 0,2-1 0,0 1-1,2-1 1,11 41 0,-12-56-171,1 3 62,0 0 0,1-1 0,12 25 0,-16-36-155,1-1-1,0 0 0,0 0 1,0 0-1,0-1 0,0 1 1,1 0-1,-1-1 0,1 1 1,-1-1-1,1 0 0,0 0 1,0 0-1,0 0 0,0 0 1,0-1-1,1 0 1,-1 1-1,0-1 0,1 0 1,-1-1-1,7 2 0,-5-2-12,-1 1 0,1-1 0,-1 0 0,1-1 0,0 1 0,-1-1 0,0 0 0,1 0 0,-1 0 0,1-1 0,-1 1 0,0-1 0,0 0 0,0 0 0,0-1 0,0 1 0,-1-1 0,1 0 0,-1 0 0,1 0 0,-1 0 0,0-1 0,0 1 0,-1-1 0,1 0 0,-1 0 0,0 0 0,0 0 0,3-6 0,0-3-232,-1-1 0,1 1 0,-2-1 0,0 0 0,2-25 0,-3-73-1378,-3 67 1367,1 45 217,0 0 0,0-1 0,0 1 0,0 0 0,0-1 0,-1 1-1,1 0 1,0 0 0,0-1 0,0 1 0,-1 0 0,1 0 0,0-1 0,0 1-1,-1 0 1,1 0 0,0 0 0,0 0 0,-1-1 0,1 1 0,0 0 0,0 0 0,-1 0-1,1 0 1,0 0 0,-1 0 0,1 0 0,0 0 0,-1 0 0,1 0 0,0 0 0,-1 0-1,1 0 1,0 0 0,-1 0 0,1 0 0,0 0 0,0 0 0,-1 0 0,1 0 0,0 1-1,-1-1 1,1 0 0,0 0 0,0 0 0,-1 0 0,1 1 0,0-1 0,0 0-1,0 0 1,-1 1 0,1-1 0,0 1 0,-3 2 33,1 1 0,0 0 0,0-1-1,0 1 1,0 0 0,1 0 0,0 1 0,-1-1 0,2 0 0,-1 0-1,0 7 1,-1 55 504,2-49-364,0-7-92,1 0-1,0 0 1,0 0 0,1 0 0,0 0-1,0 0 1,5 10 0,-6-17-52,0 0 0,1-1 1,-1 1-1,1 0 1,0 0-1,-1-1 0,1 1 1,0-1-1,1 0 0,-1 0 1,0 1-1,1-1 0,-1-1 1,1 1-1,-1 0 0,1-1 1,0 1-1,0-1 0,0 0 1,0 0-1,0 0 1,0 0-1,0 0 0,0-1 1,0 1-1,5-1 0,4 0 87,-11 1-96,1-1 0,0 0 0,0 0 1,-1 0-1,1 0 0,0 0 0,0 0 1,-1 0-1,1 0 0,0-1 1,0 1-1,-1-1 0,1 1 0,-1-1 1,1 0-1,0 0 0,-1 0 0,1 0 1,-1 0-1,0 0 0,1 0 1,-1 0-1,0 0 0,1-1 0,-1 1 1,0 0-1,1-4 0,4 43 300,6 46 667,3-1-1,44 137 0,-51-192-644,-8-28-338,0 1 0,0-1 1,0 0-1,-1 0 0,1 0 0,0 1 1,0-1-1,0 0 0,0 0 1,0 0-1,0 0 0,0 0 0,-1 1 1,1-1-1,0 0 0,0 0 1,0 0-1,0 0 0,-1 0 0,1 0 1,0 0-1,0 1 0,0-1 0,0 0 1,-1 0-1,1 0 0,0 0 1,0 0-1,0 0 0,-1 0 0,1 0 1,0 0-1,0 0 0,0 0 1,-1 0-1,1 0 0,0 0 0,0-1 1,0 1-1,-1 0 0,1 0 0,0 0 1,0 0-1,0 0 0,0 0 1,-1 0-1,1 0 0,0-1 0,0 1 1,0 0-1,0 0 0,0 0 1,-1-1-1,0 1 14,-14-8 131,-1 0 1,-25-19 0,-9-12-785</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8:22.713"/>
    </inkml:context>
    <inkml:brush xml:id="br0">
      <inkml:brushProperty name="width" value="0.05" units="cm"/>
      <inkml:brushProperty name="height" value="0.05" units="cm"/>
      <inkml:brushProperty name="color" value="#008C3A"/>
    </inkml:brush>
  </inkml:definitions>
  <inkml:trace contextRef="#ctx0" brushRef="#br0">9 607 9830,'-4'-115'55,"2"135"290,1-14-229,0-1-1,1 1 1,0 0-1,0-1 1,0 1 0,2 9-1,-2-14-84,1 1 0,0-1 0,-1 1-1,1-1 1,0 0 0,0 1 0,0-1-1,0 0 1,0 0 0,0 1 0,0-1 0,0 0-1,0 0 1,1 0 0,-1 0 0,0-1-1,1 1 1,-1 0 0,1-1 0,-1 1 0,1 0-1,-1-1 1,1 0 0,-1 1 0,1-1 0,-1 0-1,1 0 1,2 0 0,2 1 85,0 0 0,0-1 0,1 0 0,-1 0 0,0-1 0,0 0 0,0 0 0,0 0 0,0-1 0,7-2 0,-10 2-48,0 0-1,0 0 1,0 0 0,0-1 0,0 1-1,0-1 1,-1 0 0,0 0 0,1 0-1,-1 0 1,0 0 0,0 0 0,-1-1-1,1 1 1,-1 0 0,1-1 0,-1 0-1,1-4 1,0 1-89,0-1 0,-1 1 1,0-1-1,0 0 0,-1 0 0,0 0 0,0 1 0,-1-1 0,0 0 0,-3-15 1,3 20 15,0 0 1,-1 0 0,1 0 0,0 1 0,-1-1 0,0 0-1,1 0 1,-1 1 0,0-1 0,0 1 0,-1 0 0,1 0-1,0-1 1,-1 1 0,1 1 0,-1-1 0,0 0-1,0 1 1,0-1 0,0 1 0,1 0 0,-2 0 0,1 0-1,0 0 1,0 1 0,0-1 0,0 1 0,0 0 0,-4 0-1,6 0 13,0 0-1,1 1 1,-1-1-1,0 1 1,0-1-1,1 1 0,-1-1 1,1 1-1,-1 0 1,0-1-1,1 1 0,-1 0 1,1-1-1,0 1 1,-1 0-1,1 0 1,0-1-1,-1 1 0,1 0 1,0 0-1,0-1 1,-1 1-1,1 0 0,0 0 1,0 0-1,0 0 1,0-1-1,0 1 1,0 0-1,1 0 0,-1 1 1,3 30 360,-1-26-269,0 1 1,1 0-1,-1-1 0,1 0 1,1 1-1,-1-1 1,1 0-1,0-1 0,1 1 1,-1-1-1,1 0 0,0 0 1,0 0-1,1-1 1,0 0-1,-1 0 0,9 4 1,-4-2 72,1-1 1,-1 0 0,1-1-1,0 0 1,1-1-1,-1 0 1,1-1-1,-1 0 1,20 1 0,-29-4-146,0 1 1,0 0 0,0-1 0,0 0-1,0 1 1,0-1 0,0 0-1,0 0 1,0 0 0,0 0 0,0 0-1,0-1 1,-1 1 0,1 0 0,-1-1-1,1 0 1,-1 1 0,1-1-1,-1 0 1,0 1 0,0-1 0,0 0-1,0 0 1,0 0 0,0 0-1,-1 0 1,2-4 0,2-8 3,-1 0 0,0-1 0,0-15 0,0 9-331,-2 16 300,0-3-111,0 0 0,1 0 1,0 0-1,5-10 0,-7 17 114,0 0 0,1 0-1,-1 0 1,0 1 0,1-1 0,-1 0-1,1 1 1,-1-1 0,1 0 0,-1 1 0,1-1-1,0 0 1,-1 1 0,1-1 0,0 1-1,-1-1 1,1 1 0,0-1 0,0 1 0,-1 0-1,1-1 1,0 1 0,0 0 0,0 0-1,-1 0 1,1-1 0,0 1 0,0 0 0,0 0-1,0 0 1,0 0 0,-1 1 0,1-1-1,0 0 1,0 0 0,0 0 0,0 1 0,-1-1-1,1 0 1,0 1 0,0-1 0,-1 1-1,1-1 1,0 1 0,-1-1 0,1 1 0,0-1-1,-1 1 1,1 0 0,-1-1 0,1 1-1,-1 0 1,1 0 0,8 10 150,-1 1 0,0-1 1,-1 1-1,-1 1 0,0-1 0,0 1 0,-1 0 1,-1 0-1,4 18 0,13 36 490,-21-67-639,0 0 0,0 0-1,0 0 1,0 0 0,0 1 0,0-1-1,0 0 1,1 0 0,-1 0-1,0 0 1,0 1 0,0-1 0,0 0-1,0 0 1,0 0 0,0 0 0,1 0-1,-1 0 1,0 0 0,0 1-1,0-1 1,0 0 0,0 0 0,1 0-1,-1 0 1,0 0 0,0 0 0,0 0-1,0 0 1,1 0 0,-1 0-1,0 0 1,0 0 0,0 0 0,0 0-1,1 0 1,-1 0 0,0 0-1,0 0 1,0 0 0,0 0 0,1 0-1,-1 0 1,0 0 0,0-1 0,0 1-1,0 0 1,0 0 0,1 0-1,-1 0 1,0 0 0,0 0 0,0 0-1,0-1 1,0 1 0,0 0 0,0 0-1,0 0 1,0 0 0,1 0-1,-1-1 1,5-9 178,2-12-361,-2-1 1,4-34-1,4-20-694,-13 77 873,1-1 1,-1 0-1,0 1 1,0-1 0,0 1-1,0-1 1,1 0-1,-1 1 1,0-1-1,0 1 1,1-1-1,-1 1 1,0-1-1,1 1 1,-1-1-1,1 1 1,-1-1-1,1 1 1,-1-1-1,1 1 1,-1 0 0,1-1-1,-1 1 1,1 0-1,-1 0 1,1-1-1,-1 1 1,1 0-1,0 0 1,-1 0-1,1 0 1,0-1-1,-1 1 1,1 0-1,-1 0 1,1 0-1,0 1 1,-1-1 0,1 0-1,0 0 1,-1 0-1,1 0 1,-1 1-1,1-1 1,-1 0-1,1 0 1,0 1-1,-1-1 1,1 0-1,-1 1 1,1-1-1,-1 1 1,0-1-1,1 1 1,0 0 0,24 27 350,65 160 1294,-85-176-1537,0-9 25,-1-10-74,2-12 56,2-41-394,-6 39-89,8-37 1,-9 53 304,1-1 0,-1 2 1,1-1-1,0 0 0,0 0 0,1 1 1,0-1-1,0 1 0,0-1 1,0 1-1,0 0 0,5-4 0,-6 7 70,-1 0 0,0 0-1,0 1 1,1-1-1,-1 0 1,0 0-1,1 1 1,-1-1 0,1 1-1,-1-1 1,1 1-1,-1 0 1,1 0 0,-1-1-1,1 1 1,-1 0-1,1 0 1,0 1-1,-1-1 1,1 0 0,-1 0-1,1 1 1,-1-1-1,1 1 1,-1-1 0,0 1-1,1 0 1,-1-1-1,0 1 1,1 0-1,-1 0 1,0 0 0,0 0-1,0 0 1,2 2-1,3 4 87,0 1 0,0-1 0,-1 1 0,7 12 0,-9-16-62,19 45 389,4 8 60,-24-53-435,1 0-1,0 0 1,0 0-1,0-1 0,0 1 1,0-1-1,1 0 1,-1 1-1,1-1 0,4 2 1,-6-4-23,0 0-1,-1 0 1,1 0 0,0 0-1,0 0 1,0 0 0,0-1-1,0 1 1,0-1 0,0 1-1,0-1 1,0 0 0,0 0-1,0 0 1,0 0 0,0 0-1,0 0 1,0-1 0,0 1-1,0-1 1,0 1 0,3-2-1,-3 0-12,1 0-1,-1 0 1,0 0-1,1 0 1,-1-1-1,0 1 1,-1-1-1,1 1 1,0-1-1,-1 1 1,1-1-1,-1 0 1,2-4-1,1-7-168,-1 0 0,0 0 1,0 0-1,-2-1 0,1-15 0,-2-62-783,-1 55 562,1 31 225,0 12 27,0 14 311,2 1 0,1-1 0,0-1 0,2 1 0,8 24 0,43 95 893,-37-94-783,7 10 158,-15-33-187,-1 0-1,-1 1 1,9 33-1,-18-56-260,0 0-1,0 0 1,0 0 0,0 0-1,0 0 1,0 0 0,0 0-1,0 0 1,0 0 0,0 0-1,0 0 1,-1 0 0,1 0-1,0 0 1,0 0 0,0 0-1,0 0 1,0-1 0,0 1-1,0 1 1,0-1 0,0 0-1,-1 0 1,1 0 0,0 0 0,0 0-1,0 0 1,0 0 0,0 0-1,0 0 1,0 0 0,0 0-1,0 0 1,0 0 0,0 0-1,-1 0 1,1 0 0,0 0-1,0 0 1,0 0 0,0 0-1,0 0 1,0 1 0,0-1-1,0 0 1,0 0 0,0 0-1,0 0 1,0 0 0,0 0-1,-12-14 153,-13-23 79,0-11-979,3-1 0,2 0 1,2-2-1,3 0 0,1-1 1,-8-72-1,18 97 239,1 1 0,1-53 1,3 78 502,-1 0 0,0 1 0,1-1 0,-1 0 0,1 1 0,-1-1 0,0 0 0,1 1 0,-1-1 0,1 1 0,0-1 0,-1 1 0,1-1 0,-1 1 0,1-1 0,0 1 0,-1 0 0,1-1 0,0 1 0,0 0 0,-1 0 0,1-1 0,0 1 0,0 0 0,-1 0 0,1 0 0,0 0 0,0 0 0,0 0 0,-1 0-1,1 0 1,0 0 0,0 0 0,-1 1 0,1-1 0,0 0 0,0 0 0,-1 1 0,2 0 0,2 0 47,0 0-1,1 0 0,-1 1 0,0 0 0,0 0 0,4 3 1,1 3 90,0 0 1,0 1-1,-1 0 1,-1 0-1,1 1 0,-2 0 1,1 1-1,-1-1 1,-1 1-1,0 0 1,-1 0-1,5 19 1,-2-2 203,-2 0-1,-1 0 1,-1 0 0,-1 36 0,-2-61-303,1 0 1,-2 1-1,1-1 0,0 0 0,-1 0 0,1 1 1,-1-1-1,0 0 0,0 0 0,0 0 1,0 0-1,-1 0 0,1 0 0,-1 0 1,0 0-1,0-1 0,-3 4 0,-1 1 161</inkml:trace>
  <inkml:trace contextRef="#ctx0" brushRef="#br0" timeOffset="2708.63">1347 357 9830,'-78'-25'55,"77"25"-34,0-1 0,0 1 0,-1-1 0,1 1 0,0 0 0,-1-1 0,1 1 1,0 0-1,-1 0 0,1 0 0,-1 0 0,1 0 0,0 1 0,-1-1 0,1 0 0,0 0 0,-1 1 1,1-1-1,0 1 0,0-1 0,0 1 0,-1 0 0,1 0 0,0-1 0,0 1 0,0 0 0,0 0 1,0 0-1,0 0 0,0 0 0,0 0 0,1 0 0,-2 3 0,0 0 66,1 0 1,-1 1-1,1-1 0,0 1 0,1 0 1,-1 8-1,0-9-23,1 8 139,-1-1 1,1 0 0,1 1 0,0-1-1,0 0 1,1 0 0,1 0 0,4 13-1,-5-20-132,-1-1 0,1 1 0,0-1 0,0 1-1,0-1 1,0 0 0,1 0 0,0 0 0,-1 0 0,1 0 0,0-1-1,0 1 1,0-1 0,1 0 0,-1 0 0,0 0 0,1 0-1,0 0 1,-1-1 0,1 0 0,0 0 0,0 0 0,0 0 0,-1 0-1,1-1 1,0 0 0,5 0 0,-7 0-45,-1 0 0,1 0 0,-1 0 0,1 0 0,-1-1 0,1 1 0,-1-1 0,1 1 0,-1-1 1,1 0-1,-1 1 0,0-1 0,1 0 0,-1 0 0,0 0 0,1 0 0,-1 0 0,0 0 0,2-2 0,-1 0 30,0-1-1,0 1 1,-1 0-1,1-1 0,-1 1 1,0-1-1,0 1 1,1-6-1,1-8 23,-2-1-1,0-33 0,-2 33-330,2 3 177,-1 11 52,1-1 1,-1 1-1,0 0 1,0-1-1,-1 1 0,1-1 1,-1 1-1,0 0 1,0 0-1,-2-5 0,3 9 24,0 0-1,0 1 0,0-1 0,0 0 0,0 0 0,0 0 0,0 1 1,0-1-1,0 0 0,0 0 0,0 0 0,0 0 0,0 1 0,-1-1 0,1 0 1,0 0-1,0 0 0,0 0 0,0 0 0,0 1 0,0-1 0,0 0 0,-1 0 1,1 0-1,0 0 0,0 0 0,0 0 0,0 0 0,0 0 0,-1 0 0,1 1 1,0-1-1,0 0 0,0 0 0,0 0 0,-1 0 0,1 0 0,0 0 1,0 0-1,0 0 0,-1 0 0,1 0 0,0 0 0,0 0 0,0 0 0,0 0 1,-1-1-1,1 1 0,0 0 0,0 0 0,0 0 0,0 0 0,0 0 0,-1 0 1,1 0-1,0 0 0,0-1 0,0 1 0,0 0 0,0 0 0,0 0 0,-1 0 1,1-1-1,-2 16-37,2-1 202,0-1 1,1 1-1,0-1 0,0 0 0,2 0 0,0 0 0,0 0 0,10 23 0,-11-31-99,1 0-1,-1-1 1,1 1-1,0-1 0,0 0 1,0 0-1,1 0 1,-1 0-1,1-1 0,0 1 1,0-1-1,1 0 1,-1 0-1,0 0 0,1-1 1,0 1-1,0-1 1,0 0-1,0-1 0,0 1 1,0-1-1,0 0 1,0 0-1,0-1 0,8 0 1,-10 0-28,-1 0-1,0 0 1,1 0 0,-1-1 0,1 1-1,-1-1 1,0 0 0,1 0 0,-1 0 0,0 0-1,0 0 1,0 0 0,1-1 0,-1 1-1,-1-1 1,1 1 0,2-3 0,0-1-38,-1 1 1,0 0 0,0-1-1,0 0 1,0 0-1,-1 0 1,3-8-1,-1-2-158,0 0-1,-1-1 0,0 0 1,0-25-1,-2 10-88,0-4-204,-4-48 0,1 70 252,1 20 137,1 20 202,3-17-32,0-1 0,1 0 1,1 0-1,-1 0 0,1-1 0,1 0 0,-1 0 0,1 0 0,1 0 0,-1-1 1,1 0-1,10 7 0,-4-1 168,0 0 1,16 22-1,-26-31-216,1 1 0,-2 0 0,1 0-1,-1 0 1,1 0 0,-2 0-1,1 1 1,0-1 0,-1 1 0,0-1-1,0 1 1,-1 7 0,1-12-46,-1 1-1,0-1 1,0 1 0,0-1 0,-1 1 0,1-1 0,0 1 0,0-1 0,-1 1-1,1-1 1,-1 1 0,1-1 0,-1 0 0,0 1 0,1-1 0,-1 0 0,0 0 0,0 1-1,0-1 1,0 0 0,0 0 0,0 0 0,-3 2 0,1-2 29,-1 0 1,1 0-1,0 0 1,-1 0-1,0-1 1,1 1-1,-1-1 1,1 0-1,-5 0 0,6 0-19,-6 0 88,1 0 1,-1-1-1,1 1 1,-14-4 0,20 3-100,-1 1 1,1-1-1,-1 1 1,1-1-1,0 1 1,-1-1-1,1 0 1,-1 0-1,1 0 1,0 0-1,0 0 1,0 0-1,0 0 1,0 0-1,0 0 1,0 0-1,0-1 1,0 1-1,0 0 1,0-1-1,1 1 1,-1-1-1,1 1 1,-1-1-1,1 1 1,-1-1-1,1 1 1,0-1-1,0-2 1,0 3-23,1 1 0,-1 0 0,0-1 0,1 1 0,-1 0 1,1-1-1,-1 1 0,1 0 0,-1-1 0,1 1 0,-1 0 0,1 0 1,-1 0-1,1-1 0,-1 1 0,1 0 0,-1 0 0,1 0 0,-1 0 1,1 0-1,-1 0 0,1 0 0,-1 0 0,1 0 0,0 0 0,-1 1 1,1-1-1,-1 0 0,1 1 0,0-1-5,36 6 220,-19-2-53,1-1 0,28 1 0,-41-3-95,1-1 0,-1-1 0,1 1 0,-1-1 0,1 0 0,-1-1 0,11-3 0,-14 4-42,-1-1-1,1 0 0,0 0 1,-1 0-1,1 0 1,-1 0-1,1 0 0,-1 0 1,0-1-1,0 1 0,0-1 1,-1 0-1,1 0 1,0 1-1,-1-1 0,0 0 1,2-6-1,0-7-244,0 0 0,-1 0 0,0-1 1,-1 1-1,-3-32 0,1 30 3,1 13 168,0 1 0,0 0 1,-1 0-1,0-1 0,1 1 0,-2 0 1,1 0-1,0 0 0,-1 0 0,0 0 1,1 0-1,-2 1 0,1-1 0,0 0 1,-4-2-1,6 6 56,0 0 1,0 0-1,0-1 0,0 1 1,0 0-1,0 0 1,-1 0-1,1 0 1,0 0-1,0 0 0,0 0 1,0 0-1,0 1 1,-1-1-1,1 0 0,0 0 1,0 0-1,0 0 1,0 0-1,0 0 0,0 0 1,-1 0-1,1 0 1,0 0-1,0 0 1,0 0-1,0 0 0,0 1 1,0-1-1,0 0 1,0 0-1,0 0 0,-1 0 1,1 0-1,0 0 1,0 1-1,0-1 1,0 0-1,0 0 0,0 0 1,0 0-1,0 0 1,0 1-1,0-1 0,0 0 1,0 0-1,0 0 1,0 0-1,0 0 0,0 0 1,0 1-1,0-1 1,0 0-1,0 0 1,1 0-1,-1 0 0,0 0 1,0 0-1,0 1 1,0-1-1,1 9-42,4 1 132,0 0 0,0-1 0,1 0 0,0-1 0,1 1 0,0-1 0,10 10-1,22 27 380,-35-39-407,0 0 0,0 1 0,-1-1 1,0 1-1,0 0 0,-1 0 0,0-1 0,0 2 0,-1-1 0,0 0 1,0 0-1,0 0 0,-1 10 0,0-16-40,0 1-1,-1 0 1,1 0 0,-1 0 0,1 0-1,-1 0 1,0 0 0,0-1 0,1 1-1,-1 0 1,0-1 0,-1 1-1,1 0 1,0-1 0,0 0 0,-1 1-1,1-1 1,-1 0 0,1 1 0,-1-1-1,1 0 1,-1 0 0,0 0-1,1-1 1,-1 1 0,0 0 0,0-1-1,0 1 1,0-1 0,-2 1 0,-7 1 97,0 0 0,0-1 0,-21 0 0,30-1-107,1 0 1,-1 0-1,1 0 0,-1 0 1,1-1-1,-1 1 0,1 0 1,-1-1-1,1 0 1,0 1-1,-1-1 0,1 0 1,0 1-1,-1-1 0,1 0 1,0 0-1,0 0 0,0 0 1,0 0-1,0 0 0,0-1 1,0 1-1,0 0 1,0 0-1,1-1 0,-1 1 1,0-1-1,1 1 0,-1 0 1,0-3-1,0-4-25,-1 0 0,2 0 0,-1 1 0,1-14 0,0 12-140,1 8 150,-1 1-1,0-1 1,1 1-1,0-1 1,-1 1-1,1 0 1,-1-1-1,1 1 1,0-1-1,-1 1 1,1 0-1,-1 0 1,1-1 0,0 1-1,-1 0 1,1 0-1,0 0 1,0 0-1,-1 0 1,1 0-1,0 0 1,-1 0-1,1 0 1,0 0-1,0 1 1,22 2-75,-17 0 122,-1 0 0,1 1 0,-1-1-1,0 2 1,0-1 0,6 6 0,-8-6-5,1 0 0,0 0 0,0 0 0,1-1 0,-1 0 0,1 0 0,-1 0-1,1 0 1,0-1 0,0 1 0,0-1 0,8 1 0,-9-2-16,1 0-1,-1-1 0,0 0 1,0 0-1,1 0 1,-1 0-1,0-1 0,1 1 1,-1-1-1,0 0 1,0-1-1,0 1 0,0-1 1,0 1-1,0-1 1,0-1-1,0 1 1,3-3-1,0-2-119,0 0 1,-1 0-1,1-1 0,-1 0 1,-1 0-1,10-17 0,-9 14-71,-1 0 0,1-1-1,-2 0 1,0 1 0,0-1 0,-1-1-1,0 1 1,-1 0 0,-1-1 0,0 1-1,0-1 1,-1 1 0,-3-19 0,3 30 166,0 1 1,0-1 0,0 1-1,-1-1 1,1 1 0,0 0-1,0-1 1,-1 1 0,1-1-1,0 1 1,0 0 0,-1-1-1,1 1 1,0-1 0,-1 1-1,1 0 1,-1 0-1,1-1 1,0 1 0,-1 0-1,1 0 1,-1-1 0,1 1-1,-1 0 1,1 0 0,-1 0-1,1 0 1,-1 0 0,1 0-1,-1 0 1,1 0 0,-1 0-1,1 0 1,-1 0 0,1 0-1,-1 0 1,1 0 0,0 0-1,-1 0 1,1 1 0,-1-1-1,1 0 1,-1 0 0,1 1-1,0-1 1,-1 0 0,1 0-1,-1 1 1,1-1 0,0 0-1,-1 1 1,1-1-1,0 1 1,0-1 0,-1 0-1,1 1 1,0 0 0,-4 14 120,2-1 1,0 1-1,1 0 1,0 0-1,1 0 1,1 0-1,0 0 1,4 15 0,-3-21-44,1-1 1,-1-1 0,1 1 0,0 0 0,1-1 0,0 1 0,9 11-1,-10-15-39,-1-1 0,1 0 0,0 0 0,0 0-1,0 0 1,1 0 0,-1-1 0,0 0-1,1 0 1,0 0 0,0 0 0,-1 0-1,1 0 1,0-1 0,0 0 0,0 0-1,6 1 1,-5-2 6,-1 0 1,0 0-1,1 0 0,-1 0 0,1-1 0,-1 1 1,0-1-1,1 0 0,-1 0 0,0-1 0,0 1 1,0-1-1,0 0 0,7-5 0,-5 2-76,-1 0-1,0 0 1,0 0-1,0-1 1,-1 0-1,1 0 0,-2 0 1,5-10-1,0 0-175,-1 0 0,0-1 0,-1 1 0,-2-2 1,1 1-1,-2 0 0,0-1 0,-1 0 0,-1 0 0,-1 1 0,0-1 0,-2 0 0,0 0 0,0 1 0,-2-1 0,0 1 0,-1 0 0,-1 0 0,-1 0 0,0 1 0,-1 0 0,0 0 0,-2 1 0,-14-18 0,24 33 209,0-1 1,0 1-1,0 0 0,0 0 0,0 0 0,-1 0 1,1 0-1,0 0 0,0 0 0,0 0 0,0 0 1,0 0-1,-1 0 0,1 0 0,0 0 0,0 0 1,0 0-1,0 0 0,0 0 0,-1 0 0,1 0 1,0 0-1,0 0 0,0 0 0,0 0 0,0 0 1,-1 0-1,1 0 0,0 0 0,0 0 0,0 1 1,0-1-1,0 0 0,0 0 0,0 0 0,-1 0 1,1 0-1,0 0 0,0 0 0,0 0 0,0 1 1,0-1-1,0 0 0,0 0 0,0 0 0,0 0 1,0 0-1,0 1 0,0-1 0,0 0 0,0 0 1,0 0-1,0 0 0,0 0 0,0 1 0,0-1 1,0 0-1,0 0 0,0 0 0,0 0 0,0 0 1,0 1-1,0-1 0,-2 21 145,4 25 364,12 15 359,3 0 0,39 90-1,-26-75-112,9 17 303,-41-142-866,-4 17-669,2 0 1,1 0-1,2-42 0,0 73 465,1-1 0,0 1 0,0-1 0,0 0 0,0 1 0,0-1 0,1 0 0,-1 1 0,0-1 0,1 1 0,-1-1 0,1 1 0,0-1 0,-1 1 0,1-1 0,0 1 0,0 0 0,0-1 0,0 1 0,0 0 0,0 0 0,0-1 0,0 1 0,1 0 0,-1 0 0,0 0 0,1 1 0,-1-1 0,1 0 0,-1 0 0,1 1 0,-1-1 0,1 1 0,2-1 0,-1 1 33,-1 0-1,1 0 0,0 1 0,-1-1 1,1 1-1,0-1 0,-1 1 1,1 0-1,-1 0 0,1 0 0,-1 0 1,0 0-1,1 1 0,-1-1 0,0 1 1,0 0-1,0-1 0,0 1 0,0 0 1,2 3-1,7 10 141,0 2 0,-2-1 0,1 1 0,-2 0 0,0 1 0,-1 0 0,-1 0 0,-1 1-1,0 0 1,-2-1 0,0 2 0,1 36 0,-4-54-145,-1 0 0,1-1 0,-1 1 0,1 0 0,-1-1 0,1 1 0,-1 0 0,0-1 0,0 1 0,0-1 0,0 1 0,0-1 0,0 1 0,-1-1 0,1 0 0,0 0 0,-1 1 0,1-1 0,0 0 0,-1 0 0,0-1 0,1 1 0,-1 0 0,1 0 0,-1-1 0,0 1 0,0-1 0,1 1 0,-1-1-1,0 0 1,0 0 0,-3 0 0,2 1 15,0-1 0,0 0-1,0 0 1,0 0-1,0 0 1,0 0-1,0-1 1,0 1 0,0-1-1,0 0 1,0 0-1,0 0 1,0 0-1,0-1 1,0 1 0,1-1-1,-1 0 1,-2-2-1,2 1-46,1 0 0,0-1-1,0 1 1,0-1 0,1 1-1,-1-1 1,1 0 0,0 1-1,0-1 1,0 0 0,1 0-1,-1 0 1,1 0-1,0 0 1,0 0 0,1-6-1,0 8-13,1 0 0,0-1-1,0 1 1,-1 0 0,1 0-1,1 0 1,-1 1-1,0-1 1,0 1 0,1-1-1,-1 1 1,1 0-1,-1-1 1,1 1 0,4-1-1,8-5-220,-6 1 142,0 0 1,0-1 0,-1 0 0,0 0-1,0-1 1,-1 0 0,0-1 0,0 1-1,-1-1 1,0-1 0,-1 1 0,0-1-1,0 0 1,-1 0 0,-1 0 0,1-1-1,2-16 1,-1-2-256,-2-1 0,0 1 0,-2-1 0,-1 1 0,-5-37 0,4 57 260,0 0 1,0 0-1,-1 0 1,0 1-1,0-1 1,-1 1-1,0-1 1,-5-8-1,7 18 103,0 0-1,1 0 1,-1 0-1,1 0 1,-1 0-1,1 0 1,-1 0-1,1 0 0,0 0 1,0 0-1,-1 0 1,1 1-1,0-1 1,0 0-1,0 2 1,0 75 835,3 0 0,4 0 0,21 101 0,-26-170-725,-1 0-1,2 0 1,-1-1-1,1 1 1,7 12 0,-9-19-76,0 0 1,1 0 0,-1 0 0,1 0 0,0 0 0,0 0-1,0 0 1,0 0 0,0-1 0,0 1 0,0-1-1,0 0 1,0 0 0,1 1 0,-1-1 0,1-1 0,-1 1-1,0 0 1,1-1 0,0 1 0,-1-1 0,1 0 0,3 0-1,-1 0 10,0 0-1,0-1 0,1 0 0,-2 0 0,1 0 0,0-1 0,0 0 1,0 0-1,-1 0 0,1 0 0,-1-1 0,1 0 0,-1 0 1,0 0-1,0 0 0,-1-1 0,7-7 0,-6 7-118,0-2 0,0 1 0,-1 0 0,0-1 0,0 0 0,0 1 0,-1-1 0,1 0 0,-1-1 0,-1 1 0,0 0-1,1 0 1,-1-13 0,-2 42 6,0-11 132,1-1-1,0 1 1,1 0 0,2 15-1,-3-25-40,1 0-1,-1 0 0,1 0 1,0 0-1,0 0 0,-1 0 1,1 0-1,0 0 1,1 0-1,-1 0 0,0 0 1,0 0-1,1-1 0,-1 1 1,1-1-1,0 1 0,-1-1 1,1 1-1,0-1 0,0 0 1,0 0-1,0 0 0,0 0 1,0 0-1,0-1 0,0 1 1,0 0-1,0-1 1,3 1-1,-1-1 7,0 0 0,-1 1 1,1-1-1,0 0 0,0-1 0,0 1 0,0-1 1,0 0-1,-1 0 0,1 0 0,0 0 1,-1-1-1,1 1 0,-1-1 0,1 0 1,-1 0-1,0 0 0,5-5 0,-2 1-95,-2 0 0,1 0 0,-1 0 0,0 0 0,0-1 0,-1 0 0,1 0 0,3-13 0,-2 1-158,-1 1 0,-1-1 0,-1 0 0,0 1 0,-1-1 0,-2-22 0,1 38 193,0-1 0,0 1 0,0 0 0,-1 0 0,1 0 0,-1 0 0,0-1 0,1 1 0,-1 0 0,-1 0 0,1 0 0,0 1 0,-1-1 0,1 0 0,-1 0 0,0 1 0,0-1 0,0 1 0,0-1 0,-1 1 0,1 0 0,-1 0 0,1 0 0,-1 0 0,1 1 0,-1-1 0,0 1 0,0-1 0,0 1 0,0 0 0,0 0 0,0 0 0,0 1 0,-5-1 0,6 1 54,0 1 0,0-1 0,1 1-1,-1-1 1,0 1 0,0 0 0,1 0 0,-1 0 0,1 0-1,-1 0 1,1 0 0,-1 0 0,1 0 0,-1 1-1,1-1 1,0 1 0,0-1 0,0 1 0,0-1 0,0 1-1,0-1 1,0 1 0,1 0 0,-1 0 0,0-1 0,1 1-1,-1 3 1,-2 9 132,0-1 1,-1 23-1,4-34-127,-3 23 228,2 1-1,1 0 1,0-1 0,5 26 0,-4-44-188,1 1 0,0-1-1,0 0 1,0 0 0,1 0 0,0 0 0,0 0 0,0 0 0,1-1 0,0 0-1,1 0 1,-1 0 0,1 0 0,0-1 0,1 1 0,-1-1 0,1-1-1,7 6 1,-10-9-39,-1 1 0,1-1-1,-1 0 1,1 0 0,0 0 0,0 0-1,-1 0 1,1 0 0,0-1-1,0 1 1,0-1 0,0 0 0,-1 0-1,1 0 1,5-1 0,-7 0-15,-1 0 1,0 0 0,0 0-1,0 0 1,0 0-1,0 0 1,0 0 0,0 0-1,0 0 1,0 0-1,-1 0 1,1 0 0,0 0-1,-1 0 1,1 0-1,0 0 1,-2-1 0,-17-20 207</inkml:trace>
  <inkml:trace contextRef="#ctx0" brushRef="#br0" timeOffset="3670.13">3571 278 9830,'0'-120'0,"1"129"59,0 0 1,1 0-1,1 0 0,-1-1 1,2 1-1,6 13 0,-2-4 269,152 387 6707,-149-377-6379,-10-24-602</inkml:trace>
  <inkml:trace contextRef="#ctx0" brushRef="#br0" timeOffset="4165.31">3569 525 9830,'2'-4'30,"1"1"0,1 0-1,-1 0 1,0 0 0,1 0 0,-1 0 0,1 1-1,0-1 1,0 1 0,8-3 0,-7 4 43,1 0-1,-1 1 1,0-1 0,1 1 0,-1 0 0,1 1-1,-1-1 1,11 4 0,14 2 535,-1-1 1,1-2-1,0-1 0,0-1 1,44-5-1,-71 4-570,-1 0 1,1-1 0,-1 0-1,1 0 1,-1 0 0,1 0-1,-1 0 1,1 0-1,-1-1 1,0 1 0,0-1-1,0 1 1,0-1 0,0 0-1,0 0 1,0 0-1,0 0 1,-1 0 0,1 0-1,1-3 1,-1 0-51,0 0 1,0 0-1,-1 0 0,1 0 1,-1-1-1,0 1 0,0 0 1,-1 0-1,0-7 1,0 12 10,0 0 0,0 0 1,0-1-1,0 1 1,1 0-1,-1 0 0,0-1 1,0 1-1,0 0 1,-1 0-1,1-1 0,0 1 1,0 0-1,0 0 0,0 0 1,0-1-1,0 1 1,0 0-1,0 0 0,0 0 1,0-1-1,-1 1 1,1 0-1,0 0 0,0 0 1,0 0-1,0-1 1,-1 1-1,1 0 0,0 0 1,0 0-1,0 0 1,-1 0-1,1 0 0,0-1 1,0 1-1,0 0 1,-1 0-1,1 0 0,0 0 1,0 0-1,-1 0 0,1 0 1,0 0-1,0 0 1,-1 0-1,1 0 0,0 0 1,0 0-1,0 0 1,-1 1-1,1-1 0,0 0 1,-1 0-1,-7 6-18,5 2 119,1-1 1,0 1 0,1 0 0,0-1-1,0 1 1,0 0 0,1 0 0,1 0 0,-1 0-1,1-1 1,0 1 0,1 0 0,0-1-1,5 13 1,-4-14-7,1 0 1,0 0-1,0-1 0,1 1 0,-1-1 0,1 0 0,0-1 1,0 1-1,1-1 0,0 0 0,-1-1 0,1 1 0,1-1 1,-1 0-1,0 0 0,1-1 0,-1 0 0,1 0 0,0-1 1,-1 0-1,1 0 0,0 0 0,0-1 0,0 0 1,0 0-1,13-3 0,-19 3-76,1-1 0,-1 0 0,0 0 0,1 1 0,-1-1 0,0 0 0,0 0 0,0 0 0,0 0-1,0-1 1,0 1 0,0 0 0,0 0 0,0-1 0,0 1 0,-1 0 0,1-1 0,0 1 0,-1-1 0,1 1 0,-1 0 0,0-1 0,0 1 0,1-3 0,0-42-24,-1 34-148,0 5 81,-1 1 0,1-1 0,-1 1 0,0-1-1,-1 1 1,0-1 0,0 1 0,-4-9 0,5 12 71,-1 1 1,1 0-1,0-1 1,-1 1-1,1 0 1,-1 0-1,0 0 1,1 0-1,-1 1 1,0-1-1,0 0 1,-1 1-1,1 0 1,0-1-1,0 1 1,-1 0 0,1 0-1,0 0 1,-1 0-1,1 0 1,-1 1-1,1-1 1,-1 1-1,-3 0 1,6 0 6,-1 0 0,1 0 0,0 1 1,-1-1-1,1 0 0,0 1 0,-1-1 1,1 0-1,0 1 0,-1-1 0,1 1 1,0-1-1,0 0 0,-1 1 0,1-1 0,0 1 1,0-1-1,0 1 0,0-1 0,0 1 1,0-1-1,0 1 0,-1-1 0,1 1 1,1-1-1,-1 1 0,0-1 0,0 1 1,0-1-1,0 0 0,0 1 0,0 0 0,1 2 38,-1 15 142</inkml:trace>
  <inkml:trace contextRef="#ctx0" brushRef="#br0" timeOffset="4712.48">4743 489 9830,'-86'-77'55,"85"76"-27,-1-1 1,1 1-1,-1-1 1,0 1-1,0 0 1,1 0-1,-1 0 0,0 0 1,0 0-1,0 0 1,0 0-1,-1 1 1,1-1-1,0 1 1,0-1-1,0 1 1,0 0-1,0 0 1,-1 0-1,1 0 1,0 0-1,0 1 0,0-1 1,0 1-1,0-1 1,-1 1-1,1 0 1,0 0-1,0 0 1,1 0-1,-1 0 1,0 0-1,0 0 1,0 1-1,-2 2 1,-1 2 117,1 0 0,0 0 0,0 0-1,0 0 1,1 1 0,0-1 0,-3 9 0,3-7 9,1 1-1,0-1 0,0 0 0,0 0 1,1 1-1,0-1 0,1 1 1,0-1-1,0 1 0,2 10 0,-1-16-100,0 0 1,0 1-1,0-1 0,0 0 0,0 0 0,1 0 0,-1 0 0,1 0 0,0-1 0,0 1 0,0 0 0,0-1 0,0 1 1,1-1-1,-1 0 0,1 0 0,-1 0 0,1 0 0,0 0 0,0 0 0,0-1 0,0 0 0,0 1 0,0-1 0,0 0 1,0 0-1,1-1 0,3 1 0,0 0 66,0 0 0,-1 0 0,1-1 0,0 0 0,0 0 0,-1-1 0,1 0 0,0 0 0,-1-1 0,1 1 0,-1-1 0,0-1 0,1 1 0,-1-1 0,7-5 0,-8 4-118,1-1 1,-1 0-1,0 0 0,0 0 1,-1-1-1,1 0 1,-1 1-1,0-2 1,-1 1-1,0 0 0,0-1 1,0 1-1,-1-1 1,3-10-1,1-15-272,-1 0 1,-2 0-1,-1-1 1,-2 0-1,-5-53 0,3 72 160,0 0-1,-1 1 0,0-1 0,-1 1 1,-1 0-1,0 0 0,-10-18 0,15 30 109,0 1 0,0 0-1,-1 0 1,1 0 0,0-1-1,0 1 1,0 0 0,0 0 0,0 0-1,0 0 1,0-1 0,0 1-1,0 0 1,0 0 0,-1 0-1,1 0 1,0-1 0,0 1-1,0 0 1,0 0 0,-1 0 0,1 0-1,0 0 1,0 0 0,0 0-1,0 0 1,-1-1 0,1 1-1,0 0 1,0 0 0,0 0-1,-1 0 1,1 0 0,0 0 0,0 0-1,0 0 1,-1 0 0,1 0-1,0 0 1,0 0 0,0 0-1,-1 1 1,1-1 0,0 0 0,0 0-1,-4 11-4,1 16 198,2 0 213,1 1 0,1-1 0,1 1 0,2-1-1,0 0 1,2 0 0,16 45 0,-11-46 94,0 1-1,24 37 1,-31-58-399,0 1 1,1 0 0,0-1-1,1 0 1,-1 0 0,1-1-1,0 1 1,1-1 0,-1-1-1,1 1 1,0-1 0,0 0-1,0 0 1,8 2-1,20 1 374</inkml:trace>
  <inkml:trace contextRef="#ctx0" brushRef="#br0" timeOffset="5105.4">5237 431 9830,'-51'-40'55,"50"40"-42,1-1 0,-1 1 0,0-1 0,0 1 0,0 0 0,0-1 0,0 1 0,0 0 0,0 0 1,0 0-1,0 0 0,0 0 0,0 0 0,0 0 0,0 0 0,0 0 0,0 1 0,0-1 0,0 0 0,0 1 0,0-1 1,0 1-1,0-1 0,0 1 0,0-1 0,0 1 0,1-1 0,-1 1 0,0 0 0,0-1 0,1 1 0,-1 0 0,0 0 0,1 0 1,-1 0-1,1-1 0,-1 1 0,1 0 0,0 0 0,-1 0 0,1 2 0,-3 1 61,-3 8 182,0 1-1,0 0 1,1 0 0,0 1-1,2-1 1,-1 1-1,2 0 1,0 0 0,0 0-1,2 27 1,0-39-215,0 1 1,0-1-1,0 0 1,0 0-1,1 0 1,-1 0-1,1 1 1,0-1-1,-1 0 1,1 0-1,0 0 1,0 0-1,0-1 0,1 1 1,-1 0-1,0 0 1,1 0-1,-1-1 1,1 1-1,-1-1 1,1 0-1,0 1 1,0-1-1,0 0 1,-1 0-1,1 0 1,0 0-1,1 0 1,3 1-1,4 0 179,0 0 0,1 0 0,0-1 0,20-1 0,-28 0-193,-1 0 23,1 0-1,0 0 1,-1-1-1,1 1 1,0-1 0,-1 1-1,1-1 1,-1 0 0,1 0-1,-1 0 1,1 0-1,-1-1 1,0 1 0,0-1-1,0 1 1,0-1 0,0 0-1,0 0 1,2-2-1,-1-1-43,0 1-1,0-1 1,0 0 0,-1 0-1,0 0 1,0 0-1,0 0 1,-1 0-1,1-7 1,0 1-80,-1-1 0,0 1 0,-1 0 0,0 0 1,-1 0-1,0 0 0,0 0 0,-2 0 1,-3-13-1,2 15 6,0-1 1,0 1-1,-1 0 0,0 1 1,-7-10-1,10 15 48,0 1 1,-1-1-1,1 1 0,-1-1 0,1 1 0,-1 0 1,1 0-1,-1 0 0,0 0 0,0 1 0,0-1 1,0 1-1,-1 0 0,1-1 0,0 1 0,0 1 1,-1-1-1,-5 0 0,8 1 30,0 0 0,0 0 1,1 0-1,-1 0 0,0 1 0,1-1 0,-1 0 0,0 0 1,1 0-1,-1 1 0,0-1 0,1 1 0,-1-1 0,1 0 1,-1 1-1,1-1 0,-1 1 0,1-1 0,-1 1 0,1-1 1,-1 1-1,1 0 0,-1-1 0,1 1 0,0-1 0,-1 1 1,1 0-1,0-1 0,0 1 0,0 0 0,-1 0 0,1-1 1,0 1-1,0 0 0,0-1 0,0 1 0,0 0 0,0-1 1,0 1-1,1 0 0,-1 0 0,0 0 0,0 13 229</inkml:trace>
  <inkml:trace contextRef="#ctx0" brushRef="#br0" timeOffset="5324.38">5604 483 9830,'0'0'0,"-7"0"0,3 0 0,2-3 0,0-11 328</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8:55.022"/>
    </inkml:context>
    <inkml:brush xml:id="br0">
      <inkml:brushProperty name="width" value="0.05" units="cm"/>
      <inkml:brushProperty name="height" value="0.05" units="cm"/>
      <inkml:brushProperty name="color" value="#008C3A"/>
    </inkml:brush>
  </inkml:definitions>
  <inkml:trace contextRef="#ctx0" brushRef="#br0">12 0 9830,'0'0'1,"-9"8"157,9-8-155,-1 0 0,1 1 1,0-1-1,0 0 0,0 0 1,0 0-1,0 0 0,-1 0 1,1 1-1,0-1 0,0 0 1,0 0-1,0 0 0,0 0 1,0 1-1,0-1 0,0 0 1,0 0-1,-1 0 0,1 1 1,0-1-1,0 0 1,0 0-1,0 0 0,0 1 1,0-1-1,0 0 0,0 0 1,1 0-1,-1 1 0,0-1 1,0 0-1,0 0 0,0 0 1,0 1-1,0-1 0,0 0 1,0 0-1,0 0 0,1 0 1,-1 1-1,0-1 0,0 0 1,0 0-1,0 0 0,0 0 1,1 0-1,-1 0 0,0 0 1,0 1-1,0-1 0,1 0 1,-1 0-1,0 0 0,0 0 1,0 0-1,1 0 0,-1 0 1,0 0-1,0 0 0,0 0 1,1 0-1,-1 0 0,0 0 1,0 0-1,1 0 0,15 0 270</inkml:trace>
</inkml:ink>
</file>

<file path=xl/ink/ink6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8:57.098"/>
    </inkml:context>
    <inkml:brush xml:id="br0">
      <inkml:brushProperty name="width" value="0.05" units="cm"/>
      <inkml:brushProperty name="height" value="0.05" units="cm"/>
      <inkml:brushProperty name="color" value="#F6630D"/>
    </inkml:brush>
  </inkml:definitions>
  <inkml:trace contextRef="#ctx0" brushRef="#br0">446 706 5202,'0'0'10053,"-4"-1"-9399,-5-5 143,10 1 899,21-6 619,-13 8-2780,6-3 516,7-4 7,1 2 0,0 0 0,30-5 0,-52 13-61,1 0 0,0 1 1,-1-1-1,1 0 0,-1 1 0,1-1 1,-1 1-1,1 0 0,-1-1 0,1 1 1,-1 0-1,0 0 0,1 0 0,-1 0 1,0 0-1,0 0 0,0 0 1,0 0-1,0 0 0,0 1 0,0-1 1,0 0-1,0 1 0,-1-1 0,1 1 1,0-1-1,-1 1 0,1-1 0,-1 1 1,1 2-1,10 56-94,-10-54 95,7 69 51,-7-48-43,1 0 1,2 0-1,0 0 0,2 0 0,1-1 1,16 38-1,-12-48-530,-4-10-1714</inkml:trace>
  <inkml:trace contextRef="#ctx0" brushRef="#br0" timeOffset="214.41">517 947 6051,'0'0'12405,"-17"-32"-12341,42 25-64,5-7-32,11-2 0,6-7-480,-2-7-1409,0-2-288,-13-6-2209,-5-1-2289</inkml:trace>
  <inkml:trace contextRef="#ctx0" brushRef="#br0" timeOffset="601.92">566 370 7075,'-19'-4'3170,"16"4"-3063,-125-17 4286,113 16-4022,1 1 1,-1 0 0,0 1 0,1 1 0,-1 0 0,1 1-1,-1 0 1,-17 7 0,17-2-227,0 1 0,0 0-1,1 1 1,1 0 0,-1 1 0,2 1-1,0 0 1,0 0 0,1 2 0,0-1 0,1 1-1,1 1 1,-12 25 0,6-9-33,3 0 0,0 1 0,2 0 0,1 1 1,2 0-1,-3 35 0,6-31-60,2-1 1,1 1-1,1-1 0,3 0 1,11 65-1,-10-83-47,1-1 1,1 1-1,1-1 1,0 0-1,1-1 0,1 1 1,0-1-1,1-1 0,1 0 1,0-1-1,1 0 1,1 0-1,20 15 0,-10-12 10,0-1 0,2-2 0,0-1-1,0 0 1,1-2 0,1-1 0,-1-1-1,2-1 1,54 7 0,-14-7-36,0-3 0,0-3 0,71-6 0,-104 1-264,1-1-1,-1-2 0,1-1 1,-2-2-1,65-24 0,-84 26 55,0-1 0,-1 0-1,0-1 1,0 0 0,-1-1-1,18-18 1,-23 20 88,0 0 0,-1-1 0,-1 0 0,0-1 0,0 1 0,0-1 0,-2 0 0,1-1 0,-1 1 0,4-18 0,-3 3 140,-2 0-1,0 0 1,-2-1-1,0 1 1,-2 0-1,-1-1 1,-1 1-1,-1 0 1,-2 0-1,0 0 1,-19-46 0,2 19 25,-2 2 0,-2 0 0,-2 2 0,-46-59 1,64 93-10,0 0 1,-1 0-1,0 2 1,-19-16-1,27 25-26,1 1 0,-1-1-1,0 1 1,0 0 0,0 0 0,0 1-1,0-1 1,0 1 0,0 0 0,-6-1 0,7 2-33,0 0 0,0 0 1,1 0-1,-1 1 0,0-1 1,0 1-1,1-1 1,-1 1-1,0 0 0,1 0 1,-1 0-1,1 1 1,0-1-1,-1 0 0,1 1 1,0 0-1,-4 3 0,-1 2-571,1 1-1,0 0 1,0 0-1,1 1 0,0 0 1,0 0-1,-5 15 1,-6 26-3628</inkml:trace>
  <inkml:trace contextRef="#ctx0" brushRef="#br0" timeOffset="976.13">1956 550 1889,'0'0'10885,"-19"-43"-10597,16 43-288,-1 0-1057,0 4-1344,0 7-1104</inkml:trace>
  <inkml:trace contextRef="#ctx0" brushRef="#br0" timeOffset="1257.68">1956 550 8420,'-26'-28'1656,"6"7"701,0 1 5160,20 22-7010,0 71-341,2 0 1,3-1-1,20 98 0,28 42-393,-48-200-1545,-5-12 1578,0 0-1,1 1 1,-1-1 0,1 0-1,-1 1 1,0-1 0,1 0-1,-1 0 1,1 1 0,-1-1-1,0 0 1,1 0 0,-1 0-1,1 0 1,-1 0 0,1 1-1,-1-1 1,1 0 0,-1 0-1,1 0 1,-1 0-1,1-1 1,-1 1 0,0 0-1,1 0 1,-1 0 0,1 0-1,-1 0 1,1 0 0,-1-1-1,1 1 1,-1 0 0,0 0-1,1-1 1,-1 1 0,0 0-1,1-1 1,-1 1 0,1-1-1,15-16-6272</inkml:trace>
  <inkml:trace contextRef="#ctx0" brushRef="#br0" timeOffset="1476.5">2094 518 8932,'0'0'10661,"3"134"-10245,12-78 32,2 1-127,2-3-273,2-7 96,-2-5-144,-4-12-128,0-8-1409,0-7-1857,-8-9-1264</inkml:trace>
  <inkml:trace contextRef="#ctx0" brushRef="#br0" timeOffset="1697.33">1770 834 3874,'0'0'10116,"135"-24"-10004,-67 13 177,2-3-273,-1 1-16,-6 0-1473,-11 2-2881,-10 3-2769</inkml:trace>
  <inkml:trace contextRef="#ctx0" brushRef="#br0" timeOffset="1901.02">1793 1054 5314,'0'0'15415,"124"-50"-15366,-60 18 79,5-4-128,18-7-257,1-8-3216,6-8-5971</inkml:trace>
  <inkml:trace contextRef="#ctx0" brushRef="#br0" timeOffset="2583.03">2965 473 5250,'0'0'8167,"-12"-17"-6526,-39-54-550,49 69-1026,0-1-1,-1 1 1,1-1 0,-1 1 0,1 0 0,-1 0 0,0 0-1,0 0 1,0 1 0,0-1 0,0 1 0,0 0-1,-1 0 1,1 0 0,0 0 0,-1 0 0,1 1 0,0-1-1,-1 1 1,1 0 0,-1 0 0,1 1 0,-7 0 0,-6 0 132,11 0-173,0-1 0,0 1 0,1-1 1,-1 2-1,0-1 0,1 0 0,-1 1 1,1 0-1,0 0 0,-1 0 0,1 0 1,0 1-1,0 0 0,1 0 1,-1 0-1,0 0 0,1 1 0,0-1 1,0 1-1,0 0 0,0 0 0,1 0 1,-1 0-1,1 0 0,0 0 1,-3 9-1,1-1-25,1 0 0,-1 0 1,2 1-1,0 0 0,0-1 1,1 1-1,1 0 0,0 0 1,2 13-1,-1-21 9,0-1 0,1 1 1,-1 0-1,1 0 0,1-1 0,-1 1 0,0-1 1,1 0-1,0 1 0,0-1 0,0-1 1,1 1-1,-1 0 0,1-1 0,0 0 1,0 0-1,0 0 0,0 0 0,1 0 0,-1-1 1,1 0-1,-1 0 0,6 1 0,16 6 51,-1-2-1,1 0 1,31 2 0,-29-4-46,-10-2-478,-1 0 0,1 2 0,-1 0 0,0 0 0,24 13 0,-37-16 377,-1 0 1,0-1-1,0 1 1,0 1-1,0-1 1,0 0-1,0 1 1,0-1-1,-1 1 1,0 0-1,1 0 1,-1 0-1,0 0 1,0 0-1,-1 1 1,1-1-1,-1 0 1,1 1-1,-1-1 1,0 1-1,-1-1 1,1 1-1,0 0 1,-1-1-1,0 1 1,0 0-1,0 0 1,-1-1-1,1 1 1,-1 0-1,1-1 1,-1 1-1,-1-1 1,-1 5-1,1-2 39,-1-1 0,-1 0-1,1 0 1,-1 0 0,0 0 0,0 0-1,0-1 1,0 0 0,-1 0 0,0 0-1,0 0 1,-9 4 0,-8 4 145,-39 17 0,55-27 84,0 1 0,1-1 0,-1-1 1,0 1-1,0-1 0,0 0 0,0 0 0,0 0 1,0-1-1,-8-1 0,14 0-143,-1-1-1,1 0 0,0 0 1,0 1-1,-1-1 1,1 0-1,1 0 1,-1 0-1,0 1 1,0-1-1,1 0 1,-1 0-1,1 1 1,0-3-1,1 1-102,1 0 0,0 0-1,0 1 1,0-1 0,0 1 0,0-1-1,1 1 1,-1 0 0,0 0 0,1 1-1,5-3 1,51-15-1975,-30 10-8,18-8-2606</inkml:trace>
  <inkml:trace contextRef="#ctx0" brushRef="#br0" timeOffset="3850.54">3254 721 4706,'0'0'16048,"-6"-7"-15101,-21-21-569,27 28-377,0 1 0,0-1-1,0 0 1,0 0 0,0 1-1,0-1 1,0 0 0,0 0-1,0 0 1,0 1 0,0-1-1,-1 0 1,1 0 0,0 0-1,0 1 1,0-1-1,0 0 1,0 0 0,0 0-1,-1 0 1,1 0 0,0 1-1,0-1 1,0 0 0,0 0-1,-1 0 1,1 0 0,0 0-1,0 0 1,0 0 0,-1 1-1,1-1 1,0 0-1,0 0 1,0 0 0,-1 0-1,1 0 1,0 0 0,0 0-1,-1 0 1,1 0 0,0 0-1,0 0 1,0 0 0,-1-1-1,1 1 1,0 0 0,0 0-1,0 0 1,-1 0 0,1 0-1,0 0 1,0 0-1,0-1 1,0 1 0,-1 0-1,1 0 1,0 0 0,0 0-1,0 0 1,0-1 0,0 1-1,0 0 1,0 0 0,-1 0-1,1-1 1,0 1 0,0 0-1,0 0 1,-3 18 7,1 0 1,0 0 0,1 1-1,1-1 1,1 0 0,1 1-1,0-1 1,7 22 0,7 21 153,28 62 0,-5-12-116,-5-1-267,-81-222-457,32 60 694,2 0 0,2-1 0,3-1 0,2 0 0,2 0 0,4-57 0,0 107-26,0 0-1,1 0 1,-1 0 0,1 0 0,0 0-1,1 0 1,-1 0 0,1 0 0,-1 1-1,1-1 1,0 1 0,5-7 0,-6 9 4,0 0 0,1-1 1,-1 1-1,1 0 0,-1 0 1,1 0-1,-1 0 0,1 0 1,-1 1-1,1-1 0,0 0 1,0 1-1,-1-1 0,1 1 1,0-1-1,0 1 0,0 0 1,0 0-1,-1 0 0,1 0 1,0 0-1,0 0 0,0 1 1,-1-1-1,1 1 0,0-1 0,0 1 1,-1 0-1,1-1 0,0 1 1,1 1-1,1 1-1,0 0-1,0-1 1,0 1-1,0 1 1,-1-1 0,0 1-1,1-1 1,-1 1-1,-1 0 1,1 0 0,-1 0-1,1 0 1,-1 1-1,0-1 1,0 0-1,-1 1 1,0 0 0,2 6-1,0 9-43,-1 0 1,0 0-1,-2 22 0,-1-37-18,0 1-1,0 0 1,-1 0-1,0-1 1,0 1-1,0-1 1,-1 1-1,0-1 1,0 0-1,0 0 1,0 0-1,-1-1 1,0 1-1,0-1 1,0 0-1,-1 0 1,1 0-1,-1-1 1,0 0-1,0 0 1,-9 4-1,14-7 69,-1 0 1,1 0-1,0 0 0,-1 0 0,1 0 0,-1-1 0,1 1 1,-1 0-1,1 0 0,-1 0 0,1-1 0,0 1 0,-1 0 0,1-1 1,0 1-1,-1 0 0,1-1 0,0 1 0,-1 0 0,1-1 0,0 1 1,0-1-1,-1 1 0,1 0 0,0-1 0,0 1 0,0-1 1,0 1-1,-1-1 0,1 1 0,0-1 0,0 1 0,0-1 0,0 1 1,0-1-1,0 1 0,1-2 0,-2 2-4,1-1 0,0 1 1,0-1-1,0 1 0,0-1 0,0 0 0,0 1 0,0-1 1,0 1-1,0-1 0,0 0 0,1 1 0,-1-1 1,0 1-1,0-1 0,0 1 0,1-1 0,-1 1 0,0-1 1,1 1-1,-1-1 0,0 1 0,1-1 0,-1 1 0,1-1 1,-1 1-1,1 0 0,-1-1 0,1 1 0,-1 0 1,1-1-1,-1 1 0,1 0 0,-1 0 0,1 0 0,0-1 1,166 16-5079,-164-15 5069,0 0-1,-1 0 1,1-1 0,0 1-1,0-1 1,-1 0-1,1 1 1,-1-1 0,1 0-1,-1-1 1,1 1-1,-1 0 1,0-1 0,1 0-1,-1 1 1,3-4-1,-1 1 37,-1-1 0,1 1 0,-1-1-1,0 1 1,-1-1 0,1 0-1,3-10 1,-2 1 305,0-1 1,-1 1 0,-1-1-1,0 1 1,0-22-1,-2-47 4099,-2 262-4604,2-176 47,0 0 0,0 0 0,1 0 0,-1 0 0,1 0 0,-1 0 0,1 0 0,0 0 1,0 0-1,0-1 0,1 1 0,-1 0 0,1-1 0,-1 1 0,1-1 0,0 1 0,0-1 0,0 0 0,0 0 0,0 0 1,1 0-1,-1 0 0,0 0 0,1-1 0,0 1 0,-1-1 0,1 0 0,0 1 0,4 0 0,-3-1-310,1 0 0,-1-1 0,1 1-1,-1-1 1,0 0 0,1 0 0,-1 0-1,1-1 1,-1 0 0,0 0 0,1 0-1,-1 0 1,0 0 0,0-1-1,0 0 1,0 0 0,0 0 0,0 0-1,6-6 1,0-1-175,-1 0 1,0 0-1,-1-1 0,0 0 1,-1 0-1,7-13 0,-6 8 977,0-1-1,-1 0 0,8-32 1,-8 13 2257,-1-1 1,-1 1 0,-2-64-1,-5 75-840,2 23-1663,0 1 0,0-1 1,0 0-1,0 1 0,0-1 0,0 0 1,-1 1-1,1-1 0,0 0 0,-1 1 1,1-1-1,0 0 0,-1 1 0,1-1 0,0 1 1,-1-1-1,1 1 0,-1-1 0,1 1 1,-1-1-1,0 1 0,1 0 0,-1-1 0,1 1 1,-1 0-1,0-1 0,1 1 0,-1 0 1,0 0-1,-1 2-109,1 0 1,0 0-1,0 0 0,0 0 1,0 1-1,1-1 1,-1 0-1,0 1 0,1-1 1,0 0-1,-1 1 1,1 3-1,0-2 12,-4 27 124,2 0 0,2 50 1,1-67-134,0 0 0,2 0 1,-1 0-1,2 0 1,0 0-1,0-1 0,13 26 1,-15-35-49,1 0 0,-1-1 1,1 1-1,0-1 0,0 1 1,0-1-1,1 0 0,-1-1 1,1 1-1,0 0 0,-1-1 0,1 0 1,0 0-1,0 0 0,1-1 1,-1 1-1,0-1 0,0 0 1,1 0-1,-1 0 0,1-1 1,-1 1-1,1-1 0,-1 0 1,1-1-1,-1 1 0,1-1 1,-1 0-1,0 0 0,1 0 0,-1 0 1,0-1-1,0 0 0,0 0 1,0 0-1,0 0 0,0-1 1,-1 1-1,1-1 0,-1 0 1,0 0-1,0 0 0,5-7 1,0-2 47,-1-1 1,0 0 0,-1-1 0,0 0 0,-1 0 0,-1 0 0,0 0 0,-1-1 0,2-16 0,-1-21 498,-1-63 0,-4 80-47,1 23-243,1-1 262,-1-1-1,-1 1 1,0-1-1,-1 1 1,-6-23-1,2 55 113,3 10-592,2 1 0,0 0 0,2 0-1,2-1 1,0 1 0,2-1 0,1 1-1,2-2 1,0 1 0,25 52 0,6-5-2807</inkml:trace>
  <inkml:trace contextRef="#ctx0" brushRef="#br0" timeOffset="4037.8">3484 279 9492,'0'0'9157,"34"4"-12167,-17 0-3073</inkml:trace>
  <inkml:trace contextRef="#ctx0" brushRef="#br0" timeOffset="5275.78">2462 1320 3490,'0'0'10071,"8"0"-9530,607-31 2992,600-147-5553,-1174 170 1709,32-6-606,-1-3 0,122-45-1,-186 59 1204,24-11 150,-31 13-252,0 1-1,0-1 0,0 1 0,0-1 1,0 0-1,0 1 0,0-1 0,0 0 1,0 0-1,0 0 0,0 0 0,-1 0 1,1 0-1,0 0 0,-1 0 0,1 0 1,-1 0-1,1 0 0,-1 0 0,1-2 1,-4 2-163,0 0 1,-1 1-1,1-1 1,0 0 0,0 1-1,-1 0 1,1 0 0,0 0-1,-6 1 1,6-1-68,-21 0-2396,8 0-2621,5 0-3460</inkml:trace>
  <inkml:trace contextRef="#ctx0" brushRef="#br0" timeOffset="6165.84">5459 266 1553,'0'0'9943,"-3"-6"-8436,2 3-1296,-1 0 0,0 0 0,1 0 0,-2 0 0,1 0-1,0 1 1,0-1 0,-1 1 0,1-1 0,-1 1 0,0 0 0,0 0 0,0 0-1,0 1 1,0-1 0,0 1 0,0-1 0,0 1 0,-1 0 0,1 0-1,0 1 1,-1-1 0,1 1 0,-1-1 0,-4 1 0,4 1-162,0-1-1,0 1 1,0 0 0,0 0 0,0 0-1,0 1 1,0-1 0,0 1 0,1 0 0,-1 0-1,0 0 1,1 1 0,0-1 0,0 1-1,0 0 1,0 0 0,0 0 0,0 0 0,1 0-1,-1 0 1,1 1 0,0-1 0,0 1-1,-2 6 1,-3 7-16,1 0-1,0 0 1,2 0-1,-5 27 1,5-13 29,1-1 1,1 0 0,2 1 0,1-1-1,1 1 1,1-1 0,2 0-1,2 0 1,10 31 0,-13-46-225,2 0 0,0-1 0,0 0 1,2-1-1,-1 1 0,2-1 0,0-1 0,0 0 1,1 0-1,1-1 0,0 0 0,0 0 0,1-2 0,0 1 1,1-2-1,0 1 0,0-2 0,1 0 0,27 10 1,11-7-3020,-3-8-1373</inkml:trace>
  <inkml:trace contextRef="#ctx0" brushRef="#br0" timeOffset="6660.42">5958 407 8676,'0'0'12184,"-7"-10"-11543,-24-29-511,31 38-130,0 1 1,0-1-1,-1 1 0,1 0 0,0-1 0,-1 1 1,1 0-1,0-1 0,-1 1 0,1 0 0,0-1 0,-1 1 1,1 0-1,-1 0 0,1-1 0,0 1 0,-1 0 1,1 0-1,-1 0 0,1 0 0,-1 0 0,1 0 0,-1 0 1,1-1-1,-1 1 0,1 0 0,-1 1 0,1-1 1,-1 0-1,1 0 0,0 0 0,-1 0 0,1 0 0,-1 0 1,1 1-1,-1-1 0,1 0 0,-1 0 0,0 1 0,-7 14-24,7-12 20,-5 10 0,0-1 0,1 1-1,1 0 1,0 0 0,-2 16 0,5-24 0,0 1 0,0-1-1,1 1 1,0-1 0,0 1 0,0-1 0,1 0-1,0 1 1,0-1 0,0 1 0,1-1 0,-1 0 0,1 0-1,0 0 1,1 0 0,2 5 0,7 2-20,0 0 1,0 0-1,1-1 0,0 0 1,1-1-1,26 14 0,-17-11-984,32 26 0,-53-37 830,1 0 0,-1 0 1,0 0-1,0 1 1,0-1-1,0 0 1,0 1-1,0-1 0,-1 1 1,1 0-1,-1-1 1,0 1-1,0 0 1,0 0-1,0 0 0,0 0 1,0 0-1,-1 0 1,0 0-1,1 0 1,-1 0-1,0 0 0,-1 0 1,0 5-1,0-4 79,0-1 1,-1 1-1,0 0 0,0-1 0,0 1 0,0-1 0,0 0 0,-1 1 0,1-1 1,-1 0-1,0 0 0,0-1 0,0 1 0,0-1 0,-1 1 0,1-1 1,-6 2-1,-3 2 171,0 0 1,-1-1 0,1 0-1,-1-1 1,0-1 0,0 0 0,-1-1-1,1 0 1,-1-1 0,1 0-1,-24-3 1,36 2 52,-1-1 0,1 1 0,0-1 0,0 1 0,-1-1 0,1 0-1,0 0 1,0 1 0,0-1 0,0 0 0,0 0 0,0 0 0,0 0 0,0 0 0,0 0 0,0 0-1,1-1 1,-1 1 0,0 0 0,1 0 0,-1-1 0,1 1 0,0 0 0,-1-1 0,1 1 0,0 0 0,0-1-1,-1 1 1,1 0 0,0-1 0,1 1 0,-1-2 0,3 2-148,1 0 0,-1 1 0,1-1-1,0 1 1,-1 0 0,1 0 0,5 0 0,-4 1-83,18 0-1444,47 9-1,-44-6-1034,38 3 1,-23-7-1461,-1 0-1056</inkml:trace>
  <inkml:trace contextRef="#ctx0" brushRef="#br0" timeOffset="7911.87">6248 744 688,'0'0'9215,"-5"-19"-5634,-14-59-930,19 75-2315,-1 0 0,0 0 0,1 0 0,-1 0-1,0 0 1,-1 0 0,1 0 0,0 1 0,-1-1 0,1 0-1,-1 1 1,0-1 0,0 1 0,0 0 0,-4-4 0,5 7-279,1 0 1,-1 0-1,1 0 1,-1 0-1,1 0 1,0 0-1,-1-1 1,1 1-1,0 1 1,0-1-1,0 0 1,0 0-1,0 0 1,0 0-1,0 1 1,0 19-85,-1 1 23,1 0-1,2 1 1,0-1-1,1 0 1,7 26 0,13 13 58,3-1 0,3-1 0,47 73 0,-75-130-174,-1-11 34,-1-3 92,-1 0-1,-1 0 0,0 1 0,-1-1 1,0 1-1,-1 0 0,-10-19 1,-3-7 5,0-3 50,2-1 0,2 0 0,1 0 0,2-2 0,2 1 0,2-1 0,-2-58 0,11 101-71,1-1 0,-1 0 0,0 1 0,1 0 0,-1-1 0,1 1 0,-1 0 1,1 0-1,-1 1 0,1-1 0,-1 0 0,1 1 0,2 0 0,1 2 5,0 1 0,1-1 0,-1 1-1,0 0 1,-1 0 0,1 1 0,-1-1 0,0 1 0,0 1-1,0-1 1,-1 1 0,0-1 0,0 1 0,0 0 0,-1 1 0,5 10-1,-2-1-103,-1 0-1,0 0 1,-1 1 0,0-1-1,1 33 1,-4-40-36,-1 0 0,0-1 0,0 1 0,-4 15 0,4-22 90,0 0 0,-1-1 0,1 1 0,-1-1 0,1 1 0,-1 0 0,0-1 0,0 1 0,0-1 0,1 1 0,-2-1 0,1 0 0,0 1-1,0-1 1,0 0 0,0 0 0,-1 0 0,1 0 0,-1 0 0,1 0 0,-1 0 0,1 0 0,-1-1 0,1 1 0,-1 0 0,0-1 0,1 0 0,-1 1-1,0-1 1,1 0 0,-3 0 0,3 0 62,1 0 0,-1 0 0,1 0 0,-1 0 0,1 0 0,-1 0 0,1-1 0,-1 1 0,1 0 0,-1 0 0,1-1 0,0 1 0,-1 0 0,1-1 0,0 1 0,-1 0 0,1-1 0,0 1 0,-1-1 0,1 1 0,0-1-1,-1 1 1,1 0 0,0-1 0,0 1 0,0-1 0,0 1 0,-1-1 0,1 1 0,0-1 0,0 1 0,0-1 0,-1-22 195,1 16-49,31 13-604,-20-2 85,-1 0 0,1-1 0,1 0 1,-1-1-1,0-1 0,0 1 0,1-2 1,-1 1-1,1-2 0,12-1 1,-20 0 355,0 1 0,-1-1 0,1 0 1,-1 0-1,0-1 0,0 1 0,0-1 1,0 0-1,0 1 0,0-1 0,-1-1 1,1 1-1,-1 0 0,0 0 0,0-1 1,0 0-1,-1 1 0,3-8 1,3-6 294,-2-1 1,6-30 0,-7 22 1242,-1 1-1,-1-31 1,-2 55-1184,-1 20-509,-2 10 125,0-14 20,2 1-1,-1 0 1,2 0 0,0-1-1,1 1 1,1 0 0,5 23-1,-6-36-104,0 0 0,1 0-1,-1 0 1,1 0 0,0-1-1,0 1 1,0 0 0,0-1-1,0 0 1,1 1 0,-1-1 0,1 0-1,0 0 1,-1 0 0,1-1-1,0 1 1,0-1 0,5 2-1,-2-1-134,0 0 0,0-1 0,0 0 0,0 0 0,0-1 0,0 1 0,1-2 0,-1 1 0,6-1 0,-9 0 257,0 0 0,0 0 0,0 0-1,-1 0 1,1-1 0,0 1 0,-1-1 0,1 0-1,-1 0 1,0 0 0,1 0 0,-1 0-1,0 0 1,0 0 0,0-1 0,-1 1 0,1-1-1,0 0 1,-1 1 0,0-1 0,0 0-1,0 0 1,0 0 0,1-5 0,2-9 332,0-1 0,-2 1 1,1-19-1,-2 24 118,0 1-76,1-13 621,-1-1 1,0 0-1,-5-27 0,0 40-274,-2 12-162,5 0-553,0 1 1,0 0-1,1 0 0,-1 0 0,0 0 0,1 0 1,-1 0-1,0 0 0,1 0 0,0 0 1,-1 0-1,1 0 0,-1 1 0,1-1 1,0 0-1,0 2 0,-4 30-14,2 0-1,1 0 1,6 55 0,-5-84-49,1 0 1,-1 0-1,1 0 0,0 0 1,1 0-1,-1 0 1,1 0-1,-1-1 1,1 1-1,0-1 1,1 1-1,-1-1 1,1 0-1,-1 0 1,1 0-1,0 0 0,0 0 1,7 4-1,-5-4-138,1 0-1,0-1 0,0 0 0,1 0 1,-1-1-1,0 1 0,1-1 0,-1-1 1,0 1-1,1-1 0,7-1 0,-9 0 165,-1 0-1,1 0 0,0 0 1,0-1-1,-1 0 1,1 0-1,-1 0 0,0 0 1,1-1-1,-1 0 0,0 0 1,-1 0-1,1 0 0,0 0 1,-1-1-1,0 0 0,0 0 1,0 0-1,0 0 1,-1 0-1,1 0 0,1-6 1,5-8 93,-2 0 1,0-1-1,-1 1 1,5-27-1,-6 24 294,-2 0 0,0-1 0,-2 1 0,0 0 0,-1-1 0,-2 1 0,0-1 0,-1 1 0,-1 0 0,-1 0 0,-1 0 0,-12-28 0,18 48-329,0 1-1,0 0 1,0 0-1,0 0 1,0 0 0,0-1-1,0 1 1,0 0-1,0 0 1,0 0-1,0-1 1,0 1 0,0 0-1,0 0 1,0 0-1,0 0 1,0-1-1,0 1 1,-1 0 0,1 0-1,0 0 1,0 0-1,0 0 1,0 0-1,0-1 1,-1 1 0,1 0-1,0 0 1,0 0-1,0 0 1,0 0-1,-1 0 1,1 0 0,0 0-1,0 0 1,0 0-1,0 0 1,-1 0-1,1 0 1,0 0 0,0 0-1,0 0 1,-1 0-1,1 0 1,0 0-1,0 0 1,0 0-1,0 0 1,-1 0 0,1 0-1,-3 13 204,2 26-594,1-35 439,-1 28-58,2 0 1,1 0-1,1 0 0,2-1 0,12 42 0,-5-36-371,1-1-1,2 0 1,1-1-1,24 37 1,-38-69-41</inkml:trace>
  <inkml:trace contextRef="#ctx0" brushRef="#br0" timeOffset="8081.64">6283 411 9364,'0'0'6499</inkml:trace>
  <inkml:trace contextRef="#ctx0" brushRef="#br0" timeOffset="9435.05">7473 642 7091,'0'0'5264,"0"5"-5021,0-3-224,0 0 1,0-1 0,0 1-1,0 0 1,1 0 0,-1 0-1,1 0 1,0 0 0,-1-1-1,1 1 1,0 0 0,0-1-1,0 1 1,0-1 0,0 1-1,1-1 1,-1 1 0,0-1-1,1 0 1,-1 1 0,1-1-1,-1 0 1,1 0 0,0 0-1,-1 0 1,1-1 0,0 1-1,0 0 1,-1-1 0,1 1-1,0-1 1,0 1 0,0-1-1,2 0 1,2 1 0,0 1 0,0-1 0,0-1-1,0 1 1,0-1 0,0 0 0,0-1 0,6 0-1,-10 0-13,0 1 0,0-1 0,0 0 0,0 1 0,-1-1 0,1 0 0,0 0 0,-1 0 0,1 0-1,-1-1 1,1 1 0,-1 0 0,0-1 0,1 1 0,-1-1 0,0 1 0,0-1 0,0 0 0,0 1-1,0-1 1,0 0 0,-1 0 0,1 0 0,-1 1 0,1-1 0,-1 0 0,0 0 0,1-3 0,0-2 58,-1 1 0,0-1 0,0 0 0,0 0 0,-1 1 0,0-1 0,0 0 0,0 1 0,-1-1 0,0 1 0,-1-1 0,-3-7 0,4 11 2,0 0 1,-1 0-1,1 0 0,0 0 0,-1 0 0,0 0 0,0 1 0,0-1 0,0 1 1,0 0-1,0 0 0,-1 0 0,1 0 0,0 0 0,-1 1 0,0 0 0,1 0 1,-1 0-1,0 0 0,0 0 0,1 1 0,-1 0 0,-5 0 0,6 0-66,1 0-1,-1 1 1,1-1-1,-1 1 1,1-1-1,0 1 1,-1 0-1,1 0 1,0 1-1,0-1 1,-1 0-1,1 1 1,0-1-1,0 1 0,0-1 1,1 1-1,-1 0 1,0 0-1,1 0 1,-1 0-1,1 0 1,0 1-1,-1-1 1,1 0-1,0 0 1,0 1-1,1-1 1,-1 1-1,0-1 1,1 4-1,-3 9 2,0 0 1,2 1-1,0 25 0,1-39 0,0 7-17,0 1-1,1-1 1,1 1 0,-1-1 0,2 0 0,-1 0 0,1 0-1,0 0 1,1 0 0,0 0 0,1-1 0,0 0 0,0 0 0,0 0-1,1-1 1,0 1 0,1-2 0,0 1 0,0-1 0,0 1 0,1-2-1,0 1 1,0-1 0,0-1 0,0 1 0,1-1 0,0-1 0,0 0-1,0 0 1,0-1 0,0 0 0,1 0 0,-1-1 0,1 0 0,-1-1-1,1 0 1,11-2 0,-18 2 10,0-1 0,0 0 0,0 0 0,0 0 0,0 0 0,-1 0 0,1 0 0,0-1 0,-1 1 0,1-1 0,-1 0 0,0 0 0,1 0 0,-1 0 0,0 0 0,3-5 0,-2 2 15,0 0 0,0 0 1,0-1-1,-1 1 0,0-1 1,0 1-1,-1-1 0,1-6 1,1-8 319,-2 0 1,0 0 0,-2 0-1,-2-23 1,-9-8 868,11 48-1054,0 0 1,0 0-1,0-1 0,-1 2 0,1-1 1,-1 0-1,1 0 0,-1 0 0,0 1 1,0-1-1,-1 1 0,1-1 0,-5-2 1,7 4-143,0 1 1,-1 0 0,1 0-1,0 0 1,0 1 0,-1-1-1,1 0 1,0 0 0,0 0 0,0 0-1,-1 0 1,1 0 0,0 0-1,0 0 1,-1 0 0,1 0-1,0 1 1,0-1 0,0 0-1,0 0 1,-1 0 0,1 0 0,0 1-1,0-1 1,0 0 0,0 0-1,0 0 1,-1 1 0,1-1-1,0 0 1,0 0 0,0 1-1,0-1 1,0 0 0,0 0 0,0 1-1,0-1 1,0 0 0,0 0-1,0 1 1,0-1 0,0 0-1,0 0 1,0 1 0,0 14-88,0-13 94,0 4-20,0 0 0,0-1 1,0 1-1,1 0 0,0-1 0,0 1 0,0-1 1,1 1-1,0-1 0,0 0 0,0 0 1,1 0-1,0 0 0,0 0 0,0 0 0,0-1 1,1 1-1,0-1 0,0 0 0,0 0 1,0-1-1,1 1 0,8 5 0,-4-5-256,-1 1-1,2-1 1,-1 0 0,0-1-1,1 0 1,0 0-1,0-1 1,-1-1 0,1 0-1,0 0 1,0-1-1,19-1 1,-28 1 254,1-1 0,0 1 0,-1-1 0,1 0-1,0 1 1,-1-1 0,1 0 0,-1 0 0,1 0 0,-1 0 0,0 0 0,1-1 0,-1 1 0,0 0-1,0 0 1,0-1 0,0 1 0,0-1 0,0 1 0,0-1 0,-1 1 0,1-1 0,0 0 0,-1 1-1,1-1 1,-1 0 0,0 1 0,0-1 0,1-2 0,0-10 429,0 1 1,-2-26-1,1 21 785,0 14-869,0 3-276,0 1 0,1-1 1,-1 1-1,0-1 0,0 0 0,0 1 1,0-1-1,0 1 0,0-1 1,0 1-1,0-1 0,0 1 1,0-1-1,0 1 0,0-1 1,0 0-1,-1 1 0,1-1 1,0 1-1,0-1 0,-1 1 0,1-1 1,0 1-1,0-1 0,-1 1 1,1 0-1,-1-1 0,1 1 1,0-1-1,-1 1 0,1 0 1,-1-1-1,0 1 0,-1 19-96,2-16 18,0 16 40,0 0 0,1-1 0,1 1 0,8 33 0,-9-48-71,0 0 0,1 0 0,-1 0 0,1 0 0,0 0 0,0-1 0,0 1 0,1 0 0,-1-1 0,1 0 1,0 1-1,0-1 0,0 0 0,0-1 0,0 1 0,1 0 0,0-1 0,-1 0 0,1 0 0,0 0 1,0 0-1,0-1 0,0 1 0,0-1 0,0 0 0,0 0 0,7 0 0,-6 0-78,-1-1 0,1 0-1,-1 0 1,1 0 0,0 0-1,-1-1 1,1 1 0,-1-1-1,1 0 1,5-2 0,-8 1 104,0 0 1,0 1-1,0-1 1,1 0-1,-2 0 1,1 0-1,0 0 1,0 0-1,-1 0 1,1-1 0,-1 1-1,0 0 1,1-1-1,-1 1 1,0-1-1,-1 0 1,2-4-1,3-12 48,-1 0-1,-1 0 0,0-21 1,-2 30 187,-1 0 1,0-1-1,-1 1 1,0-1 0,-1 1-1,0 0 1,-5-13-1,7 20-131,-1 1 0,0-1 0,0 1-1,0-1 1,-1 1 0,1-1-1,-1 1 1,1 0 0,-1 0-1,0 0 1,0 0 0,0 0-1,0 0 1,0 1 0,0-1-1,0 1 1,-1-1 0,1 1-1,0 0 1,-1 0 0,1 0-1,-5-1 1,6 2-78,0 0 0,1 1 1,-1 0-1,1-1 0,-1 1 0,1-1 1,-1 1-1,1 0 0,-1-1 0,1 1 1,0 0-1,-1-1 0,1 1 0,0 0 1,-1-1-1,1 1 0,0 0 0,0 0 1,0 0-1,0-1 0,0 1 0,0 0 0,0 0 1,0 1-1,-1 25-42,2-24 33,-2 6 20,2 0-1,-1-1 1,1 1 0,0-1 0,1 1-1,0-1 1,0 0 0,7 15 0,-7-19-65,1-1 1,-1 1-1,0-1 1,1 0 0,0 1-1,0-1 1,0 0 0,0-1-1,0 1 1,1-1 0,-1 1-1,1-1 1,-1 0 0,1 0-1,0-1 1,0 1 0,0-1-1,0 1 1,0-1-1,6 0 1,-5 0-147,1 0 0,-1 0 0,1-1-1,-1 0 1,1 0 0,-1-1 0,11-1-1,-14 1 188,1 0-1,-1 0 1,0 0 0,0 0-1,1 0 1,-1-1-1,0 1 1,0-1-1,0 1 1,0-1-1,-1 0 1,1 0-1,0 0 1,-1 0-1,1 0 1,-1 0-1,0 0 1,0 0-1,2-3 1,2-11 698,-1 0 1,0-1-1,-1 1 1,-1-1-1,0 1 1,-1-27-1,12 171-831,-10-109-52,1 0 1,1-1 0,1 0-1,14 33 1,-18-48-90,0 1 0,0-1 0,0 0 1,0 0-1,0 0 0,1 0 0,-1-1 0,1 1 1,0-1-1,5 5 0,-5-6-282,0 1 0,0-1 0,0 0-1,0 0 1,0 0 0,1 0 0,-1 0 0,3 0 0,22 0-6036</inkml:trace>
  <inkml:trace contextRef="#ctx0" brushRef="#br0" timeOffset="10260.39">8647 612 6419,'0'0'13009,"-18"-13"-11916,-58-40-548,74 52-526,0 0 1,0 0 0,0-1-1,0 1 1,-1 0-1,1 1 1,0-1 0,0 0-1,-1 1 1,1-1 0,-1 1-1,1 0 1,0-1-1,-1 1 1,1 1 0,0-1-1,-1 0 1,1 0 0,-1 1-1,1-1 1,0 1-1,-4 1 1,3 1 1,-1-1 0,1 1 0,0-1 0,-1 1 0,1 0 0,0 0 0,1 1 0,-4 4 0,1-2 24,1 0-29,-1 0 0,1 0-1,1 1 1,-1 0 0,1 0-1,0-1 1,1 2 0,0-1-1,0 0 1,0 0 0,1 1-1,0-1 1,0 9 0,1-11-16,0-1 0,1 1 0,-1-1 0,1 1 1,0-1-1,0 1 0,0-1 0,1 0 0,0 1 1,0-1-1,0 0 0,0 0 0,0 0 1,1-1-1,-1 1 0,1 0 0,0-1 0,1 0 1,-1 0-1,0 0 0,1 0 0,5 3 0,0-1-142,0-1 0,1 0 0,0 0 1,-1-1-1,1 0 0,1-1 0,-1 0 0,0 0 0,0-1 0,1-1 0,-1 1 0,1-2 0,13-1 0,-22 1 110,0 0 1,0 0 0,0 0-1,0 0 1,0 0-1,0 0 1,0 0-1,0-1 1,0 1-1,0-1 1,-1 0 0,1 1-1,-1-1 1,1 0-1,-1 0 1,0 0-1,0 0 1,1 0 0,-1 0-1,-1 0 1,1 0-1,0 0 1,0-1-1,-1 1 1,1-3-1,1-8 66,-1 1 0,0-1-1,-1-17 1,0 17 3,0-11 579,-6-48 0,5 64-351,-1 0 1,0 0 0,-1 0 0,1 0 0,-2 1 0,1-1-1,-1 1 1,0-1 0,-8-9 0,9 20 53,1 11-314,1 14-89,1-17 54,0-1 1,1 1-1,0 0 0,1 0 0,0 0 0,1-1 1,5 13-1,-6-17-101,2 1 0,-1-1 0,1-1 0,0 1 1,0 0-1,0-1 0,1 0 0,0 0 0,0 0 0,0-1 0,1 1 0,9 5 1,-11-8 17,0 0 1,0 1-1,0-2 1,0 1 0,1 0-1,-1-1 1,1 0 0,-1 0-1,1 0 1,-1-1 0,1 1-1,0-1 1,-1 0-1,7-1 1,-8 1 49,0-1 0,0 0 0,0 0 0,0 0 0,0 0 1,0-1-1,0 1 0,0-1 0,-1 0 0,1 0 0,0 0 0,-1 0 0,1 0 0,-1 0 0,0-1 0,0 1 0,0-1 1,0 1-1,0-1 0,1-4 0,3-9 393,0-1-1,-2 1 1,0-1 0,-1 0 0,0 0-1,-2-1 1,0 1 0,-2-27 0,1 33-238,0 10-64,0 1-1,1-1 1,-1 1 0,0-1-1,0 0 1,0 1 0,0-1-1,0 1 1,0-1 0,0 1-1,0-1 1,0 1 0,0-1-1,-1 1 1,1-1 0,0 0-1,0 1 1,0-1-1,-1 1 1,1-1 0,0 1-1,0 0 1,-1-1 0,1 1-1,-1-1 1,1 1 0,0 0-1,-1-1 1,1 1 0,-1 0-1,1-1 1,-1 1 0,1 0-1,-1-1 1,1 1 0,-1 0-1,1 0 1,-1 0 0,1 0-1,-1 0 1,0-1 0,0 2-24,0-1-1,0 1 1,0-1 0,0 0 0,1 1 0,-1 0 0,0-1-1,0 1 1,0 0 0,1-1 0,-1 1 0,0 0-1,1 0 1,-1-1 0,1 1 0,-1 0 0,1 0 0,-1 0-1,1 0 1,0 0 0,-1 2 0,-2 5-8,1 0 0,1 1 0,-1-1-1,1 1 1,1 0 0,-1-1 0,2 1 0,-1 0 0,1-1 0,0 1 0,4 11 0,-4-16-77,1 0 1,0 0 0,-1-1 0,1 1 0,0-1-1,1 1 1,-1-1 0,1 0 0,-1 0 0,1 0 0,0 0-1,0-1 1,0 1 0,0-1 0,1 0 0,-1 1-1,1-2 1,-1 1 0,1 0 0,0-1 0,0 1-1,0-1 1,-1 0 0,1-1 0,0 1 0,7 0-1,-8-1 9,1 1 0,-1-1 0,1 0 0,0 0 0,-1 0 0,1 0-1,-1-1 1,1 0 0,-1 1 0,1-1 0,-1 0 0,1-1 0,-1 1-1,0-1 1,0 1 0,1-1 0,4-4 0,-5 2 113,0 0 1,0 0-1,0 0 0,-1-1 1,0 1-1,1-1 1,-1 0-1,-1 1 0,1-1 1,-1 0-1,0 0 1,1-7-1,1-18 1196,0-1-1,-3-32 0,0 42 137,-1 61-1593,0-5 291,5 49 0,-3-75-234,1-1 1,-1 1 0,1 0-1,1 0 1,0-1 0,0 1-1,0-1 1,1 0-1,1 0 1,8 12 0,-11-17-82,0-1 0,0 0 0,0 0 0,0 0 0,0 0 0,1 0 0,-1-1 0,1 1 0,-1-1 0,5 2 0,16 1-5111,-4-4-2494</inkml:trace>
  <inkml:trace contextRef="#ctx0" brushRef="#br0" timeOffset="10540.88">9107 1 12742,'0'0'9348,"22"26"-8398,-1 0-655,123 158 1445,24 72 0,-148-220-1681,-2 0 0,-1 2 0,-1 0 0,-3 0 1,13 59-1,-23-83-153,-1 1 0,0-1 0,-2 0 0,0 17 0,-1-29 20,1 1-1,-1-1 1,1 1-1,-1-1 1,0 0 0,0 1-1,0-1 1,0 0-1,0 0 1,-1 0-1,1 0 1,-1 0-1,1 0 1,-1 0 0,0-1-1,1 1 1,-1 0-1,0-1 1,0 0-1,0 1 1,0-1-1,-1 0 1,1 0-1,0 0 1,0 0 0,-1-1-1,-4 2 1,-6 1-504,-1-1 1,0-1 0,-25 0 0,28-1 109,-60 0-3261,-12-5-2808</inkml:trace>
</inkml:ink>
</file>

<file path=xl/ink/ink6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9:11.699"/>
    </inkml:context>
    <inkml:brush xml:id="br0">
      <inkml:brushProperty name="width" value="0.05" units="cm"/>
      <inkml:brushProperty name="height" value="0.05" units="cm"/>
      <inkml:brushProperty name="color" value="#F6630D"/>
    </inkml:brush>
  </inkml:definitions>
  <inkml:trace contextRef="#ctx0" brushRef="#br0">14 384 2401,'0'0'13988,"-3"-2"-13761,-7-3-211,10 9-1,16 22 94,0 0 191,-7-8-143,0-1-1,1-1 1,1 1 0,21 23-1,-26-35-142,-1 0 0,1 1-1,0-2 1,0 1-1,0-1 1,1 0-1,0 0 1,0-1 0,0 0-1,0 0 1,0 0-1,0-1 1,1 0-1,14 1 1,-3-1 63,0-1 0,0-1 0,0-1 0,19-3 0,-28 3-53,-1-1 1,0-1-1,0 0 1,0 0-1,0-1 0,-1 0 1,1 0-1,-1-1 1,0 0-1,7-7 1,-2 1 98,-2 0 0,1-1 1,-1 0-1,-1-1 1,0 0-1,-1-1 1,-1 0-1,0-1 1,0 1-1,5-19 1,-13 33-118,0-1 1,0 1-1,1-1 1,-1 1-1,0 0 1,0-1 0,0 1-1,1-1 1,-1 1-1,0-1 1,0 1-1,1 0 1,-1-1 0,0 1-1,1 0 1,-1-1-1,1 1 1,-1 0-1,0 0 1,1-1 0,-1 1-1,1 0 1,-1 0-1,1 0 1,-1 0-1,1-1 1,-1 1 0,0 0-1,1 0 1,-1 0-1,1 0 1,-1 0-1,1 0 1,-1 0 0,1 0-1,-1 0 1,1 1-1,-1-1 1,1 0-1,-1 0 1,1 0 0,-1 0-1,0 1 1,1-1-1,-1 0 1,1 0-1,-1 1 1,0-1 0,1 0-1,-1 1 1,1 0-1,16 17-198,-2 4 190,1-1 0,0-1 0,2-1 1,26 23-1,-35-35-11,0-1 0,0 0 0,1 0 0,0 0 0,-1-1 0,2-1-1,-1 0 1,1 0 0,-1-1 0,1 0 0,0-1 0,21 1 0,-19-2 14,0 0 0,1-1-1,-1-1 1,0 0 0,0-1-1,0-1 1,0 0 0,0 0-1,0-1 1,-1-1 0,0 0-1,0-1 1,0 0 0,0-1-1,14-12 1,20-18 587,48-50 0,-92 86-589,-1-1-1,1 1 1,0 0 0,0 0-1,0 0 1,0 0-1,0 0 1,0 0-1,0 0 1,0 0-1,0 1 1,0-1-1,0 1 1,1 0 0,-1 0-1,0-1 1,0 2-1,0-1 1,1 0-1,1 1 1,47 14-136,-25-5 155,10-1-12,0-1 0,1-2-1,37 2 1,112-5-264,-177-4 254,-1 1 0,1-1-1,-1 0 1,1-1 0,-1 0 0,0-1-1,0 1 1,0-1 0,0-1 0,-1 0-1,1 0 1,-1 0 0,0-1 0,7-6-1,4-6 100,-1-1 0,0-1-1,20-30 1,-36 48-87,-1 0-4,1 0 0,-1 0 0,1 0 0,0 0 0,-1 0 0,1 0 0,0 0 0,0 0 0,-1 1 0,1-1 0,0 0 0,0 0 0,0 1 0,0-1 0,0 1 0,0-1 0,0 1 1,0-1-1,0 1 0,0 0 0,0 0 0,0-1 0,0 1 0,1 0 0,-1 0 0,0 0 0,0 0 0,0 0 0,0 0 0,0 0 0,0 1 0,0-1 0,1 0 0,-1 1 0,0-1 0,0 1 0,0-1 0,1 2 0,3 2-59,0 0 0,0 1 0,-1 0 0,0 0 0,7 10-1,4 6 134,-10-15-85,0-1-1,0 1 1,1-1 0,0 1 0,0-2 0,0 1-1,0-1 1,1 0 0,0 0 0,0 0-1,0-1 1,0 0 0,0-1 0,1 0-1,-1 0 1,1 0 0,-1-1 0,1 0-1,0-1 1,12 0 0,-6 1 20,-1-2 1,1 1 0,-1-2-1,1 1 1,-1-2-1,0 0 1,0-1-1,0 0 1,0-1-1,-1 0 1,1-1-1,18-12 1,-11 3 6,-11 8 7,-1 1 1,1 0 0,15-7 0,-22 12-42,0 0 0,1 0 1,-1 0-1,1 0 0,-1 1 1,0-1-1,1 1 0,-1 0 0,1-1 1,-1 1-1,1 0 0,-1 1 0,1-1 1,-1 0-1,1 1 0,-1-1 0,1 1 1,-1 0-1,0 0 0,3 1 1,22 13 23,0-2 1,0-1 0,1-1 0,1-1 0,0-2 0,0 0 0,0-2 0,1-2 0,0 0 0,0-2-1,45-3 1,-62-1 9,-1-1-1,0-1 1,0 0-1,0 0 0,-1-1 1,1-1-1,-1 0 1,16-11-1,32-16 94,-48 29-106,0 0 0,0 1 0,0 0-1,0 0 1,1 1 0,-1 0 0,1 1-1,-1 1 1,1 0 0,17 2 0,-11 1-18,1 1 0,-1 1 0,1 1 0,-1 0-1,26 14 1,-29-13 6,1 1 0,0-2 0,0 0 0,1-1 0,0-1 0,0 0 0,0-2 0,0 1-1,0-2 1,0-1 0,29-2 0,-38-1 14,0 0 0,0 0 0,-1-1 0,0 0-1,0 0 1,0-1 0,0 0 0,8-8 0,17-11 58,-19 16-28,1 0 0,0 0 0,0 2 0,1 0 0,23-7 0,-32 11-47,1 1 0,-1 0 0,1 0 0,0 1 0,0 0 0,-1 0 0,1 1 0,0 0 0,-1 0 0,1 0 0,0 1 0,-1 0 0,0 0 0,1 0 0,8 6 1,0-1-7,0 0 1,0-1 0,0-1 0,1 0 0,-1-1-1,1-1 1,0-1 0,0 0 0,1-1 0,-1 0 0,0-1-1,0-1 1,1-1 0,-1-1 0,0 0 0,19-6-1,-4-1-41,-1-2-1,0 0 0,-1-2 1,0-1-1,-2-2 0,0 0 1,31-27-1,-51 39 50,-1 1 0,1 0 0,0 0 1,0 1-1,1 0 0,-1 0 0,1 1 0,-1 0 0,1 0 1,0 1-1,-1 0 0,1 0 0,0 0 0,0 1 1,0 1-1,0-1 0,0 1 0,0 1 0,-1-1 0,1 1 1,10 5-1,3 0-37,10 4-311,0-2 0,37 6 0,-58-13 284,0-1-1,0 0 1,0-1-1,0 0 1,0-1-1,0 0 1,0 0-1,0-1 1,0-1 0,0 1-1,12-7 1,91-53 521,-88 46-256,0 1 1,1 1-1,0 2 1,1 0 0,35-9-1,-17 13 43,0 1-1,1 2 1,66 2-1,-105 4-245,-1 0-1,0 0 0,0 1 1,-1 0-1,1 0 1,0 0-1,-1 1 1,1 0-1,-1 0 0,0 0 1,0 1-1,0 0 1,0 0-1,7 8 1,-4-5 11,-1 0 1,1-1-1,1 0 1,-1 0 0,13 5-1,-8-6 14,0-1 0,0-1 0,0 0 0,0-1 0,24 1 0,68-4 15,-91 1-8,102-15 9,-81 9-43,66-3 0,-37 11 3,69 11 1,-73-9 436,107-6 1,-148 1-396,126-4 187,-142 6-227,0-1 1,1 1 0,-1 0 0,0 0-1,0 0 1,0 0 0,0 0-1,0 1 1,0-1 0,-1 1-1,1 0 1,0 0 0,-1 0 0,1 0-1,-1 0 1,2 3 0,-1-2 8,0 0-1,-1-1 1,1 1 0,0-1 0,1 0 0,-1 0 0,0 0 0,1 0-1,-1 0 1,1-1 0,6 3 0,4-3 7,0 0 1,0 0-1,0-1 1,-1-1-1,1 0 0,0-1 1,-1-1-1,20-6 1,7-5 105,53-27 0,20-7 608,-106 46-664,1-1 0,0 1 0,0 1 0,-1 0 1,1 0-1,0 0 0,0 1 0,0 0 0,9 1 0,-13 0-62,0 0 0,0 0-1,0 0 1,-1 0 0,1 1 0,-1-1-1,1 1 1,-1 0 0,0 0-1,1 0 1,-1 0 0,0 1-1,0-1 1,-1 1 0,1 0 0,0-1-1,-1 1 1,0 1 0,1-1-1,0 4 1,10 20-677,13 45 0,-12-31-4185</inkml:trace>
</inkml:ink>
</file>

<file path=xl/ink/ink6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9:16.378"/>
    </inkml:context>
    <inkml:brush xml:id="br0">
      <inkml:brushProperty name="width" value="0.05" units="cm"/>
      <inkml:brushProperty name="height" value="0.05" units="cm"/>
      <inkml:brushProperty name="color" value="#008C3A"/>
    </inkml:brush>
  </inkml:definitions>
  <inkml:trace contextRef="#ctx0" brushRef="#br0">25 277 9830,'1'-44'0,"-2"-64"0,0 107 0,-4-9 0,5 10 0,0 0 0,0 0 0,0 0 0,0 0 0,-1-1 0,1 1 0,0 0 0,0 0 0,0 0 0,0 0 0,0 0 0,0-1 0,0 1 0,-1 0 0,1 0 0,0 0 0,0 0 0,0 0 0,0 0 0,0 0 0,-1 0 0,1 0 0,0 0 0,0 0 0,0 0 0,0-1 0,-1 1 0,1 0 0,0 0 0,0 0 0,0 0 0,0 0 0,-1 1 0,1-1 0,0 0 0,0 0 0,0 0 0,0 0 0,-1 0 0,1 0 0,0 0 0,0 0 0,0 0 0,0 0 0,0 0 0,0 0 0,-1 1 0,1-1 0,0 0 0,0 0 0,0 0 0,0 0 0,-3 6 88,1 0 0,1-1 0,-1 1 0,1 0 0,0 0 0,0 0 0,0 0 0,1 0 0,1 10 0,-1-2 151,0 9 175,2 0 0,1 1 0,0-1 0,2 0 0,1 0 0,0-1 0,2 0 0,1 0 0,16 30 0,-18-36-130,0-1 111,0 0-1,1-1 0,0 0 1,17 21-1,-25-35-380,1 1 1,-1-1-1,1 1 0,-1-1 0,0 1 1,1-1-1,-1 1 0,1-1 1,-1 1-1,1-1 0,0 0 0,-1 1 1,1-1-1,-1 0 0,1 0 0,0 0 1,-1 1-1,1-1 0,-1 0 0,1 0 1,0 0-1,-1 0 0,1 0 0,0 0 1,-1 0-1,1 0 0,0 0 0,0-1 1,1 1 16,-1-1 0,0 0 0,0 0 0,0 0 1,0 0-1,0 0 0,0 0 0,0 0 0,-1 0 1,1 0-1,0 0 0,1-3 0,12-41 106,-14 43-192,6-32-352,-2 0 0,0-45-1,-5 102 595,1-5 22,0 1-1,0-1 0,2 0 0,0 1 0,6 20 0,-6-35-160,-1 1 1,0-1-1,1 0 1,0 0-1,0 0 0,1-1 1,-1 1-1,0 0 1,1-1-1,0 0 1,0 1-1,0-1 1,1 0-1,-1-1 0,1 1 1,-1 0-1,1-1 1,0 0-1,0 0 1,0 0-1,0-1 1,0 1-1,0-1 0,0 0 1,1 0-1,-1 0 1,8 0-1,-9-1 4,0 0 1,0 0-1,1 0 0,-1 0 0,0 0 0,0-1 1,1 0-1,-1 0 0,0 1 0,0-2 0,0 1 1,0 0-1,0-1 0,0 1 0,0-1 0,-1 0 1,5-3-1,-4 1-43,1 0 0,0 0 1,-1-1-1,0 1 0,0-1 1,-1 0-1,1 0 0,-1 0 1,3-9-1,0-5-228,-1 0 1,-1-1 0,-1 1-1,0-37 1,-2 53 195,0-25-439,-5-47 0,3 67 370,1 0 0,-1 0 0,0 0 0,-1 0 0,0 0 0,0 0 0,-1 1 0,0 0 0,0-1 0,-7-8-1,11 16 93,-1 0 1,1 0-1,0 0 0,0 0 0,0-1 0,-1 1 0,1 0 0,0 0 0,0 0 0,-1 0 0,1 0 0,0 0 0,0 0 0,-1 0 0,1 0 1,0 0-1,0 0 0,-1 0 0,1 0 0,0 0 0,0 0 0,-1 0 0,1 0 0,0 0 0,-1 0 0,1 0 0,0 0 0,0 0 0,0 0 1,-1 1-1,1-1 0,0 0 0,0 0 0,-1 0 0,1 0 0,0 1 0,0-1 0,0 0 0,0 0 0,-1 0 0,1 1 0,0-1 0,0 0 1,0 0-1,0 1 0,0-1 0,0 0 0,0 0 0,0 1 0,-1-1 0,1 0 0,0 0 0,0 1 0,0-1 0,0 0 0,0 0 0,1 1 0,-1-1 1,0 1-1,-4 19 214,4-19-211,-3 14 165,2 0 0,0 0 0,0 0 0,2 1 0,-1-1 0,4 16 0,-3-27-125,0 0 0,0 0 0,1 0 0,-1 0 0,1 0 0,0 0 0,0-1 0,0 1-1,0 0 1,1-1 0,-1 0 0,1 1 0,0-1 0,0 0 0,0-1 0,1 1 0,-1 0 0,0-1 0,1 0 0,0 0 0,0 0 0,-1 0 0,1 0 0,0-1 0,0 0-1,6 1 1,-4 0 9,-1-1 0,0-1 0,0 1-1,1-1 1,-1 0 0,0 0 0,1 0 0,-1-1-1,0 0 1,0 0 0,0 0 0,1 0-1,-1-1 1,0 0 0,-1 0 0,1-1 0,0 1-1,-1-1 1,1 0 0,4-4 0,-3 1-115,-1 0 0,0 0 0,-1-1 0,1 1 0,-1-1 0,0 0 1,-1 0-1,0 0 0,0-1 0,0 1 0,-1-1 0,0 1 0,1-11 1,0-5-247,-1 0 0,0-32 1,-2 46 216,-1 0 0,0 0 0,0 0 0,-1 0 0,0 1 0,0-1 0,-1 1 0,0-1 0,-5-7 0,8 16 89,0 1-1,0-1 0,0 0 1,0 1-1,0-1 0,-1 1 1,1-1-1,0 0 0,0 1 1,0-1-1,0 1 0,-1-1 0,1 0 1,0 1-1,0-1 0,-1 0 1,1 1-1,0-1 0,0 0 1,-1 1-1,1-1 0,0 0 1,-1 0-1,1 1 0,-1-1 1,1 0-1,0 0 0,-1 0 1,1 0-1,-1 0 0,1 1 1,0-1-1,-1 0 0,1 0 1,-1 0-1,1 0 0,-1 0 0,1 0 1,0 0-1,-1 0 0,1-1 1,-1 1-1,1 0 0,0 0 1,-1 0-1,1 0 0,-1 0 1,1-1-1,0 1 0,-1 0 1,1 0-1,0-1 0,-1 1 1,1 0-1,0-1 0,-1 1 1,1 0-1,0-1 0,0 1 1,-1 0-1,1-1 0,0 1 0,0 0 1,0-1-1,0 1 0,0-1 1,-1 1-1,1-1 0,-6 35 285,5-1 99,2 1 0,1-1 0,2 0 0,10 40 0,43 127 1493,-38-140-1268,-7-19-225,-8-33-336,-2-10 4,0-7 78,-2-211-2051,0 218 1891,0-1 1,0 1-1,0 0 1,0-1-1,0 1 1,1-1-1,-1 1 1,1 0-1,0-1 1,0 1-1,0 0 0,0 0 1,0 0-1,0 0 1,2-3-1,-2 4 29,1 0 0,-1 0 0,1 1 0,-1-1 0,1 0 0,-1 0 0,1 1-1,-1-1 1,1 1 0,0-1 0,-1 1 0,1 0 0,0 0 0,-1 0 0,1 0-1,0 0 1,-1 0 0,1 0 0,0 0 0,-1 1 0,1-1 0,-1 0 0,4 2 0,-1 0 41,0 0 1,0 0 0,0 0 0,-1 1 0,1 0 0,-1-1 0,1 1-1,-1 1 1,0-1 0,0 0 0,0 1 0,0-1 0,-1 1 0,1 0-1,1 5 1,6 12 226,13 35 0,-21-51-232,6 22 198,-6-20-170,-1 1 0,1-1 0,1 0 0,0 0 0,0 0 0,0 0 0,0-1 0,1 1 0,0-1 0,1 0 1,5 6-1,-8-11-46,-1 0 1,1 0 0,0 0 0,0 0 0,0 0 0,0-1 0,0 1 0,0 0 0,0-1 0,0 0 0,0 1 0,0-1-1,0 0 1,0 0 0,0 0 0,0-1 0,0 1 0,0 0 0,0-1 0,0 1 0,0-1 0,0 0 0,-1 1-1,1-1 1,0 0 0,0 0 0,0 0 0,-1 0 0,1-1 0,-1 1 0,1 0 0,-1-1 0,1 1 0,-1-1-1,0 0 1,2-3 0,3-2-91,-1-2 0,0 1-1,0 0 1,-1-1 0,0 0-1,4-12 1,-5 6-120,0 0 0,0 1 0,-1-1 0,-1 0-1,-1 0 1,0 0 0,-3-19 0,3 33 188,0 1 0,0-1 0,0 1 1,0 0-1,0-1 0,0 1 0,0-1 0,0 1 0,0-1 0,0 1 0,0-1 1,-1 1-1,1 0 0,0-1 0,0 1 0,0-1 0,-1 1 0,1 0 0,0-1 0,-1 1 1,1 0-1,0-1 0,0 1 0,-1 0 0,1-1 0,-1 1 0,1 0 0,0 0 1,-1-1-1,1 1 0,-1 0 0,1 0 0,0 0 0,-1 0 0,1-1 0,-1 1 0,1 0 1,-1 0-1,1 0 0,-1 0 0,1 0 0,-1 0 0,1 0 0,0 0 0,-1 1 1,0-1-1,0 0 12,0 1 1,0 0 0,0-1 0,0 1-1,0 0 1,0 0 0,0-1-1,1 1 1,-1 0 0,0 0 0,0 0-1,1 0 1,-1 0 0,0 0 0,0 2-1,0 0 28,0 0 1,0 1-1,0-1 0,0 1 0,1-1 1,-1 1-1,1-1 0,0 1 0,0-1 0,0 1 1,0-1-1,1 1 0,-1-1 0,1 1 0,0-1 1,0 1-1,3 4 0,-3-6-12,1 0 1,-1 0-1,1 0 0,0 0 1,0 0-1,0 0 0,0 0 1,1-1-1,-1 1 0,0-1 1,1 1-1,-1-1 0,1 0 1,-1 0-1,1 0 0,-1-1 0,1 1 1,0 0-1,-1-1 0,1 0 1,0 1-1,0-1 0,2-1 1,-2 2 4,0-1 0,-1 0-1,1 0 1,-1 0 0,1 0 0,-1-1 0,1 1 0,-1-1 0,1 0 0,-1 1 0,1-1 0,-1 0 0,0 0 0,1-1 0,-1 1 0,0 0-1,0-1 1,3-2 0,-3 1-44,0-1 0,-1 1 0,1 0 0,-1-1 0,0 1 0,0-1 0,0 0 0,-1 1 0,1-1 0,-1 1 0,0-1 0,0-7 1,0 2-89,0 0 1,-1 1 0,1-1 0,-2 0-1,1 0 1,-1 1 0,-4-11 0,5 17 93,0-1 1,-1 1 0,1 0 0,0 0 0,-1 0-1,1 0 1,-1 0 0,0 0 0,0 1 0,0-1 0,0 0-1,0 1 1,0 0 0,0-1 0,0 1 0,0 0-1,-1 0 1,1 0 0,0 0 0,-1 1 0,1-1-1,-1 1 1,1-1 0,-1 1 0,1 0 0,-1 0 0,1 0-1,-1 0 1,1 0 0,-4 1 0,4 0 31,1 0 0,-1 0-1,0 0 1,0 0 0,0 0 0,1 0 0,-1 0 0,1 0 0,-1 0 0,1 1 0,-1-1-1,1 1 1,0-1 0,-1 1 0,1 0 0,0-1 0,0 1 0,0 0 0,1 0-1,-1 0 1,0 0 0,1 0 0,-1 0 0,0 3 0,-6 51 391,6-40-291,1-1 0,1 0 0,0 1 1,1-1-1,0 0 0,2 0 1,8 26-1,-9-35-61,0 1-1,0 0 1,0-1 0,1 0-1,0 0 1,1 0-1,-1 0 1,1-1 0,0 1-1,0-1 1,1-1-1,0 1 1,0-1 0,0 0-1,0 0 1,0 0 0,1-1-1,9 3 1,-12-4-25,-1-1 0,0 0 0,1 0 0,-1 0 0,1-1 0,-1 0 0,1 1 0,-1-1 0,1 0 0,-1 0 0,1-1 0,-1 1 0,7-3 0,-7 2-17,-1 0 1,1-1 0,-1 1 0,1-1 0,-1 0 0,0 0-1,0 0 1,0 0 0,0 0 0,0 0 0,0-1 0,-1 1-1,1 0 1,-1-1 0,0 1 0,2-5 0,4-13-369,0-1 1,-1 1-1,-2-2 1,4-32-1,-4 24-300,10-38 1,-14 68 647,1-1 1,-1 1-1,0-1 1,0 1 0,0-1-1,0 1 1,0-1-1,1 1 1,-1-1-1,0 0 1,0 1-1,1 0 1,-1-1 0,0 1-1,1-1 1,-1 1-1,1-1 1,-1 1-1,0 0 1,1-1-1,-1 1 1,1 0 0,-1-1-1,1 1 1,-1 0-1,1 0 1,-1-1-1,1 1 1,-1 0 0,1 0-1,0 0 1,-1 0-1,1 0 1,-1 0-1,1 0 1,-1 0-1,1 0 1,0 0 0,-1 0-1,1 0 1,-1 0-1,1 1 1,-1-1-1,1 0 1,-1 0 0,1 0-1,-1 1 1,1 0-1,2 0 25,-1 1 0,0-1 1,0 1-1,0 0 0,0 0 0,0 0 0,-1 0 0,1 0 1,1 2-1,11 22 254,-1 1 1,-1 0-1,-1 0 0,14 58 1,-25-85-270,0 1 0,0 0 0,0-1 0,0 1 0,0-1 0,0 1 0,0 0 0,0-1 0,0 1 0,0 0 0,1-1 0,-1 1 0,0-1 0,0 1 0,1 0 0,-1-1 0,0 1 0,1-1 0,-1 1 0,1-1 0,-1 1 0,0-1 0,1 0 0,-1 1 0,1-1 0,0 1 0,0-1 0,6-16 149,2-42-294,-8 52-14,3-34-296,-2 21 158,0 1 1,1-1-1,9-30 1,-12 48 286,0 0 1,0 0 0,1 1-1,-1-1 1,0 0 0,1 0 0,-1 0-1,1 1 1,-1-1 0,1 0 0,-1 0-1,1 1 1,0-1 0,-1 1-1,1-1 1,0 0 0,-1 1 0,1-1-1,0 1 1,0 0 0,0-1 0,-1 1-1,1 0 1,0-1 0,0 1 0,0 0-1,0 0 1,0 0 0,-1 0-1,1 0 1,0 0 0,0 0 0,0 0-1,0 0 1,0 0 0,0 0 0,0 0-1,-1 1 1,1-1 0,0 0-1,0 1 1,0-1 0,-1 1 0,1-1-1,0 1 1,1 0 0,2 2 45,0 0 0,0 0-1,-1 1 1,1-1 0,-1 1 0,6 8 0,1 3 94,-1 1 0,-1 0 0,0 0 0,-1 1 0,-1 0 0,-1 0 1,0 1-1,-1 0 0,-1-1 0,-1 1 0,1 30 0,-3-47-124,0 1 0,0 0-1,0-1 1,0 1 0,0-1 0,0 1-1,0-1 1,-1 1 0,1 0-1,-1-1 1,1 1 0,-1-1 0,1 1-1,-1-1 1,0 0 0,0 1 0,1-1-1,-1 0 1,0 0 0,0 1 0,0-1-1,-1 0 1,1 0 0,0 0-1,0 0 1,-1 0 0,-1 0 0,-17 7 21</inkml:trace>
  <inkml:trace contextRef="#ctx0" brushRef="#br0" timeOffset="1260.56">2332 531 9830,'-29'-85'55,"28"83"-28,0 0 0,0 0 0,0 0 0,-1 0 0,1 0 0,-1 0-1,1 1 1,-1-1 0,0 0 0,1 1 0,-1-1 0,0 1 0,0 0 0,0-1 0,0 1 0,-1 0 0,1 0 0,0 1 0,0-1 0,-1 0 0,1 1 0,0-1 0,-1 1 0,1 0 0,0 0 0,-1 0 0,1 0 0,0 0 0,-3 1 0,-5-1 147,0-1 20,-3 0 34,0 1-1,0 0 1,0 1-1,0 0 1,-18 5 0,28-5-171,0 0 0,0 0 1,0 0-1,0 0 0,0 1 1,1 0-1,-1-1 0,1 1 1,-1 0-1,1 0 0,-1 0 1,1 1-1,0-1 1,0 0-1,0 1 0,0 0 1,1-1-1,-1 1 0,1 0 1,-1 0-1,1 0 0,0 0 1,0 0-1,0 0 1,1 0-1,-1 0 0,1 6 1,-1-6-6,0 0 0,1 0 0,0 0 0,0 0 0,0 1 0,0-1 0,0 0 0,1 0 0,-1 0 0,1 0 0,0 0 0,0 0 0,0 0 0,0 0 0,0 0 0,1-1 0,-1 1 0,1 0 0,0-1 0,0 1 0,0-1 0,0 0 0,0 0 0,1 0 0,-1 0 0,1 0 1,-1 0-1,1 0 0,-1-1 0,1 1 0,0-1 0,0 0 0,0 0 0,0 0 0,0 0 0,0-1 0,5 2 0,0 0 98,0-1 0,0 1 0,0-1 1,1-1-1,-1 1 0,0-1 0,0-1 0,1 1 0,-1-2 0,0 1 1,0-1-1,0 0 0,10-4 0,-12 2-140,1 1 0,-1-1 0,-1 0 1,1 0-1,-1-1 0,1 1 0,-1-1 0,-1 0 0,1-1 0,-1 1 1,0-1-1,0 0 0,0 0 0,-1 0 0,0-1 0,2-7 1,0 0-149,0-1 0,-2 0 0,0 0 0,-1 0 0,0-1 0,-1 1 0,-1-1 0,0 1 1,-4-23-1,0 13-72,-1 1 0,-1 0 1,-1 0-1,-2 0 1,-10-22-1,11 27 99,6 14 52,0-1 1,-1 1 0,1 0-1,-1 0 1,0 0 0,-6-8 0,9 13 56,-1 0 1,1 0-1,0 0 1,0 0-1,0 0 1,0 0-1,0 0 1,0 0-1,0 0 1,0 0-1,0 0 1,0 0 0,0-1-1,-1 1 1,1 0-1,0 0 1,0 0-1,0 0 1,0 0-1,0 0 1,0 0-1,0 0 1,0 0-1,0 0 1,-1 0 0,1 0-1,0 0 1,0 0-1,0 0 1,0 0-1,0 0 1,0 1-1,0-1 1,0 0-1,0 0 1,-1 0-1,1 0 1,0 0 0,0 0-1,0 0 1,0 0-1,0 0 1,0 0-1,0 0 1,0 0-1,0 0 1,0 1-1,0-1 1,0 0-1,0 0 1,0 0 0,0 0-1,0 0 1,0 0-1,0 0 1,0 0-1,0 0 1,0 1-1,0-1 1,0 0-1,0 0 1,0 0-1,0 0 1,0 0-1,0 0 1,-1 9-11,1-8 11,1 34 426,1-1 1,1 0 0,2 0 0,1 0 0,2 0 0,2-1 0,1 0-1,1-1 1,1-1 0,2 1 0,2-2 0,25 37 0,-38-62-335,1 1-1,-1-1 1,1-1 0,0 1 0,0-1 0,1 1 0,-1-1 0,1-1 0,0 1 0,0-1 0,0 0-1,0-1 1,8 3 0,-12-4-60,1-1 0,0 0 0,0 1-1,0-1 1,0 0 0,0 0 0,0 0 0,0-1-1,0 1 1,0-1 0,-1 1 0,1-1 0,0 0-1,0 0 1,-1-1 0,1 1 0,0 0 0,-1-1-1,1 1 1,-1-1 0,0 0 0,0 0 0,0 0-1,0 0 1,0 0 0,0-1 0,0 1 0,0-1-1,-1 1 1,0-1 0,2-4 0,3-5-204,-1-1 0,-1 0 0,0 0 1,-1 0-1,-1-1 0,2-25 0,-3 1-473,-4-45 1,0 72 611,-1 14-20,-1 16-51,4-6 206,0 0 1,1-1-1,1 1 0,0 0 0,1 0 0,0-1 1,1 1-1,4 12 0,-5-21-64,-1 0-1,2 1 1,-1-1-1,0 0 1,1 0 0,-1 0-1,1-1 1,0 1-1,1 0 1,-1-1-1,1 0 1,-1 0 0,1 0-1,0 0 1,0-1-1,0 0 1,0 0 0,0 0-1,1 0 1,-1 0-1,1-1 1,-1 0 0,1 0-1,0 0 1,6 0-1,-8 0-6,0-1 1,1 0-1,-1 0 0,0 0 0,1 0 0,-1-1 0,0 1 0,1-1 0,-1 0 1,0 0-1,0 0 0,0 0 0,6-3 0,-7 2-12,0 0 0,0 0-1,0 0 1,0-1 0,0 1 0,-1 0 0,1-1-1,-1 1 1,0-1 0,1 1 0,-1-1-1,0 1 1,-1-1 0,1 0 0,0 0 0,-1 1-1,1-5 1,1-15-302,0 0-1,-1-1 1,-1 1-1,-5-37 0,-3 38-62,3 16 181,3 14 15,3 13 314,1-1-1,0 0 0,2 0 1,0 0-1,2 0 0,0 0 1,1-1-1,11 20 0,3 9 185,10 17 424,-3 1 0,26 94 0,-53-158-749,0 0 0,-1 0 0,1-1 0,-1 1 0,1 0 0,-1 0 0,0 0 0,-1 4 0,1-6-13,-1 0-1,1-1 1,-1 1-1,1 0 1,-1 0 0,1-1-1,-1 1 1,1-1-1,-1 1 1,0-1 0,0 1-1,1-1 1,-1 1-1,0-1 1,0 1 0,1-1-1,-1 0 1,0 0-1,0 1 1,0-1 0,0 0-1,1 0 1,-1 0-1,0 0 1,0 0 0,0 0-1,0 0 1,0 0-1,-1-1 1,-1 1 21,0 0-1,-1-1 1,1 0 0,-1 0-1,1 0 1,0 0 0,0-1-1,0 1 1,0-1 0,0 0-1,0 0 1,0 0 0,0 0 0,1 0-1,-1-1 1,1 1 0,-1-1-1,1 0 1,0 1 0,0-1-1,0 0 1,1 0 0,-3-7-1,-14-26-198</inkml:trace>
  <inkml:trace contextRef="#ctx0" brushRef="#br0" timeOffset="1711.65">2888 418 9830,'27'-41'55,"-27"41"-41,1-1 0,0 1 0,-1-1 1,1 1-1,0-1 0,-1 1 1,1-1-1,0 1 0,0 0 0,-1-1 1,1 1-1,0 0 0,0 0 0,0-1 1,-1 1-1,1 0 0,0 0 0,0 0 1,0 0-1,0 0 0,-1 0 0,1 0 1,0 1-1,0-1 0,0 0 0,-1 0 1,1 1-1,0-1 0,0 0 1,-1 1-1,1-1 0,0 1 0,0-1 1,-1 1-1,1-1 0,-1 1 0,1-1 1,0 2-1,21 26 511,-19-24-429,4 9 205,0 0-1,-1 1 1,0 0 0,-1 1-1,-1-1 1,0 1 0,-1 0-1,3 28 1,-4-31-95,-2-12-201,0 0 0,0 0 1,0 0-1,0-1 1,0 1-1,0 0 1,0 0-1,0 0 1,1 0-1,-1 0 0,0 0 1,0 0-1,0 0 1,0 0-1,0 0 1,0-1-1,1 1 0,-1 0 1,0 0-1,0 0 1,0 0-1,0 0 1,0 0-1,1 0 1,-1 0-1,0 0 0,0 0 1,0 0-1,0 0 1,0 0-1,1 0 1,-1 0-1,0 1 0,0-1 1,0 0-1,0 0 1,0 0-1,1 0 1,-1 0-1,0 0 0,0 0 1,0 0-1,0 0 1,0 1-1,0-1 1,0 0-1,0 0 1,1 0-1,-1 0 0,0 0 1,0 0-1,0 1 1,0-1-1,0 0 1,0 0-1,0 0 0,0 0 1,0 0-1,0 1 1,0-1-1,0 0 1,0 0-1,0 0 1,0 0-1,0 0 0,0 1 1,0-1-1,0 0 1,0 0-1,5-9 238,2-15-221,-1-1 0,5-50 1,-8 48-220,1 1 1,12-42-1,-16 66 194,0 1 1,0 0-1,1 0 0,-1 0 0,1 0 0,-1-1 0,0 1 0,1 0 0,0 0 1,-1 0-1,1 0 0,0 0 0,-1 0 0,1 0 0,0 1 0,0-1 0,0 0 0,0 0 1,0 0-1,0 1 0,0-1 0,0 1 0,0-1 0,0 1 0,0-1 0,0 1 1,1-1-1,-1 1 0,0 0 0,0 0 0,0 0 0,1 0 0,-1 0 0,1 0 0,1 0 36,-1 1-1,0 0 0,0 0 1,0 0-1,0 0 0,0 1 1,0-1-1,-1 0 0,1 1 0,0-1 1,-1 1-1,1 0 0,-1-1 1,1 1-1,-1 0 0,2 3 0,7 14 432,-1 1 0,11 36 0,-15-38-153,2 0-1,0 0 1,0-1 0,12 18 0,-18-33-285,1-1 1,-1 1-1,0 0 1,1-1-1,-1 1 0,1-1 1,-1 1-1,1-1 1,0 0-1,-1 0 1,1 0-1,0 0 1,0 0-1,0 0 1,0 0-1,0-1 1,0 1-1,0-1 0,0 1 1,0-1-1,4 0 1,13 1 190</inkml:trace>
  <inkml:trace contextRef="#ctx0" brushRef="#br0" timeOffset="3441">3406 366 9830,'-42'-80'55,"42"79"-43,0-1-1,-1 1 1,1 0 0,-1 0 0,0 0 0,1 1 0,-1-1-1,0 0 1,1 0 0,-1 0 0,0 0 0,0 1 0,0-1 0,0 0-1,0 1 1,0-1 0,0 0 0,0 1 0,0 0 0,0-1 0,0 1-1,0 0 1,0-1 0,0 1 0,0 0 0,-1 0 0,1 0-1,0 0 1,0 0 0,0 0 0,0 0 0,0 0 0,0 0 0,-1 1-1,1-1 1,0 0 0,0 1 0,0-1 0,-1 2 0,-1 0 59,0 0 0,1 0-1,-1 1 1,1-1 0,-1 1 0,1 0 0,-3 4 0,0 3 129,1-1 0,0 1 0,1 0-1,0 0 1,0 0 0,1 1 0,1-1 0,0 0-1,0 1 1,1-1 0,2 22 0,-2-29-145,1 0-1,-1 0 1,1 0 0,-1 0 0,1 1 0,0-1 0,0 0 0,1 0 0,-1-1 0,1 1 0,-1 0 0,1 0-1,0-1 1,0 1 0,0-1 0,0 1 0,1-1 0,-1 0 0,0 0 0,1 0 0,0 0 0,-1-1-1,1 1 1,3 1 0,-1-1 41,1 0 0,-1 0 0,1 0 0,0-1 0,-1 0 0,1 0 0,0-1 0,-1 1 0,1-1 0,0 0 0,0-1-1,10-1 1,-13 1-60,0-1 0,-1 1-1,1 0 1,0-1 0,-1 1-1,1-1 1,-1 0-1,0 0 1,1 0 0,-1 0-1,0 0 1,0 0 0,0 0-1,-1-1 1,1 1-1,0-1 1,-1 0 0,0 1-1,0-1 1,0 0 0,0 0-1,0 0 1,0 1 0,-1-1-1,1 0 1,-1-6-1,1 2-76,0 0 0,-1 0 0,-1 0-1,1 1 1,-1-1 0,0 0-1,0 0 1,-1 0 0,0 1-1,-5-12 1,1 7-49,0 1-1,-1 1 0,0-1 1,-11-11-1,16 42 28,2-12 169,0 0-1,1 0 1,1 0-1,0 0 1,0 0-1,0 0 1,1-1-1,1 1 0,-1-1 1,1 0-1,1 0 1,0 0-1,0-1 1,0 1-1,1-1 1,0 0-1,0-1 0,1 0 1,0 0-1,0 0 1,0-1-1,1 0 1,8 5-1,-11-8-29,1 1 0,-1-1 0,1 0 0,-1 0 0,1 0 0,-1-1 0,1 0 0,6 1 0,-10-2-50,0 0 0,-1 0 0,1 0-1,0 0 1,-1 0 0,1 0 0,0 0-1,-1-1 1,1 1 0,-1-1 0,1 1-1,0-1 1,-1 0 0,1 1 0,-1-1 0,0 0-1,1 0 1,-1 0 0,0 0 0,1 0-1,-1 0 1,0-1 0,0 1 0,0 0 0,0-1-1,0 1 1,0-1 0,0 1 0,-1-1-1,2-1 1,1-12-152,0 1 0,-1-1 1,-1 1-1,0-1 0,-2-26 0,0 27-22,1 0 1,0 0-1,1-1 1,0 1-1,1 0 0,5-15 1,-7 28 147,0 1 1,0-1 0,0 1-1,1-1 1,-1 1 0,0 0-1,1-1 1,-1 1-1,0-1 1,1 1 0,-1 0-1,0-1 1,1 1 0,-1 0-1,1 0 1,-1-1-1,1 1 1,-1 0 0,0 0-1,1 0 1,-1 0-1,1-1 1,-1 1 0,1 0-1,-1 0 1,1 0 0,-1 0-1,1 0 1,-1 0-1,1 0 1,-1 0 0,1 0-1,-1 1 1,1-1 0,-1 0-1,1 0 1,-1 0-1,1 0 1,-1 1 0,1-1-1,-1 0 1,0 1-1,1-1 1,-1 0 0,0 1-1,1-1 1,-1 0 0,0 1-1,1-1 1,-1 0-1,0 1 1,1 0 0,17 20 272,5 17 537,26 61 1,-19-36-358,-27-62-434,0-9 33,0-10 135,1-23-297,-1 17-255,8-44 1,-8 60 256,0-1 0,0 1 0,0 0 0,1 0 0,0 0-1,1 0 1,-1 1 0,11-12 0,-14 18 108,-1 0 0,1 1 0,0-1 0,-1 1 0,1-1 0,0 1 0,-1 0 0,1-1 0,0 1 0,-1 0 0,1-1-1,0 1 1,0 0 0,0 0 0,-1 0 0,1 0 0,0-1 0,0 1 0,0 0 0,-1 0 0,1 1 0,0-1 0,0 0 0,0 0 0,-1 0-1,1 0 1,0 1 0,0-1 0,-1 0 0,1 1 0,0-1 0,-1 1 0,1-1 0,0 1 0,-1-1 0,1 1 0,0-1 0,-1 1 0,1-1-1,-1 1 1,1 0 0,-1 0 0,23 33 397,-21-30-351,8 17 222,0 0 1,-1 1-1,-2 0 0,0 0 0,7 39 1,-15-60-266,1-1 0,0 1 1,0-1-1,0 1 0,0-1 1,0 1-1,0-1 0,0 1 1,1-1-1,-1 1 0,0-1 1,0 1-1,0-1 0,0 0 0,1 1 1,-1-1-1,0 1 0,0-1 1,1 0-1,-1 1 0,0-1 1,1 1-1,-1-1 0,0 0 1,1 0-1,-1 1 0,0-1 1,1 0-1,-1 0 0,1 1 1,-1-1-1,1 0 0,-1 0 1,1 0-1,12-11 155,7-27 123,-20 37-273,9-20-258,0 0 0,2 0 0,0 1 0,1 1 1,1 0-1,25-28 0,-37 47 253,-1 0-1,1 0 1,-1 0 0,1 0-1,-1 0 1,0 0 0,1 0-1,-1 0 1,1 0-1,-1 0 1,1 1 0,-1-1-1,0 0 1,1 0 0,-1 0-1,1 0 1,-1 1-1,0-1 1,1 0 0,-1 1-1,0-1 1,1 0 0,-1 0-1,0 1 1,0-1 0,1 0-1,-1 1 1,0-1-1,0 1 1,1-1 0,-1 0-1,0 1 1,0-1 0,0 1-1,0-1 1,0 1-1,0-1 1,0 0 0,0 1-1,0-1 1,0 2 0,7 20 227,-7-22-217,8 41 353,6 28 195,-13-65-520,1 1 1,-1-1-1,1 1 1,0-1-1,1 0 1,-1 0-1,1 0 1,-1 0-1,1 0 1,1-1-1,4 6 1,-5-7-17,-1 0 1,0-1 0,1 1 0,-1-1 0,1 0-1,0 0 1,-1 0 0,1 0 0,0 0 0,-1-1-1,1 1 1,0-1 0,0 1 0,0-1 0,0 0-1,-1 0 1,1-1 0,0 1 0,0-1 0,0 1 0,-1-1-1,1 0 1,0 0 0,-1 0 0,1 0 0,0 0-1,-1-1 1,0 1 0,1-1 0,-1 0 0,0 1-1,0-1 1,2-2 0,4-4-99,-1 0 0,0 0 0,0 0 0,-1-1 0,0 0 0,-1 0 0,7-15 0,-6 6-173,-1-1 1,0 0-1,-1 0 0,-2-1 0,1 1 0,-2-1 0,-2-29 0,1 38 231,0 11 15,0-1-1,0 1 0,0 0 1,0 0-1,-1-1 1,1 1-1,0 0 1,0 0-1,0-1 0,0 1 1,0 0-1,0 0 1,-1 0-1,1-1 1,0 1-1,0 0 0,0 0 1,0 0-1,-1 0 1,1-1-1,0 1 1,0 0-1,-1 0 0,1 0 1,0 0-1,0 0 1,-1 0-1,1 0 0,0 0 1,0 0-1,-1 0 1,1 0-1,0 0 1,0 0-1,-1 0 0,1 0 1,0 0-1,0 0 1,-1 0-1,1 0 1,0 0-1,0 0 0,0 0 1,-1 0-1,1 0 1,0 1-1,0-1 1,0 0-1,-1 0 0,1 0 1,0 0-1,0 1 1,0-1-1,-1 0 0,1 0 1,0 0-1,0 1 1,0-1-1,0 0 1,0 0-1,0 1 0,-4 14 101,2 0 0,0 1-1,1-1 1,1 1 0,0-1 0,1 1-1,5 24 1,-4-30-11,0-1 0,1 0 1,0 0-1,1 0 0,0 0 0,0 0 0,1-1 1,11 15-1,-13-19-46,0 0-1,1 0 1,0-1 0,0 1-1,0-1 1,0 0 0,0 0-1,1 0 1,-1-1 0,1 1 0,0-1-1,0 0 1,0-1 0,0 1-1,0-1 1,0 0 0,9 1-1,-10-2-12,-1 0-1,1 0 1,-1 0-1,1-1 0,-1 1 1,1-1-1,-1 0 1,1 0-1,-1 0 1,0 0-1,0 0 0,1-1 1,-1 1-1,0-1 1,0 0-1,0 0 0,3-4 1,-2 2-31,0-1 0,0 0 0,-1 0 0,0-1 0,0 1 0,0-1 0,-1 1 0,1-1 0,1-9 0,4-17-504,-1-1 1,-1 0-1,-2 0 0,0-65 1,-4 104 539,1 1 0,0-1 1,0 0-1,0 0 1,1 0-1,0-1 0,4 10 1,-5-13-23,0 0 0,0 1 1,0-1-1,1 0 1,-1 0-1,0 0 1,1-1-1,-1 1 0,1 0 1,-1 0-1,1-1 1,0 1-1,0-1 1,0 0-1,0 1 0,0-1 1,0 0-1,0 0 1,0 0-1,0 0 1,1-1-1,-1 1 0,3 0 1,-4-2-7,-1 1 0,1-1 0,0 1 0,-1-1 0,1 0 0,-1 1 0,1-1 0,-1 0 0,1 1 0,-1-1 0,1 0 0,-1 1 0,0-1 0,1 0-1,-1 0 1,0 0 0,0 1 0,0-1 0,1 0 0,-1 0 0,0 0 0,0 0 0,0 0 0,0 1 0,0-1 0,-1-1 0,0-26 114,1 27-126,0 0 0,0 0 0,0 0 0,-1 0 0,1 0 0,0 0 0,0 0-1,-1 1 1,1-1 0,0 0 0,-1 0 0,1 0 0,-1 0 0,1 0 0,-1 1 0,1-1 0,-1 0 0,0 0 0,1 1-1,-1-1 1,0 0 0,0 1 0,0-1 0,1 1 0,-1-1 0,0 1 0,0 0 0,0-1 0,0 1 0,0 0 0,0-1-1,0 1 1,0 0 0,0 0 0,0 0 0,0 0 0,0 0 0,0 0 0,1 0 0,-1 0 0,0 0 0,0 1-1,0-1 1,0 0 0,0 1 0,0-1 0,-1 1 0,0 0 26,-1 0 0,1 1 0,-1-1 0,1 0 1,0 1-1,0 0 0,0-1 0,0 1 0,0 0 0,0 0 0,1 0 0,-1 1 0,0-1 0,1 0 0,0 0 0,-2 4 1,0 4 67,1 0 1,0 0 0,1 1 0,0-1 0,1 0 0,0 0-1,0 1 1,4 16 0,-3-21-40,0 0-1,1 0 1,0 0-1,0 0 1,1 0-1,-1-1 0,1 1 1,0-1-1,1 0 1,-1 0-1,1 0 1,0 0-1,0-1 1,1 1-1,7 4 1,-6-5 7,0 0-1,1-1 1,0 0 0,0 0 0,-1-1 0,2 0 0,-1 0 0,0-1 0,0 0 0,0 0 0,10 0 0,-14-1-38,0 0 0,-1 0 1,1 0-1,0 0 1,0-1-1,-1 1 0,1-1 1,0 1-1,-1-1 0,1 0 1,0 0-1,-1 0 0,1 0 1,-1-1-1,0 1 1,1-1-1,-1 1 0,0-1 1,0 0-1,0 0 0,0 0 1,0 0-1,-1 0 1,1 0-1,0 0 0,-1-1 1,0 1-1,0-1 0,1 1 1,-1-1-1,1-4 1,-1-24-349,-1-5 48</inkml:trace>
  <inkml:trace contextRef="#ctx0" brushRef="#br0" timeOffset="3613.66">4109 14 9830,'0'0'0,"6"-13"0,15 13 328</inkml:trace>
  <inkml:trace contextRef="#ctx0" brushRef="#br0" timeOffset="5420.69">5607 185 9830,'-88'-73'0,"86"71"9,-1 0 0,1 0 1,0 0-1,-1 1 0,0-1 0,1 1 0,-1-1 0,0 1 0,0 0 1,0 0-1,0 0 0,1 0 0,-1 1 0,0-1 0,-1 1 0,1 0 0,0 0 1,0 0-1,0 0 0,-4 1 0,-8 1 127,13-2-92,0 0 1,0 0-1,-1 0 0,1 1 1,0-1-1,0 1 1,0-1-1,-1 1 1,1 0-1,0 0 0,0 0 1,0 0-1,0 0 1,1 1-1,-1-1 1,0 1-1,0-1 0,-2 4 1,1-1 44,0 0 1,1 0-1,-1 1 1,1-1 0,0 1-1,0-1 1,1 1-1,-2 6 1,-1 9 325,2 0 0,0-1 0,1 28 1,1-42-292,0-1-63,0-1 1,1 1-1,-1 0 1,1-1-1,0 1 1,0 0-1,0-1 1,0 1-1,0-1 1,1 1-1,0-1 1,0 0-1,0 0 1,0 0-1,0 0 1,1 0-1,-1 0 1,1-1-1,0 1 0,0-1 1,-1 1-1,8 2 1,-5-2 34,0 0 0,1-1-1,0 0 1,-1 0 0,1 0 0,0-1 0,0 0-1,0 0 1,0-1 0,0 1 0,0-1 0,0-1 0,10-1-1,-13 2-55,0-1 0,0 0 0,-1 0 0,1-1-1,-1 1 1,1 0 0,-1-1 0,0 0-1,1 1 1,-1-1 0,0 0 0,0 0-1,0 0 1,0-1 0,-1 1 0,1 0 0,-1-1-1,1 1 1,-1-1 0,0 1 0,0-1-1,0 0 1,0 1 0,0-1 0,0-5-1,2-7-120,-1-1 0,-1 1 0,0-22 0,-1 30 0,0 3 63,-4-54-394,4 55 393,-1-1-1,1 1 1,-1 0-1,0 0 1,0 0-1,0 0 0,-1 0 1,1 0-1,-1 0 1,1 0-1,-1 0 0,0 1 1,0-1-1,-5-4 1,7 7 19,0 0 0,0 0-1,0 0 1,0 0 0,0 1 0,0-1 0,0 0 0,0 0 0,0 0 0,0 0 0,0 0 0,0 0-1,0 0 1,0 1 0,0-1 0,0 0 0,0 0 0,0 0 0,0 0 0,0 0 0,0 0 0,0 0-1,0 1 1,0-1 0,0 0 0,0 0 0,0 0 0,0 0 0,0 0 0,0 0 0,0 0 0,0 0 0,0 1-1,0-1 1,-1 0 0,1 0 0,0 0 0,0 0 0,0 0 0,0 0 0,0 0 0,0 0 0,0 0-1,0 0 1,-1 0 0,1 0 0,0 0 0,0 0 0,0 0 0,0 0 0,0 0 0,0 0 0,0 0-1,-1 0 1,1 0 0,0 0 0,0 0 0,0 0 0,0 0 0,0 0 0,0 0 0,0 0 0,-1 0-1,1 0 1,0 0 0,0 0 0,0 0 0,0 0 0,0 1-15,0 12 24,-1-2 103,1 0 0,0-1-1,1 1 1,0 0 0,1-1 0,0 1-1,0-1 1,8 19 0,-4-17 88,1 0 1,0 0-1,1-1 1,0 1-1,0-2 1,20 19 0,-23-24-123,1-1 0,-1 0 0,0 0 0,1-1 0,0 0 1,0 0-1,0 0 0,0-1 0,0 0 0,1 0 1,-1-1-1,1 1 0,-1-1 0,1-1 0,-1 1 0,10-1 1,-15-1-60,1 1 1,0-1 0,-1 1 0,1-1-1,0 0 1,-1 1 0,1-1 0,-1 0-1,1 0 1,-1 0 0,1 0 0,-1 0-1,0-1 1,1 1 0,-1 0 0,0-1-1,0 1 1,0-1 0,0 1 0,0-1-1,-1 1 1,1-1 0,0 0 0,-1 1-1,1-1 1,-1 0 0,1 1 0,-1-4-1,2-6-99,0-1-1,-1 1 1,-1-14-1,0 20 15,1-27-242,-1-38-263,0 65 529,0 1-1,-1 0 1,0 0 0,1 0 0,-2 0 0,1 1 0,0-1 0,-1 0 0,0 0 0,1 1-1,-2-1 1,1 1 0,-4-5 0,6 8 41,0 0 0,0 0 1,0-1-1,0 1 0,-1 0 0,1 0 0,0 0 0,0 0 1,0 0-1,0 0 0,0 0 0,0 0 0,-1 0 1,1 0-1,0 0 0,0 0 0,0 0 0,0 0 0,0 0 1,-1 0-1,1 0 0,0 0 0,0 0 0,0 0 0,0 0 1,0 0-1,-1 0 0,1 0 0,0 0 0,0 0 1,0 0-1,0 0 0,0 0 0,0 0 0,-1 1 0,1-1 1,0 0-1,0 0 0,0 0 0,0 0 0,0 0 1,0 0-1,0 0 0,0 1 0,0-1 0,0 0 0,0 0 1,-1 0-1,1 0 0,0 0 0,0 1 0,0-1 0,0 0 1,0 0-1,0 0 0,0 0 0,0 0 0,0 1 1,0-1-1,0 0 0,0 0 0,1 0 0,-1 0 0,0 0 1,0 1-1,0-1-6,-1 7 69,0 1-1,1-1 1,0 1-1,0-1 1,1 1-1,0-1 0,0 1 1,1-1-1,0 0 1,0 0-1,1 1 1,0-2-1,0 1 0,0 0 1,1-1-1,0 1 1,0-1-1,1 0 1,0 0-1,0-1 0,0 0 1,1 1-1,0-2 1,0 1-1,0-1 1,0 0-1,14 7 0,-11-8 40,-1 0 0,1 0-1,0-1 1,0 0-1,0-1 1,0 0-1,1 0 1,11-1-1,-19-1-89,-1 1-1,1 0 1,-1-1-1,0 1 1,1-1-1,-1 0 1,1 1-1,-1-1 1,0 0-1,0 0 1,1 0-1,-1 0 1,0 0-1,0 0 0,0 0 1,0 0-1,0 0 1,0 0-1,0-1 1,-1 1-1,1 0 1,0-1-1,-1 1 1,1 0-1,-1-1 1,1 1-1,-1-1 1,0 1-1,0-1 1,0 1-1,1-1 1,-2-1-1,3-12-130,-2 1 0,-1-22 0,0 18-153,2 9 181,-1 1 0,-1 0 0,0-1-1,0 1 1,0 0 0,-1 0 0,0 0-1,-1 0 1,0 0 0,0 0-1,-7-11 1,6 35-46,4-3 254,1 0 0,0-1 0,1 1 0,1 0-1,0-1 1,0 0 0,10 22 0,-10-26-48,1-1 0,1 1-1,-1-1 1,1 0 0,0-1 0,0 1-1,1-1 1,0 0 0,0 0 0,1-1-1,-1 0 1,1 0 0,10 5 0,-14-8-45,0 0 1,1 0-1,-1-1 1,1 1 0,-1-1-1,1 0 1,0 0-1,0 0 1,0 0-1,-1 0 1,1-1-1,0 0 1,0 0 0,0 0-1,0 0 1,0-1-1,0 1 1,-1-1-1,1 0 1,0 0 0,0-1-1,-1 1 1,1-1-1,-1 0 1,1 0-1,-1 0 1,0 0-1,0 0 1,0-1 0,0 1-1,0-1 1,-1 0-1,1 0 1,-1 0-1,1 0 1,-1 0-1,0-1 1,-1 1 0,1-1-1,1-4 1,2-8-225,0 1 1,-2-1-1,0 0 1,-1 0 0,0 0-1,-2 0 1,1-1-1,-5-27 1,4 43 183,0 0 0,0-1 0,0 1 0,0 0 0,0 0 0,0 0 0,-1-1 1,1 1-1,0 0 0,-1 0 0,1 0 0,-1 0 0,1 0 0,-1 0 0,0 0 0,1 0 0,-1 0 1,0 0-1,0 0 0,0 0 0,0 0 0,0 1 0,1-1 0,-1 0 0,-1 1 0,1-1 0,0 0 0,0 1 1,0-1-1,-2 1 0,2 0 12,0 0 0,0 1 0,0-1 0,0 0 0,0 1 0,0-1 1,0 1-1,0 0 0,0-1 0,1 1 0,-1 0 0,0-1 0,0 1 0,1 0 1,-1 0-1,0 0 0,1 0 0,-1 0 0,1 0 0,-1 0 0,1 0 0,0 0 0,-1 0 1,1 0-1,0 0 0,0 0 0,0 0 0,-1 0 0,1 0 0,0 0 0,0 0 1,1 0-1,-1 0 0,0 2 0,0 2 1,0-7 39,-1-16 111,1 5 37,1 30-39,0-9-74,0-1-1,0 1 1,1-1 0,0 0-1,0 0 1,1 0-1,0 0 1,0-1 0,0 1-1,1-1 1,8 11-1,-9-13-21,0 0 0,1 0 0,-1 0 0,1-1 0,0 1 0,0-1-1,0 0 1,1 0 0,-1-1 0,1 1 0,-1-1 0,1 0 0,0 0-1,0-1 1,0 0 0,0 1 0,8 0 0,-9-2-8,1 0 0,-1 0 1,0 0-1,0 0 0,1-1 1,-1 0-1,0 0 0,0 0 1,0 0-1,0 0 0,0-1 1,0 0-1,0 0 0,-1 0 0,7-4 1,-6 1-68,0 1 1,0 0-1,0-1 1,-1 0-1,0 0 1,0 0-1,0 0 1,-1 0-1,0-1 1,0 1-1,2-8 1,0-5-343,-2 0 0,0 0 1,0-35-1,-2 50 260,-1 23 264,1 1-1,1-1 0,1 1 0,1-1 1,1 0-1,1 0 0,9 27 0,-7-29 13,1 0 0,1-1 0,14 22 0,-20-35-130,0 0 0,0 0 0,0 0 0,1-1 0,-1 1-1,1-1 1,0 0 0,0 0 0,0 0 0,0 0 0,1-1 0,-1 0-1,1 0 1,-1 0 0,1 0 0,0-1 0,0 1 0,6 0-1,-3-1 34,0-1-1,0 0 1,0 0-1,0 0 0,-1-1 1,1 0-1,15-4 1,10-11 145</inkml:trace>
  <inkml:trace contextRef="#ctx0" brushRef="#br0" timeOffset="6653.59">6766 113 9830,'-70'-29'55,"69"28"-43,0 1 1,0 0-1,0-1 1,0 1-1,0 0 1,0 0-1,0-1 1,0 1-1,0 0 1,0 0-1,0 0 1,0 1-1,0-1 0,0 0 1,0 0-1,0 0 1,0 1-1,0-1 1,0 1-1,0-1 1,1 0-1,-1 1 1,0 0-1,0-1 1,0 1-1,0 0 1,1-1-1,-1 1 1,0 0-1,1 0 1,-1-1-1,0 1 1,1 0-1,-1 0 1,1 0-1,-1 0 1,1 0-1,0 0 1,-1 0-1,1 0 1,0 0-1,0 1 0,-2 3 75,-2 8 160,0 0 1,0 0-1,2 0 1,0 0-1,0 0 1,1 1-1,1-1 1,0 1-1,3 22 0,-2-33-178,1 1-1,-1-1 0,0 1 1,1-1-1,0 0 0,0 0 1,0 0-1,0 0 0,1 0 1,-1 0-1,1 0 0,-1-1 1,1 1-1,0-1 0,0 0 1,0 0-1,0 0 0,1 0 1,-1 0-1,1-1 0,-1 0 1,6 2-1,-6-2-17,0 0 0,0 0 0,0 0 1,0-1-1,0 1 0,0-1 0,1 1 0,-1-1 1,0 0-1,0-1 0,1 1 0,-1 0 0,0-1 1,0 0-1,0 0 0,0 0 0,0 0 0,0 0 1,0-1-1,0 1 0,0-1 0,-1 0 0,1 0 1,0 0-1,2-3 0,0-1-33,-1 0 0,-1-1 0,1 1 0,-1-1 0,0 0 0,-1 0 0,1 0 0,-2 0 0,1-1 0,1-10 0,-2-7-292,-2-44 0,1 68 268,0 0 0,0 0 1,0 0-1,0 0 0,0-1 0,0 1 0,0 0 0,0 0 1,0 0-1,0-1 0,-1 1 0,1 0 0,-1 0 0,1 0 1,-1 0-1,1 0 0,-1 0 0,1 0 0,-1 0 0,0 0 1,0 0-1,0 0 0,1 0 0,-3-1 0,2 6 0,-1 0 0,1-1-1,0 1 1,1 0-1,-1 0 1,1-1 0,-1 6-1,1-9 7,-1 13 184,0 1 0,2 0 0,-1-1 0,1 1 0,1-1 0,1 1 0,5 19 0,-7-29-129,1 0 1,-1 0-1,1-1 1,0 1-1,0 0 0,1-1 1,-1 1-1,1-1 1,-1 0-1,1 0 0,0 0 1,0 0-1,1 0 1,-1-1-1,0 1 1,1-1-1,0 0 0,-1 0 1,1 0-1,0-1 1,0 1-1,0-1 0,0 0 1,0 0-1,0 0 1,1-1-1,-1 1 0,5-1 1,-6 0-14,0 0 0,0 0 1,0-1-1,0 1 0,0 0 0,0-1 0,0 0 1,0 0-1,0 0 0,0 0 0,-1 0 1,1-1-1,0 1 0,-1-1 0,1 0 1,3-3-1,-3 1-59,0 0 1,0 0-1,0 0 1,-1 0-1,0 0 0,0 0 1,0-1-1,0 1 1,-1-1-1,2-6 0,1-15-284,0-1 0,-2 0-1,-2-40 1,0 42 230,0 25 70,0 0 0,0 0-1,0 0 1,0-1 0,0 1 0,0 0 0,0 0 0,0 0 0,0 0 0,0-1 0,0 1-1,0 0 1,0 0 0,0 0 0,0 0 0,0-1 0,0 1 0,0 0 0,0 0 0,0 0-1,0 0 1,0 0 0,-1-1 0,1 1 0,0 0 0,0 0 0,0 0 0,0 0 0,0 0-1,0 0 1,-1 0 0,1 0 0,0-1 0,0 1 0,0 0 0,0 0 0,-1 0 0,1 0-1,0 0 1,0 0 0,0 0 0,0 0 0,0 0 0,-1 0 0,1 0 0,0 0 0,0 0-1,-1 0 1,-5 8-43,4 1 132,1-1 0,0 1 0,0 0 0,1-1 0,0 1 0,1-1 0,0 1 0,0 0 0,1-1 0,0 1 0,0-1 0,1 0 0,0 0 0,6 11 0,-7-14-28,1-1-1,0 1 1,0 0-1,1-1 1,0 0-1,-1 0 1,1 0-1,1 0 1,-1-1-1,0 1 1,1-1-1,0 0 1,0-1-1,0 1 1,0-1-1,0 0 1,0 0-1,0-1 1,1 1-1,-1-1 1,1 0-1,-1-1 1,8 1-1,-9-1-46,-1 0 0,0 0 1,0 0-1,0 0 0,0 0 0,0-1 0,0 0 0,0 1 0,0-1 0,0 0 0,0 0 0,0-1 0,0 1 0,0-1 0,-1 1 0,1-1 0,-1 0 0,1 0 0,-1 0 0,0 0 0,1-1 0,-1 1 1,0-1-1,-1 1 0,1-1 0,0 0 0,-1 1 0,0-1 0,1 0 0,-1 0 0,0 0 0,0 0 0,-1 0 0,1 0 0,-1 0 0,1 0 0,-1-5 0,3-15-289,-1 1 1,-1-1-1,-1 0 0,-6-44 0,-5 41-98,10 25 365,1 0 1,0 1 0,-1-1 0,1 0 0,-1 1 0,1-1 0,-1 0 0,1 1 0,-1-1-1,1 1 1,-1-1 0,1 0 0,-1 1 0,0 0 0,1-1 0,-1 1 0,0-1-1,0 1 1,1 0 0,-1-1 0,0 1 0,0 0 0,0 0 0,1 0 0,-1 0-1,0 0 1,0 0 0,0 0 0,1 0 0,-1 0 0,-1 0 0,1 1 19,1 0 0,-1 0 0,0 1 0,1-1 0,-1 0 0,1 1 0,-1-1 0,1 0 0,0 1 0,-1-1 0,1 0 0,0 1 0,0-1 1,0 1-1,0-1 0,0 0 0,0 1 0,1-1 0,-1 2 0,1 3 124,-1 13 51,2 0 1,0 0-1,1-1 0,1 1 1,7 19-1,39 87 938,-25-65-554,13 25 233,-20-48-380,-2 1 1,-1 1-1,-2 0 1,9 47 0,-23-72-290,-5-14-32,-11-18 116,6 3-416,2-1-1,-1 0 1,2-1 0,0 0 0,1 0 0,1 0-1,0-1 1,2 0 0,0 0 0,1 0-1,0-1 1,2 1 0,0-26 0,1 21-133,0-1 0,1 1 0,2 0 0,0 0 0,1 0 0,2 0 0,0 1 0,10-25 0,-8 29 72,-1 2-19,1-1 1,0 1-1,1 0 0,12-15 1,-21 31 275,0 0 0,1 0-1,-1 0 1,0 0 0,1 0 0,-1 0 0,0 0 0,1 0 0,-1 0 0,0 0 0,1 0-1,-1 0 1,0 0 0,0 1 0,1-1 0,-1 0 0,0 0 0,1 0 0,-1 0 0,0 1-1,0-1 1,1 0 0,-1 0 0,0 1 0,0-1 0,0 0 0,0 0 0,1 1 0,-1-1-1,0 0 1,0 1 0,0-1 0,0 0 0,0 0 0,0 1 0,0-1 0,0 0 0,0 1-1,0-1 1,0 0 0,0 1 0,0-1 0,8 25-112,-4-13 143,3 1 147,0 0 0,1 0 0,0-1 1,1 0-1,13 13 0,-13-15-13,0 1 0,-1-1 0,0 2 0,0-1 0,-1 1 0,5 13 0,-11-23-142,0 0-1,0-1 1,-1 1-1,1 0 0,-1 0 1,1 0-1,-1 0 1,1 0-1,-1 0 0,0 0 1,0 0-1,0-1 1,0 1-1,-1 0 0,1 0 1,0 0-1,-1 0 1,1 0-1,-1 0 1,0-1-1,0 1 0,0 0 1,0 0-1,0-1 1,0 1-1,0-1 0,0 1 1,0-1-1,-1 1 1,1-1-1,-1 0 0,1 1 1,-1-1-1,1 0 1,-1 0-1,0 0 0,0-1 1,1 1-1,-5 1 1,-6 1 106,0 0 0,0-1 0,-1 0 0,1-1 0,-14 0 0,15 0-23,-71-1 690,45 0-397</inkml:trace>
</inkml:ink>
</file>

<file path=xl/ink/ink6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9:23.885"/>
    </inkml:context>
    <inkml:brush xml:id="br0">
      <inkml:brushProperty name="width" value="0.05" units="cm"/>
      <inkml:brushProperty name="height" value="0.05" units="cm"/>
      <inkml:brushProperty name="color" value="#008C3A"/>
    </inkml:brush>
  </inkml:definitions>
  <inkml:trace contextRef="#ctx0" brushRef="#br0">1 455 9830,'4'-29'73,"-4"28"-70,0 1 0,0 0 1,0 0-1,0 0 1,0 0-1,0 0 0,0 0 1,1 0-1,-1 0 1,0 0-1,0-1 0,0 1 1,0 0-1,0 0 1,1 0-1,-1 0 0,0 0 1,0 0-1,0 0 1,0 0-1,1 0 0,-1 0 1,0 0-1,0 0 1,0 0-1,0 0 0,0 0 1,1 0-1,-1 1 1,0-1-1,0 0 0,0 0 1,0 0-1,0 0 1,1 0-1,-1 0 0,0 0 1,0 0-1,0 0 1,0 1-1,0-1 0,0 0 1,0 0-1,1 1 48,6-1 71,0 0 0,0 0-1,-1-1 1,1 0 0,0 0-1,-1 0 1,8-3 0,-10 2-41,-1 0-1,0 0 1,0 0 0,1-1 0,-1 1-1,-1-1 1,1 1 0,0-1 0,-1 0 0,1 0-1,-1 0 1,0-1 0,4-6 0,-1-1-89,-1 0 1,1 0-1,-2 0 0,1-1 1,-2 1-1,0-1 1,1-15-1,-1-3-111,-4-50 0,-6 33 17,7 44 95,1 1 0,-1 0 0,0-1 0,0 1 0,0 0 1,0 0-1,0-1 0,0 1 0,-1 0 0,1 0 0,-1 0 0,0 0 0,1 1 1,-1-1-1,0 0 0,-3-2 0,4 4 10,1 0 1,-1 0-1,1 0 1,-1 0-1,1 0 0,-1-1 1,1 1-1,-1 0 1,1 0-1,-1 0 0,0 0 1,1 1-1,-1-1 1,1 0-1,-1 0 0,1 0 1,-1 0-1,1 0 1,-1 1-1,1-1 0,0 0 1,-1 0-1,1 1 1,-1-1-1,1 0 1,-1 1-1,1-1 0,0 0 1,-1 1-1,1-1 1,0 1-1,-1-1 0,1 1 1,0-1-1,0 1 1,0-1-1,-1 1 0,1-1 1,0 1-1,0-1 1,0 1-1,0 0 0,-5 26 434,5-23-375,-3 30 589,2 0 0,2 1 0,1-1 0,1 0 0,16 67 0,111 323 5606,-129-421-6202,3 8 195,1 0 1,0 0 0,11 18 0,-16-28-220,1 1-1,0-1 1,0 0 0,0 0-1,0 0 1,0 0 0,0 0-1,0 0 1,0 0 0,1 0-1,-1-1 1,0 1 0,0 0 0,1-1-1,-1 1 1,0-1 0,3 1-1,-3-1-9,0 0 0,0 0-1,0-1 1,1 1-1,-1-1 1,0 1 0,0-1-1,0 1 1,0-1 0,0 1-1,0-1 1,0 0-1,0 0 1,0 0 0,0 0-1,0 1 1,0-1 0,0 0-1,-1 0 1,1 0 0,0-1-1,-1 1 1,1 0-1,0-1 1,4-9-32,-1 1-1,0 0 1,0-1 0,-1 0-1,-1 0 1,1 0 0,-1-13-1,2-83-1425,-4 90 1258,-1 4 12,0 1 1,0-1 0,-2 1 0,1-1-1,-2 1 1,0 0 0,0 0-1,-1 0 1,0 1 0,-1-1 0,-1 1-1,0 1 1,0-1 0,-1 1-1,0 0 1,-1 1 0,0 0 0,-12-10-1,19 18 140,0 0 0,0-1 0,0 1 0,0 0 0,0 0 0,-1 0 0,1 0 0,0 0 0,0 0-1,-1 1 1,1-1 0,-1 1 0,1 0 0,-3 0 0,4 0 29,1 1 1,-1-1-1,1 1 1,-1 0-1,1 0 0,-1-1 1,1 1-1,-1 0 0,1 0 1,0-1-1,0 1 1,-1 0-1,1 0 0,0 0 1,0 0-1,0-1 1,0 1-1,0 0 0,0 0 1,0 0-1,0 0 0,0 0 1,1-1-1,-1 1 1,1 1-1,5 25 270,-2-23-219,1 1 0,-1-1 0,1 0 0,0 0 0,0-1 0,0 1 0,1-1-1,-1-1 1,1 1 0,0-1 0,-1 0 0,11 3 0,15 1 275</inkml:trace>
  <inkml:trace contextRef="#ctx0" brushRef="#br0" timeOffset="1129.83">434 361 9830,'-48'-50'55,"47"49"-44,1 0 1,-1 1-1,0-1 0,0 0 1,1 1-1,-1-1 1,0 1-1,0-1 0,0 1 1,0-1-1,0 1 1,0 0-1,1-1 0,-1 1 1,0 0-1,0 0 0,0 0 1,0 0-1,0 0 1,0 0-1,0 0 0,0 0 1,0 0-1,0 0 1,0 0-1,0 1 0,0-1 1,0 0-1,0 1 1,0-1-1,0 1 0,1-1 1,-1 1-1,0-1 1,0 1-1,0-1 0,1 1 1,-1 0-1,0 0 1,1-1-1,-1 1 0,1 0 1,-2 1-1,-13 33 552,13-30-470,1 0 0,-1 1 0,1-1 0,1 0 0,-1 1 0,1-1-1,0 1 1,0-1 0,0 1 0,1-1 0,0 1 0,0-1 0,3 8 0,-3-10-32,0-1-1,1 1 1,0 0 0,0-1-1,0 1 1,0-1 0,0 0-1,0 1 1,1-1 0,-1 0-1,0 0 1,1-1 0,0 1-1,0 0 1,-1-1 0,1 0-1,0 1 1,0-1 0,0 0-1,0-1 1,0 1 0,1-1-1,5 1 1,-7 0-13,1-1 0,-1 0 0,1 1 1,-1-1-1,1 0 0,0-1 0,-1 1 0,1 0 0,-1-1 0,1 1 1,-1-1-1,0 0 0,1 0 0,-1 0 0,0 0 0,1 0 1,-1-1-1,0 1 0,0 0 0,0-1 0,2-2 0,-1 1-32,-1-1 0,-1 1 0,1-1 0,0 0 0,-1 1 0,0-1 1,0 0-1,0 0 0,0 0 0,-1 0 0,1 0 0,-1 0 0,-1-5 0,2-11-48,0-20-134,-1 38 154,0-1-1,0 1 1,0 0 0,-1 0 0,1 0-1,-1-1 1,0 1 0,1 0-1,-1 0 1,0 0 0,0 0 0,0 0-1,-3-2 1,3 6 9,1 0 0,-1 0-1,0 0 1,1 0 0,0 1 0,-1-1-1,1 0 1,0 1 0,0 3 0,1 1 106,-1 0 1,1 0 0,0 0 0,1 0-1,-1 0 1,2 0 0,-1 0 0,1-1-1,0 1 1,0-1 0,0 1 0,1-1-1,7 8 1,-8-10-36,1 0 0,0 0 0,0 0 1,0 0-1,0-1 0,1 0 0,-1 0 0,1 0 0,0 0 0,0-1 0,0 0 1,0 0-1,0 0 0,0-1 0,0 0 0,1 0 0,-1 0 0,8 0 0,-12-1-48,1 0-1,-1-1 0,1 1 0,-1-1 0,1 1 0,-1-1 1,0 0-1,1 1 0,-1-1 0,0 0 0,0 0 0,1 0 1,-1 0-1,0 0 0,0 0 0,0 0 0,0 0 0,0-1 1,-1 1-1,1 0 0,0-1 0,0 1 0,-1 0 0,1-1 1,-1 1-1,1-1 0,-1 1 0,0-1 0,1-2 0,4-50 359,-5 49-417,1-136-984,-1 144 1035,-1 25 302,2 0-1,6 36 0,-5-56-215,0 1 0,0-1 0,0 0 0,1 1 0,1-1 0,-1 0 0,1-1 0,1 1 0,0-1 0,0 1 0,11 11 0,-14-17-66,0 0-1,0 0 0,0 0 1,0 0-1,1 0 1,-1-1-1,1 1 0,-1-1 1,1 0-1,-1 0 0,1 0 1,0 0-1,-1 0 1,1-1-1,0 1 0,0-1 1,-1 1-1,1-1 1,0 0-1,0 0 0,0-1 1,0 1-1,-1 0 0,1-1 1,0 0-1,0 0 1,-1 0-1,1 0 0,-1 0 1,1 0-1,-1 0 1,1-1-1,-1 0 0,0 1 1,1-1-1,-1 0 0,0 0 1,0 0-1,-1 0 1,1 0-1,0-1 0,-1 1 1,3-5-1,1-7-74,0-1 0,0 0-1,-2 0 1,0 0 0,2-25 0,-3-81-1197,-3 78 859,2 31 261,-2 0 0,1 0 0,-2 1 0,1-1 0,-1 1 0,-1-1 0,0 1 0,-1 0 0,0 0 0,-1 0 0,-10-17 0,15 27 113,0 1 1,-1-1-1,1 1 0,0-1 1,0 0-1,-1 1 0,1-1 1,0 1-1,-1-1 0,1 1 1,-1-1-1,1 1 0,0-1 1,-1 1-1,1 0 0,-1-1 0,0 1 1,1 0-1,-1-1 0,1 1 1,-1 0-1,1-1 0,-1 1 1,0 0-1,1 0 0,-1 0 1,0 0-1,1 0 0,-2 0 1,1 0 10,1 1 1,-1 0 0,0 0 0,1 0-1,-1 0 1,1 0 0,-1 0-1,1-1 1,-1 1 0,1 0 0,0 0-1,-1 0 1,1 1 0,0-1-1,0 2 1,-3 50 454,3-48-398,0 24 253,2 0 1,0 0-1,2-1 0,1 1 1,2-1-1,0 0 0,2 0 1,1-1-1,1 0 0,18 29 0,-27-51-248,1 0 0,0 0 1,0 0-1,1-1 0,0 0 0,-1 1 0,1-1 0,1-1 0,-1 1 0,0 0 0,1-1 0,0 0 0,0 0 0,0-1 0,0 1 0,0-1 0,1 0 0,-1 0 0,1-1 0,-1 0 0,1 0 0,-1 0 0,12 0 0,-15-2-44,0 1 1,1-1-1,-1 1 1,0-1-1,1 0 0,-1 0 1,0 0-1,0 0 1,0 0-1,0 0 1,0-1-1,0 1 1,0-1-1,0 1 0,-1-1 1,1 0-1,0 0 1,-1 0-1,0 0 1,1 0-1,-1 0 1,0 0-1,0 0 0,0 0 1,0-1-1,0-3 1,3-5-120,-1-1 1,0 1 0,-1-1 0,0-14-1,0 3-292,-1 0 0,-5-42 0,3 54 247,-1 1 1,-1 0-1,1-1 1,-2 1 0,1 0-1,-2 1 1,1-1 0,-9-13-1,11 38 102,3-8 102,-1 0 0,2 1 0,-1-1 0,1 0 0,0 0 0,0 0 0,1-1 0,6 13 0,37 54 543,-19-32-182,-24-36-384,3 3 45,-1 0 1,0 0-1,-1 0 1,0 1-1,0-1 1,-1 1-1,0 0 1,-1 0-1,3 19 1,-5-27-78,0 0 1,-1 0-1,1-1 0,0 1 0,-1 0 1,1 0-1,-1 0 0,0 0 0,1-1 1,-1 1-1,1 0 0,-1 0 0,0-1 1,0 1-1,1-1 0,-1 1 0,0-1 1,0 1-1,0-1 0,0 1 1,0-1-1,1 0 0,-1 1 0,0-1 1,0 0-1,0 0 0,0 0 0,0 1 1,-2-1-1,-35 2 261,32-2-208,-3 0 0,-6 1 111,0-1 0,0 0-1,-27-6 1,-7-13 189</inkml:trace>
  <inkml:trace contextRef="#ctx0" brushRef="#br0" timeOffset="1269.2">646 222 9830,'0'0'0,"107"7"1638</inkml:trace>
  <inkml:trace contextRef="#ctx0" brushRef="#br0" timeOffset="1611.62">1811 111 9830,'-6'-11'6,"-7"-12"87,9 23 19,2 13 59,2-3-17,0 17 386,0-1 0,2 1 0,0 0-1,12 44 1,60 135 2873,-79-221-2789,-6-10-184</inkml:trace>
  <inkml:trace contextRef="#ctx0" brushRef="#br0" timeOffset="2079.44">1677 288 9830,'95'9'2642,"146"-4"-1,-237-5-2609,0 0-1,1 0 0,-1-1 1,0 0-1,0 0 0,0 0 1,0 0-1,0 0 0,0-1 1,0 0-1,0 1 0,-1-2 1,1 1-1,-1 0 0,1-1 1,-1 1-1,0-1 1,0 0-1,0 0 0,0-1 1,-1 1-1,1 0 0,-1-1 1,0 1-1,0-1 0,0 0 1,0 0-1,-1 0 0,0 0 1,0 0-1,0 0 1,0 0-1,0 0 0,-1-1 1,0 1-1,0 0 0,0-6 1,0 7-54,0 1 1,0-1-1,-1 0 1,1 0 0,-1 1-1,1-1 1,-1 0-1,0 1 1,0-1 0,0 1-1,0-1 1,-2-2-1,2 4 28,0 0 0,0 0 0,0 0 0,0 1 0,0-1 0,0 0 0,0 1 0,0-1 0,0 1 0,0-1 0,0 1 0,0-1 0,-1 1 0,1 0 0,0 0 0,0-1 0,0 1 0,0 0 0,-1 0 0,1 0 0,0 0 0,0 0 0,0 1 0,-1-1 0,1 0 0,0 1 0,0-1 0,0 0 0,0 1 0,0-1 0,0 1 0,-2 1 0,0 0 40,0 1 0,1-1 0,-1 1 0,1-1 0,-1 1 0,1 0 0,0 0 0,0 1 0,0-1 0,1 0-1,-1 0 1,1 1 0,0-1 0,0 1 0,0-1 0,0 1 0,0 0 0,1-1 0,0 7 0,-1 6 181,0-1 1,1 0-1,4 23 1,-3-31-149,1-1 1,0 1 0,0-1-1,0 0 1,1 0-1,0 0 1,0 0-1,0 0 1,1-1 0,0 1-1,0-1 1,1 0-1,-1 0 1,1-1 0,0 1-1,0-1 1,1 0-1,8 4 1,-6-3 45,1 0 1,0-1 0,0 0-1,0-1 1,1 0-1,-1-1 1,1 0-1,0 0 1,-1-1-1,1 0 1,19-1 0,-27 0-102,1-1 1,-1 0 0,0 1-1,0-1 1,1 0 0,-1 0-1,0 0 1,0-1 0,0 1-1,0 0 1,0-1 0,-1 0-1,1 1 1,0-1 0,-1 0-1,1 0 1,-1 1 0,1-1-1,-1-1 1,0 1 0,0 0-1,0 0 1,0 0 0,0 0-1,-1-1 1,1 1 0,-1 0-1,1-1 1,-1 1 0,0 0-1,0-4 1,1-2-95,-1 0 0,0 0-1,-1 0 1,1 0 0,-2 0-1,1 0 1,-1 0 0,-4-11 0,3 11-9,0 1 0,0 0 0,-1 0 1,0 1-1,0-1 0,-1 1 1,0 0-1,0 0 0,-1 1 1,1-1-1,-1 1 0,0 0 0,0 1 1,-1-1-1,1 1 0,-1 1 1,0-1-1,0 1 0,-1 0 0,1 1 1,0 0-1,-1 0 0,0 1 1,1-1-1,-12 1 0,-13 1 305,4 0-24</inkml:trace>
  <inkml:trace contextRef="#ctx0" brushRef="#br0" timeOffset="2829.23">2947 66 9830,'-77'-28'77,"76"28"-54,-1 0 1,0 0-1,0 0 0,1 0 0,-1 0 0,0 0 0,1 0 1,-1 1-1,0-1 0,0 0 0,1 1 0,-1-1 0,1 1 1,-1 0-1,1 0 0,-1 0 0,1 0 0,-1 0 0,1 0 0,0 0 1,-1 0-1,1 0 0,0 0 0,0 1 0,0-1 0,0 1 1,0-1-1,0 1 0,0-1 0,1 1 0,-2 2 0,-1 2 63,-1 2 73,0 1 0,0-1 0,1 1-1,0 0 1,1 0 0,0 1 0,0-1-1,0 11 1,2-15-81,-1-1-1,1 1 1,0 0-1,0-1 1,1 1-1,-1-1 1,1 1-1,0-1 1,1 1-1,-1-1 1,1 1-1,-1-1 1,1 0 0,1 0-1,-1 0 1,1 0-1,-1 0 1,5 3-1,4 2 214,1-1-1,0-1 1,0 0 0,1-1-1,0 0 1,0-1 0,0-1-1,28 6 1,-25-6 9,-1 0 0,1 0-1,-1 2 1,-1 0 0,1 1 0,17 10 0,-30-15-261,0-1 1,0 0 0,0 0-1,0 1 1,0-1-1,0 1 1,0-1-1,-1 1 1,1 0 0,-1 0-1,0 0 1,1 0-1,-1 0 1,0 0-1,0 0 1,0 0-1,0 0 1,0 0 0,-1 1-1,1-1 1,-1 0-1,1 0 1,-1 1-1,0-1 1,0 1 0,0-1-1,0 0 1,-1 1-1,1-1 1,0 0-1,-1 0 1,0 1 0,1-1-1,-1 0 1,-2 4-1,0-2 59,-1 1 0,1-1-1,-1 0 1,1 0-1,-1 0 1,-1-1 0,1 0-1,0 1 1,-1-1 0,0-1-1,1 1 1,-1-1 0,0 0-1,-7 2 1,-1 1 161,0-2 0,0 0 0,-1 0 0,1-1 0,-1-1 0,0 0 0,1-1-1,-1 0 1,-26-5 0,38 4-229,0 1-1,0-1 1,1 0 0,-1 0-1,0 0 1,1 0-1,-1 0 1,1 0 0,-1 0-1,1 0 1,-1-1-1,1 1 1,0 0-1,0-1 1,-1 1 0,1-1-1,0 0 1,1 1-1,-1-1 1,0 0 0,0 1-1,1-1 1,-2-3-1,4 4-1,-1 0 0,0 1-1,0-1 1,0 1-1,1-1 1,-1 1 0,0-1-1,1 1 1,-1 0 0,0 0-1,1-1 1,-1 1-1,1 0 1,-1 0 0,0 0-1,1 1 1,-1-1 0,2 1-1,2-1 104,262 5 4044,-236-7-4057,-5-9-116</inkml:trace>
  <inkml:trace contextRef="#ctx0" brushRef="#br0" timeOffset="4110.78">3242 389 9830,'1'-89'0,"-7"51"0,6 37 0,-1 0 0,1 0 0,-1 0 0,1 0 0,-1 0 0,1 0 0,-1 0 0,0 0 0,0 0 0,1 0 0,-1 0 0,0 0 0,0 1 0,0-1 0,0 0 0,0 1 0,0-1 0,-2 0 0,3 3 4,-1 0 1,0 0-1,1 0 0,-1 0 0,1 0 0,0 0 1,-1 0-1,1 0 0,0 0 0,0 0 0,1 3 1,-1-3 53,1 17 316,0-1-1,2 0 0,0 0 0,1 0 1,9 25-1,41 87 1845,-26-67-1180,-14-34-475,-10-20-354,1-1 0,-1 1 0,0 1 0,-1-1 0,0 0-1,-1 1 1,3 14 0,-8-42-153,1-1-1,-2 1 0,-1 0 1,0 0-1,-8-20 1,-7-19-429,6 5-131,1 0 1,3-1-1,2 0 0,-1-82 0,9 135 501,0-1-1,0 1 1,0-1-1,0 1 1,0-1-1,1 1 1,-1 0-1,0-1 1,0 1-1,0-1 1,0 1-1,1-1 1,-1 1-1,0 0 1,0-1-1,1 1 1,-1-1-1,0 1 1,1 0-1,-1-1 1,0 1 0,1 0-1,-1 0 1,1-1-1,-1 1 1,0 0-1,1 0 1,-1 0-1,1-1 1,-1 1-1,1 0 1,-1 0-1,1 0 1,-1 0-1,1 0 1,-1 0-1,0 0 1,1 0-1,0 0 1,20 8 231,-15-3-114,0 1 1,0 1 0,-1-1-1,1 1 1,-2 0 0,1 0-1,-1 1 1,4 7-1,2 8 402,11 37 0,-15-37-121,-2 0-1,0 1 1,-1-1 0,-1 42 0,-2-63-373,0-1 1,0 0-1,1 0 0,-1 0 1,0 1-1,0-1 1,0 0-1,-1 0 1,1 0-1,0 1 1,0-1-1,-1 0 1,1 0-1,0 0 0,-1 0 1,1 1-1,-1-1 1,0 0-1,1 0 1,-1 0-1,0 0 1,0 0-1,1-1 1,-1 1-1,0 0 0,0 0 1,0 0-1,0-1 1,0 1-1,0-1 1,0 1-1,-1-1 1,1 1-1,0-1 1,0 1-1,0-1 0,0 0 1,-1 0-1,1 1 1,0-1-1,0 0 1,0 0-1,-1 0 1,-1-1-1,2 0 3,0 1 1,0-1-1,-1 0 0,1 0 1,0 0-1,0 0 0,0 0 1,0 0-1,0 0 0,0 0 0,0 0 1,1-1-1,-1 1 0,0 0 1,1-1-1,-1 1 0,1 0 1,-1-1-1,1 1 0,-1-1 0,1-1 1,-6-33-112,6 36 81,0-1-1,1 1 0,-1 0 0,0 0 0,0 0 1,0 0-1,0 0 0,0-1 0,0 1 1,0 0-1,1 0 0,-1 0 0,0 0 0,0 0 1,0 0-1,0 0 0,0 0 0,1-1 1,-1 1-1,0 0 0,0 0 0,0 0 0,0 0 1,1 0-1,-1 0 0,0 0 0,0 0 0,0 0 1,1 0-1,-1 0 0,0 0 0,0 0 1,0 0-1,0 0 0,1 0 0,-1 1 0,0-1 1,0 0-1,0 0 0,0 0 0,0 0 1,1 0-1,-1 0 0,0 0 0,0 0 0,0 1 1,0-1-1,0 0 0,1 0 0,6 5-77,8 7 102,-11-8 24,-1-1-1,2 1 0,-1-1 1,0 0-1,1 0 0,-1 0 0,1-1 1,0 1-1,0-1 0,0-1 0,0 1 1,0-1-1,0 1 0,0-1 1,10 0-1,-12-1-10,0 0 0,0 0 0,0 0 0,0-1 0,0 1 0,0-1 0,0 0 0,0 0 0,0 0 0,0 0 0,0 0 0,0-1 0,-1 1 0,6-4 0,-5 2-39,0-1 1,0 1 0,-1-1-1,1 1 1,-1-1-1,0 0 1,0 0 0,0 0-1,0 0 1,1-7-1,3-12-268,-2-1-1,0 0 0,-2 0 0,0 0 1,-3-29-1,1 33 87,0 20 186,0 0 1,0-1-1,0 1 1,0 0-1,0 0 1,0 0-1,0 0 1,0 0-1,0 0 1,0-1-1,0 1 0,0 0 1,0 0-1,0 0 1,-1 0-1,1 0 1,0 0-1,0 0 1,0 0-1,0-1 1,0 1-1,0 0 1,0 0-1,0 0 0,-1 0 1,1 0-1,0 0 1,0 0-1,0 0 1,0 0-1,0 0 1,0 0-1,-1 0 1,1 0-1,0 0 0,0 0 1,0 0-1,0 0 1,0 0-1,-1 0 1,1 0-1,0 0 1,0 0-1,0 0 1,0 0-1,0 0 1,0 0-1,0 0 0,-1 1 1,1-1-1,0 0 1,0 0-1,0 0 1,0 0-1,0 0 1,0 0-1,0 0 1,0 0-1,0 1 0,0-1 1,-1 0-1,1 0 1,0 0-1,-6 11 24,3 11 245,2 0-1,1 0 1,3 40 0,-2-55-199,0 0-1,1 0 1,0 0-1,0 0 1,0 0-1,1 0 1,0 0-1,0-1 1,1 1-1,-1-1 1,1 0-1,1 0 1,-1-1-1,1 1 1,8 6-1,-10-10-33,-1 1-1,1-1 1,0 0-1,0-1 0,0 1 1,0 0-1,1-1 0,-1 0 1,0 0-1,1 0 1,-1 0-1,1 0 0,-1-1 1,1 1-1,-1-1 0,1 0 1,-1 0-1,1 0 1,-1-1-1,1 1 0,-1-1 1,1 0-1,3-1 0,-2-1-23,-1 1-1,1-1 0,-1 0 1,0 0-1,0 0 0,0 0 0,0-1 1,0 0-1,-1 1 0,0-1 1,0-1-1,0 1 0,0 0 0,4-10 1,0-6-272,0 0-1,-2-1 1,0 0 0,-1-1 0,-1 1 0,-1-1 0,-1 1 0,-1-1 0,-3-26 0,3 41 173,-1 0 0,0-1-1,0 1 1,-1-1 0,0 1 0,0 0 0,0 0 0,-1 0-1,0 0 1,-1 1 0,1-1 0,-6-5 0,6 10 48,2 8 78,9 153 1269,-6-140-1096,2 1 0,0-1 0,1 0 0,1 0 0,1 0 0,10 20 0,-14-34-160,-1-1-1,1 1 0,0-1 0,0 0 1,0 0-1,0 0 0,1 0 0,-1 0 1,1-1-1,0 0 0,0 0 0,1 0 1,-1 0-1,0 0 0,1-1 0,0 0 1,-1 0-1,1 0 0,0-1 0,0 1 1,0-1-1,0-1 0,0 1 0,1-1 1,-1 1-1,10-2 0,-12 0-31,1 0 0,0 0 0,0 0 0,-1 0 0,1 0 0,0-1 0,-1 0 0,1 0 0,-1 0 1,0 0-1,0 0 0,0-1 0,0 1 0,0-1 0,0 0 0,-1 0 0,1 0 0,-1 0 0,0 0 0,0-1 0,0 1 0,0-1 0,-1 1 0,2-7 0,4-7-243,-2 0-1,0 0 1,-1-1 0,2-17-1,-3 11-83,0-1 0,-1 1 0,-1 0 0,-2-1 0,0 1 0,-6-26 0,-4 26-86,3 19 161,4 17 339,3 19 189,1 0 0,2 0-1,1 0 1,1-1-1,1 1 1,2-1 0,1 0-1,2-1 1,0 1-1,21 37 1,0-29 14,-23-29-145,-13-11-121</inkml:trace>
  <inkml:trace contextRef="#ctx0" brushRef="#br0" timeOffset="4267.74">3425 113 9830,'0'0'0</inkml:trace>
  <inkml:trace contextRef="#ctx0" brushRef="#br0" timeOffset="4736.1">4733 179 9830,'6'-17'75,"-6"17"-70,0 0-1,0 0 1,0 0-1,0 0 1,1 0-1,-1 0 1,0 0-1,0 0 1,0-1-1,0 1 1,1 0-1,-1 0 1,0 0-1,0 0 1,0 0-1,0 0 1,1 0-1,-1 0 1,0 0-1,0 0 1,0 0-1,1 0 1,-1 0-1,0 1 1,0-1-1,0 0 1,0 0-1,1 0 1,-1 0-1,0 0 1,0 0-1,0 0 1,0 0-1,0 0 1,1 1-1,-1-1 1,0 0-1,0 0 1,0 0-1,0 0 1,0 0-1,0 1 1,14 31 542,-6-13-276,77 205 3486,-77-199-3043,-9-21-582,-7-9 254</inkml:trace>
  <inkml:trace contextRef="#ctx0" brushRef="#br0" timeOffset="5701.63">4648 318 9830,'0'-1'4,"0"1"1,-1 0-1,1-1 0,0 1 1,0 0-1,0-1 0,0 1 1,0-1-1,0 1 0,0 0 1,0-1-1,0 1 0,0 0 1,0-1-1,0 1 0,0-1 1,0 1-1,0 0 0,0-1 1,0 1-1,0 0 0,1-1 1,-1 1-1,0 0 0,0-1 1,0 1-1,1 0 0,-1-1 1,0 1-1,0 0 0,1-1 1,-1 1-1,0 0 0,1-1 1,19-4 376,38 5 625,-38 1-633,-9-1-249,15 0 556,0-1-1,50-7 1,-69 7-634,-1-1-1,0 1 0,0-1 1,0-1-1,0 1 1,0-1-1,0 0 0,-1 0 1,1 0-1,-1-1 1,0 0-1,0 0 0,0 0 1,0-1-1,-1 1 1,0-1-1,6-9 0,-8 10-69,0-1-1,0 0 0,0 0 1,-1 0-1,0 0 0,1 0 1,-2 0-1,1 0 0,-1 0 1,0-1-1,0 1 0,0 0 0,-2-9 1,0 6-9,0 0 0,0 1 1,0 0-1,-1-1 0,0 1 1,-1 0-1,0 0 0,-6-8 1,10 15 33,0 0 0,0 1 0,0-1 0,0 0 1,0 0-1,0 1 0,0-1 0,0 0 0,0 0 0,0 0 0,0 1 1,0-1-1,0 0 0,-1 0 0,1 0 0,0 1 0,0-1 0,0 0 1,0 0-1,0 0 0,-1 0 0,1 1 0,0-1 0,0 0 0,0 0 1,-1 0-1,1 0 0,0 0 0,0 0 0,0 0 0,-1 1 0,1-1 1,0 0-1,0 0 0,-1 0 0,1 0 0,0 0 0,0 0 0,0 0 1,-1 0-1,1 0 0,0 0 0,0 0 0,-1-1 0,1 1 0,0 0 1,0 0-1,0 0 0,-1 0 0,1 0 0,0 0 0,0 0 0,0 0 1,-1-1-1,1 1 0,0 0 0,0 0 0,0 0 0,0-1 0,0 1 1,-1 0-1,1 26 211,0-21-107,1 13 175,1 1 1,0-2 0,2 1 0,0 0-1,9 25 1,41 85 1428,-47-113-1489,7 19 226,-9-19-180,1-1 1,1 0 0,13 20-1,-20-34-265,0 1 0,1-1 0,-1 0 0,0 0 0,0 0 0,0 0 1,0 0-1,1 0 0,-1 0 0,0 0 0,0 0 0,0 0 0,1 0 0,-1 0 0,0 0 0,0 0 0,0 0 0,0 0 0,1 0 0,-1 0 0,0 0 0,0-1 0,0 1 0,0 0 0,1 0 0,-1 0 0,0 0 0,0 0 0,0 0 0,0 0 0,0-1 0,0 1 0,1 0 1,-1 0-1,0 0 0,0 0 0,0 0 0,0-1 0,0 1 0,0 0 0,0 0 0,0 0 0,0 0 0,0-1 0,0 1 0,0 0 0,0 0 0,0 0 0,0-1 0,0 1 0,0 0 0,0 0 0,0 0 0,0 0 0,0-1 0,0 1 0,0 0 0,2-13 215,0-43-179,-2 31-359,4-36-1,-3 55 261,0-1 0,1 1 0,0 0-1,0-1 1,0 1 0,0 0 0,1 0-1,0 1 1,1-1 0,5-8 0,-8 14 58,-1-1 1,1 0 0,0 0 0,-1 0-1,1 0 1,0 0 0,0 0 0,-1 1 0,1-1-1,0 0 1,0 1 0,0-1 0,0 1 0,0-1-1,0 1 1,0-1 0,0 1 0,0 0 0,0-1-1,0 1 1,1 0 0,-1 0 0,0 0 0,0 0-1,0 0 1,0 0 0,0 0 0,0 0 0,0 0-1,0 1 1,1-1 0,-1 0 0,0 1 0,0-1-1,0 1 1,0-1 0,0 1 0,-1-1 0,1 1-1,0 0 1,0 0 0,0-1 0,0 1 0,-1 0-1,1 0 1,0 0 0,-1 0 0,1 0 0,-1 0-1,1 0 1,0 1 0,4 7 123,-1 0 1,1 1-1,-1-1 1,2 13-1,-5-21-97,9 38 306,-7-23-104,1 0 1,1-1 0,12 29-1,-15-41-184,0 0-1,0 1 0,0-1 1,0 0-1,0 0 1,1 0-1,-1-1 1,1 1-1,0-1 1,0 1-1,0-1 0,0 0 1,0 0-1,0 0 1,1 0-1,-1-1 1,1 1-1,-1-1 0,1 0 1,-1 0-1,8 0 1,-8 0-16,0-1 1,0 0-1,-1 0 1,1 0-1,0 0 1,0 0-1,0-1 1,0 0-1,-1 1 1,1-1 0,0 0-1,-1 0 1,1 0-1,-1-1 1,1 1-1,-1-1 1,1 1-1,-1-1 1,0 0-1,0 0 1,2-2-1,-1 0-37,0 0 1,-1 0-1,1-1 0,-1 1 0,0-1 0,0 0 0,-1 0 0,1 1 0,-1-1 1,0 0-1,0-8 0,1-5-210,-1 0-1,-1-23 1,0 36 161,0 1 0,-1-1 0,0 0 1,0 1-1,0-1 0,0 1 0,-1-1 0,0 1 0,0 0 0,0 0 0,0-1 0,-1 1 0,1 1 0,-4-5 0,5 11 52,-1 0-1,2 1 0,-1-1 0,0 0 0,0 0 1,1 1-1,0-1 0,0 5 0,0-5 40,-1 0-1,1 0 1,0 0-1,1 0 0,-1 1 1,0-1-1,1 0 1,0 0-1,0 0 1,0 0-1,0 0 0,0 0 1,0-1-1,1 1 1,-1 0-1,1-1 1,0 1-1,0-1 0,0 1 1,0-1-1,1 0 1,-1 0-1,0 0 1,1 0-1,-1 0 0,1-1 1,0 1-1,0-1 1,0 0-1,-1 1 0,1-1 1,0-1-1,0 1 1,1 0-1,-1-1 1,0 1-1,0-1 0,0 0 1,5-1-1,-7 1-17,0 0 0,0 0 0,0 0 0,0 0 0,0 0 0,0-1 0,0 1 0,0 0 0,0-1-1,-1 1 1,1-1 0,0 1 0,0-1 0,0 1 0,0-1 0,0 0 0,-1 1 0,1-1 0,0 0 0,-1 0-1,1 1 1,0-1 0,0-1 0,0-1-9,0 0-1,1 0 0,-1-1 0,0 1 1,0 0-1,-1 0 0,1-5 1,0-7-197,-1 0 1,-2-21 0,1 32 109,1 1 73,0 1 0,0 0 0,-1 0-1,0 0 1,1 0 0,-1 0 0,0 0 0,0 0 0,0 0-1,0 0 1,0 0 0,0 1 0,-1-1 0,1 0 0,-1 1-1,1-1 1,-1 1 0,1 0 0,-1-1 0,0 1 0,0 0-1,0 0 1,0 0 0,0 0 0,0 0 0,0 0 0,0 1-1,0-1 1,0 1 0,0 0 0,0-1 0,0 1 0,0 0-1,-1 0 1,-1 0 0,3 1 26,-1-1 0,1 1 0,-1-1 0,1 1 0,0-1 0,-1 1-1,1 0 1,0-1 0,0 1 0,0 0 0,0 0 0,-1 0 0,1 0 0,0 0 0,1 0 0,-1 0 0,0 0 0,0 1-1,0-1 1,1 0 0,-1 1 0,0-1 0,1 0 0,-1 1 0,1-1 0,0 0 0,0 1 0,-1-1 0,1 1-1,0 1 1,-3 51 442,3-49-403,-1 5 30,2 1 1,0-1-1,0 0 0,0 0 0,2 0 0,-1 0 0,1 0 0,7 15 1,-7-19-28,1-1 1,-1 1 0,1 0 0,0-1 0,1 0 0,-1 0 0,1 0 0,0-1 0,1 1 0,-1-1 0,1 0 0,-1-1-1,1 1 1,9 2 0,20 6 237,4-6-107</inkml:trace>
  <inkml:trace contextRef="#ctx0" brushRef="#br0" timeOffset="6106.97">5933 199 9830,'31'119'1999,"2"10"110,-32-126-2053,0-1 1,0 1-1,1 0 0,-1 0 1,1-1-1,-1 1 0,1 0 1,0-1-1,0 0 0,0 1 0,0-1 1,0 0-1,0 0 0,1 0 1,-1 0-1,1-1 0,0 1 1,-1-1-1,1 1 0,0-1 1,5 2-1,-5-3-8,-1 0 1,1 0-1,0 0 1,-1 0-1,1 0 1,0 0-1,-1-1 0,1 1 1,0-1-1,-1 0 1,1 0-1,-1 0 1,1 0-1,-1 0 1,0 0-1,1-1 1,-1 1-1,0-1 0,0 0 1,0 1-1,0-1 1,0 0-1,-1 0 1,4-5-1,1-2-19,0 0 1,-1 0-1,0-1 0,-1 0 1,0 0-1,0-1 0,-1 1 0,0-1 1,1-13-1,-1-11-450,0-53 0,-3 69 402,0 18 3,-3-33-206,3 33 215,0 0-1,0 0 1,0 0-1,0 0 1,0 0-1,0 0 1,-1 0-1,1 0 1,0 0-1,-1 0 1,1 1-1,0-1 0,-1 0 1,1 0-1,-1 0 1,0 0-1,1 1 1,-1-1-1,0 0 1,1 1-1,-1-1 1,0 0-1,0 1 1,1-1-1,-1 1 1,0-1-1,0 1 1,0 0-1,-1-1 1,1 3 26,1 0 0,-1 0 0,1 0 0,0 0 0,-1 1 0,1-1 0,0 0 0,0 0 0,1 4 0,-1-4 26,0 4 35,0-1-1,0 0 0,1 0 0,0 0 1,0 0-1,0 0 0,0 0 1,5 10-1,11 13 205</inkml:trace>
  <inkml:trace contextRef="#ctx0" brushRef="#br0" timeOffset="7698.62">6328 203 9830,'-20'-2'473,"0"0"1,-27 3-1,46-1-447,-1 0 0,1 1 0,-1-1 0,1 1 0,-1-1 0,1 1 0,-1 0 1,1 0-1,0 0 0,-1 0 0,1 0 0,0 0 0,0 0 0,0 0 0,0 0 0,0 0 0,0 1 0,0-1 0,0 0 0,0 1 0,0-1 0,1 1 1,-1-1-1,1 1 0,-1-1 0,0 3 0,0 4 93,0-1 1,0 0-1,1 1 1,0 8-1,0-6 174,-1 7 18,1 0 1,1-1 0,0 1 0,1 0 0,5 16-1,-7-30-240,1 1-1,0 0 0,1-1 0,-1 1 0,1-1 1,0 0-1,-1 1 0,2-1 0,-1 0 1,0 0-1,0 0 0,1-1 0,0 1 1,-1 0-1,1-1 0,0 0 0,0 0 1,1 0-1,-1 0 0,0 0 0,1 0 1,-1-1-1,1 0 0,-1 0 0,1 0 1,-1 0-1,1 0 0,7 0 0,-8-1-35,-1 1-1,1-1 0,-1 0 1,1 0-1,0 0 1,-1 0-1,1-1 0,0 1 1,-1-1-1,1 1 1,-1-1-1,1 0 0,-1 0 1,0 0-1,1 0 1,-1 0-1,0-1 0,0 1 1,1-1-1,-1 0 1,0 1-1,-1-1 0,1 0 1,0 0-1,0 0 1,-1 0-1,0 0 0,1-1 1,-1 1-1,0 0 0,0-1 1,0 1-1,0-1 1,0 1-1,-1-1 0,1 1 1,-1-6-1,4-13-239,-2 0-1,0-1 0,-3-29 1,1 19 16,0 29 173,0 2 8,0 0 0,0 1 0,1-1 0,-1 0 1,0 0-1,0 1 0,0-1 0,0 0 0,-1 1 0,1-1 1,0 0-1,0 0 0,0 1 0,0-1 0,-1 0 0,1 1 1,0-1-1,-1 0 0,1 1 0,-1-1 0,1 0 0,0 1 1,-1-1-1,1 1 0,-2-1 0,0 40 82,2-26 98,1-1 0,0 0 0,1 0 0,0 0 0,0 0 0,9 22 0,-9-29-110,0-1 0,0 1-1,1-1 1,-1 1-1,1-1 1,0 0 0,1 0-1,-1 0 1,0 0 0,1-1-1,0 1 1,0-1 0,0 0-1,0 0 1,1 0-1,-1-1 1,1 0 0,0 0-1,6 2 1,-8-3-36,-1 0 0,0-1 0,1 1 0,-1-1 0,1 0-1,-1 0 1,1 0 0,-1 0 0,1 0 0,-1-1 0,1 1 0,-1-1 0,1 1 0,-1-1 0,0 0-1,1 0 1,-1 0 0,0 0 0,0-1 0,0 1 0,0-1 0,0 1 0,0-1 0,0 0 0,0 1 0,-1-1-1,1 0 1,0 0 0,-1 0 0,0 0 0,0-1 0,1 1 0,-1 0 0,1-4 0,3-9-104,-1 1 0,0-1 1,0 0-1,1-23 1,-4 30-58,3-38-448,-1-1 0,-5-66 0,1 105 511,1 1 0,-1-1 0,-1 1 0,1 0 0,-1 0 0,-1 0 0,1 0 0,-1 0 0,0 0 0,-1 0 0,0 1 0,0 0 0,0 0 0,-6-6 0,10 11 75,-1 1 1,1-1 0,-1 1-1,1-1 1,-1 1-1,1-1 1,-1 1 0,1 0-1,-1-1 1,0 1 0,1 0-1,-1-1 1,0 1 0,1 0-1,-1 0 1,0-1-1,1 1 1,-1 0 0,0 0-1,0 0 1,1 0 0,-1 0-1,0 0 1,1 0-1,-1 0 1,0 0 0,1 1-1,-1-1 1,0 0 0,1 0-1,-1 1 1,0-1 0,1 0-1,-1 1 1,0-1-1,1 1 1,-1-1 0,1 0-1,-1 1 1,1-1 0,-1 1-1,1 0 1,-1-1-1,1 1 1,0-1 0,-1 1-1,1 0 1,0-1 0,-1 1-1,1 0 1,0 0-1,-10 38 452,8-5-64,1 0 0,1 1 0,2-1 0,1 0 0,2 0-1,2-1 1,1 0 0,1 0 0,17 40 0,-24-68-328,0 0 0,1 1 0,0-1 0,0 0 1,0-1-1,0 1 0,1-1 0,-1 1 0,1-1 0,1 0 0,-1 0 0,7 4 0,-8-6-25,1 0 0,-1 0 0,1-1 1,-1 1-1,1-1 0,0 0 0,0 0 0,0 0 0,0-1 1,-1 1-1,1-1 0,0 0 0,0 0 0,0-1 0,0 1 1,0-1-1,0 1 0,6-4 0,-6 2-1,1 0 0,-1 0 0,0-1 0,0 1-1,0-1 1,-1-1 0,1 1 0,-1 0 0,1-1 0,-1 1 0,0-1 0,-1 0-1,1 0 1,-1 0 0,1-1 0,-1 1 0,0 0 0,2-8 0,1-4-237,-1 0 1,0 0-1,-1 0 0,1-20 1,-4 30 137,2-11-207,-2 1-1,1-1 1,-4-24 0,1 39 230,0 21-112,3 4 373,0 0 1,1 0-1,11 44 0,-10-56-127,0 0 0,1 0 0,0 0 0,1-1 1,1 0-1,-1 1 0,1-2 0,1 1 0,14 16 0,-20-25-78,0 0 1,0 0-1,0 1 1,0-1 0,1 0-1,-1 0 1,0 0-1,0 0 1,1-1-1,-1 1 1,1 0 0,-1-1-1,1 1 1,-1 0-1,1-1 1,-1 0-1,1 1 1,-1-1 0,1 0-1,-1 0 1,1 0-1,0 0 1,-1 0-1,1 0 1,2-1-1,-2 0-7,1 0 0,-1-1 0,-1 1-1,1-1 1,0 0 0,0 1 0,-1-1-1,1 0 1,-1 0 0,1 0 0,-1 0-1,0 0 1,0 0 0,2-5 0,2-5-183,-1-1 1,-1 0 0,0 0 0,2-25 0,-1-88-1358,-4 139 1593,1 0-1,1 0 1,0 1-1,1-1 1,0 0-1,1-1 1,0 1-1,1-1 1,1 1-1,0-2 1,0 1-1,1-1 1,1 0-1,13 17 1,-19-27-42,0 1 0,1 0 0,-1-1 0,0 1 1,0-1-1,1 0 0,-1 1 0,0-1 0,1 0 0,0-1 1,-1 1-1,1 0 0,-1-1 0,1 1 0,0-1 1,-1 0-1,1 0 0,0 0 0,-1 0 0,1-1 0,0 1 1,-1 0-1,1-1 0,2-1 0,-1 0 9,1 1 0,-1-2 0,0 1 0,0 0 0,0-1 0,0 0 1,-1 0-1,1 0 0,-1 0 0,1 0 0,-1-1 0,3-4 0,0-2-167,0 0 1,-1-1-1,-1 1 0,0-1 1,0 0-1,-1 0 0,0 0 1,-1 0-1,0 0 1,-1-1-1,0 1 0,-1-1 1,-1-12-1,1 28 158,0 1 0,0-1 0,1 1-1,-1-1 1,1 1 0,0-1 0,0 0 0,1 1 0,-1-1 0,4 5 0,-4-7-8,0 0 0,1-1 0,-1 1 0,1 0 0,-1-1 0,1 1 0,0-1 0,0 1 0,0-1 0,0 0 0,0 0 0,0 0 0,0 0 0,0 0 0,0 0 0,0-1 0,0 1 0,1-1 0,-1 1 0,0-1 0,0 0 0,5 0 0,-5 0 2,0 0 1,0 0 0,0 0-1,0 0 1,-1 0 0,1-1-1,0 1 1,0-1 0,0 1 0,-1-1-1,1 0 1,0 0 0,0 0-1,-1 0 1,1 0 0,-1 0-1,1 0 1,-1 0 0,0-1 0,1 1-1,1-3 1,0-2-47,0 1 0,0-1 0,-1 0 0,0 0 0,2-10 0,-1 2-174,-1-1-1,0 1 1,-1-1-1,0 0 1,-3-23-1,2 36 197,0 0 1,-1 0-1,1 1 0,-1-1 0,0 0 1,0 0-1,0 0 0,0 1 0,0-1 1,0 1-1,0-1 0,0 1 0,-1-1 1,1 1-1,0-1 0,-1 1 0,0 0 1,1 0-1,-1 0 0,1 0 0,-1 0 1,0 0-1,0 1 0,0-1 0,1 0 1,-1 1-1,-4-1 0,4 0 23,0 1-1,-1 0 1,1-1-1,0 1 1,0 0-1,-1 0 1,1 1-1,0-1 1,0 0-1,-1 1 1,1-1-1,0 1 1,0 0 0,0-1-1,0 1 1,0 0-1,0 1 1,0-1-1,0 0 1,0 0-1,0 1 1,1-1-1,-1 1 1,-1 2-1,-3 8 98,0 0-1,1 1 0,1 0 0,0 0 0,1 0 0,0 0 1,1 0-1,1 1 0,0-1 0,0 0 0,2 1 1,-1-1-1,4 15 0,-3-24-73,0 1 0,1-1 0,0 1 0,0-1 0,0 1 0,0-1 0,1 0 0,0 0 0,-1 0 0,2 0 0,-1-1 0,0 1 0,1-1 0,-1 0 0,1 0 0,0 0 0,0 0 0,0-1 0,0 0 0,1 0 0,-1 0 0,1 0 0,8 2 0,5 0 142,0 0-1,0-1 1,0-1 0,35 0-1,-48-2-133,0 0 0,0-1 0,1 0 0,-1 1-1,0-2 1,0 1 0,0 0 0,0-1 0,0 0 0,0 0-1,8-6 1,21-16 273</inkml:trace>
  <inkml:trace contextRef="#ctx0" brushRef="#br0" timeOffset="7870.15">7536 162 9830,'0'0'0,"-43"45"927</inkml:trace>
  <inkml:trace contextRef="#ctx0" brushRef="#br0" timeOffset="8883.04">6377 274 9830,'-1'-23'79,"1"22"-76,1 1 1,-1 0 0,0 0 0,0 0 0,0 0 0,0-1 0,0 1-1,0 0 1,0 0 0,0 0 0,0 0 0,0 0 0,0-1-1,0 1 1,1 0 0,-1 0 0,0 0 0,0 0 0,0 0 0,0 0-1,0 0 1,0 0 0,1-1 0,-1 1 0,0 0 0,0 0 0,0 0-1,0 0 1,1 0 0,-1 0 0,0 0 0,0 0 0,0 0-1,0 0 1,1 0 0,-1 0 0,0 0 0,0 0 0,0 0 0,0 0-1,1 0 1,-1 0 0,0 0 0,0 1 0,0-1 0,0 0 0,9 9 337,5 1 55,-13-9-383,0-1 0,-1 1 0,1-1 0,-1 0 0,1 1 0,0-1 0,0 0 0,-1 1 1,1-1-1,0 0 0,0 0 0,-1 0 0,1 1 0,0-1 0,0 0 0,-1 0 0,1 0 0,0 0 0,0-1 0,-1 1 1,1 0-1,0 0 0,1-1 0,-21-32 642,-17 27 0,21 6-182,16 0-469,-1 0 0,0 0 0,0 0 0,0 0 0,0 0 0,0 0 0,0 0 0,0 0 0,0 1 0,0-1 0,0 0 0,0 0 0,0 0-1,0 0 1,0 0 0,0 0 0,0 0 0,0 0 0,0 0 0,0 0 0,0 0 0,0 1 0,0-1 0,0 0 0,0 0 0,0 0 0,0 0 0,0 0-1,0 0 1,0 0 0,-1 0 0,1 0 0,0 0 0,0 0 0,0 0 0,0 0 0,0 1 0,0-1 0,0 0 0,0 0 0,0 0 0,0 0 0,0 0-1,0 0 1,0 0 0,-1 0 0,1 0 0,0 0 0,0 0 0,0 0 0,0 0 0,0 0 0,0 0 0,0 0 0,0 0 0,0 0 0,0 0 0,-1 0-1,1 0 1,0 0 0,0 0 0,0 0 0,0 0 0,0 0 0,0 0 0,0-1 0,2 5 51</inkml:trace>
  <inkml:trace contextRef="#ctx0" brushRef="#br0" timeOffset="9117.08">6411 220 9830,'0'0'0,"-2"-6"0,2 10 0,0 2 0,0-4 0</inkml:trace>
</inkml:ink>
</file>

<file path=xl/ink/ink6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1-20T16:29:39.366"/>
    </inkml:context>
    <inkml:brush xml:id="br0">
      <inkml:brushProperty name="width" value="0.05" units="cm"/>
      <inkml:brushProperty name="height" value="0.05" units="cm"/>
      <inkml:brushProperty name="color" value="#008C3A"/>
    </inkml:brush>
  </inkml:definitions>
  <inkml:trace contextRef="#ctx0" brushRef="#br0">38 148 9830,'0'-1'12,"0"0"0,-1 0 0,1 0-1,-1 1 1,1-1 0,0 0 0,-1 1 0,0-1 0,1 0-1,-1 1 1,1-1 0,-1 1 0,0-1 0,1 1 0,-1-1-1,0 1 1,0-1 0,1 1 0,-1 0 0,0-1 0,0 1-1,1 0 1,-1 0 0,0 0 0,0-1 0,0 1 0,0 0-1,0 0 1,1 0 0,-1 0 0,0 1 0,0-1 0,0 0-1,0 0 1,1 0 0,-1 1 0,0-1 0,0 0 0,1 1-1,-1-1 1,0 1 0,0-1 0,1 1 0,-1-1 0,0 1-1,1-1 1,-1 1 0,1 0 0,-1-1 0,1 1 0,-1 0-1,1-1 1,-1 1 0,1 0 0,0 0 0,-1 0 0,1-1-1,0 1 1,0 1 0,2 14 267,2-23-19,4-21 587,-8 28-704,6 8-88</inkml:trace>
  <inkml:trace contextRef="#ctx0" brushRef="#br0" timeOffset="1325.64">228 447 9830,'-1'-1'31,"0"1"-1,-1 0 1,1 0-1,0 0 1,-1 0-1,1 0 1,0 1-1,-1-1 1,1 0-1,0 1 1,0-1 0,-1 0-1,1 1 1,0 0-1,0-1 1,0 1-1,-1 0 1,1-1-1,0 1 1,-1 1-1,1 0 4,0 0 1,0 0-1,0 0 0,0 0 0,0 0 0,0 0 0,1 0 0,-1 1 0,1-1 0,0 0 1,-1 0-1,1 0 0,1 4 0,-1-6-31,0 0-1,0 0 1,0 1 0,0-1-1,0 0 1,0 0 0,1 0 0,-1 0-1,0 0 1,0 0 0,0 0 0,0 0-1,1 0 1,-1 0 0,0 0 0,0 0-1,0 0 1,0 0 0,0 0-1,1 0 1,-1 0 0,0 0 0,0 0-1,0 0 1,0 0 0,1 0 0,-1 0-1,0 0 1,0 0 0,0 0-1,0 0 1,0-1 0,1 1 0,-1 0-1,0 0 1,0 0 0,0 0 0,0 0-1,0 0 1,0 0 0,0-1 0,0 1-1,1 0 1,-1 0 0,0 0-1,0 0 1,0 0 0,0-1 0,0 1-1,0 0 1,0 0 0,0 0 0,0 0-1,0-1 1,6-7 229,1-12-160,-1-1-1,-1 0 1,-2 0 0,0 0-1,-1 0 1,0-22-1,4-43-221,0 30-16,-2-69 0,-4 123 160,0 0 0,-1-1 0,1 1 0,-1 0 0,1 0 0,-1 0 0,0 0 1,0-1-1,0 1 0,0 0 0,0 1 0,0-1 0,0 0 0,-1 0 0,1 0 0,-1 1 0,1-1 1,-1 1-1,-3-3 0,4 4 6,-1 0 36,0 1 1,1-1-1,-1 1 1,0-1 0,1 1-1,-1 0 1,1-1-1,-1 1 1,1 0-1,-1 0 1,1 0 0,0 0-1,0 1 1,-1-1-1,1 0 1,0 1-1,0-1 1,0 0 0,0 1-1,1-1 1,-1 1-1,0-1 1,1 1-1,-1 0 1,0-1 0,1 1-1,0 0 1,-1-1-1,1 1 1,0 3-1,-2 10 272,1-1 1,1 24-1,0-27-110,0-11-192,0 33 782,4 37-1,-2-58-535,1 0 1,-1 0-1,2 0 0,0-1 1,0 1-1,9 13 0,4 6 385,-12-24-447,0 1 0,-1 0 0,0 1 0,0-1-1,0 1 1,-1 0 0,-1 0 0,1 0 0,-1 0 0,-1 0 0,1 12 0,-2-11-14,3 14 153,-3-23-315,1 0-1,0 0 0,0-1 1,0 1-1,-1 0 0,1-1 0,0 1 1,0-1-1,0 1 0,0-1 1,0 1-1,0-1 0,0 0 1,0 1-1,0-1 0,0 0 1,0 0-1,1 0 0,-1 0 0,0 0 1,0 0-1,2 0 0,12 0 279,-2 1-89,-1-1 0,0-1 1,16-2-1,-26 3-168,0 0-1,0-1 1,0 1-1,0-1 1,0 0-1,0 1 1,0-1-1,0 0 1,0 0-1,0 0 1,0 0 0,0-1-1,-1 1 1,1 0-1,-1-1 1,1 1-1,-1-1 1,1 1-1,-1-1 1,0 0-1,0 0 1,0 0-1,0 1 1,0-1-1,1-3 1,-2-3 269</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973.841091319446" createdVersion="8" refreshedVersion="8" minRefreshableVersion="3" recordCount="1000" xr:uid="{2A9FBC37-C049-4C0A-A392-72C8C3FFA409}">
  <cacheSource type="worksheet">
    <worksheetSource name="Pivot"/>
  </cacheSource>
  <cacheFields count="25">
    <cacheField name="OrderID" numFmtId="0">
      <sharedItems/>
    </cacheField>
    <cacheField name="Order_Date" numFmtId="169">
      <sharedItems containsSemiMixedTypes="0" containsNonDate="0" containsDate="1" containsString="0" minDate="2023-01-01T00:00:00" maxDate="2025-09-27T00:00:00" count="1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sharedItems>
      <fieldGroup par="20"/>
    </cacheField>
    <cacheField name="Customer_Name" numFmtId="0">
      <sharedItems/>
    </cacheField>
    <cacheField name="Region" numFmtId="0">
      <sharedItems count="4">
        <s v="South"/>
        <s v="West"/>
        <s v="East"/>
        <s v="North"/>
      </sharedItems>
    </cacheField>
    <cacheField name="Country" numFmtId="0">
      <sharedItems count="4">
        <s v="USA"/>
        <s v="UK"/>
        <s v="Canada"/>
        <s v="India"/>
      </sharedItems>
    </cacheField>
    <cacheField name="City" numFmtId="0">
      <sharedItems count="6">
        <s v="London"/>
        <s v="Bangalore"/>
        <s v="Toronto"/>
        <s v="Delhi"/>
        <s v="New York"/>
        <s v="Mumbai"/>
      </sharedItems>
    </cacheField>
    <cacheField name="Product_Category" numFmtId="0">
      <sharedItems count="5">
        <s v="Sports"/>
        <s v="Books"/>
        <s v="Clothing"/>
        <s v="Furniture"/>
        <s v="Electronics"/>
      </sharedItems>
    </cacheField>
    <cacheField name="Sub_Category" numFmtId="0">
      <sharedItems count="20">
        <s v="Yoga Mat"/>
        <s v="Biography"/>
        <s v="Dress"/>
        <s v="Chair"/>
        <s v="T-Shirt"/>
        <s v="Comics"/>
        <s v="Football"/>
        <s v="Sofa"/>
        <s v="Laptop"/>
        <s v="Bookshelf"/>
        <s v="Fiction"/>
        <s v="Tablet"/>
        <s v="Jeans"/>
        <s v="Cricket Bat"/>
        <s v="Jacket"/>
        <s v="Non-Fiction"/>
        <s v="Earphones"/>
        <s v="Table"/>
        <s v="Tennis Racket"/>
        <s v="Mobile"/>
      </sharedItems>
    </cacheField>
    <cacheField name="Product_Name" numFmtId="0">
      <sharedItems count="968">
        <s v="Yoga Mat - 475"/>
        <s v="Biography - 186"/>
        <s v="Dress - 518"/>
        <s v="Biography - 853"/>
        <s v="Biography - 298"/>
        <s v="Chair - 562"/>
        <s v="Dress - 536"/>
        <s v="T-Shirt - 409"/>
        <s v="Dress - 695"/>
        <s v="Comics - 853"/>
        <s v="Football - 380"/>
        <s v="T-Shirt - 422"/>
        <s v="Biography - 863"/>
        <s v="Sofa - 801"/>
        <s v="Football - 251"/>
        <s v="Chair - 401"/>
        <s v="Football - 377"/>
        <s v="Comics - 750"/>
        <s v="Laptop - 787"/>
        <s v="Football - 107"/>
        <s v="Bookshelf - 906"/>
        <s v="Fiction - 334"/>
        <s v="Football - 774"/>
        <s v="Tablet - 660"/>
        <s v="Tablet - 401"/>
        <s v="T-Shirt - 137"/>
        <s v="Jeans - 235"/>
        <s v="Chair - 921"/>
        <s v="Cricket Bat - 520"/>
        <s v="Football - 318"/>
        <s v="Jeans - 447"/>
        <s v="Yoga Mat - 907"/>
        <s v="Football - 645"/>
        <s v="Tablet - 963"/>
        <s v="T-Shirt - 178"/>
        <s v="Fiction - 847"/>
        <s v="Jacket - 994"/>
        <s v="Non-Fiction - 372"/>
        <s v="Tablet - 260"/>
        <s v="Sofa - 786"/>
        <s v="Yoga Mat - 977"/>
        <s v="Tablet - 407"/>
        <s v="Cricket Bat - 473"/>
        <s v="Sofa - 832"/>
        <s v="Chair - 108"/>
        <s v="Laptop - 900"/>
        <s v="Chair - 543"/>
        <s v="Non-Fiction - 212"/>
        <s v="Bookshelf - 304"/>
        <s v="Cricket Bat - 504"/>
        <s v="Cricket Bat - 797"/>
        <s v="Football - 952"/>
        <s v="Cricket Bat - 296"/>
        <s v="Comics - 877"/>
        <s v="Jacket - 873"/>
        <s v="Earphones - 859"/>
        <s v="Cricket Bat - 214"/>
        <s v="Table - 220"/>
        <s v="Tennis Racket - 752"/>
        <s v="Table - 164"/>
        <s v="Table - 375"/>
        <s v="Tennis Racket - 924"/>
        <s v="Non-Fiction - 338"/>
        <s v="Sofa - 401"/>
        <s v="Table - 491"/>
        <s v="Tennis Racket - 621"/>
        <s v="Chair - 468"/>
        <s v="Bookshelf - 332"/>
        <s v="Tennis Racket - 294"/>
        <s v="Tennis Racket - 111"/>
        <s v="Earphones - 788"/>
        <s v="Comics - 276"/>
        <s v="Comics - 316"/>
        <s v="Table - 110"/>
        <s v="Biography - 545"/>
        <s v="Chair - 729"/>
        <s v="Tablet - 263"/>
        <s v="Yoga Mat - 650"/>
        <s v="Football - 152"/>
        <s v="Cricket Bat - 317"/>
        <s v="Biography - 817"/>
        <s v="Laptop - 923"/>
        <s v="Fiction - 459"/>
        <s v="Fiction - 484"/>
        <s v="Tablet - 155"/>
        <s v="Tablet - 217"/>
        <s v="Mobile - 352"/>
        <s v="Mobile - 897"/>
        <s v="Yoga Mat - 879"/>
        <s v="Jeans - 902"/>
        <s v="T-Shirt - 944"/>
        <s v="Laptop - 279"/>
        <s v="Jacket - 514"/>
        <s v="T-Shirt - 969"/>
        <s v="Earphones - 334"/>
        <s v="T-Shirt - 954"/>
        <s v="Fiction - 807"/>
        <s v="Bookshelf - 919"/>
        <s v="Table - 179"/>
        <s v="Mobile - 746"/>
        <s v="Yoga Mat - 121"/>
        <s v="Tablet - 576"/>
        <s v="Cricket Bat - 942"/>
        <s v="Bookshelf - 539"/>
        <s v="Laptop - 836"/>
        <s v="Comics - 669"/>
        <s v="T-Shirt - 192"/>
        <s v="Yoga Mat - 291"/>
        <s v="T-Shirt - 202"/>
        <s v="Jeans - 495"/>
        <s v="Tablet - 106"/>
        <s v="Jacket - 739"/>
        <s v="Comics - 666"/>
        <s v="Dress - 330"/>
        <s v="Tablet - 973"/>
        <s v="Non-Fiction - 673"/>
        <s v="Bookshelf - 339"/>
        <s v="Jeans - 189"/>
        <s v="Laptop - 331"/>
        <s v="Chair - 556"/>
        <s v="Chair - 332"/>
        <s v="Cricket Bat - 453"/>
        <s v="Non-Fiction - 432"/>
        <s v="Dress - 538"/>
        <s v="Earphones - 474"/>
        <s v="Tennis Racket - 391"/>
        <s v="Non-Fiction - 444"/>
        <s v="Cricket Bat - 763"/>
        <s v="Non-Fiction - 527"/>
        <s v="Comics - 756"/>
        <s v="Jacket - 229"/>
        <s v="Non-Fiction - 240"/>
        <s v="Football - 514"/>
        <s v="Non-Fiction - 192"/>
        <s v="Dress - 725"/>
        <s v="T-Shirt - 383"/>
        <s v="Football - 754"/>
        <s v="Table - 322"/>
        <s v="Table - 843"/>
        <s v="Comics - 562"/>
        <s v="Tablet - 644"/>
        <s v="Biography - 375"/>
        <s v="Cricket Bat - 781"/>
        <s v="Yoga Mat - 239"/>
        <s v="Cricket Bat - 456"/>
        <s v="Tennis Racket - 812"/>
        <s v="Tennis Racket - 122"/>
        <s v="Jacket - 835"/>
        <s v="Bookshelf - 979"/>
        <s v="Football - 369"/>
        <s v="Mobile - 958"/>
        <s v="Tablet - 764"/>
        <s v="Mobile - 432"/>
        <s v="Mobile - 184"/>
        <s v="Dress - 720"/>
        <s v="Laptop - 130"/>
        <s v="Tennis Racket - 840"/>
        <s v="Comics - 339"/>
        <s v="Earphones - 989"/>
        <s v="Dress - 462"/>
        <s v="Jeans - 921"/>
        <s v="Tablet - 488"/>
        <s v="Fiction - 752"/>
        <s v="Earphones - 767"/>
        <s v="T-Shirt - 398"/>
        <s v="Chair - 956"/>
        <s v="Tennis Racket - 470"/>
        <s v="Jacket - 198"/>
        <s v="Earphones - 146"/>
        <s v="Tennis Racket - 938"/>
        <s v="Tablet - 521"/>
        <s v="Tablet - 579"/>
        <s v="Chair - 678"/>
        <s v="Yoga Mat - 161"/>
        <s v="Football - 208"/>
        <s v="Chair - 778"/>
        <s v="Jacket - 648"/>
        <s v="Laptop - 218"/>
        <s v="Comics - 697"/>
        <s v="Tablet - 481"/>
        <s v="Laptop - 491"/>
        <s v="Dress - 151"/>
        <s v="Tablet - 702"/>
        <s v="Bookshelf - 388"/>
        <s v="Table - 436"/>
        <s v="Tennis Racket - 909"/>
        <s v="Biography - 303"/>
        <s v="Earphones - 979"/>
        <s v="Mobile - 337"/>
        <s v="Dress - 481"/>
        <s v="Bookshelf - 766"/>
        <s v="Non-Fiction - 851"/>
        <s v="Tennis Racket - 235"/>
        <s v="Bookshelf - 506"/>
        <s v="Yoga Mat - 607"/>
        <s v="Dress - 461"/>
        <s v="T-Shirt - 480"/>
        <s v="Mobile - 980"/>
        <s v="Fiction - 675"/>
        <s v="Football - 734"/>
        <s v="Sofa - 353"/>
        <s v="Jacket - 576"/>
        <s v="Earphones - 213"/>
        <s v="Mobile - 119"/>
        <s v="Tennis Racket - 627"/>
        <s v="Jeans - 244"/>
        <s v="Comics - 307"/>
        <s v="T-Shirt - 630"/>
        <s v="Tennis Racket - 475"/>
        <s v="Cricket Bat - 603"/>
        <s v="Jacket - 265"/>
        <s v="Yoga Mat - 649"/>
        <s v="T-Shirt - 280"/>
        <s v="Sofa - 960"/>
        <s v="Dress - 716"/>
        <s v="T-Shirt - 711"/>
        <s v="Yoga Mat - 701"/>
        <s v="Football - 911"/>
        <s v="Mobile - 543"/>
        <s v="Laptop - 431"/>
        <s v="Sofa - 602"/>
        <s v="Laptop - 178"/>
        <s v="Dress - 684"/>
        <s v="Tennis Racket - 787"/>
        <s v="Mobile - 495"/>
        <s v="Tablet - 707"/>
        <s v="Table - 956"/>
        <s v="Sofa - 202"/>
        <s v="Jacket - 501"/>
        <s v="Tennis Racket - 323"/>
        <s v="Bookshelf - 617"/>
        <s v="Earphones - 733"/>
        <s v="Cricket Bat - 335"/>
        <s v="Cricket Bat - 526"/>
        <s v="Mobile - 215"/>
        <s v="Bookshelf - 262"/>
        <s v="Mobile - 325"/>
        <s v="Cricket Bat - 329"/>
        <s v="Non-Fiction - 281"/>
        <s v="Fiction - 348"/>
        <s v="Dress - 417"/>
        <s v="Tablet - 309"/>
        <s v="Earphones - 755"/>
        <s v="Jeans - 491"/>
        <s v="Jeans - 956"/>
        <s v="Dress - 195"/>
        <s v="Yoga Mat - 993"/>
        <s v="Laptop - 957"/>
        <s v="Football - 855"/>
        <s v="Jeans - 185"/>
        <s v="Earphones - 514"/>
        <s v="Tennis Racket - 493"/>
        <s v="Football - 795"/>
        <s v="Jacket - 732"/>
        <s v="Earphones - 943"/>
        <s v="Dress - 600"/>
        <s v="Laptop - 703"/>
        <s v="Non-Fiction - 681"/>
        <s v="Sofa - 232"/>
        <s v="Chair - 890"/>
        <s v="Table - 748"/>
        <s v="T-Shirt - 413"/>
        <s v="Biography - 798"/>
        <s v="Mobile - 320"/>
        <s v="Cricket Bat - 537"/>
        <s v="Laptop - 145"/>
        <s v="Tennis Racket - 889"/>
        <s v="Laptop - 291"/>
        <s v="Non-Fiction - 619"/>
        <s v="Football - 478"/>
        <s v="Jacket - 887"/>
        <s v="Mobile - 790"/>
        <s v="Earphones - 433"/>
        <s v="Football - 138"/>
        <s v="Jeans - 392"/>
        <s v="T-Shirt - 789"/>
        <s v="Fiction - 261"/>
        <s v="Jeans - 430"/>
        <s v="Jacket - 985"/>
        <s v="T-Shirt - 203"/>
        <s v="Sofa - 260"/>
        <s v="Non-Fiction - 898"/>
        <s v="Mobile - 734"/>
        <s v="Yoga Mat - 153"/>
        <s v="Laptop - 133"/>
        <s v="Non-Fiction - 341"/>
        <s v="Yoga Mat - 989"/>
        <s v="Fiction - 212"/>
        <s v="Jeans - 417"/>
        <s v="Football - 122"/>
        <s v="T-Shirt - 657"/>
        <s v="Laptop - 746"/>
        <s v="Football - 217"/>
        <s v="Football - 800"/>
        <s v="Biography - 742"/>
        <s v="Comics - 311"/>
        <s v="T-Shirt - 517"/>
        <s v="Football - 212"/>
        <s v="Mobile - 143"/>
        <s v="Fiction - 227"/>
        <s v="Comics - 975"/>
        <s v="Laptop - 257"/>
        <s v="Comics - 884"/>
        <s v="Jeans - 926"/>
        <s v="Earphones - 966"/>
        <s v="Football - 951"/>
        <s v="Biography - 611"/>
        <s v="Fiction - 144"/>
        <s v="Laptop - 207"/>
        <s v="T-Shirt - 318"/>
        <s v="Sofa - 542"/>
        <s v="Mobile - 929"/>
        <s v="Chair - 414"/>
        <s v="Chair - 276"/>
        <s v="Jeans - 327"/>
        <s v="Chair - 802"/>
        <s v="Bookshelf - 771"/>
        <s v="Jeans - 366"/>
        <s v="Table - 969"/>
        <s v="Table - 937"/>
        <s v="Bookshelf - 478"/>
        <s v="Mobile - 588"/>
        <s v="Earphones - 801"/>
        <s v="Mobile - 786"/>
        <s v="Jacket - 389"/>
        <s v="Fiction - 456"/>
        <s v="Sofa - 756"/>
        <s v="Chair - 843"/>
        <s v="Dress - 971"/>
        <s v="Sofa - 303"/>
        <s v="Mobile - 312"/>
        <s v="Fiction - 651"/>
        <s v="Cricket Bat - 886"/>
        <s v="Sofa - 422"/>
        <s v="Earphones - 693"/>
        <s v="Tennis Racket - 280"/>
        <s v="Biography - 598"/>
        <s v="Yoga Mat - 419"/>
        <s v="Laptop - 182"/>
        <s v="Tennis Racket - 402"/>
        <s v="Jacket - 361"/>
        <s v="Yoga Mat - 883"/>
        <s v="Sofa - 299"/>
        <s v="Table - 339"/>
        <s v="Jeans - 791"/>
        <s v="Tablet - 782"/>
        <s v="Sofa - 394"/>
        <s v="Table - 788"/>
        <s v="Table - 980"/>
        <s v="Laptop - 495"/>
        <s v="Yoga Mat - 848"/>
        <s v="Chair - 237"/>
        <s v="Jeans - 938"/>
        <s v="Comics - 922"/>
        <s v="Earphones - 228"/>
        <s v="Comics - 148"/>
        <s v="Tennis Racket - 775"/>
        <s v="Yoga Mat - 888"/>
        <s v="Tennis Racket - 392"/>
        <s v="Fiction - 727"/>
        <s v="Football - 635"/>
        <s v="Comics - 410"/>
        <s v="Cricket Bat - 636"/>
        <s v="Jacket - 738"/>
        <s v="Football - 333"/>
        <s v="Fiction - 308"/>
        <s v="Table - 704"/>
        <s v="Football - 193"/>
        <s v="Chair - 426"/>
        <s v="T-Shirt - 324"/>
        <s v="Laptop - 989"/>
        <s v="Dress - 891"/>
        <s v="Cricket Bat - 110"/>
        <s v="Chair - 428"/>
        <s v="Chair - 111"/>
        <s v="Fiction - 134"/>
        <s v="Sofa - 546"/>
        <s v="Biography - 551"/>
        <s v="Mobile - 839"/>
        <s v="Cricket Bat - 319"/>
        <s v="Comics - 540"/>
        <s v="Tablet - 752"/>
        <s v="Sofa - 634"/>
        <s v="Table - 694"/>
        <s v="Laptop - 328"/>
        <s v="Bookshelf - 443"/>
        <s v="Earphones - 179"/>
        <s v="Comics - 452"/>
        <s v="Non-Fiction - 495"/>
        <s v="Mobile - 389"/>
        <s v="Non-Fiction - 554"/>
        <s v="Biography - 942"/>
        <s v="Comics - 770"/>
        <s v="T-Shirt - 227"/>
        <s v="Yoga Mat - 801"/>
        <s v="Sofa - 642"/>
        <s v="Jacket - 997"/>
        <s v="Fiction - 458"/>
        <s v="Laptop - 626"/>
        <s v="Fiction - 412"/>
        <s v="Football - 174"/>
        <s v="Fiction - 645"/>
        <s v="Tablet - 970"/>
        <s v="Cricket Bat - 295"/>
        <s v="Comics - 942"/>
        <s v="Yoga Mat - 128"/>
        <s v="Table - 805"/>
        <s v="Bookshelf - 115"/>
        <s v="Biography - 522"/>
        <s v="Tennis Racket - 688"/>
        <s v="Earphones - 904"/>
        <s v="Comics - 692"/>
        <s v="Chair - 504"/>
        <s v="Chair - 735"/>
        <s v="Comics - 630"/>
        <s v="Cricket Bat - 713"/>
        <s v="Table - 176"/>
        <s v="Yoga Mat - 328"/>
        <s v="Table - 396"/>
        <s v="Bookshelf - 609"/>
        <s v="T-Shirt - 814"/>
        <s v="Table - 672"/>
        <s v="Laptop - 637"/>
        <s v="Biography - 682"/>
        <s v="Comics - 714"/>
        <s v="Tennis Racket - 425"/>
        <s v="Table - 462"/>
        <s v="Laptop - 768"/>
        <s v="Cricket Bat - 974"/>
        <s v="Jeans - 458"/>
        <s v="Tennis Racket - 805"/>
        <s v="Yoga Mat - 886"/>
        <s v="Table - 423"/>
        <s v="Dress - 797"/>
        <s v="Laptop - 724"/>
        <s v="Tablet - 924"/>
        <s v="Non-Fiction - 264"/>
        <s v="T-Shirt - 672"/>
        <s v="Jeans - 703"/>
        <s v="Non-Fiction - 897"/>
        <s v="Tennis Racket - 554"/>
        <s v="Jeans - 252"/>
        <s v="Tablet - 836"/>
        <s v="Laptop - 226"/>
        <s v="Sofa - 292"/>
        <s v="T-Shirt - 726"/>
        <s v="Tennis Racket - 873"/>
        <s v="Biography - 629"/>
        <s v="Biography - 109"/>
        <s v="Football - 191"/>
        <s v="Sofa - 238"/>
        <s v="Comics - 580"/>
        <s v="T-Shirt - 548"/>
        <s v="Table - 432"/>
        <s v="Jacket - 968"/>
        <s v="Mobile - 439"/>
        <s v="Bookshelf - 151"/>
        <s v="Comics - 806"/>
        <s v="Sofa - 565"/>
        <s v="Table - 817"/>
        <s v="Sofa - 898"/>
        <s v="Table - 574"/>
        <s v="Jacket - 500"/>
        <s v="Laptop - 538"/>
        <s v="Football - 977"/>
        <s v="Sofa - 704"/>
        <s v="Biography - 920"/>
        <s v="Biography - 697"/>
        <s v="Dress - 608"/>
        <s v="Fiction - 252"/>
        <s v="Football - 613"/>
        <s v="Tablet - 602"/>
        <s v="Fiction - 953"/>
        <s v="Comics - 871"/>
        <s v="Earphones - 775"/>
        <s v="Football - 105"/>
        <s v="Sofa - 599"/>
        <s v="Comics - 760"/>
        <s v="Earphones - 816"/>
        <s v="Jacket - 217"/>
        <s v="Tablet - 584"/>
        <s v="Dress - 700"/>
        <s v="Cricket Bat - 765"/>
        <s v="Bookshelf - 778"/>
        <s v="Laptop - 567"/>
        <s v="Non-Fiction - 260"/>
        <s v="Cricket Bat - 369"/>
        <s v="Laptop - 155"/>
        <s v="Non-Fiction - 327"/>
        <s v="Laptop - 948"/>
        <s v="Dress - 248"/>
        <s v="Mobile - 243"/>
        <s v="Earphones - 849"/>
        <s v="Football - 883"/>
        <s v="Mobile - 731"/>
        <s v="Comics - 439"/>
        <s v="Jacket - 512"/>
        <s v="Jeans - 831"/>
        <s v="Mobile - 619"/>
        <s v="Football - 443"/>
        <s v="Tennis Racket - 486"/>
        <s v="Comics - 572"/>
        <s v="Laptop - 374"/>
        <s v="T-Shirt - 452"/>
        <s v="Football - 165"/>
        <s v="Earphones - 178"/>
        <s v="Yoga Mat - 697"/>
        <s v="Tennis Racket - 735"/>
        <s v="Jacket - 301"/>
        <s v="Sofa - 761"/>
        <s v="Non-Fiction - 657"/>
        <s v="Biography - 212"/>
        <s v="T-Shirt - 190"/>
        <s v="Football - 240"/>
        <s v="Laptop - 388"/>
        <s v="Cricket Bat - 829"/>
        <s v="Jeans - 688"/>
        <s v="Fiction - 510"/>
        <s v="Yoga Mat - 476"/>
        <s v="Fiction - 483"/>
        <s v="Earphones - 945"/>
        <s v="Biography - 251"/>
        <s v="Biography - 934"/>
        <s v="Sofa - 850"/>
        <s v="Chair - 726"/>
        <s v="Table - 418"/>
        <s v="Non-Fiction - 468"/>
        <s v="T-Shirt - 705"/>
        <s v="Comics - 659"/>
        <s v="Jacket - 802"/>
        <s v="Dress - 561"/>
        <s v="Cricket Bat - 255"/>
        <s v="Mobile - 783"/>
        <s v="Chair - 576"/>
        <s v="Sofa - 500"/>
        <s v="Cricket Bat - 907"/>
        <s v="Mobile - 276"/>
        <s v="Biography - 440"/>
        <s v="Non-Fiction - 156"/>
        <s v="Table - 954"/>
        <s v="Earphones - 951"/>
        <s v="Table - 547"/>
        <s v="Jeans - 302"/>
        <s v="Chair - 796"/>
        <s v="Chair - 732"/>
        <s v="Biography - 837"/>
        <s v="Fiction - 301"/>
        <s v="Fiction - 429"/>
        <s v="Jeans - 462"/>
        <s v="Comics - 991"/>
        <s v="Laptop - 553"/>
        <s v="Tennis Racket - 455"/>
        <s v="Laptop - 315"/>
        <s v="Laptop - 654"/>
        <s v="Biography - 986"/>
        <s v="Yoga Mat - 122"/>
        <s v="Yoga Mat - 254"/>
        <s v="Tennis Racket - 285"/>
        <s v="Jeans - 348"/>
        <s v="Fiction - 848"/>
        <s v="Cricket Bat - 904"/>
        <s v="T-Shirt - 233"/>
        <s v="Sofa - 420"/>
        <s v="Bookshelf - 489"/>
        <s v="Jeans - 533"/>
        <s v="Jacket - 121"/>
        <s v="Biography - 972"/>
        <s v="Comics - 699"/>
        <s v="Table - 764"/>
        <s v="Yoga Mat - 224"/>
        <s v="Sofa - 178"/>
        <s v="Football - 957"/>
        <s v="Cricket Bat - 150"/>
        <s v="Non-Fiction - 827"/>
        <s v="Laptop - 275"/>
        <s v="Tablet - 969"/>
        <s v="Dress - 352"/>
        <s v="Biography - 345"/>
        <s v="Tennis Racket - 838"/>
        <s v="Earphones - 205"/>
        <s v="Yoga Mat - 292"/>
        <s v="Laptop - 415"/>
        <s v="Mobile - 647"/>
        <s v="Fiction - 815"/>
        <s v="Sofa - 878"/>
        <s v="Cricket Bat - 367"/>
        <s v="Non-Fiction - 269"/>
        <s v="Non-Fiction - 650"/>
        <s v="Comics - 554"/>
        <s v="Non-Fiction - 750"/>
        <s v="Fiction - 391"/>
        <s v="Jeans - 663"/>
        <s v="Cricket Bat - 898"/>
        <s v="Fiction - 900"/>
        <s v="Jacket - 245"/>
        <s v="Dress - 524"/>
        <s v="Football - 413"/>
        <s v="Laptop - 283"/>
        <s v="Chair - 763"/>
        <s v="Mobile - 812"/>
        <s v="Tablet - 227"/>
        <s v="Tablet - 386"/>
        <s v="Fiction - 922"/>
        <s v="T-Shirt - 352"/>
        <s v="Tablet - 877"/>
        <s v="Dress - 799"/>
        <s v="Football - 485"/>
        <s v="Chair - 329"/>
        <s v="Cricket Bat - 370"/>
        <s v="Tennis Racket - 870"/>
        <s v="Non-Fiction - 910"/>
        <s v="Sofa - 514"/>
        <s v="Football - 297"/>
        <s v="Football - 422"/>
        <s v="Table - 155"/>
        <s v="Chair - 930"/>
        <s v="Yoga Mat - 302"/>
        <s v="Sofa - 882"/>
        <s v="Yoga Mat - 720"/>
        <s v="Tennis Racket - 727"/>
        <s v="Non-Fiction - 703"/>
        <s v="Laptop - 237"/>
        <s v="Yoga Mat - 521"/>
        <s v="T-Shirt - 914"/>
        <s v="Tablet - 156"/>
        <s v="Laptop - 661"/>
        <s v="Laptop - 170"/>
        <s v="Biography - 693"/>
        <s v="Football - 471"/>
        <s v="Fiction - 716"/>
        <s v="Football - 699"/>
        <s v="Comics - 613"/>
        <s v="Fiction - 971"/>
        <s v="Dress - 183"/>
        <s v="Comics - 142"/>
        <s v="Sofa - 765"/>
        <s v="Dress - 938"/>
        <s v="Fiction - 705"/>
        <s v="Laptop - 909"/>
        <s v="Chair - 494"/>
        <s v="Dress - 389"/>
        <s v="Non-Fiction - 475"/>
        <s v="Fiction - 868"/>
        <s v="Tablet - 566"/>
        <s v="Earphones - 997"/>
        <s v="Chair - 312"/>
        <s v="Laptop - 247"/>
        <s v="Jacket - 672"/>
        <s v="Comics - 570"/>
        <s v="Table - 248"/>
        <s v="Earphones - 187"/>
        <s v="Dress - 423"/>
        <s v="Biography - 889"/>
        <s v="Tablet - 503"/>
        <s v="Chair - 181"/>
        <s v="Earphones - 740"/>
        <s v="Jeans - 385"/>
        <s v="Mobile - 481"/>
        <s v="Non-Fiction - 964"/>
        <s v="Cricket Bat - 891"/>
        <s v="Earphones - 369"/>
        <s v="Biography - 391"/>
        <s v="Fiction - 552"/>
        <s v="Dress - 814"/>
        <s v="Fiction - 123"/>
        <s v="Fiction - 962"/>
        <s v="Fiction - 410"/>
        <s v="Non-Fiction - 560"/>
        <s v="Bookshelf - 307"/>
        <s v="Chair - 891"/>
        <s v="Dress - 816"/>
        <s v="Mobile - 763"/>
        <s v="Fiction - 537"/>
        <s v="Tablet - 637"/>
        <s v="Mobile - 805"/>
        <s v="Jacket - 435"/>
        <s v="Biography - 521"/>
        <s v="Biography - 849"/>
        <s v="Football - 420"/>
        <s v="Earphones - 596"/>
        <s v="Tablet - 686"/>
        <s v="Chair - 262"/>
        <s v="Cricket Bat - 910"/>
        <s v="Chair - 640"/>
        <s v="Table - 264"/>
        <s v="Bookshelf - 948"/>
        <s v="Jacket - 797"/>
        <s v="Dress - 665"/>
        <s v="Bookshelf - 394"/>
        <s v="Yoga Mat - 141"/>
        <s v="Laptop - 384"/>
        <s v="Comics - 237"/>
        <s v="Dress - 286"/>
        <s v="Laptop - 815"/>
        <s v="Laptop - 530"/>
        <s v="Comics - 653"/>
        <s v="Fiction - 961"/>
        <s v="Chair - 515"/>
        <s v="T-Shirt - 899"/>
        <s v="Jeans - 525"/>
        <s v="Yoga Mat - 515"/>
        <s v="Sofa - 125"/>
        <s v="Sofa - 470"/>
        <s v="Table - 484"/>
        <s v="Bookshelf - 155"/>
        <s v="Jacket - 352"/>
        <s v="T-Shirt - 733"/>
        <s v="Sofa - 205"/>
        <s v="Cricket Bat - 229"/>
        <s v="Mobile - 948"/>
        <s v="Laptop - 769"/>
        <s v="Sofa - 842"/>
        <s v="Jacket - 407"/>
        <s v="Mobile - 190"/>
        <s v="Non-Fiction - 492"/>
        <s v="Biography - 633"/>
        <s v="Tennis Racket - 901"/>
        <s v="Chair - 209"/>
        <s v="Mobile - 660"/>
        <s v="Sofa - 740"/>
        <s v="Tablet - 684"/>
        <s v="Football - 439"/>
        <s v="Yoga Mat - 664"/>
        <s v="Non-Fiction - 455"/>
        <s v="Table - 991"/>
        <s v="Fiction - 267"/>
        <s v="Chair - 656"/>
        <s v="Jacket - 204"/>
        <s v="Jeans - 249"/>
        <s v="Dress - 245"/>
        <s v="T-Shirt - 815"/>
        <s v="Mobile - 973"/>
        <s v="Jacket - 398"/>
        <s v="Cricket Bat - 266"/>
        <s v="Cricket Bat - 812"/>
        <s v="Laptop - 745"/>
        <s v="Dress - 822"/>
        <s v="Jacket - 147"/>
        <s v="Jeans - 737"/>
        <s v="Biography - 338"/>
        <s v="Bookshelf - 106"/>
        <s v="Biography - 563"/>
        <s v="Chair - 552"/>
        <s v="Jacket - 883"/>
        <s v="Dress - 996"/>
        <s v="Non-Fiction - 470"/>
        <s v="Comics - 648"/>
        <s v="Table - 586"/>
        <s v="Tennis Racket - 310"/>
        <s v="Fiction - 224"/>
        <s v="Biography - 436"/>
        <s v="Mobile - 291"/>
        <s v="Comics - 829"/>
        <s v="Earphones - 313"/>
        <s v="Yoga Mat - 673"/>
        <s v="Sofa - 427"/>
        <s v="Table - 480"/>
        <s v="Laptop - 772"/>
        <s v="Chair - 677"/>
        <s v="Dress - 338"/>
        <s v="Earphones - 631"/>
        <s v="Bookshelf - 799"/>
        <s v="Earphones - 181"/>
        <s v="Mobile - 462"/>
        <s v="Dress - 604"/>
        <s v="Comics - 301"/>
        <s v="Earphones - 603"/>
        <s v="Chair - 743"/>
        <s v="Yoga Mat - 136"/>
        <s v="Mobile - 743"/>
        <s v="Laptop - 688"/>
        <s v="Jeans - 700"/>
        <s v="Non-Fiction - 501"/>
        <s v="Cricket Bat - 864"/>
        <s v="Table - 955"/>
        <s v="Football - 805"/>
        <s v="Bookshelf - 275"/>
        <s v="Comics - 644"/>
        <s v="Table - 669"/>
        <s v="Jeans - 566"/>
        <s v="Jeans - 300"/>
        <s v="Dress - 639"/>
        <s v="Jacket - 646"/>
        <s v="Cricket Bat - 736"/>
        <s v="Biography - 493"/>
        <s v="Bookshelf - 932"/>
        <s v="Sofa - 141"/>
        <s v="Jacket - 696"/>
        <s v="Dress - 492"/>
        <s v="Laptop - 799"/>
        <s v="Biography - 722"/>
        <s v="Tennis Racket - 882"/>
        <s v="Chair - 540"/>
        <s v="Tablet - 936"/>
        <s v="Laptop - 716"/>
        <s v="Table - 605"/>
        <s v="Tennis Racket - 419"/>
        <s v="Tablet - 652"/>
        <s v="Earphones - 314"/>
        <s v="Comics - 170"/>
        <s v="Tennis Racket - 667"/>
        <s v="Mobile - 335"/>
        <s v="Tennis Racket - 380"/>
        <s v="Table - 716"/>
        <s v="Jeans - 986"/>
        <s v="Mobile - 261"/>
        <s v="Non-Fiction - 290"/>
        <s v="Yoga Mat - 159"/>
        <s v="Chair - 992"/>
        <s v="Tablet - 916"/>
        <s v="Cricket Bat - 324"/>
        <s v="T-Shirt - 918"/>
        <s v="Sofa - 799"/>
        <s v="Tablet - 681"/>
        <s v="Comics - 904"/>
        <s v="Cricket Bat - 386"/>
        <s v="Chair - 268"/>
        <s v="Sofa - 161"/>
        <s v="Dress - 448"/>
        <s v="Dress - 541"/>
        <s v="Non-Fiction - 113"/>
        <s v="Comics - 263"/>
        <s v="Mobile - 519"/>
        <s v="Earphones - 856"/>
        <s v="Non-Fiction - 946"/>
        <s v="Comics - 619"/>
        <s v="Tennis Racket - 765"/>
        <s v="Jacket - 647"/>
        <s v="Laptop - 659"/>
        <s v="Jeans - 696"/>
        <s v="Dress - 127"/>
        <s v="Biography - 807"/>
        <s v="Yoga Mat - 545"/>
        <s v="Chair - 307"/>
        <s v="Cricket Bat - 569"/>
        <s v="Tennis Racket - 815"/>
        <s v="Dress - 918"/>
        <s v="Cricket Bat - 203"/>
        <s v="Tablet - 841"/>
        <s v="Dress - 525"/>
        <s v="Mobile - 200"/>
        <s v="Sofa - 640"/>
        <s v="T-Shirt - 738"/>
        <s v="Chair - 949"/>
        <s v="Jacket - 621"/>
        <s v="Comics - 205"/>
        <s v="Cricket Bat - 778"/>
        <s v="Non-Fiction - 868"/>
        <s v="Football - 376"/>
        <s v="Jacket - 164"/>
        <s v="Football - 882"/>
        <s v="Laptop - 287"/>
        <s v="Tennis Racket - 416"/>
        <s v="Earphones - 237"/>
        <s v="Cricket Bat - 442"/>
        <s v="Laptop - 204"/>
        <s v="Bookshelf - 645"/>
        <s v="Biography - 479"/>
        <s v="Jeans - 209"/>
        <s v="Tennis Racket - 644"/>
        <s v="Biography - 453"/>
        <s v="Dress - 842"/>
        <s v="Jacket - 416"/>
        <s v="Earphones - 365"/>
        <s v="Bookshelf - 793"/>
        <s v="Table - 951"/>
        <s v="Fiction - 164"/>
        <s v="Chair - 432"/>
        <s v="Cricket Bat - 612"/>
        <s v="Chair - 232"/>
        <s v="Biography - 691"/>
        <s v="Tennis Racket - 852"/>
        <s v="Mobile - 639"/>
        <s v="Non-Fiction - 834"/>
        <s v="Earphones - 634"/>
        <s v="Tablet - 595"/>
        <s v="Tablet - 720"/>
        <s v="T-Shirt - 718"/>
        <s v="Dress - 756"/>
        <s v="Earphones - 468"/>
        <s v="Fiction - 965"/>
        <s v="Yoga Mat - 750"/>
        <s v="Yoga Mat - 895"/>
        <s v="Table - 909"/>
        <s v="Comics - 198"/>
        <s v="Dress - 416"/>
        <s v="Mobile - 222"/>
        <s v="Sofa - 419"/>
        <s v="Jeans - 692"/>
        <s v="Jeans - 594"/>
        <s v="Tablet - 556"/>
        <s v="Cricket Bat - 621"/>
        <s v="Earphones - 414"/>
        <s v="Biography - 808"/>
        <s v="Cricket Bat - 809"/>
        <s v="Jeans - 641"/>
        <s v="Biography - 578"/>
        <s v="Fiction - 119"/>
        <s v="Biography - 659"/>
        <s v="Table - 996"/>
        <s v="Cricket Bat - 231"/>
        <s v="Laptop - 455"/>
        <s v="Non-Fiction - 153"/>
        <s v="Bookshelf - 989"/>
        <s v="Earphones - 892"/>
        <s v="Sofa - 486"/>
        <s v="Dress - 364"/>
        <s v="Fiction - 314"/>
        <s v="Laptop - 559"/>
        <s v="Earphones - 557"/>
        <s v="Laptop - 901"/>
        <s v="Mobile - 142"/>
        <s v="Mobile - 685"/>
        <s v="Bookshelf - 961"/>
        <s v="Non-Fiction - 377"/>
        <s v="Jeans - 937"/>
        <s v="Jacket - 853"/>
        <s v="Jeans - 449"/>
        <s v="Bookshelf - 805"/>
        <s v="Tennis Racket - 643"/>
        <s v="Fiction - 205"/>
        <s v="Cricket Bat - 100"/>
        <s v="Dress - 856"/>
        <s v="Football - 683"/>
        <s v="Fiction - 531"/>
        <s v="Earphones - 405"/>
        <s v="Tablet - 626"/>
        <s v="Non-Fiction - 152"/>
        <s v="Dress - 429"/>
        <s v="Laptop - 657"/>
        <s v="Cricket Bat - 424"/>
        <s v="Bookshelf - 213"/>
        <s v="Chair - 246"/>
        <s v="Non-Fiction - 265"/>
        <s v="Dress - 478"/>
        <s v="Earphones - 728"/>
        <s v="Non-Fiction - 398"/>
        <s v="Football - 375"/>
        <s v="Biography - 888"/>
        <s v="Yoga Mat - 949"/>
        <s v="Fiction - 924"/>
        <s v="Non-Fiction - 277"/>
        <s v="Biography - 941"/>
        <s v="Yoga Mat - 453"/>
        <s v="Football - 253"/>
        <s v="Biography - 300"/>
        <s v="Chair - 977"/>
        <s v="Jeans - 214"/>
        <s v="T-Shirt - 770"/>
        <s v="T-Shirt - 653"/>
        <s v="Cricket Bat - 858"/>
        <s v="Cricket Bat - 167"/>
        <s v="Table - 544"/>
        <s v="T-Shirt - 544"/>
        <s v="T-Shirt - 425"/>
        <s v="Biography - 945"/>
        <s v="Football - 807"/>
        <s v="Jeans - 701"/>
        <s v="Sofa - 722"/>
        <s v="Table - 979"/>
        <s v="Tennis Racket - 244"/>
        <s v="Table - 374"/>
        <s v="Non-Fiction - 608"/>
        <s v="Table - 278"/>
        <s v="Mobile - 852"/>
        <s v="Tablet - 937"/>
        <s v="Football - 930"/>
        <s v="Jeans - 576"/>
      </sharedItems>
    </cacheField>
    <cacheField name="Quantity" numFmtId="0">
      <sharedItems containsSemiMixedTypes="0" containsString="0" containsNumber="1" containsInteger="1" minValue="1" maxValue="9"/>
    </cacheField>
    <cacheField name="Unit_Price" numFmtId="0">
      <sharedItems containsSemiMixedTypes="0" containsString="0" containsNumber="1" containsInteger="1" minValue="201" maxValue="79350"/>
    </cacheField>
    <cacheField name="Discount" numFmtId="0">
      <sharedItems containsSemiMixedTypes="0" containsString="0" containsNumber="1" minValue="0" maxValue="0.25"/>
    </cacheField>
    <cacheField name="Sales" numFmtId="0">
      <sharedItems containsSemiMixedTypes="0" containsString="0" containsNumber="1" minValue="282.82" maxValue="610802.64" count="998">
        <n v="66111.679999999993"/>
        <n v="1028.28"/>
        <n v="8238.7999999999993"/>
        <n v="2352.96"/>
        <n v="1467.84"/>
        <n v="24727.5"/>
        <n v="7361.28"/>
        <n v="8745.6"/>
        <n v="4542.8"/>
        <n v="5414.4"/>
        <n v="58847.58"/>
        <n v="3484.69"/>
        <n v="1307"/>
        <n v="89710.46"/>
        <n v="81459.839999999997"/>
        <n v="19713.5"/>
        <n v="52856.2"/>
        <n v="2158.2399999999998"/>
        <n v="269582.40000000002"/>
        <n v="6228.12"/>
        <n v="6609.72"/>
        <n v="1969.11"/>
        <n v="58470.09"/>
        <n v="35802.839999999997"/>
        <n v="362795.16"/>
        <n v="22123.200000000001"/>
        <n v="10536"/>
        <n v="23713.64"/>
        <n v="43732.800000000003"/>
        <n v="14899.2"/>
        <n v="9642.36"/>
        <n v="54532.800000000003"/>
        <n v="38402.639999999999"/>
        <n v="174595.41"/>
        <n v="1893.06"/>
        <n v="1686.56"/>
        <n v="20412"/>
        <n v="1902.56"/>
        <n v="50482.32"/>
        <n v="52378.3"/>
        <n v="19095.09"/>
        <n v="180748.26"/>
        <n v="6644"/>
        <n v="33087.120000000003"/>
        <n v="35067.78"/>
        <n v="66667.199999999997"/>
        <n v="50225.58"/>
        <n v="9298.44"/>
        <n v="29165.5"/>
        <n v="75191.759999999995"/>
        <n v="61281.2"/>
        <n v="90081.919999999998"/>
        <n v="13024.8"/>
        <n v="8408.4"/>
        <n v="2044.8"/>
        <n v="186125.55"/>
        <n v="93129.600000000006"/>
        <n v="7474.15"/>
        <n v="5326.8"/>
        <n v="8779.32"/>
        <n v="14818.44"/>
        <n v="14584.4"/>
        <n v="7590.24"/>
        <n v="36859.47"/>
        <n v="9161.0400000000009"/>
        <n v="65621.25"/>
        <n v="18616.5"/>
        <n v="40313.699999999997"/>
        <n v="2630.64"/>
        <n v="26518.95"/>
        <n v="209607.12"/>
        <n v="550.91"/>
        <n v="4419"/>
        <n v="27445.88"/>
        <n v="1351.98"/>
        <n v="37932.480000000003"/>
        <n v="336528"/>
        <n v="102439.76"/>
        <n v="88464.6"/>
        <n v="11778.48"/>
        <n v="2841.3"/>
        <n v="185935.24"/>
        <n v="760.76"/>
        <n v="10735.2"/>
        <n v="379949.64"/>
        <n v="445922.4"/>
        <n v="98973.6"/>
        <n v="111507"/>
        <n v="94907.43"/>
        <n v="19499.759999999998"/>
        <n v="5468.2"/>
        <n v="193955.55"/>
        <n v="4418.82"/>
        <n v="4282.6000000000004"/>
        <n v="140280.79999999999"/>
        <n v="16758.599999999999"/>
        <n v="4719.68"/>
        <n v="5650.8"/>
        <n v="25666.2"/>
        <n v="458718.12"/>
        <n v="38133.72"/>
        <n v="90092"/>
        <n v="9473.4"/>
        <n v="9701.74"/>
        <n v="395163"/>
        <n v="5952.38"/>
        <n v="6317.2"/>
        <n v="89276.800000000003"/>
        <n v="24708.240000000002"/>
        <n v="8636"/>
        <n v="302831.09999999998"/>
        <n v="10652.16"/>
        <n v="1338.6"/>
        <n v="7332.48"/>
        <n v="72230.399999999994"/>
        <n v="540.38"/>
        <n v="102407.76"/>
        <n v="29442.400000000001"/>
        <n v="423184.4"/>
        <n v="68732.399999999994"/>
        <n v="15274.49"/>
        <n v="6852.6"/>
        <n v="7119"/>
        <n v="6357.15"/>
        <n v="84081.12"/>
        <n v="27960.240000000002"/>
        <n v="756.96"/>
        <n v="55849.5"/>
        <n v="3700.36"/>
        <n v="4734.8"/>
        <n v="21364.2"/>
        <n v="4123"/>
        <n v="70093.17"/>
        <n v="4032"/>
        <n v="13093.68"/>
        <n v="25354.560000000001"/>
        <n v="34583.760000000002"/>
        <n v="67617.55"/>
        <n v="19822.080000000002"/>
        <n v="2669.6"/>
        <n v="68777.42"/>
        <n v="6044.22"/>
        <n v="2274"/>
        <n v="13300.8"/>
        <n v="9992.6"/>
        <n v="37444.68"/>
        <n v="54393.1"/>
        <n v="3611.28"/>
        <n v="148581.72"/>
        <n v="89843.4"/>
        <n v="32076.720000000001"/>
        <n v="122737.60000000001"/>
        <n v="392240"/>
        <n v="20789.04"/>
        <n v="40980.15"/>
        <n v="214294.32"/>
        <n v="52265.88"/>
        <n v="8122.24"/>
        <n v="248302.88"/>
        <n v="1236.56"/>
        <n v="4408.95"/>
        <n v="59114.26"/>
        <n v="3376.1"/>
        <n v="194693"/>
        <n v="12798"/>
        <n v="13724.8"/>
        <n v="8844.0499999999993"/>
        <n v="1443.75"/>
        <n v="47533.919999999998"/>
        <n v="40246.75"/>
        <n v="544771.80000000005"/>
        <n v="185151.42"/>
        <n v="28332.639999999999"/>
        <n v="19757.7"/>
        <n v="4164.0200000000004"/>
        <n v="20220.2"/>
        <n v="27245.68"/>
        <n v="41702.699999999997"/>
        <n v="4057.68"/>
        <n v="277039.56"/>
        <n v="87134.32"/>
        <n v="15411.24"/>
        <n v="108090.9"/>
        <n v="29340"/>
        <n v="41139.360000000001"/>
        <n v="46972.800000000003"/>
        <n v="9129.2800000000007"/>
        <n v="136103.6"/>
        <n v="63196.23"/>
        <n v="10776.12"/>
        <n v="48293.279999999999"/>
        <n v="9688.14"/>
        <n v="38411.1"/>
        <n v="55464.32"/>
        <n v="40609.379999999997"/>
        <n v="18528.02"/>
        <n v="15780.6"/>
        <n v="361057.68"/>
        <n v="3570.48"/>
        <n v="51707.7"/>
        <n v="10065.44"/>
        <n v="4940.32"/>
        <n v="116667.72"/>
        <n v="299506.40999999997"/>
        <n v="44064"/>
        <n v="3000.48"/>
        <n v="10192.799999999999"/>
        <n v="24353.279999999999"/>
        <n v="60589.440000000002"/>
        <n v="84554.4"/>
        <n v="16575.599999999999"/>
        <n v="96101.55"/>
        <n v="5913.96"/>
        <n v="4826.3999999999996"/>
        <n v="5990.94"/>
        <n v="8334.24"/>
        <n v="18704.16"/>
        <n v="11430.08"/>
        <n v="314779.68"/>
        <n v="66140.88"/>
        <n v="23787.54"/>
        <n v="261519.44"/>
        <n v="11414.13"/>
        <n v="13186.68"/>
        <n v="250656"/>
        <n v="71026.759999999995"/>
        <n v="28246.68"/>
        <n v="4220.28"/>
        <n v="1380"/>
        <n v="73105.759999999995"/>
        <n v="68806.559999999998"/>
        <n v="10421.120000000001"/>
        <n v="12923.82"/>
        <n v="44566.65"/>
        <n v="278658"/>
        <n v="4924.3599999999997"/>
        <n v="196914.06"/>
        <n v="113552.55"/>
        <n v="6470.1"/>
        <n v="2270.88"/>
        <n v="5593.2"/>
        <n v="36057.97"/>
        <n v="301251.96000000002"/>
        <n v="1726.6"/>
        <n v="33320"/>
        <n v="5928"/>
        <n v="31772.400000000001"/>
        <n v="218016.96"/>
        <n v="72799.3"/>
        <n v="29736.9"/>
        <n v="476882.07"/>
        <n v="29240.639999999999"/>
        <n v="3989"/>
        <n v="28522.880000000001"/>
        <n v="80225.52"/>
        <n v="30380.400000000001"/>
        <n v="126497.28"/>
        <n v="4973.5"/>
        <n v="12693"/>
        <n v="21349.439999999999"/>
        <n v="26364"/>
        <n v="3842.72"/>
        <n v="11105.64"/>
        <n v="431511.29"/>
        <n v="82618.48"/>
        <n v="32710.26"/>
        <n v="42714.2"/>
        <n v="106819.72"/>
        <n v="1944.36"/>
        <n v="16621.2"/>
        <n v="5425.68"/>
        <n v="35117.699999999997"/>
        <n v="212462.56"/>
        <n v="19725.099999999999"/>
        <n v="6467.2"/>
        <n v="1404"/>
        <n v="4314.72"/>
        <n v="5208.16"/>
        <n v="4092.73"/>
        <n v="1917.16"/>
        <n v="24600.959999999999"/>
        <n v="7767.36"/>
        <n v="119107.8"/>
        <n v="8027.76"/>
        <n v="418665.24"/>
        <n v="1719.12"/>
        <n v="3317.4"/>
        <n v="1137.3"/>
        <n v="4257.33"/>
        <n v="44993.52"/>
        <n v="7534.08"/>
        <n v="346443.66"/>
        <n v="350135.8"/>
        <n v="21313.8"/>
        <n v="45137.04"/>
        <n v="2793"/>
        <n v="5946.45"/>
        <n v="1089"/>
        <n v="39234"/>
        <n v="177976.8"/>
        <n v="1575.84"/>
        <n v="1386.88"/>
        <n v="28527.06"/>
        <n v="2184.84"/>
        <n v="9750.84"/>
        <n v="5118.3"/>
        <n v="378973"/>
        <n v="58835"/>
        <n v="4819.8"/>
        <n v="282.82"/>
        <n v="97079.94"/>
        <n v="15810.27"/>
        <n v="123904"/>
        <n v="136131.48000000001"/>
        <n v="56001.599999999999"/>
        <n v="62963.05"/>
        <n v="13098.6"/>
        <n v="18328"/>
        <n v="23384.400000000001"/>
        <n v="5829.12"/>
        <n v="107516.78"/>
        <n v="106353"/>
        <n v="68888"/>
        <n v="348481.98"/>
        <n v="63971.1"/>
        <n v="129559.92"/>
        <n v="4078.62"/>
        <n v="10116.9"/>
        <n v="39828.32"/>
        <n v="111829.44"/>
        <n v="25798.5"/>
        <n v="39070.080000000002"/>
        <n v="162291.92000000001"/>
        <n v="712.53"/>
        <n v="46688"/>
        <n v="121210.88"/>
        <n v="66126"/>
        <n v="46089.120000000003"/>
        <n v="1145.4000000000001"/>
        <n v="51370.06"/>
        <n v="239606.64"/>
        <n v="21307.65"/>
        <n v="29580.32"/>
        <n v="7280"/>
        <n v="1887.6"/>
        <n v="22992.799999999999"/>
        <n v="8920.7999999999993"/>
        <n v="121645.36"/>
        <n v="56598"/>
        <n v="1264.45"/>
        <n v="16295.39"/>
        <n v="100393.92"/>
        <n v="295520"/>
        <n v="63059.199999999997"/>
        <n v="22185.9"/>
        <n v="11530.88"/>
        <n v="91398.720000000001"/>
        <n v="5768.82"/>
        <n v="42831.5"/>
        <n v="4425.6000000000004"/>
        <n v="8697.7800000000007"/>
        <n v="15745.6"/>
        <n v="44196"/>
        <n v="6059.52"/>
        <n v="13944"/>
        <n v="1784.16"/>
        <n v="31207.68"/>
        <n v="7309.44"/>
        <n v="6677.55"/>
        <n v="720.72"/>
        <n v="65818.98"/>
        <n v="53849.95"/>
        <n v="31180.95"/>
        <n v="7399.25"/>
        <n v="184350.6"/>
        <n v="7256.34"/>
        <n v="62499.64"/>
        <n v="44170.559999999998"/>
        <n v="55000.32"/>
        <n v="1659.68"/>
        <n v="118463.76"/>
        <n v="513.36"/>
        <n v="91998"/>
        <n v="986.24"/>
        <n v="4777.08"/>
        <n v="245571.20000000001"/>
        <n v="53871.7"/>
        <n v="27677.65"/>
        <n v="610802.64"/>
        <n v="18136.45"/>
        <n v="145657.4"/>
        <n v="5751.9"/>
        <n v="3222"/>
        <n v="431400.83"/>
        <n v="904.68"/>
        <n v="835.2"/>
        <n v="1813.5"/>
        <n v="5565.15"/>
        <n v="10022.61"/>
        <n v="39493.300000000003"/>
        <n v="14956.2"/>
        <n v="3735.2"/>
        <n v="205020.36"/>
        <n v="4223.7"/>
        <n v="7912.39"/>
        <n v="10282.799999999999"/>
        <n v="74462.55"/>
        <n v="22046.58"/>
        <n v="4754.24"/>
        <n v="11697.6"/>
        <n v="9465.66"/>
        <n v="39144.870000000003"/>
        <n v="598.5"/>
        <n v="13022.24"/>
        <n v="273118.14"/>
        <n v="5339.88"/>
        <n v="85867.199999999997"/>
        <n v="52972.92"/>
        <n v="2284.1999999999998"/>
        <n v="30311.82"/>
        <n v="8607.2999999999993"/>
        <n v="27560.799999999999"/>
        <n v="11317.6"/>
        <n v="5032.17"/>
        <n v="10088.65"/>
        <n v="33572.639999999999"/>
        <n v="97128.72"/>
        <n v="1020.24"/>
        <n v="2516.1999999999998"/>
        <n v="11965.8"/>
        <n v="78583.5"/>
        <n v="186286.74"/>
        <n v="42391.4"/>
        <n v="25058.52"/>
        <n v="87645.18"/>
        <n v="46819.5"/>
        <n v="18295.62"/>
        <n v="3888"/>
        <n v="52973.599999999999"/>
        <n v="483130.17"/>
        <n v="71496"/>
        <n v="1093.3599999999999"/>
        <n v="3402"/>
        <n v="9393.42"/>
        <n v="2609.64"/>
        <n v="57861"/>
        <n v="22305.15"/>
        <n v="103605.48"/>
        <n v="86169.72"/>
        <n v="14979.2"/>
        <n v="22820.959999999999"/>
        <n v="22514.240000000002"/>
        <n v="7817.04"/>
        <n v="3956.46"/>
        <n v="21834"/>
        <n v="4266.2700000000004"/>
        <n v="1285.2"/>
        <n v="3082.05"/>
        <n v="39255.480000000003"/>
        <n v="2144.85"/>
        <n v="256530"/>
        <n v="74539.64"/>
        <n v="1363.32"/>
        <n v="52193.7"/>
        <n v="41527.599999999999"/>
        <n v="8704"/>
        <n v="10746.75"/>
        <n v="2612.25"/>
        <n v="31300.41"/>
        <n v="5369.36"/>
        <n v="27547.200000000001"/>
        <n v="3894.42"/>
        <n v="72751.5"/>
        <n v="769.23"/>
        <n v="14006.3"/>
        <n v="7835.1"/>
        <n v="24768.9"/>
        <n v="287627.7"/>
        <n v="1224"/>
        <n v="1345.5"/>
        <n v="172499.04"/>
        <n v="30884"/>
        <n v="15371.72"/>
        <n v="3557.25"/>
        <n v="123995.52"/>
        <n v="6634.95"/>
        <n v="489633.6"/>
        <n v="35549.730000000003"/>
        <n v="25350.78"/>
        <n v="18014.28"/>
        <n v="79779.839999999997"/>
        <n v="9277.68"/>
        <n v="4911.1099999999997"/>
        <n v="164114.23999999999"/>
        <n v="6456.24"/>
        <n v="294889.98"/>
        <n v="7084.8"/>
        <n v="28080.36"/>
        <n v="204680"/>
        <n v="503228.15999999997"/>
        <n v="14468.9"/>
        <n v="24338.83"/>
        <n v="3054.4"/>
        <n v="29849.360000000001"/>
        <n v="32094.720000000001"/>
        <n v="218065"/>
        <n v="93275.55"/>
        <n v="5760.45"/>
        <n v="3944.16"/>
        <n v="154284.63"/>
        <n v="4790.3999999999996"/>
        <n v="83156.160000000003"/>
        <n v="172152.12"/>
        <n v="105573.6"/>
        <n v="9628.2000000000007"/>
        <n v="14211.84"/>
        <n v="37043.64"/>
        <n v="2404.98"/>
        <n v="4102.5600000000004"/>
        <n v="6255.15"/>
        <n v="12729.6"/>
        <n v="179298.21"/>
        <n v="28809"/>
        <n v="2354.2199999999998"/>
        <n v="10509.12"/>
        <n v="10919.16"/>
        <n v="7610.05"/>
        <n v="54649.919999999998"/>
        <n v="5531.76"/>
        <n v="473.76"/>
        <n v="26919.200000000001"/>
        <n v="46475.519999999997"/>
        <n v="30518.28"/>
        <n v="2586.85"/>
        <n v="9999.9"/>
        <n v="8050.08"/>
        <n v="5034.3999999999996"/>
        <n v="6648"/>
        <n v="111455.19"/>
        <n v="12345.84"/>
        <n v="381159.24"/>
        <n v="46892"/>
        <n v="20833.12"/>
        <n v="1898.37"/>
        <n v="50743.42"/>
        <n v="11956.32"/>
        <n v="4993.1000000000004"/>
        <n v="9192.2000000000007"/>
        <n v="53786.400000000001"/>
        <n v="25742.15"/>
        <n v="8782.6200000000008"/>
        <n v="153662.04"/>
        <n v="94770"/>
        <n v="5685.96"/>
        <n v="647.9"/>
        <n v="4724.4399999999996"/>
        <n v="16256.24"/>
        <n v="4393.32"/>
        <n v="319510.24"/>
        <n v="63106.559999999998"/>
        <n v="304327.67999999999"/>
        <n v="218724.96"/>
        <n v="2277.7199999999998"/>
        <n v="8331.1200000000008"/>
        <n v="52990.6"/>
        <n v="41375.699999999997"/>
        <n v="17875.2"/>
        <n v="5194.32"/>
        <n v="32579.759999999998"/>
        <n v="21108.639999999999"/>
        <n v="77545.679999999993"/>
        <n v="14178.96"/>
        <n v="8918"/>
        <n v="5949.44"/>
        <n v="807.52"/>
        <n v="3351.6"/>
        <n v="26924.799999999999"/>
        <n v="72403.199999999997"/>
        <n v="16427.32"/>
        <n v="23762.7"/>
        <n v="5057.28"/>
        <n v="1707.16"/>
        <n v="53660.639999999999"/>
        <n v="283860.47999999998"/>
        <n v="3046.12"/>
        <n v="3897.6"/>
        <n v="44969.2"/>
        <n v="35077.800000000003"/>
        <n v="40354.080000000002"/>
        <n v="280108.79999999999"/>
        <n v="198072"/>
        <n v="96482.85"/>
        <n v="5900.4"/>
        <n v="59261.58"/>
        <n v="11594.03"/>
        <n v="2188.6799999999998"/>
        <n v="6704.73"/>
        <n v="2871"/>
        <n v="2710.8"/>
        <n v="783.2"/>
        <n v="4828.16"/>
        <n v="9473.76"/>
        <n v="822.96"/>
        <n v="17273.88"/>
        <n v="6565.12"/>
        <n v="25097.759999999998"/>
        <n v="294831.95"/>
        <n v="14216.25"/>
        <n v="74425.259999999995"/>
        <n v="14716.52"/>
        <n v="445284"/>
        <n v="8680.32"/>
        <n v="4201.47"/>
        <n v="186530.96"/>
        <n v="20218"/>
        <n v="36035.85"/>
        <n v="49622.3"/>
        <n v="11096.34"/>
        <n v="86695.2"/>
        <n v="897"/>
        <n v="65724.72"/>
        <n v="66193.2"/>
        <n v="70704.27"/>
        <n v="80351"/>
        <n v="27612.32"/>
        <n v="20822.400000000001"/>
        <n v="28955.34"/>
        <n v="25542"/>
        <n v="3758.48"/>
        <n v="1201.2"/>
        <n v="414709.2"/>
        <n v="26825.119999999999"/>
        <n v="32809.14"/>
        <n v="66062.19"/>
        <n v="105325.44"/>
        <n v="51966.36"/>
        <n v="4830.75"/>
        <n v="70737.66"/>
        <n v="5429.25"/>
        <n v="26003.4"/>
        <n v="5664.3"/>
        <n v="2596.56"/>
        <n v="1635.48"/>
        <n v="4384.4399999999996"/>
        <n v="84861.36"/>
        <n v="14613.12"/>
        <n v="3925.74"/>
        <n v="98809.600000000006"/>
        <n v="89942.58"/>
        <n v="11529.7"/>
        <n v="52559.76"/>
        <n v="20964.23"/>
        <n v="2313.6"/>
        <n v="4829.76"/>
        <n v="299756.15999999997"/>
        <n v="467450.72"/>
        <n v="91929.600000000006"/>
        <n v="190254.48"/>
        <n v="3972.44"/>
        <n v="1026.72"/>
        <n v="87024"/>
        <n v="279076.2"/>
        <n v="30624"/>
        <n v="4379.76"/>
        <n v="276325.02"/>
        <n v="334.08"/>
        <n v="125408.12"/>
        <n v="36299.9"/>
        <n v="79829.820000000007"/>
        <n v="23134.32"/>
        <n v="37784.67"/>
        <n v="3267"/>
        <n v="27805.14"/>
        <n v="92639.25"/>
        <n v="5127.7"/>
        <n v="5578.65"/>
        <n v="5396.16"/>
        <n v="5075.84"/>
        <n v="1590.84"/>
        <n v="2718.72"/>
        <n v="998.8"/>
        <n v="50665.919999999998"/>
        <n v="16786.650000000001"/>
        <n v="28329.75"/>
        <n v="30280.23"/>
        <n v="7533"/>
        <n v="59207.34"/>
        <n v="410872.32000000001"/>
        <n v="18081.36"/>
        <n v="2439.6"/>
        <n v="11834.55"/>
        <n v="3612.24"/>
        <n v="242979.3"/>
        <n v="46514.16"/>
        <n v="45873.36"/>
        <n v="52964.73"/>
        <n v="4154.04"/>
        <n v="72586.8"/>
        <n v="92864.52"/>
        <n v="3564.45"/>
        <n v="8148.06"/>
        <n v="31816.32"/>
        <n v="54207.45"/>
        <n v="362804.94"/>
        <n v="64832.74"/>
        <n v="2148.3000000000002"/>
        <n v="13785.84"/>
        <n v="51934.77"/>
        <n v="198652.65"/>
        <n v="6308.19"/>
        <n v="2841.6"/>
        <n v="118755"/>
        <n v="3128"/>
        <n v="15040.8"/>
        <n v="60544.26"/>
        <n v="23598.16"/>
        <n v="38194.74"/>
        <n v="105893.82"/>
        <n v="38206.559999999998"/>
        <n v="2552.48"/>
        <n v="11987.36"/>
        <n v="27345.599999999999"/>
        <n v="93570.4"/>
        <n v="149648"/>
        <n v="89557.56"/>
        <n v="9232.44"/>
        <n v="119270.88"/>
        <n v="8347.2000000000007"/>
        <n v="325347.75"/>
        <n v="607.86"/>
        <n v="2053.52"/>
        <n v="24983"/>
        <n v="32503.24"/>
        <n v="558706.80000000005"/>
        <n v="144569.70000000001"/>
        <n v="283452.46999999997"/>
        <n v="68052.399999999994"/>
        <n v="40087.760000000002"/>
        <n v="3261.92"/>
        <n v="21456.240000000002"/>
        <n v="3306.24"/>
        <n v="42527.97"/>
        <n v="465.93"/>
        <n v="7565.04"/>
        <n v="32733"/>
        <n v="19623.419999999998"/>
        <n v="7495.62"/>
        <n v="242344.2"/>
        <n v="16686"/>
        <n v="26856.639999999999"/>
        <n v="34978.400000000001"/>
        <n v="20388.900000000001"/>
        <n v="3188.87"/>
        <n v="10252.32"/>
        <n v="8392.02"/>
        <n v="7855.76"/>
        <n v="27641.46"/>
        <n v="10379.700000000001"/>
        <n v="115372.53"/>
        <n v="2500.96"/>
        <n v="1173.06"/>
        <n v="648.76"/>
        <n v="6504"/>
        <n v="38199"/>
        <n v="11247.36"/>
        <n v="115397.64"/>
        <n v="8636.56"/>
        <n v="2223.7199999999998"/>
        <n v="31682.7"/>
        <n v="1796.96"/>
        <n v="59874.54"/>
        <n v="9664.92"/>
        <n v="66974.850000000006"/>
        <n v="33931.300000000003"/>
        <n v="330916.74"/>
        <n v="14784"/>
        <n v="5540.4"/>
        <n v="5583.6"/>
        <n v="113298"/>
        <n v="73085.399999999994"/>
        <n v="518577.36"/>
        <n v="41454"/>
        <n v="3677.4"/>
        <n v="834.6"/>
        <n v="155493"/>
        <n v="59895.99"/>
        <n v="44671.519999999997"/>
        <n v="116350.23"/>
        <n v="156277.20000000001"/>
        <n v="26359.65"/>
        <n v="1714.75"/>
        <n v="13046.67"/>
        <n v="28882.28"/>
        <n v="29508.87"/>
        <n v="89315.66"/>
        <n v="2353.4"/>
        <n v="76697.460000000006"/>
        <n v="6489.54"/>
        <n v="2872.32"/>
        <n v="5808.78"/>
        <n v="11811.6"/>
        <n v="4984.8900000000003"/>
        <n v="418.56"/>
        <n v="17502.68"/>
        <n v="32116.7"/>
        <n v="7358.12"/>
        <n v="3104.92"/>
        <n v="252198.38"/>
        <n v="6921.6"/>
        <n v="16330.16"/>
        <n v="61683.199999999997"/>
        <n v="30143.86"/>
        <n v="219829.68"/>
        <n v="8984.0400000000009"/>
        <n v="51328.800000000003"/>
        <n v="192714.23999999999"/>
        <n v="87574"/>
        <n v="6356.34"/>
        <n v="52934.400000000001"/>
        <n v="609284.16"/>
        <n v="57985.5"/>
        <n v="11556.16"/>
        <n v="5621.15"/>
        <n v="151676.25"/>
        <n v="9652"/>
        <n v="29266.720000000001"/>
        <n v="25279"/>
        <n v="104640.2"/>
        <n v="193818.23999999999"/>
        <n v="70000.56"/>
        <n v="17273.849999999999"/>
        <n v="96274.44"/>
        <n v="52787.519999999997"/>
        <n v="856.56"/>
        <n v="50789.16"/>
        <n v="73596.600000000006"/>
        <n v="77292.800000000003"/>
        <n v="17099.25"/>
        <n v="8309.6"/>
        <n v="1737.36"/>
        <n v="850.84"/>
        <n v="584192.69999999995"/>
        <n v="243395.46"/>
        <n v="1109.79"/>
        <n v="1942.2"/>
        <n v="52189.599999999999"/>
        <n v="9411.2800000000007"/>
        <n v="51408"/>
        <n v="3392.46"/>
        <n v="7489.74"/>
        <n v="1349.53"/>
        <n v="77005.25"/>
        <n v="13491.62"/>
        <n v="14893.12"/>
        <n v="22222.2"/>
        <n v="12659.92"/>
        <n v="55712"/>
        <n v="23623.759999999998"/>
        <n v="14759.2"/>
        <n v="52546.62"/>
        <n v="21213.279999999999"/>
        <n v="2953.28"/>
        <n v="48957.88"/>
        <n v="4455.6000000000004"/>
        <n v="2438.1"/>
        <n v="62899.199999999997"/>
        <n v="8418.24"/>
        <n v="66757.5"/>
        <n v="7002.52"/>
        <n v="1776.52"/>
        <n v="46509.54"/>
        <n v="92113.14"/>
        <n v="71782.48"/>
        <n v="146090.79"/>
        <n v="36313.800000000003"/>
        <n v="50301.9"/>
        <n v="27976.959999999999"/>
        <n v="3896.1"/>
        <n v="3691.2"/>
        <n v="4110.12"/>
        <n v="2519.4"/>
        <n v="10245.18"/>
        <n v="21542.22"/>
        <n v="136054.38"/>
        <n v="62344.800000000003"/>
        <n v="17103.04"/>
        <n v="3319.25"/>
        <n v="42473.2"/>
        <n v="21072.04"/>
        <n v="31850.98"/>
        <n v="1634.36"/>
        <n v="33123.760000000002"/>
        <n v="23616"/>
        <n v="163637.44"/>
        <n v="2844"/>
        <n v="69036.149999999994"/>
        <n v="259144.34"/>
        <n v="205484.94"/>
        <n v="4543.4799999999996"/>
        <n v="4561.83"/>
        <n v="339426"/>
        <n v="573.53"/>
        <n v="12496.68"/>
        <n v="111194.72"/>
        <n v="53510.400000000001"/>
        <n v="1383.2"/>
        <n v="5493.12"/>
        <n v="241600.96"/>
        <n v="29723.759999999998"/>
        <n v="32760"/>
        <n v="8213.76"/>
        <n v="3803.28"/>
        <n v="524106.36"/>
        <n v="6557.44"/>
        <n v="6406.68"/>
        <n v="20413.900000000001"/>
        <n v="321577.28000000003"/>
        <n v="2421.44"/>
        <n v="52503.360000000001"/>
        <n v="5366.9"/>
        <n v="2652.65"/>
        <n v="9192.9599999999991"/>
        <n v="3976.56"/>
        <n v="8885.7000000000007"/>
        <n v="17311.32"/>
        <n v="22633.919999999998"/>
        <n v="57602"/>
        <n v="140343.21"/>
        <n v="1489.12"/>
        <n v="88435.76"/>
        <n v="441624.96"/>
        <n v="65701.14"/>
        <n v="20519.599999999999"/>
        <n v="2300.48"/>
        <n v="206041.23"/>
        <n v="165626.37"/>
        <n v="365830.08"/>
        <n v="217873.2"/>
        <n v="109683.6"/>
        <n v="52591.44"/>
        <n v="769.08"/>
        <n v="30114.36"/>
        <n v="2567.1"/>
        <n v="23924.6"/>
        <n v="8415"/>
        <n v="48987.75"/>
        <n v="82566"/>
        <n v="1755.6"/>
        <n v="402034.68"/>
        <n v="8694"/>
        <n v="7304.56"/>
        <n v="73140.34"/>
        <n v="5046.3999999999996"/>
        <n v="229550.4"/>
        <n v="280736.40000000002"/>
        <n v="2570.4"/>
        <n v="2924"/>
        <n v="12476.88"/>
        <n v="55402.5"/>
        <n v="71261.19"/>
        <n v="25790.7"/>
        <n v="58771.44"/>
        <n v="477.25"/>
        <n v="19153.62"/>
        <n v="117387.27"/>
        <n v="10241.950000000001"/>
        <n v="29414.48"/>
        <n v="2127.96"/>
        <n v="20928.099999999999"/>
        <n v="5620.5"/>
        <n v="6220.8"/>
        <n v="620.16"/>
        <n v="2801.7"/>
        <n v="50147.91"/>
        <n v="3456.18"/>
        <n v="47757.36"/>
        <n v="1410.3"/>
        <n v="18132.21"/>
        <n v="12088"/>
        <n v="5434.84"/>
        <n v="39909.199999999997"/>
        <n v="119582.39999999999"/>
        <n v="13050.96"/>
        <n v="2896.74"/>
        <n v="7747.53"/>
        <n v="34824.720000000001"/>
        <n v="42794.46"/>
        <n v="4277.9399999999996"/>
        <n v="13121.16"/>
        <n v="28808.01"/>
        <n v="8156.7"/>
        <n v="14701.5"/>
        <n v="2156.2199999999998"/>
        <n v="31782.16"/>
        <n v="60156"/>
        <n v="155350.79999999999"/>
        <n v="14417.7"/>
        <n v="2785"/>
      </sharedItems>
      <fieldGroup base="12">
        <rangePr autoStart="0" startNum="0" endNum="610802.64" groupInterval="10000"/>
        <groupItems count="64">
          <s v="&lt;0"/>
          <s v="0-10000"/>
          <s v="10000-20000"/>
          <s v="20000-30000"/>
          <s v="30000-40000"/>
          <s v="40000-50000"/>
          <s v="50000-60000"/>
          <s v="60000-70000"/>
          <s v="70000-80000"/>
          <s v="80000-90000"/>
          <s v="90000-100000"/>
          <s v="100000-110000"/>
          <s v="110000-120000"/>
          <s v="120000-130000"/>
          <s v="130000-140000"/>
          <s v="140000-150000"/>
          <s v="150000-160000"/>
          <s v="160000-170000"/>
          <s v="170000-180000"/>
          <s v="180000-190000"/>
          <s v="190000-200000"/>
          <s v="200000-210000"/>
          <s v="210000-220000"/>
          <s v="220000-230000"/>
          <s v="230000-240000"/>
          <s v="240000-250000"/>
          <s v="250000-260000"/>
          <s v="260000-270000"/>
          <s v="270000-280000"/>
          <s v="280000-290000"/>
          <s v="290000-300000"/>
          <s v="300000-310000"/>
          <s v="310000-320000"/>
          <s v="320000-330000"/>
          <s v="330000-340000"/>
          <s v="340000-350000"/>
          <s v="350000-360000"/>
          <s v="360000-370000"/>
          <s v="370000-380000"/>
          <s v="380000-390000"/>
          <s v="390000-400000"/>
          <s v="400000-410000"/>
          <s v="410000-420000"/>
          <s v="420000-430000"/>
          <s v="430000-440000"/>
          <s v="440000-450000"/>
          <s v="450000-460000"/>
          <s v="460000-470000"/>
          <s v="470000-480000"/>
          <s v="480000-490000"/>
          <s v="490000-500000"/>
          <s v="500000-510000"/>
          <s v="510000-520000"/>
          <s v="520000-530000"/>
          <s v="530000-540000"/>
          <s v="540000-550000"/>
          <s v="550000-560000"/>
          <s v="560000-570000"/>
          <s v="570000-580000"/>
          <s v="580000-590000"/>
          <s v="590000-600000"/>
          <s v="600000-610000"/>
          <s v="610000-620000"/>
          <s v="&gt;620000"/>
        </groupItems>
      </fieldGroup>
    </cacheField>
    <cacheField name="Profit_Margin" numFmtId="0">
      <sharedItems containsSemiMixedTypes="0" containsString="0" containsNumber="1" minValue="0.15" maxValue="0.4"/>
    </cacheField>
    <cacheField name="Profit_Amount" numFmtId="0">
      <sharedItems containsSemiMixedTypes="0" containsString="0" containsNumber="1" minValue="113.13" maxValue="91620.4"/>
    </cacheField>
    <cacheField name="Payment_Mode" numFmtId="0">
      <sharedItems count="4">
        <s v="UPI"/>
        <s v="Cash"/>
        <s v="Debit Card"/>
        <s v="Credit Card"/>
      </sharedItems>
    </cacheField>
    <cacheField name="Delivery_Status" numFmtId="0">
      <sharedItems count="3">
        <s v="Cancelled"/>
        <s v="Pending"/>
        <s v="Delivered"/>
      </sharedItems>
    </cacheField>
    <cacheField name="Delivery_Days" numFmtId="0">
      <sharedItems containsSemiMixedTypes="0" containsString="0" containsNumber="1" containsInteger="1" minValue="1" maxValue="9"/>
    </cacheField>
    <cacheField name="Months (Order_Date)" numFmtId="0" databaseField="0">
      <fieldGroup base="1">
        <rangePr groupBy="months" startDate="2023-01-01T00:00:00" endDate="2025-09-27T00:00:00"/>
        <groupItems count="14">
          <s v="&lt;01-01-2023"/>
          <s v="Jan"/>
          <s v="Feb"/>
          <s v="Mar"/>
          <s v="Apr"/>
          <s v="May"/>
          <s v="Jun"/>
          <s v="Jul"/>
          <s v="Aug"/>
          <s v="Sep"/>
          <s v="Oct"/>
          <s v="Nov"/>
          <s v="Dec"/>
          <s v="&gt;27-09-2025"/>
        </groupItems>
      </fieldGroup>
    </cacheField>
    <cacheField name="Quarters (Order_Date)" numFmtId="0" databaseField="0">
      <fieldGroup base="1">
        <rangePr groupBy="quarters" startDate="2023-01-01T00:00:00" endDate="2025-09-27T00:00:00"/>
        <groupItems count="6">
          <s v="&lt;01-01-2023"/>
          <s v="Qtr1"/>
          <s v="Qtr2"/>
          <s v="Qtr3"/>
          <s v="Qtr4"/>
          <s v="&gt;27-09-2025"/>
        </groupItems>
      </fieldGroup>
    </cacheField>
    <cacheField name="Years (Order_Date)" numFmtId="0" databaseField="0">
      <fieldGroup base="1">
        <rangePr groupBy="years" startDate="2023-01-01T00:00:00" endDate="2025-09-27T00:00:00"/>
        <groupItems count="5">
          <s v="&lt;01-01-2023"/>
          <s v="2023"/>
          <s v="2024"/>
          <s v="2025"/>
          <s v="&gt;27-09-2025"/>
        </groupItems>
      </fieldGroup>
    </cacheField>
    <cacheField name="Profit share Per Sale" numFmtId="0" formula="Profit_Amount/Sales" databaseField="0"/>
    <cacheField name="Discount Amount" numFmtId="0" formula="Unit_Price*Discount" databaseField="0"/>
    <cacheField name="Profit Margin " numFmtId="0" formula="Profit_Amount/Sales" databaseField="0"/>
    <cacheField name="Target Met/Not" numFmtId="0" formula="Profit_Amount&gt;100000" databaseField="0"/>
  </cacheFields>
  <extLst>
    <ext xmlns:x14="http://schemas.microsoft.com/office/spreadsheetml/2009/9/main" uri="{725AE2AE-9491-48be-B2B4-4EB974FC3084}">
      <x14:pivotCacheDefinition pivotCacheId="8804193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980.884903587961" createdVersion="8" refreshedVersion="8" minRefreshableVersion="3" recordCount="0" supportSubquery="1" supportAdvancedDrill="1" xr:uid="{25515550-5F61-461F-AD7A-0018BD1580D5}">
  <cacheSource type="external" connectionId="8"/>
  <cacheFields count="3">
    <cacheField name="[Products].[Category].[Category]" caption="Category" numFmtId="0" hierarchy="54" level="1">
      <sharedItems count="2">
        <s v="Electronics"/>
        <s v="Furniture"/>
      </sharedItems>
    </cacheField>
    <cacheField name="[Customers].[Segment].[Segment]" caption="Segment" numFmtId="0" hierarchy="2" level="1">
      <sharedItems count="3">
        <s v="Corporate"/>
        <s v="Distributor"/>
        <s v="Retail"/>
      </sharedItems>
    </cacheField>
    <cacheField name="[Measures].[Sum of Selling Price]" caption="Sum of Selling Price" numFmtId="0" hierarchy="75" level="32767"/>
  </cacheFields>
  <cacheHierarchies count="93">
    <cacheHierarchy uniqueName="[Customers].[CustomerID]" caption="CustomerID" attribute="1" defaultMemberUniqueName="[Customers].[CustomerID].[All]" allUniqueName="[Customers].[CustomerID].[All]" dimensionUniqueName="[Customers]" displayFolder="" count="0" memberValueDatatype="13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2" memberValueDatatype="130" unbalanced="0">
      <fieldsUsage count="2">
        <fieldUsage x="-1"/>
        <fieldUsage x="1"/>
      </fieldsUsage>
    </cacheHierarchy>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Since]" caption="CustomerSince" attribute="1" time="1" defaultMemberUniqueName="[Customers].[CustomerSince].[All]" allUniqueName="[Customers].[CustomerSince].[All]" dimensionUniqueName="[Customers]" displayFolder="" count="0" memberValueDatatype="7" unbalanced="0"/>
    <cacheHierarchy uniqueName="[Customers].[CreditLimit]" caption="CreditLimit" attribute="1" defaultMemberUniqueName="[Customers].[CreditLimit].[All]" allUniqueName="[Customers].[CreditLimit].[All]" dimensionUniqueName="[Customers]" displayFolder="" count="0" memberValueDatatype="5" unbalanced="0"/>
    <cacheHierarchy uniqueName="[Customers].[Dynamic Customers]" caption="Dynamic Customers" attribute="1" defaultMemberUniqueName="[Customers].[Dynamic Customers].[All]" allUniqueName="[Customers].[Dynamic Customers].[All]" dimensionUniqueName="[Customers]" displayFolder="" count="0" memberValueDatatype="130" unbalanced="0"/>
    <cacheHierarchy uniqueName="[ICC_ODI_Rankings].[Ranking]" caption="Ranking" attribute="1" defaultMemberUniqueName="[ICC_ODI_Rankings].[Ranking].[All]" allUniqueName="[ICC_ODI_Rankings].[Ranking].[All]" dimensionUniqueName="[ICC_ODI_Rankings]" displayFolder="" count="0" memberValueDatatype="130" unbalanced="0"/>
    <cacheHierarchy uniqueName="[ICC_ODI_Rankings].[Country Code]" caption="Country Code" attribute="1" defaultMemberUniqueName="[ICC_ODI_Rankings].[Country Code].[All]" allUniqueName="[ICC_ODI_Rankings].[Country Code].[All]" dimensionUniqueName="[ICC_ODI_Rankings]" displayFolder="" count="0" memberValueDatatype="130" unbalanced="0"/>
    <cacheHierarchy uniqueName="[ICC_ODI_Rankings].[Country Name]" caption="Country Name" attribute="1" defaultMemberUniqueName="[ICC_ODI_Rankings].[Country Name].[All]" allUniqueName="[ICC_ODI_Rankings].[Country Name].[All]" dimensionUniqueName="[ICC_ODI_Rankings]" displayFolder="" count="0" memberValueDatatype="130" unbalanced="0"/>
    <cacheHierarchy uniqueName="[ICC_ODI_Rankings].[Ranking Score]" caption="Ranking Score" attribute="1" defaultMemberUniqueName="[ICC_ODI_Rankings].[Ranking Score].[All]" allUniqueName="[ICC_ODI_Rankings].[Ranking Score].[All]" dimensionUniqueName="[ICC_ODI_Rankings]" displayFolder="" count="0" memberValueDatatype="20" unbalanced="0"/>
    <cacheHierarchy uniqueName="[ICC_ODI_Rankings].[Highest Ranking Score and Remark]" caption="Highest Ranking Score and Remark" attribute="1" defaultMemberUniqueName="[ICC_ODI_Rankings].[Highest Ranking Score and Remark].[All]" allUniqueName="[ICC_ODI_Rankings].[Highest Ranking Score and Remark].[All]" dimensionUniqueName="[ICC_ODI_Rankings]" displayFolder="" count="0" memberValueDatatype="130" unbalanced="0"/>
    <cacheHierarchy uniqueName="[ICC_ODI_Rankings].[Rise and Fall in ranks]" caption="Rise and Fall in ranks" attribute="1" defaultMemberUniqueName="[ICC_ODI_Rankings].[Rise and Fall in ranks].[All]" allUniqueName="[ICC_ODI_Rankings].[Rise and Fall in ranks].[All]" dimensionUniqueName="[ICC_ODI_Rankings]" displayFolder="" count="0" memberValueDatatype="130" unbalanced="0"/>
    <cacheHierarchy uniqueName="[ICC_ODI_Rankings].[Full Name]" caption="Full Name" attribute="1" defaultMemberUniqueName="[ICC_ODI_Rankings].[Full Name].[All]" allUniqueName="[ICC_ODI_Rankings].[Full Name].[All]" dimensionUniqueName="[ICC_ODI_Rankings]" displayFolder="" count="0" memberValueDatatype="130" unbalanced="0"/>
    <cacheHierarchy uniqueName="[Order_items].[OrderItemID]" caption="OrderItemID" attribute="1" defaultMemberUniqueName="[Order_items].[OrderItemID].[All]" allUniqueName="[Order_items].[OrderItemID].[All]" dimensionUniqueName="[Order_items]" displayFolder="" count="0" memberValueDatatype="130" unbalanced="0"/>
    <cacheHierarchy uniqueName="[Order_items].[OrderID]" caption="OrderID" attribute="1" defaultMemberUniqueName="[Order_items].[OrderID].[All]" allUniqueName="[Order_items].[OrderID].[All]" dimensionUniqueName="[Order_items]" displayFolder="" count="0" memberValueDatatype="130" unbalanced="0"/>
    <cacheHierarchy uniqueName="[Order_items].[ProductID]" caption="ProductID" attribute="1" defaultMemberUniqueName="[Order_items].[ProductID].[All]" allUniqueName="[Order_items].[ProductID].[All]" dimensionUniqueName="[Order_items]" displayFolder="" count="0" memberValueDatatype="130" unbalanced="0"/>
    <cacheHierarchy uniqueName="[Order_items].[Quantity]" caption="Quantity" attribute="1" defaultMemberUniqueName="[Order_items].[Quantity].[All]" allUniqueName="[Order_items].[Quantity].[All]" dimensionUniqueName="[Order_items]" displayFolder="" count="0" memberValueDatatype="5" unbalanced="0"/>
    <cacheHierarchy uniqueName="[Order_items].[UnitPrice]" caption="UnitPrice" attribute="1" defaultMemberUniqueName="[Order_items].[UnitPrice].[All]" allUniqueName="[Order_items].[Unit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_items].[Selling Price]" caption="Selling Price" attribute="1" defaultMemberUniqueName="[Order_items].[Selling Price].[All]" allUniqueName="[Order_items].[Selling Price].[All]" dimensionUniqueName="[Order_items]" displayFolder="" count="0" memberValueDatatype="5" unbalanced="0"/>
    <cacheHierarchy uniqueName="[Order_items].[Total Selling Price]" caption="Total Selling Price" attribute="1" defaultMemberUniqueName="[Order_items].[Total Selling Price].[All]" allUniqueName="[Order_items].[Total Selling Price].[All]" dimensionUniqueName="[Order_items]" displayFolder="" count="0" memberValueDatatype="5" unbalanced="0"/>
    <cacheHierarchy uniqueName="[Order_items].[Discount Amount]" caption="Discount Amount" attribute="1" defaultMemberUniqueName="[Order_items].[Discount Amount].[All]" allUniqueName="[Order_items].[Discount Amount].[All]" dimensionUniqueName="[Order_item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CustomerID]" caption="CustomerID" attribute="1" defaultMemberUniqueName="[Orders].[CustomerID].[All]" allUniqueName="[Orders].[Customer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SalesRep]" caption="SalesRep" attribute="1" defaultMemberUniqueName="[Orders].[SalesRep].[All]" allUniqueName="[Orders].[SalesRep].[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Orders].[ShippingCity]" caption="ShippingCity" attribute="1" defaultMemberUniqueName="[Orders].[ShippingCity].[All]" allUniqueName="[Orders].[ShippingCity].[All]" dimensionUniqueName="[Orders]" displayFolder="" count="0" memberValueDatatype="130" unbalanced="0"/>
    <cacheHierarchy uniqueName="[Orders].[ShippingCost]" caption="ShippingCost" attribute="1" defaultMemberUniqueName="[Orders].[ShippingCost].[All]" allUniqueName="[Orders].[ShippingCost].[All]" dimensionUniqueName="[Orders]" displayFolder="" count="0" memberValueDatatype="5" unbalanced="0"/>
    <cacheHierarchy uniqueName="[Orders].[PaymentTermDays]" caption="PaymentTermDays" attribute="1" defaultMemberUniqueName="[Orders].[PaymentTermDays].[All]" allUniqueName="[Orders].[PaymentTermDays].[All]" dimensionUniqueName="[Orders]" displayFolder="" count="0" memberValueDatatype="5" unbalanced="0"/>
    <cacheHierarchy uniqueName="[Pivot].[OrderID]" caption="OrderID" attribute="1" defaultMemberUniqueName="[Pivot].[OrderID].[All]" allUniqueName="[Pivot].[OrderID].[All]" dimensionUniqueName="[Pivot]" displayFolder="" count="0" memberValueDatatype="130" unbalanced="0"/>
    <cacheHierarchy uniqueName="[Pivot].[Order_Date]" caption="Order_Date" attribute="1" time="1" defaultMemberUniqueName="[Pivot].[Order_Date].[All]" allUniqueName="[Pivot].[Order_Date].[All]" dimensionUniqueName="[Pivot]" displayFolder="" count="0" memberValueDatatype="7" unbalanced="0"/>
    <cacheHierarchy uniqueName="[Pivot].[Customer_Name]" caption="Customer_Name" attribute="1" defaultMemberUniqueName="[Pivot].[Customer_Name].[All]" allUniqueName="[Pivot].[Customer_Name].[All]" dimensionUniqueName="[Pivot]" displayFolder="" count="0" memberValueDatatype="130" unbalanced="0"/>
    <cacheHierarchy uniqueName="[Pivot].[Region]" caption="Region" attribute="1" defaultMemberUniqueName="[Pivot].[Region].[All]" allUniqueName="[Pivot].[Region].[All]" dimensionUniqueName="[Pivot]" displayFolder="" count="0" memberValueDatatype="130" unbalanced="0"/>
    <cacheHierarchy uniqueName="[Pivot].[Country]" caption="Country" attribute="1" defaultMemberUniqueName="[Pivot].[Country].[All]" allUniqueName="[Pivot].[Country].[All]" dimensionUniqueName="[Pivot]" displayFolder="" count="0" memberValueDatatype="130" unbalanced="0"/>
    <cacheHierarchy uniqueName="[Pivot].[City]" caption="City" attribute="1" defaultMemberUniqueName="[Pivot].[City].[All]" allUniqueName="[Pivot].[City].[All]" dimensionUniqueName="[Pivot]" displayFolder="" count="0" memberValueDatatype="130" unbalanced="0"/>
    <cacheHierarchy uniqueName="[Pivot].[Product_Category]" caption="Product_Category" attribute="1" defaultMemberUniqueName="[Pivot].[Product_Category].[All]" allUniqueName="[Pivot].[Product_Category].[All]" dimensionUniqueName="[Pivot]" displayFolder="" count="0" memberValueDatatype="130" unbalanced="0"/>
    <cacheHierarchy uniqueName="[Pivot].[Sub_Category]" caption="Sub_Category" attribute="1" defaultMemberUniqueName="[Pivot].[Sub_Category].[All]" allUniqueName="[Pivot].[Sub_Category].[All]" dimensionUniqueName="[Pivot]" displayFolder="" count="0" memberValueDatatype="130" unbalanced="0"/>
    <cacheHierarchy uniqueName="[Pivot].[Product_Name]" caption="Product_Name" attribute="1" defaultMemberUniqueName="[Pivot].[Product_Name].[All]" allUniqueName="[Pivot].[Product_Name].[All]" dimensionUniqueName="[Pivot]" displayFolder="" count="0" memberValueDatatype="130" unbalanced="0"/>
    <cacheHierarchy uniqueName="[Pivot].[Quantity]" caption="Quantity" attribute="1" defaultMemberUniqueName="[Pivot].[Quantity].[All]" allUniqueName="[Pivot].[Quantity].[All]" dimensionUniqueName="[Pivot]" displayFolder="" count="0" memberValueDatatype="20" unbalanced="0"/>
    <cacheHierarchy uniqueName="[Pivot].[Unit_Price]" caption="Unit_Price" attribute="1" defaultMemberUniqueName="[Pivot].[Unit_Price].[All]" allUniqueName="[Pivot].[Unit_Price].[All]" dimensionUniqueName="[Pivot]" displayFolder="" count="0" memberValueDatatype="20" unbalanced="0"/>
    <cacheHierarchy uniqueName="[Pivot].[Discount]" caption="Discount" attribute="1" defaultMemberUniqueName="[Pivot].[Discount].[All]" allUniqueName="[Pivot].[Discount].[All]" dimensionUniqueName="[Pivot]" displayFolder="" count="0" memberValueDatatype="5" unbalanced="0"/>
    <cacheHierarchy uniqueName="[Pivot].[Sales]" caption="Sales" attribute="1" defaultMemberUniqueName="[Pivot].[Sales].[All]" allUniqueName="[Pivot].[Sales].[All]" dimensionUniqueName="[Pivot]" displayFolder="" count="0" memberValueDatatype="5" unbalanced="0"/>
    <cacheHierarchy uniqueName="[Pivot].[Profit_Margin]" caption="Profit_Margin" attribute="1" defaultMemberUniqueName="[Pivot].[Profit_Margin].[All]" allUniqueName="[Pivot].[Profit_Margin].[All]" dimensionUniqueName="[Pivot]" displayFolder="" count="0" memberValueDatatype="5" unbalanced="0"/>
    <cacheHierarchy uniqueName="[Pivot].[Profit_Amount]" caption="Profit_Amount" attribute="1" defaultMemberUniqueName="[Pivot].[Profit_Amount].[All]" allUniqueName="[Pivot].[Profit_Amount].[All]" dimensionUniqueName="[Pivot]" displayFolder="" count="0" memberValueDatatype="5" unbalanced="0"/>
    <cacheHierarchy uniqueName="[Pivot].[Payment_Mode]" caption="Payment_Mode" attribute="1" defaultMemberUniqueName="[Pivot].[Payment_Mode].[All]" allUniqueName="[Pivot].[Payment_Mode].[All]" dimensionUniqueName="[Pivot]" displayFolder="" count="0" memberValueDatatype="130" unbalanced="0"/>
    <cacheHierarchy uniqueName="[Pivot].[Delivery_Status]" caption="Delivery_Status" attribute="1" defaultMemberUniqueName="[Pivot].[Delivery_Status].[All]" allUniqueName="[Pivot].[Delivery_Status].[All]" dimensionUniqueName="[Pivot]" displayFolder="" count="0" memberValueDatatype="130" unbalanced="0"/>
    <cacheHierarchy uniqueName="[Pivot].[Delivery_Days]" caption="Delivery_Days" attribute="1" defaultMemberUniqueName="[Pivot].[Delivery_Days].[All]" allUniqueName="[Pivot].[Delivery_Days].[All]" dimensionUniqueName="[Pivot]"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ubCategory]" caption="SubCategory" attribute="1" defaultMemberUniqueName="[Products].[SubCategory].[All]" allUniqueName="[Products].[SubCategory].[All]" dimensionUniqueName="[Products]" displayFolder="" count="0" memberValueDatatype="130" unbalanced="0"/>
    <cacheHierarchy uniqueName="[Products].[SupplierID]" caption="SupplierID" attribute="1" defaultMemberUniqueName="[Products].[SupplierID].[All]" allUniqueName="[Products].[SupplierID].[All]" dimensionUniqueName="[Products]" displayFolder="" count="0" memberValueDatatype="130" unbalanced="0"/>
    <cacheHierarchy uniqueName="[Products].[CostPrice]" caption="CostPrice" attribute="1" defaultMemberUniqueName="[Products].[CostPrice].[All]" allUniqueName="[Products].[CostPrice].[All]" dimensionUniqueName="[Products]" displayFolder="" count="0" memberValueDatatype="5" unbalanced="0"/>
    <cacheHierarchy uniqueName="[Products].[ListPrice]" caption="ListPrice" attribute="1" defaultMemberUniqueName="[Products].[ListPrice].[All]" allUniqueName="[Products].[ListPrice].[All]" dimensionUniqueName="[Products]" displayFolder="" count="0" memberValueDatatype="5" unbalanced="0"/>
    <cacheHierarchy uniqueName="[Products].[ReorderLevel]" caption="ReorderLevel" attribute="1" defaultMemberUniqueName="[Products].[ReorderLevel].[All]" allUniqueName="[Products].[ReorderLevel].[All]" dimensionUniqueName="[Products]" displayFolder="" count="0" memberValueDatatype="5" unbalanced="0"/>
    <cacheHierarchy uniqueName="[Products].[WeightKg]" caption="WeightKg" attribute="1" defaultMemberUniqueName="[Products].[WeightKg].[All]" allUniqueName="[Products].[WeightKg].[All]" dimensionUniqueName="[Products]" displayFolder="" count="0" memberValueDatatype="5" unbalanced="0"/>
    <cacheHierarchy uniqueName="[Products].[Margin Category]" caption="Margin Category" attribute="1" defaultMemberUniqueName="[Products].[Margin Category].[All]" allUniqueName="[Products].[Margin Category].[All]" dimensionUniqueName="[Products]" displayFolder="" count="0" memberValueDatatype="130" unbalanced="0"/>
    <cacheHierarchy uniqueName="[Sales].[SaleID]" caption="SaleID" attribute="1" defaultMemberUniqueName="[Sales].[SaleID].[All]" allUniqueName="[Sales].[SaleID].[All]" dimensionUniqueName="[Sales]" displayFolder="" count="0" memberValueDatatype="20" unbalanced="0"/>
    <cacheHierarchy uniqueName="[Sales].[SaleDate]" caption="SaleDate" attribute="1" defaultMemberUniqueName="[Sales].[SaleDate].[All]" allUniqueName="[Sales].[SaleDate].[All]" dimensionUniqueName="[Sales]" displayFolder="" count="0" memberValueDatatype="130" unbalanced="0"/>
    <cacheHierarchy uniqueName="[Sales].[CustomerID]" caption="CustomerID" attribute="1" defaultMemberUniqueName="[Sales].[CustomerID].[All]" allUniqueName="[Sales].[CustomerID].[All]" dimensionUniqueName="[Sales]" displayFolder="" count="0" memberValueDatatype="20" unbalanced="0"/>
    <cacheHierarchy uniqueName="[Sales].[ProductID]" caption="ProductID" attribute="1" defaultMemberUniqueName="[Sales].[ProductID].[All]" allUniqueName="[Sales].[Product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Region]" caption="Region" attribute="1" defaultMemberUniqueName="[Sales].[Region].[All]" allUniqueName="[Sales].[Region].[All]" dimensionUniqueName="[Sale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130" unbalanced="0"/>
    <cacheHierarchy uniqueName="[Suppliers].[SupplierName]" caption="SupplierName" attribute="1" defaultMemberUniqueName="[Suppliers].[SupplierName].[All]" allUniqueName="[Suppliers].[SupplierNam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LeadTimeDays]" caption="LeadTimeDays" attribute="1" defaultMemberUniqueName="[Suppliers].[LeadTimeDays].[All]" allUniqueName="[Suppliers].[LeadTimeDays].[All]" dimensionUniqueName="[Suppliers]" displayFolder="" count="0" memberValueDatatype="5" unbalanced="0"/>
    <cacheHierarchy uniqueName="[Suppliers].[Rating]" caption="Rating" attribute="1" defaultMemberUniqueName="[Suppliers].[Rating].[All]" allUniqueName="[Suppliers].[Rating].[All]" dimensionUniqueName="[Suppliers]" displayFolder="" count="0" memberValueDatatype="5" unbalanced="0"/>
    <cacheHierarchy uniqueName="[Measures].[Sum of Selling Price]" caption="Sum of Selling Price" measure="1" displayFolder="" measureGroup="Order_items" count="0" oneField="1">
      <fieldsUsage count="1">
        <fieldUsage x="2"/>
      </fieldsUsage>
      <extLst>
        <ext xmlns:x15="http://schemas.microsoft.com/office/spreadsheetml/2010/11/main" uri="{B97F6D7D-B522-45F9-BDA1-12C45D357490}">
          <x15:cacheHierarchy aggregatedColumn="22"/>
        </ext>
      </extLst>
    </cacheHierarchy>
    <cacheHierarchy uniqueName="[Measures].[Sum of Total Selling Price]" caption="Sum of Total Selling Price" measure="1" displayFolder="" measureGroup="Order_items" count="0">
      <extLst>
        <ext xmlns:x15="http://schemas.microsoft.com/office/spreadsheetml/2010/11/main" uri="{B97F6D7D-B522-45F9-BDA1-12C45D357490}">
          <x15:cacheHierarchy aggregatedColumn="23"/>
        </ext>
      </extLst>
    </cacheHierarchy>
    <cacheHierarchy uniqueName="[Measures].[Sum of Discount Amount]" caption="Sum of Discount Amount" measure="1" displayFolder="" measureGroup="Order_items" count="0">
      <extLst>
        <ext xmlns:x15="http://schemas.microsoft.com/office/spreadsheetml/2010/11/main" uri="{B97F6D7D-B522-45F9-BDA1-12C45D357490}">
          <x15:cacheHierarchy aggregatedColumn="24"/>
        </ext>
      </extLst>
    </cacheHierarchy>
    <cacheHierarchy uniqueName="[Measures].[Count of SupplierID]" caption="Count of SupplierID" measure="1" displayFolder="" measureGroup="Suppliers" count="0">
      <extLst>
        <ext xmlns:x15="http://schemas.microsoft.com/office/spreadsheetml/2010/11/main" uri="{B97F6D7D-B522-45F9-BDA1-12C45D357490}">
          <x15:cacheHierarchy aggregatedColumn="69"/>
        </ext>
      </extLst>
    </cacheHierarchy>
    <cacheHierarchy uniqueName="[Measures].[Distinct Count of SupplierID]" caption="Distinct Count of SupplierID" measure="1" displayFolder="" measureGroup="Suppliers" count="0">
      <extLst>
        <ext xmlns:x15="http://schemas.microsoft.com/office/spreadsheetml/2010/11/main" uri="{B97F6D7D-B522-45F9-BDA1-12C45D357490}">
          <x15:cacheHierarchy aggregatedColumn="69"/>
        </ext>
      </extLst>
    </cacheHierarchy>
    <cacheHierarchy uniqueName="[Measures].[Count of Suppliers]" caption="Count of Suppliers" measure="1" displayFolder="" measureGroup="Suppliers" count="0"/>
    <cacheHierarchy uniqueName="[Measures].[Total Profit Measure]" caption="Total Profit Measure" measure="1" displayFolder="" measureGroup="Order_items" count="0"/>
    <cacheHierarchy uniqueName="[Measures].[__XL_Count Suppliers]" caption="__XL_Count Suppliers" measure="1" displayFolder="" measureGroup="Suppli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_items]" caption="__XL_Count Order_items" measure="1" displayFolder="" measureGroup="Order_items" count="0" hidden="1"/>
    <cacheHierarchy uniqueName="[Measures].[__XL_Count Pivot]" caption="__XL_Count Pivot" measure="1" displayFolder="" measureGroup="Pivot" count="0" hidden="1"/>
    <cacheHierarchy uniqueName="[Measures].[__XL_Count Sales]" caption="__XL_Count Sales" measure="1" displayFolder="" measureGroup="Sales" count="0" hidden="1"/>
    <cacheHierarchy uniqueName="[Measures].[__XL_Count ICC_ODI_Rankings]" caption="__XL_Count ICC_ODI_Rankings" measure="1" displayFolder="" measureGroup="ICC_ODI_Rankings" count="0" hidden="1"/>
    <cacheHierarchy uniqueName="[Measures].[__No measures defined]" caption="__No measures defined" measure="1" displayFolder="" count="0" hidden="1"/>
    <cacheHierarchy uniqueName="[Measures].[_Total Profit Measure Goal]" caption="_Total Profit Measure Goal" measure="1" displayFolder="" measureGroup="Order_items" count="0" hidden="1"/>
    <cacheHierarchy uniqueName="[Measures].[_Total Profit Measure Status]" caption="_Total Profit Measure Status" measure="1" iconSet="6" displayFolder="" measureGroup="Order_items" count="0" hidden="1"/>
  </cacheHierarchies>
  <kpis count="1">
    <kpi uniqueName="Total Profit Measure" caption="Total Profit Measure" displayFolder="" measureGroup="Order_items" parent="" value="[Measures].[Total Profit Measure]" goal="[Measures].[_Total Profit Measure Goal]" status="[Measures].[_Total Profit Measure Status]" trend="" weight=""/>
  </kpis>
  <dimensions count="9">
    <dimension name="Customers" uniqueName="[Customers]" caption="Customers"/>
    <dimension name="ICC_ODI_Rankings" uniqueName="[ICC_ODI_Rankings]" caption="ICC_ODI_Rankings"/>
    <dimension measure="1" name="Measures" uniqueName="[Measures]" caption="Measures"/>
    <dimension name="Order_items" uniqueName="[Order_items]" caption="Order_items"/>
    <dimension name="Orders" uniqueName="[Orders]" caption="Orders"/>
    <dimension name="Pivot" uniqueName="[Pivot]" caption="Pivot"/>
    <dimension name="Products" uniqueName="[Products]" caption="Products"/>
    <dimension name="Sales" uniqueName="[Sales]" caption="Sales"/>
    <dimension name="Suppliers" uniqueName="[Suppliers]" caption="Suppliers"/>
  </dimensions>
  <measureGroups count="8">
    <measureGroup name="Customers" caption="Customers"/>
    <measureGroup name="ICC_ODI_Rankings" caption="ICC_ODI_Rankings"/>
    <measureGroup name="Order_items" caption="Order_items"/>
    <measureGroup name="Orders" caption="Orders"/>
    <measureGroup name="Pivot" caption="Pivot"/>
    <measureGroup name="Products" caption="Products"/>
    <measureGroup name="Sales" caption="Sales"/>
    <measureGroup name="Suppliers" caption="Suppliers"/>
  </measureGroups>
  <maps count="14">
    <map measureGroup="0" dimension="0"/>
    <map measureGroup="1" dimension="1"/>
    <map measureGroup="2" dimension="0"/>
    <map measureGroup="2" dimension="3"/>
    <map measureGroup="2" dimension="4"/>
    <map measureGroup="2" dimension="6"/>
    <map measureGroup="2" dimension="8"/>
    <map measureGroup="3" dimension="0"/>
    <map measureGroup="3" dimension="4"/>
    <map measureGroup="4" dimension="5"/>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980.884904513892" createdVersion="8" refreshedVersion="8" minRefreshableVersion="3" recordCount="0" supportSubquery="1" supportAdvancedDrill="1" xr:uid="{8D85CEB4-C56B-40B4-85EA-C4E67F519AF8}">
  <cacheSource type="external" connectionId="8"/>
  <cacheFields count="2">
    <cacheField name="[Customers].[Dynamic Customers].[Dynamic Customers]" caption="Dynamic Customers" numFmtId="0" hierarchy="8" level="1">
      <sharedItems count="6">
        <s v="High-Value-Retail"/>
        <s v="Mid-Value-Retail"/>
        <s v="Std-Value-Retail"/>
        <s v="Tier 1Corporate"/>
        <s v="Tier 1Distributor"/>
        <s v="Tier 2Corporate"/>
      </sharedItems>
    </cacheField>
    <cacheField name="[Measures].[Sum of Selling Price]" caption="Sum of Selling Price" numFmtId="0" hierarchy="75" level="32767"/>
  </cacheFields>
  <cacheHierarchies count="93">
    <cacheHierarchy uniqueName="[Customers].[CustomerID]" caption="CustomerID" attribute="1" defaultMemberUniqueName="[Customers].[CustomerID].[All]" allUniqueName="[Customers].[CustomerID].[All]" dimensionUniqueName="[Customers]" displayFolder="" count="0" memberValueDatatype="13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Since]" caption="CustomerSince" attribute="1" time="1" defaultMemberUniqueName="[Customers].[CustomerSince].[All]" allUniqueName="[Customers].[CustomerSince].[All]" dimensionUniqueName="[Customers]" displayFolder="" count="0" memberValueDatatype="7" unbalanced="0"/>
    <cacheHierarchy uniqueName="[Customers].[CreditLimit]" caption="CreditLimit" attribute="1" defaultMemberUniqueName="[Customers].[CreditLimit].[All]" allUniqueName="[Customers].[CreditLimit].[All]" dimensionUniqueName="[Customers]" displayFolder="" count="0" memberValueDatatype="5" unbalanced="0"/>
    <cacheHierarchy uniqueName="[Customers].[Dynamic Customers]" caption="Dynamic Customers" attribute="1" defaultMemberUniqueName="[Customers].[Dynamic Customers].[All]" allUniqueName="[Customers].[Dynamic Customers].[All]" dimensionUniqueName="[Customers]" displayFolder="" count="2" memberValueDatatype="130" unbalanced="0">
      <fieldsUsage count="2">
        <fieldUsage x="-1"/>
        <fieldUsage x="0"/>
      </fieldsUsage>
    </cacheHierarchy>
    <cacheHierarchy uniqueName="[ICC_ODI_Rankings].[Ranking]" caption="Ranking" attribute="1" defaultMemberUniqueName="[ICC_ODI_Rankings].[Ranking].[All]" allUniqueName="[ICC_ODI_Rankings].[Ranking].[All]" dimensionUniqueName="[ICC_ODI_Rankings]" displayFolder="" count="0" memberValueDatatype="130" unbalanced="0"/>
    <cacheHierarchy uniqueName="[ICC_ODI_Rankings].[Country Code]" caption="Country Code" attribute="1" defaultMemberUniqueName="[ICC_ODI_Rankings].[Country Code].[All]" allUniqueName="[ICC_ODI_Rankings].[Country Code].[All]" dimensionUniqueName="[ICC_ODI_Rankings]" displayFolder="" count="0" memberValueDatatype="130" unbalanced="0"/>
    <cacheHierarchy uniqueName="[ICC_ODI_Rankings].[Country Name]" caption="Country Name" attribute="1" defaultMemberUniqueName="[ICC_ODI_Rankings].[Country Name].[All]" allUniqueName="[ICC_ODI_Rankings].[Country Name].[All]" dimensionUniqueName="[ICC_ODI_Rankings]" displayFolder="" count="0" memberValueDatatype="130" unbalanced="0"/>
    <cacheHierarchy uniqueName="[ICC_ODI_Rankings].[Ranking Score]" caption="Ranking Score" attribute="1" defaultMemberUniqueName="[ICC_ODI_Rankings].[Ranking Score].[All]" allUniqueName="[ICC_ODI_Rankings].[Ranking Score].[All]" dimensionUniqueName="[ICC_ODI_Rankings]" displayFolder="" count="0" memberValueDatatype="20" unbalanced="0"/>
    <cacheHierarchy uniqueName="[ICC_ODI_Rankings].[Highest Ranking Score and Remark]" caption="Highest Ranking Score and Remark" attribute="1" defaultMemberUniqueName="[ICC_ODI_Rankings].[Highest Ranking Score and Remark].[All]" allUniqueName="[ICC_ODI_Rankings].[Highest Ranking Score and Remark].[All]" dimensionUniqueName="[ICC_ODI_Rankings]" displayFolder="" count="0" memberValueDatatype="130" unbalanced="0"/>
    <cacheHierarchy uniqueName="[ICC_ODI_Rankings].[Rise and Fall in ranks]" caption="Rise and Fall in ranks" attribute="1" defaultMemberUniqueName="[ICC_ODI_Rankings].[Rise and Fall in ranks].[All]" allUniqueName="[ICC_ODI_Rankings].[Rise and Fall in ranks].[All]" dimensionUniqueName="[ICC_ODI_Rankings]" displayFolder="" count="0" memberValueDatatype="130" unbalanced="0"/>
    <cacheHierarchy uniqueName="[ICC_ODI_Rankings].[Full Name]" caption="Full Name" attribute="1" defaultMemberUniqueName="[ICC_ODI_Rankings].[Full Name].[All]" allUniqueName="[ICC_ODI_Rankings].[Full Name].[All]" dimensionUniqueName="[ICC_ODI_Rankings]" displayFolder="" count="0" memberValueDatatype="130" unbalanced="0"/>
    <cacheHierarchy uniqueName="[Order_items].[OrderItemID]" caption="OrderItemID" attribute="1" defaultMemberUniqueName="[Order_items].[OrderItemID].[All]" allUniqueName="[Order_items].[OrderItemID].[All]" dimensionUniqueName="[Order_items]" displayFolder="" count="0" memberValueDatatype="130" unbalanced="0"/>
    <cacheHierarchy uniqueName="[Order_items].[OrderID]" caption="OrderID" attribute="1" defaultMemberUniqueName="[Order_items].[OrderID].[All]" allUniqueName="[Order_items].[OrderID].[All]" dimensionUniqueName="[Order_items]" displayFolder="" count="0" memberValueDatatype="130" unbalanced="0"/>
    <cacheHierarchy uniqueName="[Order_items].[ProductID]" caption="ProductID" attribute="1" defaultMemberUniqueName="[Order_items].[ProductID].[All]" allUniqueName="[Order_items].[ProductID].[All]" dimensionUniqueName="[Order_items]" displayFolder="" count="0" memberValueDatatype="130" unbalanced="0"/>
    <cacheHierarchy uniqueName="[Order_items].[Quantity]" caption="Quantity" attribute="1" defaultMemberUniqueName="[Order_items].[Quantity].[All]" allUniqueName="[Order_items].[Quantity].[All]" dimensionUniqueName="[Order_items]" displayFolder="" count="0" memberValueDatatype="5" unbalanced="0"/>
    <cacheHierarchy uniqueName="[Order_items].[UnitPrice]" caption="UnitPrice" attribute="1" defaultMemberUniqueName="[Order_items].[UnitPrice].[All]" allUniqueName="[Order_items].[Unit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_items].[Selling Price]" caption="Selling Price" attribute="1" defaultMemberUniqueName="[Order_items].[Selling Price].[All]" allUniqueName="[Order_items].[Selling Price].[All]" dimensionUniqueName="[Order_items]" displayFolder="" count="0" memberValueDatatype="5" unbalanced="0"/>
    <cacheHierarchy uniqueName="[Order_items].[Total Selling Price]" caption="Total Selling Price" attribute="1" defaultMemberUniqueName="[Order_items].[Total Selling Price].[All]" allUniqueName="[Order_items].[Total Selling Price].[All]" dimensionUniqueName="[Order_items]" displayFolder="" count="0" memberValueDatatype="5" unbalanced="0"/>
    <cacheHierarchy uniqueName="[Order_items].[Discount Amount]" caption="Discount Amount" attribute="1" defaultMemberUniqueName="[Order_items].[Discount Amount].[All]" allUniqueName="[Order_items].[Discount Amount].[All]" dimensionUniqueName="[Order_item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CustomerID]" caption="CustomerID" attribute="1" defaultMemberUniqueName="[Orders].[CustomerID].[All]" allUniqueName="[Orders].[Customer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SalesRep]" caption="SalesRep" attribute="1" defaultMemberUniqueName="[Orders].[SalesRep].[All]" allUniqueName="[Orders].[SalesRep].[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Orders].[ShippingCity]" caption="ShippingCity" attribute="1" defaultMemberUniqueName="[Orders].[ShippingCity].[All]" allUniqueName="[Orders].[ShippingCity].[All]" dimensionUniqueName="[Orders]" displayFolder="" count="0" memberValueDatatype="130" unbalanced="0"/>
    <cacheHierarchy uniqueName="[Orders].[ShippingCost]" caption="ShippingCost" attribute="1" defaultMemberUniqueName="[Orders].[ShippingCost].[All]" allUniqueName="[Orders].[ShippingCost].[All]" dimensionUniqueName="[Orders]" displayFolder="" count="0" memberValueDatatype="5" unbalanced="0"/>
    <cacheHierarchy uniqueName="[Orders].[PaymentTermDays]" caption="PaymentTermDays" attribute="1" defaultMemberUniqueName="[Orders].[PaymentTermDays].[All]" allUniqueName="[Orders].[PaymentTermDays].[All]" dimensionUniqueName="[Orders]" displayFolder="" count="0" memberValueDatatype="5" unbalanced="0"/>
    <cacheHierarchy uniqueName="[Pivot].[OrderID]" caption="OrderID" attribute="1" defaultMemberUniqueName="[Pivot].[OrderID].[All]" allUniqueName="[Pivot].[OrderID].[All]" dimensionUniqueName="[Pivot]" displayFolder="" count="0" memberValueDatatype="130" unbalanced="0"/>
    <cacheHierarchy uniqueName="[Pivot].[Order_Date]" caption="Order_Date" attribute="1" time="1" defaultMemberUniqueName="[Pivot].[Order_Date].[All]" allUniqueName="[Pivot].[Order_Date].[All]" dimensionUniqueName="[Pivot]" displayFolder="" count="0" memberValueDatatype="7" unbalanced="0"/>
    <cacheHierarchy uniqueName="[Pivot].[Customer_Name]" caption="Customer_Name" attribute="1" defaultMemberUniqueName="[Pivot].[Customer_Name].[All]" allUniqueName="[Pivot].[Customer_Name].[All]" dimensionUniqueName="[Pivot]" displayFolder="" count="0" memberValueDatatype="130" unbalanced="0"/>
    <cacheHierarchy uniqueName="[Pivot].[Region]" caption="Region" attribute="1" defaultMemberUniqueName="[Pivot].[Region].[All]" allUniqueName="[Pivot].[Region].[All]" dimensionUniqueName="[Pivot]" displayFolder="" count="0" memberValueDatatype="130" unbalanced="0"/>
    <cacheHierarchy uniqueName="[Pivot].[Country]" caption="Country" attribute="1" defaultMemberUniqueName="[Pivot].[Country].[All]" allUniqueName="[Pivot].[Country].[All]" dimensionUniqueName="[Pivot]" displayFolder="" count="0" memberValueDatatype="130" unbalanced="0"/>
    <cacheHierarchy uniqueName="[Pivot].[City]" caption="City" attribute="1" defaultMemberUniqueName="[Pivot].[City].[All]" allUniqueName="[Pivot].[City].[All]" dimensionUniqueName="[Pivot]" displayFolder="" count="0" memberValueDatatype="130" unbalanced="0"/>
    <cacheHierarchy uniqueName="[Pivot].[Product_Category]" caption="Product_Category" attribute="1" defaultMemberUniqueName="[Pivot].[Product_Category].[All]" allUniqueName="[Pivot].[Product_Category].[All]" dimensionUniqueName="[Pivot]" displayFolder="" count="0" memberValueDatatype="130" unbalanced="0"/>
    <cacheHierarchy uniqueName="[Pivot].[Sub_Category]" caption="Sub_Category" attribute="1" defaultMemberUniqueName="[Pivot].[Sub_Category].[All]" allUniqueName="[Pivot].[Sub_Category].[All]" dimensionUniqueName="[Pivot]" displayFolder="" count="0" memberValueDatatype="130" unbalanced="0"/>
    <cacheHierarchy uniqueName="[Pivot].[Product_Name]" caption="Product_Name" attribute="1" defaultMemberUniqueName="[Pivot].[Product_Name].[All]" allUniqueName="[Pivot].[Product_Name].[All]" dimensionUniqueName="[Pivot]" displayFolder="" count="0" memberValueDatatype="130" unbalanced="0"/>
    <cacheHierarchy uniqueName="[Pivot].[Quantity]" caption="Quantity" attribute="1" defaultMemberUniqueName="[Pivot].[Quantity].[All]" allUniqueName="[Pivot].[Quantity].[All]" dimensionUniqueName="[Pivot]" displayFolder="" count="0" memberValueDatatype="20" unbalanced="0"/>
    <cacheHierarchy uniqueName="[Pivot].[Unit_Price]" caption="Unit_Price" attribute="1" defaultMemberUniqueName="[Pivot].[Unit_Price].[All]" allUniqueName="[Pivot].[Unit_Price].[All]" dimensionUniqueName="[Pivot]" displayFolder="" count="0" memberValueDatatype="20" unbalanced="0"/>
    <cacheHierarchy uniqueName="[Pivot].[Discount]" caption="Discount" attribute="1" defaultMemberUniqueName="[Pivot].[Discount].[All]" allUniqueName="[Pivot].[Discount].[All]" dimensionUniqueName="[Pivot]" displayFolder="" count="0" memberValueDatatype="5" unbalanced="0"/>
    <cacheHierarchy uniqueName="[Pivot].[Sales]" caption="Sales" attribute="1" defaultMemberUniqueName="[Pivot].[Sales].[All]" allUniqueName="[Pivot].[Sales].[All]" dimensionUniqueName="[Pivot]" displayFolder="" count="0" memberValueDatatype="5" unbalanced="0"/>
    <cacheHierarchy uniqueName="[Pivot].[Profit_Margin]" caption="Profit_Margin" attribute="1" defaultMemberUniqueName="[Pivot].[Profit_Margin].[All]" allUniqueName="[Pivot].[Profit_Margin].[All]" dimensionUniqueName="[Pivot]" displayFolder="" count="0" memberValueDatatype="5" unbalanced="0"/>
    <cacheHierarchy uniqueName="[Pivot].[Profit_Amount]" caption="Profit_Amount" attribute="1" defaultMemberUniqueName="[Pivot].[Profit_Amount].[All]" allUniqueName="[Pivot].[Profit_Amount].[All]" dimensionUniqueName="[Pivot]" displayFolder="" count="0" memberValueDatatype="5" unbalanced="0"/>
    <cacheHierarchy uniqueName="[Pivot].[Payment_Mode]" caption="Payment_Mode" attribute="1" defaultMemberUniqueName="[Pivot].[Payment_Mode].[All]" allUniqueName="[Pivot].[Payment_Mode].[All]" dimensionUniqueName="[Pivot]" displayFolder="" count="0" memberValueDatatype="130" unbalanced="0"/>
    <cacheHierarchy uniqueName="[Pivot].[Delivery_Status]" caption="Delivery_Status" attribute="1" defaultMemberUniqueName="[Pivot].[Delivery_Status].[All]" allUniqueName="[Pivot].[Delivery_Status].[All]" dimensionUniqueName="[Pivot]" displayFolder="" count="0" memberValueDatatype="130" unbalanced="0"/>
    <cacheHierarchy uniqueName="[Pivot].[Delivery_Days]" caption="Delivery_Days" attribute="1" defaultMemberUniqueName="[Pivot].[Delivery_Days].[All]" allUniqueName="[Pivot].[Delivery_Days].[All]" dimensionUniqueName="[Pivot]"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SupplierID]" caption="SupplierID" attribute="1" defaultMemberUniqueName="[Products].[SupplierID].[All]" allUniqueName="[Products].[SupplierID].[All]" dimensionUniqueName="[Products]" displayFolder="" count="0" memberValueDatatype="130" unbalanced="0"/>
    <cacheHierarchy uniqueName="[Products].[CostPrice]" caption="CostPrice" attribute="1" defaultMemberUniqueName="[Products].[CostPrice].[All]" allUniqueName="[Products].[CostPrice].[All]" dimensionUniqueName="[Products]" displayFolder="" count="0" memberValueDatatype="5" unbalanced="0"/>
    <cacheHierarchy uniqueName="[Products].[ListPrice]" caption="ListPrice" attribute="1" defaultMemberUniqueName="[Products].[ListPrice].[All]" allUniqueName="[Products].[ListPrice].[All]" dimensionUniqueName="[Products]" displayFolder="" count="0" memberValueDatatype="5" unbalanced="0"/>
    <cacheHierarchy uniqueName="[Products].[ReorderLevel]" caption="ReorderLevel" attribute="1" defaultMemberUniqueName="[Products].[ReorderLevel].[All]" allUniqueName="[Products].[ReorderLevel].[All]" dimensionUniqueName="[Products]" displayFolder="" count="0" memberValueDatatype="5" unbalanced="0"/>
    <cacheHierarchy uniqueName="[Products].[WeightKg]" caption="WeightKg" attribute="1" defaultMemberUniqueName="[Products].[WeightKg].[All]" allUniqueName="[Products].[WeightKg].[All]" dimensionUniqueName="[Products]" displayFolder="" count="0" memberValueDatatype="5" unbalanced="0"/>
    <cacheHierarchy uniqueName="[Products].[Margin Category]" caption="Margin Category" attribute="1" defaultMemberUniqueName="[Products].[Margin Category].[All]" allUniqueName="[Products].[Margin Category].[All]" dimensionUniqueName="[Products]" displayFolder="" count="0" memberValueDatatype="130" unbalanced="0"/>
    <cacheHierarchy uniqueName="[Sales].[SaleID]" caption="SaleID" attribute="1" defaultMemberUniqueName="[Sales].[SaleID].[All]" allUniqueName="[Sales].[SaleID].[All]" dimensionUniqueName="[Sales]" displayFolder="" count="0" memberValueDatatype="20" unbalanced="0"/>
    <cacheHierarchy uniqueName="[Sales].[SaleDate]" caption="SaleDate" attribute="1" defaultMemberUniqueName="[Sales].[SaleDate].[All]" allUniqueName="[Sales].[SaleDate].[All]" dimensionUniqueName="[Sales]" displayFolder="" count="0" memberValueDatatype="130" unbalanced="0"/>
    <cacheHierarchy uniqueName="[Sales].[CustomerID]" caption="CustomerID" attribute="1" defaultMemberUniqueName="[Sales].[CustomerID].[All]" allUniqueName="[Sales].[CustomerID].[All]" dimensionUniqueName="[Sales]" displayFolder="" count="0" memberValueDatatype="20" unbalanced="0"/>
    <cacheHierarchy uniqueName="[Sales].[ProductID]" caption="ProductID" attribute="1" defaultMemberUniqueName="[Sales].[ProductID].[All]" allUniqueName="[Sales].[Product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Region]" caption="Region" attribute="1" defaultMemberUniqueName="[Sales].[Region].[All]" allUniqueName="[Sales].[Region].[All]" dimensionUniqueName="[Sale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130" unbalanced="0"/>
    <cacheHierarchy uniqueName="[Suppliers].[SupplierName]" caption="SupplierName" attribute="1" defaultMemberUniqueName="[Suppliers].[SupplierName].[All]" allUniqueName="[Suppliers].[SupplierNam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LeadTimeDays]" caption="LeadTimeDays" attribute="1" defaultMemberUniqueName="[Suppliers].[LeadTimeDays].[All]" allUniqueName="[Suppliers].[LeadTimeDays].[All]" dimensionUniqueName="[Suppliers]" displayFolder="" count="0" memberValueDatatype="5" unbalanced="0"/>
    <cacheHierarchy uniqueName="[Suppliers].[Rating]" caption="Rating" attribute="1" defaultMemberUniqueName="[Suppliers].[Rating].[All]" allUniqueName="[Suppliers].[Rating].[All]" dimensionUniqueName="[Suppliers]" displayFolder="" count="0" memberValueDatatype="5" unbalanced="0"/>
    <cacheHierarchy uniqueName="[Measures].[Sum of Selling Price]" caption="Sum of Selling Price" measure="1" displayFolder="" measureGroup="Order_items" count="0" oneField="1">
      <fieldsUsage count="1">
        <fieldUsage x="1"/>
      </fieldsUsage>
      <extLst>
        <ext xmlns:x15="http://schemas.microsoft.com/office/spreadsheetml/2010/11/main" uri="{B97F6D7D-B522-45F9-BDA1-12C45D357490}">
          <x15:cacheHierarchy aggregatedColumn="22"/>
        </ext>
      </extLst>
    </cacheHierarchy>
    <cacheHierarchy uniqueName="[Measures].[Sum of Total Selling Price]" caption="Sum of Total Selling Price" measure="1" displayFolder="" measureGroup="Order_items" count="0">
      <extLst>
        <ext xmlns:x15="http://schemas.microsoft.com/office/spreadsheetml/2010/11/main" uri="{B97F6D7D-B522-45F9-BDA1-12C45D357490}">
          <x15:cacheHierarchy aggregatedColumn="23"/>
        </ext>
      </extLst>
    </cacheHierarchy>
    <cacheHierarchy uniqueName="[Measures].[Sum of Discount Amount]" caption="Sum of Discount Amount" measure="1" displayFolder="" measureGroup="Order_items" count="0">
      <extLst>
        <ext xmlns:x15="http://schemas.microsoft.com/office/spreadsheetml/2010/11/main" uri="{B97F6D7D-B522-45F9-BDA1-12C45D357490}">
          <x15:cacheHierarchy aggregatedColumn="24"/>
        </ext>
      </extLst>
    </cacheHierarchy>
    <cacheHierarchy uniqueName="[Measures].[Count of SupplierID]" caption="Count of SupplierID" measure="1" displayFolder="" measureGroup="Suppliers" count="0">
      <extLst>
        <ext xmlns:x15="http://schemas.microsoft.com/office/spreadsheetml/2010/11/main" uri="{B97F6D7D-B522-45F9-BDA1-12C45D357490}">
          <x15:cacheHierarchy aggregatedColumn="69"/>
        </ext>
      </extLst>
    </cacheHierarchy>
    <cacheHierarchy uniqueName="[Measures].[Distinct Count of SupplierID]" caption="Distinct Count of SupplierID" measure="1" displayFolder="" measureGroup="Suppliers" count="0">
      <extLst>
        <ext xmlns:x15="http://schemas.microsoft.com/office/spreadsheetml/2010/11/main" uri="{B97F6D7D-B522-45F9-BDA1-12C45D357490}">
          <x15:cacheHierarchy aggregatedColumn="69"/>
        </ext>
      </extLst>
    </cacheHierarchy>
    <cacheHierarchy uniqueName="[Measures].[Count of Suppliers]" caption="Count of Suppliers" measure="1" displayFolder="" measureGroup="Suppliers" count="0"/>
    <cacheHierarchy uniqueName="[Measures].[Total Profit Measure]" caption="Total Profit Measure" measure="1" displayFolder="" measureGroup="Order_items" count="0"/>
    <cacheHierarchy uniqueName="[Measures].[__XL_Count Suppliers]" caption="__XL_Count Suppliers" measure="1" displayFolder="" measureGroup="Suppli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_items]" caption="__XL_Count Order_items" measure="1" displayFolder="" measureGroup="Order_items" count="0" hidden="1"/>
    <cacheHierarchy uniqueName="[Measures].[__XL_Count Pivot]" caption="__XL_Count Pivot" measure="1" displayFolder="" measureGroup="Pivot" count="0" hidden="1"/>
    <cacheHierarchy uniqueName="[Measures].[__XL_Count Sales]" caption="__XL_Count Sales" measure="1" displayFolder="" measureGroup="Sales" count="0" hidden="1"/>
    <cacheHierarchy uniqueName="[Measures].[__XL_Count ICC_ODI_Rankings]" caption="__XL_Count ICC_ODI_Rankings" measure="1" displayFolder="" measureGroup="ICC_ODI_Rankings" count="0" hidden="1"/>
    <cacheHierarchy uniqueName="[Measures].[__No measures defined]" caption="__No measures defined" measure="1" displayFolder="" count="0" hidden="1"/>
    <cacheHierarchy uniqueName="[Measures].[_Total Profit Measure Goal]" caption="_Total Profit Measure Goal" measure="1" displayFolder="" measureGroup="Order_items" count="0" hidden="1"/>
    <cacheHierarchy uniqueName="[Measures].[_Total Profit Measure Status]" caption="_Total Profit Measure Status" measure="1" iconSet="6" displayFolder="" measureGroup="Order_items" count="0" hidden="1"/>
  </cacheHierarchies>
  <kpis count="1">
    <kpi uniqueName="Total Profit Measure" caption="Total Profit Measure" displayFolder="" measureGroup="Order_items" parent="" value="[Measures].[Total Profit Measure]" goal="[Measures].[_Total Profit Measure Goal]" status="[Measures].[_Total Profit Measure Status]" trend="" weight=""/>
  </kpis>
  <dimensions count="9">
    <dimension name="Customers" uniqueName="[Customers]" caption="Customers"/>
    <dimension name="ICC_ODI_Rankings" uniqueName="[ICC_ODI_Rankings]" caption="ICC_ODI_Rankings"/>
    <dimension measure="1" name="Measures" uniqueName="[Measures]" caption="Measures"/>
    <dimension name="Order_items" uniqueName="[Order_items]" caption="Order_items"/>
    <dimension name="Orders" uniqueName="[Orders]" caption="Orders"/>
    <dimension name="Pivot" uniqueName="[Pivot]" caption="Pivot"/>
    <dimension name="Products" uniqueName="[Products]" caption="Products"/>
    <dimension name="Sales" uniqueName="[Sales]" caption="Sales"/>
    <dimension name="Suppliers" uniqueName="[Suppliers]" caption="Suppliers"/>
  </dimensions>
  <measureGroups count="8">
    <measureGroup name="Customers" caption="Customers"/>
    <measureGroup name="ICC_ODI_Rankings" caption="ICC_ODI_Rankings"/>
    <measureGroup name="Order_items" caption="Order_items"/>
    <measureGroup name="Orders" caption="Orders"/>
    <measureGroup name="Pivot" caption="Pivot"/>
    <measureGroup name="Products" caption="Products"/>
    <measureGroup name="Sales" caption="Sales"/>
    <measureGroup name="Suppliers" caption="Suppliers"/>
  </measureGroups>
  <maps count="14">
    <map measureGroup="0" dimension="0"/>
    <map measureGroup="1" dimension="1"/>
    <map measureGroup="2" dimension="0"/>
    <map measureGroup="2" dimension="3"/>
    <map measureGroup="2" dimension="4"/>
    <map measureGroup="2" dimension="6"/>
    <map measureGroup="2" dimension="8"/>
    <map measureGroup="3" dimension="0"/>
    <map measureGroup="3" dimension="4"/>
    <map measureGroup="4" dimension="5"/>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980.884905439816" createdVersion="8" refreshedVersion="8" minRefreshableVersion="3" recordCount="0" supportSubquery="1" supportAdvancedDrill="1" xr:uid="{CEF9EE14-3956-4FF2-B087-0A80B58EE00F}">
  <cacheSource type="external" connectionId="8"/>
  <cacheFields count="2">
    <cacheField name="[Orders].[Channel].[Channel]" caption="Channel" numFmtId="0" hierarchy="28" level="1">
      <sharedItems count="4">
        <s v="Corporate"/>
        <s v="Distributor"/>
        <s v="Online"/>
        <s v="Store Pickup"/>
      </sharedItems>
    </cacheField>
    <cacheField name="[Measures].[Sum of Selling Price]" caption="Sum of Selling Price" numFmtId="0" hierarchy="75" level="32767"/>
  </cacheFields>
  <cacheHierarchies count="93">
    <cacheHierarchy uniqueName="[Customers].[CustomerID]" caption="CustomerID" attribute="1" defaultMemberUniqueName="[Customers].[CustomerID].[All]" allUniqueName="[Customers].[CustomerID].[All]" dimensionUniqueName="[Customers]" displayFolder="" count="0" memberValueDatatype="13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Since]" caption="CustomerSince" attribute="1" time="1" defaultMemberUniqueName="[Customers].[CustomerSince].[All]" allUniqueName="[Customers].[CustomerSince].[All]" dimensionUniqueName="[Customers]" displayFolder="" count="0" memberValueDatatype="7" unbalanced="0"/>
    <cacheHierarchy uniqueName="[Customers].[CreditLimit]" caption="CreditLimit" attribute="1" defaultMemberUniqueName="[Customers].[CreditLimit].[All]" allUniqueName="[Customers].[CreditLimit].[All]" dimensionUniqueName="[Customers]" displayFolder="" count="0" memberValueDatatype="5" unbalanced="0"/>
    <cacheHierarchy uniqueName="[Customers].[Dynamic Customers]" caption="Dynamic Customers" attribute="1" defaultMemberUniqueName="[Customers].[Dynamic Customers].[All]" allUniqueName="[Customers].[Dynamic Customers].[All]" dimensionUniqueName="[Customers]" displayFolder="" count="0" memberValueDatatype="130" unbalanced="0"/>
    <cacheHierarchy uniqueName="[ICC_ODI_Rankings].[Ranking]" caption="Ranking" attribute="1" defaultMemberUniqueName="[ICC_ODI_Rankings].[Ranking].[All]" allUniqueName="[ICC_ODI_Rankings].[Ranking].[All]" dimensionUniqueName="[ICC_ODI_Rankings]" displayFolder="" count="0" memberValueDatatype="130" unbalanced="0"/>
    <cacheHierarchy uniqueName="[ICC_ODI_Rankings].[Country Code]" caption="Country Code" attribute="1" defaultMemberUniqueName="[ICC_ODI_Rankings].[Country Code].[All]" allUniqueName="[ICC_ODI_Rankings].[Country Code].[All]" dimensionUniqueName="[ICC_ODI_Rankings]" displayFolder="" count="0" memberValueDatatype="130" unbalanced="0"/>
    <cacheHierarchy uniqueName="[ICC_ODI_Rankings].[Country Name]" caption="Country Name" attribute="1" defaultMemberUniqueName="[ICC_ODI_Rankings].[Country Name].[All]" allUniqueName="[ICC_ODI_Rankings].[Country Name].[All]" dimensionUniqueName="[ICC_ODI_Rankings]" displayFolder="" count="0" memberValueDatatype="130" unbalanced="0"/>
    <cacheHierarchy uniqueName="[ICC_ODI_Rankings].[Ranking Score]" caption="Ranking Score" attribute="1" defaultMemberUniqueName="[ICC_ODI_Rankings].[Ranking Score].[All]" allUniqueName="[ICC_ODI_Rankings].[Ranking Score].[All]" dimensionUniqueName="[ICC_ODI_Rankings]" displayFolder="" count="0" memberValueDatatype="20" unbalanced="0"/>
    <cacheHierarchy uniqueName="[ICC_ODI_Rankings].[Highest Ranking Score and Remark]" caption="Highest Ranking Score and Remark" attribute="1" defaultMemberUniqueName="[ICC_ODI_Rankings].[Highest Ranking Score and Remark].[All]" allUniqueName="[ICC_ODI_Rankings].[Highest Ranking Score and Remark].[All]" dimensionUniqueName="[ICC_ODI_Rankings]" displayFolder="" count="0" memberValueDatatype="130" unbalanced="0"/>
    <cacheHierarchy uniqueName="[ICC_ODI_Rankings].[Rise and Fall in ranks]" caption="Rise and Fall in ranks" attribute="1" defaultMemberUniqueName="[ICC_ODI_Rankings].[Rise and Fall in ranks].[All]" allUniqueName="[ICC_ODI_Rankings].[Rise and Fall in ranks].[All]" dimensionUniqueName="[ICC_ODI_Rankings]" displayFolder="" count="0" memberValueDatatype="130" unbalanced="0"/>
    <cacheHierarchy uniqueName="[ICC_ODI_Rankings].[Full Name]" caption="Full Name" attribute="1" defaultMemberUniqueName="[ICC_ODI_Rankings].[Full Name].[All]" allUniqueName="[ICC_ODI_Rankings].[Full Name].[All]" dimensionUniqueName="[ICC_ODI_Rankings]" displayFolder="" count="0" memberValueDatatype="130" unbalanced="0"/>
    <cacheHierarchy uniqueName="[Order_items].[OrderItemID]" caption="OrderItemID" attribute="1" defaultMemberUniqueName="[Order_items].[OrderItemID].[All]" allUniqueName="[Order_items].[OrderItemID].[All]" dimensionUniqueName="[Order_items]" displayFolder="" count="0" memberValueDatatype="130" unbalanced="0"/>
    <cacheHierarchy uniqueName="[Order_items].[OrderID]" caption="OrderID" attribute="1" defaultMemberUniqueName="[Order_items].[OrderID].[All]" allUniqueName="[Order_items].[OrderID].[All]" dimensionUniqueName="[Order_items]" displayFolder="" count="0" memberValueDatatype="130" unbalanced="0"/>
    <cacheHierarchy uniqueName="[Order_items].[ProductID]" caption="ProductID" attribute="1" defaultMemberUniqueName="[Order_items].[ProductID].[All]" allUniqueName="[Order_items].[ProductID].[All]" dimensionUniqueName="[Order_items]" displayFolder="" count="0" memberValueDatatype="130" unbalanced="0"/>
    <cacheHierarchy uniqueName="[Order_items].[Quantity]" caption="Quantity" attribute="1" defaultMemberUniqueName="[Order_items].[Quantity].[All]" allUniqueName="[Order_items].[Quantity].[All]" dimensionUniqueName="[Order_items]" displayFolder="" count="0" memberValueDatatype="5" unbalanced="0"/>
    <cacheHierarchy uniqueName="[Order_items].[UnitPrice]" caption="UnitPrice" attribute="1" defaultMemberUniqueName="[Order_items].[UnitPrice].[All]" allUniqueName="[Order_items].[Unit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_items].[Selling Price]" caption="Selling Price" attribute="1" defaultMemberUniqueName="[Order_items].[Selling Price].[All]" allUniqueName="[Order_items].[Selling Price].[All]" dimensionUniqueName="[Order_items]" displayFolder="" count="0" memberValueDatatype="5" unbalanced="0"/>
    <cacheHierarchy uniqueName="[Order_items].[Total Selling Price]" caption="Total Selling Price" attribute="1" defaultMemberUniqueName="[Order_items].[Total Selling Price].[All]" allUniqueName="[Order_items].[Total Selling Price].[All]" dimensionUniqueName="[Order_items]" displayFolder="" count="0" memberValueDatatype="5" unbalanced="0"/>
    <cacheHierarchy uniqueName="[Order_items].[Discount Amount]" caption="Discount Amount" attribute="1" defaultMemberUniqueName="[Order_items].[Discount Amount].[All]" allUniqueName="[Order_items].[Discount Amount].[All]" dimensionUniqueName="[Order_item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CustomerID]" caption="CustomerID" attribute="1" defaultMemberUniqueName="[Orders].[CustomerID].[All]" allUniqueName="[Orders].[CustomerID].[All]" dimensionUniqueName="[Orders]" displayFolder="" count="0" memberValueDatatype="130" unbalanced="0"/>
    <cacheHierarchy uniqueName="[Orders].[Channel]" caption="Channel" attribute="1" defaultMemberUniqueName="[Orders].[Channel].[All]" allUniqueName="[Orders].[Channel].[All]" dimensionUniqueName="[Orders]" displayFolder="" count="2" memberValueDatatype="130" unbalanced="0">
      <fieldsUsage count="2">
        <fieldUsage x="-1"/>
        <fieldUsage x="0"/>
      </fieldsUsage>
    </cacheHierarchy>
    <cacheHierarchy uniqueName="[Orders].[SalesRep]" caption="SalesRep" attribute="1" defaultMemberUniqueName="[Orders].[SalesRep].[All]" allUniqueName="[Orders].[SalesRep].[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Orders].[ShippingCity]" caption="ShippingCity" attribute="1" defaultMemberUniqueName="[Orders].[ShippingCity].[All]" allUniqueName="[Orders].[ShippingCity].[All]" dimensionUniqueName="[Orders]" displayFolder="" count="0" memberValueDatatype="130" unbalanced="0"/>
    <cacheHierarchy uniqueName="[Orders].[ShippingCost]" caption="ShippingCost" attribute="1" defaultMemberUniqueName="[Orders].[ShippingCost].[All]" allUniqueName="[Orders].[ShippingCost].[All]" dimensionUniqueName="[Orders]" displayFolder="" count="0" memberValueDatatype="5" unbalanced="0"/>
    <cacheHierarchy uniqueName="[Orders].[PaymentTermDays]" caption="PaymentTermDays" attribute="1" defaultMemberUniqueName="[Orders].[PaymentTermDays].[All]" allUniqueName="[Orders].[PaymentTermDays].[All]" dimensionUniqueName="[Orders]" displayFolder="" count="0" memberValueDatatype="5" unbalanced="0"/>
    <cacheHierarchy uniqueName="[Pivot].[OrderID]" caption="OrderID" attribute="1" defaultMemberUniqueName="[Pivot].[OrderID].[All]" allUniqueName="[Pivot].[OrderID].[All]" dimensionUniqueName="[Pivot]" displayFolder="" count="0" memberValueDatatype="130" unbalanced="0"/>
    <cacheHierarchy uniqueName="[Pivot].[Order_Date]" caption="Order_Date" attribute="1" time="1" defaultMemberUniqueName="[Pivot].[Order_Date].[All]" allUniqueName="[Pivot].[Order_Date].[All]" dimensionUniqueName="[Pivot]" displayFolder="" count="0" memberValueDatatype="7" unbalanced="0"/>
    <cacheHierarchy uniqueName="[Pivot].[Customer_Name]" caption="Customer_Name" attribute="1" defaultMemberUniqueName="[Pivot].[Customer_Name].[All]" allUniqueName="[Pivot].[Customer_Name].[All]" dimensionUniqueName="[Pivot]" displayFolder="" count="0" memberValueDatatype="130" unbalanced="0"/>
    <cacheHierarchy uniqueName="[Pivot].[Region]" caption="Region" attribute="1" defaultMemberUniqueName="[Pivot].[Region].[All]" allUniqueName="[Pivot].[Region].[All]" dimensionUniqueName="[Pivot]" displayFolder="" count="0" memberValueDatatype="130" unbalanced="0"/>
    <cacheHierarchy uniqueName="[Pivot].[Country]" caption="Country" attribute="1" defaultMemberUniqueName="[Pivot].[Country].[All]" allUniqueName="[Pivot].[Country].[All]" dimensionUniqueName="[Pivot]" displayFolder="" count="0" memberValueDatatype="130" unbalanced="0"/>
    <cacheHierarchy uniqueName="[Pivot].[City]" caption="City" attribute="1" defaultMemberUniqueName="[Pivot].[City].[All]" allUniqueName="[Pivot].[City].[All]" dimensionUniqueName="[Pivot]" displayFolder="" count="0" memberValueDatatype="130" unbalanced="0"/>
    <cacheHierarchy uniqueName="[Pivot].[Product_Category]" caption="Product_Category" attribute="1" defaultMemberUniqueName="[Pivot].[Product_Category].[All]" allUniqueName="[Pivot].[Product_Category].[All]" dimensionUniqueName="[Pivot]" displayFolder="" count="0" memberValueDatatype="130" unbalanced="0"/>
    <cacheHierarchy uniqueName="[Pivot].[Sub_Category]" caption="Sub_Category" attribute="1" defaultMemberUniqueName="[Pivot].[Sub_Category].[All]" allUniqueName="[Pivot].[Sub_Category].[All]" dimensionUniqueName="[Pivot]" displayFolder="" count="0" memberValueDatatype="130" unbalanced="0"/>
    <cacheHierarchy uniqueName="[Pivot].[Product_Name]" caption="Product_Name" attribute="1" defaultMemberUniqueName="[Pivot].[Product_Name].[All]" allUniqueName="[Pivot].[Product_Name].[All]" dimensionUniqueName="[Pivot]" displayFolder="" count="0" memberValueDatatype="130" unbalanced="0"/>
    <cacheHierarchy uniqueName="[Pivot].[Quantity]" caption="Quantity" attribute="1" defaultMemberUniqueName="[Pivot].[Quantity].[All]" allUniqueName="[Pivot].[Quantity].[All]" dimensionUniqueName="[Pivot]" displayFolder="" count="0" memberValueDatatype="20" unbalanced="0"/>
    <cacheHierarchy uniqueName="[Pivot].[Unit_Price]" caption="Unit_Price" attribute="1" defaultMemberUniqueName="[Pivot].[Unit_Price].[All]" allUniqueName="[Pivot].[Unit_Price].[All]" dimensionUniqueName="[Pivot]" displayFolder="" count="0" memberValueDatatype="20" unbalanced="0"/>
    <cacheHierarchy uniqueName="[Pivot].[Discount]" caption="Discount" attribute="1" defaultMemberUniqueName="[Pivot].[Discount].[All]" allUniqueName="[Pivot].[Discount].[All]" dimensionUniqueName="[Pivot]" displayFolder="" count="0" memberValueDatatype="5" unbalanced="0"/>
    <cacheHierarchy uniqueName="[Pivot].[Sales]" caption="Sales" attribute="1" defaultMemberUniqueName="[Pivot].[Sales].[All]" allUniqueName="[Pivot].[Sales].[All]" dimensionUniqueName="[Pivot]" displayFolder="" count="0" memberValueDatatype="5" unbalanced="0"/>
    <cacheHierarchy uniqueName="[Pivot].[Profit_Margin]" caption="Profit_Margin" attribute="1" defaultMemberUniqueName="[Pivot].[Profit_Margin].[All]" allUniqueName="[Pivot].[Profit_Margin].[All]" dimensionUniqueName="[Pivot]" displayFolder="" count="0" memberValueDatatype="5" unbalanced="0"/>
    <cacheHierarchy uniqueName="[Pivot].[Profit_Amount]" caption="Profit_Amount" attribute="1" defaultMemberUniqueName="[Pivot].[Profit_Amount].[All]" allUniqueName="[Pivot].[Profit_Amount].[All]" dimensionUniqueName="[Pivot]" displayFolder="" count="0" memberValueDatatype="5" unbalanced="0"/>
    <cacheHierarchy uniqueName="[Pivot].[Payment_Mode]" caption="Payment_Mode" attribute="1" defaultMemberUniqueName="[Pivot].[Payment_Mode].[All]" allUniqueName="[Pivot].[Payment_Mode].[All]" dimensionUniqueName="[Pivot]" displayFolder="" count="0" memberValueDatatype="130" unbalanced="0"/>
    <cacheHierarchy uniqueName="[Pivot].[Delivery_Status]" caption="Delivery_Status" attribute="1" defaultMemberUniqueName="[Pivot].[Delivery_Status].[All]" allUniqueName="[Pivot].[Delivery_Status].[All]" dimensionUniqueName="[Pivot]" displayFolder="" count="0" memberValueDatatype="130" unbalanced="0"/>
    <cacheHierarchy uniqueName="[Pivot].[Delivery_Days]" caption="Delivery_Days" attribute="1" defaultMemberUniqueName="[Pivot].[Delivery_Days].[All]" allUniqueName="[Pivot].[Delivery_Days].[All]" dimensionUniqueName="[Pivot]"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SupplierID]" caption="SupplierID" attribute="1" defaultMemberUniqueName="[Products].[SupplierID].[All]" allUniqueName="[Products].[SupplierID].[All]" dimensionUniqueName="[Products]" displayFolder="" count="0" memberValueDatatype="130" unbalanced="0"/>
    <cacheHierarchy uniqueName="[Products].[CostPrice]" caption="CostPrice" attribute="1" defaultMemberUniqueName="[Products].[CostPrice].[All]" allUniqueName="[Products].[CostPrice].[All]" dimensionUniqueName="[Products]" displayFolder="" count="0" memberValueDatatype="5" unbalanced="0"/>
    <cacheHierarchy uniqueName="[Products].[ListPrice]" caption="ListPrice" attribute="1" defaultMemberUniqueName="[Products].[ListPrice].[All]" allUniqueName="[Products].[ListPrice].[All]" dimensionUniqueName="[Products]" displayFolder="" count="0" memberValueDatatype="5" unbalanced="0"/>
    <cacheHierarchy uniqueName="[Products].[ReorderLevel]" caption="ReorderLevel" attribute="1" defaultMemberUniqueName="[Products].[ReorderLevel].[All]" allUniqueName="[Products].[ReorderLevel].[All]" dimensionUniqueName="[Products]" displayFolder="" count="0" memberValueDatatype="5" unbalanced="0"/>
    <cacheHierarchy uniqueName="[Products].[WeightKg]" caption="WeightKg" attribute="1" defaultMemberUniqueName="[Products].[WeightKg].[All]" allUniqueName="[Products].[WeightKg].[All]" dimensionUniqueName="[Products]" displayFolder="" count="0" memberValueDatatype="5" unbalanced="0"/>
    <cacheHierarchy uniqueName="[Products].[Margin Category]" caption="Margin Category" attribute="1" defaultMemberUniqueName="[Products].[Margin Category].[All]" allUniqueName="[Products].[Margin Category].[All]" dimensionUniqueName="[Products]" displayFolder="" count="0" memberValueDatatype="130" unbalanced="0"/>
    <cacheHierarchy uniqueName="[Sales].[SaleID]" caption="SaleID" attribute="1" defaultMemberUniqueName="[Sales].[SaleID].[All]" allUniqueName="[Sales].[SaleID].[All]" dimensionUniqueName="[Sales]" displayFolder="" count="0" memberValueDatatype="20" unbalanced="0"/>
    <cacheHierarchy uniqueName="[Sales].[SaleDate]" caption="SaleDate" attribute="1" defaultMemberUniqueName="[Sales].[SaleDate].[All]" allUniqueName="[Sales].[SaleDate].[All]" dimensionUniqueName="[Sales]" displayFolder="" count="0" memberValueDatatype="130" unbalanced="0"/>
    <cacheHierarchy uniqueName="[Sales].[CustomerID]" caption="CustomerID" attribute="1" defaultMemberUniqueName="[Sales].[CustomerID].[All]" allUniqueName="[Sales].[CustomerID].[All]" dimensionUniqueName="[Sales]" displayFolder="" count="0" memberValueDatatype="20" unbalanced="0"/>
    <cacheHierarchy uniqueName="[Sales].[ProductID]" caption="ProductID" attribute="1" defaultMemberUniqueName="[Sales].[ProductID].[All]" allUniqueName="[Sales].[Product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Region]" caption="Region" attribute="1" defaultMemberUniqueName="[Sales].[Region].[All]" allUniqueName="[Sales].[Region].[All]" dimensionUniqueName="[Sale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130" unbalanced="0"/>
    <cacheHierarchy uniqueName="[Suppliers].[SupplierName]" caption="SupplierName" attribute="1" defaultMemberUniqueName="[Suppliers].[SupplierName].[All]" allUniqueName="[Suppliers].[SupplierNam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LeadTimeDays]" caption="LeadTimeDays" attribute="1" defaultMemberUniqueName="[Suppliers].[LeadTimeDays].[All]" allUniqueName="[Suppliers].[LeadTimeDays].[All]" dimensionUniqueName="[Suppliers]" displayFolder="" count="0" memberValueDatatype="5" unbalanced="0"/>
    <cacheHierarchy uniqueName="[Suppliers].[Rating]" caption="Rating" attribute="1" defaultMemberUniqueName="[Suppliers].[Rating].[All]" allUniqueName="[Suppliers].[Rating].[All]" dimensionUniqueName="[Suppliers]" displayFolder="" count="0" memberValueDatatype="5" unbalanced="0"/>
    <cacheHierarchy uniqueName="[Measures].[Sum of Selling Price]" caption="Sum of Selling Price" measure="1" displayFolder="" measureGroup="Order_items" count="0" oneField="1">
      <fieldsUsage count="1">
        <fieldUsage x="1"/>
      </fieldsUsage>
      <extLst>
        <ext xmlns:x15="http://schemas.microsoft.com/office/spreadsheetml/2010/11/main" uri="{B97F6D7D-B522-45F9-BDA1-12C45D357490}">
          <x15:cacheHierarchy aggregatedColumn="22"/>
        </ext>
      </extLst>
    </cacheHierarchy>
    <cacheHierarchy uniqueName="[Measures].[Sum of Total Selling Price]" caption="Sum of Total Selling Price" measure="1" displayFolder="" measureGroup="Order_items" count="0">
      <extLst>
        <ext xmlns:x15="http://schemas.microsoft.com/office/spreadsheetml/2010/11/main" uri="{B97F6D7D-B522-45F9-BDA1-12C45D357490}">
          <x15:cacheHierarchy aggregatedColumn="23"/>
        </ext>
      </extLst>
    </cacheHierarchy>
    <cacheHierarchy uniqueName="[Measures].[Sum of Discount Amount]" caption="Sum of Discount Amount" measure="1" displayFolder="" measureGroup="Order_items" count="0">
      <extLst>
        <ext xmlns:x15="http://schemas.microsoft.com/office/spreadsheetml/2010/11/main" uri="{B97F6D7D-B522-45F9-BDA1-12C45D357490}">
          <x15:cacheHierarchy aggregatedColumn="24"/>
        </ext>
      </extLst>
    </cacheHierarchy>
    <cacheHierarchy uniqueName="[Measures].[Count of SupplierID]" caption="Count of SupplierID" measure="1" displayFolder="" measureGroup="Suppliers" count="0">
      <extLst>
        <ext xmlns:x15="http://schemas.microsoft.com/office/spreadsheetml/2010/11/main" uri="{B97F6D7D-B522-45F9-BDA1-12C45D357490}">
          <x15:cacheHierarchy aggregatedColumn="69"/>
        </ext>
      </extLst>
    </cacheHierarchy>
    <cacheHierarchy uniqueName="[Measures].[Distinct Count of SupplierID]" caption="Distinct Count of SupplierID" measure="1" displayFolder="" measureGroup="Suppliers" count="0">
      <extLst>
        <ext xmlns:x15="http://schemas.microsoft.com/office/spreadsheetml/2010/11/main" uri="{B97F6D7D-B522-45F9-BDA1-12C45D357490}">
          <x15:cacheHierarchy aggregatedColumn="69"/>
        </ext>
      </extLst>
    </cacheHierarchy>
    <cacheHierarchy uniqueName="[Measures].[Count of Suppliers]" caption="Count of Suppliers" measure="1" displayFolder="" measureGroup="Suppliers" count="0"/>
    <cacheHierarchy uniqueName="[Measures].[Total Profit Measure]" caption="Total Profit Measure" measure="1" displayFolder="" measureGroup="Order_items" count="0"/>
    <cacheHierarchy uniqueName="[Measures].[__XL_Count Suppliers]" caption="__XL_Count Suppliers" measure="1" displayFolder="" measureGroup="Suppli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_items]" caption="__XL_Count Order_items" measure="1" displayFolder="" measureGroup="Order_items" count="0" hidden="1"/>
    <cacheHierarchy uniqueName="[Measures].[__XL_Count Pivot]" caption="__XL_Count Pivot" measure="1" displayFolder="" measureGroup="Pivot" count="0" hidden="1"/>
    <cacheHierarchy uniqueName="[Measures].[__XL_Count Sales]" caption="__XL_Count Sales" measure="1" displayFolder="" measureGroup="Sales" count="0" hidden="1"/>
    <cacheHierarchy uniqueName="[Measures].[__XL_Count ICC_ODI_Rankings]" caption="__XL_Count ICC_ODI_Rankings" measure="1" displayFolder="" measureGroup="ICC_ODI_Rankings" count="0" hidden="1"/>
    <cacheHierarchy uniqueName="[Measures].[__No measures defined]" caption="__No measures defined" measure="1" displayFolder="" count="0" hidden="1"/>
    <cacheHierarchy uniqueName="[Measures].[_Total Profit Measure Goal]" caption="_Total Profit Measure Goal" measure="1" displayFolder="" measureGroup="Order_items" count="0" hidden="1"/>
    <cacheHierarchy uniqueName="[Measures].[_Total Profit Measure Status]" caption="_Total Profit Measure Status" measure="1" iconSet="6" displayFolder="" measureGroup="Order_items" count="0" hidden="1"/>
  </cacheHierarchies>
  <kpis count="1">
    <kpi uniqueName="Total Profit Measure" caption="Total Profit Measure" displayFolder="" measureGroup="Order_items" parent="" value="[Measures].[Total Profit Measure]" goal="[Measures].[_Total Profit Measure Goal]" status="[Measures].[_Total Profit Measure Status]" trend="" weight=""/>
  </kpis>
  <dimensions count="9">
    <dimension name="Customers" uniqueName="[Customers]" caption="Customers"/>
    <dimension name="ICC_ODI_Rankings" uniqueName="[ICC_ODI_Rankings]" caption="ICC_ODI_Rankings"/>
    <dimension measure="1" name="Measures" uniqueName="[Measures]" caption="Measures"/>
    <dimension name="Order_items" uniqueName="[Order_items]" caption="Order_items"/>
    <dimension name="Orders" uniqueName="[Orders]" caption="Orders"/>
    <dimension name="Pivot" uniqueName="[Pivot]" caption="Pivot"/>
    <dimension name="Products" uniqueName="[Products]" caption="Products"/>
    <dimension name="Sales" uniqueName="[Sales]" caption="Sales"/>
    <dimension name="Suppliers" uniqueName="[Suppliers]" caption="Suppliers"/>
  </dimensions>
  <measureGroups count="8">
    <measureGroup name="Customers" caption="Customers"/>
    <measureGroup name="ICC_ODI_Rankings" caption="ICC_ODI_Rankings"/>
    <measureGroup name="Order_items" caption="Order_items"/>
    <measureGroup name="Orders" caption="Orders"/>
    <measureGroup name="Pivot" caption="Pivot"/>
    <measureGroup name="Products" caption="Products"/>
    <measureGroup name="Sales" caption="Sales"/>
    <measureGroup name="Suppliers" caption="Suppliers"/>
  </measureGroups>
  <maps count="14">
    <map measureGroup="0" dimension="0"/>
    <map measureGroup="1" dimension="1"/>
    <map measureGroup="2" dimension="0"/>
    <map measureGroup="2" dimension="3"/>
    <map measureGroup="2" dimension="4"/>
    <map measureGroup="2" dimension="6"/>
    <map measureGroup="2" dimension="8"/>
    <map measureGroup="3" dimension="0"/>
    <map measureGroup="3" dimension="4"/>
    <map measureGroup="4" dimension="5"/>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980.88490636574" createdVersion="8" refreshedVersion="8" minRefreshableVersion="3" recordCount="0" supportSubquery="1" supportAdvancedDrill="1" xr:uid="{FE156C45-1087-4BDF-A1D2-B6C97754BC7F}">
  <cacheSource type="external" connectionId="8"/>
  <cacheFields count="3">
    <cacheField name="[Suppliers].[SupplierName].[SupplierName]" caption="SupplierName" numFmtId="0" hierarchy="70" level="1">
      <sharedItems count="6">
        <s v="HomeFurnishings Co"/>
        <s v="OfficeCraft Ltd"/>
        <s v="ScreenPro Inc"/>
        <s v="SoundWave Supplies"/>
        <s v="TechSource Pvt Ltd"/>
        <s v="WaveTech Electronics"/>
      </sharedItems>
    </cacheField>
    <cacheField name="[Measures].[Total Profit Measure]" caption="Total Profit Measure" numFmtId="0" hierarchy="81" level="32767"/>
    <cacheField name="[Measures].[_Total Profit Measure Status]" caption="_Total Profit Measure Status" numFmtId="0" hierarchy="92" level="32767"/>
  </cacheFields>
  <cacheHierarchies count="93">
    <cacheHierarchy uniqueName="[Customers].[CustomerID]" caption="CustomerID" attribute="1" defaultMemberUniqueName="[Customers].[CustomerID].[All]" allUniqueName="[Customers].[CustomerID].[All]" dimensionUniqueName="[Customers]" displayFolder="" count="0" memberValueDatatype="13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Since]" caption="CustomerSince" attribute="1" time="1" defaultMemberUniqueName="[Customers].[CustomerSince].[All]" allUniqueName="[Customers].[CustomerSince].[All]" dimensionUniqueName="[Customers]" displayFolder="" count="0" memberValueDatatype="7" unbalanced="0"/>
    <cacheHierarchy uniqueName="[Customers].[CreditLimit]" caption="CreditLimit" attribute="1" defaultMemberUniqueName="[Customers].[CreditLimit].[All]" allUniqueName="[Customers].[CreditLimit].[All]" dimensionUniqueName="[Customers]" displayFolder="" count="0" memberValueDatatype="5" unbalanced="0"/>
    <cacheHierarchy uniqueName="[Customers].[Dynamic Customers]" caption="Dynamic Customers" attribute="1" defaultMemberUniqueName="[Customers].[Dynamic Customers].[All]" allUniqueName="[Customers].[Dynamic Customers].[All]" dimensionUniqueName="[Customers]" displayFolder="" count="0" memberValueDatatype="130" unbalanced="0"/>
    <cacheHierarchy uniqueName="[ICC_ODI_Rankings].[Ranking]" caption="Ranking" attribute="1" defaultMemberUniqueName="[ICC_ODI_Rankings].[Ranking].[All]" allUniqueName="[ICC_ODI_Rankings].[Ranking].[All]" dimensionUniqueName="[ICC_ODI_Rankings]" displayFolder="" count="0" memberValueDatatype="130" unbalanced="0"/>
    <cacheHierarchy uniqueName="[ICC_ODI_Rankings].[Country Code]" caption="Country Code" attribute="1" defaultMemberUniqueName="[ICC_ODI_Rankings].[Country Code].[All]" allUniqueName="[ICC_ODI_Rankings].[Country Code].[All]" dimensionUniqueName="[ICC_ODI_Rankings]" displayFolder="" count="0" memberValueDatatype="130" unbalanced="0"/>
    <cacheHierarchy uniqueName="[ICC_ODI_Rankings].[Country Name]" caption="Country Name" attribute="1" defaultMemberUniqueName="[ICC_ODI_Rankings].[Country Name].[All]" allUniqueName="[ICC_ODI_Rankings].[Country Name].[All]" dimensionUniqueName="[ICC_ODI_Rankings]" displayFolder="" count="0" memberValueDatatype="130" unbalanced="0"/>
    <cacheHierarchy uniqueName="[ICC_ODI_Rankings].[Ranking Score]" caption="Ranking Score" attribute="1" defaultMemberUniqueName="[ICC_ODI_Rankings].[Ranking Score].[All]" allUniqueName="[ICC_ODI_Rankings].[Ranking Score].[All]" dimensionUniqueName="[ICC_ODI_Rankings]" displayFolder="" count="0" memberValueDatatype="20" unbalanced="0"/>
    <cacheHierarchy uniqueName="[ICC_ODI_Rankings].[Highest Ranking Score and Remark]" caption="Highest Ranking Score and Remark" attribute="1" defaultMemberUniqueName="[ICC_ODI_Rankings].[Highest Ranking Score and Remark].[All]" allUniqueName="[ICC_ODI_Rankings].[Highest Ranking Score and Remark].[All]" dimensionUniqueName="[ICC_ODI_Rankings]" displayFolder="" count="0" memberValueDatatype="130" unbalanced="0"/>
    <cacheHierarchy uniqueName="[ICC_ODI_Rankings].[Rise and Fall in ranks]" caption="Rise and Fall in ranks" attribute="1" defaultMemberUniqueName="[ICC_ODI_Rankings].[Rise and Fall in ranks].[All]" allUniqueName="[ICC_ODI_Rankings].[Rise and Fall in ranks].[All]" dimensionUniqueName="[ICC_ODI_Rankings]" displayFolder="" count="0" memberValueDatatype="130" unbalanced="0"/>
    <cacheHierarchy uniqueName="[ICC_ODI_Rankings].[Full Name]" caption="Full Name" attribute="1" defaultMemberUniqueName="[ICC_ODI_Rankings].[Full Name].[All]" allUniqueName="[ICC_ODI_Rankings].[Full Name].[All]" dimensionUniqueName="[ICC_ODI_Rankings]" displayFolder="" count="0" memberValueDatatype="130" unbalanced="0"/>
    <cacheHierarchy uniqueName="[Order_items].[OrderItemID]" caption="OrderItemID" attribute="1" defaultMemberUniqueName="[Order_items].[OrderItemID].[All]" allUniqueName="[Order_items].[OrderItemID].[All]" dimensionUniqueName="[Order_items]" displayFolder="" count="0" memberValueDatatype="130" unbalanced="0"/>
    <cacheHierarchy uniqueName="[Order_items].[OrderID]" caption="OrderID" attribute="1" defaultMemberUniqueName="[Order_items].[OrderID].[All]" allUniqueName="[Order_items].[OrderID].[All]" dimensionUniqueName="[Order_items]" displayFolder="" count="0" memberValueDatatype="130" unbalanced="0"/>
    <cacheHierarchy uniqueName="[Order_items].[ProductID]" caption="ProductID" attribute="1" defaultMemberUniqueName="[Order_items].[ProductID].[All]" allUniqueName="[Order_items].[ProductID].[All]" dimensionUniqueName="[Order_items]" displayFolder="" count="0" memberValueDatatype="130" unbalanced="0"/>
    <cacheHierarchy uniqueName="[Order_items].[Quantity]" caption="Quantity" attribute="1" defaultMemberUniqueName="[Order_items].[Quantity].[All]" allUniqueName="[Order_items].[Quantity].[All]" dimensionUniqueName="[Order_items]" displayFolder="" count="0" memberValueDatatype="5" unbalanced="0"/>
    <cacheHierarchy uniqueName="[Order_items].[UnitPrice]" caption="UnitPrice" attribute="1" defaultMemberUniqueName="[Order_items].[UnitPrice].[All]" allUniqueName="[Order_items].[Unit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_items].[Selling Price]" caption="Selling Price" attribute="1" defaultMemberUniqueName="[Order_items].[Selling Price].[All]" allUniqueName="[Order_items].[Selling Price].[All]" dimensionUniqueName="[Order_items]" displayFolder="" count="0" memberValueDatatype="5" unbalanced="0"/>
    <cacheHierarchy uniqueName="[Order_items].[Total Selling Price]" caption="Total Selling Price" attribute="1" defaultMemberUniqueName="[Order_items].[Total Selling Price].[All]" allUniqueName="[Order_items].[Total Selling Price].[All]" dimensionUniqueName="[Order_items]" displayFolder="" count="0" memberValueDatatype="5" unbalanced="0"/>
    <cacheHierarchy uniqueName="[Order_items].[Discount Amount]" caption="Discount Amount" attribute="1" defaultMemberUniqueName="[Order_items].[Discount Amount].[All]" allUniqueName="[Order_items].[Discount Amount].[All]" dimensionUniqueName="[Order_item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CustomerID]" caption="CustomerID" attribute="1" defaultMemberUniqueName="[Orders].[CustomerID].[All]" allUniqueName="[Orders].[Customer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SalesRep]" caption="SalesRep" attribute="1" defaultMemberUniqueName="[Orders].[SalesRep].[All]" allUniqueName="[Orders].[SalesRep].[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Orders].[ShippingCity]" caption="ShippingCity" attribute="1" defaultMemberUniqueName="[Orders].[ShippingCity].[All]" allUniqueName="[Orders].[ShippingCity].[All]" dimensionUniqueName="[Orders]" displayFolder="" count="0" memberValueDatatype="130" unbalanced="0"/>
    <cacheHierarchy uniqueName="[Orders].[ShippingCost]" caption="ShippingCost" attribute="1" defaultMemberUniqueName="[Orders].[ShippingCost].[All]" allUniqueName="[Orders].[ShippingCost].[All]" dimensionUniqueName="[Orders]" displayFolder="" count="0" memberValueDatatype="5" unbalanced="0"/>
    <cacheHierarchy uniqueName="[Orders].[PaymentTermDays]" caption="PaymentTermDays" attribute="1" defaultMemberUniqueName="[Orders].[PaymentTermDays].[All]" allUniqueName="[Orders].[PaymentTermDays].[All]" dimensionUniqueName="[Orders]" displayFolder="" count="0" memberValueDatatype="5" unbalanced="0"/>
    <cacheHierarchy uniqueName="[Pivot].[OrderID]" caption="OrderID" attribute="1" defaultMemberUniqueName="[Pivot].[OrderID].[All]" allUniqueName="[Pivot].[OrderID].[All]" dimensionUniqueName="[Pivot]" displayFolder="" count="0" memberValueDatatype="130" unbalanced="0"/>
    <cacheHierarchy uniqueName="[Pivot].[Order_Date]" caption="Order_Date" attribute="1" time="1" defaultMemberUniqueName="[Pivot].[Order_Date].[All]" allUniqueName="[Pivot].[Order_Date].[All]" dimensionUniqueName="[Pivot]" displayFolder="" count="0" memberValueDatatype="7" unbalanced="0"/>
    <cacheHierarchy uniqueName="[Pivot].[Customer_Name]" caption="Customer_Name" attribute="1" defaultMemberUniqueName="[Pivot].[Customer_Name].[All]" allUniqueName="[Pivot].[Customer_Name].[All]" dimensionUniqueName="[Pivot]" displayFolder="" count="0" memberValueDatatype="130" unbalanced="0"/>
    <cacheHierarchy uniqueName="[Pivot].[Region]" caption="Region" attribute="1" defaultMemberUniqueName="[Pivot].[Region].[All]" allUniqueName="[Pivot].[Region].[All]" dimensionUniqueName="[Pivot]" displayFolder="" count="0" memberValueDatatype="130" unbalanced="0"/>
    <cacheHierarchy uniqueName="[Pivot].[Country]" caption="Country" attribute="1" defaultMemberUniqueName="[Pivot].[Country].[All]" allUniqueName="[Pivot].[Country].[All]" dimensionUniqueName="[Pivot]" displayFolder="" count="0" memberValueDatatype="130" unbalanced="0"/>
    <cacheHierarchy uniqueName="[Pivot].[City]" caption="City" attribute="1" defaultMemberUniqueName="[Pivot].[City].[All]" allUniqueName="[Pivot].[City].[All]" dimensionUniqueName="[Pivot]" displayFolder="" count="0" memberValueDatatype="130" unbalanced="0"/>
    <cacheHierarchy uniqueName="[Pivot].[Product_Category]" caption="Product_Category" attribute="1" defaultMemberUniqueName="[Pivot].[Product_Category].[All]" allUniqueName="[Pivot].[Product_Category].[All]" dimensionUniqueName="[Pivot]" displayFolder="" count="0" memberValueDatatype="130" unbalanced="0"/>
    <cacheHierarchy uniqueName="[Pivot].[Sub_Category]" caption="Sub_Category" attribute="1" defaultMemberUniqueName="[Pivot].[Sub_Category].[All]" allUniqueName="[Pivot].[Sub_Category].[All]" dimensionUniqueName="[Pivot]" displayFolder="" count="0" memberValueDatatype="130" unbalanced="0"/>
    <cacheHierarchy uniqueName="[Pivot].[Product_Name]" caption="Product_Name" attribute="1" defaultMemberUniqueName="[Pivot].[Product_Name].[All]" allUniqueName="[Pivot].[Product_Name].[All]" dimensionUniqueName="[Pivot]" displayFolder="" count="0" memberValueDatatype="130" unbalanced="0"/>
    <cacheHierarchy uniqueName="[Pivot].[Quantity]" caption="Quantity" attribute="1" defaultMemberUniqueName="[Pivot].[Quantity].[All]" allUniqueName="[Pivot].[Quantity].[All]" dimensionUniqueName="[Pivot]" displayFolder="" count="0" memberValueDatatype="20" unbalanced="0"/>
    <cacheHierarchy uniqueName="[Pivot].[Unit_Price]" caption="Unit_Price" attribute="1" defaultMemberUniqueName="[Pivot].[Unit_Price].[All]" allUniqueName="[Pivot].[Unit_Price].[All]" dimensionUniqueName="[Pivot]" displayFolder="" count="0" memberValueDatatype="20" unbalanced="0"/>
    <cacheHierarchy uniqueName="[Pivot].[Discount]" caption="Discount" attribute="1" defaultMemberUniqueName="[Pivot].[Discount].[All]" allUniqueName="[Pivot].[Discount].[All]" dimensionUniqueName="[Pivot]" displayFolder="" count="0" memberValueDatatype="5" unbalanced="0"/>
    <cacheHierarchy uniqueName="[Pivot].[Sales]" caption="Sales" attribute="1" defaultMemberUniqueName="[Pivot].[Sales].[All]" allUniqueName="[Pivot].[Sales].[All]" dimensionUniqueName="[Pivot]" displayFolder="" count="0" memberValueDatatype="5" unbalanced="0"/>
    <cacheHierarchy uniqueName="[Pivot].[Profit_Margin]" caption="Profit_Margin" attribute="1" defaultMemberUniqueName="[Pivot].[Profit_Margin].[All]" allUniqueName="[Pivot].[Profit_Margin].[All]" dimensionUniqueName="[Pivot]" displayFolder="" count="0" memberValueDatatype="5" unbalanced="0"/>
    <cacheHierarchy uniqueName="[Pivot].[Profit_Amount]" caption="Profit_Amount" attribute="1" defaultMemberUniqueName="[Pivot].[Profit_Amount].[All]" allUniqueName="[Pivot].[Profit_Amount].[All]" dimensionUniqueName="[Pivot]" displayFolder="" count="0" memberValueDatatype="5" unbalanced="0"/>
    <cacheHierarchy uniqueName="[Pivot].[Payment_Mode]" caption="Payment_Mode" attribute="1" defaultMemberUniqueName="[Pivot].[Payment_Mode].[All]" allUniqueName="[Pivot].[Payment_Mode].[All]" dimensionUniqueName="[Pivot]" displayFolder="" count="0" memberValueDatatype="130" unbalanced="0"/>
    <cacheHierarchy uniqueName="[Pivot].[Delivery_Status]" caption="Delivery_Status" attribute="1" defaultMemberUniqueName="[Pivot].[Delivery_Status].[All]" allUniqueName="[Pivot].[Delivery_Status].[All]" dimensionUniqueName="[Pivot]" displayFolder="" count="0" memberValueDatatype="130" unbalanced="0"/>
    <cacheHierarchy uniqueName="[Pivot].[Delivery_Days]" caption="Delivery_Days" attribute="1" defaultMemberUniqueName="[Pivot].[Delivery_Days].[All]" allUniqueName="[Pivot].[Delivery_Days].[All]" dimensionUniqueName="[Pivot]"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SupplierID]" caption="SupplierID" attribute="1" defaultMemberUniqueName="[Products].[SupplierID].[All]" allUniqueName="[Products].[SupplierID].[All]" dimensionUniqueName="[Products]" displayFolder="" count="0" memberValueDatatype="130" unbalanced="0"/>
    <cacheHierarchy uniqueName="[Products].[CostPrice]" caption="CostPrice" attribute="1" defaultMemberUniqueName="[Products].[CostPrice].[All]" allUniqueName="[Products].[CostPrice].[All]" dimensionUniqueName="[Products]" displayFolder="" count="0" memberValueDatatype="5" unbalanced="0"/>
    <cacheHierarchy uniqueName="[Products].[ListPrice]" caption="ListPrice" attribute="1" defaultMemberUniqueName="[Products].[ListPrice].[All]" allUniqueName="[Products].[ListPrice].[All]" dimensionUniqueName="[Products]" displayFolder="" count="0" memberValueDatatype="5" unbalanced="0"/>
    <cacheHierarchy uniqueName="[Products].[ReorderLevel]" caption="ReorderLevel" attribute="1" defaultMemberUniqueName="[Products].[ReorderLevel].[All]" allUniqueName="[Products].[ReorderLevel].[All]" dimensionUniqueName="[Products]" displayFolder="" count="0" memberValueDatatype="5" unbalanced="0"/>
    <cacheHierarchy uniqueName="[Products].[WeightKg]" caption="WeightKg" attribute="1" defaultMemberUniqueName="[Products].[WeightKg].[All]" allUniqueName="[Products].[WeightKg].[All]" dimensionUniqueName="[Products]" displayFolder="" count="0" memberValueDatatype="5" unbalanced="0"/>
    <cacheHierarchy uniqueName="[Products].[Margin Category]" caption="Margin Category" attribute="1" defaultMemberUniqueName="[Products].[Margin Category].[All]" allUniqueName="[Products].[Margin Category].[All]" dimensionUniqueName="[Products]" displayFolder="" count="0" memberValueDatatype="130" unbalanced="0"/>
    <cacheHierarchy uniqueName="[Sales].[SaleID]" caption="SaleID" attribute="1" defaultMemberUniqueName="[Sales].[SaleID].[All]" allUniqueName="[Sales].[SaleID].[All]" dimensionUniqueName="[Sales]" displayFolder="" count="0" memberValueDatatype="20" unbalanced="0"/>
    <cacheHierarchy uniqueName="[Sales].[SaleDate]" caption="SaleDate" attribute="1" defaultMemberUniqueName="[Sales].[SaleDate].[All]" allUniqueName="[Sales].[SaleDate].[All]" dimensionUniqueName="[Sales]" displayFolder="" count="0" memberValueDatatype="130" unbalanced="0"/>
    <cacheHierarchy uniqueName="[Sales].[CustomerID]" caption="CustomerID" attribute="1" defaultMemberUniqueName="[Sales].[CustomerID].[All]" allUniqueName="[Sales].[CustomerID].[All]" dimensionUniqueName="[Sales]" displayFolder="" count="0" memberValueDatatype="20" unbalanced="0"/>
    <cacheHierarchy uniqueName="[Sales].[ProductID]" caption="ProductID" attribute="1" defaultMemberUniqueName="[Sales].[ProductID].[All]" allUniqueName="[Sales].[Product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Region]" caption="Region" attribute="1" defaultMemberUniqueName="[Sales].[Region].[All]" allUniqueName="[Sales].[Region].[All]" dimensionUniqueName="[Sale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130" unbalanced="0"/>
    <cacheHierarchy uniqueName="[Suppliers].[SupplierName]" caption="SupplierName" attribute="1" defaultMemberUniqueName="[Suppliers].[SupplierName].[All]" allUniqueName="[Suppliers].[SupplierName].[All]" dimensionUniqueName="[Suppliers]" displayFolder="" count="2" memberValueDatatype="130" unbalanced="0">
      <fieldsUsage count="2">
        <fieldUsage x="-1"/>
        <fieldUsage x="0"/>
      </fieldsUsage>
    </cacheHierarchy>
    <cacheHierarchy uniqueName="[Suppliers].[Country]" caption="Country" attribute="1" defaultMemberUniqueName="[Suppliers].[Country].[All]" allUniqueName="[Suppliers].[Country].[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LeadTimeDays]" caption="LeadTimeDays" attribute="1" defaultMemberUniqueName="[Suppliers].[LeadTimeDays].[All]" allUniqueName="[Suppliers].[LeadTimeDays].[All]" dimensionUniqueName="[Suppliers]" displayFolder="" count="0" memberValueDatatype="5" unbalanced="0"/>
    <cacheHierarchy uniqueName="[Suppliers].[Rating]" caption="Rating" attribute="1" defaultMemberUniqueName="[Suppliers].[Rating].[All]" allUniqueName="[Suppliers].[Rating].[All]" dimensionUniqueName="[Suppliers]" displayFolder="" count="0" memberValueDatatype="5" unbalanced="0"/>
    <cacheHierarchy uniqueName="[Measures].[Sum of Selling Price]" caption="Sum of Selling Price" measure="1" displayFolder="" measureGroup="Order_items" count="0">
      <extLst>
        <ext xmlns:x15="http://schemas.microsoft.com/office/spreadsheetml/2010/11/main" uri="{B97F6D7D-B522-45F9-BDA1-12C45D357490}">
          <x15:cacheHierarchy aggregatedColumn="22"/>
        </ext>
      </extLst>
    </cacheHierarchy>
    <cacheHierarchy uniqueName="[Measures].[Sum of Total Selling Price]" caption="Sum of Total Selling Price" measure="1" displayFolder="" measureGroup="Order_items" count="0">
      <extLst>
        <ext xmlns:x15="http://schemas.microsoft.com/office/spreadsheetml/2010/11/main" uri="{B97F6D7D-B522-45F9-BDA1-12C45D357490}">
          <x15:cacheHierarchy aggregatedColumn="23"/>
        </ext>
      </extLst>
    </cacheHierarchy>
    <cacheHierarchy uniqueName="[Measures].[Sum of Discount Amount]" caption="Sum of Discount Amount" measure="1" displayFolder="" measureGroup="Order_items" count="0">
      <extLst>
        <ext xmlns:x15="http://schemas.microsoft.com/office/spreadsheetml/2010/11/main" uri="{B97F6D7D-B522-45F9-BDA1-12C45D357490}">
          <x15:cacheHierarchy aggregatedColumn="24"/>
        </ext>
      </extLst>
    </cacheHierarchy>
    <cacheHierarchy uniqueName="[Measures].[Count of SupplierID]" caption="Count of SupplierID" measure="1" displayFolder="" measureGroup="Suppliers" count="0">
      <extLst>
        <ext xmlns:x15="http://schemas.microsoft.com/office/spreadsheetml/2010/11/main" uri="{B97F6D7D-B522-45F9-BDA1-12C45D357490}">
          <x15:cacheHierarchy aggregatedColumn="69"/>
        </ext>
      </extLst>
    </cacheHierarchy>
    <cacheHierarchy uniqueName="[Measures].[Distinct Count of SupplierID]" caption="Distinct Count of SupplierID" measure="1" displayFolder="" measureGroup="Suppliers" count="0">
      <extLst>
        <ext xmlns:x15="http://schemas.microsoft.com/office/spreadsheetml/2010/11/main" uri="{B97F6D7D-B522-45F9-BDA1-12C45D357490}">
          <x15:cacheHierarchy aggregatedColumn="69"/>
        </ext>
      </extLst>
    </cacheHierarchy>
    <cacheHierarchy uniqueName="[Measures].[Count of Suppliers]" caption="Count of Suppliers" measure="1" displayFolder="" measureGroup="Suppliers" count="0"/>
    <cacheHierarchy uniqueName="[Measures].[Total Profit Measure]" caption="Total Profit Measure" measure="1" displayFolder="" measureGroup="Order_items" count="0" oneField="1">
      <fieldsUsage count="1">
        <fieldUsage x="1"/>
      </fieldsUsage>
    </cacheHierarchy>
    <cacheHierarchy uniqueName="[Measures].[__XL_Count Suppliers]" caption="__XL_Count Suppliers" measure="1" displayFolder="" measureGroup="Suppli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_items]" caption="__XL_Count Order_items" measure="1" displayFolder="" measureGroup="Order_items" count="0" hidden="1"/>
    <cacheHierarchy uniqueName="[Measures].[__XL_Count Pivot]" caption="__XL_Count Pivot" measure="1" displayFolder="" measureGroup="Pivot" count="0" hidden="1"/>
    <cacheHierarchy uniqueName="[Measures].[__XL_Count Sales]" caption="__XL_Count Sales" measure="1" displayFolder="" measureGroup="Sales" count="0" hidden="1"/>
    <cacheHierarchy uniqueName="[Measures].[__XL_Count ICC_ODI_Rankings]" caption="__XL_Count ICC_ODI_Rankings" measure="1" displayFolder="" measureGroup="ICC_ODI_Rankings" count="0" hidden="1"/>
    <cacheHierarchy uniqueName="[Measures].[__No measures defined]" caption="__No measures defined" measure="1" displayFolder="" count="0" hidden="1"/>
    <cacheHierarchy uniqueName="[Measures].[_Total Profit Measure Goal]" caption="_Total Profit Measure Goal" measure="1" displayFolder="" measureGroup="Order_items" count="0" hidden="1"/>
    <cacheHierarchy uniqueName="[Measures].[_Total Profit Measure Status]" caption="_Total Profit Measure Status" measure="1" iconSet="6" displayFolder="" measureGroup="Order_items" count="0" oneField="1" hidden="1">
      <fieldsUsage count="1">
        <fieldUsage x="2"/>
      </fieldsUsage>
    </cacheHierarchy>
  </cacheHierarchies>
  <kpis count="1">
    <kpi uniqueName="Total Profit Measure" caption="Total Profit Measure" displayFolder="" measureGroup="Order_items" parent="" value="[Measures].[Total Profit Measure]" goal="[Measures].[_Total Profit Measure Goal]" status="[Measures].[_Total Profit Measure Status]" trend="" weight=""/>
  </kpis>
  <dimensions count="9">
    <dimension name="Customers" uniqueName="[Customers]" caption="Customers"/>
    <dimension name="ICC_ODI_Rankings" uniqueName="[ICC_ODI_Rankings]" caption="ICC_ODI_Rankings"/>
    <dimension measure="1" name="Measures" uniqueName="[Measures]" caption="Measures"/>
    <dimension name="Order_items" uniqueName="[Order_items]" caption="Order_items"/>
    <dimension name="Orders" uniqueName="[Orders]" caption="Orders"/>
    <dimension name="Pivot" uniqueName="[Pivot]" caption="Pivot"/>
    <dimension name="Products" uniqueName="[Products]" caption="Products"/>
    <dimension name="Sales" uniqueName="[Sales]" caption="Sales"/>
    <dimension name="Suppliers" uniqueName="[Suppliers]" caption="Suppliers"/>
  </dimensions>
  <measureGroups count="8">
    <measureGroup name="Customers" caption="Customers"/>
    <measureGroup name="ICC_ODI_Rankings" caption="ICC_ODI_Rankings"/>
    <measureGroup name="Order_items" caption="Order_items"/>
    <measureGroup name="Orders" caption="Orders"/>
    <measureGroup name="Pivot" caption="Pivot"/>
    <measureGroup name="Products" caption="Products"/>
    <measureGroup name="Sales" caption="Sales"/>
    <measureGroup name="Suppliers" caption="Suppliers"/>
  </measureGroups>
  <maps count="14">
    <map measureGroup="0" dimension="0"/>
    <map measureGroup="1" dimension="1"/>
    <map measureGroup="2" dimension="0"/>
    <map measureGroup="2" dimension="3"/>
    <map measureGroup="2" dimension="4"/>
    <map measureGroup="2" dimension="6"/>
    <map measureGroup="2" dimension="8"/>
    <map measureGroup="3" dimension="0"/>
    <map measureGroup="3" dimension="4"/>
    <map measureGroup="4" dimension="5"/>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980.884907175925" createdVersion="5" refreshedVersion="8" minRefreshableVersion="3" recordCount="0" supportSubquery="1" supportAdvancedDrill="1" xr:uid="{0EF2F00A-A768-4DF2-800D-160E0A7CEF13}">
  <cacheSource type="external" connectionId="8"/>
  <cacheFields count="3">
    <cacheField name="[Products].[Category].[Category]" caption="Category" numFmtId="0" hierarchy="54" level="1">
      <sharedItems count="2">
        <s v="Electronics"/>
        <s v="Furniture"/>
      </sharedItems>
    </cacheField>
    <cacheField name="[Customers].[Segment].[Segment]" caption="Segment" numFmtId="0" hierarchy="2" level="1">
      <sharedItems count="3">
        <s v="Corporate"/>
        <s v="Distributor"/>
        <s v="Retail"/>
      </sharedItems>
    </cacheField>
    <cacheField name="[Measures].[Sum of Selling Price]" caption="Sum of Selling Price" numFmtId="0" hierarchy="75" level="32767"/>
  </cacheFields>
  <cacheHierarchies count="93">
    <cacheHierarchy uniqueName="[Customers].[CustomerID]" caption="CustomerID" attribute="1" defaultMemberUniqueName="[Customers].[CustomerID].[All]" allUniqueName="[Customers].[CustomerID].[All]" dimensionUniqueName="[Customers]" displayFolder="" count="0" memberValueDatatype="13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2" memberValueDatatype="130" unbalanced="0">
      <fieldsUsage count="2">
        <fieldUsage x="-1"/>
        <fieldUsage x="1"/>
      </fieldsUsage>
    </cacheHierarchy>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Since]" caption="CustomerSince" attribute="1" time="1" defaultMemberUniqueName="[Customers].[CustomerSince].[All]" allUniqueName="[Customers].[CustomerSince].[All]" dimensionUniqueName="[Customers]" displayFolder="" count="0" memberValueDatatype="7" unbalanced="0"/>
    <cacheHierarchy uniqueName="[Customers].[CreditLimit]" caption="CreditLimit" attribute="1" defaultMemberUniqueName="[Customers].[CreditLimit].[All]" allUniqueName="[Customers].[CreditLimit].[All]" dimensionUniqueName="[Customers]" displayFolder="" count="0" memberValueDatatype="5" unbalanced="0"/>
    <cacheHierarchy uniqueName="[Customers].[Dynamic Customers]" caption="Dynamic Customers" attribute="1" defaultMemberUniqueName="[Customers].[Dynamic Customers].[All]" allUniqueName="[Customers].[Dynamic Customers].[All]" dimensionUniqueName="[Customers]" displayFolder="" count="0" memberValueDatatype="130" unbalanced="0"/>
    <cacheHierarchy uniqueName="[ICC_ODI_Rankings].[Ranking]" caption="Ranking" attribute="1" defaultMemberUniqueName="[ICC_ODI_Rankings].[Ranking].[All]" allUniqueName="[ICC_ODI_Rankings].[Ranking].[All]" dimensionUniqueName="[ICC_ODI_Rankings]" displayFolder="" count="0" memberValueDatatype="130" unbalanced="0"/>
    <cacheHierarchy uniqueName="[ICC_ODI_Rankings].[Country Code]" caption="Country Code" attribute="1" defaultMemberUniqueName="[ICC_ODI_Rankings].[Country Code].[All]" allUniqueName="[ICC_ODI_Rankings].[Country Code].[All]" dimensionUniqueName="[ICC_ODI_Rankings]" displayFolder="" count="0" memberValueDatatype="130" unbalanced="0"/>
    <cacheHierarchy uniqueName="[ICC_ODI_Rankings].[Country Name]" caption="Country Name" attribute="1" defaultMemberUniqueName="[ICC_ODI_Rankings].[Country Name].[All]" allUniqueName="[ICC_ODI_Rankings].[Country Name].[All]" dimensionUniqueName="[ICC_ODI_Rankings]" displayFolder="" count="0" memberValueDatatype="130" unbalanced="0"/>
    <cacheHierarchy uniqueName="[ICC_ODI_Rankings].[Ranking Score]" caption="Ranking Score" attribute="1" defaultMemberUniqueName="[ICC_ODI_Rankings].[Ranking Score].[All]" allUniqueName="[ICC_ODI_Rankings].[Ranking Score].[All]" dimensionUniqueName="[ICC_ODI_Rankings]" displayFolder="" count="0" memberValueDatatype="20" unbalanced="0"/>
    <cacheHierarchy uniqueName="[ICC_ODI_Rankings].[Highest Ranking Score and Remark]" caption="Highest Ranking Score and Remark" attribute="1" defaultMemberUniqueName="[ICC_ODI_Rankings].[Highest Ranking Score and Remark].[All]" allUniqueName="[ICC_ODI_Rankings].[Highest Ranking Score and Remark].[All]" dimensionUniqueName="[ICC_ODI_Rankings]" displayFolder="" count="0" memberValueDatatype="130" unbalanced="0"/>
    <cacheHierarchy uniqueName="[ICC_ODI_Rankings].[Rise and Fall in ranks]" caption="Rise and Fall in ranks" attribute="1" defaultMemberUniqueName="[ICC_ODI_Rankings].[Rise and Fall in ranks].[All]" allUniqueName="[ICC_ODI_Rankings].[Rise and Fall in ranks].[All]" dimensionUniqueName="[ICC_ODI_Rankings]" displayFolder="" count="0" memberValueDatatype="130" unbalanced="0"/>
    <cacheHierarchy uniqueName="[ICC_ODI_Rankings].[Full Name]" caption="Full Name" attribute="1" defaultMemberUniqueName="[ICC_ODI_Rankings].[Full Name].[All]" allUniqueName="[ICC_ODI_Rankings].[Full Name].[All]" dimensionUniqueName="[ICC_ODI_Rankings]" displayFolder="" count="0" memberValueDatatype="130" unbalanced="0"/>
    <cacheHierarchy uniqueName="[Order_items].[OrderItemID]" caption="OrderItemID" attribute="1" defaultMemberUniqueName="[Order_items].[OrderItemID].[All]" allUniqueName="[Order_items].[OrderItemID].[All]" dimensionUniqueName="[Order_items]" displayFolder="" count="0" memberValueDatatype="130" unbalanced="0"/>
    <cacheHierarchy uniqueName="[Order_items].[OrderID]" caption="OrderID" attribute="1" defaultMemberUniqueName="[Order_items].[OrderID].[All]" allUniqueName="[Order_items].[OrderID].[All]" dimensionUniqueName="[Order_items]" displayFolder="" count="0" memberValueDatatype="130" unbalanced="0"/>
    <cacheHierarchy uniqueName="[Order_items].[ProductID]" caption="ProductID" attribute="1" defaultMemberUniqueName="[Order_items].[ProductID].[All]" allUniqueName="[Order_items].[ProductID].[All]" dimensionUniqueName="[Order_items]" displayFolder="" count="0" memberValueDatatype="130" unbalanced="0"/>
    <cacheHierarchy uniqueName="[Order_items].[Quantity]" caption="Quantity" attribute="1" defaultMemberUniqueName="[Order_items].[Quantity].[All]" allUniqueName="[Order_items].[Quantity].[All]" dimensionUniqueName="[Order_items]" displayFolder="" count="0" memberValueDatatype="5" unbalanced="0"/>
    <cacheHierarchy uniqueName="[Order_items].[UnitPrice]" caption="UnitPrice" attribute="1" defaultMemberUniqueName="[Order_items].[UnitPrice].[All]" allUniqueName="[Order_items].[Unit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_items].[Selling Price]" caption="Selling Price" attribute="1" defaultMemberUniqueName="[Order_items].[Selling Price].[All]" allUniqueName="[Order_items].[Selling Price].[All]" dimensionUniqueName="[Order_items]" displayFolder="" count="0" memberValueDatatype="5" unbalanced="0"/>
    <cacheHierarchy uniqueName="[Order_items].[Total Selling Price]" caption="Total Selling Price" attribute="1" defaultMemberUniqueName="[Order_items].[Total Selling Price].[All]" allUniqueName="[Order_items].[Total Selling Price].[All]" dimensionUniqueName="[Order_items]" displayFolder="" count="0" memberValueDatatype="5" unbalanced="0"/>
    <cacheHierarchy uniqueName="[Order_items].[Discount Amount]" caption="Discount Amount" attribute="1" defaultMemberUniqueName="[Order_items].[Discount Amount].[All]" allUniqueName="[Order_items].[Discount Amount].[All]" dimensionUniqueName="[Order_item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CustomerID]" caption="CustomerID" attribute="1" defaultMemberUniqueName="[Orders].[CustomerID].[All]" allUniqueName="[Orders].[Customer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SalesRep]" caption="SalesRep" attribute="1" defaultMemberUniqueName="[Orders].[SalesRep].[All]" allUniqueName="[Orders].[SalesRep].[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Orders].[ShippingCity]" caption="ShippingCity" attribute="1" defaultMemberUniqueName="[Orders].[ShippingCity].[All]" allUniqueName="[Orders].[ShippingCity].[All]" dimensionUniqueName="[Orders]" displayFolder="" count="0" memberValueDatatype="130" unbalanced="0"/>
    <cacheHierarchy uniqueName="[Orders].[ShippingCost]" caption="ShippingCost" attribute="1" defaultMemberUniqueName="[Orders].[ShippingCost].[All]" allUniqueName="[Orders].[ShippingCost].[All]" dimensionUniqueName="[Orders]" displayFolder="" count="0" memberValueDatatype="5" unbalanced="0"/>
    <cacheHierarchy uniqueName="[Orders].[PaymentTermDays]" caption="PaymentTermDays" attribute="1" defaultMemberUniqueName="[Orders].[PaymentTermDays].[All]" allUniqueName="[Orders].[PaymentTermDays].[All]" dimensionUniqueName="[Orders]" displayFolder="" count="0" memberValueDatatype="5" unbalanced="0"/>
    <cacheHierarchy uniqueName="[Pivot].[OrderID]" caption="OrderID" attribute="1" defaultMemberUniqueName="[Pivot].[OrderID].[All]" allUniqueName="[Pivot].[OrderID].[All]" dimensionUniqueName="[Pivot]" displayFolder="" count="0" memberValueDatatype="130" unbalanced="0"/>
    <cacheHierarchy uniqueName="[Pivot].[Order_Date]" caption="Order_Date" attribute="1" time="1" defaultMemberUniqueName="[Pivot].[Order_Date].[All]" allUniqueName="[Pivot].[Order_Date].[All]" dimensionUniqueName="[Pivot]" displayFolder="" count="0" memberValueDatatype="7" unbalanced="0"/>
    <cacheHierarchy uniqueName="[Pivot].[Customer_Name]" caption="Customer_Name" attribute="1" defaultMemberUniqueName="[Pivot].[Customer_Name].[All]" allUniqueName="[Pivot].[Customer_Name].[All]" dimensionUniqueName="[Pivot]" displayFolder="" count="0" memberValueDatatype="130" unbalanced="0"/>
    <cacheHierarchy uniqueName="[Pivot].[Region]" caption="Region" attribute="1" defaultMemberUniqueName="[Pivot].[Region].[All]" allUniqueName="[Pivot].[Region].[All]" dimensionUniqueName="[Pivot]" displayFolder="" count="0" memberValueDatatype="130" unbalanced="0"/>
    <cacheHierarchy uniqueName="[Pivot].[Country]" caption="Country" attribute="1" defaultMemberUniqueName="[Pivot].[Country].[All]" allUniqueName="[Pivot].[Country].[All]" dimensionUniqueName="[Pivot]" displayFolder="" count="0" memberValueDatatype="130" unbalanced="0"/>
    <cacheHierarchy uniqueName="[Pivot].[City]" caption="City" attribute="1" defaultMemberUniqueName="[Pivot].[City].[All]" allUniqueName="[Pivot].[City].[All]" dimensionUniqueName="[Pivot]" displayFolder="" count="0" memberValueDatatype="130" unbalanced="0"/>
    <cacheHierarchy uniqueName="[Pivot].[Product_Category]" caption="Product_Category" attribute="1" defaultMemberUniqueName="[Pivot].[Product_Category].[All]" allUniqueName="[Pivot].[Product_Category].[All]" dimensionUniqueName="[Pivot]" displayFolder="" count="0" memberValueDatatype="130" unbalanced="0"/>
    <cacheHierarchy uniqueName="[Pivot].[Sub_Category]" caption="Sub_Category" attribute="1" defaultMemberUniqueName="[Pivot].[Sub_Category].[All]" allUniqueName="[Pivot].[Sub_Category].[All]" dimensionUniqueName="[Pivot]" displayFolder="" count="0" memberValueDatatype="130" unbalanced="0"/>
    <cacheHierarchy uniqueName="[Pivot].[Product_Name]" caption="Product_Name" attribute="1" defaultMemberUniqueName="[Pivot].[Product_Name].[All]" allUniqueName="[Pivot].[Product_Name].[All]" dimensionUniqueName="[Pivot]" displayFolder="" count="0" memberValueDatatype="130" unbalanced="0"/>
    <cacheHierarchy uniqueName="[Pivot].[Quantity]" caption="Quantity" attribute="1" defaultMemberUniqueName="[Pivot].[Quantity].[All]" allUniqueName="[Pivot].[Quantity].[All]" dimensionUniqueName="[Pivot]" displayFolder="" count="0" memberValueDatatype="20" unbalanced="0"/>
    <cacheHierarchy uniqueName="[Pivot].[Unit_Price]" caption="Unit_Price" attribute="1" defaultMemberUniqueName="[Pivot].[Unit_Price].[All]" allUniqueName="[Pivot].[Unit_Price].[All]" dimensionUniqueName="[Pivot]" displayFolder="" count="0" memberValueDatatype="20" unbalanced="0"/>
    <cacheHierarchy uniqueName="[Pivot].[Discount]" caption="Discount" attribute="1" defaultMemberUniqueName="[Pivot].[Discount].[All]" allUniqueName="[Pivot].[Discount].[All]" dimensionUniqueName="[Pivot]" displayFolder="" count="0" memberValueDatatype="5" unbalanced="0"/>
    <cacheHierarchy uniqueName="[Pivot].[Sales]" caption="Sales" attribute="1" defaultMemberUniqueName="[Pivot].[Sales].[All]" allUniqueName="[Pivot].[Sales].[All]" dimensionUniqueName="[Pivot]" displayFolder="" count="0" memberValueDatatype="5" unbalanced="0"/>
    <cacheHierarchy uniqueName="[Pivot].[Profit_Margin]" caption="Profit_Margin" attribute="1" defaultMemberUniqueName="[Pivot].[Profit_Margin].[All]" allUniqueName="[Pivot].[Profit_Margin].[All]" dimensionUniqueName="[Pivot]" displayFolder="" count="0" memberValueDatatype="5" unbalanced="0"/>
    <cacheHierarchy uniqueName="[Pivot].[Profit_Amount]" caption="Profit_Amount" attribute="1" defaultMemberUniqueName="[Pivot].[Profit_Amount].[All]" allUniqueName="[Pivot].[Profit_Amount].[All]" dimensionUniqueName="[Pivot]" displayFolder="" count="0" memberValueDatatype="5" unbalanced="0"/>
    <cacheHierarchy uniqueName="[Pivot].[Payment_Mode]" caption="Payment_Mode" attribute="1" defaultMemberUniqueName="[Pivot].[Payment_Mode].[All]" allUniqueName="[Pivot].[Payment_Mode].[All]" dimensionUniqueName="[Pivot]" displayFolder="" count="0" memberValueDatatype="130" unbalanced="0"/>
    <cacheHierarchy uniqueName="[Pivot].[Delivery_Status]" caption="Delivery_Status" attribute="1" defaultMemberUniqueName="[Pivot].[Delivery_Status].[All]" allUniqueName="[Pivot].[Delivery_Status].[All]" dimensionUniqueName="[Pivot]" displayFolder="" count="0" memberValueDatatype="130" unbalanced="0"/>
    <cacheHierarchy uniqueName="[Pivot].[Delivery_Days]" caption="Delivery_Days" attribute="1" defaultMemberUniqueName="[Pivot].[Delivery_Days].[All]" allUniqueName="[Pivot].[Delivery_Days].[All]" dimensionUniqueName="[Pivot]"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ubCategory]" caption="SubCategory" attribute="1" defaultMemberUniqueName="[Products].[SubCategory].[All]" allUniqueName="[Products].[SubCategory].[All]" dimensionUniqueName="[Products]" displayFolder="" count="0" memberValueDatatype="130" unbalanced="0"/>
    <cacheHierarchy uniqueName="[Products].[SupplierID]" caption="SupplierID" attribute="1" defaultMemberUniqueName="[Products].[SupplierID].[All]" allUniqueName="[Products].[SupplierID].[All]" dimensionUniqueName="[Products]" displayFolder="" count="0" memberValueDatatype="130" unbalanced="0"/>
    <cacheHierarchy uniqueName="[Products].[CostPrice]" caption="CostPrice" attribute="1" defaultMemberUniqueName="[Products].[CostPrice].[All]" allUniqueName="[Products].[CostPrice].[All]" dimensionUniqueName="[Products]" displayFolder="" count="0" memberValueDatatype="5" unbalanced="0"/>
    <cacheHierarchy uniqueName="[Products].[ListPrice]" caption="ListPrice" attribute="1" defaultMemberUniqueName="[Products].[ListPrice].[All]" allUniqueName="[Products].[ListPrice].[All]" dimensionUniqueName="[Products]" displayFolder="" count="0" memberValueDatatype="5" unbalanced="0"/>
    <cacheHierarchy uniqueName="[Products].[ReorderLevel]" caption="ReorderLevel" attribute="1" defaultMemberUniqueName="[Products].[ReorderLevel].[All]" allUniqueName="[Products].[ReorderLevel].[All]" dimensionUniqueName="[Products]" displayFolder="" count="0" memberValueDatatype="5" unbalanced="0"/>
    <cacheHierarchy uniqueName="[Products].[WeightKg]" caption="WeightKg" attribute="1" defaultMemberUniqueName="[Products].[WeightKg].[All]" allUniqueName="[Products].[WeightKg].[All]" dimensionUniqueName="[Products]" displayFolder="" count="0" memberValueDatatype="5" unbalanced="0"/>
    <cacheHierarchy uniqueName="[Products].[Margin Category]" caption="Margin Category" attribute="1" defaultMemberUniqueName="[Products].[Margin Category].[All]" allUniqueName="[Products].[Margin Category].[All]" dimensionUniqueName="[Products]" displayFolder="" count="0" memberValueDatatype="130" unbalanced="0"/>
    <cacheHierarchy uniqueName="[Sales].[SaleID]" caption="SaleID" attribute="1" defaultMemberUniqueName="[Sales].[SaleID].[All]" allUniqueName="[Sales].[SaleID].[All]" dimensionUniqueName="[Sales]" displayFolder="" count="0" memberValueDatatype="20" unbalanced="0"/>
    <cacheHierarchy uniqueName="[Sales].[SaleDate]" caption="SaleDate" attribute="1" defaultMemberUniqueName="[Sales].[SaleDate].[All]" allUniqueName="[Sales].[SaleDate].[All]" dimensionUniqueName="[Sales]" displayFolder="" count="0" memberValueDatatype="130" unbalanced="0"/>
    <cacheHierarchy uniqueName="[Sales].[CustomerID]" caption="CustomerID" attribute="1" defaultMemberUniqueName="[Sales].[CustomerID].[All]" allUniqueName="[Sales].[CustomerID].[All]" dimensionUniqueName="[Sales]" displayFolder="" count="0" memberValueDatatype="20" unbalanced="0"/>
    <cacheHierarchy uniqueName="[Sales].[ProductID]" caption="ProductID" attribute="1" defaultMemberUniqueName="[Sales].[ProductID].[All]" allUniqueName="[Sales].[Product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Region]" caption="Region" attribute="1" defaultMemberUniqueName="[Sales].[Region].[All]" allUniqueName="[Sales].[Region].[All]" dimensionUniqueName="[Sale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130" unbalanced="0"/>
    <cacheHierarchy uniqueName="[Suppliers].[SupplierName]" caption="SupplierName" attribute="1" defaultMemberUniqueName="[Suppliers].[SupplierName].[All]" allUniqueName="[Suppliers].[SupplierNam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LeadTimeDays]" caption="LeadTimeDays" attribute="1" defaultMemberUniqueName="[Suppliers].[LeadTimeDays].[All]" allUniqueName="[Suppliers].[LeadTimeDays].[All]" dimensionUniqueName="[Suppliers]" displayFolder="" count="0" memberValueDatatype="5" unbalanced="0"/>
    <cacheHierarchy uniqueName="[Suppliers].[Rating]" caption="Rating" attribute="1" defaultMemberUniqueName="[Suppliers].[Rating].[All]" allUniqueName="[Suppliers].[Rating].[All]" dimensionUniqueName="[Suppliers]" displayFolder="" count="0" memberValueDatatype="5" unbalanced="0"/>
    <cacheHierarchy uniqueName="[Measures].[Sum of Selling Price]" caption="Sum of Selling Price" measure="1" displayFolder="" measureGroup="Order_items" count="0" oneField="1">
      <fieldsUsage count="1">
        <fieldUsage x="2"/>
      </fieldsUsage>
      <extLst>
        <ext xmlns:x15="http://schemas.microsoft.com/office/spreadsheetml/2010/11/main" uri="{B97F6D7D-B522-45F9-BDA1-12C45D357490}">
          <x15:cacheHierarchy aggregatedColumn="22"/>
        </ext>
      </extLst>
    </cacheHierarchy>
    <cacheHierarchy uniqueName="[Measures].[Sum of Total Selling Price]" caption="Sum of Total Selling Price" measure="1" displayFolder="" measureGroup="Order_items" count="0">
      <extLst>
        <ext xmlns:x15="http://schemas.microsoft.com/office/spreadsheetml/2010/11/main" uri="{B97F6D7D-B522-45F9-BDA1-12C45D357490}">
          <x15:cacheHierarchy aggregatedColumn="23"/>
        </ext>
      </extLst>
    </cacheHierarchy>
    <cacheHierarchy uniqueName="[Measures].[Sum of Discount Amount]" caption="Sum of Discount Amount" measure="1" displayFolder="" measureGroup="Order_items" count="0">
      <extLst>
        <ext xmlns:x15="http://schemas.microsoft.com/office/spreadsheetml/2010/11/main" uri="{B97F6D7D-B522-45F9-BDA1-12C45D357490}">
          <x15:cacheHierarchy aggregatedColumn="24"/>
        </ext>
      </extLst>
    </cacheHierarchy>
    <cacheHierarchy uniqueName="[Measures].[Count of SupplierID]" caption="Count of SupplierID" measure="1" displayFolder="" measureGroup="Suppliers" count="0">
      <extLst>
        <ext xmlns:x15="http://schemas.microsoft.com/office/spreadsheetml/2010/11/main" uri="{B97F6D7D-B522-45F9-BDA1-12C45D357490}">
          <x15:cacheHierarchy aggregatedColumn="69"/>
        </ext>
      </extLst>
    </cacheHierarchy>
    <cacheHierarchy uniqueName="[Measures].[Distinct Count of SupplierID]" caption="Distinct Count of SupplierID" measure="1" displayFolder="" measureGroup="Suppliers" count="0">
      <extLst>
        <ext xmlns:x15="http://schemas.microsoft.com/office/spreadsheetml/2010/11/main" uri="{B97F6D7D-B522-45F9-BDA1-12C45D357490}">
          <x15:cacheHierarchy aggregatedColumn="69"/>
        </ext>
      </extLst>
    </cacheHierarchy>
    <cacheHierarchy uniqueName="[Measures].[Count of Suppliers]" caption="Count of Suppliers" measure="1" displayFolder="" measureGroup="Suppliers" count="0"/>
    <cacheHierarchy uniqueName="[Measures].[Total Profit Measure]" caption="Total Profit Measure" measure="1" displayFolder="" measureGroup="Order_items" count="0"/>
    <cacheHierarchy uniqueName="[Measures].[__XL_Count Suppliers]" caption="__XL_Count Suppliers" measure="1" displayFolder="" measureGroup="Suppli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_items]" caption="__XL_Count Order_items" measure="1" displayFolder="" measureGroup="Order_items" count="0" hidden="1"/>
    <cacheHierarchy uniqueName="[Measures].[__XL_Count Pivot]" caption="__XL_Count Pivot" measure="1" displayFolder="" measureGroup="Pivot" count="0" hidden="1"/>
    <cacheHierarchy uniqueName="[Measures].[__XL_Count Sales]" caption="__XL_Count Sales" measure="1" displayFolder="" measureGroup="Sales" count="0" hidden="1"/>
    <cacheHierarchy uniqueName="[Measures].[__XL_Count ICC_ODI_Rankings]" caption="__XL_Count ICC_ODI_Rankings" measure="1" displayFolder="" measureGroup="ICC_ODI_Rankings" count="0" hidden="1"/>
    <cacheHierarchy uniqueName="[Measures].[__No measures defined]" caption="__No measures defined" measure="1" displayFolder="" count="0" hidden="1"/>
    <cacheHierarchy uniqueName="[Measures].[_Total Profit Measure Goal]" caption="_Total Profit Measure Goal" measure="1" displayFolder="" measureGroup="Order_items" count="0" hidden="1"/>
    <cacheHierarchy uniqueName="[Measures].[_Total Profit Measure Status]" caption="_Total Profit Measure Status" measure="1" iconSet="6" displayFolder="" measureGroup="Order_items" count="0" hidden="1"/>
  </cacheHierarchies>
  <kpis count="1">
    <kpi uniqueName="Total Profit Measure" caption="Total Profit Measure" displayFolder="" measureGroup="Order_items" parent="" value="[Measures].[Total Profit Measure]" goal="[Measures].[_Total Profit Measure Goal]" status="[Measures].[_Total Profit Measure Status]" trend="" weight=""/>
  </kpis>
  <dimensions count="9">
    <dimension name="Customers" uniqueName="[Customers]" caption="Customers"/>
    <dimension name="ICC_ODI_Rankings" uniqueName="[ICC_ODI_Rankings]" caption="ICC_ODI_Rankings"/>
    <dimension measure="1" name="Measures" uniqueName="[Measures]" caption="Measures"/>
    <dimension name="Order_items" uniqueName="[Order_items]" caption="Order_items"/>
    <dimension name="Orders" uniqueName="[Orders]" caption="Orders"/>
    <dimension name="Pivot" uniqueName="[Pivot]" caption="Pivot"/>
    <dimension name="Products" uniqueName="[Products]" caption="Products"/>
    <dimension name="Sales" uniqueName="[Sales]" caption="Sales"/>
    <dimension name="Suppliers" uniqueName="[Suppliers]" caption="Suppliers"/>
  </dimensions>
  <measureGroups count="8">
    <measureGroup name="Customers" caption="Customers"/>
    <measureGroup name="ICC_ODI_Rankings" caption="ICC_ODI_Rankings"/>
    <measureGroup name="Order_items" caption="Order_items"/>
    <measureGroup name="Orders" caption="Orders"/>
    <measureGroup name="Pivot" caption="Pivot"/>
    <measureGroup name="Products" caption="Products"/>
    <measureGroup name="Sales" caption="Sales"/>
    <measureGroup name="Suppliers" caption="Suppliers"/>
  </measureGroups>
  <maps count="14">
    <map measureGroup="0" dimension="0"/>
    <map measureGroup="1" dimension="1"/>
    <map measureGroup="2" dimension="0"/>
    <map measureGroup="2" dimension="3"/>
    <map measureGroup="2" dimension="4"/>
    <map measureGroup="2" dimension="6"/>
    <map measureGroup="2" dimension="8"/>
    <map measureGroup="3" dimension="0"/>
    <map measureGroup="3" dimension="4"/>
    <map measureGroup="4" dimension="5"/>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980.884908101849" createdVersion="8" refreshedVersion="8" minRefreshableVersion="3" recordCount="0" supportSubquery="1" supportAdvancedDrill="1" xr:uid="{B98EF164-988C-4C3B-BECA-6FF0A4295182}">
  <cacheSource type="external" connectionId="8"/>
  <cacheFields count="2">
    <cacheField name="[Products].[Category].[Category]" caption="Category" numFmtId="0" hierarchy="54" level="1">
      <sharedItems count="2">
        <s v="Electronics"/>
        <s v="Furniture"/>
      </sharedItems>
    </cacheField>
    <cacheField name="[Measures].[Total Profit Measure]" caption="Total Profit Measure" numFmtId="0" hierarchy="81" level="32767"/>
  </cacheFields>
  <cacheHierarchies count="93">
    <cacheHierarchy uniqueName="[Customers].[CustomerID]" caption="CustomerID" attribute="1" defaultMemberUniqueName="[Customers].[CustomerID].[All]" allUniqueName="[Customers].[CustomerID].[All]" dimensionUniqueName="[Customers]" displayFolder="" count="0" memberValueDatatype="13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Since]" caption="CustomerSince" attribute="1" time="1" defaultMemberUniqueName="[Customers].[CustomerSince].[All]" allUniqueName="[Customers].[CustomerSince].[All]" dimensionUniqueName="[Customers]" displayFolder="" count="0" memberValueDatatype="7" unbalanced="0"/>
    <cacheHierarchy uniqueName="[Customers].[CreditLimit]" caption="CreditLimit" attribute="1" defaultMemberUniqueName="[Customers].[CreditLimit].[All]" allUniqueName="[Customers].[CreditLimit].[All]" dimensionUniqueName="[Customers]" displayFolder="" count="0" memberValueDatatype="5" unbalanced="0"/>
    <cacheHierarchy uniqueName="[Customers].[Dynamic Customers]" caption="Dynamic Customers" attribute="1" defaultMemberUniqueName="[Customers].[Dynamic Customers].[All]" allUniqueName="[Customers].[Dynamic Customers].[All]" dimensionUniqueName="[Customers]" displayFolder="" count="0" memberValueDatatype="130" unbalanced="0"/>
    <cacheHierarchy uniqueName="[ICC_ODI_Rankings].[Ranking]" caption="Ranking" attribute="1" defaultMemberUniqueName="[ICC_ODI_Rankings].[Ranking].[All]" allUniqueName="[ICC_ODI_Rankings].[Ranking].[All]" dimensionUniqueName="[ICC_ODI_Rankings]" displayFolder="" count="0" memberValueDatatype="130" unbalanced="0"/>
    <cacheHierarchy uniqueName="[ICC_ODI_Rankings].[Country Code]" caption="Country Code" attribute="1" defaultMemberUniqueName="[ICC_ODI_Rankings].[Country Code].[All]" allUniqueName="[ICC_ODI_Rankings].[Country Code].[All]" dimensionUniqueName="[ICC_ODI_Rankings]" displayFolder="" count="0" memberValueDatatype="130" unbalanced="0"/>
    <cacheHierarchy uniqueName="[ICC_ODI_Rankings].[Country Name]" caption="Country Name" attribute="1" defaultMemberUniqueName="[ICC_ODI_Rankings].[Country Name].[All]" allUniqueName="[ICC_ODI_Rankings].[Country Name].[All]" dimensionUniqueName="[ICC_ODI_Rankings]" displayFolder="" count="0" memberValueDatatype="130" unbalanced="0"/>
    <cacheHierarchy uniqueName="[ICC_ODI_Rankings].[Ranking Score]" caption="Ranking Score" attribute="1" defaultMemberUniqueName="[ICC_ODI_Rankings].[Ranking Score].[All]" allUniqueName="[ICC_ODI_Rankings].[Ranking Score].[All]" dimensionUniqueName="[ICC_ODI_Rankings]" displayFolder="" count="0" memberValueDatatype="20" unbalanced="0"/>
    <cacheHierarchy uniqueName="[ICC_ODI_Rankings].[Highest Ranking Score and Remark]" caption="Highest Ranking Score and Remark" attribute="1" defaultMemberUniqueName="[ICC_ODI_Rankings].[Highest Ranking Score and Remark].[All]" allUniqueName="[ICC_ODI_Rankings].[Highest Ranking Score and Remark].[All]" dimensionUniqueName="[ICC_ODI_Rankings]" displayFolder="" count="0" memberValueDatatype="130" unbalanced="0"/>
    <cacheHierarchy uniqueName="[ICC_ODI_Rankings].[Rise and Fall in ranks]" caption="Rise and Fall in ranks" attribute="1" defaultMemberUniqueName="[ICC_ODI_Rankings].[Rise and Fall in ranks].[All]" allUniqueName="[ICC_ODI_Rankings].[Rise and Fall in ranks].[All]" dimensionUniqueName="[ICC_ODI_Rankings]" displayFolder="" count="0" memberValueDatatype="130" unbalanced="0"/>
    <cacheHierarchy uniqueName="[ICC_ODI_Rankings].[Full Name]" caption="Full Name" attribute="1" defaultMemberUniqueName="[ICC_ODI_Rankings].[Full Name].[All]" allUniqueName="[ICC_ODI_Rankings].[Full Name].[All]" dimensionUniqueName="[ICC_ODI_Rankings]" displayFolder="" count="0" memberValueDatatype="130" unbalanced="0"/>
    <cacheHierarchy uniqueName="[Order_items].[OrderItemID]" caption="OrderItemID" attribute="1" defaultMemberUniqueName="[Order_items].[OrderItemID].[All]" allUniqueName="[Order_items].[OrderItemID].[All]" dimensionUniqueName="[Order_items]" displayFolder="" count="0" memberValueDatatype="130" unbalanced="0"/>
    <cacheHierarchy uniqueName="[Order_items].[OrderID]" caption="OrderID" attribute="1" defaultMemberUniqueName="[Order_items].[OrderID].[All]" allUniqueName="[Order_items].[OrderID].[All]" dimensionUniqueName="[Order_items]" displayFolder="" count="0" memberValueDatatype="130" unbalanced="0"/>
    <cacheHierarchy uniqueName="[Order_items].[ProductID]" caption="ProductID" attribute="1" defaultMemberUniqueName="[Order_items].[ProductID].[All]" allUniqueName="[Order_items].[ProductID].[All]" dimensionUniqueName="[Order_items]" displayFolder="" count="0" memberValueDatatype="130" unbalanced="0"/>
    <cacheHierarchy uniqueName="[Order_items].[Quantity]" caption="Quantity" attribute="1" defaultMemberUniqueName="[Order_items].[Quantity].[All]" allUniqueName="[Order_items].[Quantity].[All]" dimensionUniqueName="[Order_items]" displayFolder="" count="0" memberValueDatatype="5" unbalanced="0"/>
    <cacheHierarchy uniqueName="[Order_items].[UnitPrice]" caption="UnitPrice" attribute="1" defaultMemberUniqueName="[Order_items].[UnitPrice].[All]" allUniqueName="[Order_items].[Unit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_items].[Selling Price]" caption="Selling Price" attribute="1" defaultMemberUniqueName="[Order_items].[Selling Price].[All]" allUniqueName="[Order_items].[Selling Price].[All]" dimensionUniqueName="[Order_items]" displayFolder="" count="0" memberValueDatatype="5" unbalanced="0"/>
    <cacheHierarchy uniqueName="[Order_items].[Total Selling Price]" caption="Total Selling Price" attribute="1" defaultMemberUniqueName="[Order_items].[Total Selling Price].[All]" allUniqueName="[Order_items].[Total Selling Price].[All]" dimensionUniqueName="[Order_items]" displayFolder="" count="0" memberValueDatatype="5" unbalanced="0"/>
    <cacheHierarchy uniqueName="[Order_items].[Discount Amount]" caption="Discount Amount" attribute="1" defaultMemberUniqueName="[Order_items].[Discount Amount].[All]" allUniqueName="[Order_items].[Discount Amount].[All]" dimensionUniqueName="[Order_item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CustomerID]" caption="CustomerID" attribute="1" defaultMemberUniqueName="[Orders].[CustomerID].[All]" allUniqueName="[Orders].[Customer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SalesRep]" caption="SalesRep" attribute="1" defaultMemberUniqueName="[Orders].[SalesRep].[All]" allUniqueName="[Orders].[SalesRep].[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Orders].[ShippingCity]" caption="ShippingCity" attribute="1" defaultMemberUniqueName="[Orders].[ShippingCity].[All]" allUniqueName="[Orders].[ShippingCity].[All]" dimensionUniqueName="[Orders]" displayFolder="" count="0" memberValueDatatype="130" unbalanced="0"/>
    <cacheHierarchy uniqueName="[Orders].[ShippingCost]" caption="ShippingCost" attribute="1" defaultMemberUniqueName="[Orders].[ShippingCost].[All]" allUniqueName="[Orders].[ShippingCost].[All]" dimensionUniqueName="[Orders]" displayFolder="" count="0" memberValueDatatype="5" unbalanced="0"/>
    <cacheHierarchy uniqueName="[Orders].[PaymentTermDays]" caption="PaymentTermDays" attribute="1" defaultMemberUniqueName="[Orders].[PaymentTermDays].[All]" allUniqueName="[Orders].[PaymentTermDays].[All]" dimensionUniqueName="[Orders]" displayFolder="" count="0" memberValueDatatype="5" unbalanced="0"/>
    <cacheHierarchy uniqueName="[Pivot].[OrderID]" caption="OrderID" attribute="1" defaultMemberUniqueName="[Pivot].[OrderID].[All]" allUniqueName="[Pivot].[OrderID].[All]" dimensionUniqueName="[Pivot]" displayFolder="" count="0" memberValueDatatype="130" unbalanced="0"/>
    <cacheHierarchy uniqueName="[Pivot].[Order_Date]" caption="Order_Date" attribute="1" time="1" defaultMemberUniqueName="[Pivot].[Order_Date].[All]" allUniqueName="[Pivot].[Order_Date].[All]" dimensionUniqueName="[Pivot]" displayFolder="" count="0" memberValueDatatype="7" unbalanced="0"/>
    <cacheHierarchy uniqueName="[Pivot].[Customer_Name]" caption="Customer_Name" attribute="1" defaultMemberUniqueName="[Pivot].[Customer_Name].[All]" allUniqueName="[Pivot].[Customer_Name].[All]" dimensionUniqueName="[Pivot]" displayFolder="" count="0" memberValueDatatype="130" unbalanced="0"/>
    <cacheHierarchy uniqueName="[Pivot].[Region]" caption="Region" attribute="1" defaultMemberUniqueName="[Pivot].[Region].[All]" allUniqueName="[Pivot].[Region].[All]" dimensionUniqueName="[Pivot]" displayFolder="" count="0" memberValueDatatype="130" unbalanced="0"/>
    <cacheHierarchy uniqueName="[Pivot].[Country]" caption="Country" attribute="1" defaultMemberUniqueName="[Pivot].[Country].[All]" allUniqueName="[Pivot].[Country].[All]" dimensionUniqueName="[Pivot]" displayFolder="" count="0" memberValueDatatype="130" unbalanced="0"/>
    <cacheHierarchy uniqueName="[Pivot].[City]" caption="City" attribute="1" defaultMemberUniqueName="[Pivot].[City].[All]" allUniqueName="[Pivot].[City].[All]" dimensionUniqueName="[Pivot]" displayFolder="" count="0" memberValueDatatype="130" unbalanced="0"/>
    <cacheHierarchy uniqueName="[Pivot].[Product_Category]" caption="Product_Category" attribute="1" defaultMemberUniqueName="[Pivot].[Product_Category].[All]" allUniqueName="[Pivot].[Product_Category].[All]" dimensionUniqueName="[Pivot]" displayFolder="" count="0" memberValueDatatype="130" unbalanced="0"/>
    <cacheHierarchy uniqueName="[Pivot].[Sub_Category]" caption="Sub_Category" attribute="1" defaultMemberUniqueName="[Pivot].[Sub_Category].[All]" allUniqueName="[Pivot].[Sub_Category].[All]" dimensionUniqueName="[Pivot]" displayFolder="" count="0" memberValueDatatype="130" unbalanced="0"/>
    <cacheHierarchy uniqueName="[Pivot].[Product_Name]" caption="Product_Name" attribute="1" defaultMemberUniqueName="[Pivot].[Product_Name].[All]" allUniqueName="[Pivot].[Product_Name].[All]" dimensionUniqueName="[Pivot]" displayFolder="" count="0" memberValueDatatype="130" unbalanced="0"/>
    <cacheHierarchy uniqueName="[Pivot].[Quantity]" caption="Quantity" attribute="1" defaultMemberUniqueName="[Pivot].[Quantity].[All]" allUniqueName="[Pivot].[Quantity].[All]" dimensionUniqueName="[Pivot]" displayFolder="" count="0" memberValueDatatype="20" unbalanced="0"/>
    <cacheHierarchy uniqueName="[Pivot].[Unit_Price]" caption="Unit_Price" attribute="1" defaultMemberUniqueName="[Pivot].[Unit_Price].[All]" allUniqueName="[Pivot].[Unit_Price].[All]" dimensionUniqueName="[Pivot]" displayFolder="" count="0" memberValueDatatype="20" unbalanced="0"/>
    <cacheHierarchy uniqueName="[Pivot].[Discount]" caption="Discount" attribute="1" defaultMemberUniqueName="[Pivot].[Discount].[All]" allUniqueName="[Pivot].[Discount].[All]" dimensionUniqueName="[Pivot]" displayFolder="" count="0" memberValueDatatype="5" unbalanced="0"/>
    <cacheHierarchy uniqueName="[Pivot].[Sales]" caption="Sales" attribute="1" defaultMemberUniqueName="[Pivot].[Sales].[All]" allUniqueName="[Pivot].[Sales].[All]" dimensionUniqueName="[Pivot]" displayFolder="" count="0" memberValueDatatype="5" unbalanced="0"/>
    <cacheHierarchy uniqueName="[Pivot].[Profit_Margin]" caption="Profit_Margin" attribute="1" defaultMemberUniqueName="[Pivot].[Profit_Margin].[All]" allUniqueName="[Pivot].[Profit_Margin].[All]" dimensionUniqueName="[Pivot]" displayFolder="" count="0" memberValueDatatype="5" unbalanced="0"/>
    <cacheHierarchy uniqueName="[Pivot].[Profit_Amount]" caption="Profit_Amount" attribute="1" defaultMemberUniqueName="[Pivot].[Profit_Amount].[All]" allUniqueName="[Pivot].[Profit_Amount].[All]" dimensionUniqueName="[Pivot]" displayFolder="" count="0" memberValueDatatype="5" unbalanced="0"/>
    <cacheHierarchy uniqueName="[Pivot].[Payment_Mode]" caption="Payment_Mode" attribute="1" defaultMemberUniqueName="[Pivot].[Payment_Mode].[All]" allUniqueName="[Pivot].[Payment_Mode].[All]" dimensionUniqueName="[Pivot]" displayFolder="" count="0" memberValueDatatype="130" unbalanced="0"/>
    <cacheHierarchy uniqueName="[Pivot].[Delivery_Status]" caption="Delivery_Status" attribute="1" defaultMemberUniqueName="[Pivot].[Delivery_Status].[All]" allUniqueName="[Pivot].[Delivery_Status].[All]" dimensionUniqueName="[Pivot]" displayFolder="" count="0" memberValueDatatype="130" unbalanced="0"/>
    <cacheHierarchy uniqueName="[Pivot].[Delivery_Days]" caption="Delivery_Days" attribute="1" defaultMemberUniqueName="[Pivot].[Delivery_Days].[All]" allUniqueName="[Pivot].[Delivery_Days].[All]" dimensionUniqueName="[Pivot]"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ubCategory]" caption="SubCategory" attribute="1" defaultMemberUniqueName="[Products].[SubCategory].[All]" allUniqueName="[Products].[SubCategory].[All]" dimensionUniqueName="[Products]" displayFolder="" count="0" memberValueDatatype="130" unbalanced="0"/>
    <cacheHierarchy uniqueName="[Products].[SupplierID]" caption="SupplierID" attribute="1" defaultMemberUniqueName="[Products].[SupplierID].[All]" allUniqueName="[Products].[SupplierID].[All]" dimensionUniqueName="[Products]" displayFolder="" count="0" memberValueDatatype="130" unbalanced="0"/>
    <cacheHierarchy uniqueName="[Products].[CostPrice]" caption="CostPrice" attribute="1" defaultMemberUniqueName="[Products].[CostPrice].[All]" allUniqueName="[Products].[CostPrice].[All]" dimensionUniqueName="[Products]" displayFolder="" count="0" memberValueDatatype="5" unbalanced="0"/>
    <cacheHierarchy uniqueName="[Products].[ListPrice]" caption="ListPrice" attribute="1" defaultMemberUniqueName="[Products].[ListPrice].[All]" allUniqueName="[Products].[ListPrice].[All]" dimensionUniqueName="[Products]" displayFolder="" count="0" memberValueDatatype="5" unbalanced="0"/>
    <cacheHierarchy uniqueName="[Products].[ReorderLevel]" caption="ReorderLevel" attribute="1" defaultMemberUniqueName="[Products].[ReorderLevel].[All]" allUniqueName="[Products].[ReorderLevel].[All]" dimensionUniqueName="[Products]" displayFolder="" count="0" memberValueDatatype="5" unbalanced="0"/>
    <cacheHierarchy uniqueName="[Products].[WeightKg]" caption="WeightKg" attribute="1" defaultMemberUniqueName="[Products].[WeightKg].[All]" allUniqueName="[Products].[WeightKg].[All]" dimensionUniqueName="[Products]" displayFolder="" count="0" memberValueDatatype="5" unbalanced="0"/>
    <cacheHierarchy uniqueName="[Products].[Margin Category]" caption="Margin Category" attribute="1" defaultMemberUniqueName="[Products].[Margin Category].[All]" allUniqueName="[Products].[Margin Category].[All]" dimensionUniqueName="[Products]" displayFolder="" count="0" memberValueDatatype="130" unbalanced="0"/>
    <cacheHierarchy uniqueName="[Sales].[SaleID]" caption="SaleID" attribute="1" defaultMemberUniqueName="[Sales].[SaleID].[All]" allUniqueName="[Sales].[SaleID].[All]" dimensionUniqueName="[Sales]" displayFolder="" count="0" memberValueDatatype="20" unbalanced="0"/>
    <cacheHierarchy uniqueName="[Sales].[SaleDate]" caption="SaleDate" attribute="1" defaultMemberUniqueName="[Sales].[SaleDate].[All]" allUniqueName="[Sales].[SaleDate].[All]" dimensionUniqueName="[Sales]" displayFolder="" count="0" memberValueDatatype="130" unbalanced="0"/>
    <cacheHierarchy uniqueName="[Sales].[CustomerID]" caption="CustomerID" attribute="1" defaultMemberUniqueName="[Sales].[CustomerID].[All]" allUniqueName="[Sales].[CustomerID].[All]" dimensionUniqueName="[Sales]" displayFolder="" count="0" memberValueDatatype="20" unbalanced="0"/>
    <cacheHierarchy uniqueName="[Sales].[ProductID]" caption="ProductID" attribute="1" defaultMemberUniqueName="[Sales].[ProductID].[All]" allUniqueName="[Sales].[Product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Region]" caption="Region" attribute="1" defaultMemberUniqueName="[Sales].[Region].[All]" allUniqueName="[Sales].[Region].[All]" dimensionUniqueName="[Sale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130" unbalanced="0"/>
    <cacheHierarchy uniqueName="[Suppliers].[SupplierName]" caption="SupplierName" attribute="1" defaultMemberUniqueName="[Suppliers].[SupplierName].[All]" allUniqueName="[Suppliers].[SupplierNam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LeadTimeDays]" caption="LeadTimeDays" attribute="1" defaultMemberUniqueName="[Suppliers].[LeadTimeDays].[All]" allUniqueName="[Suppliers].[LeadTimeDays].[All]" dimensionUniqueName="[Suppliers]" displayFolder="" count="0" memberValueDatatype="5" unbalanced="0"/>
    <cacheHierarchy uniqueName="[Suppliers].[Rating]" caption="Rating" attribute="1" defaultMemberUniqueName="[Suppliers].[Rating].[All]" allUniqueName="[Suppliers].[Rating].[All]" dimensionUniqueName="[Suppliers]" displayFolder="" count="0" memberValueDatatype="5" unbalanced="0"/>
    <cacheHierarchy uniqueName="[Measures].[Sum of Selling Price]" caption="Sum of Selling Price" measure="1" displayFolder="" measureGroup="Order_items" count="0">
      <extLst>
        <ext xmlns:x15="http://schemas.microsoft.com/office/spreadsheetml/2010/11/main" uri="{B97F6D7D-B522-45F9-BDA1-12C45D357490}">
          <x15:cacheHierarchy aggregatedColumn="22"/>
        </ext>
      </extLst>
    </cacheHierarchy>
    <cacheHierarchy uniqueName="[Measures].[Sum of Total Selling Price]" caption="Sum of Total Selling Price" measure="1" displayFolder="" measureGroup="Order_items" count="0">
      <extLst>
        <ext xmlns:x15="http://schemas.microsoft.com/office/spreadsheetml/2010/11/main" uri="{B97F6D7D-B522-45F9-BDA1-12C45D357490}">
          <x15:cacheHierarchy aggregatedColumn="23"/>
        </ext>
      </extLst>
    </cacheHierarchy>
    <cacheHierarchy uniqueName="[Measures].[Sum of Discount Amount]" caption="Sum of Discount Amount" measure="1" displayFolder="" measureGroup="Order_items" count="0">
      <extLst>
        <ext xmlns:x15="http://schemas.microsoft.com/office/spreadsheetml/2010/11/main" uri="{B97F6D7D-B522-45F9-BDA1-12C45D357490}">
          <x15:cacheHierarchy aggregatedColumn="24"/>
        </ext>
      </extLst>
    </cacheHierarchy>
    <cacheHierarchy uniqueName="[Measures].[Count of SupplierID]" caption="Count of SupplierID" measure="1" displayFolder="" measureGroup="Suppliers" count="0">
      <extLst>
        <ext xmlns:x15="http://schemas.microsoft.com/office/spreadsheetml/2010/11/main" uri="{B97F6D7D-B522-45F9-BDA1-12C45D357490}">
          <x15:cacheHierarchy aggregatedColumn="69"/>
        </ext>
      </extLst>
    </cacheHierarchy>
    <cacheHierarchy uniqueName="[Measures].[Distinct Count of SupplierID]" caption="Distinct Count of SupplierID" measure="1" displayFolder="" measureGroup="Suppliers" count="0">
      <extLst>
        <ext xmlns:x15="http://schemas.microsoft.com/office/spreadsheetml/2010/11/main" uri="{B97F6D7D-B522-45F9-BDA1-12C45D357490}">
          <x15:cacheHierarchy aggregatedColumn="69"/>
        </ext>
      </extLst>
    </cacheHierarchy>
    <cacheHierarchy uniqueName="[Measures].[Count of Suppliers]" caption="Count of Suppliers" measure="1" displayFolder="" measureGroup="Suppliers" count="0"/>
    <cacheHierarchy uniqueName="[Measures].[Total Profit Measure]" caption="Total Profit Measure" measure="1" displayFolder="" measureGroup="Order_items" count="0" oneField="1">
      <fieldsUsage count="1">
        <fieldUsage x="1"/>
      </fieldsUsage>
    </cacheHierarchy>
    <cacheHierarchy uniqueName="[Measures].[__XL_Count Suppliers]" caption="__XL_Count Suppliers" measure="1" displayFolder="" measureGroup="Suppli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_items]" caption="__XL_Count Order_items" measure="1" displayFolder="" measureGroup="Order_items" count="0" hidden="1"/>
    <cacheHierarchy uniqueName="[Measures].[__XL_Count Pivot]" caption="__XL_Count Pivot" measure="1" displayFolder="" measureGroup="Pivot" count="0" hidden="1"/>
    <cacheHierarchy uniqueName="[Measures].[__XL_Count Sales]" caption="__XL_Count Sales" measure="1" displayFolder="" measureGroup="Sales" count="0" hidden="1"/>
    <cacheHierarchy uniqueName="[Measures].[__XL_Count ICC_ODI_Rankings]" caption="__XL_Count ICC_ODI_Rankings" measure="1" displayFolder="" measureGroup="ICC_ODI_Rankings" count="0" hidden="1"/>
    <cacheHierarchy uniqueName="[Measures].[__No measures defined]" caption="__No measures defined" measure="1" displayFolder="" count="0" hidden="1"/>
    <cacheHierarchy uniqueName="[Measures].[_Total Profit Measure Goal]" caption="_Total Profit Measure Goal" measure="1" displayFolder="" measureGroup="Order_items" count="0" hidden="1"/>
    <cacheHierarchy uniqueName="[Measures].[_Total Profit Measure Status]" caption="_Total Profit Measure Status" measure="1" iconSet="6" displayFolder="" measureGroup="Order_items" count="0" hidden="1"/>
  </cacheHierarchies>
  <kpis count="1">
    <kpi uniqueName="Total Profit Measure" caption="Total Profit Measure" displayFolder="" measureGroup="Order_items" parent="" value="[Measures].[Total Profit Measure]" goal="[Measures].[_Total Profit Measure Goal]" status="[Measures].[_Total Profit Measure Status]" trend="" weight=""/>
  </kpis>
  <dimensions count="9">
    <dimension name="Customers" uniqueName="[Customers]" caption="Customers"/>
    <dimension name="ICC_ODI_Rankings" uniqueName="[ICC_ODI_Rankings]" caption="ICC_ODI_Rankings"/>
    <dimension measure="1" name="Measures" uniqueName="[Measures]" caption="Measures"/>
    <dimension name="Order_items" uniqueName="[Order_items]" caption="Order_items"/>
    <dimension name="Orders" uniqueName="[Orders]" caption="Orders"/>
    <dimension name="Pivot" uniqueName="[Pivot]" caption="Pivot"/>
    <dimension name="Products" uniqueName="[Products]" caption="Products"/>
    <dimension name="Sales" uniqueName="[Sales]" caption="Sales"/>
    <dimension name="Suppliers" uniqueName="[Suppliers]" caption="Suppliers"/>
  </dimensions>
  <measureGroups count="8">
    <measureGroup name="Customers" caption="Customers"/>
    <measureGroup name="ICC_ODI_Rankings" caption="ICC_ODI_Rankings"/>
    <measureGroup name="Order_items" caption="Order_items"/>
    <measureGroup name="Orders" caption="Orders"/>
    <measureGroup name="Pivot" caption="Pivot"/>
    <measureGroup name="Products" caption="Products"/>
    <measureGroup name="Sales" caption="Sales"/>
    <measureGroup name="Suppliers" caption="Suppliers"/>
  </measureGroups>
  <maps count="14">
    <map measureGroup="0" dimension="0"/>
    <map measureGroup="1" dimension="1"/>
    <map measureGroup="2" dimension="0"/>
    <map measureGroup="2" dimension="3"/>
    <map measureGroup="2" dimension="4"/>
    <map measureGroup="2" dimension="6"/>
    <map measureGroup="2" dimension="8"/>
    <map measureGroup="3" dimension="0"/>
    <map measureGroup="3" dimension="4"/>
    <map measureGroup="4" dimension="5"/>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980.88490902778" createdVersion="8" refreshedVersion="8" minRefreshableVersion="3" recordCount="0" supportSubquery="1" supportAdvancedDrill="1" xr:uid="{CB2E4273-9DE8-4E14-B19B-5E354A4ADC65}">
  <cacheSource type="external" connectionId="8"/>
  <cacheFields count="3">
    <cacheField name="[Customers].[Segment].[Segment]" caption="Segment" numFmtId="0" hierarchy="2" level="1">
      <sharedItems count="3">
        <s v="Corporate"/>
        <s v="Distributor"/>
        <s v="Retail"/>
      </sharedItems>
    </cacheField>
    <cacheField name="[Products].[Margin Category].[Margin Category]" caption="Margin Category" numFmtId="0" hierarchy="61" level="1">
      <sharedItems count="2">
        <s v="High Margin"/>
        <s v="Low Margin"/>
      </sharedItems>
    </cacheField>
    <cacheField name="[Measures].[Sum of Discount Amount]" caption="Sum of Discount Amount" numFmtId="0" hierarchy="77" level="32767"/>
  </cacheFields>
  <cacheHierarchies count="93">
    <cacheHierarchy uniqueName="[Customers].[CustomerID]" caption="CustomerID" attribute="1" defaultMemberUniqueName="[Customers].[CustomerID].[All]" allUniqueName="[Customers].[CustomerID].[All]" dimensionUniqueName="[Customers]" displayFolder="" count="0" memberValueDatatype="13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2" memberValueDatatype="130" unbalanced="0">
      <fieldsUsage count="2">
        <fieldUsage x="-1"/>
        <fieldUsage x="0"/>
      </fieldsUsage>
    </cacheHierarchy>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Since]" caption="CustomerSince" attribute="1" time="1" defaultMemberUniqueName="[Customers].[CustomerSince].[All]" allUniqueName="[Customers].[CustomerSince].[All]" dimensionUniqueName="[Customers]" displayFolder="" count="0" memberValueDatatype="7" unbalanced="0"/>
    <cacheHierarchy uniqueName="[Customers].[CreditLimit]" caption="CreditLimit" attribute="1" defaultMemberUniqueName="[Customers].[CreditLimit].[All]" allUniqueName="[Customers].[CreditLimit].[All]" dimensionUniqueName="[Customers]" displayFolder="" count="0" memberValueDatatype="5" unbalanced="0"/>
    <cacheHierarchy uniqueName="[Customers].[Dynamic Customers]" caption="Dynamic Customers" attribute="1" defaultMemberUniqueName="[Customers].[Dynamic Customers].[All]" allUniqueName="[Customers].[Dynamic Customers].[All]" dimensionUniqueName="[Customers]" displayFolder="" count="0" memberValueDatatype="130" unbalanced="0"/>
    <cacheHierarchy uniqueName="[ICC_ODI_Rankings].[Ranking]" caption="Ranking" attribute="1" defaultMemberUniqueName="[ICC_ODI_Rankings].[Ranking].[All]" allUniqueName="[ICC_ODI_Rankings].[Ranking].[All]" dimensionUniqueName="[ICC_ODI_Rankings]" displayFolder="" count="0" memberValueDatatype="130" unbalanced="0"/>
    <cacheHierarchy uniqueName="[ICC_ODI_Rankings].[Country Code]" caption="Country Code" attribute="1" defaultMemberUniqueName="[ICC_ODI_Rankings].[Country Code].[All]" allUniqueName="[ICC_ODI_Rankings].[Country Code].[All]" dimensionUniqueName="[ICC_ODI_Rankings]" displayFolder="" count="0" memberValueDatatype="130" unbalanced="0"/>
    <cacheHierarchy uniqueName="[ICC_ODI_Rankings].[Country Name]" caption="Country Name" attribute="1" defaultMemberUniqueName="[ICC_ODI_Rankings].[Country Name].[All]" allUniqueName="[ICC_ODI_Rankings].[Country Name].[All]" dimensionUniqueName="[ICC_ODI_Rankings]" displayFolder="" count="0" memberValueDatatype="130" unbalanced="0"/>
    <cacheHierarchy uniqueName="[ICC_ODI_Rankings].[Ranking Score]" caption="Ranking Score" attribute="1" defaultMemberUniqueName="[ICC_ODI_Rankings].[Ranking Score].[All]" allUniqueName="[ICC_ODI_Rankings].[Ranking Score].[All]" dimensionUniqueName="[ICC_ODI_Rankings]" displayFolder="" count="0" memberValueDatatype="20" unbalanced="0"/>
    <cacheHierarchy uniqueName="[ICC_ODI_Rankings].[Highest Ranking Score and Remark]" caption="Highest Ranking Score and Remark" attribute="1" defaultMemberUniqueName="[ICC_ODI_Rankings].[Highest Ranking Score and Remark].[All]" allUniqueName="[ICC_ODI_Rankings].[Highest Ranking Score and Remark].[All]" dimensionUniqueName="[ICC_ODI_Rankings]" displayFolder="" count="0" memberValueDatatype="130" unbalanced="0"/>
    <cacheHierarchy uniqueName="[ICC_ODI_Rankings].[Rise and Fall in ranks]" caption="Rise and Fall in ranks" attribute="1" defaultMemberUniqueName="[ICC_ODI_Rankings].[Rise and Fall in ranks].[All]" allUniqueName="[ICC_ODI_Rankings].[Rise and Fall in ranks].[All]" dimensionUniqueName="[ICC_ODI_Rankings]" displayFolder="" count="0" memberValueDatatype="130" unbalanced="0"/>
    <cacheHierarchy uniqueName="[ICC_ODI_Rankings].[Full Name]" caption="Full Name" attribute="1" defaultMemberUniqueName="[ICC_ODI_Rankings].[Full Name].[All]" allUniqueName="[ICC_ODI_Rankings].[Full Name].[All]" dimensionUniqueName="[ICC_ODI_Rankings]" displayFolder="" count="0" memberValueDatatype="130" unbalanced="0"/>
    <cacheHierarchy uniqueName="[Order_items].[OrderItemID]" caption="OrderItemID" attribute="1" defaultMemberUniqueName="[Order_items].[OrderItemID].[All]" allUniqueName="[Order_items].[OrderItemID].[All]" dimensionUniqueName="[Order_items]" displayFolder="" count="0" memberValueDatatype="130" unbalanced="0"/>
    <cacheHierarchy uniqueName="[Order_items].[OrderID]" caption="OrderID" attribute="1" defaultMemberUniqueName="[Order_items].[OrderID].[All]" allUniqueName="[Order_items].[OrderID].[All]" dimensionUniqueName="[Order_items]" displayFolder="" count="0" memberValueDatatype="130" unbalanced="0"/>
    <cacheHierarchy uniqueName="[Order_items].[ProductID]" caption="ProductID" attribute="1" defaultMemberUniqueName="[Order_items].[ProductID].[All]" allUniqueName="[Order_items].[ProductID].[All]" dimensionUniqueName="[Order_items]" displayFolder="" count="0" memberValueDatatype="130" unbalanced="0"/>
    <cacheHierarchy uniqueName="[Order_items].[Quantity]" caption="Quantity" attribute="1" defaultMemberUniqueName="[Order_items].[Quantity].[All]" allUniqueName="[Order_items].[Quantity].[All]" dimensionUniqueName="[Order_items]" displayFolder="" count="0" memberValueDatatype="5" unbalanced="0"/>
    <cacheHierarchy uniqueName="[Order_items].[UnitPrice]" caption="UnitPrice" attribute="1" defaultMemberUniqueName="[Order_items].[UnitPrice].[All]" allUniqueName="[Order_items].[Unit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_items].[Selling Price]" caption="Selling Price" attribute="1" defaultMemberUniqueName="[Order_items].[Selling Price].[All]" allUniqueName="[Order_items].[Selling Price].[All]" dimensionUniqueName="[Order_items]" displayFolder="" count="0" memberValueDatatype="5" unbalanced="0"/>
    <cacheHierarchy uniqueName="[Order_items].[Total Selling Price]" caption="Total Selling Price" attribute="1" defaultMemberUniqueName="[Order_items].[Total Selling Price].[All]" allUniqueName="[Order_items].[Total Selling Price].[All]" dimensionUniqueName="[Order_items]" displayFolder="" count="0" memberValueDatatype="5" unbalanced="0"/>
    <cacheHierarchy uniqueName="[Order_items].[Discount Amount]" caption="Discount Amount" attribute="1" defaultMemberUniqueName="[Order_items].[Discount Amount].[All]" allUniqueName="[Order_items].[Discount Amount].[All]" dimensionUniqueName="[Order_item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CustomerID]" caption="CustomerID" attribute="1" defaultMemberUniqueName="[Orders].[CustomerID].[All]" allUniqueName="[Orders].[Customer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SalesRep]" caption="SalesRep" attribute="1" defaultMemberUniqueName="[Orders].[SalesRep].[All]" allUniqueName="[Orders].[SalesRep].[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Orders].[ShippingCity]" caption="ShippingCity" attribute="1" defaultMemberUniqueName="[Orders].[ShippingCity].[All]" allUniqueName="[Orders].[ShippingCity].[All]" dimensionUniqueName="[Orders]" displayFolder="" count="0" memberValueDatatype="130" unbalanced="0"/>
    <cacheHierarchy uniqueName="[Orders].[ShippingCost]" caption="ShippingCost" attribute="1" defaultMemberUniqueName="[Orders].[ShippingCost].[All]" allUniqueName="[Orders].[ShippingCost].[All]" dimensionUniqueName="[Orders]" displayFolder="" count="0" memberValueDatatype="5" unbalanced="0"/>
    <cacheHierarchy uniqueName="[Orders].[PaymentTermDays]" caption="PaymentTermDays" attribute="1" defaultMemberUniqueName="[Orders].[PaymentTermDays].[All]" allUniqueName="[Orders].[PaymentTermDays].[All]" dimensionUniqueName="[Orders]" displayFolder="" count="0" memberValueDatatype="5" unbalanced="0"/>
    <cacheHierarchy uniqueName="[Pivot].[OrderID]" caption="OrderID" attribute="1" defaultMemberUniqueName="[Pivot].[OrderID].[All]" allUniqueName="[Pivot].[OrderID].[All]" dimensionUniqueName="[Pivot]" displayFolder="" count="0" memberValueDatatype="130" unbalanced="0"/>
    <cacheHierarchy uniqueName="[Pivot].[Order_Date]" caption="Order_Date" attribute="1" time="1" defaultMemberUniqueName="[Pivot].[Order_Date].[All]" allUniqueName="[Pivot].[Order_Date].[All]" dimensionUniqueName="[Pivot]" displayFolder="" count="0" memberValueDatatype="7" unbalanced="0"/>
    <cacheHierarchy uniqueName="[Pivot].[Customer_Name]" caption="Customer_Name" attribute="1" defaultMemberUniqueName="[Pivot].[Customer_Name].[All]" allUniqueName="[Pivot].[Customer_Name].[All]" dimensionUniqueName="[Pivot]" displayFolder="" count="0" memberValueDatatype="130" unbalanced="0"/>
    <cacheHierarchy uniqueName="[Pivot].[Region]" caption="Region" attribute="1" defaultMemberUniqueName="[Pivot].[Region].[All]" allUniqueName="[Pivot].[Region].[All]" dimensionUniqueName="[Pivot]" displayFolder="" count="0" memberValueDatatype="130" unbalanced="0"/>
    <cacheHierarchy uniqueName="[Pivot].[Country]" caption="Country" attribute="1" defaultMemberUniqueName="[Pivot].[Country].[All]" allUniqueName="[Pivot].[Country].[All]" dimensionUniqueName="[Pivot]" displayFolder="" count="0" memberValueDatatype="130" unbalanced="0"/>
    <cacheHierarchy uniqueName="[Pivot].[City]" caption="City" attribute="1" defaultMemberUniqueName="[Pivot].[City].[All]" allUniqueName="[Pivot].[City].[All]" dimensionUniqueName="[Pivot]" displayFolder="" count="0" memberValueDatatype="130" unbalanced="0"/>
    <cacheHierarchy uniqueName="[Pivot].[Product_Category]" caption="Product_Category" attribute="1" defaultMemberUniqueName="[Pivot].[Product_Category].[All]" allUniqueName="[Pivot].[Product_Category].[All]" dimensionUniqueName="[Pivot]" displayFolder="" count="0" memberValueDatatype="130" unbalanced="0"/>
    <cacheHierarchy uniqueName="[Pivot].[Sub_Category]" caption="Sub_Category" attribute="1" defaultMemberUniqueName="[Pivot].[Sub_Category].[All]" allUniqueName="[Pivot].[Sub_Category].[All]" dimensionUniqueName="[Pivot]" displayFolder="" count="0" memberValueDatatype="130" unbalanced="0"/>
    <cacheHierarchy uniqueName="[Pivot].[Product_Name]" caption="Product_Name" attribute="1" defaultMemberUniqueName="[Pivot].[Product_Name].[All]" allUniqueName="[Pivot].[Product_Name].[All]" dimensionUniqueName="[Pivot]" displayFolder="" count="0" memberValueDatatype="130" unbalanced="0"/>
    <cacheHierarchy uniqueName="[Pivot].[Quantity]" caption="Quantity" attribute="1" defaultMemberUniqueName="[Pivot].[Quantity].[All]" allUniqueName="[Pivot].[Quantity].[All]" dimensionUniqueName="[Pivot]" displayFolder="" count="0" memberValueDatatype="20" unbalanced="0"/>
    <cacheHierarchy uniqueName="[Pivot].[Unit_Price]" caption="Unit_Price" attribute="1" defaultMemberUniqueName="[Pivot].[Unit_Price].[All]" allUniqueName="[Pivot].[Unit_Price].[All]" dimensionUniqueName="[Pivot]" displayFolder="" count="0" memberValueDatatype="20" unbalanced="0"/>
    <cacheHierarchy uniqueName="[Pivot].[Discount]" caption="Discount" attribute="1" defaultMemberUniqueName="[Pivot].[Discount].[All]" allUniqueName="[Pivot].[Discount].[All]" dimensionUniqueName="[Pivot]" displayFolder="" count="0" memberValueDatatype="5" unbalanced="0"/>
    <cacheHierarchy uniqueName="[Pivot].[Sales]" caption="Sales" attribute="1" defaultMemberUniqueName="[Pivot].[Sales].[All]" allUniqueName="[Pivot].[Sales].[All]" dimensionUniqueName="[Pivot]" displayFolder="" count="0" memberValueDatatype="5" unbalanced="0"/>
    <cacheHierarchy uniqueName="[Pivot].[Profit_Margin]" caption="Profit_Margin" attribute="1" defaultMemberUniqueName="[Pivot].[Profit_Margin].[All]" allUniqueName="[Pivot].[Profit_Margin].[All]" dimensionUniqueName="[Pivot]" displayFolder="" count="0" memberValueDatatype="5" unbalanced="0"/>
    <cacheHierarchy uniqueName="[Pivot].[Profit_Amount]" caption="Profit_Amount" attribute="1" defaultMemberUniqueName="[Pivot].[Profit_Amount].[All]" allUniqueName="[Pivot].[Profit_Amount].[All]" dimensionUniqueName="[Pivot]" displayFolder="" count="0" memberValueDatatype="5" unbalanced="0"/>
    <cacheHierarchy uniqueName="[Pivot].[Payment_Mode]" caption="Payment_Mode" attribute="1" defaultMemberUniqueName="[Pivot].[Payment_Mode].[All]" allUniqueName="[Pivot].[Payment_Mode].[All]" dimensionUniqueName="[Pivot]" displayFolder="" count="0" memberValueDatatype="130" unbalanced="0"/>
    <cacheHierarchy uniqueName="[Pivot].[Delivery_Status]" caption="Delivery_Status" attribute="1" defaultMemberUniqueName="[Pivot].[Delivery_Status].[All]" allUniqueName="[Pivot].[Delivery_Status].[All]" dimensionUniqueName="[Pivot]" displayFolder="" count="0" memberValueDatatype="130" unbalanced="0"/>
    <cacheHierarchy uniqueName="[Pivot].[Delivery_Days]" caption="Delivery_Days" attribute="1" defaultMemberUniqueName="[Pivot].[Delivery_Days].[All]" allUniqueName="[Pivot].[Delivery_Days].[All]" dimensionUniqueName="[Pivot]"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SupplierID]" caption="SupplierID" attribute="1" defaultMemberUniqueName="[Products].[SupplierID].[All]" allUniqueName="[Products].[SupplierID].[All]" dimensionUniqueName="[Products]" displayFolder="" count="0" memberValueDatatype="130" unbalanced="0"/>
    <cacheHierarchy uniqueName="[Products].[CostPrice]" caption="CostPrice" attribute="1" defaultMemberUniqueName="[Products].[CostPrice].[All]" allUniqueName="[Products].[CostPrice].[All]" dimensionUniqueName="[Products]" displayFolder="" count="0" memberValueDatatype="5" unbalanced="0"/>
    <cacheHierarchy uniqueName="[Products].[ListPrice]" caption="ListPrice" attribute="1" defaultMemberUniqueName="[Products].[ListPrice].[All]" allUniqueName="[Products].[ListPrice].[All]" dimensionUniqueName="[Products]" displayFolder="" count="0" memberValueDatatype="5" unbalanced="0"/>
    <cacheHierarchy uniqueName="[Products].[ReorderLevel]" caption="ReorderLevel" attribute="1" defaultMemberUniqueName="[Products].[ReorderLevel].[All]" allUniqueName="[Products].[ReorderLevel].[All]" dimensionUniqueName="[Products]" displayFolder="" count="0" memberValueDatatype="5" unbalanced="0"/>
    <cacheHierarchy uniqueName="[Products].[WeightKg]" caption="WeightKg" attribute="1" defaultMemberUniqueName="[Products].[WeightKg].[All]" allUniqueName="[Products].[WeightKg].[All]" dimensionUniqueName="[Products]" displayFolder="" count="0" memberValueDatatype="5" unbalanced="0"/>
    <cacheHierarchy uniqueName="[Products].[Margin Category]" caption="Margin Category" attribute="1" defaultMemberUniqueName="[Products].[Margin Category].[All]" allUniqueName="[Products].[Margin Category].[All]" dimensionUniqueName="[Products]" displayFolder="" count="2" memberValueDatatype="130" unbalanced="0">
      <fieldsUsage count="2">
        <fieldUsage x="-1"/>
        <fieldUsage x="1"/>
      </fieldsUsage>
    </cacheHierarchy>
    <cacheHierarchy uniqueName="[Sales].[SaleID]" caption="SaleID" attribute="1" defaultMemberUniqueName="[Sales].[SaleID].[All]" allUniqueName="[Sales].[SaleID].[All]" dimensionUniqueName="[Sales]" displayFolder="" count="0" memberValueDatatype="20" unbalanced="0"/>
    <cacheHierarchy uniqueName="[Sales].[SaleDate]" caption="SaleDate" attribute="1" defaultMemberUniqueName="[Sales].[SaleDate].[All]" allUniqueName="[Sales].[SaleDate].[All]" dimensionUniqueName="[Sales]" displayFolder="" count="0" memberValueDatatype="130" unbalanced="0"/>
    <cacheHierarchy uniqueName="[Sales].[CustomerID]" caption="CustomerID" attribute="1" defaultMemberUniqueName="[Sales].[CustomerID].[All]" allUniqueName="[Sales].[CustomerID].[All]" dimensionUniqueName="[Sales]" displayFolder="" count="0" memberValueDatatype="20" unbalanced="0"/>
    <cacheHierarchy uniqueName="[Sales].[ProductID]" caption="ProductID" attribute="1" defaultMemberUniqueName="[Sales].[ProductID].[All]" allUniqueName="[Sales].[Product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Region]" caption="Region" attribute="1" defaultMemberUniqueName="[Sales].[Region].[All]" allUniqueName="[Sales].[Region].[All]" dimensionUniqueName="[Sale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130" unbalanced="0"/>
    <cacheHierarchy uniqueName="[Suppliers].[SupplierName]" caption="SupplierName" attribute="1" defaultMemberUniqueName="[Suppliers].[SupplierName].[All]" allUniqueName="[Suppliers].[SupplierNam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LeadTimeDays]" caption="LeadTimeDays" attribute="1" defaultMemberUniqueName="[Suppliers].[LeadTimeDays].[All]" allUniqueName="[Suppliers].[LeadTimeDays].[All]" dimensionUniqueName="[Suppliers]" displayFolder="" count="0" memberValueDatatype="5" unbalanced="0"/>
    <cacheHierarchy uniqueName="[Suppliers].[Rating]" caption="Rating" attribute="1" defaultMemberUniqueName="[Suppliers].[Rating].[All]" allUniqueName="[Suppliers].[Rating].[All]" dimensionUniqueName="[Suppliers]" displayFolder="" count="0" memberValueDatatype="5" unbalanced="0"/>
    <cacheHierarchy uniqueName="[Measures].[Sum of Selling Price]" caption="Sum of Selling Price" measure="1" displayFolder="" measureGroup="Order_items" count="0">
      <extLst>
        <ext xmlns:x15="http://schemas.microsoft.com/office/spreadsheetml/2010/11/main" uri="{B97F6D7D-B522-45F9-BDA1-12C45D357490}">
          <x15:cacheHierarchy aggregatedColumn="22"/>
        </ext>
      </extLst>
    </cacheHierarchy>
    <cacheHierarchy uniqueName="[Measures].[Sum of Total Selling Price]" caption="Sum of Total Selling Price" measure="1" displayFolder="" measureGroup="Order_items" count="0">
      <extLst>
        <ext xmlns:x15="http://schemas.microsoft.com/office/spreadsheetml/2010/11/main" uri="{B97F6D7D-B522-45F9-BDA1-12C45D357490}">
          <x15:cacheHierarchy aggregatedColumn="23"/>
        </ext>
      </extLst>
    </cacheHierarchy>
    <cacheHierarchy uniqueName="[Measures].[Sum of Discount Amount]" caption="Sum of Discount Amount" measure="1" displayFolder="" measureGroup="Order_items" count="0" oneField="1">
      <fieldsUsage count="1">
        <fieldUsage x="2"/>
      </fieldsUsage>
      <extLst>
        <ext xmlns:x15="http://schemas.microsoft.com/office/spreadsheetml/2010/11/main" uri="{B97F6D7D-B522-45F9-BDA1-12C45D357490}">
          <x15:cacheHierarchy aggregatedColumn="24"/>
        </ext>
      </extLst>
    </cacheHierarchy>
    <cacheHierarchy uniqueName="[Measures].[Count of SupplierID]" caption="Count of SupplierID" measure="1" displayFolder="" measureGroup="Suppliers" count="0">
      <extLst>
        <ext xmlns:x15="http://schemas.microsoft.com/office/spreadsheetml/2010/11/main" uri="{B97F6D7D-B522-45F9-BDA1-12C45D357490}">
          <x15:cacheHierarchy aggregatedColumn="69"/>
        </ext>
      </extLst>
    </cacheHierarchy>
    <cacheHierarchy uniqueName="[Measures].[Distinct Count of SupplierID]" caption="Distinct Count of SupplierID" measure="1" displayFolder="" measureGroup="Suppliers" count="0">
      <extLst>
        <ext xmlns:x15="http://schemas.microsoft.com/office/spreadsheetml/2010/11/main" uri="{B97F6D7D-B522-45F9-BDA1-12C45D357490}">
          <x15:cacheHierarchy aggregatedColumn="69"/>
        </ext>
      </extLst>
    </cacheHierarchy>
    <cacheHierarchy uniqueName="[Measures].[Count of Suppliers]" caption="Count of Suppliers" measure="1" displayFolder="" measureGroup="Suppliers" count="0"/>
    <cacheHierarchy uniqueName="[Measures].[Total Profit Measure]" caption="Total Profit Measure" measure="1" displayFolder="" measureGroup="Order_items" count="0"/>
    <cacheHierarchy uniqueName="[Measures].[__XL_Count Suppliers]" caption="__XL_Count Suppliers" measure="1" displayFolder="" measureGroup="Suppli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_items]" caption="__XL_Count Order_items" measure="1" displayFolder="" measureGroup="Order_items" count="0" hidden="1"/>
    <cacheHierarchy uniqueName="[Measures].[__XL_Count Pivot]" caption="__XL_Count Pivot" measure="1" displayFolder="" measureGroup="Pivot" count="0" hidden="1"/>
    <cacheHierarchy uniqueName="[Measures].[__XL_Count Sales]" caption="__XL_Count Sales" measure="1" displayFolder="" measureGroup="Sales" count="0" hidden="1"/>
    <cacheHierarchy uniqueName="[Measures].[__XL_Count ICC_ODI_Rankings]" caption="__XL_Count ICC_ODI_Rankings" measure="1" displayFolder="" measureGroup="ICC_ODI_Rankings" count="0" hidden="1"/>
    <cacheHierarchy uniqueName="[Measures].[__No measures defined]" caption="__No measures defined" measure="1" displayFolder="" count="0" hidden="1"/>
    <cacheHierarchy uniqueName="[Measures].[_Total Profit Measure Goal]" caption="_Total Profit Measure Goal" measure="1" displayFolder="" measureGroup="Order_items" count="0" hidden="1"/>
    <cacheHierarchy uniqueName="[Measures].[_Total Profit Measure Status]" caption="_Total Profit Measure Status" measure="1" iconSet="6" displayFolder="" measureGroup="Order_items" count="0" hidden="1"/>
  </cacheHierarchies>
  <kpis count="1">
    <kpi uniqueName="Total Profit Measure" caption="Total Profit Measure" displayFolder="" measureGroup="Order_items" parent="" value="[Measures].[Total Profit Measure]" goal="[Measures].[_Total Profit Measure Goal]" status="[Measures].[_Total Profit Measure Status]" trend="" weight=""/>
  </kpis>
  <dimensions count="9">
    <dimension name="Customers" uniqueName="[Customers]" caption="Customers"/>
    <dimension name="ICC_ODI_Rankings" uniqueName="[ICC_ODI_Rankings]" caption="ICC_ODI_Rankings"/>
    <dimension measure="1" name="Measures" uniqueName="[Measures]" caption="Measures"/>
    <dimension name="Order_items" uniqueName="[Order_items]" caption="Order_items"/>
    <dimension name="Orders" uniqueName="[Orders]" caption="Orders"/>
    <dimension name="Pivot" uniqueName="[Pivot]" caption="Pivot"/>
    <dimension name="Products" uniqueName="[Products]" caption="Products"/>
    <dimension name="Sales" uniqueName="[Sales]" caption="Sales"/>
    <dimension name="Suppliers" uniqueName="[Suppliers]" caption="Suppliers"/>
  </dimensions>
  <measureGroups count="8">
    <measureGroup name="Customers" caption="Customers"/>
    <measureGroup name="ICC_ODI_Rankings" caption="ICC_ODI_Rankings"/>
    <measureGroup name="Order_items" caption="Order_items"/>
    <measureGroup name="Orders" caption="Orders"/>
    <measureGroup name="Pivot" caption="Pivot"/>
    <measureGroup name="Products" caption="Products"/>
    <measureGroup name="Sales" caption="Sales"/>
    <measureGroup name="Suppliers" caption="Suppliers"/>
  </measureGroups>
  <maps count="14">
    <map measureGroup="0" dimension="0"/>
    <map measureGroup="1" dimension="1"/>
    <map measureGroup="2" dimension="0"/>
    <map measureGroup="2" dimension="3"/>
    <map measureGroup="2" dimension="4"/>
    <map measureGroup="2" dimension="6"/>
    <map measureGroup="2" dimension="8"/>
    <map measureGroup="3" dimension="0"/>
    <map measureGroup="3" dimension="4"/>
    <map measureGroup="4" dimension="5"/>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980.884909837965" createdVersion="8" refreshedVersion="8" minRefreshableVersion="3" recordCount="0" supportSubquery="1" supportAdvancedDrill="1" xr:uid="{AECBA805-1139-421A-8544-5F0ACD29FAC5}">
  <cacheSource type="external" connectionId="8"/>
  <cacheFields count="2">
    <cacheField name="[Orders].[Channel].[Channel]" caption="Channel" numFmtId="0" hierarchy="28" level="1">
      <sharedItems count="4">
        <s v="Corporate"/>
        <s v="Distributor"/>
        <s v="Online"/>
        <s v="Store Pickup"/>
      </sharedItems>
    </cacheField>
    <cacheField name="[Measures].[Sum of Total Selling Price]" caption="Sum of Total Selling Price" numFmtId="0" hierarchy="76" level="32767"/>
  </cacheFields>
  <cacheHierarchies count="93">
    <cacheHierarchy uniqueName="[Customers].[CustomerID]" caption="CustomerID" attribute="1" defaultMemberUniqueName="[Customers].[CustomerID].[All]" allUniqueName="[Customers].[CustomerID].[All]" dimensionUniqueName="[Customers]" displayFolder="" count="0" memberValueDatatype="13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Since]" caption="CustomerSince" attribute="1" time="1" defaultMemberUniqueName="[Customers].[CustomerSince].[All]" allUniqueName="[Customers].[CustomerSince].[All]" dimensionUniqueName="[Customers]" displayFolder="" count="0" memberValueDatatype="7" unbalanced="0"/>
    <cacheHierarchy uniqueName="[Customers].[CreditLimit]" caption="CreditLimit" attribute="1" defaultMemberUniqueName="[Customers].[CreditLimit].[All]" allUniqueName="[Customers].[CreditLimit].[All]" dimensionUniqueName="[Customers]" displayFolder="" count="0" memberValueDatatype="5" unbalanced="0"/>
    <cacheHierarchy uniqueName="[Customers].[Dynamic Customers]" caption="Dynamic Customers" attribute="1" defaultMemberUniqueName="[Customers].[Dynamic Customers].[All]" allUniqueName="[Customers].[Dynamic Customers].[All]" dimensionUniqueName="[Customers]" displayFolder="" count="0" memberValueDatatype="130" unbalanced="0"/>
    <cacheHierarchy uniqueName="[ICC_ODI_Rankings].[Ranking]" caption="Ranking" attribute="1" defaultMemberUniqueName="[ICC_ODI_Rankings].[Ranking].[All]" allUniqueName="[ICC_ODI_Rankings].[Ranking].[All]" dimensionUniqueName="[ICC_ODI_Rankings]" displayFolder="" count="0" memberValueDatatype="130" unbalanced="0"/>
    <cacheHierarchy uniqueName="[ICC_ODI_Rankings].[Country Code]" caption="Country Code" attribute="1" defaultMemberUniqueName="[ICC_ODI_Rankings].[Country Code].[All]" allUniqueName="[ICC_ODI_Rankings].[Country Code].[All]" dimensionUniqueName="[ICC_ODI_Rankings]" displayFolder="" count="0" memberValueDatatype="130" unbalanced="0"/>
    <cacheHierarchy uniqueName="[ICC_ODI_Rankings].[Country Name]" caption="Country Name" attribute="1" defaultMemberUniqueName="[ICC_ODI_Rankings].[Country Name].[All]" allUniqueName="[ICC_ODI_Rankings].[Country Name].[All]" dimensionUniqueName="[ICC_ODI_Rankings]" displayFolder="" count="0" memberValueDatatype="130" unbalanced="0"/>
    <cacheHierarchy uniqueName="[ICC_ODI_Rankings].[Ranking Score]" caption="Ranking Score" attribute="1" defaultMemberUniqueName="[ICC_ODI_Rankings].[Ranking Score].[All]" allUniqueName="[ICC_ODI_Rankings].[Ranking Score].[All]" dimensionUniqueName="[ICC_ODI_Rankings]" displayFolder="" count="0" memberValueDatatype="20" unbalanced="0"/>
    <cacheHierarchy uniqueName="[ICC_ODI_Rankings].[Highest Ranking Score and Remark]" caption="Highest Ranking Score and Remark" attribute="1" defaultMemberUniqueName="[ICC_ODI_Rankings].[Highest Ranking Score and Remark].[All]" allUniqueName="[ICC_ODI_Rankings].[Highest Ranking Score and Remark].[All]" dimensionUniqueName="[ICC_ODI_Rankings]" displayFolder="" count="0" memberValueDatatype="130" unbalanced="0"/>
    <cacheHierarchy uniqueName="[ICC_ODI_Rankings].[Rise and Fall in ranks]" caption="Rise and Fall in ranks" attribute="1" defaultMemberUniqueName="[ICC_ODI_Rankings].[Rise and Fall in ranks].[All]" allUniqueName="[ICC_ODI_Rankings].[Rise and Fall in ranks].[All]" dimensionUniqueName="[ICC_ODI_Rankings]" displayFolder="" count="0" memberValueDatatype="130" unbalanced="0"/>
    <cacheHierarchy uniqueName="[ICC_ODI_Rankings].[Full Name]" caption="Full Name" attribute="1" defaultMemberUniqueName="[ICC_ODI_Rankings].[Full Name].[All]" allUniqueName="[ICC_ODI_Rankings].[Full Name].[All]" dimensionUniqueName="[ICC_ODI_Rankings]" displayFolder="" count="0" memberValueDatatype="130" unbalanced="0"/>
    <cacheHierarchy uniqueName="[Order_items].[OrderItemID]" caption="OrderItemID" attribute="1" defaultMemberUniqueName="[Order_items].[OrderItemID].[All]" allUniqueName="[Order_items].[OrderItemID].[All]" dimensionUniqueName="[Order_items]" displayFolder="" count="0" memberValueDatatype="130" unbalanced="0"/>
    <cacheHierarchy uniqueName="[Order_items].[OrderID]" caption="OrderID" attribute="1" defaultMemberUniqueName="[Order_items].[OrderID].[All]" allUniqueName="[Order_items].[OrderID].[All]" dimensionUniqueName="[Order_items]" displayFolder="" count="0" memberValueDatatype="130" unbalanced="0"/>
    <cacheHierarchy uniqueName="[Order_items].[ProductID]" caption="ProductID" attribute="1" defaultMemberUniqueName="[Order_items].[ProductID].[All]" allUniqueName="[Order_items].[ProductID].[All]" dimensionUniqueName="[Order_items]" displayFolder="" count="0" memberValueDatatype="130" unbalanced="0"/>
    <cacheHierarchy uniqueName="[Order_items].[Quantity]" caption="Quantity" attribute="1" defaultMemberUniqueName="[Order_items].[Quantity].[All]" allUniqueName="[Order_items].[Quantity].[All]" dimensionUniqueName="[Order_items]" displayFolder="" count="0" memberValueDatatype="5" unbalanced="0"/>
    <cacheHierarchy uniqueName="[Order_items].[UnitPrice]" caption="UnitPrice" attribute="1" defaultMemberUniqueName="[Order_items].[UnitPrice].[All]" allUniqueName="[Order_items].[Unit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_items].[Selling Price]" caption="Selling Price" attribute="1" defaultMemberUniqueName="[Order_items].[Selling Price].[All]" allUniqueName="[Order_items].[Selling Price].[All]" dimensionUniqueName="[Order_items]" displayFolder="" count="0" memberValueDatatype="5" unbalanced="0"/>
    <cacheHierarchy uniqueName="[Order_items].[Total Selling Price]" caption="Total Selling Price" attribute="1" defaultMemberUniqueName="[Order_items].[Total Selling Price].[All]" allUniqueName="[Order_items].[Total Selling Price].[All]" dimensionUniqueName="[Order_items]" displayFolder="" count="0" memberValueDatatype="5" unbalanced="0"/>
    <cacheHierarchy uniqueName="[Order_items].[Discount Amount]" caption="Discount Amount" attribute="1" defaultMemberUniqueName="[Order_items].[Discount Amount].[All]" allUniqueName="[Order_items].[Discount Amount].[All]" dimensionUniqueName="[Order_items]" displayFolder="" count="0" memberValueDatatype="5" unbalanced="0"/>
    <cacheHierarchy uniqueName="[Orders].[OrderID]" caption="OrderID" attribute="1" defaultMemberUniqueName="[Orders].[OrderID].[All]" allUniqueName="[Orders].[OrderID].[All]" dimensionUniqueName="[Orders]" displayFolder="" count="0" memberValueDatatype="130" unbalanced="0"/>
    <cacheHierarchy uniqueName="[Orders].[OrderDate]" caption="OrderDate" attribute="1" time="1" defaultMemberUniqueName="[Orders].[OrderDate].[All]" allUniqueName="[Orders].[OrderDate].[All]" dimensionUniqueName="[Orders]" displayFolder="" count="0" memberValueDatatype="7" unbalanced="0"/>
    <cacheHierarchy uniqueName="[Orders].[CustomerID]" caption="CustomerID" attribute="1" defaultMemberUniqueName="[Orders].[CustomerID].[All]" allUniqueName="[Orders].[CustomerID].[All]" dimensionUniqueName="[Orders]" displayFolder="" count="0" memberValueDatatype="130" unbalanced="0"/>
    <cacheHierarchy uniqueName="[Orders].[Channel]" caption="Channel" attribute="1" defaultMemberUniqueName="[Orders].[Channel].[All]" allUniqueName="[Orders].[Channel].[All]" dimensionUniqueName="[Orders]" displayFolder="" count="2" memberValueDatatype="130" unbalanced="0">
      <fieldsUsage count="2">
        <fieldUsage x="-1"/>
        <fieldUsage x="0"/>
      </fieldsUsage>
    </cacheHierarchy>
    <cacheHierarchy uniqueName="[Orders].[SalesRep]" caption="SalesRep" attribute="1" defaultMemberUniqueName="[Orders].[SalesRep].[All]" allUniqueName="[Orders].[SalesRep].[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Orders].[ShippingCity]" caption="ShippingCity" attribute="1" defaultMemberUniqueName="[Orders].[ShippingCity].[All]" allUniqueName="[Orders].[ShippingCity].[All]" dimensionUniqueName="[Orders]" displayFolder="" count="0" memberValueDatatype="130" unbalanced="0"/>
    <cacheHierarchy uniqueName="[Orders].[ShippingCost]" caption="ShippingCost" attribute="1" defaultMemberUniqueName="[Orders].[ShippingCost].[All]" allUniqueName="[Orders].[ShippingCost].[All]" dimensionUniqueName="[Orders]" displayFolder="" count="0" memberValueDatatype="5" unbalanced="0"/>
    <cacheHierarchy uniqueName="[Orders].[PaymentTermDays]" caption="PaymentTermDays" attribute="1" defaultMemberUniqueName="[Orders].[PaymentTermDays].[All]" allUniqueName="[Orders].[PaymentTermDays].[All]" dimensionUniqueName="[Orders]" displayFolder="" count="0" memberValueDatatype="5" unbalanced="0"/>
    <cacheHierarchy uniqueName="[Pivot].[OrderID]" caption="OrderID" attribute="1" defaultMemberUniqueName="[Pivot].[OrderID].[All]" allUniqueName="[Pivot].[OrderID].[All]" dimensionUniqueName="[Pivot]" displayFolder="" count="0" memberValueDatatype="130" unbalanced="0"/>
    <cacheHierarchy uniqueName="[Pivot].[Order_Date]" caption="Order_Date" attribute="1" time="1" defaultMemberUniqueName="[Pivot].[Order_Date].[All]" allUniqueName="[Pivot].[Order_Date].[All]" dimensionUniqueName="[Pivot]" displayFolder="" count="0" memberValueDatatype="7" unbalanced="0"/>
    <cacheHierarchy uniqueName="[Pivot].[Customer_Name]" caption="Customer_Name" attribute="1" defaultMemberUniqueName="[Pivot].[Customer_Name].[All]" allUniqueName="[Pivot].[Customer_Name].[All]" dimensionUniqueName="[Pivot]" displayFolder="" count="0" memberValueDatatype="130" unbalanced="0"/>
    <cacheHierarchy uniqueName="[Pivot].[Region]" caption="Region" attribute="1" defaultMemberUniqueName="[Pivot].[Region].[All]" allUniqueName="[Pivot].[Region].[All]" dimensionUniqueName="[Pivot]" displayFolder="" count="0" memberValueDatatype="130" unbalanced="0"/>
    <cacheHierarchy uniqueName="[Pivot].[Country]" caption="Country" attribute="1" defaultMemberUniqueName="[Pivot].[Country].[All]" allUniqueName="[Pivot].[Country].[All]" dimensionUniqueName="[Pivot]" displayFolder="" count="0" memberValueDatatype="130" unbalanced="0"/>
    <cacheHierarchy uniqueName="[Pivot].[City]" caption="City" attribute="1" defaultMemberUniqueName="[Pivot].[City].[All]" allUniqueName="[Pivot].[City].[All]" dimensionUniqueName="[Pivot]" displayFolder="" count="0" memberValueDatatype="130" unbalanced="0"/>
    <cacheHierarchy uniqueName="[Pivot].[Product_Category]" caption="Product_Category" attribute="1" defaultMemberUniqueName="[Pivot].[Product_Category].[All]" allUniqueName="[Pivot].[Product_Category].[All]" dimensionUniqueName="[Pivot]" displayFolder="" count="0" memberValueDatatype="130" unbalanced="0"/>
    <cacheHierarchy uniqueName="[Pivot].[Sub_Category]" caption="Sub_Category" attribute="1" defaultMemberUniqueName="[Pivot].[Sub_Category].[All]" allUniqueName="[Pivot].[Sub_Category].[All]" dimensionUniqueName="[Pivot]" displayFolder="" count="0" memberValueDatatype="130" unbalanced="0"/>
    <cacheHierarchy uniqueName="[Pivot].[Product_Name]" caption="Product_Name" attribute="1" defaultMemberUniqueName="[Pivot].[Product_Name].[All]" allUniqueName="[Pivot].[Product_Name].[All]" dimensionUniqueName="[Pivot]" displayFolder="" count="0" memberValueDatatype="130" unbalanced="0"/>
    <cacheHierarchy uniqueName="[Pivot].[Quantity]" caption="Quantity" attribute="1" defaultMemberUniqueName="[Pivot].[Quantity].[All]" allUniqueName="[Pivot].[Quantity].[All]" dimensionUniqueName="[Pivot]" displayFolder="" count="0" memberValueDatatype="20" unbalanced="0"/>
    <cacheHierarchy uniqueName="[Pivot].[Unit_Price]" caption="Unit_Price" attribute="1" defaultMemberUniqueName="[Pivot].[Unit_Price].[All]" allUniqueName="[Pivot].[Unit_Price].[All]" dimensionUniqueName="[Pivot]" displayFolder="" count="0" memberValueDatatype="20" unbalanced="0"/>
    <cacheHierarchy uniqueName="[Pivot].[Discount]" caption="Discount" attribute="1" defaultMemberUniqueName="[Pivot].[Discount].[All]" allUniqueName="[Pivot].[Discount].[All]" dimensionUniqueName="[Pivot]" displayFolder="" count="0" memberValueDatatype="5" unbalanced="0"/>
    <cacheHierarchy uniqueName="[Pivot].[Sales]" caption="Sales" attribute="1" defaultMemberUniqueName="[Pivot].[Sales].[All]" allUniqueName="[Pivot].[Sales].[All]" dimensionUniqueName="[Pivot]" displayFolder="" count="0" memberValueDatatype="5" unbalanced="0"/>
    <cacheHierarchy uniqueName="[Pivot].[Profit_Margin]" caption="Profit_Margin" attribute="1" defaultMemberUniqueName="[Pivot].[Profit_Margin].[All]" allUniqueName="[Pivot].[Profit_Margin].[All]" dimensionUniqueName="[Pivot]" displayFolder="" count="0" memberValueDatatype="5" unbalanced="0"/>
    <cacheHierarchy uniqueName="[Pivot].[Profit_Amount]" caption="Profit_Amount" attribute="1" defaultMemberUniqueName="[Pivot].[Profit_Amount].[All]" allUniqueName="[Pivot].[Profit_Amount].[All]" dimensionUniqueName="[Pivot]" displayFolder="" count="0" memberValueDatatype="5" unbalanced="0"/>
    <cacheHierarchy uniqueName="[Pivot].[Payment_Mode]" caption="Payment_Mode" attribute="1" defaultMemberUniqueName="[Pivot].[Payment_Mode].[All]" allUniqueName="[Pivot].[Payment_Mode].[All]" dimensionUniqueName="[Pivot]" displayFolder="" count="0" memberValueDatatype="130" unbalanced="0"/>
    <cacheHierarchy uniqueName="[Pivot].[Delivery_Status]" caption="Delivery_Status" attribute="1" defaultMemberUniqueName="[Pivot].[Delivery_Status].[All]" allUniqueName="[Pivot].[Delivery_Status].[All]" dimensionUniqueName="[Pivot]" displayFolder="" count="0" memberValueDatatype="130" unbalanced="0"/>
    <cacheHierarchy uniqueName="[Pivot].[Delivery_Days]" caption="Delivery_Days" attribute="1" defaultMemberUniqueName="[Pivot].[Delivery_Days].[All]" allUniqueName="[Pivot].[Delivery_Days].[All]" dimensionUniqueName="[Pivot]" displayFolder="" count="0" memberValueDatatype="20" unbalanced="0"/>
    <cacheHierarchy uniqueName="[Products].[ProductID]" caption="ProductID" attribute="1" defaultMemberUniqueName="[Products].[ProductID].[All]" allUniqueName="[Products].[ProductID].[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SupplierID]" caption="SupplierID" attribute="1" defaultMemberUniqueName="[Products].[SupplierID].[All]" allUniqueName="[Products].[SupplierID].[All]" dimensionUniqueName="[Products]" displayFolder="" count="0" memberValueDatatype="130" unbalanced="0"/>
    <cacheHierarchy uniqueName="[Products].[CostPrice]" caption="CostPrice" attribute="1" defaultMemberUniqueName="[Products].[CostPrice].[All]" allUniqueName="[Products].[CostPrice].[All]" dimensionUniqueName="[Products]" displayFolder="" count="0" memberValueDatatype="5" unbalanced="0"/>
    <cacheHierarchy uniqueName="[Products].[ListPrice]" caption="ListPrice" attribute="1" defaultMemberUniqueName="[Products].[ListPrice].[All]" allUniqueName="[Products].[ListPrice].[All]" dimensionUniqueName="[Products]" displayFolder="" count="0" memberValueDatatype="5" unbalanced="0"/>
    <cacheHierarchy uniqueName="[Products].[ReorderLevel]" caption="ReorderLevel" attribute="1" defaultMemberUniqueName="[Products].[ReorderLevel].[All]" allUniqueName="[Products].[ReorderLevel].[All]" dimensionUniqueName="[Products]" displayFolder="" count="0" memberValueDatatype="5" unbalanced="0"/>
    <cacheHierarchy uniqueName="[Products].[WeightKg]" caption="WeightKg" attribute="1" defaultMemberUniqueName="[Products].[WeightKg].[All]" allUniqueName="[Products].[WeightKg].[All]" dimensionUniqueName="[Products]" displayFolder="" count="0" memberValueDatatype="5" unbalanced="0"/>
    <cacheHierarchy uniqueName="[Products].[Margin Category]" caption="Margin Category" attribute="1" defaultMemberUniqueName="[Products].[Margin Category].[All]" allUniqueName="[Products].[Margin Category].[All]" dimensionUniqueName="[Products]" displayFolder="" count="0" memberValueDatatype="130" unbalanced="0"/>
    <cacheHierarchy uniqueName="[Sales].[SaleID]" caption="SaleID" attribute="1" defaultMemberUniqueName="[Sales].[SaleID].[All]" allUniqueName="[Sales].[SaleID].[All]" dimensionUniqueName="[Sales]" displayFolder="" count="0" memberValueDatatype="20" unbalanced="0"/>
    <cacheHierarchy uniqueName="[Sales].[SaleDate]" caption="SaleDate" attribute="1" defaultMemberUniqueName="[Sales].[SaleDate].[All]" allUniqueName="[Sales].[SaleDate].[All]" dimensionUniqueName="[Sales]" displayFolder="" count="0" memberValueDatatype="130" unbalanced="0"/>
    <cacheHierarchy uniqueName="[Sales].[CustomerID]" caption="CustomerID" attribute="1" defaultMemberUniqueName="[Sales].[CustomerID].[All]" allUniqueName="[Sales].[CustomerID].[All]" dimensionUniqueName="[Sales]" displayFolder="" count="0" memberValueDatatype="20" unbalanced="0"/>
    <cacheHierarchy uniqueName="[Sales].[ProductID]" caption="ProductID" attribute="1" defaultMemberUniqueName="[Sales].[ProductID].[All]" allUniqueName="[Sales].[Product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Region]" caption="Region" attribute="1" defaultMemberUniqueName="[Sales].[Region].[All]" allUniqueName="[Sales].[Region].[All]" dimensionUniqueName="[Sale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130" unbalanced="0"/>
    <cacheHierarchy uniqueName="[Suppliers].[SupplierName]" caption="SupplierName" attribute="1" defaultMemberUniqueName="[Suppliers].[SupplierName].[All]" allUniqueName="[Suppliers].[SupplierNam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LeadTimeDays]" caption="LeadTimeDays" attribute="1" defaultMemberUniqueName="[Suppliers].[LeadTimeDays].[All]" allUniqueName="[Suppliers].[LeadTimeDays].[All]" dimensionUniqueName="[Suppliers]" displayFolder="" count="0" memberValueDatatype="5" unbalanced="0"/>
    <cacheHierarchy uniqueName="[Suppliers].[Rating]" caption="Rating" attribute="1" defaultMemberUniqueName="[Suppliers].[Rating].[All]" allUniqueName="[Suppliers].[Rating].[All]" dimensionUniqueName="[Suppliers]" displayFolder="" count="0" memberValueDatatype="5" unbalanced="0"/>
    <cacheHierarchy uniqueName="[Measures].[Sum of Selling Price]" caption="Sum of Selling Price" measure="1" displayFolder="" measureGroup="Order_items" count="0">
      <extLst>
        <ext xmlns:x15="http://schemas.microsoft.com/office/spreadsheetml/2010/11/main" uri="{B97F6D7D-B522-45F9-BDA1-12C45D357490}">
          <x15:cacheHierarchy aggregatedColumn="22"/>
        </ext>
      </extLst>
    </cacheHierarchy>
    <cacheHierarchy uniqueName="[Measures].[Sum of Total Selling Price]" caption="Sum of Total Selling Price" measure="1" displayFolder="" measureGroup="Order_items" count="0" oneField="1">
      <fieldsUsage count="1">
        <fieldUsage x="1"/>
      </fieldsUsage>
      <extLst>
        <ext xmlns:x15="http://schemas.microsoft.com/office/spreadsheetml/2010/11/main" uri="{B97F6D7D-B522-45F9-BDA1-12C45D357490}">
          <x15:cacheHierarchy aggregatedColumn="23"/>
        </ext>
      </extLst>
    </cacheHierarchy>
    <cacheHierarchy uniqueName="[Measures].[Sum of Discount Amount]" caption="Sum of Discount Amount" measure="1" displayFolder="" measureGroup="Order_items" count="0">
      <extLst>
        <ext xmlns:x15="http://schemas.microsoft.com/office/spreadsheetml/2010/11/main" uri="{B97F6D7D-B522-45F9-BDA1-12C45D357490}">
          <x15:cacheHierarchy aggregatedColumn="24"/>
        </ext>
      </extLst>
    </cacheHierarchy>
    <cacheHierarchy uniqueName="[Measures].[Count of SupplierID]" caption="Count of SupplierID" measure="1" displayFolder="" measureGroup="Suppliers" count="0">
      <extLst>
        <ext xmlns:x15="http://schemas.microsoft.com/office/spreadsheetml/2010/11/main" uri="{B97F6D7D-B522-45F9-BDA1-12C45D357490}">
          <x15:cacheHierarchy aggregatedColumn="69"/>
        </ext>
      </extLst>
    </cacheHierarchy>
    <cacheHierarchy uniqueName="[Measures].[Distinct Count of SupplierID]" caption="Distinct Count of SupplierID" measure="1" displayFolder="" measureGroup="Suppliers" count="0">
      <extLst>
        <ext xmlns:x15="http://schemas.microsoft.com/office/spreadsheetml/2010/11/main" uri="{B97F6D7D-B522-45F9-BDA1-12C45D357490}">
          <x15:cacheHierarchy aggregatedColumn="69"/>
        </ext>
      </extLst>
    </cacheHierarchy>
    <cacheHierarchy uniqueName="[Measures].[Count of Suppliers]" caption="Count of Suppliers" measure="1" displayFolder="" measureGroup="Suppliers" count="0"/>
    <cacheHierarchy uniqueName="[Measures].[Total Profit Measure]" caption="Total Profit Measure" measure="1" displayFolder="" measureGroup="Order_items" count="0"/>
    <cacheHierarchy uniqueName="[Measures].[__XL_Count Suppliers]" caption="__XL_Count Suppliers" measure="1" displayFolder="" measureGroup="Suppli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Order_items]" caption="__XL_Count Order_items" measure="1" displayFolder="" measureGroup="Order_items" count="0" hidden="1"/>
    <cacheHierarchy uniqueName="[Measures].[__XL_Count Pivot]" caption="__XL_Count Pivot" measure="1" displayFolder="" measureGroup="Pivot" count="0" hidden="1"/>
    <cacheHierarchy uniqueName="[Measures].[__XL_Count Sales]" caption="__XL_Count Sales" measure="1" displayFolder="" measureGroup="Sales" count="0" hidden="1"/>
    <cacheHierarchy uniqueName="[Measures].[__XL_Count ICC_ODI_Rankings]" caption="__XL_Count ICC_ODI_Rankings" measure="1" displayFolder="" measureGroup="ICC_ODI_Rankings" count="0" hidden="1"/>
    <cacheHierarchy uniqueName="[Measures].[__No measures defined]" caption="__No measures defined" measure="1" displayFolder="" count="0" hidden="1"/>
    <cacheHierarchy uniqueName="[Measures].[_Total Profit Measure Goal]" caption="_Total Profit Measure Goal" measure="1" displayFolder="" measureGroup="Order_items" count="0" hidden="1"/>
    <cacheHierarchy uniqueName="[Measures].[_Total Profit Measure Status]" caption="_Total Profit Measure Status" measure="1" iconSet="6" displayFolder="" measureGroup="Order_items" count="0" hidden="1"/>
  </cacheHierarchies>
  <kpis count="1">
    <kpi uniqueName="Total Profit Measure" caption="Total Profit Measure" displayFolder="" measureGroup="Order_items" parent="" value="[Measures].[Total Profit Measure]" goal="[Measures].[_Total Profit Measure Goal]" status="[Measures].[_Total Profit Measure Status]" trend="" weight=""/>
  </kpis>
  <dimensions count="9">
    <dimension name="Customers" uniqueName="[Customers]" caption="Customers"/>
    <dimension name="ICC_ODI_Rankings" uniqueName="[ICC_ODI_Rankings]" caption="ICC_ODI_Rankings"/>
    <dimension measure="1" name="Measures" uniqueName="[Measures]" caption="Measures"/>
    <dimension name="Order_items" uniqueName="[Order_items]" caption="Order_items"/>
    <dimension name="Orders" uniqueName="[Orders]" caption="Orders"/>
    <dimension name="Pivot" uniqueName="[Pivot]" caption="Pivot"/>
    <dimension name="Products" uniqueName="[Products]" caption="Products"/>
    <dimension name="Sales" uniqueName="[Sales]" caption="Sales"/>
    <dimension name="Suppliers" uniqueName="[Suppliers]" caption="Suppliers"/>
  </dimensions>
  <measureGroups count="8">
    <measureGroup name="Customers" caption="Customers"/>
    <measureGroup name="ICC_ODI_Rankings" caption="ICC_ODI_Rankings"/>
    <measureGroup name="Order_items" caption="Order_items"/>
    <measureGroup name="Orders" caption="Orders"/>
    <measureGroup name="Pivot" caption="Pivot"/>
    <measureGroup name="Products" caption="Products"/>
    <measureGroup name="Sales" caption="Sales"/>
    <measureGroup name="Suppliers" caption="Suppliers"/>
  </measureGroups>
  <maps count="14">
    <map measureGroup="0" dimension="0"/>
    <map measureGroup="1" dimension="1"/>
    <map measureGroup="2" dimension="0"/>
    <map measureGroup="2" dimension="3"/>
    <map measureGroup="2" dimension="4"/>
    <map measureGroup="2" dimension="6"/>
    <map measureGroup="2" dimension="8"/>
    <map measureGroup="3" dimension="0"/>
    <map measureGroup="3" dimension="4"/>
    <map measureGroup="4" dimension="5"/>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ORD1000"/>
    <x v="0"/>
    <s v="Sara Khan"/>
    <x v="0"/>
    <x v="0"/>
    <x v="0"/>
    <x v="0"/>
    <x v="0"/>
    <x v="0"/>
    <n v="8"/>
    <n v="10078"/>
    <n v="0.18"/>
    <x v="0"/>
    <n v="0.25"/>
    <n v="16527.919999999998"/>
    <x v="0"/>
    <x v="0"/>
    <n v="9"/>
  </r>
  <r>
    <s v="ORD1001"/>
    <x v="1"/>
    <s v="Amit Verma"/>
    <x v="1"/>
    <x v="1"/>
    <x v="1"/>
    <x v="1"/>
    <x v="1"/>
    <x v="1"/>
    <n v="2"/>
    <n v="627"/>
    <n v="0.18"/>
    <x v="1"/>
    <n v="0.4"/>
    <n v="411.31"/>
    <x v="1"/>
    <x v="1"/>
    <n v="5"/>
  </r>
  <r>
    <s v="ORD1002"/>
    <x v="2"/>
    <s v="Priya Mehta"/>
    <x v="2"/>
    <x v="2"/>
    <x v="2"/>
    <x v="2"/>
    <x v="2"/>
    <x v="2"/>
    <n v="4"/>
    <n v="2395"/>
    <n v="0.14000000000000001"/>
    <x v="2"/>
    <n v="0.35"/>
    <n v="2883.58"/>
    <x v="2"/>
    <x v="2"/>
    <n v="6"/>
  </r>
  <r>
    <s v="ORD1003"/>
    <x v="3"/>
    <s v="Sara Khan"/>
    <x v="2"/>
    <x v="0"/>
    <x v="2"/>
    <x v="1"/>
    <x v="1"/>
    <x v="3"/>
    <n v="6"/>
    <n v="516"/>
    <n v="0.24"/>
    <x v="3"/>
    <n v="0.4"/>
    <n v="941.18"/>
    <x v="3"/>
    <x v="1"/>
    <n v="9"/>
  </r>
  <r>
    <s v="ORD1004"/>
    <x v="4"/>
    <s v="Sara Khan"/>
    <x v="0"/>
    <x v="1"/>
    <x v="0"/>
    <x v="1"/>
    <x v="1"/>
    <x v="4"/>
    <n v="2"/>
    <n v="834"/>
    <n v="0.12"/>
    <x v="4"/>
    <n v="0.4"/>
    <n v="587.14"/>
    <x v="1"/>
    <x v="2"/>
    <n v="9"/>
  </r>
  <r>
    <s v="ORD1005"/>
    <x v="5"/>
    <s v="David Lee"/>
    <x v="3"/>
    <x v="2"/>
    <x v="1"/>
    <x v="3"/>
    <x v="3"/>
    <x v="5"/>
    <n v="7"/>
    <n v="3925"/>
    <n v="0.1"/>
    <x v="5"/>
    <n v="0.2"/>
    <n v="4945.5"/>
    <x v="0"/>
    <x v="2"/>
    <n v="8"/>
  </r>
  <r>
    <s v="ORD1006"/>
    <x v="6"/>
    <s v="Sara Khan"/>
    <x v="0"/>
    <x v="2"/>
    <x v="0"/>
    <x v="2"/>
    <x v="2"/>
    <x v="6"/>
    <n v="3"/>
    <n v="2556"/>
    <n v="0.04"/>
    <x v="6"/>
    <n v="0.35"/>
    <n v="2576.4499999999998"/>
    <x v="1"/>
    <x v="2"/>
    <n v="9"/>
  </r>
  <r>
    <s v="ORD1007"/>
    <x v="7"/>
    <s v="Maria Singh"/>
    <x v="2"/>
    <x v="0"/>
    <x v="1"/>
    <x v="2"/>
    <x v="4"/>
    <x v="7"/>
    <n v="3"/>
    <n v="3644"/>
    <n v="0.2"/>
    <x v="7"/>
    <n v="0.35"/>
    <n v="3060.96"/>
    <x v="0"/>
    <x v="1"/>
    <n v="4"/>
  </r>
  <r>
    <s v="ORD1008"/>
    <x v="8"/>
    <s v="Priya Mehta"/>
    <x v="0"/>
    <x v="3"/>
    <x v="3"/>
    <x v="2"/>
    <x v="2"/>
    <x v="8"/>
    <n v="2"/>
    <n v="2770"/>
    <n v="0.18"/>
    <x v="8"/>
    <n v="0.35"/>
    <n v="1589.98"/>
    <x v="2"/>
    <x v="2"/>
    <n v="6"/>
  </r>
  <r>
    <s v="ORD1009"/>
    <x v="9"/>
    <s v="Priya Mehta"/>
    <x v="1"/>
    <x v="3"/>
    <x v="0"/>
    <x v="1"/>
    <x v="5"/>
    <x v="9"/>
    <n v="8"/>
    <n v="752"/>
    <n v="0.1"/>
    <x v="9"/>
    <n v="0.4"/>
    <n v="2165.7600000000002"/>
    <x v="1"/>
    <x v="2"/>
    <n v="5"/>
  </r>
  <r>
    <s v="ORD1010"/>
    <x v="10"/>
    <s v="Amit Verma"/>
    <x v="3"/>
    <x v="0"/>
    <x v="1"/>
    <x v="0"/>
    <x v="6"/>
    <x v="10"/>
    <n v="6"/>
    <n v="9907"/>
    <n v="0.01"/>
    <x v="10"/>
    <n v="0.25"/>
    <n v="14711.9"/>
    <x v="2"/>
    <x v="2"/>
    <n v="5"/>
  </r>
  <r>
    <s v="ORD1011"/>
    <x v="11"/>
    <s v="Amit Verma"/>
    <x v="0"/>
    <x v="2"/>
    <x v="2"/>
    <x v="2"/>
    <x v="4"/>
    <x v="11"/>
    <n v="1"/>
    <n v="4411"/>
    <n v="0.21"/>
    <x v="11"/>
    <n v="0.35"/>
    <n v="1219.6400000000001"/>
    <x v="3"/>
    <x v="2"/>
    <n v="4"/>
  </r>
  <r>
    <s v="ORD1012"/>
    <x v="12"/>
    <s v="Amit Verma"/>
    <x v="1"/>
    <x v="0"/>
    <x v="1"/>
    <x v="1"/>
    <x v="1"/>
    <x v="12"/>
    <n v="1"/>
    <n v="1307"/>
    <n v="0"/>
    <x v="12"/>
    <n v="0.4"/>
    <n v="522.79999999999995"/>
    <x v="0"/>
    <x v="2"/>
    <n v="2"/>
  </r>
  <r>
    <s v="ORD1013"/>
    <x v="13"/>
    <s v="Maria Singh"/>
    <x v="2"/>
    <x v="1"/>
    <x v="1"/>
    <x v="3"/>
    <x v="7"/>
    <x v="13"/>
    <n v="7"/>
    <n v="15629"/>
    <n v="0.18"/>
    <x v="13"/>
    <n v="0.2"/>
    <n v="17942.09"/>
    <x v="0"/>
    <x v="1"/>
    <n v="6"/>
  </r>
  <r>
    <s v="ORD1014"/>
    <x v="14"/>
    <s v="Sara Khan"/>
    <x v="0"/>
    <x v="3"/>
    <x v="0"/>
    <x v="0"/>
    <x v="6"/>
    <x v="14"/>
    <n v="8"/>
    <n v="13398"/>
    <n v="0.24"/>
    <x v="14"/>
    <n v="0.25"/>
    <n v="20364.96"/>
    <x v="2"/>
    <x v="2"/>
    <n v="9"/>
  </r>
  <r>
    <s v="ORD1015"/>
    <x v="15"/>
    <s v="Sara Khan"/>
    <x v="2"/>
    <x v="1"/>
    <x v="3"/>
    <x v="3"/>
    <x v="3"/>
    <x v="15"/>
    <n v="5"/>
    <n v="4430"/>
    <n v="0.11"/>
    <x v="15"/>
    <n v="0.2"/>
    <n v="3942.7"/>
    <x v="2"/>
    <x v="2"/>
    <n v="1"/>
  </r>
  <r>
    <s v="ORD1016"/>
    <x v="16"/>
    <s v="David Lee"/>
    <x v="1"/>
    <x v="0"/>
    <x v="3"/>
    <x v="0"/>
    <x v="6"/>
    <x v="16"/>
    <n v="5"/>
    <n v="11246"/>
    <n v="0.06"/>
    <x v="16"/>
    <n v="0.25"/>
    <n v="13214.05"/>
    <x v="3"/>
    <x v="2"/>
    <n v="7"/>
  </r>
  <r>
    <s v="ORD1017"/>
    <x v="17"/>
    <s v="Maria Singh"/>
    <x v="2"/>
    <x v="0"/>
    <x v="3"/>
    <x v="1"/>
    <x v="5"/>
    <x v="17"/>
    <n v="4"/>
    <n v="658"/>
    <n v="0.18"/>
    <x v="17"/>
    <n v="0.4"/>
    <n v="863.3"/>
    <x v="1"/>
    <x v="2"/>
    <n v="6"/>
  </r>
  <r>
    <s v="ORD1018"/>
    <x v="18"/>
    <s v="Amit Verma"/>
    <x v="1"/>
    <x v="2"/>
    <x v="3"/>
    <x v="4"/>
    <x v="8"/>
    <x v="18"/>
    <n v="6"/>
    <n v="56163"/>
    <n v="0.2"/>
    <x v="18"/>
    <n v="0.15"/>
    <n v="40437.360000000001"/>
    <x v="0"/>
    <x v="2"/>
    <n v="3"/>
  </r>
  <r>
    <s v="ORD1019"/>
    <x v="19"/>
    <s v="John Smith"/>
    <x v="1"/>
    <x v="2"/>
    <x v="4"/>
    <x v="0"/>
    <x v="6"/>
    <x v="19"/>
    <n v="6"/>
    <n v="1207"/>
    <n v="0.14000000000000001"/>
    <x v="19"/>
    <n v="0.25"/>
    <n v="1557.03"/>
    <x v="0"/>
    <x v="2"/>
    <n v="1"/>
  </r>
  <r>
    <s v="ORD1020"/>
    <x v="20"/>
    <s v="David Lee"/>
    <x v="1"/>
    <x v="2"/>
    <x v="0"/>
    <x v="3"/>
    <x v="9"/>
    <x v="20"/>
    <n v="3"/>
    <n v="2899"/>
    <n v="0.24"/>
    <x v="20"/>
    <n v="0.2"/>
    <n v="1321.94"/>
    <x v="3"/>
    <x v="2"/>
    <n v="4"/>
  </r>
  <r>
    <s v="ORD1021"/>
    <x v="21"/>
    <s v="John Smith"/>
    <x v="0"/>
    <x v="1"/>
    <x v="5"/>
    <x v="1"/>
    <x v="10"/>
    <x v="21"/>
    <n v="9"/>
    <n v="221"/>
    <n v="0.01"/>
    <x v="21"/>
    <n v="0.4"/>
    <n v="787.64"/>
    <x v="3"/>
    <x v="2"/>
    <n v="9"/>
  </r>
  <r>
    <s v="ORD1022"/>
    <x v="22"/>
    <s v="Sara Khan"/>
    <x v="2"/>
    <x v="2"/>
    <x v="0"/>
    <x v="0"/>
    <x v="6"/>
    <x v="22"/>
    <n v="7"/>
    <n v="9601"/>
    <n v="0.13"/>
    <x v="22"/>
    <n v="0.25"/>
    <n v="14617.52"/>
    <x v="2"/>
    <x v="2"/>
    <n v="2"/>
  </r>
  <r>
    <s v="ORD1023"/>
    <x v="23"/>
    <s v="David Lee"/>
    <x v="2"/>
    <x v="0"/>
    <x v="4"/>
    <x v="4"/>
    <x v="11"/>
    <x v="23"/>
    <n v="1"/>
    <n v="43662"/>
    <n v="0.18"/>
    <x v="23"/>
    <n v="0.15"/>
    <n v="5370.43"/>
    <x v="2"/>
    <x v="2"/>
    <n v="3"/>
  </r>
  <r>
    <s v="ORD1024"/>
    <x v="24"/>
    <s v="David Lee"/>
    <x v="3"/>
    <x v="2"/>
    <x v="3"/>
    <x v="4"/>
    <x v="11"/>
    <x v="24"/>
    <n v="7"/>
    <n v="66446"/>
    <n v="0.22"/>
    <x v="24"/>
    <n v="0.15"/>
    <n v="54419.27"/>
    <x v="1"/>
    <x v="2"/>
    <n v="2"/>
  </r>
  <r>
    <s v="ORD1025"/>
    <x v="25"/>
    <s v="Priya Mehta"/>
    <x v="3"/>
    <x v="3"/>
    <x v="4"/>
    <x v="2"/>
    <x v="4"/>
    <x v="25"/>
    <n v="5"/>
    <n v="4609"/>
    <n v="0.04"/>
    <x v="25"/>
    <n v="0.35"/>
    <n v="7743.12"/>
    <x v="3"/>
    <x v="2"/>
    <n v="2"/>
  </r>
  <r>
    <s v="ORD1026"/>
    <x v="26"/>
    <s v="Sara Khan"/>
    <x v="3"/>
    <x v="2"/>
    <x v="2"/>
    <x v="2"/>
    <x v="12"/>
    <x v="26"/>
    <n v="5"/>
    <n v="2634"/>
    <n v="0.2"/>
    <x v="26"/>
    <n v="0.35"/>
    <n v="3687.6"/>
    <x v="1"/>
    <x v="0"/>
    <n v="8"/>
  </r>
  <r>
    <s v="ORD1027"/>
    <x v="27"/>
    <s v="Sara Khan"/>
    <x v="3"/>
    <x v="1"/>
    <x v="2"/>
    <x v="3"/>
    <x v="3"/>
    <x v="27"/>
    <n v="2"/>
    <n v="13787"/>
    <n v="0.14000000000000001"/>
    <x v="27"/>
    <n v="0.2"/>
    <n v="4742.7299999999996"/>
    <x v="3"/>
    <x v="2"/>
    <n v="3"/>
  </r>
  <r>
    <s v="ORD1028"/>
    <x v="28"/>
    <s v="Maria Singh"/>
    <x v="2"/>
    <x v="3"/>
    <x v="0"/>
    <x v="0"/>
    <x v="13"/>
    <x v="28"/>
    <n v="4"/>
    <n v="12148"/>
    <n v="0.1"/>
    <x v="28"/>
    <n v="0.25"/>
    <n v="10933.2"/>
    <x v="0"/>
    <x v="2"/>
    <n v="7"/>
  </r>
  <r>
    <s v="ORD1029"/>
    <x v="29"/>
    <s v="David Lee"/>
    <x v="1"/>
    <x v="3"/>
    <x v="0"/>
    <x v="0"/>
    <x v="6"/>
    <x v="29"/>
    <n v="6"/>
    <n v="2560"/>
    <n v="0.03"/>
    <x v="29"/>
    <n v="0.25"/>
    <n v="3724.8"/>
    <x v="3"/>
    <x v="2"/>
    <n v="8"/>
  </r>
  <r>
    <s v="ORD1030"/>
    <x v="30"/>
    <s v="Sara Khan"/>
    <x v="1"/>
    <x v="3"/>
    <x v="5"/>
    <x v="2"/>
    <x v="12"/>
    <x v="30"/>
    <n v="7"/>
    <n v="1766"/>
    <n v="0.22"/>
    <x v="30"/>
    <n v="0.35"/>
    <n v="3374.83"/>
    <x v="3"/>
    <x v="2"/>
    <n v="3"/>
  </r>
  <r>
    <s v="ORD1031"/>
    <x v="31"/>
    <s v="David Lee"/>
    <x v="0"/>
    <x v="1"/>
    <x v="5"/>
    <x v="0"/>
    <x v="0"/>
    <x v="31"/>
    <n v="5"/>
    <n v="11361"/>
    <n v="0.04"/>
    <x v="31"/>
    <n v="0.25"/>
    <n v="13633.2"/>
    <x v="0"/>
    <x v="0"/>
    <n v="2"/>
  </r>
  <r>
    <s v="ORD1032"/>
    <x v="32"/>
    <s v="Maria Singh"/>
    <x v="1"/>
    <x v="0"/>
    <x v="2"/>
    <x v="0"/>
    <x v="6"/>
    <x v="32"/>
    <n v="9"/>
    <n v="4638"/>
    <n v="0.08"/>
    <x v="32"/>
    <n v="0.25"/>
    <n v="9600.66"/>
    <x v="3"/>
    <x v="2"/>
    <n v="8"/>
  </r>
  <r>
    <s v="ORD1033"/>
    <x v="33"/>
    <s v="Maria Singh"/>
    <x v="2"/>
    <x v="2"/>
    <x v="3"/>
    <x v="4"/>
    <x v="11"/>
    <x v="33"/>
    <n v="3"/>
    <n v="62579"/>
    <n v="7.0000000000000007E-2"/>
    <x v="33"/>
    <n v="0.15"/>
    <n v="26189.31"/>
    <x v="1"/>
    <x v="2"/>
    <n v="3"/>
  </r>
  <r>
    <s v="ORD1034"/>
    <x v="34"/>
    <s v="Priya Mehta"/>
    <x v="2"/>
    <x v="3"/>
    <x v="4"/>
    <x v="2"/>
    <x v="4"/>
    <x v="34"/>
    <n v="1"/>
    <n v="2427"/>
    <n v="0.22"/>
    <x v="34"/>
    <n v="0.35"/>
    <n v="662.57"/>
    <x v="2"/>
    <x v="2"/>
    <n v="7"/>
  </r>
  <r>
    <s v="ORD1035"/>
    <x v="35"/>
    <s v="David Lee"/>
    <x v="2"/>
    <x v="3"/>
    <x v="5"/>
    <x v="1"/>
    <x v="10"/>
    <x v="35"/>
    <n v="4"/>
    <n v="508"/>
    <n v="0.17"/>
    <x v="35"/>
    <n v="0.4"/>
    <n v="674.62"/>
    <x v="2"/>
    <x v="2"/>
    <n v="1"/>
  </r>
  <r>
    <s v="ORD1036"/>
    <x v="36"/>
    <s v="Sara Khan"/>
    <x v="0"/>
    <x v="3"/>
    <x v="1"/>
    <x v="2"/>
    <x v="14"/>
    <x v="36"/>
    <n v="9"/>
    <n v="2835"/>
    <n v="0.2"/>
    <x v="36"/>
    <n v="0.35"/>
    <n v="7144.2"/>
    <x v="1"/>
    <x v="1"/>
    <n v="6"/>
  </r>
  <r>
    <s v="ORD1037"/>
    <x v="37"/>
    <s v="Sara Khan"/>
    <x v="3"/>
    <x v="0"/>
    <x v="5"/>
    <x v="1"/>
    <x v="15"/>
    <x v="37"/>
    <n v="4"/>
    <n v="506"/>
    <n v="0.06"/>
    <x v="37"/>
    <n v="0.4"/>
    <n v="761.02"/>
    <x v="0"/>
    <x v="2"/>
    <n v="9"/>
  </r>
  <r>
    <s v="ORD1038"/>
    <x v="38"/>
    <s v="David Lee"/>
    <x v="1"/>
    <x v="0"/>
    <x v="3"/>
    <x v="4"/>
    <x v="11"/>
    <x v="38"/>
    <n v="2"/>
    <n v="30049"/>
    <n v="0.16"/>
    <x v="38"/>
    <n v="0.15"/>
    <n v="7572.35"/>
    <x v="3"/>
    <x v="2"/>
    <n v="3"/>
  </r>
  <r>
    <s v="ORD1039"/>
    <x v="39"/>
    <s v="David Lee"/>
    <x v="2"/>
    <x v="1"/>
    <x v="3"/>
    <x v="3"/>
    <x v="7"/>
    <x v="39"/>
    <n v="5"/>
    <n v="12181"/>
    <n v="0.14000000000000001"/>
    <x v="39"/>
    <n v="0.2"/>
    <n v="10475.66"/>
    <x v="1"/>
    <x v="2"/>
    <n v="7"/>
  </r>
  <r>
    <s v="ORD1040"/>
    <x v="40"/>
    <s v="David Lee"/>
    <x v="2"/>
    <x v="0"/>
    <x v="0"/>
    <x v="0"/>
    <x v="0"/>
    <x v="40"/>
    <n v="3"/>
    <n v="8057"/>
    <n v="0.21"/>
    <x v="40"/>
    <n v="0.25"/>
    <n v="4773.7700000000004"/>
    <x v="2"/>
    <x v="2"/>
    <n v="6"/>
  </r>
  <r>
    <s v="ORD1041"/>
    <x v="41"/>
    <s v="Amit Verma"/>
    <x v="3"/>
    <x v="2"/>
    <x v="4"/>
    <x v="4"/>
    <x v="11"/>
    <x v="41"/>
    <n v="9"/>
    <n v="26082"/>
    <n v="0.23"/>
    <x v="41"/>
    <n v="0.15"/>
    <n v="27112.240000000002"/>
    <x v="2"/>
    <x v="1"/>
    <n v="8"/>
  </r>
  <r>
    <s v="ORD1042"/>
    <x v="42"/>
    <s v="Sara Khan"/>
    <x v="2"/>
    <x v="1"/>
    <x v="3"/>
    <x v="0"/>
    <x v="13"/>
    <x v="42"/>
    <n v="4"/>
    <n v="1661"/>
    <n v="0"/>
    <x v="42"/>
    <n v="0.25"/>
    <n v="1661"/>
    <x v="1"/>
    <x v="2"/>
    <n v="3"/>
  </r>
  <r>
    <s v="ORD1043"/>
    <x v="43"/>
    <s v="Maria Singh"/>
    <x v="1"/>
    <x v="1"/>
    <x v="5"/>
    <x v="3"/>
    <x v="7"/>
    <x v="43"/>
    <n v="6"/>
    <n v="6644"/>
    <n v="0.17"/>
    <x v="43"/>
    <n v="0.2"/>
    <n v="6617.42"/>
    <x v="2"/>
    <x v="2"/>
    <n v="3"/>
  </r>
  <r>
    <s v="ORD1044"/>
    <x v="44"/>
    <s v="Sara Khan"/>
    <x v="0"/>
    <x v="2"/>
    <x v="5"/>
    <x v="3"/>
    <x v="3"/>
    <x v="44"/>
    <n v="2"/>
    <n v="17711"/>
    <n v="0.01"/>
    <x v="44"/>
    <n v="0.2"/>
    <n v="7013.56"/>
    <x v="1"/>
    <x v="2"/>
    <n v="4"/>
  </r>
  <r>
    <s v="ORD1045"/>
    <x v="45"/>
    <s v="Amit Verma"/>
    <x v="2"/>
    <x v="2"/>
    <x v="2"/>
    <x v="4"/>
    <x v="8"/>
    <x v="45"/>
    <n v="6"/>
    <n v="12920"/>
    <n v="0.14000000000000001"/>
    <x v="45"/>
    <n v="0.15"/>
    <n v="10000.08"/>
    <x v="2"/>
    <x v="2"/>
    <n v="3"/>
  </r>
  <r>
    <s v="ORD1046"/>
    <x v="46"/>
    <s v="David Lee"/>
    <x v="1"/>
    <x v="2"/>
    <x v="3"/>
    <x v="3"/>
    <x v="3"/>
    <x v="46"/>
    <n v="3"/>
    <n v="18002"/>
    <n v="7.0000000000000007E-2"/>
    <x v="46"/>
    <n v="0.2"/>
    <n v="10045.120000000001"/>
    <x v="1"/>
    <x v="2"/>
    <n v="9"/>
  </r>
  <r>
    <s v="ORD1047"/>
    <x v="47"/>
    <s v="Priya Mehta"/>
    <x v="2"/>
    <x v="1"/>
    <x v="1"/>
    <x v="1"/>
    <x v="15"/>
    <x v="47"/>
    <n v="9"/>
    <n v="1123"/>
    <n v="0.08"/>
    <x v="47"/>
    <n v="0.4"/>
    <n v="3719.38"/>
    <x v="3"/>
    <x v="2"/>
    <n v="4"/>
  </r>
  <r>
    <s v="ORD1048"/>
    <x v="48"/>
    <s v="David Lee"/>
    <x v="3"/>
    <x v="1"/>
    <x v="0"/>
    <x v="3"/>
    <x v="9"/>
    <x v="48"/>
    <n v="2"/>
    <n v="16025"/>
    <n v="0.09"/>
    <x v="48"/>
    <n v="0.2"/>
    <n v="5833.1"/>
    <x v="3"/>
    <x v="2"/>
    <n v="6"/>
  </r>
  <r>
    <s v="ORD1049"/>
    <x v="49"/>
    <s v="David Lee"/>
    <x v="2"/>
    <x v="1"/>
    <x v="4"/>
    <x v="0"/>
    <x v="13"/>
    <x v="49"/>
    <n v="9"/>
    <n v="9946"/>
    <n v="0.16"/>
    <x v="49"/>
    <n v="0.25"/>
    <n v="18797.939999999999"/>
    <x v="3"/>
    <x v="2"/>
    <n v="8"/>
  </r>
  <r>
    <s v="ORD1050"/>
    <x v="50"/>
    <s v="Amit Verma"/>
    <x v="2"/>
    <x v="2"/>
    <x v="1"/>
    <x v="0"/>
    <x v="13"/>
    <x v="50"/>
    <n v="5"/>
    <n v="13322"/>
    <n v="0.08"/>
    <x v="50"/>
    <n v="0.25"/>
    <n v="15320.3"/>
    <x v="3"/>
    <x v="2"/>
    <n v="8"/>
  </r>
  <r>
    <s v="ORD1051"/>
    <x v="51"/>
    <s v="Sara Khan"/>
    <x v="0"/>
    <x v="2"/>
    <x v="0"/>
    <x v="0"/>
    <x v="6"/>
    <x v="51"/>
    <n v="8"/>
    <n v="13732"/>
    <n v="0.18"/>
    <x v="51"/>
    <n v="0.25"/>
    <n v="22520.48"/>
    <x v="2"/>
    <x v="0"/>
    <n v="5"/>
  </r>
  <r>
    <s v="ORD1052"/>
    <x v="52"/>
    <s v="David Lee"/>
    <x v="3"/>
    <x v="3"/>
    <x v="5"/>
    <x v="0"/>
    <x v="13"/>
    <x v="52"/>
    <n v="2"/>
    <n v="7236"/>
    <n v="0.1"/>
    <x v="52"/>
    <n v="0.25"/>
    <n v="3256.2"/>
    <x v="0"/>
    <x v="2"/>
    <n v="5"/>
  </r>
  <r>
    <s v="ORD1053"/>
    <x v="53"/>
    <s v="Sara Khan"/>
    <x v="3"/>
    <x v="0"/>
    <x v="1"/>
    <x v="1"/>
    <x v="5"/>
    <x v="53"/>
    <n v="6"/>
    <n v="1430"/>
    <n v="0.02"/>
    <x v="53"/>
    <n v="0.4"/>
    <n v="3363.36"/>
    <x v="1"/>
    <x v="2"/>
    <n v="6"/>
  </r>
  <r>
    <s v="ORD1054"/>
    <x v="54"/>
    <s v="John Smith"/>
    <x v="0"/>
    <x v="3"/>
    <x v="0"/>
    <x v="2"/>
    <x v="14"/>
    <x v="54"/>
    <n v="3"/>
    <n v="852"/>
    <n v="0.2"/>
    <x v="54"/>
    <n v="0.35"/>
    <n v="715.68"/>
    <x v="0"/>
    <x v="2"/>
    <n v="7"/>
  </r>
  <r>
    <s v="ORD1055"/>
    <x v="55"/>
    <s v="Maria Singh"/>
    <x v="2"/>
    <x v="2"/>
    <x v="5"/>
    <x v="4"/>
    <x v="16"/>
    <x v="55"/>
    <n v="5"/>
    <n v="40027"/>
    <n v="7.0000000000000007E-2"/>
    <x v="55"/>
    <n v="0.15"/>
    <n v="27918.83"/>
    <x v="2"/>
    <x v="2"/>
    <n v="7"/>
  </r>
  <r>
    <s v="ORD1056"/>
    <x v="56"/>
    <s v="Sara Khan"/>
    <x v="1"/>
    <x v="1"/>
    <x v="5"/>
    <x v="0"/>
    <x v="13"/>
    <x v="56"/>
    <n v="8"/>
    <n v="13080"/>
    <n v="0.11"/>
    <x v="56"/>
    <n v="0.25"/>
    <n v="23282.400000000001"/>
    <x v="2"/>
    <x v="2"/>
    <n v="4"/>
  </r>
  <r>
    <s v="ORD1057"/>
    <x v="57"/>
    <s v="Priya Mehta"/>
    <x v="3"/>
    <x v="2"/>
    <x v="5"/>
    <x v="3"/>
    <x v="17"/>
    <x v="57"/>
    <n v="1"/>
    <n v="9005"/>
    <n v="0.17"/>
    <x v="57"/>
    <n v="0.2"/>
    <n v="1494.83"/>
    <x v="0"/>
    <x v="1"/>
    <n v="6"/>
  </r>
  <r>
    <s v="ORD1058"/>
    <x v="58"/>
    <s v="Maria Singh"/>
    <x v="3"/>
    <x v="0"/>
    <x v="5"/>
    <x v="0"/>
    <x v="18"/>
    <x v="58"/>
    <n v="5"/>
    <n v="1158"/>
    <n v="0.08"/>
    <x v="58"/>
    <n v="0.25"/>
    <n v="1331.7"/>
    <x v="0"/>
    <x v="2"/>
    <n v="7"/>
  </r>
  <r>
    <s v="ORD1059"/>
    <x v="59"/>
    <s v="Priya Mehta"/>
    <x v="2"/>
    <x v="3"/>
    <x v="5"/>
    <x v="3"/>
    <x v="17"/>
    <x v="59"/>
    <n v="3"/>
    <n v="2956"/>
    <n v="0.01"/>
    <x v="59"/>
    <n v="0.2"/>
    <n v="1755.86"/>
    <x v="2"/>
    <x v="2"/>
    <n v="5"/>
  </r>
  <r>
    <s v="ORD1060"/>
    <x v="60"/>
    <s v="David Lee"/>
    <x v="2"/>
    <x v="3"/>
    <x v="2"/>
    <x v="3"/>
    <x v="17"/>
    <x v="60"/>
    <n v="4"/>
    <n v="4071"/>
    <n v="0.09"/>
    <x v="60"/>
    <n v="0.2"/>
    <n v="2963.69"/>
    <x v="2"/>
    <x v="2"/>
    <n v="5"/>
  </r>
  <r>
    <s v="ORD1061"/>
    <x v="61"/>
    <s v="Maria Singh"/>
    <x v="3"/>
    <x v="1"/>
    <x v="1"/>
    <x v="0"/>
    <x v="18"/>
    <x v="61"/>
    <n v="2"/>
    <n v="9595"/>
    <n v="0.24"/>
    <x v="61"/>
    <n v="0.25"/>
    <n v="3646.1"/>
    <x v="1"/>
    <x v="2"/>
    <n v="2"/>
  </r>
  <r>
    <s v="ORD1062"/>
    <x v="62"/>
    <s v="Sara Khan"/>
    <x v="2"/>
    <x v="3"/>
    <x v="0"/>
    <x v="1"/>
    <x v="15"/>
    <x v="62"/>
    <n v="9"/>
    <n v="1004"/>
    <n v="0.16"/>
    <x v="62"/>
    <n v="0.4"/>
    <n v="3036.1"/>
    <x v="3"/>
    <x v="2"/>
    <n v="7"/>
  </r>
  <r>
    <s v="ORD1063"/>
    <x v="63"/>
    <s v="Maria Singh"/>
    <x v="1"/>
    <x v="3"/>
    <x v="2"/>
    <x v="3"/>
    <x v="7"/>
    <x v="63"/>
    <n v="3"/>
    <n v="14803"/>
    <n v="0.17"/>
    <x v="63"/>
    <n v="0.2"/>
    <n v="7371.89"/>
    <x v="3"/>
    <x v="2"/>
    <n v="6"/>
  </r>
  <r>
    <s v="ORD1064"/>
    <x v="64"/>
    <s v="David Lee"/>
    <x v="3"/>
    <x v="2"/>
    <x v="2"/>
    <x v="3"/>
    <x v="17"/>
    <x v="64"/>
    <n v="2"/>
    <n v="5453"/>
    <n v="0.16"/>
    <x v="64"/>
    <n v="0.2"/>
    <n v="1832.21"/>
    <x v="1"/>
    <x v="2"/>
    <n v="1"/>
  </r>
  <r>
    <s v="ORD1065"/>
    <x v="65"/>
    <s v="Amit Verma"/>
    <x v="1"/>
    <x v="3"/>
    <x v="3"/>
    <x v="0"/>
    <x v="18"/>
    <x v="65"/>
    <n v="9"/>
    <n v="7675"/>
    <n v="0.05"/>
    <x v="65"/>
    <n v="0.25"/>
    <n v="16405.310000000001"/>
    <x v="0"/>
    <x v="2"/>
    <n v="4"/>
  </r>
  <r>
    <s v="ORD1066"/>
    <x v="66"/>
    <s v="Priya Mehta"/>
    <x v="1"/>
    <x v="3"/>
    <x v="3"/>
    <x v="3"/>
    <x v="3"/>
    <x v="66"/>
    <n v="7"/>
    <n v="2955"/>
    <n v="0.1"/>
    <x v="66"/>
    <n v="0.2"/>
    <n v="3723.3"/>
    <x v="2"/>
    <x v="2"/>
    <n v="3"/>
  </r>
  <r>
    <s v="ORD1067"/>
    <x v="67"/>
    <s v="David Lee"/>
    <x v="2"/>
    <x v="3"/>
    <x v="3"/>
    <x v="3"/>
    <x v="9"/>
    <x v="67"/>
    <n v="6"/>
    <n v="8295"/>
    <n v="0.19"/>
    <x v="67"/>
    <n v="0.2"/>
    <n v="8062.74"/>
    <x v="0"/>
    <x v="2"/>
    <n v="3"/>
  </r>
  <r>
    <s v="ORD1068"/>
    <x v="68"/>
    <s v="Amit Verma"/>
    <x v="1"/>
    <x v="1"/>
    <x v="4"/>
    <x v="0"/>
    <x v="18"/>
    <x v="68"/>
    <n v="1"/>
    <n v="2712"/>
    <n v="0.03"/>
    <x v="68"/>
    <n v="0.25"/>
    <n v="657.66"/>
    <x v="3"/>
    <x v="2"/>
    <n v="7"/>
  </r>
  <r>
    <s v="ORD1069"/>
    <x v="69"/>
    <s v="Maria Singh"/>
    <x v="2"/>
    <x v="1"/>
    <x v="3"/>
    <x v="0"/>
    <x v="18"/>
    <x v="69"/>
    <n v="5"/>
    <n v="5703"/>
    <n v="7.0000000000000007E-2"/>
    <x v="69"/>
    <n v="0.25"/>
    <n v="6629.74"/>
    <x v="3"/>
    <x v="2"/>
    <n v="4"/>
  </r>
  <r>
    <s v="ORD1070"/>
    <x v="70"/>
    <s v="Maria Singh"/>
    <x v="0"/>
    <x v="2"/>
    <x v="0"/>
    <x v="4"/>
    <x v="16"/>
    <x v="70"/>
    <n v="3"/>
    <n v="75128"/>
    <n v="7.0000000000000007E-2"/>
    <x v="70"/>
    <n v="0.15"/>
    <n v="31441.07"/>
    <x v="0"/>
    <x v="2"/>
    <n v="8"/>
  </r>
  <r>
    <s v="ORD1071"/>
    <x v="71"/>
    <s v="David Lee"/>
    <x v="2"/>
    <x v="3"/>
    <x v="2"/>
    <x v="1"/>
    <x v="5"/>
    <x v="71"/>
    <n v="1"/>
    <n v="619"/>
    <n v="0.11"/>
    <x v="71"/>
    <n v="0.4"/>
    <n v="220.36"/>
    <x v="3"/>
    <x v="2"/>
    <n v="9"/>
  </r>
  <r>
    <s v="ORD1072"/>
    <x v="72"/>
    <s v="Sara Khan"/>
    <x v="1"/>
    <x v="1"/>
    <x v="0"/>
    <x v="1"/>
    <x v="5"/>
    <x v="72"/>
    <n v="4"/>
    <n v="1473"/>
    <n v="0.25"/>
    <x v="72"/>
    <n v="0.4"/>
    <n v="1767.6"/>
    <x v="2"/>
    <x v="2"/>
    <n v="3"/>
  </r>
  <r>
    <s v="ORD1073"/>
    <x v="73"/>
    <s v="Maria Singh"/>
    <x v="0"/>
    <x v="1"/>
    <x v="1"/>
    <x v="3"/>
    <x v="17"/>
    <x v="73"/>
    <n v="2"/>
    <n v="14003"/>
    <n v="0.02"/>
    <x v="73"/>
    <n v="0.2"/>
    <n v="5489.18"/>
    <x v="1"/>
    <x v="2"/>
    <n v="5"/>
  </r>
  <r>
    <s v="ORD1074"/>
    <x v="74"/>
    <s v="Sara Khan"/>
    <x v="2"/>
    <x v="2"/>
    <x v="3"/>
    <x v="1"/>
    <x v="1"/>
    <x v="74"/>
    <n v="2"/>
    <n v="777"/>
    <n v="0.13"/>
    <x v="74"/>
    <n v="0.4"/>
    <n v="540.79"/>
    <x v="0"/>
    <x v="2"/>
    <n v="4"/>
  </r>
  <r>
    <s v="ORD1075"/>
    <x v="75"/>
    <s v="Sara Khan"/>
    <x v="1"/>
    <x v="0"/>
    <x v="4"/>
    <x v="3"/>
    <x v="3"/>
    <x v="75"/>
    <n v="3"/>
    <n v="13171"/>
    <n v="0.04"/>
    <x v="75"/>
    <n v="0.2"/>
    <n v="7586.5"/>
    <x v="2"/>
    <x v="2"/>
    <n v="6"/>
  </r>
  <r>
    <s v="ORD1076"/>
    <x v="76"/>
    <s v="Sara Khan"/>
    <x v="3"/>
    <x v="3"/>
    <x v="1"/>
    <x v="4"/>
    <x v="11"/>
    <x v="76"/>
    <n v="8"/>
    <n v="55350"/>
    <n v="0.24"/>
    <x v="76"/>
    <n v="0.15"/>
    <n v="50479.199999999997"/>
    <x v="2"/>
    <x v="2"/>
    <n v="4"/>
  </r>
  <r>
    <s v="ORD1077"/>
    <x v="77"/>
    <s v="John Smith"/>
    <x v="3"/>
    <x v="1"/>
    <x v="4"/>
    <x v="0"/>
    <x v="0"/>
    <x v="77"/>
    <n v="8"/>
    <n v="13201"/>
    <n v="0.03"/>
    <x v="77"/>
    <n v="0.25"/>
    <n v="25609.94"/>
    <x v="3"/>
    <x v="2"/>
    <n v="8"/>
  </r>
  <r>
    <s v="ORD1078"/>
    <x v="78"/>
    <s v="Amit Verma"/>
    <x v="2"/>
    <x v="2"/>
    <x v="1"/>
    <x v="0"/>
    <x v="6"/>
    <x v="78"/>
    <n v="7"/>
    <n v="14042"/>
    <n v="0.1"/>
    <x v="78"/>
    <n v="0.25"/>
    <n v="22116.15"/>
    <x v="2"/>
    <x v="2"/>
    <n v="3"/>
  </r>
  <r>
    <s v="ORD1079"/>
    <x v="79"/>
    <s v="Amit Verma"/>
    <x v="2"/>
    <x v="2"/>
    <x v="2"/>
    <x v="0"/>
    <x v="13"/>
    <x v="79"/>
    <n v="6"/>
    <n v="2394"/>
    <n v="0.18"/>
    <x v="79"/>
    <n v="0.25"/>
    <n v="2944.62"/>
    <x v="0"/>
    <x v="1"/>
    <n v="5"/>
  </r>
  <r>
    <s v="ORD1080"/>
    <x v="80"/>
    <s v="Maria Singh"/>
    <x v="3"/>
    <x v="2"/>
    <x v="0"/>
    <x v="1"/>
    <x v="1"/>
    <x v="80"/>
    <n v="9"/>
    <n v="385"/>
    <n v="0.18"/>
    <x v="80"/>
    <n v="0.4"/>
    <n v="1136.52"/>
    <x v="2"/>
    <x v="2"/>
    <n v="1"/>
  </r>
  <r>
    <s v="ORD1081"/>
    <x v="81"/>
    <s v="Maria Singh"/>
    <x v="1"/>
    <x v="1"/>
    <x v="5"/>
    <x v="4"/>
    <x v="8"/>
    <x v="81"/>
    <n v="4"/>
    <n v="52229"/>
    <n v="0.11"/>
    <x v="81"/>
    <n v="0.15"/>
    <n v="27890.29"/>
    <x v="1"/>
    <x v="2"/>
    <n v="6"/>
  </r>
  <r>
    <s v="ORD1082"/>
    <x v="82"/>
    <s v="Sara Khan"/>
    <x v="1"/>
    <x v="3"/>
    <x v="0"/>
    <x v="1"/>
    <x v="10"/>
    <x v="82"/>
    <n v="1"/>
    <n v="836"/>
    <n v="0.09"/>
    <x v="82"/>
    <n v="0.4"/>
    <n v="304.3"/>
    <x v="2"/>
    <x v="2"/>
    <n v="5"/>
  </r>
  <r>
    <s v="ORD1083"/>
    <x v="83"/>
    <s v="John Smith"/>
    <x v="1"/>
    <x v="0"/>
    <x v="3"/>
    <x v="1"/>
    <x v="10"/>
    <x v="83"/>
    <n v="8"/>
    <n v="1491"/>
    <n v="0.1"/>
    <x v="83"/>
    <n v="0.4"/>
    <n v="4294.08"/>
    <x v="2"/>
    <x v="2"/>
    <n v="8"/>
  </r>
  <r>
    <s v="ORD1084"/>
    <x v="84"/>
    <s v="Sara Khan"/>
    <x v="2"/>
    <x v="3"/>
    <x v="5"/>
    <x v="4"/>
    <x v="11"/>
    <x v="84"/>
    <n v="7"/>
    <n v="58364"/>
    <n v="7.0000000000000007E-2"/>
    <x v="84"/>
    <n v="0.15"/>
    <n v="56992.45"/>
    <x v="1"/>
    <x v="2"/>
    <n v="9"/>
  </r>
  <r>
    <s v="ORD1085"/>
    <x v="85"/>
    <s v="John Smith"/>
    <x v="0"/>
    <x v="2"/>
    <x v="4"/>
    <x v="4"/>
    <x v="11"/>
    <x v="85"/>
    <n v="7"/>
    <n v="67056"/>
    <n v="0.05"/>
    <x v="85"/>
    <n v="0.15"/>
    <n v="66888.36"/>
    <x v="2"/>
    <x v="2"/>
    <n v="8"/>
  </r>
  <r>
    <s v="ORD1086"/>
    <x v="86"/>
    <s v="Sara Khan"/>
    <x v="0"/>
    <x v="2"/>
    <x v="2"/>
    <x v="4"/>
    <x v="19"/>
    <x v="86"/>
    <n v="3"/>
    <n v="37490"/>
    <n v="0.12"/>
    <x v="86"/>
    <n v="0.15"/>
    <n v="14846.04"/>
    <x v="2"/>
    <x v="2"/>
    <n v="8"/>
  </r>
  <r>
    <s v="ORD1087"/>
    <x v="87"/>
    <s v="Priya Mehta"/>
    <x v="0"/>
    <x v="0"/>
    <x v="2"/>
    <x v="4"/>
    <x v="19"/>
    <x v="87"/>
    <n v="4"/>
    <n v="29975"/>
    <n v="7.0000000000000007E-2"/>
    <x v="87"/>
    <n v="0.15"/>
    <n v="16726.05"/>
    <x v="3"/>
    <x v="2"/>
    <n v="3"/>
  </r>
  <r>
    <s v="ORD1088"/>
    <x v="88"/>
    <s v="Priya Mehta"/>
    <x v="0"/>
    <x v="3"/>
    <x v="4"/>
    <x v="0"/>
    <x v="0"/>
    <x v="88"/>
    <n v="9"/>
    <n v="11339"/>
    <n v="7.0000000000000007E-2"/>
    <x v="88"/>
    <n v="0.25"/>
    <n v="23726.86"/>
    <x v="0"/>
    <x v="2"/>
    <n v="4"/>
  </r>
  <r>
    <s v="ORD1089"/>
    <x v="89"/>
    <s v="David Lee"/>
    <x v="0"/>
    <x v="2"/>
    <x v="3"/>
    <x v="2"/>
    <x v="12"/>
    <x v="89"/>
    <n v="6"/>
    <n v="3869"/>
    <n v="0.16"/>
    <x v="89"/>
    <n v="0.35"/>
    <n v="6824.92"/>
    <x v="3"/>
    <x v="2"/>
    <n v="4"/>
  </r>
  <r>
    <s v="ORD1090"/>
    <x v="90"/>
    <s v="Sara Khan"/>
    <x v="2"/>
    <x v="2"/>
    <x v="4"/>
    <x v="2"/>
    <x v="4"/>
    <x v="90"/>
    <n v="5"/>
    <n v="1439"/>
    <n v="0.24"/>
    <x v="90"/>
    <n v="0.35"/>
    <n v="1913.87"/>
    <x v="0"/>
    <x v="2"/>
    <n v="5"/>
  </r>
  <r>
    <s v="ORD1091"/>
    <x v="91"/>
    <s v="Maria Singh"/>
    <x v="2"/>
    <x v="3"/>
    <x v="1"/>
    <x v="4"/>
    <x v="8"/>
    <x v="91"/>
    <n v="3"/>
    <n v="76061"/>
    <n v="0.15"/>
    <x v="91"/>
    <n v="0.15"/>
    <n v="29093.33"/>
    <x v="1"/>
    <x v="2"/>
    <n v="9"/>
  </r>
  <r>
    <s v="ORD1092"/>
    <x v="92"/>
    <s v="Amit Verma"/>
    <x v="0"/>
    <x v="2"/>
    <x v="3"/>
    <x v="2"/>
    <x v="14"/>
    <x v="92"/>
    <n v="9"/>
    <n v="501"/>
    <n v="0.02"/>
    <x v="92"/>
    <n v="0.35"/>
    <n v="1546.59"/>
    <x v="1"/>
    <x v="2"/>
    <n v="9"/>
  </r>
  <r>
    <s v="ORD1093"/>
    <x v="93"/>
    <s v="David Lee"/>
    <x v="2"/>
    <x v="3"/>
    <x v="5"/>
    <x v="2"/>
    <x v="4"/>
    <x v="93"/>
    <n v="5"/>
    <n v="874"/>
    <n v="0.02"/>
    <x v="93"/>
    <n v="0.35"/>
    <n v="1498.91"/>
    <x v="1"/>
    <x v="2"/>
    <n v="1"/>
  </r>
  <r>
    <s v="ORD1094"/>
    <x v="94"/>
    <s v="Maria Singh"/>
    <x v="2"/>
    <x v="2"/>
    <x v="4"/>
    <x v="4"/>
    <x v="16"/>
    <x v="94"/>
    <n v="5"/>
    <n v="36916"/>
    <n v="0.24"/>
    <x v="94"/>
    <n v="0.15"/>
    <n v="21042.12"/>
    <x v="0"/>
    <x v="2"/>
    <n v="8"/>
  </r>
  <r>
    <s v="ORD1095"/>
    <x v="95"/>
    <s v="Priya Mehta"/>
    <x v="0"/>
    <x v="3"/>
    <x v="3"/>
    <x v="2"/>
    <x v="4"/>
    <x v="95"/>
    <n v="4"/>
    <n v="4505"/>
    <n v="7.0000000000000007E-2"/>
    <x v="95"/>
    <n v="0.35"/>
    <n v="5865.51"/>
    <x v="0"/>
    <x v="2"/>
    <n v="1"/>
  </r>
  <r>
    <s v="ORD1096"/>
    <x v="96"/>
    <s v="Sara Khan"/>
    <x v="1"/>
    <x v="0"/>
    <x v="5"/>
    <x v="1"/>
    <x v="10"/>
    <x v="96"/>
    <n v="4"/>
    <n v="1204"/>
    <n v="0.02"/>
    <x v="96"/>
    <n v="0.4"/>
    <n v="1887.87"/>
    <x v="0"/>
    <x v="2"/>
    <n v="2"/>
  </r>
  <r>
    <s v="ORD1097"/>
    <x v="97"/>
    <s v="David Lee"/>
    <x v="2"/>
    <x v="2"/>
    <x v="4"/>
    <x v="3"/>
    <x v="9"/>
    <x v="97"/>
    <n v="1"/>
    <n v="6648"/>
    <n v="0.15"/>
    <x v="97"/>
    <n v="0.2"/>
    <n v="1130.1600000000001"/>
    <x v="1"/>
    <x v="2"/>
    <n v="7"/>
  </r>
  <r>
    <s v="ORD1098"/>
    <x v="98"/>
    <s v="Sara Khan"/>
    <x v="1"/>
    <x v="0"/>
    <x v="2"/>
    <x v="3"/>
    <x v="17"/>
    <x v="98"/>
    <n v="7"/>
    <n v="4365"/>
    <n v="0.16"/>
    <x v="98"/>
    <n v="0.2"/>
    <n v="5133.24"/>
    <x v="0"/>
    <x v="1"/>
    <n v="8"/>
  </r>
  <r>
    <s v="ORD1099"/>
    <x v="99"/>
    <s v="Priya Mehta"/>
    <x v="2"/>
    <x v="2"/>
    <x v="4"/>
    <x v="4"/>
    <x v="19"/>
    <x v="99"/>
    <n v="9"/>
    <n v="60677"/>
    <n v="0.16"/>
    <x v="99"/>
    <n v="0.15"/>
    <n v="68807.72"/>
    <x v="2"/>
    <x v="0"/>
    <n v="1"/>
  </r>
  <r>
    <s v="ORD1100"/>
    <x v="100"/>
    <s v="David Lee"/>
    <x v="2"/>
    <x v="2"/>
    <x v="0"/>
    <x v="0"/>
    <x v="0"/>
    <x v="100"/>
    <n v="3"/>
    <n v="13668"/>
    <n v="7.0000000000000007E-2"/>
    <x v="100"/>
    <n v="0.25"/>
    <n v="9533.43"/>
    <x v="3"/>
    <x v="2"/>
    <n v="3"/>
  </r>
  <r>
    <s v="ORD1101"/>
    <x v="101"/>
    <s v="Priya Mehta"/>
    <x v="0"/>
    <x v="1"/>
    <x v="4"/>
    <x v="4"/>
    <x v="11"/>
    <x v="101"/>
    <n v="2"/>
    <n v="45046"/>
    <n v="0"/>
    <x v="101"/>
    <n v="0.15"/>
    <n v="13513.8"/>
    <x v="1"/>
    <x v="2"/>
    <n v="7"/>
  </r>
  <r>
    <s v="ORD1102"/>
    <x v="102"/>
    <s v="John Smith"/>
    <x v="2"/>
    <x v="3"/>
    <x v="0"/>
    <x v="0"/>
    <x v="13"/>
    <x v="102"/>
    <n v="3"/>
    <n v="4155"/>
    <n v="0.24"/>
    <x v="102"/>
    <n v="0.25"/>
    <n v="2368.35"/>
    <x v="3"/>
    <x v="2"/>
    <n v="9"/>
  </r>
  <r>
    <s v="ORD1103"/>
    <x v="103"/>
    <s v="Priya Mehta"/>
    <x v="3"/>
    <x v="0"/>
    <x v="5"/>
    <x v="3"/>
    <x v="9"/>
    <x v="103"/>
    <n v="1"/>
    <n v="10321"/>
    <n v="0.06"/>
    <x v="103"/>
    <n v="0.2"/>
    <n v="1940.35"/>
    <x v="2"/>
    <x v="2"/>
    <n v="8"/>
  </r>
  <r>
    <s v="ORD1104"/>
    <x v="104"/>
    <s v="Sara Khan"/>
    <x v="3"/>
    <x v="0"/>
    <x v="4"/>
    <x v="4"/>
    <x v="8"/>
    <x v="104"/>
    <n v="6"/>
    <n v="79350"/>
    <n v="0.17"/>
    <x v="104"/>
    <n v="0.15"/>
    <n v="59274.45"/>
    <x v="0"/>
    <x v="2"/>
    <n v="8"/>
  </r>
  <r>
    <s v="ORD1105"/>
    <x v="105"/>
    <s v="Amit Verma"/>
    <x v="0"/>
    <x v="0"/>
    <x v="5"/>
    <x v="1"/>
    <x v="5"/>
    <x v="105"/>
    <n v="7"/>
    <n v="1037"/>
    <n v="0.18"/>
    <x v="105"/>
    <n v="0.4"/>
    <n v="2380.9499999999998"/>
    <x v="3"/>
    <x v="2"/>
    <n v="9"/>
  </r>
  <r>
    <s v="ORD1106"/>
    <x v="106"/>
    <s v="Priya Mehta"/>
    <x v="1"/>
    <x v="3"/>
    <x v="5"/>
    <x v="2"/>
    <x v="4"/>
    <x v="106"/>
    <n v="2"/>
    <n v="3716"/>
    <n v="0.15"/>
    <x v="106"/>
    <n v="0.35"/>
    <n v="2211.02"/>
    <x v="2"/>
    <x v="1"/>
    <n v="3"/>
  </r>
  <r>
    <s v="ORD1107"/>
    <x v="107"/>
    <s v="Maria Singh"/>
    <x v="1"/>
    <x v="1"/>
    <x v="3"/>
    <x v="0"/>
    <x v="0"/>
    <x v="107"/>
    <n v="8"/>
    <n v="12130"/>
    <n v="0.08"/>
    <x v="107"/>
    <n v="0.25"/>
    <n v="22319.200000000001"/>
    <x v="2"/>
    <x v="2"/>
    <n v="8"/>
  </r>
  <r>
    <s v="ORD1108"/>
    <x v="108"/>
    <s v="Amit Verma"/>
    <x v="1"/>
    <x v="0"/>
    <x v="5"/>
    <x v="2"/>
    <x v="4"/>
    <x v="108"/>
    <n v="6"/>
    <n v="4428"/>
    <n v="7.0000000000000007E-2"/>
    <x v="108"/>
    <n v="0.35"/>
    <n v="8647.8799999999992"/>
    <x v="3"/>
    <x v="2"/>
    <n v="1"/>
  </r>
  <r>
    <s v="ORD1109"/>
    <x v="109"/>
    <s v="John Smith"/>
    <x v="3"/>
    <x v="3"/>
    <x v="5"/>
    <x v="2"/>
    <x v="12"/>
    <x v="109"/>
    <n v="4"/>
    <n v="2540"/>
    <n v="0.15"/>
    <x v="109"/>
    <n v="0.35"/>
    <n v="3022.6"/>
    <x v="1"/>
    <x v="2"/>
    <n v="8"/>
  </r>
  <r>
    <s v="ORD1110"/>
    <x v="110"/>
    <s v="David Lee"/>
    <x v="1"/>
    <x v="2"/>
    <x v="4"/>
    <x v="4"/>
    <x v="11"/>
    <x v="110"/>
    <n v="5"/>
    <n v="77649"/>
    <n v="0.22"/>
    <x v="110"/>
    <n v="0.15"/>
    <n v="45424.66"/>
    <x v="3"/>
    <x v="1"/>
    <n v="7"/>
  </r>
  <r>
    <s v="ORD1111"/>
    <x v="111"/>
    <s v="David Lee"/>
    <x v="1"/>
    <x v="0"/>
    <x v="4"/>
    <x v="2"/>
    <x v="14"/>
    <x v="111"/>
    <n v="8"/>
    <n v="1752"/>
    <n v="0.24"/>
    <x v="111"/>
    <n v="0.35"/>
    <n v="3728.26"/>
    <x v="1"/>
    <x v="2"/>
    <n v="8"/>
  </r>
  <r>
    <s v="ORD1112"/>
    <x v="112"/>
    <s v="Amit Verma"/>
    <x v="0"/>
    <x v="0"/>
    <x v="2"/>
    <x v="1"/>
    <x v="5"/>
    <x v="112"/>
    <n v="3"/>
    <n v="460"/>
    <n v="0.03"/>
    <x v="112"/>
    <n v="0.4"/>
    <n v="535.44000000000005"/>
    <x v="0"/>
    <x v="2"/>
    <n v="1"/>
  </r>
  <r>
    <s v="ORD1113"/>
    <x v="113"/>
    <s v="David Lee"/>
    <x v="1"/>
    <x v="1"/>
    <x v="3"/>
    <x v="2"/>
    <x v="2"/>
    <x v="113"/>
    <n v="3"/>
    <n v="2546"/>
    <n v="0.04"/>
    <x v="113"/>
    <n v="0.35"/>
    <n v="2566.37"/>
    <x v="1"/>
    <x v="2"/>
    <n v="6"/>
  </r>
  <r>
    <s v="ORD1114"/>
    <x v="114"/>
    <s v="Priya Mehta"/>
    <x v="3"/>
    <x v="0"/>
    <x v="5"/>
    <x v="4"/>
    <x v="11"/>
    <x v="114"/>
    <n v="4"/>
    <n v="23760"/>
    <n v="0.24"/>
    <x v="114"/>
    <n v="0.15"/>
    <n v="10834.56"/>
    <x v="0"/>
    <x v="1"/>
    <n v="7"/>
  </r>
  <r>
    <s v="ORD1115"/>
    <x v="115"/>
    <s v="Amit Verma"/>
    <x v="3"/>
    <x v="0"/>
    <x v="3"/>
    <x v="1"/>
    <x v="15"/>
    <x v="115"/>
    <n v="1"/>
    <n v="659"/>
    <n v="0.18"/>
    <x v="115"/>
    <n v="0.4"/>
    <n v="216.15"/>
    <x v="3"/>
    <x v="2"/>
    <n v="5"/>
  </r>
  <r>
    <s v="ORD1116"/>
    <x v="116"/>
    <s v="Sara Khan"/>
    <x v="3"/>
    <x v="2"/>
    <x v="0"/>
    <x v="3"/>
    <x v="9"/>
    <x v="116"/>
    <n v="9"/>
    <n v="14588"/>
    <n v="0.22"/>
    <x v="116"/>
    <n v="0.2"/>
    <n v="20481.55"/>
    <x v="0"/>
    <x v="1"/>
    <n v="5"/>
  </r>
  <r>
    <s v="ORD1117"/>
    <x v="117"/>
    <s v="Priya Mehta"/>
    <x v="0"/>
    <x v="3"/>
    <x v="5"/>
    <x v="2"/>
    <x v="12"/>
    <x v="117"/>
    <n v="8"/>
    <n v="3874"/>
    <n v="0.05"/>
    <x v="117"/>
    <n v="0.35"/>
    <n v="10304.84"/>
    <x v="2"/>
    <x v="2"/>
    <n v="7"/>
  </r>
  <r>
    <s v="ORD1118"/>
    <x v="118"/>
    <s v="Priya Mehta"/>
    <x v="0"/>
    <x v="3"/>
    <x v="3"/>
    <x v="4"/>
    <x v="8"/>
    <x v="118"/>
    <n v="8"/>
    <n v="62233"/>
    <n v="0.15"/>
    <x v="118"/>
    <n v="0.15"/>
    <n v="63477.66"/>
    <x v="0"/>
    <x v="2"/>
    <n v="3"/>
  </r>
  <r>
    <s v="ORD1119"/>
    <x v="119"/>
    <s v="Priya Mehta"/>
    <x v="2"/>
    <x v="1"/>
    <x v="2"/>
    <x v="3"/>
    <x v="3"/>
    <x v="119"/>
    <n v="6"/>
    <n v="13970"/>
    <n v="0.18"/>
    <x v="119"/>
    <n v="0.2"/>
    <n v="13746.48"/>
    <x v="1"/>
    <x v="2"/>
    <n v="6"/>
  </r>
  <r>
    <s v="ORD1120"/>
    <x v="120"/>
    <s v="Sara Khan"/>
    <x v="1"/>
    <x v="2"/>
    <x v="2"/>
    <x v="3"/>
    <x v="3"/>
    <x v="120"/>
    <n v="7"/>
    <n v="2629"/>
    <n v="0.17"/>
    <x v="120"/>
    <n v="0.2"/>
    <n v="3054.9"/>
    <x v="1"/>
    <x v="2"/>
    <n v="7"/>
  </r>
  <r>
    <s v="ORD1121"/>
    <x v="121"/>
    <s v="John Smith"/>
    <x v="0"/>
    <x v="3"/>
    <x v="5"/>
    <x v="0"/>
    <x v="13"/>
    <x v="121"/>
    <n v="6"/>
    <n v="1269"/>
    <n v="0.1"/>
    <x v="121"/>
    <n v="0.25"/>
    <n v="1713.15"/>
    <x v="1"/>
    <x v="2"/>
    <n v="1"/>
  </r>
  <r>
    <s v="ORD1122"/>
    <x v="122"/>
    <s v="Maria Singh"/>
    <x v="3"/>
    <x v="2"/>
    <x v="0"/>
    <x v="1"/>
    <x v="15"/>
    <x v="122"/>
    <n v="9"/>
    <n v="791"/>
    <n v="0"/>
    <x v="122"/>
    <n v="0.4"/>
    <n v="2847.6"/>
    <x v="0"/>
    <x v="1"/>
    <n v="2"/>
  </r>
  <r>
    <s v="ORD1123"/>
    <x v="123"/>
    <s v="David Lee"/>
    <x v="3"/>
    <x v="3"/>
    <x v="2"/>
    <x v="2"/>
    <x v="2"/>
    <x v="123"/>
    <n v="3"/>
    <n v="2493"/>
    <n v="0.15"/>
    <x v="123"/>
    <n v="0.35"/>
    <n v="2225"/>
    <x v="1"/>
    <x v="2"/>
    <n v="4"/>
  </r>
  <r>
    <s v="ORD1124"/>
    <x v="124"/>
    <s v="Amit Verma"/>
    <x v="0"/>
    <x v="2"/>
    <x v="2"/>
    <x v="4"/>
    <x v="16"/>
    <x v="124"/>
    <n v="3"/>
    <n v="29816"/>
    <n v="0.06"/>
    <x v="124"/>
    <n v="0.15"/>
    <n v="12612.17"/>
    <x v="1"/>
    <x v="2"/>
    <n v="8"/>
  </r>
  <r>
    <s v="ORD1125"/>
    <x v="125"/>
    <s v="John Smith"/>
    <x v="0"/>
    <x v="1"/>
    <x v="0"/>
    <x v="0"/>
    <x v="18"/>
    <x v="125"/>
    <n v="3"/>
    <n v="10472"/>
    <n v="0.11"/>
    <x v="125"/>
    <n v="0.25"/>
    <n v="6990.06"/>
    <x v="2"/>
    <x v="2"/>
    <n v="6"/>
  </r>
  <r>
    <s v="ORD1126"/>
    <x v="126"/>
    <s v="Amit Verma"/>
    <x v="0"/>
    <x v="0"/>
    <x v="3"/>
    <x v="1"/>
    <x v="15"/>
    <x v="126"/>
    <n v="3"/>
    <n v="332"/>
    <n v="0.24"/>
    <x v="126"/>
    <n v="0.4"/>
    <n v="302.77999999999997"/>
    <x v="0"/>
    <x v="2"/>
    <n v="1"/>
  </r>
  <r>
    <s v="ORD1127"/>
    <x v="127"/>
    <s v="David Lee"/>
    <x v="2"/>
    <x v="1"/>
    <x v="2"/>
    <x v="0"/>
    <x v="13"/>
    <x v="127"/>
    <n v="9"/>
    <n v="6895"/>
    <n v="0.1"/>
    <x v="127"/>
    <n v="0.25"/>
    <n v="13962.38"/>
    <x v="2"/>
    <x v="2"/>
    <n v="5"/>
  </r>
  <r>
    <s v="ORD1128"/>
    <x v="128"/>
    <s v="Sara Khan"/>
    <x v="3"/>
    <x v="3"/>
    <x v="4"/>
    <x v="1"/>
    <x v="15"/>
    <x v="128"/>
    <n v="4"/>
    <n v="1171"/>
    <n v="0.21"/>
    <x v="128"/>
    <n v="0.4"/>
    <n v="1480.14"/>
    <x v="1"/>
    <x v="2"/>
    <n v="7"/>
  </r>
  <r>
    <s v="ORD1129"/>
    <x v="129"/>
    <s v="Priya Mehta"/>
    <x v="2"/>
    <x v="1"/>
    <x v="1"/>
    <x v="1"/>
    <x v="5"/>
    <x v="129"/>
    <n v="7"/>
    <n v="712"/>
    <n v="0.05"/>
    <x v="129"/>
    <n v="0.4"/>
    <n v="1893.92"/>
    <x v="1"/>
    <x v="2"/>
    <n v="6"/>
  </r>
  <r>
    <s v="ORD1130"/>
    <x v="130"/>
    <s v="Priya Mehta"/>
    <x v="2"/>
    <x v="0"/>
    <x v="1"/>
    <x v="2"/>
    <x v="14"/>
    <x v="130"/>
    <n v="9"/>
    <n v="2860"/>
    <n v="0.17"/>
    <x v="130"/>
    <n v="0.35"/>
    <n v="7477.47"/>
    <x v="1"/>
    <x v="2"/>
    <n v="9"/>
  </r>
  <r>
    <s v="ORD1131"/>
    <x v="131"/>
    <s v="Sara Khan"/>
    <x v="1"/>
    <x v="1"/>
    <x v="2"/>
    <x v="1"/>
    <x v="15"/>
    <x v="131"/>
    <n v="7"/>
    <n v="775"/>
    <n v="0.24"/>
    <x v="131"/>
    <n v="0.4"/>
    <n v="1649.2"/>
    <x v="0"/>
    <x v="0"/>
    <n v="8"/>
  </r>
  <r>
    <s v="ORD1132"/>
    <x v="132"/>
    <s v="John Smith"/>
    <x v="3"/>
    <x v="3"/>
    <x v="3"/>
    <x v="0"/>
    <x v="6"/>
    <x v="132"/>
    <n v="9"/>
    <n v="8029"/>
    <n v="0.03"/>
    <x v="132"/>
    <n v="0.25"/>
    <n v="17523.29"/>
    <x v="3"/>
    <x v="2"/>
    <n v="4"/>
  </r>
  <r>
    <s v="ORD1133"/>
    <x v="133"/>
    <s v="John Smith"/>
    <x v="3"/>
    <x v="3"/>
    <x v="3"/>
    <x v="1"/>
    <x v="15"/>
    <x v="133"/>
    <n v="3"/>
    <n v="1344"/>
    <n v="0"/>
    <x v="133"/>
    <n v="0.4"/>
    <n v="1612.8"/>
    <x v="1"/>
    <x v="1"/>
    <n v="5"/>
  </r>
  <r>
    <s v="ORD1134"/>
    <x v="134"/>
    <s v="Amit Verma"/>
    <x v="0"/>
    <x v="1"/>
    <x v="5"/>
    <x v="2"/>
    <x v="2"/>
    <x v="134"/>
    <n v="4"/>
    <n v="3678"/>
    <n v="0.11"/>
    <x v="134"/>
    <n v="0.35"/>
    <n v="4582.79"/>
    <x v="1"/>
    <x v="2"/>
    <n v="7"/>
  </r>
  <r>
    <s v="ORD1135"/>
    <x v="135"/>
    <s v="Sara Khan"/>
    <x v="0"/>
    <x v="0"/>
    <x v="4"/>
    <x v="2"/>
    <x v="4"/>
    <x v="135"/>
    <n v="8"/>
    <n v="3234"/>
    <n v="0.02"/>
    <x v="135"/>
    <n v="0.35"/>
    <n v="8874.1"/>
    <x v="1"/>
    <x v="2"/>
    <n v="8"/>
  </r>
  <r>
    <s v="ORD1136"/>
    <x v="136"/>
    <s v="John Smith"/>
    <x v="1"/>
    <x v="1"/>
    <x v="3"/>
    <x v="0"/>
    <x v="6"/>
    <x v="136"/>
    <n v="6"/>
    <n v="7116"/>
    <n v="0.19"/>
    <x v="136"/>
    <n v="0.25"/>
    <n v="8645.94"/>
    <x v="1"/>
    <x v="2"/>
    <n v="5"/>
  </r>
  <r>
    <s v="ORD1137"/>
    <x v="137"/>
    <s v="Sara Khan"/>
    <x v="2"/>
    <x v="0"/>
    <x v="0"/>
    <x v="3"/>
    <x v="17"/>
    <x v="137"/>
    <n v="5"/>
    <n v="17563"/>
    <n v="0.23"/>
    <x v="137"/>
    <n v="0.2"/>
    <n v="13523.51"/>
    <x v="0"/>
    <x v="2"/>
    <n v="9"/>
  </r>
  <r>
    <s v="ORD1138"/>
    <x v="138"/>
    <s v="David Lee"/>
    <x v="0"/>
    <x v="2"/>
    <x v="4"/>
    <x v="3"/>
    <x v="17"/>
    <x v="138"/>
    <n v="4"/>
    <n v="5568"/>
    <n v="0.11"/>
    <x v="138"/>
    <n v="0.2"/>
    <n v="3964.42"/>
    <x v="3"/>
    <x v="1"/>
    <n v="4"/>
  </r>
  <r>
    <s v="ORD1139"/>
    <x v="139"/>
    <s v="Priya Mehta"/>
    <x v="0"/>
    <x v="0"/>
    <x v="1"/>
    <x v="1"/>
    <x v="5"/>
    <x v="139"/>
    <n v="8"/>
    <n v="355"/>
    <n v="0.06"/>
    <x v="139"/>
    <n v="0.4"/>
    <n v="1067.8399999999999"/>
    <x v="3"/>
    <x v="2"/>
    <n v="4"/>
  </r>
  <r>
    <s v="ORD1140"/>
    <x v="140"/>
    <s v="Priya Mehta"/>
    <x v="3"/>
    <x v="2"/>
    <x v="4"/>
    <x v="4"/>
    <x v="11"/>
    <x v="140"/>
    <n v="1"/>
    <n v="77278"/>
    <n v="0.11"/>
    <x v="140"/>
    <n v="0.15"/>
    <n v="10316.61"/>
    <x v="3"/>
    <x v="2"/>
    <n v="8"/>
  </r>
  <r>
    <s v="ORD1141"/>
    <x v="141"/>
    <s v="Priya Mehta"/>
    <x v="3"/>
    <x v="1"/>
    <x v="0"/>
    <x v="1"/>
    <x v="1"/>
    <x v="141"/>
    <n v="9"/>
    <n v="819"/>
    <n v="0.18"/>
    <x v="141"/>
    <n v="0.4"/>
    <n v="2417.69"/>
    <x v="1"/>
    <x v="1"/>
    <n v="1"/>
  </r>
  <r>
    <s v="ORD1142"/>
    <x v="142"/>
    <s v="Sara Khan"/>
    <x v="0"/>
    <x v="0"/>
    <x v="2"/>
    <x v="0"/>
    <x v="13"/>
    <x v="142"/>
    <n v="1"/>
    <n v="2274"/>
    <n v="0"/>
    <x v="142"/>
    <n v="0.25"/>
    <n v="568.5"/>
    <x v="1"/>
    <x v="2"/>
    <n v="8"/>
  </r>
  <r>
    <s v="ORD1143"/>
    <x v="143"/>
    <s v="Sara Khan"/>
    <x v="3"/>
    <x v="2"/>
    <x v="0"/>
    <x v="0"/>
    <x v="0"/>
    <x v="143"/>
    <n v="8"/>
    <n v="1956"/>
    <n v="0.15"/>
    <x v="143"/>
    <n v="0.25"/>
    <n v="3325.2"/>
    <x v="3"/>
    <x v="2"/>
    <n v="5"/>
  </r>
  <r>
    <s v="ORD1144"/>
    <x v="144"/>
    <s v="Amit Verma"/>
    <x v="1"/>
    <x v="2"/>
    <x v="0"/>
    <x v="0"/>
    <x v="13"/>
    <x v="144"/>
    <n v="4"/>
    <n v="2939"/>
    <n v="0.15"/>
    <x v="144"/>
    <n v="0.25"/>
    <n v="2498.15"/>
    <x v="3"/>
    <x v="2"/>
    <n v="1"/>
  </r>
  <r>
    <s v="ORD1145"/>
    <x v="145"/>
    <s v="Priya Mehta"/>
    <x v="0"/>
    <x v="2"/>
    <x v="2"/>
    <x v="0"/>
    <x v="18"/>
    <x v="145"/>
    <n v="9"/>
    <n v="4953"/>
    <n v="0.16"/>
    <x v="145"/>
    <n v="0.25"/>
    <n v="9361.17"/>
    <x v="1"/>
    <x v="1"/>
    <n v="4"/>
  </r>
  <r>
    <s v="ORD1146"/>
    <x v="146"/>
    <s v="Amit Verma"/>
    <x v="3"/>
    <x v="3"/>
    <x v="2"/>
    <x v="0"/>
    <x v="18"/>
    <x v="146"/>
    <n v="5"/>
    <n v="11573"/>
    <n v="0.06"/>
    <x v="146"/>
    <n v="0.25"/>
    <n v="13598.28"/>
    <x v="1"/>
    <x v="2"/>
    <n v="2"/>
  </r>
  <r>
    <s v="ORD1147"/>
    <x v="147"/>
    <s v="Priya Mehta"/>
    <x v="1"/>
    <x v="1"/>
    <x v="2"/>
    <x v="2"/>
    <x v="14"/>
    <x v="147"/>
    <n v="3"/>
    <n v="1468"/>
    <n v="0.18"/>
    <x v="147"/>
    <n v="0.35"/>
    <n v="1263.95"/>
    <x v="2"/>
    <x v="2"/>
    <n v="4"/>
  </r>
  <r>
    <s v="ORD1148"/>
    <x v="148"/>
    <s v="Amit Verma"/>
    <x v="3"/>
    <x v="2"/>
    <x v="2"/>
    <x v="3"/>
    <x v="9"/>
    <x v="148"/>
    <n v="9"/>
    <n v="16846"/>
    <n v="0.02"/>
    <x v="148"/>
    <n v="0.2"/>
    <n v="29716.34"/>
    <x v="2"/>
    <x v="2"/>
    <n v="8"/>
  </r>
  <r>
    <s v="ORD1149"/>
    <x v="149"/>
    <s v="Amit Verma"/>
    <x v="3"/>
    <x v="0"/>
    <x v="2"/>
    <x v="0"/>
    <x v="6"/>
    <x v="149"/>
    <n v="9"/>
    <n v="10508"/>
    <n v="0.05"/>
    <x v="149"/>
    <n v="0.25"/>
    <n v="22460.85"/>
    <x v="2"/>
    <x v="1"/>
    <n v="5"/>
  </r>
  <r>
    <s v="ORD1150"/>
    <x v="150"/>
    <s v="David Lee"/>
    <x v="3"/>
    <x v="2"/>
    <x v="0"/>
    <x v="4"/>
    <x v="19"/>
    <x v="150"/>
    <n v="4"/>
    <n v="10281"/>
    <n v="0.22"/>
    <x v="150"/>
    <n v="0.15"/>
    <n v="4811.51"/>
    <x v="3"/>
    <x v="2"/>
    <n v="1"/>
  </r>
  <r>
    <s v="ORD1151"/>
    <x v="151"/>
    <s v="Amit Verma"/>
    <x v="0"/>
    <x v="3"/>
    <x v="5"/>
    <x v="4"/>
    <x v="11"/>
    <x v="151"/>
    <n v="4"/>
    <n v="37420"/>
    <n v="0.18"/>
    <x v="151"/>
    <n v="0.15"/>
    <n v="18410.64"/>
    <x v="0"/>
    <x v="2"/>
    <n v="7"/>
  </r>
  <r>
    <s v="ORD1152"/>
    <x v="152"/>
    <s v="Sara Khan"/>
    <x v="2"/>
    <x v="1"/>
    <x v="5"/>
    <x v="4"/>
    <x v="19"/>
    <x v="152"/>
    <n v="8"/>
    <n v="49030"/>
    <n v="0"/>
    <x v="152"/>
    <n v="0.15"/>
    <n v="58836"/>
    <x v="1"/>
    <x v="2"/>
    <n v="1"/>
  </r>
  <r>
    <s v="ORD1153"/>
    <x v="153"/>
    <s v="Amit Verma"/>
    <x v="3"/>
    <x v="3"/>
    <x v="3"/>
    <x v="4"/>
    <x v="19"/>
    <x v="153"/>
    <n v="2"/>
    <n v="11058"/>
    <n v="0.06"/>
    <x v="153"/>
    <n v="0.15"/>
    <n v="3118.36"/>
    <x v="2"/>
    <x v="1"/>
    <n v="9"/>
  </r>
  <r>
    <s v="ORD1154"/>
    <x v="154"/>
    <s v="Priya Mehta"/>
    <x v="1"/>
    <x v="3"/>
    <x v="5"/>
    <x v="2"/>
    <x v="2"/>
    <x v="154"/>
    <n v="9"/>
    <n v="4793"/>
    <n v="0.05"/>
    <x v="154"/>
    <n v="0.35"/>
    <n v="14343.05"/>
    <x v="0"/>
    <x v="1"/>
    <n v="3"/>
  </r>
  <r>
    <s v="ORD1155"/>
    <x v="155"/>
    <s v="Amit Verma"/>
    <x v="0"/>
    <x v="3"/>
    <x v="1"/>
    <x v="4"/>
    <x v="8"/>
    <x v="155"/>
    <n v="6"/>
    <n v="38404"/>
    <n v="7.0000000000000007E-2"/>
    <x v="155"/>
    <n v="0.15"/>
    <n v="32144.15"/>
    <x v="1"/>
    <x v="0"/>
    <n v="3"/>
  </r>
  <r>
    <s v="ORD1156"/>
    <x v="156"/>
    <s v="John Smith"/>
    <x v="0"/>
    <x v="0"/>
    <x v="5"/>
    <x v="0"/>
    <x v="18"/>
    <x v="156"/>
    <n v="9"/>
    <n v="6178"/>
    <n v="0.06"/>
    <x v="156"/>
    <n v="0.25"/>
    <n v="13066.47"/>
    <x v="0"/>
    <x v="2"/>
    <n v="6"/>
  </r>
  <r>
    <s v="ORD1157"/>
    <x v="157"/>
    <s v="Maria Singh"/>
    <x v="1"/>
    <x v="1"/>
    <x v="0"/>
    <x v="1"/>
    <x v="5"/>
    <x v="157"/>
    <n v="8"/>
    <n v="1036"/>
    <n v="0.02"/>
    <x v="157"/>
    <n v="0.4"/>
    <n v="3248.9"/>
    <x v="3"/>
    <x v="2"/>
    <n v="6"/>
  </r>
  <r>
    <s v="ORD1158"/>
    <x v="158"/>
    <s v="Priya Mehta"/>
    <x v="3"/>
    <x v="1"/>
    <x v="2"/>
    <x v="4"/>
    <x v="16"/>
    <x v="158"/>
    <n v="7"/>
    <n v="39856"/>
    <n v="0.11"/>
    <x v="158"/>
    <n v="0.15"/>
    <n v="37245.43"/>
    <x v="3"/>
    <x v="2"/>
    <n v="6"/>
  </r>
  <r>
    <s v="ORD1159"/>
    <x v="159"/>
    <s v="John Smith"/>
    <x v="2"/>
    <x v="0"/>
    <x v="2"/>
    <x v="2"/>
    <x v="2"/>
    <x v="159"/>
    <n v="1"/>
    <n v="1508"/>
    <n v="0.18"/>
    <x v="159"/>
    <n v="0.35"/>
    <n v="432.8"/>
    <x v="3"/>
    <x v="1"/>
    <n v="1"/>
  </r>
  <r>
    <s v="ORD1160"/>
    <x v="160"/>
    <s v="Priya Mehta"/>
    <x v="3"/>
    <x v="1"/>
    <x v="0"/>
    <x v="2"/>
    <x v="12"/>
    <x v="160"/>
    <n v="3"/>
    <n v="1729"/>
    <n v="0.15"/>
    <x v="160"/>
    <n v="0.35"/>
    <n v="1543.13"/>
    <x v="2"/>
    <x v="2"/>
    <n v="5"/>
  </r>
  <r>
    <s v="ORD1161"/>
    <x v="161"/>
    <s v="Sara Khan"/>
    <x v="1"/>
    <x v="3"/>
    <x v="1"/>
    <x v="4"/>
    <x v="11"/>
    <x v="161"/>
    <n v="2"/>
    <n v="35611"/>
    <n v="0.17"/>
    <x v="161"/>
    <n v="0.15"/>
    <n v="8867.14"/>
    <x v="1"/>
    <x v="2"/>
    <n v="6"/>
  </r>
  <r>
    <s v="ORD1162"/>
    <x v="162"/>
    <s v="Maria Singh"/>
    <x v="0"/>
    <x v="1"/>
    <x v="5"/>
    <x v="1"/>
    <x v="10"/>
    <x v="162"/>
    <n v="5"/>
    <n v="689"/>
    <n v="0.02"/>
    <x v="162"/>
    <n v="0.4"/>
    <n v="1350.44"/>
    <x v="3"/>
    <x v="2"/>
    <n v="8"/>
  </r>
  <r>
    <s v="ORD1163"/>
    <x v="163"/>
    <s v="Maria Singh"/>
    <x v="2"/>
    <x v="0"/>
    <x v="0"/>
    <x v="4"/>
    <x v="16"/>
    <x v="163"/>
    <n v="5"/>
    <n v="51235"/>
    <n v="0.24"/>
    <x v="163"/>
    <n v="0.15"/>
    <n v="29203.95"/>
    <x v="2"/>
    <x v="2"/>
    <n v="1"/>
  </r>
  <r>
    <s v="ORD1164"/>
    <x v="164"/>
    <s v="Sara Khan"/>
    <x v="0"/>
    <x v="3"/>
    <x v="3"/>
    <x v="2"/>
    <x v="4"/>
    <x v="164"/>
    <n v="5"/>
    <n v="3240"/>
    <n v="0.21"/>
    <x v="164"/>
    <n v="0.35"/>
    <n v="4479.3"/>
    <x v="2"/>
    <x v="2"/>
    <n v="5"/>
  </r>
  <r>
    <s v="ORD1165"/>
    <x v="165"/>
    <s v="Maria Singh"/>
    <x v="1"/>
    <x v="0"/>
    <x v="2"/>
    <x v="3"/>
    <x v="3"/>
    <x v="165"/>
    <n v="4"/>
    <n v="4289"/>
    <n v="0.2"/>
    <x v="165"/>
    <n v="0.2"/>
    <n v="2744.96"/>
    <x v="2"/>
    <x v="2"/>
    <n v="3"/>
  </r>
  <r>
    <s v="ORD1166"/>
    <x v="166"/>
    <s v="Sara Khan"/>
    <x v="3"/>
    <x v="2"/>
    <x v="4"/>
    <x v="0"/>
    <x v="18"/>
    <x v="166"/>
    <n v="5"/>
    <n v="2239"/>
    <n v="0.21"/>
    <x v="166"/>
    <n v="0.25"/>
    <n v="2211.0100000000002"/>
    <x v="2"/>
    <x v="2"/>
    <n v="2"/>
  </r>
  <r>
    <s v="ORD1167"/>
    <x v="167"/>
    <s v="John Smith"/>
    <x v="2"/>
    <x v="3"/>
    <x v="3"/>
    <x v="2"/>
    <x v="14"/>
    <x v="167"/>
    <n v="3"/>
    <n v="625"/>
    <n v="0.23"/>
    <x v="167"/>
    <n v="0.35"/>
    <n v="505.31"/>
    <x v="3"/>
    <x v="2"/>
    <n v="8"/>
  </r>
  <r>
    <s v="ORD1168"/>
    <x v="168"/>
    <s v="David Lee"/>
    <x v="0"/>
    <x v="3"/>
    <x v="1"/>
    <x v="4"/>
    <x v="16"/>
    <x v="168"/>
    <n v="1"/>
    <n v="55272"/>
    <n v="0.14000000000000001"/>
    <x v="168"/>
    <n v="0.15"/>
    <n v="7130.09"/>
    <x v="2"/>
    <x v="2"/>
    <n v="7"/>
  </r>
  <r>
    <s v="ORD1169"/>
    <x v="169"/>
    <s v="Priya Mehta"/>
    <x v="0"/>
    <x v="1"/>
    <x v="3"/>
    <x v="0"/>
    <x v="18"/>
    <x v="169"/>
    <n v="5"/>
    <n v="8473"/>
    <n v="0.05"/>
    <x v="169"/>
    <n v="0.25"/>
    <n v="10061.69"/>
    <x v="3"/>
    <x v="2"/>
    <n v="7"/>
  </r>
  <r>
    <s v="ORD1170"/>
    <x v="170"/>
    <s v="Sara Khan"/>
    <x v="0"/>
    <x v="3"/>
    <x v="0"/>
    <x v="4"/>
    <x v="11"/>
    <x v="170"/>
    <n v="9"/>
    <n v="71212"/>
    <n v="0.15"/>
    <x v="170"/>
    <n v="0.15"/>
    <n v="81715.77"/>
    <x v="3"/>
    <x v="2"/>
    <n v="5"/>
  </r>
  <r>
    <s v="ORD1171"/>
    <x v="171"/>
    <s v="Priya Mehta"/>
    <x v="3"/>
    <x v="0"/>
    <x v="5"/>
    <x v="4"/>
    <x v="11"/>
    <x v="171"/>
    <n v="9"/>
    <n v="25398"/>
    <n v="0.19"/>
    <x v="171"/>
    <n v="0.15"/>
    <n v="27772.71"/>
    <x v="2"/>
    <x v="2"/>
    <n v="9"/>
  </r>
  <r>
    <s v="ORD1172"/>
    <x v="172"/>
    <s v="John Smith"/>
    <x v="2"/>
    <x v="1"/>
    <x v="2"/>
    <x v="3"/>
    <x v="3"/>
    <x v="172"/>
    <n v="4"/>
    <n v="8638"/>
    <n v="0.18"/>
    <x v="172"/>
    <n v="0.2"/>
    <n v="5666.53"/>
    <x v="3"/>
    <x v="2"/>
    <n v="5"/>
  </r>
  <r>
    <s v="ORD1173"/>
    <x v="173"/>
    <s v="David Lee"/>
    <x v="3"/>
    <x v="2"/>
    <x v="1"/>
    <x v="0"/>
    <x v="0"/>
    <x v="173"/>
    <n v="3"/>
    <n v="7570"/>
    <n v="0.13"/>
    <x v="173"/>
    <n v="0.25"/>
    <n v="4939.42"/>
    <x v="1"/>
    <x v="2"/>
    <n v="2"/>
  </r>
  <r>
    <s v="ORD1174"/>
    <x v="174"/>
    <s v="John Smith"/>
    <x v="3"/>
    <x v="0"/>
    <x v="1"/>
    <x v="0"/>
    <x v="6"/>
    <x v="174"/>
    <n v="1"/>
    <n v="4249"/>
    <n v="0.02"/>
    <x v="174"/>
    <n v="0.25"/>
    <n v="1041.01"/>
    <x v="1"/>
    <x v="2"/>
    <n v="3"/>
  </r>
  <r>
    <s v="ORD1175"/>
    <x v="175"/>
    <s v="Maria Singh"/>
    <x v="3"/>
    <x v="2"/>
    <x v="4"/>
    <x v="3"/>
    <x v="3"/>
    <x v="175"/>
    <n v="2"/>
    <n v="11110"/>
    <n v="0.09"/>
    <x v="175"/>
    <n v="0.2"/>
    <n v="4044.04"/>
    <x v="0"/>
    <x v="2"/>
    <n v="4"/>
  </r>
  <r>
    <s v="ORD1176"/>
    <x v="176"/>
    <s v="Priya Mehta"/>
    <x v="1"/>
    <x v="2"/>
    <x v="3"/>
    <x v="2"/>
    <x v="14"/>
    <x v="176"/>
    <n v="8"/>
    <n v="4423"/>
    <n v="0.23"/>
    <x v="176"/>
    <n v="0.35"/>
    <n v="9535.99"/>
    <x v="1"/>
    <x v="2"/>
    <n v="5"/>
  </r>
  <r>
    <s v="ORD1177"/>
    <x v="177"/>
    <s v="David Lee"/>
    <x v="1"/>
    <x v="2"/>
    <x v="4"/>
    <x v="4"/>
    <x v="8"/>
    <x v="177"/>
    <n v="1"/>
    <n v="49062"/>
    <n v="0.15"/>
    <x v="177"/>
    <n v="0.15"/>
    <n v="6255.4"/>
    <x v="3"/>
    <x v="2"/>
    <n v="3"/>
  </r>
  <r>
    <s v="ORD1178"/>
    <x v="178"/>
    <s v="Maria Singh"/>
    <x v="1"/>
    <x v="3"/>
    <x v="5"/>
    <x v="1"/>
    <x v="5"/>
    <x v="178"/>
    <n v="8"/>
    <n v="583"/>
    <n v="0.13"/>
    <x v="178"/>
    <n v="0.4"/>
    <n v="1623.07"/>
    <x v="3"/>
    <x v="1"/>
    <n v="7"/>
  </r>
  <r>
    <s v="ORD1179"/>
    <x v="179"/>
    <s v="David Lee"/>
    <x v="2"/>
    <x v="0"/>
    <x v="5"/>
    <x v="4"/>
    <x v="11"/>
    <x v="179"/>
    <n v="7"/>
    <n v="42556"/>
    <n v="7.0000000000000007E-2"/>
    <x v="179"/>
    <n v="0.15"/>
    <n v="41555.93"/>
    <x v="1"/>
    <x v="2"/>
    <n v="5"/>
  </r>
  <r>
    <s v="ORD1180"/>
    <x v="180"/>
    <s v="Maria Singh"/>
    <x v="3"/>
    <x v="0"/>
    <x v="4"/>
    <x v="4"/>
    <x v="8"/>
    <x v="180"/>
    <n v="8"/>
    <n v="11969"/>
    <n v="0.09"/>
    <x v="180"/>
    <n v="0.15"/>
    <n v="13070.15"/>
    <x v="2"/>
    <x v="2"/>
    <n v="5"/>
  </r>
  <r>
    <s v="ORD1181"/>
    <x v="181"/>
    <s v="John Smith"/>
    <x v="3"/>
    <x v="3"/>
    <x v="2"/>
    <x v="2"/>
    <x v="2"/>
    <x v="181"/>
    <n v="6"/>
    <n v="3293"/>
    <n v="0.22"/>
    <x v="181"/>
    <n v="0.35"/>
    <n v="5393.93"/>
    <x v="2"/>
    <x v="2"/>
    <n v="6"/>
  </r>
  <r>
    <s v="ORD1182"/>
    <x v="182"/>
    <s v="Sara Khan"/>
    <x v="1"/>
    <x v="1"/>
    <x v="5"/>
    <x v="4"/>
    <x v="11"/>
    <x v="182"/>
    <n v="9"/>
    <n v="14470"/>
    <n v="0.17"/>
    <x v="182"/>
    <n v="0.15"/>
    <n v="16213.63"/>
    <x v="3"/>
    <x v="2"/>
    <n v="7"/>
  </r>
  <r>
    <s v="ORD1183"/>
    <x v="183"/>
    <s v="Priya Mehta"/>
    <x v="3"/>
    <x v="2"/>
    <x v="4"/>
    <x v="3"/>
    <x v="9"/>
    <x v="183"/>
    <n v="3"/>
    <n v="12225"/>
    <n v="0.2"/>
    <x v="183"/>
    <n v="0.2"/>
    <n v="5868"/>
    <x v="2"/>
    <x v="2"/>
    <n v="8"/>
  </r>
  <r>
    <s v="ORD1184"/>
    <x v="184"/>
    <s v="Amit Verma"/>
    <x v="3"/>
    <x v="0"/>
    <x v="3"/>
    <x v="3"/>
    <x v="17"/>
    <x v="184"/>
    <n v="4"/>
    <n v="11556"/>
    <n v="0.11"/>
    <x v="184"/>
    <n v="0.2"/>
    <n v="8227.8700000000008"/>
    <x v="0"/>
    <x v="2"/>
    <n v="9"/>
  </r>
  <r>
    <s v="ORD1185"/>
    <x v="185"/>
    <s v="Amit Verma"/>
    <x v="0"/>
    <x v="3"/>
    <x v="4"/>
    <x v="0"/>
    <x v="18"/>
    <x v="185"/>
    <n v="6"/>
    <n v="9320"/>
    <n v="0.16"/>
    <x v="185"/>
    <n v="0.25"/>
    <n v="11743.2"/>
    <x v="0"/>
    <x v="2"/>
    <n v="4"/>
  </r>
  <r>
    <s v="ORD1186"/>
    <x v="186"/>
    <s v="John Smith"/>
    <x v="3"/>
    <x v="2"/>
    <x v="4"/>
    <x v="1"/>
    <x v="1"/>
    <x v="186"/>
    <n v="8"/>
    <n v="1214"/>
    <n v="0.06"/>
    <x v="186"/>
    <n v="0.4"/>
    <n v="3651.71"/>
    <x v="1"/>
    <x v="2"/>
    <n v="5"/>
  </r>
  <r>
    <s v="ORD1187"/>
    <x v="187"/>
    <s v="Priya Mehta"/>
    <x v="0"/>
    <x v="1"/>
    <x v="0"/>
    <x v="4"/>
    <x v="16"/>
    <x v="187"/>
    <n v="5"/>
    <n v="33196"/>
    <n v="0.18"/>
    <x v="187"/>
    <n v="0.15"/>
    <n v="20415.54"/>
    <x v="1"/>
    <x v="0"/>
    <n v="5"/>
  </r>
  <r>
    <s v="ORD1188"/>
    <x v="188"/>
    <s v="Priya Mehta"/>
    <x v="3"/>
    <x v="1"/>
    <x v="5"/>
    <x v="4"/>
    <x v="19"/>
    <x v="188"/>
    <n v="3"/>
    <n v="23669"/>
    <n v="0.11"/>
    <x v="188"/>
    <n v="0.15"/>
    <n v="9479.43"/>
    <x v="2"/>
    <x v="2"/>
    <n v="8"/>
  </r>
  <r>
    <s v="ORD1189"/>
    <x v="189"/>
    <s v="John Smith"/>
    <x v="2"/>
    <x v="2"/>
    <x v="2"/>
    <x v="2"/>
    <x v="2"/>
    <x v="189"/>
    <n v="6"/>
    <n v="2018"/>
    <n v="0.11"/>
    <x v="189"/>
    <n v="0.35"/>
    <n v="3771.64"/>
    <x v="3"/>
    <x v="2"/>
    <n v="9"/>
  </r>
  <r>
    <s v="ORD1190"/>
    <x v="190"/>
    <s v="Priya Mehta"/>
    <x v="1"/>
    <x v="1"/>
    <x v="2"/>
    <x v="3"/>
    <x v="9"/>
    <x v="190"/>
    <n v="4"/>
    <n v="14373"/>
    <n v="0.16"/>
    <x v="190"/>
    <n v="0.2"/>
    <n v="9658.66"/>
    <x v="1"/>
    <x v="2"/>
    <n v="7"/>
  </r>
  <r>
    <s v="ORD1191"/>
    <x v="191"/>
    <s v="Sara Khan"/>
    <x v="0"/>
    <x v="0"/>
    <x v="0"/>
    <x v="1"/>
    <x v="15"/>
    <x v="191"/>
    <n v="9"/>
    <n v="1398"/>
    <n v="0.23"/>
    <x v="191"/>
    <n v="0.4"/>
    <n v="3875.26"/>
    <x v="0"/>
    <x v="2"/>
    <n v="5"/>
  </r>
  <r>
    <s v="ORD1192"/>
    <x v="192"/>
    <s v="John Smith"/>
    <x v="1"/>
    <x v="0"/>
    <x v="1"/>
    <x v="0"/>
    <x v="18"/>
    <x v="192"/>
    <n v="3"/>
    <n v="13065"/>
    <n v="0.02"/>
    <x v="192"/>
    <n v="0.25"/>
    <n v="9602.7800000000007"/>
    <x v="1"/>
    <x v="1"/>
    <n v="3"/>
  </r>
  <r>
    <s v="ORD1193"/>
    <x v="193"/>
    <s v="Sara Khan"/>
    <x v="0"/>
    <x v="0"/>
    <x v="2"/>
    <x v="3"/>
    <x v="9"/>
    <x v="193"/>
    <n v="4"/>
    <n v="17552"/>
    <n v="0.21"/>
    <x v="193"/>
    <n v="0.2"/>
    <n v="11092.86"/>
    <x v="1"/>
    <x v="2"/>
    <n v="1"/>
  </r>
  <r>
    <s v="ORD1194"/>
    <x v="194"/>
    <s v="Priya Mehta"/>
    <x v="0"/>
    <x v="1"/>
    <x v="4"/>
    <x v="0"/>
    <x v="0"/>
    <x v="194"/>
    <n v="7"/>
    <n v="6238"/>
    <n v="7.0000000000000007E-2"/>
    <x v="194"/>
    <n v="0.25"/>
    <n v="10152.34"/>
    <x v="0"/>
    <x v="1"/>
    <n v="9"/>
  </r>
  <r>
    <s v="ORD1195"/>
    <x v="195"/>
    <s v="John Smith"/>
    <x v="0"/>
    <x v="0"/>
    <x v="0"/>
    <x v="2"/>
    <x v="2"/>
    <x v="195"/>
    <n v="7"/>
    <n v="2974"/>
    <n v="0.11"/>
    <x v="195"/>
    <n v="0.35"/>
    <n v="6484.81"/>
    <x v="3"/>
    <x v="2"/>
    <n v="5"/>
  </r>
  <r>
    <s v="ORD1196"/>
    <x v="196"/>
    <s v="Priya Mehta"/>
    <x v="2"/>
    <x v="3"/>
    <x v="3"/>
    <x v="2"/>
    <x v="4"/>
    <x v="196"/>
    <n v="4"/>
    <n v="3985"/>
    <n v="0.01"/>
    <x v="196"/>
    <n v="0.35"/>
    <n v="5523.21"/>
    <x v="1"/>
    <x v="2"/>
    <n v="9"/>
  </r>
  <r>
    <s v="ORD1197"/>
    <x v="197"/>
    <s v="John Smith"/>
    <x v="3"/>
    <x v="0"/>
    <x v="5"/>
    <x v="4"/>
    <x v="19"/>
    <x v="197"/>
    <n v="6"/>
    <n v="65409"/>
    <n v="0.08"/>
    <x v="197"/>
    <n v="0.15"/>
    <n v="54158.65"/>
    <x v="1"/>
    <x v="2"/>
    <n v="4"/>
  </r>
  <r>
    <s v="ORD1198"/>
    <x v="198"/>
    <s v="Priya Mehta"/>
    <x v="0"/>
    <x v="0"/>
    <x v="5"/>
    <x v="1"/>
    <x v="10"/>
    <x v="198"/>
    <n v="3"/>
    <n v="1368"/>
    <n v="0.13"/>
    <x v="198"/>
    <n v="0.4"/>
    <n v="1428.19"/>
    <x v="1"/>
    <x v="2"/>
    <n v="5"/>
  </r>
  <r>
    <s v="ORD1199"/>
    <x v="199"/>
    <s v="Sara Khan"/>
    <x v="2"/>
    <x v="1"/>
    <x v="5"/>
    <x v="0"/>
    <x v="6"/>
    <x v="199"/>
    <n v="6"/>
    <n v="8705"/>
    <n v="0.01"/>
    <x v="199"/>
    <n v="0.25"/>
    <n v="12926.92"/>
    <x v="2"/>
    <x v="2"/>
    <n v="4"/>
  </r>
  <r>
    <s v="ORD1200"/>
    <x v="200"/>
    <s v="Sara Khan"/>
    <x v="0"/>
    <x v="0"/>
    <x v="4"/>
    <x v="3"/>
    <x v="7"/>
    <x v="200"/>
    <n v="2"/>
    <n v="5719"/>
    <n v="0.12"/>
    <x v="200"/>
    <n v="0.2"/>
    <n v="2013.09"/>
    <x v="1"/>
    <x v="2"/>
    <n v="2"/>
  </r>
  <r>
    <s v="ORD1201"/>
    <x v="201"/>
    <s v="Priya Mehta"/>
    <x v="3"/>
    <x v="2"/>
    <x v="3"/>
    <x v="2"/>
    <x v="14"/>
    <x v="201"/>
    <n v="8"/>
    <n v="802"/>
    <n v="0.23"/>
    <x v="201"/>
    <n v="0.35"/>
    <n v="1729.11"/>
    <x v="0"/>
    <x v="2"/>
    <n v="1"/>
  </r>
  <r>
    <s v="ORD1202"/>
    <x v="202"/>
    <s v="John Smith"/>
    <x v="0"/>
    <x v="3"/>
    <x v="0"/>
    <x v="4"/>
    <x v="16"/>
    <x v="202"/>
    <n v="2"/>
    <n v="60138"/>
    <n v="0.03"/>
    <x v="202"/>
    <n v="0.15"/>
    <n v="17500.16"/>
    <x v="3"/>
    <x v="2"/>
    <n v="8"/>
  </r>
  <r>
    <s v="ORD1203"/>
    <x v="203"/>
    <s v="Amit Verma"/>
    <x v="2"/>
    <x v="1"/>
    <x v="0"/>
    <x v="4"/>
    <x v="19"/>
    <x v="203"/>
    <n v="7"/>
    <n v="52823"/>
    <n v="0.19"/>
    <x v="203"/>
    <n v="0.15"/>
    <n v="44925.96"/>
    <x v="3"/>
    <x v="1"/>
    <n v="4"/>
  </r>
  <r>
    <s v="ORD1204"/>
    <x v="204"/>
    <s v="Sara Khan"/>
    <x v="3"/>
    <x v="3"/>
    <x v="5"/>
    <x v="0"/>
    <x v="18"/>
    <x v="204"/>
    <n v="9"/>
    <n v="5440"/>
    <n v="0.1"/>
    <x v="204"/>
    <n v="0.25"/>
    <n v="11016"/>
    <x v="0"/>
    <x v="2"/>
    <n v="5"/>
  </r>
  <r>
    <s v="ORD1205"/>
    <x v="205"/>
    <s v="Sara Khan"/>
    <x v="2"/>
    <x v="2"/>
    <x v="3"/>
    <x v="2"/>
    <x v="12"/>
    <x v="205"/>
    <n v="1"/>
    <n v="3572"/>
    <n v="0.16"/>
    <x v="205"/>
    <n v="0.35"/>
    <n v="1050.17"/>
    <x v="2"/>
    <x v="2"/>
    <n v="6"/>
  </r>
  <r>
    <s v="ORD1206"/>
    <x v="206"/>
    <s v="Maria Singh"/>
    <x v="3"/>
    <x v="1"/>
    <x v="3"/>
    <x v="1"/>
    <x v="5"/>
    <x v="206"/>
    <n v="8"/>
    <n v="1370"/>
    <n v="7.0000000000000007E-2"/>
    <x v="206"/>
    <n v="0.4"/>
    <n v="4077.12"/>
    <x v="0"/>
    <x v="2"/>
    <n v="8"/>
  </r>
  <r>
    <s v="ORD1207"/>
    <x v="207"/>
    <s v="Amit Verma"/>
    <x v="3"/>
    <x v="1"/>
    <x v="3"/>
    <x v="2"/>
    <x v="4"/>
    <x v="207"/>
    <n v="7"/>
    <n v="3624"/>
    <n v="0.04"/>
    <x v="207"/>
    <n v="0.35"/>
    <n v="8523.65"/>
    <x v="3"/>
    <x v="2"/>
    <n v="8"/>
  </r>
  <r>
    <s v="ORD1208"/>
    <x v="208"/>
    <s v="Priya Mehta"/>
    <x v="1"/>
    <x v="0"/>
    <x v="2"/>
    <x v="0"/>
    <x v="18"/>
    <x v="208"/>
    <n v="6"/>
    <n v="10519"/>
    <n v="0.04"/>
    <x v="208"/>
    <n v="0.25"/>
    <n v="15147.36"/>
    <x v="0"/>
    <x v="2"/>
    <n v="7"/>
  </r>
  <r>
    <s v="ORD1209"/>
    <x v="209"/>
    <s v="John Smith"/>
    <x v="1"/>
    <x v="3"/>
    <x v="2"/>
    <x v="0"/>
    <x v="13"/>
    <x v="209"/>
    <n v="6"/>
    <n v="14380"/>
    <n v="0.02"/>
    <x v="209"/>
    <n v="0.25"/>
    <n v="21138.6"/>
    <x v="2"/>
    <x v="1"/>
    <n v="4"/>
  </r>
  <r>
    <s v="ORD1210"/>
    <x v="210"/>
    <s v="Maria Singh"/>
    <x v="1"/>
    <x v="2"/>
    <x v="5"/>
    <x v="2"/>
    <x v="14"/>
    <x v="210"/>
    <n v="6"/>
    <n v="2908"/>
    <n v="0.05"/>
    <x v="210"/>
    <n v="0.35"/>
    <n v="5801.46"/>
    <x v="3"/>
    <x v="1"/>
    <n v="6"/>
  </r>
  <r>
    <s v="ORD1211"/>
    <x v="211"/>
    <s v="Priya Mehta"/>
    <x v="3"/>
    <x v="2"/>
    <x v="3"/>
    <x v="0"/>
    <x v="0"/>
    <x v="211"/>
    <n v="9"/>
    <n v="12865"/>
    <n v="0.17"/>
    <x v="211"/>
    <n v="0.25"/>
    <n v="24025.39"/>
    <x v="2"/>
    <x v="2"/>
    <n v="4"/>
  </r>
  <r>
    <s v="ORD1212"/>
    <x v="212"/>
    <s v="David Lee"/>
    <x v="0"/>
    <x v="1"/>
    <x v="1"/>
    <x v="2"/>
    <x v="4"/>
    <x v="212"/>
    <n v="2"/>
    <n v="3791"/>
    <n v="0.22"/>
    <x v="212"/>
    <n v="0.35"/>
    <n v="2069.89"/>
    <x v="0"/>
    <x v="1"/>
    <n v="7"/>
  </r>
  <r>
    <s v="ORD1213"/>
    <x v="213"/>
    <s v="Sara Khan"/>
    <x v="2"/>
    <x v="0"/>
    <x v="3"/>
    <x v="3"/>
    <x v="7"/>
    <x v="213"/>
    <n v="1"/>
    <n v="6033"/>
    <n v="0.2"/>
    <x v="213"/>
    <n v="0.2"/>
    <n v="965.28"/>
    <x v="1"/>
    <x v="2"/>
    <n v="1"/>
  </r>
  <r>
    <s v="ORD1214"/>
    <x v="214"/>
    <s v="David Lee"/>
    <x v="2"/>
    <x v="1"/>
    <x v="0"/>
    <x v="2"/>
    <x v="2"/>
    <x v="214"/>
    <n v="6"/>
    <n v="1203"/>
    <n v="0.17"/>
    <x v="214"/>
    <n v="0.35"/>
    <n v="2096.83"/>
    <x v="0"/>
    <x v="2"/>
    <n v="5"/>
  </r>
  <r>
    <s v="ORD1215"/>
    <x v="215"/>
    <s v="Sara Khan"/>
    <x v="2"/>
    <x v="1"/>
    <x v="0"/>
    <x v="2"/>
    <x v="4"/>
    <x v="215"/>
    <n v="8"/>
    <n v="1074"/>
    <n v="0.03"/>
    <x v="215"/>
    <n v="0.35"/>
    <n v="2916.98"/>
    <x v="2"/>
    <x v="2"/>
    <n v="4"/>
  </r>
  <r>
    <s v="ORD1216"/>
    <x v="216"/>
    <s v="Sara Khan"/>
    <x v="1"/>
    <x v="1"/>
    <x v="5"/>
    <x v="0"/>
    <x v="0"/>
    <x v="216"/>
    <n v="3"/>
    <n v="6704"/>
    <n v="7.0000000000000007E-2"/>
    <x v="216"/>
    <n v="0.25"/>
    <n v="4676.04"/>
    <x v="0"/>
    <x v="2"/>
    <n v="7"/>
  </r>
  <r>
    <s v="ORD1217"/>
    <x v="217"/>
    <s v="David Lee"/>
    <x v="3"/>
    <x v="1"/>
    <x v="1"/>
    <x v="0"/>
    <x v="6"/>
    <x v="217"/>
    <n v="1"/>
    <n v="12424"/>
    <n v="0.08"/>
    <x v="217"/>
    <n v="0.25"/>
    <n v="2857.52"/>
    <x v="1"/>
    <x v="2"/>
    <n v="9"/>
  </r>
  <r>
    <s v="ORD1218"/>
    <x v="218"/>
    <s v="David Lee"/>
    <x v="1"/>
    <x v="2"/>
    <x v="3"/>
    <x v="4"/>
    <x v="19"/>
    <x v="218"/>
    <n v="9"/>
    <n v="37208"/>
    <n v="0.06"/>
    <x v="218"/>
    <n v="0.15"/>
    <n v="47216.95"/>
    <x v="2"/>
    <x v="2"/>
    <n v="5"/>
  </r>
  <r>
    <s v="ORD1219"/>
    <x v="219"/>
    <s v="Priya Mehta"/>
    <x v="0"/>
    <x v="2"/>
    <x v="1"/>
    <x v="4"/>
    <x v="8"/>
    <x v="219"/>
    <n v="1"/>
    <n v="76024"/>
    <n v="0.13"/>
    <x v="219"/>
    <n v="0.15"/>
    <n v="9921.1299999999992"/>
    <x v="0"/>
    <x v="2"/>
    <n v="4"/>
  </r>
  <r>
    <s v="ORD1220"/>
    <x v="220"/>
    <s v="Maria Singh"/>
    <x v="3"/>
    <x v="1"/>
    <x v="5"/>
    <x v="3"/>
    <x v="7"/>
    <x v="220"/>
    <n v="3"/>
    <n v="9114"/>
    <n v="0.13"/>
    <x v="220"/>
    <n v="0.2"/>
    <n v="4757.51"/>
    <x v="2"/>
    <x v="2"/>
    <n v="9"/>
  </r>
  <r>
    <s v="ORD1221"/>
    <x v="221"/>
    <s v="Maria Singh"/>
    <x v="2"/>
    <x v="1"/>
    <x v="0"/>
    <x v="4"/>
    <x v="8"/>
    <x v="221"/>
    <n v="8"/>
    <n v="35923"/>
    <n v="0.09"/>
    <x v="221"/>
    <n v="0.15"/>
    <n v="39227.919999999998"/>
    <x v="2"/>
    <x v="2"/>
    <n v="5"/>
  </r>
  <r>
    <s v="ORD1222"/>
    <x v="222"/>
    <s v="David Lee"/>
    <x v="1"/>
    <x v="0"/>
    <x v="0"/>
    <x v="2"/>
    <x v="2"/>
    <x v="222"/>
    <n v="3"/>
    <n v="4181"/>
    <n v="0.09"/>
    <x v="222"/>
    <n v="0.35"/>
    <n v="3994.95"/>
    <x v="3"/>
    <x v="1"/>
    <n v="9"/>
  </r>
  <r>
    <s v="ORD1223"/>
    <x v="223"/>
    <s v="Priya Mehta"/>
    <x v="1"/>
    <x v="1"/>
    <x v="2"/>
    <x v="0"/>
    <x v="18"/>
    <x v="223"/>
    <n v="4"/>
    <n v="4173"/>
    <n v="0.21"/>
    <x v="223"/>
    <n v="0.25"/>
    <n v="3296.67"/>
    <x v="3"/>
    <x v="2"/>
    <n v="8"/>
  </r>
  <r>
    <s v="ORD1224"/>
    <x v="224"/>
    <s v="Maria Singh"/>
    <x v="0"/>
    <x v="2"/>
    <x v="5"/>
    <x v="4"/>
    <x v="19"/>
    <x v="224"/>
    <n v="8"/>
    <n v="39165"/>
    <n v="0.2"/>
    <x v="224"/>
    <n v="0.15"/>
    <n v="37598.400000000001"/>
    <x v="2"/>
    <x v="2"/>
    <n v="4"/>
  </r>
  <r>
    <s v="ORD1225"/>
    <x v="225"/>
    <s v="Priya Mehta"/>
    <x v="0"/>
    <x v="3"/>
    <x v="5"/>
    <x v="4"/>
    <x v="11"/>
    <x v="225"/>
    <n v="1"/>
    <n v="77203"/>
    <n v="0.08"/>
    <x v="225"/>
    <n v="0.15"/>
    <n v="10654.01"/>
    <x v="0"/>
    <x v="2"/>
    <n v="7"/>
  </r>
  <r>
    <s v="ORD1226"/>
    <x v="226"/>
    <s v="Priya Mehta"/>
    <x v="1"/>
    <x v="2"/>
    <x v="3"/>
    <x v="3"/>
    <x v="17"/>
    <x v="226"/>
    <n v="6"/>
    <n v="6114"/>
    <n v="0.23"/>
    <x v="226"/>
    <n v="0.2"/>
    <n v="5649.34"/>
    <x v="0"/>
    <x v="2"/>
    <n v="5"/>
  </r>
  <r>
    <s v="ORD1227"/>
    <x v="227"/>
    <s v="Sara Khan"/>
    <x v="0"/>
    <x v="0"/>
    <x v="3"/>
    <x v="3"/>
    <x v="7"/>
    <x v="227"/>
    <n v="1"/>
    <n v="5553"/>
    <n v="0.24"/>
    <x v="227"/>
    <n v="0.2"/>
    <n v="844.06"/>
    <x v="0"/>
    <x v="2"/>
    <n v="4"/>
  </r>
  <r>
    <s v="ORD1228"/>
    <x v="228"/>
    <s v="Maria Singh"/>
    <x v="2"/>
    <x v="2"/>
    <x v="2"/>
    <x v="2"/>
    <x v="14"/>
    <x v="228"/>
    <n v="1"/>
    <n v="1500"/>
    <n v="0.08"/>
    <x v="228"/>
    <n v="0.35"/>
    <n v="483"/>
    <x v="1"/>
    <x v="2"/>
    <n v="5"/>
  </r>
  <r>
    <s v="ORD1229"/>
    <x v="229"/>
    <s v="Maria Singh"/>
    <x v="0"/>
    <x v="3"/>
    <x v="4"/>
    <x v="0"/>
    <x v="18"/>
    <x v="229"/>
    <n v="8"/>
    <n v="10042"/>
    <n v="0.09"/>
    <x v="229"/>
    <n v="0.25"/>
    <n v="18276.439999999999"/>
    <x v="2"/>
    <x v="2"/>
    <n v="5"/>
  </r>
  <r>
    <s v="ORD1230"/>
    <x v="230"/>
    <s v="Sara Khan"/>
    <x v="0"/>
    <x v="1"/>
    <x v="1"/>
    <x v="3"/>
    <x v="9"/>
    <x v="230"/>
    <n v="4"/>
    <n v="19772"/>
    <n v="0.13"/>
    <x v="230"/>
    <n v="0.2"/>
    <n v="13761.31"/>
    <x v="2"/>
    <x v="2"/>
    <n v="9"/>
  </r>
  <r>
    <s v="ORD1231"/>
    <x v="231"/>
    <s v="David Lee"/>
    <x v="1"/>
    <x v="3"/>
    <x v="4"/>
    <x v="4"/>
    <x v="16"/>
    <x v="231"/>
    <n v="1"/>
    <n v="13712"/>
    <n v="0.24"/>
    <x v="231"/>
    <n v="0.15"/>
    <n v="1563.17"/>
    <x v="1"/>
    <x v="2"/>
    <n v="9"/>
  </r>
  <r>
    <s v="ORD1232"/>
    <x v="232"/>
    <s v="Sara Khan"/>
    <x v="1"/>
    <x v="1"/>
    <x v="4"/>
    <x v="0"/>
    <x v="13"/>
    <x v="232"/>
    <n v="7"/>
    <n v="2367"/>
    <n v="0.22"/>
    <x v="232"/>
    <n v="0.25"/>
    <n v="3230.96"/>
    <x v="2"/>
    <x v="2"/>
    <n v="6"/>
  </r>
  <r>
    <s v="ORD1233"/>
    <x v="233"/>
    <s v="Maria Singh"/>
    <x v="3"/>
    <x v="1"/>
    <x v="5"/>
    <x v="0"/>
    <x v="13"/>
    <x v="233"/>
    <n v="5"/>
    <n v="9189"/>
    <n v="0.03"/>
    <x v="233"/>
    <n v="0.25"/>
    <n v="11141.66"/>
    <x v="2"/>
    <x v="2"/>
    <n v="4"/>
  </r>
  <r>
    <s v="ORD1234"/>
    <x v="234"/>
    <s v="Maria Singh"/>
    <x v="3"/>
    <x v="2"/>
    <x v="1"/>
    <x v="4"/>
    <x v="19"/>
    <x v="234"/>
    <n v="5"/>
    <n v="61924"/>
    <n v="0.1"/>
    <x v="234"/>
    <n v="0.15"/>
    <n v="41798.699999999997"/>
    <x v="1"/>
    <x v="2"/>
    <n v="2"/>
  </r>
  <r>
    <s v="ORD1235"/>
    <x v="235"/>
    <s v="David Lee"/>
    <x v="1"/>
    <x v="2"/>
    <x v="5"/>
    <x v="3"/>
    <x v="9"/>
    <x v="235"/>
    <n v="1"/>
    <n v="5726"/>
    <n v="0.14000000000000001"/>
    <x v="235"/>
    <n v="0.2"/>
    <n v="984.87"/>
    <x v="3"/>
    <x v="1"/>
    <n v="3"/>
  </r>
  <r>
    <s v="ORD1236"/>
    <x v="236"/>
    <s v="Sara Khan"/>
    <x v="0"/>
    <x v="2"/>
    <x v="1"/>
    <x v="4"/>
    <x v="19"/>
    <x v="236"/>
    <n v="6"/>
    <n v="37723"/>
    <n v="0.13"/>
    <x v="236"/>
    <n v="0.15"/>
    <n v="29537.11"/>
    <x v="2"/>
    <x v="2"/>
    <n v="2"/>
  </r>
  <r>
    <s v="ORD1237"/>
    <x v="237"/>
    <s v="John Smith"/>
    <x v="0"/>
    <x v="0"/>
    <x v="0"/>
    <x v="0"/>
    <x v="13"/>
    <x v="237"/>
    <n v="9"/>
    <n v="13281"/>
    <n v="0.05"/>
    <x v="237"/>
    <n v="0.25"/>
    <n v="28388.14"/>
    <x v="1"/>
    <x v="1"/>
    <n v="5"/>
  </r>
  <r>
    <s v="ORD1238"/>
    <x v="238"/>
    <s v="John Smith"/>
    <x v="3"/>
    <x v="2"/>
    <x v="5"/>
    <x v="1"/>
    <x v="15"/>
    <x v="238"/>
    <n v="9"/>
    <n v="910"/>
    <n v="0.21"/>
    <x v="238"/>
    <n v="0.4"/>
    <n v="2588.04"/>
    <x v="0"/>
    <x v="2"/>
    <n v="6"/>
  </r>
  <r>
    <s v="ORD1239"/>
    <x v="239"/>
    <s v="David Lee"/>
    <x v="3"/>
    <x v="0"/>
    <x v="5"/>
    <x v="1"/>
    <x v="10"/>
    <x v="239"/>
    <n v="8"/>
    <n v="342"/>
    <n v="0.17"/>
    <x v="239"/>
    <n v="0.4"/>
    <n v="908.35"/>
    <x v="3"/>
    <x v="0"/>
    <n v="5"/>
  </r>
  <r>
    <s v="ORD1240"/>
    <x v="240"/>
    <s v="Sara Khan"/>
    <x v="3"/>
    <x v="2"/>
    <x v="5"/>
    <x v="2"/>
    <x v="2"/>
    <x v="240"/>
    <n v="5"/>
    <n v="1416"/>
    <n v="0.21"/>
    <x v="240"/>
    <n v="0.35"/>
    <n v="1957.62"/>
    <x v="0"/>
    <x v="2"/>
    <n v="2"/>
  </r>
  <r>
    <s v="ORD1241"/>
    <x v="241"/>
    <s v="Sara Khan"/>
    <x v="2"/>
    <x v="1"/>
    <x v="2"/>
    <x v="4"/>
    <x v="11"/>
    <x v="241"/>
    <n v="1"/>
    <n v="45643"/>
    <n v="0.21"/>
    <x v="241"/>
    <n v="0.15"/>
    <n v="5408.7"/>
    <x v="2"/>
    <x v="2"/>
    <n v="5"/>
  </r>
  <r>
    <s v="ORD1242"/>
    <x v="242"/>
    <s v="Priya Mehta"/>
    <x v="2"/>
    <x v="0"/>
    <x v="5"/>
    <x v="4"/>
    <x v="16"/>
    <x v="242"/>
    <n v="9"/>
    <n v="41324"/>
    <n v="0.19"/>
    <x v="242"/>
    <n v="0.15"/>
    <n v="45187.79"/>
    <x v="3"/>
    <x v="0"/>
    <n v="9"/>
  </r>
  <r>
    <s v="ORD1243"/>
    <x v="243"/>
    <s v="Maria Singh"/>
    <x v="3"/>
    <x v="3"/>
    <x v="3"/>
    <x v="2"/>
    <x v="12"/>
    <x v="243"/>
    <n v="1"/>
    <n v="1940"/>
    <n v="0.11"/>
    <x v="243"/>
    <n v="0.35"/>
    <n v="604.30999999999995"/>
    <x v="1"/>
    <x v="2"/>
    <n v="4"/>
  </r>
  <r>
    <s v="ORD1244"/>
    <x v="244"/>
    <s v="Amit Verma"/>
    <x v="0"/>
    <x v="0"/>
    <x v="3"/>
    <x v="2"/>
    <x v="12"/>
    <x v="244"/>
    <n v="8"/>
    <n v="4900"/>
    <n v="0.15"/>
    <x v="244"/>
    <n v="0.35"/>
    <n v="11662"/>
    <x v="2"/>
    <x v="2"/>
    <n v="2"/>
  </r>
  <r>
    <s v="ORD1245"/>
    <x v="245"/>
    <s v="David Lee"/>
    <x v="3"/>
    <x v="0"/>
    <x v="1"/>
    <x v="2"/>
    <x v="2"/>
    <x v="245"/>
    <n v="5"/>
    <n v="1235"/>
    <n v="0.04"/>
    <x v="245"/>
    <n v="0.35"/>
    <n v="2074.8000000000002"/>
    <x v="1"/>
    <x v="2"/>
    <n v="3"/>
  </r>
  <r>
    <s v="ORD1246"/>
    <x v="246"/>
    <s v="Amit Verma"/>
    <x v="2"/>
    <x v="3"/>
    <x v="0"/>
    <x v="0"/>
    <x v="0"/>
    <x v="246"/>
    <n v="3"/>
    <n v="12760"/>
    <n v="0.17"/>
    <x v="246"/>
    <n v="0.25"/>
    <n v="7943.1"/>
    <x v="3"/>
    <x v="2"/>
    <n v="3"/>
  </r>
  <r>
    <s v="ORD1247"/>
    <x v="247"/>
    <s v="Amit Verma"/>
    <x v="0"/>
    <x v="0"/>
    <x v="2"/>
    <x v="4"/>
    <x v="8"/>
    <x v="247"/>
    <n v="7"/>
    <n v="32443"/>
    <n v="0.04"/>
    <x v="247"/>
    <n v="0.15"/>
    <n v="32702.54"/>
    <x v="0"/>
    <x v="1"/>
    <n v="9"/>
  </r>
  <r>
    <s v="ORD1248"/>
    <x v="248"/>
    <s v="David Lee"/>
    <x v="2"/>
    <x v="1"/>
    <x v="1"/>
    <x v="0"/>
    <x v="6"/>
    <x v="248"/>
    <n v="7"/>
    <n v="12530"/>
    <n v="0.17"/>
    <x v="248"/>
    <n v="0.25"/>
    <n v="18199.82"/>
    <x v="2"/>
    <x v="2"/>
    <n v="4"/>
  </r>
  <r>
    <s v="ORD1249"/>
    <x v="249"/>
    <s v="Sara Khan"/>
    <x v="0"/>
    <x v="2"/>
    <x v="3"/>
    <x v="2"/>
    <x v="12"/>
    <x v="249"/>
    <n v="9"/>
    <n v="3515"/>
    <n v="0.06"/>
    <x v="249"/>
    <n v="0.35"/>
    <n v="10407.91"/>
    <x v="2"/>
    <x v="2"/>
    <n v="1"/>
  </r>
  <r>
    <s v="ORD1250"/>
    <x v="250"/>
    <s v="David Lee"/>
    <x v="2"/>
    <x v="3"/>
    <x v="2"/>
    <x v="4"/>
    <x v="16"/>
    <x v="250"/>
    <n v="7"/>
    <n v="70233"/>
    <n v="0.03"/>
    <x v="250"/>
    <n v="0.15"/>
    <n v="71532.31"/>
    <x v="1"/>
    <x v="2"/>
    <n v="1"/>
  </r>
  <r>
    <s v="ORD1251"/>
    <x v="251"/>
    <s v="Amit Verma"/>
    <x v="0"/>
    <x v="2"/>
    <x v="2"/>
    <x v="0"/>
    <x v="18"/>
    <x v="251"/>
    <n v="3"/>
    <n v="10153"/>
    <n v="0.04"/>
    <x v="251"/>
    <n v="0.25"/>
    <n v="7310.16"/>
    <x v="3"/>
    <x v="2"/>
    <n v="7"/>
  </r>
  <r>
    <s v="ORD1252"/>
    <x v="252"/>
    <s v="Maria Singh"/>
    <x v="0"/>
    <x v="1"/>
    <x v="0"/>
    <x v="0"/>
    <x v="6"/>
    <x v="252"/>
    <n v="1"/>
    <n v="3989"/>
    <n v="0"/>
    <x v="252"/>
    <n v="0.25"/>
    <n v="997.25"/>
    <x v="1"/>
    <x v="2"/>
    <n v="7"/>
  </r>
  <r>
    <s v="ORD1253"/>
    <x v="253"/>
    <s v="Maria Singh"/>
    <x v="0"/>
    <x v="3"/>
    <x v="2"/>
    <x v="2"/>
    <x v="14"/>
    <x v="253"/>
    <n v="8"/>
    <n v="4348"/>
    <n v="0.18"/>
    <x v="253"/>
    <n v="0.35"/>
    <n v="9983.01"/>
    <x v="3"/>
    <x v="2"/>
    <n v="2"/>
  </r>
  <r>
    <s v="ORD1254"/>
    <x v="254"/>
    <s v="Maria Singh"/>
    <x v="0"/>
    <x v="2"/>
    <x v="5"/>
    <x v="4"/>
    <x v="16"/>
    <x v="254"/>
    <n v="3"/>
    <n v="32612"/>
    <n v="0.18"/>
    <x v="254"/>
    <n v="0.15"/>
    <n v="12033.83"/>
    <x v="2"/>
    <x v="2"/>
    <n v="9"/>
  </r>
  <r>
    <s v="ORD1255"/>
    <x v="255"/>
    <s v="Sara Khan"/>
    <x v="1"/>
    <x v="2"/>
    <x v="2"/>
    <x v="2"/>
    <x v="2"/>
    <x v="255"/>
    <n v="8"/>
    <n v="4365"/>
    <n v="0.13"/>
    <x v="255"/>
    <n v="0.35"/>
    <n v="10633.14"/>
    <x v="3"/>
    <x v="2"/>
    <n v="9"/>
  </r>
  <r>
    <s v="ORD1256"/>
    <x v="256"/>
    <s v="John Smith"/>
    <x v="2"/>
    <x v="1"/>
    <x v="0"/>
    <x v="4"/>
    <x v="8"/>
    <x v="256"/>
    <n v="8"/>
    <n v="16471"/>
    <n v="0.04"/>
    <x v="256"/>
    <n v="0.15"/>
    <n v="18974.59"/>
    <x v="2"/>
    <x v="1"/>
    <n v="5"/>
  </r>
  <r>
    <s v="ORD1257"/>
    <x v="257"/>
    <s v="David Lee"/>
    <x v="2"/>
    <x v="2"/>
    <x v="1"/>
    <x v="1"/>
    <x v="15"/>
    <x v="257"/>
    <n v="5"/>
    <n v="1015"/>
    <n v="0.02"/>
    <x v="257"/>
    <n v="0.4"/>
    <n v="1989.4"/>
    <x v="3"/>
    <x v="2"/>
    <n v="3"/>
  </r>
  <r>
    <s v="ORD1258"/>
    <x v="258"/>
    <s v="Maria Singh"/>
    <x v="1"/>
    <x v="1"/>
    <x v="0"/>
    <x v="3"/>
    <x v="7"/>
    <x v="258"/>
    <n v="1"/>
    <n v="12693"/>
    <n v="0"/>
    <x v="258"/>
    <n v="0.2"/>
    <n v="2538.6"/>
    <x v="0"/>
    <x v="2"/>
    <n v="3"/>
  </r>
  <r>
    <s v="ORD1259"/>
    <x v="259"/>
    <s v="David Lee"/>
    <x v="0"/>
    <x v="0"/>
    <x v="0"/>
    <x v="3"/>
    <x v="3"/>
    <x v="259"/>
    <n v="7"/>
    <n v="3177"/>
    <n v="0.04"/>
    <x v="259"/>
    <n v="0.2"/>
    <n v="4269.8900000000003"/>
    <x v="3"/>
    <x v="2"/>
    <n v="3"/>
  </r>
  <r>
    <s v="ORD1260"/>
    <x v="260"/>
    <s v="Maria Singh"/>
    <x v="0"/>
    <x v="1"/>
    <x v="3"/>
    <x v="3"/>
    <x v="17"/>
    <x v="260"/>
    <n v="5"/>
    <n v="6760"/>
    <n v="0.22"/>
    <x v="260"/>
    <n v="0.2"/>
    <n v="5272.8"/>
    <x v="0"/>
    <x v="2"/>
    <n v="6"/>
  </r>
  <r>
    <s v="ORD1261"/>
    <x v="261"/>
    <s v="Sara Khan"/>
    <x v="2"/>
    <x v="0"/>
    <x v="5"/>
    <x v="2"/>
    <x v="4"/>
    <x v="261"/>
    <n v="8"/>
    <n v="511"/>
    <n v="0.06"/>
    <x v="261"/>
    <n v="0.35"/>
    <n v="1344.95"/>
    <x v="3"/>
    <x v="2"/>
    <n v="4"/>
  </r>
  <r>
    <s v="ORD1262"/>
    <x v="262"/>
    <s v="John Smith"/>
    <x v="1"/>
    <x v="3"/>
    <x v="3"/>
    <x v="1"/>
    <x v="1"/>
    <x v="262"/>
    <n v="9"/>
    <n v="1356"/>
    <n v="0.09"/>
    <x v="262"/>
    <n v="0.4"/>
    <n v="4442.26"/>
    <x v="3"/>
    <x v="0"/>
    <n v="8"/>
  </r>
  <r>
    <s v="ORD1263"/>
    <x v="263"/>
    <s v="John Smith"/>
    <x v="0"/>
    <x v="2"/>
    <x v="1"/>
    <x v="4"/>
    <x v="19"/>
    <x v="263"/>
    <n v="7"/>
    <n v="63551"/>
    <n v="0.03"/>
    <x v="263"/>
    <n v="0.15"/>
    <n v="64726.69"/>
    <x v="1"/>
    <x v="2"/>
    <n v="5"/>
  </r>
  <r>
    <s v="ORD1264"/>
    <x v="264"/>
    <s v="Maria Singh"/>
    <x v="0"/>
    <x v="1"/>
    <x v="4"/>
    <x v="0"/>
    <x v="13"/>
    <x v="264"/>
    <n v="7"/>
    <n v="12556"/>
    <n v="0.06"/>
    <x v="264"/>
    <n v="0.25"/>
    <n v="20654.62"/>
    <x v="1"/>
    <x v="1"/>
    <n v="1"/>
  </r>
  <r>
    <s v="ORD1265"/>
    <x v="265"/>
    <s v="Sara Khan"/>
    <x v="0"/>
    <x v="1"/>
    <x v="1"/>
    <x v="4"/>
    <x v="8"/>
    <x v="265"/>
    <n v="1"/>
    <n v="37598"/>
    <n v="0.13"/>
    <x v="265"/>
    <n v="0.15"/>
    <n v="4906.54"/>
    <x v="2"/>
    <x v="2"/>
    <n v="9"/>
  </r>
  <r>
    <s v="ORD1266"/>
    <x v="266"/>
    <s v="Priya Mehta"/>
    <x v="3"/>
    <x v="2"/>
    <x v="5"/>
    <x v="0"/>
    <x v="18"/>
    <x v="266"/>
    <n v="4"/>
    <n v="12563"/>
    <n v="0.15"/>
    <x v="266"/>
    <n v="0.25"/>
    <n v="10678.55"/>
    <x v="1"/>
    <x v="2"/>
    <n v="1"/>
  </r>
  <r>
    <s v="ORD1267"/>
    <x v="267"/>
    <s v="David Lee"/>
    <x v="1"/>
    <x v="2"/>
    <x v="2"/>
    <x v="4"/>
    <x v="8"/>
    <x v="267"/>
    <n v="2"/>
    <n v="56819"/>
    <n v="0.06"/>
    <x v="267"/>
    <n v="0.15"/>
    <n v="16022.96"/>
    <x v="3"/>
    <x v="2"/>
    <n v="6"/>
  </r>
  <r>
    <s v="ORD1268"/>
    <x v="268"/>
    <s v="David Lee"/>
    <x v="0"/>
    <x v="3"/>
    <x v="0"/>
    <x v="1"/>
    <x v="15"/>
    <x v="268"/>
    <n v="2"/>
    <n v="982"/>
    <n v="0.01"/>
    <x v="268"/>
    <n v="0.4"/>
    <n v="777.74"/>
    <x v="1"/>
    <x v="2"/>
    <n v="1"/>
  </r>
  <r>
    <s v="ORD1269"/>
    <x v="269"/>
    <s v="Amit Verma"/>
    <x v="3"/>
    <x v="3"/>
    <x v="4"/>
    <x v="0"/>
    <x v="6"/>
    <x v="269"/>
    <n v="2"/>
    <n v="9234"/>
    <n v="0.1"/>
    <x v="269"/>
    <n v="0.25"/>
    <n v="4155.3"/>
    <x v="3"/>
    <x v="2"/>
    <n v="3"/>
  </r>
  <r>
    <s v="ORD1270"/>
    <x v="270"/>
    <s v="Sara Khan"/>
    <x v="1"/>
    <x v="1"/>
    <x v="5"/>
    <x v="2"/>
    <x v="14"/>
    <x v="270"/>
    <n v="4"/>
    <n v="1443"/>
    <n v="0.06"/>
    <x v="270"/>
    <n v="0.35"/>
    <n v="1898.99"/>
    <x v="0"/>
    <x v="1"/>
    <n v="5"/>
  </r>
  <r>
    <s v="ORD1271"/>
    <x v="271"/>
    <s v="Amit Verma"/>
    <x v="0"/>
    <x v="3"/>
    <x v="3"/>
    <x v="4"/>
    <x v="19"/>
    <x v="271"/>
    <n v="1"/>
    <n v="36966"/>
    <n v="0.05"/>
    <x v="271"/>
    <n v="0.15"/>
    <n v="5267.66"/>
    <x v="3"/>
    <x v="2"/>
    <n v="7"/>
  </r>
  <r>
    <s v="ORD1272"/>
    <x v="272"/>
    <s v="Maria Singh"/>
    <x v="2"/>
    <x v="0"/>
    <x v="0"/>
    <x v="4"/>
    <x v="16"/>
    <x v="272"/>
    <n v="4"/>
    <n v="69889"/>
    <n v="0.24"/>
    <x v="272"/>
    <n v="0.15"/>
    <n v="31869.38"/>
    <x v="2"/>
    <x v="1"/>
    <n v="8"/>
  </r>
  <r>
    <s v="ORD1273"/>
    <x v="273"/>
    <s v="Amit Verma"/>
    <x v="3"/>
    <x v="3"/>
    <x v="1"/>
    <x v="0"/>
    <x v="6"/>
    <x v="273"/>
    <n v="2"/>
    <n v="11603"/>
    <n v="0.15"/>
    <x v="273"/>
    <n v="0.25"/>
    <n v="4931.2700000000004"/>
    <x v="0"/>
    <x v="2"/>
    <n v="9"/>
  </r>
  <r>
    <s v="ORD1274"/>
    <x v="274"/>
    <s v="John Smith"/>
    <x v="3"/>
    <x v="3"/>
    <x v="3"/>
    <x v="2"/>
    <x v="12"/>
    <x v="274"/>
    <n v="5"/>
    <n v="1504"/>
    <n v="0.14000000000000001"/>
    <x v="274"/>
    <n v="0.35"/>
    <n v="2263.52"/>
    <x v="2"/>
    <x v="2"/>
    <n v="6"/>
  </r>
  <r>
    <s v="ORD1275"/>
    <x v="275"/>
    <s v="David Lee"/>
    <x v="0"/>
    <x v="1"/>
    <x v="5"/>
    <x v="2"/>
    <x v="4"/>
    <x v="275"/>
    <n v="3"/>
    <n v="520"/>
    <n v="0.1"/>
    <x v="275"/>
    <n v="0.35"/>
    <n v="491.4"/>
    <x v="2"/>
    <x v="2"/>
    <n v="9"/>
  </r>
  <r>
    <s v="ORD1276"/>
    <x v="276"/>
    <s v="Amit Verma"/>
    <x v="0"/>
    <x v="0"/>
    <x v="5"/>
    <x v="1"/>
    <x v="10"/>
    <x v="276"/>
    <n v="8"/>
    <n v="606"/>
    <n v="0.11"/>
    <x v="276"/>
    <n v="0.4"/>
    <n v="1725.89"/>
    <x v="2"/>
    <x v="2"/>
    <n v="8"/>
  </r>
  <r>
    <s v="ORD1277"/>
    <x v="277"/>
    <s v="John Smith"/>
    <x v="3"/>
    <x v="3"/>
    <x v="1"/>
    <x v="2"/>
    <x v="12"/>
    <x v="277"/>
    <n v="4"/>
    <n v="1514"/>
    <n v="0.14000000000000001"/>
    <x v="277"/>
    <n v="0.35"/>
    <n v="1822.86"/>
    <x v="1"/>
    <x v="0"/>
    <n v="9"/>
  </r>
  <r>
    <s v="ORD1278"/>
    <x v="278"/>
    <s v="Sara Khan"/>
    <x v="2"/>
    <x v="0"/>
    <x v="4"/>
    <x v="2"/>
    <x v="14"/>
    <x v="278"/>
    <n v="1"/>
    <n v="4931"/>
    <n v="0.17"/>
    <x v="278"/>
    <n v="0.35"/>
    <n v="1432.46"/>
    <x v="2"/>
    <x v="2"/>
    <n v="4"/>
  </r>
  <r>
    <s v="ORD1279"/>
    <x v="279"/>
    <s v="Amit Verma"/>
    <x v="2"/>
    <x v="0"/>
    <x v="1"/>
    <x v="2"/>
    <x v="4"/>
    <x v="279"/>
    <n v="1"/>
    <n v="2338"/>
    <n v="0.18"/>
    <x v="279"/>
    <n v="0.35"/>
    <n v="671.01"/>
    <x v="0"/>
    <x v="2"/>
    <n v="9"/>
  </r>
  <r>
    <s v="ORD1280"/>
    <x v="280"/>
    <s v="Maria Singh"/>
    <x v="1"/>
    <x v="0"/>
    <x v="2"/>
    <x v="3"/>
    <x v="7"/>
    <x v="280"/>
    <n v="3"/>
    <n v="8542"/>
    <n v="0.04"/>
    <x v="280"/>
    <n v="0.2"/>
    <n v="4920.1899999999996"/>
    <x v="3"/>
    <x v="2"/>
    <n v="7"/>
  </r>
  <r>
    <s v="ORD1281"/>
    <x v="281"/>
    <s v="Maria Singh"/>
    <x v="0"/>
    <x v="2"/>
    <x v="3"/>
    <x v="1"/>
    <x v="15"/>
    <x v="281"/>
    <n v="9"/>
    <n v="992"/>
    <n v="0.13"/>
    <x v="281"/>
    <n v="0.4"/>
    <n v="3106.94"/>
    <x v="2"/>
    <x v="2"/>
    <n v="5"/>
  </r>
  <r>
    <s v="ORD1282"/>
    <x v="282"/>
    <s v="Maria Singh"/>
    <x v="2"/>
    <x v="2"/>
    <x v="4"/>
    <x v="4"/>
    <x v="19"/>
    <x v="282"/>
    <n v="7"/>
    <n v="18906"/>
    <n v="0.1"/>
    <x v="282"/>
    <n v="0.15"/>
    <n v="17866.169999999998"/>
    <x v="0"/>
    <x v="2"/>
    <n v="5"/>
  </r>
  <r>
    <s v="ORD1283"/>
    <x v="283"/>
    <s v="David Lee"/>
    <x v="1"/>
    <x v="2"/>
    <x v="0"/>
    <x v="0"/>
    <x v="0"/>
    <x v="283"/>
    <n v="2"/>
    <n v="5146"/>
    <n v="0.22"/>
    <x v="283"/>
    <n v="0.25"/>
    <n v="2006.94"/>
    <x v="2"/>
    <x v="2"/>
    <n v="1"/>
  </r>
  <r>
    <s v="ORD1284"/>
    <x v="284"/>
    <s v="Amit Verma"/>
    <x v="2"/>
    <x v="2"/>
    <x v="2"/>
    <x v="4"/>
    <x v="8"/>
    <x v="284"/>
    <n v="9"/>
    <n v="55379"/>
    <n v="0.16"/>
    <x v="284"/>
    <n v="0.15"/>
    <n v="62799.79"/>
    <x v="3"/>
    <x v="2"/>
    <n v="2"/>
  </r>
  <r>
    <s v="ORD1285"/>
    <x v="285"/>
    <s v="Sara Khan"/>
    <x v="0"/>
    <x v="1"/>
    <x v="4"/>
    <x v="1"/>
    <x v="15"/>
    <x v="285"/>
    <n v="2"/>
    <n v="988"/>
    <n v="0.13"/>
    <x v="285"/>
    <n v="0.4"/>
    <n v="687.65"/>
    <x v="0"/>
    <x v="2"/>
    <n v="3"/>
  </r>
  <r>
    <s v="ORD1286"/>
    <x v="286"/>
    <s v="Amit Verma"/>
    <x v="1"/>
    <x v="3"/>
    <x v="3"/>
    <x v="0"/>
    <x v="0"/>
    <x v="286"/>
    <n v="3"/>
    <n v="1140"/>
    <n v="0.03"/>
    <x v="286"/>
    <n v="0.25"/>
    <n v="829.35"/>
    <x v="0"/>
    <x v="2"/>
    <n v="8"/>
  </r>
  <r>
    <s v="ORD1287"/>
    <x v="287"/>
    <s v="David Lee"/>
    <x v="1"/>
    <x v="2"/>
    <x v="5"/>
    <x v="1"/>
    <x v="10"/>
    <x v="287"/>
    <n v="2"/>
    <n v="669"/>
    <n v="0.15"/>
    <x v="287"/>
    <n v="0.4"/>
    <n v="454.92"/>
    <x v="3"/>
    <x v="2"/>
    <n v="6"/>
  </r>
  <r>
    <s v="ORD1288"/>
    <x v="288"/>
    <s v="John Smith"/>
    <x v="1"/>
    <x v="1"/>
    <x v="0"/>
    <x v="2"/>
    <x v="12"/>
    <x v="288"/>
    <n v="3"/>
    <n v="1463"/>
    <n v="0.03"/>
    <x v="288"/>
    <n v="0.35"/>
    <n v="1490.07"/>
    <x v="0"/>
    <x v="2"/>
    <n v="5"/>
  </r>
  <r>
    <s v="ORD1289"/>
    <x v="289"/>
    <s v="David Lee"/>
    <x v="2"/>
    <x v="3"/>
    <x v="1"/>
    <x v="0"/>
    <x v="6"/>
    <x v="289"/>
    <n v="6"/>
    <n v="8151"/>
    <n v="0.08"/>
    <x v="289"/>
    <n v="0.25"/>
    <n v="11248.38"/>
    <x v="3"/>
    <x v="2"/>
    <n v="1"/>
  </r>
  <r>
    <s v="ORD1290"/>
    <x v="290"/>
    <s v="Maria Singh"/>
    <x v="0"/>
    <x v="2"/>
    <x v="3"/>
    <x v="2"/>
    <x v="4"/>
    <x v="290"/>
    <n v="9"/>
    <n v="872"/>
    <n v="0.04"/>
    <x v="290"/>
    <n v="0.35"/>
    <n v="2636.93"/>
    <x v="0"/>
    <x v="2"/>
    <n v="9"/>
  </r>
  <r>
    <s v="ORD1291"/>
    <x v="291"/>
    <s v="John Smith"/>
    <x v="1"/>
    <x v="3"/>
    <x v="2"/>
    <x v="4"/>
    <x v="8"/>
    <x v="81"/>
    <n v="9"/>
    <n v="46378"/>
    <n v="0.17"/>
    <x v="291"/>
    <n v="0.15"/>
    <n v="51966.55"/>
    <x v="0"/>
    <x v="2"/>
    <n v="3"/>
  </r>
  <r>
    <s v="ORD1292"/>
    <x v="292"/>
    <s v="Maria Singh"/>
    <x v="3"/>
    <x v="2"/>
    <x v="2"/>
    <x v="4"/>
    <x v="8"/>
    <x v="291"/>
    <n v="7"/>
    <n v="52652"/>
    <n v="0.05"/>
    <x v="292"/>
    <n v="0.15"/>
    <n v="52520.37"/>
    <x v="3"/>
    <x v="2"/>
    <n v="3"/>
  </r>
  <r>
    <s v="ORD1293"/>
    <x v="293"/>
    <s v="Priya Mehta"/>
    <x v="0"/>
    <x v="1"/>
    <x v="5"/>
    <x v="0"/>
    <x v="6"/>
    <x v="292"/>
    <n v="3"/>
    <n v="7894"/>
    <n v="0.1"/>
    <x v="293"/>
    <n v="0.25"/>
    <n v="5328.45"/>
    <x v="3"/>
    <x v="2"/>
    <n v="2"/>
  </r>
  <r>
    <s v="ORD1294"/>
    <x v="294"/>
    <s v="David Lee"/>
    <x v="3"/>
    <x v="0"/>
    <x v="5"/>
    <x v="0"/>
    <x v="6"/>
    <x v="293"/>
    <n v="4"/>
    <n v="14467"/>
    <n v="0.22"/>
    <x v="294"/>
    <n v="0.25"/>
    <n v="11284.26"/>
    <x v="0"/>
    <x v="2"/>
    <n v="4"/>
  </r>
  <r>
    <s v="ORD1295"/>
    <x v="295"/>
    <s v="David Lee"/>
    <x v="3"/>
    <x v="0"/>
    <x v="0"/>
    <x v="1"/>
    <x v="1"/>
    <x v="294"/>
    <n v="6"/>
    <n v="490"/>
    <n v="0.05"/>
    <x v="295"/>
    <n v="0.4"/>
    <n v="1117.2"/>
    <x v="0"/>
    <x v="2"/>
    <n v="2"/>
  </r>
  <r>
    <s v="ORD1296"/>
    <x v="296"/>
    <s v="Sara Khan"/>
    <x v="1"/>
    <x v="3"/>
    <x v="1"/>
    <x v="1"/>
    <x v="5"/>
    <x v="295"/>
    <n v="5"/>
    <n v="1367"/>
    <n v="0.13"/>
    <x v="296"/>
    <n v="0.4"/>
    <n v="2378.58"/>
    <x v="3"/>
    <x v="2"/>
    <n v="9"/>
  </r>
  <r>
    <s v="ORD1297"/>
    <x v="297"/>
    <s v="Amit Verma"/>
    <x v="1"/>
    <x v="1"/>
    <x v="0"/>
    <x v="2"/>
    <x v="4"/>
    <x v="296"/>
    <n v="2"/>
    <n v="605"/>
    <n v="0.1"/>
    <x v="297"/>
    <n v="0.35"/>
    <n v="381.15"/>
    <x v="1"/>
    <x v="1"/>
    <n v="7"/>
  </r>
  <r>
    <s v="ORD1298"/>
    <x v="298"/>
    <s v="John Smith"/>
    <x v="2"/>
    <x v="0"/>
    <x v="5"/>
    <x v="0"/>
    <x v="6"/>
    <x v="297"/>
    <n v="6"/>
    <n v="6539"/>
    <n v="0"/>
    <x v="298"/>
    <n v="0.25"/>
    <n v="9808.5"/>
    <x v="3"/>
    <x v="2"/>
    <n v="8"/>
  </r>
  <r>
    <s v="ORD1299"/>
    <x v="299"/>
    <s v="John Smith"/>
    <x v="2"/>
    <x v="2"/>
    <x v="5"/>
    <x v="4"/>
    <x v="19"/>
    <x v="298"/>
    <n v="3"/>
    <n v="74157"/>
    <n v="0.2"/>
    <x v="299"/>
    <n v="0.15"/>
    <n v="26696.52"/>
    <x v="0"/>
    <x v="2"/>
    <n v="3"/>
  </r>
  <r>
    <s v="ORD1300"/>
    <x v="300"/>
    <s v="Sara Khan"/>
    <x v="2"/>
    <x v="0"/>
    <x v="2"/>
    <x v="1"/>
    <x v="10"/>
    <x v="299"/>
    <n v="8"/>
    <n v="201"/>
    <n v="0.02"/>
    <x v="300"/>
    <n v="0.4"/>
    <n v="630.34"/>
    <x v="0"/>
    <x v="2"/>
    <n v="6"/>
  </r>
  <r>
    <s v="ORD1301"/>
    <x v="301"/>
    <s v="Sara Khan"/>
    <x v="0"/>
    <x v="3"/>
    <x v="5"/>
    <x v="1"/>
    <x v="5"/>
    <x v="300"/>
    <n v="2"/>
    <n v="788"/>
    <n v="0.12"/>
    <x v="301"/>
    <n v="0.4"/>
    <n v="554.75"/>
    <x v="0"/>
    <x v="2"/>
    <n v="6"/>
  </r>
  <r>
    <s v="ORD1302"/>
    <x v="302"/>
    <s v="Amit Verma"/>
    <x v="2"/>
    <x v="3"/>
    <x v="4"/>
    <x v="4"/>
    <x v="8"/>
    <x v="301"/>
    <n v="1"/>
    <n v="33171"/>
    <n v="0.14000000000000001"/>
    <x v="302"/>
    <n v="0.15"/>
    <n v="4279.0600000000004"/>
    <x v="3"/>
    <x v="2"/>
    <n v="1"/>
  </r>
  <r>
    <s v="ORD1303"/>
    <x v="303"/>
    <s v="Maria Singh"/>
    <x v="3"/>
    <x v="1"/>
    <x v="3"/>
    <x v="1"/>
    <x v="5"/>
    <x v="302"/>
    <n v="9"/>
    <n v="289"/>
    <n v="0.16"/>
    <x v="303"/>
    <n v="0.4"/>
    <n v="873.94"/>
    <x v="0"/>
    <x v="2"/>
    <n v="6"/>
  </r>
  <r>
    <s v="ORD1304"/>
    <x v="304"/>
    <s v="Amit Verma"/>
    <x v="2"/>
    <x v="3"/>
    <x v="5"/>
    <x v="2"/>
    <x v="12"/>
    <x v="303"/>
    <n v="3"/>
    <n v="3916"/>
    <n v="0.17"/>
    <x v="304"/>
    <n v="0.35"/>
    <n v="3412.79"/>
    <x v="1"/>
    <x v="2"/>
    <n v="3"/>
  </r>
  <r>
    <s v="ORD1305"/>
    <x v="305"/>
    <s v="David Lee"/>
    <x v="1"/>
    <x v="0"/>
    <x v="0"/>
    <x v="0"/>
    <x v="18"/>
    <x v="251"/>
    <n v="1"/>
    <n v="5445"/>
    <n v="0.06"/>
    <x v="305"/>
    <n v="0.25"/>
    <n v="1279.58"/>
    <x v="2"/>
    <x v="2"/>
    <n v="3"/>
  </r>
  <r>
    <s v="ORD1306"/>
    <x v="306"/>
    <s v="Maria Singh"/>
    <x v="2"/>
    <x v="0"/>
    <x v="1"/>
    <x v="4"/>
    <x v="16"/>
    <x v="304"/>
    <n v="7"/>
    <n v="54139"/>
    <n v="0"/>
    <x v="306"/>
    <n v="0.15"/>
    <n v="56845.95"/>
    <x v="1"/>
    <x v="2"/>
    <n v="3"/>
  </r>
  <r>
    <s v="ORD1307"/>
    <x v="307"/>
    <s v="Priya Mehta"/>
    <x v="0"/>
    <x v="0"/>
    <x v="1"/>
    <x v="0"/>
    <x v="6"/>
    <x v="305"/>
    <n v="5"/>
    <n v="14350"/>
    <n v="0.18"/>
    <x v="307"/>
    <n v="0.25"/>
    <n v="14708.75"/>
    <x v="3"/>
    <x v="2"/>
    <n v="8"/>
  </r>
  <r>
    <s v="ORD1308"/>
    <x v="308"/>
    <s v="Amit Verma"/>
    <x v="0"/>
    <x v="0"/>
    <x v="1"/>
    <x v="1"/>
    <x v="1"/>
    <x v="306"/>
    <n v="5"/>
    <n v="1108"/>
    <n v="0.13"/>
    <x v="308"/>
    <n v="0.4"/>
    <n v="1927.92"/>
    <x v="0"/>
    <x v="2"/>
    <n v="5"/>
  </r>
  <r>
    <s v="ORD1309"/>
    <x v="309"/>
    <s v="Sara Khan"/>
    <x v="3"/>
    <x v="1"/>
    <x v="4"/>
    <x v="1"/>
    <x v="10"/>
    <x v="307"/>
    <n v="1"/>
    <n v="358"/>
    <n v="0.21"/>
    <x v="309"/>
    <n v="0.4"/>
    <n v="113.13"/>
    <x v="3"/>
    <x v="2"/>
    <n v="4"/>
  </r>
  <r>
    <s v="ORD1310"/>
    <x v="310"/>
    <s v="Maria Singh"/>
    <x v="0"/>
    <x v="2"/>
    <x v="0"/>
    <x v="4"/>
    <x v="8"/>
    <x v="308"/>
    <n v="9"/>
    <n v="13654"/>
    <n v="0.21"/>
    <x v="310"/>
    <n v="0.15"/>
    <n v="14561.99"/>
    <x v="2"/>
    <x v="2"/>
    <n v="9"/>
  </r>
  <r>
    <s v="ORD1311"/>
    <x v="311"/>
    <s v="Amit Verma"/>
    <x v="2"/>
    <x v="2"/>
    <x v="4"/>
    <x v="2"/>
    <x v="4"/>
    <x v="309"/>
    <n v="7"/>
    <n v="2859"/>
    <n v="0.21"/>
    <x v="311"/>
    <n v="0.35"/>
    <n v="5533.59"/>
    <x v="3"/>
    <x v="2"/>
    <n v="9"/>
  </r>
  <r>
    <s v="ORD1312"/>
    <x v="312"/>
    <s v="John Smith"/>
    <x v="1"/>
    <x v="1"/>
    <x v="5"/>
    <x v="3"/>
    <x v="7"/>
    <x v="310"/>
    <n v="8"/>
    <n v="17600"/>
    <n v="0.12"/>
    <x v="312"/>
    <n v="0.2"/>
    <n v="24780.799999999999"/>
    <x v="0"/>
    <x v="1"/>
    <n v="1"/>
  </r>
  <r>
    <s v="ORD1313"/>
    <x v="313"/>
    <s v="Priya Mehta"/>
    <x v="0"/>
    <x v="3"/>
    <x v="3"/>
    <x v="4"/>
    <x v="19"/>
    <x v="311"/>
    <n v="9"/>
    <n v="16441"/>
    <n v="0.08"/>
    <x v="313"/>
    <n v="0.15"/>
    <n v="20419.72"/>
    <x v="2"/>
    <x v="2"/>
    <n v="2"/>
  </r>
  <r>
    <s v="ORD1314"/>
    <x v="314"/>
    <s v="David Lee"/>
    <x v="3"/>
    <x v="2"/>
    <x v="1"/>
    <x v="3"/>
    <x v="3"/>
    <x v="312"/>
    <n v="6"/>
    <n v="11667"/>
    <n v="0.2"/>
    <x v="314"/>
    <n v="0.2"/>
    <n v="11200.32"/>
    <x v="2"/>
    <x v="2"/>
    <n v="8"/>
  </r>
  <r>
    <s v="ORD1315"/>
    <x v="315"/>
    <s v="John Smith"/>
    <x v="2"/>
    <x v="3"/>
    <x v="0"/>
    <x v="3"/>
    <x v="3"/>
    <x v="313"/>
    <n v="5"/>
    <n v="14149"/>
    <n v="0.11"/>
    <x v="315"/>
    <n v="0.2"/>
    <n v="12592.61"/>
    <x v="0"/>
    <x v="2"/>
    <n v="5"/>
  </r>
  <r>
    <s v="ORD1316"/>
    <x v="316"/>
    <s v="John Smith"/>
    <x v="3"/>
    <x v="2"/>
    <x v="1"/>
    <x v="2"/>
    <x v="12"/>
    <x v="314"/>
    <n v="6"/>
    <n v="2298"/>
    <n v="0.05"/>
    <x v="316"/>
    <n v="0.35"/>
    <n v="4584.51"/>
    <x v="0"/>
    <x v="1"/>
    <n v="7"/>
  </r>
  <r>
    <s v="ORD1317"/>
    <x v="317"/>
    <s v="Priya Mehta"/>
    <x v="0"/>
    <x v="3"/>
    <x v="4"/>
    <x v="3"/>
    <x v="3"/>
    <x v="315"/>
    <n v="2"/>
    <n v="11600"/>
    <n v="0.21"/>
    <x v="317"/>
    <n v="0.2"/>
    <n v="3665.6"/>
    <x v="0"/>
    <x v="2"/>
    <n v="1"/>
  </r>
  <r>
    <s v="ORD1318"/>
    <x v="318"/>
    <s v="David Lee"/>
    <x v="0"/>
    <x v="1"/>
    <x v="2"/>
    <x v="3"/>
    <x v="9"/>
    <x v="316"/>
    <n v="4"/>
    <n v="7495"/>
    <n v="0.22"/>
    <x v="318"/>
    <n v="0.2"/>
    <n v="4676.88"/>
    <x v="3"/>
    <x v="2"/>
    <n v="5"/>
  </r>
  <r>
    <s v="ORD1319"/>
    <x v="319"/>
    <s v="Sara Khan"/>
    <x v="3"/>
    <x v="0"/>
    <x v="5"/>
    <x v="2"/>
    <x v="12"/>
    <x v="317"/>
    <n v="3"/>
    <n v="2208"/>
    <n v="0.12"/>
    <x v="319"/>
    <n v="0.35"/>
    <n v="2040.19"/>
    <x v="1"/>
    <x v="2"/>
    <n v="3"/>
  </r>
  <r>
    <s v="ORD1320"/>
    <x v="320"/>
    <s v="Maria Singh"/>
    <x v="2"/>
    <x v="3"/>
    <x v="3"/>
    <x v="3"/>
    <x v="17"/>
    <x v="318"/>
    <n v="7"/>
    <n v="15673"/>
    <n v="0.02"/>
    <x v="320"/>
    <n v="0.2"/>
    <n v="21503.360000000001"/>
    <x v="3"/>
    <x v="2"/>
    <n v="2"/>
  </r>
  <r>
    <s v="ORD1321"/>
    <x v="321"/>
    <s v="David Lee"/>
    <x v="0"/>
    <x v="0"/>
    <x v="5"/>
    <x v="3"/>
    <x v="17"/>
    <x v="319"/>
    <n v="9"/>
    <n v="13130"/>
    <n v="0.1"/>
    <x v="321"/>
    <n v="0.2"/>
    <n v="21270.6"/>
    <x v="3"/>
    <x v="0"/>
    <n v="2"/>
  </r>
  <r>
    <s v="ORD1322"/>
    <x v="322"/>
    <s v="Amit Verma"/>
    <x v="1"/>
    <x v="3"/>
    <x v="2"/>
    <x v="3"/>
    <x v="9"/>
    <x v="320"/>
    <n v="5"/>
    <n v="17222"/>
    <n v="0.2"/>
    <x v="322"/>
    <n v="0.2"/>
    <n v="13777.6"/>
    <x v="1"/>
    <x v="2"/>
    <n v="9"/>
  </r>
  <r>
    <s v="ORD1323"/>
    <x v="323"/>
    <s v="John Smith"/>
    <x v="0"/>
    <x v="3"/>
    <x v="3"/>
    <x v="4"/>
    <x v="19"/>
    <x v="321"/>
    <n v="6"/>
    <n v="75429"/>
    <n v="0.23"/>
    <x v="323"/>
    <n v="0.15"/>
    <n v="52272.3"/>
    <x v="0"/>
    <x v="2"/>
    <n v="4"/>
  </r>
  <r>
    <s v="ORD1324"/>
    <x v="324"/>
    <s v="Amit Verma"/>
    <x v="2"/>
    <x v="3"/>
    <x v="2"/>
    <x v="4"/>
    <x v="16"/>
    <x v="322"/>
    <n v="2"/>
    <n v="33669"/>
    <n v="0.05"/>
    <x v="324"/>
    <n v="0.15"/>
    <n v="9595.66"/>
    <x v="0"/>
    <x v="1"/>
    <n v="4"/>
  </r>
  <r>
    <s v="ORD1325"/>
    <x v="325"/>
    <s v="Sara Khan"/>
    <x v="0"/>
    <x v="3"/>
    <x v="5"/>
    <x v="4"/>
    <x v="19"/>
    <x v="323"/>
    <n v="3"/>
    <n v="44068"/>
    <n v="0.02"/>
    <x v="325"/>
    <n v="0.15"/>
    <n v="19433.990000000002"/>
    <x v="1"/>
    <x v="2"/>
    <n v="7"/>
  </r>
  <r>
    <s v="ORD1326"/>
    <x v="326"/>
    <s v="Amit Verma"/>
    <x v="3"/>
    <x v="3"/>
    <x v="4"/>
    <x v="2"/>
    <x v="14"/>
    <x v="324"/>
    <n v="3"/>
    <n v="1743"/>
    <n v="0.22"/>
    <x v="326"/>
    <n v="0.35"/>
    <n v="1427.52"/>
    <x v="1"/>
    <x v="2"/>
    <n v="2"/>
  </r>
  <r>
    <s v="ORD1327"/>
    <x v="327"/>
    <s v="David Lee"/>
    <x v="0"/>
    <x v="0"/>
    <x v="5"/>
    <x v="1"/>
    <x v="10"/>
    <x v="325"/>
    <n v="9"/>
    <n v="1249"/>
    <n v="0.1"/>
    <x v="327"/>
    <n v="0.4"/>
    <n v="4046.76"/>
    <x v="3"/>
    <x v="2"/>
    <n v="3"/>
  </r>
  <r>
    <s v="ORD1328"/>
    <x v="328"/>
    <s v="Amit Verma"/>
    <x v="0"/>
    <x v="3"/>
    <x v="5"/>
    <x v="3"/>
    <x v="7"/>
    <x v="326"/>
    <n v="7"/>
    <n v="6616"/>
    <n v="0.14000000000000001"/>
    <x v="328"/>
    <n v="0.2"/>
    <n v="7965.66"/>
    <x v="2"/>
    <x v="2"/>
    <n v="3"/>
  </r>
  <r>
    <s v="ORD1329"/>
    <x v="329"/>
    <s v="Sara Khan"/>
    <x v="2"/>
    <x v="0"/>
    <x v="5"/>
    <x v="3"/>
    <x v="3"/>
    <x v="327"/>
    <n v="8"/>
    <n v="18393"/>
    <n v="0.24"/>
    <x v="329"/>
    <n v="0.2"/>
    <n v="22365.89"/>
    <x v="1"/>
    <x v="2"/>
    <n v="6"/>
  </r>
  <r>
    <s v="ORD1330"/>
    <x v="330"/>
    <s v="Sara Khan"/>
    <x v="3"/>
    <x v="1"/>
    <x v="0"/>
    <x v="2"/>
    <x v="2"/>
    <x v="328"/>
    <n v="9"/>
    <n v="2925"/>
    <n v="0.02"/>
    <x v="330"/>
    <n v="0.35"/>
    <n v="9029.4699999999993"/>
    <x v="3"/>
    <x v="2"/>
    <n v="3"/>
  </r>
  <r>
    <s v="ORD1331"/>
    <x v="331"/>
    <s v="Sara Khan"/>
    <x v="2"/>
    <x v="2"/>
    <x v="2"/>
    <x v="3"/>
    <x v="7"/>
    <x v="329"/>
    <n v="6"/>
    <n v="7752"/>
    <n v="0.16"/>
    <x v="331"/>
    <n v="0.2"/>
    <n v="7814.02"/>
    <x v="2"/>
    <x v="2"/>
    <n v="5"/>
  </r>
  <r>
    <s v="ORD1332"/>
    <x v="332"/>
    <s v="David Lee"/>
    <x v="0"/>
    <x v="3"/>
    <x v="2"/>
    <x v="4"/>
    <x v="19"/>
    <x v="330"/>
    <n v="4"/>
    <n v="41401"/>
    <n v="0.02"/>
    <x v="332"/>
    <n v="0.15"/>
    <n v="24343.79"/>
    <x v="0"/>
    <x v="2"/>
    <n v="4"/>
  </r>
  <r>
    <s v="ORD1333"/>
    <x v="333"/>
    <s v="Sara Khan"/>
    <x v="1"/>
    <x v="2"/>
    <x v="1"/>
    <x v="1"/>
    <x v="10"/>
    <x v="331"/>
    <n v="1"/>
    <n v="783"/>
    <n v="0.09"/>
    <x v="333"/>
    <n v="0.4"/>
    <n v="285.01"/>
    <x v="0"/>
    <x v="1"/>
    <n v="3"/>
  </r>
  <r>
    <s v="ORD1334"/>
    <x v="334"/>
    <s v="John Smith"/>
    <x v="0"/>
    <x v="0"/>
    <x v="2"/>
    <x v="0"/>
    <x v="13"/>
    <x v="332"/>
    <n v="8"/>
    <n v="7295"/>
    <n v="0.2"/>
    <x v="334"/>
    <n v="0.25"/>
    <n v="11672"/>
    <x v="3"/>
    <x v="2"/>
    <n v="8"/>
  </r>
  <r>
    <s v="ORD1335"/>
    <x v="335"/>
    <s v="Sara Khan"/>
    <x v="2"/>
    <x v="1"/>
    <x v="1"/>
    <x v="3"/>
    <x v="7"/>
    <x v="333"/>
    <n v="7"/>
    <n v="19456"/>
    <n v="0.11"/>
    <x v="335"/>
    <n v="0.2"/>
    <n v="24242.18"/>
    <x v="3"/>
    <x v="1"/>
    <n v="3"/>
  </r>
  <r>
    <s v="ORD1336"/>
    <x v="336"/>
    <s v="Amit Verma"/>
    <x v="1"/>
    <x v="1"/>
    <x v="0"/>
    <x v="4"/>
    <x v="16"/>
    <x v="334"/>
    <n v="2"/>
    <n v="44084"/>
    <n v="0.25"/>
    <x v="336"/>
    <n v="0.15"/>
    <n v="9918.9"/>
    <x v="1"/>
    <x v="2"/>
    <n v="6"/>
  </r>
  <r>
    <s v="ORD1337"/>
    <x v="337"/>
    <s v="Maria Singh"/>
    <x v="2"/>
    <x v="1"/>
    <x v="4"/>
    <x v="0"/>
    <x v="18"/>
    <x v="335"/>
    <n v="8"/>
    <n v="6699"/>
    <n v="0.14000000000000001"/>
    <x v="337"/>
    <n v="0.25"/>
    <n v="11522.28"/>
    <x v="0"/>
    <x v="2"/>
    <n v="7"/>
  </r>
  <r>
    <s v="ORD1338"/>
    <x v="338"/>
    <s v="Amit Verma"/>
    <x v="2"/>
    <x v="2"/>
    <x v="1"/>
    <x v="1"/>
    <x v="1"/>
    <x v="336"/>
    <n v="5"/>
    <n v="249"/>
    <n v="0.08"/>
    <x v="338"/>
    <n v="0.4"/>
    <n v="458.16"/>
    <x v="3"/>
    <x v="1"/>
    <n v="7"/>
  </r>
  <r>
    <s v="ORD1339"/>
    <x v="339"/>
    <s v="Maria Singh"/>
    <x v="3"/>
    <x v="0"/>
    <x v="5"/>
    <x v="0"/>
    <x v="0"/>
    <x v="337"/>
    <n v="7"/>
    <n v="7807"/>
    <n v="0.06"/>
    <x v="339"/>
    <n v="0.25"/>
    <n v="12842.52"/>
    <x v="0"/>
    <x v="2"/>
    <n v="2"/>
  </r>
  <r>
    <s v="ORD1340"/>
    <x v="340"/>
    <s v="Amit Verma"/>
    <x v="1"/>
    <x v="3"/>
    <x v="4"/>
    <x v="4"/>
    <x v="8"/>
    <x v="338"/>
    <n v="4"/>
    <n v="65826"/>
    <n v="0.09"/>
    <x v="340"/>
    <n v="0.15"/>
    <n v="35941"/>
    <x v="0"/>
    <x v="2"/>
    <n v="3"/>
  </r>
  <r>
    <s v="ORD1341"/>
    <x v="341"/>
    <s v="David Lee"/>
    <x v="0"/>
    <x v="3"/>
    <x v="0"/>
    <x v="0"/>
    <x v="18"/>
    <x v="339"/>
    <n v="5"/>
    <n v="4683"/>
    <n v="0.09"/>
    <x v="341"/>
    <n v="0.25"/>
    <n v="5326.91"/>
    <x v="1"/>
    <x v="2"/>
    <n v="4"/>
  </r>
  <r>
    <s v="ORD1342"/>
    <x v="342"/>
    <s v="Amit Verma"/>
    <x v="2"/>
    <x v="0"/>
    <x v="2"/>
    <x v="2"/>
    <x v="14"/>
    <x v="340"/>
    <n v="8"/>
    <n v="3773"/>
    <n v="0.02"/>
    <x v="342"/>
    <n v="0.35"/>
    <n v="10353.11"/>
    <x v="2"/>
    <x v="2"/>
    <n v="7"/>
  </r>
  <r>
    <s v="ORD1343"/>
    <x v="343"/>
    <s v="David Lee"/>
    <x v="0"/>
    <x v="2"/>
    <x v="1"/>
    <x v="0"/>
    <x v="0"/>
    <x v="341"/>
    <n v="1"/>
    <n v="8000"/>
    <n v="0.09"/>
    <x v="343"/>
    <n v="0.25"/>
    <n v="1820"/>
    <x v="1"/>
    <x v="2"/>
    <n v="2"/>
  </r>
  <r>
    <s v="ORD1344"/>
    <x v="344"/>
    <s v="David Lee"/>
    <x v="3"/>
    <x v="3"/>
    <x v="5"/>
    <x v="3"/>
    <x v="7"/>
    <x v="342"/>
    <n v="1"/>
    <n v="2145"/>
    <n v="0.12"/>
    <x v="344"/>
    <n v="0.2"/>
    <n v="377.52"/>
    <x v="3"/>
    <x v="0"/>
    <n v="3"/>
  </r>
  <r>
    <s v="ORD1345"/>
    <x v="345"/>
    <s v="Sara Khan"/>
    <x v="3"/>
    <x v="0"/>
    <x v="3"/>
    <x v="3"/>
    <x v="17"/>
    <x v="343"/>
    <n v="4"/>
    <n v="7010"/>
    <n v="0.18"/>
    <x v="345"/>
    <n v="0.2"/>
    <n v="4598.5600000000004"/>
    <x v="1"/>
    <x v="2"/>
    <n v="7"/>
  </r>
  <r>
    <s v="ORD1346"/>
    <x v="346"/>
    <s v="John Smith"/>
    <x v="1"/>
    <x v="3"/>
    <x v="3"/>
    <x v="2"/>
    <x v="12"/>
    <x v="344"/>
    <n v="3"/>
    <n v="3540"/>
    <n v="0.16"/>
    <x v="346"/>
    <n v="0.35"/>
    <n v="3122.28"/>
    <x v="1"/>
    <x v="2"/>
    <n v="7"/>
  </r>
  <r>
    <s v="ORD1347"/>
    <x v="347"/>
    <s v="Maria Singh"/>
    <x v="3"/>
    <x v="1"/>
    <x v="4"/>
    <x v="4"/>
    <x v="11"/>
    <x v="345"/>
    <n v="2"/>
    <n v="74174"/>
    <n v="0.18"/>
    <x v="347"/>
    <n v="0.15"/>
    <n v="18246.8"/>
    <x v="0"/>
    <x v="2"/>
    <n v="3"/>
  </r>
  <r>
    <s v="ORD1348"/>
    <x v="348"/>
    <s v="Sara Khan"/>
    <x v="3"/>
    <x v="3"/>
    <x v="2"/>
    <x v="3"/>
    <x v="7"/>
    <x v="346"/>
    <n v="3"/>
    <n v="18866"/>
    <n v="0"/>
    <x v="348"/>
    <n v="0.2"/>
    <n v="11319.6"/>
    <x v="1"/>
    <x v="2"/>
    <n v="1"/>
  </r>
  <r>
    <s v="ORD1349"/>
    <x v="349"/>
    <s v="Sara Khan"/>
    <x v="0"/>
    <x v="2"/>
    <x v="3"/>
    <x v="1"/>
    <x v="1"/>
    <x v="306"/>
    <n v="1"/>
    <n v="1331"/>
    <n v="0.05"/>
    <x v="349"/>
    <n v="0.4"/>
    <n v="505.78"/>
    <x v="3"/>
    <x v="2"/>
    <n v="3"/>
  </r>
  <r>
    <s v="ORD1350"/>
    <x v="350"/>
    <s v="David Lee"/>
    <x v="3"/>
    <x v="0"/>
    <x v="4"/>
    <x v="3"/>
    <x v="17"/>
    <x v="347"/>
    <n v="1"/>
    <n v="19633"/>
    <n v="0.17"/>
    <x v="350"/>
    <n v="0.2"/>
    <n v="3259.08"/>
    <x v="2"/>
    <x v="2"/>
    <n v="5"/>
  </r>
  <r>
    <s v="ORD1351"/>
    <x v="351"/>
    <s v="David Lee"/>
    <x v="3"/>
    <x v="2"/>
    <x v="0"/>
    <x v="3"/>
    <x v="17"/>
    <x v="348"/>
    <n v="6"/>
    <n v="19014"/>
    <n v="0.12"/>
    <x v="351"/>
    <n v="0.2"/>
    <n v="20078.78"/>
    <x v="1"/>
    <x v="2"/>
    <n v="7"/>
  </r>
  <r>
    <s v="ORD1352"/>
    <x v="352"/>
    <s v="Maria Singh"/>
    <x v="2"/>
    <x v="0"/>
    <x v="4"/>
    <x v="4"/>
    <x v="8"/>
    <x v="349"/>
    <n v="5"/>
    <n v="59104"/>
    <n v="0"/>
    <x v="352"/>
    <n v="0.15"/>
    <n v="44328"/>
    <x v="1"/>
    <x v="2"/>
    <n v="4"/>
  </r>
  <r>
    <s v="ORD1353"/>
    <x v="353"/>
    <s v="Amit Verma"/>
    <x v="3"/>
    <x v="1"/>
    <x v="4"/>
    <x v="0"/>
    <x v="0"/>
    <x v="350"/>
    <n v="8"/>
    <n v="9853"/>
    <n v="0.2"/>
    <x v="353"/>
    <n v="0.25"/>
    <n v="15764.8"/>
    <x v="2"/>
    <x v="1"/>
    <n v="1"/>
  </r>
  <r>
    <s v="ORD1354"/>
    <x v="354"/>
    <s v="Amit Verma"/>
    <x v="2"/>
    <x v="0"/>
    <x v="4"/>
    <x v="3"/>
    <x v="3"/>
    <x v="351"/>
    <n v="2"/>
    <n v="13695"/>
    <n v="0.19"/>
    <x v="354"/>
    <n v="0.2"/>
    <n v="4437.18"/>
    <x v="3"/>
    <x v="2"/>
    <n v="6"/>
  </r>
  <r>
    <s v="ORD1355"/>
    <x v="355"/>
    <s v="Sara Khan"/>
    <x v="3"/>
    <x v="3"/>
    <x v="5"/>
    <x v="2"/>
    <x v="12"/>
    <x v="352"/>
    <n v="4"/>
    <n v="3352"/>
    <n v="0.14000000000000001"/>
    <x v="355"/>
    <n v="0.35"/>
    <n v="4035.81"/>
    <x v="3"/>
    <x v="2"/>
    <n v="2"/>
  </r>
  <r>
    <s v="ORD1356"/>
    <x v="356"/>
    <s v="Priya Mehta"/>
    <x v="3"/>
    <x v="3"/>
    <x v="4"/>
    <x v="0"/>
    <x v="0"/>
    <x v="40"/>
    <n v="8"/>
    <n v="11658"/>
    <n v="0.02"/>
    <x v="356"/>
    <n v="0.25"/>
    <n v="22849.68"/>
    <x v="1"/>
    <x v="2"/>
    <n v="3"/>
  </r>
  <r>
    <s v="ORD1357"/>
    <x v="357"/>
    <s v="Priya Mehta"/>
    <x v="1"/>
    <x v="1"/>
    <x v="1"/>
    <x v="1"/>
    <x v="5"/>
    <x v="353"/>
    <n v="6"/>
    <n v="1187"/>
    <n v="0.19"/>
    <x v="357"/>
    <n v="0.4"/>
    <n v="2307.5300000000002"/>
    <x v="0"/>
    <x v="2"/>
    <n v="4"/>
  </r>
  <r>
    <s v="ORD1358"/>
    <x v="358"/>
    <s v="Amit Verma"/>
    <x v="1"/>
    <x v="0"/>
    <x v="4"/>
    <x v="4"/>
    <x v="16"/>
    <x v="354"/>
    <n v="1"/>
    <n v="50390"/>
    <n v="0.15"/>
    <x v="358"/>
    <n v="0.15"/>
    <n v="6424.72"/>
    <x v="1"/>
    <x v="2"/>
    <n v="6"/>
  </r>
  <r>
    <s v="ORD1359"/>
    <x v="359"/>
    <s v="Priya Mehta"/>
    <x v="2"/>
    <x v="1"/>
    <x v="5"/>
    <x v="1"/>
    <x v="5"/>
    <x v="355"/>
    <n v="4"/>
    <n v="1383"/>
    <n v="0.2"/>
    <x v="359"/>
    <n v="0.4"/>
    <n v="1770.24"/>
    <x v="2"/>
    <x v="0"/>
    <n v="6"/>
  </r>
  <r>
    <s v="ORD1360"/>
    <x v="360"/>
    <s v="Amit Verma"/>
    <x v="3"/>
    <x v="3"/>
    <x v="5"/>
    <x v="0"/>
    <x v="18"/>
    <x v="356"/>
    <n v="1"/>
    <n v="10738"/>
    <n v="0.19"/>
    <x v="360"/>
    <n v="0.25"/>
    <n v="2174.4499999999998"/>
    <x v="2"/>
    <x v="2"/>
    <n v="7"/>
  </r>
  <r>
    <s v="ORD1361"/>
    <x v="361"/>
    <s v="David Lee"/>
    <x v="0"/>
    <x v="2"/>
    <x v="0"/>
    <x v="0"/>
    <x v="0"/>
    <x v="357"/>
    <n v="2"/>
    <n v="9841"/>
    <n v="0.2"/>
    <x v="361"/>
    <n v="0.25"/>
    <n v="3936.4"/>
    <x v="2"/>
    <x v="1"/>
    <n v="5"/>
  </r>
  <r>
    <s v="ORD1362"/>
    <x v="362"/>
    <s v="Sara Khan"/>
    <x v="1"/>
    <x v="1"/>
    <x v="2"/>
    <x v="0"/>
    <x v="18"/>
    <x v="358"/>
    <n v="5"/>
    <n v="10160"/>
    <n v="0.13"/>
    <x v="362"/>
    <n v="0.25"/>
    <n v="11049"/>
    <x v="1"/>
    <x v="2"/>
    <n v="7"/>
  </r>
  <r>
    <s v="ORD1363"/>
    <x v="363"/>
    <s v="John Smith"/>
    <x v="0"/>
    <x v="2"/>
    <x v="3"/>
    <x v="1"/>
    <x v="10"/>
    <x v="359"/>
    <n v="8"/>
    <n v="789"/>
    <n v="0.04"/>
    <x v="363"/>
    <n v="0.4"/>
    <n v="2423.81"/>
    <x v="1"/>
    <x v="0"/>
    <n v="2"/>
  </r>
  <r>
    <s v="ORD1364"/>
    <x v="364"/>
    <s v="Sara Khan"/>
    <x v="1"/>
    <x v="2"/>
    <x v="3"/>
    <x v="0"/>
    <x v="6"/>
    <x v="360"/>
    <n v="8"/>
    <n v="2100"/>
    <n v="0.17"/>
    <x v="364"/>
    <n v="0.25"/>
    <n v="3486"/>
    <x v="3"/>
    <x v="2"/>
    <n v="1"/>
  </r>
  <r>
    <s v="ORD1365"/>
    <x v="365"/>
    <s v="Amit Verma"/>
    <x v="1"/>
    <x v="0"/>
    <x v="4"/>
    <x v="1"/>
    <x v="5"/>
    <x v="361"/>
    <n v="3"/>
    <n v="708"/>
    <n v="0.16"/>
    <x v="365"/>
    <n v="0.4"/>
    <n v="713.66"/>
    <x v="0"/>
    <x v="1"/>
    <n v="8"/>
  </r>
  <r>
    <s v="ORD1366"/>
    <x v="366"/>
    <s v="Amit Verma"/>
    <x v="3"/>
    <x v="1"/>
    <x v="0"/>
    <x v="0"/>
    <x v="13"/>
    <x v="362"/>
    <n v="4"/>
    <n v="9632"/>
    <n v="0.19"/>
    <x v="366"/>
    <n v="0.25"/>
    <n v="7801.92"/>
    <x v="1"/>
    <x v="2"/>
    <n v="1"/>
  </r>
  <r>
    <s v="ORD1367"/>
    <x v="367"/>
    <s v="Sara Khan"/>
    <x v="1"/>
    <x v="2"/>
    <x v="4"/>
    <x v="2"/>
    <x v="14"/>
    <x v="363"/>
    <n v="6"/>
    <n v="1269"/>
    <n v="0.04"/>
    <x v="367"/>
    <n v="0.35"/>
    <n v="2558.3000000000002"/>
    <x v="3"/>
    <x v="2"/>
    <n v="2"/>
  </r>
  <r>
    <s v="ORD1368"/>
    <x v="368"/>
    <s v="Maria Singh"/>
    <x v="0"/>
    <x v="2"/>
    <x v="3"/>
    <x v="0"/>
    <x v="6"/>
    <x v="364"/>
    <n v="3"/>
    <n v="2343"/>
    <n v="0.05"/>
    <x v="368"/>
    <n v="0.25"/>
    <n v="1669.39"/>
    <x v="1"/>
    <x v="1"/>
    <n v="6"/>
  </r>
  <r>
    <s v="ORD1369"/>
    <x v="369"/>
    <s v="Amit Verma"/>
    <x v="1"/>
    <x v="0"/>
    <x v="5"/>
    <x v="1"/>
    <x v="10"/>
    <x v="365"/>
    <n v="2"/>
    <n v="462"/>
    <n v="0.22"/>
    <x v="369"/>
    <n v="0.4"/>
    <n v="288.29000000000002"/>
    <x v="3"/>
    <x v="2"/>
    <n v="1"/>
  </r>
  <r>
    <s v="ORD1370"/>
    <x v="370"/>
    <s v="Priya Mehta"/>
    <x v="2"/>
    <x v="0"/>
    <x v="2"/>
    <x v="3"/>
    <x v="17"/>
    <x v="366"/>
    <n v="6"/>
    <n v="13543"/>
    <n v="0.19"/>
    <x v="370"/>
    <n v="0.2"/>
    <n v="13163.8"/>
    <x v="3"/>
    <x v="2"/>
    <n v="3"/>
  </r>
  <r>
    <s v="ORD1371"/>
    <x v="371"/>
    <s v="Priya Mehta"/>
    <x v="3"/>
    <x v="3"/>
    <x v="0"/>
    <x v="0"/>
    <x v="6"/>
    <x v="367"/>
    <n v="5"/>
    <n v="13987"/>
    <n v="0.23"/>
    <x v="371"/>
    <n v="0.25"/>
    <n v="13462.49"/>
    <x v="0"/>
    <x v="2"/>
    <n v="7"/>
  </r>
  <r>
    <s v="ORD1372"/>
    <x v="372"/>
    <s v="Amit Verma"/>
    <x v="3"/>
    <x v="2"/>
    <x v="5"/>
    <x v="3"/>
    <x v="3"/>
    <x v="368"/>
    <n v="5"/>
    <n v="7699"/>
    <n v="0.19"/>
    <x v="372"/>
    <n v="0.2"/>
    <n v="6236.19"/>
    <x v="1"/>
    <x v="1"/>
    <n v="8"/>
  </r>
  <r>
    <s v="ORD1373"/>
    <x v="373"/>
    <s v="Amit Verma"/>
    <x v="2"/>
    <x v="3"/>
    <x v="2"/>
    <x v="2"/>
    <x v="4"/>
    <x v="369"/>
    <n v="5"/>
    <n v="1741"/>
    <n v="0.15"/>
    <x v="373"/>
    <n v="0.35"/>
    <n v="2589.7399999999998"/>
    <x v="3"/>
    <x v="2"/>
    <n v="4"/>
  </r>
  <r>
    <s v="ORD1374"/>
    <x v="374"/>
    <s v="Maria Singh"/>
    <x v="2"/>
    <x v="2"/>
    <x v="0"/>
    <x v="4"/>
    <x v="8"/>
    <x v="370"/>
    <n v="5"/>
    <n v="43893"/>
    <n v="0.16"/>
    <x v="374"/>
    <n v="0.15"/>
    <n v="27652.59"/>
    <x v="2"/>
    <x v="2"/>
    <n v="3"/>
  </r>
  <r>
    <s v="ORD1375"/>
    <x v="375"/>
    <s v="Priya Mehta"/>
    <x v="2"/>
    <x v="3"/>
    <x v="0"/>
    <x v="2"/>
    <x v="2"/>
    <x v="371"/>
    <n v="3"/>
    <n v="3101"/>
    <n v="0.22"/>
    <x v="375"/>
    <n v="0.35"/>
    <n v="2539.7199999999998"/>
    <x v="2"/>
    <x v="2"/>
    <n v="1"/>
  </r>
  <r>
    <s v="ORD1376"/>
    <x v="376"/>
    <s v="Amit Verma"/>
    <x v="1"/>
    <x v="0"/>
    <x v="3"/>
    <x v="0"/>
    <x v="13"/>
    <x v="372"/>
    <n v="7"/>
    <n v="10382"/>
    <n v="0.14000000000000001"/>
    <x v="376"/>
    <n v="0.25"/>
    <n v="15624.91"/>
    <x v="2"/>
    <x v="2"/>
    <n v="9"/>
  </r>
  <r>
    <s v="ORD1377"/>
    <x v="377"/>
    <s v="Amit Verma"/>
    <x v="3"/>
    <x v="1"/>
    <x v="5"/>
    <x v="3"/>
    <x v="3"/>
    <x v="373"/>
    <n v="6"/>
    <n v="8764"/>
    <n v="0.16"/>
    <x v="377"/>
    <n v="0.2"/>
    <n v="8834.11"/>
    <x v="0"/>
    <x v="1"/>
    <n v="6"/>
  </r>
  <r>
    <s v="ORD1378"/>
    <x v="378"/>
    <s v="Maria Singh"/>
    <x v="2"/>
    <x v="0"/>
    <x v="0"/>
    <x v="3"/>
    <x v="3"/>
    <x v="374"/>
    <n v="4"/>
    <n v="14323"/>
    <n v="0.04"/>
    <x v="378"/>
    <n v="0.2"/>
    <n v="11000.06"/>
    <x v="3"/>
    <x v="2"/>
    <n v="6"/>
  </r>
  <r>
    <s v="ORD1379"/>
    <x v="379"/>
    <s v="Maria Singh"/>
    <x v="1"/>
    <x v="3"/>
    <x v="1"/>
    <x v="1"/>
    <x v="10"/>
    <x v="375"/>
    <n v="2"/>
    <n v="943"/>
    <n v="0.12"/>
    <x v="379"/>
    <n v="0.4"/>
    <n v="663.87"/>
    <x v="0"/>
    <x v="2"/>
    <n v="9"/>
  </r>
  <r>
    <s v="ORD1380"/>
    <x v="380"/>
    <s v="Sara Khan"/>
    <x v="2"/>
    <x v="3"/>
    <x v="0"/>
    <x v="3"/>
    <x v="7"/>
    <x v="376"/>
    <n v="9"/>
    <n v="16052"/>
    <n v="0.18"/>
    <x v="380"/>
    <n v="0.2"/>
    <n v="23692.75"/>
    <x v="1"/>
    <x v="1"/>
    <n v="1"/>
  </r>
  <r>
    <s v="ORD1381"/>
    <x v="381"/>
    <s v="Maria Singh"/>
    <x v="0"/>
    <x v="1"/>
    <x v="2"/>
    <x v="1"/>
    <x v="1"/>
    <x v="377"/>
    <n v="1"/>
    <n v="552"/>
    <n v="7.0000000000000007E-2"/>
    <x v="381"/>
    <n v="0.4"/>
    <n v="205.34"/>
    <x v="1"/>
    <x v="2"/>
    <n v="6"/>
  </r>
  <r>
    <s v="ORD1382"/>
    <x v="382"/>
    <s v="John Smith"/>
    <x v="0"/>
    <x v="2"/>
    <x v="3"/>
    <x v="4"/>
    <x v="19"/>
    <x v="378"/>
    <n v="4"/>
    <n v="24210"/>
    <n v="0.05"/>
    <x v="382"/>
    <n v="0.15"/>
    <n v="13799.7"/>
    <x v="3"/>
    <x v="2"/>
    <n v="5"/>
  </r>
  <r>
    <s v="ORD1383"/>
    <x v="383"/>
    <s v="Priya Mehta"/>
    <x v="3"/>
    <x v="3"/>
    <x v="4"/>
    <x v="0"/>
    <x v="13"/>
    <x v="379"/>
    <n v="1"/>
    <n v="1072"/>
    <n v="0.08"/>
    <x v="383"/>
    <n v="0.25"/>
    <n v="246.56"/>
    <x v="2"/>
    <x v="2"/>
    <n v="6"/>
  </r>
  <r>
    <s v="ORD1384"/>
    <x v="384"/>
    <s v="Sara Khan"/>
    <x v="1"/>
    <x v="3"/>
    <x v="3"/>
    <x v="1"/>
    <x v="5"/>
    <x v="380"/>
    <n v="6"/>
    <n v="847"/>
    <n v="0.06"/>
    <x v="384"/>
    <n v="0.4"/>
    <n v="1910.83"/>
    <x v="3"/>
    <x v="2"/>
    <n v="8"/>
  </r>
  <r>
    <s v="ORD1385"/>
    <x v="385"/>
    <s v="John Smith"/>
    <x v="0"/>
    <x v="3"/>
    <x v="4"/>
    <x v="4"/>
    <x v="11"/>
    <x v="381"/>
    <n v="4"/>
    <n v="64624"/>
    <n v="0.05"/>
    <x v="385"/>
    <n v="0.15"/>
    <n v="36835.68"/>
    <x v="3"/>
    <x v="2"/>
    <n v="5"/>
  </r>
  <r>
    <s v="ORD1386"/>
    <x v="386"/>
    <s v="Amit Verma"/>
    <x v="0"/>
    <x v="1"/>
    <x v="5"/>
    <x v="3"/>
    <x v="7"/>
    <x v="382"/>
    <n v="5"/>
    <n v="12106"/>
    <n v="0.11"/>
    <x v="386"/>
    <n v="0.2"/>
    <n v="10774.34"/>
    <x v="3"/>
    <x v="2"/>
    <n v="2"/>
  </r>
  <r>
    <s v="ORD1387"/>
    <x v="387"/>
    <s v="Amit Verma"/>
    <x v="1"/>
    <x v="0"/>
    <x v="5"/>
    <x v="3"/>
    <x v="17"/>
    <x v="383"/>
    <n v="5"/>
    <n v="7189"/>
    <n v="0.23"/>
    <x v="387"/>
    <n v="0.2"/>
    <n v="5535.53"/>
    <x v="0"/>
    <x v="2"/>
    <n v="2"/>
  </r>
  <r>
    <s v="ORD1388"/>
    <x v="388"/>
    <s v="Sara Khan"/>
    <x v="2"/>
    <x v="3"/>
    <x v="0"/>
    <x v="4"/>
    <x v="8"/>
    <x v="384"/>
    <n v="9"/>
    <n v="78008"/>
    <n v="0.13"/>
    <x v="388"/>
    <n v="0.15"/>
    <n v="91620.4"/>
    <x v="1"/>
    <x v="2"/>
    <n v="5"/>
  </r>
  <r>
    <s v="ORD1389"/>
    <x v="389"/>
    <s v="Maria Singh"/>
    <x v="1"/>
    <x v="1"/>
    <x v="1"/>
    <x v="3"/>
    <x v="9"/>
    <x v="385"/>
    <n v="1"/>
    <n v="19091"/>
    <n v="0.05"/>
    <x v="389"/>
    <n v="0.2"/>
    <n v="3627.29"/>
    <x v="3"/>
    <x v="2"/>
    <n v="3"/>
  </r>
  <r>
    <s v="ORD1390"/>
    <x v="390"/>
    <s v="Amit Verma"/>
    <x v="2"/>
    <x v="3"/>
    <x v="5"/>
    <x v="4"/>
    <x v="16"/>
    <x v="386"/>
    <n v="2"/>
    <n v="74315"/>
    <n v="0.02"/>
    <x v="390"/>
    <n v="0.15"/>
    <n v="21848.61"/>
    <x v="3"/>
    <x v="2"/>
    <n v="3"/>
  </r>
  <r>
    <s v="ORD1391"/>
    <x v="391"/>
    <s v="David Lee"/>
    <x v="0"/>
    <x v="2"/>
    <x v="0"/>
    <x v="1"/>
    <x v="5"/>
    <x v="387"/>
    <n v="6"/>
    <n v="1155"/>
    <n v="0.17"/>
    <x v="391"/>
    <n v="0.4"/>
    <n v="2300.7600000000002"/>
    <x v="3"/>
    <x v="2"/>
    <n v="8"/>
  </r>
  <r>
    <s v="ORD1392"/>
    <x v="392"/>
    <s v="Sara Khan"/>
    <x v="0"/>
    <x v="1"/>
    <x v="3"/>
    <x v="1"/>
    <x v="15"/>
    <x v="388"/>
    <n v="5"/>
    <n v="716"/>
    <n v="0.1"/>
    <x v="392"/>
    <n v="0.4"/>
    <n v="1288.8"/>
    <x v="0"/>
    <x v="2"/>
    <n v="7"/>
  </r>
  <r>
    <s v="ORD1393"/>
    <x v="393"/>
    <s v="John Smith"/>
    <x v="0"/>
    <x v="3"/>
    <x v="5"/>
    <x v="4"/>
    <x v="19"/>
    <x v="389"/>
    <n v="7"/>
    <n v="78011"/>
    <n v="0.21"/>
    <x v="393"/>
    <n v="0.15"/>
    <n v="64710.12"/>
    <x v="0"/>
    <x v="2"/>
    <n v="1"/>
  </r>
  <r>
    <s v="ORD1394"/>
    <x v="394"/>
    <s v="Sara Khan"/>
    <x v="3"/>
    <x v="1"/>
    <x v="3"/>
    <x v="1"/>
    <x v="15"/>
    <x v="390"/>
    <n v="3"/>
    <n v="359"/>
    <n v="0.16"/>
    <x v="394"/>
    <n v="0.4"/>
    <n v="361.87"/>
    <x v="0"/>
    <x v="2"/>
    <n v="5"/>
  </r>
  <r>
    <s v="ORD1395"/>
    <x v="395"/>
    <s v="Priya Mehta"/>
    <x v="3"/>
    <x v="3"/>
    <x v="3"/>
    <x v="1"/>
    <x v="1"/>
    <x v="391"/>
    <n v="3"/>
    <n v="348"/>
    <n v="0.2"/>
    <x v="395"/>
    <n v="0.4"/>
    <n v="334.08"/>
    <x v="3"/>
    <x v="2"/>
    <n v="9"/>
  </r>
  <r>
    <s v="ORD1396"/>
    <x v="396"/>
    <s v="Maria Singh"/>
    <x v="3"/>
    <x v="0"/>
    <x v="1"/>
    <x v="1"/>
    <x v="5"/>
    <x v="392"/>
    <n v="2"/>
    <n v="975"/>
    <n v="7.0000000000000007E-2"/>
    <x v="396"/>
    <n v="0.4"/>
    <n v="725.4"/>
    <x v="2"/>
    <x v="2"/>
    <n v="4"/>
  </r>
  <r>
    <s v="ORD1397"/>
    <x v="397"/>
    <s v="Maria Singh"/>
    <x v="1"/>
    <x v="3"/>
    <x v="5"/>
    <x v="2"/>
    <x v="4"/>
    <x v="393"/>
    <n v="3"/>
    <n v="2235"/>
    <n v="0.17"/>
    <x v="397"/>
    <n v="0.35"/>
    <n v="1947.8"/>
    <x v="2"/>
    <x v="2"/>
    <n v="1"/>
  </r>
  <r>
    <s v="ORD1398"/>
    <x v="398"/>
    <s v="Sara Khan"/>
    <x v="0"/>
    <x v="1"/>
    <x v="3"/>
    <x v="0"/>
    <x v="0"/>
    <x v="394"/>
    <n v="1"/>
    <n v="10777"/>
    <n v="7.0000000000000007E-2"/>
    <x v="398"/>
    <n v="0.25"/>
    <n v="2505.65"/>
    <x v="2"/>
    <x v="2"/>
    <n v="8"/>
  </r>
  <r>
    <s v="ORD1399"/>
    <x v="399"/>
    <s v="Amit Verma"/>
    <x v="0"/>
    <x v="2"/>
    <x v="1"/>
    <x v="3"/>
    <x v="7"/>
    <x v="395"/>
    <n v="5"/>
    <n v="10258"/>
    <n v="0.23"/>
    <x v="399"/>
    <n v="0.2"/>
    <n v="7898.66"/>
    <x v="1"/>
    <x v="2"/>
    <n v="5"/>
  </r>
  <r>
    <s v="ORD1400"/>
    <x v="400"/>
    <s v="Amit Verma"/>
    <x v="1"/>
    <x v="2"/>
    <x v="1"/>
    <x v="2"/>
    <x v="14"/>
    <x v="396"/>
    <n v="5"/>
    <n v="3561"/>
    <n v="0.16"/>
    <x v="400"/>
    <n v="0.35"/>
    <n v="5234.67"/>
    <x v="3"/>
    <x v="2"/>
    <n v="2"/>
  </r>
  <r>
    <s v="ORD1401"/>
    <x v="401"/>
    <s v="David Lee"/>
    <x v="3"/>
    <x v="2"/>
    <x v="5"/>
    <x v="1"/>
    <x v="10"/>
    <x v="397"/>
    <n v="7"/>
    <n v="580"/>
    <n v="0.08"/>
    <x v="401"/>
    <n v="0.4"/>
    <n v="1494.08"/>
    <x v="2"/>
    <x v="1"/>
    <n v="1"/>
  </r>
  <r>
    <s v="ORD1402"/>
    <x v="402"/>
    <s v="David Lee"/>
    <x v="1"/>
    <x v="3"/>
    <x v="1"/>
    <x v="4"/>
    <x v="8"/>
    <x v="398"/>
    <n v="4"/>
    <n v="55113"/>
    <n v="7.0000000000000007E-2"/>
    <x v="402"/>
    <n v="0.15"/>
    <n v="30753.05"/>
    <x v="2"/>
    <x v="1"/>
    <n v="3"/>
  </r>
  <r>
    <s v="ORD1403"/>
    <x v="403"/>
    <s v="Maria Singh"/>
    <x v="3"/>
    <x v="0"/>
    <x v="5"/>
    <x v="1"/>
    <x v="10"/>
    <x v="399"/>
    <n v="3"/>
    <n v="1482"/>
    <n v="0.05"/>
    <x v="403"/>
    <n v="0.4"/>
    <n v="1689.48"/>
    <x v="2"/>
    <x v="2"/>
    <n v="9"/>
  </r>
  <r>
    <s v="ORD1404"/>
    <x v="404"/>
    <s v="David Lee"/>
    <x v="0"/>
    <x v="3"/>
    <x v="5"/>
    <x v="0"/>
    <x v="6"/>
    <x v="400"/>
    <n v="1"/>
    <n v="9533"/>
    <n v="0.17"/>
    <x v="404"/>
    <n v="0.25"/>
    <n v="1978.1"/>
    <x v="3"/>
    <x v="2"/>
    <n v="1"/>
  </r>
  <r>
    <s v="ORD1405"/>
    <x v="405"/>
    <s v="John Smith"/>
    <x v="2"/>
    <x v="2"/>
    <x v="4"/>
    <x v="1"/>
    <x v="10"/>
    <x v="401"/>
    <n v="8"/>
    <n v="1353"/>
    <n v="0.05"/>
    <x v="405"/>
    <n v="0.4"/>
    <n v="4113.12"/>
    <x v="2"/>
    <x v="2"/>
    <n v="4"/>
  </r>
  <r>
    <s v="ORD1406"/>
    <x v="406"/>
    <s v="David Lee"/>
    <x v="3"/>
    <x v="1"/>
    <x v="3"/>
    <x v="4"/>
    <x v="11"/>
    <x v="402"/>
    <n v="3"/>
    <n v="29201"/>
    <n v="0.15"/>
    <x v="406"/>
    <n v="0.15"/>
    <n v="11169.38"/>
    <x v="2"/>
    <x v="2"/>
    <n v="8"/>
  </r>
  <r>
    <s v="ORD1407"/>
    <x v="407"/>
    <s v="John Smith"/>
    <x v="0"/>
    <x v="2"/>
    <x v="2"/>
    <x v="0"/>
    <x v="13"/>
    <x v="403"/>
    <n v="2"/>
    <n v="11853"/>
    <n v="7.0000000000000007E-2"/>
    <x v="407"/>
    <n v="0.25"/>
    <n v="5511.64"/>
    <x v="3"/>
    <x v="2"/>
    <n v="8"/>
  </r>
  <r>
    <s v="ORD1408"/>
    <x v="408"/>
    <s v="David Lee"/>
    <x v="0"/>
    <x v="1"/>
    <x v="5"/>
    <x v="1"/>
    <x v="5"/>
    <x v="404"/>
    <n v="4"/>
    <n v="1432"/>
    <n v="0.17"/>
    <x v="408"/>
    <n v="0.4"/>
    <n v="1901.7"/>
    <x v="1"/>
    <x v="2"/>
    <n v="8"/>
  </r>
  <r>
    <s v="ORD1409"/>
    <x v="409"/>
    <s v="Maria Singh"/>
    <x v="2"/>
    <x v="0"/>
    <x v="3"/>
    <x v="0"/>
    <x v="0"/>
    <x v="405"/>
    <n v="3"/>
    <n v="4874"/>
    <n v="0.2"/>
    <x v="409"/>
    <n v="0.25"/>
    <n v="2924.4"/>
    <x v="0"/>
    <x v="2"/>
    <n v="8"/>
  </r>
  <r>
    <s v="ORD1410"/>
    <x v="410"/>
    <s v="Maria Singh"/>
    <x v="0"/>
    <x v="1"/>
    <x v="1"/>
    <x v="3"/>
    <x v="17"/>
    <x v="406"/>
    <n v="1"/>
    <n v="11686"/>
    <n v="0.19"/>
    <x v="410"/>
    <n v="0.2"/>
    <n v="1893.13"/>
    <x v="2"/>
    <x v="2"/>
    <n v="4"/>
  </r>
  <r>
    <s v="ORD1411"/>
    <x v="411"/>
    <s v="John Smith"/>
    <x v="0"/>
    <x v="3"/>
    <x v="0"/>
    <x v="3"/>
    <x v="9"/>
    <x v="407"/>
    <n v="3"/>
    <n v="16109"/>
    <n v="0.19"/>
    <x v="411"/>
    <n v="0.2"/>
    <n v="7828.97"/>
    <x v="0"/>
    <x v="2"/>
    <n v="8"/>
  </r>
  <r>
    <s v="ORD1412"/>
    <x v="412"/>
    <s v="Sara Khan"/>
    <x v="3"/>
    <x v="3"/>
    <x v="5"/>
    <x v="1"/>
    <x v="1"/>
    <x v="408"/>
    <n v="2"/>
    <n v="315"/>
    <n v="0.05"/>
    <x v="412"/>
    <n v="0.4"/>
    <n v="239.4"/>
    <x v="1"/>
    <x v="2"/>
    <n v="9"/>
  </r>
  <r>
    <s v="ORD1413"/>
    <x v="413"/>
    <s v="Maria Singh"/>
    <x v="3"/>
    <x v="3"/>
    <x v="1"/>
    <x v="0"/>
    <x v="18"/>
    <x v="409"/>
    <n v="8"/>
    <n v="1661"/>
    <n v="0.02"/>
    <x v="413"/>
    <n v="0.25"/>
    <n v="3255.56"/>
    <x v="1"/>
    <x v="2"/>
    <n v="7"/>
  </r>
  <r>
    <s v="ORD1414"/>
    <x v="414"/>
    <s v="Sara Khan"/>
    <x v="2"/>
    <x v="1"/>
    <x v="1"/>
    <x v="4"/>
    <x v="16"/>
    <x v="410"/>
    <n v="6"/>
    <n v="54843"/>
    <n v="0.17"/>
    <x v="414"/>
    <n v="0.15"/>
    <n v="40967.72"/>
    <x v="2"/>
    <x v="2"/>
    <n v="2"/>
  </r>
  <r>
    <s v="ORD1415"/>
    <x v="415"/>
    <s v="Amit Verma"/>
    <x v="2"/>
    <x v="3"/>
    <x v="1"/>
    <x v="1"/>
    <x v="5"/>
    <x v="411"/>
    <n v="9"/>
    <n v="652"/>
    <n v="0.09"/>
    <x v="415"/>
    <n v="0.4"/>
    <n v="2135.9499999999998"/>
    <x v="3"/>
    <x v="2"/>
    <n v="9"/>
  </r>
  <r>
    <s v="ORD1416"/>
    <x v="416"/>
    <s v="John Smith"/>
    <x v="0"/>
    <x v="3"/>
    <x v="1"/>
    <x v="3"/>
    <x v="3"/>
    <x v="412"/>
    <n v="8"/>
    <n v="12060"/>
    <n v="0.11"/>
    <x v="416"/>
    <n v="0.2"/>
    <n v="17173.439999999999"/>
    <x v="1"/>
    <x v="2"/>
    <n v="8"/>
  </r>
  <r>
    <s v="ORD1417"/>
    <x v="417"/>
    <s v="Maria Singh"/>
    <x v="3"/>
    <x v="3"/>
    <x v="1"/>
    <x v="3"/>
    <x v="3"/>
    <x v="413"/>
    <n v="3"/>
    <n v="17836"/>
    <n v="0.01"/>
    <x v="417"/>
    <n v="0.2"/>
    <n v="10594.58"/>
    <x v="0"/>
    <x v="2"/>
    <n v="5"/>
  </r>
  <r>
    <s v="ORD1418"/>
    <x v="418"/>
    <s v="Priya Mehta"/>
    <x v="2"/>
    <x v="0"/>
    <x v="5"/>
    <x v="1"/>
    <x v="5"/>
    <x v="414"/>
    <n v="5"/>
    <n v="486"/>
    <n v="0.06"/>
    <x v="418"/>
    <n v="0.4"/>
    <n v="913.68"/>
    <x v="0"/>
    <x v="2"/>
    <n v="3"/>
  </r>
  <r>
    <s v="ORD1419"/>
    <x v="419"/>
    <s v="Amit Verma"/>
    <x v="2"/>
    <x v="1"/>
    <x v="2"/>
    <x v="0"/>
    <x v="13"/>
    <x v="415"/>
    <n v="7"/>
    <n v="4374"/>
    <n v="0.01"/>
    <x v="419"/>
    <n v="0.25"/>
    <n v="7577.96"/>
    <x v="0"/>
    <x v="2"/>
    <n v="7"/>
  </r>
  <r>
    <s v="ORD1420"/>
    <x v="420"/>
    <s v="Sara Khan"/>
    <x v="1"/>
    <x v="1"/>
    <x v="4"/>
    <x v="3"/>
    <x v="17"/>
    <x v="416"/>
    <n v="5"/>
    <n v="2207"/>
    <n v="0.22"/>
    <x v="420"/>
    <n v="0.2"/>
    <n v="1721.46"/>
    <x v="0"/>
    <x v="2"/>
    <n v="2"/>
  </r>
  <r>
    <s v="ORD1421"/>
    <x v="421"/>
    <s v="Maria Singh"/>
    <x v="2"/>
    <x v="2"/>
    <x v="1"/>
    <x v="0"/>
    <x v="0"/>
    <x v="417"/>
    <n v="8"/>
    <n v="3665"/>
    <n v="0.06"/>
    <x v="421"/>
    <n v="0.25"/>
    <n v="6890.2"/>
    <x v="1"/>
    <x v="1"/>
    <n v="3"/>
  </r>
  <r>
    <s v="ORD1422"/>
    <x v="422"/>
    <s v="John Smith"/>
    <x v="0"/>
    <x v="1"/>
    <x v="1"/>
    <x v="3"/>
    <x v="17"/>
    <x v="418"/>
    <n v="5"/>
    <n v="2632"/>
    <n v="0.14000000000000001"/>
    <x v="422"/>
    <n v="0.2"/>
    <n v="2263.52"/>
    <x v="2"/>
    <x v="1"/>
    <n v="9"/>
  </r>
  <r>
    <s v="ORD1423"/>
    <x v="423"/>
    <s v="David Lee"/>
    <x v="3"/>
    <x v="0"/>
    <x v="4"/>
    <x v="3"/>
    <x v="9"/>
    <x v="419"/>
    <n v="1"/>
    <n v="5083"/>
    <n v="0.01"/>
    <x v="423"/>
    <n v="0.2"/>
    <n v="1006.43"/>
    <x v="2"/>
    <x v="2"/>
    <n v="4"/>
  </r>
  <r>
    <s v="ORD1424"/>
    <x v="424"/>
    <s v="Priya Mehta"/>
    <x v="2"/>
    <x v="1"/>
    <x v="5"/>
    <x v="2"/>
    <x v="4"/>
    <x v="420"/>
    <n v="5"/>
    <n v="2431"/>
    <n v="0.17"/>
    <x v="424"/>
    <n v="0.35"/>
    <n v="3531.03"/>
    <x v="0"/>
    <x v="2"/>
    <n v="4"/>
  </r>
  <r>
    <s v="ORD1425"/>
    <x v="425"/>
    <s v="Sara Khan"/>
    <x v="1"/>
    <x v="0"/>
    <x v="3"/>
    <x v="3"/>
    <x v="17"/>
    <x v="421"/>
    <n v="4"/>
    <n v="9123"/>
    <n v="0.08"/>
    <x v="425"/>
    <n v="0.2"/>
    <n v="6714.53"/>
    <x v="2"/>
    <x v="2"/>
    <n v="3"/>
  </r>
  <r>
    <s v="ORD1426"/>
    <x v="426"/>
    <s v="Amit Verma"/>
    <x v="3"/>
    <x v="0"/>
    <x v="0"/>
    <x v="4"/>
    <x v="8"/>
    <x v="422"/>
    <n v="6"/>
    <n v="20754"/>
    <n v="0.22"/>
    <x v="426"/>
    <n v="0.15"/>
    <n v="14569.31"/>
    <x v="0"/>
    <x v="1"/>
    <n v="5"/>
  </r>
  <r>
    <s v="ORD1427"/>
    <x v="427"/>
    <s v="John Smith"/>
    <x v="2"/>
    <x v="1"/>
    <x v="0"/>
    <x v="1"/>
    <x v="1"/>
    <x v="423"/>
    <n v="3"/>
    <n v="436"/>
    <n v="0.22"/>
    <x v="427"/>
    <n v="0.4"/>
    <n v="408.1"/>
    <x v="0"/>
    <x v="2"/>
    <n v="3"/>
  </r>
  <r>
    <s v="ORD1428"/>
    <x v="428"/>
    <s v="Priya Mehta"/>
    <x v="1"/>
    <x v="2"/>
    <x v="3"/>
    <x v="1"/>
    <x v="5"/>
    <x v="424"/>
    <n v="5"/>
    <n v="547"/>
    <n v="0.08"/>
    <x v="428"/>
    <n v="0.4"/>
    <n v="1006.48"/>
    <x v="3"/>
    <x v="1"/>
    <n v="9"/>
  </r>
  <r>
    <s v="ORD1429"/>
    <x v="429"/>
    <s v="John Smith"/>
    <x v="2"/>
    <x v="3"/>
    <x v="5"/>
    <x v="0"/>
    <x v="18"/>
    <x v="425"/>
    <n v="2"/>
    <n v="7770"/>
    <n v="0.23"/>
    <x v="429"/>
    <n v="0.25"/>
    <n v="2991.45"/>
    <x v="1"/>
    <x v="2"/>
    <n v="3"/>
  </r>
  <r>
    <s v="ORD1430"/>
    <x v="430"/>
    <s v="Maria Singh"/>
    <x v="3"/>
    <x v="3"/>
    <x v="0"/>
    <x v="3"/>
    <x v="17"/>
    <x v="426"/>
    <n v="6"/>
    <n v="17463"/>
    <n v="0.25"/>
    <x v="430"/>
    <n v="0.2"/>
    <n v="15716.7"/>
    <x v="1"/>
    <x v="2"/>
    <n v="2"/>
  </r>
  <r>
    <s v="ORD1431"/>
    <x v="431"/>
    <s v="David Lee"/>
    <x v="3"/>
    <x v="1"/>
    <x v="4"/>
    <x v="4"/>
    <x v="8"/>
    <x v="427"/>
    <n v="6"/>
    <n v="39301"/>
    <n v="0.21"/>
    <x v="431"/>
    <n v="0.15"/>
    <n v="27943.01"/>
    <x v="0"/>
    <x v="1"/>
    <n v="5"/>
  </r>
  <r>
    <s v="ORD1432"/>
    <x v="432"/>
    <s v="Amit Verma"/>
    <x v="3"/>
    <x v="1"/>
    <x v="3"/>
    <x v="0"/>
    <x v="13"/>
    <x v="428"/>
    <n v="5"/>
    <n v="10732"/>
    <n v="0.21"/>
    <x v="432"/>
    <n v="0.25"/>
    <n v="10597.85"/>
    <x v="1"/>
    <x v="2"/>
    <n v="6"/>
  </r>
  <r>
    <s v="ORD1433"/>
    <x v="433"/>
    <s v="John Smith"/>
    <x v="0"/>
    <x v="0"/>
    <x v="2"/>
    <x v="2"/>
    <x v="12"/>
    <x v="429"/>
    <n v="6"/>
    <n v="4443"/>
    <n v="0.06"/>
    <x v="433"/>
    <n v="0.35"/>
    <n v="8770.48"/>
    <x v="2"/>
    <x v="2"/>
    <n v="1"/>
  </r>
  <r>
    <s v="ORD1434"/>
    <x v="434"/>
    <s v="Sara Khan"/>
    <x v="2"/>
    <x v="1"/>
    <x v="5"/>
    <x v="0"/>
    <x v="18"/>
    <x v="430"/>
    <n v="7"/>
    <n v="14559"/>
    <n v="0.14000000000000001"/>
    <x v="434"/>
    <n v="0.25"/>
    <n v="21911.3"/>
    <x v="0"/>
    <x v="2"/>
    <n v="6"/>
  </r>
  <r>
    <s v="ORD1435"/>
    <x v="435"/>
    <s v="Maria Singh"/>
    <x v="0"/>
    <x v="0"/>
    <x v="3"/>
    <x v="0"/>
    <x v="0"/>
    <x v="431"/>
    <n v="5"/>
    <n v="9555"/>
    <n v="0.02"/>
    <x v="435"/>
    <n v="0.25"/>
    <n v="11704.88"/>
    <x v="3"/>
    <x v="2"/>
    <n v="3"/>
  </r>
  <r>
    <s v="ORD1436"/>
    <x v="436"/>
    <s v="Maria Singh"/>
    <x v="3"/>
    <x v="2"/>
    <x v="0"/>
    <x v="3"/>
    <x v="17"/>
    <x v="432"/>
    <n v="1"/>
    <n v="18669"/>
    <n v="0.02"/>
    <x v="436"/>
    <n v="0.2"/>
    <n v="3659.12"/>
    <x v="2"/>
    <x v="2"/>
    <n v="4"/>
  </r>
  <r>
    <s v="ORD1437"/>
    <x v="437"/>
    <s v="Amit Verma"/>
    <x v="1"/>
    <x v="1"/>
    <x v="5"/>
    <x v="2"/>
    <x v="2"/>
    <x v="433"/>
    <n v="8"/>
    <n v="648"/>
    <n v="0.25"/>
    <x v="437"/>
    <n v="0.35"/>
    <n v="1360.8"/>
    <x v="3"/>
    <x v="2"/>
    <n v="6"/>
  </r>
  <r>
    <s v="ORD1438"/>
    <x v="438"/>
    <s v="Maria Singh"/>
    <x v="2"/>
    <x v="3"/>
    <x v="4"/>
    <x v="0"/>
    <x v="18"/>
    <x v="425"/>
    <n v="4"/>
    <n v="14395"/>
    <n v="0.08"/>
    <x v="438"/>
    <n v="0.25"/>
    <n v="13243.4"/>
    <x v="3"/>
    <x v="2"/>
    <n v="8"/>
  </r>
  <r>
    <s v="ORD1439"/>
    <x v="439"/>
    <s v="Sara Khan"/>
    <x v="0"/>
    <x v="3"/>
    <x v="5"/>
    <x v="4"/>
    <x v="8"/>
    <x v="434"/>
    <n v="9"/>
    <n v="66273"/>
    <n v="0.19"/>
    <x v="439"/>
    <n v="0.15"/>
    <n v="72469.53"/>
    <x v="1"/>
    <x v="2"/>
    <n v="9"/>
  </r>
  <r>
    <s v="ORD1440"/>
    <x v="440"/>
    <s v="John Smith"/>
    <x v="2"/>
    <x v="1"/>
    <x v="5"/>
    <x v="4"/>
    <x v="11"/>
    <x v="435"/>
    <n v="6"/>
    <n v="14895"/>
    <n v="0.2"/>
    <x v="440"/>
    <n v="0.15"/>
    <n v="10724.4"/>
    <x v="1"/>
    <x v="1"/>
    <n v="6"/>
  </r>
  <r>
    <s v="ORD1441"/>
    <x v="441"/>
    <s v="Amit Verma"/>
    <x v="1"/>
    <x v="0"/>
    <x v="4"/>
    <x v="1"/>
    <x v="15"/>
    <x v="436"/>
    <n v="1"/>
    <n v="1384"/>
    <n v="0.21"/>
    <x v="441"/>
    <n v="0.4"/>
    <n v="437.34"/>
    <x v="0"/>
    <x v="2"/>
    <n v="7"/>
  </r>
  <r>
    <s v="ORD1442"/>
    <x v="442"/>
    <s v="Maria Singh"/>
    <x v="0"/>
    <x v="3"/>
    <x v="1"/>
    <x v="2"/>
    <x v="4"/>
    <x v="437"/>
    <n v="3"/>
    <n v="1512"/>
    <n v="0.25"/>
    <x v="442"/>
    <n v="0.35"/>
    <n v="1190.7"/>
    <x v="1"/>
    <x v="2"/>
    <n v="5"/>
  </r>
  <r>
    <s v="ORD1443"/>
    <x v="443"/>
    <s v="Maria Singh"/>
    <x v="3"/>
    <x v="0"/>
    <x v="4"/>
    <x v="2"/>
    <x v="12"/>
    <x v="438"/>
    <n v="3"/>
    <n v="3331"/>
    <n v="0.06"/>
    <x v="443"/>
    <n v="0.35"/>
    <n v="3287.7"/>
    <x v="3"/>
    <x v="2"/>
    <n v="9"/>
  </r>
  <r>
    <s v="ORD1444"/>
    <x v="444"/>
    <s v="Sara Khan"/>
    <x v="0"/>
    <x v="1"/>
    <x v="5"/>
    <x v="1"/>
    <x v="15"/>
    <x v="439"/>
    <n v="4"/>
    <n v="659"/>
    <n v="0.01"/>
    <x v="444"/>
    <n v="0.4"/>
    <n v="1043.8599999999999"/>
    <x v="3"/>
    <x v="2"/>
    <n v="4"/>
  </r>
  <r>
    <s v="ORD1445"/>
    <x v="445"/>
    <s v="David Lee"/>
    <x v="2"/>
    <x v="1"/>
    <x v="4"/>
    <x v="0"/>
    <x v="18"/>
    <x v="440"/>
    <n v="6"/>
    <n v="10715"/>
    <n v="0.1"/>
    <x v="445"/>
    <n v="0.25"/>
    <n v="14465.25"/>
    <x v="2"/>
    <x v="2"/>
    <n v="6"/>
  </r>
  <r>
    <s v="ORD1446"/>
    <x v="446"/>
    <s v="David Lee"/>
    <x v="2"/>
    <x v="3"/>
    <x v="1"/>
    <x v="2"/>
    <x v="12"/>
    <x v="441"/>
    <n v="7"/>
    <n v="3285"/>
    <n v="0.03"/>
    <x v="446"/>
    <n v="0.35"/>
    <n v="7806.8"/>
    <x v="3"/>
    <x v="0"/>
    <n v="5"/>
  </r>
  <r>
    <s v="ORD1447"/>
    <x v="447"/>
    <s v="Maria Singh"/>
    <x v="2"/>
    <x v="1"/>
    <x v="3"/>
    <x v="4"/>
    <x v="11"/>
    <x v="442"/>
    <n v="4"/>
    <n v="26163"/>
    <n v="0.01"/>
    <x v="447"/>
    <n v="0.15"/>
    <n v="15540.82"/>
    <x v="0"/>
    <x v="2"/>
    <n v="1"/>
  </r>
  <r>
    <s v="ORD1448"/>
    <x v="448"/>
    <s v="John Smith"/>
    <x v="2"/>
    <x v="2"/>
    <x v="4"/>
    <x v="4"/>
    <x v="8"/>
    <x v="443"/>
    <n v="6"/>
    <n v="15782"/>
    <n v="0.09"/>
    <x v="448"/>
    <n v="0.15"/>
    <n v="12925.46"/>
    <x v="0"/>
    <x v="2"/>
    <n v="5"/>
  </r>
  <r>
    <s v="ORD1449"/>
    <x v="449"/>
    <s v="Amit Verma"/>
    <x v="3"/>
    <x v="2"/>
    <x v="4"/>
    <x v="3"/>
    <x v="7"/>
    <x v="444"/>
    <n v="1"/>
    <n v="18724"/>
    <n v="0.2"/>
    <x v="449"/>
    <n v="0.2"/>
    <n v="2995.84"/>
    <x v="1"/>
    <x v="2"/>
    <n v="5"/>
  </r>
  <r>
    <s v="ORD1450"/>
    <x v="450"/>
    <s v="Maria Singh"/>
    <x v="0"/>
    <x v="3"/>
    <x v="5"/>
    <x v="2"/>
    <x v="4"/>
    <x v="445"/>
    <n v="8"/>
    <n v="3317"/>
    <n v="0.14000000000000001"/>
    <x v="450"/>
    <n v="0.35"/>
    <n v="7987.34"/>
    <x v="1"/>
    <x v="2"/>
    <n v="9"/>
  </r>
  <r>
    <s v="ORD1451"/>
    <x v="451"/>
    <s v="Priya Mehta"/>
    <x v="3"/>
    <x v="2"/>
    <x v="3"/>
    <x v="0"/>
    <x v="18"/>
    <x v="446"/>
    <n v="7"/>
    <n v="3496"/>
    <n v="0.08"/>
    <x v="451"/>
    <n v="0.25"/>
    <n v="5628.56"/>
    <x v="1"/>
    <x v="1"/>
    <n v="1"/>
  </r>
  <r>
    <s v="ORD1452"/>
    <x v="452"/>
    <s v="Amit Verma"/>
    <x v="3"/>
    <x v="0"/>
    <x v="2"/>
    <x v="1"/>
    <x v="1"/>
    <x v="447"/>
    <n v="9"/>
    <n v="1034"/>
    <n v="0.16"/>
    <x v="452"/>
    <n v="0.4"/>
    <n v="3126.82"/>
    <x v="0"/>
    <x v="2"/>
    <n v="5"/>
  </r>
  <r>
    <s v="ORD1453"/>
    <x v="453"/>
    <s v="David Lee"/>
    <x v="3"/>
    <x v="3"/>
    <x v="2"/>
    <x v="1"/>
    <x v="1"/>
    <x v="448"/>
    <n v="3"/>
    <n v="1403"/>
    <n v="0.06"/>
    <x v="453"/>
    <n v="0.4"/>
    <n v="1582.58"/>
    <x v="3"/>
    <x v="2"/>
    <n v="7"/>
  </r>
  <r>
    <s v="ORD1454"/>
    <x v="454"/>
    <s v="Maria Singh"/>
    <x v="2"/>
    <x v="3"/>
    <x v="0"/>
    <x v="0"/>
    <x v="6"/>
    <x v="449"/>
    <n v="2"/>
    <n v="10917"/>
    <n v="0"/>
    <x v="454"/>
    <n v="0.25"/>
    <n v="5458.5"/>
    <x v="1"/>
    <x v="2"/>
    <n v="6"/>
  </r>
  <r>
    <s v="ORD1455"/>
    <x v="455"/>
    <s v="Sara Khan"/>
    <x v="2"/>
    <x v="0"/>
    <x v="4"/>
    <x v="3"/>
    <x v="7"/>
    <x v="450"/>
    <n v="1"/>
    <n v="5267"/>
    <n v="0.19"/>
    <x v="455"/>
    <n v="0.2"/>
    <n v="853.25"/>
    <x v="2"/>
    <x v="2"/>
    <n v="6"/>
  </r>
  <r>
    <s v="ORD1456"/>
    <x v="456"/>
    <s v="Priya Mehta"/>
    <x v="2"/>
    <x v="2"/>
    <x v="4"/>
    <x v="1"/>
    <x v="5"/>
    <x v="451"/>
    <n v="3"/>
    <n v="510"/>
    <n v="0.16"/>
    <x v="456"/>
    <n v="0.4"/>
    <n v="514.08000000000004"/>
    <x v="1"/>
    <x v="2"/>
    <n v="7"/>
  </r>
  <r>
    <s v="ORD1457"/>
    <x v="457"/>
    <s v="Maria Singh"/>
    <x v="0"/>
    <x v="2"/>
    <x v="3"/>
    <x v="2"/>
    <x v="4"/>
    <x v="452"/>
    <n v="5"/>
    <n v="761"/>
    <n v="0.19"/>
    <x v="457"/>
    <n v="0.35"/>
    <n v="1078.72"/>
    <x v="0"/>
    <x v="2"/>
    <n v="6"/>
  </r>
  <r>
    <s v="ORD1458"/>
    <x v="458"/>
    <s v="John Smith"/>
    <x v="1"/>
    <x v="2"/>
    <x v="1"/>
    <x v="3"/>
    <x v="17"/>
    <x v="453"/>
    <n v="2"/>
    <n v="19826"/>
    <n v="0.01"/>
    <x v="458"/>
    <n v="0.2"/>
    <n v="7851.1"/>
    <x v="1"/>
    <x v="2"/>
    <n v="5"/>
  </r>
  <r>
    <s v="ORD1459"/>
    <x v="459"/>
    <s v="Priya Mehta"/>
    <x v="2"/>
    <x v="3"/>
    <x v="2"/>
    <x v="2"/>
    <x v="14"/>
    <x v="454"/>
    <n v="3"/>
    <n v="905"/>
    <n v="0.21"/>
    <x v="459"/>
    <n v="0.35"/>
    <n v="750.7"/>
    <x v="3"/>
    <x v="2"/>
    <n v="5"/>
  </r>
  <r>
    <s v="ORD1460"/>
    <x v="460"/>
    <s v="Maria Singh"/>
    <x v="0"/>
    <x v="3"/>
    <x v="0"/>
    <x v="4"/>
    <x v="19"/>
    <x v="455"/>
    <n v="4"/>
    <n v="75450"/>
    <n v="0.15"/>
    <x v="460"/>
    <n v="0.15"/>
    <n v="38479.5"/>
    <x v="1"/>
    <x v="2"/>
    <n v="9"/>
  </r>
  <r>
    <s v="ORD1461"/>
    <x v="461"/>
    <s v="John Smith"/>
    <x v="2"/>
    <x v="2"/>
    <x v="3"/>
    <x v="3"/>
    <x v="9"/>
    <x v="456"/>
    <n v="7"/>
    <n v="12382"/>
    <n v="0.14000000000000001"/>
    <x v="461"/>
    <n v="0.2"/>
    <n v="14907.93"/>
    <x v="0"/>
    <x v="1"/>
    <n v="8"/>
  </r>
  <r>
    <s v="ORD1462"/>
    <x v="462"/>
    <s v="Priya Mehta"/>
    <x v="2"/>
    <x v="1"/>
    <x v="4"/>
    <x v="1"/>
    <x v="5"/>
    <x v="457"/>
    <n v="3"/>
    <n v="541"/>
    <n v="0.16"/>
    <x v="462"/>
    <n v="0.4"/>
    <n v="545.33000000000004"/>
    <x v="0"/>
    <x v="1"/>
    <n v="4"/>
  </r>
  <r>
    <s v="ORD1463"/>
    <x v="463"/>
    <s v="John Smith"/>
    <x v="3"/>
    <x v="2"/>
    <x v="2"/>
    <x v="3"/>
    <x v="7"/>
    <x v="458"/>
    <n v="9"/>
    <n v="7435"/>
    <n v="0.22"/>
    <x v="463"/>
    <n v="0.2"/>
    <n v="10438.74"/>
    <x v="2"/>
    <x v="2"/>
    <n v="4"/>
  </r>
  <r>
    <s v="ORD1464"/>
    <x v="464"/>
    <s v="John Smith"/>
    <x v="3"/>
    <x v="0"/>
    <x v="0"/>
    <x v="3"/>
    <x v="17"/>
    <x v="459"/>
    <n v="8"/>
    <n v="6107"/>
    <n v="0.15"/>
    <x v="464"/>
    <n v="0.2"/>
    <n v="8305.52"/>
    <x v="0"/>
    <x v="2"/>
    <n v="5"/>
  </r>
  <r>
    <s v="ORD1465"/>
    <x v="465"/>
    <s v="Priya Mehta"/>
    <x v="3"/>
    <x v="3"/>
    <x v="5"/>
    <x v="3"/>
    <x v="7"/>
    <x v="460"/>
    <n v="4"/>
    <n v="2560"/>
    <n v="0.15"/>
    <x v="465"/>
    <n v="0.2"/>
    <n v="1740.8"/>
    <x v="2"/>
    <x v="2"/>
    <n v="3"/>
  </r>
  <r>
    <s v="ORD1466"/>
    <x v="466"/>
    <s v="Priya Mehta"/>
    <x v="0"/>
    <x v="0"/>
    <x v="2"/>
    <x v="3"/>
    <x v="17"/>
    <x v="461"/>
    <n v="1"/>
    <n v="14329"/>
    <n v="0.25"/>
    <x v="466"/>
    <n v="0.2"/>
    <n v="2149.35"/>
    <x v="3"/>
    <x v="2"/>
    <n v="8"/>
  </r>
  <r>
    <s v="ORD1467"/>
    <x v="467"/>
    <s v="John Smith"/>
    <x v="1"/>
    <x v="0"/>
    <x v="0"/>
    <x v="2"/>
    <x v="14"/>
    <x v="462"/>
    <n v="1"/>
    <n v="3225"/>
    <n v="0.19"/>
    <x v="467"/>
    <n v="0.35"/>
    <n v="914.29"/>
    <x v="0"/>
    <x v="2"/>
    <n v="7"/>
  </r>
  <r>
    <s v="ORD1468"/>
    <x v="468"/>
    <s v="David Lee"/>
    <x v="1"/>
    <x v="3"/>
    <x v="3"/>
    <x v="4"/>
    <x v="8"/>
    <x v="463"/>
    <n v="1"/>
    <n v="35169"/>
    <n v="0.11"/>
    <x v="468"/>
    <n v="0.15"/>
    <n v="4695.0600000000004"/>
    <x v="1"/>
    <x v="2"/>
    <n v="5"/>
  </r>
  <r>
    <s v="ORD1469"/>
    <x v="469"/>
    <s v="Priya Mehta"/>
    <x v="0"/>
    <x v="1"/>
    <x v="5"/>
    <x v="0"/>
    <x v="6"/>
    <x v="464"/>
    <n v="1"/>
    <n v="6548"/>
    <n v="0.18"/>
    <x v="469"/>
    <n v="0.25"/>
    <n v="1342.34"/>
    <x v="3"/>
    <x v="1"/>
    <n v="3"/>
  </r>
  <r>
    <s v="ORD1470"/>
    <x v="470"/>
    <s v="Maria Singh"/>
    <x v="2"/>
    <x v="2"/>
    <x v="0"/>
    <x v="3"/>
    <x v="7"/>
    <x v="465"/>
    <n v="8"/>
    <n v="3826"/>
    <n v="0.1"/>
    <x v="470"/>
    <n v="0.2"/>
    <n v="5509.44"/>
    <x v="1"/>
    <x v="1"/>
    <n v="5"/>
  </r>
  <r>
    <s v="ORD1471"/>
    <x v="471"/>
    <s v="Amit Verma"/>
    <x v="0"/>
    <x v="0"/>
    <x v="0"/>
    <x v="1"/>
    <x v="1"/>
    <x v="466"/>
    <n v="3"/>
    <n v="1381"/>
    <n v="0.06"/>
    <x v="471"/>
    <n v="0.4"/>
    <n v="1557.77"/>
    <x v="1"/>
    <x v="2"/>
    <n v="3"/>
  </r>
  <r>
    <s v="ORD1472"/>
    <x v="472"/>
    <s v="Sara Khan"/>
    <x v="2"/>
    <x v="3"/>
    <x v="4"/>
    <x v="3"/>
    <x v="7"/>
    <x v="326"/>
    <n v="6"/>
    <n v="14265"/>
    <n v="0.15"/>
    <x v="472"/>
    <n v="0.2"/>
    <n v="14550.3"/>
    <x v="1"/>
    <x v="2"/>
    <n v="5"/>
  </r>
  <r>
    <s v="ORD1473"/>
    <x v="473"/>
    <s v="John Smith"/>
    <x v="0"/>
    <x v="0"/>
    <x v="1"/>
    <x v="1"/>
    <x v="1"/>
    <x v="467"/>
    <n v="3"/>
    <n v="333"/>
    <n v="0.23"/>
    <x v="473"/>
    <n v="0.4"/>
    <n v="307.69"/>
    <x v="3"/>
    <x v="2"/>
    <n v="1"/>
  </r>
  <r>
    <s v="ORD1474"/>
    <x v="474"/>
    <s v="John Smith"/>
    <x v="0"/>
    <x v="2"/>
    <x v="2"/>
    <x v="2"/>
    <x v="2"/>
    <x v="468"/>
    <n v="5"/>
    <n v="3638"/>
    <n v="0.23"/>
    <x v="474"/>
    <n v="0.35"/>
    <n v="4902.2"/>
    <x v="3"/>
    <x v="2"/>
    <n v="6"/>
  </r>
  <r>
    <s v="ORD1475"/>
    <x v="475"/>
    <s v="Sara Khan"/>
    <x v="0"/>
    <x v="1"/>
    <x v="4"/>
    <x v="1"/>
    <x v="10"/>
    <x v="469"/>
    <n v="7"/>
    <n v="1230"/>
    <n v="0.09"/>
    <x v="475"/>
    <n v="0.4"/>
    <n v="3134.04"/>
    <x v="0"/>
    <x v="2"/>
    <n v="4"/>
  </r>
  <r>
    <s v="ORD1476"/>
    <x v="476"/>
    <s v="David Lee"/>
    <x v="1"/>
    <x v="1"/>
    <x v="5"/>
    <x v="0"/>
    <x v="6"/>
    <x v="470"/>
    <n v="2"/>
    <n v="14235"/>
    <n v="0.13"/>
    <x v="476"/>
    <n v="0.25"/>
    <n v="6192.22"/>
    <x v="1"/>
    <x v="2"/>
    <n v="4"/>
  </r>
  <r>
    <s v="ORD1477"/>
    <x v="477"/>
    <s v="Sara Khan"/>
    <x v="3"/>
    <x v="1"/>
    <x v="1"/>
    <x v="4"/>
    <x v="11"/>
    <x v="471"/>
    <n v="6"/>
    <n v="50461"/>
    <n v="0.05"/>
    <x v="477"/>
    <n v="0.15"/>
    <n v="43144.160000000003"/>
    <x v="2"/>
    <x v="1"/>
    <n v="8"/>
  </r>
  <r>
    <s v="ORD1478"/>
    <x v="478"/>
    <s v="Priya Mehta"/>
    <x v="0"/>
    <x v="3"/>
    <x v="0"/>
    <x v="1"/>
    <x v="10"/>
    <x v="472"/>
    <n v="6"/>
    <n v="272"/>
    <n v="0.25"/>
    <x v="478"/>
    <n v="0.4"/>
    <n v="489.6"/>
    <x v="0"/>
    <x v="2"/>
    <n v="2"/>
  </r>
  <r>
    <s v="ORD1479"/>
    <x v="479"/>
    <s v="Sara Khan"/>
    <x v="1"/>
    <x v="3"/>
    <x v="4"/>
    <x v="1"/>
    <x v="5"/>
    <x v="473"/>
    <n v="3"/>
    <n v="598"/>
    <n v="0.25"/>
    <x v="479"/>
    <n v="0.4"/>
    <n v="538.20000000000005"/>
    <x v="3"/>
    <x v="2"/>
    <n v="4"/>
  </r>
  <r>
    <s v="ORD1480"/>
    <x v="480"/>
    <s v="John Smith"/>
    <x v="3"/>
    <x v="1"/>
    <x v="1"/>
    <x v="4"/>
    <x v="16"/>
    <x v="474"/>
    <n v="6"/>
    <n v="34226"/>
    <n v="0.16"/>
    <x v="480"/>
    <n v="0.15"/>
    <n v="25874.86"/>
    <x v="2"/>
    <x v="2"/>
    <n v="2"/>
  </r>
  <r>
    <s v="ORD1481"/>
    <x v="481"/>
    <s v="Sara Khan"/>
    <x v="3"/>
    <x v="2"/>
    <x v="2"/>
    <x v="0"/>
    <x v="6"/>
    <x v="475"/>
    <n v="5"/>
    <n v="7721"/>
    <n v="0.2"/>
    <x v="481"/>
    <n v="0.25"/>
    <n v="7721"/>
    <x v="3"/>
    <x v="2"/>
    <n v="1"/>
  </r>
  <r>
    <s v="ORD1482"/>
    <x v="482"/>
    <s v="Amit Verma"/>
    <x v="0"/>
    <x v="2"/>
    <x v="5"/>
    <x v="3"/>
    <x v="7"/>
    <x v="476"/>
    <n v="2"/>
    <n v="9373"/>
    <n v="0.18"/>
    <x v="482"/>
    <n v="0.2"/>
    <n v="3074.34"/>
    <x v="2"/>
    <x v="2"/>
    <n v="3"/>
  </r>
  <r>
    <s v="ORD1483"/>
    <x v="483"/>
    <s v="Maria Singh"/>
    <x v="2"/>
    <x v="3"/>
    <x v="3"/>
    <x v="1"/>
    <x v="5"/>
    <x v="477"/>
    <n v="9"/>
    <n v="465"/>
    <n v="0.15"/>
    <x v="483"/>
    <n v="0.4"/>
    <n v="1422.9"/>
    <x v="0"/>
    <x v="1"/>
    <n v="8"/>
  </r>
  <r>
    <s v="ORD1484"/>
    <x v="484"/>
    <s v="Priya Mehta"/>
    <x v="2"/>
    <x v="1"/>
    <x v="4"/>
    <x v="4"/>
    <x v="16"/>
    <x v="478"/>
    <n v="8"/>
    <n v="15656"/>
    <n v="0.01"/>
    <x v="484"/>
    <n v="0.15"/>
    <n v="18599.330000000002"/>
    <x v="2"/>
    <x v="2"/>
    <n v="6"/>
  </r>
  <r>
    <s v="ORD1485"/>
    <x v="485"/>
    <s v="Sara Khan"/>
    <x v="2"/>
    <x v="2"/>
    <x v="5"/>
    <x v="2"/>
    <x v="14"/>
    <x v="479"/>
    <n v="3"/>
    <n v="2485"/>
    <n v="0.11"/>
    <x v="485"/>
    <n v="0.35"/>
    <n v="2322.23"/>
    <x v="0"/>
    <x v="2"/>
    <n v="7"/>
  </r>
  <r>
    <s v="ORD1486"/>
    <x v="486"/>
    <s v="John Smith"/>
    <x v="0"/>
    <x v="2"/>
    <x v="3"/>
    <x v="4"/>
    <x v="11"/>
    <x v="480"/>
    <n v="8"/>
    <n v="73740"/>
    <n v="0.17"/>
    <x v="486"/>
    <n v="0.15"/>
    <n v="73445.039999999994"/>
    <x v="3"/>
    <x v="2"/>
    <n v="2"/>
  </r>
  <r>
    <s v="ORD1487"/>
    <x v="487"/>
    <s v="Maria Singh"/>
    <x v="2"/>
    <x v="2"/>
    <x v="4"/>
    <x v="2"/>
    <x v="2"/>
    <x v="481"/>
    <n v="9"/>
    <n v="4759"/>
    <n v="0.17"/>
    <x v="487"/>
    <n v="0.35"/>
    <n v="12442.41"/>
    <x v="2"/>
    <x v="2"/>
    <n v="6"/>
  </r>
  <r>
    <s v="ORD1488"/>
    <x v="488"/>
    <s v="Priya Mehta"/>
    <x v="1"/>
    <x v="3"/>
    <x v="5"/>
    <x v="0"/>
    <x v="13"/>
    <x v="482"/>
    <n v="3"/>
    <n v="9286"/>
    <n v="0.09"/>
    <x v="488"/>
    <n v="0.25"/>
    <n v="6337.7"/>
    <x v="1"/>
    <x v="1"/>
    <n v="8"/>
  </r>
  <r>
    <s v="ORD1489"/>
    <x v="489"/>
    <s v="John Smith"/>
    <x v="1"/>
    <x v="1"/>
    <x v="5"/>
    <x v="3"/>
    <x v="9"/>
    <x v="483"/>
    <n v="3"/>
    <n v="7901"/>
    <n v="0.24"/>
    <x v="489"/>
    <n v="0.2"/>
    <n v="3602.86"/>
    <x v="1"/>
    <x v="2"/>
    <n v="8"/>
  </r>
  <r>
    <s v="ORD1490"/>
    <x v="490"/>
    <s v="David Lee"/>
    <x v="1"/>
    <x v="0"/>
    <x v="1"/>
    <x v="4"/>
    <x v="8"/>
    <x v="484"/>
    <n v="2"/>
    <n v="41552"/>
    <n v="0.04"/>
    <x v="490"/>
    <n v="0.15"/>
    <n v="11966.98"/>
    <x v="3"/>
    <x v="1"/>
    <n v="4"/>
  </r>
  <r>
    <s v="ORD1491"/>
    <x v="491"/>
    <s v="Amit Verma"/>
    <x v="1"/>
    <x v="1"/>
    <x v="4"/>
    <x v="1"/>
    <x v="15"/>
    <x v="485"/>
    <n v="8"/>
    <n v="1333"/>
    <n v="0.13"/>
    <x v="491"/>
    <n v="0.4"/>
    <n v="3711.07"/>
    <x v="2"/>
    <x v="2"/>
    <n v="6"/>
  </r>
  <r>
    <s v="ORD1492"/>
    <x v="492"/>
    <s v="David Lee"/>
    <x v="3"/>
    <x v="1"/>
    <x v="5"/>
    <x v="0"/>
    <x v="13"/>
    <x v="486"/>
    <n v="1"/>
    <n v="5917"/>
    <n v="0.17"/>
    <x v="492"/>
    <n v="0.25"/>
    <n v="1227.78"/>
    <x v="1"/>
    <x v="2"/>
    <n v="5"/>
  </r>
  <r>
    <s v="ORD1493"/>
    <x v="493"/>
    <s v="Amit Verma"/>
    <x v="1"/>
    <x v="3"/>
    <x v="0"/>
    <x v="4"/>
    <x v="8"/>
    <x v="487"/>
    <n v="8"/>
    <n v="24716"/>
    <n v="0.17"/>
    <x v="493"/>
    <n v="0.15"/>
    <n v="24617.14"/>
    <x v="0"/>
    <x v="2"/>
    <n v="9"/>
  </r>
  <r>
    <s v="ORD1494"/>
    <x v="494"/>
    <s v="Sara Khan"/>
    <x v="2"/>
    <x v="2"/>
    <x v="4"/>
    <x v="1"/>
    <x v="15"/>
    <x v="488"/>
    <n v="7"/>
    <n v="1098"/>
    <n v="0.16"/>
    <x v="494"/>
    <n v="0.4"/>
    <n v="2582.5"/>
    <x v="2"/>
    <x v="2"/>
    <n v="8"/>
  </r>
  <r>
    <s v="ORD1495"/>
    <x v="495"/>
    <s v="Priya Mehta"/>
    <x v="0"/>
    <x v="2"/>
    <x v="5"/>
    <x v="4"/>
    <x v="8"/>
    <x v="489"/>
    <n v="7"/>
    <n v="45298"/>
    <n v="7.0000000000000007E-2"/>
    <x v="495"/>
    <n v="0.15"/>
    <n v="44233.5"/>
    <x v="2"/>
    <x v="2"/>
    <n v="2"/>
  </r>
  <r>
    <s v="ORD1496"/>
    <x v="496"/>
    <s v="Sara Khan"/>
    <x v="2"/>
    <x v="3"/>
    <x v="1"/>
    <x v="2"/>
    <x v="2"/>
    <x v="490"/>
    <n v="3"/>
    <n v="2460"/>
    <n v="0.04"/>
    <x v="496"/>
    <n v="0.35"/>
    <n v="2479.6799999999998"/>
    <x v="1"/>
    <x v="2"/>
    <n v="7"/>
  </r>
  <r>
    <s v="ORD1497"/>
    <x v="497"/>
    <s v="Amit Verma"/>
    <x v="1"/>
    <x v="3"/>
    <x v="3"/>
    <x v="4"/>
    <x v="8"/>
    <x v="265"/>
    <n v="1"/>
    <n v="33429"/>
    <n v="0.16"/>
    <x v="497"/>
    <n v="0.15"/>
    <n v="4212.05"/>
    <x v="0"/>
    <x v="2"/>
    <n v="7"/>
  </r>
  <r>
    <s v="ORD1498"/>
    <x v="498"/>
    <s v="Amit Verma"/>
    <x v="3"/>
    <x v="3"/>
    <x v="3"/>
    <x v="4"/>
    <x v="19"/>
    <x v="491"/>
    <n v="4"/>
    <n v="60200"/>
    <n v="0.15"/>
    <x v="498"/>
    <n v="0.15"/>
    <n v="30702"/>
    <x v="0"/>
    <x v="2"/>
    <n v="1"/>
  </r>
  <r>
    <s v="ORD1499"/>
    <x v="499"/>
    <s v="Amit Verma"/>
    <x v="1"/>
    <x v="3"/>
    <x v="0"/>
    <x v="4"/>
    <x v="16"/>
    <x v="492"/>
    <n v="9"/>
    <n v="58244"/>
    <n v="0.04"/>
    <x v="499"/>
    <n v="0.15"/>
    <n v="75484.22"/>
    <x v="0"/>
    <x v="2"/>
    <n v="1"/>
  </r>
  <r>
    <s v="ORD1500"/>
    <x v="500"/>
    <s v="Maria Singh"/>
    <x v="0"/>
    <x v="3"/>
    <x v="4"/>
    <x v="0"/>
    <x v="6"/>
    <x v="493"/>
    <n v="5"/>
    <n v="3529"/>
    <n v="0.18"/>
    <x v="500"/>
    <n v="0.25"/>
    <n v="3617.22"/>
    <x v="2"/>
    <x v="2"/>
    <n v="4"/>
  </r>
  <r>
    <s v="ORD1501"/>
    <x v="501"/>
    <s v="John Smith"/>
    <x v="2"/>
    <x v="0"/>
    <x v="1"/>
    <x v="4"/>
    <x v="19"/>
    <x v="494"/>
    <n v="1"/>
    <n v="27347"/>
    <n v="0.11"/>
    <x v="501"/>
    <n v="0.15"/>
    <n v="3650.82"/>
    <x v="3"/>
    <x v="2"/>
    <n v="5"/>
  </r>
  <r>
    <s v="ORD1502"/>
    <x v="502"/>
    <s v="Priya Mehta"/>
    <x v="0"/>
    <x v="1"/>
    <x v="5"/>
    <x v="1"/>
    <x v="5"/>
    <x v="495"/>
    <n v="5"/>
    <n v="736"/>
    <n v="0.17"/>
    <x v="502"/>
    <n v="0.4"/>
    <n v="1221.76"/>
    <x v="2"/>
    <x v="2"/>
    <n v="4"/>
  </r>
  <r>
    <s v="ORD1503"/>
    <x v="503"/>
    <s v="Sara Khan"/>
    <x v="0"/>
    <x v="1"/>
    <x v="5"/>
    <x v="2"/>
    <x v="14"/>
    <x v="496"/>
    <n v="8"/>
    <n v="4723"/>
    <n v="0.21"/>
    <x v="503"/>
    <n v="0.35"/>
    <n v="10447.280000000001"/>
    <x v="2"/>
    <x v="2"/>
    <n v="7"/>
  </r>
  <r>
    <s v="ORD1504"/>
    <x v="504"/>
    <s v="Sara Khan"/>
    <x v="0"/>
    <x v="1"/>
    <x v="3"/>
    <x v="2"/>
    <x v="12"/>
    <x v="497"/>
    <n v="8"/>
    <n v="4179"/>
    <n v="0.04"/>
    <x v="504"/>
    <n v="0.35"/>
    <n v="11233.15"/>
    <x v="1"/>
    <x v="2"/>
    <n v="3"/>
  </r>
  <r>
    <s v="ORD1505"/>
    <x v="505"/>
    <s v="David Lee"/>
    <x v="2"/>
    <x v="2"/>
    <x v="1"/>
    <x v="4"/>
    <x v="19"/>
    <x v="498"/>
    <n v="5"/>
    <n v="43613"/>
    <n v="0"/>
    <x v="505"/>
    <n v="0.15"/>
    <n v="32709.75"/>
    <x v="3"/>
    <x v="2"/>
    <n v="7"/>
  </r>
  <r>
    <s v="ORD1506"/>
    <x v="506"/>
    <s v="Amit Verma"/>
    <x v="1"/>
    <x v="0"/>
    <x v="0"/>
    <x v="0"/>
    <x v="6"/>
    <x v="499"/>
    <n v="9"/>
    <n v="12795"/>
    <n v="0.19"/>
    <x v="506"/>
    <n v="0.25"/>
    <n v="23318.89"/>
    <x v="0"/>
    <x v="2"/>
    <n v="8"/>
  </r>
  <r>
    <s v="ORD1507"/>
    <x v="507"/>
    <s v="Amit Verma"/>
    <x v="0"/>
    <x v="1"/>
    <x v="3"/>
    <x v="0"/>
    <x v="18"/>
    <x v="500"/>
    <n v="1"/>
    <n v="6777"/>
    <n v="0.15"/>
    <x v="507"/>
    <n v="0.25"/>
    <n v="1440.11"/>
    <x v="1"/>
    <x v="2"/>
    <n v="6"/>
  </r>
  <r>
    <s v="ORD1508"/>
    <x v="508"/>
    <s v="Amit Verma"/>
    <x v="2"/>
    <x v="2"/>
    <x v="3"/>
    <x v="1"/>
    <x v="5"/>
    <x v="501"/>
    <n v="4"/>
    <n v="1188"/>
    <n v="0.17"/>
    <x v="508"/>
    <n v="0.4"/>
    <n v="1577.66"/>
    <x v="2"/>
    <x v="2"/>
    <n v="6"/>
  </r>
  <r>
    <s v="ORD1509"/>
    <x v="509"/>
    <s v="Sara Khan"/>
    <x v="3"/>
    <x v="0"/>
    <x v="0"/>
    <x v="4"/>
    <x v="8"/>
    <x v="502"/>
    <n v="3"/>
    <n v="65099"/>
    <n v="0.21"/>
    <x v="509"/>
    <n v="0.15"/>
    <n v="23142.69"/>
    <x v="3"/>
    <x v="0"/>
    <n v="8"/>
  </r>
  <r>
    <s v="ORD1510"/>
    <x v="510"/>
    <s v="David Lee"/>
    <x v="2"/>
    <x v="0"/>
    <x v="4"/>
    <x v="2"/>
    <x v="4"/>
    <x v="503"/>
    <n v="2"/>
    <n v="2994"/>
    <n v="0.2"/>
    <x v="510"/>
    <n v="0.35"/>
    <n v="1676.64"/>
    <x v="0"/>
    <x v="2"/>
    <n v="8"/>
  </r>
  <r>
    <s v="ORD1511"/>
    <x v="511"/>
    <s v="John Smith"/>
    <x v="3"/>
    <x v="2"/>
    <x v="5"/>
    <x v="0"/>
    <x v="6"/>
    <x v="504"/>
    <n v="8"/>
    <n v="13677"/>
    <n v="0.24"/>
    <x v="511"/>
    <n v="0.25"/>
    <n v="20789.04"/>
    <x v="0"/>
    <x v="2"/>
    <n v="7"/>
  </r>
  <r>
    <s v="ORD1512"/>
    <x v="512"/>
    <s v="Maria Singh"/>
    <x v="2"/>
    <x v="0"/>
    <x v="4"/>
    <x v="4"/>
    <x v="16"/>
    <x v="505"/>
    <n v="7"/>
    <n v="28268"/>
    <n v="0.13"/>
    <x v="512"/>
    <n v="0.15"/>
    <n v="25822.82"/>
    <x v="2"/>
    <x v="2"/>
    <n v="6"/>
  </r>
  <r>
    <s v="ORD1513"/>
    <x v="513"/>
    <s v="Priya Mehta"/>
    <x v="1"/>
    <x v="2"/>
    <x v="1"/>
    <x v="0"/>
    <x v="0"/>
    <x v="506"/>
    <n v="9"/>
    <n v="13330"/>
    <n v="0.12"/>
    <x v="513"/>
    <n v="0.25"/>
    <n v="26393.4"/>
    <x v="0"/>
    <x v="2"/>
    <n v="6"/>
  </r>
  <r>
    <s v="ORD1514"/>
    <x v="514"/>
    <s v="John Smith"/>
    <x v="0"/>
    <x v="1"/>
    <x v="2"/>
    <x v="0"/>
    <x v="18"/>
    <x v="507"/>
    <n v="2"/>
    <n v="5349"/>
    <n v="0.1"/>
    <x v="514"/>
    <n v="0.25"/>
    <n v="2407.0500000000002"/>
    <x v="0"/>
    <x v="1"/>
    <n v="6"/>
  </r>
  <r>
    <s v="ORD1515"/>
    <x v="515"/>
    <s v="Sara Khan"/>
    <x v="1"/>
    <x v="2"/>
    <x v="2"/>
    <x v="2"/>
    <x v="14"/>
    <x v="508"/>
    <n v="4"/>
    <n v="3701"/>
    <n v="0.04"/>
    <x v="515"/>
    <n v="0.35"/>
    <n v="4974.1400000000003"/>
    <x v="3"/>
    <x v="2"/>
    <n v="8"/>
  </r>
  <r>
    <s v="ORD1516"/>
    <x v="516"/>
    <s v="Maria Singh"/>
    <x v="2"/>
    <x v="0"/>
    <x v="2"/>
    <x v="3"/>
    <x v="7"/>
    <x v="509"/>
    <n v="6"/>
    <n v="7179"/>
    <n v="0.14000000000000001"/>
    <x v="516"/>
    <n v="0.2"/>
    <n v="7408.73"/>
    <x v="1"/>
    <x v="1"/>
    <n v="1"/>
  </r>
  <r>
    <s v="ORD1517"/>
    <x v="517"/>
    <s v="Maria Singh"/>
    <x v="0"/>
    <x v="1"/>
    <x v="0"/>
    <x v="1"/>
    <x v="15"/>
    <x v="510"/>
    <n v="3"/>
    <n v="862"/>
    <n v="7.0000000000000007E-2"/>
    <x v="517"/>
    <n v="0.4"/>
    <n v="961.99"/>
    <x v="3"/>
    <x v="1"/>
    <n v="5"/>
  </r>
  <r>
    <s v="ORD1518"/>
    <x v="518"/>
    <s v="Maria Singh"/>
    <x v="3"/>
    <x v="1"/>
    <x v="3"/>
    <x v="1"/>
    <x v="1"/>
    <x v="511"/>
    <n v="8"/>
    <n v="666"/>
    <n v="0.23"/>
    <x v="518"/>
    <n v="0.4"/>
    <n v="1641.02"/>
    <x v="1"/>
    <x v="2"/>
    <n v="3"/>
  </r>
  <r>
    <s v="ORD1519"/>
    <x v="519"/>
    <s v="Amit Verma"/>
    <x v="2"/>
    <x v="3"/>
    <x v="4"/>
    <x v="2"/>
    <x v="4"/>
    <x v="512"/>
    <n v="3"/>
    <n v="2453"/>
    <n v="0.15"/>
    <x v="519"/>
    <n v="0.35"/>
    <n v="2189.3000000000002"/>
    <x v="1"/>
    <x v="2"/>
    <n v="8"/>
  </r>
  <r>
    <s v="ORD1520"/>
    <x v="520"/>
    <s v="Priya Mehta"/>
    <x v="0"/>
    <x v="3"/>
    <x v="5"/>
    <x v="0"/>
    <x v="6"/>
    <x v="513"/>
    <n v="2"/>
    <n v="7488"/>
    <n v="0.15"/>
    <x v="520"/>
    <n v="0.25"/>
    <n v="3182.4"/>
    <x v="1"/>
    <x v="2"/>
    <n v="6"/>
  </r>
  <r>
    <s v="ORD1521"/>
    <x v="521"/>
    <s v="Sara Khan"/>
    <x v="3"/>
    <x v="0"/>
    <x v="2"/>
    <x v="4"/>
    <x v="8"/>
    <x v="514"/>
    <n v="3"/>
    <n v="65677"/>
    <n v="0.09"/>
    <x v="521"/>
    <n v="0.15"/>
    <n v="26894.73"/>
    <x v="0"/>
    <x v="2"/>
    <n v="2"/>
  </r>
  <r>
    <s v="ORD1522"/>
    <x v="522"/>
    <s v="Sara Khan"/>
    <x v="3"/>
    <x v="2"/>
    <x v="4"/>
    <x v="0"/>
    <x v="13"/>
    <x v="515"/>
    <n v="6"/>
    <n v="4850"/>
    <n v="0.01"/>
    <x v="522"/>
    <n v="0.25"/>
    <n v="7202.25"/>
    <x v="3"/>
    <x v="2"/>
    <n v="7"/>
  </r>
  <r>
    <s v="ORD1523"/>
    <x v="523"/>
    <s v="Maria Singh"/>
    <x v="1"/>
    <x v="2"/>
    <x v="2"/>
    <x v="2"/>
    <x v="12"/>
    <x v="516"/>
    <n v="2"/>
    <n v="1189"/>
    <n v="0.01"/>
    <x v="523"/>
    <n v="0.35"/>
    <n v="823.98"/>
    <x v="0"/>
    <x v="2"/>
    <n v="7"/>
  </r>
  <r>
    <s v="ORD1524"/>
    <x v="524"/>
    <s v="Sara Khan"/>
    <x v="2"/>
    <x v="0"/>
    <x v="2"/>
    <x v="1"/>
    <x v="10"/>
    <x v="517"/>
    <n v="8"/>
    <n v="1476"/>
    <n v="0.11"/>
    <x v="524"/>
    <n v="0.4"/>
    <n v="4203.6499999999996"/>
    <x v="2"/>
    <x v="2"/>
    <n v="5"/>
  </r>
  <r>
    <s v="ORD1525"/>
    <x v="525"/>
    <s v="Priya Mehta"/>
    <x v="3"/>
    <x v="1"/>
    <x v="5"/>
    <x v="0"/>
    <x v="0"/>
    <x v="518"/>
    <n v="1"/>
    <n v="11142"/>
    <n v="0.02"/>
    <x v="525"/>
    <n v="0.25"/>
    <n v="2729.79"/>
    <x v="3"/>
    <x v="2"/>
    <n v="8"/>
  </r>
  <r>
    <s v="ORD1526"/>
    <x v="526"/>
    <s v="Priya Mehta"/>
    <x v="0"/>
    <x v="0"/>
    <x v="1"/>
    <x v="1"/>
    <x v="10"/>
    <x v="519"/>
    <n v="7"/>
    <n v="1279"/>
    <n v="0.15"/>
    <x v="526"/>
    <n v="0.4"/>
    <n v="3044.02"/>
    <x v="1"/>
    <x v="2"/>
    <n v="5"/>
  </r>
  <r>
    <s v="ORD1527"/>
    <x v="527"/>
    <s v="David Lee"/>
    <x v="3"/>
    <x v="0"/>
    <x v="1"/>
    <x v="4"/>
    <x v="16"/>
    <x v="520"/>
    <n v="2"/>
    <n v="35032"/>
    <n v="0.22"/>
    <x v="527"/>
    <n v="0.15"/>
    <n v="8197.49"/>
    <x v="0"/>
    <x v="1"/>
    <n v="1"/>
  </r>
  <r>
    <s v="ORD1528"/>
    <x v="528"/>
    <s v="David Lee"/>
    <x v="3"/>
    <x v="1"/>
    <x v="1"/>
    <x v="1"/>
    <x v="1"/>
    <x v="521"/>
    <n v="6"/>
    <n v="1182"/>
    <n v="0.22"/>
    <x v="528"/>
    <n v="0.4"/>
    <n v="2212.6999999999998"/>
    <x v="0"/>
    <x v="2"/>
    <n v="9"/>
  </r>
  <r>
    <s v="ORD1529"/>
    <x v="529"/>
    <s v="John Smith"/>
    <x v="1"/>
    <x v="2"/>
    <x v="0"/>
    <x v="1"/>
    <x v="1"/>
    <x v="522"/>
    <n v="2"/>
    <n v="282"/>
    <n v="0.16"/>
    <x v="529"/>
    <n v="0.4"/>
    <n v="189.5"/>
    <x v="3"/>
    <x v="1"/>
    <n v="4"/>
  </r>
  <r>
    <s v="ORD1530"/>
    <x v="530"/>
    <s v="Priya Mehta"/>
    <x v="1"/>
    <x v="0"/>
    <x v="3"/>
    <x v="3"/>
    <x v="7"/>
    <x v="523"/>
    <n v="2"/>
    <n v="14168"/>
    <n v="0.05"/>
    <x v="530"/>
    <n v="0.2"/>
    <n v="5383.84"/>
    <x v="3"/>
    <x v="2"/>
    <n v="2"/>
  </r>
  <r>
    <s v="ORD1531"/>
    <x v="531"/>
    <s v="Priya Mehta"/>
    <x v="0"/>
    <x v="2"/>
    <x v="0"/>
    <x v="3"/>
    <x v="3"/>
    <x v="524"/>
    <n v="8"/>
    <n v="7448"/>
    <n v="0.22"/>
    <x v="531"/>
    <n v="0.2"/>
    <n v="9295.1"/>
    <x v="1"/>
    <x v="2"/>
    <n v="4"/>
  </r>
  <r>
    <s v="ORD1532"/>
    <x v="532"/>
    <s v="Priya Mehta"/>
    <x v="1"/>
    <x v="0"/>
    <x v="4"/>
    <x v="3"/>
    <x v="17"/>
    <x v="525"/>
    <n v="2"/>
    <n v="19563"/>
    <n v="0.22"/>
    <x v="532"/>
    <n v="0.2"/>
    <n v="6103.66"/>
    <x v="1"/>
    <x v="2"/>
    <n v="9"/>
  </r>
  <r>
    <s v="ORD1533"/>
    <x v="533"/>
    <s v="David Lee"/>
    <x v="3"/>
    <x v="1"/>
    <x v="0"/>
    <x v="1"/>
    <x v="15"/>
    <x v="526"/>
    <n v="7"/>
    <n v="389"/>
    <n v="0.05"/>
    <x v="533"/>
    <n v="0.4"/>
    <n v="1034.74"/>
    <x v="2"/>
    <x v="2"/>
    <n v="2"/>
  </r>
  <r>
    <s v="ORD1534"/>
    <x v="534"/>
    <s v="Maria Singh"/>
    <x v="3"/>
    <x v="1"/>
    <x v="4"/>
    <x v="2"/>
    <x v="4"/>
    <x v="527"/>
    <n v="3"/>
    <n v="4065"/>
    <n v="0.18"/>
    <x v="534"/>
    <n v="0.35"/>
    <n v="3499.96"/>
    <x v="1"/>
    <x v="2"/>
    <n v="4"/>
  </r>
  <r>
    <s v="ORD1535"/>
    <x v="535"/>
    <s v="Maria Singh"/>
    <x v="1"/>
    <x v="3"/>
    <x v="4"/>
    <x v="1"/>
    <x v="5"/>
    <x v="528"/>
    <n v="8"/>
    <n v="1082"/>
    <n v="7.0000000000000007E-2"/>
    <x v="535"/>
    <n v="0.4"/>
    <n v="3220.03"/>
    <x v="0"/>
    <x v="2"/>
    <n v="2"/>
  </r>
  <r>
    <s v="ORD1536"/>
    <x v="536"/>
    <s v="Sara Khan"/>
    <x v="3"/>
    <x v="1"/>
    <x v="3"/>
    <x v="2"/>
    <x v="14"/>
    <x v="529"/>
    <n v="7"/>
    <n v="899"/>
    <n v="0.2"/>
    <x v="536"/>
    <n v="0.35"/>
    <n v="1762.04"/>
    <x v="2"/>
    <x v="1"/>
    <n v="5"/>
  </r>
  <r>
    <s v="ORD1537"/>
    <x v="537"/>
    <s v="Maria Singh"/>
    <x v="3"/>
    <x v="3"/>
    <x v="5"/>
    <x v="2"/>
    <x v="2"/>
    <x v="530"/>
    <n v="8"/>
    <n v="1108"/>
    <n v="0.25"/>
    <x v="537"/>
    <n v="0.35"/>
    <n v="2326.8000000000002"/>
    <x v="2"/>
    <x v="2"/>
    <n v="3"/>
  </r>
  <r>
    <s v="ORD1538"/>
    <x v="538"/>
    <s v="Amit Verma"/>
    <x v="0"/>
    <x v="0"/>
    <x v="3"/>
    <x v="3"/>
    <x v="3"/>
    <x v="374"/>
    <n v="7"/>
    <n v="16083"/>
    <n v="0.01"/>
    <x v="538"/>
    <n v="0.2"/>
    <n v="22291.040000000001"/>
    <x v="2"/>
    <x v="2"/>
    <n v="2"/>
  </r>
  <r>
    <s v="ORD1539"/>
    <x v="539"/>
    <s v="David Lee"/>
    <x v="1"/>
    <x v="2"/>
    <x v="1"/>
    <x v="0"/>
    <x v="13"/>
    <x v="531"/>
    <n v="6"/>
    <n v="2638"/>
    <n v="0.22"/>
    <x v="539"/>
    <n v="0.25"/>
    <n v="3086.46"/>
    <x v="3"/>
    <x v="1"/>
    <n v="9"/>
  </r>
  <r>
    <s v="ORD1540"/>
    <x v="540"/>
    <s v="Priya Mehta"/>
    <x v="3"/>
    <x v="1"/>
    <x v="1"/>
    <x v="4"/>
    <x v="19"/>
    <x v="532"/>
    <n v="7"/>
    <n v="64823"/>
    <n v="0.16"/>
    <x v="540"/>
    <n v="0.15"/>
    <n v="57173.89"/>
    <x v="1"/>
    <x v="2"/>
    <n v="5"/>
  </r>
  <r>
    <s v="ORD1541"/>
    <x v="541"/>
    <s v="Maria Singh"/>
    <x v="1"/>
    <x v="1"/>
    <x v="0"/>
    <x v="3"/>
    <x v="3"/>
    <x v="533"/>
    <n v="5"/>
    <n v="12340"/>
    <n v="0.24"/>
    <x v="541"/>
    <n v="0.2"/>
    <n v="9378.4"/>
    <x v="2"/>
    <x v="2"/>
    <n v="5"/>
  </r>
  <r>
    <s v="ORD1542"/>
    <x v="542"/>
    <s v="David Lee"/>
    <x v="0"/>
    <x v="1"/>
    <x v="4"/>
    <x v="3"/>
    <x v="7"/>
    <x v="534"/>
    <n v="7"/>
    <n v="3382"/>
    <n v="0.12"/>
    <x v="542"/>
    <n v="0.2"/>
    <n v="4166.62"/>
    <x v="3"/>
    <x v="2"/>
    <n v="1"/>
  </r>
  <r>
    <s v="ORD1543"/>
    <x v="543"/>
    <s v="Maria Singh"/>
    <x v="1"/>
    <x v="0"/>
    <x v="2"/>
    <x v="0"/>
    <x v="13"/>
    <x v="535"/>
    <n v="1"/>
    <n v="2403"/>
    <n v="0.21"/>
    <x v="543"/>
    <n v="0.25"/>
    <n v="474.59"/>
    <x v="3"/>
    <x v="1"/>
    <n v="6"/>
  </r>
  <r>
    <s v="ORD1544"/>
    <x v="544"/>
    <s v="John Smith"/>
    <x v="3"/>
    <x v="3"/>
    <x v="2"/>
    <x v="4"/>
    <x v="19"/>
    <x v="536"/>
    <n v="1"/>
    <n v="51779"/>
    <n v="0.02"/>
    <x v="544"/>
    <n v="0.15"/>
    <n v="7611.51"/>
    <x v="2"/>
    <x v="2"/>
    <n v="7"/>
  </r>
  <r>
    <s v="ORD1545"/>
    <x v="545"/>
    <s v="Priya Mehta"/>
    <x v="1"/>
    <x v="0"/>
    <x v="4"/>
    <x v="1"/>
    <x v="1"/>
    <x v="537"/>
    <n v="9"/>
    <n v="1444"/>
    <n v="0.08"/>
    <x v="545"/>
    <n v="0.4"/>
    <n v="4782.53"/>
    <x v="2"/>
    <x v="2"/>
    <n v="1"/>
  </r>
  <r>
    <s v="ORD1546"/>
    <x v="546"/>
    <s v="John Smith"/>
    <x v="3"/>
    <x v="2"/>
    <x v="3"/>
    <x v="1"/>
    <x v="15"/>
    <x v="538"/>
    <n v="5"/>
    <n v="1019"/>
    <n v="0.02"/>
    <x v="546"/>
    <n v="0.4"/>
    <n v="1997.24"/>
    <x v="0"/>
    <x v="2"/>
    <n v="9"/>
  </r>
  <r>
    <s v="ORD1547"/>
    <x v="547"/>
    <s v="Priya Mehta"/>
    <x v="3"/>
    <x v="0"/>
    <x v="5"/>
    <x v="3"/>
    <x v="17"/>
    <x v="539"/>
    <n v="5"/>
    <n v="2419"/>
    <n v="0.24"/>
    <x v="547"/>
    <n v="0.2"/>
    <n v="1838.44"/>
    <x v="2"/>
    <x v="1"/>
    <n v="8"/>
  </r>
  <r>
    <s v="ORD1548"/>
    <x v="548"/>
    <s v="David Lee"/>
    <x v="3"/>
    <x v="2"/>
    <x v="3"/>
    <x v="4"/>
    <x v="16"/>
    <x v="540"/>
    <n v="3"/>
    <n v="22411"/>
    <n v="0.2"/>
    <x v="548"/>
    <n v="0.15"/>
    <n v="8067.96"/>
    <x v="0"/>
    <x v="2"/>
    <n v="8"/>
  </r>
  <r>
    <s v="ORD1549"/>
    <x v="549"/>
    <s v="Sara Khan"/>
    <x v="0"/>
    <x v="1"/>
    <x v="4"/>
    <x v="3"/>
    <x v="17"/>
    <x v="541"/>
    <n v="5"/>
    <n v="6517"/>
    <n v="0.21"/>
    <x v="549"/>
    <n v="0.2"/>
    <n v="5148.43"/>
    <x v="2"/>
    <x v="0"/>
    <n v="7"/>
  </r>
  <r>
    <s v="ORD1550"/>
    <x v="550"/>
    <s v="Maria Singh"/>
    <x v="1"/>
    <x v="2"/>
    <x v="4"/>
    <x v="2"/>
    <x v="12"/>
    <x v="542"/>
    <n v="3"/>
    <n v="3802"/>
    <n v="0.23"/>
    <x v="550"/>
    <n v="0.35"/>
    <n v="3073.92"/>
    <x v="2"/>
    <x v="2"/>
    <n v="5"/>
  </r>
  <r>
    <s v="ORD1551"/>
    <x v="551"/>
    <s v="Maria Singh"/>
    <x v="0"/>
    <x v="2"/>
    <x v="5"/>
    <x v="3"/>
    <x v="3"/>
    <x v="543"/>
    <n v="9"/>
    <n v="17422"/>
    <n v="0.02"/>
    <x v="551"/>
    <n v="0.2"/>
    <n v="30732.41"/>
    <x v="1"/>
    <x v="2"/>
    <n v="3"/>
  </r>
  <r>
    <s v="ORD1552"/>
    <x v="552"/>
    <s v="Amit Verma"/>
    <x v="1"/>
    <x v="3"/>
    <x v="0"/>
    <x v="3"/>
    <x v="3"/>
    <x v="544"/>
    <n v="9"/>
    <n v="11700"/>
    <n v="0.1"/>
    <x v="552"/>
    <n v="0.2"/>
    <n v="18954"/>
    <x v="2"/>
    <x v="2"/>
    <n v="9"/>
  </r>
  <r>
    <s v="ORD1553"/>
    <x v="553"/>
    <s v="John Smith"/>
    <x v="0"/>
    <x v="2"/>
    <x v="0"/>
    <x v="1"/>
    <x v="1"/>
    <x v="545"/>
    <n v="6"/>
    <n v="967"/>
    <n v="0.02"/>
    <x v="553"/>
    <n v="0.4"/>
    <n v="2274.38"/>
    <x v="2"/>
    <x v="2"/>
    <n v="7"/>
  </r>
  <r>
    <s v="ORD1554"/>
    <x v="554"/>
    <s v="Maria Singh"/>
    <x v="2"/>
    <x v="2"/>
    <x v="5"/>
    <x v="1"/>
    <x v="10"/>
    <x v="546"/>
    <n v="1"/>
    <n v="682"/>
    <n v="0.05"/>
    <x v="554"/>
    <n v="0.4"/>
    <n v="259.16000000000003"/>
    <x v="0"/>
    <x v="1"/>
    <n v="8"/>
  </r>
  <r>
    <s v="ORD1555"/>
    <x v="555"/>
    <s v="David Lee"/>
    <x v="3"/>
    <x v="0"/>
    <x v="0"/>
    <x v="1"/>
    <x v="10"/>
    <x v="547"/>
    <n v="7"/>
    <n v="718"/>
    <n v="0.06"/>
    <x v="555"/>
    <n v="0.4"/>
    <n v="1889.78"/>
    <x v="0"/>
    <x v="2"/>
    <n v="6"/>
  </r>
  <r>
    <s v="ORD1556"/>
    <x v="556"/>
    <s v="Sara Khan"/>
    <x v="3"/>
    <x v="1"/>
    <x v="2"/>
    <x v="2"/>
    <x v="12"/>
    <x v="548"/>
    <n v="7"/>
    <n v="2639"/>
    <n v="0.12"/>
    <x v="556"/>
    <n v="0.35"/>
    <n v="5689.68"/>
    <x v="1"/>
    <x v="2"/>
    <n v="5"/>
  </r>
  <r>
    <s v="ORD1557"/>
    <x v="557"/>
    <s v="David Lee"/>
    <x v="0"/>
    <x v="0"/>
    <x v="0"/>
    <x v="1"/>
    <x v="5"/>
    <x v="549"/>
    <n v="4"/>
    <n v="1181"/>
    <n v="7.0000000000000007E-2"/>
    <x v="557"/>
    <n v="0.4"/>
    <n v="1757.33"/>
    <x v="2"/>
    <x v="2"/>
    <n v="8"/>
  </r>
  <r>
    <s v="ORD1558"/>
    <x v="558"/>
    <s v="John Smith"/>
    <x v="2"/>
    <x v="0"/>
    <x v="0"/>
    <x v="4"/>
    <x v="8"/>
    <x v="550"/>
    <n v="8"/>
    <n v="41174"/>
    <n v="0.03"/>
    <x v="558"/>
    <n v="0.15"/>
    <n v="47926.54"/>
    <x v="2"/>
    <x v="2"/>
    <n v="3"/>
  </r>
  <r>
    <s v="ORD1559"/>
    <x v="559"/>
    <s v="Amit Verma"/>
    <x v="3"/>
    <x v="1"/>
    <x v="0"/>
    <x v="0"/>
    <x v="18"/>
    <x v="551"/>
    <n v="6"/>
    <n v="10956"/>
    <n v="0.04"/>
    <x v="559"/>
    <n v="0.25"/>
    <n v="15776.64"/>
    <x v="0"/>
    <x v="2"/>
    <n v="7"/>
  </r>
  <r>
    <s v="ORD1560"/>
    <x v="560"/>
    <s v="Maria Singh"/>
    <x v="1"/>
    <x v="1"/>
    <x v="2"/>
    <x v="4"/>
    <x v="8"/>
    <x v="552"/>
    <n v="4"/>
    <n v="79252"/>
    <n v="0.04"/>
    <x v="560"/>
    <n v="0.15"/>
    <n v="45649.15"/>
    <x v="3"/>
    <x v="2"/>
    <n v="2"/>
  </r>
  <r>
    <s v="ORD1561"/>
    <x v="561"/>
    <s v="David Lee"/>
    <x v="0"/>
    <x v="2"/>
    <x v="0"/>
    <x v="4"/>
    <x v="8"/>
    <x v="553"/>
    <n v="4"/>
    <n v="71949"/>
    <n v="0.24"/>
    <x v="561"/>
    <n v="0.15"/>
    <n v="32808.74"/>
    <x v="3"/>
    <x v="2"/>
    <n v="3"/>
  </r>
  <r>
    <s v="ORD1562"/>
    <x v="562"/>
    <s v="Priya Mehta"/>
    <x v="3"/>
    <x v="2"/>
    <x v="1"/>
    <x v="1"/>
    <x v="1"/>
    <x v="554"/>
    <n v="2"/>
    <n v="1406"/>
    <n v="0.19"/>
    <x v="562"/>
    <n v="0.4"/>
    <n v="911.09"/>
    <x v="3"/>
    <x v="2"/>
    <n v="2"/>
  </r>
  <r>
    <s v="ORD1563"/>
    <x v="563"/>
    <s v="Sara Khan"/>
    <x v="3"/>
    <x v="3"/>
    <x v="2"/>
    <x v="0"/>
    <x v="0"/>
    <x v="555"/>
    <n v="2"/>
    <n v="5481"/>
    <n v="0.24"/>
    <x v="563"/>
    <n v="0.25"/>
    <n v="2082.7800000000002"/>
    <x v="0"/>
    <x v="2"/>
    <n v="5"/>
  </r>
  <r>
    <s v="ORD1564"/>
    <x v="564"/>
    <s v="David Lee"/>
    <x v="0"/>
    <x v="0"/>
    <x v="5"/>
    <x v="0"/>
    <x v="0"/>
    <x v="556"/>
    <n v="4"/>
    <n v="14885"/>
    <n v="0.11"/>
    <x v="564"/>
    <n v="0.25"/>
    <n v="13247.65"/>
    <x v="0"/>
    <x v="2"/>
    <n v="7"/>
  </r>
  <r>
    <s v="ORD1565"/>
    <x v="565"/>
    <s v="Sara Khan"/>
    <x v="0"/>
    <x v="1"/>
    <x v="3"/>
    <x v="0"/>
    <x v="18"/>
    <x v="557"/>
    <n v="5"/>
    <n v="8898"/>
    <n v="7.0000000000000007E-2"/>
    <x v="565"/>
    <n v="0.25"/>
    <n v="10343.92"/>
    <x v="3"/>
    <x v="2"/>
    <n v="1"/>
  </r>
  <r>
    <s v="ORD1566"/>
    <x v="566"/>
    <s v="Maria Singh"/>
    <x v="1"/>
    <x v="2"/>
    <x v="5"/>
    <x v="2"/>
    <x v="12"/>
    <x v="558"/>
    <n v="8"/>
    <n v="2793"/>
    <n v="0.2"/>
    <x v="566"/>
    <n v="0.35"/>
    <n v="6256.32"/>
    <x v="3"/>
    <x v="2"/>
    <n v="9"/>
  </r>
  <r>
    <s v="ORD1567"/>
    <x v="567"/>
    <s v="Priya Mehta"/>
    <x v="1"/>
    <x v="1"/>
    <x v="3"/>
    <x v="1"/>
    <x v="10"/>
    <x v="559"/>
    <n v="6"/>
    <n v="941"/>
    <n v="0.08"/>
    <x v="567"/>
    <n v="0.4"/>
    <n v="2077.73"/>
    <x v="2"/>
    <x v="2"/>
    <n v="1"/>
  </r>
  <r>
    <s v="ORD1568"/>
    <x v="568"/>
    <s v="Amit Verma"/>
    <x v="3"/>
    <x v="2"/>
    <x v="5"/>
    <x v="0"/>
    <x v="13"/>
    <x v="560"/>
    <n v="4"/>
    <n v="8758"/>
    <n v="7.0000000000000007E-2"/>
    <x v="568"/>
    <n v="0.25"/>
    <n v="8144.94"/>
    <x v="0"/>
    <x v="1"/>
    <n v="1"/>
  </r>
  <r>
    <s v="ORD1569"/>
    <x v="569"/>
    <s v="Amit Verma"/>
    <x v="3"/>
    <x v="3"/>
    <x v="1"/>
    <x v="2"/>
    <x v="4"/>
    <x v="561"/>
    <n v="7"/>
    <n v="3208"/>
    <n v="0.06"/>
    <x v="569"/>
    <n v="0.35"/>
    <n v="7388.02"/>
    <x v="0"/>
    <x v="2"/>
    <n v="8"/>
  </r>
  <r>
    <s v="ORD1570"/>
    <x v="570"/>
    <s v="Priya Mehta"/>
    <x v="0"/>
    <x v="3"/>
    <x v="3"/>
    <x v="3"/>
    <x v="7"/>
    <x v="562"/>
    <n v="8"/>
    <n v="9993"/>
    <n v="0.03"/>
    <x v="570"/>
    <n v="0.2"/>
    <n v="15509.14"/>
    <x v="3"/>
    <x v="1"/>
    <n v="6"/>
  </r>
  <r>
    <s v="ORD1571"/>
    <x v="571"/>
    <s v="Sara Khan"/>
    <x v="3"/>
    <x v="1"/>
    <x v="3"/>
    <x v="3"/>
    <x v="9"/>
    <x v="563"/>
    <n v="2"/>
    <n v="7542"/>
    <n v="0.06"/>
    <x v="571"/>
    <n v="0.2"/>
    <n v="2835.79"/>
    <x v="3"/>
    <x v="1"/>
    <n v="6"/>
  </r>
  <r>
    <s v="ORD1572"/>
    <x v="572"/>
    <s v="Maria Singh"/>
    <x v="3"/>
    <x v="3"/>
    <x v="4"/>
    <x v="2"/>
    <x v="12"/>
    <x v="564"/>
    <n v="7"/>
    <n v="1400"/>
    <n v="0.09"/>
    <x v="572"/>
    <n v="0.35"/>
    <n v="3121.3"/>
    <x v="1"/>
    <x v="2"/>
    <n v="9"/>
  </r>
  <r>
    <s v="ORD1573"/>
    <x v="573"/>
    <s v="David Lee"/>
    <x v="0"/>
    <x v="1"/>
    <x v="3"/>
    <x v="2"/>
    <x v="14"/>
    <x v="565"/>
    <n v="2"/>
    <n v="3584"/>
    <n v="0.17"/>
    <x v="573"/>
    <n v="0.35"/>
    <n v="2082.3000000000002"/>
    <x v="0"/>
    <x v="2"/>
    <n v="4"/>
  </r>
  <r>
    <s v="ORD1574"/>
    <x v="574"/>
    <s v="Priya Mehta"/>
    <x v="3"/>
    <x v="2"/>
    <x v="3"/>
    <x v="1"/>
    <x v="1"/>
    <x v="566"/>
    <n v="2"/>
    <n v="412"/>
    <n v="0.02"/>
    <x v="574"/>
    <n v="0.4"/>
    <n v="323.01"/>
    <x v="1"/>
    <x v="1"/>
    <n v="8"/>
  </r>
  <r>
    <s v="ORD1575"/>
    <x v="575"/>
    <s v="John Smith"/>
    <x v="3"/>
    <x v="0"/>
    <x v="4"/>
    <x v="1"/>
    <x v="5"/>
    <x v="567"/>
    <n v="8"/>
    <n v="441"/>
    <n v="0.05"/>
    <x v="575"/>
    <n v="0.4"/>
    <n v="1340.64"/>
    <x v="2"/>
    <x v="2"/>
    <n v="4"/>
  </r>
  <r>
    <s v="ORD1576"/>
    <x v="576"/>
    <s v="Sara Khan"/>
    <x v="2"/>
    <x v="3"/>
    <x v="0"/>
    <x v="3"/>
    <x v="17"/>
    <x v="568"/>
    <n v="2"/>
    <n v="16828"/>
    <n v="0.2"/>
    <x v="576"/>
    <n v="0.2"/>
    <n v="5384.96"/>
    <x v="1"/>
    <x v="2"/>
    <n v="2"/>
  </r>
  <r>
    <s v="ORD1577"/>
    <x v="577"/>
    <s v="Amit Verma"/>
    <x v="1"/>
    <x v="2"/>
    <x v="0"/>
    <x v="0"/>
    <x v="0"/>
    <x v="569"/>
    <n v="9"/>
    <n v="8380"/>
    <n v="0.04"/>
    <x v="577"/>
    <n v="0.25"/>
    <n v="18100.8"/>
    <x v="3"/>
    <x v="2"/>
    <n v="8"/>
  </r>
  <r>
    <s v="ORD1578"/>
    <x v="578"/>
    <s v="Priya Mehta"/>
    <x v="0"/>
    <x v="0"/>
    <x v="4"/>
    <x v="3"/>
    <x v="7"/>
    <x v="570"/>
    <n v="1"/>
    <n v="18052"/>
    <n v="0.09"/>
    <x v="578"/>
    <n v="0.2"/>
    <n v="3285.46"/>
    <x v="0"/>
    <x v="2"/>
    <n v="7"/>
  </r>
  <r>
    <s v="ORD1579"/>
    <x v="579"/>
    <s v="Amit Verma"/>
    <x v="2"/>
    <x v="0"/>
    <x v="2"/>
    <x v="0"/>
    <x v="6"/>
    <x v="571"/>
    <n v="9"/>
    <n v="3385"/>
    <n v="0.22"/>
    <x v="579"/>
    <n v="0.25"/>
    <n v="5940.68"/>
    <x v="0"/>
    <x v="2"/>
    <n v="4"/>
  </r>
  <r>
    <s v="ORD1580"/>
    <x v="580"/>
    <s v="Sara Khan"/>
    <x v="1"/>
    <x v="0"/>
    <x v="3"/>
    <x v="0"/>
    <x v="13"/>
    <x v="572"/>
    <n v="1"/>
    <n v="5268"/>
    <n v="0.04"/>
    <x v="580"/>
    <n v="0.25"/>
    <n v="1264.32"/>
    <x v="1"/>
    <x v="2"/>
    <n v="9"/>
  </r>
  <r>
    <s v="ORD1581"/>
    <x v="581"/>
    <s v="Amit Verma"/>
    <x v="1"/>
    <x v="2"/>
    <x v="3"/>
    <x v="1"/>
    <x v="15"/>
    <x v="573"/>
    <n v="2"/>
    <n v="871"/>
    <n v="0.02"/>
    <x v="581"/>
    <n v="0.4"/>
    <n v="682.86"/>
    <x v="1"/>
    <x v="2"/>
    <n v="9"/>
  </r>
  <r>
    <s v="ORD1582"/>
    <x v="582"/>
    <s v="Priya Mehta"/>
    <x v="1"/>
    <x v="2"/>
    <x v="4"/>
    <x v="4"/>
    <x v="8"/>
    <x v="574"/>
    <n v="6"/>
    <n v="10163"/>
    <n v="0.12"/>
    <x v="582"/>
    <n v="0.15"/>
    <n v="8049.1"/>
    <x v="2"/>
    <x v="2"/>
    <n v="8"/>
  </r>
  <r>
    <s v="ORD1583"/>
    <x v="583"/>
    <s v="Sara Khan"/>
    <x v="2"/>
    <x v="1"/>
    <x v="4"/>
    <x v="4"/>
    <x v="11"/>
    <x v="575"/>
    <n v="6"/>
    <n v="51424"/>
    <n v="0.08"/>
    <x v="583"/>
    <n v="0.15"/>
    <n v="42579.07"/>
    <x v="2"/>
    <x v="2"/>
    <n v="1"/>
  </r>
  <r>
    <s v="ORD1584"/>
    <x v="584"/>
    <s v="John Smith"/>
    <x v="2"/>
    <x v="0"/>
    <x v="2"/>
    <x v="2"/>
    <x v="2"/>
    <x v="576"/>
    <n v="1"/>
    <n v="3542"/>
    <n v="0.14000000000000001"/>
    <x v="584"/>
    <n v="0.35"/>
    <n v="1066.1400000000001"/>
    <x v="3"/>
    <x v="2"/>
    <n v="7"/>
  </r>
  <r>
    <s v="ORD1585"/>
    <x v="585"/>
    <s v="Priya Mehta"/>
    <x v="1"/>
    <x v="0"/>
    <x v="1"/>
    <x v="1"/>
    <x v="1"/>
    <x v="577"/>
    <n v="7"/>
    <n v="696"/>
    <n v="0.2"/>
    <x v="585"/>
    <n v="0.4"/>
    <n v="1559.04"/>
    <x v="3"/>
    <x v="2"/>
    <n v="5"/>
  </r>
  <r>
    <s v="ORD1586"/>
    <x v="586"/>
    <s v="David Lee"/>
    <x v="3"/>
    <x v="0"/>
    <x v="0"/>
    <x v="0"/>
    <x v="18"/>
    <x v="578"/>
    <n v="8"/>
    <n v="5795"/>
    <n v="0.03"/>
    <x v="586"/>
    <n v="0.25"/>
    <n v="11242.3"/>
    <x v="3"/>
    <x v="1"/>
    <n v="7"/>
  </r>
  <r>
    <s v="ORD1587"/>
    <x v="587"/>
    <s v="Maria Singh"/>
    <x v="3"/>
    <x v="1"/>
    <x v="5"/>
    <x v="4"/>
    <x v="16"/>
    <x v="579"/>
    <n v="2"/>
    <n v="20634"/>
    <n v="0.15"/>
    <x v="587"/>
    <n v="0.15"/>
    <n v="5261.67"/>
    <x v="1"/>
    <x v="2"/>
    <n v="9"/>
  </r>
  <r>
    <s v="ORD1588"/>
    <x v="588"/>
    <s v="Priya Mehta"/>
    <x v="2"/>
    <x v="0"/>
    <x v="1"/>
    <x v="0"/>
    <x v="0"/>
    <x v="580"/>
    <n v="8"/>
    <n v="5798"/>
    <n v="0.13"/>
    <x v="588"/>
    <n v="0.25"/>
    <n v="10088.52"/>
    <x v="1"/>
    <x v="2"/>
    <n v="2"/>
  </r>
  <r>
    <s v="ORD1589"/>
    <x v="589"/>
    <s v="Sara Khan"/>
    <x v="2"/>
    <x v="2"/>
    <x v="0"/>
    <x v="4"/>
    <x v="8"/>
    <x v="581"/>
    <n v="9"/>
    <n v="32420"/>
    <n v="0.04"/>
    <x v="589"/>
    <n v="0.15"/>
    <n v="42016.32"/>
    <x v="0"/>
    <x v="2"/>
    <n v="4"/>
  </r>
  <r>
    <s v="ORD1590"/>
    <x v="590"/>
    <s v="Maria Singh"/>
    <x v="2"/>
    <x v="0"/>
    <x v="3"/>
    <x v="4"/>
    <x v="11"/>
    <x v="24"/>
    <n v="6"/>
    <n v="39300"/>
    <n v="0.16"/>
    <x v="590"/>
    <n v="0.15"/>
    <n v="29710.799999999999"/>
    <x v="3"/>
    <x v="2"/>
    <n v="4"/>
  </r>
  <r>
    <s v="ORD1591"/>
    <x v="591"/>
    <s v="Priya Mehta"/>
    <x v="1"/>
    <x v="3"/>
    <x v="1"/>
    <x v="4"/>
    <x v="19"/>
    <x v="582"/>
    <n v="5"/>
    <n v="20749"/>
    <n v="7.0000000000000007E-2"/>
    <x v="591"/>
    <n v="0.15"/>
    <n v="14472.43"/>
    <x v="1"/>
    <x v="2"/>
    <n v="2"/>
  </r>
  <r>
    <s v="ORD1592"/>
    <x v="592"/>
    <s v="John Smith"/>
    <x v="3"/>
    <x v="2"/>
    <x v="4"/>
    <x v="1"/>
    <x v="10"/>
    <x v="583"/>
    <n v="9"/>
    <n v="745"/>
    <n v="0.12"/>
    <x v="592"/>
    <n v="0.4"/>
    <n v="2360.16"/>
    <x v="0"/>
    <x v="1"/>
    <n v="3"/>
  </r>
  <r>
    <s v="ORD1593"/>
    <x v="593"/>
    <s v="John Smith"/>
    <x v="2"/>
    <x v="1"/>
    <x v="2"/>
    <x v="3"/>
    <x v="7"/>
    <x v="584"/>
    <n v="9"/>
    <n v="6719"/>
    <n v="0.02"/>
    <x v="593"/>
    <n v="0.2"/>
    <n v="11852.32"/>
    <x v="3"/>
    <x v="2"/>
    <n v="8"/>
  </r>
  <r>
    <s v="ORD1594"/>
    <x v="594"/>
    <s v="David Lee"/>
    <x v="2"/>
    <x v="0"/>
    <x v="0"/>
    <x v="0"/>
    <x v="13"/>
    <x v="585"/>
    <n v="1"/>
    <n v="13027"/>
    <n v="0.11"/>
    <x v="594"/>
    <n v="0.25"/>
    <n v="2898.51"/>
    <x v="2"/>
    <x v="0"/>
    <n v="9"/>
  </r>
  <r>
    <s v="ORD1595"/>
    <x v="595"/>
    <s v="Amit Verma"/>
    <x v="0"/>
    <x v="3"/>
    <x v="2"/>
    <x v="1"/>
    <x v="15"/>
    <x v="586"/>
    <n v="3"/>
    <n v="793"/>
    <n v="0.08"/>
    <x v="595"/>
    <n v="0.4"/>
    <n v="875.47"/>
    <x v="2"/>
    <x v="2"/>
    <n v="6"/>
  </r>
  <r>
    <s v="ORD1596"/>
    <x v="596"/>
    <s v="Maria Singh"/>
    <x v="1"/>
    <x v="1"/>
    <x v="0"/>
    <x v="1"/>
    <x v="15"/>
    <x v="587"/>
    <n v="9"/>
    <n v="943"/>
    <n v="0.21"/>
    <x v="596"/>
    <n v="0.4"/>
    <n v="2681.89"/>
    <x v="1"/>
    <x v="2"/>
    <n v="2"/>
  </r>
  <r>
    <s v="ORD1597"/>
    <x v="597"/>
    <s v="Sara Khan"/>
    <x v="0"/>
    <x v="1"/>
    <x v="1"/>
    <x v="1"/>
    <x v="5"/>
    <x v="588"/>
    <n v="2"/>
    <n v="1450"/>
    <n v="0.01"/>
    <x v="597"/>
    <n v="0.4"/>
    <n v="1148.4000000000001"/>
    <x v="0"/>
    <x v="2"/>
    <n v="2"/>
  </r>
  <r>
    <s v="ORD1598"/>
    <x v="598"/>
    <s v="Sara Khan"/>
    <x v="3"/>
    <x v="2"/>
    <x v="3"/>
    <x v="1"/>
    <x v="15"/>
    <x v="589"/>
    <n v="4"/>
    <n v="753"/>
    <n v="0.1"/>
    <x v="598"/>
    <n v="0.4"/>
    <n v="1084.32"/>
    <x v="2"/>
    <x v="1"/>
    <n v="7"/>
  </r>
  <r>
    <s v="ORD1599"/>
    <x v="599"/>
    <s v="Amit Verma"/>
    <x v="0"/>
    <x v="1"/>
    <x v="5"/>
    <x v="1"/>
    <x v="10"/>
    <x v="590"/>
    <n v="4"/>
    <n v="220"/>
    <n v="0.11"/>
    <x v="599"/>
    <n v="0.4"/>
    <n v="313.27999999999997"/>
    <x v="0"/>
    <x v="2"/>
    <n v="8"/>
  </r>
  <r>
    <s v="ORD1600"/>
    <x v="600"/>
    <s v="John Smith"/>
    <x v="0"/>
    <x v="1"/>
    <x v="2"/>
    <x v="2"/>
    <x v="12"/>
    <x v="591"/>
    <n v="2"/>
    <n v="2944"/>
    <n v="0.18"/>
    <x v="600"/>
    <n v="0.35"/>
    <n v="1689.86"/>
    <x v="0"/>
    <x v="2"/>
    <n v="8"/>
  </r>
  <r>
    <s v="ORD1601"/>
    <x v="601"/>
    <s v="John Smith"/>
    <x v="0"/>
    <x v="1"/>
    <x v="2"/>
    <x v="0"/>
    <x v="13"/>
    <x v="592"/>
    <n v="3"/>
    <n v="3672"/>
    <n v="0.14000000000000001"/>
    <x v="601"/>
    <n v="0.25"/>
    <n v="2368.44"/>
    <x v="2"/>
    <x v="1"/>
    <n v="6"/>
  </r>
  <r>
    <s v="ORD1602"/>
    <x v="602"/>
    <s v="Priya Mehta"/>
    <x v="1"/>
    <x v="1"/>
    <x v="5"/>
    <x v="1"/>
    <x v="10"/>
    <x v="593"/>
    <n v="3"/>
    <n v="304"/>
    <n v="0.17"/>
    <x v="126"/>
    <n v="0.4"/>
    <n v="302.77999999999997"/>
    <x v="0"/>
    <x v="2"/>
    <n v="8"/>
  </r>
  <r>
    <s v="ORD1603"/>
    <x v="603"/>
    <s v="David Lee"/>
    <x v="3"/>
    <x v="0"/>
    <x v="2"/>
    <x v="0"/>
    <x v="6"/>
    <x v="513"/>
    <n v="1"/>
    <n v="1016"/>
    <n v="0.19"/>
    <x v="602"/>
    <n v="0.25"/>
    <n v="205.74"/>
    <x v="2"/>
    <x v="2"/>
    <n v="1"/>
  </r>
  <r>
    <s v="ORD1604"/>
    <x v="604"/>
    <s v="Maria Singh"/>
    <x v="0"/>
    <x v="0"/>
    <x v="2"/>
    <x v="2"/>
    <x v="14"/>
    <x v="594"/>
    <n v="6"/>
    <n v="3691"/>
    <n v="0.22"/>
    <x v="603"/>
    <n v="0.35"/>
    <n v="6045.86"/>
    <x v="1"/>
    <x v="1"/>
    <n v="9"/>
  </r>
  <r>
    <s v="ORD1605"/>
    <x v="605"/>
    <s v="David Lee"/>
    <x v="1"/>
    <x v="0"/>
    <x v="0"/>
    <x v="2"/>
    <x v="2"/>
    <x v="595"/>
    <n v="8"/>
    <n v="892"/>
    <n v="0.08"/>
    <x v="604"/>
    <n v="0.35"/>
    <n v="2297.79"/>
    <x v="3"/>
    <x v="2"/>
    <n v="1"/>
  </r>
  <r>
    <s v="ORD1606"/>
    <x v="606"/>
    <s v="David Lee"/>
    <x v="3"/>
    <x v="0"/>
    <x v="0"/>
    <x v="0"/>
    <x v="6"/>
    <x v="596"/>
    <n v="3"/>
    <n v="9616"/>
    <n v="0.13"/>
    <x v="605"/>
    <n v="0.25"/>
    <n v="6274.44"/>
    <x v="3"/>
    <x v="2"/>
    <n v="3"/>
  </r>
  <r>
    <s v="ORD1607"/>
    <x v="607"/>
    <s v="Priya Mehta"/>
    <x v="2"/>
    <x v="3"/>
    <x v="5"/>
    <x v="4"/>
    <x v="8"/>
    <x v="597"/>
    <n v="5"/>
    <n v="74641"/>
    <n v="0.21"/>
    <x v="606"/>
    <n v="0.15"/>
    <n v="44224.79"/>
    <x v="1"/>
    <x v="2"/>
    <n v="9"/>
  </r>
  <r>
    <s v="ORD1608"/>
    <x v="608"/>
    <s v="David Lee"/>
    <x v="0"/>
    <x v="0"/>
    <x v="3"/>
    <x v="3"/>
    <x v="3"/>
    <x v="598"/>
    <n v="1"/>
    <n v="18955"/>
    <n v="0.25"/>
    <x v="607"/>
    <n v="0.2"/>
    <n v="2843.25"/>
    <x v="2"/>
    <x v="2"/>
    <n v="5"/>
  </r>
  <r>
    <s v="ORD1609"/>
    <x v="609"/>
    <s v="Amit Verma"/>
    <x v="3"/>
    <x v="1"/>
    <x v="1"/>
    <x v="4"/>
    <x v="19"/>
    <x v="599"/>
    <n v="7"/>
    <n v="13631"/>
    <n v="0.22"/>
    <x v="608"/>
    <n v="0.15"/>
    <n v="11163.79"/>
    <x v="2"/>
    <x v="2"/>
    <n v="9"/>
  </r>
  <r>
    <s v="ORD1610"/>
    <x v="610"/>
    <s v="Priya Mehta"/>
    <x v="0"/>
    <x v="0"/>
    <x v="1"/>
    <x v="4"/>
    <x v="11"/>
    <x v="600"/>
    <n v="1"/>
    <n v="16172"/>
    <n v="0.09"/>
    <x v="609"/>
    <n v="0.15"/>
    <n v="2207.48"/>
    <x v="2"/>
    <x v="2"/>
    <n v="9"/>
  </r>
  <r>
    <s v="ORD1611"/>
    <x v="611"/>
    <s v="Amit Verma"/>
    <x v="2"/>
    <x v="0"/>
    <x v="2"/>
    <x v="4"/>
    <x v="11"/>
    <x v="601"/>
    <n v="9"/>
    <n v="52080"/>
    <n v="0.05"/>
    <x v="610"/>
    <n v="0.15"/>
    <n v="66792.600000000006"/>
    <x v="2"/>
    <x v="2"/>
    <n v="6"/>
  </r>
  <r>
    <s v="ORD1612"/>
    <x v="612"/>
    <s v="Priya Mehta"/>
    <x v="3"/>
    <x v="2"/>
    <x v="3"/>
    <x v="1"/>
    <x v="10"/>
    <x v="602"/>
    <n v="8"/>
    <n v="1233"/>
    <n v="0.12"/>
    <x v="611"/>
    <n v="0.4"/>
    <n v="3472.13"/>
    <x v="1"/>
    <x v="2"/>
    <n v="1"/>
  </r>
  <r>
    <s v="ORD1613"/>
    <x v="613"/>
    <s v="David Lee"/>
    <x v="1"/>
    <x v="1"/>
    <x v="5"/>
    <x v="2"/>
    <x v="4"/>
    <x v="603"/>
    <n v="7"/>
    <n v="741"/>
    <n v="0.19"/>
    <x v="612"/>
    <n v="0.35"/>
    <n v="1470.51"/>
    <x v="3"/>
    <x v="1"/>
    <n v="7"/>
  </r>
  <r>
    <s v="ORD1614"/>
    <x v="614"/>
    <s v="Amit Verma"/>
    <x v="3"/>
    <x v="0"/>
    <x v="5"/>
    <x v="4"/>
    <x v="11"/>
    <x v="604"/>
    <n v="7"/>
    <n v="30281"/>
    <n v="0.12"/>
    <x v="613"/>
    <n v="0.15"/>
    <n v="27979.64"/>
    <x v="0"/>
    <x v="0"/>
    <n v="6"/>
  </r>
  <r>
    <s v="ORD1615"/>
    <x v="615"/>
    <s v="Amit Verma"/>
    <x v="1"/>
    <x v="0"/>
    <x v="0"/>
    <x v="2"/>
    <x v="2"/>
    <x v="605"/>
    <n v="5"/>
    <n v="4595"/>
    <n v="0.12"/>
    <x v="614"/>
    <n v="0.35"/>
    <n v="7076.3"/>
    <x v="0"/>
    <x v="2"/>
    <n v="9"/>
  </r>
  <r>
    <s v="ORD1616"/>
    <x v="616"/>
    <s v="Amit Verma"/>
    <x v="3"/>
    <x v="0"/>
    <x v="2"/>
    <x v="0"/>
    <x v="6"/>
    <x v="606"/>
    <n v="5"/>
    <n v="9123"/>
    <n v="0.21"/>
    <x v="615"/>
    <n v="0.25"/>
    <n v="9008.9599999999991"/>
    <x v="3"/>
    <x v="2"/>
    <n v="7"/>
  </r>
  <r>
    <s v="ORD1617"/>
    <x v="617"/>
    <s v="Priya Mehta"/>
    <x v="1"/>
    <x v="3"/>
    <x v="4"/>
    <x v="3"/>
    <x v="3"/>
    <x v="607"/>
    <n v="5"/>
    <n v="10906"/>
    <n v="0.09"/>
    <x v="616"/>
    <n v="0.2"/>
    <n v="9924.4599999999991"/>
    <x v="1"/>
    <x v="1"/>
    <n v="4"/>
  </r>
  <r>
    <s v="ORD1618"/>
    <x v="618"/>
    <s v="Sara Khan"/>
    <x v="2"/>
    <x v="0"/>
    <x v="5"/>
    <x v="0"/>
    <x v="13"/>
    <x v="608"/>
    <n v="1"/>
    <n v="14046"/>
    <n v="0.21"/>
    <x v="617"/>
    <n v="0.25"/>
    <n v="2774.08"/>
    <x v="0"/>
    <x v="2"/>
    <n v="7"/>
  </r>
  <r>
    <s v="ORD1619"/>
    <x v="619"/>
    <s v="David Lee"/>
    <x v="2"/>
    <x v="2"/>
    <x v="2"/>
    <x v="0"/>
    <x v="18"/>
    <x v="609"/>
    <n v="8"/>
    <n v="12041"/>
    <n v="0.1"/>
    <x v="618"/>
    <n v="0.25"/>
    <n v="21673.8"/>
    <x v="3"/>
    <x v="2"/>
    <n v="2"/>
  </r>
  <r>
    <s v="ORD1620"/>
    <x v="620"/>
    <s v="Amit Verma"/>
    <x v="2"/>
    <x v="1"/>
    <x v="3"/>
    <x v="1"/>
    <x v="15"/>
    <x v="610"/>
    <n v="1"/>
    <n v="975"/>
    <n v="0.08"/>
    <x v="619"/>
    <n v="0.4"/>
    <n v="358.8"/>
    <x v="1"/>
    <x v="1"/>
    <n v="6"/>
  </r>
  <r>
    <s v="ORD1621"/>
    <x v="621"/>
    <s v="Maria Singh"/>
    <x v="3"/>
    <x v="1"/>
    <x v="0"/>
    <x v="3"/>
    <x v="7"/>
    <x v="611"/>
    <n v="4"/>
    <n v="18462"/>
    <n v="0.11"/>
    <x v="620"/>
    <n v="0.2"/>
    <n v="13144.94"/>
    <x v="0"/>
    <x v="2"/>
    <n v="6"/>
  </r>
  <r>
    <s v="ORD1622"/>
    <x v="622"/>
    <s v="Sara Khan"/>
    <x v="2"/>
    <x v="0"/>
    <x v="1"/>
    <x v="0"/>
    <x v="6"/>
    <x v="612"/>
    <n v="9"/>
    <n v="9080"/>
    <n v="0.19"/>
    <x v="621"/>
    <n v="0.25"/>
    <n v="16548.3"/>
    <x v="2"/>
    <x v="2"/>
    <n v="2"/>
  </r>
  <r>
    <s v="ORD1623"/>
    <x v="623"/>
    <s v="Maria Singh"/>
    <x v="0"/>
    <x v="0"/>
    <x v="3"/>
    <x v="0"/>
    <x v="6"/>
    <x v="613"/>
    <n v="9"/>
    <n v="8099"/>
    <n v="0.03"/>
    <x v="622"/>
    <n v="0.25"/>
    <n v="17676.07"/>
    <x v="2"/>
    <x v="2"/>
    <n v="4"/>
  </r>
  <r>
    <s v="ORD1624"/>
    <x v="624"/>
    <s v="David Lee"/>
    <x v="2"/>
    <x v="0"/>
    <x v="5"/>
    <x v="3"/>
    <x v="17"/>
    <x v="614"/>
    <n v="5"/>
    <n v="16916"/>
    <n v="0.05"/>
    <x v="623"/>
    <n v="0.2"/>
    <n v="16070.2"/>
    <x v="1"/>
    <x v="2"/>
    <n v="8"/>
  </r>
  <r>
    <s v="ORD1625"/>
    <x v="625"/>
    <s v="David Lee"/>
    <x v="1"/>
    <x v="1"/>
    <x v="5"/>
    <x v="3"/>
    <x v="3"/>
    <x v="615"/>
    <n v="4"/>
    <n v="9083"/>
    <n v="0.24"/>
    <x v="624"/>
    <n v="0.2"/>
    <n v="5522.46"/>
    <x v="2"/>
    <x v="2"/>
    <n v="8"/>
  </r>
  <r>
    <s v="ORD1626"/>
    <x v="626"/>
    <s v="Amit Verma"/>
    <x v="1"/>
    <x v="1"/>
    <x v="3"/>
    <x v="0"/>
    <x v="0"/>
    <x v="616"/>
    <n v="3"/>
    <n v="7230"/>
    <n v="0.04"/>
    <x v="625"/>
    <n v="0.25"/>
    <n v="5205.6000000000004"/>
    <x v="1"/>
    <x v="2"/>
    <n v="8"/>
  </r>
  <r>
    <s v="ORD1627"/>
    <x v="627"/>
    <s v="Amit Verma"/>
    <x v="1"/>
    <x v="3"/>
    <x v="5"/>
    <x v="3"/>
    <x v="7"/>
    <x v="617"/>
    <n v="3"/>
    <n v="11223"/>
    <n v="0.14000000000000001"/>
    <x v="626"/>
    <n v="0.2"/>
    <n v="5791.07"/>
    <x v="3"/>
    <x v="2"/>
    <n v="8"/>
  </r>
  <r>
    <s v="ORD1628"/>
    <x v="628"/>
    <s v="Priya Mehta"/>
    <x v="3"/>
    <x v="2"/>
    <x v="2"/>
    <x v="0"/>
    <x v="0"/>
    <x v="618"/>
    <n v="5"/>
    <n v="5940"/>
    <n v="0.14000000000000001"/>
    <x v="627"/>
    <n v="0.25"/>
    <n v="6385.5"/>
    <x v="3"/>
    <x v="2"/>
    <n v="1"/>
  </r>
  <r>
    <s v="ORD1629"/>
    <x v="629"/>
    <s v="Sara Khan"/>
    <x v="0"/>
    <x v="3"/>
    <x v="5"/>
    <x v="0"/>
    <x v="18"/>
    <x v="619"/>
    <n v="1"/>
    <n v="4271"/>
    <n v="0.12"/>
    <x v="628"/>
    <n v="0.25"/>
    <n v="939.62"/>
    <x v="0"/>
    <x v="2"/>
    <n v="2"/>
  </r>
  <r>
    <s v="ORD1630"/>
    <x v="630"/>
    <s v="Sara Khan"/>
    <x v="2"/>
    <x v="2"/>
    <x v="0"/>
    <x v="1"/>
    <x v="15"/>
    <x v="620"/>
    <n v="5"/>
    <n v="286"/>
    <n v="0.16"/>
    <x v="629"/>
    <n v="0.4"/>
    <n v="480.48"/>
    <x v="1"/>
    <x v="2"/>
    <n v="4"/>
  </r>
  <r>
    <s v="ORD1631"/>
    <x v="631"/>
    <s v="Amit Verma"/>
    <x v="0"/>
    <x v="3"/>
    <x v="2"/>
    <x v="4"/>
    <x v="8"/>
    <x v="621"/>
    <n v="6"/>
    <n v="73530"/>
    <n v="0.06"/>
    <x v="630"/>
    <n v="0.15"/>
    <n v="62206.38"/>
    <x v="0"/>
    <x v="2"/>
    <n v="9"/>
  </r>
  <r>
    <s v="ORD1632"/>
    <x v="632"/>
    <s v="David Lee"/>
    <x v="0"/>
    <x v="1"/>
    <x v="4"/>
    <x v="0"/>
    <x v="0"/>
    <x v="622"/>
    <n v="7"/>
    <n v="4456"/>
    <n v="0.14000000000000001"/>
    <x v="631"/>
    <n v="0.25"/>
    <n v="6706.28"/>
    <x v="0"/>
    <x v="2"/>
    <n v="3"/>
  </r>
  <r>
    <s v="ORD1633"/>
    <x v="633"/>
    <s v="Amit Verma"/>
    <x v="1"/>
    <x v="3"/>
    <x v="5"/>
    <x v="2"/>
    <x v="4"/>
    <x v="623"/>
    <n v="9"/>
    <n v="4006"/>
    <n v="0.09"/>
    <x v="632"/>
    <n v="0.35"/>
    <n v="11483.2"/>
    <x v="3"/>
    <x v="1"/>
    <n v="6"/>
  </r>
  <r>
    <s v="ORD1634"/>
    <x v="634"/>
    <s v="David Lee"/>
    <x v="1"/>
    <x v="2"/>
    <x v="5"/>
    <x v="4"/>
    <x v="11"/>
    <x v="624"/>
    <n v="3"/>
    <n v="26531"/>
    <n v="0.17"/>
    <x v="633"/>
    <n v="0.15"/>
    <n v="9909.33"/>
    <x v="0"/>
    <x v="2"/>
    <n v="7"/>
  </r>
  <r>
    <s v="ORD1635"/>
    <x v="635"/>
    <s v="David Lee"/>
    <x v="1"/>
    <x v="0"/>
    <x v="0"/>
    <x v="4"/>
    <x v="8"/>
    <x v="625"/>
    <n v="2"/>
    <n v="54857"/>
    <n v="0.04"/>
    <x v="634"/>
    <n v="0.15"/>
    <n v="15798.82"/>
    <x v="2"/>
    <x v="2"/>
    <n v="8"/>
  </r>
  <r>
    <s v="ORD1636"/>
    <x v="636"/>
    <s v="Amit Verma"/>
    <x v="3"/>
    <x v="2"/>
    <x v="0"/>
    <x v="4"/>
    <x v="8"/>
    <x v="626"/>
    <n v="3"/>
    <n v="20142"/>
    <n v="0.14000000000000001"/>
    <x v="635"/>
    <n v="0.15"/>
    <n v="7794.95"/>
    <x v="0"/>
    <x v="2"/>
    <n v="7"/>
  </r>
  <r>
    <s v="ORD1637"/>
    <x v="637"/>
    <s v="John Smith"/>
    <x v="0"/>
    <x v="0"/>
    <x v="1"/>
    <x v="1"/>
    <x v="1"/>
    <x v="627"/>
    <n v="9"/>
    <n v="565"/>
    <n v="0.05"/>
    <x v="636"/>
    <n v="0.4"/>
    <n v="1932.3"/>
    <x v="1"/>
    <x v="2"/>
    <n v="3"/>
  </r>
  <r>
    <s v="ORD1638"/>
    <x v="638"/>
    <s v="Sara Khan"/>
    <x v="0"/>
    <x v="1"/>
    <x v="3"/>
    <x v="0"/>
    <x v="6"/>
    <x v="628"/>
    <n v="7"/>
    <n v="10866"/>
    <n v="7.0000000000000007E-2"/>
    <x v="637"/>
    <n v="0.25"/>
    <n v="17684.419999999998"/>
    <x v="2"/>
    <x v="2"/>
    <n v="6"/>
  </r>
  <r>
    <s v="ORD1639"/>
    <x v="639"/>
    <s v="Maria Singh"/>
    <x v="3"/>
    <x v="2"/>
    <x v="3"/>
    <x v="1"/>
    <x v="10"/>
    <x v="629"/>
    <n v="9"/>
    <n v="635"/>
    <n v="0.05"/>
    <x v="638"/>
    <n v="0.4"/>
    <n v="2171.6999999999998"/>
    <x v="3"/>
    <x v="2"/>
    <n v="5"/>
  </r>
  <r>
    <s v="ORD1640"/>
    <x v="640"/>
    <s v="David Lee"/>
    <x v="3"/>
    <x v="3"/>
    <x v="3"/>
    <x v="0"/>
    <x v="6"/>
    <x v="630"/>
    <n v="2"/>
    <n v="13686"/>
    <n v="0.05"/>
    <x v="639"/>
    <n v="0.25"/>
    <n v="6500.85"/>
    <x v="1"/>
    <x v="2"/>
    <n v="4"/>
  </r>
  <r>
    <s v="ORD1641"/>
    <x v="641"/>
    <s v="David Lee"/>
    <x v="3"/>
    <x v="2"/>
    <x v="0"/>
    <x v="1"/>
    <x v="5"/>
    <x v="631"/>
    <n v="5"/>
    <n v="1434"/>
    <n v="0.21"/>
    <x v="640"/>
    <n v="0.4"/>
    <n v="2265.7199999999998"/>
    <x v="2"/>
    <x v="2"/>
    <n v="1"/>
  </r>
  <r>
    <s v="ORD1642"/>
    <x v="642"/>
    <s v="John Smith"/>
    <x v="0"/>
    <x v="0"/>
    <x v="3"/>
    <x v="1"/>
    <x v="10"/>
    <x v="632"/>
    <n v="4"/>
    <n v="698"/>
    <n v="7.0000000000000007E-2"/>
    <x v="641"/>
    <n v="0.4"/>
    <n v="1038.6199999999999"/>
    <x v="1"/>
    <x v="1"/>
    <n v="7"/>
  </r>
  <r>
    <s v="ORD1643"/>
    <x v="643"/>
    <s v="Maria Singh"/>
    <x v="0"/>
    <x v="1"/>
    <x v="3"/>
    <x v="2"/>
    <x v="2"/>
    <x v="633"/>
    <n v="2"/>
    <n v="1062"/>
    <n v="0.23"/>
    <x v="642"/>
    <n v="0.35"/>
    <n v="572.41999999999996"/>
    <x v="2"/>
    <x v="2"/>
    <n v="8"/>
  </r>
  <r>
    <s v="ORD1644"/>
    <x v="644"/>
    <s v="Priya Mehta"/>
    <x v="1"/>
    <x v="3"/>
    <x v="4"/>
    <x v="1"/>
    <x v="5"/>
    <x v="634"/>
    <n v="9"/>
    <n v="641"/>
    <n v="0.24"/>
    <x v="643"/>
    <n v="0.4"/>
    <n v="1753.78"/>
    <x v="1"/>
    <x v="2"/>
    <n v="2"/>
  </r>
  <r>
    <s v="ORD1645"/>
    <x v="645"/>
    <s v="John Smith"/>
    <x v="1"/>
    <x v="2"/>
    <x v="3"/>
    <x v="3"/>
    <x v="7"/>
    <x v="635"/>
    <n v="9"/>
    <n v="10964"/>
    <n v="0.14000000000000001"/>
    <x v="644"/>
    <n v="0.2"/>
    <n v="16972.27"/>
    <x v="1"/>
    <x v="2"/>
    <n v="7"/>
  </r>
  <r>
    <s v="ORD1646"/>
    <x v="646"/>
    <s v="Maria Singh"/>
    <x v="0"/>
    <x v="0"/>
    <x v="5"/>
    <x v="2"/>
    <x v="2"/>
    <x v="636"/>
    <n v="6"/>
    <n v="2537"/>
    <n v="0.04"/>
    <x v="645"/>
    <n v="0.35"/>
    <n v="5114.59"/>
    <x v="2"/>
    <x v="2"/>
    <n v="6"/>
  </r>
  <r>
    <s v="ORD1647"/>
    <x v="647"/>
    <s v="John Smith"/>
    <x v="1"/>
    <x v="3"/>
    <x v="1"/>
    <x v="1"/>
    <x v="10"/>
    <x v="637"/>
    <n v="6"/>
    <n v="719"/>
    <n v="0.09"/>
    <x v="646"/>
    <n v="0.4"/>
    <n v="1570.3"/>
    <x v="3"/>
    <x v="1"/>
    <n v="5"/>
  </r>
  <r>
    <s v="ORD1648"/>
    <x v="648"/>
    <s v="David Lee"/>
    <x v="3"/>
    <x v="1"/>
    <x v="0"/>
    <x v="4"/>
    <x v="8"/>
    <x v="638"/>
    <n v="8"/>
    <n v="15439"/>
    <n v="0.2"/>
    <x v="647"/>
    <n v="0.15"/>
    <n v="14821.44"/>
    <x v="3"/>
    <x v="2"/>
    <n v="4"/>
  </r>
  <r>
    <s v="ORD1649"/>
    <x v="649"/>
    <s v="Sara Khan"/>
    <x v="2"/>
    <x v="3"/>
    <x v="2"/>
    <x v="3"/>
    <x v="7"/>
    <x v="258"/>
    <n v="6"/>
    <n v="16473"/>
    <n v="0.09"/>
    <x v="648"/>
    <n v="0.2"/>
    <n v="17988.52"/>
    <x v="1"/>
    <x v="2"/>
    <n v="2"/>
  </r>
  <r>
    <s v="ORD1650"/>
    <x v="650"/>
    <s v="John Smith"/>
    <x v="1"/>
    <x v="1"/>
    <x v="1"/>
    <x v="3"/>
    <x v="3"/>
    <x v="639"/>
    <n v="1"/>
    <n v="11765"/>
    <n v="0.02"/>
    <x v="649"/>
    <n v="0.2"/>
    <n v="2305.94"/>
    <x v="1"/>
    <x v="2"/>
    <n v="6"/>
  </r>
  <r>
    <s v="ORD1651"/>
    <x v="651"/>
    <s v="Priya Mehta"/>
    <x v="0"/>
    <x v="3"/>
    <x v="4"/>
    <x v="3"/>
    <x v="17"/>
    <x v="59"/>
    <n v="4"/>
    <n v="15279"/>
    <n v="0.14000000000000001"/>
    <x v="650"/>
    <n v="0.2"/>
    <n v="10511.95"/>
    <x v="3"/>
    <x v="2"/>
    <n v="5"/>
  </r>
  <r>
    <s v="ORD1652"/>
    <x v="652"/>
    <s v="Amit Verma"/>
    <x v="1"/>
    <x v="2"/>
    <x v="0"/>
    <x v="2"/>
    <x v="2"/>
    <x v="640"/>
    <n v="7"/>
    <n v="3791"/>
    <n v="0.21"/>
    <x v="651"/>
    <n v="0.35"/>
    <n v="7337.48"/>
    <x v="3"/>
    <x v="2"/>
    <n v="2"/>
  </r>
  <r>
    <s v="ORD1653"/>
    <x v="653"/>
    <s v="Maria Singh"/>
    <x v="1"/>
    <x v="0"/>
    <x v="0"/>
    <x v="1"/>
    <x v="15"/>
    <x v="641"/>
    <n v="2"/>
    <n v="1446"/>
    <n v="0.2"/>
    <x v="652"/>
    <n v="0.4"/>
    <n v="925.44"/>
    <x v="0"/>
    <x v="2"/>
    <n v="7"/>
  </r>
  <r>
    <s v="ORD1654"/>
    <x v="654"/>
    <s v="John Smith"/>
    <x v="1"/>
    <x v="2"/>
    <x v="5"/>
    <x v="1"/>
    <x v="10"/>
    <x v="642"/>
    <n v="9"/>
    <n v="559"/>
    <n v="0.04"/>
    <x v="653"/>
    <n v="0.4"/>
    <n v="1931.9"/>
    <x v="3"/>
    <x v="1"/>
    <n v="6"/>
  </r>
  <r>
    <s v="ORD1655"/>
    <x v="655"/>
    <s v="John Smith"/>
    <x v="2"/>
    <x v="2"/>
    <x v="1"/>
    <x v="4"/>
    <x v="11"/>
    <x v="643"/>
    <n v="8"/>
    <n v="45144"/>
    <n v="0.17"/>
    <x v="654"/>
    <n v="0.15"/>
    <n v="44963.42"/>
    <x v="1"/>
    <x v="2"/>
    <n v="9"/>
  </r>
  <r>
    <s v="ORD1656"/>
    <x v="656"/>
    <s v="Priya Mehta"/>
    <x v="3"/>
    <x v="1"/>
    <x v="1"/>
    <x v="4"/>
    <x v="16"/>
    <x v="644"/>
    <n v="8"/>
    <n v="62161"/>
    <n v="0.06"/>
    <x v="655"/>
    <n v="0.15"/>
    <n v="70117.61"/>
    <x v="2"/>
    <x v="2"/>
    <n v="5"/>
  </r>
  <r>
    <s v="ORD1657"/>
    <x v="657"/>
    <s v="Sara Khan"/>
    <x v="0"/>
    <x v="1"/>
    <x v="3"/>
    <x v="3"/>
    <x v="3"/>
    <x v="645"/>
    <n v="7"/>
    <n v="13824"/>
    <n v="0.05"/>
    <x v="656"/>
    <n v="0.2"/>
    <n v="18385.919999999998"/>
    <x v="3"/>
    <x v="2"/>
    <n v="9"/>
  </r>
  <r>
    <s v="ORD1658"/>
    <x v="658"/>
    <s v="John Smith"/>
    <x v="2"/>
    <x v="1"/>
    <x v="5"/>
    <x v="4"/>
    <x v="8"/>
    <x v="646"/>
    <n v="4"/>
    <n v="60979"/>
    <n v="0.22"/>
    <x v="657"/>
    <n v="0.15"/>
    <n v="28538.17"/>
    <x v="0"/>
    <x v="2"/>
    <n v="9"/>
  </r>
  <r>
    <s v="ORD1659"/>
    <x v="659"/>
    <s v="John Smith"/>
    <x v="0"/>
    <x v="2"/>
    <x v="3"/>
    <x v="2"/>
    <x v="14"/>
    <x v="647"/>
    <n v="2"/>
    <n v="2113"/>
    <n v="0.06"/>
    <x v="658"/>
    <n v="0.35"/>
    <n v="1390.35"/>
    <x v="0"/>
    <x v="2"/>
    <n v="1"/>
  </r>
  <r>
    <s v="ORD1660"/>
    <x v="660"/>
    <s v="Sara Khan"/>
    <x v="0"/>
    <x v="3"/>
    <x v="3"/>
    <x v="1"/>
    <x v="5"/>
    <x v="648"/>
    <n v="3"/>
    <n v="368"/>
    <n v="7.0000000000000007E-2"/>
    <x v="659"/>
    <n v="0.4"/>
    <n v="410.69"/>
    <x v="0"/>
    <x v="2"/>
    <n v="5"/>
  </r>
  <r>
    <s v="ORD1661"/>
    <x v="661"/>
    <s v="Priya Mehta"/>
    <x v="0"/>
    <x v="3"/>
    <x v="0"/>
    <x v="3"/>
    <x v="17"/>
    <x v="649"/>
    <n v="6"/>
    <n v="14504"/>
    <n v="0"/>
    <x v="660"/>
    <n v="0.2"/>
    <n v="17404.8"/>
    <x v="2"/>
    <x v="2"/>
    <n v="9"/>
  </r>
  <r>
    <s v="ORD1662"/>
    <x v="662"/>
    <s v="Maria Singh"/>
    <x v="2"/>
    <x v="2"/>
    <x v="1"/>
    <x v="4"/>
    <x v="16"/>
    <x v="650"/>
    <n v="5"/>
    <n v="71558"/>
    <n v="0.22"/>
    <x v="661"/>
    <n v="0.15"/>
    <n v="41861.43"/>
    <x v="3"/>
    <x v="2"/>
    <n v="7"/>
  </r>
  <r>
    <s v="ORD1663"/>
    <x v="663"/>
    <s v="Maria Singh"/>
    <x v="3"/>
    <x v="2"/>
    <x v="3"/>
    <x v="2"/>
    <x v="2"/>
    <x v="651"/>
    <n v="8"/>
    <n v="4785"/>
    <n v="0.2"/>
    <x v="662"/>
    <n v="0.35"/>
    <n v="10718.4"/>
    <x v="3"/>
    <x v="1"/>
    <n v="6"/>
  </r>
  <r>
    <s v="ORD1664"/>
    <x v="664"/>
    <s v="John Smith"/>
    <x v="0"/>
    <x v="0"/>
    <x v="4"/>
    <x v="2"/>
    <x v="14"/>
    <x v="36"/>
    <n v="6"/>
    <n v="869"/>
    <n v="0.16"/>
    <x v="663"/>
    <n v="0.35"/>
    <n v="1532.92"/>
    <x v="3"/>
    <x v="2"/>
    <n v="6"/>
  </r>
  <r>
    <s v="ORD1665"/>
    <x v="665"/>
    <s v="Sara Khan"/>
    <x v="3"/>
    <x v="1"/>
    <x v="4"/>
    <x v="4"/>
    <x v="19"/>
    <x v="224"/>
    <n v="6"/>
    <n v="56857"/>
    <n v="0.19"/>
    <x v="664"/>
    <n v="0.15"/>
    <n v="41448.75"/>
    <x v="2"/>
    <x v="1"/>
    <n v="7"/>
  </r>
  <r>
    <s v="ORD1666"/>
    <x v="666"/>
    <s v="John Smith"/>
    <x v="3"/>
    <x v="1"/>
    <x v="1"/>
    <x v="1"/>
    <x v="1"/>
    <x v="652"/>
    <n v="1"/>
    <n v="348"/>
    <n v="0.04"/>
    <x v="665"/>
    <n v="0.4"/>
    <n v="133.63"/>
    <x v="2"/>
    <x v="1"/>
    <n v="1"/>
  </r>
  <r>
    <s v="ORD1667"/>
    <x v="667"/>
    <s v="Amit Verma"/>
    <x v="1"/>
    <x v="2"/>
    <x v="4"/>
    <x v="4"/>
    <x v="11"/>
    <x v="653"/>
    <n v="4"/>
    <n v="35227"/>
    <n v="0.11"/>
    <x v="666"/>
    <n v="0.15"/>
    <n v="18811.22"/>
    <x v="1"/>
    <x v="2"/>
    <n v="4"/>
  </r>
  <r>
    <s v="ORD1668"/>
    <x v="668"/>
    <s v="Maria Singh"/>
    <x v="2"/>
    <x v="2"/>
    <x v="0"/>
    <x v="3"/>
    <x v="3"/>
    <x v="654"/>
    <n v="5"/>
    <n v="7978"/>
    <n v="0.09"/>
    <x v="667"/>
    <n v="0.2"/>
    <n v="7259.98"/>
    <x v="0"/>
    <x v="2"/>
    <n v="1"/>
  </r>
  <r>
    <s v="ORD1669"/>
    <x v="669"/>
    <s v="David Lee"/>
    <x v="2"/>
    <x v="3"/>
    <x v="5"/>
    <x v="4"/>
    <x v="16"/>
    <x v="655"/>
    <n v="3"/>
    <n v="27153"/>
    <n v="0.02"/>
    <x v="668"/>
    <n v="0.15"/>
    <n v="11974.47"/>
    <x v="0"/>
    <x v="2"/>
    <n v="6"/>
  </r>
  <r>
    <s v="ORD1670"/>
    <x v="670"/>
    <s v="Amit Verma"/>
    <x v="1"/>
    <x v="2"/>
    <x v="2"/>
    <x v="2"/>
    <x v="12"/>
    <x v="656"/>
    <n v="9"/>
    <n v="2921"/>
    <n v="0.12"/>
    <x v="669"/>
    <n v="0.35"/>
    <n v="8097.01"/>
    <x v="3"/>
    <x v="1"/>
    <n v="4"/>
  </r>
  <r>
    <s v="ORD1671"/>
    <x v="671"/>
    <s v="John Smith"/>
    <x v="1"/>
    <x v="3"/>
    <x v="3"/>
    <x v="4"/>
    <x v="19"/>
    <x v="657"/>
    <n v="1"/>
    <n v="49071"/>
    <n v="0.23"/>
    <x v="670"/>
    <n v="0.15"/>
    <n v="5667.7"/>
    <x v="2"/>
    <x v="2"/>
    <n v="1"/>
  </r>
  <r>
    <s v="ORD1672"/>
    <x v="672"/>
    <s v="Priya Mehta"/>
    <x v="3"/>
    <x v="2"/>
    <x v="2"/>
    <x v="1"/>
    <x v="15"/>
    <x v="658"/>
    <n v="6"/>
    <n v="550"/>
    <n v="0.01"/>
    <x v="671"/>
    <n v="0.4"/>
    <n v="1306.8"/>
    <x v="2"/>
    <x v="2"/>
    <n v="9"/>
  </r>
  <r>
    <s v="ORD1673"/>
    <x v="673"/>
    <s v="Maria Singh"/>
    <x v="0"/>
    <x v="0"/>
    <x v="5"/>
    <x v="0"/>
    <x v="13"/>
    <x v="659"/>
    <n v="6"/>
    <n v="4983"/>
    <n v="7.0000000000000007E-2"/>
    <x v="672"/>
    <n v="0.25"/>
    <n v="6951.28"/>
    <x v="3"/>
    <x v="1"/>
    <n v="4"/>
  </r>
  <r>
    <s v="ORD1674"/>
    <x v="674"/>
    <s v="David Lee"/>
    <x v="2"/>
    <x v="0"/>
    <x v="5"/>
    <x v="4"/>
    <x v="16"/>
    <x v="660"/>
    <n v="5"/>
    <n v="19503"/>
    <n v="0.05"/>
    <x v="673"/>
    <n v="0.15"/>
    <n v="13895.89"/>
    <x v="3"/>
    <x v="2"/>
    <n v="6"/>
  </r>
  <r>
    <s v="ORD1675"/>
    <x v="675"/>
    <s v="Amit Verma"/>
    <x v="0"/>
    <x v="3"/>
    <x v="0"/>
    <x v="1"/>
    <x v="1"/>
    <x v="661"/>
    <n v="5"/>
    <n v="1091"/>
    <n v="0.06"/>
    <x v="674"/>
    <n v="0.4"/>
    <n v="2051.08"/>
    <x v="1"/>
    <x v="2"/>
    <n v="7"/>
  </r>
  <r>
    <s v="ORD1676"/>
    <x v="676"/>
    <s v="Maria Singh"/>
    <x v="0"/>
    <x v="1"/>
    <x v="4"/>
    <x v="1"/>
    <x v="10"/>
    <x v="662"/>
    <n v="5"/>
    <n v="1449"/>
    <n v="0.23"/>
    <x v="675"/>
    <n v="0.4"/>
    <n v="2231.46"/>
    <x v="0"/>
    <x v="2"/>
    <n v="8"/>
  </r>
  <r>
    <s v="ORD1677"/>
    <x v="677"/>
    <s v="Sara Khan"/>
    <x v="1"/>
    <x v="0"/>
    <x v="4"/>
    <x v="2"/>
    <x v="2"/>
    <x v="663"/>
    <n v="6"/>
    <n v="1022"/>
    <n v="0.12"/>
    <x v="676"/>
    <n v="0.35"/>
    <n v="1888.66"/>
    <x v="0"/>
    <x v="2"/>
    <n v="9"/>
  </r>
  <r>
    <s v="ORD1678"/>
    <x v="678"/>
    <s v="Priya Mehta"/>
    <x v="0"/>
    <x v="3"/>
    <x v="5"/>
    <x v="1"/>
    <x v="10"/>
    <x v="664"/>
    <n v="8"/>
    <n v="721"/>
    <n v="0.12"/>
    <x v="677"/>
    <n v="0.4"/>
    <n v="2030.34"/>
    <x v="0"/>
    <x v="2"/>
    <n v="9"/>
  </r>
  <r>
    <s v="ORD1679"/>
    <x v="679"/>
    <s v="Amit Verma"/>
    <x v="3"/>
    <x v="2"/>
    <x v="0"/>
    <x v="1"/>
    <x v="10"/>
    <x v="665"/>
    <n v="2"/>
    <n v="982"/>
    <n v="0.19"/>
    <x v="678"/>
    <n v="0.4"/>
    <n v="636.34"/>
    <x v="1"/>
    <x v="2"/>
    <n v="8"/>
  </r>
  <r>
    <s v="ORD1680"/>
    <x v="680"/>
    <s v="Sara Khan"/>
    <x v="1"/>
    <x v="2"/>
    <x v="0"/>
    <x v="1"/>
    <x v="10"/>
    <x v="666"/>
    <n v="6"/>
    <n v="472"/>
    <n v="0.04"/>
    <x v="679"/>
    <n v="0.4"/>
    <n v="1087.49"/>
    <x v="3"/>
    <x v="2"/>
    <n v="3"/>
  </r>
  <r>
    <s v="ORD1681"/>
    <x v="681"/>
    <s v="John Smith"/>
    <x v="0"/>
    <x v="3"/>
    <x v="1"/>
    <x v="1"/>
    <x v="15"/>
    <x v="667"/>
    <n v="1"/>
    <n v="1135"/>
    <n v="0.12"/>
    <x v="680"/>
    <n v="0.4"/>
    <n v="399.52"/>
    <x v="3"/>
    <x v="1"/>
    <n v="2"/>
  </r>
  <r>
    <s v="ORD1682"/>
    <x v="682"/>
    <s v="Sara Khan"/>
    <x v="1"/>
    <x v="1"/>
    <x v="3"/>
    <x v="3"/>
    <x v="9"/>
    <x v="668"/>
    <n v="4"/>
    <n v="14232"/>
    <n v="0.11"/>
    <x v="681"/>
    <n v="0.2"/>
    <n v="10133.18"/>
    <x v="0"/>
    <x v="2"/>
    <n v="5"/>
  </r>
  <r>
    <s v="ORD1683"/>
    <x v="683"/>
    <s v="Amit Verma"/>
    <x v="3"/>
    <x v="3"/>
    <x v="4"/>
    <x v="3"/>
    <x v="3"/>
    <x v="669"/>
    <n v="3"/>
    <n v="6583"/>
    <n v="0.15"/>
    <x v="682"/>
    <n v="0.2"/>
    <n v="3357.33"/>
    <x v="0"/>
    <x v="0"/>
    <n v="1"/>
  </r>
  <r>
    <s v="ORD1684"/>
    <x v="684"/>
    <s v="Amit Verma"/>
    <x v="3"/>
    <x v="3"/>
    <x v="5"/>
    <x v="2"/>
    <x v="2"/>
    <x v="670"/>
    <n v="9"/>
    <n v="4197"/>
    <n v="0.25"/>
    <x v="683"/>
    <n v="0.35"/>
    <n v="9915.41"/>
    <x v="1"/>
    <x v="0"/>
    <n v="3"/>
  </r>
  <r>
    <s v="ORD1685"/>
    <x v="685"/>
    <s v="John Smith"/>
    <x v="0"/>
    <x v="0"/>
    <x v="1"/>
    <x v="4"/>
    <x v="19"/>
    <x v="671"/>
    <n v="3"/>
    <n v="12461"/>
    <n v="0.19"/>
    <x v="684"/>
    <n v="0.15"/>
    <n v="4542.03"/>
    <x v="2"/>
    <x v="2"/>
    <n v="1"/>
  </r>
  <r>
    <s v="ORD1686"/>
    <x v="686"/>
    <s v="Sara Khan"/>
    <x v="1"/>
    <x v="3"/>
    <x v="2"/>
    <x v="1"/>
    <x v="10"/>
    <x v="672"/>
    <n v="6"/>
    <n v="1395"/>
    <n v="0.1"/>
    <x v="685"/>
    <n v="0.4"/>
    <n v="3013.2"/>
    <x v="2"/>
    <x v="2"/>
    <n v="3"/>
  </r>
  <r>
    <s v="ORD1687"/>
    <x v="687"/>
    <s v="Sara Khan"/>
    <x v="0"/>
    <x v="3"/>
    <x v="4"/>
    <x v="4"/>
    <x v="11"/>
    <x v="673"/>
    <n v="1"/>
    <n v="74946"/>
    <n v="0.21"/>
    <x v="686"/>
    <n v="0.15"/>
    <n v="8881.1"/>
    <x v="0"/>
    <x v="2"/>
    <n v="4"/>
  </r>
  <r>
    <s v="ORD1688"/>
    <x v="688"/>
    <s v="John Smith"/>
    <x v="0"/>
    <x v="2"/>
    <x v="3"/>
    <x v="4"/>
    <x v="19"/>
    <x v="674"/>
    <n v="6"/>
    <n v="71332"/>
    <n v="0.04"/>
    <x v="687"/>
    <n v="0.15"/>
    <n v="61630.85"/>
    <x v="1"/>
    <x v="2"/>
    <n v="7"/>
  </r>
  <r>
    <s v="ORD1689"/>
    <x v="689"/>
    <s v="Sara Khan"/>
    <x v="1"/>
    <x v="0"/>
    <x v="0"/>
    <x v="2"/>
    <x v="14"/>
    <x v="675"/>
    <n v="4"/>
    <n v="4566"/>
    <n v="0.01"/>
    <x v="688"/>
    <n v="0.35"/>
    <n v="6328.48"/>
    <x v="0"/>
    <x v="2"/>
    <n v="5"/>
  </r>
  <r>
    <s v="ORD1690"/>
    <x v="690"/>
    <s v="Maria Singh"/>
    <x v="0"/>
    <x v="2"/>
    <x v="5"/>
    <x v="1"/>
    <x v="1"/>
    <x v="676"/>
    <n v="8"/>
    <n v="321"/>
    <n v="0.05"/>
    <x v="689"/>
    <n v="0.4"/>
    <n v="975.84"/>
    <x v="2"/>
    <x v="2"/>
    <n v="5"/>
  </r>
  <r>
    <s v="ORD1691"/>
    <x v="691"/>
    <s v="John Smith"/>
    <x v="3"/>
    <x v="2"/>
    <x v="4"/>
    <x v="1"/>
    <x v="1"/>
    <x v="677"/>
    <n v="9"/>
    <n v="1445"/>
    <n v="0.09"/>
    <x v="690"/>
    <n v="0.4"/>
    <n v="4733.82"/>
    <x v="0"/>
    <x v="2"/>
    <n v="1"/>
  </r>
  <r>
    <s v="ORD1692"/>
    <x v="692"/>
    <s v="Priya Mehta"/>
    <x v="1"/>
    <x v="1"/>
    <x v="2"/>
    <x v="0"/>
    <x v="6"/>
    <x v="678"/>
    <n v="4"/>
    <n v="1038"/>
    <n v="0.13"/>
    <x v="691"/>
    <n v="0.25"/>
    <n v="903.06"/>
    <x v="2"/>
    <x v="1"/>
    <n v="8"/>
  </r>
  <r>
    <s v="ORD1693"/>
    <x v="693"/>
    <s v="Amit Verma"/>
    <x v="1"/>
    <x v="1"/>
    <x v="3"/>
    <x v="4"/>
    <x v="16"/>
    <x v="679"/>
    <n v="6"/>
    <n v="47643"/>
    <n v="0.15"/>
    <x v="692"/>
    <n v="0.15"/>
    <n v="36446.89"/>
    <x v="2"/>
    <x v="2"/>
    <n v="4"/>
  </r>
  <r>
    <s v="ORD1694"/>
    <x v="694"/>
    <s v="Priya Mehta"/>
    <x v="1"/>
    <x v="0"/>
    <x v="3"/>
    <x v="4"/>
    <x v="11"/>
    <x v="680"/>
    <n v="1"/>
    <n v="60408"/>
    <n v="0.23"/>
    <x v="693"/>
    <n v="0.15"/>
    <n v="6977.12"/>
    <x v="2"/>
    <x v="2"/>
    <n v="5"/>
  </r>
  <r>
    <s v="ORD1695"/>
    <x v="695"/>
    <s v="Maria Singh"/>
    <x v="1"/>
    <x v="0"/>
    <x v="1"/>
    <x v="3"/>
    <x v="3"/>
    <x v="681"/>
    <n v="4"/>
    <n v="13182"/>
    <n v="0.13"/>
    <x v="694"/>
    <n v="0.2"/>
    <n v="9174.67"/>
    <x v="3"/>
    <x v="2"/>
    <n v="2"/>
  </r>
  <r>
    <s v="ORD1696"/>
    <x v="696"/>
    <s v="Maria Singh"/>
    <x v="0"/>
    <x v="1"/>
    <x v="4"/>
    <x v="0"/>
    <x v="13"/>
    <x v="682"/>
    <n v="7"/>
    <n v="8697"/>
    <n v="0.13"/>
    <x v="695"/>
    <n v="0.25"/>
    <n v="13241.18"/>
    <x v="3"/>
    <x v="0"/>
    <n v="1"/>
  </r>
  <r>
    <s v="ORD1697"/>
    <x v="697"/>
    <s v="David Lee"/>
    <x v="0"/>
    <x v="1"/>
    <x v="2"/>
    <x v="3"/>
    <x v="3"/>
    <x v="683"/>
    <n v="1"/>
    <n v="4196"/>
    <n v="0.01"/>
    <x v="696"/>
    <n v="0.2"/>
    <n v="830.81"/>
    <x v="0"/>
    <x v="2"/>
    <n v="9"/>
  </r>
  <r>
    <s v="ORD1698"/>
    <x v="698"/>
    <s v="David Lee"/>
    <x v="3"/>
    <x v="1"/>
    <x v="3"/>
    <x v="3"/>
    <x v="17"/>
    <x v="684"/>
    <n v="8"/>
    <n v="9165"/>
    <n v="0.01"/>
    <x v="697"/>
    <n v="0.2"/>
    <n v="14517.36"/>
    <x v="2"/>
    <x v="1"/>
    <n v="2"/>
  </r>
  <r>
    <s v="ORD1699"/>
    <x v="699"/>
    <s v="David Lee"/>
    <x v="2"/>
    <x v="1"/>
    <x v="5"/>
    <x v="3"/>
    <x v="9"/>
    <x v="685"/>
    <n v="6"/>
    <n v="17997"/>
    <n v="0.14000000000000001"/>
    <x v="698"/>
    <n v="0.2"/>
    <n v="18572.900000000001"/>
    <x v="3"/>
    <x v="2"/>
    <n v="6"/>
  </r>
  <r>
    <s v="ORD1700"/>
    <x v="700"/>
    <s v="John Smith"/>
    <x v="2"/>
    <x v="1"/>
    <x v="3"/>
    <x v="2"/>
    <x v="14"/>
    <x v="686"/>
    <n v="5"/>
    <n v="801"/>
    <n v="0.11"/>
    <x v="699"/>
    <n v="0.35"/>
    <n v="1247.56"/>
    <x v="0"/>
    <x v="2"/>
    <n v="1"/>
  </r>
  <r>
    <s v="ORD1701"/>
    <x v="701"/>
    <s v="Sara Khan"/>
    <x v="3"/>
    <x v="2"/>
    <x v="2"/>
    <x v="2"/>
    <x v="2"/>
    <x v="687"/>
    <n v="9"/>
    <n v="1146"/>
    <n v="0.21"/>
    <x v="700"/>
    <n v="0.35"/>
    <n v="2851.82"/>
    <x v="0"/>
    <x v="2"/>
    <n v="1"/>
  </r>
  <r>
    <s v="ORD1702"/>
    <x v="702"/>
    <s v="Maria Singh"/>
    <x v="2"/>
    <x v="0"/>
    <x v="0"/>
    <x v="3"/>
    <x v="9"/>
    <x v="688"/>
    <n v="2"/>
    <n v="16571"/>
    <n v="0.04"/>
    <x v="701"/>
    <n v="0.2"/>
    <n v="6363.26"/>
    <x v="0"/>
    <x v="2"/>
    <n v="9"/>
  </r>
  <r>
    <s v="ORD1703"/>
    <x v="703"/>
    <s v="Priya Mehta"/>
    <x v="3"/>
    <x v="2"/>
    <x v="0"/>
    <x v="0"/>
    <x v="0"/>
    <x v="689"/>
    <n v="5"/>
    <n v="10951"/>
    <n v="0.01"/>
    <x v="702"/>
    <n v="0.25"/>
    <n v="13551.86"/>
    <x v="0"/>
    <x v="2"/>
    <n v="4"/>
  </r>
  <r>
    <s v="ORD1704"/>
    <x v="704"/>
    <s v="Priya Mehta"/>
    <x v="0"/>
    <x v="2"/>
    <x v="1"/>
    <x v="4"/>
    <x v="8"/>
    <x v="690"/>
    <n v="6"/>
    <n v="67941"/>
    <n v="0.11"/>
    <x v="703"/>
    <n v="0.15"/>
    <n v="54420.74"/>
    <x v="0"/>
    <x v="2"/>
    <n v="9"/>
  </r>
  <r>
    <s v="ORD1705"/>
    <x v="705"/>
    <s v="Priya Mehta"/>
    <x v="1"/>
    <x v="3"/>
    <x v="4"/>
    <x v="0"/>
    <x v="18"/>
    <x v="500"/>
    <n v="7"/>
    <n v="9853"/>
    <n v="0.06"/>
    <x v="704"/>
    <n v="0.25"/>
    <n v="16208.18"/>
    <x v="1"/>
    <x v="2"/>
    <n v="5"/>
  </r>
  <r>
    <s v="ORD1706"/>
    <x v="706"/>
    <s v="Priya Mehta"/>
    <x v="1"/>
    <x v="2"/>
    <x v="2"/>
    <x v="1"/>
    <x v="5"/>
    <x v="691"/>
    <n v="5"/>
    <n v="434"/>
    <n v="0.01"/>
    <x v="705"/>
    <n v="0.4"/>
    <n v="859.32"/>
    <x v="2"/>
    <x v="1"/>
    <n v="7"/>
  </r>
  <r>
    <s v="ORD1707"/>
    <x v="707"/>
    <s v="David Lee"/>
    <x v="0"/>
    <x v="1"/>
    <x v="1"/>
    <x v="2"/>
    <x v="2"/>
    <x v="692"/>
    <n v="9"/>
    <n v="1868"/>
    <n v="0.18"/>
    <x v="706"/>
    <n v="0.35"/>
    <n v="4825.04"/>
    <x v="0"/>
    <x v="2"/>
    <n v="1"/>
  </r>
  <r>
    <s v="ORD1708"/>
    <x v="708"/>
    <s v="Priya Mehta"/>
    <x v="1"/>
    <x v="1"/>
    <x v="3"/>
    <x v="4"/>
    <x v="8"/>
    <x v="693"/>
    <n v="1"/>
    <n v="53541"/>
    <n v="0.03"/>
    <x v="707"/>
    <n v="0.15"/>
    <n v="7790.22"/>
    <x v="1"/>
    <x v="0"/>
    <n v="6"/>
  </r>
  <r>
    <s v="ORD1709"/>
    <x v="709"/>
    <s v="Sara Khan"/>
    <x v="1"/>
    <x v="3"/>
    <x v="3"/>
    <x v="4"/>
    <x v="8"/>
    <x v="694"/>
    <n v="7"/>
    <n v="33387"/>
    <n v="0.15"/>
    <x v="708"/>
    <n v="0.15"/>
    <n v="29797.9"/>
    <x v="2"/>
    <x v="2"/>
    <n v="8"/>
  </r>
  <r>
    <s v="ORD1710"/>
    <x v="710"/>
    <s v="David Lee"/>
    <x v="2"/>
    <x v="3"/>
    <x v="0"/>
    <x v="1"/>
    <x v="5"/>
    <x v="695"/>
    <n v="7"/>
    <n v="969"/>
    <n v="7.0000000000000007E-2"/>
    <x v="709"/>
    <n v="0.4"/>
    <n v="2523.2800000000002"/>
    <x v="3"/>
    <x v="2"/>
    <n v="1"/>
  </r>
  <r>
    <s v="ORD1711"/>
    <x v="711"/>
    <s v="Priya Mehta"/>
    <x v="0"/>
    <x v="3"/>
    <x v="1"/>
    <x v="1"/>
    <x v="10"/>
    <x v="696"/>
    <n v="4"/>
    <n v="740"/>
    <n v="0.04"/>
    <x v="710"/>
    <n v="0.4"/>
    <n v="1136.6400000000001"/>
    <x v="0"/>
    <x v="2"/>
    <n v="9"/>
  </r>
  <r>
    <s v="ORD1712"/>
    <x v="712"/>
    <s v="John Smith"/>
    <x v="2"/>
    <x v="3"/>
    <x v="0"/>
    <x v="3"/>
    <x v="3"/>
    <x v="697"/>
    <n v="9"/>
    <n v="14500"/>
    <n v="0.09"/>
    <x v="711"/>
    <n v="0.2"/>
    <n v="23751"/>
    <x v="1"/>
    <x v="2"/>
    <n v="3"/>
  </r>
  <r>
    <s v="ORD1713"/>
    <x v="713"/>
    <s v="Amit Verma"/>
    <x v="2"/>
    <x v="3"/>
    <x v="5"/>
    <x v="2"/>
    <x v="4"/>
    <x v="698"/>
    <n v="5"/>
    <n v="782"/>
    <n v="0.2"/>
    <x v="712"/>
    <n v="0.35"/>
    <n v="1094.8"/>
    <x v="3"/>
    <x v="2"/>
    <n v="1"/>
  </r>
  <r>
    <s v="ORD1714"/>
    <x v="714"/>
    <s v="Amit Verma"/>
    <x v="1"/>
    <x v="2"/>
    <x v="0"/>
    <x v="2"/>
    <x v="12"/>
    <x v="699"/>
    <n v="4"/>
    <n v="4178"/>
    <n v="0.1"/>
    <x v="713"/>
    <n v="0.35"/>
    <n v="5264.28"/>
    <x v="1"/>
    <x v="2"/>
    <n v="1"/>
  </r>
  <r>
    <s v="ORD1715"/>
    <x v="715"/>
    <s v="Amit Verma"/>
    <x v="1"/>
    <x v="3"/>
    <x v="5"/>
    <x v="0"/>
    <x v="0"/>
    <x v="700"/>
    <n v="7"/>
    <n v="10678"/>
    <n v="0.19"/>
    <x v="714"/>
    <n v="0.25"/>
    <n v="15136.06"/>
    <x v="2"/>
    <x v="2"/>
    <n v="6"/>
  </r>
  <r>
    <s v="ORD1716"/>
    <x v="716"/>
    <s v="David Lee"/>
    <x v="0"/>
    <x v="2"/>
    <x v="3"/>
    <x v="3"/>
    <x v="7"/>
    <x v="701"/>
    <n v="4"/>
    <n v="6082"/>
    <n v="0.03"/>
    <x v="715"/>
    <n v="0.2"/>
    <n v="4719.63"/>
    <x v="2"/>
    <x v="2"/>
    <n v="6"/>
  </r>
  <r>
    <s v="ORD1717"/>
    <x v="717"/>
    <s v="Priya Mehta"/>
    <x v="1"/>
    <x v="0"/>
    <x v="1"/>
    <x v="3"/>
    <x v="7"/>
    <x v="702"/>
    <n v="3"/>
    <n v="15718"/>
    <n v="0.19"/>
    <x v="716"/>
    <n v="0.2"/>
    <n v="7638.95"/>
    <x v="3"/>
    <x v="2"/>
    <n v="1"/>
  </r>
  <r>
    <s v="ORD1718"/>
    <x v="718"/>
    <s v="Maria Singh"/>
    <x v="1"/>
    <x v="3"/>
    <x v="5"/>
    <x v="3"/>
    <x v="17"/>
    <x v="703"/>
    <n v="9"/>
    <n v="12517"/>
    <n v="0.06"/>
    <x v="717"/>
    <n v="0.2"/>
    <n v="21178.76"/>
    <x v="1"/>
    <x v="1"/>
    <n v="3"/>
  </r>
  <r>
    <s v="ORD1719"/>
    <x v="719"/>
    <s v="Maria Singh"/>
    <x v="0"/>
    <x v="3"/>
    <x v="1"/>
    <x v="3"/>
    <x v="9"/>
    <x v="704"/>
    <n v="8"/>
    <n v="5754"/>
    <n v="0.17"/>
    <x v="718"/>
    <n v="0.2"/>
    <n v="7641.31"/>
    <x v="0"/>
    <x v="2"/>
    <n v="7"/>
  </r>
  <r>
    <s v="ORD1720"/>
    <x v="720"/>
    <s v="Maria Singh"/>
    <x v="1"/>
    <x v="2"/>
    <x v="1"/>
    <x v="2"/>
    <x v="14"/>
    <x v="705"/>
    <n v="1"/>
    <n v="2968"/>
    <n v="0.14000000000000001"/>
    <x v="719"/>
    <n v="0.35"/>
    <n v="893.37"/>
    <x v="0"/>
    <x v="2"/>
    <n v="3"/>
  </r>
  <r>
    <s v="ORD1721"/>
    <x v="721"/>
    <s v="David Lee"/>
    <x v="2"/>
    <x v="0"/>
    <x v="5"/>
    <x v="2"/>
    <x v="4"/>
    <x v="706"/>
    <n v="7"/>
    <n v="2224"/>
    <n v="0.23"/>
    <x v="720"/>
    <n v="0.35"/>
    <n v="4195.58"/>
    <x v="3"/>
    <x v="2"/>
    <n v="3"/>
  </r>
  <r>
    <s v="ORD1722"/>
    <x v="722"/>
    <s v="Sara Khan"/>
    <x v="0"/>
    <x v="2"/>
    <x v="4"/>
    <x v="3"/>
    <x v="7"/>
    <x v="707"/>
    <n v="9"/>
    <n v="3376"/>
    <n v="0.1"/>
    <x v="721"/>
    <n v="0.2"/>
    <n v="5469.12"/>
    <x v="3"/>
    <x v="2"/>
    <n v="3"/>
  </r>
  <r>
    <s v="ORD1723"/>
    <x v="723"/>
    <s v="John Smith"/>
    <x v="1"/>
    <x v="2"/>
    <x v="0"/>
    <x v="0"/>
    <x v="13"/>
    <x v="708"/>
    <n v="8"/>
    <n v="11935"/>
    <n v="0.02"/>
    <x v="722"/>
    <n v="0.25"/>
    <n v="23392.6"/>
    <x v="3"/>
    <x v="2"/>
    <n v="7"/>
  </r>
  <r>
    <s v="ORD1724"/>
    <x v="724"/>
    <s v="John Smith"/>
    <x v="3"/>
    <x v="3"/>
    <x v="5"/>
    <x v="4"/>
    <x v="19"/>
    <x v="709"/>
    <n v="8"/>
    <n v="18706"/>
    <n v="0"/>
    <x v="723"/>
    <n v="0.15"/>
    <n v="22447.200000000001"/>
    <x v="1"/>
    <x v="2"/>
    <n v="4"/>
  </r>
  <r>
    <s v="ORD1725"/>
    <x v="725"/>
    <s v="Amit Verma"/>
    <x v="0"/>
    <x v="1"/>
    <x v="3"/>
    <x v="4"/>
    <x v="8"/>
    <x v="710"/>
    <n v="6"/>
    <n v="18894"/>
    <n v="0.21"/>
    <x v="724"/>
    <n v="0.15"/>
    <n v="13433.63"/>
    <x v="0"/>
    <x v="2"/>
    <n v="4"/>
  </r>
  <r>
    <s v="ORD1726"/>
    <x v="726"/>
    <s v="Amit Verma"/>
    <x v="0"/>
    <x v="1"/>
    <x v="1"/>
    <x v="0"/>
    <x v="18"/>
    <x v="208"/>
    <n v="4"/>
    <n v="2653"/>
    <n v="0.13"/>
    <x v="725"/>
    <n v="0.25"/>
    <n v="2308.11"/>
    <x v="0"/>
    <x v="2"/>
    <n v="3"/>
  </r>
  <r>
    <s v="ORD1727"/>
    <x v="727"/>
    <s v="Maria Singh"/>
    <x v="3"/>
    <x v="2"/>
    <x v="2"/>
    <x v="3"/>
    <x v="7"/>
    <x v="711"/>
    <n v="8"/>
    <n v="18406"/>
    <n v="0.19"/>
    <x v="726"/>
    <n v="0.2"/>
    <n v="23854.18"/>
    <x v="0"/>
    <x v="2"/>
    <n v="9"/>
  </r>
  <r>
    <s v="ORD1728"/>
    <x v="728"/>
    <s v="Maria Singh"/>
    <x v="1"/>
    <x v="3"/>
    <x v="5"/>
    <x v="2"/>
    <x v="14"/>
    <x v="712"/>
    <n v="3"/>
    <n v="2960"/>
    <n v="0.06"/>
    <x v="727"/>
    <n v="0.35"/>
    <n v="2921.52"/>
    <x v="3"/>
    <x v="2"/>
    <n v="2"/>
  </r>
  <r>
    <s v="ORD1729"/>
    <x v="729"/>
    <s v="Amit Verma"/>
    <x v="1"/>
    <x v="0"/>
    <x v="0"/>
    <x v="4"/>
    <x v="19"/>
    <x v="713"/>
    <n v="9"/>
    <n v="39725"/>
    <n v="0.09"/>
    <x v="728"/>
    <n v="0.15"/>
    <n v="48802.16"/>
    <x v="0"/>
    <x v="2"/>
    <n v="4"/>
  </r>
  <r>
    <s v="ORD1730"/>
    <x v="730"/>
    <s v="Priya Mehta"/>
    <x v="0"/>
    <x v="1"/>
    <x v="1"/>
    <x v="1"/>
    <x v="15"/>
    <x v="714"/>
    <n v="2"/>
    <n v="307"/>
    <n v="0.01"/>
    <x v="729"/>
    <n v="0.4"/>
    <n v="243.14"/>
    <x v="2"/>
    <x v="0"/>
    <n v="8"/>
  </r>
  <r>
    <s v="ORD1731"/>
    <x v="731"/>
    <s v="Sara Khan"/>
    <x v="0"/>
    <x v="0"/>
    <x v="4"/>
    <x v="1"/>
    <x v="1"/>
    <x v="715"/>
    <n v="2"/>
    <n v="1351"/>
    <n v="0.24"/>
    <x v="730"/>
    <n v="0.4"/>
    <n v="821.41"/>
    <x v="3"/>
    <x v="2"/>
    <n v="6"/>
  </r>
  <r>
    <s v="ORD1732"/>
    <x v="732"/>
    <s v="Sara Khan"/>
    <x v="1"/>
    <x v="1"/>
    <x v="3"/>
    <x v="0"/>
    <x v="18"/>
    <x v="716"/>
    <n v="7"/>
    <n v="4300"/>
    <n v="0.17"/>
    <x v="731"/>
    <n v="0.25"/>
    <n v="6245.75"/>
    <x v="0"/>
    <x v="2"/>
    <n v="7"/>
  </r>
  <r>
    <s v="ORD1733"/>
    <x v="733"/>
    <s v="Sara Khan"/>
    <x v="1"/>
    <x v="3"/>
    <x v="4"/>
    <x v="3"/>
    <x v="3"/>
    <x v="717"/>
    <n v="4"/>
    <n v="10553"/>
    <n v="0.23"/>
    <x v="732"/>
    <n v="0.2"/>
    <n v="6500.65"/>
    <x v="1"/>
    <x v="1"/>
    <n v="7"/>
  </r>
  <r>
    <s v="ORD1734"/>
    <x v="734"/>
    <s v="Sara Khan"/>
    <x v="2"/>
    <x v="2"/>
    <x v="2"/>
    <x v="4"/>
    <x v="19"/>
    <x v="718"/>
    <n v="8"/>
    <n v="75095"/>
    <n v="7.0000000000000007E-2"/>
    <x v="733"/>
    <n v="0.15"/>
    <n v="83806.02"/>
    <x v="3"/>
    <x v="1"/>
    <n v="2"/>
  </r>
  <r>
    <s v="ORD1735"/>
    <x v="735"/>
    <s v="Amit Verma"/>
    <x v="0"/>
    <x v="0"/>
    <x v="5"/>
    <x v="3"/>
    <x v="7"/>
    <x v="719"/>
    <n v="9"/>
    <n v="18898"/>
    <n v="0.15"/>
    <x v="734"/>
    <n v="0.2"/>
    <n v="28913.94"/>
    <x v="2"/>
    <x v="2"/>
    <n v="4"/>
  </r>
  <r>
    <s v="ORD1736"/>
    <x v="736"/>
    <s v="John Smith"/>
    <x v="0"/>
    <x v="0"/>
    <x v="1"/>
    <x v="4"/>
    <x v="11"/>
    <x v="720"/>
    <n v="7"/>
    <n v="48787"/>
    <n v="0.17"/>
    <x v="735"/>
    <n v="0.15"/>
    <n v="42517.87"/>
    <x v="2"/>
    <x v="2"/>
    <n v="6"/>
  </r>
  <r>
    <s v="ORD1737"/>
    <x v="737"/>
    <s v="Amit Verma"/>
    <x v="3"/>
    <x v="2"/>
    <x v="5"/>
    <x v="0"/>
    <x v="6"/>
    <x v="721"/>
    <n v="5"/>
    <n v="14794"/>
    <n v="0.08"/>
    <x v="736"/>
    <n v="0.25"/>
    <n v="17013.099999999999"/>
    <x v="1"/>
    <x v="0"/>
    <n v="3"/>
  </r>
  <r>
    <s v="ORD1738"/>
    <x v="738"/>
    <s v="Sara Khan"/>
    <x v="2"/>
    <x v="0"/>
    <x v="0"/>
    <x v="0"/>
    <x v="0"/>
    <x v="722"/>
    <n v="8"/>
    <n v="6343"/>
    <n v="0.21"/>
    <x v="737"/>
    <n v="0.25"/>
    <n v="10021.94"/>
    <x v="1"/>
    <x v="2"/>
    <n v="9"/>
  </r>
  <r>
    <s v="ORD1739"/>
    <x v="739"/>
    <s v="Amit Verma"/>
    <x v="1"/>
    <x v="1"/>
    <x v="5"/>
    <x v="1"/>
    <x v="15"/>
    <x v="723"/>
    <n v="4"/>
    <n v="1073"/>
    <n v="0.24"/>
    <x v="738"/>
    <n v="0.4"/>
    <n v="1304.77"/>
    <x v="3"/>
    <x v="1"/>
    <n v="4"/>
  </r>
  <r>
    <s v="ORD1740"/>
    <x v="740"/>
    <s v="Sara Khan"/>
    <x v="2"/>
    <x v="2"/>
    <x v="3"/>
    <x v="3"/>
    <x v="17"/>
    <x v="724"/>
    <n v="2"/>
    <n v="13754"/>
    <n v="0.22"/>
    <x v="739"/>
    <n v="0.2"/>
    <n v="4291.25"/>
    <x v="3"/>
    <x v="2"/>
    <n v="2"/>
  </r>
  <r>
    <s v="ORD1741"/>
    <x v="741"/>
    <s v="David Lee"/>
    <x v="1"/>
    <x v="1"/>
    <x v="2"/>
    <x v="1"/>
    <x v="10"/>
    <x v="725"/>
    <n v="6"/>
    <n v="672"/>
    <n v="0.18"/>
    <x v="740"/>
    <n v="0.4"/>
    <n v="1322.5"/>
    <x v="2"/>
    <x v="2"/>
    <n v="6"/>
  </r>
  <r>
    <s v="ORD1742"/>
    <x v="742"/>
    <s v="Maria Singh"/>
    <x v="1"/>
    <x v="1"/>
    <x v="4"/>
    <x v="3"/>
    <x v="3"/>
    <x v="726"/>
    <n v="9"/>
    <n v="5081"/>
    <n v="7.0000000000000007E-2"/>
    <x v="741"/>
    <n v="0.2"/>
    <n v="8505.59"/>
    <x v="1"/>
    <x v="2"/>
    <n v="1"/>
  </r>
  <r>
    <s v="ORD1743"/>
    <x v="743"/>
    <s v="John Smith"/>
    <x v="2"/>
    <x v="3"/>
    <x v="2"/>
    <x v="1"/>
    <x v="1"/>
    <x v="377"/>
    <n v="1"/>
    <n v="501"/>
    <n v="7.0000000000000007E-2"/>
    <x v="742"/>
    <n v="0.4"/>
    <n v="186.37"/>
    <x v="3"/>
    <x v="2"/>
    <n v="6"/>
  </r>
  <r>
    <s v="ORD1744"/>
    <x v="744"/>
    <s v="David Lee"/>
    <x v="0"/>
    <x v="1"/>
    <x v="1"/>
    <x v="2"/>
    <x v="14"/>
    <x v="727"/>
    <n v="7"/>
    <n v="1422"/>
    <n v="0.24"/>
    <x v="743"/>
    <n v="0.35"/>
    <n v="2647.76"/>
    <x v="2"/>
    <x v="1"/>
    <n v="1"/>
  </r>
  <r>
    <s v="ORD1745"/>
    <x v="745"/>
    <s v="Priya Mehta"/>
    <x v="1"/>
    <x v="3"/>
    <x v="5"/>
    <x v="2"/>
    <x v="12"/>
    <x v="728"/>
    <n v="9"/>
    <n v="3637"/>
    <n v="0"/>
    <x v="744"/>
    <n v="0.35"/>
    <n v="11456.55"/>
    <x v="1"/>
    <x v="0"/>
    <n v="8"/>
  </r>
  <r>
    <s v="ORD1746"/>
    <x v="746"/>
    <s v="Amit Verma"/>
    <x v="2"/>
    <x v="0"/>
    <x v="1"/>
    <x v="2"/>
    <x v="2"/>
    <x v="729"/>
    <n v="9"/>
    <n v="2659"/>
    <n v="0.18"/>
    <x v="745"/>
    <n v="0.35"/>
    <n v="6868.2"/>
    <x v="2"/>
    <x v="2"/>
    <n v="5"/>
  </r>
  <r>
    <s v="ORD1747"/>
    <x v="747"/>
    <s v="Priya Mehta"/>
    <x v="3"/>
    <x v="0"/>
    <x v="4"/>
    <x v="2"/>
    <x v="4"/>
    <x v="730"/>
    <n v="3"/>
    <n v="3047"/>
    <n v="0.18"/>
    <x v="746"/>
    <n v="0.35"/>
    <n v="2623.47"/>
    <x v="0"/>
    <x v="2"/>
    <n v="6"/>
  </r>
  <r>
    <s v="ORD1748"/>
    <x v="748"/>
    <s v="Amit Verma"/>
    <x v="2"/>
    <x v="3"/>
    <x v="1"/>
    <x v="4"/>
    <x v="19"/>
    <x v="731"/>
    <n v="5"/>
    <n v="57701"/>
    <n v="0.16"/>
    <x v="747"/>
    <n v="0.15"/>
    <n v="36351.629999999997"/>
    <x v="1"/>
    <x v="1"/>
    <n v="2"/>
  </r>
  <r>
    <s v="ORD1749"/>
    <x v="749"/>
    <s v="Maria Singh"/>
    <x v="3"/>
    <x v="1"/>
    <x v="0"/>
    <x v="2"/>
    <x v="14"/>
    <x v="732"/>
    <n v="8"/>
    <n v="2781"/>
    <n v="0.25"/>
    <x v="748"/>
    <n v="0.35"/>
    <n v="5840.1"/>
    <x v="3"/>
    <x v="2"/>
    <n v="2"/>
  </r>
  <r>
    <s v="ORD1750"/>
    <x v="750"/>
    <s v="David Lee"/>
    <x v="1"/>
    <x v="2"/>
    <x v="2"/>
    <x v="0"/>
    <x v="13"/>
    <x v="733"/>
    <n v="8"/>
    <n v="3649"/>
    <n v="0.08"/>
    <x v="749"/>
    <n v="0.25"/>
    <n v="6714.16"/>
    <x v="3"/>
    <x v="2"/>
    <n v="9"/>
  </r>
  <r>
    <s v="ORD1751"/>
    <x v="751"/>
    <s v="Maria Singh"/>
    <x v="2"/>
    <x v="2"/>
    <x v="4"/>
    <x v="0"/>
    <x v="13"/>
    <x v="734"/>
    <n v="4"/>
    <n v="9505"/>
    <n v="0.08"/>
    <x v="750"/>
    <n v="0.25"/>
    <n v="8744.6"/>
    <x v="0"/>
    <x v="2"/>
    <n v="3"/>
  </r>
  <r>
    <s v="ORD1752"/>
    <x v="752"/>
    <s v="Sara Khan"/>
    <x v="2"/>
    <x v="3"/>
    <x v="4"/>
    <x v="4"/>
    <x v="8"/>
    <x v="735"/>
    <n v="1"/>
    <n v="20805"/>
    <n v="0.02"/>
    <x v="751"/>
    <n v="0.15"/>
    <n v="3058.34"/>
    <x v="1"/>
    <x v="2"/>
    <n v="6"/>
  </r>
  <r>
    <s v="ORD1753"/>
    <x v="753"/>
    <s v="Maria Singh"/>
    <x v="3"/>
    <x v="0"/>
    <x v="4"/>
    <x v="2"/>
    <x v="2"/>
    <x v="736"/>
    <n v="1"/>
    <n v="3583"/>
    <n v="0.11"/>
    <x v="752"/>
    <n v="0.35"/>
    <n v="1116.0999999999999"/>
    <x v="2"/>
    <x v="2"/>
    <n v="5"/>
  </r>
  <r>
    <s v="ORD1754"/>
    <x v="754"/>
    <s v="Maria Singh"/>
    <x v="2"/>
    <x v="0"/>
    <x v="3"/>
    <x v="2"/>
    <x v="14"/>
    <x v="737"/>
    <n v="4"/>
    <n v="2756"/>
    <n v="7.0000000000000007E-2"/>
    <x v="753"/>
    <n v="0.35"/>
    <n v="3588.31"/>
    <x v="3"/>
    <x v="2"/>
    <n v="4"/>
  </r>
  <r>
    <s v="ORD1755"/>
    <x v="755"/>
    <s v="Sara Khan"/>
    <x v="2"/>
    <x v="2"/>
    <x v="2"/>
    <x v="2"/>
    <x v="12"/>
    <x v="738"/>
    <n v="6"/>
    <n v="1537"/>
    <n v="0.09"/>
    <x v="754"/>
    <n v="0.35"/>
    <n v="2937.21"/>
    <x v="0"/>
    <x v="2"/>
    <n v="2"/>
  </r>
  <r>
    <s v="ORD1756"/>
    <x v="756"/>
    <s v="Amit Verma"/>
    <x v="1"/>
    <x v="3"/>
    <x v="1"/>
    <x v="1"/>
    <x v="1"/>
    <x v="739"/>
    <n v="8"/>
    <n v="1243"/>
    <n v="0.21"/>
    <x v="755"/>
    <n v="0.4"/>
    <n v="3142.3"/>
    <x v="0"/>
    <x v="0"/>
    <n v="8"/>
  </r>
  <r>
    <s v="ORD1757"/>
    <x v="757"/>
    <s v="Sara Khan"/>
    <x v="2"/>
    <x v="2"/>
    <x v="4"/>
    <x v="3"/>
    <x v="9"/>
    <x v="740"/>
    <n v="6"/>
    <n v="5983"/>
    <n v="0.23"/>
    <x v="756"/>
    <n v="0.2"/>
    <n v="5528.29"/>
    <x v="1"/>
    <x v="2"/>
    <n v="7"/>
  </r>
  <r>
    <s v="ORD1758"/>
    <x v="758"/>
    <s v="David Lee"/>
    <x v="0"/>
    <x v="1"/>
    <x v="2"/>
    <x v="1"/>
    <x v="1"/>
    <x v="741"/>
    <n v="9"/>
    <n v="1214"/>
    <n v="0.05"/>
    <x v="757"/>
    <n v="0.4"/>
    <n v="4151.88"/>
    <x v="1"/>
    <x v="2"/>
    <n v="2"/>
  </r>
  <r>
    <s v="ORD1759"/>
    <x v="759"/>
    <s v="Maria Singh"/>
    <x v="3"/>
    <x v="1"/>
    <x v="4"/>
    <x v="3"/>
    <x v="3"/>
    <x v="742"/>
    <n v="9"/>
    <n v="14087"/>
    <n v="0.09"/>
    <x v="758"/>
    <n v="0.2"/>
    <n v="23074.51"/>
    <x v="3"/>
    <x v="2"/>
    <n v="6"/>
  </r>
  <r>
    <s v="ORD1760"/>
    <x v="760"/>
    <s v="Sara Khan"/>
    <x v="2"/>
    <x v="3"/>
    <x v="0"/>
    <x v="2"/>
    <x v="14"/>
    <x v="743"/>
    <n v="2"/>
    <n v="1624"/>
    <n v="0.23"/>
    <x v="759"/>
    <n v="0.35"/>
    <n v="875.34"/>
    <x v="0"/>
    <x v="2"/>
    <n v="8"/>
  </r>
  <r>
    <s v="ORD1761"/>
    <x v="761"/>
    <s v="Maria Singh"/>
    <x v="3"/>
    <x v="3"/>
    <x v="0"/>
    <x v="2"/>
    <x v="2"/>
    <x v="744"/>
    <n v="1"/>
    <n v="1197"/>
    <n v="0.02"/>
    <x v="760"/>
    <n v="0.35"/>
    <n v="410.57"/>
    <x v="2"/>
    <x v="2"/>
    <n v="7"/>
  </r>
  <r>
    <s v="ORD1762"/>
    <x v="762"/>
    <s v="David Lee"/>
    <x v="3"/>
    <x v="1"/>
    <x v="0"/>
    <x v="1"/>
    <x v="15"/>
    <x v="745"/>
    <n v="2"/>
    <n v="331"/>
    <n v="0.02"/>
    <x v="761"/>
    <n v="0.4"/>
    <n v="259.5"/>
    <x v="0"/>
    <x v="2"/>
    <n v="1"/>
  </r>
  <r>
    <s v="ORD1763"/>
    <x v="763"/>
    <s v="Priya Mehta"/>
    <x v="3"/>
    <x v="0"/>
    <x v="5"/>
    <x v="1"/>
    <x v="5"/>
    <x v="746"/>
    <n v="5"/>
    <n v="1355"/>
    <n v="0.04"/>
    <x v="762"/>
    <n v="0.4"/>
    <n v="2601.6"/>
    <x v="2"/>
    <x v="2"/>
    <n v="5"/>
  </r>
  <r>
    <s v="ORD1764"/>
    <x v="764"/>
    <s v="David Lee"/>
    <x v="2"/>
    <x v="3"/>
    <x v="4"/>
    <x v="3"/>
    <x v="17"/>
    <x v="747"/>
    <n v="4"/>
    <n v="11235"/>
    <n v="0.15"/>
    <x v="763"/>
    <n v="0.2"/>
    <n v="7639.8"/>
    <x v="2"/>
    <x v="2"/>
    <n v="2"/>
  </r>
  <r>
    <s v="ORD1765"/>
    <x v="765"/>
    <s v="John Smith"/>
    <x v="2"/>
    <x v="1"/>
    <x v="5"/>
    <x v="0"/>
    <x v="18"/>
    <x v="748"/>
    <n v="4"/>
    <n v="2929"/>
    <n v="0.04"/>
    <x v="764"/>
    <n v="0.25"/>
    <n v="2811.84"/>
    <x v="3"/>
    <x v="2"/>
    <n v="6"/>
  </r>
  <r>
    <s v="ORD1766"/>
    <x v="766"/>
    <s v="John Smith"/>
    <x v="3"/>
    <x v="1"/>
    <x v="2"/>
    <x v="3"/>
    <x v="17"/>
    <x v="684"/>
    <n v="9"/>
    <n v="16871"/>
    <n v="0.24"/>
    <x v="765"/>
    <n v="0.2"/>
    <n v="23079.53"/>
    <x v="0"/>
    <x v="2"/>
    <n v="7"/>
  </r>
  <r>
    <s v="ORD1767"/>
    <x v="767"/>
    <s v="John Smith"/>
    <x v="0"/>
    <x v="0"/>
    <x v="5"/>
    <x v="1"/>
    <x v="10"/>
    <x v="749"/>
    <n v="8"/>
    <n v="1213"/>
    <n v="0.11"/>
    <x v="766"/>
    <n v="0.4"/>
    <n v="3454.62"/>
    <x v="2"/>
    <x v="2"/>
    <n v="7"/>
  </r>
  <r>
    <s v="ORD1768"/>
    <x v="768"/>
    <s v="Maria Singh"/>
    <x v="3"/>
    <x v="0"/>
    <x v="2"/>
    <x v="1"/>
    <x v="1"/>
    <x v="750"/>
    <n v="6"/>
    <n v="426"/>
    <n v="0.13"/>
    <x v="767"/>
    <n v="0.4"/>
    <n v="889.49"/>
    <x v="1"/>
    <x v="2"/>
    <n v="3"/>
  </r>
  <r>
    <s v="ORD1769"/>
    <x v="769"/>
    <s v="Amit Verma"/>
    <x v="0"/>
    <x v="0"/>
    <x v="2"/>
    <x v="4"/>
    <x v="19"/>
    <x v="751"/>
    <n v="1"/>
    <n v="33705"/>
    <n v="0.06"/>
    <x v="768"/>
    <n v="0.15"/>
    <n v="4752.3999999999996"/>
    <x v="2"/>
    <x v="2"/>
    <n v="7"/>
  </r>
  <r>
    <s v="ORD1770"/>
    <x v="770"/>
    <s v="Amit Verma"/>
    <x v="3"/>
    <x v="0"/>
    <x v="2"/>
    <x v="1"/>
    <x v="5"/>
    <x v="752"/>
    <n v="2"/>
    <n v="1021"/>
    <n v="0.12"/>
    <x v="769"/>
    <n v="0.4"/>
    <n v="718.78"/>
    <x v="1"/>
    <x v="2"/>
    <n v="5"/>
  </r>
  <r>
    <s v="ORD1771"/>
    <x v="771"/>
    <s v="Amit Verma"/>
    <x v="1"/>
    <x v="2"/>
    <x v="1"/>
    <x v="4"/>
    <x v="16"/>
    <x v="753"/>
    <n v="6"/>
    <n v="12023"/>
    <n v="0.17"/>
    <x v="770"/>
    <n v="0.15"/>
    <n v="8981.18"/>
    <x v="1"/>
    <x v="1"/>
    <n v="8"/>
  </r>
  <r>
    <s v="ORD1772"/>
    <x v="772"/>
    <s v="Maria Singh"/>
    <x v="3"/>
    <x v="0"/>
    <x v="5"/>
    <x v="0"/>
    <x v="0"/>
    <x v="754"/>
    <n v="2"/>
    <n v="5966"/>
    <n v="0.19"/>
    <x v="771"/>
    <n v="0.25"/>
    <n v="2416.23"/>
    <x v="0"/>
    <x v="1"/>
    <n v="8"/>
  </r>
  <r>
    <s v="ORD1773"/>
    <x v="773"/>
    <s v="David Lee"/>
    <x v="3"/>
    <x v="2"/>
    <x v="1"/>
    <x v="3"/>
    <x v="7"/>
    <x v="755"/>
    <n v="5"/>
    <n v="16537"/>
    <n v="0.19"/>
    <x v="772"/>
    <n v="0.2"/>
    <n v="13394.97"/>
    <x v="1"/>
    <x v="2"/>
    <n v="7"/>
  </r>
  <r>
    <s v="ORD1774"/>
    <x v="774"/>
    <s v="Amit Verma"/>
    <x v="2"/>
    <x v="3"/>
    <x v="4"/>
    <x v="3"/>
    <x v="17"/>
    <x v="756"/>
    <n v="5"/>
    <n v="7891"/>
    <n v="0.14000000000000001"/>
    <x v="773"/>
    <n v="0.2"/>
    <n v="6786.26"/>
    <x v="2"/>
    <x v="2"/>
    <n v="6"/>
  </r>
  <r>
    <s v="ORD1775"/>
    <x v="775"/>
    <s v="Priya Mehta"/>
    <x v="0"/>
    <x v="1"/>
    <x v="5"/>
    <x v="4"/>
    <x v="8"/>
    <x v="757"/>
    <n v="6"/>
    <n v="71627"/>
    <n v="0.23"/>
    <x v="774"/>
    <n v="0.15"/>
    <n v="49637.51"/>
    <x v="1"/>
    <x v="2"/>
    <n v="2"/>
  </r>
  <r>
    <s v="ORD1776"/>
    <x v="776"/>
    <s v="John Smith"/>
    <x v="1"/>
    <x v="2"/>
    <x v="4"/>
    <x v="3"/>
    <x v="3"/>
    <x v="758"/>
    <n v="6"/>
    <n v="3080"/>
    <n v="0.2"/>
    <x v="775"/>
    <n v="0.2"/>
    <n v="2956.8"/>
    <x v="0"/>
    <x v="0"/>
    <n v="6"/>
  </r>
  <r>
    <s v="ORD1777"/>
    <x v="777"/>
    <s v="David Lee"/>
    <x v="0"/>
    <x v="3"/>
    <x v="4"/>
    <x v="1"/>
    <x v="15"/>
    <x v="439"/>
    <n v="6"/>
    <n v="1140"/>
    <n v="0.19"/>
    <x v="776"/>
    <n v="0.4"/>
    <n v="2216.16"/>
    <x v="3"/>
    <x v="2"/>
    <n v="9"/>
  </r>
  <r>
    <s v="ORD1778"/>
    <x v="778"/>
    <s v="John Smith"/>
    <x v="1"/>
    <x v="3"/>
    <x v="2"/>
    <x v="2"/>
    <x v="2"/>
    <x v="759"/>
    <n v="2"/>
    <n v="2820"/>
    <n v="0.01"/>
    <x v="777"/>
    <n v="0.35"/>
    <n v="1954.26"/>
    <x v="2"/>
    <x v="2"/>
    <n v="2"/>
  </r>
  <r>
    <s v="ORD1779"/>
    <x v="779"/>
    <s v="Amit Verma"/>
    <x v="3"/>
    <x v="2"/>
    <x v="5"/>
    <x v="4"/>
    <x v="16"/>
    <x v="760"/>
    <n v="3"/>
    <n v="37766"/>
    <n v="0"/>
    <x v="778"/>
    <n v="0.15"/>
    <n v="16994.7"/>
    <x v="2"/>
    <x v="2"/>
    <n v="1"/>
  </r>
  <r>
    <s v="ORD1780"/>
    <x v="780"/>
    <s v="David Lee"/>
    <x v="2"/>
    <x v="3"/>
    <x v="4"/>
    <x v="3"/>
    <x v="9"/>
    <x v="761"/>
    <n v="6"/>
    <n v="12822"/>
    <n v="0.05"/>
    <x v="779"/>
    <n v="0.2"/>
    <n v="14617.08"/>
    <x v="0"/>
    <x v="2"/>
    <n v="5"/>
  </r>
  <r>
    <s v="ORD1781"/>
    <x v="781"/>
    <s v="Sara Khan"/>
    <x v="2"/>
    <x v="3"/>
    <x v="0"/>
    <x v="4"/>
    <x v="16"/>
    <x v="762"/>
    <n v="8"/>
    <n v="78099"/>
    <n v="0.17"/>
    <x v="780"/>
    <n v="0.15"/>
    <n v="77786.600000000006"/>
    <x v="0"/>
    <x v="0"/>
    <n v="6"/>
  </r>
  <r>
    <s v="ORD1782"/>
    <x v="782"/>
    <s v="Priya Mehta"/>
    <x v="0"/>
    <x v="2"/>
    <x v="4"/>
    <x v="4"/>
    <x v="19"/>
    <x v="763"/>
    <n v="1"/>
    <n v="46060"/>
    <n v="0.1"/>
    <x v="781"/>
    <n v="0.15"/>
    <n v="6218.1"/>
    <x v="0"/>
    <x v="2"/>
    <n v="3"/>
  </r>
  <r>
    <s v="ORD1783"/>
    <x v="783"/>
    <s v="Amit Verma"/>
    <x v="2"/>
    <x v="3"/>
    <x v="0"/>
    <x v="2"/>
    <x v="2"/>
    <x v="764"/>
    <n v="1"/>
    <n v="4086"/>
    <n v="0.1"/>
    <x v="782"/>
    <n v="0.35"/>
    <n v="1287.0899999999999"/>
    <x v="0"/>
    <x v="2"/>
    <n v="8"/>
  </r>
  <r>
    <s v="ORD1784"/>
    <x v="784"/>
    <s v="Amit Verma"/>
    <x v="0"/>
    <x v="0"/>
    <x v="5"/>
    <x v="1"/>
    <x v="5"/>
    <x v="765"/>
    <n v="2"/>
    <n v="535"/>
    <n v="0.22"/>
    <x v="783"/>
    <n v="0.4"/>
    <n v="333.84"/>
    <x v="2"/>
    <x v="2"/>
    <n v="7"/>
  </r>
  <r>
    <s v="ORD1785"/>
    <x v="785"/>
    <s v="Priya Mehta"/>
    <x v="0"/>
    <x v="0"/>
    <x v="1"/>
    <x v="4"/>
    <x v="16"/>
    <x v="766"/>
    <n v="6"/>
    <n v="33225"/>
    <n v="0.22"/>
    <x v="784"/>
    <n v="0.15"/>
    <n v="23323.95"/>
    <x v="3"/>
    <x v="2"/>
    <n v="2"/>
  </r>
  <r>
    <s v="ORD1786"/>
    <x v="786"/>
    <s v="Priya Mehta"/>
    <x v="1"/>
    <x v="1"/>
    <x v="5"/>
    <x v="3"/>
    <x v="3"/>
    <x v="767"/>
    <n v="9"/>
    <n v="8643"/>
    <n v="0.23"/>
    <x v="785"/>
    <n v="0.2"/>
    <n v="11979.2"/>
    <x v="1"/>
    <x v="2"/>
    <n v="7"/>
  </r>
  <r>
    <s v="ORD1787"/>
    <x v="787"/>
    <s v="Sara Khan"/>
    <x v="0"/>
    <x v="3"/>
    <x v="1"/>
    <x v="0"/>
    <x v="0"/>
    <x v="768"/>
    <n v="4"/>
    <n v="12139"/>
    <n v="0.08"/>
    <x v="786"/>
    <n v="0.25"/>
    <n v="11167.88"/>
    <x v="1"/>
    <x v="2"/>
    <n v="1"/>
  </r>
  <r>
    <s v="ORD1788"/>
    <x v="788"/>
    <s v="Amit Verma"/>
    <x v="1"/>
    <x v="1"/>
    <x v="1"/>
    <x v="4"/>
    <x v="19"/>
    <x v="769"/>
    <n v="3"/>
    <n v="46727"/>
    <n v="0.17"/>
    <x v="787"/>
    <n v="0.15"/>
    <n v="17452.53"/>
    <x v="3"/>
    <x v="0"/>
    <n v="9"/>
  </r>
  <r>
    <s v="ORD1789"/>
    <x v="789"/>
    <s v="Maria Singh"/>
    <x v="2"/>
    <x v="0"/>
    <x v="5"/>
    <x v="4"/>
    <x v="8"/>
    <x v="770"/>
    <n v="8"/>
    <n v="21005"/>
    <n v="7.0000000000000007E-2"/>
    <x v="788"/>
    <n v="0.15"/>
    <n v="23441.58"/>
    <x v="3"/>
    <x v="2"/>
    <n v="7"/>
  </r>
  <r>
    <s v="ORD1790"/>
    <x v="790"/>
    <s v="Amit Verma"/>
    <x v="0"/>
    <x v="0"/>
    <x v="4"/>
    <x v="2"/>
    <x v="12"/>
    <x v="771"/>
    <n v="9"/>
    <n v="3083"/>
    <n v="0.05"/>
    <x v="789"/>
    <n v="0.35"/>
    <n v="9225.8799999999992"/>
    <x v="3"/>
    <x v="2"/>
    <n v="6"/>
  </r>
  <r>
    <s v="ORD1791"/>
    <x v="791"/>
    <s v="John Smith"/>
    <x v="0"/>
    <x v="0"/>
    <x v="3"/>
    <x v="1"/>
    <x v="15"/>
    <x v="772"/>
    <n v="5"/>
    <n v="361"/>
    <n v="0.05"/>
    <x v="790"/>
    <n v="0.4"/>
    <n v="685.9"/>
    <x v="0"/>
    <x v="1"/>
    <n v="2"/>
  </r>
  <r>
    <s v="ORD1792"/>
    <x v="792"/>
    <s v="David Lee"/>
    <x v="3"/>
    <x v="3"/>
    <x v="4"/>
    <x v="0"/>
    <x v="13"/>
    <x v="773"/>
    <n v="9"/>
    <n v="1593"/>
    <n v="0.09"/>
    <x v="791"/>
    <n v="0.25"/>
    <n v="3261.67"/>
    <x v="2"/>
    <x v="2"/>
    <n v="3"/>
  </r>
  <r>
    <s v="ORD1793"/>
    <x v="793"/>
    <s v="David Lee"/>
    <x v="0"/>
    <x v="3"/>
    <x v="4"/>
    <x v="3"/>
    <x v="17"/>
    <x v="774"/>
    <n v="2"/>
    <n v="16226"/>
    <n v="0.11"/>
    <x v="792"/>
    <n v="0.2"/>
    <n v="5776.46"/>
    <x v="2"/>
    <x v="2"/>
    <n v="1"/>
  </r>
  <r>
    <s v="ORD1794"/>
    <x v="794"/>
    <s v="John Smith"/>
    <x v="0"/>
    <x v="0"/>
    <x v="2"/>
    <x v="0"/>
    <x v="6"/>
    <x v="775"/>
    <n v="3"/>
    <n v="12451"/>
    <n v="0.21"/>
    <x v="793"/>
    <n v="0.25"/>
    <n v="7377.22"/>
    <x v="2"/>
    <x v="2"/>
    <n v="5"/>
  </r>
  <r>
    <s v="ORD1795"/>
    <x v="795"/>
    <s v="David Lee"/>
    <x v="3"/>
    <x v="1"/>
    <x v="2"/>
    <x v="3"/>
    <x v="9"/>
    <x v="776"/>
    <n v="7"/>
    <n v="13154"/>
    <n v="0.03"/>
    <x v="794"/>
    <n v="0.2"/>
    <n v="17863.13"/>
    <x v="0"/>
    <x v="1"/>
    <n v="9"/>
  </r>
  <r>
    <s v="ORD1796"/>
    <x v="796"/>
    <s v="Priya Mehta"/>
    <x v="3"/>
    <x v="1"/>
    <x v="4"/>
    <x v="1"/>
    <x v="5"/>
    <x v="777"/>
    <n v="7"/>
    <n v="410"/>
    <n v="0.18"/>
    <x v="795"/>
    <n v="0.4"/>
    <n v="941.36"/>
    <x v="2"/>
    <x v="2"/>
    <n v="6"/>
  </r>
  <r>
    <s v="ORD1797"/>
    <x v="797"/>
    <s v="David Lee"/>
    <x v="2"/>
    <x v="2"/>
    <x v="0"/>
    <x v="3"/>
    <x v="17"/>
    <x v="778"/>
    <n v="6"/>
    <n v="14693"/>
    <n v="0.13"/>
    <x v="796"/>
    <n v="0.2"/>
    <n v="15339.49"/>
    <x v="0"/>
    <x v="1"/>
    <n v="5"/>
  </r>
  <r>
    <s v="ORD1798"/>
    <x v="798"/>
    <s v="David Lee"/>
    <x v="0"/>
    <x v="0"/>
    <x v="1"/>
    <x v="2"/>
    <x v="12"/>
    <x v="779"/>
    <n v="6"/>
    <n v="1163"/>
    <n v="7.0000000000000007E-2"/>
    <x v="797"/>
    <n v="0.35"/>
    <n v="2271.34"/>
    <x v="2"/>
    <x v="2"/>
    <n v="3"/>
  </r>
  <r>
    <s v="ORD1799"/>
    <x v="799"/>
    <s v="John Smith"/>
    <x v="2"/>
    <x v="1"/>
    <x v="2"/>
    <x v="2"/>
    <x v="12"/>
    <x v="780"/>
    <n v="2"/>
    <n v="1632"/>
    <n v="0.12"/>
    <x v="798"/>
    <n v="0.35"/>
    <n v="1005.31"/>
    <x v="3"/>
    <x v="2"/>
    <n v="5"/>
  </r>
  <r>
    <s v="ORD1800"/>
    <x v="800"/>
    <s v="Sara Khan"/>
    <x v="2"/>
    <x v="0"/>
    <x v="4"/>
    <x v="2"/>
    <x v="2"/>
    <x v="781"/>
    <n v="6"/>
    <n v="1041"/>
    <n v="7.0000000000000007E-2"/>
    <x v="799"/>
    <n v="0.35"/>
    <n v="2033.07"/>
    <x v="1"/>
    <x v="2"/>
    <n v="8"/>
  </r>
  <r>
    <s v="ORD1801"/>
    <x v="801"/>
    <s v="David Lee"/>
    <x v="3"/>
    <x v="1"/>
    <x v="3"/>
    <x v="2"/>
    <x v="14"/>
    <x v="782"/>
    <n v="4"/>
    <n v="3474"/>
    <n v="0.15"/>
    <x v="800"/>
    <n v="0.35"/>
    <n v="4134.0600000000004"/>
    <x v="1"/>
    <x v="2"/>
    <n v="2"/>
  </r>
  <r>
    <s v="ORD1802"/>
    <x v="802"/>
    <s v="Maria Singh"/>
    <x v="1"/>
    <x v="2"/>
    <x v="0"/>
    <x v="0"/>
    <x v="13"/>
    <x v="783"/>
    <n v="3"/>
    <n v="1867"/>
    <n v="0.11"/>
    <x v="801"/>
    <n v="0.25"/>
    <n v="1246.22"/>
    <x v="0"/>
    <x v="2"/>
    <n v="5"/>
  </r>
  <r>
    <s v="ORD1803"/>
    <x v="803"/>
    <s v="David Lee"/>
    <x v="2"/>
    <x v="2"/>
    <x v="5"/>
    <x v="1"/>
    <x v="1"/>
    <x v="784"/>
    <n v="2"/>
    <n v="218"/>
    <n v="0.04"/>
    <x v="802"/>
    <n v="0.4"/>
    <n v="167.42"/>
    <x v="2"/>
    <x v="2"/>
    <n v="6"/>
  </r>
  <r>
    <s v="ORD1804"/>
    <x v="804"/>
    <s v="Sara Khan"/>
    <x v="1"/>
    <x v="0"/>
    <x v="4"/>
    <x v="3"/>
    <x v="9"/>
    <x v="785"/>
    <n v="1"/>
    <n v="18044"/>
    <n v="0.03"/>
    <x v="803"/>
    <n v="0.2"/>
    <n v="3500.54"/>
    <x v="1"/>
    <x v="0"/>
    <n v="8"/>
  </r>
  <r>
    <s v="ORD1805"/>
    <x v="805"/>
    <s v="John Smith"/>
    <x v="0"/>
    <x v="1"/>
    <x v="4"/>
    <x v="3"/>
    <x v="7"/>
    <x v="786"/>
    <n v="5"/>
    <n v="7469"/>
    <n v="0.14000000000000001"/>
    <x v="804"/>
    <n v="0.2"/>
    <n v="6423.34"/>
    <x v="3"/>
    <x v="2"/>
    <n v="8"/>
  </r>
  <r>
    <s v="ORD1806"/>
    <x v="806"/>
    <s v="Sara Khan"/>
    <x v="3"/>
    <x v="3"/>
    <x v="1"/>
    <x v="2"/>
    <x v="14"/>
    <x v="787"/>
    <n v="2"/>
    <n v="4778"/>
    <n v="0.23"/>
    <x v="805"/>
    <n v="0.35"/>
    <n v="2575.34"/>
    <x v="3"/>
    <x v="2"/>
    <n v="5"/>
  </r>
  <r>
    <s v="ORD1807"/>
    <x v="807"/>
    <s v="John Smith"/>
    <x v="0"/>
    <x v="2"/>
    <x v="0"/>
    <x v="2"/>
    <x v="2"/>
    <x v="788"/>
    <n v="2"/>
    <n v="1706"/>
    <n v="0.09"/>
    <x v="806"/>
    <n v="0.35"/>
    <n v="1086.72"/>
    <x v="3"/>
    <x v="2"/>
    <n v="9"/>
  </r>
  <r>
    <s v="ORD1808"/>
    <x v="808"/>
    <s v="Priya Mehta"/>
    <x v="0"/>
    <x v="0"/>
    <x v="2"/>
    <x v="4"/>
    <x v="8"/>
    <x v="789"/>
    <n v="7"/>
    <n v="43937"/>
    <n v="0.18"/>
    <x v="807"/>
    <n v="0.15"/>
    <n v="37829.760000000002"/>
    <x v="0"/>
    <x v="2"/>
    <n v="4"/>
  </r>
  <r>
    <s v="ORD1809"/>
    <x v="809"/>
    <s v="John Smith"/>
    <x v="3"/>
    <x v="0"/>
    <x v="2"/>
    <x v="1"/>
    <x v="1"/>
    <x v="790"/>
    <n v="8"/>
    <n v="1030"/>
    <n v="0.16"/>
    <x v="808"/>
    <n v="0.4"/>
    <n v="2768.64"/>
    <x v="0"/>
    <x v="2"/>
    <n v="9"/>
  </r>
  <r>
    <s v="ORD1810"/>
    <x v="810"/>
    <s v="Priya Mehta"/>
    <x v="0"/>
    <x v="1"/>
    <x v="2"/>
    <x v="0"/>
    <x v="18"/>
    <x v="791"/>
    <n v="8"/>
    <n v="2651"/>
    <n v="0.23"/>
    <x v="809"/>
    <n v="0.25"/>
    <n v="4082.54"/>
    <x v="2"/>
    <x v="2"/>
    <n v="7"/>
  </r>
  <r>
    <s v="ORD1811"/>
    <x v="811"/>
    <s v="Priya Mehta"/>
    <x v="3"/>
    <x v="0"/>
    <x v="5"/>
    <x v="3"/>
    <x v="3"/>
    <x v="792"/>
    <n v="4"/>
    <n v="19520"/>
    <n v="0.21"/>
    <x v="810"/>
    <n v="0.2"/>
    <n v="12336.64"/>
    <x v="3"/>
    <x v="2"/>
    <n v="6"/>
  </r>
  <r>
    <s v="ORD1812"/>
    <x v="812"/>
    <s v="John Smith"/>
    <x v="1"/>
    <x v="2"/>
    <x v="0"/>
    <x v="4"/>
    <x v="11"/>
    <x v="793"/>
    <n v="1"/>
    <n v="35051"/>
    <n v="0.14000000000000001"/>
    <x v="811"/>
    <n v="0.15"/>
    <n v="4521.58"/>
    <x v="2"/>
    <x v="2"/>
    <n v="4"/>
  </r>
  <r>
    <s v="ORD1813"/>
    <x v="813"/>
    <s v="Maria Singh"/>
    <x v="0"/>
    <x v="0"/>
    <x v="0"/>
    <x v="4"/>
    <x v="8"/>
    <x v="794"/>
    <n v="7"/>
    <n v="37386"/>
    <n v="0.16"/>
    <x v="812"/>
    <n v="0.15"/>
    <n v="32974.449999999997"/>
    <x v="2"/>
    <x v="2"/>
    <n v="2"/>
  </r>
  <r>
    <s v="ORD1814"/>
    <x v="814"/>
    <s v="Amit Verma"/>
    <x v="3"/>
    <x v="0"/>
    <x v="2"/>
    <x v="3"/>
    <x v="17"/>
    <x v="795"/>
    <n v="1"/>
    <n v="11518"/>
    <n v="0.22"/>
    <x v="813"/>
    <n v="0.2"/>
    <n v="1796.81"/>
    <x v="3"/>
    <x v="1"/>
    <n v="8"/>
  </r>
  <r>
    <s v="ORD1815"/>
    <x v="815"/>
    <s v="John Smith"/>
    <x v="2"/>
    <x v="3"/>
    <x v="2"/>
    <x v="0"/>
    <x v="18"/>
    <x v="796"/>
    <n v="4"/>
    <n v="14258"/>
    <n v="0.1"/>
    <x v="814"/>
    <n v="0.25"/>
    <n v="12832.2"/>
    <x v="2"/>
    <x v="1"/>
    <n v="6"/>
  </r>
  <r>
    <s v="ORD1816"/>
    <x v="816"/>
    <s v="David Lee"/>
    <x v="0"/>
    <x v="3"/>
    <x v="1"/>
    <x v="4"/>
    <x v="11"/>
    <x v="797"/>
    <n v="8"/>
    <n v="26184"/>
    <n v="0.08"/>
    <x v="815"/>
    <n v="0.15"/>
    <n v="28907.14"/>
    <x v="1"/>
    <x v="2"/>
    <n v="3"/>
  </r>
  <r>
    <s v="ORD1817"/>
    <x v="817"/>
    <s v="Maria Singh"/>
    <x v="1"/>
    <x v="2"/>
    <x v="3"/>
    <x v="4"/>
    <x v="16"/>
    <x v="798"/>
    <n v="2"/>
    <n v="43787"/>
    <n v="0"/>
    <x v="816"/>
    <n v="0.15"/>
    <n v="13136.1"/>
    <x v="0"/>
    <x v="2"/>
    <n v="7"/>
  </r>
  <r>
    <s v="ORD1818"/>
    <x v="818"/>
    <s v="Maria Singh"/>
    <x v="3"/>
    <x v="1"/>
    <x v="3"/>
    <x v="1"/>
    <x v="5"/>
    <x v="799"/>
    <n v="6"/>
    <n v="1341"/>
    <n v="0.21"/>
    <x v="817"/>
    <n v="0.4"/>
    <n v="2542.54"/>
    <x v="2"/>
    <x v="2"/>
    <n v="7"/>
  </r>
  <r>
    <s v="ORD1819"/>
    <x v="819"/>
    <s v="David Lee"/>
    <x v="0"/>
    <x v="3"/>
    <x v="4"/>
    <x v="0"/>
    <x v="18"/>
    <x v="800"/>
    <n v="6"/>
    <n v="11028"/>
    <n v="0.2"/>
    <x v="818"/>
    <n v="0.25"/>
    <n v="13233.6"/>
    <x v="3"/>
    <x v="2"/>
    <n v="6"/>
  </r>
  <r>
    <s v="ORD1820"/>
    <x v="820"/>
    <s v="Amit Verma"/>
    <x v="0"/>
    <x v="1"/>
    <x v="4"/>
    <x v="4"/>
    <x v="19"/>
    <x v="801"/>
    <n v="9"/>
    <n v="69792"/>
    <n v="0.03"/>
    <x v="819"/>
    <n v="0.15"/>
    <n v="91392.62"/>
    <x v="0"/>
    <x v="2"/>
    <n v="2"/>
  </r>
  <r>
    <s v="ORD1821"/>
    <x v="821"/>
    <s v="Maria Singh"/>
    <x v="0"/>
    <x v="2"/>
    <x v="0"/>
    <x v="0"/>
    <x v="18"/>
    <x v="802"/>
    <n v="5"/>
    <n v="13485"/>
    <n v="0.14000000000000001"/>
    <x v="820"/>
    <n v="0.25"/>
    <n v="14496.38"/>
    <x v="0"/>
    <x v="2"/>
    <n v="8"/>
  </r>
  <r>
    <s v="ORD1822"/>
    <x v="822"/>
    <s v="Priya Mehta"/>
    <x v="1"/>
    <x v="3"/>
    <x v="0"/>
    <x v="3"/>
    <x v="17"/>
    <x v="803"/>
    <n v="4"/>
    <n v="3283"/>
    <n v="0.12"/>
    <x v="821"/>
    <n v="0.2"/>
    <n v="2311.23"/>
    <x v="2"/>
    <x v="2"/>
    <n v="1"/>
  </r>
  <r>
    <s v="ORD1823"/>
    <x v="823"/>
    <s v="Amit Verma"/>
    <x v="3"/>
    <x v="1"/>
    <x v="5"/>
    <x v="2"/>
    <x v="12"/>
    <x v="804"/>
    <n v="5"/>
    <n v="1159"/>
    <n v="0.03"/>
    <x v="822"/>
    <n v="0.35"/>
    <n v="1967.4"/>
    <x v="1"/>
    <x v="2"/>
    <n v="1"/>
  </r>
  <r>
    <s v="ORD1824"/>
    <x v="824"/>
    <s v="David Lee"/>
    <x v="2"/>
    <x v="3"/>
    <x v="5"/>
    <x v="4"/>
    <x v="19"/>
    <x v="805"/>
    <n v="5"/>
    <n v="40447"/>
    <n v="0.25"/>
    <x v="823"/>
    <n v="0.15"/>
    <n v="22751.439999999999"/>
    <x v="2"/>
    <x v="2"/>
    <n v="6"/>
  </r>
  <r>
    <s v="ORD1825"/>
    <x v="825"/>
    <s v="Amit Verma"/>
    <x v="2"/>
    <x v="2"/>
    <x v="3"/>
    <x v="1"/>
    <x v="15"/>
    <x v="806"/>
    <n v="8"/>
    <n v="1270"/>
    <n v="0.05"/>
    <x v="824"/>
    <n v="0.4"/>
    <n v="3860.8"/>
    <x v="1"/>
    <x v="2"/>
    <n v="5"/>
  </r>
  <r>
    <s v="ORD1826"/>
    <x v="826"/>
    <s v="John Smith"/>
    <x v="2"/>
    <x v="2"/>
    <x v="4"/>
    <x v="3"/>
    <x v="3"/>
    <x v="44"/>
    <n v="8"/>
    <n v="3733"/>
    <n v="0.02"/>
    <x v="825"/>
    <n v="0.2"/>
    <n v="5853.34"/>
    <x v="0"/>
    <x v="2"/>
    <n v="9"/>
  </r>
  <r>
    <s v="ORD1827"/>
    <x v="827"/>
    <s v="Amit Verma"/>
    <x v="3"/>
    <x v="3"/>
    <x v="3"/>
    <x v="0"/>
    <x v="0"/>
    <x v="807"/>
    <n v="2"/>
    <n v="14870"/>
    <n v="0.15"/>
    <x v="826"/>
    <n v="0.25"/>
    <n v="6319.75"/>
    <x v="2"/>
    <x v="0"/>
    <n v="7"/>
  </r>
  <r>
    <s v="ORD1828"/>
    <x v="828"/>
    <s v="Priya Mehta"/>
    <x v="2"/>
    <x v="1"/>
    <x v="3"/>
    <x v="3"/>
    <x v="3"/>
    <x v="808"/>
    <n v="7"/>
    <n v="18230"/>
    <n v="0.18"/>
    <x v="827"/>
    <n v="0.2"/>
    <n v="20928.04"/>
    <x v="3"/>
    <x v="2"/>
    <n v="2"/>
  </r>
  <r>
    <s v="ORD1829"/>
    <x v="829"/>
    <s v="John Smith"/>
    <x v="1"/>
    <x v="0"/>
    <x v="4"/>
    <x v="4"/>
    <x v="11"/>
    <x v="809"/>
    <n v="8"/>
    <n v="24472"/>
    <n v="0.01"/>
    <x v="828"/>
    <n v="0.15"/>
    <n v="29072.74"/>
    <x v="2"/>
    <x v="2"/>
    <n v="7"/>
  </r>
  <r>
    <s v="ORD1830"/>
    <x v="830"/>
    <s v="Sara Khan"/>
    <x v="3"/>
    <x v="0"/>
    <x v="5"/>
    <x v="0"/>
    <x v="13"/>
    <x v="810"/>
    <n v="6"/>
    <n v="13889"/>
    <n v="0.16"/>
    <x v="829"/>
    <n v="0.25"/>
    <n v="17500.14"/>
    <x v="1"/>
    <x v="2"/>
    <n v="3"/>
  </r>
  <r>
    <s v="ORD1831"/>
    <x v="831"/>
    <s v="David Lee"/>
    <x v="0"/>
    <x v="3"/>
    <x v="1"/>
    <x v="2"/>
    <x v="4"/>
    <x v="811"/>
    <n v="5"/>
    <n v="3971"/>
    <n v="0.13"/>
    <x v="830"/>
    <n v="0.35"/>
    <n v="6045.85"/>
    <x v="1"/>
    <x v="1"/>
    <n v="1"/>
  </r>
  <r>
    <s v="ORD1832"/>
    <x v="832"/>
    <s v="David Lee"/>
    <x v="1"/>
    <x v="1"/>
    <x v="1"/>
    <x v="3"/>
    <x v="7"/>
    <x v="812"/>
    <n v="9"/>
    <n v="11028"/>
    <n v="0.03"/>
    <x v="831"/>
    <n v="0.2"/>
    <n v="19254.89"/>
    <x v="2"/>
    <x v="2"/>
    <n v="8"/>
  </r>
  <r>
    <s v="ORD1833"/>
    <x v="833"/>
    <s v="Amit Verma"/>
    <x v="0"/>
    <x v="0"/>
    <x v="1"/>
    <x v="4"/>
    <x v="11"/>
    <x v="813"/>
    <n v="3"/>
    <n v="18329"/>
    <n v="0.04"/>
    <x v="832"/>
    <n v="0.15"/>
    <n v="7918.13"/>
    <x v="1"/>
    <x v="2"/>
    <n v="3"/>
  </r>
  <r>
    <s v="ORD1834"/>
    <x v="834"/>
    <s v="Maria Singh"/>
    <x v="2"/>
    <x v="2"/>
    <x v="4"/>
    <x v="1"/>
    <x v="5"/>
    <x v="814"/>
    <n v="4"/>
    <n v="249"/>
    <n v="0.14000000000000001"/>
    <x v="833"/>
    <n v="0.4"/>
    <n v="342.62"/>
    <x v="0"/>
    <x v="1"/>
    <n v="8"/>
  </r>
  <r>
    <s v="ORD1835"/>
    <x v="835"/>
    <s v="John Smith"/>
    <x v="1"/>
    <x v="1"/>
    <x v="2"/>
    <x v="0"/>
    <x v="13"/>
    <x v="815"/>
    <n v="9"/>
    <n v="6068"/>
    <n v="7.0000000000000007E-2"/>
    <x v="834"/>
    <n v="0.25"/>
    <n v="12697.29"/>
    <x v="2"/>
    <x v="2"/>
    <n v="7"/>
  </r>
  <r>
    <s v="ORD1836"/>
    <x v="836"/>
    <s v="Sara Khan"/>
    <x v="3"/>
    <x v="0"/>
    <x v="2"/>
    <x v="3"/>
    <x v="3"/>
    <x v="816"/>
    <n v="6"/>
    <n v="15930"/>
    <n v="0.23"/>
    <x v="835"/>
    <n v="0.2"/>
    <n v="14719.32"/>
    <x v="1"/>
    <x v="2"/>
    <n v="2"/>
  </r>
  <r>
    <s v="ORD1837"/>
    <x v="837"/>
    <s v="John Smith"/>
    <x v="1"/>
    <x v="1"/>
    <x v="2"/>
    <x v="3"/>
    <x v="7"/>
    <x v="817"/>
    <n v="8"/>
    <n v="12077"/>
    <n v="0.2"/>
    <x v="836"/>
    <n v="0.2"/>
    <n v="15458.56"/>
    <x v="2"/>
    <x v="2"/>
    <n v="1"/>
  </r>
  <r>
    <s v="ORD1838"/>
    <x v="838"/>
    <s v="David Lee"/>
    <x v="0"/>
    <x v="3"/>
    <x v="0"/>
    <x v="2"/>
    <x v="2"/>
    <x v="818"/>
    <n v="7"/>
    <n v="3257"/>
    <n v="0.25"/>
    <x v="837"/>
    <n v="0.35"/>
    <n v="5984.74"/>
    <x v="2"/>
    <x v="2"/>
    <n v="7"/>
  </r>
  <r>
    <s v="ORD1839"/>
    <x v="839"/>
    <s v="John Smith"/>
    <x v="3"/>
    <x v="1"/>
    <x v="5"/>
    <x v="2"/>
    <x v="2"/>
    <x v="819"/>
    <n v="2"/>
    <n v="4420"/>
    <n v="0.06"/>
    <x v="838"/>
    <n v="0.35"/>
    <n v="2908.36"/>
    <x v="3"/>
    <x v="2"/>
    <n v="1"/>
  </r>
  <r>
    <s v="ORD1840"/>
    <x v="840"/>
    <s v="Sara Khan"/>
    <x v="1"/>
    <x v="0"/>
    <x v="5"/>
    <x v="1"/>
    <x v="15"/>
    <x v="820"/>
    <n v="3"/>
    <n v="762"/>
    <n v="0.24"/>
    <x v="839"/>
    <n v="0.4"/>
    <n v="694.94"/>
    <x v="2"/>
    <x v="2"/>
    <n v="6"/>
  </r>
  <r>
    <s v="ORD1841"/>
    <x v="841"/>
    <s v="Maria Singh"/>
    <x v="1"/>
    <x v="3"/>
    <x v="0"/>
    <x v="1"/>
    <x v="5"/>
    <x v="821"/>
    <n v="1"/>
    <n v="956"/>
    <n v="0.11"/>
    <x v="840"/>
    <n v="0.4"/>
    <n v="340.34"/>
    <x v="3"/>
    <x v="2"/>
    <n v="8"/>
  </r>
  <r>
    <s v="ORD1842"/>
    <x v="842"/>
    <s v="Amit Verma"/>
    <x v="1"/>
    <x v="1"/>
    <x v="3"/>
    <x v="4"/>
    <x v="19"/>
    <x v="822"/>
    <n v="9"/>
    <n v="71330"/>
    <n v="0.09"/>
    <x v="841"/>
    <n v="0.15"/>
    <n v="87628.9"/>
    <x v="1"/>
    <x v="2"/>
    <n v="7"/>
  </r>
  <r>
    <s v="ORD1843"/>
    <x v="843"/>
    <s v="Priya Mehta"/>
    <x v="1"/>
    <x v="2"/>
    <x v="1"/>
    <x v="4"/>
    <x v="16"/>
    <x v="823"/>
    <n v="7"/>
    <n v="35122"/>
    <n v="0.01"/>
    <x v="842"/>
    <n v="0.15"/>
    <n v="36509.32"/>
    <x v="3"/>
    <x v="2"/>
    <n v="4"/>
  </r>
  <r>
    <s v="ORD1844"/>
    <x v="844"/>
    <s v="John Smith"/>
    <x v="3"/>
    <x v="0"/>
    <x v="2"/>
    <x v="1"/>
    <x v="15"/>
    <x v="824"/>
    <n v="1"/>
    <n v="1121"/>
    <n v="0.01"/>
    <x v="843"/>
    <n v="0.4"/>
    <n v="443.92"/>
    <x v="3"/>
    <x v="2"/>
    <n v="1"/>
  </r>
  <r>
    <s v="ORD1845"/>
    <x v="845"/>
    <s v="Priya Mehta"/>
    <x v="0"/>
    <x v="3"/>
    <x v="1"/>
    <x v="1"/>
    <x v="5"/>
    <x v="825"/>
    <n v="3"/>
    <n v="780"/>
    <n v="0.17"/>
    <x v="844"/>
    <n v="0.4"/>
    <n v="776.88"/>
    <x v="3"/>
    <x v="2"/>
    <n v="1"/>
  </r>
  <r>
    <s v="ORD1846"/>
    <x v="846"/>
    <s v="David Lee"/>
    <x v="1"/>
    <x v="1"/>
    <x v="2"/>
    <x v="0"/>
    <x v="18"/>
    <x v="826"/>
    <n v="4"/>
    <n v="14660"/>
    <n v="0.11"/>
    <x v="845"/>
    <n v="0.25"/>
    <n v="13047.4"/>
    <x v="0"/>
    <x v="1"/>
    <n v="4"/>
  </r>
  <r>
    <s v="ORD1847"/>
    <x v="847"/>
    <s v="Amit Verma"/>
    <x v="3"/>
    <x v="2"/>
    <x v="1"/>
    <x v="2"/>
    <x v="14"/>
    <x v="827"/>
    <n v="4"/>
    <n v="2503"/>
    <n v="0.06"/>
    <x v="846"/>
    <n v="0.35"/>
    <n v="3293.95"/>
    <x v="3"/>
    <x v="2"/>
    <n v="5"/>
  </r>
  <r>
    <s v="ORD1848"/>
    <x v="848"/>
    <s v="Amit Verma"/>
    <x v="0"/>
    <x v="0"/>
    <x v="3"/>
    <x v="4"/>
    <x v="8"/>
    <x v="828"/>
    <n v="5"/>
    <n v="12096"/>
    <n v="0.15"/>
    <x v="847"/>
    <n v="0.15"/>
    <n v="7711.2"/>
    <x v="2"/>
    <x v="2"/>
    <n v="7"/>
  </r>
  <r>
    <s v="ORD1849"/>
    <x v="849"/>
    <s v="John Smith"/>
    <x v="1"/>
    <x v="2"/>
    <x v="1"/>
    <x v="2"/>
    <x v="12"/>
    <x v="829"/>
    <n v="3"/>
    <n v="1203"/>
    <n v="0.06"/>
    <x v="848"/>
    <n v="0.35"/>
    <n v="1187.3599999999999"/>
    <x v="3"/>
    <x v="2"/>
    <n v="4"/>
  </r>
  <r>
    <s v="ORD1850"/>
    <x v="850"/>
    <s v="Maria Singh"/>
    <x v="0"/>
    <x v="1"/>
    <x v="1"/>
    <x v="2"/>
    <x v="2"/>
    <x v="830"/>
    <n v="3"/>
    <n v="2903"/>
    <n v="0.14000000000000001"/>
    <x v="849"/>
    <n v="0.35"/>
    <n v="2621.41"/>
    <x v="2"/>
    <x v="2"/>
    <n v="1"/>
  </r>
  <r>
    <s v="ORD1851"/>
    <x v="851"/>
    <s v="Amit Verma"/>
    <x v="0"/>
    <x v="1"/>
    <x v="4"/>
    <x v="1"/>
    <x v="1"/>
    <x v="831"/>
    <n v="1"/>
    <n v="1483"/>
    <n v="0.09"/>
    <x v="850"/>
    <n v="0.4"/>
    <n v="539.80999999999995"/>
    <x v="3"/>
    <x v="2"/>
    <n v="7"/>
  </r>
  <r>
    <s v="ORD1852"/>
    <x v="852"/>
    <s v="John Smith"/>
    <x v="3"/>
    <x v="3"/>
    <x v="1"/>
    <x v="0"/>
    <x v="0"/>
    <x v="832"/>
    <n v="7"/>
    <n v="13925"/>
    <n v="0.21"/>
    <x v="851"/>
    <n v="0.25"/>
    <n v="19251.310000000001"/>
    <x v="0"/>
    <x v="2"/>
    <n v="2"/>
  </r>
  <r>
    <s v="ORD1853"/>
    <x v="853"/>
    <s v="John Smith"/>
    <x v="0"/>
    <x v="2"/>
    <x v="4"/>
    <x v="3"/>
    <x v="3"/>
    <x v="833"/>
    <n v="1"/>
    <n v="17078"/>
    <n v="0.21"/>
    <x v="852"/>
    <n v="0.2"/>
    <n v="2698.32"/>
    <x v="1"/>
    <x v="2"/>
    <n v="2"/>
  </r>
  <r>
    <s v="ORD1854"/>
    <x v="854"/>
    <s v="Priya Mehta"/>
    <x v="3"/>
    <x v="3"/>
    <x v="5"/>
    <x v="0"/>
    <x v="13"/>
    <x v="834"/>
    <n v="2"/>
    <n v="8462"/>
    <n v="0.12"/>
    <x v="853"/>
    <n v="0.25"/>
    <n v="3723.28"/>
    <x v="3"/>
    <x v="2"/>
    <n v="8"/>
  </r>
  <r>
    <s v="ORD1855"/>
    <x v="855"/>
    <s v="Amit Verma"/>
    <x v="1"/>
    <x v="0"/>
    <x v="0"/>
    <x v="0"/>
    <x v="18"/>
    <x v="835"/>
    <n v="4"/>
    <n v="6105"/>
    <n v="0.09"/>
    <x v="854"/>
    <n v="0.25"/>
    <n v="5555.55"/>
    <x v="3"/>
    <x v="2"/>
    <n v="5"/>
  </r>
  <r>
    <s v="ORD1856"/>
    <x v="856"/>
    <s v="John Smith"/>
    <x v="0"/>
    <x v="3"/>
    <x v="1"/>
    <x v="2"/>
    <x v="2"/>
    <x v="836"/>
    <n v="4"/>
    <n v="3478"/>
    <n v="0.09"/>
    <x v="855"/>
    <n v="0.35"/>
    <n v="4430.97"/>
    <x v="0"/>
    <x v="2"/>
    <n v="2"/>
  </r>
  <r>
    <s v="ORD1857"/>
    <x v="857"/>
    <s v="Priya Mehta"/>
    <x v="0"/>
    <x v="0"/>
    <x v="5"/>
    <x v="0"/>
    <x v="13"/>
    <x v="837"/>
    <n v="5"/>
    <n v="13928"/>
    <n v="0.2"/>
    <x v="856"/>
    <n v="0.25"/>
    <n v="13928"/>
    <x v="3"/>
    <x v="2"/>
    <n v="5"/>
  </r>
  <r>
    <s v="ORD1858"/>
    <x v="858"/>
    <s v="Sara Khan"/>
    <x v="2"/>
    <x v="1"/>
    <x v="4"/>
    <x v="4"/>
    <x v="11"/>
    <x v="838"/>
    <n v="2"/>
    <n v="12839"/>
    <n v="0.08"/>
    <x v="857"/>
    <n v="0.15"/>
    <n v="3543.56"/>
    <x v="2"/>
    <x v="2"/>
    <n v="8"/>
  </r>
  <r>
    <s v="ORD1859"/>
    <x v="859"/>
    <s v="Priya Mehta"/>
    <x v="1"/>
    <x v="1"/>
    <x v="1"/>
    <x v="2"/>
    <x v="2"/>
    <x v="839"/>
    <n v="4"/>
    <n v="3884"/>
    <n v="0.05"/>
    <x v="858"/>
    <n v="0.35"/>
    <n v="5165.72"/>
    <x v="3"/>
    <x v="2"/>
    <n v="6"/>
  </r>
  <r>
    <s v="ORD1860"/>
    <x v="860"/>
    <s v="Priya Mehta"/>
    <x v="1"/>
    <x v="2"/>
    <x v="1"/>
    <x v="4"/>
    <x v="19"/>
    <x v="840"/>
    <n v="1"/>
    <n v="53619"/>
    <n v="0.02"/>
    <x v="859"/>
    <n v="0.15"/>
    <n v="7881.99"/>
    <x v="3"/>
    <x v="2"/>
    <n v="3"/>
  </r>
  <r>
    <s v="ORD1861"/>
    <x v="861"/>
    <s v="John Smith"/>
    <x v="2"/>
    <x v="0"/>
    <x v="3"/>
    <x v="3"/>
    <x v="7"/>
    <x v="841"/>
    <n v="2"/>
    <n v="12053"/>
    <n v="0.12"/>
    <x v="860"/>
    <n v="0.2"/>
    <n v="4242.66"/>
    <x v="1"/>
    <x v="2"/>
    <n v="8"/>
  </r>
  <r>
    <s v="ORD1862"/>
    <x v="862"/>
    <s v="David Lee"/>
    <x v="2"/>
    <x v="1"/>
    <x v="5"/>
    <x v="2"/>
    <x v="4"/>
    <x v="842"/>
    <n v="1"/>
    <n v="3356"/>
    <n v="0.12"/>
    <x v="861"/>
    <n v="0.35"/>
    <n v="1033.6500000000001"/>
    <x v="1"/>
    <x v="2"/>
    <n v="9"/>
  </r>
  <r>
    <s v="ORD1863"/>
    <x v="863"/>
    <s v="David Lee"/>
    <x v="3"/>
    <x v="2"/>
    <x v="2"/>
    <x v="3"/>
    <x v="3"/>
    <x v="843"/>
    <n v="4"/>
    <n v="15493"/>
    <n v="0.21"/>
    <x v="862"/>
    <n v="0.2"/>
    <n v="9791.58"/>
    <x v="3"/>
    <x v="2"/>
    <n v="5"/>
  </r>
  <r>
    <s v="ORD1864"/>
    <x v="864"/>
    <s v="Maria Singh"/>
    <x v="3"/>
    <x v="2"/>
    <x v="2"/>
    <x v="2"/>
    <x v="14"/>
    <x v="844"/>
    <n v="4"/>
    <n v="1185"/>
    <n v="0.06"/>
    <x v="863"/>
    <n v="0.35"/>
    <n v="1559.46"/>
    <x v="0"/>
    <x v="1"/>
    <n v="2"/>
  </r>
  <r>
    <s v="ORD1865"/>
    <x v="865"/>
    <s v="David Lee"/>
    <x v="0"/>
    <x v="3"/>
    <x v="3"/>
    <x v="1"/>
    <x v="5"/>
    <x v="845"/>
    <n v="7"/>
    <n v="387"/>
    <n v="0.1"/>
    <x v="864"/>
    <n v="0.4"/>
    <n v="975.24"/>
    <x v="1"/>
    <x v="2"/>
    <n v="2"/>
  </r>
  <r>
    <s v="ORD1866"/>
    <x v="866"/>
    <s v="Priya Mehta"/>
    <x v="0"/>
    <x v="2"/>
    <x v="4"/>
    <x v="0"/>
    <x v="13"/>
    <x v="846"/>
    <n v="9"/>
    <n v="8736"/>
    <n v="0.2"/>
    <x v="865"/>
    <n v="0.25"/>
    <n v="15724.8"/>
    <x v="3"/>
    <x v="2"/>
    <n v="7"/>
  </r>
  <r>
    <s v="ORD1867"/>
    <x v="867"/>
    <s v="Maria Singh"/>
    <x v="0"/>
    <x v="1"/>
    <x v="2"/>
    <x v="1"/>
    <x v="15"/>
    <x v="847"/>
    <n v="9"/>
    <n v="1184"/>
    <n v="0.21"/>
    <x v="866"/>
    <n v="0.4"/>
    <n v="3367.3"/>
    <x v="1"/>
    <x v="1"/>
    <n v="1"/>
  </r>
  <r>
    <s v="ORD1868"/>
    <x v="868"/>
    <s v="John Smith"/>
    <x v="0"/>
    <x v="3"/>
    <x v="2"/>
    <x v="3"/>
    <x v="9"/>
    <x v="20"/>
    <n v="5"/>
    <n v="14835"/>
    <n v="0.1"/>
    <x v="867"/>
    <n v="0.2"/>
    <n v="13351.5"/>
    <x v="3"/>
    <x v="2"/>
    <n v="2"/>
  </r>
  <r>
    <s v="ORD1869"/>
    <x v="869"/>
    <s v="Amit Verma"/>
    <x v="3"/>
    <x v="0"/>
    <x v="0"/>
    <x v="0"/>
    <x v="6"/>
    <x v="848"/>
    <n v="1"/>
    <n v="7868"/>
    <n v="0.11"/>
    <x v="868"/>
    <n v="0.25"/>
    <n v="1750.63"/>
    <x v="1"/>
    <x v="2"/>
    <n v="4"/>
  </r>
  <r>
    <s v="ORD1870"/>
    <x v="870"/>
    <s v="Priya Mehta"/>
    <x v="1"/>
    <x v="0"/>
    <x v="5"/>
    <x v="2"/>
    <x v="14"/>
    <x v="849"/>
    <n v="1"/>
    <n v="1931"/>
    <n v="0.08"/>
    <x v="869"/>
    <n v="0.35"/>
    <n v="621.78"/>
    <x v="1"/>
    <x v="2"/>
    <n v="1"/>
  </r>
  <r>
    <s v="ORD1871"/>
    <x v="871"/>
    <s v="Priya Mehta"/>
    <x v="0"/>
    <x v="1"/>
    <x v="4"/>
    <x v="0"/>
    <x v="6"/>
    <x v="850"/>
    <n v="6"/>
    <n v="10067"/>
    <n v="0.23"/>
    <x v="870"/>
    <n v="0.25"/>
    <n v="11627.38"/>
    <x v="2"/>
    <x v="2"/>
    <n v="4"/>
  </r>
  <r>
    <s v="ORD1872"/>
    <x v="872"/>
    <s v="Maria Singh"/>
    <x v="1"/>
    <x v="1"/>
    <x v="1"/>
    <x v="4"/>
    <x v="8"/>
    <x v="851"/>
    <n v="2"/>
    <n v="47481"/>
    <n v="0.03"/>
    <x v="871"/>
    <n v="0.15"/>
    <n v="13816.97"/>
    <x v="3"/>
    <x v="2"/>
    <n v="5"/>
  </r>
  <r>
    <s v="ORD1873"/>
    <x v="873"/>
    <s v="John Smith"/>
    <x v="0"/>
    <x v="3"/>
    <x v="5"/>
    <x v="0"/>
    <x v="18"/>
    <x v="852"/>
    <n v="8"/>
    <n v="11653"/>
    <n v="0.23"/>
    <x v="872"/>
    <n v="0.25"/>
    <n v="17945.62"/>
    <x v="3"/>
    <x v="2"/>
    <n v="9"/>
  </r>
  <r>
    <s v="ORD1874"/>
    <x v="874"/>
    <s v="Sara Khan"/>
    <x v="2"/>
    <x v="3"/>
    <x v="4"/>
    <x v="4"/>
    <x v="16"/>
    <x v="853"/>
    <n v="9"/>
    <n v="19557"/>
    <n v="0.17"/>
    <x v="873"/>
    <n v="0.15"/>
    <n v="21913.62"/>
    <x v="3"/>
    <x v="2"/>
    <n v="1"/>
  </r>
  <r>
    <s v="ORD1875"/>
    <x v="875"/>
    <s v="Priya Mehta"/>
    <x v="0"/>
    <x v="1"/>
    <x v="2"/>
    <x v="0"/>
    <x v="13"/>
    <x v="854"/>
    <n v="4"/>
    <n v="10435"/>
    <n v="0.13"/>
    <x v="874"/>
    <n v="0.25"/>
    <n v="9078.4500000000007"/>
    <x v="3"/>
    <x v="2"/>
    <n v="5"/>
  </r>
  <r>
    <s v="ORD1876"/>
    <x v="876"/>
    <s v="Sara Khan"/>
    <x v="0"/>
    <x v="1"/>
    <x v="0"/>
    <x v="4"/>
    <x v="8"/>
    <x v="855"/>
    <n v="5"/>
    <n v="10162"/>
    <n v="0.01"/>
    <x v="875"/>
    <n v="0.15"/>
    <n v="7545.28"/>
    <x v="1"/>
    <x v="2"/>
    <n v="2"/>
  </r>
  <r>
    <s v="ORD1877"/>
    <x v="877"/>
    <s v="Sara Khan"/>
    <x v="0"/>
    <x v="0"/>
    <x v="5"/>
    <x v="3"/>
    <x v="9"/>
    <x v="856"/>
    <n v="8"/>
    <n v="3974"/>
    <n v="0.12"/>
    <x v="876"/>
    <n v="0.2"/>
    <n v="5595.39"/>
    <x v="2"/>
    <x v="2"/>
    <n v="9"/>
  </r>
  <r>
    <s v="ORD1878"/>
    <x v="878"/>
    <s v="David Lee"/>
    <x v="3"/>
    <x v="0"/>
    <x v="2"/>
    <x v="1"/>
    <x v="1"/>
    <x v="857"/>
    <n v="3"/>
    <n v="1443"/>
    <n v="0.1"/>
    <x v="877"/>
    <n v="0.4"/>
    <n v="1558.44"/>
    <x v="2"/>
    <x v="2"/>
    <n v="6"/>
  </r>
  <r>
    <s v="ORD1879"/>
    <x v="879"/>
    <s v="John Smith"/>
    <x v="2"/>
    <x v="0"/>
    <x v="4"/>
    <x v="2"/>
    <x v="12"/>
    <x v="858"/>
    <n v="5"/>
    <n v="769"/>
    <n v="0.04"/>
    <x v="878"/>
    <n v="0.35"/>
    <n v="1291.92"/>
    <x v="0"/>
    <x v="2"/>
    <n v="2"/>
  </r>
  <r>
    <s v="ORD1880"/>
    <x v="880"/>
    <s v="Sara Khan"/>
    <x v="0"/>
    <x v="1"/>
    <x v="5"/>
    <x v="0"/>
    <x v="18"/>
    <x v="859"/>
    <n v="3"/>
    <n v="1631"/>
    <n v="0.16"/>
    <x v="879"/>
    <n v="0.25"/>
    <n v="1027.53"/>
    <x v="3"/>
    <x v="2"/>
    <n v="3"/>
  </r>
  <r>
    <s v="ORD1881"/>
    <x v="881"/>
    <s v="John Smith"/>
    <x v="0"/>
    <x v="2"/>
    <x v="1"/>
    <x v="1"/>
    <x v="1"/>
    <x v="860"/>
    <n v="3"/>
    <n v="1105"/>
    <n v="0.24"/>
    <x v="880"/>
    <n v="0.4"/>
    <n v="1007.76"/>
    <x v="0"/>
    <x v="2"/>
    <n v="8"/>
  </r>
  <r>
    <s v="ORD1882"/>
    <x v="882"/>
    <s v="David Lee"/>
    <x v="1"/>
    <x v="1"/>
    <x v="5"/>
    <x v="2"/>
    <x v="2"/>
    <x v="861"/>
    <n v="3"/>
    <n v="3971"/>
    <n v="0.14000000000000001"/>
    <x v="881"/>
    <n v="0.35"/>
    <n v="3585.81"/>
    <x v="1"/>
    <x v="2"/>
    <n v="1"/>
  </r>
  <r>
    <s v="ORD1883"/>
    <x v="883"/>
    <s v="John Smith"/>
    <x v="2"/>
    <x v="1"/>
    <x v="2"/>
    <x v="2"/>
    <x v="14"/>
    <x v="862"/>
    <n v="7"/>
    <n v="3753"/>
    <n v="0.18"/>
    <x v="882"/>
    <n v="0.35"/>
    <n v="7539.78"/>
    <x v="0"/>
    <x v="2"/>
    <n v="3"/>
  </r>
  <r>
    <s v="ORD1884"/>
    <x v="884"/>
    <s v="Priya Mehta"/>
    <x v="0"/>
    <x v="0"/>
    <x v="5"/>
    <x v="4"/>
    <x v="16"/>
    <x v="863"/>
    <n v="7"/>
    <n v="19833"/>
    <n v="0.02"/>
    <x v="883"/>
    <n v="0.15"/>
    <n v="20408.16"/>
    <x v="3"/>
    <x v="2"/>
    <n v="1"/>
  </r>
  <r>
    <s v="ORD1885"/>
    <x v="885"/>
    <s v="Sara Khan"/>
    <x v="1"/>
    <x v="1"/>
    <x v="1"/>
    <x v="3"/>
    <x v="9"/>
    <x v="864"/>
    <n v="7"/>
    <n v="9896"/>
    <n v="0.1"/>
    <x v="884"/>
    <n v="0.2"/>
    <n v="12468.96"/>
    <x v="2"/>
    <x v="2"/>
    <n v="8"/>
  </r>
  <r>
    <s v="ORD1886"/>
    <x v="886"/>
    <s v="John Smith"/>
    <x v="1"/>
    <x v="3"/>
    <x v="0"/>
    <x v="3"/>
    <x v="17"/>
    <x v="865"/>
    <n v="8"/>
    <n v="2204"/>
    <n v="0.03"/>
    <x v="885"/>
    <n v="0.2"/>
    <n v="3420.61"/>
    <x v="2"/>
    <x v="2"/>
    <n v="1"/>
  </r>
  <r>
    <s v="ORD1887"/>
    <x v="887"/>
    <s v="Amit Verma"/>
    <x v="3"/>
    <x v="1"/>
    <x v="0"/>
    <x v="1"/>
    <x v="10"/>
    <x v="866"/>
    <n v="5"/>
    <n v="781"/>
    <n v="0.15"/>
    <x v="886"/>
    <n v="0.4"/>
    <n v="1327.7"/>
    <x v="3"/>
    <x v="2"/>
    <n v="5"/>
  </r>
  <r>
    <s v="ORD1888"/>
    <x v="888"/>
    <s v="John Smith"/>
    <x v="1"/>
    <x v="1"/>
    <x v="2"/>
    <x v="3"/>
    <x v="3"/>
    <x v="867"/>
    <n v="5"/>
    <n v="11032"/>
    <n v="0.23"/>
    <x v="887"/>
    <n v="0.2"/>
    <n v="8494.64"/>
    <x v="1"/>
    <x v="2"/>
    <n v="4"/>
  </r>
  <r>
    <s v="ORD1889"/>
    <x v="889"/>
    <s v="Sara Khan"/>
    <x v="0"/>
    <x v="1"/>
    <x v="4"/>
    <x v="0"/>
    <x v="13"/>
    <x v="868"/>
    <n v="4"/>
    <n v="6347"/>
    <n v="0.17"/>
    <x v="888"/>
    <n v="0.25"/>
    <n v="5268.01"/>
    <x v="3"/>
    <x v="2"/>
    <n v="7"/>
  </r>
  <r>
    <s v="ORD1890"/>
    <x v="890"/>
    <s v="David Lee"/>
    <x v="3"/>
    <x v="1"/>
    <x v="2"/>
    <x v="3"/>
    <x v="3"/>
    <x v="869"/>
    <n v="7"/>
    <n v="4643"/>
    <n v="0.02"/>
    <x v="889"/>
    <n v="0.2"/>
    <n v="6370.2"/>
    <x v="1"/>
    <x v="2"/>
    <n v="5"/>
  </r>
  <r>
    <s v="ORD1891"/>
    <x v="891"/>
    <s v="David Lee"/>
    <x v="3"/>
    <x v="2"/>
    <x v="0"/>
    <x v="1"/>
    <x v="1"/>
    <x v="870"/>
    <n v="4"/>
    <n v="449"/>
    <n v="0.09"/>
    <x v="890"/>
    <n v="0.4"/>
    <n v="653.74"/>
    <x v="2"/>
    <x v="2"/>
    <n v="8"/>
  </r>
  <r>
    <s v="ORD1892"/>
    <x v="892"/>
    <s v="Sara Khan"/>
    <x v="0"/>
    <x v="1"/>
    <x v="3"/>
    <x v="3"/>
    <x v="7"/>
    <x v="617"/>
    <n v="2"/>
    <n v="19258"/>
    <n v="0.14000000000000001"/>
    <x v="891"/>
    <n v="0.2"/>
    <n v="6624.75"/>
    <x v="1"/>
    <x v="1"/>
    <n v="1"/>
  </r>
  <r>
    <s v="ORD1893"/>
    <x v="893"/>
    <s v="Priya Mehta"/>
    <x v="2"/>
    <x v="3"/>
    <x v="3"/>
    <x v="0"/>
    <x v="18"/>
    <x v="871"/>
    <n v="4"/>
    <n v="6560"/>
    <n v="0.1"/>
    <x v="892"/>
    <n v="0.25"/>
    <n v="5904"/>
    <x v="3"/>
    <x v="2"/>
    <n v="5"/>
  </r>
  <r>
    <s v="ORD1894"/>
    <x v="894"/>
    <s v="Priya Mehta"/>
    <x v="1"/>
    <x v="3"/>
    <x v="5"/>
    <x v="4"/>
    <x v="19"/>
    <x v="872"/>
    <n v="8"/>
    <n v="25892"/>
    <n v="0.21"/>
    <x v="893"/>
    <n v="0.15"/>
    <n v="24545.62"/>
    <x v="3"/>
    <x v="1"/>
    <n v="4"/>
  </r>
  <r>
    <s v="ORD1895"/>
    <x v="895"/>
    <s v="David Lee"/>
    <x v="3"/>
    <x v="1"/>
    <x v="1"/>
    <x v="1"/>
    <x v="15"/>
    <x v="873"/>
    <n v="9"/>
    <n v="395"/>
    <n v="0.2"/>
    <x v="894"/>
    <n v="0.4"/>
    <n v="1137.5999999999999"/>
    <x v="3"/>
    <x v="0"/>
    <n v="3"/>
  </r>
  <r>
    <s v="ORD1896"/>
    <x v="896"/>
    <s v="David Lee"/>
    <x v="2"/>
    <x v="0"/>
    <x v="5"/>
    <x v="4"/>
    <x v="16"/>
    <x v="874"/>
    <n v="3"/>
    <n v="27073"/>
    <n v="0.15"/>
    <x v="895"/>
    <n v="0.15"/>
    <n v="10355.42"/>
    <x v="1"/>
    <x v="2"/>
    <n v="5"/>
  </r>
  <r>
    <s v="ORD1897"/>
    <x v="897"/>
    <s v="Sara Khan"/>
    <x v="0"/>
    <x v="2"/>
    <x v="3"/>
    <x v="4"/>
    <x v="11"/>
    <x v="875"/>
    <n v="7"/>
    <n v="40682"/>
    <n v="0.09"/>
    <x v="896"/>
    <n v="0.15"/>
    <n v="38871.65"/>
    <x v="1"/>
    <x v="2"/>
    <n v="3"/>
  </r>
  <r>
    <s v="ORD1898"/>
    <x v="898"/>
    <s v="Priya Mehta"/>
    <x v="1"/>
    <x v="1"/>
    <x v="0"/>
    <x v="4"/>
    <x v="11"/>
    <x v="876"/>
    <n v="9"/>
    <n v="24289"/>
    <n v="0.06"/>
    <x v="897"/>
    <n v="0.15"/>
    <n v="30822.74"/>
    <x v="1"/>
    <x v="2"/>
    <n v="8"/>
  </r>
  <r>
    <s v="ORD1899"/>
    <x v="899"/>
    <s v="David Lee"/>
    <x v="1"/>
    <x v="1"/>
    <x v="5"/>
    <x v="2"/>
    <x v="4"/>
    <x v="877"/>
    <n v="4"/>
    <n v="1171"/>
    <n v="0.03"/>
    <x v="898"/>
    <n v="0.35"/>
    <n v="1590.22"/>
    <x v="2"/>
    <x v="1"/>
    <n v="3"/>
  </r>
  <r>
    <s v="ORD1900"/>
    <x v="900"/>
    <s v="Priya Mehta"/>
    <x v="3"/>
    <x v="1"/>
    <x v="2"/>
    <x v="2"/>
    <x v="2"/>
    <x v="878"/>
    <n v="3"/>
    <n v="1671"/>
    <n v="0.09"/>
    <x v="899"/>
    <n v="0.35"/>
    <n v="1596.64"/>
    <x v="0"/>
    <x v="2"/>
    <n v="1"/>
  </r>
  <r>
    <s v="ORD1901"/>
    <x v="901"/>
    <s v="David Lee"/>
    <x v="1"/>
    <x v="0"/>
    <x v="1"/>
    <x v="4"/>
    <x v="16"/>
    <x v="879"/>
    <n v="5"/>
    <n v="75428"/>
    <n v="0.1"/>
    <x v="900"/>
    <n v="0.15"/>
    <n v="50913.9"/>
    <x v="0"/>
    <x v="0"/>
    <n v="9"/>
  </r>
  <r>
    <s v="ORD1902"/>
    <x v="902"/>
    <s v="John Smith"/>
    <x v="1"/>
    <x v="0"/>
    <x v="2"/>
    <x v="1"/>
    <x v="10"/>
    <x v="880"/>
    <n v="1"/>
    <n v="691"/>
    <n v="0.17"/>
    <x v="901"/>
    <n v="0.4"/>
    <n v="229.41"/>
    <x v="3"/>
    <x v="2"/>
    <n v="9"/>
  </r>
  <r>
    <s v="ORD1903"/>
    <x v="903"/>
    <s v="Amit Verma"/>
    <x v="1"/>
    <x v="0"/>
    <x v="1"/>
    <x v="0"/>
    <x v="0"/>
    <x v="881"/>
    <n v="3"/>
    <n v="4959"/>
    <n v="0.16"/>
    <x v="902"/>
    <n v="0.25"/>
    <n v="3124.17"/>
    <x v="2"/>
    <x v="2"/>
    <n v="6"/>
  </r>
  <r>
    <s v="ORD1904"/>
    <x v="904"/>
    <s v="Maria Singh"/>
    <x v="1"/>
    <x v="2"/>
    <x v="0"/>
    <x v="0"/>
    <x v="0"/>
    <x v="882"/>
    <n v="8"/>
    <n v="14183"/>
    <n v="0.02"/>
    <x v="903"/>
    <n v="0.25"/>
    <n v="27798.68"/>
    <x v="1"/>
    <x v="2"/>
    <n v="1"/>
  </r>
  <r>
    <s v="ORD1905"/>
    <x v="905"/>
    <s v="John Smith"/>
    <x v="0"/>
    <x v="3"/>
    <x v="5"/>
    <x v="3"/>
    <x v="17"/>
    <x v="883"/>
    <n v="8"/>
    <n v="7432"/>
    <n v="0.1"/>
    <x v="904"/>
    <n v="0.2"/>
    <n v="10702.08"/>
    <x v="3"/>
    <x v="2"/>
    <n v="8"/>
  </r>
  <r>
    <s v="ORD1906"/>
    <x v="906"/>
    <s v="Maria Singh"/>
    <x v="2"/>
    <x v="2"/>
    <x v="1"/>
    <x v="1"/>
    <x v="5"/>
    <x v="884"/>
    <n v="4"/>
    <n v="364"/>
    <n v="0.05"/>
    <x v="905"/>
    <n v="0.4"/>
    <n v="553.28"/>
    <x v="2"/>
    <x v="2"/>
    <n v="2"/>
  </r>
  <r>
    <s v="ORD1907"/>
    <x v="907"/>
    <s v="David Lee"/>
    <x v="0"/>
    <x v="0"/>
    <x v="2"/>
    <x v="2"/>
    <x v="2"/>
    <x v="885"/>
    <n v="2"/>
    <n v="2861"/>
    <n v="0.04"/>
    <x v="906"/>
    <n v="0.35"/>
    <n v="1922.59"/>
    <x v="3"/>
    <x v="2"/>
    <n v="9"/>
  </r>
  <r>
    <s v="ORD1908"/>
    <x v="908"/>
    <s v="Amit Verma"/>
    <x v="0"/>
    <x v="3"/>
    <x v="5"/>
    <x v="4"/>
    <x v="19"/>
    <x v="886"/>
    <n v="8"/>
    <n v="38228"/>
    <n v="0.21"/>
    <x v="907"/>
    <n v="0.15"/>
    <n v="36240.14"/>
    <x v="2"/>
    <x v="1"/>
    <n v="8"/>
  </r>
  <r>
    <s v="ORD1909"/>
    <x v="909"/>
    <s v="Amit Verma"/>
    <x v="3"/>
    <x v="3"/>
    <x v="5"/>
    <x v="3"/>
    <x v="7"/>
    <x v="887"/>
    <n v="8"/>
    <n v="3753"/>
    <n v="0.01"/>
    <x v="908"/>
    <n v="0.2"/>
    <n v="5944.75"/>
    <x v="2"/>
    <x v="2"/>
    <n v="3"/>
  </r>
  <r>
    <s v="ORD1910"/>
    <x v="910"/>
    <s v="David Lee"/>
    <x v="1"/>
    <x v="0"/>
    <x v="2"/>
    <x v="0"/>
    <x v="13"/>
    <x v="592"/>
    <n v="4"/>
    <n v="9100"/>
    <n v="0.1"/>
    <x v="909"/>
    <n v="0.25"/>
    <n v="8190"/>
    <x v="0"/>
    <x v="2"/>
    <n v="5"/>
  </r>
  <r>
    <s v="ORD1911"/>
    <x v="911"/>
    <s v="David Lee"/>
    <x v="0"/>
    <x v="0"/>
    <x v="3"/>
    <x v="2"/>
    <x v="12"/>
    <x v="888"/>
    <n v="3"/>
    <n v="2852"/>
    <n v="0.04"/>
    <x v="910"/>
    <n v="0.35"/>
    <n v="2874.82"/>
    <x v="3"/>
    <x v="2"/>
    <n v="9"/>
  </r>
  <r>
    <s v="ORD1912"/>
    <x v="912"/>
    <s v="Priya Mehta"/>
    <x v="1"/>
    <x v="2"/>
    <x v="1"/>
    <x v="2"/>
    <x v="12"/>
    <x v="889"/>
    <n v="2"/>
    <n v="2438"/>
    <n v="0.22"/>
    <x v="911"/>
    <n v="0.35"/>
    <n v="1331.15"/>
    <x v="1"/>
    <x v="2"/>
    <n v="1"/>
  </r>
  <r>
    <s v="ORD1913"/>
    <x v="913"/>
    <s v="David Lee"/>
    <x v="0"/>
    <x v="0"/>
    <x v="2"/>
    <x v="4"/>
    <x v="11"/>
    <x v="890"/>
    <n v="9"/>
    <n v="67714"/>
    <n v="0.14000000000000001"/>
    <x v="912"/>
    <n v="0.15"/>
    <n v="78615.95"/>
    <x v="0"/>
    <x v="2"/>
    <n v="9"/>
  </r>
  <r>
    <s v="ORD1914"/>
    <x v="914"/>
    <s v="Sara Khan"/>
    <x v="0"/>
    <x v="3"/>
    <x v="0"/>
    <x v="0"/>
    <x v="13"/>
    <x v="891"/>
    <n v="1"/>
    <n v="6976"/>
    <n v="0.06"/>
    <x v="913"/>
    <n v="0.25"/>
    <n v="1639.36"/>
    <x v="0"/>
    <x v="2"/>
    <n v="4"/>
  </r>
  <r>
    <s v="ORD1915"/>
    <x v="915"/>
    <s v="David Lee"/>
    <x v="3"/>
    <x v="1"/>
    <x v="4"/>
    <x v="1"/>
    <x v="15"/>
    <x v="268"/>
    <n v="7"/>
    <n v="1052"/>
    <n v="0.13"/>
    <x v="914"/>
    <n v="0.4"/>
    <n v="2562.67"/>
    <x v="1"/>
    <x v="2"/>
    <n v="4"/>
  </r>
  <r>
    <s v="ORD1916"/>
    <x v="916"/>
    <s v="Sara Khan"/>
    <x v="2"/>
    <x v="0"/>
    <x v="2"/>
    <x v="2"/>
    <x v="2"/>
    <x v="670"/>
    <n v="5"/>
    <n v="4979"/>
    <n v="0.18"/>
    <x v="915"/>
    <n v="0.35"/>
    <n v="7144.86"/>
    <x v="2"/>
    <x v="2"/>
    <n v="4"/>
  </r>
  <r>
    <s v="ORD1917"/>
    <x v="917"/>
    <s v="David Lee"/>
    <x v="2"/>
    <x v="0"/>
    <x v="5"/>
    <x v="4"/>
    <x v="16"/>
    <x v="892"/>
    <n v="8"/>
    <n v="52891"/>
    <n v="0.24"/>
    <x v="916"/>
    <n v="0.15"/>
    <n v="48236.59"/>
    <x v="1"/>
    <x v="2"/>
    <n v="9"/>
  </r>
  <r>
    <s v="ORD1918"/>
    <x v="918"/>
    <s v="Priya Mehta"/>
    <x v="0"/>
    <x v="2"/>
    <x v="5"/>
    <x v="1"/>
    <x v="1"/>
    <x v="893"/>
    <n v="4"/>
    <n v="644"/>
    <n v="0.06"/>
    <x v="917"/>
    <n v="0.4"/>
    <n v="968.58"/>
    <x v="3"/>
    <x v="2"/>
    <n v="6"/>
  </r>
  <r>
    <s v="ORD1919"/>
    <x v="919"/>
    <s v="Sara Khan"/>
    <x v="3"/>
    <x v="2"/>
    <x v="2"/>
    <x v="0"/>
    <x v="13"/>
    <x v="894"/>
    <n v="7"/>
    <n v="9616"/>
    <n v="0.22"/>
    <x v="918"/>
    <n v="0.25"/>
    <n v="13125.84"/>
    <x v="1"/>
    <x v="2"/>
    <n v="8"/>
  </r>
  <r>
    <s v="ORD1920"/>
    <x v="920"/>
    <s v="John Smith"/>
    <x v="1"/>
    <x v="0"/>
    <x v="4"/>
    <x v="2"/>
    <x v="12"/>
    <x v="895"/>
    <n v="5"/>
    <n v="1394"/>
    <n v="0.23"/>
    <x v="919"/>
    <n v="0.35"/>
    <n v="1878.41"/>
    <x v="2"/>
    <x v="2"/>
    <n v="4"/>
  </r>
  <r>
    <s v="ORD1921"/>
    <x v="921"/>
    <s v="Sara Khan"/>
    <x v="1"/>
    <x v="3"/>
    <x v="2"/>
    <x v="1"/>
    <x v="1"/>
    <x v="896"/>
    <n v="5"/>
    <n v="689"/>
    <n v="0.23"/>
    <x v="920"/>
    <n v="0.4"/>
    <n v="1061.06"/>
    <x v="1"/>
    <x v="2"/>
    <n v="3"/>
  </r>
  <r>
    <s v="ORD1922"/>
    <x v="922"/>
    <s v="Priya Mehta"/>
    <x v="0"/>
    <x v="3"/>
    <x v="4"/>
    <x v="1"/>
    <x v="10"/>
    <x v="897"/>
    <n v="9"/>
    <n v="1216"/>
    <n v="0.16"/>
    <x v="921"/>
    <n v="0.4"/>
    <n v="3677.18"/>
    <x v="2"/>
    <x v="2"/>
    <n v="1"/>
  </r>
  <r>
    <s v="ORD1923"/>
    <x v="923"/>
    <s v="Maria Singh"/>
    <x v="2"/>
    <x v="1"/>
    <x v="4"/>
    <x v="1"/>
    <x v="1"/>
    <x v="898"/>
    <n v="9"/>
    <n v="526"/>
    <n v="0.16"/>
    <x v="922"/>
    <n v="0.4"/>
    <n v="1590.62"/>
    <x v="2"/>
    <x v="2"/>
    <n v="7"/>
  </r>
  <r>
    <s v="ORD1924"/>
    <x v="924"/>
    <s v="Sara Khan"/>
    <x v="3"/>
    <x v="0"/>
    <x v="0"/>
    <x v="2"/>
    <x v="14"/>
    <x v="130"/>
    <n v="9"/>
    <n v="1097"/>
    <n v="0.1"/>
    <x v="923"/>
    <n v="0.35"/>
    <n v="3110"/>
    <x v="3"/>
    <x v="2"/>
    <n v="4"/>
  </r>
  <r>
    <s v="ORD1925"/>
    <x v="925"/>
    <s v="David Lee"/>
    <x v="2"/>
    <x v="2"/>
    <x v="1"/>
    <x v="2"/>
    <x v="12"/>
    <x v="274"/>
    <n v="6"/>
    <n v="3562"/>
    <n v="0.19"/>
    <x v="924"/>
    <n v="0.35"/>
    <n v="6058.96"/>
    <x v="1"/>
    <x v="0"/>
    <n v="8"/>
  </r>
  <r>
    <s v="ORD1926"/>
    <x v="926"/>
    <s v="David Lee"/>
    <x v="1"/>
    <x v="3"/>
    <x v="5"/>
    <x v="3"/>
    <x v="17"/>
    <x v="899"/>
    <n v="6"/>
    <n v="4336"/>
    <n v="0.13"/>
    <x v="925"/>
    <n v="0.2"/>
    <n v="4526.78"/>
    <x v="1"/>
    <x v="1"/>
    <n v="3"/>
  </r>
  <r>
    <s v="ORD1927"/>
    <x v="927"/>
    <s v="Maria Singh"/>
    <x v="2"/>
    <x v="1"/>
    <x v="5"/>
    <x v="0"/>
    <x v="13"/>
    <x v="900"/>
    <n v="5"/>
    <n v="13880"/>
    <n v="0.17"/>
    <x v="926"/>
    <n v="0.25"/>
    <n v="14400.5"/>
    <x v="3"/>
    <x v="2"/>
    <n v="1"/>
  </r>
  <r>
    <s v="ORD1928"/>
    <x v="928"/>
    <s v="Priya Mehta"/>
    <x v="1"/>
    <x v="0"/>
    <x v="4"/>
    <x v="4"/>
    <x v="8"/>
    <x v="901"/>
    <n v="9"/>
    <n v="17521"/>
    <n v="0.11"/>
    <x v="927"/>
    <n v="0.15"/>
    <n v="21051.48"/>
    <x v="2"/>
    <x v="2"/>
    <n v="5"/>
  </r>
  <r>
    <s v="ORD1929"/>
    <x v="929"/>
    <s v="Amit Verma"/>
    <x v="3"/>
    <x v="3"/>
    <x v="5"/>
    <x v="1"/>
    <x v="15"/>
    <x v="902"/>
    <n v="8"/>
    <n v="227"/>
    <n v="0.18"/>
    <x v="928"/>
    <n v="0.4"/>
    <n v="595.65"/>
    <x v="1"/>
    <x v="1"/>
    <n v="2"/>
  </r>
  <r>
    <s v="ORD1930"/>
    <x v="930"/>
    <s v="David Lee"/>
    <x v="3"/>
    <x v="0"/>
    <x v="3"/>
    <x v="3"/>
    <x v="9"/>
    <x v="903"/>
    <n v="7"/>
    <n v="15992"/>
    <n v="0.21"/>
    <x v="929"/>
    <n v="0.2"/>
    <n v="17687.150000000001"/>
    <x v="3"/>
    <x v="2"/>
    <n v="3"/>
  </r>
  <r>
    <s v="ORD1931"/>
    <x v="931"/>
    <s v="John Smith"/>
    <x v="0"/>
    <x v="0"/>
    <x v="4"/>
    <x v="4"/>
    <x v="16"/>
    <x v="904"/>
    <n v="7"/>
    <n v="65718"/>
    <n v="0.04"/>
    <x v="930"/>
    <n v="0.15"/>
    <n v="66243.740000000005"/>
    <x v="2"/>
    <x v="2"/>
    <n v="6"/>
  </r>
  <r>
    <s v="ORD1932"/>
    <x v="932"/>
    <s v="Priya Mehta"/>
    <x v="0"/>
    <x v="3"/>
    <x v="5"/>
    <x v="3"/>
    <x v="7"/>
    <x v="905"/>
    <n v="6"/>
    <n v="13861"/>
    <n v="0.21"/>
    <x v="931"/>
    <n v="0.2"/>
    <n v="13140.23"/>
    <x v="3"/>
    <x v="2"/>
    <n v="3"/>
  </r>
  <r>
    <s v="ORD1933"/>
    <x v="933"/>
    <s v="Sara Khan"/>
    <x v="2"/>
    <x v="3"/>
    <x v="3"/>
    <x v="2"/>
    <x v="2"/>
    <x v="906"/>
    <n v="5"/>
    <n v="4772"/>
    <n v="0.14000000000000001"/>
    <x v="932"/>
    <n v="0.35"/>
    <n v="7181.86"/>
    <x v="1"/>
    <x v="2"/>
    <n v="3"/>
  </r>
  <r>
    <s v="ORD1934"/>
    <x v="934"/>
    <s v="Sara Khan"/>
    <x v="3"/>
    <x v="3"/>
    <x v="0"/>
    <x v="1"/>
    <x v="10"/>
    <x v="907"/>
    <n v="4"/>
    <n v="728"/>
    <n v="0.21"/>
    <x v="933"/>
    <n v="0.4"/>
    <n v="920.19"/>
    <x v="3"/>
    <x v="0"/>
    <n v="6"/>
  </r>
  <r>
    <s v="ORD1935"/>
    <x v="935"/>
    <s v="John Smith"/>
    <x v="3"/>
    <x v="0"/>
    <x v="5"/>
    <x v="4"/>
    <x v="8"/>
    <x v="908"/>
    <n v="3"/>
    <n v="77169"/>
    <n v="0.11"/>
    <x v="934"/>
    <n v="0.15"/>
    <n v="30906.18"/>
    <x v="0"/>
    <x v="2"/>
    <n v="5"/>
  </r>
  <r>
    <s v="ORD1936"/>
    <x v="936"/>
    <s v="David Lee"/>
    <x v="0"/>
    <x v="0"/>
    <x v="3"/>
    <x v="4"/>
    <x v="16"/>
    <x v="909"/>
    <n v="3"/>
    <n v="60669"/>
    <n v="0.09"/>
    <x v="935"/>
    <n v="0.15"/>
    <n v="24843.96"/>
    <x v="2"/>
    <x v="2"/>
    <n v="9"/>
  </r>
  <r>
    <s v="ORD1937"/>
    <x v="937"/>
    <s v="Priya Mehta"/>
    <x v="1"/>
    <x v="1"/>
    <x v="2"/>
    <x v="4"/>
    <x v="8"/>
    <x v="910"/>
    <n v="6"/>
    <n v="79184"/>
    <n v="0.23"/>
    <x v="936"/>
    <n v="0.15"/>
    <n v="54874.51"/>
    <x v="0"/>
    <x v="2"/>
    <n v="1"/>
  </r>
  <r>
    <s v="ORD1938"/>
    <x v="938"/>
    <s v="John Smith"/>
    <x v="2"/>
    <x v="2"/>
    <x v="1"/>
    <x v="4"/>
    <x v="19"/>
    <x v="911"/>
    <n v="4"/>
    <n v="57945"/>
    <n v="0.06"/>
    <x v="937"/>
    <n v="0.15"/>
    <n v="32680.98"/>
    <x v="0"/>
    <x v="2"/>
    <n v="3"/>
  </r>
  <r>
    <s v="ORD1939"/>
    <x v="939"/>
    <s v="David Lee"/>
    <x v="2"/>
    <x v="0"/>
    <x v="2"/>
    <x v="4"/>
    <x v="19"/>
    <x v="912"/>
    <n v="6"/>
    <n v="23140"/>
    <n v="0.21"/>
    <x v="938"/>
    <n v="0.15"/>
    <n v="16452.54"/>
    <x v="2"/>
    <x v="1"/>
    <n v="3"/>
  </r>
  <r>
    <s v="ORD1940"/>
    <x v="940"/>
    <s v="Priya Mehta"/>
    <x v="0"/>
    <x v="2"/>
    <x v="3"/>
    <x v="3"/>
    <x v="9"/>
    <x v="913"/>
    <n v="3"/>
    <n v="19921"/>
    <n v="0.12"/>
    <x v="939"/>
    <n v="0.2"/>
    <n v="10518.29"/>
    <x v="2"/>
    <x v="2"/>
    <n v="6"/>
  </r>
  <r>
    <s v="ORD1941"/>
    <x v="941"/>
    <s v="Sara Khan"/>
    <x v="3"/>
    <x v="3"/>
    <x v="4"/>
    <x v="1"/>
    <x v="15"/>
    <x v="914"/>
    <n v="4"/>
    <n v="221"/>
    <n v="0.13"/>
    <x v="940"/>
    <n v="0.4"/>
    <n v="307.63"/>
    <x v="3"/>
    <x v="2"/>
    <n v="8"/>
  </r>
  <r>
    <s v="ORD1942"/>
    <x v="942"/>
    <s v="Priya Mehta"/>
    <x v="0"/>
    <x v="0"/>
    <x v="4"/>
    <x v="2"/>
    <x v="12"/>
    <x v="915"/>
    <n v="9"/>
    <n v="3637"/>
    <n v="0.08"/>
    <x v="941"/>
    <n v="0.35"/>
    <n v="10540.03"/>
    <x v="2"/>
    <x v="2"/>
    <n v="3"/>
  </r>
  <r>
    <s v="ORD1943"/>
    <x v="943"/>
    <s v="Maria Singh"/>
    <x v="0"/>
    <x v="1"/>
    <x v="5"/>
    <x v="2"/>
    <x v="14"/>
    <x v="916"/>
    <n v="5"/>
    <n v="597"/>
    <n v="0.14000000000000001"/>
    <x v="942"/>
    <n v="0.35"/>
    <n v="898.48"/>
    <x v="0"/>
    <x v="1"/>
    <n v="3"/>
  </r>
  <r>
    <s v="ORD1944"/>
    <x v="944"/>
    <s v="Amit Verma"/>
    <x v="0"/>
    <x v="1"/>
    <x v="2"/>
    <x v="2"/>
    <x v="14"/>
    <x v="130"/>
    <n v="7"/>
    <n v="3715"/>
    <n v="0.08"/>
    <x v="943"/>
    <n v="0.35"/>
    <n v="8373.61"/>
    <x v="0"/>
    <x v="2"/>
    <n v="6"/>
  </r>
  <r>
    <s v="ORD1945"/>
    <x v="945"/>
    <s v="Priya Mehta"/>
    <x v="0"/>
    <x v="2"/>
    <x v="4"/>
    <x v="2"/>
    <x v="12"/>
    <x v="917"/>
    <n v="2"/>
    <n v="4250"/>
    <n v="0.01"/>
    <x v="944"/>
    <n v="0.35"/>
    <n v="2945.25"/>
    <x v="1"/>
    <x v="2"/>
    <n v="8"/>
  </r>
  <r>
    <s v="ORD1946"/>
    <x v="946"/>
    <s v="Amit Verma"/>
    <x v="1"/>
    <x v="3"/>
    <x v="4"/>
    <x v="3"/>
    <x v="9"/>
    <x v="918"/>
    <n v="5"/>
    <n v="10535"/>
    <n v="7.0000000000000007E-2"/>
    <x v="945"/>
    <n v="0.2"/>
    <n v="9797.5499999999993"/>
    <x v="2"/>
    <x v="2"/>
    <n v="6"/>
  </r>
  <r>
    <s v="ORD1947"/>
    <x v="947"/>
    <s v="Priya Mehta"/>
    <x v="1"/>
    <x v="2"/>
    <x v="2"/>
    <x v="0"/>
    <x v="18"/>
    <x v="919"/>
    <n v="9"/>
    <n v="9174"/>
    <n v="0"/>
    <x v="946"/>
    <n v="0.25"/>
    <n v="20641.5"/>
    <x v="0"/>
    <x v="2"/>
    <n v="3"/>
  </r>
  <r>
    <s v="ORD1948"/>
    <x v="948"/>
    <s v="Amit Verma"/>
    <x v="3"/>
    <x v="3"/>
    <x v="0"/>
    <x v="1"/>
    <x v="10"/>
    <x v="920"/>
    <n v="3"/>
    <n v="770"/>
    <n v="0.24"/>
    <x v="947"/>
    <n v="0.4"/>
    <n v="702.24"/>
    <x v="1"/>
    <x v="2"/>
    <n v="4"/>
  </r>
  <r>
    <s v="ORD1949"/>
    <x v="949"/>
    <s v="Maria Singh"/>
    <x v="0"/>
    <x v="1"/>
    <x v="4"/>
    <x v="4"/>
    <x v="8"/>
    <x v="693"/>
    <n v="9"/>
    <n v="58777"/>
    <n v="0.24"/>
    <x v="948"/>
    <n v="0.15"/>
    <n v="60305.2"/>
    <x v="1"/>
    <x v="2"/>
    <n v="1"/>
  </r>
  <r>
    <s v="ORD1950"/>
    <x v="950"/>
    <s v="Sara Khan"/>
    <x v="1"/>
    <x v="2"/>
    <x v="1"/>
    <x v="0"/>
    <x v="13"/>
    <x v="921"/>
    <n v="6"/>
    <n v="1610"/>
    <n v="0.1"/>
    <x v="949"/>
    <n v="0.25"/>
    <n v="2173.5"/>
    <x v="3"/>
    <x v="2"/>
    <n v="8"/>
  </r>
  <r>
    <s v="ORD1951"/>
    <x v="951"/>
    <s v="David Lee"/>
    <x v="3"/>
    <x v="1"/>
    <x v="3"/>
    <x v="2"/>
    <x v="2"/>
    <x v="922"/>
    <n v="4"/>
    <n v="2227"/>
    <n v="0.18"/>
    <x v="950"/>
    <n v="0.35"/>
    <n v="2556.6"/>
    <x v="0"/>
    <x v="2"/>
    <n v="4"/>
  </r>
  <r>
    <s v="ORD1952"/>
    <x v="952"/>
    <s v="Amit Verma"/>
    <x v="0"/>
    <x v="1"/>
    <x v="5"/>
    <x v="0"/>
    <x v="6"/>
    <x v="923"/>
    <n v="7"/>
    <n v="11482"/>
    <n v="0.09"/>
    <x v="951"/>
    <n v="0.25"/>
    <n v="18285.080000000002"/>
    <x v="3"/>
    <x v="2"/>
    <n v="6"/>
  </r>
  <r>
    <s v="ORD1953"/>
    <x v="953"/>
    <s v="Maria Singh"/>
    <x v="2"/>
    <x v="3"/>
    <x v="4"/>
    <x v="1"/>
    <x v="10"/>
    <x v="924"/>
    <n v="8"/>
    <n v="760"/>
    <n v="0.17"/>
    <x v="952"/>
    <n v="0.4"/>
    <n v="2018.56"/>
    <x v="0"/>
    <x v="2"/>
    <n v="3"/>
  </r>
  <r>
    <s v="ORD1954"/>
    <x v="954"/>
    <s v="Amit Verma"/>
    <x v="1"/>
    <x v="2"/>
    <x v="1"/>
    <x v="4"/>
    <x v="16"/>
    <x v="925"/>
    <n v="6"/>
    <n v="47823"/>
    <n v="0.2"/>
    <x v="953"/>
    <n v="0.15"/>
    <n v="34432.559999999998"/>
    <x v="3"/>
    <x v="2"/>
    <n v="6"/>
  </r>
  <r>
    <s v="ORD1955"/>
    <x v="955"/>
    <s v="Sara Khan"/>
    <x v="3"/>
    <x v="2"/>
    <x v="1"/>
    <x v="4"/>
    <x v="11"/>
    <x v="926"/>
    <n v="5"/>
    <n v="73878"/>
    <n v="0.24"/>
    <x v="954"/>
    <n v="0.15"/>
    <n v="42110.46"/>
    <x v="3"/>
    <x v="2"/>
    <n v="9"/>
  </r>
  <r>
    <s v="ORD1956"/>
    <x v="956"/>
    <s v="Amit Verma"/>
    <x v="2"/>
    <x v="1"/>
    <x v="4"/>
    <x v="1"/>
    <x v="15"/>
    <x v="927"/>
    <n v="6"/>
    <n v="476"/>
    <n v="0.1"/>
    <x v="955"/>
    <n v="0.4"/>
    <n v="1028.1600000000001"/>
    <x v="2"/>
    <x v="2"/>
    <n v="9"/>
  </r>
  <r>
    <s v="ORD1957"/>
    <x v="957"/>
    <s v="Maria Singh"/>
    <x v="0"/>
    <x v="1"/>
    <x v="0"/>
    <x v="1"/>
    <x v="5"/>
    <x v="825"/>
    <n v="5"/>
    <n v="731"/>
    <n v="0.2"/>
    <x v="956"/>
    <n v="0.4"/>
    <n v="1169.5999999999999"/>
    <x v="3"/>
    <x v="2"/>
    <n v="3"/>
  </r>
  <r>
    <s v="ORD1958"/>
    <x v="958"/>
    <s v="Maria Singh"/>
    <x v="0"/>
    <x v="3"/>
    <x v="3"/>
    <x v="2"/>
    <x v="2"/>
    <x v="928"/>
    <n v="8"/>
    <n v="1677"/>
    <n v="7.0000000000000007E-2"/>
    <x v="957"/>
    <n v="0.35"/>
    <n v="4366.91"/>
    <x v="2"/>
    <x v="2"/>
    <n v="3"/>
  </r>
  <r>
    <s v="ORD1959"/>
    <x v="959"/>
    <s v="John Smith"/>
    <x v="0"/>
    <x v="0"/>
    <x v="5"/>
    <x v="4"/>
    <x v="8"/>
    <x v="929"/>
    <n v="1"/>
    <n v="73870"/>
    <n v="0.25"/>
    <x v="958"/>
    <n v="0.15"/>
    <n v="8310.3799999999992"/>
    <x v="1"/>
    <x v="2"/>
    <n v="4"/>
  </r>
  <r>
    <s v="ORD1960"/>
    <x v="960"/>
    <s v="Sara Khan"/>
    <x v="1"/>
    <x v="0"/>
    <x v="4"/>
    <x v="0"/>
    <x v="13"/>
    <x v="930"/>
    <n v="7"/>
    <n v="10283"/>
    <n v="0.01"/>
    <x v="959"/>
    <n v="0.25"/>
    <n v="17815.3"/>
    <x v="0"/>
    <x v="1"/>
    <n v="7"/>
  </r>
  <r>
    <s v="ORD1961"/>
    <x v="961"/>
    <s v="John Smith"/>
    <x v="3"/>
    <x v="1"/>
    <x v="5"/>
    <x v="3"/>
    <x v="9"/>
    <x v="931"/>
    <n v="2"/>
    <n v="15171"/>
    <n v="0.15"/>
    <x v="960"/>
    <n v="0.2"/>
    <n v="5158.1400000000003"/>
    <x v="1"/>
    <x v="2"/>
    <n v="3"/>
  </r>
  <r>
    <s v="ORD1962"/>
    <x v="962"/>
    <s v="Sara Khan"/>
    <x v="2"/>
    <x v="0"/>
    <x v="2"/>
    <x v="3"/>
    <x v="3"/>
    <x v="932"/>
    <n v="9"/>
    <n v="7774"/>
    <n v="0.16"/>
    <x v="961"/>
    <n v="0.2"/>
    <n v="11754.29"/>
    <x v="0"/>
    <x v="1"/>
    <n v="8"/>
  </r>
  <r>
    <s v="ORD1963"/>
    <x v="963"/>
    <s v="Amit Verma"/>
    <x v="3"/>
    <x v="0"/>
    <x v="1"/>
    <x v="1"/>
    <x v="15"/>
    <x v="933"/>
    <n v="1"/>
    <n v="575"/>
    <n v="0.17"/>
    <x v="962"/>
    <n v="0.4"/>
    <n v="190.9"/>
    <x v="1"/>
    <x v="2"/>
    <n v="8"/>
  </r>
  <r>
    <s v="ORD1964"/>
    <x v="964"/>
    <s v="Maria Singh"/>
    <x v="1"/>
    <x v="0"/>
    <x v="1"/>
    <x v="2"/>
    <x v="2"/>
    <x v="934"/>
    <n v="6"/>
    <n v="3291"/>
    <n v="0.03"/>
    <x v="963"/>
    <n v="0.35"/>
    <n v="6703.77"/>
    <x v="0"/>
    <x v="2"/>
    <n v="6"/>
  </r>
  <r>
    <s v="ORD1965"/>
    <x v="965"/>
    <s v="John Smith"/>
    <x v="3"/>
    <x v="0"/>
    <x v="4"/>
    <x v="3"/>
    <x v="7"/>
    <x v="450"/>
    <n v="9"/>
    <n v="16939"/>
    <n v="0.23"/>
    <x v="964"/>
    <n v="0.2"/>
    <n v="23477.45"/>
    <x v="3"/>
    <x v="2"/>
    <n v="4"/>
  </r>
  <r>
    <s v="ORD1966"/>
    <x v="966"/>
    <s v="Amit Verma"/>
    <x v="1"/>
    <x v="1"/>
    <x v="4"/>
    <x v="4"/>
    <x v="16"/>
    <x v="935"/>
    <n v="1"/>
    <n v="10781"/>
    <n v="0.05"/>
    <x v="965"/>
    <n v="0.15"/>
    <n v="1536.29"/>
    <x v="0"/>
    <x v="2"/>
    <n v="5"/>
  </r>
  <r>
    <s v="ORD1967"/>
    <x v="967"/>
    <s v="Maria Singh"/>
    <x v="0"/>
    <x v="0"/>
    <x v="2"/>
    <x v="1"/>
    <x v="15"/>
    <x v="936"/>
    <n v="4"/>
    <n v="1200"/>
    <n v="0.16"/>
    <x v="133"/>
    <n v="0.4"/>
    <n v="1612.8"/>
    <x v="0"/>
    <x v="2"/>
    <n v="2"/>
  </r>
  <r>
    <s v="ORD1968"/>
    <x v="968"/>
    <s v="Sara Khan"/>
    <x v="2"/>
    <x v="0"/>
    <x v="0"/>
    <x v="0"/>
    <x v="6"/>
    <x v="937"/>
    <n v="4"/>
    <n v="7823"/>
    <n v="0.06"/>
    <x v="966"/>
    <n v="0.25"/>
    <n v="7353.62"/>
    <x v="1"/>
    <x v="2"/>
    <n v="6"/>
  </r>
  <r>
    <s v="ORD1969"/>
    <x v="969"/>
    <s v="Maria Singh"/>
    <x v="0"/>
    <x v="3"/>
    <x v="4"/>
    <x v="1"/>
    <x v="1"/>
    <x v="938"/>
    <n v="9"/>
    <n v="257"/>
    <n v="0.08"/>
    <x v="967"/>
    <n v="0.4"/>
    <n v="851.18"/>
    <x v="1"/>
    <x v="1"/>
    <n v="3"/>
  </r>
  <r>
    <s v="ORD1970"/>
    <x v="970"/>
    <s v="Amit Verma"/>
    <x v="3"/>
    <x v="1"/>
    <x v="1"/>
    <x v="0"/>
    <x v="0"/>
    <x v="939"/>
    <n v="5"/>
    <n v="4867"/>
    <n v="0.14000000000000001"/>
    <x v="968"/>
    <n v="0.25"/>
    <n v="5232.0200000000004"/>
    <x v="1"/>
    <x v="2"/>
    <n v="6"/>
  </r>
  <r>
    <s v="ORD1971"/>
    <x v="971"/>
    <s v="John Smith"/>
    <x v="0"/>
    <x v="2"/>
    <x v="5"/>
    <x v="1"/>
    <x v="10"/>
    <x v="940"/>
    <n v="5"/>
    <n v="1249"/>
    <n v="0.1"/>
    <x v="969"/>
    <n v="0.4"/>
    <n v="2248.1999999999998"/>
    <x v="2"/>
    <x v="1"/>
    <n v="5"/>
  </r>
  <r>
    <s v="ORD1972"/>
    <x v="972"/>
    <s v="John Smith"/>
    <x v="2"/>
    <x v="2"/>
    <x v="3"/>
    <x v="1"/>
    <x v="15"/>
    <x v="941"/>
    <n v="6"/>
    <n v="1080"/>
    <n v="0.04"/>
    <x v="970"/>
    <n v="0.4"/>
    <n v="2488.3200000000002"/>
    <x v="2"/>
    <x v="1"/>
    <n v="2"/>
  </r>
  <r>
    <s v="ORD1973"/>
    <x v="973"/>
    <s v="Maria Singh"/>
    <x v="0"/>
    <x v="3"/>
    <x v="5"/>
    <x v="1"/>
    <x v="1"/>
    <x v="942"/>
    <n v="1"/>
    <n v="646"/>
    <n v="0.04"/>
    <x v="971"/>
    <n v="0.4"/>
    <n v="248.06"/>
    <x v="0"/>
    <x v="2"/>
    <n v="5"/>
  </r>
  <r>
    <s v="ORD1974"/>
    <x v="974"/>
    <s v="Amit Verma"/>
    <x v="2"/>
    <x v="3"/>
    <x v="0"/>
    <x v="0"/>
    <x v="0"/>
    <x v="943"/>
    <n v="1"/>
    <n v="3113"/>
    <n v="0.1"/>
    <x v="972"/>
    <n v="0.25"/>
    <n v="700.42"/>
    <x v="0"/>
    <x v="2"/>
    <n v="5"/>
  </r>
  <r>
    <s v="ORD1975"/>
    <x v="975"/>
    <s v="Priya Mehta"/>
    <x v="2"/>
    <x v="1"/>
    <x v="3"/>
    <x v="0"/>
    <x v="6"/>
    <x v="944"/>
    <n v="9"/>
    <n v="6879"/>
    <n v="0.19"/>
    <x v="973"/>
    <n v="0.25"/>
    <n v="12536.98"/>
    <x v="3"/>
    <x v="2"/>
    <n v="9"/>
  </r>
  <r>
    <s v="ORD1976"/>
    <x v="976"/>
    <s v="Sara Khan"/>
    <x v="0"/>
    <x v="2"/>
    <x v="5"/>
    <x v="1"/>
    <x v="1"/>
    <x v="945"/>
    <n v="3"/>
    <n v="1477"/>
    <n v="0.22"/>
    <x v="974"/>
    <n v="0.4"/>
    <n v="1382.47"/>
    <x v="3"/>
    <x v="1"/>
    <n v="8"/>
  </r>
  <r>
    <s v="ORD1977"/>
    <x v="977"/>
    <s v="Sara Khan"/>
    <x v="1"/>
    <x v="0"/>
    <x v="5"/>
    <x v="3"/>
    <x v="3"/>
    <x v="946"/>
    <n v="4"/>
    <n v="12183"/>
    <n v="0.02"/>
    <x v="975"/>
    <n v="0.2"/>
    <n v="9551.4699999999993"/>
    <x v="0"/>
    <x v="2"/>
    <n v="7"/>
  </r>
  <r>
    <s v="ORD1978"/>
    <x v="978"/>
    <s v="Amit Verma"/>
    <x v="3"/>
    <x v="3"/>
    <x v="2"/>
    <x v="2"/>
    <x v="12"/>
    <x v="947"/>
    <n v="1"/>
    <n v="1567"/>
    <n v="0.1"/>
    <x v="976"/>
    <n v="0.35"/>
    <n v="493.6"/>
    <x v="2"/>
    <x v="2"/>
    <n v="3"/>
  </r>
  <r>
    <s v="ORD1979"/>
    <x v="979"/>
    <s v="Priya Mehta"/>
    <x v="1"/>
    <x v="2"/>
    <x v="0"/>
    <x v="2"/>
    <x v="4"/>
    <x v="948"/>
    <n v="9"/>
    <n v="2077"/>
    <n v="0.03"/>
    <x v="977"/>
    <n v="0.35"/>
    <n v="6346.27"/>
    <x v="0"/>
    <x v="2"/>
    <n v="4"/>
  </r>
  <r>
    <s v="ORD1980"/>
    <x v="980"/>
    <s v="John Smith"/>
    <x v="1"/>
    <x v="1"/>
    <x v="1"/>
    <x v="2"/>
    <x v="4"/>
    <x v="949"/>
    <n v="8"/>
    <n v="1511"/>
    <n v="0"/>
    <x v="978"/>
    <n v="0.35"/>
    <n v="4230.8"/>
    <x v="3"/>
    <x v="1"/>
    <n v="6"/>
  </r>
  <r>
    <s v="ORD1981"/>
    <x v="981"/>
    <s v="David Lee"/>
    <x v="0"/>
    <x v="0"/>
    <x v="2"/>
    <x v="0"/>
    <x v="13"/>
    <x v="950"/>
    <n v="2"/>
    <n v="3274"/>
    <n v="0.17"/>
    <x v="979"/>
    <n v="0.25"/>
    <n v="1358.71"/>
    <x v="2"/>
    <x v="2"/>
    <n v="3"/>
  </r>
  <r>
    <s v="ORD1982"/>
    <x v="982"/>
    <s v="David Lee"/>
    <x v="3"/>
    <x v="1"/>
    <x v="3"/>
    <x v="0"/>
    <x v="13"/>
    <x v="951"/>
    <n v="8"/>
    <n v="5869"/>
    <n v="0.15"/>
    <x v="980"/>
    <n v="0.25"/>
    <n v="9977.2999999999993"/>
    <x v="2"/>
    <x v="2"/>
    <n v="9"/>
  </r>
  <r>
    <s v="ORD1983"/>
    <x v="983"/>
    <s v="Amit Verma"/>
    <x v="3"/>
    <x v="3"/>
    <x v="1"/>
    <x v="3"/>
    <x v="17"/>
    <x v="952"/>
    <n v="7"/>
    <n v="17795"/>
    <n v="0.04"/>
    <x v="981"/>
    <n v="0.2"/>
    <n v="23916.48"/>
    <x v="3"/>
    <x v="2"/>
    <n v="8"/>
  </r>
  <r>
    <s v="ORD1984"/>
    <x v="984"/>
    <s v="Priya Mehta"/>
    <x v="1"/>
    <x v="2"/>
    <x v="2"/>
    <x v="2"/>
    <x v="4"/>
    <x v="953"/>
    <n v="6"/>
    <n v="2314"/>
    <n v="0.06"/>
    <x v="982"/>
    <n v="0.35"/>
    <n v="4567.84"/>
    <x v="0"/>
    <x v="1"/>
    <n v="6"/>
  </r>
  <r>
    <s v="ORD1985"/>
    <x v="985"/>
    <s v="Priya Mehta"/>
    <x v="0"/>
    <x v="2"/>
    <x v="0"/>
    <x v="2"/>
    <x v="4"/>
    <x v="954"/>
    <n v="1"/>
    <n v="2926"/>
    <n v="0.01"/>
    <x v="983"/>
    <n v="0.35"/>
    <n v="1013.86"/>
    <x v="1"/>
    <x v="2"/>
    <n v="4"/>
  </r>
  <r>
    <s v="ORD1986"/>
    <x v="986"/>
    <s v="Sara Khan"/>
    <x v="3"/>
    <x v="2"/>
    <x v="4"/>
    <x v="1"/>
    <x v="1"/>
    <x v="955"/>
    <n v="7"/>
    <n v="1401"/>
    <n v="0.21"/>
    <x v="984"/>
    <n v="0.4"/>
    <n v="3099.01"/>
    <x v="0"/>
    <x v="2"/>
    <n v="7"/>
  </r>
  <r>
    <s v="ORD1987"/>
    <x v="987"/>
    <s v="John Smith"/>
    <x v="1"/>
    <x v="2"/>
    <x v="4"/>
    <x v="0"/>
    <x v="6"/>
    <x v="956"/>
    <n v="7"/>
    <n v="6546"/>
    <n v="0.24"/>
    <x v="985"/>
    <n v="0.25"/>
    <n v="8706.18"/>
    <x v="0"/>
    <x v="2"/>
    <n v="3"/>
  </r>
  <r>
    <s v="ORD1988"/>
    <x v="988"/>
    <s v="Maria Singh"/>
    <x v="3"/>
    <x v="0"/>
    <x v="3"/>
    <x v="2"/>
    <x v="12"/>
    <x v="957"/>
    <n v="9"/>
    <n v="4902"/>
    <n v="0.03"/>
    <x v="986"/>
    <n v="0.35"/>
    <n v="14978.06"/>
    <x v="3"/>
    <x v="0"/>
    <n v="8"/>
  </r>
  <r>
    <s v="ORD1989"/>
    <x v="989"/>
    <s v="Priya Mehta"/>
    <x v="0"/>
    <x v="0"/>
    <x v="4"/>
    <x v="3"/>
    <x v="7"/>
    <x v="958"/>
    <n v="1"/>
    <n v="4551"/>
    <n v="0.06"/>
    <x v="987"/>
    <n v="0.2"/>
    <n v="855.59"/>
    <x v="2"/>
    <x v="2"/>
    <n v="1"/>
  </r>
  <r>
    <s v="ORD1990"/>
    <x v="990"/>
    <s v="Maria Singh"/>
    <x v="0"/>
    <x v="1"/>
    <x v="2"/>
    <x v="3"/>
    <x v="17"/>
    <x v="959"/>
    <n v="2"/>
    <n v="8411"/>
    <n v="0.22"/>
    <x v="988"/>
    <n v="0.2"/>
    <n v="2624.23"/>
    <x v="3"/>
    <x v="1"/>
    <n v="3"/>
  </r>
  <r>
    <s v="ORD1991"/>
    <x v="991"/>
    <s v="David Lee"/>
    <x v="0"/>
    <x v="0"/>
    <x v="3"/>
    <x v="2"/>
    <x v="12"/>
    <x v="429"/>
    <n v="9"/>
    <n v="4157"/>
    <n v="0.23"/>
    <x v="989"/>
    <n v="0.35"/>
    <n v="10082.799999999999"/>
    <x v="0"/>
    <x v="2"/>
    <n v="5"/>
  </r>
  <r>
    <s v="ORD1992"/>
    <x v="992"/>
    <s v="Maria Singh"/>
    <x v="3"/>
    <x v="3"/>
    <x v="1"/>
    <x v="0"/>
    <x v="18"/>
    <x v="960"/>
    <n v="9"/>
    <n v="1007"/>
    <n v="0.1"/>
    <x v="990"/>
    <n v="0.25"/>
    <n v="2039.18"/>
    <x v="1"/>
    <x v="2"/>
    <n v="5"/>
  </r>
  <r>
    <s v="ORD1993"/>
    <x v="993"/>
    <s v="John Smith"/>
    <x v="2"/>
    <x v="3"/>
    <x v="0"/>
    <x v="3"/>
    <x v="17"/>
    <x v="961"/>
    <n v="6"/>
    <n v="2475"/>
    <n v="0.01"/>
    <x v="991"/>
    <n v="0.2"/>
    <n v="2940.3"/>
    <x v="1"/>
    <x v="2"/>
    <n v="2"/>
  </r>
  <r>
    <s v="ORD1994"/>
    <x v="994"/>
    <s v="John Smith"/>
    <x v="3"/>
    <x v="2"/>
    <x v="3"/>
    <x v="1"/>
    <x v="15"/>
    <x v="962"/>
    <n v="6"/>
    <n v="363"/>
    <n v="0.01"/>
    <x v="992"/>
    <n v="0.4"/>
    <n v="862.49"/>
    <x v="1"/>
    <x v="1"/>
    <n v="8"/>
  </r>
  <r>
    <s v="ORD1995"/>
    <x v="995"/>
    <s v="Maria Singh"/>
    <x v="2"/>
    <x v="3"/>
    <x v="1"/>
    <x v="3"/>
    <x v="17"/>
    <x v="963"/>
    <n v="4"/>
    <n v="9239"/>
    <n v="0.14000000000000001"/>
    <x v="993"/>
    <n v="0.2"/>
    <n v="6356.43"/>
    <x v="3"/>
    <x v="2"/>
    <n v="5"/>
  </r>
  <r>
    <s v="ORD1996"/>
    <x v="996"/>
    <s v="Amit Verma"/>
    <x v="0"/>
    <x v="1"/>
    <x v="3"/>
    <x v="4"/>
    <x v="19"/>
    <x v="964"/>
    <n v="4"/>
    <n v="16710"/>
    <n v="0.1"/>
    <x v="994"/>
    <n v="0.15"/>
    <n v="9023.4"/>
    <x v="2"/>
    <x v="1"/>
    <n v="7"/>
  </r>
  <r>
    <s v="ORD1997"/>
    <x v="997"/>
    <s v="Priya Mehta"/>
    <x v="1"/>
    <x v="0"/>
    <x v="5"/>
    <x v="4"/>
    <x v="11"/>
    <x v="965"/>
    <n v="5"/>
    <n v="31384"/>
    <n v="0.01"/>
    <x v="995"/>
    <n v="0.15"/>
    <n v="23302.62"/>
    <x v="3"/>
    <x v="2"/>
    <n v="7"/>
  </r>
  <r>
    <s v="ORD1998"/>
    <x v="998"/>
    <s v="Amit Verma"/>
    <x v="2"/>
    <x v="0"/>
    <x v="5"/>
    <x v="0"/>
    <x v="6"/>
    <x v="966"/>
    <n v="3"/>
    <n v="5654"/>
    <n v="0.15"/>
    <x v="996"/>
    <n v="0.25"/>
    <n v="3604.42"/>
    <x v="1"/>
    <x v="2"/>
    <n v="5"/>
  </r>
  <r>
    <s v="ORD1999"/>
    <x v="999"/>
    <s v="Maria Singh"/>
    <x v="0"/>
    <x v="0"/>
    <x v="3"/>
    <x v="2"/>
    <x v="12"/>
    <x v="967"/>
    <n v="1"/>
    <n v="2785"/>
    <n v="0"/>
    <x v="997"/>
    <n v="0.35"/>
    <n v="974.75"/>
    <x v="0"/>
    <x v="2"/>
    <n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9F3201-F2D9-40FE-89CF-3509861123D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6:Z11"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5">
    <i>
      <x/>
    </i>
    <i>
      <x v="1"/>
    </i>
    <i>
      <x v="2"/>
    </i>
    <i>
      <x v="3"/>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6EA680-12ED-4DA8-A653-AF318867BD2C}"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B90"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items count="5">
        <item x="2"/>
        <item x="3"/>
        <item x="1"/>
        <item x="0"/>
        <item t="default"/>
      </items>
    </pivotField>
    <pivotField showAll="0"/>
    <pivotField axis="axisRow" showAll="0">
      <items count="6">
        <item x="1"/>
        <item x="2"/>
        <item x="4"/>
        <item x="3"/>
        <item x="0"/>
        <item t="default"/>
      </items>
    </pivotField>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items count="5">
        <item x="1"/>
        <item x="3"/>
        <item x="2"/>
        <item x="0"/>
        <item t="default"/>
      </items>
    </pivotField>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6">
    <i>
      <x/>
    </i>
    <i>
      <x v="1"/>
    </i>
    <i>
      <x v="2"/>
    </i>
    <i>
      <x v="3"/>
    </i>
    <i>
      <x v="4"/>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E5F22E-1D82-4990-96BB-11B6564693E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C41" firstHeaderRow="0"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5">
    <i>
      <x/>
    </i>
    <i>
      <x v="1"/>
    </i>
    <i>
      <x v="2"/>
    </i>
    <i>
      <x v="3"/>
    </i>
    <i t="grand">
      <x/>
    </i>
  </rowItems>
  <colFields count="1">
    <field x="-2"/>
  </colFields>
  <colItems count="2">
    <i>
      <x/>
    </i>
    <i i="1">
      <x v="1"/>
    </i>
  </colItems>
  <dataFields count="2">
    <dataField name="Sum of Sales" fld="12" showDataAs="percentOfTotal" baseField="3" baseItem="0" numFmtId="10"/>
    <dataField name="Contribution to East" fld="12" showDataAs="percent"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9E3F77-149C-4279-B3CD-482F12459673}" name="Sum_of_Sales_Per_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5">
    <i>
      <x/>
    </i>
    <i>
      <x v="1"/>
    </i>
    <i>
      <x v="2"/>
    </i>
    <i>
      <x v="3"/>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1B060C-4CAB-49BE-810F-38D9B811631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D62:E64"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showAll="0"/>
    <pivotField axis="axisRow" showAll="0" sortType="descending">
      <items count="969">
        <item x="448"/>
        <item h="1" x="1"/>
        <item h="1" x="511"/>
        <item h="1" x="521"/>
        <item h="1" x="4"/>
        <item h="1" x="945"/>
        <item h="1" x="186"/>
        <item h="1" x="739"/>
        <item h="1" x="577"/>
        <item h="1" x="141"/>
        <item h="1" x="661"/>
        <item h="1" x="750"/>
        <item h="1" x="537"/>
        <item h="1" x="860"/>
        <item h="1" x="857"/>
        <item h="1" x="784"/>
        <item h="1" x="676"/>
        <item h="1" x="408"/>
        <item h="1" x="74"/>
        <item h="1" x="377"/>
        <item h="1" x="741"/>
        <item h="1" x="896"/>
        <item h="1" x="336"/>
        <item h="1" x="306"/>
        <item h="1" x="447"/>
        <item h="1" x="715"/>
        <item h="1" x="898"/>
        <item h="1" x="423"/>
        <item h="1" x="870"/>
        <item h="1" x="627"/>
        <item h="1" x="467"/>
        <item h="1" x="790"/>
        <item h="1" x="294"/>
        <item h="1" x="262"/>
        <item h="1" x="831"/>
        <item h="1" x="893"/>
        <item h="1" x="80"/>
        <item h="1" x="545"/>
        <item h="1" x="677"/>
        <item h="1" x="3"/>
        <item h="1" x="12"/>
        <item h="1" x="938"/>
        <item h="1" x="652"/>
        <item h="1" x="466"/>
        <item h="1" x="522"/>
        <item h="1" x="942"/>
        <item h="1" x="391"/>
        <item h="1" x="955"/>
        <item h="1" x="566"/>
        <item h="1" x="554"/>
        <item h="1" x="740"/>
        <item h="1" x="407"/>
        <item h="1" x="456"/>
        <item h="1" x="704"/>
        <item h="1" x="931"/>
        <item h="1" x="235"/>
        <item h="1" x="776"/>
        <item h="1" x="48"/>
        <item h="1" x="668"/>
        <item h="1" x="67"/>
        <item h="1" x="116"/>
        <item h="1" x="183"/>
        <item h="1" x="688"/>
        <item h="1" x="385"/>
        <item h="1" x="320"/>
        <item h="1" x="563"/>
        <item h="1" x="193"/>
        <item h="1" x="103"/>
        <item h="1" x="419"/>
        <item h="1" x="230"/>
        <item h="1" x="856"/>
        <item h="1" x="190"/>
        <item h="1" x="316"/>
        <item h="1" x="483"/>
        <item h="1" x="864"/>
        <item h="1" x="761"/>
        <item h="1" x="918"/>
        <item h="1" x="20"/>
        <item h="1" x="97"/>
        <item h="1" x="785"/>
        <item h="1" x="685"/>
        <item h="1" x="913"/>
        <item h="1" x="148"/>
        <item h="1" x="903"/>
        <item h="1" x="44"/>
        <item h="1" x="374"/>
        <item h="1" x="654"/>
        <item h="1" x="717"/>
        <item h="1" x="869"/>
        <item h="1" x="351"/>
        <item h="1" x="932"/>
        <item h="1" x="681"/>
        <item h="1" x="816"/>
        <item h="1" x="313"/>
        <item h="1" x="833"/>
        <item h="1" x="645"/>
        <item h="1" x="607"/>
        <item h="1" x="120"/>
        <item h="1" x="15"/>
        <item h="1" x="312"/>
        <item h="1" x="368"/>
        <item h="1" x="373"/>
        <item h="1" x="867"/>
        <item h="1" x="66"/>
        <item h="1" x="639"/>
        <item h="1" x="412"/>
        <item h="1" x="697"/>
        <item h="1" x="792"/>
        <item h="1" x="46"/>
        <item h="1" x="742"/>
        <item h="1" x="119"/>
        <item h="1" x="5"/>
        <item h="1" x="533"/>
        <item h="1" x="683"/>
        <item h="1" x="726"/>
        <item h="1" x="758"/>
        <item h="1" x="172"/>
        <item h="1" x="524"/>
        <item h="1" x="75"/>
        <item h="1" x="544"/>
        <item h="1" x="413"/>
        <item h="1" x="767"/>
        <item h="1" x="598"/>
        <item h="1" x="175"/>
        <item h="1" x="543"/>
        <item h="1" x="315"/>
        <item h="1" x="327"/>
        <item h="1" x="259"/>
        <item h="1" x="669"/>
        <item h="1" x="27"/>
        <item h="1" x="615"/>
        <item h="1" x="843"/>
        <item h="1" x="165"/>
        <item h="1" x="946"/>
        <item h="1" x="808"/>
        <item h="1" x="634"/>
        <item h="1" x="355"/>
        <item h="1" x="799"/>
        <item h="1" x="884"/>
        <item h="1" x="845"/>
        <item h="1" x="691"/>
        <item h="1" x="821"/>
        <item h="1" x="71"/>
        <item h="1" x="765"/>
        <item h="1" x="206"/>
        <item h="1" x="295"/>
        <item h="1" x="72"/>
        <item h="1" x="157"/>
        <item h="1" x="361"/>
        <item h="1" x="495"/>
        <item h="1" x="387"/>
        <item h="1" x="380"/>
        <item h="1" x="588"/>
        <item h="1" x="139"/>
        <item h="1" x="648"/>
        <item h="1" x="501"/>
        <item h="1" x="451"/>
        <item h="1" x="631"/>
        <item h="1" x="825"/>
        <item h="1" x="414"/>
        <item h="1" x="777"/>
        <item h="1" x="746"/>
        <item h="1" x="695"/>
        <item h="1" x="528"/>
        <item h="1" x="112"/>
        <item h="1" x="105"/>
        <item h="1" x="411"/>
        <item h="1" x="178"/>
        <item h="1" x="567"/>
        <item h="1" x="424"/>
        <item h="1" x="17"/>
        <item h="1" x="129"/>
        <item h="1" x="477"/>
        <item h="1" x="392"/>
        <item h="1" x="457"/>
        <item h="1" x="752"/>
        <item h="1" x="9"/>
        <item h="1" x="473"/>
        <item h="1" x="53"/>
        <item h="1" x="302"/>
        <item h="1" x="814"/>
        <item h="1" x="353"/>
        <item h="1" x="404"/>
        <item h="1" x="300"/>
        <item h="1" x="549"/>
        <item h="1" x="921"/>
        <item h="1" x="372"/>
        <item h="1" x="572"/>
        <item h="1" x="951"/>
        <item h="1" x="837"/>
        <item h="1" x="56"/>
        <item h="1" x="708"/>
        <item h="1" x="900"/>
        <item h="1" x="531"/>
        <item h="1" x="733"/>
        <item h="1" x="403"/>
        <item h="1" x="52"/>
        <item h="1" x="79"/>
        <item h="1" x="379"/>
        <item h="1" x="810"/>
        <item h="1" x="237"/>
        <item h="1" x="232"/>
        <item h="1" x="585"/>
        <item h="1" x="486"/>
        <item h="1" x="608"/>
        <item h="1" x="815"/>
        <item h="1" x="930"/>
        <item h="1" x="854"/>
        <item h="1" x="121"/>
        <item h="1" x="144"/>
        <item h="1" x="42"/>
        <item h="1" x="49"/>
        <item h="1" x="28"/>
        <item h="1" x="233"/>
        <item h="1" x="264"/>
        <item h="1" x="834"/>
        <item h="1" x="209"/>
        <item h="1" x="868"/>
        <item h="1" x="891"/>
        <item h="1" x="362"/>
        <item h="1" x="415"/>
        <item h="1" x="783"/>
        <item h="1" x="127"/>
        <item h="1" x="482"/>
        <item h="1" x="846"/>
        <item h="1" x="142"/>
        <item h="1" x="50"/>
        <item h="1" x="894"/>
        <item h="1" x="734"/>
        <item h="1" x="515"/>
        <item h="1" x="950"/>
        <item h="1" x="773"/>
        <item h="1" x="332"/>
        <item h="1" x="659"/>
        <item h="1" x="592"/>
        <item h="1" x="560"/>
        <item h="1" x="535"/>
        <item h="1" x="682"/>
        <item h="1" x="102"/>
        <item h="1" x="428"/>
        <item h="1" x="830"/>
        <item h="1" x="181"/>
        <item h="1" x="633"/>
        <item h="1" x="245"/>
        <item h="1" x="729"/>
        <item h="1" x="490"/>
        <item h="1" x="692"/>
        <item h="1" x="113"/>
        <item h="1" x="759"/>
        <item h="1" x="576"/>
        <item h="1" x="906"/>
        <item h="1" x="640"/>
        <item h="1" x="885"/>
        <item h="1" x="240"/>
        <item h="1" x="651"/>
        <item h="1" x="928"/>
        <item h="1" x="818"/>
        <item h="1" x="195"/>
        <item h="1" x="159"/>
        <item h="1" x="934"/>
        <item h="1" x="189"/>
        <item h="1" x="788"/>
        <item h="1" x="2"/>
        <item h="1" x="595"/>
        <item h="1" x="839"/>
        <item h="1" x="6"/>
        <item h="1" x="123"/>
        <item h="1" x="819"/>
        <item h="1" x="530"/>
        <item h="1" x="255"/>
        <item h="1" x="764"/>
        <item h="1" x="468"/>
        <item h="1" x="781"/>
        <item h="1" x="687"/>
        <item h="1" x="222"/>
        <item h="1" x="8"/>
        <item h="1" x="481"/>
        <item h="1" x="214"/>
        <item h="1" x="154"/>
        <item h="1" x="134"/>
        <item h="1" x="878"/>
        <item h="1" x="433"/>
        <item h="1" x="605"/>
        <item h="1" x="663"/>
        <item h="1" x="670"/>
        <item h="1" x="736"/>
        <item h="1" x="861"/>
        <item h="1" x="922"/>
        <item h="1" x="371"/>
        <item h="1" x="836"/>
        <item h="1" x="636"/>
        <item h="1" x="328"/>
        <item h="1" x="744"/>
        <item h="1" x="168"/>
        <item h="1" x="505"/>
        <item h="1" x="386"/>
        <item h="1" x="762"/>
        <item h="1" x="650"/>
        <item h="1" x="579"/>
        <item h="1" x="202"/>
        <item h="1" x="354"/>
        <item h="1" x="853"/>
        <item h="1" x="753"/>
        <item h="1" x="798"/>
        <item h="1" x="94"/>
        <item h="1" x="863"/>
        <item h="1" x="660"/>
        <item h="1" x="925"/>
        <item h="1" x="892"/>
        <item h="1" x="272"/>
        <item h="1" x="879"/>
        <item h="1" x="124"/>
        <item h="1" x="250"/>
        <item h="1" x="909"/>
        <item h="1" x="679"/>
        <item h="1" x="766"/>
        <item h="1" x="760"/>
        <item h="1" x="874"/>
        <item h="1" x="334"/>
        <item h="1" x="935"/>
        <item h="1" x="231"/>
        <item h="1" x="655"/>
        <item h="1" x="242"/>
        <item h="1" x="163"/>
        <item h="1" x="474"/>
        <item h="1" x="70"/>
        <item h="1" x="322"/>
        <item h="1" x="478"/>
        <item h="1" x="492"/>
        <item h="1" x="823"/>
        <item h="1" x="55"/>
        <item h="1" x="904"/>
        <item h="1" x="410"/>
        <item h="1" x="254"/>
        <item h="1" x="520"/>
        <item h="1" x="540"/>
        <item h="1" x="304"/>
        <item h="1" x="187"/>
        <item h="1" x="158"/>
        <item h="1" x="644"/>
        <item h="1" x="897"/>
        <item h="1" x="664"/>
        <item h="1" x="375"/>
        <item h="1" x="307"/>
        <item h="1" x="866"/>
        <item h="1" x="920"/>
        <item h="1" x="287"/>
        <item h="1" x="749"/>
        <item h="1" x="299"/>
        <item h="1" x="469"/>
        <item h="1" x="276"/>
        <item h="1" x="725"/>
        <item h="1" x="546"/>
        <item h="1" x="365"/>
        <item h="1" x="907"/>
        <item h="1" x="21"/>
        <item h="1" x="239"/>
        <item h="1" x="590"/>
        <item h="1" x="666"/>
        <item h="1" x="399"/>
        <item h="1" x="547"/>
        <item h="1" x="325"/>
        <item h="1" x="397"/>
        <item h="1" x="82"/>
        <item h="1" x="519"/>
        <item h="1" x="83"/>
        <item h="1" x="517"/>
        <item h="1" x="924"/>
        <item h="1" x="672"/>
        <item h="1" x="662"/>
        <item h="1" x="401"/>
        <item h="1" x="331"/>
        <item h="1" x="198"/>
        <item h="1" x="637"/>
        <item h="1" x="629"/>
        <item h="1" x="359"/>
        <item h="1" x="162"/>
        <item h="1" x="96"/>
        <item h="1" x="583"/>
        <item h="1" x="35"/>
        <item h="1" x="559"/>
        <item h="1" x="642"/>
        <item h="1" x="593"/>
        <item h="1" x="602"/>
        <item h="1" x="940"/>
        <item h="1" x="472"/>
        <item h="1" x="696"/>
        <item h="1" x="665"/>
        <item h="1" x="880"/>
        <item h="1" x="632"/>
        <item h="1" x="475"/>
        <item h="1" x="19"/>
        <item h="1" x="289"/>
        <item h="1" x="273"/>
        <item h="1" x="78"/>
        <item h="1" x="504"/>
        <item h="1" x="400"/>
        <item h="1" x="449"/>
        <item h="1" x="367"/>
        <item h="1" x="174"/>
        <item h="1" x="297"/>
        <item h="1" x="292"/>
        <item h="1" x="513"/>
        <item h="1" x="14"/>
        <item h="1" x="944"/>
        <item h="1" x="612"/>
        <item h="1" x="29"/>
        <item h="1" x="364"/>
        <item h="1" x="149"/>
        <item h="1" x="937"/>
        <item h="1" x="848"/>
        <item h="1" x="16"/>
        <item h="1" x="10"/>
        <item h="1" x="596"/>
        <item h="1" x="678"/>
        <item h="1" x="613"/>
        <item h="1" x="721"/>
        <item h="1" x="499"/>
        <item h="1" x="628"/>
        <item h="1" x="269"/>
        <item h="1" x="606"/>
        <item h="1" x="132"/>
        <item h="1" x="470"/>
        <item h="1" x="360"/>
        <item h="1" x="32"/>
        <item h="1" x="923"/>
        <item h="1" x="630"/>
        <item h="1" x="199"/>
        <item h="1" x="136"/>
        <item h="1" x="22"/>
        <item h="1" x="252"/>
        <item h="1" x="293"/>
        <item h="1" x="775"/>
        <item h="1" x="956"/>
        <item h="1" x="248"/>
        <item h="1" x="850"/>
        <item h="1" x="493"/>
        <item h="1" x="217"/>
        <item h="1" x="966"/>
        <item h="1" x="305"/>
        <item h="1" x="51"/>
        <item h="1" x="571"/>
        <item h="1" x="464"/>
        <item h="1" x="565"/>
        <item h="1" x="737"/>
        <item h="1" x="849"/>
        <item h="1" x="167"/>
        <item h="1" x="727"/>
        <item h="1" x="479"/>
        <item h="1" x="130"/>
        <item h="1" x="594"/>
        <item h="1" x="210"/>
        <item h="1" x="508"/>
        <item h="1" x="705"/>
        <item h="1" x="340"/>
        <item h="1" x="324"/>
        <item h="1" x="732"/>
        <item h="1" x="712"/>
        <item h="1" x="862"/>
        <item h="1" x="675"/>
        <item h="1" x="462"/>
        <item h="1" x="228"/>
        <item h="1" x="496"/>
        <item h="1" x="92"/>
        <item h="1" x="201"/>
        <item h="1" x="844"/>
        <item h="1" x="782"/>
        <item h="1" x="827"/>
        <item h="1" x="176"/>
        <item h="1" x="647"/>
        <item h="1" x="787"/>
        <item h="1" x="253"/>
        <item h="1" x="363"/>
        <item h="1" x="111"/>
        <item h="1" x="686"/>
        <item h="1" x="529"/>
        <item h="1" x="147"/>
        <item h="1" x="916"/>
        <item h="1" x="54"/>
        <item h="1" x="743"/>
        <item h="1" x="270"/>
        <item h="1" x="454"/>
        <item h="1" x="278"/>
        <item h="1" x="36"/>
        <item h="1" x="396"/>
        <item h="1" x="249"/>
        <item h="1" x="117"/>
        <item h="1" x="858"/>
        <item h="1" x="947"/>
        <item h="1" x="26"/>
        <item h="1" x="205"/>
        <item h="1" x="728"/>
        <item h="1" x="441"/>
        <item h="1" x="780"/>
        <item h="1" x="542"/>
        <item h="1" x="314"/>
        <item h="1" x="558"/>
        <item h="1" x="317"/>
        <item h="1" x="656"/>
        <item h="1" x="274"/>
        <item h="1" x="288"/>
        <item h="1" x="277"/>
        <item h="1" x="30"/>
        <item h="1" x="917"/>
        <item h="1" x="429"/>
        <item h="1" x="548"/>
        <item h="1" x="243"/>
        <item h="1" x="109"/>
        <item h="1" x="699"/>
        <item h="1" x="564"/>
        <item h="1" x="779"/>
        <item h="1" x="967"/>
        <item h="1" x="889"/>
        <item h="1" x="895"/>
        <item h="1" x="591"/>
        <item h="1" x="516"/>
        <item h="1" x="888"/>
        <item h="1" x="829"/>
        <item h="1" x="771"/>
        <item h="1" x="957"/>
        <item h="1" x="438"/>
        <item h="1" x="738"/>
        <item h="1" x="344"/>
        <item h="1" x="497"/>
        <item h="1" x="89"/>
        <item h="1" x="160"/>
        <item h="1" x="303"/>
        <item h="1" x="915"/>
        <item h="1" x="352"/>
        <item h="1" x="244"/>
        <item h="1" x="804"/>
        <item h="1" x="155"/>
        <item h="1" x="284"/>
        <item h="1" x="265"/>
        <item h="1" x="487"/>
        <item h="1" x="626"/>
        <item h="1" x="221"/>
        <item h="1" x="338"/>
        <item h="1" x="855"/>
        <item h="1" x="308"/>
        <item h="1" x="177"/>
        <item h="1" x="443"/>
        <item h="1" x="621"/>
        <item h="1" x="646"/>
        <item h="1" x="301"/>
        <item h="1" x="574"/>
        <item h="1" x="91"/>
        <item h="1" x="597"/>
        <item h="1" x="851"/>
        <item h="1" x="267"/>
        <item h="1" x="552"/>
        <item h="1" x="384"/>
        <item h="1" x="118"/>
        <item h="1" x="502"/>
        <item h="1" x="690"/>
        <item h="1" x="514"/>
        <item h="1" x="581"/>
        <item h="1" x="219"/>
        <item h="1" x="901"/>
        <item h="1" x="180"/>
        <item h="1" x="349"/>
        <item h="1" x="694"/>
        <item h="1" x="463"/>
        <item h="1" x="550"/>
        <item h="1" x="908"/>
        <item h="1" x="484"/>
        <item h="1" x="398"/>
        <item h="1" x="422"/>
        <item h="1" x="553"/>
        <item h="1" x="929"/>
        <item h="1" x="828"/>
        <item h="1" x="625"/>
        <item h="1" x="770"/>
        <item h="1" x="256"/>
        <item h="1" x="794"/>
        <item h="1" x="434"/>
        <item h="1" x="735"/>
        <item h="1" x="291"/>
        <item h="1" x="427"/>
        <item h="1" x="710"/>
        <item h="1" x="757"/>
        <item h="1" x="18"/>
        <item h="1" x="789"/>
        <item h="1" x="693"/>
        <item h="1" x="104"/>
        <item h="1" x="45"/>
        <item h="1" x="910"/>
        <item h="1" x="638"/>
        <item h="1" x="81"/>
        <item h="1" x="489"/>
        <item h="1" x="247"/>
        <item h="1" x="370"/>
        <item h="1" x="203"/>
        <item h="1" x="911"/>
        <item h="1" x="298"/>
        <item h="1" x="153"/>
        <item h="1" x="713"/>
        <item h="1" x="840"/>
        <item h="1" x="234"/>
        <item h="1" x="886"/>
        <item h="1" x="491"/>
        <item h="1" x="805"/>
        <item h="1" x="536"/>
        <item h="1" x="751"/>
        <item h="1" x="330"/>
        <item h="1" x="263"/>
        <item h="1" x="236"/>
        <item h="1" x="801"/>
        <item h="1" x="188"/>
        <item h="1" x="86"/>
        <item h="1" x="389"/>
        <item h="1" x="152"/>
        <item h="1" x="455"/>
        <item h="1" x="763"/>
        <item h="1" x="657"/>
        <item h="1" x="224"/>
        <item h="1" x="822"/>
        <item h="1" x="218"/>
        <item h="1" x="321"/>
        <item h="1" x="498"/>
        <item h="1" x="872"/>
        <item h="1" x="582"/>
        <item h="1" x="718"/>
        <item h="1" x="912"/>
        <item h="1" x="494"/>
        <item h="1" x="282"/>
        <item h="1" x="769"/>
        <item h="1" x="99"/>
        <item h="1" x="671"/>
        <item h="1" x="532"/>
        <item h="1" x="323"/>
        <item h="1" x="271"/>
        <item h="1" x="674"/>
        <item h="1" x="599"/>
        <item h="1" x="378"/>
        <item h="1" x="964"/>
        <item h="1" x="87"/>
        <item h="1" x="311"/>
        <item h="1" x="709"/>
        <item h="1" x="150"/>
        <item h="1" x="731"/>
        <item h="1" x="197"/>
        <item h="1" x="820"/>
        <item h="1" x="927"/>
        <item h="1" x="902"/>
        <item h="1" x="538"/>
        <item h="1" x="133"/>
        <item h="1" x="47"/>
        <item h="1" x="131"/>
        <item h="1" x="485"/>
        <item h="1" x="436"/>
        <item h="1" x="933"/>
        <item h="1" x="586"/>
        <item h="1" x="941"/>
        <item h="1" x="238"/>
        <item h="1" x="806"/>
        <item h="1" x="488"/>
        <item h="1" x="62"/>
        <item h="1" x="285"/>
        <item h="1" x="37"/>
        <item h="1" x="914"/>
        <item h="1" x="936"/>
        <item h="1" x="122"/>
        <item h="1" x="126"/>
        <item h="1" x="723"/>
        <item h="1" x="526"/>
        <item h="1" x="745"/>
        <item h="1" x="641"/>
        <item h="1" x="714"/>
        <item h="1" x="388"/>
        <item h="1" x="772"/>
        <item h="1" x="128"/>
        <item h="1" x="390"/>
        <item h="1" x="667"/>
        <item h="1" x="962"/>
        <item h="1" x="268"/>
        <item h="1" x="587"/>
        <item h="1" x="510"/>
        <item h="1" x="115"/>
        <item h="1" x="257"/>
        <item h="1" x="620"/>
        <item h="1" x="589"/>
        <item h="1" x="573"/>
        <item h="1" x="873"/>
        <item h="1" x="191"/>
        <item h="1" x="847"/>
        <item h="1" x="439"/>
        <item h="1" x="281"/>
        <item h="1" x="610"/>
        <item h="1" x="824"/>
        <item h="1" x="658"/>
        <item h="1" x="701"/>
        <item h="1" x="786"/>
        <item h="1" x="817"/>
        <item h="1" x="570"/>
        <item h="1" x="227"/>
        <item h="1" x="707"/>
        <item h="1" x="258"/>
        <item h="1" x="450"/>
        <item h="1" x="280"/>
        <item h="1" x="444"/>
        <item h="1" x="342"/>
        <item h="1" x="329"/>
        <item h="1" x="200"/>
        <item h="1" x="346"/>
        <item h="1" x="63"/>
        <item h="1" x="887"/>
        <item h="1" x="562"/>
        <item h="1" x="333"/>
        <item h="1" x="755"/>
        <item h="1" x="702"/>
        <item h="1" x="905"/>
        <item h="1" x="534"/>
        <item h="1" x="611"/>
        <item h="1" x="310"/>
        <item h="1" x="376"/>
        <item h="1" x="458"/>
        <item h="1" x="476"/>
        <item h="1" x="220"/>
        <item h="1" x="382"/>
        <item h="1" x="841"/>
        <item h="1" x="395"/>
        <item h="1" x="465"/>
        <item h="1" x="958"/>
        <item h="1" x="719"/>
        <item h="1" x="326"/>
        <item h="1" x="509"/>
        <item h="1" x="635"/>
        <item h="1" x="39"/>
        <item h="1" x="812"/>
        <item h="1" x="13"/>
        <item h="1" x="43"/>
        <item h="1" x="711"/>
        <item h="1" x="523"/>
        <item h="1" x="584"/>
        <item h="1" x="617"/>
        <item h="1" x="460"/>
        <item h="1" x="213"/>
        <item h="1" x="73"/>
        <item h="1" x="614"/>
        <item h="1" x="59"/>
        <item h="1" x="416"/>
        <item h="1" x="98"/>
        <item h="1" x="57"/>
        <item h="1" x="649"/>
        <item h="1" x="684"/>
        <item h="1" x="963"/>
        <item h="1" x="137"/>
        <item h="1" x="343"/>
        <item h="1" x="961"/>
        <item h="1" x="60"/>
        <item h="1" x="418"/>
        <item h="1" x="525"/>
        <item h="1" x="432"/>
        <item h="1" x="453"/>
        <item h="1" x="184"/>
        <item h="1" x="426"/>
        <item h="1" x="756"/>
        <item h="1" x="703"/>
        <item h="1" x="64"/>
        <item h="1" x="952"/>
        <item h="1" x="541"/>
        <item h="1" x="461"/>
        <item h="1" x="747"/>
        <item h="1" x="795"/>
        <item h="1" x="778"/>
        <item h="1" x="421"/>
        <item h="1" x="383"/>
        <item h="1" x="366"/>
        <item h="1" x="803"/>
        <item h="1" x="260"/>
        <item h="1" x="568"/>
        <item h="1" x="347"/>
        <item h="1" x="406"/>
        <item h="1" x="459"/>
        <item h="1" x="138"/>
        <item h="1" x="883"/>
        <item h="1" x="319"/>
        <item h="1" x="865"/>
        <item h="1" x="539"/>
        <item h="1" x="774"/>
        <item h="1" x="226"/>
        <item h="1" x="318"/>
        <item h="1" x="959"/>
        <item h="1" x="348"/>
        <item h="1" x="724"/>
        <item h="1" x="899"/>
        <item h="1" x="110"/>
        <item h="1" x="84"/>
        <item h="1" x="624"/>
        <item h="1" x="85"/>
        <item h="1" x="600"/>
        <item h="1" x="38"/>
        <item h="1" x="76"/>
        <item h="1" x="241"/>
        <item h="1" x="601"/>
        <item h="1" x="24"/>
        <item h="1" x="41"/>
        <item h="1" x="179"/>
        <item h="1" x="161"/>
        <item h="1" x="653"/>
        <item h="1" x="170"/>
        <item h="1" x="890"/>
        <item h="1" x="643"/>
        <item h="1" x="101"/>
        <item h="1" x="171"/>
        <item h="1" x="480"/>
        <item h="1" x="875"/>
        <item h="1" x="471"/>
        <item h="1" x="926"/>
        <item h="1" x="673"/>
        <item h="1" x="140"/>
        <item h="1" x="797"/>
        <item h="1" x="23"/>
        <item h="1" x="813"/>
        <item h="1" x="720"/>
        <item h="1" x="680"/>
        <item h="1" x="182"/>
        <item h="1" x="225"/>
        <item h="1" x="876"/>
        <item h="1" x="381"/>
        <item h="1" x="151"/>
        <item h="1" x="345"/>
        <item h="1" x="442"/>
        <item h="1" x="838"/>
        <item h="1" x="604"/>
        <item h="1" x="809"/>
        <item h="1" x="435"/>
        <item h="1" x="793"/>
        <item h="1" x="965"/>
        <item h="1" x="33"/>
        <item h="1" x="575"/>
        <item h="1" x="402"/>
        <item h="1" x="114"/>
        <item h="1" x="69"/>
        <item h="1" x="146"/>
        <item h="1" x="192"/>
        <item h="1" x="960"/>
        <item h="1" x="335"/>
        <item h="1" x="557"/>
        <item h="1" x="68"/>
        <item h="1" x="748"/>
        <item h="1" x="229"/>
        <item h="1" x="802"/>
        <item h="1" x="125"/>
        <item h="1" x="358"/>
        <item h="1" x="339"/>
        <item h="1" x="852"/>
        <item h="1" x="796"/>
        <item h="1" x="425"/>
        <item h="1" x="551"/>
        <item h="1" x="166"/>
        <item h="1" x="208"/>
        <item h="1" x="500"/>
        <item h="1" x="251"/>
        <item h="1" x="440"/>
        <item h="1" x="65"/>
        <item h="1" x="204"/>
        <item h="1" x="919"/>
        <item h="1" x="859"/>
        <item h="1" x="800"/>
        <item h="1" x="409"/>
        <item h="1" x="619"/>
        <item h="1" x="507"/>
        <item h="1" x="58"/>
        <item h="1" x="826"/>
        <item h="1" x="356"/>
        <item h="1" x="223"/>
        <item h="1" x="430"/>
        <item h="1" x="145"/>
        <item h="1" x="835"/>
        <item h="1" x="578"/>
        <item h="1" x="156"/>
        <item h="1" x="871"/>
        <item h="1" x="609"/>
        <item h="1" x="446"/>
        <item h="1" x="791"/>
        <item h="1" x="266"/>
        <item h="1" x="716"/>
        <item h="1" x="185"/>
        <item h="1" x="61"/>
        <item h="1" x="169"/>
        <item h="1" x="25"/>
        <item h="1" x="34"/>
        <item h="1" x="512"/>
        <item h="1" x="106"/>
        <item h="1" x="108"/>
        <item h="1" x="279"/>
        <item h="1" x="393"/>
        <item h="1" x="561"/>
        <item h="1" x="212"/>
        <item h="1" x="309"/>
        <item h="1" x="369"/>
        <item h="1" x="603"/>
        <item h="1" x="135"/>
        <item h="1" x="164"/>
        <item h="1" x="7"/>
        <item h="1" x="261"/>
        <item h="1" x="11"/>
        <item h="1" x="954"/>
        <item h="1" x="503"/>
        <item h="1" x="196"/>
        <item h="1" x="296"/>
        <item h="1" x="953"/>
        <item h="1" x="452"/>
        <item h="1" x="207"/>
        <item h="1" x="949"/>
        <item h="1" x="290"/>
        <item h="1" x="437"/>
        <item h="1" x="527"/>
        <item h="1" x="215"/>
        <item h="1" x="877"/>
        <item h="1" x="445"/>
        <item h="1" x="706"/>
        <item h="1" x="842"/>
        <item h="1" x="948"/>
        <item h="1" x="275"/>
        <item h="1" x="420"/>
        <item h="1" x="730"/>
        <item h="1" x="698"/>
        <item h="1" x="623"/>
        <item h="1" x="811"/>
        <item h="1" x="90"/>
        <item h="1" x="95"/>
        <item h="1" x="93"/>
        <item h="1" x="100"/>
        <item h="1" x="555"/>
        <item h="1" x="405"/>
        <item h="1" x="768"/>
        <item h="1" x="689"/>
        <item h="1" x="283"/>
        <item h="1" x="807"/>
        <item h="1" x="173"/>
        <item h="1" x="569"/>
        <item h="1" x="143"/>
        <item h="1" x="556"/>
        <item h="1" x="107"/>
        <item h="1" x="580"/>
        <item h="1" x="616"/>
        <item h="1" x="417"/>
        <item h="1" x="337"/>
        <item h="1" x="943"/>
        <item h="1" x="0"/>
        <item h="1" x="518"/>
        <item h="1" x="700"/>
        <item h="1" x="622"/>
        <item h="1" x="832"/>
        <item h="1" x="194"/>
        <item h="1" x="211"/>
        <item h="1" x="77"/>
        <item h="1" x="722"/>
        <item h="1" x="754"/>
        <item h="1" x="506"/>
        <item h="1" x="216"/>
        <item h="1" x="618"/>
        <item h="1" x="881"/>
        <item h="1" x="394"/>
        <item h="1" x="350"/>
        <item h="1" x="88"/>
        <item h="1" x="341"/>
        <item h="1" x="431"/>
        <item h="1" x="357"/>
        <item h="1" x="882"/>
        <item h="1" x="31"/>
        <item h="1" x="939"/>
        <item h="1" x="40"/>
        <item h="1" x="286"/>
        <item h="1" x="24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2">
    <i>
      <x/>
    </i>
    <i t="grand">
      <x/>
    </i>
  </rowItems>
  <colItems count="1">
    <i/>
  </colItems>
  <dataFields count="1">
    <dataField name="Sum of Profit_Am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B8646D-A546-4D58-A650-AF08504746F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6:W57" firstHeaderRow="0"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axis="axisRow" showAll="0" sortType="descending">
      <items count="21">
        <item x="1"/>
        <item x="9"/>
        <item x="3"/>
        <item x="5"/>
        <item x="13"/>
        <item x="2"/>
        <item x="16"/>
        <item x="10"/>
        <item x="6"/>
        <item x="14"/>
        <item x="12"/>
        <item x="8"/>
        <item x="19"/>
        <item x="15"/>
        <item x="7"/>
        <item x="17"/>
        <item x="11"/>
        <item x="18"/>
        <item x="4"/>
        <item x="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21">
    <i>
      <x v="11"/>
    </i>
    <i>
      <x v="12"/>
    </i>
    <i>
      <x v="16"/>
    </i>
    <i>
      <x v="6"/>
    </i>
    <i>
      <x v="2"/>
    </i>
    <i>
      <x v="14"/>
    </i>
    <i>
      <x v="8"/>
    </i>
    <i>
      <x v="15"/>
    </i>
    <i>
      <x v="4"/>
    </i>
    <i>
      <x v="17"/>
    </i>
    <i>
      <x v="19"/>
    </i>
    <i>
      <x v="1"/>
    </i>
    <i>
      <x v="5"/>
    </i>
    <i>
      <x v="10"/>
    </i>
    <i>
      <x v="9"/>
    </i>
    <i>
      <x v="18"/>
    </i>
    <i>
      <x v="7"/>
    </i>
    <i>
      <x/>
    </i>
    <i>
      <x v="3"/>
    </i>
    <i>
      <x v="13"/>
    </i>
    <i t="grand">
      <x/>
    </i>
  </rowItems>
  <colFields count="1">
    <field x="-2"/>
  </colFields>
  <colItems count="2">
    <i>
      <x/>
    </i>
    <i i="1">
      <x v="1"/>
    </i>
  </colItems>
  <dataFields count="2">
    <dataField name="Sum of Sales" fld="12" baseField="0" baseItem="0"/>
    <dataField name="Rank" fld="12" baseField="7"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AE9020-D0DC-4EE0-9FAD-0CB74F43A419}" name="PivotTable1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I85:J95" firstHeaderRow="1" firstDataRow="1" firstDataCol="1"/>
  <pivotFields count="25">
    <pivotField showAll="0"/>
    <pivotField axis="axisRow"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x="1"/>
        <item sd="0" x="2"/>
        <item sd="0" x="3"/>
        <item sd="0"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727"/>
    </i>
    <i>
      <x v="728"/>
    </i>
    <i>
      <x v="729"/>
    </i>
    <i>
      <x v="730"/>
    </i>
    <i>
      <x v="731"/>
    </i>
    <i>
      <x v="732"/>
    </i>
    <i>
      <x v="733"/>
    </i>
    <i>
      <x v="734"/>
    </i>
    <i>
      <x v="735"/>
    </i>
    <i t="grand">
      <x/>
    </i>
  </rowItems>
  <colItems count="1">
    <i/>
  </colItems>
  <dataFields count="1">
    <dataField name="Sum of Sales" fld="12" baseField="0" baseItem="0"/>
  </dataFields>
  <pivotTableStyleInfo name="PivotStyleLight16" showRowHeaders="1" showColHeaders="1" showRowStripes="0" showColStripes="0" showLastColumn="1"/>
  <filters count="1">
    <filter fld="1" type="dateBetween" evalOrder="-1" id="19" name="Order_Date">
      <autoFilter ref="A1">
        <filterColumn colId="0">
          <customFilters and="1">
            <customFilter operator="greaterThanOrEqual" val="45654"/>
            <customFilter operator="lessThanOrEqual" val="4566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DD176C-FB55-42F7-A81C-5C45F76E1A2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V7"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0"/>
    <field x="18"/>
  </rowFields>
  <rowItems count="4">
    <i>
      <x v="1"/>
    </i>
    <i>
      <x v="2"/>
    </i>
    <i>
      <x v="3"/>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83DF6AD-8790-45CF-81DB-32F168D3CEB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6:O49" firstHeaderRow="0"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8"/>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2" baseField="0" baseItem="0"/>
    <dataField name="Sum of Sales2" fld="12" showDataAs="percentDiff" baseField="18"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AD07C0-05CC-4F51-9AD9-B289B5FAACE3}" name="Quantity_Per_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9"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axis="axisRow" showAll="0" sortType="descending">
      <items count="6">
        <item x="1"/>
        <item x="2"/>
        <item x="4"/>
        <item x="3"/>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6">
    <i>
      <x v="2"/>
    </i>
    <i>
      <x v="4"/>
    </i>
    <i>
      <x/>
    </i>
    <i>
      <x v="1"/>
    </i>
    <i>
      <x v="3"/>
    </i>
    <i t="grand">
      <x/>
    </i>
  </rowItems>
  <colItems count="1">
    <i/>
  </colItem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E223C07-7B13-4764-A474-4C56348AE460}" name="Average_Discount_per_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24"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items count="6">
        <item x="1"/>
        <item x="2"/>
        <item x="4"/>
        <item x="3"/>
        <item x="0"/>
        <item t="default"/>
      </items>
    </pivotField>
    <pivotField axis="axisRow" showAll="0">
      <items count="21">
        <item x="1"/>
        <item x="9"/>
        <item x="3"/>
        <item x="5"/>
        <item x="13"/>
        <item x="2"/>
        <item x="16"/>
        <item x="10"/>
        <item x="6"/>
        <item x="14"/>
        <item x="12"/>
        <item x="8"/>
        <item x="19"/>
        <item x="15"/>
        <item x="7"/>
        <item x="17"/>
        <item x="11"/>
        <item x="18"/>
        <item x="4"/>
        <item x="0"/>
        <item t="default"/>
      </items>
    </pivotField>
    <pivotField showAll="0"/>
    <pivotField showAll="0"/>
    <pivotField showAll="0"/>
    <pivotField dataField="1"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verage of Discount" fld="11" subtotal="average" baseField="0" baseItem="0" numFmtId="2"/>
  </dataFields>
  <formats count="7">
    <format dxfId="38">
      <pivotArea type="all" dataOnly="0" outline="0" fieldPosition="0"/>
    </format>
    <format dxfId="37">
      <pivotArea outline="0" collapsedLevelsAreSubtotals="1" fieldPosition="0"/>
    </format>
    <format dxfId="36">
      <pivotArea field="7" type="button" dataOnly="0" labelOnly="1" outline="0" axis="axisRow" fieldPosition="0"/>
    </format>
    <format dxfId="35">
      <pivotArea dataOnly="0" labelOnly="1" fieldPosition="0">
        <references count="1">
          <reference field="7" count="0"/>
        </references>
      </pivotArea>
    </format>
    <format dxfId="34">
      <pivotArea dataOnly="0" labelOnly="1" grandRow="1" outline="0" fieldPosition="0"/>
    </format>
    <format dxfId="33">
      <pivotArea dataOnly="0" labelOnly="1" outline="0" axis="axisValues" fieldPosition="0"/>
    </format>
    <format dxfId="32">
      <pivotArea collapsedLevelsAreSubtotals="1" fieldPosition="0">
        <references count="1">
          <reference field="7"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5801CBC-D675-4DCC-B5C9-A70BA06CD58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S29" firstHeaderRow="0" firstDataRow="1" firstDataCol="1" rowPageCount="1" colPageCount="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axis="axisPage" multipleItemSelectionAllowed="1" showAll="0">
      <items count="5">
        <item x="2"/>
        <item h="1" x="3"/>
        <item h="1" x="1"/>
        <item x="0"/>
        <item t="default"/>
      </items>
    </pivotField>
    <pivotField showAll="0"/>
    <pivotField axis="axisRow" showAll="0">
      <items count="6">
        <item x="1"/>
        <item x="2"/>
        <item x="4"/>
        <item x="3"/>
        <item x="0"/>
        <item t="default"/>
      </items>
    </pivotField>
    <pivotField axis="axisRow" showAll="0">
      <items count="21">
        <item x="1"/>
        <item x="9"/>
        <item x="3"/>
        <item x="5"/>
        <item x="13"/>
        <item x="2"/>
        <item x="16"/>
        <item x="10"/>
        <item x="6"/>
        <item x="14"/>
        <item x="12"/>
        <item x="8"/>
        <item x="19"/>
        <item x="15"/>
        <item x="7"/>
        <item x="17"/>
        <item x="11"/>
        <item x="18"/>
        <item x="4"/>
        <item x="0"/>
        <item t="default"/>
      </items>
    </pivotField>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6"/>
    <field x="7"/>
  </rowFields>
  <rowItems count="26">
    <i>
      <x/>
    </i>
    <i r="1">
      <x/>
    </i>
    <i r="1">
      <x v="3"/>
    </i>
    <i r="1">
      <x v="7"/>
    </i>
    <i r="1">
      <x v="13"/>
    </i>
    <i>
      <x v="1"/>
    </i>
    <i r="1">
      <x v="5"/>
    </i>
    <i r="1">
      <x v="9"/>
    </i>
    <i r="1">
      <x v="10"/>
    </i>
    <i r="1">
      <x v="18"/>
    </i>
    <i>
      <x v="2"/>
    </i>
    <i r="1">
      <x v="6"/>
    </i>
    <i r="1">
      <x v="11"/>
    </i>
    <i r="1">
      <x v="12"/>
    </i>
    <i r="1">
      <x v="16"/>
    </i>
    <i>
      <x v="3"/>
    </i>
    <i r="1">
      <x v="1"/>
    </i>
    <i r="1">
      <x v="2"/>
    </i>
    <i r="1">
      <x v="14"/>
    </i>
    <i r="1">
      <x v="15"/>
    </i>
    <i>
      <x v="4"/>
    </i>
    <i r="1">
      <x v="4"/>
    </i>
    <i r="1">
      <x v="8"/>
    </i>
    <i r="1">
      <x v="17"/>
    </i>
    <i r="1">
      <x v="19"/>
    </i>
    <i t="grand">
      <x/>
    </i>
  </rowItems>
  <colFields count="1">
    <field x="-2"/>
  </colFields>
  <colItems count="2">
    <i>
      <x/>
    </i>
    <i i="1">
      <x v="1"/>
    </i>
  </colItems>
  <pageFields count="1">
    <pageField fld="4" hier="-1"/>
  </pageFields>
  <dataFields count="2">
    <dataField name="Sum of Sales" fld="12" baseField="0" baseItem="0"/>
    <dataField name="Sum of Profit_Am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A1BA9CD-B2A5-4810-8901-612F0C94F8B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2:B78"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items count="5">
        <item h="1" x="1"/>
        <item x="3"/>
        <item h="1" x="2"/>
        <item h="1" x="0"/>
        <item t="default"/>
      </items>
    </pivotField>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x="1"/>
        <item sd="0" x="2"/>
        <item sd="0" x="3"/>
        <item sd="0"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0"/>
    <field x="18"/>
  </rowFields>
  <rowItems count="16">
    <i>
      <x v="1"/>
    </i>
    <i r="1">
      <x v="1"/>
    </i>
    <i r="1">
      <x v="2"/>
    </i>
    <i r="1">
      <x v="3"/>
    </i>
    <i r="1">
      <x v="4"/>
    </i>
    <i r="1">
      <x v="5"/>
    </i>
    <i r="1">
      <x v="6"/>
    </i>
    <i r="1">
      <x v="7"/>
    </i>
    <i r="1">
      <x v="8"/>
    </i>
    <i r="1">
      <x v="9"/>
    </i>
    <i r="1">
      <x v="10"/>
    </i>
    <i r="1">
      <x v="11"/>
    </i>
    <i r="1">
      <x v="12"/>
    </i>
    <i>
      <x v="2"/>
    </i>
    <i>
      <x v="3"/>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9EE8A78-CF40-453E-A14D-C1EEAE87735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O9" firstHeaderRow="1" firstDataRow="2"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Col" showAll="0">
      <items count="5">
        <item x="2"/>
        <item x="3"/>
        <item x="0"/>
        <item x="1"/>
        <item t="default"/>
      </items>
    </pivotField>
    <pivotField axis="axisRow" showAll="0">
      <items count="5">
        <item x="2"/>
        <item x="3"/>
        <item x="1"/>
        <item x="0"/>
        <item t="default"/>
      </items>
    </pivotField>
    <pivotField showAll="0"/>
    <pivotField showAll="0"/>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5">
    <i>
      <x/>
    </i>
    <i>
      <x v="1"/>
    </i>
    <i>
      <x v="2"/>
    </i>
    <i>
      <x v="3"/>
    </i>
    <i t="grand">
      <x/>
    </i>
  </rowItems>
  <colFields count="1">
    <field x="3"/>
  </colFields>
  <colItems count="5">
    <i>
      <x/>
    </i>
    <i>
      <x v="1"/>
    </i>
    <i>
      <x v="2"/>
    </i>
    <i>
      <x v="3"/>
    </i>
    <i t="grand">
      <x/>
    </i>
  </colItems>
  <dataFields count="1">
    <dataField name="Sum of Sales" fld="12"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DAC51C9-3374-408F-AAA7-D027C6820085}"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2:H67"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5">
    <i>
      <x/>
    </i>
    <i>
      <x v="1"/>
    </i>
    <i>
      <x v="2"/>
    </i>
    <i>
      <x v="3"/>
    </i>
    <i t="grand">
      <x/>
    </i>
  </rowItems>
  <colItems count="1">
    <i/>
  </colItems>
  <dataFields count="1">
    <dataField name="Sum of Profit share Per Sale" fld="21" baseField="0" baseItem="0" numFmtId="9"/>
  </dataFields>
  <formats count="6">
    <format dxfId="44">
      <pivotArea type="all" dataOnly="0" outline="0" fieldPosition="0"/>
    </format>
    <format dxfId="43">
      <pivotArea outline="0" collapsedLevelsAreSubtotals="1" fieldPosition="0"/>
    </format>
    <format dxfId="42">
      <pivotArea field="3" type="button" dataOnly="0" labelOnly="1" outline="0" axis="axisRow" fieldPosition="0"/>
    </format>
    <format dxfId="41">
      <pivotArea dataOnly="0" labelOnly="1" fieldPosition="0">
        <references count="1">
          <reference field="3" count="0"/>
        </references>
      </pivotArea>
    </format>
    <format dxfId="40">
      <pivotArea dataOnly="0" labelOnly="1" grandRow="1" outline="0" fieldPosition="0"/>
    </format>
    <format dxfId="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EE35A72-2D17-47BD-96B3-F111BF93750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6:K42" firstHeaderRow="1" firstDataRow="2"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Row" showAll="0">
      <items count="5">
        <item x="2"/>
        <item x="3"/>
        <item x="0"/>
        <item x="1"/>
        <item t="default"/>
      </items>
    </pivotField>
    <pivotField showAll="0"/>
    <pivotField showAll="0"/>
    <pivotField axis="axisCol" showAll="0">
      <items count="6">
        <item x="1"/>
        <item x="2"/>
        <item x="4"/>
        <item x="3"/>
        <item x="0"/>
        <item t="default"/>
      </items>
    </pivotField>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5">
    <i>
      <x/>
    </i>
    <i>
      <x v="1"/>
    </i>
    <i>
      <x v="2"/>
    </i>
    <i>
      <x v="3"/>
    </i>
    <i t="grand">
      <x/>
    </i>
  </rowItems>
  <colFields count="1">
    <field x="6"/>
  </colFields>
  <colItems count="6">
    <i>
      <x/>
    </i>
    <i>
      <x v="1"/>
    </i>
    <i>
      <x v="2"/>
    </i>
    <i>
      <x v="3"/>
    </i>
    <i>
      <x v="4"/>
    </i>
    <i t="grand">
      <x/>
    </i>
  </colItems>
  <dataFields count="1">
    <dataField name="Sum of Sales" fld="12" showDataAs="percentOfRow"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23AEBD2-B428-4B9D-9EF2-9994DEFD632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6:S49" firstHeaderRow="0"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8"/>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2" baseField="0" baseItem="0"/>
    <dataField name="Running Sum" fld="12" showDataAs="runTotal" baseField="18"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8DE4907-B318-4CDA-A62E-C11A20E7D61C}"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2:K68"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axis="axisRow" showAll="0">
      <items count="6">
        <item x="1"/>
        <item x="2"/>
        <item x="4"/>
        <item x="3"/>
        <item x="0"/>
        <item t="default"/>
      </items>
    </pivotField>
    <pivotField showAll="0"/>
    <pivotField showAll="0"/>
    <pivotField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6"/>
  </rowFields>
  <rowItems count="6">
    <i>
      <x/>
    </i>
    <i>
      <x v="1"/>
    </i>
    <i>
      <x v="2"/>
    </i>
    <i>
      <x v="3"/>
    </i>
    <i>
      <x v="4"/>
    </i>
    <i t="grand">
      <x/>
    </i>
  </rowItems>
  <colItems count="1">
    <i/>
  </colItems>
  <dataFields count="1">
    <dataField name="Average of Discount Amount" fld="22"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6DE9E37-92EB-4F6A-9EBC-E5228E85840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axis="axisRow" showAll="0" measureFilter="1">
      <items count="6">
        <item x="1"/>
        <item x="2"/>
        <item x="4"/>
        <item x="3"/>
        <item x="0"/>
        <item t="default"/>
      </items>
    </pivotField>
    <pivotField showAll="0"/>
    <pivotField showAll="0"/>
    <pivotField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3">
    <i>
      <x v="2"/>
    </i>
    <i>
      <x v="4"/>
    </i>
    <i t="grand">
      <x/>
    </i>
  </rowItems>
  <colItems count="1">
    <i/>
  </colItems>
  <dataFields count="1">
    <dataField name="Sum of Profit_Amount" fld="14" baseField="0" baseItem="0"/>
  </dataFields>
  <pivotTableStyleInfo name="PivotStyleLight16" showRowHeaders="1" showColHeaders="1" showRowStripes="0" showColStripes="0" showLastColumn="1"/>
  <filters count="1">
    <filter fld="6"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FE377EF-919A-4BAF-BE6B-A4805B0108B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7:B46"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Row" showAll="0">
      <items count="5">
        <item x="2"/>
        <item x="3"/>
        <item x="0"/>
        <item x="1"/>
        <item t="default"/>
      </items>
    </pivotField>
    <pivotField showAll="0"/>
    <pivotField showAll="0"/>
    <pivotField showAll="0"/>
    <pivotField axis="axisRow" showAll="0" measureFilter="1">
      <items count="21">
        <item x="1"/>
        <item x="9"/>
        <item x="3"/>
        <item x="5"/>
        <item x="13"/>
        <item x="2"/>
        <item x="16"/>
        <item x="10"/>
        <item x="6"/>
        <item x="14"/>
        <item x="12"/>
        <item x="8"/>
        <item x="19"/>
        <item x="15"/>
        <item x="7"/>
        <item x="17"/>
        <item x="11"/>
        <item x="18"/>
        <item x="4"/>
        <item x="0"/>
        <item t="default"/>
      </items>
    </pivotField>
    <pivotField showAll="0"/>
    <pivotField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7"/>
  </rowFields>
  <rowItems count="9">
    <i>
      <x/>
    </i>
    <i r="1">
      <x v="6"/>
    </i>
    <i>
      <x v="1"/>
    </i>
    <i r="1">
      <x v="16"/>
    </i>
    <i>
      <x v="2"/>
    </i>
    <i r="1">
      <x v="11"/>
    </i>
    <i>
      <x v="3"/>
    </i>
    <i r="1">
      <x v="11"/>
    </i>
    <i t="grand">
      <x/>
    </i>
  </rowItems>
  <colItems count="1">
    <i/>
  </colItems>
  <dataFields count="1">
    <dataField name="Sum of Profit_Amount" fld="14" baseField="0" baseItem="0"/>
  </dataFields>
  <pivotTableStyleInfo name="PivotStyleLight16" showRowHeaders="1" showColHeaders="1" showRowStripes="0" showColStripes="0" showLastColumn="1"/>
  <filters count="1">
    <filter fld="7"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F510EF0-09D0-4143-B66C-BE088733FF1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8:B216"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showAll="0"/>
    <pivotField showAll="0"/>
    <pivotField dataField="1" showAll="0"/>
    <pivotField showAll="0"/>
    <pivotField showAll="0"/>
    <pivotField axis="axisRow"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58">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1"/>
    </i>
    <i>
      <x v="52"/>
    </i>
    <i>
      <x v="53"/>
    </i>
    <i>
      <x v="55"/>
    </i>
    <i>
      <x v="56"/>
    </i>
    <i>
      <x v="59"/>
    </i>
    <i>
      <x v="61"/>
    </i>
    <i>
      <x v="62"/>
    </i>
    <i t="grand">
      <x/>
    </i>
  </rowItems>
  <colItems count="1">
    <i/>
  </colItems>
  <dataFields count="1">
    <dataField name="Average of Quantity" fld="9" subtotal="average" baseField="12" baseItem="1" numFmtId="1"/>
  </dataFields>
  <formats count="7">
    <format dxfId="25">
      <pivotArea type="all" dataOnly="0" outline="0" fieldPosition="0"/>
    </format>
    <format dxfId="24">
      <pivotArea outline="0" collapsedLevelsAreSubtotals="1" fieldPosition="0"/>
    </format>
    <format dxfId="23">
      <pivotArea field="12" type="button" dataOnly="0" labelOnly="1" outline="0" axis="axisRow" fieldPosition="0"/>
    </format>
    <format dxfId="22">
      <pivotArea dataOnly="0" labelOnly="1" fieldPosition="0">
        <references count="1">
          <reference field="12"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1"/>
          </reference>
        </references>
      </pivotArea>
    </format>
    <format dxfId="21">
      <pivotArea dataOnly="0" labelOnly="1" fieldPosition="0">
        <references count="1">
          <reference field="12" count="7">
            <x v="52"/>
            <x v="53"/>
            <x v="55"/>
            <x v="56"/>
            <x v="59"/>
            <x v="61"/>
            <x v="62"/>
          </reference>
        </references>
      </pivotArea>
    </format>
    <format dxfId="20">
      <pivotArea dataOnly="0" labelOnly="1" grandRow="1" outline="0"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9DF1628-D257-4449-BCE6-63AEB8A633C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8:F22" firstHeaderRow="1" firstDataRow="2"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axis="axisCol" showAll="0">
      <items count="6">
        <item x="1"/>
        <item x="2"/>
        <item x="4"/>
        <item x="3"/>
        <item x="0"/>
        <item t="default"/>
      </items>
    </pivotField>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defaultSubtotal="0"/>
    <pivotField showAll="0" defaultSubtotal="0"/>
    <pivotField axis="axisRow"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0"/>
  </rowFields>
  <rowItems count="3">
    <i>
      <x v="1"/>
    </i>
    <i>
      <x v="2"/>
    </i>
    <i>
      <x v="3"/>
    </i>
  </rowItems>
  <colFields count="1">
    <field x="6"/>
  </colFields>
  <colItems count="5">
    <i>
      <x/>
    </i>
    <i>
      <x v="1"/>
    </i>
    <i>
      <x v="2"/>
    </i>
    <i>
      <x v="3"/>
    </i>
    <i>
      <x v="4"/>
    </i>
  </colItems>
  <dataFields count="1">
    <dataField name="Sum of Sales" fld="12" showDataAs="percentDiff" baseField="20"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E8789D7-49E6-48FC-9B3E-CC1BF88C992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2:C153" firstHeaderRow="0"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axis="axisRow" showAll="0">
      <items count="21">
        <item x="1"/>
        <item x="9"/>
        <item x="3"/>
        <item x="5"/>
        <item x="13"/>
        <item x="2"/>
        <item x="16"/>
        <item x="10"/>
        <item x="6"/>
        <item x="14"/>
        <item x="12"/>
        <item x="8"/>
        <item x="19"/>
        <item x="15"/>
        <item x="7"/>
        <item x="17"/>
        <item x="11"/>
        <item x="18"/>
        <item x="4"/>
        <item x="0"/>
        <item t="default"/>
      </items>
    </pivotField>
    <pivotField showAll="0"/>
    <pivotField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7"/>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Sum of Profit_Amount" fld="14" baseField="0" baseItem="0"/>
    <dataField name="Sum of Target Met/Not" fld="24" baseField="0" baseItem="0"/>
  </dataFields>
  <conditionalFormats count="2">
    <conditionalFormat priority="1">
      <pivotAreas count="1">
        <pivotArea type="data" collapsedLevelsAreSubtotals="1" fieldPosition="0">
          <references count="2">
            <reference field="4294967294" count="1" selected="0">
              <x v="1"/>
            </reference>
            <reference field="7" count="20">
              <x v="0"/>
              <x v="1"/>
              <x v="2"/>
              <x v="3"/>
              <x v="4"/>
              <x v="5"/>
              <x v="6"/>
              <x v="7"/>
              <x v="8"/>
              <x v="9"/>
              <x v="10"/>
              <x v="11"/>
              <x v="12"/>
              <x v="13"/>
              <x v="14"/>
              <x v="15"/>
              <x v="16"/>
              <x v="17"/>
              <x v="18"/>
              <x v="19"/>
            </reference>
          </references>
        </pivotArea>
      </pivotAreas>
    </conditionalFormat>
    <conditionalFormat priority="2">
      <pivotAreas count="1">
        <pivotArea type="data" collapsedLevelsAreSubtotals="1" fieldPosition="0">
          <references count="2">
            <reference field="4294967294" count="1" selected="0">
              <x v="1"/>
            </reference>
            <reference field="7" count="20">
              <x v="0"/>
              <x v="1"/>
              <x v="2"/>
              <x v="3"/>
              <x v="4"/>
              <x v="5"/>
              <x v="6"/>
              <x v="7"/>
              <x v="8"/>
              <x v="9"/>
              <x v="10"/>
              <x v="11"/>
              <x v="12"/>
              <x v="13"/>
              <x v="14"/>
              <x v="15"/>
              <x v="16"/>
              <x v="17"/>
              <x v="18"/>
              <x v="1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65B8897-2895-41E8-BDDF-4EEFB156AE4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B14"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axis="axisRow" showAll="0" measureFilter="1">
      <items count="6">
        <item x="1"/>
        <item x="2"/>
        <item x="4"/>
        <item x="3"/>
        <item x="0"/>
        <item t="default"/>
      </items>
    </pivotField>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5">
    <i>
      <x v="1"/>
    </i>
    <i>
      <x v="2"/>
    </i>
    <i>
      <x v="3"/>
    </i>
    <i>
      <x v="4"/>
    </i>
    <i t="grand">
      <x/>
    </i>
  </rowItems>
  <colItems count="1">
    <i/>
  </colItems>
  <dataFields count="1">
    <dataField name="Sum of Sales" fld="12" baseField="0" baseItem="0"/>
  </dataFields>
  <pivotTableStyleInfo name="PivotStyleLight16" showRowHeaders="1" showColHeaders="1" showRowStripes="0" showColStripes="0" showLastColumn="1"/>
  <filters count="1">
    <filter fld="6" type="valueGreaterThanOrEqual" evalOrder="-1" id="1" iMeasureFld="0">
      <autoFilter ref="A1">
        <filterColumn colId="0">
          <customFilters>
            <customFilter operator="greaterThanOrEqual" val="1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A775133-9B37-41FD-B2F6-F19A2D1807F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1:B127"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axis="axisRow" showAll="0">
      <items count="6">
        <item sd="0" x="1"/>
        <item sd="0" x="2"/>
        <item sd="0" x="4"/>
        <item sd="0" x="3"/>
        <item sd="0" x="0"/>
        <item t="default"/>
      </items>
    </pivotField>
    <pivotField showAll="0"/>
    <pivotField axis="axisRow" showAll="0">
      <items count="969">
        <item x="448"/>
        <item x="1"/>
        <item x="511"/>
        <item x="521"/>
        <item x="4"/>
        <item x="945"/>
        <item x="186"/>
        <item x="739"/>
        <item x="577"/>
        <item x="141"/>
        <item x="661"/>
        <item x="750"/>
        <item x="537"/>
        <item x="860"/>
        <item x="857"/>
        <item x="784"/>
        <item x="676"/>
        <item x="408"/>
        <item x="74"/>
        <item x="377"/>
        <item x="741"/>
        <item x="896"/>
        <item x="336"/>
        <item x="306"/>
        <item x="447"/>
        <item x="715"/>
        <item x="898"/>
        <item x="423"/>
        <item x="870"/>
        <item x="627"/>
        <item x="467"/>
        <item x="790"/>
        <item x="294"/>
        <item x="262"/>
        <item x="831"/>
        <item x="893"/>
        <item x="80"/>
        <item x="545"/>
        <item x="677"/>
        <item x="3"/>
        <item x="12"/>
        <item x="938"/>
        <item x="652"/>
        <item x="466"/>
        <item x="522"/>
        <item x="942"/>
        <item x="391"/>
        <item x="955"/>
        <item x="566"/>
        <item x="554"/>
        <item x="740"/>
        <item x="407"/>
        <item x="456"/>
        <item x="704"/>
        <item x="931"/>
        <item x="235"/>
        <item x="776"/>
        <item x="48"/>
        <item x="668"/>
        <item x="67"/>
        <item x="116"/>
        <item x="183"/>
        <item x="688"/>
        <item x="385"/>
        <item x="320"/>
        <item x="563"/>
        <item x="193"/>
        <item x="103"/>
        <item x="419"/>
        <item x="230"/>
        <item x="856"/>
        <item x="190"/>
        <item x="316"/>
        <item x="483"/>
        <item x="864"/>
        <item x="761"/>
        <item x="918"/>
        <item x="20"/>
        <item x="97"/>
        <item x="785"/>
        <item x="685"/>
        <item x="913"/>
        <item x="148"/>
        <item x="903"/>
        <item x="44"/>
        <item x="374"/>
        <item x="654"/>
        <item x="717"/>
        <item x="869"/>
        <item x="351"/>
        <item x="932"/>
        <item x="681"/>
        <item x="816"/>
        <item x="313"/>
        <item x="833"/>
        <item x="645"/>
        <item x="607"/>
        <item x="120"/>
        <item x="15"/>
        <item x="312"/>
        <item x="368"/>
        <item x="373"/>
        <item x="867"/>
        <item x="66"/>
        <item x="639"/>
        <item x="412"/>
        <item x="697"/>
        <item x="792"/>
        <item x="46"/>
        <item x="742"/>
        <item x="119"/>
        <item x="5"/>
        <item x="533"/>
        <item x="683"/>
        <item x="726"/>
        <item x="758"/>
        <item x="172"/>
        <item x="524"/>
        <item x="75"/>
        <item x="544"/>
        <item x="413"/>
        <item x="767"/>
        <item x="598"/>
        <item x="175"/>
        <item x="543"/>
        <item x="315"/>
        <item x="327"/>
        <item x="259"/>
        <item x="669"/>
        <item x="27"/>
        <item x="615"/>
        <item x="843"/>
        <item x="165"/>
        <item x="946"/>
        <item x="808"/>
        <item x="634"/>
        <item x="355"/>
        <item x="799"/>
        <item x="884"/>
        <item x="845"/>
        <item x="691"/>
        <item x="821"/>
        <item x="71"/>
        <item x="765"/>
        <item x="206"/>
        <item x="295"/>
        <item x="72"/>
        <item x="157"/>
        <item x="361"/>
        <item x="495"/>
        <item x="387"/>
        <item x="380"/>
        <item x="588"/>
        <item x="139"/>
        <item x="648"/>
        <item x="501"/>
        <item x="451"/>
        <item x="631"/>
        <item x="825"/>
        <item x="414"/>
        <item x="777"/>
        <item x="746"/>
        <item x="695"/>
        <item x="528"/>
        <item x="112"/>
        <item x="105"/>
        <item x="411"/>
        <item x="178"/>
        <item x="567"/>
        <item x="424"/>
        <item x="17"/>
        <item x="129"/>
        <item x="477"/>
        <item x="392"/>
        <item x="457"/>
        <item x="752"/>
        <item x="9"/>
        <item x="473"/>
        <item x="53"/>
        <item x="302"/>
        <item x="814"/>
        <item x="353"/>
        <item x="404"/>
        <item x="300"/>
        <item x="549"/>
        <item x="921"/>
        <item x="372"/>
        <item x="572"/>
        <item x="951"/>
        <item x="837"/>
        <item x="56"/>
        <item x="708"/>
        <item x="900"/>
        <item x="531"/>
        <item x="733"/>
        <item x="403"/>
        <item x="52"/>
        <item x="79"/>
        <item x="379"/>
        <item x="810"/>
        <item x="237"/>
        <item x="232"/>
        <item x="585"/>
        <item x="486"/>
        <item x="608"/>
        <item x="815"/>
        <item x="930"/>
        <item x="854"/>
        <item x="121"/>
        <item x="144"/>
        <item x="42"/>
        <item x="49"/>
        <item x="28"/>
        <item x="233"/>
        <item x="264"/>
        <item x="834"/>
        <item x="209"/>
        <item x="868"/>
        <item x="891"/>
        <item x="362"/>
        <item x="415"/>
        <item x="783"/>
        <item x="127"/>
        <item x="482"/>
        <item x="846"/>
        <item x="142"/>
        <item x="50"/>
        <item x="894"/>
        <item x="734"/>
        <item x="515"/>
        <item x="950"/>
        <item x="773"/>
        <item x="332"/>
        <item x="659"/>
        <item x="592"/>
        <item x="560"/>
        <item x="535"/>
        <item x="682"/>
        <item x="102"/>
        <item x="428"/>
        <item x="830"/>
        <item x="181"/>
        <item x="633"/>
        <item x="245"/>
        <item x="729"/>
        <item x="490"/>
        <item x="692"/>
        <item x="113"/>
        <item x="759"/>
        <item x="576"/>
        <item x="906"/>
        <item x="640"/>
        <item x="885"/>
        <item x="240"/>
        <item x="651"/>
        <item x="928"/>
        <item x="818"/>
        <item x="195"/>
        <item x="159"/>
        <item x="934"/>
        <item x="189"/>
        <item x="788"/>
        <item x="2"/>
        <item x="595"/>
        <item x="839"/>
        <item x="6"/>
        <item x="123"/>
        <item x="819"/>
        <item x="530"/>
        <item x="255"/>
        <item x="764"/>
        <item x="468"/>
        <item x="781"/>
        <item x="687"/>
        <item x="222"/>
        <item x="8"/>
        <item x="481"/>
        <item x="214"/>
        <item x="154"/>
        <item x="134"/>
        <item x="878"/>
        <item x="433"/>
        <item x="605"/>
        <item x="663"/>
        <item x="670"/>
        <item x="736"/>
        <item x="861"/>
        <item x="922"/>
        <item x="371"/>
        <item x="836"/>
        <item x="636"/>
        <item x="328"/>
        <item x="744"/>
        <item x="168"/>
        <item x="505"/>
        <item x="386"/>
        <item x="762"/>
        <item x="650"/>
        <item x="579"/>
        <item x="202"/>
        <item x="354"/>
        <item x="853"/>
        <item x="753"/>
        <item x="798"/>
        <item x="94"/>
        <item x="863"/>
        <item x="660"/>
        <item x="925"/>
        <item x="892"/>
        <item x="272"/>
        <item x="879"/>
        <item x="124"/>
        <item x="250"/>
        <item x="909"/>
        <item x="679"/>
        <item x="766"/>
        <item x="760"/>
        <item x="874"/>
        <item x="334"/>
        <item x="935"/>
        <item x="231"/>
        <item x="655"/>
        <item x="242"/>
        <item x="163"/>
        <item x="474"/>
        <item x="70"/>
        <item x="322"/>
        <item x="478"/>
        <item x="492"/>
        <item x="823"/>
        <item x="55"/>
        <item x="904"/>
        <item x="410"/>
        <item x="254"/>
        <item x="520"/>
        <item x="540"/>
        <item x="304"/>
        <item x="187"/>
        <item x="158"/>
        <item x="644"/>
        <item x="897"/>
        <item x="664"/>
        <item x="375"/>
        <item x="307"/>
        <item x="866"/>
        <item x="920"/>
        <item x="287"/>
        <item x="749"/>
        <item x="299"/>
        <item x="469"/>
        <item x="276"/>
        <item x="725"/>
        <item x="546"/>
        <item x="365"/>
        <item x="907"/>
        <item x="21"/>
        <item x="239"/>
        <item x="590"/>
        <item x="666"/>
        <item x="399"/>
        <item x="547"/>
        <item x="325"/>
        <item x="397"/>
        <item x="82"/>
        <item x="519"/>
        <item x="83"/>
        <item x="517"/>
        <item x="924"/>
        <item x="672"/>
        <item x="662"/>
        <item x="401"/>
        <item x="331"/>
        <item x="198"/>
        <item x="637"/>
        <item x="629"/>
        <item x="359"/>
        <item x="162"/>
        <item x="96"/>
        <item x="583"/>
        <item x="35"/>
        <item x="559"/>
        <item x="642"/>
        <item x="593"/>
        <item x="602"/>
        <item x="940"/>
        <item x="472"/>
        <item x="696"/>
        <item x="665"/>
        <item x="880"/>
        <item x="632"/>
        <item x="475"/>
        <item x="19"/>
        <item x="289"/>
        <item x="273"/>
        <item x="78"/>
        <item x="504"/>
        <item x="400"/>
        <item x="449"/>
        <item x="367"/>
        <item x="174"/>
        <item x="297"/>
        <item x="292"/>
        <item x="513"/>
        <item x="14"/>
        <item x="944"/>
        <item x="612"/>
        <item x="29"/>
        <item x="364"/>
        <item x="149"/>
        <item x="937"/>
        <item x="848"/>
        <item x="16"/>
        <item x="10"/>
        <item x="596"/>
        <item x="678"/>
        <item x="613"/>
        <item x="721"/>
        <item x="499"/>
        <item x="628"/>
        <item x="269"/>
        <item x="606"/>
        <item x="132"/>
        <item x="470"/>
        <item x="360"/>
        <item x="32"/>
        <item x="923"/>
        <item x="630"/>
        <item x="199"/>
        <item x="136"/>
        <item x="22"/>
        <item x="252"/>
        <item x="293"/>
        <item x="775"/>
        <item x="956"/>
        <item x="248"/>
        <item x="850"/>
        <item x="493"/>
        <item x="217"/>
        <item x="966"/>
        <item x="305"/>
        <item x="51"/>
        <item x="571"/>
        <item x="464"/>
        <item x="565"/>
        <item x="737"/>
        <item x="849"/>
        <item x="167"/>
        <item x="727"/>
        <item x="479"/>
        <item x="130"/>
        <item x="594"/>
        <item x="210"/>
        <item x="508"/>
        <item x="705"/>
        <item x="340"/>
        <item x="324"/>
        <item x="732"/>
        <item x="712"/>
        <item x="862"/>
        <item x="675"/>
        <item x="462"/>
        <item x="228"/>
        <item x="496"/>
        <item x="92"/>
        <item x="201"/>
        <item x="844"/>
        <item x="782"/>
        <item x="827"/>
        <item x="176"/>
        <item x="647"/>
        <item x="787"/>
        <item x="253"/>
        <item x="363"/>
        <item x="111"/>
        <item x="686"/>
        <item x="529"/>
        <item x="147"/>
        <item x="916"/>
        <item x="54"/>
        <item x="743"/>
        <item x="270"/>
        <item x="454"/>
        <item x="278"/>
        <item x="36"/>
        <item x="396"/>
        <item x="249"/>
        <item x="117"/>
        <item x="858"/>
        <item x="947"/>
        <item x="26"/>
        <item x="205"/>
        <item x="728"/>
        <item x="441"/>
        <item x="780"/>
        <item x="542"/>
        <item x="314"/>
        <item x="558"/>
        <item x="317"/>
        <item x="656"/>
        <item x="274"/>
        <item x="288"/>
        <item x="277"/>
        <item x="30"/>
        <item x="917"/>
        <item x="429"/>
        <item x="548"/>
        <item x="243"/>
        <item x="109"/>
        <item x="699"/>
        <item x="564"/>
        <item x="779"/>
        <item x="967"/>
        <item x="889"/>
        <item x="895"/>
        <item x="591"/>
        <item x="516"/>
        <item x="888"/>
        <item x="829"/>
        <item x="771"/>
        <item x="957"/>
        <item x="438"/>
        <item x="738"/>
        <item x="344"/>
        <item x="497"/>
        <item x="89"/>
        <item x="160"/>
        <item x="303"/>
        <item x="915"/>
        <item x="352"/>
        <item x="244"/>
        <item x="804"/>
        <item x="155"/>
        <item x="284"/>
        <item x="265"/>
        <item x="487"/>
        <item x="626"/>
        <item x="221"/>
        <item x="338"/>
        <item x="855"/>
        <item x="308"/>
        <item x="177"/>
        <item x="443"/>
        <item x="621"/>
        <item x="646"/>
        <item x="301"/>
        <item x="574"/>
        <item x="91"/>
        <item x="597"/>
        <item x="851"/>
        <item x="267"/>
        <item x="552"/>
        <item x="384"/>
        <item x="118"/>
        <item x="502"/>
        <item x="690"/>
        <item x="514"/>
        <item x="581"/>
        <item x="219"/>
        <item x="901"/>
        <item x="180"/>
        <item x="349"/>
        <item x="694"/>
        <item x="463"/>
        <item x="550"/>
        <item x="908"/>
        <item x="484"/>
        <item x="398"/>
        <item x="422"/>
        <item x="553"/>
        <item x="929"/>
        <item x="828"/>
        <item x="625"/>
        <item x="770"/>
        <item x="256"/>
        <item x="794"/>
        <item x="434"/>
        <item x="735"/>
        <item x="291"/>
        <item x="427"/>
        <item x="710"/>
        <item x="757"/>
        <item x="18"/>
        <item x="789"/>
        <item x="693"/>
        <item x="104"/>
        <item x="45"/>
        <item x="910"/>
        <item x="638"/>
        <item x="81"/>
        <item x="489"/>
        <item x="247"/>
        <item x="370"/>
        <item x="203"/>
        <item x="911"/>
        <item x="298"/>
        <item x="153"/>
        <item x="713"/>
        <item x="840"/>
        <item x="234"/>
        <item x="886"/>
        <item x="491"/>
        <item x="805"/>
        <item x="536"/>
        <item x="751"/>
        <item x="330"/>
        <item x="263"/>
        <item x="236"/>
        <item x="801"/>
        <item x="188"/>
        <item x="86"/>
        <item x="389"/>
        <item x="152"/>
        <item x="455"/>
        <item x="763"/>
        <item x="657"/>
        <item x="224"/>
        <item x="822"/>
        <item x="218"/>
        <item x="321"/>
        <item x="498"/>
        <item x="872"/>
        <item x="582"/>
        <item x="718"/>
        <item x="912"/>
        <item x="494"/>
        <item x="282"/>
        <item x="769"/>
        <item x="99"/>
        <item x="671"/>
        <item x="532"/>
        <item x="323"/>
        <item x="271"/>
        <item x="674"/>
        <item x="599"/>
        <item x="378"/>
        <item x="964"/>
        <item x="87"/>
        <item x="311"/>
        <item x="709"/>
        <item x="150"/>
        <item x="731"/>
        <item x="197"/>
        <item x="820"/>
        <item x="927"/>
        <item x="902"/>
        <item x="538"/>
        <item x="133"/>
        <item x="47"/>
        <item x="131"/>
        <item x="485"/>
        <item x="436"/>
        <item x="933"/>
        <item x="586"/>
        <item x="941"/>
        <item x="238"/>
        <item x="806"/>
        <item x="488"/>
        <item x="62"/>
        <item x="285"/>
        <item x="37"/>
        <item x="914"/>
        <item x="936"/>
        <item x="122"/>
        <item x="126"/>
        <item x="723"/>
        <item x="526"/>
        <item x="745"/>
        <item x="641"/>
        <item x="714"/>
        <item x="388"/>
        <item x="772"/>
        <item x="128"/>
        <item x="390"/>
        <item x="667"/>
        <item x="962"/>
        <item x="268"/>
        <item x="587"/>
        <item x="510"/>
        <item x="115"/>
        <item x="257"/>
        <item x="620"/>
        <item x="589"/>
        <item x="573"/>
        <item x="873"/>
        <item x="191"/>
        <item x="847"/>
        <item x="439"/>
        <item x="281"/>
        <item x="610"/>
        <item x="824"/>
        <item x="658"/>
        <item x="701"/>
        <item x="786"/>
        <item x="817"/>
        <item x="570"/>
        <item x="227"/>
        <item x="707"/>
        <item x="258"/>
        <item x="450"/>
        <item x="280"/>
        <item x="444"/>
        <item x="342"/>
        <item x="329"/>
        <item x="200"/>
        <item x="346"/>
        <item x="63"/>
        <item x="887"/>
        <item x="562"/>
        <item x="333"/>
        <item x="755"/>
        <item x="702"/>
        <item x="905"/>
        <item x="534"/>
        <item x="611"/>
        <item x="310"/>
        <item x="376"/>
        <item x="458"/>
        <item x="476"/>
        <item x="220"/>
        <item x="382"/>
        <item x="841"/>
        <item x="395"/>
        <item x="465"/>
        <item x="958"/>
        <item x="719"/>
        <item x="326"/>
        <item x="509"/>
        <item x="635"/>
        <item x="39"/>
        <item x="812"/>
        <item x="13"/>
        <item x="43"/>
        <item x="711"/>
        <item x="523"/>
        <item x="584"/>
        <item x="617"/>
        <item x="460"/>
        <item x="213"/>
        <item x="73"/>
        <item x="614"/>
        <item x="59"/>
        <item x="416"/>
        <item x="98"/>
        <item x="57"/>
        <item x="649"/>
        <item x="684"/>
        <item x="963"/>
        <item x="137"/>
        <item x="343"/>
        <item x="961"/>
        <item x="60"/>
        <item x="418"/>
        <item x="525"/>
        <item x="432"/>
        <item x="453"/>
        <item x="184"/>
        <item x="426"/>
        <item x="756"/>
        <item x="703"/>
        <item x="64"/>
        <item x="952"/>
        <item x="541"/>
        <item x="461"/>
        <item x="747"/>
        <item x="795"/>
        <item x="778"/>
        <item x="421"/>
        <item x="383"/>
        <item x="366"/>
        <item x="803"/>
        <item x="260"/>
        <item x="568"/>
        <item x="347"/>
        <item x="406"/>
        <item x="459"/>
        <item x="138"/>
        <item x="883"/>
        <item x="319"/>
        <item x="865"/>
        <item x="539"/>
        <item x="774"/>
        <item x="226"/>
        <item x="318"/>
        <item x="959"/>
        <item x="348"/>
        <item x="724"/>
        <item x="899"/>
        <item x="110"/>
        <item x="84"/>
        <item x="624"/>
        <item x="85"/>
        <item x="600"/>
        <item x="38"/>
        <item x="76"/>
        <item x="241"/>
        <item x="601"/>
        <item x="24"/>
        <item x="41"/>
        <item x="179"/>
        <item x="161"/>
        <item x="653"/>
        <item x="170"/>
        <item x="890"/>
        <item x="643"/>
        <item x="101"/>
        <item x="171"/>
        <item x="480"/>
        <item x="875"/>
        <item x="471"/>
        <item x="926"/>
        <item x="673"/>
        <item x="140"/>
        <item x="797"/>
        <item x="23"/>
        <item x="813"/>
        <item x="720"/>
        <item x="680"/>
        <item x="182"/>
        <item x="225"/>
        <item x="876"/>
        <item x="381"/>
        <item x="151"/>
        <item x="345"/>
        <item x="442"/>
        <item x="838"/>
        <item x="604"/>
        <item x="809"/>
        <item x="435"/>
        <item x="793"/>
        <item x="965"/>
        <item x="33"/>
        <item x="575"/>
        <item x="402"/>
        <item x="114"/>
        <item x="69"/>
        <item x="146"/>
        <item x="192"/>
        <item x="960"/>
        <item x="335"/>
        <item x="557"/>
        <item x="68"/>
        <item x="748"/>
        <item x="229"/>
        <item x="802"/>
        <item x="125"/>
        <item x="358"/>
        <item x="339"/>
        <item x="852"/>
        <item x="796"/>
        <item x="425"/>
        <item x="551"/>
        <item x="166"/>
        <item x="208"/>
        <item x="500"/>
        <item x="251"/>
        <item x="440"/>
        <item x="65"/>
        <item x="204"/>
        <item x="919"/>
        <item x="859"/>
        <item x="800"/>
        <item x="409"/>
        <item x="619"/>
        <item x="507"/>
        <item x="58"/>
        <item x="826"/>
        <item x="356"/>
        <item x="223"/>
        <item x="430"/>
        <item x="145"/>
        <item x="835"/>
        <item x="578"/>
        <item x="156"/>
        <item x="871"/>
        <item x="609"/>
        <item x="446"/>
        <item x="791"/>
        <item x="266"/>
        <item x="716"/>
        <item x="185"/>
        <item x="61"/>
        <item x="169"/>
        <item x="25"/>
        <item x="34"/>
        <item x="512"/>
        <item x="106"/>
        <item x="108"/>
        <item x="279"/>
        <item x="393"/>
        <item x="561"/>
        <item x="212"/>
        <item x="309"/>
        <item x="369"/>
        <item x="603"/>
        <item x="135"/>
        <item x="164"/>
        <item x="7"/>
        <item x="261"/>
        <item x="11"/>
        <item x="954"/>
        <item x="503"/>
        <item x="196"/>
        <item x="296"/>
        <item x="953"/>
        <item x="452"/>
        <item x="207"/>
        <item x="949"/>
        <item x="290"/>
        <item x="437"/>
        <item x="527"/>
        <item x="215"/>
        <item x="877"/>
        <item x="445"/>
        <item x="706"/>
        <item x="842"/>
        <item x="948"/>
        <item x="275"/>
        <item x="420"/>
        <item x="730"/>
        <item x="698"/>
        <item x="623"/>
        <item x="811"/>
        <item x="90"/>
        <item x="95"/>
        <item x="93"/>
        <item x="100"/>
        <item x="555"/>
        <item x="405"/>
        <item x="768"/>
        <item x="689"/>
        <item x="283"/>
        <item x="807"/>
        <item x="173"/>
        <item x="569"/>
        <item x="143"/>
        <item x="556"/>
        <item x="107"/>
        <item x="580"/>
        <item x="616"/>
        <item x="417"/>
        <item x="337"/>
        <item x="943"/>
        <item x="0"/>
        <item x="518"/>
        <item x="700"/>
        <item x="622"/>
        <item x="832"/>
        <item x="194"/>
        <item x="211"/>
        <item x="77"/>
        <item x="722"/>
        <item x="754"/>
        <item x="506"/>
        <item x="216"/>
        <item x="618"/>
        <item x="881"/>
        <item x="394"/>
        <item x="350"/>
        <item x="88"/>
        <item x="341"/>
        <item x="431"/>
        <item x="357"/>
        <item x="882"/>
        <item x="31"/>
        <item x="939"/>
        <item x="40"/>
        <item x="286"/>
        <item x="246"/>
        <item t="default"/>
      </items>
    </pivotField>
    <pivotField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6"/>
    <field x="8"/>
  </rowFields>
  <rowItems count="6">
    <i>
      <x/>
    </i>
    <i>
      <x v="1"/>
    </i>
    <i>
      <x v="2"/>
    </i>
    <i>
      <x v="3"/>
    </i>
    <i>
      <x v="4"/>
    </i>
    <i t="grand">
      <x/>
    </i>
  </rowItems>
  <colItems count="1">
    <i/>
  </colItems>
  <dataFields count="1">
    <dataField name="Sum of Profit_Amount" fld="14" baseField="6" baseItem="0" numFmtId="10">
      <extLst>
        <ext xmlns:x14="http://schemas.microsoft.com/office/spreadsheetml/2009/9/main" uri="{E15A36E0-9728-4e99-A89B-3F7291B0FE68}">
          <x14:dataField pivotShowAs="percentOfParent"/>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8C572C1-8C1F-41E2-88F3-D23F77FF99E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I107" firstHeaderRow="1" firstDataRow="3"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Row" showAll="0">
      <items count="5">
        <item x="2"/>
        <item x="3"/>
        <item sd="0" x="0"/>
        <item sd="0" x="1"/>
        <item t="default"/>
      </items>
    </pivotField>
    <pivotField showAll="0"/>
    <pivotField showAll="0"/>
    <pivotField axis="axisRow" showAll="0">
      <items count="6">
        <item x="1"/>
        <item x="2"/>
        <item x="4"/>
        <item x="3"/>
        <item x="0"/>
        <item t="default"/>
      </items>
    </pivotField>
    <pivotField axis="axisRow" showAll="0">
      <items count="21">
        <item x="1"/>
        <item x="9"/>
        <item x="3"/>
        <item x="5"/>
        <item x="13"/>
        <item x="2"/>
        <item x="16"/>
        <item x="10"/>
        <item x="6"/>
        <item x="14"/>
        <item x="12"/>
        <item x="8"/>
        <item x="19"/>
        <item x="15"/>
        <item x="7"/>
        <item x="17"/>
        <item x="11"/>
        <item x="18"/>
        <item x="4"/>
        <item x="0"/>
        <item t="default"/>
      </items>
    </pivotField>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dataField="1" showAll="0"/>
    <pivotField showAll="0"/>
    <pivotField axis="axisCol" showAll="0">
      <items count="4">
        <item x="0"/>
        <item x="2"/>
        <item x="1"/>
        <item t="default"/>
      </items>
    </pivotField>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3"/>
    <field x="6"/>
    <field x="7"/>
  </rowFields>
  <rowItems count="55">
    <i>
      <x/>
    </i>
    <i r="1">
      <x/>
    </i>
    <i r="2">
      <x/>
    </i>
    <i r="2">
      <x v="3"/>
    </i>
    <i r="2">
      <x v="7"/>
    </i>
    <i r="2">
      <x v="13"/>
    </i>
    <i r="1">
      <x v="1"/>
    </i>
    <i r="2">
      <x v="5"/>
    </i>
    <i r="2">
      <x v="9"/>
    </i>
    <i r="2">
      <x v="10"/>
    </i>
    <i r="2">
      <x v="18"/>
    </i>
    <i r="1">
      <x v="2"/>
    </i>
    <i r="2">
      <x v="6"/>
    </i>
    <i r="2">
      <x v="11"/>
    </i>
    <i r="2">
      <x v="12"/>
    </i>
    <i r="2">
      <x v="16"/>
    </i>
    <i r="1">
      <x v="3"/>
    </i>
    <i r="2">
      <x v="1"/>
    </i>
    <i r="2">
      <x v="2"/>
    </i>
    <i r="2">
      <x v="14"/>
    </i>
    <i r="2">
      <x v="15"/>
    </i>
    <i r="1">
      <x v="4"/>
    </i>
    <i r="2">
      <x v="4"/>
    </i>
    <i r="2">
      <x v="8"/>
    </i>
    <i r="2">
      <x v="17"/>
    </i>
    <i r="2">
      <x v="19"/>
    </i>
    <i>
      <x v="1"/>
    </i>
    <i r="1">
      <x/>
    </i>
    <i r="2">
      <x/>
    </i>
    <i r="2">
      <x v="3"/>
    </i>
    <i r="2">
      <x v="7"/>
    </i>
    <i r="2">
      <x v="13"/>
    </i>
    <i r="1">
      <x v="1"/>
    </i>
    <i r="2">
      <x v="5"/>
    </i>
    <i r="2">
      <x v="9"/>
    </i>
    <i r="2">
      <x v="10"/>
    </i>
    <i r="2">
      <x v="18"/>
    </i>
    <i r="1">
      <x v="2"/>
    </i>
    <i r="2">
      <x v="6"/>
    </i>
    <i r="2">
      <x v="11"/>
    </i>
    <i r="2">
      <x v="12"/>
    </i>
    <i r="2">
      <x v="16"/>
    </i>
    <i r="1">
      <x v="3"/>
    </i>
    <i r="2">
      <x v="1"/>
    </i>
    <i r="2">
      <x v="2"/>
    </i>
    <i r="2">
      <x v="14"/>
    </i>
    <i r="2">
      <x v="15"/>
    </i>
    <i r="1">
      <x v="4"/>
    </i>
    <i r="2">
      <x v="4"/>
    </i>
    <i r="2">
      <x v="8"/>
    </i>
    <i r="2">
      <x v="17"/>
    </i>
    <i r="2">
      <x v="19"/>
    </i>
    <i>
      <x v="2"/>
    </i>
    <i>
      <x v="3"/>
    </i>
    <i t="grand">
      <x/>
    </i>
  </rowItems>
  <colFields count="2">
    <field x="16"/>
    <field x="-2"/>
  </colFields>
  <colItems count="8">
    <i>
      <x/>
      <x/>
    </i>
    <i r="1" i="1">
      <x v="1"/>
    </i>
    <i>
      <x v="1"/>
      <x/>
    </i>
    <i r="1" i="1">
      <x v="1"/>
    </i>
    <i>
      <x v="2"/>
      <x/>
    </i>
    <i r="1" i="1">
      <x v="1"/>
    </i>
    <i t="grand">
      <x/>
    </i>
    <i t="grand" i="1">
      <x/>
    </i>
  </colItems>
  <dataFields count="2">
    <dataField name="Sum of Sales" fld="12" baseField="0" baseItem="0"/>
    <dataField name="Sum of Profit_Am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58362C1-9AF7-4DE2-8EF9-6B7E4C087A9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M33" firstHeaderRow="1" firstDataRow="3"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Row" showAll="0">
      <items count="5">
        <item x="2"/>
        <item x="3"/>
        <item x="0"/>
        <item x="1"/>
        <item t="default"/>
      </items>
    </pivotField>
    <pivotField showAll="0"/>
    <pivotField showAll="0"/>
    <pivotField axis="axisCol" showAll="0">
      <items count="6">
        <item x="1"/>
        <item x="2"/>
        <item x="4"/>
        <item x="3"/>
        <item x="0"/>
        <item t="default"/>
      </items>
    </pivotField>
    <pivotField showAll="0"/>
    <pivotField showAll="0"/>
    <pivotField showAll="0"/>
    <pivotField showAll="0"/>
    <pivotField showAll="0"/>
    <pivotField dataFiel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5">
    <i>
      <x/>
    </i>
    <i>
      <x v="1"/>
    </i>
    <i>
      <x v="2"/>
    </i>
    <i>
      <x v="3"/>
    </i>
    <i t="grand">
      <x/>
    </i>
  </rowItems>
  <colFields count="2">
    <field x="6"/>
    <field x="-2"/>
  </colFields>
  <colItems count="12">
    <i>
      <x/>
      <x/>
    </i>
    <i r="1" i="1">
      <x v="1"/>
    </i>
    <i>
      <x v="1"/>
      <x/>
    </i>
    <i r="1" i="1">
      <x v="1"/>
    </i>
    <i>
      <x v="2"/>
      <x/>
    </i>
    <i r="1" i="1">
      <x v="1"/>
    </i>
    <i>
      <x v="3"/>
      <x/>
    </i>
    <i r="1" i="1">
      <x v="1"/>
    </i>
    <i>
      <x v="4"/>
      <x/>
    </i>
    <i r="1" i="1">
      <x v="1"/>
    </i>
    <i t="grand">
      <x/>
    </i>
    <i t="grand" i="1">
      <x/>
    </i>
  </colItems>
  <dataFields count="2">
    <dataField name="Sum of Sales" fld="12" baseField="0" baseItem="0"/>
    <dataField name="Sum of Profit_Amount" fld="14" baseField="0" baseItem="0"/>
  </dataFields>
  <pivotTableStyleInfo name="PivotStyleLight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BED4F7A-263E-47C4-A628-1FE056BC6E1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2:B116"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showAll="0"/>
    <pivotField showAll="0"/>
    <pivotField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pivotField showAll="0"/>
    <pivotField showAll="0"/>
    <pivotField axis="axisRow" showAll="0">
      <items count="4">
        <item x="0"/>
        <item x="2"/>
        <item x="1"/>
        <item t="default"/>
      </items>
    </pivotField>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16"/>
  </rowFields>
  <rowItems count="4">
    <i>
      <x/>
    </i>
    <i>
      <x v="1"/>
    </i>
    <i>
      <x v="2"/>
    </i>
    <i t="grand">
      <x/>
    </i>
  </rowItems>
  <colItems count="1">
    <i/>
  </colItems>
  <dataFields count="1">
    <dataField name="Sum of Profit Margin " fld="23" baseField="0" baseItem="0" numFmtId="9"/>
  </dataFields>
  <formats count="6">
    <format dxfId="31">
      <pivotArea type="all" dataOnly="0" outline="0" fieldPosition="0"/>
    </format>
    <format dxfId="30">
      <pivotArea outline="0" collapsedLevelsAreSubtotals="1" fieldPosition="0"/>
    </format>
    <format dxfId="29">
      <pivotArea field="16" type="button" dataOnly="0" labelOnly="1" outline="0" axis="axisRow" fieldPosition="0"/>
    </format>
    <format dxfId="28">
      <pivotArea dataOnly="0" labelOnly="1" fieldPosition="0">
        <references count="1">
          <reference field="16" count="0"/>
        </references>
      </pivotArea>
    </format>
    <format dxfId="27">
      <pivotArea dataOnly="0" labelOnly="1" grandRow="1" outline="0" fieldPosition="0"/>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11E67DA-47B0-41D0-AA18-2A873A6D37F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2"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axis="axisRow" showAll="0">
      <items count="21">
        <item x="1"/>
        <item x="9"/>
        <item x="3"/>
        <item x="5"/>
        <item x="13"/>
        <item x="2"/>
        <item x="16"/>
        <item x="10"/>
        <item x="6"/>
        <item x="14"/>
        <item x="12"/>
        <item x="8"/>
        <item x="19"/>
        <item x="15"/>
        <item x="7"/>
        <item x="17"/>
        <item x="11"/>
        <item x="18"/>
        <item x="4"/>
        <item x="0"/>
        <item t="default"/>
      </items>
    </pivotField>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Sales" fld="12"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8661B78-30C7-41F0-BE02-39F0089787A5}"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D2:F27" firstHeaderRow="1" firstDataRow="1" firstDataCol="2"/>
  <pivotFields count="25">
    <pivotField compact="0" outline="0" showAll="0">
      <extLst>
        <ext xmlns:x14="http://schemas.microsoft.com/office/spreadsheetml/2009/9/main" uri="{2946ED86-A175-432a-8AC1-64E0C546D7DE}">
          <x14:pivotField fillDownLabels="1"/>
        </ext>
      </extLst>
    </pivotField>
    <pivotField compact="0" numFmtId="169" outline="0"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
        <item x="2"/>
        <item x="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1"/>
        <item x="2"/>
        <item x="4"/>
        <item x="3"/>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5">
        <item x="0"/>
        <item x="1"/>
        <item x="2"/>
        <item x="3"/>
        <item x="4"/>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4"/>
    <field x="6"/>
  </rowFields>
  <rowItems count="25">
    <i>
      <x/>
      <x/>
    </i>
    <i r="1">
      <x v="1"/>
    </i>
    <i r="1">
      <x v="2"/>
    </i>
    <i r="1">
      <x v="3"/>
    </i>
    <i r="1">
      <x v="4"/>
    </i>
    <i t="default">
      <x/>
    </i>
    <i>
      <x v="1"/>
      <x/>
    </i>
    <i r="1">
      <x v="1"/>
    </i>
    <i r="1">
      <x v="2"/>
    </i>
    <i r="1">
      <x v="3"/>
    </i>
    <i r="1">
      <x v="4"/>
    </i>
    <i t="default">
      <x v="1"/>
    </i>
    <i>
      <x v="2"/>
      <x/>
    </i>
    <i r="1">
      <x v="1"/>
    </i>
    <i r="1">
      <x v="2"/>
    </i>
    <i r="1">
      <x v="3"/>
    </i>
    <i r="1">
      <x v="4"/>
    </i>
    <i t="default">
      <x v="2"/>
    </i>
    <i>
      <x v="3"/>
      <x/>
    </i>
    <i r="1">
      <x v="1"/>
    </i>
    <i r="1">
      <x v="2"/>
    </i>
    <i r="1">
      <x v="3"/>
    </i>
    <i r="1">
      <x v="4"/>
    </i>
    <i t="default">
      <x v="3"/>
    </i>
    <i t="grand">
      <x/>
    </i>
  </rowItems>
  <colItems count="1">
    <i/>
  </colItems>
  <dataFields count="1">
    <dataField name="Sum of Sales" fld="12"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9E1101C-0EB4-4D25-A3E6-6F0431657C0E}"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B969"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showAll="0"/>
    <pivotField axis="axisRow" showAll="0">
      <items count="969">
        <item x="448"/>
        <item x="1"/>
        <item x="511"/>
        <item x="521"/>
        <item x="4"/>
        <item x="945"/>
        <item x="186"/>
        <item x="739"/>
        <item x="577"/>
        <item x="141"/>
        <item x="661"/>
        <item x="750"/>
        <item x="537"/>
        <item x="860"/>
        <item x="857"/>
        <item x="784"/>
        <item x="676"/>
        <item x="408"/>
        <item x="74"/>
        <item x="377"/>
        <item x="741"/>
        <item x="896"/>
        <item x="336"/>
        <item x="306"/>
        <item x="447"/>
        <item x="715"/>
        <item x="898"/>
        <item x="423"/>
        <item x="870"/>
        <item x="627"/>
        <item x="467"/>
        <item x="790"/>
        <item x="294"/>
        <item x="262"/>
        <item x="831"/>
        <item x="893"/>
        <item x="80"/>
        <item x="545"/>
        <item x="677"/>
        <item x="3"/>
        <item x="12"/>
        <item x="938"/>
        <item x="652"/>
        <item x="466"/>
        <item x="522"/>
        <item x="942"/>
        <item x="391"/>
        <item x="955"/>
        <item x="566"/>
        <item x="554"/>
        <item x="740"/>
        <item x="407"/>
        <item x="456"/>
        <item x="704"/>
        <item x="931"/>
        <item x="235"/>
        <item x="776"/>
        <item x="48"/>
        <item x="668"/>
        <item x="67"/>
        <item x="116"/>
        <item x="183"/>
        <item x="688"/>
        <item x="385"/>
        <item x="320"/>
        <item x="563"/>
        <item x="193"/>
        <item x="103"/>
        <item x="419"/>
        <item x="230"/>
        <item x="856"/>
        <item x="190"/>
        <item x="316"/>
        <item x="483"/>
        <item x="864"/>
        <item x="761"/>
        <item x="918"/>
        <item x="20"/>
        <item x="97"/>
        <item x="785"/>
        <item x="685"/>
        <item x="913"/>
        <item x="148"/>
        <item x="903"/>
        <item x="44"/>
        <item x="374"/>
        <item x="654"/>
        <item x="717"/>
        <item x="869"/>
        <item x="351"/>
        <item x="932"/>
        <item x="681"/>
        <item x="816"/>
        <item x="313"/>
        <item x="833"/>
        <item x="645"/>
        <item x="607"/>
        <item x="120"/>
        <item x="15"/>
        <item x="312"/>
        <item x="368"/>
        <item x="373"/>
        <item x="867"/>
        <item x="66"/>
        <item x="639"/>
        <item x="412"/>
        <item x="697"/>
        <item x="792"/>
        <item x="46"/>
        <item x="742"/>
        <item x="119"/>
        <item x="5"/>
        <item x="533"/>
        <item x="683"/>
        <item x="726"/>
        <item x="758"/>
        <item x="172"/>
        <item x="524"/>
        <item x="75"/>
        <item x="544"/>
        <item x="413"/>
        <item x="767"/>
        <item x="598"/>
        <item x="175"/>
        <item x="543"/>
        <item x="315"/>
        <item x="327"/>
        <item x="259"/>
        <item x="669"/>
        <item x="27"/>
        <item x="615"/>
        <item x="843"/>
        <item x="165"/>
        <item x="946"/>
        <item x="808"/>
        <item x="634"/>
        <item x="355"/>
        <item x="799"/>
        <item x="884"/>
        <item x="845"/>
        <item x="691"/>
        <item x="821"/>
        <item x="71"/>
        <item x="765"/>
        <item x="206"/>
        <item x="295"/>
        <item x="72"/>
        <item x="157"/>
        <item x="361"/>
        <item x="495"/>
        <item x="387"/>
        <item x="380"/>
        <item x="588"/>
        <item x="139"/>
        <item x="648"/>
        <item x="501"/>
        <item x="451"/>
        <item x="631"/>
        <item x="825"/>
        <item x="414"/>
        <item x="777"/>
        <item x="746"/>
        <item x="695"/>
        <item x="528"/>
        <item x="112"/>
        <item x="105"/>
        <item x="411"/>
        <item x="178"/>
        <item x="567"/>
        <item x="424"/>
        <item x="17"/>
        <item x="129"/>
        <item x="477"/>
        <item x="392"/>
        <item x="457"/>
        <item x="752"/>
        <item x="9"/>
        <item x="473"/>
        <item x="53"/>
        <item x="302"/>
        <item x="814"/>
        <item x="353"/>
        <item x="404"/>
        <item x="300"/>
        <item x="549"/>
        <item x="921"/>
        <item x="372"/>
        <item x="572"/>
        <item x="951"/>
        <item x="837"/>
        <item x="56"/>
        <item x="708"/>
        <item x="900"/>
        <item x="531"/>
        <item x="733"/>
        <item x="403"/>
        <item x="52"/>
        <item x="79"/>
        <item x="379"/>
        <item x="810"/>
        <item x="237"/>
        <item x="232"/>
        <item x="585"/>
        <item x="486"/>
        <item x="608"/>
        <item x="815"/>
        <item x="930"/>
        <item x="854"/>
        <item x="121"/>
        <item x="144"/>
        <item x="42"/>
        <item x="49"/>
        <item x="28"/>
        <item x="233"/>
        <item x="264"/>
        <item x="834"/>
        <item x="209"/>
        <item x="868"/>
        <item x="891"/>
        <item x="362"/>
        <item x="415"/>
        <item x="783"/>
        <item x="127"/>
        <item x="482"/>
        <item x="846"/>
        <item x="142"/>
        <item x="50"/>
        <item x="894"/>
        <item x="734"/>
        <item x="515"/>
        <item x="950"/>
        <item x="773"/>
        <item x="332"/>
        <item x="659"/>
        <item x="592"/>
        <item x="560"/>
        <item x="535"/>
        <item x="682"/>
        <item x="102"/>
        <item x="428"/>
        <item x="830"/>
        <item x="181"/>
        <item x="633"/>
        <item x="245"/>
        <item x="729"/>
        <item x="490"/>
        <item x="692"/>
        <item x="113"/>
        <item x="759"/>
        <item x="576"/>
        <item x="906"/>
        <item x="640"/>
        <item x="885"/>
        <item x="240"/>
        <item x="651"/>
        <item x="928"/>
        <item x="818"/>
        <item x="195"/>
        <item x="159"/>
        <item x="934"/>
        <item x="189"/>
        <item x="788"/>
        <item x="2"/>
        <item x="595"/>
        <item x="839"/>
        <item x="6"/>
        <item x="123"/>
        <item x="819"/>
        <item x="530"/>
        <item x="255"/>
        <item x="764"/>
        <item x="468"/>
        <item x="781"/>
        <item x="687"/>
        <item x="222"/>
        <item x="8"/>
        <item x="481"/>
        <item x="214"/>
        <item x="154"/>
        <item x="134"/>
        <item x="878"/>
        <item x="433"/>
        <item x="605"/>
        <item x="663"/>
        <item x="670"/>
        <item x="736"/>
        <item x="861"/>
        <item x="922"/>
        <item x="371"/>
        <item x="836"/>
        <item x="636"/>
        <item x="328"/>
        <item x="744"/>
        <item x="168"/>
        <item x="505"/>
        <item x="386"/>
        <item x="762"/>
        <item x="650"/>
        <item x="579"/>
        <item x="202"/>
        <item x="354"/>
        <item x="853"/>
        <item x="753"/>
        <item x="798"/>
        <item x="94"/>
        <item x="863"/>
        <item x="660"/>
        <item x="925"/>
        <item x="892"/>
        <item x="272"/>
        <item x="879"/>
        <item x="124"/>
        <item x="250"/>
        <item x="909"/>
        <item x="679"/>
        <item x="766"/>
        <item x="760"/>
        <item x="874"/>
        <item x="334"/>
        <item x="935"/>
        <item x="231"/>
        <item x="655"/>
        <item x="242"/>
        <item x="163"/>
        <item x="474"/>
        <item x="70"/>
        <item x="322"/>
        <item x="478"/>
        <item x="492"/>
        <item x="823"/>
        <item x="55"/>
        <item x="904"/>
        <item x="410"/>
        <item x="254"/>
        <item x="520"/>
        <item x="540"/>
        <item x="304"/>
        <item x="187"/>
        <item x="158"/>
        <item x="644"/>
        <item x="897"/>
        <item x="664"/>
        <item x="375"/>
        <item x="307"/>
        <item x="866"/>
        <item x="920"/>
        <item x="287"/>
        <item x="749"/>
        <item x="299"/>
        <item x="469"/>
        <item x="276"/>
        <item x="725"/>
        <item x="546"/>
        <item x="365"/>
        <item x="907"/>
        <item x="21"/>
        <item x="239"/>
        <item x="590"/>
        <item x="666"/>
        <item x="399"/>
        <item x="547"/>
        <item x="325"/>
        <item x="397"/>
        <item x="82"/>
        <item x="519"/>
        <item x="83"/>
        <item x="517"/>
        <item x="924"/>
        <item x="672"/>
        <item x="662"/>
        <item x="401"/>
        <item x="331"/>
        <item x="198"/>
        <item x="637"/>
        <item x="629"/>
        <item x="359"/>
        <item x="162"/>
        <item x="96"/>
        <item x="583"/>
        <item x="35"/>
        <item x="559"/>
        <item x="642"/>
        <item x="593"/>
        <item x="602"/>
        <item x="940"/>
        <item x="472"/>
        <item x="696"/>
        <item x="665"/>
        <item x="880"/>
        <item x="632"/>
        <item x="475"/>
        <item x="19"/>
        <item x="289"/>
        <item x="273"/>
        <item x="78"/>
        <item x="504"/>
        <item x="400"/>
        <item x="449"/>
        <item x="367"/>
        <item x="174"/>
        <item x="297"/>
        <item x="292"/>
        <item x="513"/>
        <item x="14"/>
        <item x="944"/>
        <item x="612"/>
        <item x="29"/>
        <item x="364"/>
        <item x="149"/>
        <item x="937"/>
        <item x="848"/>
        <item x="16"/>
        <item x="10"/>
        <item x="596"/>
        <item x="678"/>
        <item x="613"/>
        <item x="721"/>
        <item x="499"/>
        <item x="628"/>
        <item x="269"/>
        <item x="606"/>
        <item x="132"/>
        <item x="470"/>
        <item x="360"/>
        <item x="32"/>
        <item x="923"/>
        <item x="630"/>
        <item x="199"/>
        <item x="136"/>
        <item x="22"/>
        <item x="252"/>
        <item x="293"/>
        <item x="775"/>
        <item x="956"/>
        <item x="248"/>
        <item x="850"/>
        <item x="493"/>
        <item x="217"/>
        <item x="966"/>
        <item x="305"/>
        <item x="51"/>
        <item x="571"/>
        <item x="464"/>
        <item x="565"/>
        <item x="737"/>
        <item x="849"/>
        <item x="167"/>
        <item x="727"/>
        <item x="479"/>
        <item x="130"/>
        <item x="594"/>
        <item x="210"/>
        <item x="508"/>
        <item x="705"/>
        <item x="340"/>
        <item x="324"/>
        <item x="732"/>
        <item x="712"/>
        <item x="862"/>
        <item x="675"/>
        <item x="462"/>
        <item x="228"/>
        <item x="496"/>
        <item x="92"/>
        <item x="201"/>
        <item x="844"/>
        <item x="782"/>
        <item x="827"/>
        <item x="176"/>
        <item x="647"/>
        <item x="787"/>
        <item x="253"/>
        <item x="363"/>
        <item x="111"/>
        <item x="686"/>
        <item x="529"/>
        <item x="147"/>
        <item x="916"/>
        <item x="54"/>
        <item x="743"/>
        <item x="270"/>
        <item x="454"/>
        <item x="278"/>
        <item x="36"/>
        <item x="396"/>
        <item x="249"/>
        <item x="117"/>
        <item x="858"/>
        <item x="947"/>
        <item x="26"/>
        <item x="205"/>
        <item x="728"/>
        <item x="441"/>
        <item x="780"/>
        <item x="542"/>
        <item x="314"/>
        <item x="558"/>
        <item x="317"/>
        <item x="656"/>
        <item x="274"/>
        <item x="288"/>
        <item x="277"/>
        <item x="30"/>
        <item x="917"/>
        <item x="429"/>
        <item x="548"/>
        <item x="243"/>
        <item x="109"/>
        <item x="699"/>
        <item x="564"/>
        <item x="779"/>
        <item x="967"/>
        <item x="889"/>
        <item x="895"/>
        <item x="591"/>
        <item x="516"/>
        <item x="888"/>
        <item x="829"/>
        <item x="771"/>
        <item x="957"/>
        <item x="438"/>
        <item x="738"/>
        <item x="344"/>
        <item x="497"/>
        <item x="89"/>
        <item x="160"/>
        <item x="303"/>
        <item x="915"/>
        <item x="352"/>
        <item x="244"/>
        <item x="804"/>
        <item x="155"/>
        <item x="284"/>
        <item x="265"/>
        <item x="487"/>
        <item x="626"/>
        <item x="221"/>
        <item x="338"/>
        <item x="855"/>
        <item x="308"/>
        <item x="177"/>
        <item x="443"/>
        <item x="621"/>
        <item x="646"/>
        <item x="301"/>
        <item x="574"/>
        <item x="91"/>
        <item x="597"/>
        <item x="851"/>
        <item x="267"/>
        <item x="552"/>
        <item x="384"/>
        <item x="118"/>
        <item x="502"/>
        <item x="690"/>
        <item x="514"/>
        <item x="581"/>
        <item x="219"/>
        <item x="901"/>
        <item x="180"/>
        <item x="349"/>
        <item x="694"/>
        <item x="463"/>
        <item x="550"/>
        <item x="908"/>
        <item x="484"/>
        <item x="398"/>
        <item x="422"/>
        <item x="553"/>
        <item x="929"/>
        <item x="828"/>
        <item x="625"/>
        <item x="770"/>
        <item x="256"/>
        <item x="794"/>
        <item x="434"/>
        <item x="735"/>
        <item x="291"/>
        <item x="427"/>
        <item x="710"/>
        <item x="757"/>
        <item x="18"/>
        <item x="789"/>
        <item x="693"/>
        <item x="104"/>
        <item x="45"/>
        <item x="910"/>
        <item x="638"/>
        <item x="81"/>
        <item x="489"/>
        <item x="247"/>
        <item x="370"/>
        <item x="203"/>
        <item x="911"/>
        <item x="298"/>
        <item x="153"/>
        <item x="713"/>
        <item x="840"/>
        <item x="234"/>
        <item x="886"/>
        <item x="491"/>
        <item x="805"/>
        <item x="536"/>
        <item x="751"/>
        <item x="330"/>
        <item x="263"/>
        <item x="236"/>
        <item x="801"/>
        <item x="188"/>
        <item x="86"/>
        <item x="389"/>
        <item x="152"/>
        <item x="455"/>
        <item x="763"/>
        <item x="657"/>
        <item x="224"/>
        <item x="822"/>
        <item x="218"/>
        <item x="321"/>
        <item x="498"/>
        <item x="872"/>
        <item x="582"/>
        <item x="718"/>
        <item x="912"/>
        <item x="494"/>
        <item x="282"/>
        <item x="769"/>
        <item x="99"/>
        <item x="671"/>
        <item x="532"/>
        <item x="323"/>
        <item x="271"/>
        <item x="674"/>
        <item x="599"/>
        <item x="378"/>
        <item x="964"/>
        <item x="87"/>
        <item x="311"/>
        <item x="709"/>
        <item x="150"/>
        <item x="731"/>
        <item x="197"/>
        <item x="820"/>
        <item x="927"/>
        <item x="902"/>
        <item x="538"/>
        <item x="133"/>
        <item x="47"/>
        <item x="131"/>
        <item x="485"/>
        <item x="436"/>
        <item x="933"/>
        <item x="586"/>
        <item x="941"/>
        <item x="238"/>
        <item x="806"/>
        <item x="488"/>
        <item x="62"/>
        <item x="285"/>
        <item x="37"/>
        <item x="914"/>
        <item x="936"/>
        <item x="122"/>
        <item x="126"/>
        <item x="723"/>
        <item x="526"/>
        <item x="745"/>
        <item x="641"/>
        <item x="714"/>
        <item x="388"/>
        <item x="772"/>
        <item x="128"/>
        <item x="390"/>
        <item x="667"/>
        <item x="962"/>
        <item x="268"/>
        <item x="587"/>
        <item x="510"/>
        <item x="115"/>
        <item x="257"/>
        <item x="620"/>
        <item x="589"/>
        <item x="573"/>
        <item x="873"/>
        <item x="191"/>
        <item x="847"/>
        <item x="439"/>
        <item x="281"/>
        <item x="610"/>
        <item x="824"/>
        <item x="658"/>
        <item x="701"/>
        <item x="786"/>
        <item x="817"/>
        <item x="570"/>
        <item x="227"/>
        <item x="707"/>
        <item x="258"/>
        <item x="450"/>
        <item x="280"/>
        <item x="444"/>
        <item x="342"/>
        <item x="329"/>
        <item x="200"/>
        <item x="346"/>
        <item x="63"/>
        <item x="887"/>
        <item x="562"/>
        <item x="333"/>
        <item x="755"/>
        <item x="702"/>
        <item x="905"/>
        <item x="534"/>
        <item x="611"/>
        <item x="310"/>
        <item x="376"/>
        <item x="458"/>
        <item x="476"/>
        <item x="220"/>
        <item x="382"/>
        <item x="841"/>
        <item x="395"/>
        <item x="465"/>
        <item x="958"/>
        <item x="719"/>
        <item x="326"/>
        <item x="509"/>
        <item x="635"/>
        <item x="39"/>
        <item x="812"/>
        <item x="13"/>
        <item x="43"/>
        <item x="711"/>
        <item x="523"/>
        <item x="584"/>
        <item x="617"/>
        <item x="460"/>
        <item x="213"/>
        <item x="73"/>
        <item x="614"/>
        <item x="59"/>
        <item x="416"/>
        <item x="98"/>
        <item x="57"/>
        <item x="649"/>
        <item x="684"/>
        <item x="963"/>
        <item x="137"/>
        <item x="343"/>
        <item x="961"/>
        <item x="60"/>
        <item x="418"/>
        <item x="525"/>
        <item x="432"/>
        <item x="453"/>
        <item x="184"/>
        <item x="426"/>
        <item x="756"/>
        <item x="703"/>
        <item x="64"/>
        <item x="952"/>
        <item x="541"/>
        <item x="461"/>
        <item x="747"/>
        <item x="795"/>
        <item x="778"/>
        <item x="421"/>
        <item x="383"/>
        <item x="366"/>
        <item x="803"/>
        <item x="260"/>
        <item x="568"/>
        <item x="347"/>
        <item x="406"/>
        <item x="459"/>
        <item x="138"/>
        <item x="883"/>
        <item x="319"/>
        <item x="865"/>
        <item x="539"/>
        <item x="774"/>
        <item x="226"/>
        <item x="318"/>
        <item x="959"/>
        <item x="348"/>
        <item x="724"/>
        <item x="899"/>
        <item x="110"/>
        <item x="84"/>
        <item x="624"/>
        <item x="85"/>
        <item x="600"/>
        <item x="38"/>
        <item x="76"/>
        <item x="241"/>
        <item x="601"/>
        <item x="24"/>
        <item x="41"/>
        <item x="179"/>
        <item x="161"/>
        <item x="653"/>
        <item x="170"/>
        <item x="890"/>
        <item x="643"/>
        <item x="101"/>
        <item x="171"/>
        <item x="480"/>
        <item x="875"/>
        <item x="471"/>
        <item x="926"/>
        <item x="673"/>
        <item x="140"/>
        <item x="797"/>
        <item x="23"/>
        <item x="813"/>
        <item x="720"/>
        <item x="680"/>
        <item x="182"/>
        <item x="225"/>
        <item x="876"/>
        <item x="381"/>
        <item x="151"/>
        <item x="345"/>
        <item x="442"/>
        <item x="838"/>
        <item x="604"/>
        <item x="809"/>
        <item x="435"/>
        <item x="793"/>
        <item x="965"/>
        <item x="33"/>
        <item x="575"/>
        <item x="402"/>
        <item x="114"/>
        <item x="69"/>
        <item x="146"/>
        <item x="192"/>
        <item x="960"/>
        <item x="335"/>
        <item x="557"/>
        <item x="68"/>
        <item x="748"/>
        <item x="229"/>
        <item x="802"/>
        <item x="125"/>
        <item x="358"/>
        <item x="339"/>
        <item x="852"/>
        <item x="796"/>
        <item x="425"/>
        <item x="551"/>
        <item x="166"/>
        <item x="208"/>
        <item x="500"/>
        <item x="251"/>
        <item x="440"/>
        <item x="65"/>
        <item x="204"/>
        <item x="919"/>
        <item x="859"/>
        <item x="800"/>
        <item x="409"/>
        <item x="619"/>
        <item x="507"/>
        <item x="58"/>
        <item x="826"/>
        <item x="356"/>
        <item x="223"/>
        <item x="430"/>
        <item x="145"/>
        <item x="835"/>
        <item x="578"/>
        <item x="156"/>
        <item x="871"/>
        <item x="609"/>
        <item x="446"/>
        <item x="791"/>
        <item x="266"/>
        <item x="716"/>
        <item x="185"/>
        <item x="61"/>
        <item x="169"/>
        <item x="25"/>
        <item x="34"/>
        <item x="512"/>
        <item x="106"/>
        <item x="108"/>
        <item x="279"/>
        <item x="393"/>
        <item x="561"/>
        <item x="212"/>
        <item x="309"/>
        <item x="369"/>
        <item x="603"/>
        <item x="135"/>
        <item x="164"/>
        <item x="7"/>
        <item x="261"/>
        <item x="11"/>
        <item x="954"/>
        <item x="503"/>
        <item x="196"/>
        <item x="296"/>
        <item x="953"/>
        <item x="452"/>
        <item x="207"/>
        <item x="949"/>
        <item x="290"/>
        <item x="437"/>
        <item x="527"/>
        <item x="215"/>
        <item x="877"/>
        <item x="445"/>
        <item x="706"/>
        <item x="842"/>
        <item x="948"/>
        <item x="275"/>
        <item x="420"/>
        <item x="730"/>
        <item x="698"/>
        <item x="623"/>
        <item x="811"/>
        <item x="90"/>
        <item x="95"/>
        <item x="93"/>
        <item x="100"/>
        <item x="555"/>
        <item x="405"/>
        <item x="768"/>
        <item x="689"/>
        <item x="283"/>
        <item x="807"/>
        <item x="173"/>
        <item x="569"/>
        <item x="143"/>
        <item x="556"/>
        <item x="107"/>
        <item x="580"/>
        <item x="616"/>
        <item x="417"/>
        <item x="337"/>
        <item x="943"/>
        <item x="0"/>
        <item x="518"/>
        <item x="700"/>
        <item x="622"/>
        <item x="832"/>
        <item x="194"/>
        <item x="211"/>
        <item x="77"/>
        <item x="722"/>
        <item x="754"/>
        <item x="506"/>
        <item x="216"/>
        <item x="618"/>
        <item x="881"/>
        <item x="394"/>
        <item x="350"/>
        <item x="88"/>
        <item x="341"/>
        <item x="431"/>
        <item x="357"/>
        <item x="882"/>
        <item x="31"/>
        <item x="939"/>
        <item x="40"/>
        <item x="286"/>
        <item x="246"/>
        <item t="default"/>
      </items>
    </pivotField>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9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rowItems>
  <colItems count="1">
    <i/>
  </colItems>
  <dataFields count="1">
    <dataField name="Sum of Sales" fld="12"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EDB03CC-8070-4079-B24A-D53AB9E64AC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C986" firstHeaderRow="0"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showAll="0"/>
    <pivotField axis="axisRow" showAll="0">
      <items count="969">
        <item x="448"/>
        <item x="1"/>
        <item x="511"/>
        <item x="521"/>
        <item x="4"/>
        <item x="945"/>
        <item x="186"/>
        <item x="739"/>
        <item x="577"/>
        <item x="141"/>
        <item x="661"/>
        <item x="750"/>
        <item x="537"/>
        <item x="860"/>
        <item x="857"/>
        <item x="784"/>
        <item x="676"/>
        <item x="408"/>
        <item x="74"/>
        <item x="377"/>
        <item x="741"/>
        <item x="896"/>
        <item x="336"/>
        <item x="306"/>
        <item x="447"/>
        <item x="715"/>
        <item x="898"/>
        <item x="423"/>
        <item x="870"/>
        <item x="627"/>
        <item x="467"/>
        <item x="790"/>
        <item x="294"/>
        <item x="262"/>
        <item x="831"/>
        <item x="893"/>
        <item x="80"/>
        <item x="545"/>
        <item x="677"/>
        <item x="3"/>
        <item x="12"/>
        <item x="938"/>
        <item x="652"/>
        <item x="466"/>
        <item x="522"/>
        <item x="942"/>
        <item x="391"/>
        <item x="955"/>
        <item x="566"/>
        <item x="554"/>
        <item x="740"/>
        <item x="407"/>
        <item x="456"/>
        <item x="704"/>
        <item x="931"/>
        <item x="235"/>
        <item x="776"/>
        <item x="48"/>
        <item x="668"/>
        <item x="67"/>
        <item x="116"/>
        <item x="183"/>
        <item x="688"/>
        <item x="385"/>
        <item x="320"/>
        <item x="563"/>
        <item x="193"/>
        <item x="103"/>
        <item x="419"/>
        <item x="230"/>
        <item x="856"/>
        <item x="190"/>
        <item x="316"/>
        <item x="483"/>
        <item x="864"/>
        <item x="761"/>
        <item x="918"/>
        <item x="20"/>
        <item x="97"/>
        <item x="785"/>
        <item x="685"/>
        <item x="913"/>
        <item x="148"/>
        <item x="903"/>
        <item x="44"/>
        <item x="374"/>
        <item x="654"/>
        <item x="717"/>
        <item x="869"/>
        <item x="351"/>
        <item x="932"/>
        <item x="681"/>
        <item x="816"/>
        <item x="313"/>
        <item x="833"/>
        <item x="645"/>
        <item x="607"/>
        <item x="120"/>
        <item x="15"/>
        <item x="312"/>
        <item x="368"/>
        <item x="373"/>
        <item x="867"/>
        <item x="66"/>
        <item x="639"/>
        <item x="412"/>
        <item x="697"/>
        <item x="792"/>
        <item x="46"/>
        <item x="742"/>
        <item x="119"/>
        <item x="5"/>
        <item x="533"/>
        <item x="683"/>
        <item x="726"/>
        <item x="758"/>
        <item x="172"/>
        <item x="524"/>
        <item x="75"/>
        <item x="544"/>
        <item x="413"/>
        <item x="767"/>
        <item x="598"/>
        <item x="175"/>
        <item x="543"/>
        <item x="315"/>
        <item x="327"/>
        <item x="259"/>
        <item x="669"/>
        <item x="27"/>
        <item x="615"/>
        <item x="843"/>
        <item x="165"/>
        <item x="946"/>
        <item x="808"/>
        <item x="634"/>
        <item x="355"/>
        <item x="799"/>
        <item x="884"/>
        <item x="845"/>
        <item x="691"/>
        <item x="821"/>
        <item x="71"/>
        <item x="765"/>
        <item x="206"/>
        <item x="295"/>
        <item x="72"/>
        <item x="157"/>
        <item x="361"/>
        <item x="495"/>
        <item x="387"/>
        <item x="380"/>
        <item x="588"/>
        <item x="139"/>
        <item x="648"/>
        <item x="501"/>
        <item x="451"/>
        <item x="631"/>
        <item x="825"/>
        <item x="414"/>
        <item x="777"/>
        <item x="746"/>
        <item x="695"/>
        <item x="528"/>
        <item x="112"/>
        <item x="105"/>
        <item x="411"/>
        <item x="178"/>
        <item x="567"/>
        <item x="424"/>
        <item x="17"/>
        <item x="129"/>
        <item x="477"/>
        <item x="392"/>
        <item x="457"/>
        <item x="752"/>
        <item x="9"/>
        <item x="473"/>
        <item x="53"/>
        <item x="302"/>
        <item x="814"/>
        <item x="353"/>
        <item x="404"/>
        <item x="300"/>
        <item x="549"/>
        <item x="921"/>
        <item x="372"/>
        <item x="572"/>
        <item x="951"/>
        <item x="837"/>
        <item x="56"/>
        <item x="708"/>
        <item x="900"/>
        <item x="531"/>
        <item x="733"/>
        <item x="403"/>
        <item x="52"/>
        <item x="79"/>
        <item x="379"/>
        <item x="810"/>
        <item x="237"/>
        <item x="232"/>
        <item x="585"/>
        <item x="486"/>
        <item x="608"/>
        <item x="815"/>
        <item x="930"/>
        <item x="854"/>
        <item x="121"/>
        <item x="144"/>
        <item x="42"/>
        <item x="49"/>
        <item x="28"/>
        <item x="233"/>
        <item x="264"/>
        <item x="834"/>
        <item x="209"/>
        <item x="868"/>
        <item x="891"/>
        <item x="362"/>
        <item x="415"/>
        <item x="783"/>
        <item x="127"/>
        <item x="482"/>
        <item x="846"/>
        <item x="142"/>
        <item x="50"/>
        <item x="894"/>
        <item x="734"/>
        <item x="515"/>
        <item x="950"/>
        <item x="773"/>
        <item x="332"/>
        <item x="659"/>
        <item x="592"/>
        <item x="560"/>
        <item x="535"/>
        <item x="682"/>
        <item x="102"/>
        <item x="428"/>
        <item x="830"/>
        <item x="181"/>
        <item x="633"/>
        <item x="245"/>
        <item x="729"/>
        <item x="490"/>
        <item x="692"/>
        <item x="113"/>
        <item x="759"/>
        <item x="576"/>
        <item x="906"/>
        <item x="640"/>
        <item x="885"/>
        <item x="240"/>
        <item x="651"/>
        <item x="928"/>
        <item x="818"/>
        <item x="195"/>
        <item x="159"/>
        <item x="934"/>
        <item x="189"/>
        <item x="788"/>
        <item x="2"/>
        <item x="595"/>
        <item x="839"/>
        <item x="6"/>
        <item x="123"/>
        <item x="819"/>
        <item x="530"/>
        <item x="255"/>
        <item x="764"/>
        <item x="468"/>
        <item x="781"/>
        <item x="687"/>
        <item x="222"/>
        <item x="8"/>
        <item x="481"/>
        <item x="214"/>
        <item x="154"/>
        <item x="134"/>
        <item x="878"/>
        <item x="433"/>
        <item x="605"/>
        <item x="663"/>
        <item x="670"/>
        <item x="736"/>
        <item x="861"/>
        <item x="922"/>
        <item x="371"/>
        <item x="836"/>
        <item x="636"/>
        <item x="328"/>
        <item x="744"/>
        <item x="168"/>
        <item x="505"/>
        <item x="386"/>
        <item x="762"/>
        <item x="650"/>
        <item x="579"/>
        <item x="202"/>
        <item x="354"/>
        <item x="853"/>
        <item x="753"/>
        <item x="798"/>
        <item x="94"/>
        <item x="863"/>
        <item x="660"/>
        <item x="925"/>
        <item x="892"/>
        <item x="272"/>
        <item x="879"/>
        <item x="124"/>
        <item x="250"/>
        <item x="909"/>
        <item x="679"/>
        <item x="766"/>
        <item x="760"/>
        <item x="874"/>
        <item x="334"/>
        <item x="935"/>
        <item x="231"/>
        <item x="655"/>
        <item x="242"/>
        <item x="163"/>
        <item x="474"/>
        <item x="70"/>
        <item x="322"/>
        <item x="478"/>
        <item x="492"/>
        <item x="823"/>
        <item x="55"/>
        <item x="904"/>
        <item x="410"/>
        <item x="254"/>
        <item x="520"/>
        <item x="540"/>
        <item x="304"/>
        <item x="187"/>
        <item x="158"/>
        <item x="644"/>
        <item x="897"/>
        <item x="664"/>
        <item x="375"/>
        <item x="307"/>
        <item x="866"/>
        <item x="920"/>
        <item x="287"/>
        <item x="749"/>
        <item x="299"/>
        <item x="469"/>
        <item x="276"/>
        <item x="725"/>
        <item x="546"/>
        <item x="365"/>
        <item x="907"/>
        <item x="21"/>
        <item x="239"/>
        <item x="590"/>
        <item x="666"/>
        <item x="399"/>
        <item x="547"/>
        <item x="325"/>
        <item x="397"/>
        <item x="82"/>
        <item x="519"/>
        <item x="83"/>
        <item x="517"/>
        <item x="924"/>
        <item x="672"/>
        <item x="662"/>
        <item x="401"/>
        <item x="331"/>
        <item x="198"/>
        <item x="637"/>
        <item x="629"/>
        <item x="359"/>
        <item x="162"/>
        <item x="96"/>
        <item x="583"/>
        <item x="35"/>
        <item x="559"/>
        <item x="642"/>
        <item x="593"/>
        <item x="602"/>
        <item x="940"/>
        <item x="472"/>
        <item x="696"/>
        <item x="665"/>
        <item x="880"/>
        <item x="632"/>
        <item x="475"/>
        <item x="19"/>
        <item x="289"/>
        <item x="273"/>
        <item x="78"/>
        <item x="504"/>
        <item x="400"/>
        <item x="449"/>
        <item x="367"/>
        <item x="174"/>
        <item x="297"/>
        <item x="292"/>
        <item x="513"/>
        <item x="14"/>
        <item x="944"/>
        <item x="612"/>
        <item x="29"/>
        <item x="364"/>
        <item x="149"/>
        <item x="937"/>
        <item x="848"/>
        <item x="16"/>
        <item x="10"/>
        <item x="596"/>
        <item x="678"/>
        <item x="613"/>
        <item x="721"/>
        <item x="499"/>
        <item x="628"/>
        <item x="269"/>
        <item x="606"/>
        <item x="132"/>
        <item x="470"/>
        <item x="360"/>
        <item x="32"/>
        <item x="923"/>
        <item x="630"/>
        <item x="199"/>
        <item x="136"/>
        <item x="22"/>
        <item x="252"/>
        <item x="293"/>
        <item x="775"/>
        <item x="956"/>
        <item x="248"/>
        <item x="850"/>
        <item x="493"/>
        <item x="217"/>
        <item x="966"/>
        <item x="305"/>
        <item x="51"/>
        <item x="571"/>
        <item x="464"/>
        <item x="565"/>
        <item x="737"/>
        <item x="849"/>
        <item x="167"/>
        <item x="727"/>
        <item x="479"/>
        <item x="130"/>
        <item x="594"/>
        <item x="210"/>
        <item x="508"/>
        <item x="705"/>
        <item x="340"/>
        <item x="324"/>
        <item x="732"/>
        <item x="712"/>
        <item x="862"/>
        <item x="675"/>
        <item x="462"/>
        <item x="228"/>
        <item x="496"/>
        <item x="92"/>
        <item x="201"/>
        <item x="844"/>
        <item x="782"/>
        <item x="827"/>
        <item x="176"/>
        <item x="647"/>
        <item x="787"/>
        <item x="253"/>
        <item x="363"/>
        <item x="111"/>
        <item x="686"/>
        <item x="529"/>
        <item x="147"/>
        <item x="916"/>
        <item x="54"/>
        <item x="743"/>
        <item x="270"/>
        <item x="454"/>
        <item x="278"/>
        <item x="36"/>
        <item x="396"/>
        <item x="249"/>
        <item x="117"/>
        <item x="858"/>
        <item x="947"/>
        <item x="26"/>
        <item x="205"/>
        <item x="728"/>
        <item x="441"/>
        <item x="780"/>
        <item x="542"/>
        <item x="314"/>
        <item x="558"/>
        <item x="317"/>
        <item x="656"/>
        <item x="274"/>
        <item x="288"/>
        <item x="277"/>
        <item x="30"/>
        <item x="917"/>
        <item x="429"/>
        <item x="548"/>
        <item x="243"/>
        <item x="109"/>
        <item x="699"/>
        <item x="564"/>
        <item x="779"/>
        <item x="967"/>
        <item x="889"/>
        <item x="895"/>
        <item x="591"/>
        <item x="516"/>
        <item x="888"/>
        <item x="829"/>
        <item x="771"/>
        <item x="957"/>
        <item x="438"/>
        <item x="738"/>
        <item x="344"/>
        <item x="497"/>
        <item x="89"/>
        <item x="160"/>
        <item x="303"/>
        <item x="915"/>
        <item x="352"/>
        <item x="244"/>
        <item x="804"/>
        <item x="155"/>
        <item x="284"/>
        <item x="265"/>
        <item x="487"/>
        <item x="626"/>
        <item x="221"/>
        <item x="338"/>
        <item x="855"/>
        <item x="308"/>
        <item x="177"/>
        <item x="443"/>
        <item x="621"/>
        <item x="646"/>
        <item x="301"/>
        <item x="574"/>
        <item x="91"/>
        <item x="597"/>
        <item x="851"/>
        <item x="267"/>
        <item x="552"/>
        <item x="384"/>
        <item x="118"/>
        <item x="502"/>
        <item x="690"/>
        <item x="514"/>
        <item x="581"/>
        <item x="219"/>
        <item x="901"/>
        <item x="180"/>
        <item x="349"/>
        <item x="694"/>
        <item x="463"/>
        <item x="550"/>
        <item x="908"/>
        <item x="484"/>
        <item x="398"/>
        <item x="422"/>
        <item x="553"/>
        <item x="929"/>
        <item x="828"/>
        <item x="625"/>
        <item x="770"/>
        <item x="256"/>
        <item x="794"/>
        <item x="434"/>
        <item x="735"/>
        <item x="291"/>
        <item x="427"/>
        <item x="710"/>
        <item x="757"/>
        <item x="18"/>
        <item x="789"/>
        <item x="693"/>
        <item x="104"/>
        <item x="45"/>
        <item x="910"/>
        <item x="638"/>
        <item x="81"/>
        <item x="489"/>
        <item x="247"/>
        <item x="370"/>
        <item x="203"/>
        <item x="911"/>
        <item x="298"/>
        <item x="153"/>
        <item x="713"/>
        <item x="840"/>
        <item x="234"/>
        <item x="886"/>
        <item x="491"/>
        <item x="805"/>
        <item x="536"/>
        <item x="751"/>
        <item x="330"/>
        <item x="263"/>
        <item x="236"/>
        <item x="801"/>
        <item x="188"/>
        <item x="86"/>
        <item x="389"/>
        <item x="152"/>
        <item x="455"/>
        <item x="763"/>
        <item x="657"/>
        <item x="224"/>
        <item x="822"/>
        <item x="218"/>
        <item x="321"/>
        <item x="498"/>
        <item x="872"/>
        <item x="582"/>
        <item x="718"/>
        <item x="912"/>
        <item x="494"/>
        <item x="282"/>
        <item x="769"/>
        <item x="99"/>
        <item x="671"/>
        <item x="532"/>
        <item x="323"/>
        <item x="271"/>
        <item x="674"/>
        <item x="599"/>
        <item x="378"/>
        <item x="964"/>
        <item x="87"/>
        <item x="311"/>
        <item x="709"/>
        <item x="150"/>
        <item x="731"/>
        <item x="197"/>
        <item x="820"/>
        <item x="927"/>
        <item x="902"/>
        <item x="538"/>
        <item x="133"/>
        <item x="47"/>
        <item x="131"/>
        <item x="485"/>
        <item x="436"/>
        <item x="933"/>
        <item x="586"/>
        <item x="941"/>
        <item x="238"/>
        <item x="806"/>
        <item x="488"/>
        <item x="62"/>
        <item x="285"/>
        <item x="37"/>
        <item x="914"/>
        <item x="936"/>
        <item x="122"/>
        <item x="126"/>
        <item x="723"/>
        <item x="526"/>
        <item x="745"/>
        <item x="641"/>
        <item x="714"/>
        <item x="388"/>
        <item x="772"/>
        <item x="128"/>
        <item x="390"/>
        <item x="667"/>
        <item x="962"/>
        <item x="268"/>
        <item x="587"/>
        <item x="510"/>
        <item x="115"/>
        <item x="257"/>
        <item x="620"/>
        <item x="589"/>
        <item x="573"/>
        <item x="873"/>
        <item x="191"/>
        <item x="847"/>
        <item x="439"/>
        <item x="281"/>
        <item x="610"/>
        <item x="824"/>
        <item x="658"/>
        <item x="701"/>
        <item x="786"/>
        <item x="817"/>
        <item x="570"/>
        <item x="227"/>
        <item x="707"/>
        <item x="258"/>
        <item x="450"/>
        <item x="280"/>
        <item x="444"/>
        <item x="342"/>
        <item x="329"/>
        <item x="200"/>
        <item x="346"/>
        <item x="63"/>
        <item x="887"/>
        <item x="562"/>
        <item x="333"/>
        <item x="755"/>
        <item x="702"/>
        <item x="905"/>
        <item x="534"/>
        <item x="611"/>
        <item x="310"/>
        <item x="376"/>
        <item x="458"/>
        <item x="476"/>
        <item x="220"/>
        <item x="382"/>
        <item x="841"/>
        <item x="395"/>
        <item x="465"/>
        <item x="958"/>
        <item x="719"/>
        <item x="326"/>
        <item x="509"/>
        <item x="635"/>
        <item x="39"/>
        <item x="812"/>
        <item x="13"/>
        <item x="43"/>
        <item x="711"/>
        <item x="523"/>
        <item x="584"/>
        <item x="617"/>
        <item x="460"/>
        <item x="213"/>
        <item x="73"/>
        <item x="614"/>
        <item x="59"/>
        <item x="416"/>
        <item x="98"/>
        <item x="57"/>
        <item x="649"/>
        <item x="684"/>
        <item x="963"/>
        <item x="137"/>
        <item x="343"/>
        <item x="961"/>
        <item x="60"/>
        <item x="418"/>
        <item x="525"/>
        <item x="432"/>
        <item x="453"/>
        <item x="184"/>
        <item x="426"/>
        <item x="756"/>
        <item x="703"/>
        <item x="64"/>
        <item x="952"/>
        <item x="541"/>
        <item x="461"/>
        <item x="747"/>
        <item x="795"/>
        <item x="778"/>
        <item x="421"/>
        <item x="383"/>
        <item x="366"/>
        <item x="803"/>
        <item x="260"/>
        <item x="568"/>
        <item x="347"/>
        <item x="406"/>
        <item x="459"/>
        <item x="138"/>
        <item x="883"/>
        <item x="319"/>
        <item x="865"/>
        <item x="539"/>
        <item x="774"/>
        <item x="226"/>
        <item x="318"/>
        <item x="959"/>
        <item x="348"/>
        <item x="724"/>
        <item x="899"/>
        <item x="110"/>
        <item x="84"/>
        <item x="624"/>
        <item x="85"/>
        <item x="600"/>
        <item x="38"/>
        <item x="76"/>
        <item x="241"/>
        <item x="601"/>
        <item x="24"/>
        <item x="41"/>
        <item x="179"/>
        <item x="161"/>
        <item x="653"/>
        <item x="170"/>
        <item x="890"/>
        <item x="643"/>
        <item x="101"/>
        <item x="171"/>
        <item x="480"/>
        <item x="875"/>
        <item x="471"/>
        <item x="926"/>
        <item x="673"/>
        <item x="140"/>
        <item x="797"/>
        <item x="23"/>
        <item x="813"/>
        <item x="720"/>
        <item x="680"/>
        <item x="182"/>
        <item x="225"/>
        <item x="876"/>
        <item x="381"/>
        <item x="151"/>
        <item x="345"/>
        <item x="442"/>
        <item x="838"/>
        <item x="604"/>
        <item x="809"/>
        <item x="435"/>
        <item x="793"/>
        <item x="965"/>
        <item x="33"/>
        <item x="575"/>
        <item x="402"/>
        <item x="114"/>
        <item x="69"/>
        <item x="146"/>
        <item x="192"/>
        <item x="960"/>
        <item x="335"/>
        <item x="557"/>
        <item x="68"/>
        <item x="748"/>
        <item x="229"/>
        <item x="802"/>
        <item x="125"/>
        <item x="358"/>
        <item x="339"/>
        <item x="852"/>
        <item x="796"/>
        <item x="425"/>
        <item x="551"/>
        <item x="166"/>
        <item x="208"/>
        <item x="500"/>
        <item x="251"/>
        <item x="440"/>
        <item x="65"/>
        <item x="204"/>
        <item x="919"/>
        <item x="859"/>
        <item x="800"/>
        <item x="409"/>
        <item x="619"/>
        <item x="507"/>
        <item x="58"/>
        <item x="826"/>
        <item x="356"/>
        <item x="223"/>
        <item x="430"/>
        <item x="145"/>
        <item x="835"/>
        <item x="578"/>
        <item x="156"/>
        <item x="871"/>
        <item x="609"/>
        <item x="446"/>
        <item x="791"/>
        <item x="266"/>
        <item x="716"/>
        <item x="185"/>
        <item x="61"/>
        <item x="169"/>
        <item x="25"/>
        <item x="34"/>
        <item x="512"/>
        <item x="106"/>
        <item x="108"/>
        <item x="279"/>
        <item x="393"/>
        <item x="561"/>
        <item x="212"/>
        <item x="309"/>
        <item x="369"/>
        <item x="603"/>
        <item x="135"/>
        <item x="164"/>
        <item x="7"/>
        <item x="261"/>
        <item x="11"/>
        <item x="954"/>
        <item x="503"/>
        <item x="196"/>
        <item x="296"/>
        <item x="953"/>
        <item x="452"/>
        <item x="207"/>
        <item x="949"/>
        <item x="290"/>
        <item x="437"/>
        <item x="527"/>
        <item x="215"/>
        <item x="877"/>
        <item x="445"/>
        <item x="706"/>
        <item x="842"/>
        <item x="948"/>
        <item x="275"/>
        <item x="420"/>
        <item x="730"/>
        <item x="698"/>
        <item x="623"/>
        <item x="811"/>
        <item x="90"/>
        <item x="95"/>
        <item x="93"/>
        <item x="100"/>
        <item x="555"/>
        <item x="405"/>
        <item x="768"/>
        <item x="689"/>
        <item x="283"/>
        <item x="807"/>
        <item x="173"/>
        <item x="569"/>
        <item x="143"/>
        <item x="556"/>
        <item x="107"/>
        <item x="580"/>
        <item x="616"/>
        <item x="417"/>
        <item x="337"/>
        <item x="943"/>
        <item x="0"/>
        <item x="518"/>
        <item x="700"/>
        <item x="622"/>
        <item x="832"/>
        <item x="194"/>
        <item x="211"/>
        <item x="77"/>
        <item x="722"/>
        <item x="754"/>
        <item x="506"/>
        <item x="216"/>
        <item x="618"/>
        <item x="881"/>
        <item x="394"/>
        <item x="350"/>
        <item x="88"/>
        <item x="341"/>
        <item x="431"/>
        <item x="357"/>
        <item x="882"/>
        <item x="31"/>
        <item x="939"/>
        <item x="40"/>
        <item x="286"/>
        <item x="246"/>
        <item t="default"/>
      </items>
    </pivotField>
    <pivotField showAll="0"/>
    <pivotField showAll="0"/>
    <pivotField showAll="0"/>
    <pivotField dataField="1"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9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t="grand">
      <x/>
    </i>
  </rowItems>
  <colFields count="1">
    <field x="-2"/>
  </colFields>
  <colItems count="2">
    <i>
      <x/>
    </i>
    <i i="1">
      <x v="1"/>
    </i>
  </colItems>
  <dataFields count="2">
    <dataField name="Sum of Sales" fld="12" baseField="8" baseItem="0"/>
    <dataField name="Sum of Profit_Am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81601DF6-3725-4180-A872-8289899EF521}"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B8" firstHeaderRow="1" firstDataRow="1" firstDataCol="1"/>
  <pivotFields count="25">
    <pivotField showAll="0" defaultSubtotal="0"/>
    <pivotField numFmtId="169" showAll="0" defaultSubtotal="0">
      <items count="1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s>
    </pivotField>
    <pivotField showAll="0" defaultSubtotal="0"/>
    <pivotField showAll="0" defaultSubtotal="0"/>
    <pivotField showAll="0" defaultSubtotal="0"/>
    <pivotField axis="axisRow" showAll="0" defaultSubtotal="0">
      <items count="6">
        <item x="1"/>
        <item x="3"/>
        <item x="0"/>
        <item x="5"/>
        <item x="4"/>
        <item x="2"/>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i>
    <i>
      <x v="1"/>
    </i>
    <i>
      <x v="2"/>
    </i>
    <i>
      <x v="3"/>
    </i>
    <i>
      <x v="4"/>
    </i>
    <i>
      <x v="5"/>
    </i>
  </rowItems>
  <colItems count="1">
    <i/>
  </colItems>
  <dataFields count="1">
    <dataField name="Sum of Sales" fld="12"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A7250FC7-3636-4785-BEE2-41BD361CA7C1}"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994:B2014" firstHeaderRow="1" firstDataRow="1" firstDataCol="1" rowPageCount="1" colPageCount="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Page" showAll="0">
      <items count="5">
        <item x="2"/>
        <item x="3"/>
        <item x="0"/>
        <item x="1"/>
        <item t="default"/>
      </items>
    </pivotField>
    <pivotField showAll="0"/>
    <pivotField showAll="0"/>
    <pivotField showAll="0"/>
    <pivotField showAll="0"/>
    <pivotField axis="axisRow" showAll="0" measureFilter="1">
      <items count="969">
        <item x="448"/>
        <item x="1"/>
        <item x="511"/>
        <item x="521"/>
        <item x="4"/>
        <item x="945"/>
        <item x="186"/>
        <item x="739"/>
        <item x="577"/>
        <item x="141"/>
        <item x="661"/>
        <item x="750"/>
        <item x="537"/>
        <item x="860"/>
        <item x="857"/>
        <item x="784"/>
        <item x="676"/>
        <item x="408"/>
        <item x="74"/>
        <item x="377"/>
        <item x="741"/>
        <item x="896"/>
        <item x="336"/>
        <item x="306"/>
        <item x="447"/>
        <item x="715"/>
        <item x="898"/>
        <item x="423"/>
        <item x="870"/>
        <item x="627"/>
        <item x="467"/>
        <item x="790"/>
        <item x="294"/>
        <item x="262"/>
        <item x="831"/>
        <item x="893"/>
        <item x="80"/>
        <item x="545"/>
        <item x="677"/>
        <item x="3"/>
        <item x="12"/>
        <item x="938"/>
        <item x="652"/>
        <item x="466"/>
        <item x="522"/>
        <item x="942"/>
        <item x="391"/>
        <item x="955"/>
        <item x="566"/>
        <item x="554"/>
        <item x="740"/>
        <item x="407"/>
        <item x="456"/>
        <item x="704"/>
        <item x="931"/>
        <item x="235"/>
        <item x="776"/>
        <item x="48"/>
        <item x="668"/>
        <item x="67"/>
        <item x="116"/>
        <item x="183"/>
        <item x="688"/>
        <item x="385"/>
        <item x="320"/>
        <item x="563"/>
        <item x="193"/>
        <item x="103"/>
        <item x="419"/>
        <item x="230"/>
        <item x="856"/>
        <item x="190"/>
        <item x="316"/>
        <item x="483"/>
        <item x="864"/>
        <item x="761"/>
        <item x="918"/>
        <item x="20"/>
        <item x="97"/>
        <item x="785"/>
        <item x="685"/>
        <item x="913"/>
        <item x="148"/>
        <item x="903"/>
        <item x="44"/>
        <item x="374"/>
        <item x="654"/>
        <item x="717"/>
        <item x="869"/>
        <item x="351"/>
        <item x="932"/>
        <item x="681"/>
        <item x="816"/>
        <item x="313"/>
        <item x="833"/>
        <item x="645"/>
        <item x="607"/>
        <item x="120"/>
        <item x="15"/>
        <item x="312"/>
        <item x="368"/>
        <item x="373"/>
        <item x="867"/>
        <item x="66"/>
        <item x="639"/>
        <item x="412"/>
        <item x="697"/>
        <item x="792"/>
        <item x="46"/>
        <item x="742"/>
        <item x="119"/>
        <item x="5"/>
        <item x="533"/>
        <item x="683"/>
        <item x="726"/>
        <item x="758"/>
        <item x="172"/>
        <item x="524"/>
        <item x="75"/>
        <item x="544"/>
        <item x="413"/>
        <item x="767"/>
        <item x="598"/>
        <item x="175"/>
        <item x="543"/>
        <item x="315"/>
        <item x="327"/>
        <item x="259"/>
        <item x="669"/>
        <item x="27"/>
        <item x="615"/>
        <item x="843"/>
        <item x="165"/>
        <item x="946"/>
        <item x="808"/>
        <item x="634"/>
        <item x="355"/>
        <item x="799"/>
        <item x="884"/>
        <item x="845"/>
        <item x="691"/>
        <item x="821"/>
        <item x="71"/>
        <item x="765"/>
        <item x="206"/>
        <item x="295"/>
        <item x="72"/>
        <item x="157"/>
        <item x="361"/>
        <item x="495"/>
        <item x="387"/>
        <item x="380"/>
        <item x="588"/>
        <item x="139"/>
        <item x="648"/>
        <item x="501"/>
        <item x="451"/>
        <item x="631"/>
        <item x="825"/>
        <item x="414"/>
        <item x="777"/>
        <item x="746"/>
        <item x="695"/>
        <item x="528"/>
        <item x="112"/>
        <item x="105"/>
        <item x="411"/>
        <item x="178"/>
        <item x="567"/>
        <item x="424"/>
        <item x="17"/>
        <item x="129"/>
        <item x="477"/>
        <item x="392"/>
        <item x="457"/>
        <item x="752"/>
        <item x="9"/>
        <item x="473"/>
        <item x="53"/>
        <item x="302"/>
        <item x="814"/>
        <item x="353"/>
        <item x="404"/>
        <item x="300"/>
        <item x="549"/>
        <item x="921"/>
        <item x="372"/>
        <item x="572"/>
        <item x="951"/>
        <item x="837"/>
        <item x="56"/>
        <item x="708"/>
        <item x="900"/>
        <item x="531"/>
        <item x="733"/>
        <item x="403"/>
        <item x="52"/>
        <item x="79"/>
        <item x="379"/>
        <item x="810"/>
        <item x="237"/>
        <item x="232"/>
        <item x="585"/>
        <item x="486"/>
        <item x="608"/>
        <item x="815"/>
        <item x="930"/>
        <item x="854"/>
        <item x="121"/>
        <item x="144"/>
        <item x="42"/>
        <item x="49"/>
        <item x="28"/>
        <item x="233"/>
        <item x="264"/>
        <item x="834"/>
        <item x="209"/>
        <item x="868"/>
        <item x="891"/>
        <item x="362"/>
        <item x="415"/>
        <item x="783"/>
        <item x="127"/>
        <item x="482"/>
        <item x="846"/>
        <item x="142"/>
        <item x="50"/>
        <item x="894"/>
        <item x="734"/>
        <item x="515"/>
        <item x="950"/>
        <item x="773"/>
        <item x="332"/>
        <item x="659"/>
        <item x="592"/>
        <item x="560"/>
        <item x="535"/>
        <item x="682"/>
        <item x="102"/>
        <item x="428"/>
        <item x="830"/>
        <item x="181"/>
        <item x="633"/>
        <item x="245"/>
        <item x="729"/>
        <item x="490"/>
        <item x="692"/>
        <item x="113"/>
        <item x="759"/>
        <item x="576"/>
        <item x="906"/>
        <item x="640"/>
        <item x="885"/>
        <item x="240"/>
        <item x="651"/>
        <item x="928"/>
        <item x="818"/>
        <item x="195"/>
        <item x="159"/>
        <item x="934"/>
        <item x="189"/>
        <item x="788"/>
        <item x="2"/>
        <item x="595"/>
        <item x="839"/>
        <item x="6"/>
        <item x="123"/>
        <item x="819"/>
        <item x="530"/>
        <item x="255"/>
        <item x="764"/>
        <item x="468"/>
        <item x="781"/>
        <item x="687"/>
        <item x="222"/>
        <item x="8"/>
        <item x="481"/>
        <item x="214"/>
        <item x="154"/>
        <item x="134"/>
        <item x="878"/>
        <item x="433"/>
        <item x="605"/>
        <item x="663"/>
        <item x="670"/>
        <item x="736"/>
        <item x="861"/>
        <item x="922"/>
        <item x="371"/>
        <item x="836"/>
        <item x="636"/>
        <item x="328"/>
        <item x="744"/>
        <item x="168"/>
        <item x="505"/>
        <item x="386"/>
        <item x="762"/>
        <item x="650"/>
        <item x="579"/>
        <item x="202"/>
        <item x="354"/>
        <item x="853"/>
        <item x="753"/>
        <item x="798"/>
        <item x="94"/>
        <item x="863"/>
        <item x="660"/>
        <item x="925"/>
        <item x="892"/>
        <item x="272"/>
        <item x="879"/>
        <item x="124"/>
        <item x="250"/>
        <item x="909"/>
        <item x="679"/>
        <item x="766"/>
        <item x="760"/>
        <item x="874"/>
        <item x="334"/>
        <item x="935"/>
        <item x="231"/>
        <item x="655"/>
        <item x="242"/>
        <item x="163"/>
        <item x="474"/>
        <item x="70"/>
        <item x="322"/>
        <item x="478"/>
        <item x="492"/>
        <item x="823"/>
        <item x="55"/>
        <item x="904"/>
        <item x="410"/>
        <item x="254"/>
        <item x="520"/>
        <item x="540"/>
        <item x="304"/>
        <item x="187"/>
        <item x="158"/>
        <item x="644"/>
        <item x="897"/>
        <item x="664"/>
        <item x="375"/>
        <item x="307"/>
        <item x="866"/>
        <item x="920"/>
        <item x="287"/>
        <item x="749"/>
        <item x="299"/>
        <item x="469"/>
        <item x="276"/>
        <item x="725"/>
        <item x="546"/>
        <item x="365"/>
        <item x="907"/>
        <item x="21"/>
        <item x="239"/>
        <item x="590"/>
        <item x="666"/>
        <item x="399"/>
        <item x="547"/>
        <item x="325"/>
        <item x="397"/>
        <item x="82"/>
        <item x="519"/>
        <item x="83"/>
        <item x="517"/>
        <item x="924"/>
        <item x="672"/>
        <item x="662"/>
        <item x="401"/>
        <item x="331"/>
        <item x="198"/>
        <item x="637"/>
        <item x="629"/>
        <item x="359"/>
        <item x="162"/>
        <item x="96"/>
        <item x="583"/>
        <item x="35"/>
        <item x="559"/>
        <item x="642"/>
        <item x="593"/>
        <item x="602"/>
        <item x="940"/>
        <item x="472"/>
        <item x="696"/>
        <item x="665"/>
        <item x="880"/>
        <item x="632"/>
        <item x="475"/>
        <item x="19"/>
        <item x="289"/>
        <item x="273"/>
        <item x="78"/>
        <item x="504"/>
        <item x="400"/>
        <item x="449"/>
        <item x="367"/>
        <item x="174"/>
        <item x="297"/>
        <item x="292"/>
        <item x="513"/>
        <item x="14"/>
        <item x="944"/>
        <item x="612"/>
        <item x="29"/>
        <item x="364"/>
        <item x="149"/>
        <item x="937"/>
        <item x="848"/>
        <item x="16"/>
        <item x="10"/>
        <item x="596"/>
        <item x="678"/>
        <item x="613"/>
        <item x="721"/>
        <item x="499"/>
        <item x="628"/>
        <item x="269"/>
        <item x="606"/>
        <item x="132"/>
        <item x="470"/>
        <item x="360"/>
        <item x="32"/>
        <item x="923"/>
        <item x="630"/>
        <item x="199"/>
        <item x="136"/>
        <item x="22"/>
        <item x="252"/>
        <item x="293"/>
        <item x="775"/>
        <item x="956"/>
        <item x="248"/>
        <item x="850"/>
        <item x="493"/>
        <item x="217"/>
        <item x="966"/>
        <item x="305"/>
        <item x="51"/>
        <item x="571"/>
        <item x="464"/>
        <item x="565"/>
        <item x="737"/>
        <item x="849"/>
        <item x="167"/>
        <item x="727"/>
        <item x="479"/>
        <item x="130"/>
        <item x="594"/>
        <item x="210"/>
        <item x="508"/>
        <item x="705"/>
        <item x="340"/>
        <item x="324"/>
        <item x="732"/>
        <item x="712"/>
        <item x="862"/>
        <item x="675"/>
        <item x="462"/>
        <item x="228"/>
        <item x="496"/>
        <item x="92"/>
        <item x="201"/>
        <item x="844"/>
        <item x="782"/>
        <item x="827"/>
        <item x="176"/>
        <item x="647"/>
        <item x="787"/>
        <item x="253"/>
        <item x="363"/>
        <item x="111"/>
        <item x="686"/>
        <item x="529"/>
        <item x="147"/>
        <item x="916"/>
        <item x="54"/>
        <item x="743"/>
        <item x="270"/>
        <item x="454"/>
        <item x="278"/>
        <item x="36"/>
        <item x="396"/>
        <item x="249"/>
        <item x="117"/>
        <item x="858"/>
        <item x="947"/>
        <item x="26"/>
        <item x="205"/>
        <item x="728"/>
        <item x="441"/>
        <item x="780"/>
        <item x="542"/>
        <item x="314"/>
        <item x="558"/>
        <item x="317"/>
        <item x="656"/>
        <item x="274"/>
        <item x="288"/>
        <item x="277"/>
        <item x="30"/>
        <item x="917"/>
        <item x="429"/>
        <item x="548"/>
        <item x="243"/>
        <item x="109"/>
        <item x="699"/>
        <item x="564"/>
        <item x="779"/>
        <item x="967"/>
        <item x="889"/>
        <item x="895"/>
        <item x="591"/>
        <item x="516"/>
        <item x="888"/>
        <item x="829"/>
        <item x="771"/>
        <item x="957"/>
        <item x="438"/>
        <item x="738"/>
        <item x="344"/>
        <item x="497"/>
        <item x="89"/>
        <item x="160"/>
        <item x="303"/>
        <item x="915"/>
        <item x="352"/>
        <item x="244"/>
        <item x="804"/>
        <item x="155"/>
        <item x="284"/>
        <item x="265"/>
        <item x="487"/>
        <item x="626"/>
        <item x="221"/>
        <item x="338"/>
        <item x="855"/>
        <item x="308"/>
        <item x="177"/>
        <item x="443"/>
        <item x="621"/>
        <item x="646"/>
        <item x="301"/>
        <item x="574"/>
        <item x="91"/>
        <item x="597"/>
        <item x="851"/>
        <item x="267"/>
        <item x="552"/>
        <item x="384"/>
        <item x="118"/>
        <item x="502"/>
        <item x="690"/>
        <item x="514"/>
        <item x="581"/>
        <item x="219"/>
        <item x="901"/>
        <item x="180"/>
        <item x="349"/>
        <item x="694"/>
        <item x="463"/>
        <item x="550"/>
        <item x="908"/>
        <item x="484"/>
        <item x="398"/>
        <item x="422"/>
        <item x="553"/>
        <item x="929"/>
        <item x="828"/>
        <item x="625"/>
        <item x="770"/>
        <item x="256"/>
        <item x="794"/>
        <item x="434"/>
        <item x="735"/>
        <item x="291"/>
        <item x="427"/>
        <item x="710"/>
        <item x="757"/>
        <item x="18"/>
        <item x="789"/>
        <item x="693"/>
        <item x="104"/>
        <item x="45"/>
        <item x="910"/>
        <item x="638"/>
        <item x="81"/>
        <item x="489"/>
        <item x="247"/>
        <item x="370"/>
        <item x="203"/>
        <item x="911"/>
        <item x="298"/>
        <item x="153"/>
        <item x="713"/>
        <item x="840"/>
        <item x="234"/>
        <item x="886"/>
        <item x="491"/>
        <item x="805"/>
        <item x="536"/>
        <item x="751"/>
        <item x="330"/>
        <item x="263"/>
        <item x="236"/>
        <item x="801"/>
        <item x="188"/>
        <item x="86"/>
        <item x="389"/>
        <item x="152"/>
        <item x="455"/>
        <item x="763"/>
        <item x="657"/>
        <item x="224"/>
        <item x="822"/>
        <item x="218"/>
        <item x="321"/>
        <item x="498"/>
        <item x="872"/>
        <item x="582"/>
        <item x="718"/>
        <item x="912"/>
        <item x="494"/>
        <item x="282"/>
        <item x="769"/>
        <item x="99"/>
        <item x="671"/>
        <item x="532"/>
        <item x="323"/>
        <item x="271"/>
        <item x="674"/>
        <item x="599"/>
        <item x="378"/>
        <item x="964"/>
        <item x="87"/>
        <item x="311"/>
        <item x="709"/>
        <item x="150"/>
        <item x="731"/>
        <item x="197"/>
        <item x="820"/>
        <item x="927"/>
        <item x="902"/>
        <item x="538"/>
        <item x="133"/>
        <item x="47"/>
        <item x="131"/>
        <item x="485"/>
        <item x="436"/>
        <item x="933"/>
        <item x="586"/>
        <item x="941"/>
        <item x="238"/>
        <item x="806"/>
        <item x="488"/>
        <item x="62"/>
        <item x="285"/>
        <item x="37"/>
        <item x="914"/>
        <item x="936"/>
        <item x="122"/>
        <item x="126"/>
        <item x="723"/>
        <item x="526"/>
        <item x="745"/>
        <item x="641"/>
        <item x="714"/>
        <item x="388"/>
        <item x="772"/>
        <item x="128"/>
        <item x="390"/>
        <item x="667"/>
        <item x="962"/>
        <item x="268"/>
        <item x="587"/>
        <item x="510"/>
        <item x="115"/>
        <item x="257"/>
        <item x="620"/>
        <item x="589"/>
        <item x="573"/>
        <item x="873"/>
        <item x="191"/>
        <item x="847"/>
        <item x="439"/>
        <item x="281"/>
        <item x="610"/>
        <item x="824"/>
        <item x="658"/>
        <item x="701"/>
        <item x="786"/>
        <item x="817"/>
        <item x="570"/>
        <item x="227"/>
        <item x="707"/>
        <item x="258"/>
        <item x="450"/>
        <item x="280"/>
        <item x="444"/>
        <item x="342"/>
        <item x="329"/>
        <item x="200"/>
        <item x="346"/>
        <item x="63"/>
        <item x="887"/>
        <item x="562"/>
        <item x="333"/>
        <item x="755"/>
        <item x="702"/>
        <item x="905"/>
        <item x="534"/>
        <item x="611"/>
        <item x="310"/>
        <item x="376"/>
        <item x="458"/>
        <item x="476"/>
        <item x="220"/>
        <item x="382"/>
        <item x="841"/>
        <item x="395"/>
        <item x="465"/>
        <item x="958"/>
        <item x="719"/>
        <item x="326"/>
        <item x="509"/>
        <item x="635"/>
        <item x="39"/>
        <item x="812"/>
        <item x="13"/>
        <item x="43"/>
        <item x="711"/>
        <item x="523"/>
        <item x="584"/>
        <item x="617"/>
        <item x="460"/>
        <item x="213"/>
        <item x="73"/>
        <item x="614"/>
        <item x="59"/>
        <item x="416"/>
        <item x="98"/>
        <item x="57"/>
        <item x="649"/>
        <item x="684"/>
        <item x="963"/>
        <item x="137"/>
        <item x="343"/>
        <item x="961"/>
        <item x="60"/>
        <item x="418"/>
        <item x="525"/>
        <item x="432"/>
        <item x="453"/>
        <item x="184"/>
        <item x="426"/>
        <item x="756"/>
        <item x="703"/>
        <item x="64"/>
        <item x="952"/>
        <item x="541"/>
        <item x="461"/>
        <item x="747"/>
        <item x="795"/>
        <item x="778"/>
        <item x="421"/>
        <item x="383"/>
        <item x="366"/>
        <item x="803"/>
        <item x="260"/>
        <item x="568"/>
        <item x="347"/>
        <item x="406"/>
        <item x="459"/>
        <item x="138"/>
        <item x="883"/>
        <item x="319"/>
        <item x="865"/>
        <item x="539"/>
        <item x="774"/>
        <item x="226"/>
        <item x="318"/>
        <item x="959"/>
        <item x="348"/>
        <item x="724"/>
        <item x="899"/>
        <item x="110"/>
        <item x="84"/>
        <item x="624"/>
        <item x="85"/>
        <item x="600"/>
        <item x="38"/>
        <item x="76"/>
        <item x="241"/>
        <item x="601"/>
        <item x="24"/>
        <item x="41"/>
        <item x="179"/>
        <item x="161"/>
        <item x="653"/>
        <item x="170"/>
        <item x="890"/>
        <item x="643"/>
        <item x="101"/>
        <item x="171"/>
        <item x="480"/>
        <item x="875"/>
        <item x="471"/>
        <item x="926"/>
        <item x="673"/>
        <item x="140"/>
        <item x="797"/>
        <item x="23"/>
        <item x="813"/>
        <item x="720"/>
        <item x="680"/>
        <item x="182"/>
        <item x="225"/>
        <item x="876"/>
        <item x="381"/>
        <item x="151"/>
        <item x="345"/>
        <item x="442"/>
        <item x="838"/>
        <item x="604"/>
        <item x="809"/>
        <item x="435"/>
        <item x="793"/>
        <item x="965"/>
        <item x="33"/>
        <item x="575"/>
        <item x="402"/>
        <item x="114"/>
        <item x="69"/>
        <item x="146"/>
        <item x="192"/>
        <item x="960"/>
        <item x="335"/>
        <item x="557"/>
        <item x="68"/>
        <item x="748"/>
        <item x="229"/>
        <item x="802"/>
        <item x="125"/>
        <item x="358"/>
        <item x="339"/>
        <item x="852"/>
        <item x="796"/>
        <item x="425"/>
        <item x="551"/>
        <item x="166"/>
        <item x="208"/>
        <item x="500"/>
        <item x="251"/>
        <item x="440"/>
        <item x="65"/>
        <item x="204"/>
        <item x="919"/>
        <item x="859"/>
        <item x="800"/>
        <item x="409"/>
        <item x="619"/>
        <item x="507"/>
        <item x="58"/>
        <item x="826"/>
        <item x="356"/>
        <item x="223"/>
        <item x="430"/>
        <item x="145"/>
        <item x="835"/>
        <item x="578"/>
        <item x="156"/>
        <item x="871"/>
        <item x="609"/>
        <item x="446"/>
        <item x="791"/>
        <item x="266"/>
        <item x="716"/>
        <item x="185"/>
        <item x="61"/>
        <item x="169"/>
        <item x="25"/>
        <item x="34"/>
        <item x="512"/>
        <item x="106"/>
        <item x="108"/>
        <item x="279"/>
        <item x="393"/>
        <item x="561"/>
        <item x="212"/>
        <item x="309"/>
        <item x="369"/>
        <item x="603"/>
        <item x="135"/>
        <item x="164"/>
        <item x="7"/>
        <item x="261"/>
        <item x="11"/>
        <item x="954"/>
        <item x="503"/>
        <item x="196"/>
        <item x="296"/>
        <item x="953"/>
        <item x="452"/>
        <item x="207"/>
        <item x="949"/>
        <item x="290"/>
        <item x="437"/>
        <item x="527"/>
        <item x="215"/>
        <item x="877"/>
        <item x="445"/>
        <item x="706"/>
        <item x="842"/>
        <item x="948"/>
        <item x="275"/>
        <item x="420"/>
        <item x="730"/>
        <item x="698"/>
        <item x="623"/>
        <item x="811"/>
        <item x="90"/>
        <item x="95"/>
        <item x="93"/>
        <item x="100"/>
        <item x="555"/>
        <item x="405"/>
        <item x="768"/>
        <item x="689"/>
        <item x="283"/>
        <item x="807"/>
        <item x="173"/>
        <item x="569"/>
        <item x="143"/>
        <item x="556"/>
        <item x="107"/>
        <item x="580"/>
        <item x="616"/>
        <item x="417"/>
        <item x="337"/>
        <item x="943"/>
        <item x="0"/>
        <item x="518"/>
        <item x="700"/>
        <item x="622"/>
        <item x="832"/>
        <item x="194"/>
        <item x="211"/>
        <item x="77"/>
        <item x="722"/>
        <item x="754"/>
        <item x="506"/>
        <item x="216"/>
        <item x="618"/>
        <item x="881"/>
        <item x="394"/>
        <item x="350"/>
        <item x="88"/>
        <item x="341"/>
        <item x="431"/>
        <item x="357"/>
        <item x="882"/>
        <item x="31"/>
        <item x="939"/>
        <item x="40"/>
        <item x="286"/>
        <item x="246"/>
        <item t="default"/>
      </items>
    </pivotField>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20">
    <i>
      <x v="307"/>
    </i>
    <i>
      <x v="310"/>
    </i>
    <i>
      <x v="314"/>
    </i>
    <i>
      <x v="328"/>
    </i>
    <i>
      <x v="329"/>
    </i>
    <i>
      <x v="534"/>
    </i>
    <i>
      <x v="537"/>
    </i>
    <i>
      <x v="550"/>
    </i>
    <i>
      <x v="561"/>
    </i>
    <i>
      <x v="566"/>
    </i>
    <i>
      <x v="581"/>
    </i>
    <i>
      <x v="586"/>
    </i>
    <i>
      <x v="588"/>
    </i>
    <i>
      <x v="596"/>
    </i>
    <i>
      <x v="616"/>
    </i>
    <i>
      <x v="617"/>
    </i>
    <i>
      <x v="620"/>
    </i>
    <i>
      <x v="787"/>
    </i>
    <i>
      <x v="819"/>
    </i>
    <i>
      <x v="826"/>
    </i>
  </rowItems>
  <colItems count="1">
    <i/>
  </colItems>
  <pageFields count="1">
    <pageField fld="3" item="3" hier="-1"/>
  </pageFields>
  <dataFields count="1">
    <dataField name="Sum of Sales" fld="12" baseField="8" baseItem="1"/>
  </dataFields>
  <pivotTableStyleInfo name="PivotStyleLight16" showRowHeaders="1" showColHeaders="1" showRowStripes="0" showColStripes="0" showLastColumn="1"/>
  <filters count="1">
    <filter fld="8" type="count" evalOrder="-1" id="3"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0A4D180-0A5B-449D-981F-73C1C086BAA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1994:E2014" firstHeaderRow="1" firstDataRow="1" firstDataCol="1" rowPageCount="1" colPageCount="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Page" showAll="0">
      <items count="5">
        <item x="2"/>
        <item x="3"/>
        <item x="0"/>
        <item x="1"/>
        <item t="default"/>
      </items>
    </pivotField>
    <pivotField showAll="0"/>
    <pivotField showAll="0"/>
    <pivotField showAll="0"/>
    <pivotField showAll="0"/>
    <pivotField axis="axisRow" showAll="0" measureFilter="1">
      <items count="969">
        <item x="448"/>
        <item x="1"/>
        <item x="511"/>
        <item x="521"/>
        <item x="4"/>
        <item x="945"/>
        <item x="186"/>
        <item x="739"/>
        <item x="577"/>
        <item x="141"/>
        <item x="661"/>
        <item x="750"/>
        <item x="537"/>
        <item x="860"/>
        <item x="857"/>
        <item x="784"/>
        <item x="676"/>
        <item x="408"/>
        <item x="74"/>
        <item x="377"/>
        <item x="741"/>
        <item x="896"/>
        <item x="336"/>
        <item x="306"/>
        <item x="447"/>
        <item x="715"/>
        <item x="898"/>
        <item x="423"/>
        <item x="870"/>
        <item x="627"/>
        <item x="467"/>
        <item x="790"/>
        <item x="294"/>
        <item x="262"/>
        <item x="831"/>
        <item x="893"/>
        <item x="80"/>
        <item x="545"/>
        <item x="677"/>
        <item x="3"/>
        <item x="12"/>
        <item x="938"/>
        <item x="652"/>
        <item x="466"/>
        <item x="522"/>
        <item x="942"/>
        <item x="391"/>
        <item x="955"/>
        <item x="566"/>
        <item x="554"/>
        <item x="740"/>
        <item x="407"/>
        <item x="456"/>
        <item x="704"/>
        <item x="931"/>
        <item x="235"/>
        <item x="776"/>
        <item x="48"/>
        <item x="668"/>
        <item x="67"/>
        <item x="116"/>
        <item x="183"/>
        <item x="688"/>
        <item x="385"/>
        <item x="320"/>
        <item x="563"/>
        <item x="193"/>
        <item x="103"/>
        <item x="419"/>
        <item x="230"/>
        <item x="856"/>
        <item x="190"/>
        <item x="316"/>
        <item x="483"/>
        <item x="864"/>
        <item x="761"/>
        <item x="918"/>
        <item x="20"/>
        <item x="97"/>
        <item x="785"/>
        <item x="685"/>
        <item x="913"/>
        <item x="148"/>
        <item x="903"/>
        <item x="44"/>
        <item x="374"/>
        <item x="654"/>
        <item x="717"/>
        <item x="869"/>
        <item x="351"/>
        <item x="932"/>
        <item x="681"/>
        <item x="816"/>
        <item x="313"/>
        <item x="833"/>
        <item x="645"/>
        <item x="607"/>
        <item x="120"/>
        <item x="15"/>
        <item x="312"/>
        <item x="368"/>
        <item x="373"/>
        <item x="867"/>
        <item x="66"/>
        <item x="639"/>
        <item x="412"/>
        <item x="697"/>
        <item x="792"/>
        <item x="46"/>
        <item x="742"/>
        <item x="119"/>
        <item x="5"/>
        <item x="533"/>
        <item x="683"/>
        <item x="726"/>
        <item x="758"/>
        <item x="172"/>
        <item x="524"/>
        <item x="75"/>
        <item x="544"/>
        <item x="413"/>
        <item x="767"/>
        <item x="598"/>
        <item x="175"/>
        <item x="543"/>
        <item x="315"/>
        <item x="327"/>
        <item x="259"/>
        <item x="669"/>
        <item x="27"/>
        <item x="615"/>
        <item x="843"/>
        <item x="165"/>
        <item x="946"/>
        <item x="808"/>
        <item x="634"/>
        <item x="355"/>
        <item x="799"/>
        <item x="884"/>
        <item x="845"/>
        <item x="691"/>
        <item x="821"/>
        <item x="71"/>
        <item x="765"/>
        <item x="206"/>
        <item x="295"/>
        <item x="72"/>
        <item x="157"/>
        <item x="361"/>
        <item x="495"/>
        <item x="387"/>
        <item x="380"/>
        <item x="588"/>
        <item x="139"/>
        <item x="648"/>
        <item x="501"/>
        <item x="451"/>
        <item x="631"/>
        <item x="825"/>
        <item x="414"/>
        <item x="777"/>
        <item x="746"/>
        <item x="695"/>
        <item x="528"/>
        <item x="112"/>
        <item x="105"/>
        <item x="411"/>
        <item x="178"/>
        <item x="567"/>
        <item x="424"/>
        <item x="17"/>
        <item x="129"/>
        <item x="477"/>
        <item x="392"/>
        <item x="457"/>
        <item x="752"/>
        <item x="9"/>
        <item x="473"/>
        <item x="53"/>
        <item x="302"/>
        <item x="814"/>
        <item x="353"/>
        <item x="404"/>
        <item x="300"/>
        <item x="549"/>
        <item x="921"/>
        <item x="372"/>
        <item x="572"/>
        <item x="951"/>
        <item x="837"/>
        <item x="56"/>
        <item x="708"/>
        <item x="900"/>
        <item x="531"/>
        <item x="733"/>
        <item x="403"/>
        <item x="52"/>
        <item x="79"/>
        <item x="379"/>
        <item x="810"/>
        <item x="237"/>
        <item x="232"/>
        <item x="585"/>
        <item x="486"/>
        <item x="608"/>
        <item x="815"/>
        <item x="930"/>
        <item x="854"/>
        <item x="121"/>
        <item x="144"/>
        <item x="42"/>
        <item x="49"/>
        <item x="28"/>
        <item x="233"/>
        <item x="264"/>
        <item x="834"/>
        <item x="209"/>
        <item x="868"/>
        <item x="891"/>
        <item x="362"/>
        <item x="415"/>
        <item x="783"/>
        <item x="127"/>
        <item x="482"/>
        <item x="846"/>
        <item x="142"/>
        <item x="50"/>
        <item x="894"/>
        <item x="734"/>
        <item x="515"/>
        <item x="950"/>
        <item x="773"/>
        <item x="332"/>
        <item x="659"/>
        <item x="592"/>
        <item x="560"/>
        <item x="535"/>
        <item x="682"/>
        <item x="102"/>
        <item x="428"/>
        <item x="830"/>
        <item x="181"/>
        <item x="633"/>
        <item x="245"/>
        <item x="729"/>
        <item x="490"/>
        <item x="692"/>
        <item x="113"/>
        <item x="759"/>
        <item x="576"/>
        <item x="906"/>
        <item x="640"/>
        <item x="885"/>
        <item x="240"/>
        <item x="651"/>
        <item x="928"/>
        <item x="818"/>
        <item x="195"/>
        <item x="159"/>
        <item x="934"/>
        <item x="189"/>
        <item x="788"/>
        <item x="2"/>
        <item x="595"/>
        <item x="839"/>
        <item x="6"/>
        <item x="123"/>
        <item x="819"/>
        <item x="530"/>
        <item x="255"/>
        <item x="764"/>
        <item x="468"/>
        <item x="781"/>
        <item x="687"/>
        <item x="222"/>
        <item x="8"/>
        <item x="481"/>
        <item x="214"/>
        <item x="154"/>
        <item x="134"/>
        <item x="878"/>
        <item x="433"/>
        <item x="605"/>
        <item x="663"/>
        <item x="670"/>
        <item x="736"/>
        <item x="861"/>
        <item x="922"/>
        <item x="371"/>
        <item x="836"/>
        <item x="636"/>
        <item x="328"/>
        <item x="744"/>
        <item x="168"/>
        <item x="505"/>
        <item x="386"/>
        <item x="762"/>
        <item x="650"/>
        <item x="579"/>
        <item x="202"/>
        <item x="354"/>
        <item x="853"/>
        <item x="753"/>
        <item x="798"/>
        <item x="94"/>
        <item x="863"/>
        <item x="660"/>
        <item x="925"/>
        <item x="892"/>
        <item x="272"/>
        <item x="879"/>
        <item x="124"/>
        <item x="250"/>
        <item x="909"/>
        <item x="679"/>
        <item x="766"/>
        <item x="760"/>
        <item x="874"/>
        <item x="334"/>
        <item x="935"/>
        <item x="231"/>
        <item x="655"/>
        <item x="242"/>
        <item x="163"/>
        <item x="474"/>
        <item x="70"/>
        <item x="322"/>
        <item x="478"/>
        <item x="492"/>
        <item x="823"/>
        <item x="55"/>
        <item x="904"/>
        <item x="410"/>
        <item x="254"/>
        <item x="520"/>
        <item x="540"/>
        <item x="304"/>
        <item x="187"/>
        <item x="158"/>
        <item x="644"/>
        <item x="897"/>
        <item x="664"/>
        <item x="375"/>
        <item x="307"/>
        <item x="866"/>
        <item x="920"/>
        <item x="287"/>
        <item x="749"/>
        <item x="299"/>
        <item x="469"/>
        <item x="276"/>
        <item x="725"/>
        <item x="546"/>
        <item x="365"/>
        <item x="907"/>
        <item x="21"/>
        <item x="239"/>
        <item x="590"/>
        <item x="666"/>
        <item x="399"/>
        <item x="547"/>
        <item x="325"/>
        <item x="397"/>
        <item x="82"/>
        <item x="519"/>
        <item x="83"/>
        <item x="517"/>
        <item x="924"/>
        <item x="672"/>
        <item x="662"/>
        <item x="401"/>
        <item x="331"/>
        <item x="198"/>
        <item x="637"/>
        <item x="629"/>
        <item x="359"/>
        <item x="162"/>
        <item x="96"/>
        <item x="583"/>
        <item x="35"/>
        <item x="559"/>
        <item x="642"/>
        <item x="593"/>
        <item x="602"/>
        <item x="940"/>
        <item x="472"/>
        <item x="696"/>
        <item x="665"/>
        <item x="880"/>
        <item x="632"/>
        <item x="475"/>
        <item x="19"/>
        <item x="289"/>
        <item x="273"/>
        <item x="78"/>
        <item x="504"/>
        <item x="400"/>
        <item x="449"/>
        <item x="367"/>
        <item x="174"/>
        <item x="297"/>
        <item x="292"/>
        <item x="513"/>
        <item x="14"/>
        <item x="944"/>
        <item x="612"/>
        <item x="29"/>
        <item x="364"/>
        <item x="149"/>
        <item x="937"/>
        <item x="848"/>
        <item x="16"/>
        <item x="10"/>
        <item x="596"/>
        <item x="678"/>
        <item x="613"/>
        <item x="721"/>
        <item x="499"/>
        <item x="628"/>
        <item x="269"/>
        <item x="606"/>
        <item x="132"/>
        <item x="470"/>
        <item x="360"/>
        <item x="32"/>
        <item x="923"/>
        <item x="630"/>
        <item x="199"/>
        <item x="136"/>
        <item x="22"/>
        <item x="252"/>
        <item x="293"/>
        <item x="775"/>
        <item x="956"/>
        <item x="248"/>
        <item x="850"/>
        <item x="493"/>
        <item x="217"/>
        <item x="966"/>
        <item x="305"/>
        <item x="51"/>
        <item x="571"/>
        <item x="464"/>
        <item x="565"/>
        <item x="737"/>
        <item x="849"/>
        <item x="167"/>
        <item x="727"/>
        <item x="479"/>
        <item x="130"/>
        <item x="594"/>
        <item x="210"/>
        <item x="508"/>
        <item x="705"/>
        <item x="340"/>
        <item x="324"/>
        <item x="732"/>
        <item x="712"/>
        <item x="862"/>
        <item x="675"/>
        <item x="462"/>
        <item x="228"/>
        <item x="496"/>
        <item x="92"/>
        <item x="201"/>
        <item x="844"/>
        <item x="782"/>
        <item x="827"/>
        <item x="176"/>
        <item x="647"/>
        <item x="787"/>
        <item x="253"/>
        <item x="363"/>
        <item x="111"/>
        <item x="686"/>
        <item x="529"/>
        <item x="147"/>
        <item x="916"/>
        <item x="54"/>
        <item x="743"/>
        <item x="270"/>
        <item x="454"/>
        <item x="278"/>
        <item x="36"/>
        <item x="396"/>
        <item x="249"/>
        <item x="117"/>
        <item x="858"/>
        <item x="947"/>
        <item x="26"/>
        <item x="205"/>
        <item x="728"/>
        <item x="441"/>
        <item x="780"/>
        <item x="542"/>
        <item x="314"/>
        <item x="558"/>
        <item x="317"/>
        <item x="656"/>
        <item x="274"/>
        <item x="288"/>
        <item x="277"/>
        <item x="30"/>
        <item x="917"/>
        <item x="429"/>
        <item x="548"/>
        <item x="243"/>
        <item x="109"/>
        <item x="699"/>
        <item x="564"/>
        <item x="779"/>
        <item x="967"/>
        <item x="889"/>
        <item x="895"/>
        <item x="591"/>
        <item x="516"/>
        <item x="888"/>
        <item x="829"/>
        <item x="771"/>
        <item x="957"/>
        <item x="438"/>
        <item x="738"/>
        <item x="344"/>
        <item x="497"/>
        <item x="89"/>
        <item x="160"/>
        <item x="303"/>
        <item x="915"/>
        <item x="352"/>
        <item x="244"/>
        <item x="804"/>
        <item x="155"/>
        <item x="284"/>
        <item x="265"/>
        <item x="487"/>
        <item x="626"/>
        <item x="221"/>
        <item x="338"/>
        <item x="855"/>
        <item x="308"/>
        <item x="177"/>
        <item x="443"/>
        <item x="621"/>
        <item x="646"/>
        <item x="301"/>
        <item x="574"/>
        <item x="91"/>
        <item x="597"/>
        <item x="851"/>
        <item x="267"/>
        <item x="552"/>
        <item x="384"/>
        <item x="118"/>
        <item x="502"/>
        <item x="690"/>
        <item x="514"/>
        <item x="581"/>
        <item x="219"/>
        <item x="901"/>
        <item x="180"/>
        <item x="349"/>
        <item x="694"/>
        <item x="463"/>
        <item x="550"/>
        <item x="908"/>
        <item x="484"/>
        <item x="398"/>
        <item x="422"/>
        <item x="553"/>
        <item x="929"/>
        <item x="828"/>
        <item x="625"/>
        <item x="770"/>
        <item x="256"/>
        <item x="794"/>
        <item x="434"/>
        <item x="735"/>
        <item x="291"/>
        <item x="427"/>
        <item x="710"/>
        <item x="757"/>
        <item x="18"/>
        <item x="789"/>
        <item x="693"/>
        <item x="104"/>
        <item x="45"/>
        <item x="910"/>
        <item x="638"/>
        <item x="81"/>
        <item x="489"/>
        <item x="247"/>
        <item x="370"/>
        <item x="203"/>
        <item x="911"/>
        <item x="298"/>
        <item x="153"/>
        <item x="713"/>
        <item x="840"/>
        <item x="234"/>
        <item x="886"/>
        <item x="491"/>
        <item x="805"/>
        <item x="536"/>
        <item x="751"/>
        <item x="330"/>
        <item x="263"/>
        <item x="236"/>
        <item x="801"/>
        <item x="188"/>
        <item x="86"/>
        <item x="389"/>
        <item x="152"/>
        <item x="455"/>
        <item x="763"/>
        <item x="657"/>
        <item x="224"/>
        <item x="822"/>
        <item x="218"/>
        <item x="321"/>
        <item x="498"/>
        <item x="872"/>
        <item x="582"/>
        <item x="718"/>
        <item x="912"/>
        <item x="494"/>
        <item x="282"/>
        <item x="769"/>
        <item x="99"/>
        <item x="671"/>
        <item x="532"/>
        <item x="323"/>
        <item x="271"/>
        <item x="674"/>
        <item x="599"/>
        <item x="378"/>
        <item x="964"/>
        <item x="87"/>
        <item x="311"/>
        <item x="709"/>
        <item x="150"/>
        <item x="731"/>
        <item x="197"/>
        <item x="820"/>
        <item x="927"/>
        <item x="902"/>
        <item x="538"/>
        <item x="133"/>
        <item x="47"/>
        <item x="131"/>
        <item x="485"/>
        <item x="436"/>
        <item x="933"/>
        <item x="586"/>
        <item x="941"/>
        <item x="238"/>
        <item x="806"/>
        <item x="488"/>
        <item x="62"/>
        <item x="285"/>
        <item x="37"/>
        <item x="914"/>
        <item x="936"/>
        <item x="122"/>
        <item x="126"/>
        <item x="723"/>
        <item x="526"/>
        <item x="745"/>
        <item x="641"/>
        <item x="714"/>
        <item x="388"/>
        <item x="772"/>
        <item x="128"/>
        <item x="390"/>
        <item x="667"/>
        <item x="962"/>
        <item x="268"/>
        <item x="587"/>
        <item x="510"/>
        <item x="115"/>
        <item x="257"/>
        <item x="620"/>
        <item x="589"/>
        <item x="573"/>
        <item x="873"/>
        <item x="191"/>
        <item x="847"/>
        <item x="439"/>
        <item x="281"/>
        <item x="610"/>
        <item x="824"/>
        <item x="658"/>
        <item x="701"/>
        <item x="786"/>
        <item x="817"/>
        <item x="570"/>
        <item x="227"/>
        <item x="707"/>
        <item x="258"/>
        <item x="450"/>
        <item x="280"/>
        <item x="444"/>
        <item x="342"/>
        <item x="329"/>
        <item x="200"/>
        <item x="346"/>
        <item x="63"/>
        <item x="887"/>
        <item x="562"/>
        <item x="333"/>
        <item x="755"/>
        <item x="702"/>
        <item x="905"/>
        <item x="534"/>
        <item x="611"/>
        <item x="310"/>
        <item x="376"/>
        <item x="458"/>
        <item x="476"/>
        <item x="220"/>
        <item x="382"/>
        <item x="841"/>
        <item x="395"/>
        <item x="465"/>
        <item x="958"/>
        <item x="719"/>
        <item x="326"/>
        <item x="509"/>
        <item x="635"/>
        <item x="39"/>
        <item x="812"/>
        <item x="13"/>
        <item x="43"/>
        <item x="711"/>
        <item x="523"/>
        <item x="584"/>
        <item x="617"/>
        <item x="460"/>
        <item x="213"/>
        <item x="73"/>
        <item x="614"/>
        <item x="59"/>
        <item x="416"/>
        <item x="98"/>
        <item x="57"/>
        <item x="649"/>
        <item x="684"/>
        <item x="963"/>
        <item x="137"/>
        <item x="343"/>
        <item x="961"/>
        <item x="60"/>
        <item x="418"/>
        <item x="525"/>
        <item x="432"/>
        <item x="453"/>
        <item x="184"/>
        <item x="426"/>
        <item x="756"/>
        <item x="703"/>
        <item x="64"/>
        <item x="952"/>
        <item x="541"/>
        <item x="461"/>
        <item x="747"/>
        <item x="795"/>
        <item x="778"/>
        <item x="421"/>
        <item x="383"/>
        <item x="366"/>
        <item x="803"/>
        <item x="260"/>
        <item x="568"/>
        <item x="347"/>
        <item x="406"/>
        <item x="459"/>
        <item x="138"/>
        <item x="883"/>
        <item x="319"/>
        <item x="865"/>
        <item x="539"/>
        <item x="774"/>
        <item x="226"/>
        <item x="318"/>
        <item x="959"/>
        <item x="348"/>
        <item x="724"/>
        <item x="899"/>
        <item x="110"/>
        <item x="84"/>
        <item x="624"/>
        <item x="85"/>
        <item x="600"/>
        <item x="38"/>
        <item x="76"/>
        <item x="241"/>
        <item x="601"/>
        <item x="24"/>
        <item x="41"/>
        <item x="179"/>
        <item x="161"/>
        <item x="653"/>
        <item x="170"/>
        <item x="890"/>
        <item x="643"/>
        <item x="101"/>
        <item x="171"/>
        <item x="480"/>
        <item x="875"/>
        <item x="471"/>
        <item x="926"/>
        <item x="673"/>
        <item x="140"/>
        <item x="797"/>
        <item x="23"/>
        <item x="813"/>
        <item x="720"/>
        <item x="680"/>
        <item x="182"/>
        <item x="225"/>
        <item x="876"/>
        <item x="381"/>
        <item x="151"/>
        <item x="345"/>
        <item x="442"/>
        <item x="838"/>
        <item x="604"/>
        <item x="809"/>
        <item x="435"/>
        <item x="793"/>
        <item x="965"/>
        <item x="33"/>
        <item x="575"/>
        <item x="402"/>
        <item x="114"/>
        <item x="69"/>
        <item x="146"/>
        <item x="192"/>
        <item x="960"/>
        <item x="335"/>
        <item x="557"/>
        <item x="68"/>
        <item x="748"/>
        <item x="229"/>
        <item x="802"/>
        <item x="125"/>
        <item x="358"/>
        <item x="339"/>
        <item x="852"/>
        <item x="796"/>
        <item x="425"/>
        <item x="551"/>
        <item x="166"/>
        <item x="208"/>
        <item x="500"/>
        <item x="251"/>
        <item x="440"/>
        <item x="65"/>
        <item x="204"/>
        <item x="919"/>
        <item x="859"/>
        <item x="800"/>
        <item x="409"/>
        <item x="619"/>
        <item x="507"/>
        <item x="58"/>
        <item x="826"/>
        <item x="356"/>
        <item x="223"/>
        <item x="430"/>
        <item x="145"/>
        <item x="835"/>
        <item x="578"/>
        <item x="156"/>
        <item x="871"/>
        <item x="609"/>
        <item x="446"/>
        <item x="791"/>
        <item x="266"/>
        <item x="716"/>
        <item x="185"/>
        <item x="61"/>
        <item x="169"/>
        <item x="25"/>
        <item x="34"/>
        <item x="512"/>
        <item x="106"/>
        <item x="108"/>
        <item x="279"/>
        <item x="393"/>
        <item x="561"/>
        <item x="212"/>
        <item x="309"/>
        <item x="369"/>
        <item x="603"/>
        <item x="135"/>
        <item x="164"/>
        <item x="7"/>
        <item x="261"/>
        <item x="11"/>
        <item x="954"/>
        <item x="503"/>
        <item x="196"/>
        <item x="296"/>
        <item x="953"/>
        <item x="452"/>
        <item x="207"/>
        <item x="949"/>
        <item x="290"/>
        <item x="437"/>
        <item x="527"/>
        <item x="215"/>
        <item x="877"/>
        <item x="445"/>
        <item x="706"/>
        <item x="842"/>
        <item x="948"/>
        <item x="275"/>
        <item x="420"/>
        <item x="730"/>
        <item x="698"/>
        <item x="623"/>
        <item x="811"/>
        <item x="90"/>
        <item x="95"/>
        <item x="93"/>
        <item x="100"/>
        <item x="555"/>
        <item x="405"/>
        <item x="768"/>
        <item x="689"/>
        <item x="283"/>
        <item x="807"/>
        <item x="173"/>
        <item x="569"/>
        <item x="143"/>
        <item x="556"/>
        <item x="107"/>
        <item x="580"/>
        <item x="616"/>
        <item x="417"/>
        <item x="337"/>
        <item x="943"/>
        <item x="0"/>
        <item x="518"/>
        <item x="700"/>
        <item x="622"/>
        <item x="832"/>
        <item x="194"/>
        <item x="211"/>
        <item x="77"/>
        <item x="722"/>
        <item x="754"/>
        <item x="506"/>
        <item x="216"/>
        <item x="618"/>
        <item x="881"/>
        <item x="394"/>
        <item x="350"/>
        <item x="88"/>
        <item x="341"/>
        <item x="431"/>
        <item x="357"/>
        <item x="882"/>
        <item x="31"/>
        <item x="939"/>
        <item x="40"/>
        <item x="286"/>
        <item x="246"/>
        <item t="default"/>
      </items>
    </pivotField>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20">
    <i>
      <x v="331"/>
    </i>
    <i>
      <x v="542"/>
    </i>
    <i>
      <x v="552"/>
    </i>
    <i>
      <x v="554"/>
    </i>
    <i>
      <x v="575"/>
    </i>
    <i>
      <x v="580"/>
    </i>
    <i>
      <x v="583"/>
    </i>
    <i>
      <x v="589"/>
    </i>
    <i>
      <x v="605"/>
    </i>
    <i>
      <x v="607"/>
    </i>
    <i>
      <x v="610"/>
    </i>
    <i>
      <x v="612"/>
    </i>
    <i>
      <x v="618"/>
    </i>
    <i>
      <x v="632"/>
    </i>
    <i>
      <x v="790"/>
    </i>
    <i>
      <x v="801"/>
    </i>
    <i>
      <x v="802"/>
    </i>
    <i>
      <x v="806"/>
    </i>
    <i>
      <x v="807"/>
    </i>
    <i>
      <x v="815"/>
    </i>
  </rowItems>
  <colItems count="1">
    <i/>
  </colItems>
  <pageFields count="1">
    <pageField fld="3" item="2" hier="-1"/>
  </pageFields>
  <dataFields count="1">
    <dataField name="Sum of Sales" fld="12" baseField="8" baseItem="4"/>
  </dataFields>
  <pivotTableStyleInfo name="PivotStyleLight16" showRowHeaders="1" showColHeaders="1" showRowStripes="0" showColStripes="0" showLastColumn="1"/>
  <filters count="1">
    <filter fld="8" type="count" evalOrder="-1" id="3"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1CF8118-C785-434F-9669-A5C8F77716D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65:B1986" firstHeaderRow="1" firstDataRow="1" firstDataCol="1"/>
  <pivotFields count="25">
    <pivotField showAll="0"/>
    <pivotField numFmtId="169"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axis="axisRow" showAll="0" sortType="descending">
      <items count="21">
        <item x="1"/>
        <item x="9"/>
        <item x="3"/>
        <item x="5"/>
        <item x="13"/>
        <item x="2"/>
        <item x="16"/>
        <item x="10"/>
        <item x="6"/>
        <item x="14"/>
        <item x="12"/>
        <item x="8"/>
        <item x="19"/>
        <item x="15"/>
        <item x="7"/>
        <item x="17"/>
        <item x="11"/>
        <item x="18"/>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21">
    <i>
      <x v="11"/>
    </i>
    <i>
      <x v="12"/>
    </i>
    <i>
      <x v="16"/>
    </i>
    <i>
      <x v="6"/>
    </i>
    <i>
      <x v="2"/>
    </i>
    <i>
      <x v="14"/>
    </i>
    <i>
      <x v="8"/>
    </i>
    <i>
      <x v="15"/>
    </i>
    <i>
      <x v="4"/>
    </i>
    <i>
      <x v="17"/>
    </i>
    <i>
      <x v="19"/>
    </i>
    <i>
      <x v="1"/>
    </i>
    <i>
      <x v="5"/>
    </i>
    <i>
      <x v="10"/>
    </i>
    <i>
      <x v="9"/>
    </i>
    <i>
      <x v="18"/>
    </i>
    <i>
      <x v="7"/>
    </i>
    <i>
      <x/>
    </i>
    <i>
      <x v="3"/>
    </i>
    <i>
      <x v="13"/>
    </i>
    <i t="grand">
      <x/>
    </i>
  </rowItems>
  <colItems count="1">
    <i/>
  </colItems>
  <dataFields count="1">
    <dataField name="Sum of Sales" fld="12"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EFE6B38-FE00-440F-9CDB-F41CB54387E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992:C1960" firstHeaderRow="1" firstDataRow="1" firstDataCol="2"/>
  <pivotFields count="25">
    <pivotField compact="0" outline="0" showAll="0" defaultSubtotal="0">
      <extLst>
        <ext xmlns:x14="http://schemas.microsoft.com/office/spreadsheetml/2009/9/main" uri="{2946ED86-A175-432a-8AC1-64E0C546D7DE}">
          <x14:pivotField fillDownLabels="1"/>
        </ext>
      </extLst>
    </pivotField>
    <pivotField compact="0" numFmtId="169" outline="0" showAll="0" defaultSubtotal="0">
      <items count="1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0">
        <item x="1"/>
        <item x="9"/>
        <item x="3"/>
        <item x="5"/>
        <item x="13"/>
        <item x="2"/>
        <item x="16"/>
        <item x="10"/>
        <item x="6"/>
        <item x="14"/>
        <item x="12"/>
        <item x="8"/>
        <item x="19"/>
        <item x="15"/>
        <item x="7"/>
        <item x="17"/>
        <item x="11"/>
        <item x="18"/>
        <item x="4"/>
        <item x="0"/>
      </items>
      <extLst>
        <ext xmlns:x14="http://schemas.microsoft.com/office/spreadsheetml/2009/9/main" uri="{2946ED86-A175-432a-8AC1-64E0C546D7DE}">
          <x14:pivotField fillDownLabels="1"/>
        </ext>
      </extLst>
    </pivotField>
    <pivotField axis="axisRow" compact="0" outline="0" showAll="0" defaultSubtotal="0">
      <items count="968">
        <item x="448"/>
        <item x="1"/>
        <item x="511"/>
        <item x="521"/>
        <item x="4"/>
        <item x="945"/>
        <item x="186"/>
        <item x="739"/>
        <item x="577"/>
        <item x="141"/>
        <item x="661"/>
        <item x="750"/>
        <item x="537"/>
        <item x="860"/>
        <item x="857"/>
        <item x="784"/>
        <item x="676"/>
        <item x="408"/>
        <item x="74"/>
        <item x="377"/>
        <item x="741"/>
        <item x="896"/>
        <item x="336"/>
        <item x="306"/>
        <item x="447"/>
        <item x="715"/>
        <item x="898"/>
        <item x="423"/>
        <item x="870"/>
        <item x="627"/>
        <item x="467"/>
        <item x="790"/>
        <item x="294"/>
        <item x="262"/>
        <item x="831"/>
        <item x="893"/>
        <item x="80"/>
        <item x="545"/>
        <item x="677"/>
        <item x="3"/>
        <item x="12"/>
        <item x="938"/>
        <item x="652"/>
        <item x="466"/>
        <item x="522"/>
        <item x="942"/>
        <item x="391"/>
        <item x="955"/>
        <item x="566"/>
        <item x="554"/>
        <item x="740"/>
        <item x="407"/>
        <item x="456"/>
        <item x="704"/>
        <item x="931"/>
        <item x="235"/>
        <item x="776"/>
        <item x="48"/>
        <item x="668"/>
        <item x="67"/>
        <item x="116"/>
        <item x="183"/>
        <item x="688"/>
        <item x="385"/>
        <item x="320"/>
        <item x="563"/>
        <item x="193"/>
        <item x="103"/>
        <item x="419"/>
        <item x="230"/>
        <item x="856"/>
        <item x="190"/>
        <item x="316"/>
        <item x="483"/>
        <item x="864"/>
        <item x="761"/>
        <item x="918"/>
        <item x="20"/>
        <item x="97"/>
        <item x="785"/>
        <item x="685"/>
        <item x="913"/>
        <item x="148"/>
        <item x="903"/>
        <item x="44"/>
        <item x="374"/>
        <item x="654"/>
        <item x="717"/>
        <item x="869"/>
        <item x="351"/>
        <item x="932"/>
        <item x="681"/>
        <item x="816"/>
        <item x="313"/>
        <item x="833"/>
        <item x="645"/>
        <item x="607"/>
        <item x="120"/>
        <item x="15"/>
        <item x="312"/>
        <item x="368"/>
        <item x="373"/>
        <item x="867"/>
        <item x="66"/>
        <item x="639"/>
        <item x="412"/>
        <item x="697"/>
        <item x="792"/>
        <item x="46"/>
        <item x="742"/>
        <item x="119"/>
        <item x="5"/>
        <item x="533"/>
        <item x="683"/>
        <item x="726"/>
        <item x="758"/>
        <item x="172"/>
        <item x="524"/>
        <item x="75"/>
        <item x="544"/>
        <item x="413"/>
        <item x="767"/>
        <item x="598"/>
        <item x="175"/>
        <item x="543"/>
        <item x="315"/>
        <item x="327"/>
        <item x="259"/>
        <item x="669"/>
        <item x="27"/>
        <item x="615"/>
        <item x="843"/>
        <item x="165"/>
        <item x="946"/>
        <item x="808"/>
        <item x="634"/>
        <item x="355"/>
        <item x="799"/>
        <item x="884"/>
        <item x="845"/>
        <item x="691"/>
        <item x="821"/>
        <item x="71"/>
        <item x="765"/>
        <item x="206"/>
        <item x="295"/>
        <item x="72"/>
        <item x="157"/>
        <item x="361"/>
        <item x="495"/>
        <item x="387"/>
        <item x="380"/>
        <item x="588"/>
        <item x="139"/>
        <item x="648"/>
        <item x="501"/>
        <item x="451"/>
        <item x="631"/>
        <item x="825"/>
        <item x="414"/>
        <item x="777"/>
        <item x="746"/>
        <item x="695"/>
        <item x="528"/>
        <item x="112"/>
        <item x="105"/>
        <item x="411"/>
        <item x="178"/>
        <item x="567"/>
        <item x="424"/>
        <item x="17"/>
        <item x="129"/>
        <item x="477"/>
        <item x="392"/>
        <item x="457"/>
        <item x="752"/>
        <item x="9"/>
        <item x="473"/>
        <item x="53"/>
        <item x="302"/>
        <item x="814"/>
        <item x="353"/>
        <item x="404"/>
        <item x="300"/>
        <item x="549"/>
        <item x="921"/>
        <item x="372"/>
        <item x="572"/>
        <item x="951"/>
        <item x="837"/>
        <item x="56"/>
        <item x="708"/>
        <item x="900"/>
        <item x="531"/>
        <item x="733"/>
        <item x="403"/>
        <item x="52"/>
        <item x="79"/>
        <item x="379"/>
        <item x="810"/>
        <item x="237"/>
        <item x="232"/>
        <item x="585"/>
        <item x="486"/>
        <item x="608"/>
        <item x="815"/>
        <item x="930"/>
        <item x="854"/>
        <item x="121"/>
        <item x="144"/>
        <item x="42"/>
        <item x="49"/>
        <item x="28"/>
        <item x="233"/>
        <item x="264"/>
        <item x="834"/>
        <item x="209"/>
        <item x="868"/>
        <item x="891"/>
        <item x="362"/>
        <item x="415"/>
        <item x="783"/>
        <item x="127"/>
        <item x="482"/>
        <item x="846"/>
        <item x="142"/>
        <item x="50"/>
        <item x="894"/>
        <item x="734"/>
        <item x="515"/>
        <item x="950"/>
        <item x="773"/>
        <item x="332"/>
        <item x="659"/>
        <item x="592"/>
        <item x="560"/>
        <item x="535"/>
        <item x="682"/>
        <item x="102"/>
        <item x="428"/>
        <item x="830"/>
        <item x="181"/>
        <item x="633"/>
        <item x="245"/>
        <item x="729"/>
        <item x="490"/>
        <item x="692"/>
        <item x="113"/>
        <item x="759"/>
        <item x="576"/>
        <item x="906"/>
        <item x="640"/>
        <item x="885"/>
        <item x="240"/>
        <item x="651"/>
        <item x="928"/>
        <item x="818"/>
        <item x="195"/>
        <item x="159"/>
        <item x="934"/>
        <item x="189"/>
        <item x="788"/>
        <item x="2"/>
        <item x="595"/>
        <item x="839"/>
        <item x="6"/>
        <item x="123"/>
        <item x="819"/>
        <item x="530"/>
        <item x="255"/>
        <item x="764"/>
        <item x="468"/>
        <item x="781"/>
        <item x="687"/>
        <item x="222"/>
        <item x="8"/>
        <item x="481"/>
        <item x="214"/>
        <item x="154"/>
        <item x="134"/>
        <item x="878"/>
        <item x="433"/>
        <item x="605"/>
        <item x="663"/>
        <item x="670"/>
        <item x="736"/>
        <item x="861"/>
        <item x="922"/>
        <item x="371"/>
        <item x="836"/>
        <item x="636"/>
        <item x="328"/>
        <item x="744"/>
        <item x="168"/>
        <item x="505"/>
        <item x="386"/>
        <item x="762"/>
        <item x="650"/>
        <item x="579"/>
        <item x="202"/>
        <item x="354"/>
        <item x="853"/>
        <item x="753"/>
        <item x="798"/>
        <item x="94"/>
        <item x="863"/>
        <item x="660"/>
        <item x="925"/>
        <item x="892"/>
        <item x="272"/>
        <item x="879"/>
        <item x="124"/>
        <item x="250"/>
        <item x="909"/>
        <item x="679"/>
        <item x="766"/>
        <item x="760"/>
        <item x="874"/>
        <item x="334"/>
        <item x="935"/>
        <item x="231"/>
        <item x="655"/>
        <item x="242"/>
        <item x="163"/>
        <item x="474"/>
        <item x="70"/>
        <item x="322"/>
        <item x="478"/>
        <item x="492"/>
        <item x="823"/>
        <item x="55"/>
        <item x="904"/>
        <item x="410"/>
        <item x="254"/>
        <item x="520"/>
        <item x="540"/>
        <item x="304"/>
        <item x="187"/>
        <item x="158"/>
        <item x="644"/>
        <item x="897"/>
        <item x="664"/>
        <item x="375"/>
        <item x="307"/>
        <item x="866"/>
        <item x="920"/>
        <item x="287"/>
        <item x="749"/>
        <item x="299"/>
        <item x="469"/>
        <item x="276"/>
        <item x="725"/>
        <item x="546"/>
        <item x="365"/>
        <item x="907"/>
        <item x="21"/>
        <item x="239"/>
        <item x="590"/>
        <item x="666"/>
        <item x="399"/>
        <item x="547"/>
        <item x="325"/>
        <item x="397"/>
        <item x="82"/>
        <item x="519"/>
        <item x="83"/>
        <item x="517"/>
        <item x="924"/>
        <item x="672"/>
        <item x="662"/>
        <item x="401"/>
        <item x="331"/>
        <item x="198"/>
        <item x="637"/>
        <item x="629"/>
        <item x="359"/>
        <item x="162"/>
        <item x="96"/>
        <item x="583"/>
        <item x="35"/>
        <item x="559"/>
        <item x="642"/>
        <item x="593"/>
        <item x="602"/>
        <item x="940"/>
        <item x="472"/>
        <item x="696"/>
        <item x="665"/>
        <item x="880"/>
        <item x="632"/>
        <item x="475"/>
        <item x="19"/>
        <item x="289"/>
        <item x="273"/>
        <item x="78"/>
        <item x="504"/>
        <item x="400"/>
        <item x="449"/>
        <item x="367"/>
        <item x="174"/>
        <item x="297"/>
        <item x="292"/>
        <item x="513"/>
        <item x="14"/>
        <item x="944"/>
        <item x="612"/>
        <item x="29"/>
        <item x="364"/>
        <item x="149"/>
        <item x="937"/>
        <item x="848"/>
        <item x="16"/>
        <item x="10"/>
        <item x="596"/>
        <item x="678"/>
        <item x="613"/>
        <item x="721"/>
        <item x="499"/>
        <item x="628"/>
        <item x="269"/>
        <item x="606"/>
        <item x="132"/>
        <item x="470"/>
        <item x="360"/>
        <item x="32"/>
        <item x="923"/>
        <item x="630"/>
        <item x="199"/>
        <item x="136"/>
        <item x="22"/>
        <item x="252"/>
        <item x="293"/>
        <item x="775"/>
        <item x="956"/>
        <item x="248"/>
        <item x="850"/>
        <item x="493"/>
        <item x="217"/>
        <item x="966"/>
        <item x="305"/>
        <item x="51"/>
        <item x="571"/>
        <item x="464"/>
        <item x="565"/>
        <item x="737"/>
        <item x="849"/>
        <item x="167"/>
        <item x="727"/>
        <item x="479"/>
        <item x="130"/>
        <item x="594"/>
        <item x="210"/>
        <item x="508"/>
        <item x="705"/>
        <item x="340"/>
        <item x="324"/>
        <item x="732"/>
        <item x="712"/>
        <item x="862"/>
        <item x="675"/>
        <item x="462"/>
        <item x="228"/>
        <item x="496"/>
        <item x="92"/>
        <item x="201"/>
        <item x="844"/>
        <item x="782"/>
        <item x="827"/>
        <item x="176"/>
        <item x="647"/>
        <item x="787"/>
        <item x="253"/>
        <item x="363"/>
        <item x="111"/>
        <item x="686"/>
        <item x="529"/>
        <item x="147"/>
        <item x="916"/>
        <item x="54"/>
        <item x="743"/>
        <item x="270"/>
        <item x="454"/>
        <item x="278"/>
        <item x="36"/>
        <item x="396"/>
        <item x="249"/>
        <item x="117"/>
        <item x="858"/>
        <item x="947"/>
        <item x="26"/>
        <item x="205"/>
        <item x="728"/>
        <item x="441"/>
        <item x="780"/>
        <item x="542"/>
        <item x="314"/>
        <item x="558"/>
        <item x="317"/>
        <item x="656"/>
        <item x="274"/>
        <item x="288"/>
        <item x="277"/>
        <item x="30"/>
        <item x="917"/>
        <item x="429"/>
        <item x="548"/>
        <item x="243"/>
        <item x="109"/>
        <item x="699"/>
        <item x="564"/>
        <item x="779"/>
        <item x="967"/>
        <item x="889"/>
        <item x="895"/>
        <item x="591"/>
        <item x="516"/>
        <item x="888"/>
        <item x="829"/>
        <item x="771"/>
        <item x="957"/>
        <item x="438"/>
        <item x="738"/>
        <item x="344"/>
        <item x="497"/>
        <item x="89"/>
        <item x="160"/>
        <item x="303"/>
        <item x="915"/>
        <item x="352"/>
        <item x="244"/>
        <item x="804"/>
        <item x="155"/>
        <item x="284"/>
        <item x="265"/>
        <item x="487"/>
        <item x="626"/>
        <item x="221"/>
        <item x="338"/>
        <item x="855"/>
        <item x="308"/>
        <item x="177"/>
        <item x="443"/>
        <item x="621"/>
        <item x="646"/>
        <item x="301"/>
        <item x="574"/>
        <item x="91"/>
        <item x="597"/>
        <item x="851"/>
        <item x="267"/>
        <item x="552"/>
        <item x="384"/>
        <item x="118"/>
        <item x="502"/>
        <item x="690"/>
        <item x="514"/>
        <item x="581"/>
        <item x="219"/>
        <item x="901"/>
        <item x="180"/>
        <item x="349"/>
        <item x="694"/>
        <item x="463"/>
        <item x="550"/>
        <item x="908"/>
        <item x="484"/>
        <item x="398"/>
        <item x="422"/>
        <item x="553"/>
        <item x="929"/>
        <item x="828"/>
        <item x="625"/>
        <item x="770"/>
        <item x="256"/>
        <item x="794"/>
        <item x="434"/>
        <item x="735"/>
        <item x="291"/>
        <item x="427"/>
        <item x="710"/>
        <item x="757"/>
        <item x="18"/>
        <item x="789"/>
        <item x="693"/>
        <item x="104"/>
        <item x="45"/>
        <item x="910"/>
        <item x="638"/>
        <item x="81"/>
        <item x="489"/>
        <item x="247"/>
        <item x="370"/>
        <item x="203"/>
        <item x="911"/>
        <item x="298"/>
        <item x="153"/>
        <item x="713"/>
        <item x="840"/>
        <item x="234"/>
        <item x="886"/>
        <item x="491"/>
        <item x="805"/>
        <item x="536"/>
        <item x="751"/>
        <item x="330"/>
        <item x="263"/>
        <item x="236"/>
        <item x="801"/>
        <item x="188"/>
        <item x="86"/>
        <item x="389"/>
        <item x="152"/>
        <item x="455"/>
        <item x="763"/>
        <item x="657"/>
        <item x="224"/>
        <item x="822"/>
        <item x="218"/>
        <item x="321"/>
        <item x="498"/>
        <item x="872"/>
        <item x="582"/>
        <item x="718"/>
        <item x="912"/>
        <item x="494"/>
        <item x="282"/>
        <item x="769"/>
        <item x="99"/>
        <item x="671"/>
        <item x="532"/>
        <item x="323"/>
        <item x="271"/>
        <item x="674"/>
        <item x="599"/>
        <item x="378"/>
        <item x="964"/>
        <item x="87"/>
        <item x="311"/>
        <item x="709"/>
        <item x="150"/>
        <item x="731"/>
        <item x="197"/>
        <item x="820"/>
        <item x="927"/>
        <item x="902"/>
        <item x="538"/>
        <item x="133"/>
        <item x="47"/>
        <item x="131"/>
        <item x="485"/>
        <item x="436"/>
        <item x="933"/>
        <item x="586"/>
        <item x="941"/>
        <item x="238"/>
        <item x="806"/>
        <item x="488"/>
        <item x="62"/>
        <item x="285"/>
        <item x="37"/>
        <item x="914"/>
        <item x="936"/>
        <item x="122"/>
        <item x="126"/>
        <item x="723"/>
        <item x="526"/>
        <item x="745"/>
        <item x="641"/>
        <item x="714"/>
        <item x="388"/>
        <item x="772"/>
        <item x="128"/>
        <item x="390"/>
        <item x="667"/>
        <item x="962"/>
        <item x="268"/>
        <item x="587"/>
        <item x="510"/>
        <item x="115"/>
        <item x="257"/>
        <item x="620"/>
        <item x="589"/>
        <item x="573"/>
        <item x="873"/>
        <item x="191"/>
        <item x="847"/>
        <item x="439"/>
        <item x="281"/>
        <item x="610"/>
        <item x="824"/>
        <item x="658"/>
        <item x="701"/>
        <item x="786"/>
        <item x="817"/>
        <item x="570"/>
        <item x="227"/>
        <item x="707"/>
        <item x="258"/>
        <item x="450"/>
        <item x="280"/>
        <item x="444"/>
        <item x="342"/>
        <item x="329"/>
        <item x="200"/>
        <item x="346"/>
        <item x="63"/>
        <item x="887"/>
        <item x="562"/>
        <item x="333"/>
        <item x="755"/>
        <item x="702"/>
        <item x="905"/>
        <item x="534"/>
        <item x="611"/>
        <item x="310"/>
        <item x="376"/>
        <item x="458"/>
        <item x="476"/>
        <item x="220"/>
        <item x="382"/>
        <item x="841"/>
        <item x="395"/>
        <item x="465"/>
        <item x="958"/>
        <item x="719"/>
        <item x="326"/>
        <item x="509"/>
        <item x="635"/>
        <item x="39"/>
        <item x="812"/>
        <item x="13"/>
        <item x="43"/>
        <item x="711"/>
        <item x="523"/>
        <item x="584"/>
        <item x="617"/>
        <item x="460"/>
        <item x="213"/>
        <item x="73"/>
        <item x="614"/>
        <item x="59"/>
        <item x="416"/>
        <item x="98"/>
        <item x="57"/>
        <item x="649"/>
        <item x="684"/>
        <item x="963"/>
        <item x="137"/>
        <item x="343"/>
        <item x="961"/>
        <item x="60"/>
        <item x="418"/>
        <item x="525"/>
        <item x="432"/>
        <item x="453"/>
        <item x="184"/>
        <item x="426"/>
        <item x="756"/>
        <item x="703"/>
        <item x="64"/>
        <item x="952"/>
        <item x="541"/>
        <item x="461"/>
        <item x="747"/>
        <item x="795"/>
        <item x="778"/>
        <item x="421"/>
        <item x="383"/>
        <item x="366"/>
        <item x="803"/>
        <item x="260"/>
        <item x="568"/>
        <item x="347"/>
        <item x="406"/>
        <item x="459"/>
        <item x="138"/>
        <item x="883"/>
        <item x="319"/>
        <item x="865"/>
        <item x="539"/>
        <item x="774"/>
        <item x="226"/>
        <item x="318"/>
        <item x="959"/>
        <item x="348"/>
        <item x="724"/>
        <item x="899"/>
        <item x="110"/>
        <item x="84"/>
        <item x="624"/>
        <item x="85"/>
        <item x="600"/>
        <item x="38"/>
        <item x="76"/>
        <item x="241"/>
        <item x="601"/>
        <item x="24"/>
        <item x="41"/>
        <item x="179"/>
        <item x="161"/>
        <item x="653"/>
        <item x="170"/>
        <item x="890"/>
        <item x="643"/>
        <item x="101"/>
        <item x="171"/>
        <item x="480"/>
        <item x="875"/>
        <item x="471"/>
        <item x="926"/>
        <item x="673"/>
        <item x="140"/>
        <item x="797"/>
        <item x="23"/>
        <item x="813"/>
        <item x="720"/>
        <item x="680"/>
        <item x="182"/>
        <item x="225"/>
        <item x="876"/>
        <item x="381"/>
        <item x="151"/>
        <item x="345"/>
        <item x="442"/>
        <item x="838"/>
        <item x="604"/>
        <item x="809"/>
        <item x="435"/>
        <item x="793"/>
        <item x="965"/>
        <item x="33"/>
        <item x="575"/>
        <item x="402"/>
        <item x="114"/>
        <item x="69"/>
        <item x="146"/>
        <item x="192"/>
        <item x="960"/>
        <item x="335"/>
        <item x="557"/>
        <item x="68"/>
        <item x="748"/>
        <item x="229"/>
        <item x="802"/>
        <item x="125"/>
        <item x="358"/>
        <item x="339"/>
        <item x="852"/>
        <item x="796"/>
        <item x="425"/>
        <item x="551"/>
        <item x="166"/>
        <item x="208"/>
        <item x="500"/>
        <item x="251"/>
        <item x="440"/>
        <item x="65"/>
        <item x="204"/>
        <item x="919"/>
        <item x="859"/>
        <item x="800"/>
        <item x="409"/>
        <item x="619"/>
        <item x="507"/>
        <item x="58"/>
        <item x="826"/>
        <item x="356"/>
        <item x="223"/>
        <item x="430"/>
        <item x="145"/>
        <item x="835"/>
        <item x="578"/>
        <item x="156"/>
        <item x="871"/>
        <item x="609"/>
        <item x="446"/>
        <item x="791"/>
        <item x="266"/>
        <item x="716"/>
        <item x="185"/>
        <item x="61"/>
        <item x="169"/>
        <item x="25"/>
        <item x="34"/>
        <item x="512"/>
        <item x="106"/>
        <item x="108"/>
        <item x="279"/>
        <item x="393"/>
        <item x="561"/>
        <item x="212"/>
        <item x="309"/>
        <item x="369"/>
        <item x="603"/>
        <item x="135"/>
        <item x="164"/>
        <item x="7"/>
        <item x="261"/>
        <item x="11"/>
        <item x="954"/>
        <item x="503"/>
        <item x="196"/>
        <item x="296"/>
        <item x="953"/>
        <item x="452"/>
        <item x="207"/>
        <item x="949"/>
        <item x="290"/>
        <item x="437"/>
        <item x="527"/>
        <item x="215"/>
        <item x="877"/>
        <item x="445"/>
        <item x="706"/>
        <item x="842"/>
        <item x="948"/>
        <item x="275"/>
        <item x="420"/>
        <item x="730"/>
        <item x="698"/>
        <item x="623"/>
        <item x="811"/>
        <item x="90"/>
        <item x="95"/>
        <item x="93"/>
        <item x="100"/>
        <item x="555"/>
        <item x="405"/>
        <item x="768"/>
        <item x="689"/>
        <item x="283"/>
        <item x="807"/>
        <item x="173"/>
        <item x="569"/>
        <item x="143"/>
        <item x="556"/>
        <item x="107"/>
        <item x="580"/>
        <item x="616"/>
        <item x="417"/>
        <item x="337"/>
        <item x="943"/>
        <item x="0"/>
        <item x="518"/>
        <item x="700"/>
        <item x="622"/>
        <item x="832"/>
        <item x="194"/>
        <item x="211"/>
        <item x="77"/>
        <item x="722"/>
        <item x="754"/>
        <item x="506"/>
        <item x="216"/>
        <item x="618"/>
        <item x="881"/>
        <item x="394"/>
        <item x="350"/>
        <item x="88"/>
        <item x="341"/>
        <item x="431"/>
        <item x="357"/>
        <item x="882"/>
        <item x="31"/>
        <item x="939"/>
        <item x="40"/>
        <item x="286"/>
        <item x="24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5">
        <item x="0"/>
        <item x="1"/>
        <item x="2"/>
        <item x="3"/>
        <item x="4"/>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7"/>
    <field x="8"/>
  </rowFields>
  <rowItems count="968">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x v="2"/>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x v="3"/>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x v="4"/>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x v="5"/>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x v="6"/>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x v="7"/>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x v="8"/>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x v="9"/>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x v="10"/>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x v="1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x v="12"/>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x v="13"/>
      <x v="642"/>
    </i>
    <i r="1">
      <x v="643"/>
    </i>
    <i r="1">
      <x v="644"/>
    </i>
    <i r="1">
      <x v="645"/>
    </i>
    <i r="1">
      <x v="646"/>
    </i>
    <i r="1">
      <x v="647"/>
    </i>
    <i r="1">
      <x v="648"/>
    </i>
    <i r="1">
      <x v="649"/>
    </i>
    <i r="1">
      <x v="650"/>
    </i>
    <i r="1">
      <x v="651"/>
    </i>
    <i r="1">
      <x v="652"/>
    </i>
    <i r="1">
      <x v="653"/>
    </i>
    <i r="1">
      <x v="654"/>
    </i>
    <i r="1">
      <x v="655"/>
    </i>
    <i r="1">
      <x v="656"/>
    </i>
    <i r="1">
      <x v="657"/>
    </i>
    <i r="1">
      <x v="658"/>
    </i>
    <i r="1">
      <x v="659"/>
    </i>
    <i r="1">
      <x v="660"/>
    </i>
    <i r="1">
      <x v="661"/>
    </i>
    <i r="1">
      <x v="662"/>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x v="14"/>
      <x v="691"/>
    </i>
    <i r="1">
      <x v="692"/>
    </i>
    <i r="1">
      <x v="693"/>
    </i>
    <i r="1">
      <x v="694"/>
    </i>
    <i r="1">
      <x v="695"/>
    </i>
    <i r="1">
      <x v="696"/>
    </i>
    <i r="1">
      <x v="697"/>
    </i>
    <i r="1">
      <x v="698"/>
    </i>
    <i r="1">
      <x v="699"/>
    </i>
    <i r="1">
      <x v="700"/>
    </i>
    <i r="1">
      <x v="701"/>
    </i>
    <i r="1">
      <x v="702"/>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728"/>
    </i>
    <i r="1">
      <x v="729"/>
    </i>
    <i r="1">
      <x v="730"/>
    </i>
    <i r="1">
      <x v="731"/>
    </i>
    <i r="1">
      <x v="732"/>
    </i>
    <i r="1">
      <x v="733"/>
    </i>
    <i r="1">
      <x v="734"/>
    </i>
    <i r="1">
      <x v="735"/>
    </i>
    <i r="1">
      <x v="736"/>
    </i>
    <i r="1">
      <x v="737"/>
    </i>
    <i>
      <x v="15"/>
      <x v="738"/>
    </i>
    <i r="1">
      <x v="739"/>
    </i>
    <i r="1">
      <x v="740"/>
    </i>
    <i r="1">
      <x v="741"/>
    </i>
    <i r="1">
      <x v="742"/>
    </i>
    <i r="1">
      <x v="743"/>
    </i>
    <i r="1">
      <x v="744"/>
    </i>
    <i r="1">
      <x v="745"/>
    </i>
    <i r="1">
      <x v="746"/>
    </i>
    <i r="1">
      <x v="747"/>
    </i>
    <i r="1">
      <x v="748"/>
    </i>
    <i r="1">
      <x v="749"/>
    </i>
    <i r="1">
      <x v="750"/>
    </i>
    <i r="1">
      <x v="751"/>
    </i>
    <i r="1">
      <x v="752"/>
    </i>
    <i r="1">
      <x v="753"/>
    </i>
    <i r="1">
      <x v="754"/>
    </i>
    <i r="1">
      <x v="755"/>
    </i>
    <i r="1">
      <x v="756"/>
    </i>
    <i r="1">
      <x v="757"/>
    </i>
    <i r="1">
      <x v="758"/>
    </i>
    <i r="1">
      <x v="759"/>
    </i>
    <i r="1">
      <x v="760"/>
    </i>
    <i r="1">
      <x v="761"/>
    </i>
    <i r="1">
      <x v="762"/>
    </i>
    <i r="1">
      <x v="763"/>
    </i>
    <i r="1">
      <x v="764"/>
    </i>
    <i r="1">
      <x v="765"/>
    </i>
    <i r="1">
      <x v="766"/>
    </i>
    <i r="1">
      <x v="767"/>
    </i>
    <i r="1">
      <x v="768"/>
    </i>
    <i r="1">
      <x v="769"/>
    </i>
    <i r="1">
      <x v="770"/>
    </i>
    <i r="1">
      <x v="771"/>
    </i>
    <i r="1">
      <x v="772"/>
    </i>
    <i r="1">
      <x v="773"/>
    </i>
    <i r="1">
      <x v="774"/>
    </i>
    <i r="1">
      <x v="775"/>
    </i>
    <i r="1">
      <x v="776"/>
    </i>
    <i r="1">
      <x v="777"/>
    </i>
    <i r="1">
      <x v="778"/>
    </i>
    <i r="1">
      <x v="779"/>
    </i>
    <i r="1">
      <x v="780"/>
    </i>
    <i r="1">
      <x v="781"/>
    </i>
    <i r="1">
      <x v="782"/>
    </i>
    <i r="1">
      <x v="783"/>
    </i>
    <i r="1">
      <x v="784"/>
    </i>
    <i r="1">
      <x v="785"/>
    </i>
    <i r="1">
      <x v="786"/>
    </i>
    <i>
      <x v="16"/>
      <x v="787"/>
    </i>
    <i r="1">
      <x v="788"/>
    </i>
    <i r="1">
      <x v="789"/>
    </i>
    <i r="1">
      <x v="790"/>
    </i>
    <i r="1">
      <x v="791"/>
    </i>
    <i r="1">
      <x v="792"/>
    </i>
    <i r="1">
      <x v="793"/>
    </i>
    <i r="1">
      <x v="794"/>
    </i>
    <i r="1">
      <x v="795"/>
    </i>
    <i r="1">
      <x v="796"/>
    </i>
    <i r="1">
      <x v="797"/>
    </i>
    <i r="1">
      <x v="798"/>
    </i>
    <i r="1">
      <x v="799"/>
    </i>
    <i r="1">
      <x v="800"/>
    </i>
    <i r="1">
      <x v="801"/>
    </i>
    <i r="1">
      <x v="802"/>
    </i>
    <i r="1">
      <x v="803"/>
    </i>
    <i r="1">
      <x v="804"/>
    </i>
    <i r="1">
      <x v="805"/>
    </i>
    <i r="1">
      <x v="806"/>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x v="17"/>
      <x v="83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x v="18"/>
      <x v="882"/>
    </i>
    <i r="1">
      <x v="883"/>
    </i>
    <i r="1">
      <x v="884"/>
    </i>
    <i r="1">
      <x v="885"/>
    </i>
    <i r="1">
      <x v="886"/>
    </i>
    <i r="1">
      <x v="887"/>
    </i>
    <i r="1">
      <x v="888"/>
    </i>
    <i r="1">
      <x v="889"/>
    </i>
    <i r="1">
      <x v="890"/>
    </i>
    <i r="1">
      <x v="891"/>
    </i>
    <i r="1">
      <x v="892"/>
    </i>
    <i r="1">
      <x v="893"/>
    </i>
    <i r="1">
      <x v="894"/>
    </i>
    <i r="1">
      <x v="895"/>
    </i>
    <i r="1">
      <x v="896"/>
    </i>
    <i r="1">
      <x v="897"/>
    </i>
    <i r="1">
      <x v="898"/>
    </i>
    <i r="1">
      <x v="899"/>
    </i>
    <i r="1">
      <x v="900"/>
    </i>
    <i r="1">
      <x v="901"/>
    </i>
    <i r="1">
      <x v="902"/>
    </i>
    <i r="1">
      <x v="903"/>
    </i>
    <i r="1">
      <x v="904"/>
    </i>
    <i r="1">
      <x v="905"/>
    </i>
    <i r="1">
      <x v="906"/>
    </i>
    <i r="1">
      <x v="907"/>
    </i>
    <i r="1">
      <x v="908"/>
    </i>
    <i r="1">
      <x v="909"/>
    </i>
    <i r="1">
      <x v="910"/>
    </i>
    <i r="1">
      <x v="911"/>
    </i>
    <i r="1">
      <x v="912"/>
    </i>
    <i r="1">
      <x v="913"/>
    </i>
    <i r="1">
      <x v="914"/>
    </i>
    <i r="1">
      <x v="915"/>
    </i>
    <i r="1">
      <x v="916"/>
    </i>
    <i r="1">
      <x v="917"/>
    </i>
    <i r="1">
      <x v="918"/>
    </i>
    <i r="1">
      <x v="919"/>
    </i>
    <i r="1">
      <x v="920"/>
    </i>
    <i r="1">
      <x v="921"/>
    </i>
    <i r="1">
      <x v="922"/>
    </i>
    <i r="1">
      <x v="923"/>
    </i>
    <i r="1">
      <x v="924"/>
    </i>
    <i>
      <x v="19"/>
      <x v="925"/>
    </i>
    <i r="1">
      <x v="926"/>
    </i>
    <i r="1">
      <x v="927"/>
    </i>
    <i r="1">
      <x v="928"/>
    </i>
    <i r="1">
      <x v="929"/>
    </i>
    <i r="1">
      <x v="930"/>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r="1">
      <x v="957"/>
    </i>
    <i r="1">
      <x v="958"/>
    </i>
    <i r="1">
      <x v="959"/>
    </i>
    <i r="1">
      <x v="960"/>
    </i>
    <i r="1">
      <x v="961"/>
    </i>
    <i r="1">
      <x v="962"/>
    </i>
    <i r="1">
      <x v="963"/>
    </i>
    <i r="1">
      <x v="964"/>
    </i>
    <i r="1">
      <x v="965"/>
    </i>
    <i r="1">
      <x v="966"/>
    </i>
    <i r="1">
      <x v="967"/>
    </i>
  </rowItems>
  <colItems count="1">
    <i/>
  </colItems>
  <dataFields count="1">
    <dataField name="Sum of Sales" fld="12" baseField="7" baseItem="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FF8E672C-F0D3-43FE-83AF-16AED8F9639F}" name="PivotTable3" cacheId="3" applyNumberFormats="0" applyBorderFormats="0" applyFontFormats="0" applyPatternFormats="0" applyAlignmentFormats="0" applyWidthHeightFormats="1" dataCaption="Values" tag="4e600837-2984-4e22-9f57-d5f249dc4fd5" updatedVersion="8" minRefreshableVersion="3" useAutoFormatting="1" itemPrintTitles="1" createdVersion="8" indent="0" outline="1" outlineData="1" multipleFieldFilters="0">
  <location ref="J4:K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elling Price" fld="1" baseField="0" baseItem="0"/>
  </dataField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504F4F03-4937-4C0B-9938-424F6AE563C9}" name="PivotTable6" cacheId="6" applyNumberFormats="0" applyBorderFormats="0" applyFontFormats="0" applyPatternFormats="0" applyAlignmentFormats="0" applyWidthHeightFormats="1" dataCaption="Values" tag="3c00404a-0a41-4492-88bf-e099e47df2e4" updatedVersion="8" minRefreshableVersion="3" useAutoFormatting="1" itemPrintTitles="1" createdVersion="8" indent="0" outline="1" outlineData="1" multipleFieldFilters="0">
  <location ref="X4:Y7"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fld="1" subtotal="count" baseField="0" baseItem="0"/>
  </dataField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_items]"/>
        <x15:activeTabTopLevelEntity name="[Suppli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58C9F809-918E-4E95-8509-153743C6CF15}" name="PivotTable2" cacheId="1" applyNumberFormats="0" applyBorderFormats="0" applyFontFormats="0" applyPatternFormats="0" applyAlignmentFormats="0" applyWidthHeightFormats="1" dataCaption="Values" tag="528f429c-34b4-4986-891b-58ae6d81427c" updatedVersion="8" minRefreshableVersion="3" useAutoFormatting="1" itemPrintTitles="1" createdVersion="8" indent="0" outline="1" outlineData="1" multipleFieldFilters="0">
  <location ref="E4:F13" firstHeaderRow="1" firstDataRow="1" firstDataCol="1"/>
  <pivotFields count="3">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9">
    <i>
      <x/>
    </i>
    <i r="1">
      <x/>
    </i>
    <i r="1">
      <x v="1"/>
    </i>
    <i r="1">
      <x v="2"/>
    </i>
    <i>
      <x v="1"/>
    </i>
    <i r="1">
      <x/>
    </i>
    <i r="1">
      <x v="1"/>
    </i>
    <i r="1">
      <x v="2"/>
    </i>
    <i t="grand">
      <x/>
    </i>
  </rowItems>
  <colItems count="1">
    <i/>
  </colItems>
  <dataFields count="1">
    <dataField name="Sum of Selling Price" fld="2" baseField="0" baseItem="0"/>
  </dataField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54"/>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Customers]"/>
        <x15:activeTabTopLevelEntity name="[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76AB752B-DEAD-47A8-B63A-5B8341E18DF3}" name="PivotTable1" cacheId="5" applyNumberFormats="0" applyBorderFormats="0" applyFontFormats="0" applyPatternFormats="0" applyAlignmentFormats="0" applyWidthHeightFormats="1" dataCaption="Values" tag="d1aa22b5-88d2-4e5f-8472-f2edc5a9fe11" updatedVersion="8" minRefreshableVersion="3" useAutoFormatting="1" itemPrintTitles="1" createdVersion="5" indent="0" outline="1" outlineData="1" multipleFieldFilters="0">
  <location ref="A4:B13" firstHeaderRow="1" firstDataRow="1" firstDataCol="1"/>
  <pivotFields count="3">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9">
    <i>
      <x/>
    </i>
    <i r="1">
      <x/>
    </i>
    <i r="1">
      <x v="1"/>
    </i>
    <i r="1">
      <x v="2"/>
    </i>
    <i>
      <x v="1"/>
    </i>
    <i r="1">
      <x/>
    </i>
    <i r="1">
      <x v="1"/>
    </i>
    <i r="1">
      <x v="2"/>
    </i>
    <i t="grand">
      <x/>
    </i>
  </rowItems>
  <colItems count="1">
    <i/>
  </colItems>
  <dataFields count="1">
    <dataField name="Sum of Selling Price" fld="2" baseField="0" baseItem="0"/>
  </dataField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54"/>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Customers]"/>
        <x15:activeTabTopLevelEntity name="[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FE4F3E0-71FB-4145-ACEF-46E2E6112B87}" name="PivotTable8" cacheId="4" applyNumberFormats="0" applyBorderFormats="0" applyFontFormats="0" applyPatternFormats="0" applyAlignmentFormats="0" applyWidthHeightFormats="1" dataCaption="Values" tag="29982634-6991-4d42-8c48-cddbcb7c2f57" updatedVersion="8" minRefreshableVersion="3" useAutoFormatting="1" itemPrintTitles="1" createdVersion="8" indent="0" outline="1" outlineData="1" multipleFieldFilters="0">
  <location ref="AC12:AE19"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fld="1" subtotal="count" baseField="0" baseItem="0"/>
    <dataField name="Total Profit Measure Status" fld="2" subtotal="count" baseField="0" baseItem="0"/>
  </dataFields>
  <conditionalFormats count="1">
    <conditionalFormat scope="data" priority="1">
      <pivotAreas count="1">
        <pivotArea outline="0" fieldPosition="0">
          <references count="1">
            <reference field="4294967294" count="1" selected="0">
              <x v="1"/>
            </reference>
          </references>
        </pivotArea>
      </pivotAreas>
    </conditionalFormat>
  </conditional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7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pliers]"/>
        <x15:activeTabTopLevelEntity name="[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412CF76C-AE41-430A-9C29-9944312D1297}" name="PivotTable7" cacheId="7" applyNumberFormats="0" applyBorderFormats="0" applyFontFormats="0" applyPatternFormats="0" applyAlignmentFormats="0" applyWidthHeightFormats="1" dataCaption="Values" tag="d422831d-aed3-4868-a925-a1b54f9ff390" updatedVersion="8" minRefreshableVersion="3" useAutoFormatting="1" itemPrintTitles="1" createdVersion="8" indent="0" outline="1" outlineData="1" multipleFieldFilters="0">
  <location ref="AC3:AF8"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name="Sum of Discount Amount" fld="2" baseField="0" baseItem="0"/>
  </dataField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6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D2DD08C9-0A4F-442F-959C-6C19A7330ED6}" name="PivotTable5" cacheId="2" applyNumberFormats="0" applyBorderFormats="0" applyFontFormats="0" applyPatternFormats="0" applyAlignmentFormats="0" applyWidthHeightFormats="1" dataCaption="Values" tag="74312863-4ada-42b9-8eb0-d0612cc6c06d" updatedVersion="8" minRefreshableVersion="3" useAutoFormatting="1" itemPrintTitles="1" createdVersion="8" indent="0" outline="1" outlineData="1" multipleFieldFilters="0">
  <location ref="T4:U11"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Sum of Selling Price" fld="1" baseField="0" baseItem="0"/>
  </dataField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D5E3C6D0-7498-4449-890F-261065CB03FF}" name="PivotTable4" cacheId="8" applyNumberFormats="0" applyBorderFormats="0" applyFontFormats="0" applyPatternFormats="0" applyAlignmentFormats="0" applyWidthHeightFormats="1" dataCaption="Values" tag="8faf4b80-8d6d-4c5c-889a-3853a2f08a82" updatedVersion="8" minRefreshableVersion="3" useAutoFormatting="1" itemPrintTitles="1" createdVersion="8" indent="0" outline="1" outlineData="1" multipleFieldFilters="0">
  <location ref="O4:P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Total Selling Price" fld="1" baseField="0" baseItem="0"/>
  </dataField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item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6" xr16:uid="{4D0C98A2-FA82-4CAC-A994-7BBD202DE343}" autoFormatId="16" applyNumberFormats="0" applyBorderFormats="0" applyFontFormats="0" applyPatternFormats="0" applyAlignmentFormats="0" applyWidthHeightFormats="0">
  <queryTableRefresh nextId="8">
    <queryTableFields count="7">
      <queryTableField id="1" name="Ranking" tableColumnId="1"/>
      <queryTableField id="2" name="Country Code" tableColumnId="2"/>
      <queryTableField id="3" name="Country Name" tableColumnId="3"/>
      <queryTableField id="4" name="Ranking Score" tableColumnId="4"/>
      <queryTableField id="5" name="Highest Ranking Score and Remark" tableColumnId="5"/>
      <queryTableField id="6" name="Rise and Fall in ranks" tableColumnId="6"/>
      <queryTableField id="7" name="Full Name"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4F02158-8486-4AC2-8C27-FE87869BF2DB}" sourceName="Country">
  <pivotTables>
    <pivotTable tabId="38" name="PivotTable18"/>
  </pivotTables>
  <data>
    <tabular pivotCacheId="880419312">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566B8B78-5B50-4477-BE49-282583341C53}" sourceName="Payment_Mode">
  <pivotTables>
    <pivotTable tabId="38" name="PivotTable14"/>
  </pivotTables>
  <data>
    <tabular pivotCacheId="880419312">
      <items count="4">
        <i x="1"/>
        <i x="3" s="1"/>
        <i x="2"/>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A35EFEA-AAAC-40E8-A89A-F2F78C5A20FF}" sourceName="Category">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24AA0D1-1877-4850-8147-276C888C2C00}"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21A26C2-39A3-44E6-92D7-70DA23FA2E8A}" cache="Slicer_Country" caption="Country" rowHeight="234950"/>
  <slicer name="Payment_Mode" xr10:uid="{D34FECBF-1E69-46C6-A351-B861F1A4A2A6}" cache="Slicer_Payment_Mode" caption="Payment_Mode" rowHeight="234950"/>
</slicers>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C294D5-D3B0-4191-9787-859CCE643EED}" name="Product" displayName="Product" ref="B32:F50" totalsRowCount="1" headerRowDxfId="65" headerRowBorderDxfId="64" tableBorderDxfId="63" totalsRowBorderDxfId="62">
  <autoFilter ref="B32:F49" xr:uid="{CDC294D5-D3B0-4191-9787-859CCE643EED}"/>
  <tableColumns count="5">
    <tableColumn id="1" xr3:uid="{D1FB4025-A77C-4651-941B-3BC12D2DBF51}" name="Category" totalsRowLabel="Total" dataDxfId="61" totalsRowDxfId="60"/>
    <tableColumn id="2" xr3:uid="{363F00EA-4A99-4EFA-A316-9895F6FBAF77}" name="Item" dataDxfId="59" totalsRowDxfId="58"/>
    <tableColumn id="3" xr3:uid="{2C3CF6A0-EC1A-4137-895B-C2CB397CD449}" name="Amount" totalsRowFunction="sum" dataDxfId="57" totalsRowDxfId="56"/>
    <tableColumn id="4" xr3:uid="{131EF2ED-E428-408C-9893-0B73F00C5370}" name="abc" totalsRowDxfId="55"/>
    <tableColumn id="5" xr3:uid="{D17BD438-5C0A-437A-82B5-62DC08EC3EE0}" name="Column1" dataDxfId="54" totalsRowDxfId="53">
      <calculatedColumnFormula>Product[[#This Row],[Amount]]/2</calculatedColumnFormula>
    </tableColumn>
  </tableColumns>
  <tableStyleInfo name="TableStyleMedium5" showFirstColumn="1"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332B5C-C065-4832-B7E7-4C20E679D2E8}" name="Table2" displayName="Table2" ref="J32:K38" totalsRowShown="0">
  <autoFilter ref="J32:K38" xr:uid="{CC332B5C-C065-4832-B7E7-4C20E679D2E8}"/>
  <tableColumns count="2">
    <tableColumn id="1" xr3:uid="{DE0C3236-E259-4661-820E-8A3B384FF86D}" name="Category"/>
    <tableColumn id="2" xr3:uid="{83C31975-8605-402E-B84F-67DEB6BE27A5}" name="Sal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47C0616-79F8-49A4-9D44-A178FB00825D}" name="Table5" displayName="Table5" ref="A1:E144" totalsRowShown="0">
  <autoFilter ref="A1:E144" xr:uid="{A47C0616-79F8-49A4-9D44-A178FB00825D}"/>
  <tableColumns count="5">
    <tableColumn id="1" xr3:uid="{0F5C40B8-6844-476C-AE5B-3A6240FF6F4B}" name="Timeline" dataDxfId="52"/>
    <tableColumn id="2" xr3:uid="{8A981E4A-3AC2-4132-ADC7-DD5A3EDB0553}" name="Values"/>
    <tableColumn id="3" xr3:uid="{B68B7376-EEDA-4873-B6F5-90FE6AB62D55}" name="Forecast">
      <calculatedColumnFormula>_xlfn.FORECAST.ETS(A2,$B$2:$B$120,$A$2:$A$120,1,1)</calculatedColumnFormula>
    </tableColumn>
    <tableColumn id="4" xr3:uid="{7BAEA4BB-40D6-43D0-85A3-2B5BA15AD7A6}" name="Lower Confidence Bound" dataDxfId="51">
      <calculatedColumnFormula>C2-_xlfn.FORECAST.ETS.CONFINT(A2,$B$2:$B$120,$A$2:$A$120,0.95,1,1)</calculatedColumnFormula>
    </tableColumn>
    <tableColumn id="5" xr3:uid="{12BC8225-8357-4C55-9AD3-AE14ED166552}" name="Upper Confidence Bound" dataDxfId="50">
      <calculatedColumnFormula>C2+_xlfn.FORECAST.ETS.CONFINT(A2,$B$2:$B$120,$A$2:$A$120,0.95,1,1)</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A56543B-4067-4AF7-B886-6D681DBF2E48}" name="Table6" displayName="Table6" ref="G1:H8" totalsRowShown="0">
  <autoFilter ref="G1:H8" xr:uid="{FA56543B-4067-4AF7-B886-6D681DBF2E48}"/>
  <tableColumns count="2">
    <tableColumn id="1" xr3:uid="{670A9FC6-326F-4C28-8053-44CCFB287F94}" name="Statistic"/>
    <tableColumn id="2" xr3:uid="{291C6BED-5FC6-4F4A-97A8-5106E0EA4E6E}" name="Value" dataDxfId="4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3AC34D-9A7E-4489-98E3-5F1C20809F1F}" name="Pivot" displayName="Pivot" ref="A1:R1001" totalsRowShown="0" headerRowDxfId="48" headerRowBorderDxfId="47" tableBorderDxfId="46">
  <autoFilter ref="A1:R1001" xr:uid="{3F3AC34D-9A7E-4489-98E3-5F1C20809F1F}"/>
  <tableColumns count="18">
    <tableColumn id="1" xr3:uid="{0036B871-8BCC-4566-A4DE-11145727C098}" name="OrderID"/>
    <tableColumn id="2" xr3:uid="{57B600EC-D81F-4C2A-8156-557F22D5F9E2}" name="Order_Date" dataDxfId="45"/>
    <tableColumn id="3" xr3:uid="{275B7E17-C865-41B9-B137-33945C340BCE}" name="Customer_Name"/>
    <tableColumn id="4" xr3:uid="{318F5AD1-06A2-40CB-BAA4-41F8F9986AD6}" name="Region"/>
    <tableColumn id="5" xr3:uid="{B5944131-3ECC-498E-AB3C-6B581B88CA91}" name="Country"/>
    <tableColumn id="6" xr3:uid="{DD289DB7-0B3D-44E5-8887-16FD3CB0A0AD}" name="City"/>
    <tableColumn id="7" xr3:uid="{D1FC476B-85D2-43B7-BA3B-637050CD490C}" name="Product_Category"/>
    <tableColumn id="8" xr3:uid="{13757ADE-898D-43C6-B5B9-E709D1807981}" name="Sub_Category"/>
    <tableColumn id="9" xr3:uid="{71EA73D5-6A34-43BD-87CF-B4B6187AEE6D}" name="Product_Name"/>
    <tableColumn id="10" xr3:uid="{DB1CE08D-96AF-4476-B1A0-FD7FA50B73E9}" name="Quantity"/>
    <tableColumn id="11" xr3:uid="{B519181C-1618-40AA-A13C-A0A96A2DC3A7}" name="Unit_Price"/>
    <tableColumn id="12" xr3:uid="{319DFA9F-11FB-4B0C-A679-5DD66596CBC2}" name="Discount"/>
    <tableColumn id="13" xr3:uid="{616F3009-A576-4506-A161-6EA4DFC62415}" name="Sales"/>
    <tableColumn id="14" xr3:uid="{F193D2DB-92CF-4816-B067-77931FEEB813}" name="Profit_Margin"/>
    <tableColumn id="15" xr3:uid="{3925C68D-DDBB-4423-8AC9-EC691BD023DA}" name="Profit_Amount"/>
    <tableColumn id="16" xr3:uid="{1A8EA163-90E9-4E38-9E8E-6BCB34C4EBE2}" name="Payment_Mode"/>
    <tableColumn id="17" xr3:uid="{D65F85AF-D7DB-4984-A0D3-30B4ABE683A1}" name="Delivery_Status"/>
    <tableColumn id="18" xr3:uid="{7025B5F9-EC23-4B32-A025-09E39DFE983F}" name="Delivery_Day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D8983E-F95B-45C9-8C64-FE3614545F85}" name="ICC_ODI_Rankings" displayName="ICC_ODI_Rankings" ref="A1:G101" tableType="queryTable" totalsRowShown="0">
  <autoFilter ref="A1:G101" xr:uid="{9ED8983E-F95B-45C9-8C64-FE3614545F85}"/>
  <tableColumns count="7">
    <tableColumn id="1" xr3:uid="{235AC966-972F-4BC9-8952-CF60803CA864}" uniqueName="1" name="Ranking" queryTableFieldId="1" dataDxfId="18"/>
    <tableColumn id="2" xr3:uid="{63B4AF53-974F-4489-A96E-B2A0470351DD}" uniqueName="2" name="Country Code" queryTableFieldId="2" dataDxfId="17"/>
    <tableColumn id="3" xr3:uid="{0916FBB9-BCAC-4AC3-805E-38F4180CD875}" uniqueName="3" name="Country Name" queryTableFieldId="3" dataDxfId="16"/>
    <tableColumn id="4" xr3:uid="{D0635ACD-7425-4E7E-A255-66595D043C78}" uniqueName="4" name="Ranking Score" queryTableFieldId="4"/>
    <tableColumn id="5" xr3:uid="{5418F364-4ABF-4AFD-9E25-E55335228990}" uniqueName="5" name="Highest Ranking Score and Remark" queryTableFieldId="5" dataDxfId="15"/>
    <tableColumn id="6" xr3:uid="{9DB6323A-42D8-4231-843A-3B34B480D666}" uniqueName="6" name="Rise and Fall in ranks" queryTableFieldId="6" dataDxfId="14"/>
    <tableColumn id="7" xr3:uid="{1F0FD7C0-2B41-4CED-B094-B858036A5EB9}" uniqueName="7" name="Full Name" queryTableFieldId="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840486E-67B3-4930-B84E-FE7A26CF2D26}" name="Table7" displayName="Table7" ref="A16:E21" totalsRowShown="0" headerRowDxfId="13" headerRowBorderDxfId="12" tableBorderDxfId="11" totalsRowBorderDxfId="10">
  <autoFilter ref="A16:E21" xr:uid="{4840486E-67B3-4930-B84E-FE7A26CF2D26}"/>
  <tableColumns count="5">
    <tableColumn id="1" xr3:uid="{16A95159-FDAE-4D27-AD61-AED4A8B794B5}" name="Customer_ID" dataDxfId="9"/>
    <tableColumn id="2" xr3:uid="{64D0EC39-5C83-46FD-8D35-00CDA8CD5803}" name="Loan_Amount" dataDxfId="8"/>
    <tableColumn id="3" xr3:uid="{9CE6F694-3DB0-44F0-898B-D20365E699D1}" name="Interest_Rate" dataDxfId="7"/>
    <tableColumn id="4" xr3:uid="{7169C918-9BE5-4102-9D03-C6003AE76114}" name="Duration_Months" dataDxfId="6"/>
    <tableColumn id="5" xr3:uid="{B159F52A-7A2D-4F2C-A557-5C0853CE1058}" name="Total Interest" dataDxfId="5">
      <calculatedColumnFormula>Table7[[#This Row],[Loan_Amount]]*Table7[[#This Row],[Interest_Rate]]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D8F7216-046F-4E3E-91AB-DF03A99CC577}" sourceName="Order_Date">
  <pivotTables>
    <pivotTable tabId="38" name="PivotTable19"/>
  </pivotTables>
  <state minimalRefreshVersion="6" lastRefreshVersion="6" pivotCacheId="880419312" filterType="dateBetween">
    <selection startDate="2024-12-28T00:00:00" endDate="2025-01-05T00:00:00"/>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16E122BF-4F6F-4472-8AD4-FA08931AF44D}" cache="NativeTimeline_Order_Date" caption="Order_Date" level="3" selectionLevel="3" scrollPosition="2024-12-27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4.xml"/><Relationship Id="rId4" Type="http://schemas.microsoft.com/office/2007/relationships/slicer" Target="../slicers/slicer1.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1.xml"/></Relationships>
</file>

<file path=xl/worksheets/_rels/sheet35.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drawing" Target="../drawings/drawing16.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microsoft.com/office/2011/relationships/timeline" Target="../timelines/timeline1.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19" Type="http://schemas.microsoft.com/office/2007/relationships/slicer" Target="../slicers/slicer2.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36.xml.rels><?xml version="1.0" encoding="UTF-8" standalone="yes"?>
<Relationships xmlns="http://schemas.openxmlformats.org/package/2006/relationships"><Relationship Id="rId8" Type="http://schemas.openxmlformats.org/officeDocument/2006/relationships/pivotTable" Target="../pivotTables/pivotTable26.xml"/><Relationship Id="rId3" Type="http://schemas.openxmlformats.org/officeDocument/2006/relationships/pivotTable" Target="../pivotTables/pivotTable21.xml"/><Relationship Id="rId7" Type="http://schemas.openxmlformats.org/officeDocument/2006/relationships/pivotTable" Target="../pivotTables/pivotTable25.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s>
</file>

<file path=xl/worksheets/_rels/sheet37.xml.rels><?xml version="1.0" encoding="UTF-8" standalone="yes"?>
<Relationships xmlns="http://schemas.openxmlformats.org/package/2006/relationships"><Relationship Id="rId2" Type="http://schemas.openxmlformats.org/officeDocument/2006/relationships/pivotTable" Target="../pivotTables/pivotTable30.xml"/><Relationship Id="rId1" Type="http://schemas.openxmlformats.org/officeDocument/2006/relationships/pivotTable" Target="../pivotTables/pivotTable29.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31.xml"/></Relationships>
</file>

<file path=xl/worksheets/_rels/sheet39.xml.rels><?xml version="1.0" encoding="UTF-8" standalone="yes"?>
<Relationships xmlns="http://schemas.openxmlformats.org/package/2006/relationships"><Relationship Id="rId3" Type="http://schemas.openxmlformats.org/officeDocument/2006/relationships/pivotTable" Target="../pivotTables/pivotTable34.xml"/><Relationship Id="rId2" Type="http://schemas.openxmlformats.org/officeDocument/2006/relationships/pivotTable" Target="../pivotTables/pivotTable33.xml"/><Relationship Id="rId1" Type="http://schemas.openxmlformats.org/officeDocument/2006/relationships/pivotTable" Target="../pivotTables/pivotTable32.xml"/><Relationship Id="rId6" Type="http://schemas.openxmlformats.org/officeDocument/2006/relationships/pivotTable" Target="../pivotTables/pivotTable37.xml"/><Relationship Id="rId5" Type="http://schemas.openxmlformats.org/officeDocument/2006/relationships/pivotTable" Target="../pivotTables/pivotTable36.xml"/><Relationship Id="rId4" Type="http://schemas.openxmlformats.org/officeDocument/2006/relationships/pivotTable" Target="../pivotTables/pivotTable35.xml"/></Relationships>
</file>

<file path=xl/worksheets/_rels/sheet41.xml.rels><?xml version="1.0" encoding="UTF-8" standalone="yes"?>
<Relationships xmlns="http://schemas.openxmlformats.org/package/2006/relationships"><Relationship Id="rId8" Type="http://schemas.openxmlformats.org/officeDocument/2006/relationships/pivotTable" Target="../pivotTables/pivotTable45.xml"/><Relationship Id="rId3" Type="http://schemas.openxmlformats.org/officeDocument/2006/relationships/pivotTable" Target="../pivotTables/pivotTable40.xml"/><Relationship Id="rId7" Type="http://schemas.openxmlformats.org/officeDocument/2006/relationships/pivotTable" Target="../pivotTables/pivotTable44.xml"/><Relationship Id="rId2" Type="http://schemas.openxmlformats.org/officeDocument/2006/relationships/pivotTable" Target="../pivotTables/pivotTable39.xml"/><Relationship Id="rId1" Type="http://schemas.openxmlformats.org/officeDocument/2006/relationships/pivotTable" Target="../pivotTables/pivotTable38.xml"/><Relationship Id="rId6" Type="http://schemas.openxmlformats.org/officeDocument/2006/relationships/pivotTable" Target="../pivotTables/pivotTable43.xml"/><Relationship Id="rId5" Type="http://schemas.openxmlformats.org/officeDocument/2006/relationships/pivotTable" Target="../pivotTables/pivotTable42.xml"/><Relationship Id="rId4" Type="http://schemas.openxmlformats.org/officeDocument/2006/relationships/pivotTable" Target="../pivotTables/pivotTable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22.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D6196-C4EB-4D42-B886-1A7C78BCEC6A}">
  <sheetPr>
    <tabColor rgb="FF7030A0"/>
  </sheetPr>
  <dimension ref="A1"/>
  <sheetViews>
    <sheetView topLeftCell="B59" workbookViewId="0">
      <selection activeCell="D1" sqref="D1"/>
    </sheetView>
  </sheetViews>
  <sheetFormatPr defaultRowHeight="14.4"/>
  <sheetData/>
  <sortState xmlns:xlrd2="http://schemas.microsoft.com/office/spreadsheetml/2017/richdata2" ref="A1:B10">
    <sortCondition descending="1" ref="B1:B10"/>
  </sortState>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04B83-C26E-4D26-9854-24E1C9B8893F}">
  <sheetPr>
    <tabColor theme="5" tint="-0.249977111117893"/>
  </sheetPr>
  <dimension ref="A1:U174"/>
  <sheetViews>
    <sheetView topLeftCell="A173" zoomScale="116" zoomScaleNormal="375" workbookViewId="0">
      <selection activeCell="H15" sqref="H15"/>
    </sheetView>
  </sheetViews>
  <sheetFormatPr defaultRowHeight="14.4"/>
  <cols>
    <col min="2" max="2" width="17" customWidth="1"/>
    <col min="3" max="3" width="24.5546875" style="42" customWidth="1"/>
    <col min="4" max="4" width="29.6640625" customWidth="1"/>
    <col min="5" max="5" width="26.6640625" customWidth="1"/>
    <col min="6" max="6" width="20.6640625" customWidth="1"/>
    <col min="7" max="7" width="27.88671875" customWidth="1"/>
    <col min="8" max="8" width="20.5546875" customWidth="1"/>
    <col min="9" max="9" width="24.77734375" customWidth="1"/>
    <col min="10" max="10" width="15.77734375" bestFit="1" customWidth="1"/>
    <col min="11" max="11" width="25.44140625" customWidth="1"/>
    <col min="12" max="12" width="32.5546875" customWidth="1"/>
    <col min="13" max="13" width="23.5546875" customWidth="1"/>
    <col min="14" max="14" width="26.5546875" customWidth="1"/>
    <col min="15" max="15" width="24.77734375" customWidth="1"/>
    <col min="16" max="16" width="21.5546875" customWidth="1"/>
    <col min="17" max="17" width="18.21875" customWidth="1"/>
    <col min="18" max="18" width="13.77734375" customWidth="1"/>
  </cols>
  <sheetData>
    <row r="1" spans="1:20" s="32" customFormat="1" ht="15" thickBot="1">
      <c r="A1" s="22" t="s">
        <v>0</v>
      </c>
      <c r="B1" s="23" t="s">
        <v>1</v>
      </c>
      <c r="C1" s="41" t="s">
        <v>2</v>
      </c>
      <c r="D1" s="23" t="s">
        <v>3</v>
      </c>
      <c r="E1" s="23" t="s">
        <v>4</v>
      </c>
      <c r="F1" s="23" t="s">
        <v>5</v>
      </c>
      <c r="G1" s="23" t="s">
        <v>6</v>
      </c>
      <c r="H1" s="24" t="s">
        <v>7</v>
      </c>
      <c r="I1" s="25" t="s">
        <v>8</v>
      </c>
      <c r="J1" s="26" t="s">
        <v>9</v>
      </c>
      <c r="K1" s="27" t="s">
        <v>10</v>
      </c>
      <c r="L1" s="28" t="s">
        <v>11</v>
      </c>
      <c r="M1" s="29" t="s">
        <v>12</v>
      </c>
      <c r="N1" s="23" t="s">
        <v>13</v>
      </c>
      <c r="O1" s="30" t="s">
        <v>14</v>
      </c>
      <c r="P1" s="23" t="s">
        <v>15</v>
      </c>
      <c r="Q1" s="23" t="s">
        <v>16</v>
      </c>
      <c r="R1" s="23" t="s">
        <v>17</v>
      </c>
      <c r="S1" s="31"/>
      <c r="T1" s="31"/>
    </row>
    <row r="2" spans="1:20" ht="15" thickBot="1">
      <c r="A2" s="1">
        <v>1001</v>
      </c>
      <c r="B2" s="2">
        <f>C2 + 5</f>
        <v>45753</v>
      </c>
      <c r="C2" s="2">
        <v>45748</v>
      </c>
      <c r="D2" s="1" t="s">
        <v>18</v>
      </c>
      <c r="E2" s="34" t="s">
        <v>19</v>
      </c>
      <c r="F2" s="1" t="s">
        <v>20</v>
      </c>
      <c r="G2" s="3">
        <v>50</v>
      </c>
      <c r="H2" s="1">
        <v>20</v>
      </c>
      <c r="I2" s="1">
        <v>5</v>
      </c>
      <c r="J2" s="1" t="s">
        <v>21</v>
      </c>
      <c r="K2" s="1" t="s">
        <v>22</v>
      </c>
      <c r="L2" s="6">
        <v>15</v>
      </c>
      <c r="M2" s="3">
        <v>200</v>
      </c>
      <c r="N2" s="2">
        <v>45762</v>
      </c>
      <c r="O2" s="10">
        <v>3</v>
      </c>
      <c r="P2" s="21" t="s">
        <v>23</v>
      </c>
      <c r="Q2" s="1">
        <v>0</v>
      </c>
      <c r="R2" s="1">
        <v>4.5</v>
      </c>
    </row>
    <row r="3" spans="1:20" ht="15.6" thickTop="1" thickBot="1">
      <c r="A3" s="39">
        <v>1002</v>
      </c>
      <c r="B3" s="2">
        <f t="shared" ref="B3:B11" si="0">C3 + 5</f>
        <v>45754</v>
      </c>
      <c r="C3" s="2">
        <v>45749</v>
      </c>
      <c r="D3" s="1" t="s">
        <v>24</v>
      </c>
      <c r="E3" s="34" t="s">
        <v>25</v>
      </c>
      <c r="F3" s="1" t="s">
        <v>26</v>
      </c>
      <c r="G3" s="38">
        <v>30</v>
      </c>
      <c r="H3" s="1">
        <v>35</v>
      </c>
      <c r="I3" s="33">
        <v>0</v>
      </c>
      <c r="J3" s="4" t="s">
        <v>27</v>
      </c>
      <c r="K3" s="1" t="s">
        <v>28</v>
      </c>
      <c r="L3" s="6">
        <v>15</v>
      </c>
      <c r="M3" s="1">
        <v>150</v>
      </c>
      <c r="N3" s="5">
        <v>45767</v>
      </c>
      <c r="O3" s="15">
        <v>5</v>
      </c>
      <c r="P3" s="9" t="s">
        <v>29</v>
      </c>
      <c r="Q3" s="12">
        <v>2</v>
      </c>
      <c r="R3" s="1">
        <v>4</v>
      </c>
      <c r="S3" s="13"/>
    </row>
    <row r="4" spans="1:20" ht="18.600000000000001" thickTop="1" thickBot="1">
      <c r="A4" s="39">
        <v>1002</v>
      </c>
      <c r="B4" s="37">
        <f t="shared" si="0"/>
        <v>45755</v>
      </c>
      <c r="C4" s="2">
        <v>45750</v>
      </c>
      <c r="D4" s="38" t="s">
        <v>18</v>
      </c>
      <c r="E4" s="34" t="s">
        <v>19</v>
      </c>
      <c r="F4" s="1" t="s">
        <v>20</v>
      </c>
      <c r="G4" s="1">
        <v>20</v>
      </c>
      <c r="H4" s="1">
        <v>20</v>
      </c>
      <c r="I4" s="1">
        <v>10</v>
      </c>
      <c r="J4" s="1" t="s">
        <v>21</v>
      </c>
      <c r="K4" s="1" t="s">
        <v>22</v>
      </c>
      <c r="L4" s="6">
        <v>15</v>
      </c>
      <c r="M4" s="1">
        <v>180</v>
      </c>
      <c r="N4" s="2">
        <v>45762</v>
      </c>
      <c r="O4" s="14">
        <v>3</v>
      </c>
      <c r="P4" s="16" t="s">
        <v>23</v>
      </c>
      <c r="Q4" s="17">
        <v>1</v>
      </c>
      <c r="R4" s="14">
        <v>3.8</v>
      </c>
    </row>
    <row r="5" spans="1:20" ht="18.600000000000001" thickTop="1" thickBot="1">
      <c r="A5" s="39">
        <v>1002</v>
      </c>
      <c r="B5" s="38">
        <f t="shared" si="0"/>
        <v>45756</v>
      </c>
      <c r="C5" s="2">
        <v>45751</v>
      </c>
      <c r="D5" s="1" t="s">
        <v>30</v>
      </c>
      <c r="E5" s="34" t="s">
        <v>31</v>
      </c>
      <c r="F5" s="1" t="s">
        <v>26</v>
      </c>
      <c r="G5" s="35">
        <v>15</v>
      </c>
      <c r="H5" s="1">
        <v>40</v>
      </c>
      <c r="I5" s="33">
        <v>0</v>
      </c>
      <c r="J5" s="1" t="s">
        <v>32</v>
      </c>
      <c r="K5" s="37" t="s">
        <v>33</v>
      </c>
      <c r="L5" s="6">
        <v>15</v>
      </c>
      <c r="M5" s="1">
        <v>100</v>
      </c>
      <c r="N5" s="2">
        <v>45765</v>
      </c>
      <c r="O5" s="7">
        <v>4</v>
      </c>
      <c r="P5" s="11" t="s">
        <v>23</v>
      </c>
      <c r="Q5" s="18">
        <v>0</v>
      </c>
      <c r="R5" s="1">
        <v>4.2</v>
      </c>
    </row>
    <row r="6" spans="1:20" ht="18.600000000000001" thickTop="1" thickBot="1">
      <c r="A6" s="39">
        <v>1002</v>
      </c>
      <c r="B6" s="2">
        <f t="shared" si="0"/>
        <v>45757</v>
      </c>
      <c r="C6" s="2">
        <v>45752</v>
      </c>
      <c r="D6" s="38" t="s">
        <v>24</v>
      </c>
      <c r="E6" s="34" t="s">
        <v>19</v>
      </c>
      <c r="F6" s="1" t="s">
        <v>20</v>
      </c>
      <c r="G6" s="35">
        <v>25</v>
      </c>
      <c r="H6" s="1">
        <v>20</v>
      </c>
      <c r="I6" s="1">
        <v>5</v>
      </c>
      <c r="J6" s="1" t="s">
        <v>27</v>
      </c>
      <c r="K6" s="37" t="s">
        <v>28</v>
      </c>
      <c r="L6" s="6">
        <v>15</v>
      </c>
      <c r="M6" s="1">
        <v>180</v>
      </c>
      <c r="N6" s="2">
        <v>45767</v>
      </c>
      <c r="O6" s="8">
        <v>5</v>
      </c>
      <c r="P6" s="20" t="s">
        <v>23</v>
      </c>
      <c r="Q6" s="19">
        <v>0</v>
      </c>
      <c r="R6" s="12">
        <v>4.7</v>
      </c>
    </row>
    <row r="7" spans="1:20" ht="15.6" thickTop="1" thickBot="1">
      <c r="A7" s="39">
        <v>1002</v>
      </c>
      <c r="B7" s="2">
        <f t="shared" si="0"/>
        <v>45758</v>
      </c>
      <c r="C7" s="2">
        <v>45753</v>
      </c>
      <c r="D7" s="1" t="s">
        <v>34</v>
      </c>
      <c r="E7" s="34" t="s">
        <v>25</v>
      </c>
      <c r="F7" s="1" t="s">
        <v>26</v>
      </c>
      <c r="G7" s="36">
        <v>40</v>
      </c>
      <c r="H7" s="1">
        <v>35</v>
      </c>
      <c r="I7" s="1">
        <v>7</v>
      </c>
      <c r="J7" s="38" t="s">
        <v>21</v>
      </c>
      <c r="K7" s="1" t="s">
        <v>22</v>
      </c>
      <c r="L7" s="6">
        <v>15</v>
      </c>
      <c r="M7" s="1">
        <v>130</v>
      </c>
      <c r="N7" s="2">
        <v>45769</v>
      </c>
      <c r="O7" s="1">
        <v>6</v>
      </c>
      <c r="P7" s="1" t="s">
        <v>29</v>
      </c>
      <c r="Q7" s="14">
        <v>0</v>
      </c>
      <c r="R7" s="1">
        <v>4.3</v>
      </c>
    </row>
    <row r="8" spans="1:20" ht="15.6" thickTop="1" thickBot="1">
      <c r="A8" s="39">
        <v>1002</v>
      </c>
      <c r="B8" s="2">
        <f t="shared" si="0"/>
        <v>45759</v>
      </c>
      <c r="C8" s="2">
        <v>45754</v>
      </c>
      <c r="D8" s="1" t="s">
        <v>30</v>
      </c>
      <c r="E8" s="34" t="s">
        <v>19</v>
      </c>
      <c r="F8" s="1" t="s">
        <v>20</v>
      </c>
      <c r="G8" s="35">
        <v>60</v>
      </c>
      <c r="H8" s="1">
        <v>20</v>
      </c>
      <c r="I8" s="33">
        <v>0</v>
      </c>
      <c r="J8" s="1" t="s">
        <v>32</v>
      </c>
      <c r="K8" s="38" t="s">
        <v>33</v>
      </c>
      <c r="L8" s="6">
        <v>15</v>
      </c>
      <c r="M8" s="1">
        <v>160</v>
      </c>
      <c r="N8" s="2">
        <v>45765</v>
      </c>
      <c r="O8" s="1">
        <v>4</v>
      </c>
      <c r="P8" s="9" t="s">
        <v>23</v>
      </c>
      <c r="Q8" s="1">
        <v>5</v>
      </c>
      <c r="R8" s="1">
        <v>3.5</v>
      </c>
    </row>
    <row r="9" spans="1:20" ht="15.6" thickTop="1" thickBot="1">
      <c r="A9" s="39">
        <v>1002</v>
      </c>
      <c r="B9" s="2">
        <f t="shared" si="0"/>
        <v>45760</v>
      </c>
      <c r="C9" s="2">
        <v>45755</v>
      </c>
      <c r="D9" s="38" t="s">
        <v>18</v>
      </c>
      <c r="E9" s="34" t="s">
        <v>31</v>
      </c>
      <c r="F9" s="1" t="s">
        <v>26</v>
      </c>
      <c r="G9" s="35">
        <v>10</v>
      </c>
      <c r="H9" s="1">
        <v>40</v>
      </c>
      <c r="I9" s="33">
        <v>0</v>
      </c>
      <c r="J9" s="1" t="s">
        <v>21</v>
      </c>
      <c r="K9" s="1" t="s">
        <v>22</v>
      </c>
      <c r="L9" s="6">
        <v>15</v>
      </c>
      <c r="M9" s="1">
        <v>90</v>
      </c>
      <c r="N9" s="2">
        <v>45762</v>
      </c>
      <c r="O9" s="1">
        <v>3</v>
      </c>
      <c r="P9" s="16" t="s">
        <v>23</v>
      </c>
      <c r="Q9" s="14">
        <v>0</v>
      </c>
      <c r="R9" s="1">
        <v>4.8</v>
      </c>
    </row>
    <row r="10" spans="1:20" ht="15" thickTop="1">
      <c r="A10" s="39">
        <v>1002</v>
      </c>
      <c r="B10" s="2">
        <f t="shared" si="0"/>
        <v>45761</v>
      </c>
      <c r="C10" s="2">
        <v>45756</v>
      </c>
      <c r="D10" s="1" t="s">
        <v>24</v>
      </c>
      <c r="E10" s="34" t="s">
        <v>19</v>
      </c>
      <c r="F10" s="1" t="s">
        <v>20</v>
      </c>
      <c r="G10" s="35">
        <v>35</v>
      </c>
      <c r="H10" s="1">
        <v>20</v>
      </c>
      <c r="I10" s="1">
        <v>3</v>
      </c>
      <c r="J10" s="1" t="s">
        <v>27</v>
      </c>
      <c r="K10" s="1" t="s">
        <v>28</v>
      </c>
      <c r="L10" s="6">
        <v>15</v>
      </c>
      <c r="M10" s="1">
        <v>140</v>
      </c>
      <c r="N10" s="2">
        <v>45767</v>
      </c>
      <c r="O10" s="1">
        <v>5</v>
      </c>
      <c r="P10" s="1" t="s">
        <v>29</v>
      </c>
      <c r="Q10" s="1">
        <v>0</v>
      </c>
      <c r="R10" s="1">
        <v>4.0999999999999996</v>
      </c>
    </row>
    <row r="11" spans="1:20">
      <c r="A11" s="39">
        <v>1002</v>
      </c>
      <c r="B11" s="2">
        <f t="shared" si="0"/>
        <v>45762</v>
      </c>
      <c r="C11" s="2">
        <v>45757</v>
      </c>
      <c r="D11" s="1" t="s">
        <v>34</v>
      </c>
      <c r="E11" s="34" t="s">
        <v>25</v>
      </c>
      <c r="F11" s="1" t="s">
        <v>26</v>
      </c>
      <c r="G11" s="35">
        <v>20</v>
      </c>
      <c r="H11" s="1">
        <v>35</v>
      </c>
      <c r="I11" s="1">
        <v>5</v>
      </c>
      <c r="J11" s="1" t="s">
        <v>32</v>
      </c>
      <c r="K11" s="1" t="s">
        <v>33</v>
      </c>
      <c r="L11" s="6">
        <v>15</v>
      </c>
      <c r="M11" s="1">
        <v>110</v>
      </c>
      <c r="N11" s="2">
        <v>45769</v>
      </c>
      <c r="O11" s="1">
        <v>6</v>
      </c>
      <c r="P11" s="1" t="s">
        <v>23</v>
      </c>
      <c r="Q11" s="1">
        <v>0</v>
      </c>
      <c r="R11" s="1">
        <v>4</v>
      </c>
    </row>
    <row r="12" spans="1:20">
      <c r="A12" s="39"/>
      <c r="B12" s="2"/>
      <c r="C12" s="2"/>
      <c r="D12" s="1"/>
      <c r="E12" s="34"/>
      <c r="F12" s="1"/>
      <c r="G12" s="35"/>
      <c r="H12" s="1"/>
      <c r="I12" s="1"/>
      <c r="J12" s="1"/>
      <c r="K12" s="1"/>
      <c r="L12" s="44"/>
      <c r="M12" s="1"/>
      <c r="N12" s="2"/>
      <c r="O12" s="1"/>
      <c r="P12" s="1"/>
      <c r="Q12" s="1"/>
      <c r="R12" s="1"/>
    </row>
    <row r="14" spans="1:20">
      <c r="H14">
        <f>SUM(H2:H11)</f>
        <v>285</v>
      </c>
    </row>
    <row r="15" spans="1:20">
      <c r="D15" s="175" t="s">
        <v>35</v>
      </c>
      <c r="E15" s="176"/>
      <c r="F15" s="176"/>
    </row>
    <row r="16" spans="1:20">
      <c r="D16" s="176"/>
      <c r="E16" s="176"/>
      <c r="F16" s="176"/>
    </row>
    <row r="17" spans="1:18">
      <c r="D17" s="176"/>
      <c r="E17" s="176"/>
      <c r="F17" s="176"/>
    </row>
    <row r="18" spans="1:18" ht="2.4" customHeight="1"/>
    <row r="19" spans="1:18" hidden="1"/>
    <row r="20" spans="1:18" ht="89.4" customHeight="1">
      <c r="D20" s="43" t="s">
        <v>36</v>
      </c>
      <c r="E20" t="s">
        <v>37</v>
      </c>
      <c r="F20" t="s">
        <v>38</v>
      </c>
    </row>
    <row r="21" spans="1:18" ht="16.8" customHeight="1">
      <c r="E21" s="40"/>
    </row>
    <row r="22" spans="1:18" ht="15" thickBot="1">
      <c r="A22" s="177" t="s">
        <v>39</v>
      </c>
      <c r="B22" s="178"/>
      <c r="C22" s="178"/>
      <c r="D22" s="178"/>
      <c r="E22" s="178"/>
      <c r="F22" s="178"/>
      <c r="G22" s="178"/>
      <c r="H22" s="178"/>
    </row>
    <row r="23" spans="1:18" ht="15" thickBot="1">
      <c r="A23" s="22" t="s">
        <v>0</v>
      </c>
      <c r="B23" s="23" t="s">
        <v>1</v>
      </c>
      <c r="C23" s="41" t="s">
        <v>2</v>
      </c>
      <c r="D23" s="23" t="s">
        <v>3</v>
      </c>
      <c r="E23" s="23" t="s">
        <v>4</v>
      </c>
      <c r="F23" s="23" t="s">
        <v>5</v>
      </c>
      <c r="G23" s="23" t="s">
        <v>6</v>
      </c>
      <c r="H23" s="24" t="s">
        <v>7</v>
      </c>
      <c r="I23" s="25" t="s">
        <v>8</v>
      </c>
      <c r="J23" s="26" t="s">
        <v>9</v>
      </c>
      <c r="K23" s="27" t="s">
        <v>10</v>
      </c>
      <c r="L23" s="28" t="s">
        <v>11</v>
      </c>
      <c r="M23" s="29" t="s">
        <v>12</v>
      </c>
      <c r="N23" s="23" t="s">
        <v>13</v>
      </c>
      <c r="O23" s="30" t="s">
        <v>14</v>
      </c>
      <c r="P23" s="23" t="s">
        <v>15</v>
      </c>
      <c r="Q23" s="23" t="s">
        <v>16</v>
      </c>
      <c r="R23" s="23" t="s">
        <v>17</v>
      </c>
    </row>
    <row r="24" spans="1:18" ht="15" thickBot="1">
      <c r="A24" s="1">
        <v>1001</v>
      </c>
      <c r="B24" s="2">
        <f>C24 + 5</f>
        <v>45753</v>
      </c>
      <c r="C24" s="2">
        <v>45748</v>
      </c>
      <c r="D24" s="1" t="s">
        <v>18</v>
      </c>
      <c r="E24" s="34" t="s">
        <v>19</v>
      </c>
      <c r="F24" s="1" t="s">
        <v>20</v>
      </c>
      <c r="G24" s="3">
        <v>50</v>
      </c>
      <c r="H24" s="1">
        <v>20</v>
      </c>
      <c r="I24" s="1">
        <v>5</v>
      </c>
      <c r="J24" s="1" t="s">
        <v>21</v>
      </c>
      <c r="K24" s="1" t="s">
        <v>22</v>
      </c>
      <c r="L24" s="6">
        <v>15</v>
      </c>
      <c r="M24" s="3">
        <v>200</v>
      </c>
      <c r="N24" s="2">
        <v>45762</v>
      </c>
      <c r="O24" s="10">
        <v>3</v>
      </c>
      <c r="P24" s="21" t="s">
        <v>23</v>
      </c>
      <c r="Q24" s="1">
        <v>0</v>
      </c>
      <c r="R24" s="1">
        <v>4.5</v>
      </c>
    </row>
    <row r="25" spans="1:18" ht="15.6" thickTop="1" thickBot="1">
      <c r="A25" s="39">
        <v>1002</v>
      </c>
      <c r="B25" s="2">
        <f t="shared" ref="B25:B33" si="1">C25 + 5</f>
        <v>45754</v>
      </c>
      <c r="C25" s="2">
        <v>45749</v>
      </c>
      <c r="D25" s="1" t="s">
        <v>24</v>
      </c>
      <c r="E25" s="34" t="s">
        <v>25</v>
      </c>
      <c r="F25" s="1" t="s">
        <v>26</v>
      </c>
      <c r="G25" s="38">
        <v>30</v>
      </c>
      <c r="H25" s="1">
        <v>35</v>
      </c>
      <c r="I25" s="33">
        <v>0</v>
      </c>
      <c r="J25" s="4" t="s">
        <v>27</v>
      </c>
      <c r="K25" s="1" t="s">
        <v>28</v>
      </c>
      <c r="L25" s="6">
        <v>15</v>
      </c>
      <c r="M25" s="1">
        <v>150</v>
      </c>
      <c r="N25" s="5">
        <v>45767</v>
      </c>
      <c r="O25" s="15">
        <v>5</v>
      </c>
      <c r="P25" s="9" t="s">
        <v>29</v>
      </c>
      <c r="Q25" s="12">
        <v>2</v>
      </c>
      <c r="R25" s="1">
        <v>4</v>
      </c>
    </row>
    <row r="26" spans="1:18" ht="18.600000000000001" thickTop="1" thickBot="1">
      <c r="A26" s="39">
        <v>1002</v>
      </c>
      <c r="B26" s="37">
        <f t="shared" si="1"/>
        <v>45755</v>
      </c>
      <c r="C26" s="2">
        <v>45750</v>
      </c>
      <c r="D26" s="38" t="s">
        <v>18</v>
      </c>
      <c r="E26" s="34" t="s">
        <v>19</v>
      </c>
      <c r="F26" s="1" t="s">
        <v>20</v>
      </c>
      <c r="G26" s="1">
        <v>20</v>
      </c>
      <c r="H26" s="1">
        <v>20</v>
      </c>
      <c r="I26" s="1">
        <v>10</v>
      </c>
      <c r="J26" s="1" t="s">
        <v>21</v>
      </c>
      <c r="K26" s="1" t="s">
        <v>22</v>
      </c>
      <c r="L26" s="6">
        <v>15</v>
      </c>
      <c r="M26" s="1">
        <v>180</v>
      </c>
      <c r="N26" s="2">
        <v>45762</v>
      </c>
      <c r="O26" s="14">
        <v>3</v>
      </c>
      <c r="P26" s="16" t="s">
        <v>23</v>
      </c>
      <c r="Q26" s="17">
        <v>1</v>
      </c>
      <c r="R26" s="14">
        <v>3.8</v>
      </c>
    </row>
    <row r="27" spans="1:18" ht="18.600000000000001" thickTop="1" thickBot="1">
      <c r="A27" s="39">
        <v>1002</v>
      </c>
      <c r="B27" s="38">
        <f t="shared" si="1"/>
        <v>45756</v>
      </c>
      <c r="C27" s="2">
        <v>45751</v>
      </c>
      <c r="D27" s="1" t="s">
        <v>30</v>
      </c>
      <c r="E27" s="34" t="s">
        <v>31</v>
      </c>
      <c r="F27" s="1" t="s">
        <v>26</v>
      </c>
      <c r="G27" s="35">
        <v>15</v>
      </c>
      <c r="H27" s="1">
        <v>40</v>
      </c>
      <c r="I27" s="33">
        <v>0</v>
      </c>
      <c r="J27" s="1" t="s">
        <v>32</v>
      </c>
      <c r="K27" s="37" t="s">
        <v>33</v>
      </c>
      <c r="L27" s="6">
        <v>15</v>
      </c>
      <c r="M27" s="1">
        <v>100</v>
      </c>
      <c r="N27" s="2">
        <v>45765</v>
      </c>
      <c r="O27" s="7">
        <v>4</v>
      </c>
      <c r="P27" s="11" t="s">
        <v>23</v>
      </c>
      <c r="Q27" s="18">
        <v>0</v>
      </c>
      <c r="R27" s="1">
        <v>4.2</v>
      </c>
    </row>
    <row r="28" spans="1:18" ht="18.600000000000001" thickTop="1" thickBot="1">
      <c r="A28" s="39">
        <v>1002</v>
      </c>
      <c r="B28" s="2">
        <f t="shared" si="1"/>
        <v>45757</v>
      </c>
      <c r="C28" s="2">
        <v>45752</v>
      </c>
      <c r="D28" s="38" t="s">
        <v>24</v>
      </c>
      <c r="E28" s="34" t="s">
        <v>19</v>
      </c>
      <c r="F28" s="1" t="s">
        <v>20</v>
      </c>
      <c r="G28" s="35">
        <v>25</v>
      </c>
      <c r="H28" s="1">
        <v>20</v>
      </c>
      <c r="I28" s="1">
        <v>5</v>
      </c>
      <c r="J28" s="1" t="s">
        <v>27</v>
      </c>
      <c r="K28" s="37" t="s">
        <v>28</v>
      </c>
      <c r="L28" s="6">
        <v>15</v>
      </c>
      <c r="M28" s="1">
        <v>180</v>
      </c>
      <c r="N28" s="2">
        <v>45767</v>
      </c>
      <c r="O28" s="8">
        <v>5</v>
      </c>
      <c r="P28" s="20" t="s">
        <v>23</v>
      </c>
      <c r="Q28" s="19">
        <v>0</v>
      </c>
      <c r="R28" s="12">
        <v>4.7</v>
      </c>
    </row>
    <row r="29" spans="1:18" ht="15.6" thickTop="1" thickBot="1">
      <c r="A29" s="39">
        <v>1002</v>
      </c>
      <c r="B29" s="2">
        <f t="shared" si="1"/>
        <v>45758</v>
      </c>
      <c r="C29" s="2">
        <v>45753</v>
      </c>
      <c r="D29" s="1" t="s">
        <v>34</v>
      </c>
      <c r="E29" s="34" t="s">
        <v>25</v>
      </c>
      <c r="F29" s="1" t="s">
        <v>26</v>
      </c>
      <c r="G29" s="36">
        <v>40</v>
      </c>
      <c r="H29" s="1">
        <v>35</v>
      </c>
      <c r="I29" s="1">
        <v>7</v>
      </c>
      <c r="J29" s="38" t="s">
        <v>21</v>
      </c>
      <c r="K29" s="1" t="s">
        <v>22</v>
      </c>
      <c r="L29" s="6">
        <v>15</v>
      </c>
      <c r="M29" s="1">
        <v>130</v>
      </c>
      <c r="N29" s="2">
        <v>45769</v>
      </c>
      <c r="O29" s="1">
        <v>6</v>
      </c>
      <c r="P29" s="1" t="s">
        <v>29</v>
      </c>
      <c r="Q29" s="14">
        <v>0</v>
      </c>
      <c r="R29" s="1">
        <v>4.3</v>
      </c>
    </row>
    <row r="30" spans="1:18" ht="15.6" thickTop="1" thickBot="1">
      <c r="A30" s="39">
        <v>1002</v>
      </c>
      <c r="B30" s="2">
        <f t="shared" si="1"/>
        <v>45759</v>
      </c>
      <c r="C30" s="2">
        <v>45754</v>
      </c>
      <c r="D30" s="1" t="s">
        <v>30</v>
      </c>
      <c r="E30" s="34" t="s">
        <v>19</v>
      </c>
      <c r="F30" s="1" t="s">
        <v>20</v>
      </c>
      <c r="G30" s="35">
        <v>60</v>
      </c>
      <c r="H30" s="1">
        <v>20</v>
      </c>
      <c r="I30" s="33">
        <v>0</v>
      </c>
      <c r="J30" s="1" t="s">
        <v>32</v>
      </c>
      <c r="K30" s="38" t="s">
        <v>33</v>
      </c>
      <c r="L30" s="6">
        <v>15</v>
      </c>
      <c r="M30" s="1">
        <v>160</v>
      </c>
      <c r="N30" s="2">
        <v>45765</v>
      </c>
      <c r="O30" s="1">
        <v>4</v>
      </c>
      <c r="P30" s="9" t="s">
        <v>23</v>
      </c>
      <c r="Q30" s="1">
        <v>5</v>
      </c>
      <c r="R30" s="1">
        <v>3.5</v>
      </c>
    </row>
    <row r="31" spans="1:18" ht="15.6" thickTop="1" thickBot="1">
      <c r="A31" s="39">
        <v>1002</v>
      </c>
      <c r="B31" s="2">
        <f t="shared" si="1"/>
        <v>45760</v>
      </c>
      <c r="C31" s="2">
        <v>45755</v>
      </c>
      <c r="D31" s="38" t="s">
        <v>18</v>
      </c>
      <c r="E31" s="34" t="s">
        <v>31</v>
      </c>
      <c r="F31" s="1" t="s">
        <v>26</v>
      </c>
      <c r="G31" s="35">
        <v>10</v>
      </c>
      <c r="H31" s="1">
        <v>40</v>
      </c>
      <c r="I31" s="33">
        <v>0</v>
      </c>
      <c r="J31" s="1" t="s">
        <v>21</v>
      </c>
      <c r="K31" s="1" t="s">
        <v>22</v>
      </c>
      <c r="L31" s="6">
        <v>15</v>
      </c>
      <c r="M31" s="1">
        <v>90</v>
      </c>
      <c r="N31" s="2">
        <v>45762</v>
      </c>
      <c r="O31" s="1">
        <v>3</v>
      </c>
      <c r="P31" s="16" t="s">
        <v>23</v>
      </c>
      <c r="Q31" s="14">
        <v>0</v>
      </c>
      <c r="R31" s="1">
        <v>4.8</v>
      </c>
    </row>
    <row r="32" spans="1:18" ht="15" thickTop="1">
      <c r="A32" s="39">
        <v>1002</v>
      </c>
      <c r="B32" s="2">
        <f t="shared" si="1"/>
        <v>45761</v>
      </c>
      <c r="C32" s="2">
        <v>45756</v>
      </c>
      <c r="D32" s="1" t="s">
        <v>24</v>
      </c>
      <c r="E32" s="34" t="s">
        <v>19</v>
      </c>
      <c r="F32" s="1" t="s">
        <v>20</v>
      </c>
      <c r="G32" s="35">
        <v>35</v>
      </c>
      <c r="H32" s="1">
        <v>20</v>
      </c>
      <c r="I32" s="1">
        <v>3</v>
      </c>
      <c r="J32" s="1" t="s">
        <v>27</v>
      </c>
      <c r="K32" s="1" t="s">
        <v>28</v>
      </c>
      <c r="L32" s="6">
        <v>15</v>
      </c>
      <c r="M32" s="1">
        <v>140</v>
      </c>
      <c r="N32" s="2">
        <v>45767</v>
      </c>
      <c r="O32" s="1">
        <v>5</v>
      </c>
      <c r="P32" s="1" t="s">
        <v>29</v>
      </c>
      <c r="Q32" s="1">
        <v>0</v>
      </c>
      <c r="R32" s="1">
        <v>4.0999999999999996</v>
      </c>
    </row>
    <row r="33" spans="1:18">
      <c r="A33" s="39">
        <v>1002</v>
      </c>
      <c r="B33" s="2">
        <f t="shared" si="1"/>
        <v>45762</v>
      </c>
      <c r="C33" s="2">
        <v>45757</v>
      </c>
      <c r="D33" s="1" t="s">
        <v>34</v>
      </c>
      <c r="E33" s="34" t="s">
        <v>25</v>
      </c>
      <c r="F33" s="1" t="s">
        <v>26</v>
      </c>
      <c r="G33" s="35">
        <v>20</v>
      </c>
      <c r="H33" s="1">
        <v>35</v>
      </c>
      <c r="I33" s="1">
        <v>5</v>
      </c>
      <c r="J33" s="1" t="s">
        <v>32</v>
      </c>
      <c r="K33" s="1" t="s">
        <v>33</v>
      </c>
      <c r="L33" s="6">
        <v>15</v>
      </c>
      <c r="M33" s="1">
        <v>110</v>
      </c>
      <c r="N33" s="2">
        <v>45769</v>
      </c>
      <c r="O33" s="1">
        <v>6</v>
      </c>
      <c r="P33" s="1" t="s">
        <v>23</v>
      </c>
      <c r="Q33" s="1">
        <v>0</v>
      </c>
      <c r="R33" s="1">
        <v>4</v>
      </c>
    </row>
    <row r="37" spans="1:18">
      <c r="A37" s="177" t="s">
        <v>40</v>
      </c>
      <c r="B37" s="177"/>
      <c r="C37" s="177"/>
      <c r="D37" s="177"/>
      <c r="E37" s="177"/>
      <c r="F37" s="177"/>
      <c r="G37" s="177"/>
      <c r="H37" s="177"/>
      <c r="I37" s="177"/>
    </row>
    <row r="40" spans="1:18">
      <c r="D40" s="45" t="s">
        <v>42</v>
      </c>
      <c r="G40" s="45" t="s">
        <v>45</v>
      </c>
    </row>
    <row r="41" spans="1:18">
      <c r="D41" t="s">
        <v>43</v>
      </c>
      <c r="G41" t="s">
        <v>46</v>
      </c>
      <c r="H41" t="s">
        <v>47</v>
      </c>
      <c r="I41" t="s">
        <v>54</v>
      </c>
      <c r="J41" t="s">
        <v>67</v>
      </c>
      <c r="K41" t="s">
        <v>79</v>
      </c>
      <c r="L41" t="s">
        <v>80</v>
      </c>
      <c r="M41" t="s">
        <v>81</v>
      </c>
    </row>
    <row r="42" spans="1:18">
      <c r="D42">
        <v>101</v>
      </c>
      <c r="E42" t="s">
        <v>44</v>
      </c>
      <c r="G42">
        <v>1</v>
      </c>
      <c r="H42" t="s">
        <v>41</v>
      </c>
      <c r="I42" t="s">
        <v>55</v>
      </c>
      <c r="J42" t="s">
        <v>68</v>
      </c>
      <c r="K42">
        <v>2020</v>
      </c>
      <c r="L42" s="42">
        <v>45658</v>
      </c>
      <c r="M42">
        <v>5</v>
      </c>
    </row>
    <row r="43" spans="1:18">
      <c r="D43">
        <v>101</v>
      </c>
      <c r="E43" t="s">
        <v>44</v>
      </c>
      <c r="G43">
        <v>2</v>
      </c>
      <c r="H43" t="s">
        <v>48</v>
      </c>
      <c r="I43" t="s">
        <v>56</v>
      </c>
      <c r="J43" t="s">
        <v>69</v>
      </c>
      <c r="K43">
        <v>2021</v>
      </c>
      <c r="L43" s="42">
        <v>45659</v>
      </c>
      <c r="M43">
        <v>10</v>
      </c>
    </row>
    <row r="44" spans="1:18">
      <c r="D44">
        <v>101</v>
      </c>
      <c r="E44" t="s">
        <v>44</v>
      </c>
      <c r="G44">
        <v>3</v>
      </c>
      <c r="H44" t="s">
        <v>49</v>
      </c>
      <c r="I44" t="s">
        <v>57</v>
      </c>
      <c r="J44" t="s">
        <v>70</v>
      </c>
      <c r="K44">
        <v>2022</v>
      </c>
      <c r="L44" s="42">
        <v>45660</v>
      </c>
      <c r="M44">
        <v>15</v>
      </c>
    </row>
    <row r="45" spans="1:18">
      <c r="D45">
        <v>101</v>
      </c>
      <c r="E45" t="s">
        <v>44</v>
      </c>
      <c r="G45">
        <v>4</v>
      </c>
      <c r="H45" t="s">
        <v>50</v>
      </c>
      <c r="I45" t="s">
        <v>58</v>
      </c>
      <c r="J45" t="s">
        <v>71</v>
      </c>
      <c r="K45">
        <v>2023</v>
      </c>
      <c r="L45" s="42">
        <v>45661</v>
      </c>
      <c r="M45">
        <v>20</v>
      </c>
    </row>
    <row r="46" spans="1:18">
      <c r="D46">
        <v>101</v>
      </c>
      <c r="E46" t="s">
        <v>44</v>
      </c>
      <c r="G46">
        <v>5</v>
      </c>
      <c r="H46" t="s">
        <v>51</v>
      </c>
      <c r="I46" t="s">
        <v>59</v>
      </c>
      <c r="J46" t="s">
        <v>59</v>
      </c>
      <c r="K46">
        <v>2024</v>
      </c>
      <c r="L46" s="42">
        <v>45662</v>
      </c>
      <c r="M46">
        <v>25</v>
      </c>
    </row>
    <row r="47" spans="1:18">
      <c r="D47">
        <v>101</v>
      </c>
      <c r="E47" t="s">
        <v>44</v>
      </c>
      <c r="G47">
        <v>6</v>
      </c>
      <c r="H47" t="s">
        <v>52</v>
      </c>
      <c r="I47" t="s">
        <v>60</v>
      </c>
      <c r="J47" t="s">
        <v>72</v>
      </c>
      <c r="K47">
        <v>2025</v>
      </c>
      <c r="L47" s="42">
        <v>45663</v>
      </c>
      <c r="M47">
        <v>30</v>
      </c>
    </row>
    <row r="48" spans="1:18">
      <c r="D48">
        <v>101</v>
      </c>
      <c r="E48" t="s">
        <v>44</v>
      </c>
      <c r="G48">
        <v>7</v>
      </c>
      <c r="H48" t="s">
        <v>53</v>
      </c>
      <c r="I48" t="s">
        <v>61</v>
      </c>
      <c r="J48" t="s">
        <v>73</v>
      </c>
      <c r="K48">
        <v>2026</v>
      </c>
      <c r="L48" s="42">
        <v>45664</v>
      </c>
      <c r="M48">
        <v>35</v>
      </c>
    </row>
    <row r="49" spans="4:13">
      <c r="D49">
        <v>101</v>
      </c>
      <c r="E49" t="s">
        <v>44</v>
      </c>
      <c r="G49">
        <v>8</v>
      </c>
      <c r="H49" t="s">
        <v>41</v>
      </c>
      <c r="I49" t="s">
        <v>62</v>
      </c>
      <c r="J49" t="s">
        <v>74</v>
      </c>
      <c r="K49">
        <v>2027</v>
      </c>
      <c r="L49" s="42">
        <v>45665</v>
      </c>
      <c r="M49">
        <v>40</v>
      </c>
    </row>
    <row r="50" spans="4:13">
      <c r="D50">
        <v>101</v>
      </c>
      <c r="E50" t="s">
        <v>44</v>
      </c>
      <c r="G50">
        <v>9</v>
      </c>
      <c r="H50" t="s">
        <v>48</v>
      </c>
      <c r="I50" t="s">
        <v>63</v>
      </c>
      <c r="J50" t="s">
        <v>75</v>
      </c>
      <c r="K50">
        <v>2028</v>
      </c>
      <c r="L50" s="42">
        <v>45666</v>
      </c>
      <c r="M50">
        <v>45</v>
      </c>
    </row>
    <row r="51" spans="4:13">
      <c r="D51">
        <v>101</v>
      </c>
      <c r="E51" t="s">
        <v>44</v>
      </c>
      <c r="G51">
        <v>10</v>
      </c>
      <c r="H51" t="s">
        <v>49</v>
      </c>
      <c r="I51" t="s">
        <v>64</v>
      </c>
      <c r="J51" t="s">
        <v>76</v>
      </c>
      <c r="K51">
        <v>2029</v>
      </c>
      <c r="L51" s="42">
        <v>45667</v>
      </c>
      <c r="M51">
        <v>50</v>
      </c>
    </row>
    <row r="52" spans="4:13">
      <c r="D52">
        <v>101</v>
      </c>
      <c r="E52" t="s">
        <v>44</v>
      </c>
      <c r="G52">
        <v>11</v>
      </c>
      <c r="H52" t="s">
        <v>50</v>
      </c>
      <c r="I52" t="s">
        <v>65</v>
      </c>
      <c r="J52" t="s">
        <v>77</v>
      </c>
      <c r="K52">
        <v>2030</v>
      </c>
      <c r="L52" s="42">
        <v>45668</v>
      </c>
      <c r="M52">
        <v>55</v>
      </c>
    </row>
    <row r="53" spans="4:13">
      <c r="D53">
        <v>101</v>
      </c>
      <c r="E53" t="s">
        <v>44</v>
      </c>
      <c r="G53">
        <v>12</v>
      </c>
      <c r="H53" t="s">
        <v>51</v>
      </c>
      <c r="I53" t="s">
        <v>66</v>
      </c>
      <c r="J53" t="s">
        <v>78</v>
      </c>
      <c r="K53">
        <v>2031</v>
      </c>
      <c r="L53" s="42">
        <v>45669</v>
      </c>
      <c r="M53">
        <v>60</v>
      </c>
    </row>
    <row r="54" spans="4:13">
      <c r="D54">
        <v>101</v>
      </c>
      <c r="E54" t="s">
        <v>44</v>
      </c>
      <c r="G54">
        <v>13</v>
      </c>
      <c r="H54" t="s">
        <v>52</v>
      </c>
      <c r="I54" t="s">
        <v>55</v>
      </c>
      <c r="J54" t="s">
        <v>68</v>
      </c>
      <c r="K54">
        <v>2032</v>
      </c>
      <c r="L54" s="42">
        <v>45670</v>
      </c>
      <c r="M54">
        <v>65</v>
      </c>
    </row>
    <row r="55" spans="4:13">
      <c r="D55">
        <v>101</v>
      </c>
      <c r="E55" t="s">
        <v>44</v>
      </c>
      <c r="G55">
        <v>14</v>
      </c>
      <c r="H55" t="s">
        <v>53</v>
      </c>
      <c r="I55" t="s">
        <v>56</v>
      </c>
      <c r="J55" t="s">
        <v>69</v>
      </c>
      <c r="K55">
        <v>2033</v>
      </c>
      <c r="L55" s="42">
        <v>45671</v>
      </c>
      <c r="M55">
        <v>70</v>
      </c>
    </row>
    <row r="56" spans="4:13">
      <c r="D56">
        <v>101</v>
      </c>
      <c r="E56" t="s">
        <v>44</v>
      </c>
      <c r="G56">
        <v>15</v>
      </c>
      <c r="H56" t="s">
        <v>41</v>
      </c>
      <c r="I56" t="s">
        <v>57</v>
      </c>
      <c r="J56" t="s">
        <v>70</v>
      </c>
      <c r="K56">
        <v>2034</v>
      </c>
      <c r="L56" s="42">
        <v>45672</v>
      </c>
      <c r="M56">
        <v>75</v>
      </c>
    </row>
    <row r="57" spans="4:13">
      <c r="D57">
        <v>101</v>
      </c>
      <c r="E57" t="s">
        <v>44</v>
      </c>
      <c r="G57">
        <v>16</v>
      </c>
      <c r="H57" t="s">
        <v>48</v>
      </c>
      <c r="I57" t="s">
        <v>58</v>
      </c>
      <c r="J57" t="s">
        <v>71</v>
      </c>
      <c r="K57">
        <v>2034</v>
      </c>
      <c r="L57" s="42">
        <v>45673</v>
      </c>
      <c r="M57">
        <v>80</v>
      </c>
    </row>
    <row r="58" spans="4:13">
      <c r="I58" t="s">
        <v>59</v>
      </c>
      <c r="J58" t="s">
        <v>59</v>
      </c>
      <c r="K58">
        <v>2034</v>
      </c>
      <c r="L58" s="42">
        <v>45674</v>
      </c>
      <c r="M58">
        <v>85</v>
      </c>
    </row>
    <row r="59" spans="4:13">
      <c r="I59" t="s">
        <v>60</v>
      </c>
      <c r="J59" t="s">
        <v>72</v>
      </c>
      <c r="K59">
        <v>2034</v>
      </c>
      <c r="L59" s="42">
        <v>45675</v>
      </c>
      <c r="M59">
        <v>90</v>
      </c>
    </row>
    <row r="60" spans="4:13">
      <c r="I60" t="s">
        <v>61</v>
      </c>
      <c r="J60" t="s">
        <v>73</v>
      </c>
      <c r="K60">
        <v>2034</v>
      </c>
      <c r="L60" s="42">
        <v>45676</v>
      </c>
      <c r="M60">
        <v>95</v>
      </c>
    </row>
    <row r="61" spans="4:13">
      <c r="I61" t="s">
        <v>62</v>
      </c>
      <c r="J61" t="s">
        <v>74</v>
      </c>
      <c r="K61">
        <v>2034</v>
      </c>
      <c r="L61" s="42">
        <v>45677</v>
      </c>
      <c r="M61">
        <v>100</v>
      </c>
    </row>
    <row r="65" spans="5:10">
      <c r="E65" s="45" t="s">
        <v>82</v>
      </c>
    </row>
    <row r="67" spans="5:10">
      <c r="F67" s="46" t="s">
        <v>83</v>
      </c>
      <c r="G67" s="46" t="s">
        <v>84</v>
      </c>
      <c r="H67" s="46" t="s">
        <v>83</v>
      </c>
      <c r="I67" s="46" t="s">
        <v>85</v>
      </c>
      <c r="J67" s="46" t="s">
        <v>85</v>
      </c>
    </row>
    <row r="68" spans="5:10">
      <c r="F68">
        <v>1</v>
      </c>
      <c r="G68">
        <v>1</v>
      </c>
      <c r="H68" t="s">
        <v>41</v>
      </c>
      <c r="I68" t="s">
        <v>41</v>
      </c>
      <c r="J68" t="s">
        <v>68</v>
      </c>
    </row>
    <row r="69" spans="5:10">
      <c r="F69">
        <v>1</v>
      </c>
      <c r="G69">
        <v>2</v>
      </c>
      <c r="H69" t="s">
        <v>48</v>
      </c>
      <c r="I69" t="s">
        <v>41</v>
      </c>
      <c r="J69" t="s">
        <v>69</v>
      </c>
    </row>
    <row r="70" spans="5:10">
      <c r="F70">
        <v>1</v>
      </c>
      <c r="G70">
        <v>3</v>
      </c>
      <c r="H70" t="s">
        <v>49</v>
      </c>
      <c r="I70" t="s">
        <v>41</v>
      </c>
      <c r="J70" t="s">
        <v>70</v>
      </c>
    </row>
    <row r="71" spans="5:10">
      <c r="F71">
        <v>1</v>
      </c>
      <c r="G71">
        <v>4</v>
      </c>
      <c r="H71" t="s">
        <v>50</v>
      </c>
      <c r="I71" t="s">
        <v>41</v>
      </c>
      <c r="J71" t="s">
        <v>68</v>
      </c>
    </row>
    <row r="72" spans="5:10">
      <c r="F72">
        <v>1</v>
      </c>
      <c r="G72">
        <v>5</v>
      </c>
      <c r="H72" t="s">
        <v>51</v>
      </c>
      <c r="I72" t="s">
        <v>41</v>
      </c>
      <c r="J72" t="s">
        <v>69</v>
      </c>
    </row>
    <row r="73" spans="5:10">
      <c r="F73">
        <v>1</v>
      </c>
      <c r="G73">
        <v>6</v>
      </c>
      <c r="H73" t="s">
        <v>52</v>
      </c>
      <c r="I73" t="s">
        <v>41</v>
      </c>
      <c r="J73" t="s">
        <v>70</v>
      </c>
    </row>
    <row r="74" spans="5:10">
      <c r="F74">
        <v>1</v>
      </c>
      <c r="G74">
        <v>7</v>
      </c>
      <c r="H74" t="s">
        <v>53</v>
      </c>
      <c r="I74" t="s">
        <v>41</v>
      </c>
      <c r="J74" t="s">
        <v>68</v>
      </c>
    </row>
    <row r="75" spans="5:10">
      <c r="F75">
        <v>1</v>
      </c>
      <c r="G75">
        <v>8</v>
      </c>
      <c r="H75" t="s">
        <v>41</v>
      </c>
      <c r="I75" t="s">
        <v>41</v>
      </c>
      <c r="J75" t="s">
        <v>69</v>
      </c>
    </row>
    <row r="76" spans="5:10">
      <c r="F76">
        <v>1</v>
      </c>
      <c r="G76">
        <v>9</v>
      </c>
      <c r="H76" t="s">
        <v>48</v>
      </c>
      <c r="I76" t="s">
        <v>41</v>
      </c>
      <c r="J76" t="s">
        <v>70</v>
      </c>
    </row>
    <row r="77" spans="5:10">
      <c r="F77">
        <v>1</v>
      </c>
      <c r="G77">
        <v>10</v>
      </c>
      <c r="H77" t="s">
        <v>49</v>
      </c>
      <c r="I77" t="s">
        <v>41</v>
      </c>
      <c r="J77" t="s">
        <v>68</v>
      </c>
    </row>
    <row r="78" spans="5:10">
      <c r="F78">
        <v>1</v>
      </c>
      <c r="G78">
        <v>11</v>
      </c>
      <c r="H78" t="s">
        <v>50</v>
      </c>
      <c r="I78" t="s">
        <v>41</v>
      </c>
      <c r="J78" t="s">
        <v>69</v>
      </c>
    </row>
    <row r="79" spans="5:10">
      <c r="F79">
        <v>1</v>
      </c>
      <c r="G79">
        <v>12</v>
      </c>
      <c r="H79" t="s">
        <v>51</v>
      </c>
      <c r="I79" t="s">
        <v>41</v>
      </c>
      <c r="J79" t="s">
        <v>70</v>
      </c>
    </row>
    <row r="80" spans="5:10">
      <c r="F80">
        <v>1</v>
      </c>
      <c r="G80">
        <v>13</v>
      </c>
      <c r="H80" t="s">
        <v>52</v>
      </c>
      <c r="I80" t="s">
        <v>41</v>
      </c>
      <c r="J80" t="s">
        <v>68</v>
      </c>
    </row>
    <row r="81" spans="1:12">
      <c r="F81">
        <v>1</v>
      </c>
      <c r="G81">
        <v>14</v>
      </c>
      <c r="H81" t="s">
        <v>53</v>
      </c>
      <c r="I81" t="s">
        <v>41</v>
      </c>
      <c r="J81" t="s">
        <v>69</v>
      </c>
    </row>
    <row r="82" spans="1:12">
      <c r="F82">
        <v>1</v>
      </c>
      <c r="G82">
        <v>15</v>
      </c>
      <c r="H82" t="s">
        <v>41</v>
      </c>
      <c r="I82" t="s">
        <v>41</v>
      </c>
      <c r="J82" t="s">
        <v>70</v>
      </c>
    </row>
    <row r="84" spans="1:12">
      <c r="A84" s="177" t="s">
        <v>86</v>
      </c>
      <c r="B84" s="178"/>
      <c r="C84" s="178"/>
      <c r="D84" s="178"/>
      <c r="E84" s="178"/>
      <c r="F84" s="178"/>
      <c r="G84" s="178"/>
      <c r="H84" s="178"/>
      <c r="I84" s="178"/>
      <c r="J84" s="178"/>
      <c r="K84" s="178"/>
      <c r="L84" s="178"/>
    </row>
    <row r="86" spans="1:12">
      <c r="F86" t="s">
        <v>88</v>
      </c>
      <c r="G86" t="s">
        <v>87</v>
      </c>
    </row>
    <row r="87" spans="1:12">
      <c r="F87" t="s">
        <v>89</v>
      </c>
      <c r="G87">
        <f>5+5</f>
        <v>10</v>
      </c>
    </row>
    <row r="95" spans="1:12">
      <c r="C95" s="42" t="s">
        <v>90</v>
      </c>
      <c r="D95">
        <f>2^3</f>
        <v>8</v>
      </c>
    </row>
    <row r="96" spans="1:12">
      <c r="C96" s="42" t="s">
        <v>91</v>
      </c>
      <c r="D96">
        <f>15/3</f>
        <v>5</v>
      </c>
      <c r="E96" s="47">
        <f>16/3</f>
        <v>5.333333333333333</v>
      </c>
    </row>
    <row r="97" spans="3:5">
      <c r="C97" s="42" t="s">
        <v>92</v>
      </c>
      <c r="D97">
        <f>6*7</f>
        <v>42</v>
      </c>
    </row>
    <row r="98" spans="3:5">
      <c r="C98" s="42" t="s">
        <v>93</v>
      </c>
      <c r="D98">
        <f>10+20</f>
        <v>30</v>
      </c>
    </row>
    <row r="99" spans="3:5">
      <c r="C99" s="42" t="s">
        <v>94</v>
      </c>
      <c r="D99">
        <f>40-21</f>
        <v>19</v>
      </c>
      <c r="E99">
        <f>40-60</f>
        <v>-20</v>
      </c>
    </row>
    <row r="100" spans="3:5">
      <c r="C100" s="42" t="s">
        <v>95</v>
      </c>
      <c r="D100">
        <f>950000*30%</f>
        <v>285000</v>
      </c>
      <c r="E100" s="48" t="s">
        <v>96</v>
      </c>
    </row>
    <row r="119" spans="3:4">
      <c r="C119" s="49" t="s">
        <v>97</v>
      </c>
      <c r="D119">
        <f>2+3*4</f>
        <v>14</v>
      </c>
    </row>
    <row r="120" spans="3:4">
      <c r="C120" s="49" t="s">
        <v>98</v>
      </c>
      <c r="D120">
        <f>(2+3)*4</f>
        <v>20</v>
      </c>
    </row>
    <row r="121" spans="3:4">
      <c r="C121" s="49" t="s">
        <v>99</v>
      </c>
      <c r="D121">
        <f>3+2^3*4</f>
        <v>35</v>
      </c>
    </row>
    <row r="122" spans="3:4">
      <c r="C122" s="49" t="s">
        <v>100</v>
      </c>
      <c r="D122">
        <f>100/5*2</f>
        <v>40</v>
      </c>
    </row>
    <row r="123" spans="3:4">
      <c r="C123" s="49" t="s">
        <v>101</v>
      </c>
      <c r="D123">
        <f>5*2/5</f>
        <v>2</v>
      </c>
    </row>
    <row r="124" spans="3:4">
      <c r="C124" s="49" t="s">
        <v>102</v>
      </c>
      <c r="D124">
        <f>10-3+2</f>
        <v>9</v>
      </c>
    </row>
    <row r="126" spans="3:4">
      <c r="C126" s="49" t="s">
        <v>103</v>
      </c>
      <c r="D126">
        <f>7 + 3 * (10 / (5 - 3))</f>
        <v>22</v>
      </c>
    </row>
    <row r="127" spans="3:4">
      <c r="C127" s="50" t="s">
        <v>104</v>
      </c>
      <c r="D127">
        <f>4^2 + 6 / 3 - 1</f>
        <v>17</v>
      </c>
    </row>
    <row r="128" spans="3:4">
      <c r="C128" s="50" t="s">
        <v>105</v>
      </c>
      <c r="D128">
        <f>(3+5) * (2^3) - (4 + 2)</f>
        <v>58</v>
      </c>
    </row>
    <row r="129" spans="3:7">
      <c r="C129" s="50" t="s">
        <v>106</v>
      </c>
      <c r="D129">
        <f>2^3^2 - 100</f>
        <v>-36</v>
      </c>
    </row>
    <row r="133" spans="3:7">
      <c r="C133" s="51" t="s">
        <v>111</v>
      </c>
    </row>
    <row r="137" spans="3:7">
      <c r="D137" t="s">
        <v>107</v>
      </c>
      <c r="E137" t="s">
        <v>108</v>
      </c>
      <c r="F137" t="s">
        <v>109</v>
      </c>
      <c r="G137" t="s">
        <v>110</v>
      </c>
    </row>
    <row r="138" spans="3:7">
      <c r="D138">
        <f ca="1">RANDBETWEEN(100,200)</f>
        <v>198</v>
      </c>
      <c r="E138">
        <f ca="1">RANDBETWEEN(100,200)</f>
        <v>189</v>
      </c>
      <c r="F138">
        <f ca="1">RANDBETWEEN(100,200)</f>
        <v>150</v>
      </c>
      <c r="G138" s="52">
        <f ca="1">D138+E138+F138</f>
        <v>537</v>
      </c>
    </row>
    <row r="139" spans="3:7">
      <c r="D139">
        <f t="shared" ref="D139:F159" ca="1" si="2">RANDBETWEEN(100,200)</f>
        <v>196</v>
      </c>
      <c r="E139">
        <f t="shared" ca="1" si="2"/>
        <v>163</v>
      </c>
      <c r="F139">
        <f t="shared" ca="1" si="2"/>
        <v>171</v>
      </c>
      <c r="G139">
        <f t="shared" ref="G139:G159" ca="1" si="3">D139+E139+F139</f>
        <v>530</v>
      </c>
    </row>
    <row r="140" spans="3:7">
      <c r="D140">
        <f t="shared" ca="1" si="2"/>
        <v>124</v>
      </c>
      <c r="E140">
        <f t="shared" ca="1" si="2"/>
        <v>193</v>
      </c>
      <c r="F140">
        <f t="shared" ca="1" si="2"/>
        <v>132</v>
      </c>
      <c r="G140">
        <f t="shared" ca="1" si="3"/>
        <v>449</v>
      </c>
    </row>
    <row r="141" spans="3:7">
      <c r="D141">
        <f t="shared" ca="1" si="2"/>
        <v>111</v>
      </c>
      <c r="E141">
        <f t="shared" ca="1" si="2"/>
        <v>107</v>
      </c>
      <c r="F141">
        <f t="shared" ca="1" si="2"/>
        <v>166</v>
      </c>
      <c r="G141">
        <f t="shared" ca="1" si="3"/>
        <v>384</v>
      </c>
    </row>
    <row r="142" spans="3:7">
      <c r="D142">
        <f t="shared" ca="1" si="2"/>
        <v>132</v>
      </c>
      <c r="E142">
        <f t="shared" ca="1" si="2"/>
        <v>103</v>
      </c>
      <c r="F142">
        <f t="shared" ca="1" si="2"/>
        <v>182</v>
      </c>
      <c r="G142">
        <f t="shared" ca="1" si="3"/>
        <v>417</v>
      </c>
    </row>
    <row r="143" spans="3:7">
      <c r="D143">
        <f t="shared" ca="1" si="2"/>
        <v>196</v>
      </c>
      <c r="E143">
        <f t="shared" ca="1" si="2"/>
        <v>161</v>
      </c>
      <c r="F143">
        <f t="shared" ca="1" si="2"/>
        <v>107</v>
      </c>
      <c r="G143">
        <f t="shared" ca="1" si="3"/>
        <v>464</v>
      </c>
    </row>
    <row r="144" spans="3:7">
      <c r="D144">
        <f t="shared" ca="1" si="2"/>
        <v>130</v>
      </c>
      <c r="E144">
        <f t="shared" ca="1" si="2"/>
        <v>101</v>
      </c>
      <c r="F144">
        <f t="shared" ca="1" si="2"/>
        <v>129</v>
      </c>
      <c r="G144">
        <f t="shared" ca="1" si="3"/>
        <v>360</v>
      </c>
    </row>
    <row r="145" spans="4:7">
      <c r="D145">
        <f t="shared" ca="1" si="2"/>
        <v>135</v>
      </c>
      <c r="E145">
        <f t="shared" ca="1" si="2"/>
        <v>146</v>
      </c>
      <c r="F145">
        <f t="shared" ca="1" si="2"/>
        <v>196</v>
      </c>
      <c r="G145">
        <f t="shared" ca="1" si="3"/>
        <v>477</v>
      </c>
    </row>
    <row r="146" spans="4:7">
      <c r="D146">
        <f t="shared" ca="1" si="2"/>
        <v>197</v>
      </c>
      <c r="E146">
        <f t="shared" ca="1" si="2"/>
        <v>176</v>
      </c>
      <c r="F146">
        <f t="shared" ca="1" si="2"/>
        <v>155</v>
      </c>
      <c r="G146">
        <f t="shared" ca="1" si="3"/>
        <v>528</v>
      </c>
    </row>
    <row r="147" spans="4:7">
      <c r="D147">
        <f t="shared" ca="1" si="2"/>
        <v>132</v>
      </c>
      <c r="E147">
        <f t="shared" ca="1" si="2"/>
        <v>104</v>
      </c>
      <c r="F147">
        <f t="shared" ca="1" si="2"/>
        <v>194</v>
      </c>
      <c r="G147">
        <f t="shared" ca="1" si="3"/>
        <v>430</v>
      </c>
    </row>
    <row r="148" spans="4:7">
      <c r="D148">
        <f t="shared" ca="1" si="2"/>
        <v>177</v>
      </c>
      <c r="E148">
        <f t="shared" ca="1" si="2"/>
        <v>193</v>
      </c>
      <c r="F148">
        <f t="shared" ca="1" si="2"/>
        <v>156</v>
      </c>
      <c r="G148">
        <f t="shared" ca="1" si="3"/>
        <v>526</v>
      </c>
    </row>
    <row r="149" spans="4:7">
      <c r="D149">
        <f t="shared" ca="1" si="2"/>
        <v>186</v>
      </c>
      <c r="E149">
        <f t="shared" ca="1" si="2"/>
        <v>127</v>
      </c>
      <c r="F149">
        <f t="shared" ca="1" si="2"/>
        <v>131</v>
      </c>
      <c r="G149">
        <f t="shared" ca="1" si="3"/>
        <v>444</v>
      </c>
    </row>
    <row r="150" spans="4:7">
      <c r="D150">
        <f t="shared" ca="1" si="2"/>
        <v>121</v>
      </c>
      <c r="E150">
        <f t="shared" ca="1" si="2"/>
        <v>164</v>
      </c>
      <c r="F150">
        <f t="shared" ca="1" si="2"/>
        <v>155</v>
      </c>
      <c r="G150">
        <f t="shared" ca="1" si="3"/>
        <v>440</v>
      </c>
    </row>
    <row r="151" spans="4:7">
      <c r="D151">
        <f t="shared" ca="1" si="2"/>
        <v>170</v>
      </c>
      <c r="E151">
        <f t="shared" ca="1" si="2"/>
        <v>168</v>
      </c>
      <c r="F151">
        <f t="shared" ca="1" si="2"/>
        <v>135</v>
      </c>
      <c r="G151">
        <f t="shared" ca="1" si="3"/>
        <v>473</v>
      </c>
    </row>
    <row r="152" spans="4:7">
      <c r="D152">
        <f t="shared" ca="1" si="2"/>
        <v>197</v>
      </c>
      <c r="E152">
        <f t="shared" ca="1" si="2"/>
        <v>140</v>
      </c>
      <c r="F152">
        <f t="shared" ca="1" si="2"/>
        <v>143</v>
      </c>
      <c r="G152">
        <f t="shared" ca="1" si="3"/>
        <v>480</v>
      </c>
    </row>
    <row r="153" spans="4:7">
      <c r="D153">
        <f t="shared" ca="1" si="2"/>
        <v>161</v>
      </c>
      <c r="E153">
        <f t="shared" ca="1" si="2"/>
        <v>100</v>
      </c>
      <c r="F153">
        <f t="shared" ca="1" si="2"/>
        <v>113</v>
      </c>
      <c r="G153">
        <f t="shared" ca="1" si="3"/>
        <v>374</v>
      </c>
    </row>
    <row r="154" spans="4:7">
      <c r="D154">
        <f t="shared" ca="1" si="2"/>
        <v>187</v>
      </c>
      <c r="E154">
        <f t="shared" ca="1" si="2"/>
        <v>145</v>
      </c>
      <c r="F154">
        <f t="shared" ca="1" si="2"/>
        <v>120</v>
      </c>
      <c r="G154">
        <f t="shared" ca="1" si="3"/>
        <v>452</v>
      </c>
    </row>
    <row r="155" spans="4:7">
      <c r="D155">
        <f t="shared" ca="1" si="2"/>
        <v>124</v>
      </c>
      <c r="E155">
        <f t="shared" ca="1" si="2"/>
        <v>183</v>
      </c>
      <c r="F155">
        <f t="shared" ca="1" si="2"/>
        <v>113</v>
      </c>
      <c r="G155">
        <f t="shared" ca="1" si="3"/>
        <v>420</v>
      </c>
    </row>
    <row r="156" spans="4:7">
      <c r="D156">
        <f t="shared" ca="1" si="2"/>
        <v>130</v>
      </c>
      <c r="E156">
        <f t="shared" ca="1" si="2"/>
        <v>142</v>
      </c>
      <c r="F156">
        <f t="shared" ca="1" si="2"/>
        <v>180</v>
      </c>
      <c r="G156">
        <f t="shared" ca="1" si="3"/>
        <v>452</v>
      </c>
    </row>
    <row r="157" spans="4:7">
      <c r="D157">
        <f t="shared" ca="1" si="2"/>
        <v>136</v>
      </c>
      <c r="E157">
        <f t="shared" ca="1" si="2"/>
        <v>144</v>
      </c>
      <c r="F157">
        <f t="shared" ca="1" si="2"/>
        <v>195</v>
      </c>
      <c r="G157">
        <f t="shared" ca="1" si="3"/>
        <v>475</v>
      </c>
    </row>
    <row r="158" spans="4:7">
      <c r="D158">
        <f t="shared" ca="1" si="2"/>
        <v>153</v>
      </c>
      <c r="E158">
        <f t="shared" ca="1" si="2"/>
        <v>139</v>
      </c>
      <c r="F158">
        <f t="shared" ca="1" si="2"/>
        <v>142</v>
      </c>
      <c r="G158">
        <f t="shared" ca="1" si="3"/>
        <v>434</v>
      </c>
    </row>
    <row r="159" spans="4:7">
      <c r="D159">
        <f t="shared" ca="1" si="2"/>
        <v>107</v>
      </c>
      <c r="E159">
        <f t="shared" ca="1" si="2"/>
        <v>124</v>
      </c>
      <c r="F159">
        <f t="shared" ca="1" si="2"/>
        <v>195</v>
      </c>
      <c r="G159">
        <f t="shared" ca="1" si="3"/>
        <v>426</v>
      </c>
    </row>
    <row r="174" spans="3:21">
      <c r="C174">
        <v>10</v>
      </c>
      <c r="D174">
        <v>12</v>
      </c>
      <c r="E174">
        <v>14</v>
      </c>
      <c r="F174">
        <v>16</v>
      </c>
      <c r="G174">
        <v>18</v>
      </c>
      <c r="H174">
        <v>20</v>
      </c>
      <c r="I174">
        <v>22</v>
      </c>
      <c r="J174">
        <v>24</v>
      </c>
      <c r="K174">
        <v>26</v>
      </c>
      <c r="L174">
        <v>28</v>
      </c>
      <c r="M174">
        <v>30</v>
      </c>
      <c r="N174">
        <v>32</v>
      </c>
      <c r="O174">
        <v>34</v>
      </c>
      <c r="P174">
        <v>36</v>
      </c>
      <c r="Q174">
        <v>38</v>
      </c>
      <c r="R174">
        <v>40</v>
      </c>
      <c r="S174">
        <v>42</v>
      </c>
      <c r="U174">
        <f>SUM(C174:S174)</f>
        <v>442</v>
      </c>
    </row>
  </sheetData>
  <mergeCells count="4">
    <mergeCell ref="D15:F17"/>
    <mergeCell ref="A22:H22"/>
    <mergeCell ref="A37:I37"/>
    <mergeCell ref="A84:L84"/>
  </mergeCells>
  <phoneticPr fontId="8" type="noConversion"/>
  <conditionalFormatting sqref="F1:F12">
    <cfRule type="dataBar" priority="2">
      <dataBar>
        <cfvo type="min"/>
        <cfvo type="max"/>
        <color rgb="FF638EC6"/>
      </dataBar>
      <extLst>
        <ext xmlns:x14="http://schemas.microsoft.com/office/spreadsheetml/2009/9/main" uri="{B025F937-C7B1-47D3-B67F-A62EFF666E3E}">
          <x14:id>{E7FAFB3A-FBCC-48F4-B402-300106E7DB2B}</x14:id>
        </ext>
      </extLst>
    </cfRule>
  </conditionalFormatting>
  <conditionalFormatting sqref="F23:F33">
    <cfRule type="dataBar" priority="1">
      <dataBar>
        <cfvo type="min"/>
        <cfvo type="max"/>
        <color rgb="FF638EC6"/>
      </dataBar>
      <extLst>
        <ext xmlns:x14="http://schemas.microsoft.com/office/spreadsheetml/2009/9/main" uri="{B025F937-C7B1-47D3-B67F-A62EFF666E3E}">
          <x14:id>{B9EC4821-6B8C-4BDF-A6E3-8610F2F7FB26}</x14:id>
        </ext>
      </extLst>
    </cfRule>
  </conditionalFormatting>
  <pageMargins left="0.70866141732283472" right="0.70866141732283472" top="0.74803149606299213" bottom="0.74803149606299213" header="0.31496062992125984" footer="0.31496062992125984"/>
  <pageSetup paperSize="9" orientation="portrait" cellComments="atEnd" r:id="rId1"/>
  <drawing r:id="rId2"/>
  <legacyDrawing r:id="rId3"/>
  <extLst>
    <ext xmlns:x14="http://schemas.microsoft.com/office/spreadsheetml/2009/9/main" uri="{78C0D931-6437-407d-A8EE-F0AAD7539E65}">
      <x14:conditionalFormattings>
        <x14:conditionalFormatting xmlns:xm="http://schemas.microsoft.com/office/excel/2006/main">
          <x14:cfRule type="dataBar" id="{E7FAFB3A-FBCC-48F4-B402-300106E7DB2B}">
            <x14:dataBar minLength="0" maxLength="100" border="1" negativeBarBorderColorSameAsPositive="0">
              <x14:cfvo type="autoMin"/>
              <x14:cfvo type="autoMax"/>
              <x14:borderColor rgb="FF638EC6"/>
              <x14:negativeFillColor rgb="FFFF0000"/>
              <x14:negativeBorderColor rgb="FFFF0000"/>
              <x14:axisColor rgb="FF000000"/>
            </x14:dataBar>
          </x14:cfRule>
          <xm:sqref>F1:F12</xm:sqref>
        </x14:conditionalFormatting>
        <x14:conditionalFormatting xmlns:xm="http://schemas.microsoft.com/office/excel/2006/main">
          <x14:cfRule type="dataBar" id="{B9EC4821-6B8C-4BDF-A6E3-8610F2F7FB26}">
            <x14:dataBar minLength="0" maxLength="100" border="1" negativeBarBorderColorSameAsPositive="0">
              <x14:cfvo type="autoMin"/>
              <x14:cfvo type="autoMax"/>
              <x14:borderColor rgb="FF638EC6"/>
              <x14:negativeFillColor rgb="FFFF0000"/>
              <x14:negativeBorderColor rgb="FFFF0000"/>
              <x14:axisColor rgb="FF000000"/>
            </x14:dataBar>
          </x14:cfRule>
          <xm:sqref>F23:F33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F26C0-C7C9-4878-B463-1FC463CAB553}">
  <sheetPr>
    <tabColor rgb="FFFFFF00"/>
  </sheetPr>
  <dimension ref="A1:O105"/>
  <sheetViews>
    <sheetView topLeftCell="A72" workbookViewId="0">
      <selection activeCell="L80" sqref="L80"/>
    </sheetView>
  </sheetViews>
  <sheetFormatPr defaultRowHeight="14.4"/>
  <cols>
    <col min="2" max="2" width="22.33203125" customWidth="1"/>
    <col min="3" max="3" width="18.88671875" customWidth="1"/>
    <col min="4" max="4" width="20.77734375" customWidth="1"/>
    <col min="5" max="5" width="19.33203125" customWidth="1"/>
    <col min="6" max="6" width="17.6640625" customWidth="1"/>
    <col min="7" max="7" width="19.33203125" style="47" customWidth="1"/>
    <col min="8" max="8" width="16.77734375" customWidth="1"/>
    <col min="14" max="14" width="14.21875" bestFit="1" customWidth="1"/>
  </cols>
  <sheetData>
    <row r="1" spans="11:14">
      <c r="N1">
        <v>1</v>
      </c>
    </row>
    <row r="2" spans="11:14">
      <c r="N2">
        <v>2</v>
      </c>
    </row>
    <row r="3" spans="11:14">
      <c r="N3">
        <v>3</v>
      </c>
    </row>
    <row r="4" spans="11:14">
      <c r="N4">
        <v>4</v>
      </c>
    </row>
    <row r="5" spans="11:14">
      <c r="K5">
        <f>SUM(1,2,3,4,5,6,7,8)</f>
        <v>36</v>
      </c>
      <c r="N5">
        <f>SUM(N1:N4)</f>
        <v>10</v>
      </c>
    </row>
    <row r="6" spans="11:14">
      <c r="N6" t="s">
        <v>44</v>
      </c>
    </row>
    <row r="7" spans="11:14">
      <c r="N7" t="s">
        <v>112</v>
      </c>
    </row>
    <row r="8" spans="11:14">
      <c r="N8" t="s">
        <v>113</v>
      </c>
    </row>
    <row r="9" spans="11:14">
      <c r="K9">
        <f>AVERAGE(1,2,3,4,5,6,7)</f>
        <v>4</v>
      </c>
      <c r="N9">
        <f>AVERAGE(N1:N4)</f>
        <v>2.5</v>
      </c>
    </row>
    <row r="10" spans="11:14">
      <c r="N10" s="53">
        <v>45658</v>
      </c>
    </row>
    <row r="12" spans="11:14">
      <c r="K12">
        <f>MAX(12,34,54,21,34,78)</f>
        <v>78</v>
      </c>
      <c r="N12">
        <f>MAX(N1:N4)</f>
        <v>4</v>
      </c>
    </row>
    <row r="15" spans="11:14">
      <c r="K15">
        <f>MIN(12,34,54,21,34,78)</f>
        <v>12</v>
      </c>
      <c r="N15">
        <f>MIN(N1:N4)</f>
        <v>1</v>
      </c>
    </row>
    <row r="18" spans="11:15">
      <c r="K18">
        <f>COUNT(1,2,3,"Abc","xyz"," ")</f>
        <v>3</v>
      </c>
      <c r="N18">
        <f>COUNT(N1:N15)</f>
        <v>9</v>
      </c>
    </row>
    <row r="22" spans="11:15">
      <c r="N22">
        <f>COUNTA(N1:N18)</f>
        <v>13</v>
      </c>
    </row>
    <row r="30" spans="11:15">
      <c r="L30">
        <f xml:space="preserve"> ROUND(12.345566,3)</f>
        <v>12.346</v>
      </c>
      <c r="M30">
        <f xml:space="preserve"> ROUND(12.49,0)</f>
        <v>12</v>
      </c>
      <c r="N30">
        <f>ROUND(1234.56,-1)</f>
        <v>1230</v>
      </c>
      <c r="O30">
        <f>ROUND(1234.56,-2)</f>
        <v>1200</v>
      </c>
    </row>
    <row r="37" spans="12:13">
      <c r="L37">
        <f>ROUNDUP(12.34,1)</f>
        <v>12.4</v>
      </c>
      <c r="M37">
        <f>ROUNDUP(9897.456,-3)</f>
        <v>10000</v>
      </c>
    </row>
    <row r="44" spans="12:13">
      <c r="M44">
        <f>ROUNDDOWN(9897.456,-3)</f>
        <v>9000</v>
      </c>
    </row>
    <row r="53" spans="13:14">
      <c r="M53">
        <f>INT(768.95)</f>
        <v>768</v>
      </c>
      <c r="N53">
        <f>INT(456.99999999)</f>
        <v>456</v>
      </c>
    </row>
    <row r="61" spans="13:14">
      <c r="N61">
        <f>ABS(-45)</f>
        <v>45</v>
      </c>
    </row>
    <row r="66" spans="1:14">
      <c r="N66">
        <f>MOD(100,3)</f>
        <v>1</v>
      </c>
    </row>
    <row r="69" spans="1:14">
      <c r="N69">
        <f>POWER(3,3)</f>
        <v>27</v>
      </c>
    </row>
    <row r="70" spans="1:14">
      <c r="N70">
        <f>SQRT(64)</f>
        <v>8</v>
      </c>
    </row>
    <row r="75" spans="1:14" ht="57.6">
      <c r="A75" s="54" t="s">
        <v>43</v>
      </c>
      <c r="B75" s="54" t="s">
        <v>114</v>
      </c>
      <c r="C75" s="54" t="s">
        <v>10</v>
      </c>
      <c r="D75" s="55" t="s">
        <v>115</v>
      </c>
      <c r="E75" s="55" t="s">
        <v>116</v>
      </c>
      <c r="F75" s="55" t="s">
        <v>117</v>
      </c>
      <c r="G75" s="57" t="s">
        <v>118</v>
      </c>
      <c r="H75" s="55" t="s">
        <v>140</v>
      </c>
      <c r="I75" s="55" t="s">
        <v>141</v>
      </c>
      <c r="J75" s="55" t="s">
        <v>142</v>
      </c>
      <c r="K75" s="55" t="s">
        <v>143</v>
      </c>
      <c r="L75" s="55" t="s">
        <v>144</v>
      </c>
      <c r="M75" s="55" t="s">
        <v>146</v>
      </c>
    </row>
    <row r="76" spans="1:14">
      <c r="A76" s="1" t="s">
        <v>119</v>
      </c>
      <c r="B76" s="1" t="s">
        <v>120</v>
      </c>
      <c r="C76" s="1" t="s">
        <v>33</v>
      </c>
      <c r="D76" s="56">
        <v>520</v>
      </c>
      <c r="E76" s="56">
        <v>55</v>
      </c>
      <c r="F76" s="56">
        <v>40</v>
      </c>
      <c r="G76" s="58">
        <v>5</v>
      </c>
      <c r="H76">
        <f>D76*E76*(1-G76/100)</f>
        <v>27170</v>
      </c>
      <c r="I76">
        <f>D76*F76</f>
        <v>20800</v>
      </c>
      <c r="J76">
        <f>H76-I76</f>
        <v>6370</v>
      </c>
      <c r="K76" s="59">
        <f>J76/H76</f>
        <v>0.23444976076555024</v>
      </c>
      <c r="L76">
        <f>ABS(E76-F76)</f>
        <v>15</v>
      </c>
      <c r="M76">
        <f xml:space="preserve"> MOD(D76,100)</f>
        <v>20</v>
      </c>
    </row>
    <row r="77" spans="1:14">
      <c r="A77" s="1" t="s">
        <v>121</v>
      </c>
      <c r="B77" s="1" t="s">
        <v>122</v>
      </c>
      <c r="C77" s="1" t="s">
        <v>22</v>
      </c>
      <c r="D77" s="56">
        <v>430</v>
      </c>
      <c r="E77" s="56">
        <v>60</v>
      </c>
      <c r="F77" s="56">
        <v>38</v>
      </c>
      <c r="G77" s="58">
        <v>10</v>
      </c>
      <c r="H77">
        <f t="shared" ref="H77:H85" si="0">D77*E77*(1-G77/100)</f>
        <v>23220</v>
      </c>
      <c r="I77">
        <f t="shared" ref="I77:I85" si="1">D77*F77</f>
        <v>16340</v>
      </c>
      <c r="J77">
        <f t="shared" ref="J77:J85" si="2">H77-I77</f>
        <v>6880</v>
      </c>
      <c r="K77" s="59">
        <f t="shared" ref="K77:K85" si="3">J77/H77</f>
        <v>0.29629629629629628</v>
      </c>
      <c r="L77">
        <f t="shared" ref="L77:L85" si="4">ABS(E77-F77)</f>
        <v>22</v>
      </c>
      <c r="M77">
        <f t="shared" ref="M77:M85" si="5" xml:space="preserve"> MOD(D77,100)</f>
        <v>30</v>
      </c>
    </row>
    <row r="78" spans="1:14">
      <c r="A78" s="1" t="s">
        <v>123</v>
      </c>
      <c r="B78" s="1" t="s">
        <v>124</v>
      </c>
      <c r="C78" s="1" t="s">
        <v>28</v>
      </c>
      <c r="D78" s="56">
        <v>610</v>
      </c>
      <c r="E78" s="56">
        <v>45</v>
      </c>
      <c r="F78" s="56">
        <v>28</v>
      </c>
      <c r="G78" s="58">
        <v>0</v>
      </c>
      <c r="H78">
        <f t="shared" si="0"/>
        <v>27450</v>
      </c>
      <c r="I78">
        <f t="shared" si="1"/>
        <v>17080</v>
      </c>
      <c r="J78">
        <f t="shared" si="2"/>
        <v>10370</v>
      </c>
      <c r="K78" s="59">
        <f t="shared" si="3"/>
        <v>0.37777777777777777</v>
      </c>
      <c r="L78">
        <f t="shared" si="4"/>
        <v>17</v>
      </c>
      <c r="M78">
        <f t="shared" si="5"/>
        <v>10</v>
      </c>
    </row>
    <row r="79" spans="1:14">
      <c r="A79" s="1" t="s">
        <v>125</v>
      </c>
      <c r="B79" s="1" t="s">
        <v>126</v>
      </c>
      <c r="C79" s="1" t="s">
        <v>127</v>
      </c>
      <c r="D79" s="56">
        <v>480</v>
      </c>
      <c r="E79" s="56">
        <v>70</v>
      </c>
      <c r="F79" s="56">
        <v>52</v>
      </c>
      <c r="G79" s="58">
        <v>8</v>
      </c>
      <c r="H79">
        <f t="shared" si="0"/>
        <v>30912</v>
      </c>
      <c r="I79">
        <f t="shared" si="1"/>
        <v>24960</v>
      </c>
      <c r="J79">
        <f t="shared" si="2"/>
        <v>5952</v>
      </c>
      <c r="K79" s="59">
        <f t="shared" si="3"/>
        <v>0.19254658385093168</v>
      </c>
      <c r="L79">
        <f t="shared" si="4"/>
        <v>18</v>
      </c>
      <c r="M79">
        <f t="shared" si="5"/>
        <v>80</v>
      </c>
    </row>
    <row r="80" spans="1:14">
      <c r="A80" s="1" t="s">
        <v>128</v>
      </c>
      <c r="B80" s="1" t="s">
        <v>129</v>
      </c>
      <c r="C80" s="1" t="s">
        <v>33</v>
      </c>
      <c r="D80" s="56">
        <v>700</v>
      </c>
      <c r="E80" s="56">
        <v>42</v>
      </c>
      <c r="F80" s="56">
        <v>25</v>
      </c>
      <c r="G80" s="58">
        <v>15</v>
      </c>
      <c r="H80">
        <f t="shared" si="0"/>
        <v>24990</v>
      </c>
      <c r="I80">
        <f t="shared" si="1"/>
        <v>17500</v>
      </c>
      <c r="J80">
        <f t="shared" si="2"/>
        <v>7490</v>
      </c>
      <c r="K80" s="59">
        <f t="shared" si="3"/>
        <v>0.29971988795518206</v>
      </c>
      <c r="L80">
        <f t="shared" si="4"/>
        <v>17</v>
      </c>
      <c r="M80">
        <f t="shared" si="5"/>
        <v>0</v>
      </c>
    </row>
    <row r="81" spans="1:13">
      <c r="A81" s="1" t="s">
        <v>130</v>
      </c>
      <c r="B81" s="1" t="s">
        <v>131</v>
      </c>
      <c r="C81" s="1" t="s">
        <v>22</v>
      </c>
      <c r="D81" s="56">
        <v>510</v>
      </c>
      <c r="E81" s="56">
        <v>65</v>
      </c>
      <c r="F81" s="56">
        <v>48</v>
      </c>
      <c r="G81" s="58">
        <v>12</v>
      </c>
      <c r="H81">
        <f t="shared" si="0"/>
        <v>29172</v>
      </c>
      <c r="I81">
        <f t="shared" si="1"/>
        <v>24480</v>
      </c>
      <c r="J81">
        <f t="shared" si="2"/>
        <v>4692</v>
      </c>
      <c r="K81" s="59">
        <f t="shared" si="3"/>
        <v>0.16083916083916083</v>
      </c>
      <c r="L81">
        <f t="shared" si="4"/>
        <v>17</v>
      </c>
      <c r="M81">
        <f t="shared" si="5"/>
        <v>10</v>
      </c>
    </row>
    <row r="82" spans="1:13">
      <c r="A82" s="1" t="s">
        <v>132</v>
      </c>
      <c r="B82" s="1" t="s">
        <v>133</v>
      </c>
      <c r="C82" s="1" t="s">
        <v>127</v>
      </c>
      <c r="D82" s="56">
        <v>350</v>
      </c>
      <c r="E82" s="56">
        <v>75</v>
      </c>
      <c r="F82" s="56">
        <v>60</v>
      </c>
      <c r="G82" s="58">
        <v>5</v>
      </c>
      <c r="H82">
        <f t="shared" si="0"/>
        <v>24937.5</v>
      </c>
      <c r="I82">
        <f t="shared" si="1"/>
        <v>21000</v>
      </c>
      <c r="J82">
        <f t="shared" si="2"/>
        <v>3937.5</v>
      </c>
      <c r="K82" s="59">
        <f t="shared" si="3"/>
        <v>0.15789473684210525</v>
      </c>
      <c r="L82">
        <f t="shared" si="4"/>
        <v>15</v>
      </c>
      <c r="M82">
        <f t="shared" si="5"/>
        <v>50</v>
      </c>
    </row>
    <row r="83" spans="1:13">
      <c r="A83" s="1" t="s">
        <v>134</v>
      </c>
      <c r="B83" s="1" t="s">
        <v>135</v>
      </c>
      <c r="C83" s="1" t="s">
        <v>28</v>
      </c>
      <c r="D83" s="56">
        <v>630</v>
      </c>
      <c r="E83" s="56">
        <v>50</v>
      </c>
      <c r="F83" s="56">
        <v>30</v>
      </c>
      <c r="G83" s="58">
        <v>10</v>
      </c>
      <c r="H83">
        <f t="shared" si="0"/>
        <v>28350</v>
      </c>
      <c r="I83">
        <f t="shared" si="1"/>
        <v>18900</v>
      </c>
      <c r="J83">
        <f t="shared" si="2"/>
        <v>9450</v>
      </c>
      <c r="K83" s="59">
        <f t="shared" si="3"/>
        <v>0.33333333333333331</v>
      </c>
      <c r="L83">
        <f t="shared" si="4"/>
        <v>20</v>
      </c>
      <c r="M83">
        <f t="shared" si="5"/>
        <v>30</v>
      </c>
    </row>
    <row r="84" spans="1:13">
      <c r="A84" s="1" t="s">
        <v>136</v>
      </c>
      <c r="B84" s="1" t="s">
        <v>137</v>
      </c>
      <c r="C84" s="1" t="s">
        <v>33</v>
      </c>
      <c r="D84" s="56">
        <v>410</v>
      </c>
      <c r="E84" s="56">
        <v>68</v>
      </c>
      <c r="F84" s="56">
        <v>42</v>
      </c>
      <c r="G84" s="58">
        <v>8</v>
      </c>
      <c r="H84">
        <f t="shared" si="0"/>
        <v>25649.600000000002</v>
      </c>
      <c r="I84">
        <f t="shared" si="1"/>
        <v>17220</v>
      </c>
      <c r="J84">
        <f t="shared" si="2"/>
        <v>8429.6000000000022</v>
      </c>
      <c r="K84" s="59">
        <f t="shared" si="3"/>
        <v>0.32864450127877243</v>
      </c>
      <c r="L84">
        <f t="shared" si="4"/>
        <v>26</v>
      </c>
      <c r="M84">
        <f t="shared" si="5"/>
        <v>10</v>
      </c>
    </row>
    <row r="85" spans="1:13">
      <c r="A85" s="1" t="s">
        <v>138</v>
      </c>
      <c r="B85" s="1" t="s">
        <v>139</v>
      </c>
      <c r="C85" s="1" t="s">
        <v>22</v>
      </c>
      <c r="D85" s="56">
        <v>560</v>
      </c>
      <c r="E85" s="56">
        <v>58</v>
      </c>
      <c r="F85" s="56">
        <v>35</v>
      </c>
      <c r="G85" s="58">
        <v>0</v>
      </c>
      <c r="H85">
        <f t="shared" si="0"/>
        <v>32480</v>
      </c>
      <c r="I85">
        <f t="shared" si="1"/>
        <v>19600</v>
      </c>
      <c r="J85">
        <f t="shared" si="2"/>
        <v>12880</v>
      </c>
      <c r="K85" s="59">
        <f t="shared" si="3"/>
        <v>0.39655172413793105</v>
      </c>
      <c r="L85">
        <f t="shared" si="4"/>
        <v>23</v>
      </c>
      <c r="M85">
        <f t="shared" si="5"/>
        <v>60</v>
      </c>
    </row>
    <row r="89" spans="1:13">
      <c r="B89">
        <v>2</v>
      </c>
      <c r="C89">
        <f>SUM(J76:J85)</f>
        <v>76451.100000000006</v>
      </c>
    </row>
    <row r="90" spans="1:13">
      <c r="B90">
        <v>3</v>
      </c>
      <c r="C90" s="47">
        <f>AVERAGE(G76:G85)</f>
        <v>7.3</v>
      </c>
    </row>
    <row r="91" spans="1:13">
      <c r="B91">
        <v>4</v>
      </c>
      <c r="C91">
        <f>MAX(J76:J85)</f>
        <v>12880</v>
      </c>
    </row>
    <row r="92" spans="1:13">
      <c r="B92">
        <v>5</v>
      </c>
      <c r="C92">
        <f>MIN(J76:J85)</f>
        <v>3937.5</v>
      </c>
    </row>
    <row r="93" spans="1:13">
      <c r="B93">
        <v>6</v>
      </c>
      <c r="C93">
        <f>AVERAGE(H76:H85)</f>
        <v>27433.109999999997</v>
      </c>
      <c r="D93">
        <f>ROUND(AVERAGE(H76:H85),-3)</f>
        <v>27000</v>
      </c>
    </row>
    <row r="94" spans="1:13">
      <c r="B94">
        <v>7</v>
      </c>
      <c r="C94">
        <f>AVERAGE(D76:D85)</f>
        <v>520</v>
      </c>
      <c r="D94">
        <f>ROUNDUP(AVERAGE(D76:D85),-2)</f>
        <v>600</v>
      </c>
    </row>
    <row r="95" spans="1:13">
      <c r="B95">
        <v>8</v>
      </c>
      <c r="C95">
        <f>AVERAGE(F76:F85)</f>
        <v>39.799999999999997</v>
      </c>
      <c r="D95">
        <f>ROUNDDOWN(AVERAGE(F76:F85),0)</f>
        <v>39</v>
      </c>
    </row>
    <row r="96" spans="1:13">
      <c r="B96">
        <v>9</v>
      </c>
      <c r="C96" t="s">
        <v>145</v>
      </c>
    </row>
    <row r="97" spans="2:4">
      <c r="B97">
        <v>10</v>
      </c>
      <c r="C97">
        <f>AVERAGE(J76:J85)</f>
        <v>7645.1100000000006</v>
      </c>
      <c r="D97">
        <f>INT(C97)</f>
        <v>7645</v>
      </c>
    </row>
    <row r="98" spans="2:4">
      <c r="B98">
        <v>11</v>
      </c>
      <c r="C98" t="s">
        <v>147</v>
      </c>
    </row>
    <row r="99" spans="2:4">
      <c r="B99">
        <v>12</v>
      </c>
    </row>
    <row r="100" spans="2:4">
      <c r="B100">
        <v>13</v>
      </c>
    </row>
    <row r="101" spans="2:4">
      <c r="B101">
        <v>14</v>
      </c>
      <c r="C101">
        <f>MEDIAN(J76:J85)</f>
        <v>7185</v>
      </c>
    </row>
    <row r="102" spans="2:4">
      <c r="B102">
        <v>15</v>
      </c>
      <c r="C102">
        <f>MODE(G76:G85)</f>
        <v>5</v>
      </c>
    </row>
    <row r="103" spans="2:4">
      <c r="B103">
        <v>16</v>
      </c>
      <c r="C103">
        <f>_xlfn.STDEV.P(J76:J85)</f>
        <v>2574.3224601630609</v>
      </c>
    </row>
    <row r="104" spans="2:4">
      <c r="B104">
        <v>17</v>
      </c>
      <c r="C104">
        <f>_xlfn.VAR.P(H76:H85)</f>
        <v>7463577.1688999999</v>
      </c>
    </row>
    <row r="105" spans="2:4">
      <c r="B105">
        <v>18</v>
      </c>
      <c r="C105">
        <f>COUNTA(A76:A85)</f>
        <v>10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E5652-BF22-403E-95B1-6238F0CF8175}">
  <dimension ref="A1:AH61"/>
  <sheetViews>
    <sheetView topLeftCell="A52" zoomScale="117" workbookViewId="0">
      <selection activeCell="A43" sqref="A43:G58"/>
    </sheetView>
  </sheetViews>
  <sheetFormatPr defaultRowHeight="14.4"/>
  <cols>
    <col min="4" max="4" width="24.33203125" customWidth="1"/>
    <col min="5" max="5" width="23.6640625" customWidth="1"/>
    <col min="6" max="6" width="18.33203125" customWidth="1"/>
    <col min="7" max="7" width="28.21875" customWidth="1"/>
    <col min="12" max="12" width="15.77734375" bestFit="1" customWidth="1"/>
    <col min="17" max="17" width="16" bestFit="1" customWidth="1"/>
    <col min="18" max="18" width="12.6640625" customWidth="1"/>
    <col min="20" max="20" width="10.44140625" bestFit="1" customWidth="1"/>
    <col min="24" max="24" width="20.44140625" customWidth="1"/>
    <col min="27" max="27" width="16.5546875" customWidth="1"/>
    <col min="28" max="28" width="18.5546875" customWidth="1"/>
    <col min="29" max="29" width="15.44140625" customWidth="1"/>
    <col min="30" max="30" width="19" customWidth="1"/>
    <col min="31" max="31" width="25.44140625" customWidth="1"/>
    <col min="32" max="32" width="20.109375" customWidth="1"/>
    <col min="33" max="33" width="19.6640625" customWidth="1"/>
    <col min="34" max="34" width="22.33203125" customWidth="1"/>
  </cols>
  <sheetData>
    <row r="1" spans="1:34">
      <c r="A1" s="179" t="s">
        <v>148</v>
      </c>
      <c r="B1" s="179"/>
      <c r="C1" s="179"/>
      <c r="D1" s="179"/>
      <c r="E1" s="179"/>
      <c r="F1" s="179"/>
    </row>
    <row r="3" spans="1:34">
      <c r="L3" s="52" t="s">
        <v>149</v>
      </c>
      <c r="Q3" s="52" t="s">
        <v>150</v>
      </c>
      <c r="T3" t="s">
        <v>153</v>
      </c>
      <c r="U3" s="60">
        <v>0.1</v>
      </c>
    </row>
    <row r="5" spans="1:34">
      <c r="K5">
        <v>1</v>
      </c>
      <c r="L5">
        <v>10</v>
      </c>
      <c r="M5">
        <v>20</v>
      </c>
      <c r="N5">
        <f>L5*M5</f>
        <v>200</v>
      </c>
      <c r="Q5" t="s">
        <v>151</v>
      </c>
      <c r="R5" t="s">
        <v>152</v>
      </c>
      <c r="X5" s="52" t="s">
        <v>154</v>
      </c>
    </row>
    <row r="6" spans="1:34">
      <c r="K6">
        <v>2</v>
      </c>
      <c r="L6">
        <v>11</v>
      </c>
      <c r="M6">
        <v>21</v>
      </c>
      <c r="N6">
        <f t="shared" ref="N6:N18" si="0">L6*M6</f>
        <v>231</v>
      </c>
      <c r="Q6">
        <v>100</v>
      </c>
      <c r="R6">
        <f>Q6*$U$3</f>
        <v>10</v>
      </c>
      <c r="AB6" t="s">
        <v>155</v>
      </c>
      <c r="AC6" t="s">
        <v>156</v>
      </c>
    </row>
    <row r="7" spans="1:34">
      <c r="K7">
        <v>3</v>
      </c>
      <c r="L7">
        <v>12</v>
      </c>
      <c r="M7">
        <v>22</v>
      </c>
      <c r="N7">
        <f t="shared" si="0"/>
        <v>264</v>
      </c>
      <c r="Q7">
        <v>120</v>
      </c>
      <c r="R7">
        <f t="shared" ref="R7:R18" si="1">Q7*$U$3</f>
        <v>12</v>
      </c>
    </row>
    <row r="8" spans="1:34">
      <c r="K8">
        <v>4</v>
      </c>
      <c r="L8">
        <v>13</v>
      </c>
      <c r="M8">
        <v>23</v>
      </c>
      <c r="N8">
        <f t="shared" si="0"/>
        <v>299</v>
      </c>
      <c r="Q8">
        <v>140</v>
      </c>
      <c r="R8">
        <f>Q8*$U$3</f>
        <v>14</v>
      </c>
      <c r="Y8">
        <v>1</v>
      </c>
      <c r="Z8">
        <v>2</v>
      </c>
      <c r="AA8">
        <v>3</v>
      </c>
      <c r="AB8">
        <v>4</v>
      </c>
      <c r="AC8">
        <v>5</v>
      </c>
      <c r="AD8">
        <v>6</v>
      </c>
      <c r="AE8">
        <v>7</v>
      </c>
      <c r="AF8">
        <v>8</v>
      </c>
      <c r="AG8">
        <v>9</v>
      </c>
      <c r="AH8">
        <v>10</v>
      </c>
    </row>
    <row r="9" spans="1:34">
      <c r="K9">
        <v>5</v>
      </c>
      <c r="L9">
        <v>14</v>
      </c>
      <c r="M9">
        <v>24</v>
      </c>
      <c r="N9">
        <f t="shared" si="0"/>
        <v>336</v>
      </c>
      <c r="Q9">
        <v>160</v>
      </c>
      <c r="R9">
        <f t="shared" si="1"/>
        <v>16</v>
      </c>
      <c r="X9">
        <v>1</v>
      </c>
      <c r="Y9">
        <f>Y$8^$X9</f>
        <v>1</v>
      </c>
      <c r="Z9">
        <f t="shared" ref="Z9:AH18" si="2">Z$8^$X9</f>
        <v>2</v>
      </c>
      <c r="AA9">
        <f t="shared" si="2"/>
        <v>3</v>
      </c>
      <c r="AB9">
        <f t="shared" si="2"/>
        <v>4</v>
      </c>
      <c r="AC9">
        <f t="shared" si="2"/>
        <v>5</v>
      </c>
      <c r="AD9">
        <f t="shared" si="2"/>
        <v>6</v>
      </c>
      <c r="AE9">
        <f t="shared" si="2"/>
        <v>7</v>
      </c>
      <c r="AF9">
        <f t="shared" si="2"/>
        <v>8</v>
      </c>
      <c r="AG9">
        <f t="shared" si="2"/>
        <v>9</v>
      </c>
      <c r="AH9">
        <f t="shared" si="2"/>
        <v>10</v>
      </c>
    </row>
    <row r="10" spans="1:34">
      <c r="K10">
        <v>6</v>
      </c>
      <c r="L10">
        <v>15</v>
      </c>
      <c r="M10">
        <v>25</v>
      </c>
      <c r="N10">
        <f t="shared" si="0"/>
        <v>375</v>
      </c>
      <c r="Q10">
        <v>180</v>
      </c>
      <c r="R10">
        <f t="shared" si="1"/>
        <v>18</v>
      </c>
      <c r="X10">
        <v>2</v>
      </c>
      <c r="Y10">
        <f t="shared" ref="Y10:Y18" si="3">Y$8^$X10</f>
        <v>1</v>
      </c>
      <c r="Z10">
        <f t="shared" si="2"/>
        <v>4</v>
      </c>
      <c r="AA10">
        <f t="shared" si="2"/>
        <v>9</v>
      </c>
      <c r="AB10">
        <f t="shared" si="2"/>
        <v>16</v>
      </c>
      <c r="AC10">
        <f t="shared" si="2"/>
        <v>25</v>
      </c>
      <c r="AD10">
        <f t="shared" si="2"/>
        <v>36</v>
      </c>
      <c r="AE10">
        <f t="shared" si="2"/>
        <v>49</v>
      </c>
      <c r="AF10">
        <f t="shared" si="2"/>
        <v>64</v>
      </c>
      <c r="AG10">
        <f t="shared" si="2"/>
        <v>81</v>
      </c>
      <c r="AH10">
        <f t="shared" si="2"/>
        <v>100</v>
      </c>
    </row>
    <row r="11" spans="1:34">
      <c r="K11">
        <v>7</v>
      </c>
      <c r="L11">
        <v>16</v>
      </c>
      <c r="M11">
        <v>26</v>
      </c>
      <c r="N11">
        <f t="shared" si="0"/>
        <v>416</v>
      </c>
      <c r="Q11">
        <v>200</v>
      </c>
      <c r="R11">
        <f t="shared" si="1"/>
        <v>20</v>
      </c>
      <c r="X11">
        <v>3</v>
      </c>
      <c r="Y11">
        <f t="shared" si="3"/>
        <v>1</v>
      </c>
      <c r="Z11">
        <f t="shared" si="2"/>
        <v>8</v>
      </c>
      <c r="AA11">
        <f t="shared" si="2"/>
        <v>27</v>
      </c>
      <c r="AB11">
        <f t="shared" si="2"/>
        <v>64</v>
      </c>
      <c r="AC11">
        <f t="shared" si="2"/>
        <v>125</v>
      </c>
      <c r="AD11">
        <f t="shared" si="2"/>
        <v>216</v>
      </c>
      <c r="AE11">
        <f t="shared" si="2"/>
        <v>343</v>
      </c>
      <c r="AF11">
        <f t="shared" si="2"/>
        <v>512</v>
      </c>
      <c r="AG11">
        <f t="shared" si="2"/>
        <v>729</v>
      </c>
      <c r="AH11">
        <f t="shared" si="2"/>
        <v>1000</v>
      </c>
    </row>
    <row r="12" spans="1:34">
      <c r="K12">
        <v>8</v>
      </c>
      <c r="L12">
        <v>17</v>
      </c>
      <c r="M12">
        <v>27</v>
      </c>
      <c r="N12">
        <f t="shared" si="0"/>
        <v>459</v>
      </c>
      <c r="Q12">
        <v>220</v>
      </c>
      <c r="R12">
        <f t="shared" si="1"/>
        <v>22</v>
      </c>
      <c r="X12">
        <v>4</v>
      </c>
      <c r="Y12">
        <f t="shared" si="3"/>
        <v>1</v>
      </c>
      <c r="Z12">
        <f t="shared" si="2"/>
        <v>16</v>
      </c>
      <c r="AA12">
        <f t="shared" si="2"/>
        <v>81</v>
      </c>
      <c r="AB12">
        <f t="shared" si="2"/>
        <v>256</v>
      </c>
      <c r="AC12">
        <f t="shared" si="2"/>
        <v>625</v>
      </c>
      <c r="AD12">
        <f t="shared" si="2"/>
        <v>1296</v>
      </c>
      <c r="AE12">
        <f t="shared" si="2"/>
        <v>2401</v>
      </c>
      <c r="AF12">
        <f t="shared" si="2"/>
        <v>4096</v>
      </c>
      <c r="AG12">
        <f t="shared" si="2"/>
        <v>6561</v>
      </c>
      <c r="AH12">
        <f t="shared" si="2"/>
        <v>10000</v>
      </c>
    </row>
    <row r="13" spans="1:34">
      <c r="K13">
        <v>9</v>
      </c>
      <c r="L13">
        <v>18</v>
      </c>
      <c r="M13">
        <v>28</v>
      </c>
      <c r="N13">
        <f t="shared" si="0"/>
        <v>504</v>
      </c>
      <c r="Q13">
        <v>240</v>
      </c>
      <c r="R13">
        <f t="shared" si="1"/>
        <v>24</v>
      </c>
      <c r="X13">
        <v>5</v>
      </c>
      <c r="Y13">
        <f t="shared" si="3"/>
        <v>1</v>
      </c>
      <c r="Z13">
        <f t="shared" si="2"/>
        <v>32</v>
      </c>
      <c r="AA13">
        <f t="shared" si="2"/>
        <v>243</v>
      </c>
      <c r="AB13">
        <f t="shared" si="2"/>
        <v>1024</v>
      </c>
      <c r="AC13">
        <f t="shared" si="2"/>
        <v>3125</v>
      </c>
      <c r="AD13">
        <f t="shared" si="2"/>
        <v>7776</v>
      </c>
      <c r="AE13">
        <f t="shared" si="2"/>
        <v>16807</v>
      </c>
      <c r="AF13">
        <f t="shared" si="2"/>
        <v>32768</v>
      </c>
      <c r="AG13">
        <f t="shared" si="2"/>
        <v>59049</v>
      </c>
      <c r="AH13">
        <f t="shared" si="2"/>
        <v>100000</v>
      </c>
    </row>
    <row r="14" spans="1:34">
      <c r="K14">
        <v>10</v>
      </c>
      <c r="L14">
        <v>19</v>
      </c>
      <c r="M14">
        <v>29</v>
      </c>
      <c r="N14">
        <f t="shared" si="0"/>
        <v>551</v>
      </c>
      <c r="Q14">
        <v>260</v>
      </c>
      <c r="R14">
        <f t="shared" si="1"/>
        <v>26</v>
      </c>
      <c r="X14">
        <v>6</v>
      </c>
      <c r="Y14">
        <f t="shared" si="3"/>
        <v>1</v>
      </c>
      <c r="Z14">
        <f t="shared" si="2"/>
        <v>64</v>
      </c>
      <c r="AA14">
        <f t="shared" si="2"/>
        <v>729</v>
      </c>
      <c r="AB14">
        <f t="shared" si="2"/>
        <v>4096</v>
      </c>
      <c r="AC14">
        <f t="shared" si="2"/>
        <v>15625</v>
      </c>
      <c r="AD14">
        <f t="shared" si="2"/>
        <v>46656</v>
      </c>
      <c r="AE14">
        <f t="shared" si="2"/>
        <v>117649</v>
      </c>
      <c r="AF14">
        <f t="shared" si="2"/>
        <v>262144</v>
      </c>
      <c r="AG14">
        <f t="shared" si="2"/>
        <v>531441</v>
      </c>
      <c r="AH14">
        <f t="shared" si="2"/>
        <v>1000000</v>
      </c>
    </row>
    <row r="15" spans="1:34">
      <c r="K15">
        <v>11</v>
      </c>
      <c r="L15">
        <v>20</v>
      </c>
      <c r="M15">
        <v>30</v>
      </c>
      <c r="N15">
        <f t="shared" si="0"/>
        <v>600</v>
      </c>
      <c r="Q15">
        <v>280</v>
      </c>
      <c r="R15">
        <f t="shared" si="1"/>
        <v>28</v>
      </c>
      <c r="X15">
        <v>7</v>
      </c>
      <c r="Y15">
        <f t="shared" si="3"/>
        <v>1</v>
      </c>
      <c r="Z15">
        <f t="shared" si="2"/>
        <v>128</v>
      </c>
      <c r="AA15">
        <f t="shared" si="2"/>
        <v>2187</v>
      </c>
      <c r="AB15">
        <f t="shared" si="2"/>
        <v>16384</v>
      </c>
      <c r="AC15">
        <f t="shared" si="2"/>
        <v>78125</v>
      </c>
      <c r="AD15">
        <f t="shared" si="2"/>
        <v>279936</v>
      </c>
      <c r="AE15">
        <f t="shared" si="2"/>
        <v>823543</v>
      </c>
      <c r="AF15">
        <f t="shared" si="2"/>
        <v>2097152</v>
      </c>
      <c r="AG15">
        <f t="shared" si="2"/>
        <v>4782969</v>
      </c>
      <c r="AH15">
        <f t="shared" si="2"/>
        <v>10000000</v>
      </c>
    </row>
    <row r="16" spans="1:34">
      <c r="K16">
        <v>12</v>
      </c>
      <c r="L16">
        <v>21</v>
      </c>
      <c r="M16">
        <v>31</v>
      </c>
      <c r="N16">
        <f t="shared" si="0"/>
        <v>651</v>
      </c>
      <c r="Q16">
        <v>300</v>
      </c>
      <c r="R16">
        <f t="shared" si="1"/>
        <v>30</v>
      </c>
      <c r="X16">
        <v>8</v>
      </c>
      <c r="Y16">
        <f t="shared" si="3"/>
        <v>1</v>
      </c>
      <c r="Z16">
        <f t="shared" si="2"/>
        <v>256</v>
      </c>
      <c r="AA16">
        <f t="shared" si="2"/>
        <v>6561</v>
      </c>
      <c r="AB16">
        <f t="shared" si="2"/>
        <v>65536</v>
      </c>
      <c r="AC16">
        <f t="shared" si="2"/>
        <v>390625</v>
      </c>
      <c r="AD16">
        <f t="shared" si="2"/>
        <v>1679616</v>
      </c>
      <c r="AE16">
        <f t="shared" si="2"/>
        <v>5764801</v>
      </c>
      <c r="AF16">
        <f t="shared" si="2"/>
        <v>16777216</v>
      </c>
      <c r="AG16">
        <f t="shared" si="2"/>
        <v>43046721</v>
      </c>
      <c r="AH16">
        <f t="shared" si="2"/>
        <v>100000000</v>
      </c>
    </row>
    <row r="17" spans="11:34">
      <c r="K17">
        <v>13</v>
      </c>
      <c r="L17">
        <v>22</v>
      </c>
      <c r="M17">
        <v>32</v>
      </c>
      <c r="N17">
        <f t="shared" si="0"/>
        <v>704</v>
      </c>
      <c r="Q17">
        <v>320</v>
      </c>
      <c r="R17">
        <f t="shared" si="1"/>
        <v>32</v>
      </c>
      <c r="X17">
        <v>9</v>
      </c>
      <c r="Y17">
        <f t="shared" si="3"/>
        <v>1</v>
      </c>
      <c r="Z17">
        <f t="shared" si="2"/>
        <v>512</v>
      </c>
      <c r="AA17">
        <f t="shared" si="2"/>
        <v>19683</v>
      </c>
      <c r="AB17">
        <f t="shared" si="2"/>
        <v>262144</v>
      </c>
      <c r="AC17">
        <f t="shared" si="2"/>
        <v>1953125</v>
      </c>
      <c r="AD17">
        <f t="shared" si="2"/>
        <v>10077696</v>
      </c>
      <c r="AE17">
        <f t="shared" si="2"/>
        <v>40353607</v>
      </c>
      <c r="AF17">
        <f t="shared" si="2"/>
        <v>134217728</v>
      </c>
      <c r="AG17">
        <f t="shared" si="2"/>
        <v>387420489</v>
      </c>
      <c r="AH17">
        <f t="shared" si="2"/>
        <v>1000000000</v>
      </c>
    </row>
    <row r="18" spans="11:34">
      <c r="K18">
        <v>14</v>
      </c>
      <c r="L18">
        <v>23</v>
      </c>
      <c r="M18">
        <v>33</v>
      </c>
      <c r="N18">
        <f t="shared" si="0"/>
        <v>759</v>
      </c>
      <c r="Q18">
        <v>340</v>
      </c>
      <c r="R18">
        <f t="shared" si="1"/>
        <v>34</v>
      </c>
      <c r="X18">
        <v>10</v>
      </c>
      <c r="Y18">
        <f t="shared" si="3"/>
        <v>1</v>
      </c>
      <c r="Z18">
        <f t="shared" si="2"/>
        <v>1024</v>
      </c>
      <c r="AA18">
        <f t="shared" si="2"/>
        <v>59049</v>
      </c>
      <c r="AB18">
        <f t="shared" si="2"/>
        <v>1048576</v>
      </c>
      <c r="AC18">
        <f t="shared" si="2"/>
        <v>9765625</v>
      </c>
      <c r="AD18">
        <f t="shared" si="2"/>
        <v>60466176</v>
      </c>
      <c r="AE18">
        <f t="shared" si="2"/>
        <v>282475249</v>
      </c>
      <c r="AF18">
        <f t="shared" si="2"/>
        <v>1073741824</v>
      </c>
      <c r="AG18">
        <f t="shared" si="2"/>
        <v>3486784401</v>
      </c>
      <c r="AH18">
        <f t="shared" si="2"/>
        <v>10000000000</v>
      </c>
    </row>
    <row r="19" spans="11:34">
      <c r="K19">
        <f>SUM(K5:K18)</f>
        <v>105</v>
      </c>
      <c r="L19">
        <f>SUM(L5:L18)</f>
        <v>231</v>
      </c>
      <c r="M19">
        <f>SUM(M5:M18)</f>
        <v>371</v>
      </c>
      <c r="N19">
        <f>SUM(N5:N18)</f>
        <v>6349</v>
      </c>
      <c r="Q19">
        <v>360</v>
      </c>
      <c r="R19">
        <f>Q19*$U$3</f>
        <v>36</v>
      </c>
    </row>
    <row r="24" spans="11:34">
      <c r="AB24" t="s">
        <v>157</v>
      </c>
    </row>
    <row r="26" spans="11:34">
      <c r="W26" t="s">
        <v>158</v>
      </c>
      <c r="Y26">
        <v>1</v>
      </c>
      <c r="Z26">
        <v>2</v>
      </c>
      <c r="AA26">
        <v>3</v>
      </c>
      <c r="AB26">
        <v>4</v>
      </c>
      <c r="AC26">
        <v>5</v>
      </c>
      <c r="AD26">
        <v>6</v>
      </c>
      <c r="AE26">
        <v>7</v>
      </c>
      <c r="AF26">
        <v>8</v>
      </c>
      <c r="AG26">
        <v>9</v>
      </c>
      <c r="AH26">
        <v>10</v>
      </c>
    </row>
    <row r="27" spans="11:34">
      <c r="W27" t="s">
        <v>159</v>
      </c>
      <c r="X27">
        <v>1</v>
      </c>
      <c r="Y27">
        <f>Y$26^$X27*3</f>
        <v>3</v>
      </c>
      <c r="Z27">
        <f t="shared" ref="Z27:AH35" si="4">Z$26^$X27*3</f>
        <v>6</v>
      </c>
      <c r="AA27">
        <f t="shared" si="4"/>
        <v>9</v>
      </c>
      <c r="AB27">
        <f t="shared" si="4"/>
        <v>12</v>
      </c>
      <c r="AC27">
        <f t="shared" si="4"/>
        <v>15</v>
      </c>
      <c r="AD27">
        <f t="shared" si="4"/>
        <v>18</v>
      </c>
      <c r="AE27">
        <f t="shared" si="4"/>
        <v>21</v>
      </c>
      <c r="AF27">
        <f t="shared" si="4"/>
        <v>24</v>
      </c>
      <c r="AG27">
        <f t="shared" si="4"/>
        <v>27</v>
      </c>
      <c r="AH27">
        <f t="shared" si="4"/>
        <v>30</v>
      </c>
    </row>
    <row r="28" spans="11:34">
      <c r="X28">
        <v>2</v>
      </c>
      <c r="Y28">
        <f t="shared" ref="Y28:Y35" si="5">Y$26^$X28*3</f>
        <v>3</v>
      </c>
      <c r="Z28">
        <f t="shared" si="4"/>
        <v>12</v>
      </c>
      <c r="AA28">
        <f t="shared" si="4"/>
        <v>27</v>
      </c>
      <c r="AB28">
        <f t="shared" si="4"/>
        <v>48</v>
      </c>
      <c r="AC28">
        <f t="shared" si="4"/>
        <v>75</v>
      </c>
      <c r="AD28">
        <f t="shared" si="4"/>
        <v>108</v>
      </c>
      <c r="AE28">
        <f t="shared" si="4"/>
        <v>147</v>
      </c>
      <c r="AF28">
        <f t="shared" si="4"/>
        <v>192</v>
      </c>
      <c r="AG28">
        <f t="shared" si="4"/>
        <v>243</v>
      </c>
      <c r="AH28">
        <f t="shared" si="4"/>
        <v>300</v>
      </c>
    </row>
    <row r="29" spans="11:34">
      <c r="X29">
        <v>3</v>
      </c>
      <c r="Y29">
        <f t="shared" si="5"/>
        <v>3</v>
      </c>
      <c r="Z29">
        <f t="shared" si="4"/>
        <v>24</v>
      </c>
      <c r="AA29">
        <f t="shared" si="4"/>
        <v>81</v>
      </c>
      <c r="AB29">
        <f t="shared" si="4"/>
        <v>192</v>
      </c>
      <c r="AC29">
        <f t="shared" si="4"/>
        <v>375</v>
      </c>
      <c r="AD29">
        <f t="shared" si="4"/>
        <v>648</v>
      </c>
      <c r="AE29">
        <f t="shared" si="4"/>
        <v>1029</v>
      </c>
      <c r="AF29">
        <f t="shared" si="4"/>
        <v>1536</v>
      </c>
      <c r="AG29">
        <f t="shared" si="4"/>
        <v>2187</v>
      </c>
      <c r="AH29">
        <f t="shared" si="4"/>
        <v>3000</v>
      </c>
    </row>
    <row r="30" spans="11:34">
      <c r="X30">
        <v>4</v>
      </c>
      <c r="Y30">
        <f t="shared" si="5"/>
        <v>3</v>
      </c>
      <c r="Z30">
        <f t="shared" si="4"/>
        <v>48</v>
      </c>
      <c r="AA30">
        <f t="shared" si="4"/>
        <v>243</v>
      </c>
      <c r="AB30">
        <f t="shared" si="4"/>
        <v>768</v>
      </c>
      <c r="AC30">
        <f t="shared" si="4"/>
        <v>1875</v>
      </c>
      <c r="AD30">
        <f t="shared" si="4"/>
        <v>3888</v>
      </c>
      <c r="AE30">
        <f t="shared" si="4"/>
        <v>7203</v>
      </c>
      <c r="AF30">
        <f t="shared" si="4"/>
        <v>12288</v>
      </c>
      <c r="AG30">
        <f t="shared" si="4"/>
        <v>19683</v>
      </c>
      <c r="AH30">
        <f t="shared" si="4"/>
        <v>30000</v>
      </c>
    </row>
    <row r="31" spans="11:34">
      <c r="X31">
        <v>5</v>
      </c>
      <c r="Y31">
        <f t="shared" si="5"/>
        <v>3</v>
      </c>
      <c r="Z31">
        <f t="shared" si="4"/>
        <v>96</v>
      </c>
      <c r="AA31">
        <f t="shared" si="4"/>
        <v>729</v>
      </c>
      <c r="AB31">
        <f t="shared" si="4"/>
        <v>3072</v>
      </c>
      <c r="AC31">
        <f t="shared" si="4"/>
        <v>9375</v>
      </c>
      <c r="AD31">
        <f t="shared" si="4"/>
        <v>23328</v>
      </c>
      <c r="AE31">
        <f t="shared" si="4"/>
        <v>50421</v>
      </c>
      <c r="AF31">
        <f t="shared" si="4"/>
        <v>98304</v>
      </c>
      <c r="AG31">
        <f t="shared" si="4"/>
        <v>177147</v>
      </c>
      <c r="AH31">
        <f t="shared" si="4"/>
        <v>300000</v>
      </c>
    </row>
    <row r="32" spans="11:34">
      <c r="X32">
        <v>6</v>
      </c>
      <c r="Y32">
        <f t="shared" si="5"/>
        <v>3</v>
      </c>
      <c r="Z32">
        <f t="shared" si="4"/>
        <v>192</v>
      </c>
      <c r="AA32">
        <f t="shared" si="4"/>
        <v>2187</v>
      </c>
      <c r="AB32">
        <f t="shared" si="4"/>
        <v>12288</v>
      </c>
      <c r="AC32">
        <f t="shared" si="4"/>
        <v>46875</v>
      </c>
      <c r="AD32">
        <f t="shared" si="4"/>
        <v>139968</v>
      </c>
      <c r="AE32">
        <f t="shared" si="4"/>
        <v>352947</v>
      </c>
      <c r="AF32">
        <f t="shared" si="4"/>
        <v>786432</v>
      </c>
      <c r="AG32">
        <f t="shared" si="4"/>
        <v>1594323</v>
      </c>
      <c r="AH32">
        <f t="shared" si="4"/>
        <v>3000000</v>
      </c>
    </row>
    <row r="33" spans="1:34">
      <c r="X33">
        <v>7</v>
      </c>
      <c r="Y33">
        <f t="shared" si="5"/>
        <v>3</v>
      </c>
      <c r="Z33">
        <f t="shared" si="4"/>
        <v>384</v>
      </c>
      <c r="AA33">
        <f t="shared" si="4"/>
        <v>6561</v>
      </c>
      <c r="AB33">
        <f t="shared" si="4"/>
        <v>49152</v>
      </c>
      <c r="AC33">
        <f t="shared" si="4"/>
        <v>234375</v>
      </c>
      <c r="AD33">
        <f t="shared" si="4"/>
        <v>839808</v>
      </c>
      <c r="AE33">
        <f t="shared" si="4"/>
        <v>2470629</v>
      </c>
      <c r="AF33">
        <f t="shared" si="4"/>
        <v>6291456</v>
      </c>
      <c r="AG33">
        <f t="shared" si="4"/>
        <v>14348907</v>
      </c>
      <c r="AH33">
        <f t="shared" si="4"/>
        <v>30000000</v>
      </c>
    </row>
    <row r="34" spans="1:34">
      <c r="X34">
        <v>8</v>
      </c>
      <c r="Y34">
        <f t="shared" si="5"/>
        <v>3</v>
      </c>
      <c r="Z34">
        <f t="shared" si="4"/>
        <v>768</v>
      </c>
      <c r="AA34">
        <f t="shared" si="4"/>
        <v>19683</v>
      </c>
      <c r="AB34">
        <f t="shared" si="4"/>
        <v>196608</v>
      </c>
      <c r="AC34">
        <f t="shared" si="4"/>
        <v>1171875</v>
      </c>
      <c r="AD34">
        <f t="shared" si="4"/>
        <v>5038848</v>
      </c>
      <c r="AE34">
        <f t="shared" si="4"/>
        <v>17294403</v>
      </c>
      <c r="AF34">
        <f t="shared" si="4"/>
        <v>50331648</v>
      </c>
      <c r="AG34">
        <f t="shared" si="4"/>
        <v>129140163</v>
      </c>
      <c r="AH34">
        <f t="shared" si="4"/>
        <v>300000000</v>
      </c>
    </row>
    <row r="35" spans="1:34">
      <c r="X35">
        <v>9</v>
      </c>
      <c r="Y35">
        <f t="shared" si="5"/>
        <v>3</v>
      </c>
      <c r="Z35">
        <f t="shared" si="4"/>
        <v>1536</v>
      </c>
      <c r="AA35">
        <f t="shared" si="4"/>
        <v>59049</v>
      </c>
      <c r="AB35">
        <f t="shared" si="4"/>
        <v>786432</v>
      </c>
      <c r="AC35">
        <f t="shared" si="4"/>
        <v>5859375</v>
      </c>
      <c r="AD35">
        <f t="shared" si="4"/>
        <v>30233088</v>
      </c>
      <c r="AE35">
        <f t="shared" si="4"/>
        <v>121060821</v>
      </c>
      <c r="AF35">
        <f t="shared" si="4"/>
        <v>402653184</v>
      </c>
      <c r="AG35">
        <f t="shared" si="4"/>
        <v>1162261467</v>
      </c>
      <c r="AH35">
        <f t="shared" si="4"/>
        <v>3000000000</v>
      </c>
    </row>
    <row r="36" spans="1:34">
      <c r="X36">
        <v>10</v>
      </c>
      <c r="Y36" t="s">
        <v>160</v>
      </c>
    </row>
    <row r="39" spans="1:34">
      <c r="A39" s="179" t="s">
        <v>161</v>
      </c>
      <c r="B39" s="179"/>
      <c r="C39" s="179"/>
      <c r="D39" s="179"/>
      <c r="E39" s="179"/>
      <c r="F39" s="179"/>
      <c r="G39" s="179"/>
      <c r="H39" s="179"/>
      <c r="I39" s="179"/>
      <c r="J39" s="179"/>
      <c r="K39" s="179"/>
      <c r="L39" s="179"/>
      <c r="M39" s="179"/>
      <c r="N39" s="179"/>
      <c r="O39" s="179"/>
      <c r="P39" s="179"/>
      <c r="Q39" s="179"/>
      <c r="R39" s="179"/>
      <c r="S39" s="179"/>
      <c r="T39" s="179"/>
    </row>
    <row r="43" spans="1:34">
      <c r="A43" s="61" t="s">
        <v>162</v>
      </c>
      <c r="B43" s="61" t="s">
        <v>163</v>
      </c>
      <c r="C43" s="61" t="s">
        <v>10</v>
      </c>
      <c r="D43" s="61" t="s">
        <v>164</v>
      </c>
      <c r="E43" s="61" t="s">
        <v>165</v>
      </c>
      <c r="F43" s="61" t="s">
        <v>166</v>
      </c>
      <c r="G43" s="61" t="s">
        <v>167</v>
      </c>
    </row>
    <row r="44" spans="1:34">
      <c r="A44" s="61" t="s">
        <v>168</v>
      </c>
      <c r="B44" s="61" t="s">
        <v>169</v>
      </c>
      <c r="C44" s="61" t="s">
        <v>22</v>
      </c>
      <c r="D44" s="61">
        <v>50000</v>
      </c>
      <c r="E44" s="61">
        <v>55000</v>
      </c>
      <c r="F44" s="61" t="s">
        <v>170</v>
      </c>
      <c r="G44" s="61">
        <v>4</v>
      </c>
    </row>
    <row r="45" spans="1:34">
      <c r="A45" s="61" t="s">
        <v>171</v>
      </c>
      <c r="B45" s="61" t="s">
        <v>172</v>
      </c>
      <c r="C45" s="61" t="s">
        <v>22</v>
      </c>
      <c r="D45" s="61">
        <v>45000</v>
      </c>
      <c r="E45" s="61">
        <v>44000</v>
      </c>
      <c r="F45" s="61" t="s">
        <v>170</v>
      </c>
      <c r="G45" s="61">
        <v>3</v>
      </c>
    </row>
    <row r="46" spans="1:34">
      <c r="A46" s="61" t="s">
        <v>173</v>
      </c>
      <c r="B46" s="61" t="s">
        <v>174</v>
      </c>
      <c r="C46" s="61" t="s">
        <v>28</v>
      </c>
      <c r="D46" s="61">
        <v>55000</v>
      </c>
      <c r="E46" s="61">
        <v>60000</v>
      </c>
      <c r="F46" s="61" t="s">
        <v>175</v>
      </c>
      <c r="G46" s="61">
        <v>5</v>
      </c>
    </row>
    <row r="47" spans="1:34">
      <c r="A47" s="61" t="s">
        <v>176</v>
      </c>
      <c r="B47" s="61" t="s">
        <v>177</v>
      </c>
      <c r="C47" s="61" t="s">
        <v>33</v>
      </c>
      <c r="D47" s="61">
        <v>60000</v>
      </c>
      <c r="E47" s="61">
        <v>62000</v>
      </c>
      <c r="F47" s="61" t="s">
        <v>170</v>
      </c>
      <c r="G47" s="61">
        <v>5</v>
      </c>
    </row>
    <row r="48" spans="1:34">
      <c r="A48" s="61" t="s">
        <v>178</v>
      </c>
      <c r="B48" s="61" t="s">
        <v>179</v>
      </c>
      <c r="C48" s="61" t="s">
        <v>127</v>
      </c>
      <c r="D48" s="61">
        <v>40000</v>
      </c>
      <c r="E48" s="61">
        <v>38000</v>
      </c>
      <c r="F48" s="61" t="s">
        <v>180</v>
      </c>
      <c r="G48" s="61">
        <v>2</v>
      </c>
    </row>
    <row r="49" spans="1:7">
      <c r="A49" s="61" t="s">
        <v>181</v>
      </c>
      <c r="B49" s="61" t="s">
        <v>182</v>
      </c>
      <c r="C49" s="61" t="s">
        <v>28</v>
      </c>
      <c r="D49" s="61">
        <v>55000</v>
      </c>
      <c r="E49" s="61">
        <v>54000</v>
      </c>
      <c r="F49" s="61" t="s">
        <v>170</v>
      </c>
      <c r="G49" s="61">
        <v>3</v>
      </c>
    </row>
    <row r="50" spans="1:7">
      <c r="A50" s="61" t="s">
        <v>183</v>
      </c>
      <c r="B50" s="61" t="s">
        <v>184</v>
      </c>
      <c r="C50" s="61" t="s">
        <v>22</v>
      </c>
      <c r="D50" s="61">
        <v>45000</v>
      </c>
      <c r="E50" s="61">
        <v>48000</v>
      </c>
      <c r="F50" s="61" t="s">
        <v>175</v>
      </c>
      <c r="G50" s="61">
        <v>4</v>
      </c>
    </row>
    <row r="51" spans="1:7">
      <c r="A51" s="61" t="s">
        <v>185</v>
      </c>
      <c r="B51" s="61" t="s">
        <v>186</v>
      </c>
      <c r="C51" s="61" t="s">
        <v>33</v>
      </c>
      <c r="D51" s="61">
        <v>60000</v>
      </c>
      <c r="E51" s="61">
        <v>59000</v>
      </c>
      <c r="F51" s="61" t="s">
        <v>170</v>
      </c>
      <c r="G51" s="61">
        <v>3</v>
      </c>
    </row>
    <row r="52" spans="1:7">
      <c r="A52" s="61" t="s">
        <v>187</v>
      </c>
      <c r="B52" s="61" t="s">
        <v>188</v>
      </c>
      <c r="C52" s="61" t="s">
        <v>127</v>
      </c>
      <c r="D52" s="61">
        <v>40000</v>
      </c>
      <c r="E52" s="61">
        <v>41000</v>
      </c>
      <c r="F52" s="61" t="s">
        <v>180</v>
      </c>
      <c r="G52" s="61">
        <v>3</v>
      </c>
    </row>
    <row r="53" spans="1:7">
      <c r="A53" s="61" t="s">
        <v>189</v>
      </c>
      <c r="B53" s="61" t="s">
        <v>190</v>
      </c>
      <c r="C53" s="61" t="s">
        <v>28</v>
      </c>
      <c r="D53" s="61">
        <v>55000</v>
      </c>
      <c r="E53" s="61">
        <v>58000</v>
      </c>
      <c r="F53" s="61" t="s">
        <v>170</v>
      </c>
      <c r="G53" s="61">
        <v>4</v>
      </c>
    </row>
    <row r="54" spans="1:7">
      <c r="A54" s="61" t="s">
        <v>191</v>
      </c>
      <c r="B54" s="61" t="s">
        <v>192</v>
      </c>
      <c r="C54" s="61" t="s">
        <v>22</v>
      </c>
      <c r="D54" s="61">
        <v>50000</v>
      </c>
      <c r="E54" s="61">
        <v>51000</v>
      </c>
      <c r="F54" s="61" t="s">
        <v>170</v>
      </c>
      <c r="G54" s="61">
        <v>3</v>
      </c>
    </row>
    <row r="55" spans="1:7">
      <c r="A55" s="61" t="s">
        <v>193</v>
      </c>
      <c r="B55" s="61" t="s">
        <v>194</v>
      </c>
      <c r="C55" s="61" t="s">
        <v>33</v>
      </c>
      <c r="D55" s="61">
        <v>60000</v>
      </c>
      <c r="E55" s="61">
        <v>65000</v>
      </c>
      <c r="F55" s="61" t="s">
        <v>175</v>
      </c>
      <c r="G55" s="61">
        <v>5</v>
      </c>
    </row>
    <row r="56" spans="1:7">
      <c r="A56" s="61" t="s">
        <v>195</v>
      </c>
      <c r="B56" s="61" t="s">
        <v>196</v>
      </c>
      <c r="C56" s="61" t="s">
        <v>127</v>
      </c>
      <c r="D56" s="61">
        <v>40000</v>
      </c>
      <c r="E56" s="61">
        <v>42000</v>
      </c>
      <c r="F56" s="61" t="s">
        <v>170</v>
      </c>
      <c r="G56" s="61">
        <v>4</v>
      </c>
    </row>
    <row r="57" spans="1:7">
      <c r="A57" s="61" t="s">
        <v>197</v>
      </c>
      <c r="B57" s="61" t="s">
        <v>198</v>
      </c>
      <c r="C57" s="61" t="s">
        <v>28</v>
      </c>
      <c r="D57" s="61">
        <v>55000</v>
      </c>
      <c r="E57" s="61">
        <v>55000</v>
      </c>
      <c r="F57" s="61" t="s">
        <v>180</v>
      </c>
      <c r="G57" s="61">
        <v>2</v>
      </c>
    </row>
    <row r="58" spans="1:7">
      <c r="A58" s="61" t="s">
        <v>199</v>
      </c>
      <c r="B58" s="61" t="s">
        <v>200</v>
      </c>
      <c r="C58" s="61" t="s">
        <v>33</v>
      </c>
      <c r="D58" s="61">
        <v>60000</v>
      </c>
      <c r="E58" s="61">
        <v>61000</v>
      </c>
      <c r="F58" s="61" t="s">
        <v>170</v>
      </c>
      <c r="G58" s="61">
        <v>4</v>
      </c>
    </row>
    <row r="59" spans="1:7">
      <c r="C59" s="61" t="s">
        <v>201</v>
      </c>
      <c r="G59" s="61">
        <v>20</v>
      </c>
    </row>
    <row r="60" spans="1:7">
      <c r="C60" s="61" t="s">
        <v>202</v>
      </c>
    </row>
    <row r="61" spans="1:7">
      <c r="C61" s="61" t="s">
        <v>203</v>
      </c>
    </row>
  </sheetData>
  <mergeCells count="2">
    <mergeCell ref="A1:F1"/>
    <mergeCell ref="A39:T39"/>
  </mergeCells>
  <phoneticPr fontId="8" type="noConversion"/>
  <dataValidations count="2">
    <dataValidation type="whole" allowBlank="1" showInputMessage="1" showErrorMessage="1" sqref="G43:G58" xr:uid="{DA9E2AD0-0AAA-4622-BC5D-3304C86E03AE}">
      <formula1>1</formula1>
      <formula2>5</formula2>
    </dataValidation>
    <dataValidation type="list" allowBlank="1" showInputMessage="1" showErrorMessage="1" error="Invalid entry" prompt="Enter from North , south , east west" sqref="C44:C58" xr:uid="{3DF3524A-5FAE-4456-9611-9515B826BD13}">
      <formula1>"North,South,East,West"</formula1>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1A614-2A2F-4756-8963-C2763C548731}">
  <dimension ref="A1:I61"/>
  <sheetViews>
    <sheetView workbookViewId="0">
      <selection activeCell="C1" sqref="C1:C1048576"/>
    </sheetView>
  </sheetViews>
  <sheetFormatPr defaultRowHeight="14.4"/>
  <cols>
    <col min="2" max="2" width="12.6640625" customWidth="1"/>
    <col min="3" max="3" width="19.88671875" customWidth="1"/>
    <col min="4" max="4" width="15.88671875" customWidth="1"/>
    <col min="5" max="5" width="32.88671875" customWidth="1"/>
    <col min="6" max="6" width="18.44140625" customWidth="1"/>
    <col min="7" max="7" width="21.44140625" customWidth="1"/>
  </cols>
  <sheetData>
    <row r="1" spans="1:7">
      <c r="A1" s="61" t="s">
        <v>162</v>
      </c>
      <c r="B1" s="61" t="s">
        <v>163</v>
      </c>
      <c r="C1" s="61" t="s">
        <v>10</v>
      </c>
      <c r="D1" s="61" t="s">
        <v>164</v>
      </c>
      <c r="E1" s="61" t="s">
        <v>165</v>
      </c>
      <c r="F1" s="61" t="s">
        <v>166</v>
      </c>
      <c r="G1" s="61" t="s">
        <v>167</v>
      </c>
    </row>
    <row r="2" spans="1:7">
      <c r="A2" s="61" t="s">
        <v>168</v>
      </c>
      <c r="B2" s="61" t="s">
        <v>169</v>
      </c>
      <c r="C2" s="61" t="s">
        <v>22</v>
      </c>
      <c r="D2" s="61">
        <v>50000</v>
      </c>
      <c r="E2" s="61">
        <v>55000</v>
      </c>
      <c r="F2" s="61" t="s">
        <v>170</v>
      </c>
      <c r="G2" s="61">
        <v>4</v>
      </c>
    </row>
    <row r="3" spans="1:7">
      <c r="A3" s="61" t="s">
        <v>171</v>
      </c>
      <c r="B3" s="61" t="s">
        <v>172</v>
      </c>
      <c r="C3" s="61" t="s">
        <v>22</v>
      </c>
      <c r="D3" s="61">
        <v>45000</v>
      </c>
      <c r="E3" s="61">
        <v>44000</v>
      </c>
      <c r="F3" s="61" t="s">
        <v>170</v>
      </c>
      <c r="G3" s="61">
        <v>3</v>
      </c>
    </row>
    <row r="4" spans="1:7">
      <c r="A4" s="61" t="s">
        <v>173</v>
      </c>
      <c r="B4" s="61" t="s">
        <v>174</v>
      </c>
      <c r="C4" s="61" t="s">
        <v>28</v>
      </c>
      <c r="D4" s="61">
        <v>55000</v>
      </c>
      <c r="E4" s="61">
        <v>60000</v>
      </c>
      <c r="F4" s="61" t="s">
        <v>175</v>
      </c>
      <c r="G4" s="61">
        <v>5</v>
      </c>
    </row>
    <row r="5" spans="1:7">
      <c r="A5" s="61" t="s">
        <v>176</v>
      </c>
      <c r="B5" s="61" t="s">
        <v>177</v>
      </c>
      <c r="C5" s="61" t="s">
        <v>33</v>
      </c>
      <c r="D5" s="61">
        <v>60000</v>
      </c>
      <c r="E5" s="61">
        <v>62000</v>
      </c>
      <c r="F5" s="61" t="s">
        <v>170</v>
      </c>
      <c r="G5" s="61">
        <v>5</v>
      </c>
    </row>
    <row r="6" spans="1:7">
      <c r="A6" s="61" t="s">
        <v>178</v>
      </c>
      <c r="B6" s="61" t="s">
        <v>179</v>
      </c>
      <c r="C6" s="61" t="s">
        <v>127</v>
      </c>
      <c r="D6" s="61">
        <v>40000</v>
      </c>
      <c r="E6" s="61">
        <v>38000</v>
      </c>
      <c r="F6" s="61" t="s">
        <v>180</v>
      </c>
      <c r="G6" s="61">
        <v>2</v>
      </c>
    </row>
    <row r="7" spans="1:7">
      <c r="A7" s="61" t="s">
        <v>181</v>
      </c>
      <c r="B7" s="61" t="s">
        <v>182</v>
      </c>
      <c r="C7" s="61" t="s">
        <v>28</v>
      </c>
      <c r="D7" s="61">
        <v>55000</v>
      </c>
      <c r="E7" s="61">
        <v>54000</v>
      </c>
      <c r="F7" s="61" t="s">
        <v>170</v>
      </c>
      <c r="G7" s="61">
        <v>3</v>
      </c>
    </row>
    <row r="8" spans="1:7">
      <c r="A8" s="61" t="s">
        <v>183</v>
      </c>
      <c r="B8" s="61" t="s">
        <v>184</v>
      </c>
      <c r="C8" s="61" t="s">
        <v>22</v>
      </c>
      <c r="D8" s="61">
        <v>45000</v>
      </c>
      <c r="E8" s="61">
        <v>48000</v>
      </c>
      <c r="F8" s="61" t="s">
        <v>175</v>
      </c>
      <c r="G8" s="61">
        <v>4</v>
      </c>
    </row>
    <row r="9" spans="1:7">
      <c r="A9" s="61" t="s">
        <v>185</v>
      </c>
      <c r="B9" s="61" t="s">
        <v>186</v>
      </c>
      <c r="C9" s="61" t="s">
        <v>33</v>
      </c>
      <c r="D9" s="61">
        <v>60000</v>
      </c>
      <c r="E9" s="61">
        <v>59000</v>
      </c>
      <c r="F9" s="61" t="s">
        <v>170</v>
      </c>
      <c r="G9" s="61">
        <v>3</v>
      </c>
    </row>
    <row r="10" spans="1:7">
      <c r="A10" s="61" t="s">
        <v>187</v>
      </c>
      <c r="B10" s="61" t="s">
        <v>188</v>
      </c>
      <c r="C10" s="61" t="s">
        <v>127</v>
      </c>
      <c r="D10" s="61">
        <v>40000</v>
      </c>
      <c r="E10" s="61">
        <v>41000</v>
      </c>
      <c r="F10" s="61" t="s">
        <v>180</v>
      </c>
      <c r="G10" s="61">
        <v>3</v>
      </c>
    </row>
    <row r="11" spans="1:7">
      <c r="A11" s="61" t="s">
        <v>189</v>
      </c>
      <c r="B11" s="61" t="s">
        <v>190</v>
      </c>
      <c r="C11" s="61" t="s">
        <v>28</v>
      </c>
      <c r="D11" s="61">
        <v>55000</v>
      </c>
      <c r="E11" s="61">
        <v>58000</v>
      </c>
      <c r="F11" s="61" t="s">
        <v>170</v>
      </c>
      <c r="G11" s="61">
        <v>4</v>
      </c>
    </row>
    <row r="12" spans="1:7">
      <c r="A12" s="61" t="s">
        <v>191</v>
      </c>
      <c r="B12" s="61" t="s">
        <v>192</v>
      </c>
      <c r="C12" s="61" t="s">
        <v>22</v>
      </c>
      <c r="D12" s="61">
        <v>50000</v>
      </c>
      <c r="E12" s="61">
        <v>51000</v>
      </c>
      <c r="F12" s="61" t="s">
        <v>170</v>
      </c>
      <c r="G12" s="61">
        <v>3</v>
      </c>
    </row>
    <row r="13" spans="1:7">
      <c r="A13" s="61" t="s">
        <v>193</v>
      </c>
      <c r="B13" s="61" t="s">
        <v>194</v>
      </c>
      <c r="C13" s="61" t="s">
        <v>33</v>
      </c>
      <c r="D13" s="61">
        <v>60000</v>
      </c>
      <c r="E13" s="61">
        <v>65000</v>
      </c>
      <c r="F13" s="61" t="s">
        <v>175</v>
      </c>
      <c r="G13" s="61">
        <v>5</v>
      </c>
    </row>
    <row r="14" spans="1:7">
      <c r="A14" s="61" t="s">
        <v>195</v>
      </c>
      <c r="B14" s="61" t="s">
        <v>196</v>
      </c>
      <c r="C14" s="61" t="s">
        <v>127</v>
      </c>
      <c r="D14" s="61">
        <v>40000</v>
      </c>
      <c r="E14" s="61">
        <v>42000</v>
      </c>
      <c r="F14" s="61" t="s">
        <v>170</v>
      </c>
      <c r="G14" s="61">
        <v>4</v>
      </c>
    </row>
    <row r="15" spans="1:7">
      <c r="A15" s="61" t="s">
        <v>197</v>
      </c>
      <c r="B15" s="61" t="s">
        <v>198</v>
      </c>
      <c r="C15" s="61" t="s">
        <v>28</v>
      </c>
      <c r="D15" s="61">
        <v>55000</v>
      </c>
      <c r="E15" s="61">
        <v>55000</v>
      </c>
      <c r="F15" s="61" t="s">
        <v>180</v>
      </c>
      <c r="G15" s="61">
        <v>2</v>
      </c>
    </row>
    <row r="16" spans="1:7">
      <c r="A16" s="61" t="s">
        <v>199</v>
      </c>
      <c r="B16" s="61" t="s">
        <v>200</v>
      </c>
      <c r="C16" s="61" t="s">
        <v>33</v>
      </c>
      <c r="D16" s="61">
        <v>60000</v>
      </c>
      <c r="E16" s="61">
        <v>61000</v>
      </c>
      <c r="F16" s="61" t="s">
        <v>170</v>
      </c>
      <c r="G16" s="61">
        <v>4</v>
      </c>
    </row>
    <row r="17" spans="1:9">
      <c r="C17" s="61" t="s">
        <v>204</v>
      </c>
    </row>
    <row r="18" spans="1:9">
      <c r="C18" s="61" t="s">
        <v>205</v>
      </c>
      <c r="G18" s="61">
        <v>4</v>
      </c>
    </row>
    <row r="19" spans="1:9">
      <c r="G19" s="61">
        <v>7</v>
      </c>
    </row>
    <row r="20" spans="1:9">
      <c r="C20" s="61" t="s">
        <v>206</v>
      </c>
    </row>
    <row r="21" spans="1:9">
      <c r="C21" s="61" t="s">
        <v>22</v>
      </c>
    </row>
    <row r="22" spans="1:9">
      <c r="C22" s="61" t="s">
        <v>206</v>
      </c>
      <c r="G22">
        <v>67</v>
      </c>
    </row>
    <row r="24" spans="1:9">
      <c r="C24" s="61" t="s">
        <v>207</v>
      </c>
    </row>
    <row r="25" spans="1:9">
      <c r="C25" s="61" t="s">
        <v>22</v>
      </c>
    </row>
    <row r="26" spans="1:9">
      <c r="C26" s="61" t="s">
        <v>44</v>
      </c>
    </row>
    <row r="30" spans="1:9">
      <c r="A30" s="179" t="s">
        <v>208</v>
      </c>
      <c r="B30" s="179"/>
      <c r="C30" s="179"/>
      <c r="D30" s="179"/>
      <c r="E30" s="179"/>
      <c r="F30" s="179"/>
      <c r="G30" s="179"/>
      <c r="H30" s="179"/>
      <c r="I30" s="179"/>
    </row>
    <row r="31" spans="1:9">
      <c r="D31" t="s">
        <v>209</v>
      </c>
      <c r="E31" t="b">
        <f>10&gt;5</f>
        <v>1</v>
      </c>
      <c r="F31" t="b">
        <f>(10+5)&gt;(15)</f>
        <v>0</v>
      </c>
    </row>
    <row r="32" spans="1:9">
      <c r="D32" t="s">
        <v>210</v>
      </c>
      <c r="E32" t="b">
        <f>5&lt;3</f>
        <v>0</v>
      </c>
    </row>
    <row r="33" spans="1:7">
      <c r="D33" s="48" t="s">
        <v>211</v>
      </c>
      <c r="E33" t="b">
        <f>10=10</f>
        <v>1</v>
      </c>
    </row>
    <row r="34" spans="1:7">
      <c r="D34" t="s">
        <v>212</v>
      </c>
      <c r="E34" t="b">
        <f>10&lt;&gt;5</f>
        <v>1</v>
      </c>
    </row>
    <row r="42" spans="1:7">
      <c r="A42" s="61" t="s">
        <v>162</v>
      </c>
      <c r="B42" s="61" t="s">
        <v>163</v>
      </c>
      <c r="C42" s="61" t="s">
        <v>10</v>
      </c>
      <c r="D42" s="61" t="s">
        <v>164</v>
      </c>
      <c r="E42" s="61" t="s">
        <v>165</v>
      </c>
      <c r="F42" s="61" t="s">
        <v>166</v>
      </c>
      <c r="G42" s="61" t="s">
        <v>167</v>
      </c>
    </row>
    <row r="43" spans="1:7">
      <c r="A43" s="61" t="s">
        <v>168</v>
      </c>
      <c r="B43" s="61" t="s">
        <v>169</v>
      </c>
      <c r="C43" s="61" t="s">
        <v>22</v>
      </c>
      <c r="D43" s="61">
        <v>50000</v>
      </c>
      <c r="E43" s="61">
        <v>55000</v>
      </c>
      <c r="F43" s="61" t="s">
        <v>170</v>
      </c>
      <c r="G43" s="61">
        <v>4</v>
      </c>
    </row>
    <row r="44" spans="1:7">
      <c r="A44" s="61" t="s">
        <v>171</v>
      </c>
      <c r="B44" s="61" t="s">
        <v>172</v>
      </c>
      <c r="C44" s="61" t="s">
        <v>22</v>
      </c>
      <c r="D44" s="61">
        <v>45000</v>
      </c>
      <c r="E44" s="61">
        <v>44000</v>
      </c>
      <c r="F44" s="61" t="s">
        <v>170</v>
      </c>
      <c r="G44" s="61">
        <v>3</v>
      </c>
    </row>
    <row r="45" spans="1:7">
      <c r="A45" s="61" t="s">
        <v>173</v>
      </c>
      <c r="B45" s="61" t="s">
        <v>174</v>
      </c>
      <c r="C45" s="61" t="s">
        <v>28</v>
      </c>
      <c r="D45" s="61">
        <v>55000</v>
      </c>
      <c r="E45" s="61">
        <v>60000</v>
      </c>
      <c r="F45" s="61" t="s">
        <v>175</v>
      </c>
      <c r="G45" s="61">
        <v>5</v>
      </c>
    </row>
    <row r="46" spans="1:7">
      <c r="A46" s="61" t="s">
        <v>176</v>
      </c>
      <c r="B46" s="61" t="s">
        <v>177</v>
      </c>
      <c r="C46" s="61" t="s">
        <v>33</v>
      </c>
      <c r="D46" s="61">
        <v>60000</v>
      </c>
      <c r="E46" s="61">
        <v>62000</v>
      </c>
      <c r="F46" s="61" t="s">
        <v>170</v>
      </c>
      <c r="G46" s="61">
        <v>5</v>
      </c>
    </row>
    <row r="47" spans="1:7">
      <c r="A47" s="61" t="s">
        <v>178</v>
      </c>
      <c r="B47" s="61" t="s">
        <v>179</v>
      </c>
      <c r="C47" s="61" t="s">
        <v>127</v>
      </c>
      <c r="D47" s="61">
        <v>40000</v>
      </c>
      <c r="E47" s="61">
        <v>38000</v>
      </c>
      <c r="F47" s="61" t="s">
        <v>180</v>
      </c>
      <c r="G47" s="61">
        <v>2</v>
      </c>
    </row>
    <row r="48" spans="1:7">
      <c r="A48" s="61" t="s">
        <v>181</v>
      </c>
      <c r="B48" s="61" t="s">
        <v>182</v>
      </c>
      <c r="C48" s="61" t="s">
        <v>28</v>
      </c>
      <c r="D48" s="61">
        <v>55000</v>
      </c>
      <c r="E48" s="61">
        <v>54000</v>
      </c>
      <c r="F48" s="61" t="s">
        <v>170</v>
      </c>
      <c r="G48" s="61">
        <v>3</v>
      </c>
    </row>
    <row r="49" spans="1:7">
      <c r="A49" s="61" t="s">
        <v>183</v>
      </c>
      <c r="B49" s="61" t="s">
        <v>184</v>
      </c>
      <c r="C49" s="61" t="s">
        <v>22</v>
      </c>
      <c r="D49" s="61">
        <v>45000</v>
      </c>
      <c r="E49" s="61">
        <v>48000</v>
      </c>
      <c r="F49" s="61" t="s">
        <v>175</v>
      </c>
      <c r="G49" s="61">
        <v>4</v>
      </c>
    </row>
    <row r="50" spans="1:7">
      <c r="A50" s="61" t="s">
        <v>185</v>
      </c>
      <c r="B50" s="61" t="s">
        <v>186</v>
      </c>
      <c r="C50" s="61" t="s">
        <v>33</v>
      </c>
      <c r="D50" s="61">
        <v>60000</v>
      </c>
      <c r="E50" s="61">
        <v>59000</v>
      </c>
      <c r="F50" s="61" t="s">
        <v>170</v>
      </c>
      <c r="G50" s="61">
        <v>3</v>
      </c>
    </row>
    <row r="51" spans="1:7">
      <c r="A51" s="61" t="s">
        <v>187</v>
      </c>
      <c r="B51" s="61" t="s">
        <v>188</v>
      </c>
      <c r="C51" s="61" t="s">
        <v>127</v>
      </c>
      <c r="D51" s="61">
        <v>40000</v>
      </c>
      <c r="E51" s="61">
        <v>41000</v>
      </c>
      <c r="F51" s="61" t="s">
        <v>180</v>
      </c>
      <c r="G51" s="61">
        <v>3</v>
      </c>
    </row>
    <row r="52" spans="1:7">
      <c r="A52" s="61" t="s">
        <v>189</v>
      </c>
      <c r="B52" s="61" t="s">
        <v>190</v>
      </c>
      <c r="C52" s="61" t="s">
        <v>28</v>
      </c>
      <c r="D52" s="61">
        <v>55000</v>
      </c>
      <c r="E52" s="61">
        <v>58000</v>
      </c>
      <c r="F52" s="61" t="s">
        <v>170</v>
      </c>
      <c r="G52" s="61">
        <v>4</v>
      </c>
    </row>
    <row r="53" spans="1:7">
      <c r="A53" s="61" t="s">
        <v>191</v>
      </c>
      <c r="B53" s="61" t="s">
        <v>192</v>
      </c>
      <c r="C53" s="61" t="s">
        <v>22</v>
      </c>
      <c r="D53" s="61">
        <v>50000</v>
      </c>
      <c r="E53" s="61">
        <v>51000</v>
      </c>
      <c r="F53" s="61" t="s">
        <v>170</v>
      </c>
      <c r="G53" s="61">
        <v>3</v>
      </c>
    </row>
    <row r="54" spans="1:7">
      <c r="A54" s="61" t="s">
        <v>193</v>
      </c>
      <c r="B54" s="61" t="s">
        <v>194</v>
      </c>
      <c r="C54" s="61" t="s">
        <v>33</v>
      </c>
      <c r="D54" s="61">
        <v>60000</v>
      </c>
      <c r="E54" s="61">
        <v>65000</v>
      </c>
      <c r="F54" s="61" t="s">
        <v>175</v>
      </c>
      <c r="G54" s="61">
        <v>5</v>
      </c>
    </row>
    <row r="55" spans="1:7">
      <c r="A55" s="61" t="s">
        <v>195</v>
      </c>
      <c r="B55" s="61" t="s">
        <v>196</v>
      </c>
      <c r="C55" s="61" t="s">
        <v>127</v>
      </c>
      <c r="D55" s="61">
        <v>40000</v>
      </c>
      <c r="E55" s="61">
        <v>42000</v>
      </c>
      <c r="F55" s="61" t="s">
        <v>170</v>
      </c>
      <c r="G55" s="61">
        <v>4</v>
      </c>
    </row>
    <row r="56" spans="1:7">
      <c r="A56" s="61" t="s">
        <v>197</v>
      </c>
      <c r="B56" s="61" t="s">
        <v>198</v>
      </c>
      <c r="C56" s="61" t="s">
        <v>28</v>
      </c>
      <c r="D56" s="61">
        <v>55000</v>
      </c>
      <c r="E56" s="61">
        <v>55000</v>
      </c>
      <c r="F56" s="61" t="s">
        <v>180</v>
      </c>
      <c r="G56" s="61">
        <v>2</v>
      </c>
    </row>
    <row r="57" spans="1:7">
      <c r="A57" s="61" t="s">
        <v>199</v>
      </c>
      <c r="B57" s="61" t="s">
        <v>200</v>
      </c>
      <c r="C57" s="61" t="s">
        <v>33</v>
      </c>
      <c r="D57" s="61">
        <v>60000</v>
      </c>
      <c r="E57" s="61">
        <v>61000</v>
      </c>
      <c r="F57" s="61" t="s">
        <v>170</v>
      </c>
      <c r="G57" s="61">
        <v>4</v>
      </c>
    </row>
    <row r="61" spans="1:7">
      <c r="C61" t="s">
        <v>33</v>
      </c>
    </row>
  </sheetData>
  <mergeCells count="1">
    <mergeCell ref="A30:I30"/>
  </mergeCells>
  <dataValidations count="2">
    <dataValidation type="whole" allowBlank="1" showInputMessage="1" showErrorMessage="1" sqref="G1:G29 G31:G1048576" xr:uid="{AD9D68DD-CC2C-4682-BA34-E7223B76270E}">
      <formula1>1</formula1>
      <formula2>5</formula2>
    </dataValidation>
    <dataValidation type="list" allowBlank="1" showInputMessage="1" showErrorMessage="1" sqref="C1:C29 C31:C41 C58:C1048576 C42:C57" xr:uid="{93A9D187-9CF3-4A7F-8152-A29B79A5D8DF}">
      <formula1>"North,South,East,West"</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38ADA-AEE6-48B8-A072-26B4BE741FB0}">
  <dimension ref="A1:G17"/>
  <sheetViews>
    <sheetView workbookViewId="0">
      <selection activeCell="C2" sqref="C2:C16"/>
    </sheetView>
  </sheetViews>
  <sheetFormatPr defaultRowHeight="14.4"/>
  <sheetData>
    <row r="1" spans="1:7">
      <c r="A1" s="61" t="s">
        <v>162</v>
      </c>
      <c r="B1" s="61" t="s">
        <v>163</v>
      </c>
      <c r="C1" s="61" t="s">
        <v>10</v>
      </c>
      <c r="D1" s="61" t="s">
        <v>164</v>
      </c>
      <c r="E1" s="61" t="s">
        <v>165</v>
      </c>
      <c r="F1" s="61" t="s">
        <v>166</v>
      </c>
      <c r="G1" s="61" t="s">
        <v>167</v>
      </c>
    </row>
    <row r="2" spans="1:7">
      <c r="A2" s="61" t="s">
        <v>168</v>
      </c>
      <c r="B2" s="61" t="s">
        <v>169</v>
      </c>
      <c r="C2" s="61" t="s">
        <v>22</v>
      </c>
      <c r="D2" s="61">
        <v>50000</v>
      </c>
      <c r="E2" s="61">
        <v>55000</v>
      </c>
      <c r="F2" s="61" t="s">
        <v>170</v>
      </c>
      <c r="G2" s="61">
        <v>4</v>
      </c>
    </row>
    <row r="3" spans="1:7">
      <c r="A3" s="61" t="s">
        <v>171</v>
      </c>
      <c r="B3" s="61" t="s">
        <v>172</v>
      </c>
      <c r="C3" s="61" t="s">
        <v>22</v>
      </c>
      <c r="D3" s="61">
        <v>45000</v>
      </c>
      <c r="E3" s="61">
        <v>44000</v>
      </c>
      <c r="F3" s="61" t="s">
        <v>170</v>
      </c>
      <c r="G3" s="61">
        <v>3</v>
      </c>
    </row>
    <row r="4" spans="1:7">
      <c r="A4" s="61" t="s">
        <v>173</v>
      </c>
      <c r="B4" s="61" t="s">
        <v>174</v>
      </c>
      <c r="C4" s="61" t="s">
        <v>28</v>
      </c>
      <c r="D4" s="61">
        <v>55000</v>
      </c>
      <c r="E4" s="61">
        <v>60000</v>
      </c>
      <c r="F4" s="61" t="s">
        <v>175</v>
      </c>
      <c r="G4" s="61">
        <v>5</v>
      </c>
    </row>
    <row r="5" spans="1:7">
      <c r="A5" s="61" t="s">
        <v>176</v>
      </c>
      <c r="B5" s="61" t="s">
        <v>177</v>
      </c>
      <c r="C5" s="61" t="s">
        <v>33</v>
      </c>
      <c r="D5" s="61">
        <v>60000</v>
      </c>
      <c r="E5" s="61">
        <v>62000</v>
      </c>
      <c r="F5" s="61" t="s">
        <v>170</v>
      </c>
      <c r="G5" s="61">
        <v>5</v>
      </c>
    </row>
    <row r="6" spans="1:7">
      <c r="A6" s="61" t="s">
        <v>178</v>
      </c>
      <c r="B6" s="61" t="s">
        <v>179</v>
      </c>
      <c r="C6" s="61" t="s">
        <v>127</v>
      </c>
      <c r="D6" s="61">
        <v>40000</v>
      </c>
      <c r="E6" s="61">
        <v>38000</v>
      </c>
      <c r="F6" s="61" t="s">
        <v>180</v>
      </c>
      <c r="G6" s="61">
        <v>2</v>
      </c>
    </row>
    <row r="7" spans="1:7">
      <c r="A7" s="61" t="s">
        <v>181</v>
      </c>
      <c r="B7" s="61" t="s">
        <v>182</v>
      </c>
      <c r="C7" s="61" t="s">
        <v>28</v>
      </c>
      <c r="D7" s="61">
        <v>55000</v>
      </c>
      <c r="E7" s="61">
        <v>54000</v>
      </c>
      <c r="F7" s="61" t="s">
        <v>170</v>
      </c>
      <c r="G7" s="61">
        <v>3</v>
      </c>
    </row>
    <row r="8" spans="1:7">
      <c r="A8" s="61" t="s">
        <v>183</v>
      </c>
      <c r="B8" s="61" t="s">
        <v>184</v>
      </c>
      <c r="C8" s="61" t="s">
        <v>22</v>
      </c>
      <c r="D8" s="61">
        <v>45000</v>
      </c>
      <c r="E8" s="61">
        <v>48000</v>
      </c>
      <c r="F8" s="61" t="s">
        <v>175</v>
      </c>
      <c r="G8" s="61">
        <v>4</v>
      </c>
    </row>
    <row r="9" spans="1:7">
      <c r="A9" s="61" t="s">
        <v>185</v>
      </c>
      <c r="B9" s="61" t="s">
        <v>186</v>
      </c>
      <c r="C9" s="61" t="s">
        <v>33</v>
      </c>
      <c r="D9" s="61">
        <v>60000</v>
      </c>
      <c r="E9" s="61">
        <v>59000</v>
      </c>
      <c r="F9" s="61" t="s">
        <v>170</v>
      </c>
      <c r="G9" s="61">
        <v>3</v>
      </c>
    </row>
    <row r="10" spans="1:7">
      <c r="A10" s="61" t="s">
        <v>187</v>
      </c>
      <c r="B10" s="61" t="s">
        <v>188</v>
      </c>
      <c r="C10" s="61" t="s">
        <v>127</v>
      </c>
      <c r="D10" s="61">
        <v>40000</v>
      </c>
      <c r="E10" s="61">
        <v>41000</v>
      </c>
      <c r="F10" s="61" t="s">
        <v>180</v>
      </c>
      <c r="G10" s="61">
        <v>3</v>
      </c>
    </row>
    <row r="11" spans="1:7">
      <c r="A11" s="61" t="s">
        <v>189</v>
      </c>
      <c r="B11" s="61" t="s">
        <v>190</v>
      </c>
      <c r="C11" s="61" t="s">
        <v>28</v>
      </c>
      <c r="D11" s="61">
        <v>55000</v>
      </c>
      <c r="E11" s="61">
        <v>58000</v>
      </c>
      <c r="F11" s="61" t="s">
        <v>170</v>
      </c>
      <c r="G11" s="61">
        <v>4</v>
      </c>
    </row>
    <row r="12" spans="1:7">
      <c r="A12" s="61" t="s">
        <v>191</v>
      </c>
      <c r="B12" s="61" t="s">
        <v>192</v>
      </c>
      <c r="C12" s="61" t="s">
        <v>22</v>
      </c>
      <c r="D12" s="61">
        <v>50000</v>
      </c>
      <c r="E12" s="61">
        <v>51000</v>
      </c>
      <c r="F12" s="61" t="s">
        <v>170</v>
      </c>
      <c r="G12" s="61">
        <v>3</v>
      </c>
    </row>
    <row r="13" spans="1:7">
      <c r="A13" s="61" t="s">
        <v>193</v>
      </c>
      <c r="B13" s="61" t="s">
        <v>194</v>
      </c>
      <c r="C13" s="61" t="s">
        <v>33</v>
      </c>
      <c r="D13" s="61">
        <v>60000</v>
      </c>
      <c r="E13" s="61">
        <v>65000</v>
      </c>
      <c r="F13" s="61" t="s">
        <v>175</v>
      </c>
      <c r="G13" s="61">
        <v>5</v>
      </c>
    </row>
    <row r="14" spans="1:7">
      <c r="A14" s="61" t="s">
        <v>195</v>
      </c>
      <c r="B14" s="61" t="s">
        <v>196</v>
      </c>
      <c r="C14" s="61" t="s">
        <v>127</v>
      </c>
      <c r="D14" s="61">
        <v>40000</v>
      </c>
      <c r="E14" s="61">
        <v>42000</v>
      </c>
      <c r="F14" s="61" t="s">
        <v>170</v>
      </c>
      <c r="G14" s="61">
        <v>4</v>
      </c>
    </row>
    <row r="15" spans="1:7">
      <c r="A15" s="61" t="s">
        <v>197</v>
      </c>
      <c r="B15" s="61" t="s">
        <v>198</v>
      </c>
      <c r="C15" s="61" t="s">
        <v>28</v>
      </c>
      <c r="D15" s="61">
        <v>55000</v>
      </c>
      <c r="E15" s="61">
        <v>55000</v>
      </c>
      <c r="F15" s="61" t="s">
        <v>180</v>
      </c>
      <c r="G15" s="61">
        <v>2</v>
      </c>
    </row>
    <row r="16" spans="1:7">
      <c r="A16" s="61" t="s">
        <v>199</v>
      </c>
      <c r="B16" s="61" t="s">
        <v>200</v>
      </c>
      <c r="C16" s="61" t="s">
        <v>33</v>
      </c>
      <c r="D16" s="61">
        <v>60000</v>
      </c>
      <c r="E16" s="61">
        <v>61000</v>
      </c>
      <c r="F16" s="61" t="s">
        <v>170</v>
      </c>
      <c r="G16" s="61">
        <v>4</v>
      </c>
    </row>
    <row r="17" spans="3:3">
      <c r="C17" s="61" t="s">
        <v>213</v>
      </c>
    </row>
  </sheetData>
  <dataValidations count="2">
    <dataValidation type="list" allowBlank="1" showInputMessage="1" showErrorMessage="1" sqref="C2:C16" xr:uid="{F50F7D5C-96DB-40F5-8DAE-05AC889998AF}">
      <formula1>"North,South,East,West"</formula1>
    </dataValidation>
    <dataValidation type="whole" allowBlank="1" showInputMessage="1" showErrorMessage="1" sqref="G1:G16" xr:uid="{7C40FD4B-2336-4325-B608-FBBC6C6020DF}">
      <formula1>1</formula1>
      <formula2>5</formula2>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174DE-86F9-467A-9F7F-21E388E501E1}">
  <dimension ref="A1"/>
  <sheetViews>
    <sheetView topLeftCell="A31" zoomScale="112" workbookViewId="0">
      <selection activeCell="M28" sqref="M28"/>
    </sheetView>
  </sheetViews>
  <sheetFormatPr defaultRowHeight="14.4"/>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1BB3-57C5-4BA0-810A-971D2C980C43}">
  <dimension ref="A1:R17"/>
  <sheetViews>
    <sheetView workbookViewId="0">
      <selection activeCell="C8" sqref="C8"/>
    </sheetView>
  </sheetViews>
  <sheetFormatPr defaultRowHeight="14.4"/>
  <cols>
    <col min="2" max="2" width="16.44140625" customWidth="1"/>
    <col min="3" max="3" width="24.6640625" customWidth="1"/>
    <col min="4" max="4" width="28.5546875" customWidth="1"/>
    <col min="5" max="5" width="17.44140625" customWidth="1"/>
    <col min="6" max="6" width="17.5546875" customWidth="1"/>
    <col min="9" max="9" width="14" bestFit="1" customWidth="1"/>
    <col min="10" max="10" width="13.33203125" style="64" bestFit="1" customWidth="1"/>
    <col min="11" max="11" width="13.77734375" bestFit="1" customWidth="1"/>
    <col min="12" max="12" width="11.33203125" bestFit="1" customWidth="1"/>
    <col min="13" max="15" width="17.77734375" bestFit="1" customWidth="1"/>
  </cols>
  <sheetData>
    <row r="1" spans="1:18">
      <c r="A1" s="54" t="s">
        <v>10</v>
      </c>
      <c r="B1" s="54" t="s">
        <v>215</v>
      </c>
      <c r="C1" s="54" t="s">
        <v>216</v>
      </c>
      <c r="D1" s="54" t="s">
        <v>217</v>
      </c>
      <c r="E1" s="54" t="s">
        <v>218</v>
      </c>
      <c r="F1" s="54" t="s">
        <v>219</v>
      </c>
      <c r="H1" s="61"/>
      <c r="I1" s="61"/>
      <c r="J1" s="62"/>
      <c r="K1" s="61"/>
      <c r="L1" s="61"/>
      <c r="M1" s="62"/>
      <c r="N1" s="61"/>
      <c r="O1" s="61"/>
      <c r="P1" s="61"/>
      <c r="Q1" s="63"/>
      <c r="R1" s="63"/>
    </row>
    <row r="2" spans="1:18">
      <c r="A2" s="1" t="s">
        <v>22</v>
      </c>
      <c r="B2" s="1">
        <v>15000</v>
      </c>
      <c r="C2" s="1">
        <v>17500</v>
      </c>
      <c r="D2" s="1">
        <v>14562</v>
      </c>
      <c r="E2" s="1">
        <v>23564</v>
      </c>
      <c r="F2" s="1">
        <v>45879</v>
      </c>
      <c r="H2" s="61"/>
      <c r="M2" s="64"/>
      <c r="Q2" s="65"/>
      <c r="R2" s="65"/>
    </row>
    <row r="3" spans="1:18">
      <c r="A3" s="1" t="s">
        <v>28</v>
      </c>
      <c r="B3" s="1">
        <v>12000</v>
      </c>
      <c r="C3" s="1">
        <v>13500</v>
      </c>
      <c r="D3" s="1">
        <v>52663</v>
      </c>
      <c r="E3" s="1">
        <v>12458</v>
      </c>
      <c r="F3" s="1">
        <v>45621</v>
      </c>
      <c r="H3" s="61"/>
      <c r="M3" s="64"/>
      <c r="Q3" s="65"/>
      <c r="R3" s="65"/>
    </row>
    <row r="4" spans="1:18">
      <c r="A4" s="1" t="s">
        <v>33</v>
      </c>
      <c r="B4" s="1">
        <v>10000</v>
      </c>
      <c r="C4" s="1">
        <v>11500</v>
      </c>
      <c r="D4" s="1">
        <v>12532</v>
      </c>
      <c r="E4" s="1">
        <v>98547</v>
      </c>
      <c r="F4" s="1">
        <v>14562</v>
      </c>
      <c r="H4" s="61"/>
      <c r="M4" s="64"/>
      <c r="Q4" s="65"/>
      <c r="R4" s="65"/>
    </row>
    <row r="5" spans="1:18">
      <c r="A5" s="1" t="s">
        <v>127</v>
      </c>
      <c r="B5" s="1">
        <v>13000</v>
      </c>
      <c r="C5" s="1">
        <v>14500</v>
      </c>
      <c r="D5" s="1">
        <v>12547</v>
      </c>
      <c r="E5" s="1">
        <v>45210</v>
      </c>
      <c r="F5" s="1">
        <v>12365</v>
      </c>
      <c r="H5" s="61"/>
      <c r="M5" s="64"/>
      <c r="Q5" s="65"/>
      <c r="R5" s="65"/>
    </row>
    <row r="6" spans="1:18">
      <c r="H6" s="61"/>
      <c r="M6" s="64"/>
      <c r="Q6" s="65"/>
      <c r="R6" s="65"/>
    </row>
    <row r="7" spans="1:18">
      <c r="A7" s="61"/>
      <c r="B7" s="61"/>
      <c r="C7" s="61"/>
      <c r="D7" s="61"/>
      <c r="E7" s="61"/>
      <c r="F7" s="61"/>
      <c r="G7" s="61"/>
      <c r="H7" s="61"/>
      <c r="M7" s="64"/>
      <c r="Q7" s="65"/>
      <c r="R7" s="65"/>
    </row>
    <row r="8" spans="1:18">
      <c r="A8" s="61"/>
      <c r="B8" s="61"/>
      <c r="C8" s="61"/>
      <c r="D8" s="61"/>
      <c r="E8" s="61"/>
      <c r="F8" s="61"/>
      <c r="G8" s="61"/>
      <c r="H8" s="61"/>
      <c r="M8" s="64"/>
      <c r="Q8" s="65"/>
      <c r="R8" s="65"/>
    </row>
    <row r="9" spans="1:18">
      <c r="A9" s="61"/>
      <c r="B9" s="61"/>
      <c r="C9" s="61"/>
      <c r="D9" s="61"/>
      <c r="E9" s="61"/>
      <c r="F9" s="61"/>
      <c r="G9" s="61"/>
      <c r="H9" s="61"/>
      <c r="M9" s="64"/>
      <c r="Q9" s="65"/>
      <c r="R9" s="65"/>
    </row>
    <row r="10" spans="1:18">
      <c r="A10" s="61"/>
      <c r="B10" s="61"/>
      <c r="C10" s="61"/>
      <c r="D10" s="61"/>
      <c r="E10" s="61"/>
      <c r="F10" s="61"/>
      <c r="G10" s="61"/>
      <c r="H10" s="61"/>
      <c r="M10" s="64"/>
      <c r="Q10" s="65"/>
      <c r="R10" s="65"/>
    </row>
    <row r="11" spans="1:18">
      <c r="A11" s="61"/>
      <c r="B11" s="61"/>
      <c r="C11" s="61"/>
      <c r="D11" s="61"/>
      <c r="E11" s="61"/>
      <c r="F11" s="61"/>
      <c r="G11" s="61"/>
      <c r="H11" s="61"/>
      <c r="M11" s="64"/>
      <c r="Q11" s="65"/>
      <c r="R11" s="65"/>
    </row>
    <row r="12" spans="1:18">
      <c r="A12" s="61"/>
      <c r="B12" s="61"/>
      <c r="C12" s="61"/>
      <c r="D12" s="61"/>
      <c r="E12" s="61"/>
      <c r="F12" s="61"/>
      <c r="G12" s="61"/>
      <c r="H12" s="61"/>
      <c r="M12" s="64"/>
      <c r="Q12" s="65"/>
      <c r="R12" s="65"/>
    </row>
    <row r="13" spans="1:18">
      <c r="A13" s="61"/>
      <c r="B13" s="61"/>
      <c r="C13" s="61"/>
      <c r="D13" s="61"/>
      <c r="E13" s="61"/>
      <c r="F13" s="61"/>
      <c r="G13" s="61"/>
      <c r="H13" s="61"/>
      <c r="M13" s="64"/>
      <c r="Q13" s="65"/>
      <c r="R13" s="65"/>
    </row>
    <row r="14" spans="1:18">
      <c r="A14" s="61"/>
      <c r="B14" s="61"/>
      <c r="C14" s="61"/>
      <c r="D14" s="61"/>
      <c r="E14" s="61"/>
      <c r="F14" s="61"/>
      <c r="G14" s="61"/>
      <c r="H14" s="61"/>
      <c r="M14" s="64"/>
      <c r="Q14" s="65"/>
      <c r="R14" s="65"/>
    </row>
    <row r="15" spans="1:18">
      <c r="A15" s="61"/>
      <c r="B15" s="61"/>
      <c r="C15" s="61"/>
      <c r="D15" s="61"/>
      <c r="E15" s="61"/>
      <c r="F15" s="61"/>
      <c r="G15" s="61"/>
      <c r="H15" s="61"/>
      <c r="M15" s="64"/>
      <c r="Q15" s="65"/>
      <c r="R15" s="65"/>
    </row>
    <row r="16" spans="1:18">
      <c r="A16" s="61"/>
      <c r="B16" s="61"/>
      <c r="C16" s="61"/>
      <c r="D16" s="61"/>
      <c r="E16" s="61"/>
      <c r="F16" s="61"/>
      <c r="G16" s="61"/>
      <c r="H16" s="61"/>
      <c r="M16" s="64"/>
      <c r="Q16" s="65"/>
      <c r="R16" s="65"/>
    </row>
    <row r="17" spans="1:18">
      <c r="A17" s="61"/>
      <c r="B17" s="61"/>
      <c r="C17" s="61"/>
      <c r="D17" s="61"/>
      <c r="E17" s="61"/>
      <c r="F17" s="61"/>
      <c r="G17" s="61"/>
      <c r="H17" s="61"/>
      <c r="M17" s="64"/>
      <c r="Q17" s="65"/>
      <c r="R17" s="65"/>
    </row>
  </sheetData>
  <protectedRanges>
    <protectedRange algorithmName="SHA-512" hashValue="azModzierqoxaETixt4oWFbBvbEX2bTYTYcyXVan4RSpW8OwwjpHPjN50RGqVzyJ1sUpsk5qjvwBxWjqXnY1Cg==" saltValue="IAqhAOO1dGaVWMvc4bOTdw==" spinCount="100000" sqref="C1:C1048576" name="electronics"/>
    <protectedRange algorithmName="SHA-512" hashValue="esGaaVBNQPiDrsINepkHbnedxXz8TwZKf7+ujFLIm/+NxrsSVAorYd37nZ41yKqfel1V5qopmVp86wfiPq3Q+w==" saltValue="z7Tle+vjMlgILUFjbfwdhg==" spinCount="100000" sqref="B1:B1048576" name="Clothing"/>
  </protectedRange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B2F5E-F5BE-4FFC-9BBC-13EDE1D1C6E8}">
  <dimension ref="A1"/>
  <sheetViews>
    <sheetView workbookViewId="0"/>
  </sheetViews>
  <sheetFormatPr defaultRowHeight="14.4"/>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3C8AB-8BF4-468B-B612-10EDAEE64061}">
  <dimension ref="A1:R36"/>
  <sheetViews>
    <sheetView topLeftCell="A36" zoomScale="98" zoomScaleNormal="98" workbookViewId="0">
      <selection activeCell="R22" sqref="R22"/>
    </sheetView>
  </sheetViews>
  <sheetFormatPr defaultRowHeight="14.4"/>
  <cols>
    <col min="1" max="1" width="10.109375" bestFit="1" customWidth="1"/>
    <col min="4" max="5" width="9.77734375" bestFit="1" customWidth="1"/>
    <col min="6" max="6" width="12.109375" bestFit="1" customWidth="1"/>
    <col min="7" max="7" width="20.109375" bestFit="1" customWidth="1"/>
    <col min="8" max="8" width="32.6640625" customWidth="1"/>
    <col min="9" max="9" width="17.6640625" bestFit="1" customWidth="1"/>
    <col min="10" max="10" width="13.88671875" customWidth="1"/>
    <col min="11" max="11" width="19" customWidth="1"/>
    <col min="14" max="14" width="16.88671875" bestFit="1" customWidth="1"/>
    <col min="15" max="15" width="17.21875" bestFit="1" customWidth="1"/>
  </cols>
  <sheetData>
    <row r="1" spans="1:18">
      <c r="A1" s="61" t="s">
        <v>162</v>
      </c>
      <c r="B1" s="61" t="s">
        <v>163</v>
      </c>
      <c r="C1" s="61" t="s">
        <v>10</v>
      </c>
      <c r="D1" s="61" t="s">
        <v>164</v>
      </c>
      <c r="E1" s="61" t="s">
        <v>165</v>
      </c>
      <c r="F1" s="61" t="s">
        <v>166</v>
      </c>
      <c r="G1" s="61" t="s">
        <v>167</v>
      </c>
      <c r="H1" s="61" t="s">
        <v>214</v>
      </c>
      <c r="I1" s="67" t="s">
        <v>220</v>
      </c>
      <c r="J1" s="67" t="s">
        <v>225</v>
      </c>
      <c r="K1" s="61" t="s">
        <v>228</v>
      </c>
      <c r="L1" s="61" t="s">
        <v>229</v>
      </c>
      <c r="M1" s="61" t="s">
        <v>234</v>
      </c>
      <c r="N1" s="61" t="s">
        <v>239</v>
      </c>
      <c r="O1" s="61" t="s">
        <v>240</v>
      </c>
      <c r="P1" s="61" t="s">
        <v>242</v>
      </c>
      <c r="Q1" s="61" t="s">
        <v>244</v>
      </c>
      <c r="R1" s="61" t="s">
        <v>246</v>
      </c>
    </row>
    <row r="2" spans="1:18">
      <c r="A2" s="61" t="s">
        <v>168</v>
      </c>
      <c r="B2" s="61" t="s">
        <v>169</v>
      </c>
      <c r="C2" s="61" t="s">
        <v>22</v>
      </c>
      <c r="D2" s="61">
        <v>50000</v>
      </c>
      <c r="E2" s="61">
        <v>55000</v>
      </c>
      <c r="F2" s="61" t="s">
        <v>170</v>
      </c>
      <c r="G2" s="61">
        <v>4</v>
      </c>
      <c r="H2" s="61">
        <v>2</v>
      </c>
      <c r="I2" t="str">
        <f>IF(E2&gt;D2,"Yes","No")</f>
        <v>Yes</v>
      </c>
      <c r="J2" t="str">
        <f>IF(AND(I2="yes",F2="Completed"),"Eligible","Not-Eligible")</f>
        <v>Eligible</v>
      </c>
      <c r="K2" t="str">
        <f>IF((I2="Yes")*(F2="Completed"),"Eligible","Not-Eligible")</f>
        <v>Eligible</v>
      </c>
      <c r="L2" t="str">
        <f>IF(OR(C2="North",C2="South"),"Yes","No")</f>
        <v>Yes</v>
      </c>
      <c r="M2" s="68">
        <f>IFERROR(10/H2,"No error ")</f>
        <v>5</v>
      </c>
      <c r="N2" t="str">
        <f>IF(G2=5,"Excellent",IF(G2=4,"Exeeds",IF(G2=3,"Meets",IF(G2=2,"need Improvement","Poor"))))</f>
        <v>Exeeds</v>
      </c>
      <c r="O2" t="str" cm="1">
        <f t="array" ref="O2">_xlfn.IFS(G2=5,"Excellent",G2=4,"Exceeds",G2=3,"Meets",G2=2,"Need Improvement",G2=1,"Poor")</f>
        <v>Exceeds</v>
      </c>
      <c r="P2" t="str" cm="1">
        <f t="array" ref="P2">_xlfn.SWITCH(G2,
5, "Excellent",
4, "Exceeds",
3, "Meets",
2, "Needs Improvement",
1, "Poor",
"Invalid Rating")</f>
        <v>Exceeds</v>
      </c>
      <c r="Q2">
        <f>IF(I2="yes",5%*E2,0)</f>
        <v>2750</v>
      </c>
      <c r="R2" t="str">
        <f>IF(AND(E2&gt;55000,F2="Completed"),"Tier 1","No Bonus")</f>
        <v>No Bonus</v>
      </c>
    </row>
    <row r="3" spans="1:18">
      <c r="A3" s="61" t="s">
        <v>171</v>
      </c>
      <c r="B3" s="61" t="s">
        <v>172</v>
      </c>
      <c r="C3" s="61" t="s">
        <v>22</v>
      </c>
      <c r="D3" s="61">
        <v>45000</v>
      </c>
      <c r="E3" s="61">
        <v>44000</v>
      </c>
      <c r="F3" s="61" t="s">
        <v>170</v>
      </c>
      <c r="G3" s="61">
        <v>3</v>
      </c>
      <c r="H3" s="61">
        <v>1</v>
      </c>
      <c r="I3" t="str">
        <f t="shared" ref="I3:I16" si="0">IF(E3&gt;D3,"Yes","No")</f>
        <v>No</v>
      </c>
      <c r="J3" t="str">
        <f t="shared" ref="J3:J16" si="1">IF(AND(I3="yes",F3="Completed"),"Eligible","Not-Eligible")</f>
        <v>Not-Eligible</v>
      </c>
      <c r="K3" t="str">
        <f t="shared" ref="K3:K16" si="2">IF((I3="Yes")*(F3="Completed"),"eligible","not-eligible")</f>
        <v>not-eligible</v>
      </c>
      <c r="L3" t="str">
        <f t="shared" ref="L3:L16" si="3">IF(OR(C3="North",C3="South"),"Yes","No")</f>
        <v>Yes</v>
      </c>
      <c r="M3" s="68">
        <f t="shared" ref="M3:M16" si="4">IFERROR(10/H3,"No error ")</f>
        <v>10</v>
      </c>
      <c r="N3" t="str">
        <f t="shared" ref="N3:N16" si="5">IF(G3=5,"Excellent",IF(G3=4,"Exeeds",IF(G3=3,"Meets",IF(G3=2,"need Improvement","Poor"))))</f>
        <v>Meets</v>
      </c>
      <c r="O3" t="str" cm="1">
        <f t="array" ref="O3">_xlfn.IFS(G3=5,"Excellent",G3=4,"Exceeds",G3=3,"Meets",G3=2,"Need Improvement",G3=1,"Poor")</f>
        <v>Meets</v>
      </c>
      <c r="P3" t="str" cm="1">
        <f t="array" ref="P3">_xlfn.SWITCH(G3,
5, "Excellent",
4, "Exceeds",
3, "Meets",
2, "Needs Improvement",
1, "Poor",
"Invalid Rating")</f>
        <v>Meets</v>
      </c>
      <c r="Q3">
        <f t="shared" ref="Q3:Q16" si="6">IF(I3="yes",5%*E3,0)</f>
        <v>0</v>
      </c>
      <c r="R3" t="str">
        <f t="shared" ref="R3:R16" si="7">IF(AND(E3&gt;55000,F3="Completed"),"Tier 1","No Bonus")</f>
        <v>No Bonus</v>
      </c>
    </row>
    <row r="4" spans="1:18">
      <c r="A4" s="61" t="s">
        <v>173</v>
      </c>
      <c r="B4" s="61" t="s">
        <v>174</v>
      </c>
      <c r="C4" s="61" t="s">
        <v>28</v>
      </c>
      <c r="D4" s="61">
        <v>55000</v>
      </c>
      <c r="E4" s="61">
        <v>60000</v>
      </c>
      <c r="F4" s="61" t="s">
        <v>175</v>
      </c>
      <c r="G4" s="61">
        <v>5</v>
      </c>
      <c r="H4" s="61">
        <v>0</v>
      </c>
      <c r="I4" t="str">
        <f t="shared" si="0"/>
        <v>Yes</v>
      </c>
      <c r="J4" t="str">
        <f t="shared" si="1"/>
        <v>Not-Eligible</v>
      </c>
      <c r="K4" t="str">
        <f t="shared" si="2"/>
        <v>not-eligible</v>
      </c>
      <c r="L4" t="str">
        <f t="shared" si="3"/>
        <v>Yes</v>
      </c>
      <c r="M4" s="68" t="str">
        <f t="shared" si="4"/>
        <v xml:space="preserve">No error </v>
      </c>
      <c r="N4" t="str">
        <f t="shared" si="5"/>
        <v>Excellent</v>
      </c>
      <c r="O4" t="str" cm="1">
        <f t="array" ref="O4">_xlfn.IFS(G4=5,"Excellent",G4=4,"Exceeds",G4=3,"Meets",G4=2,"Need Improvement",G4=1,"Poor")</f>
        <v>Excellent</v>
      </c>
      <c r="P4" t="str" cm="1">
        <f t="array" ref="P4">_xlfn.SWITCH(G4,
5, "Excellent",
4, "Exceeds",
3, "Meets",
2, "Needs Improvement",
1, "Poor",
"Invalid Rating")</f>
        <v>Excellent</v>
      </c>
      <c r="Q4">
        <f t="shared" si="6"/>
        <v>3000</v>
      </c>
      <c r="R4" t="str">
        <f t="shared" si="7"/>
        <v>No Bonus</v>
      </c>
    </row>
    <row r="5" spans="1:18">
      <c r="A5" s="61" t="s">
        <v>176</v>
      </c>
      <c r="B5" s="61" t="s">
        <v>177</v>
      </c>
      <c r="C5" s="61" t="s">
        <v>33</v>
      </c>
      <c r="D5" s="61">
        <v>60000</v>
      </c>
      <c r="E5" s="61">
        <v>62000</v>
      </c>
      <c r="F5" s="61" t="s">
        <v>170</v>
      </c>
      <c r="G5" s="61">
        <v>5</v>
      </c>
      <c r="H5" s="61">
        <v>3</v>
      </c>
      <c r="I5" t="str">
        <f t="shared" si="0"/>
        <v>Yes</v>
      </c>
      <c r="J5" t="str">
        <f t="shared" si="1"/>
        <v>Eligible</v>
      </c>
      <c r="K5" t="str">
        <f t="shared" si="2"/>
        <v>eligible</v>
      </c>
      <c r="L5" t="str">
        <f t="shared" si="3"/>
        <v>No</v>
      </c>
      <c r="M5" s="68">
        <f t="shared" si="4"/>
        <v>3.3333333333333335</v>
      </c>
      <c r="N5" t="str">
        <f t="shared" si="5"/>
        <v>Excellent</v>
      </c>
      <c r="O5" t="str" cm="1">
        <f t="array" ref="O5">_xlfn.IFS(G5=5,"Excellent",G5=4,"Exceeds",G5=3,"Meets",G5=2,"Need Improvement",G5=1,"Poor")</f>
        <v>Excellent</v>
      </c>
      <c r="P5" t="str" cm="1">
        <f t="array" ref="P5">_xlfn.SWITCH(G5,
5, "Excellent",
4, "Exceeds",
3, "Meets",
2, "Needs Improvement",
1, "Poor",
"Invalid Rating")</f>
        <v>Excellent</v>
      </c>
      <c r="Q5">
        <f t="shared" si="6"/>
        <v>3100</v>
      </c>
      <c r="R5" t="str">
        <f t="shared" si="7"/>
        <v>Tier 1</v>
      </c>
    </row>
    <row r="6" spans="1:18">
      <c r="A6" s="61" t="s">
        <v>178</v>
      </c>
      <c r="B6" s="61" t="s">
        <v>179</v>
      </c>
      <c r="C6" s="61" t="s">
        <v>127</v>
      </c>
      <c r="D6" s="61">
        <v>40000</v>
      </c>
      <c r="E6" s="61">
        <v>38000</v>
      </c>
      <c r="F6" s="61" t="s">
        <v>180</v>
      </c>
      <c r="G6" s="61">
        <v>2</v>
      </c>
      <c r="H6" s="61">
        <v>5</v>
      </c>
      <c r="I6" t="str">
        <f t="shared" si="0"/>
        <v>No</v>
      </c>
      <c r="J6" t="str">
        <f t="shared" si="1"/>
        <v>Not-Eligible</v>
      </c>
      <c r="K6" t="str">
        <f t="shared" si="2"/>
        <v>not-eligible</v>
      </c>
      <c r="L6" t="str">
        <f t="shared" si="3"/>
        <v>No</v>
      </c>
      <c r="M6" s="68">
        <f t="shared" si="4"/>
        <v>2</v>
      </c>
      <c r="N6" t="str">
        <f t="shared" si="5"/>
        <v>need Improvement</v>
      </c>
      <c r="O6" t="str" cm="1">
        <f t="array" ref="O6">_xlfn.IFS(G6=5,"Excellent",G6=4,"Exceeds",G6=3,"Meets",G6=2,"Need Improvement",G6=1,"Poor")</f>
        <v>Need Improvement</v>
      </c>
      <c r="P6" t="str" cm="1">
        <f t="array" ref="P6">_xlfn.SWITCH(G6,
5, "Excellent",
4, "Exceeds",
3, "Meets",
2, "Needs Improvement",
1, "Poor",
"Invalid Rating")</f>
        <v>Needs Improvement</v>
      </c>
      <c r="Q6">
        <f t="shared" si="6"/>
        <v>0</v>
      </c>
      <c r="R6" t="str">
        <f t="shared" si="7"/>
        <v>No Bonus</v>
      </c>
    </row>
    <row r="7" spans="1:18">
      <c r="A7" s="61" t="s">
        <v>181</v>
      </c>
      <c r="B7" s="61" t="s">
        <v>182</v>
      </c>
      <c r="C7" s="61" t="s">
        <v>28</v>
      </c>
      <c r="D7" s="61">
        <v>55000</v>
      </c>
      <c r="E7" s="61">
        <v>54000</v>
      </c>
      <c r="F7" s="61" t="s">
        <v>170</v>
      </c>
      <c r="G7" s="61">
        <v>3</v>
      </c>
      <c r="H7" s="61">
        <v>1</v>
      </c>
      <c r="I7" t="str">
        <f t="shared" si="0"/>
        <v>No</v>
      </c>
      <c r="J7" t="str">
        <f t="shared" si="1"/>
        <v>Not-Eligible</v>
      </c>
      <c r="K7" t="str">
        <f t="shared" si="2"/>
        <v>not-eligible</v>
      </c>
      <c r="L7" t="str">
        <f t="shared" si="3"/>
        <v>Yes</v>
      </c>
      <c r="M7" s="68">
        <f t="shared" si="4"/>
        <v>10</v>
      </c>
      <c r="N7" t="str">
        <f t="shared" si="5"/>
        <v>Meets</v>
      </c>
      <c r="O7" t="str" cm="1">
        <f t="array" ref="O7">_xlfn.IFS(G7=5,"Excellent",G7=4,"Exceeds",G7=3,"Meets",G7=2,"Need Improvement",G7=1,"Poor")</f>
        <v>Meets</v>
      </c>
      <c r="P7" t="str" cm="1">
        <f t="array" ref="P7">_xlfn.SWITCH(G7,
5, "Excellent",
4, "Exceeds",
3, "Meets",
2, "Needs Improvement",
1, "Poor",
"Invalid Rating")</f>
        <v>Meets</v>
      </c>
      <c r="Q7">
        <f t="shared" si="6"/>
        <v>0</v>
      </c>
      <c r="R7" t="str">
        <f t="shared" si="7"/>
        <v>No Bonus</v>
      </c>
    </row>
    <row r="8" spans="1:18">
      <c r="A8" s="61" t="s">
        <v>183</v>
      </c>
      <c r="B8" s="61" t="s">
        <v>184</v>
      </c>
      <c r="C8" s="61" t="s">
        <v>22</v>
      </c>
      <c r="D8" s="61">
        <v>45000</v>
      </c>
      <c r="E8" s="61">
        <v>48000</v>
      </c>
      <c r="F8" s="61" t="s">
        <v>175</v>
      </c>
      <c r="G8" s="61">
        <v>4</v>
      </c>
      <c r="H8" s="61">
        <v>2</v>
      </c>
      <c r="I8" t="str">
        <f t="shared" si="0"/>
        <v>Yes</v>
      </c>
      <c r="J8" t="str">
        <f t="shared" si="1"/>
        <v>Not-Eligible</v>
      </c>
      <c r="K8" t="str">
        <f t="shared" si="2"/>
        <v>not-eligible</v>
      </c>
      <c r="L8" t="str">
        <f t="shared" si="3"/>
        <v>Yes</v>
      </c>
      <c r="M8" s="68">
        <f t="shared" si="4"/>
        <v>5</v>
      </c>
      <c r="N8" t="str">
        <f t="shared" si="5"/>
        <v>Exeeds</v>
      </c>
      <c r="O8" t="str" cm="1">
        <f t="array" ref="O8">_xlfn.IFS(G8=5,"Excellent",G8=4,"Exceeds",G8=3,"Meets",G8=2,"Need Improvement",G8=1,"Poor")</f>
        <v>Exceeds</v>
      </c>
      <c r="P8" t="str" cm="1">
        <f t="array" ref="P8">_xlfn.SWITCH(G8,
5, "Excellent",
4, "Exceeds",
3, "Meets",
2, "Needs Improvement",
1, "Poor",
"Invalid Rating")</f>
        <v>Exceeds</v>
      </c>
      <c r="Q8">
        <f t="shared" si="6"/>
        <v>2400</v>
      </c>
      <c r="R8" t="str">
        <f t="shared" si="7"/>
        <v>No Bonus</v>
      </c>
    </row>
    <row r="9" spans="1:18">
      <c r="A9" s="61" t="s">
        <v>185</v>
      </c>
      <c r="B9" s="61" t="s">
        <v>186</v>
      </c>
      <c r="C9" s="61" t="s">
        <v>33</v>
      </c>
      <c r="D9" s="61">
        <v>60000</v>
      </c>
      <c r="E9" s="61">
        <v>59000</v>
      </c>
      <c r="F9" s="61" t="s">
        <v>170</v>
      </c>
      <c r="G9" s="61">
        <v>3</v>
      </c>
      <c r="H9" s="61">
        <v>4</v>
      </c>
      <c r="I9" t="str">
        <f t="shared" si="0"/>
        <v>No</v>
      </c>
      <c r="J9" t="str">
        <f t="shared" si="1"/>
        <v>Not-Eligible</v>
      </c>
      <c r="K9" t="str">
        <f t="shared" si="2"/>
        <v>not-eligible</v>
      </c>
      <c r="L9" t="str">
        <f t="shared" si="3"/>
        <v>No</v>
      </c>
      <c r="M9" s="68">
        <f t="shared" si="4"/>
        <v>2.5</v>
      </c>
      <c r="N9" t="str">
        <f t="shared" si="5"/>
        <v>Meets</v>
      </c>
      <c r="O9" t="str" cm="1">
        <f t="array" ref="O9">_xlfn.IFS(G9=5,"Excellent",G9=4,"Exceeds",G9=3,"Meets",G9=2,"Need Improvement",G9=1,"Poor")</f>
        <v>Meets</v>
      </c>
      <c r="P9" t="str" cm="1">
        <f t="array" ref="P9">_xlfn.SWITCH(G9,
5, "Excellent",
4, "Exceeds",
3, "Meets",
2, "Needs Improvement",
1, "Poor",
"Invalid Rating")</f>
        <v>Meets</v>
      </c>
      <c r="Q9">
        <f t="shared" si="6"/>
        <v>0</v>
      </c>
      <c r="R9" t="str">
        <f t="shared" si="7"/>
        <v>Tier 1</v>
      </c>
    </row>
    <row r="10" spans="1:18">
      <c r="A10" s="61" t="s">
        <v>187</v>
      </c>
      <c r="B10" s="61" t="s">
        <v>188</v>
      </c>
      <c r="C10" s="61" t="s">
        <v>127</v>
      </c>
      <c r="D10" s="61">
        <v>40000</v>
      </c>
      <c r="E10" s="61">
        <v>41000</v>
      </c>
      <c r="F10" s="61" t="s">
        <v>180</v>
      </c>
      <c r="G10" s="61">
        <v>3</v>
      </c>
      <c r="H10" s="61">
        <v>2</v>
      </c>
      <c r="I10" t="str">
        <f t="shared" si="0"/>
        <v>Yes</v>
      </c>
      <c r="J10" t="str">
        <f t="shared" si="1"/>
        <v>Not-Eligible</v>
      </c>
      <c r="K10" t="str">
        <f t="shared" si="2"/>
        <v>not-eligible</v>
      </c>
      <c r="L10" t="str">
        <f t="shared" si="3"/>
        <v>No</v>
      </c>
      <c r="M10" s="68">
        <f t="shared" si="4"/>
        <v>5</v>
      </c>
      <c r="N10" t="str">
        <f t="shared" si="5"/>
        <v>Meets</v>
      </c>
      <c r="O10" t="str" cm="1">
        <f t="array" ref="O10">_xlfn.IFS(G10=5,"Excellent",G10=4,"Exceeds",G10=3,"Meets",G10=2,"Need Improvement",G10=1,"Poor")</f>
        <v>Meets</v>
      </c>
      <c r="P10" t="str" cm="1">
        <f t="array" ref="P10">_xlfn.SWITCH(G10,
5, "Excellent",
4, "Exceeds",
3, "Meets",
2, "Needs Improvement",
1, "Poor",
"Invalid Rating")</f>
        <v>Meets</v>
      </c>
      <c r="Q10">
        <f t="shared" si="6"/>
        <v>2050</v>
      </c>
      <c r="R10" t="str">
        <f t="shared" si="7"/>
        <v>No Bonus</v>
      </c>
    </row>
    <row r="11" spans="1:18">
      <c r="A11" s="61" t="s">
        <v>189</v>
      </c>
      <c r="B11" s="61" t="s">
        <v>190</v>
      </c>
      <c r="C11" s="61" t="s">
        <v>28</v>
      </c>
      <c r="D11" s="61">
        <v>55000</v>
      </c>
      <c r="E11" s="61">
        <v>58000</v>
      </c>
      <c r="F11" s="61" t="s">
        <v>170</v>
      </c>
      <c r="G11" s="61">
        <v>4</v>
      </c>
      <c r="H11" s="61">
        <v>0</v>
      </c>
      <c r="I11" t="str">
        <f t="shared" si="0"/>
        <v>Yes</v>
      </c>
      <c r="J11" t="str">
        <f t="shared" si="1"/>
        <v>Eligible</v>
      </c>
      <c r="K11" t="str">
        <f t="shared" si="2"/>
        <v>eligible</v>
      </c>
      <c r="L11" t="str">
        <f t="shared" si="3"/>
        <v>Yes</v>
      </c>
      <c r="M11" s="68" t="str">
        <f t="shared" si="4"/>
        <v xml:space="preserve">No error </v>
      </c>
      <c r="N11" t="str">
        <f t="shared" si="5"/>
        <v>Exeeds</v>
      </c>
      <c r="O11" t="str" cm="1">
        <f t="array" ref="O11">_xlfn.IFS(G11=5,"Excellent",G11=4,"Exceeds",G11=3,"Meets",G11=2,"Need Improvement",G11=1,"Poor")</f>
        <v>Exceeds</v>
      </c>
      <c r="P11" t="str" cm="1">
        <f t="array" ref="P11">_xlfn.SWITCH(G11,
5, "Excellent",
4, "Exceeds",
3, "Meets",
2, "Needs Improvement",
1, "Poor",
"Invalid Rating")</f>
        <v>Exceeds</v>
      </c>
      <c r="Q11">
        <f t="shared" si="6"/>
        <v>2900</v>
      </c>
      <c r="R11" t="str">
        <f t="shared" si="7"/>
        <v>Tier 1</v>
      </c>
    </row>
    <row r="12" spans="1:18">
      <c r="A12" s="61" t="s">
        <v>191</v>
      </c>
      <c r="B12" s="61" t="s">
        <v>192</v>
      </c>
      <c r="C12" s="61" t="s">
        <v>22</v>
      </c>
      <c r="D12" s="61">
        <v>50000</v>
      </c>
      <c r="E12" s="61">
        <v>51000</v>
      </c>
      <c r="F12" s="61" t="s">
        <v>170</v>
      </c>
      <c r="G12" s="61">
        <v>3</v>
      </c>
      <c r="H12" s="61">
        <v>1</v>
      </c>
      <c r="I12" t="str">
        <f t="shared" si="0"/>
        <v>Yes</v>
      </c>
      <c r="J12" t="str">
        <f t="shared" si="1"/>
        <v>Eligible</v>
      </c>
      <c r="K12" t="str">
        <f t="shared" si="2"/>
        <v>eligible</v>
      </c>
      <c r="L12" t="str">
        <f t="shared" si="3"/>
        <v>Yes</v>
      </c>
      <c r="M12" s="68">
        <f t="shared" si="4"/>
        <v>10</v>
      </c>
      <c r="N12" t="str">
        <f t="shared" si="5"/>
        <v>Meets</v>
      </c>
      <c r="O12" t="str" cm="1">
        <f t="array" ref="O12">_xlfn.IFS(G12=5,"Excellent",G12=4,"Exceeds",G12=3,"Meets",G12=2,"Need Improvement",G12=1,"Poor")</f>
        <v>Meets</v>
      </c>
      <c r="P12" t="str" cm="1">
        <f t="array" ref="P12">_xlfn.SWITCH(G12,
5, "Excellent",
4, "Exceeds",
3, "Meets",
2, "Needs Improvement",
1, "Poor",
"Invalid Rating")</f>
        <v>Meets</v>
      </c>
      <c r="Q12">
        <f t="shared" si="6"/>
        <v>2550</v>
      </c>
      <c r="R12" t="str">
        <f t="shared" si="7"/>
        <v>No Bonus</v>
      </c>
    </row>
    <row r="13" spans="1:18">
      <c r="A13" s="61" t="s">
        <v>193</v>
      </c>
      <c r="B13" s="61" t="s">
        <v>194</v>
      </c>
      <c r="C13" s="61" t="s">
        <v>33</v>
      </c>
      <c r="D13" s="61">
        <v>60000</v>
      </c>
      <c r="E13" s="61">
        <v>65000</v>
      </c>
      <c r="F13" s="61" t="s">
        <v>175</v>
      </c>
      <c r="G13" s="61">
        <v>5</v>
      </c>
      <c r="H13" s="61">
        <v>2</v>
      </c>
      <c r="I13" t="str">
        <f t="shared" si="0"/>
        <v>Yes</v>
      </c>
      <c r="J13" t="str">
        <f t="shared" si="1"/>
        <v>Not-Eligible</v>
      </c>
      <c r="K13" t="str">
        <f t="shared" si="2"/>
        <v>not-eligible</v>
      </c>
      <c r="L13" t="str">
        <f t="shared" si="3"/>
        <v>No</v>
      </c>
      <c r="M13" s="68">
        <f t="shared" si="4"/>
        <v>5</v>
      </c>
      <c r="N13" t="str">
        <f t="shared" si="5"/>
        <v>Excellent</v>
      </c>
      <c r="O13" t="str" cm="1">
        <f t="array" ref="O13">_xlfn.IFS(G13=5,"Excellent",G13=4,"Exceeds",G13=3,"Meets",G13=2,"Need Improvement",G13=1,"Poor")</f>
        <v>Excellent</v>
      </c>
      <c r="P13" t="str" cm="1">
        <f t="array" ref="P13">_xlfn.SWITCH(G13,
5, "Excellent",
4, "Exceeds",
3, "Meets",
2, "Needs Improvement",
1, "Poor",
"Invalid Rating")</f>
        <v>Excellent</v>
      </c>
      <c r="Q13">
        <f t="shared" si="6"/>
        <v>3250</v>
      </c>
      <c r="R13" t="str">
        <f t="shared" si="7"/>
        <v>No Bonus</v>
      </c>
    </row>
    <row r="14" spans="1:18">
      <c r="A14" s="61" t="s">
        <v>195</v>
      </c>
      <c r="B14" s="61" t="s">
        <v>196</v>
      </c>
      <c r="C14" s="61" t="s">
        <v>127</v>
      </c>
      <c r="D14" s="61">
        <v>40000</v>
      </c>
      <c r="E14" s="61">
        <v>42000</v>
      </c>
      <c r="F14" s="61" t="s">
        <v>170</v>
      </c>
      <c r="G14" s="61">
        <v>4</v>
      </c>
      <c r="H14" s="61">
        <v>1</v>
      </c>
      <c r="I14" t="str">
        <f t="shared" si="0"/>
        <v>Yes</v>
      </c>
      <c r="J14" t="str">
        <f t="shared" si="1"/>
        <v>Eligible</v>
      </c>
      <c r="K14" t="str">
        <f t="shared" si="2"/>
        <v>eligible</v>
      </c>
      <c r="L14" t="str">
        <f t="shared" si="3"/>
        <v>No</v>
      </c>
      <c r="M14" s="68">
        <f t="shared" si="4"/>
        <v>10</v>
      </c>
      <c r="N14" t="str">
        <f t="shared" si="5"/>
        <v>Exeeds</v>
      </c>
      <c r="O14" t="str" cm="1">
        <f t="array" ref="O14">_xlfn.IFS(G14=5,"Excellent",G14=4,"Exceeds",G14=3,"Meets",G14=2,"Need Improvement",G14=1,"Poor")</f>
        <v>Exceeds</v>
      </c>
      <c r="P14" t="str" cm="1">
        <f t="array" ref="P14">_xlfn.SWITCH(G14,
5, "Excellent",
4, "Exceeds",
3, "Meets",
2, "Needs Improvement",
1, "Poor",
"Invalid Rating")</f>
        <v>Exceeds</v>
      </c>
      <c r="Q14">
        <f t="shared" si="6"/>
        <v>2100</v>
      </c>
      <c r="R14" t="str">
        <f t="shared" si="7"/>
        <v>No Bonus</v>
      </c>
    </row>
    <row r="15" spans="1:18">
      <c r="A15" s="61" t="s">
        <v>197</v>
      </c>
      <c r="B15" s="61" t="s">
        <v>198</v>
      </c>
      <c r="C15" s="61" t="s">
        <v>28</v>
      </c>
      <c r="D15" s="61">
        <v>55000</v>
      </c>
      <c r="E15" s="61">
        <v>55000</v>
      </c>
      <c r="F15" s="61" t="s">
        <v>180</v>
      </c>
      <c r="G15" s="61">
        <v>2</v>
      </c>
      <c r="H15" s="61">
        <v>3</v>
      </c>
      <c r="I15" t="str">
        <f t="shared" si="0"/>
        <v>No</v>
      </c>
      <c r="J15" t="str">
        <f t="shared" si="1"/>
        <v>Not-Eligible</v>
      </c>
      <c r="K15" t="str">
        <f t="shared" si="2"/>
        <v>not-eligible</v>
      </c>
      <c r="L15" t="str">
        <f t="shared" si="3"/>
        <v>Yes</v>
      </c>
      <c r="M15" s="68">
        <f t="shared" si="4"/>
        <v>3.3333333333333335</v>
      </c>
      <c r="N15" t="str">
        <f t="shared" si="5"/>
        <v>need Improvement</v>
      </c>
      <c r="O15" t="str" cm="1">
        <f t="array" ref="O15">_xlfn.IFS(G15=5,"Excellent",G15=4,"Exceeds",G15=3,"Meets",G15=2,"Need Improvement",G15=1,"Poor")</f>
        <v>Need Improvement</v>
      </c>
      <c r="P15" t="str" cm="1">
        <f t="array" ref="P15">_xlfn.SWITCH(G15,
5, "Excellent",
4, "Exceeds",
3, "Meets",
2, "Needs Improvement",
1, "Poor",
"Invalid Rating")</f>
        <v>Needs Improvement</v>
      </c>
      <c r="Q15">
        <f t="shared" si="6"/>
        <v>0</v>
      </c>
      <c r="R15" t="str">
        <f t="shared" si="7"/>
        <v>No Bonus</v>
      </c>
    </row>
    <row r="16" spans="1:18">
      <c r="A16" s="61" t="s">
        <v>199</v>
      </c>
      <c r="B16" s="61" t="s">
        <v>200</v>
      </c>
      <c r="C16" s="61" t="s">
        <v>33</v>
      </c>
      <c r="D16" s="61">
        <v>60000</v>
      </c>
      <c r="E16" s="61">
        <v>61000</v>
      </c>
      <c r="F16" s="61" t="s">
        <v>170</v>
      </c>
      <c r="G16" s="61">
        <v>4</v>
      </c>
      <c r="H16" s="61">
        <v>1</v>
      </c>
      <c r="I16" t="str">
        <f t="shared" si="0"/>
        <v>Yes</v>
      </c>
      <c r="J16" t="str">
        <f t="shared" si="1"/>
        <v>Eligible</v>
      </c>
      <c r="K16" t="str">
        <f t="shared" si="2"/>
        <v>eligible</v>
      </c>
      <c r="L16" t="str">
        <f t="shared" si="3"/>
        <v>No</v>
      </c>
      <c r="M16" s="68">
        <f t="shared" si="4"/>
        <v>10</v>
      </c>
      <c r="N16" t="str">
        <f t="shared" si="5"/>
        <v>Exeeds</v>
      </c>
      <c r="O16" t="str" cm="1">
        <f t="array" ref="O16">_xlfn.IFS(G16=5,"Excellent",G16=4,"Exceeds",G16=3,"Meets",G16=2,"Need Improvement",G16=1,"Poor")</f>
        <v>Exceeds</v>
      </c>
      <c r="P16" t="str" cm="1">
        <f t="array" ref="P16">_xlfn.SWITCH(G16,
5, "Excellent",
4, "Exceeds",
3, "Meets",
2, "Needs Improvement",
1, "Poor",
"Invalid Rating")</f>
        <v>Exceeds</v>
      </c>
      <c r="Q16">
        <f t="shared" si="6"/>
        <v>3050</v>
      </c>
      <c r="R16" t="str">
        <f t="shared" si="7"/>
        <v>Tier 1</v>
      </c>
    </row>
    <row r="19" spans="2:18">
      <c r="H19" s="43" t="s">
        <v>231</v>
      </c>
      <c r="I19" cm="1">
        <f t="array" ref="I19" xml:space="preserve"> SUM(IF(NOT(F2:F16="completed"),1,0))</f>
        <v>6</v>
      </c>
    </row>
    <row r="22" spans="2:18" ht="28.8">
      <c r="B22" s="66" t="s">
        <v>222</v>
      </c>
      <c r="C22" s="43" t="s">
        <v>224</v>
      </c>
      <c r="O22">
        <v>16</v>
      </c>
      <c r="P22" t="s">
        <v>247</v>
      </c>
      <c r="R22" t="b">
        <f>AND(O22&gt;20,P22="a")</f>
        <v>0</v>
      </c>
    </row>
    <row r="24" spans="2:18" ht="57.6">
      <c r="B24" s="66" t="s">
        <v>221</v>
      </c>
      <c r="C24" s="43" t="s">
        <v>223</v>
      </c>
    </row>
    <row r="26" spans="2:18" ht="115.2">
      <c r="B26" s="66" t="s">
        <v>226</v>
      </c>
      <c r="C26" s="43" t="s">
        <v>227</v>
      </c>
      <c r="H26" s="43" t="s">
        <v>243</v>
      </c>
      <c r="I26" s="43" t="s">
        <v>245</v>
      </c>
    </row>
    <row r="28" spans="2:18">
      <c r="B28" s="66" t="s">
        <v>230</v>
      </c>
    </row>
    <row r="30" spans="2:18" ht="28.8">
      <c r="B30" s="66" t="s">
        <v>232</v>
      </c>
      <c r="C30" s="43" t="s">
        <v>233</v>
      </c>
      <c r="D30">
        <f>IFERROR(10/2,"Not possible")</f>
        <v>5</v>
      </c>
      <c r="E30" t="str">
        <f>IFERROR(10/0,"Not possible")</f>
        <v>Not possible</v>
      </c>
    </row>
    <row r="32" spans="2:18" ht="57.6">
      <c r="B32" s="66" t="s">
        <v>235</v>
      </c>
      <c r="C32" s="43" t="s">
        <v>236</v>
      </c>
    </row>
    <row r="33" spans="2:3">
      <c r="B33" s="69"/>
      <c r="C33" s="43"/>
    </row>
    <row r="34" spans="2:3" ht="57.6">
      <c r="B34" s="66" t="s">
        <v>240</v>
      </c>
      <c r="C34" s="43" t="s">
        <v>241</v>
      </c>
    </row>
    <row r="36" spans="2:3" ht="72">
      <c r="B36" s="66" t="s">
        <v>237</v>
      </c>
      <c r="C36" s="43" t="s">
        <v>238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EB4F5-3950-4A44-AB05-438539C3136D}">
  <dimension ref="A1:K241"/>
  <sheetViews>
    <sheetView zoomScale="99" zoomScaleNormal="99" workbookViewId="0">
      <selection activeCell="F1" sqref="A1:F241"/>
    </sheetView>
  </sheetViews>
  <sheetFormatPr defaultRowHeight="14.4"/>
  <cols>
    <col min="1" max="2" width="17.109375" bestFit="1" customWidth="1"/>
    <col min="3" max="4" width="12" bestFit="1" customWidth="1"/>
    <col min="5" max="6" width="11.6640625" bestFit="1" customWidth="1"/>
  </cols>
  <sheetData>
    <row r="1" spans="1:11">
      <c r="A1" t="s">
        <v>739</v>
      </c>
      <c r="B1" s="68" t="s">
        <v>248</v>
      </c>
      <c r="C1" t="s">
        <v>249</v>
      </c>
      <c r="D1" t="s">
        <v>250</v>
      </c>
      <c r="E1" t="s">
        <v>251</v>
      </c>
      <c r="F1" t="s">
        <v>252</v>
      </c>
    </row>
    <row r="2" spans="1:11">
      <c r="A2" t="s">
        <v>740</v>
      </c>
      <c r="B2" s="68">
        <v>93</v>
      </c>
      <c r="C2" t="s">
        <v>253</v>
      </c>
      <c r="D2">
        <v>29121286</v>
      </c>
      <c r="E2">
        <v>647500</v>
      </c>
      <c r="F2" t="s">
        <v>254</v>
      </c>
    </row>
    <row r="3" spans="1:11">
      <c r="A3" t="s">
        <v>741</v>
      </c>
      <c r="B3" s="68">
        <v>355</v>
      </c>
      <c r="C3" t="s">
        <v>255</v>
      </c>
      <c r="D3">
        <v>2986952</v>
      </c>
      <c r="E3">
        <v>28748</v>
      </c>
      <c r="F3" t="s">
        <v>256</v>
      </c>
      <c r="J3" t="s">
        <v>950</v>
      </c>
      <c r="K3" t="s">
        <v>840</v>
      </c>
    </row>
    <row r="4" spans="1:11">
      <c r="A4" t="s">
        <v>742</v>
      </c>
      <c r="B4" s="68">
        <v>213</v>
      </c>
      <c r="C4" t="s">
        <v>257</v>
      </c>
      <c r="D4">
        <v>34586184</v>
      </c>
      <c r="E4">
        <v>2381740</v>
      </c>
      <c r="F4" t="s">
        <v>258</v>
      </c>
    </row>
    <row r="5" spans="1:11">
      <c r="A5" t="s">
        <v>743</v>
      </c>
      <c r="B5" s="68" t="s">
        <v>259</v>
      </c>
      <c r="C5" t="s">
        <v>260</v>
      </c>
      <c r="D5">
        <v>57881</v>
      </c>
      <c r="E5">
        <v>199</v>
      </c>
      <c r="F5" t="s">
        <v>261</v>
      </c>
    </row>
    <row r="6" spans="1:11">
      <c r="A6" t="s">
        <v>744</v>
      </c>
      <c r="B6" s="68">
        <v>376</v>
      </c>
      <c r="C6" t="s">
        <v>262</v>
      </c>
      <c r="D6">
        <v>84000</v>
      </c>
      <c r="E6">
        <v>468</v>
      </c>
      <c r="F6" t="s">
        <v>263</v>
      </c>
    </row>
    <row r="7" spans="1:11">
      <c r="A7" t="s">
        <v>745</v>
      </c>
      <c r="B7" s="68">
        <v>244</v>
      </c>
      <c r="C7" t="s">
        <v>264</v>
      </c>
      <c r="D7">
        <v>13068161</v>
      </c>
      <c r="E7">
        <v>1246700</v>
      </c>
      <c r="F7" t="s">
        <v>265</v>
      </c>
    </row>
    <row r="8" spans="1:11">
      <c r="A8" t="s">
        <v>746</v>
      </c>
      <c r="B8" s="68" t="s">
        <v>266</v>
      </c>
      <c r="C8" t="s">
        <v>267</v>
      </c>
      <c r="D8">
        <v>13254</v>
      </c>
      <c r="E8">
        <v>102</v>
      </c>
      <c r="F8" t="s">
        <v>268</v>
      </c>
    </row>
    <row r="9" spans="1:11">
      <c r="A9" t="s">
        <v>747</v>
      </c>
      <c r="B9" s="68">
        <v>672</v>
      </c>
      <c r="C9" t="s">
        <v>269</v>
      </c>
      <c r="D9">
        <v>0</v>
      </c>
      <c r="E9">
        <v>14000000</v>
      </c>
    </row>
    <row r="10" spans="1:11">
      <c r="A10" t="s">
        <v>748</v>
      </c>
      <c r="B10" s="68" t="s">
        <v>270</v>
      </c>
      <c r="C10" t="s">
        <v>271</v>
      </c>
      <c r="D10">
        <v>86754</v>
      </c>
      <c r="E10">
        <v>443</v>
      </c>
      <c r="F10" t="s">
        <v>272</v>
      </c>
    </row>
    <row r="11" spans="1:11">
      <c r="A11" t="s">
        <v>749</v>
      </c>
      <c r="B11" s="68">
        <v>54</v>
      </c>
      <c r="C11" t="s">
        <v>273</v>
      </c>
      <c r="D11">
        <v>41343201</v>
      </c>
      <c r="E11">
        <v>2766890</v>
      </c>
      <c r="F11" t="s">
        <v>274</v>
      </c>
    </row>
    <row r="12" spans="1:11">
      <c r="A12" t="s">
        <v>750</v>
      </c>
      <c r="B12" s="68">
        <v>374</v>
      </c>
      <c r="C12" t="s">
        <v>275</v>
      </c>
      <c r="D12">
        <v>2968000</v>
      </c>
      <c r="E12">
        <v>29800</v>
      </c>
      <c r="F12" t="s">
        <v>276</v>
      </c>
    </row>
    <row r="13" spans="1:11">
      <c r="A13" t="s">
        <v>751</v>
      </c>
      <c r="B13" s="68">
        <v>297</v>
      </c>
      <c r="C13" t="s">
        <v>277</v>
      </c>
      <c r="D13">
        <v>71566</v>
      </c>
      <c r="E13">
        <v>193</v>
      </c>
      <c r="F13" t="s">
        <v>278</v>
      </c>
    </row>
    <row r="14" spans="1:11">
      <c r="A14" t="s">
        <v>752</v>
      </c>
      <c r="B14" s="68">
        <v>61</v>
      </c>
      <c r="C14" t="s">
        <v>279</v>
      </c>
      <c r="D14">
        <v>21515754</v>
      </c>
      <c r="E14">
        <v>7686850</v>
      </c>
      <c r="F14" t="s">
        <v>280</v>
      </c>
    </row>
    <row r="15" spans="1:11">
      <c r="A15" t="s">
        <v>753</v>
      </c>
      <c r="B15" s="68">
        <v>43</v>
      </c>
      <c r="C15" t="s">
        <v>281</v>
      </c>
      <c r="D15">
        <v>8205000</v>
      </c>
      <c r="E15">
        <v>83858</v>
      </c>
      <c r="F15" t="s">
        <v>282</v>
      </c>
    </row>
    <row r="16" spans="1:11">
      <c r="A16" t="s">
        <v>754</v>
      </c>
      <c r="B16" s="68">
        <v>994</v>
      </c>
      <c r="C16" t="s">
        <v>283</v>
      </c>
      <c r="D16">
        <v>8303512</v>
      </c>
      <c r="E16">
        <v>86600</v>
      </c>
      <c r="F16" t="s">
        <v>284</v>
      </c>
    </row>
    <row r="17" spans="1:6">
      <c r="A17" t="s">
        <v>755</v>
      </c>
      <c r="B17" s="68" t="s">
        <v>285</v>
      </c>
      <c r="C17" t="s">
        <v>286</v>
      </c>
      <c r="D17">
        <v>301790</v>
      </c>
      <c r="E17">
        <v>13940</v>
      </c>
      <c r="F17" t="s">
        <v>287</v>
      </c>
    </row>
    <row r="18" spans="1:6">
      <c r="A18" t="s">
        <v>756</v>
      </c>
      <c r="B18" s="68">
        <v>973</v>
      </c>
      <c r="C18" t="s">
        <v>288</v>
      </c>
      <c r="D18">
        <v>738004</v>
      </c>
      <c r="E18">
        <v>665</v>
      </c>
      <c r="F18" t="s">
        <v>289</v>
      </c>
    </row>
    <row r="19" spans="1:6">
      <c r="A19" t="s">
        <v>757</v>
      </c>
      <c r="B19" s="68">
        <v>880</v>
      </c>
      <c r="C19" t="s">
        <v>290</v>
      </c>
      <c r="D19">
        <v>156118464</v>
      </c>
      <c r="E19">
        <v>144000</v>
      </c>
      <c r="F19" t="s">
        <v>291</v>
      </c>
    </row>
    <row r="20" spans="1:6">
      <c r="A20" t="s">
        <v>758</v>
      </c>
      <c r="B20" s="68" t="s">
        <v>292</v>
      </c>
      <c r="C20" t="s">
        <v>293</v>
      </c>
      <c r="D20">
        <v>285653</v>
      </c>
      <c r="E20">
        <v>431</v>
      </c>
      <c r="F20" t="s">
        <v>294</v>
      </c>
    </row>
    <row r="21" spans="1:6">
      <c r="A21" t="s">
        <v>759</v>
      </c>
      <c r="B21" s="68">
        <v>375</v>
      </c>
      <c r="C21" t="s">
        <v>295</v>
      </c>
      <c r="D21">
        <v>9685000</v>
      </c>
      <c r="E21">
        <v>207600</v>
      </c>
      <c r="F21" t="s">
        <v>296</v>
      </c>
    </row>
    <row r="22" spans="1:6">
      <c r="A22" t="s">
        <v>760</v>
      </c>
      <c r="B22" s="68">
        <v>32</v>
      </c>
      <c r="C22" t="s">
        <v>297</v>
      </c>
      <c r="D22">
        <v>10403000</v>
      </c>
      <c r="E22">
        <v>30510</v>
      </c>
      <c r="F22" t="s">
        <v>298</v>
      </c>
    </row>
    <row r="23" spans="1:6">
      <c r="A23" t="s">
        <v>761</v>
      </c>
      <c r="B23" s="68">
        <v>501</v>
      </c>
      <c r="C23" t="s">
        <v>299</v>
      </c>
      <c r="D23">
        <v>314522</v>
      </c>
      <c r="E23">
        <v>22966</v>
      </c>
      <c r="F23" t="s">
        <v>300</v>
      </c>
    </row>
    <row r="24" spans="1:6">
      <c r="A24" t="s">
        <v>762</v>
      </c>
      <c r="B24" s="68">
        <v>229</v>
      </c>
      <c r="C24" t="s">
        <v>301</v>
      </c>
      <c r="D24">
        <v>9056010</v>
      </c>
      <c r="E24">
        <v>112620</v>
      </c>
      <c r="F24" t="s">
        <v>302</v>
      </c>
    </row>
    <row r="25" spans="1:6">
      <c r="A25" t="s">
        <v>763</v>
      </c>
      <c r="B25" s="68" t="s">
        <v>303</v>
      </c>
      <c r="C25" t="s">
        <v>304</v>
      </c>
      <c r="D25">
        <v>65365</v>
      </c>
      <c r="E25">
        <v>53</v>
      </c>
      <c r="F25" t="s">
        <v>305</v>
      </c>
    </row>
    <row r="26" spans="1:6">
      <c r="A26" t="s">
        <v>764</v>
      </c>
      <c r="B26" s="68">
        <v>975</v>
      </c>
      <c r="C26" t="s">
        <v>306</v>
      </c>
      <c r="D26">
        <v>699847</v>
      </c>
      <c r="E26">
        <v>47000</v>
      </c>
      <c r="F26" t="s">
        <v>307</v>
      </c>
    </row>
    <row r="27" spans="1:6">
      <c r="A27" t="s">
        <v>765</v>
      </c>
      <c r="B27" s="68">
        <v>591</v>
      </c>
      <c r="C27" t="s">
        <v>308</v>
      </c>
      <c r="D27">
        <v>9947418</v>
      </c>
      <c r="E27">
        <v>1098580</v>
      </c>
      <c r="F27" t="s">
        <v>309</v>
      </c>
    </row>
    <row r="28" spans="1:6">
      <c r="A28" t="s">
        <v>766</v>
      </c>
      <c r="B28" s="68">
        <v>387</v>
      </c>
      <c r="C28" t="s">
        <v>310</v>
      </c>
      <c r="D28">
        <v>4590000</v>
      </c>
      <c r="E28">
        <v>51129</v>
      </c>
      <c r="F28" t="s">
        <v>311</v>
      </c>
    </row>
    <row r="29" spans="1:6">
      <c r="A29" t="s">
        <v>767</v>
      </c>
      <c r="B29" s="68">
        <v>267</v>
      </c>
      <c r="C29" t="s">
        <v>312</v>
      </c>
      <c r="D29">
        <v>2029307</v>
      </c>
      <c r="E29">
        <v>600370</v>
      </c>
      <c r="F29" t="s">
        <v>313</v>
      </c>
    </row>
    <row r="30" spans="1:6">
      <c r="A30" t="s">
        <v>768</v>
      </c>
      <c r="B30" s="68">
        <v>55</v>
      </c>
      <c r="C30" t="s">
        <v>314</v>
      </c>
      <c r="D30">
        <v>201103330</v>
      </c>
      <c r="E30">
        <v>8511965</v>
      </c>
      <c r="F30" t="s">
        <v>315</v>
      </c>
    </row>
    <row r="31" spans="1:6">
      <c r="A31" t="s">
        <v>769</v>
      </c>
      <c r="B31" s="68">
        <v>246</v>
      </c>
      <c r="C31" t="s">
        <v>316</v>
      </c>
      <c r="D31">
        <v>4000</v>
      </c>
      <c r="E31">
        <v>60</v>
      </c>
    </row>
    <row r="32" spans="1:6">
      <c r="A32" t="s">
        <v>770</v>
      </c>
      <c r="B32" s="68" t="s">
        <v>317</v>
      </c>
      <c r="C32" t="s">
        <v>318</v>
      </c>
      <c r="D32">
        <v>21730</v>
      </c>
      <c r="E32">
        <v>153</v>
      </c>
      <c r="F32" t="s">
        <v>319</v>
      </c>
    </row>
    <row r="33" spans="1:6">
      <c r="A33" t="s">
        <v>771</v>
      </c>
      <c r="B33" s="68">
        <v>673</v>
      </c>
      <c r="C33" t="s">
        <v>320</v>
      </c>
      <c r="D33">
        <v>395027</v>
      </c>
      <c r="E33">
        <v>5770</v>
      </c>
      <c r="F33" t="s">
        <v>321</v>
      </c>
    </row>
    <row r="34" spans="1:6">
      <c r="A34" t="s">
        <v>772</v>
      </c>
      <c r="B34" s="68">
        <v>359</v>
      </c>
      <c r="C34" t="s">
        <v>322</v>
      </c>
      <c r="D34">
        <v>7148785</v>
      </c>
      <c r="E34">
        <v>110910</v>
      </c>
      <c r="F34" t="s">
        <v>323</v>
      </c>
    </row>
    <row r="35" spans="1:6">
      <c r="A35" t="s">
        <v>773</v>
      </c>
      <c r="B35" s="68">
        <v>226</v>
      </c>
      <c r="C35" t="s">
        <v>324</v>
      </c>
      <c r="D35">
        <v>16241811</v>
      </c>
      <c r="E35">
        <v>274200</v>
      </c>
      <c r="F35" t="s">
        <v>325</v>
      </c>
    </row>
    <row r="36" spans="1:6">
      <c r="A36" t="s">
        <v>774</v>
      </c>
      <c r="B36" s="68">
        <v>257</v>
      </c>
      <c r="C36" t="s">
        <v>326</v>
      </c>
      <c r="D36">
        <v>9863117</v>
      </c>
      <c r="E36">
        <v>27830</v>
      </c>
      <c r="F36" t="s">
        <v>327</v>
      </c>
    </row>
    <row r="37" spans="1:6">
      <c r="A37" t="s">
        <v>775</v>
      </c>
      <c r="B37" s="68">
        <v>855</v>
      </c>
      <c r="C37" t="s">
        <v>328</v>
      </c>
      <c r="D37">
        <v>14453680</v>
      </c>
      <c r="E37">
        <v>181040</v>
      </c>
      <c r="F37" t="s">
        <v>329</v>
      </c>
    </row>
    <row r="38" spans="1:6">
      <c r="A38" t="s">
        <v>776</v>
      </c>
      <c r="B38" s="68">
        <v>237</v>
      </c>
      <c r="C38" t="s">
        <v>330</v>
      </c>
      <c r="D38">
        <v>19294149</v>
      </c>
      <c r="E38">
        <v>475440</v>
      </c>
      <c r="F38" t="s">
        <v>331</v>
      </c>
    </row>
    <row r="39" spans="1:6">
      <c r="A39" t="s">
        <v>777</v>
      </c>
      <c r="B39" s="68">
        <v>1</v>
      </c>
      <c r="C39" t="s">
        <v>332</v>
      </c>
      <c r="D39">
        <v>33679000</v>
      </c>
      <c r="E39">
        <v>9984670</v>
      </c>
      <c r="F39" t="s">
        <v>333</v>
      </c>
    </row>
    <row r="40" spans="1:6">
      <c r="A40" t="s">
        <v>778</v>
      </c>
      <c r="B40" s="68">
        <v>238</v>
      </c>
      <c r="C40" t="s">
        <v>334</v>
      </c>
      <c r="D40">
        <v>508659</v>
      </c>
      <c r="E40">
        <v>4033</v>
      </c>
      <c r="F40" t="s">
        <v>335</v>
      </c>
    </row>
    <row r="41" spans="1:6">
      <c r="A41" t="s">
        <v>779</v>
      </c>
      <c r="B41" s="68" t="s">
        <v>336</v>
      </c>
      <c r="C41" t="s">
        <v>337</v>
      </c>
      <c r="D41">
        <v>44270</v>
      </c>
      <c r="E41">
        <v>262</v>
      </c>
      <c r="F41" t="s">
        <v>338</v>
      </c>
    </row>
    <row r="42" spans="1:6">
      <c r="A42" t="s">
        <v>780</v>
      </c>
      <c r="B42" s="68">
        <v>236</v>
      </c>
      <c r="C42" t="s">
        <v>339</v>
      </c>
      <c r="D42">
        <v>4844927</v>
      </c>
      <c r="E42">
        <v>622984</v>
      </c>
      <c r="F42" t="s">
        <v>340</v>
      </c>
    </row>
    <row r="43" spans="1:6">
      <c r="A43" t="s">
        <v>781</v>
      </c>
      <c r="B43" s="68">
        <v>235</v>
      </c>
      <c r="C43" t="s">
        <v>341</v>
      </c>
      <c r="D43">
        <v>10543464</v>
      </c>
      <c r="E43">
        <v>1284000</v>
      </c>
      <c r="F43" t="s">
        <v>342</v>
      </c>
    </row>
    <row r="44" spans="1:6">
      <c r="A44" t="s">
        <v>782</v>
      </c>
      <c r="B44" s="68">
        <v>56</v>
      </c>
      <c r="C44" t="s">
        <v>343</v>
      </c>
      <c r="D44">
        <v>16746491</v>
      </c>
      <c r="E44">
        <v>756950</v>
      </c>
      <c r="F44" t="s">
        <v>344</v>
      </c>
    </row>
    <row r="45" spans="1:6">
      <c r="A45" t="s">
        <v>783</v>
      </c>
      <c r="B45" s="68">
        <v>86</v>
      </c>
      <c r="C45" t="s">
        <v>345</v>
      </c>
      <c r="D45">
        <v>1330044000</v>
      </c>
      <c r="E45">
        <v>9596960</v>
      </c>
      <c r="F45" t="s">
        <v>346</v>
      </c>
    </row>
    <row r="46" spans="1:6">
      <c r="A46" t="s">
        <v>784</v>
      </c>
      <c r="B46" s="68">
        <v>61</v>
      </c>
      <c r="C46" t="s">
        <v>347</v>
      </c>
      <c r="D46">
        <v>1500</v>
      </c>
      <c r="E46">
        <v>135</v>
      </c>
    </row>
    <row r="47" spans="1:6">
      <c r="A47" t="s">
        <v>785</v>
      </c>
      <c r="B47" s="68">
        <v>61</v>
      </c>
      <c r="C47" t="s">
        <v>348</v>
      </c>
      <c r="D47">
        <v>628</v>
      </c>
      <c r="E47">
        <v>14</v>
      </c>
    </row>
    <row r="48" spans="1:6">
      <c r="A48" t="s">
        <v>786</v>
      </c>
      <c r="B48" s="68">
        <v>57</v>
      </c>
      <c r="C48" t="s">
        <v>349</v>
      </c>
      <c r="D48">
        <v>47790000</v>
      </c>
      <c r="E48">
        <v>1138910</v>
      </c>
      <c r="F48" t="s">
        <v>350</v>
      </c>
    </row>
    <row r="49" spans="1:6">
      <c r="A49" t="s">
        <v>787</v>
      </c>
      <c r="B49" s="68">
        <v>269</v>
      </c>
      <c r="C49" t="s">
        <v>351</v>
      </c>
      <c r="D49">
        <v>773407</v>
      </c>
      <c r="E49">
        <v>2170</v>
      </c>
      <c r="F49" t="s">
        <v>352</v>
      </c>
    </row>
    <row r="50" spans="1:6">
      <c r="A50" t="s">
        <v>788</v>
      </c>
      <c r="B50" s="68">
        <v>682</v>
      </c>
      <c r="C50" t="s">
        <v>353</v>
      </c>
      <c r="D50">
        <v>21388</v>
      </c>
      <c r="E50">
        <v>240</v>
      </c>
      <c r="F50" t="s">
        <v>354</v>
      </c>
    </row>
    <row r="51" spans="1:6">
      <c r="A51" t="s">
        <v>789</v>
      </c>
      <c r="B51" s="68">
        <v>506</v>
      </c>
      <c r="C51" t="s">
        <v>355</v>
      </c>
      <c r="D51">
        <v>4516220</v>
      </c>
      <c r="E51">
        <v>51100</v>
      </c>
      <c r="F51" t="s">
        <v>356</v>
      </c>
    </row>
    <row r="52" spans="1:6">
      <c r="A52" t="s">
        <v>790</v>
      </c>
      <c r="B52" s="68">
        <v>385</v>
      </c>
      <c r="C52" t="s">
        <v>357</v>
      </c>
      <c r="D52">
        <v>4491000</v>
      </c>
      <c r="E52">
        <v>56542</v>
      </c>
      <c r="F52" t="s">
        <v>358</v>
      </c>
    </row>
    <row r="53" spans="1:6">
      <c r="A53" t="s">
        <v>791</v>
      </c>
      <c r="B53" s="68">
        <v>53</v>
      </c>
      <c r="C53" t="s">
        <v>359</v>
      </c>
      <c r="D53">
        <v>11423000</v>
      </c>
      <c r="E53">
        <v>110860</v>
      </c>
      <c r="F53" t="s">
        <v>360</v>
      </c>
    </row>
    <row r="54" spans="1:6">
      <c r="A54" t="s">
        <v>792</v>
      </c>
      <c r="B54" s="68">
        <v>599</v>
      </c>
      <c r="C54" t="s">
        <v>361</v>
      </c>
      <c r="D54">
        <v>141766</v>
      </c>
      <c r="E54">
        <v>444</v>
      </c>
      <c r="F54" t="s">
        <v>305</v>
      </c>
    </row>
    <row r="55" spans="1:6">
      <c r="A55" t="s">
        <v>793</v>
      </c>
      <c r="B55" s="68">
        <v>357</v>
      </c>
      <c r="C55" t="s">
        <v>362</v>
      </c>
      <c r="D55">
        <v>1102677</v>
      </c>
      <c r="E55">
        <v>9250</v>
      </c>
      <c r="F55" t="s">
        <v>363</v>
      </c>
    </row>
    <row r="56" spans="1:6">
      <c r="A56" t="s">
        <v>794</v>
      </c>
      <c r="B56" s="68">
        <v>420</v>
      </c>
      <c r="C56" t="s">
        <v>364</v>
      </c>
      <c r="D56">
        <v>10476000</v>
      </c>
      <c r="E56">
        <v>78866</v>
      </c>
      <c r="F56" t="s">
        <v>365</v>
      </c>
    </row>
    <row r="57" spans="1:6">
      <c r="A57" t="s">
        <v>795</v>
      </c>
      <c r="B57" s="68">
        <v>243</v>
      </c>
      <c r="C57" t="s">
        <v>366</v>
      </c>
      <c r="D57">
        <v>70916439</v>
      </c>
      <c r="E57">
        <v>2345410</v>
      </c>
      <c r="F57" t="s">
        <v>367</v>
      </c>
    </row>
    <row r="58" spans="1:6">
      <c r="A58" t="s">
        <v>796</v>
      </c>
      <c r="B58" s="68">
        <v>45</v>
      </c>
      <c r="C58" t="s">
        <v>368</v>
      </c>
      <c r="D58">
        <v>5484000</v>
      </c>
      <c r="E58">
        <v>43094</v>
      </c>
      <c r="F58" t="s">
        <v>369</v>
      </c>
    </row>
    <row r="59" spans="1:6">
      <c r="A59" t="s">
        <v>797</v>
      </c>
      <c r="B59" s="68">
        <v>253</v>
      </c>
      <c r="C59" t="s">
        <v>370</v>
      </c>
      <c r="D59">
        <v>740528</v>
      </c>
      <c r="E59">
        <v>23000</v>
      </c>
      <c r="F59" t="s">
        <v>371</v>
      </c>
    </row>
    <row r="60" spans="1:6">
      <c r="A60" t="s">
        <v>798</v>
      </c>
      <c r="B60" s="68" t="s">
        <v>372</v>
      </c>
      <c r="C60" t="s">
        <v>373</v>
      </c>
      <c r="D60">
        <v>72813</v>
      </c>
      <c r="E60">
        <v>754</v>
      </c>
      <c r="F60" t="s">
        <v>374</v>
      </c>
    </row>
    <row r="61" spans="1:6">
      <c r="A61" t="s">
        <v>799</v>
      </c>
      <c r="B61" s="68" t="s">
        <v>375</v>
      </c>
      <c r="C61" t="s">
        <v>376</v>
      </c>
      <c r="D61">
        <v>9823821</v>
      </c>
      <c r="E61">
        <v>48730</v>
      </c>
      <c r="F61" t="s">
        <v>377</v>
      </c>
    </row>
    <row r="62" spans="1:6">
      <c r="A62" t="s">
        <v>800</v>
      </c>
      <c r="B62" s="68">
        <v>670</v>
      </c>
      <c r="C62" t="s">
        <v>378</v>
      </c>
      <c r="D62">
        <v>1154625</v>
      </c>
      <c r="E62">
        <v>15007</v>
      </c>
      <c r="F62" t="s">
        <v>379</v>
      </c>
    </row>
    <row r="63" spans="1:6">
      <c r="A63" t="s">
        <v>801</v>
      </c>
      <c r="B63" s="68">
        <v>593</v>
      </c>
      <c r="C63" t="s">
        <v>380</v>
      </c>
      <c r="D63">
        <v>14790608</v>
      </c>
      <c r="E63">
        <v>283560</v>
      </c>
      <c r="F63" t="s">
        <v>381</v>
      </c>
    </row>
    <row r="64" spans="1:6">
      <c r="A64" t="s">
        <v>802</v>
      </c>
      <c r="B64" s="68">
        <v>20</v>
      </c>
      <c r="C64" t="s">
        <v>382</v>
      </c>
      <c r="D64">
        <v>80471869</v>
      </c>
      <c r="E64">
        <v>1001450</v>
      </c>
      <c r="F64" t="s">
        <v>383</v>
      </c>
    </row>
    <row r="65" spans="1:6">
      <c r="A65" t="s">
        <v>803</v>
      </c>
      <c r="B65" s="68">
        <v>503</v>
      </c>
      <c r="C65" t="s">
        <v>384</v>
      </c>
      <c r="D65">
        <v>6052064</v>
      </c>
      <c r="E65">
        <v>21040</v>
      </c>
      <c r="F65" t="s">
        <v>385</v>
      </c>
    </row>
    <row r="66" spans="1:6">
      <c r="A66" t="s">
        <v>804</v>
      </c>
      <c r="B66" s="68">
        <v>240</v>
      </c>
      <c r="C66" t="s">
        <v>386</v>
      </c>
      <c r="D66">
        <v>1014999</v>
      </c>
      <c r="E66">
        <v>28051</v>
      </c>
      <c r="F66" t="s">
        <v>387</v>
      </c>
    </row>
    <row r="67" spans="1:6">
      <c r="A67" t="s">
        <v>805</v>
      </c>
      <c r="B67" s="68">
        <v>291</v>
      </c>
      <c r="C67" t="s">
        <v>388</v>
      </c>
      <c r="D67">
        <v>5792984</v>
      </c>
      <c r="E67">
        <v>121320</v>
      </c>
      <c r="F67" t="s">
        <v>389</v>
      </c>
    </row>
    <row r="68" spans="1:6">
      <c r="A68" t="s">
        <v>806</v>
      </c>
      <c r="B68" s="68">
        <v>372</v>
      </c>
      <c r="C68" t="s">
        <v>390</v>
      </c>
      <c r="D68">
        <v>1291170</v>
      </c>
      <c r="E68">
        <v>45226</v>
      </c>
      <c r="F68" t="s">
        <v>391</v>
      </c>
    </row>
    <row r="69" spans="1:6">
      <c r="A69" t="s">
        <v>807</v>
      </c>
      <c r="B69" s="68">
        <v>251</v>
      </c>
      <c r="C69" t="s">
        <v>392</v>
      </c>
      <c r="D69">
        <v>88013491</v>
      </c>
      <c r="E69">
        <v>1127127</v>
      </c>
      <c r="F69" t="s">
        <v>393</v>
      </c>
    </row>
    <row r="70" spans="1:6">
      <c r="A70" t="s">
        <v>808</v>
      </c>
      <c r="B70" s="68">
        <v>500</v>
      </c>
      <c r="C70" t="s">
        <v>394</v>
      </c>
      <c r="D70">
        <v>2638</v>
      </c>
      <c r="E70">
        <v>12173</v>
      </c>
      <c r="F70" t="s">
        <v>395</v>
      </c>
    </row>
    <row r="71" spans="1:6">
      <c r="A71" t="s">
        <v>809</v>
      </c>
      <c r="B71" s="68">
        <v>298</v>
      </c>
      <c r="C71" t="s">
        <v>396</v>
      </c>
      <c r="D71">
        <v>48228</v>
      </c>
      <c r="E71">
        <v>1399</v>
      </c>
      <c r="F71" t="s">
        <v>397</v>
      </c>
    </row>
    <row r="72" spans="1:6">
      <c r="A72" t="s">
        <v>810</v>
      </c>
      <c r="B72" s="68">
        <v>679</v>
      </c>
      <c r="C72" t="s">
        <v>398</v>
      </c>
      <c r="D72">
        <v>875983</v>
      </c>
      <c r="E72">
        <v>18270</v>
      </c>
      <c r="F72" t="s">
        <v>399</v>
      </c>
    </row>
    <row r="73" spans="1:6">
      <c r="A73" t="s">
        <v>811</v>
      </c>
      <c r="B73" s="68">
        <v>358</v>
      </c>
      <c r="C73" t="s">
        <v>400</v>
      </c>
      <c r="D73">
        <v>5244000</v>
      </c>
      <c r="E73">
        <v>337030</v>
      </c>
      <c r="F73" t="s">
        <v>401</v>
      </c>
    </row>
    <row r="74" spans="1:6">
      <c r="A74" t="s">
        <v>812</v>
      </c>
      <c r="B74" s="68">
        <v>33</v>
      </c>
      <c r="C74" t="s">
        <v>402</v>
      </c>
      <c r="D74">
        <v>64768389</v>
      </c>
      <c r="E74">
        <v>547030</v>
      </c>
      <c r="F74" t="s">
        <v>403</v>
      </c>
    </row>
    <row r="75" spans="1:6">
      <c r="A75" t="s">
        <v>813</v>
      </c>
      <c r="B75" s="68">
        <v>689</v>
      </c>
      <c r="C75" t="s">
        <v>404</v>
      </c>
      <c r="D75">
        <v>270485</v>
      </c>
      <c r="E75">
        <v>4167</v>
      </c>
      <c r="F75" t="s">
        <v>405</v>
      </c>
    </row>
    <row r="76" spans="1:6">
      <c r="A76" t="s">
        <v>814</v>
      </c>
      <c r="B76" s="68">
        <v>241</v>
      </c>
      <c r="C76" t="s">
        <v>406</v>
      </c>
      <c r="D76">
        <v>1545255</v>
      </c>
      <c r="E76">
        <v>267667</v>
      </c>
      <c r="F76" t="s">
        <v>407</v>
      </c>
    </row>
    <row r="77" spans="1:6">
      <c r="A77" t="s">
        <v>815</v>
      </c>
      <c r="B77" s="68">
        <v>220</v>
      </c>
      <c r="C77" t="s">
        <v>408</v>
      </c>
      <c r="D77">
        <v>1593256</v>
      </c>
      <c r="E77">
        <v>11300</v>
      </c>
      <c r="F77" t="s">
        <v>409</v>
      </c>
    </row>
    <row r="78" spans="1:6">
      <c r="A78" t="s">
        <v>816</v>
      </c>
      <c r="B78" s="68">
        <v>995</v>
      </c>
      <c r="C78" t="s">
        <v>410</v>
      </c>
      <c r="D78">
        <v>4630000</v>
      </c>
      <c r="E78">
        <v>69700</v>
      </c>
      <c r="F78" t="s">
        <v>411</v>
      </c>
    </row>
    <row r="79" spans="1:6">
      <c r="A79" t="s">
        <v>817</v>
      </c>
      <c r="B79" s="68">
        <v>49</v>
      </c>
      <c r="C79" t="s">
        <v>412</v>
      </c>
      <c r="D79">
        <v>81802257</v>
      </c>
      <c r="E79">
        <v>357021</v>
      </c>
      <c r="F79" t="s">
        <v>413</v>
      </c>
    </row>
    <row r="80" spans="1:6">
      <c r="A80" t="s">
        <v>818</v>
      </c>
      <c r="B80" s="68">
        <v>233</v>
      </c>
      <c r="C80" t="s">
        <v>414</v>
      </c>
      <c r="D80">
        <v>24339838</v>
      </c>
      <c r="E80">
        <v>239460</v>
      </c>
      <c r="F80" t="s">
        <v>415</v>
      </c>
    </row>
    <row r="81" spans="1:6">
      <c r="A81" t="s">
        <v>819</v>
      </c>
      <c r="B81" s="68">
        <v>350</v>
      </c>
      <c r="C81" t="s">
        <v>416</v>
      </c>
      <c r="D81">
        <v>27884</v>
      </c>
      <c r="E81">
        <v>7</v>
      </c>
      <c r="F81" t="s">
        <v>417</v>
      </c>
    </row>
    <row r="82" spans="1:6">
      <c r="A82" t="s">
        <v>820</v>
      </c>
      <c r="B82" s="68">
        <v>30</v>
      </c>
      <c r="C82" t="s">
        <v>418</v>
      </c>
      <c r="D82">
        <v>11000000</v>
      </c>
      <c r="E82">
        <v>131940</v>
      </c>
      <c r="F82" t="s">
        <v>419</v>
      </c>
    </row>
    <row r="83" spans="1:6">
      <c r="A83" t="s">
        <v>821</v>
      </c>
      <c r="B83" s="68">
        <v>299</v>
      </c>
      <c r="C83" t="s">
        <v>420</v>
      </c>
      <c r="D83">
        <v>56375</v>
      </c>
      <c r="E83">
        <v>2166086</v>
      </c>
      <c r="F83" t="s">
        <v>421</v>
      </c>
    </row>
    <row r="84" spans="1:6">
      <c r="A84" t="s">
        <v>822</v>
      </c>
      <c r="B84" s="68" t="s">
        <v>422</v>
      </c>
      <c r="C84" t="s">
        <v>423</v>
      </c>
      <c r="D84">
        <v>107818</v>
      </c>
      <c r="E84">
        <v>344</v>
      </c>
      <c r="F84" t="s">
        <v>424</v>
      </c>
    </row>
    <row r="85" spans="1:6">
      <c r="A85" t="s">
        <v>823</v>
      </c>
      <c r="B85" s="68" t="s">
        <v>425</v>
      </c>
      <c r="C85" t="s">
        <v>426</v>
      </c>
      <c r="D85">
        <v>159358</v>
      </c>
      <c r="E85">
        <v>549</v>
      </c>
      <c r="F85" t="s">
        <v>427</v>
      </c>
    </row>
    <row r="86" spans="1:6">
      <c r="A86" t="s">
        <v>824</v>
      </c>
      <c r="B86" s="68">
        <v>502</v>
      </c>
      <c r="C86" t="s">
        <v>428</v>
      </c>
      <c r="D86">
        <v>13550440</v>
      </c>
      <c r="E86">
        <v>108890</v>
      </c>
      <c r="F86" t="s">
        <v>429</v>
      </c>
    </row>
    <row r="87" spans="1:6">
      <c r="A87" t="s">
        <v>825</v>
      </c>
      <c r="B87" s="68" t="s">
        <v>430</v>
      </c>
      <c r="C87" t="s">
        <v>431</v>
      </c>
      <c r="D87">
        <v>65228</v>
      </c>
      <c r="E87">
        <v>78</v>
      </c>
      <c r="F87" t="s">
        <v>432</v>
      </c>
    </row>
    <row r="88" spans="1:6">
      <c r="A88" t="s">
        <v>826</v>
      </c>
      <c r="B88" s="68">
        <v>224</v>
      </c>
      <c r="C88" t="s">
        <v>433</v>
      </c>
      <c r="D88">
        <v>10324025</v>
      </c>
      <c r="E88">
        <v>245857</v>
      </c>
      <c r="F88" t="s">
        <v>434</v>
      </c>
    </row>
    <row r="89" spans="1:6">
      <c r="A89" t="s">
        <v>827</v>
      </c>
      <c r="B89" s="68">
        <v>245</v>
      </c>
      <c r="C89" t="s">
        <v>435</v>
      </c>
      <c r="D89">
        <v>1565126</v>
      </c>
      <c r="E89">
        <v>36120</v>
      </c>
      <c r="F89" t="s">
        <v>436</v>
      </c>
    </row>
    <row r="90" spans="1:6">
      <c r="A90" t="s">
        <v>828</v>
      </c>
      <c r="B90" s="68">
        <v>592</v>
      </c>
      <c r="C90" t="s">
        <v>437</v>
      </c>
      <c r="D90">
        <v>748486</v>
      </c>
      <c r="E90">
        <v>214970</v>
      </c>
      <c r="F90" t="s">
        <v>438</v>
      </c>
    </row>
    <row r="91" spans="1:6">
      <c r="A91" t="s">
        <v>829</v>
      </c>
      <c r="B91" s="68">
        <v>509</v>
      </c>
      <c r="C91" t="s">
        <v>439</v>
      </c>
      <c r="D91">
        <v>9648924</v>
      </c>
      <c r="E91">
        <v>27750</v>
      </c>
      <c r="F91" t="s">
        <v>440</v>
      </c>
    </row>
    <row r="92" spans="1:6">
      <c r="A92" t="s">
        <v>830</v>
      </c>
      <c r="B92" s="68">
        <v>504</v>
      </c>
      <c r="C92" t="s">
        <v>441</v>
      </c>
      <c r="D92">
        <v>7989415</v>
      </c>
      <c r="E92">
        <v>112090</v>
      </c>
      <c r="F92" t="s">
        <v>442</v>
      </c>
    </row>
    <row r="93" spans="1:6">
      <c r="A93" t="s">
        <v>831</v>
      </c>
      <c r="B93" s="68">
        <v>852</v>
      </c>
      <c r="C93" t="s">
        <v>443</v>
      </c>
      <c r="D93">
        <v>6898686</v>
      </c>
      <c r="E93">
        <v>1092</v>
      </c>
      <c r="F93" t="s">
        <v>444</v>
      </c>
    </row>
    <row r="94" spans="1:6">
      <c r="A94" t="s">
        <v>832</v>
      </c>
      <c r="B94" s="68">
        <v>36</v>
      </c>
      <c r="C94" t="s">
        <v>445</v>
      </c>
      <c r="D94">
        <v>9982000</v>
      </c>
      <c r="E94">
        <v>93030</v>
      </c>
      <c r="F94" t="s">
        <v>446</v>
      </c>
    </row>
    <row r="95" spans="1:6">
      <c r="A95" t="s">
        <v>833</v>
      </c>
      <c r="B95" s="68">
        <v>354</v>
      </c>
      <c r="C95" t="s">
        <v>447</v>
      </c>
      <c r="D95">
        <v>308910</v>
      </c>
      <c r="E95">
        <v>103000</v>
      </c>
      <c r="F95" t="s">
        <v>448</v>
      </c>
    </row>
    <row r="96" spans="1:6">
      <c r="A96" t="s">
        <v>834</v>
      </c>
      <c r="B96" s="68">
        <v>91</v>
      </c>
      <c r="C96" t="s">
        <v>449</v>
      </c>
      <c r="D96">
        <v>1173108018</v>
      </c>
      <c r="E96">
        <v>3287590</v>
      </c>
      <c r="F96" t="s">
        <v>450</v>
      </c>
    </row>
    <row r="97" spans="1:6">
      <c r="A97" t="s">
        <v>835</v>
      </c>
      <c r="B97" s="68">
        <v>62</v>
      </c>
      <c r="C97" t="s">
        <v>451</v>
      </c>
      <c r="D97">
        <v>242968342</v>
      </c>
      <c r="E97">
        <v>1919440</v>
      </c>
      <c r="F97" t="s">
        <v>452</v>
      </c>
    </row>
    <row r="98" spans="1:6">
      <c r="A98" t="s">
        <v>836</v>
      </c>
      <c r="B98" s="68">
        <v>98</v>
      </c>
      <c r="C98" t="s">
        <v>453</v>
      </c>
      <c r="D98">
        <v>76923300</v>
      </c>
      <c r="E98">
        <v>1648000</v>
      </c>
      <c r="F98" t="s">
        <v>454</v>
      </c>
    </row>
    <row r="99" spans="1:6">
      <c r="A99" t="s">
        <v>837</v>
      </c>
      <c r="B99" s="68">
        <v>964</v>
      </c>
      <c r="C99" t="s">
        <v>455</v>
      </c>
      <c r="D99">
        <v>29671605</v>
      </c>
      <c r="E99">
        <v>437072</v>
      </c>
      <c r="F99" t="s">
        <v>456</v>
      </c>
    </row>
    <row r="100" spans="1:6">
      <c r="A100" t="s">
        <v>838</v>
      </c>
      <c r="B100" s="68">
        <v>353</v>
      </c>
      <c r="C100" t="s">
        <v>457</v>
      </c>
      <c r="D100">
        <v>4622917</v>
      </c>
      <c r="E100">
        <v>70280</v>
      </c>
      <c r="F100" t="s">
        <v>458</v>
      </c>
    </row>
    <row r="101" spans="1:6">
      <c r="A101" t="s">
        <v>839</v>
      </c>
      <c r="B101" s="68" t="s">
        <v>459</v>
      </c>
      <c r="C101" t="s">
        <v>460</v>
      </c>
      <c r="D101">
        <v>75049</v>
      </c>
      <c r="E101">
        <v>572</v>
      </c>
      <c r="F101" t="s">
        <v>461</v>
      </c>
    </row>
    <row r="102" spans="1:6">
      <c r="A102" t="s">
        <v>840</v>
      </c>
      <c r="B102" s="68">
        <v>972</v>
      </c>
      <c r="C102" t="s">
        <v>462</v>
      </c>
      <c r="D102">
        <v>7353985</v>
      </c>
      <c r="E102">
        <v>20770</v>
      </c>
      <c r="F102" t="s">
        <v>463</v>
      </c>
    </row>
    <row r="103" spans="1:6">
      <c r="A103" t="s">
        <v>841</v>
      </c>
      <c r="B103" s="68">
        <v>39</v>
      </c>
      <c r="C103" t="s">
        <v>464</v>
      </c>
      <c r="D103">
        <v>60340328</v>
      </c>
      <c r="E103">
        <v>301230</v>
      </c>
      <c r="F103" t="s">
        <v>465</v>
      </c>
    </row>
    <row r="104" spans="1:6">
      <c r="A104" t="s">
        <v>842</v>
      </c>
      <c r="B104" s="68">
        <v>225</v>
      </c>
      <c r="C104" t="s">
        <v>466</v>
      </c>
      <c r="D104">
        <v>21058798</v>
      </c>
      <c r="E104">
        <v>322460</v>
      </c>
      <c r="F104" t="s">
        <v>467</v>
      </c>
    </row>
    <row r="105" spans="1:6">
      <c r="A105" t="s">
        <v>843</v>
      </c>
      <c r="B105" s="68" t="s">
        <v>468</v>
      </c>
      <c r="C105" t="s">
        <v>469</v>
      </c>
      <c r="D105">
        <v>2847232</v>
      </c>
      <c r="E105">
        <v>10991</v>
      </c>
      <c r="F105" t="s">
        <v>470</v>
      </c>
    </row>
    <row r="106" spans="1:6">
      <c r="A106" t="s">
        <v>844</v>
      </c>
      <c r="B106" s="68">
        <v>81</v>
      </c>
      <c r="C106" t="s">
        <v>471</v>
      </c>
      <c r="D106">
        <v>127288000</v>
      </c>
      <c r="E106">
        <v>377835</v>
      </c>
      <c r="F106" t="s">
        <v>472</v>
      </c>
    </row>
    <row r="107" spans="1:6">
      <c r="A107" t="s">
        <v>845</v>
      </c>
      <c r="B107" s="68" t="s">
        <v>473</v>
      </c>
      <c r="C107" t="s">
        <v>474</v>
      </c>
      <c r="D107">
        <v>90812</v>
      </c>
      <c r="E107">
        <v>116</v>
      </c>
      <c r="F107" t="s">
        <v>475</v>
      </c>
    </row>
    <row r="108" spans="1:6">
      <c r="A108" t="s">
        <v>846</v>
      </c>
      <c r="B108" s="68">
        <v>962</v>
      </c>
      <c r="C108" t="s">
        <v>476</v>
      </c>
      <c r="D108">
        <v>6407085</v>
      </c>
      <c r="E108">
        <v>92300</v>
      </c>
      <c r="F108" t="s">
        <v>477</v>
      </c>
    </row>
    <row r="109" spans="1:6">
      <c r="A109" t="s">
        <v>847</v>
      </c>
      <c r="B109" s="68">
        <v>7</v>
      </c>
      <c r="C109" t="s">
        <v>478</v>
      </c>
      <c r="D109">
        <v>15340000</v>
      </c>
      <c r="E109">
        <v>2717300</v>
      </c>
      <c r="F109" t="s">
        <v>479</v>
      </c>
    </row>
    <row r="110" spans="1:6">
      <c r="A110" t="s">
        <v>848</v>
      </c>
      <c r="B110" s="68">
        <v>254</v>
      </c>
      <c r="C110" t="s">
        <v>480</v>
      </c>
      <c r="D110">
        <v>40046566</v>
      </c>
      <c r="E110">
        <v>582650</v>
      </c>
      <c r="F110" t="s">
        <v>481</v>
      </c>
    </row>
    <row r="111" spans="1:6">
      <c r="A111" t="s">
        <v>849</v>
      </c>
      <c r="B111" s="68">
        <v>686</v>
      </c>
      <c r="C111" t="s">
        <v>482</v>
      </c>
      <c r="D111">
        <v>92533</v>
      </c>
      <c r="E111">
        <v>811</v>
      </c>
      <c r="F111" t="s">
        <v>483</v>
      </c>
    </row>
    <row r="112" spans="1:6">
      <c r="A112" t="s">
        <v>850</v>
      </c>
      <c r="B112" s="68">
        <v>383</v>
      </c>
      <c r="C112" t="s">
        <v>484</v>
      </c>
      <c r="D112">
        <v>1800000</v>
      </c>
      <c r="E112">
        <v>10887</v>
      </c>
      <c r="F112" t="s">
        <v>485</v>
      </c>
    </row>
    <row r="113" spans="1:6">
      <c r="A113" t="s">
        <v>851</v>
      </c>
      <c r="B113" s="68">
        <v>965</v>
      </c>
      <c r="C113" t="s">
        <v>486</v>
      </c>
      <c r="D113">
        <v>2789132</v>
      </c>
      <c r="E113">
        <v>17820</v>
      </c>
      <c r="F113" t="s">
        <v>487</v>
      </c>
    </row>
    <row r="114" spans="1:6">
      <c r="A114" t="s">
        <v>852</v>
      </c>
      <c r="B114" s="68">
        <v>996</v>
      </c>
      <c r="C114" t="s">
        <v>488</v>
      </c>
      <c r="D114">
        <v>5508626</v>
      </c>
      <c r="E114">
        <v>198500</v>
      </c>
      <c r="F114" t="s">
        <v>489</v>
      </c>
    </row>
    <row r="115" spans="1:6">
      <c r="A115" t="s">
        <v>853</v>
      </c>
      <c r="B115" s="68">
        <v>856</v>
      </c>
      <c r="C115" t="s">
        <v>490</v>
      </c>
      <c r="D115">
        <v>6368162</v>
      </c>
      <c r="E115">
        <v>236800</v>
      </c>
      <c r="F115" t="s">
        <v>491</v>
      </c>
    </row>
    <row r="116" spans="1:6">
      <c r="A116" t="s">
        <v>854</v>
      </c>
      <c r="B116" s="68">
        <v>371</v>
      </c>
      <c r="C116" t="s">
        <v>492</v>
      </c>
      <c r="D116">
        <v>2217969</v>
      </c>
      <c r="E116">
        <v>64589</v>
      </c>
      <c r="F116" t="s">
        <v>493</v>
      </c>
    </row>
    <row r="117" spans="1:6">
      <c r="A117" t="s">
        <v>855</v>
      </c>
      <c r="B117" s="68">
        <v>961</v>
      </c>
      <c r="C117" t="s">
        <v>494</v>
      </c>
      <c r="D117">
        <v>4125247</v>
      </c>
      <c r="E117">
        <v>10400</v>
      </c>
      <c r="F117" t="s">
        <v>495</v>
      </c>
    </row>
    <row r="118" spans="1:6">
      <c r="A118" t="s">
        <v>856</v>
      </c>
      <c r="B118" s="68">
        <v>266</v>
      </c>
      <c r="C118" t="s">
        <v>496</v>
      </c>
      <c r="D118">
        <v>1919552</v>
      </c>
      <c r="E118">
        <v>30355</v>
      </c>
      <c r="F118" t="s">
        <v>497</v>
      </c>
    </row>
    <row r="119" spans="1:6">
      <c r="A119" t="s">
        <v>857</v>
      </c>
      <c r="B119" s="68">
        <v>231</v>
      </c>
      <c r="C119" t="s">
        <v>498</v>
      </c>
      <c r="D119">
        <v>3685076</v>
      </c>
      <c r="E119">
        <v>111370</v>
      </c>
      <c r="F119" t="s">
        <v>499</v>
      </c>
    </row>
    <row r="120" spans="1:6">
      <c r="A120" t="s">
        <v>858</v>
      </c>
      <c r="B120" s="68">
        <v>218</v>
      </c>
      <c r="C120" t="s">
        <v>500</v>
      </c>
      <c r="D120">
        <v>6461454</v>
      </c>
      <c r="E120">
        <v>1759540</v>
      </c>
      <c r="F120" t="s">
        <v>501</v>
      </c>
    </row>
    <row r="121" spans="1:6">
      <c r="A121" t="s">
        <v>859</v>
      </c>
      <c r="B121" s="68">
        <v>423</v>
      </c>
      <c r="C121" t="s">
        <v>502</v>
      </c>
      <c r="D121">
        <v>35000</v>
      </c>
      <c r="E121">
        <v>160</v>
      </c>
      <c r="F121" t="s">
        <v>503</v>
      </c>
    </row>
    <row r="122" spans="1:6">
      <c r="A122" t="s">
        <v>860</v>
      </c>
      <c r="B122" s="68">
        <v>370</v>
      </c>
      <c r="C122" t="s">
        <v>504</v>
      </c>
      <c r="D122">
        <v>2944459</v>
      </c>
      <c r="E122">
        <v>65200</v>
      </c>
      <c r="F122" t="s">
        <v>505</v>
      </c>
    </row>
    <row r="123" spans="1:6">
      <c r="A123" t="s">
        <v>861</v>
      </c>
      <c r="B123" s="68">
        <v>352</v>
      </c>
      <c r="C123" t="s">
        <v>506</v>
      </c>
      <c r="D123">
        <v>497538</v>
      </c>
      <c r="E123">
        <v>2586</v>
      </c>
      <c r="F123" t="s">
        <v>507</v>
      </c>
    </row>
    <row r="124" spans="1:6">
      <c r="A124" t="s">
        <v>862</v>
      </c>
      <c r="B124" s="68">
        <v>853</v>
      </c>
      <c r="C124" t="s">
        <v>508</v>
      </c>
      <c r="D124">
        <v>449198</v>
      </c>
      <c r="E124">
        <v>254</v>
      </c>
      <c r="F124" t="s">
        <v>509</v>
      </c>
    </row>
    <row r="125" spans="1:6">
      <c r="A125" t="s">
        <v>863</v>
      </c>
      <c r="B125" s="68">
        <v>389</v>
      </c>
      <c r="C125" t="s">
        <v>510</v>
      </c>
      <c r="D125">
        <v>2062294</v>
      </c>
      <c r="E125">
        <v>25333</v>
      </c>
      <c r="F125" t="s">
        <v>511</v>
      </c>
    </row>
    <row r="126" spans="1:6">
      <c r="A126" t="s">
        <v>864</v>
      </c>
      <c r="B126" s="68">
        <v>261</v>
      </c>
      <c r="C126" t="s">
        <v>512</v>
      </c>
      <c r="D126">
        <v>21281844</v>
      </c>
      <c r="E126">
        <v>587040</v>
      </c>
      <c r="F126" t="s">
        <v>513</v>
      </c>
    </row>
    <row r="127" spans="1:6">
      <c r="A127" t="s">
        <v>865</v>
      </c>
      <c r="B127" s="68">
        <v>265</v>
      </c>
      <c r="C127" t="s">
        <v>514</v>
      </c>
      <c r="D127">
        <v>15447500</v>
      </c>
      <c r="E127">
        <v>118480</v>
      </c>
      <c r="F127" t="s">
        <v>515</v>
      </c>
    </row>
    <row r="128" spans="1:6">
      <c r="A128" t="s">
        <v>866</v>
      </c>
      <c r="B128" s="68">
        <v>60</v>
      </c>
      <c r="C128" t="s">
        <v>516</v>
      </c>
      <c r="D128">
        <v>28274729</v>
      </c>
      <c r="E128">
        <v>329750</v>
      </c>
      <c r="F128" t="s">
        <v>517</v>
      </c>
    </row>
    <row r="129" spans="1:6">
      <c r="A129" t="s">
        <v>867</v>
      </c>
      <c r="B129" s="68">
        <v>960</v>
      </c>
      <c r="C129" t="s">
        <v>518</v>
      </c>
      <c r="D129">
        <v>395650</v>
      </c>
      <c r="E129">
        <v>300</v>
      </c>
      <c r="F129" t="s">
        <v>519</v>
      </c>
    </row>
    <row r="130" spans="1:6">
      <c r="A130" t="s">
        <v>868</v>
      </c>
      <c r="B130" s="68">
        <v>223</v>
      </c>
      <c r="C130" t="s">
        <v>520</v>
      </c>
      <c r="D130">
        <v>13796354</v>
      </c>
      <c r="E130">
        <v>1240000</v>
      </c>
      <c r="F130" t="s">
        <v>521</v>
      </c>
    </row>
    <row r="131" spans="1:6">
      <c r="A131" t="s">
        <v>869</v>
      </c>
      <c r="B131" s="68">
        <v>356</v>
      </c>
      <c r="C131" t="s">
        <v>522</v>
      </c>
      <c r="D131">
        <v>403000</v>
      </c>
      <c r="E131">
        <v>316</v>
      </c>
      <c r="F131" t="s">
        <v>523</v>
      </c>
    </row>
    <row r="132" spans="1:6">
      <c r="A132" t="s">
        <v>870</v>
      </c>
      <c r="B132" s="68">
        <v>692</v>
      </c>
      <c r="C132" t="s">
        <v>524</v>
      </c>
      <c r="D132">
        <v>65859</v>
      </c>
      <c r="E132">
        <v>181</v>
      </c>
      <c r="F132" t="s">
        <v>525</v>
      </c>
    </row>
    <row r="133" spans="1:6">
      <c r="A133" t="s">
        <v>871</v>
      </c>
      <c r="B133" s="68">
        <v>222</v>
      </c>
      <c r="C133" t="s">
        <v>526</v>
      </c>
      <c r="D133">
        <v>3205060</v>
      </c>
      <c r="E133">
        <v>1030700</v>
      </c>
      <c r="F133" t="s">
        <v>527</v>
      </c>
    </row>
    <row r="134" spans="1:6">
      <c r="A134" t="s">
        <v>872</v>
      </c>
      <c r="B134" s="68">
        <v>230</v>
      </c>
      <c r="C134" t="s">
        <v>528</v>
      </c>
      <c r="D134">
        <v>1294104</v>
      </c>
      <c r="E134">
        <v>2040</v>
      </c>
      <c r="F134" t="s">
        <v>529</v>
      </c>
    </row>
    <row r="135" spans="1:6">
      <c r="A135" t="s">
        <v>873</v>
      </c>
      <c r="B135" s="68">
        <v>262</v>
      </c>
      <c r="C135" t="s">
        <v>530</v>
      </c>
      <c r="D135">
        <v>159042</v>
      </c>
      <c r="E135">
        <v>374</v>
      </c>
    </row>
    <row r="136" spans="1:6">
      <c r="A136" t="s">
        <v>874</v>
      </c>
      <c r="B136" s="68">
        <v>52</v>
      </c>
      <c r="C136" t="s">
        <v>531</v>
      </c>
      <c r="D136">
        <v>112468855</v>
      </c>
      <c r="E136">
        <v>1972550</v>
      </c>
      <c r="F136" t="s">
        <v>532</v>
      </c>
    </row>
    <row r="137" spans="1:6">
      <c r="A137" t="s">
        <v>875</v>
      </c>
      <c r="B137" s="68">
        <v>691</v>
      </c>
      <c r="C137" t="s">
        <v>533</v>
      </c>
      <c r="D137">
        <v>107708</v>
      </c>
      <c r="E137">
        <v>702</v>
      </c>
      <c r="F137" t="s">
        <v>534</v>
      </c>
    </row>
    <row r="138" spans="1:6">
      <c r="A138" t="s">
        <v>876</v>
      </c>
      <c r="B138" s="68">
        <v>373</v>
      </c>
      <c r="C138" t="s">
        <v>535</v>
      </c>
      <c r="D138">
        <v>4324000</v>
      </c>
      <c r="E138">
        <v>33843</v>
      </c>
      <c r="F138" t="s">
        <v>536</v>
      </c>
    </row>
    <row r="139" spans="1:6">
      <c r="A139" t="s">
        <v>877</v>
      </c>
      <c r="B139" s="68">
        <v>377</v>
      </c>
      <c r="C139" t="s">
        <v>537</v>
      </c>
      <c r="D139">
        <v>32965</v>
      </c>
      <c r="E139">
        <v>2</v>
      </c>
      <c r="F139" t="s">
        <v>538</v>
      </c>
    </row>
    <row r="140" spans="1:6">
      <c r="A140" t="s">
        <v>878</v>
      </c>
      <c r="B140" s="68">
        <v>976</v>
      </c>
      <c r="C140" t="s">
        <v>539</v>
      </c>
      <c r="D140">
        <v>3086918</v>
      </c>
      <c r="E140">
        <v>1565000</v>
      </c>
      <c r="F140" t="s">
        <v>540</v>
      </c>
    </row>
    <row r="141" spans="1:6">
      <c r="A141" t="s">
        <v>879</v>
      </c>
      <c r="B141" s="68">
        <v>382</v>
      </c>
      <c r="C141" t="s">
        <v>541</v>
      </c>
      <c r="D141">
        <v>666730</v>
      </c>
      <c r="E141">
        <v>14026</v>
      </c>
      <c r="F141" t="s">
        <v>542</v>
      </c>
    </row>
    <row r="142" spans="1:6">
      <c r="A142" t="s">
        <v>880</v>
      </c>
      <c r="B142" s="68" t="s">
        <v>543</v>
      </c>
      <c r="C142" t="s">
        <v>544</v>
      </c>
      <c r="D142">
        <v>9341</v>
      </c>
      <c r="E142">
        <v>102</v>
      </c>
    </row>
    <row r="143" spans="1:6">
      <c r="A143" t="s">
        <v>881</v>
      </c>
      <c r="B143" s="68">
        <v>212</v>
      </c>
      <c r="C143" t="s">
        <v>545</v>
      </c>
      <c r="D143">
        <v>31627428</v>
      </c>
      <c r="E143">
        <v>446550</v>
      </c>
      <c r="F143" t="s">
        <v>546</v>
      </c>
    </row>
    <row r="144" spans="1:6">
      <c r="A144" t="s">
        <v>882</v>
      </c>
      <c r="B144" s="68">
        <v>258</v>
      </c>
      <c r="C144" t="s">
        <v>547</v>
      </c>
      <c r="D144">
        <v>22061451</v>
      </c>
      <c r="E144">
        <v>801590</v>
      </c>
      <c r="F144" t="s">
        <v>548</v>
      </c>
    </row>
    <row r="145" spans="1:6">
      <c r="A145" t="s">
        <v>883</v>
      </c>
      <c r="B145" s="68">
        <v>95</v>
      </c>
      <c r="C145" t="s">
        <v>549</v>
      </c>
      <c r="D145">
        <v>53414374</v>
      </c>
      <c r="E145">
        <v>678500</v>
      </c>
      <c r="F145" t="s">
        <v>550</v>
      </c>
    </row>
    <row r="146" spans="1:6">
      <c r="A146" t="s">
        <v>884</v>
      </c>
      <c r="B146" s="68">
        <v>264</v>
      </c>
      <c r="C146" t="s">
        <v>551</v>
      </c>
      <c r="D146">
        <v>2128471</v>
      </c>
      <c r="E146">
        <v>825418</v>
      </c>
      <c r="F146" t="s">
        <v>552</v>
      </c>
    </row>
    <row r="147" spans="1:6">
      <c r="A147" t="s">
        <v>885</v>
      </c>
      <c r="B147" s="68">
        <v>674</v>
      </c>
      <c r="C147" t="s">
        <v>553</v>
      </c>
      <c r="D147">
        <v>10065</v>
      </c>
      <c r="E147">
        <v>21</v>
      </c>
    </row>
    <row r="148" spans="1:6">
      <c r="A148" t="s">
        <v>886</v>
      </c>
      <c r="B148" s="68">
        <v>977</v>
      </c>
      <c r="C148" t="s">
        <v>554</v>
      </c>
      <c r="D148">
        <v>28951852</v>
      </c>
      <c r="E148">
        <v>140800</v>
      </c>
      <c r="F148" t="s">
        <v>555</v>
      </c>
    </row>
    <row r="149" spans="1:6">
      <c r="A149" t="s">
        <v>887</v>
      </c>
      <c r="B149" s="68">
        <v>31</v>
      </c>
      <c r="C149" t="s">
        <v>556</v>
      </c>
      <c r="D149">
        <v>16645000</v>
      </c>
      <c r="E149">
        <v>41526</v>
      </c>
      <c r="F149" t="s">
        <v>557</v>
      </c>
    </row>
    <row r="150" spans="1:6">
      <c r="A150" t="s">
        <v>888</v>
      </c>
      <c r="B150" s="68">
        <v>599</v>
      </c>
      <c r="C150" t="s">
        <v>558</v>
      </c>
      <c r="D150">
        <v>136197</v>
      </c>
      <c r="E150">
        <v>960</v>
      </c>
    </row>
    <row r="151" spans="1:6">
      <c r="A151" t="s">
        <v>889</v>
      </c>
      <c r="B151" s="68">
        <v>687</v>
      </c>
      <c r="C151" t="s">
        <v>559</v>
      </c>
      <c r="D151">
        <v>216494</v>
      </c>
      <c r="E151">
        <v>19060</v>
      </c>
      <c r="F151" t="s">
        <v>560</v>
      </c>
    </row>
    <row r="152" spans="1:6">
      <c r="A152" t="s">
        <v>890</v>
      </c>
      <c r="B152" s="68">
        <v>64</v>
      </c>
      <c r="C152" t="s">
        <v>561</v>
      </c>
      <c r="D152">
        <v>4252277</v>
      </c>
      <c r="E152">
        <v>268680</v>
      </c>
      <c r="F152" t="s">
        <v>562</v>
      </c>
    </row>
    <row r="153" spans="1:6">
      <c r="A153" t="s">
        <v>891</v>
      </c>
      <c r="B153" s="68">
        <v>505</v>
      </c>
      <c r="C153" t="s">
        <v>563</v>
      </c>
      <c r="D153">
        <v>5995928</v>
      </c>
      <c r="E153">
        <v>129494</v>
      </c>
      <c r="F153" t="s">
        <v>564</v>
      </c>
    </row>
    <row r="154" spans="1:6">
      <c r="A154" t="s">
        <v>892</v>
      </c>
      <c r="B154" s="68">
        <v>227</v>
      </c>
      <c r="C154" t="s">
        <v>565</v>
      </c>
      <c r="D154">
        <v>15878271</v>
      </c>
      <c r="E154">
        <v>1267000</v>
      </c>
      <c r="F154" t="s">
        <v>566</v>
      </c>
    </row>
    <row r="155" spans="1:6">
      <c r="A155" t="s">
        <v>893</v>
      </c>
      <c r="B155" s="68">
        <v>234</v>
      </c>
      <c r="C155" t="s">
        <v>567</v>
      </c>
      <c r="D155">
        <v>154000000</v>
      </c>
      <c r="E155">
        <v>923768</v>
      </c>
      <c r="F155" t="s">
        <v>568</v>
      </c>
    </row>
    <row r="156" spans="1:6">
      <c r="A156" t="s">
        <v>894</v>
      </c>
      <c r="B156" s="68">
        <v>683</v>
      </c>
      <c r="C156" t="s">
        <v>569</v>
      </c>
      <c r="D156">
        <v>2166</v>
      </c>
      <c r="E156">
        <v>260</v>
      </c>
      <c r="F156" t="s">
        <v>570</v>
      </c>
    </row>
    <row r="157" spans="1:6">
      <c r="A157" t="s">
        <v>895</v>
      </c>
      <c r="B157" s="68">
        <v>850</v>
      </c>
      <c r="C157" t="s">
        <v>571</v>
      </c>
      <c r="D157">
        <v>22912177</v>
      </c>
      <c r="E157">
        <v>120540</v>
      </c>
      <c r="F157" t="s">
        <v>572</v>
      </c>
    </row>
    <row r="158" spans="1:6">
      <c r="A158" t="s">
        <v>896</v>
      </c>
      <c r="B158" s="68" t="s">
        <v>573</v>
      </c>
      <c r="C158" t="s">
        <v>574</v>
      </c>
      <c r="D158">
        <v>53883</v>
      </c>
      <c r="E158">
        <v>477</v>
      </c>
      <c r="F158" t="s">
        <v>575</v>
      </c>
    </row>
    <row r="159" spans="1:6">
      <c r="A159" t="s">
        <v>897</v>
      </c>
      <c r="B159" s="68">
        <v>47</v>
      </c>
      <c r="C159" t="s">
        <v>576</v>
      </c>
      <c r="D159">
        <v>5009150</v>
      </c>
      <c r="E159">
        <v>324220</v>
      </c>
      <c r="F159" t="s">
        <v>577</v>
      </c>
    </row>
    <row r="160" spans="1:6">
      <c r="A160" t="s">
        <v>898</v>
      </c>
      <c r="B160" s="68">
        <v>968</v>
      </c>
      <c r="C160" t="s">
        <v>578</v>
      </c>
      <c r="D160">
        <v>2967717</v>
      </c>
      <c r="E160">
        <v>212460</v>
      </c>
      <c r="F160" t="s">
        <v>579</v>
      </c>
    </row>
    <row r="161" spans="1:6">
      <c r="A161" t="s">
        <v>899</v>
      </c>
      <c r="B161" s="68">
        <v>92</v>
      </c>
      <c r="C161" t="s">
        <v>580</v>
      </c>
      <c r="D161">
        <v>184404791</v>
      </c>
      <c r="E161">
        <v>803940</v>
      </c>
      <c r="F161" t="s">
        <v>581</v>
      </c>
    </row>
    <row r="162" spans="1:6">
      <c r="A162" t="s">
        <v>900</v>
      </c>
      <c r="B162" s="68">
        <v>680</v>
      </c>
      <c r="C162" t="s">
        <v>582</v>
      </c>
      <c r="D162">
        <v>19907</v>
      </c>
      <c r="E162">
        <v>458</v>
      </c>
      <c r="F162" t="s">
        <v>583</v>
      </c>
    </row>
    <row r="163" spans="1:6">
      <c r="A163" t="s">
        <v>901</v>
      </c>
      <c r="B163" s="68">
        <v>970</v>
      </c>
      <c r="C163" t="s">
        <v>584</v>
      </c>
      <c r="D163">
        <v>3800000</v>
      </c>
      <c r="E163">
        <v>5970</v>
      </c>
      <c r="F163" t="s">
        <v>585</v>
      </c>
    </row>
    <row r="164" spans="1:6">
      <c r="A164" t="s">
        <v>902</v>
      </c>
      <c r="B164" s="68">
        <v>507</v>
      </c>
      <c r="C164" t="s">
        <v>586</v>
      </c>
      <c r="D164">
        <v>3410676</v>
      </c>
      <c r="E164">
        <v>78200</v>
      </c>
      <c r="F164" t="s">
        <v>587</v>
      </c>
    </row>
    <row r="165" spans="1:6">
      <c r="A165" t="s">
        <v>903</v>
      </c>
      <c r="B165" s="68">
        <v>675</v>
      </c>
      <c r="C165" t="s">
        <v>588</v>
      </c>
      <c r="D165">
        <v>6064515</v>
      </c>
      <c r="E165">
        <v>462840</v>
      </c>
      <c r="F165" t="s">
        <v>589</v>
      </c>
    </row>
    <row r="166" spans="1:6">
      <c r="A166" t="s">
        <v>904</v>
      </c>
      <c r="B166" s="68">
        <v>595</v>
      </c>
      <c r="C166" t="s">
        <v>590</v>
      </c>
      <c r="D166">
        <v>6375830</v>
      </c>
      <c r="E166">
        <v>406750</v>
      </c>
      <c r="F166" t="s">
        <v>591</v>
      </c>
    </row>
    <row r="167" spans="1:6">
      <c r="A167" t="s">
        <v>905</v>
      </c>
      <c r="B167" s="68">
        <v>51</v>
      </c>
      <c r="C167" t="s">
        <v>592</v>
      </c>
      <c r="D167">
        <v>29907003</v>
      </c>
      <c r="E167">
        <v>1285220</v>
      </c>
      <c r="F167" t="s">
        <v>593</v>
      </c>
    </row>
    <row r="168" spans="1:6">
      <c r="A168" t="s">
        <v>906</v>
      </c>
      <c r="B168" s="68">
        <v>63</v>
      </c>
      <c r="C168" t="s">
        <v>594</v>
      </c>
      <c r="D168">
        <v>99900177</v>
      </c>
      <c r="E168">
        <v>300000</v>
      </c>
      <c r="F168" t="s">
        <v>595</v>
      </c>
    </row>
    <row r="169" spans="1:6">
      <c r="A169" t="s">
        <v>907</v>
      </c>
      <c r="B169" s="68">
        <v>64</v>
      </c>
      <c r="C169" t="s">
        <v>596</v>
      </c>
      <c r="D169">
        <v>46</v>
      </c>
      <c r="E169">
        <v>47</v>
      </c>
    </row>
    <row r="170" spans="1:6">
      <c r="A170" t="s">
        <v>908</v>
      </c>
      <c r="B170" s="68">
        <v>48</v>
      </c>
      <c r="C170" t="s">
        <v>597</v>
      </c>
      <c r="D170">
        <v>38500000</v>
      </c>
      <c r="E170">
        <v>312685</v>
      </c>
      <c r="F170" t="s">
        <v>598</v>
      </c>
    </row>
    <row r="171" spans="1:6">
      <c r="A171" t="s">
        <v>909</v>
      </c>
      <c r="B171" s="68">
        <v>351</v>
      </c>
      <c r="C171" t="s">
        <v>599</v>
      </c>
      <c r="D171">
        <v>10676000</v>
      </c>
      <c r="E171">
        <v>92391</v>
      </c>
      <c r="F171" t="s">
        <v>600</v>
      </c>
    </row>
    <row r="172" spans="1:6">
      <c r="A172" t="s">
        <v>910</v>
      </c>
      <c r="B172" s="68" t="s">
        <v>601</v>
      </c>
      <c r="C172" t="s">
        <v>602</v>
      </c>
      <c r="D172">
        <v>3916632</v>
      </c>
      <c r="E172">
        <v>9104</v>
      </c>
      <c r="F172" t="s">
        <v>603</v>
      </c>
    </row>
    <row r="173" spans="1:6">
      <c r="A173" t="s">
        <v>911</v>
      </c>
      <c r="B173" s="68">
        <v>974</v>
      </c>
      <c r="C173" t="s">
        <v>604</v>
      </c>
      <c r="D173">
        <v>840926</v>
      </c>
      <c r="E173">
        <v>11437</v>
      </c>
      <c r="F173" t="s">
        <v>605</v>
      </c>
    </row>
    <row r="174" spans="1:6">
      <c r="A174" t="s">
        <v>912</v>
      </c>
      <c r="B174" s="68">
        <v>242</v>
      </c>
      <c r="C174" t="s">
        <v>606</v>
      </c>
      <c r="D174">
        <v>3039126</v>
      </c>
      <c r="E174">
        <v>342000</v>
      </c>
      <c r="F174" t="s">
        <v>607</v>
      </c>
    </row>
    <row r="175" spans="1:6">
      <c r="A175" t="s">
        <v>913</v>
      </c>
      <c r="B175" s="68">
        <v>262</v>
      </c>
      <c r="C175" t="s">
        <v>608</v>
      </c>
      <c r="D175">
        <v>776948</v>
      </c>
      <c r="E175">
        <v>2517</v>
      </c>
    </row>
    <row r="176" spans="1:6">
      <c r="A176" t="s">
        <v>914</v>
      </c>
      <c r="B176" s="68">
        <v>40</v>
      </c>
      <c r="C176" t="s">
        <v>609</v>
      </c>
      <c r="D176">
        <v>21959278</v>
      </c>
      <c r="E176">
        <v>237500</v>
      </c>
      <c r="F176" t="s">
        <v>610</v>
      </c>
    </row>
    <row r="177" spans="1:6">
      <c r="A177" t="s">
        <v>915</v>
      </c>
      <c r="B177" s="68">
        <v>7</v>
      </c>
      <c r="C177" t="s">
        <v>611</v>
      </c>
      <c r="D177">
        <v>140702000</v>
      </c>
      <c r="E177">
        <v>17100000</v>
      </c>
      <c r="F177" t="s">
        <v>612</v>
      </c>
    </row>
    <row r="178" spans="1:6">
      <c r="A178" t="s">
        <v>916</v>
      </c>
      <c r="B178" s="68">
        <v>250</v>
      </c>
      <c r="C178" t="s">
        <v>613</v>
      </c>
      <c r="D178">
        <v>11055976</v>
      </c>
      <c r="E178">
        <v>26338</v>
      </c>
      <c r="F178" t="s">
        <v>614</v>
      </c>
    </row>
    <row r="179" spans="1:6">
      <c r="A179" t="s">
        <v>917</v>
      </c>
      <c r="B179" s="68">
        <v>590</v>
      </c>
      <c r="C179" t="s">
        <v>615</v>
      </c>
      <c r="D179">
        <v>8450</v>
      </c>
      <c r="E179">
        <v>21</v>
      </c>
    </row>
    <row r="180" spans="1:6">
      <c r="A180" t="s">
        <v>918</v>
      </c>
      <c r="B180" s="68">
        <v>290</v>
      </c>
      <c r="C180" t="s">
        <v>616</v>
      </c>
      <c r="D180">
        <v>7460</v>
      </c>
      <c r="E180">
        <v>410</v>
      </c>
    </row>
    <row r="181" spans="1:6">
      <c r="A181" t="s">
        <v>919</v>
      </c>
      <c r="B181" s="68" t="s">
        <v>617</v>
      </c>
      <c r="C181" t="s">
        <v>618</v>
      </c>
      <c r="D181">
        <v>51134</v>
      </c>
      <c r="E181">
        <v>261</v>
      </c>
      <c r="F181" t="s">
        <v>619</v>
      </c>
    </row>
    <row r="182" spans="1:6">
      <c r="A182" t="s">
        <v>920</v>
      </c>
      <c r="B182" s="68" t="s">
        <v>620</v>
      </c>
      <c r="C182" t="s">
        <v>621</v>
      </c>
      <c r="D182">
        <v>160922</v>
      </c>
      <c r="E182">
        <v>616</v>
      </c>
      <c r="F182" t="s">
        <v>622</v>
      </c>
    </row>
    <row r="183" spans="1:6">
      <c r="A183" t="s">
        <v>921</v>
      </c>
      <c r="B183" s="68">
        <v>590</v>
      </c>
      <c r="C183" t="s">
        <v>623</v>
      </c>
      <c r="D183">
        <v>35925</v>
      </c>
      <c r="E183">
        <v>53</v>
      </c>
      <c r="F183" t="s">
        <v>624</v>
      </c>
    </row>
    <row r="184" spans="1:6">
      <c r="A184" t="s">
        <v>922</v>
      </c>
      <c r="B184" s="68">
        <v>508</v>
      </c>
      <c r="C184" t="s">
        <v>625</v>
      </c>
      <c r="D184">
        <v>7012</v>
      </c>
      <c r="E184">
        <v>242</v>
      </c>
      <c r="F184" t="s">
        <v>626</v>
      </c>
    </row>
    <row r="185" spans="1:6">
      <c r="A185" t="s">
        <v>923</v>
      </c>
      <c r="B185" s="68" t="s">
        <v>627</v>
      </c>
      <c r="C185" t="s">
        <v>628</v>
      </c>
      <c r="D185">
        <v>104217</v>
      </c>
      <c r="E185">
        <v>389</v>
      </c>
      <c r="F185" t="s">
        <v>629</v>
      </c>
    </row>
    <row r="186" spans="1:6">
      <c r="A186" t="s">
        <v>924</v>
      </c>
      <c r="B186" s="68">
        <v>685</v>
      </c>
      <c r="C186" t="s">
        <v>630</v>
      </c>
      <c r="D186">
        <v>192001</v>
      </c>
      <c r="E186">
        <v>2944</v>
      </c>
      <c r="F186" t="s">
        <v>631</v>
      </c>
    </row>
    <row r="187" spans="1:6">
      <c r="A187" t="s">
        <v>925</v>
      </c>
      <c r="B187" s="68">
        <v>378</v>
      </c>
      <c r="C187" t="s">
        <v>632</v>
      </c>
      <c r="D187">
        <v>31477</v>
      </c>
      <c r="E187">
        <v>61</v>
      </c>
      <c r="F187" t="s">
        <v>633</v>
      </c>
    </row>
    <row r="188" spans="1:6">
      <c r="A188" t="s">
        <v>926</v>
      </c>
      <c r="B188" s="68">
        <v>239</v>
      </c>
      <c r="C188" t="s">
        <v>634</v>
      </c>
      <c r="D188">
        <v>175808</v>
      </c>
      <c r="E188">
        <v>1001</v>
      </c>
      <c r="F188" t="s">
        <v>635</v>
      </c>
    </row>
    <row r="189" spans="1:6">
      <c r="A189" t="s">
        <v>927</v>
      </c>
      <c r="B189" s="68">
        <v>966</v>
      </c>
      <c r="C189" t="s">
        <v>636</v>
      </c>
      <c r="D189">
        <v>25731776</v>
      </c>
      <c r="E189">
        <v>1960582</v>
      </c>
      <c r="F189" t="s">
        <v>637</v>
      </c>
    </row>
    <row r="190" spans="1:6">
      <c r="A190" t="s">
        <v>928</v>
      </c>
      <c r="B190" s="68">
        <v>221</v>
      </c>
      <c r="C190" t="s">
        <v>638</v>
      </c>
      <c r="D190">
        <v>12323252</v>
      </c>
      <c r="E190">
        <v>196190</v>
      </c>
      <c r="F190" t="s">
        <v>639</v>
      </c>
    </row>
    <row r="191" spans="1:6">
      <c r="A191" t="s">
        <v>929</v>
      </c>
      <c r="B191" s="68">
        <v>381</v>
      </c>
      <c r="C191" t="s">
        <v>640</v>
      </c>
      <c r="D191">
        <v>7344847</v>
      </c>
      <c r="E191">
        <v>88361</v>
      </c>
      <c r="F191" t="s">
        <v>641</v>
      </c>
    </row>
    <row r="192" spans="1:6">
      <c r="A192" t="s">
        <v>930</v>
      </c>
      <c r="B192" s="68">
        <v>248</v>
      </c>
      <c r="C192" t="s">
        <v>642</v>
      </c>
      <c r="D192">
        <v>88340</v>
      </c>
      <c r="E192">
        <v>455</v>
      </c>
      <c r="F192" t="s">
        <v>643</v>
      </c>
    </row>
    <row r="193" spans="1:6">
      <c r="A193" t="s">
        <v>931</v>
      </c>
      <c r="B193" s="68">
        <v>232</v>
      </c>
      <c r="C193" t="s">
        <v>644</v>
      </c>
      <c r="D193">
        <v>5245695</v>
      </c>
      <c r="E193">
        <v>71740</v>
      </c>
      <c r="F193" t="s">
        <v>645</v>
      </c>
    </row>
    <row r="194" spans="1:6">
      <c r="A194" t="s">
        <v>932</v>
      </c>
      <c r="B194" s="68">
        <v>65</v>
      </c>
      <c r="C194" t="s">
        <v>646</v>
      </c>
      <c r="D194">
        <v>4701069</v>
      </c>
      <c r="E194">
        <v>693</v>
      </c>
      <c r="F194" t="s">
        <v>647</v>
      </c>
    </row>
    <row r="195" spans="1:6">
      <c r="A195" t="s">
        <v>933</v>
      </c>
      <c r="B195" s="68" t="s">
        <v>648</v>
      </c>
      <c r="C195" t="s">
        <v>649</v>
      </c>
      <c r="D195">
        <v>37429</v>
      </c>
      <c r="E195">
        <v>34</v>
      </c>
      <c r="F195" t="s">
        <v>650</v>
      </c>
    </row>
    <row r="196" spans="1:6">
      <c r="A196" t="s">
        <v>934</v>
      </c>
      <c r="B196" s="68">
        <v>421</v>
      </c>
      <c r="C196" t="s">
        <v>651</v>
      </c>
      <c r="D196">
        <v>5455000</v>
      </c>
      <c r="E196">
        <v>48845</v>
      </c>
      <c r="F196" t="s">
        <v>652</v>
      </c>
    </row>
    <row r="197" spans="1:6">
      <c r="A197" t="s">
        <v>935</v>
      </c>
      <c r="B197" s="68">
        <v>386</v>
      </c>
      <c r="C197" t="s">
        <v>653</v>
      </c>
      <c r="D197">
        <v>2007000</v>
      </c>
      <c r="E197">
        <v>20273</v>
      </c>
      <c r="F197" t="s">
        <v>654</v>
      </c>
    </row>
    <row r="198" spans="1:6">
      <c r="A198" t="s">
        <v>936</v>
      </c>
      <c r="B198" s="68">
        <v>677</v>
      </c>
      <c r="C198" t="s">
        <v>655</v>
      </c>
      <c r="D198">
        <v>559198</v>
      </c>
      <c r="E198">
        <v>28450</v>
      </c>
      <c r="F198" t="s">
        <v>656</v>
      </c>
    </row>
    <row r="199" spans="1:6">
      <c r="A199" t="s">
        <v>937</v>
      </c>
      <c r="B199" s="68">
        <v>252</v>
      </c>
      <c r="C199" t="s">
        <v>657</v>
      </c>
      <c r="D199">
        <v>10112453</v>
      </c>
      <c r="E199">
        <v>637657</v>
      </c>
      <c r="F199" t="s">
        <v>658</v>
      </c>
    </row>
    <row r="200" spans="1:6">
      <c r="A200" t="s">
        <v>938</v>
      </c>
      <c r="B200" s="68">
        <v>27</v>
      </c>
      <c r="C200" t="s">
        <v>659</v>
      </c>
      <c r="D200">
        <v>49000000</v>
      </c>
      <c r="E200">
        <v>1219912</v>
      </c>
      <c r="F200" t="s">
        <v>660</v>
      </c>
    </row>
    <row r="201" spans="1:6">
      <c r="A201" t="s">
        <v>939</v>
      </c>
      <c r="B201" s="68">
        <v>82</v>
      </c>
      <c r="C201" t="s">
        <v>661</v>
      </c>
      <c r="D201">
        <v>48422644</v>
      </c>
      <c r="E201">
        <v>98480</v>
      </c>
      <c r="F201" t="s">
        <v>662</v>
      </c>
    </row>
    <row r="202" spans="1:6">
      <c r="A202" t="s">
        <v>940</v>
      </c>
      <c r="B202" s="68">
        <v>211</v>
      </c>
      <c r="C202" t="s">
        <v>663</v>
      </c>
      <c r="D202">
        <v>8260490</v>
      </c>
      <c r="E202">
        <v>644329</v>
      </c>
      <c r="F202" t="s">
        <v>664</v>
      </c>
    </row>
    <row r="203" spans="1:6">
      <c r="A203" t="s">
        <v>941</v>
      </c>
      <c r="B203" s="68">
        <v>34</v>
      </c>
      <c r="C203" t="s">
        <v>665</v>
      </c>
      <c r="D203">
        <v>46505963</v>
      </c>
      <c r="E203">
        <v>504782</v>
      </c>
      <c r="F203" t="s">
        <v>666</v>
      </c>
    </row>
    <row r="204" spans="1:6">
      <c r="A204" t="s">
        <v>942</v>
      </c>
      <c r="B204" s="68">
        <v>94</v>
      </c>
      <c r="C204" t="s">
        <v>667</v>
      </c>
      <c r="D204">
        <v>21513990</v>
      </c>
      <c r="E204">
        <v>65610</v>
      </c>
      <c r="F204" t="s">
        <v>668</v>
      </c>
    </row>
    <row r="205" spans="1:6">
      <c r="A205" t="s">
        <v>943</v>
      </c>
      <c r="B205" s="68">
        <v>249</v>
      </c>
      <c r="C205" t="s">
        <v>669</v>
      </c>
      <c r="D205">
        <v>35000000</v>
      </c>
      <c r="E205">
        <v>1861484</v>
      </c>
      <c r="F205" t="s">
        <v>670</v>
      </c>
    </row>
    <row r="206" spans="1:6">
      <c r="A206" t="s">
        <v>944</v>
      </c>
      <c r="B206" s="68">
        <v>597</v>
      </c>
      <c r="C206" t="s">
        <v>671</v>
      </c>
      <c r="D206">
        <v>492829</v>
      </c>
      <c r="E206">
        <v>163270</v>
      </c>
      <c r="F206" t="s">
        <v>672</v>
      </c>
    </row>
    <row r="207" spans="1:6">
      <c r="A207" t="s">
        <v>945</v>
      </c>
      <c r="B207" s="68">
        <v>47</v>
      </c>
      <c r="C207" t="s">
        <v>673</v>
      </c>
      <c r="D207">
        <v>2550</v>
      </c>
      <c r="E207">
        <v>62049</v>
      </c>
    </row>
    <row r="208" spans="1:6">
      <c r="A208" t="s">
        <v>946</v>
      </c>
      <c r="B208" s="68">
        <v>268</v>
      </c>
      <c r="C208" t="s">
        <v>674</v>
      </c>
      <c r="D208">
        <v>1354051</v>
      </c>
      <c r="E208">
        <v>17363</v>
      </c>
      <c r="F208" t="s">
        <v>675</v>
      </c>
    </row>
    <row r="209" spans="1:6">
      <c r="A209" t="s">
        <v>947</v>
      </c>
      <c r="B209" s="68">
        <v>46</v>
      </c>
      <c r="C209" t="s">
        <v>676</v>
      </c>
      <c r="D209">
        <v>9555893</v>
      </c>
      <c r="E209">
        <v>449964</v>
      </c>
      <c r="F209" t="s">
        <v>677</v>
      </c>
    </row>
    <row r="210" spans="1:6">
      <c r="A210" t="s">
        <v>948</v>
      </c>
      <c r="B210" s="68">
        <v>41</v>
      </c>
      <c r="C210" t="s">
        <v>678</v>
      </c>
      <c r="D210">
        <v>7581000</v>
      </c>
      <c r="E210">
        <v>41290</v>
      </c>
      <c r="F210" t="s">
        <v>679</v>
      </c>
    </row>
    <row r="211" spans="1:6">
      <c r="A211" t="s">
        <v>949</v>
      </c>
      <c r="B211" s="68">
        <v>963</v>
      </c>
      <c r="C211" t="s">
        <v>680</v>
      </c>
      <c r="D211">
        <v>22198110</v>
      </c>
      <c r="E211">
        <v>185180</v>
      </c>
      <c r="F211" t="s">
        <v>681</v>
      </c>
    </row>
    <row r="212" spans="1:6">
      <c r="A212" s="68">
        <v>886</v>
      </c>
      <c r="B212" t="s">
        <v>682</v>
      </c>
      <c r="C212">
        <v>22894384</v>
      </c>
      <c r="D212">
        <v>35980</v>
      </c>
      <c r="E212" t="s">
        <v>683</v>
      </c>
    </row>
    <row r="213" spans="1:6">
      <c r="A213" s="68">
        <v>992</v>
      </c>
      <c r="B213" t="s">
        <v>684</v>
      </c>
      <c r="C213">
        <v>7487489</v>
      </c>
      <c r="D213">
        <v>143100</v>
      </c>
      <c r="E213" t="s">
        <v>685</v>
      </c>
    </row>
    <row r="214" spans="1:6">
      <c r="A214" s="68">
        <v>255</v>
      </c>
      <c r="B214" t="s">
        <v>686</v>
      </c>
      <c r="C214">
        <v>41892895</v>
      </c>
      <c r="D214">
        <v>945087</v>
      </c>
      <c r="E214" t="s">
        <v>687</v>
      </c>
    </row>
    <row r="215" spans="1:6">
      <c r="A215" s="68">
        <v>66</v>
      </c>
      <c r="B215" t="s">
        <v>688</v>
      </c>
      <c r="C215">
        <v>67089500</v>
      </c>
      <c r="D215">
        <v>514000</v>
      </c>
      <c r="E215" t="s">
        <v>689</v>
      </c>
    </row>
    <row r="216" spans="1:6">
      <c r="A216" s="68">
        <v>228</v>
      </c>
      <c r="B216" t="s">
        <v>690</v>
      </c>
      <c r="C216">
        <v>6587239</v>
      </c>
      <c r="D216">
        <v>56785</v>
      </c>
      <c r="E216" t="s">
        <v>691</v>
      </c>
    </row>
    <row r="217" spans="1:6">
      <c r="A217" s="68">
        <v>690</v>
      </c>
      <c r="B217" t="s">
        <v>692</v>
      </c>
      <c r="C217">
        <v>1466</v>
      </c>
      <c r="D217">
        <v>10</v>
      </c>
    </row>
    <row r="218" spans="1:6">
      <c r="A218" s="68">
        <v>676</v>
      </c>
      <c r="B218" t="s">
        <v>693</v>
      </c>
      <c r="C218">
        <v>122580</v>
      </c>
      <c r="D218">
        <v>748</v>
      </c>
      <c r="E218" t="s">
        <v>694</v>
      </c>
    </row>
    <row r="219" spans="1:6">
      <c r="A219" s="68" t="s">
        <v>695</v>
      </c>
      <c r="B219" t="s">
        <v>696</v>
      </c>
      <c r="C219">
        <v>1228691</v>
      </c>
      <c r="D219">
        <v>5128</v>
      </c>
      <c r="E219" t="s">
        <v>697</v>
      </c>
    </row>
    <row r="220" spans="1:6">
      <c r="A220" s="68">
        <v>216</v>
      </c>
      <c r="B220" t="s">
        <v>698</v>
      </c>
      <c r="C220">
        <v>10589025</v>
      </c>
      <c r="D220">
        <v>163610</v>
      </c>
      <c r="E220" t="s">
        <v>699</v>
      </c>
    </row>
    <row r="221" spans="1:6">
      <c r="A221" s="68">
        <v>90</v>
      </c>
      <c r="B221" t="s">
        <v>700</v>
      </c>
      <c r="C221">
        <v>77804122</v>
      </c>
      <c r="D221">
        <v>780580</v>
      </c>
      <c r="E221" t="s">
        <v>701</v>
      </c>
    </row>
    <row r="222" spans="1:6">
      <c r="A222" s="68">
        <v>993</v>
      </c>
      <c r="B222" t="s">
        <v>702</v>
      </c>
      <c r="C222">
        <v>4940916</v>
      </c>
      <c r="D222">
        <v>488100</v>
      </c>
      <c r="E222" t="s">
        <v>703</v>
      </c>
    </row>
    <row r="223" spans="1:6">
      <c r="A223" s="68" t="s">
        <v>704</v>
      </c>
      <c r="B223" t="s">
        <v>705</v>
      </c>
      <c r="C223">
        <v>20556</v>
      </c>
      <c r="D223">
        <v>430</v>
      </c>
    </row>
    <row r="224" spans="1:6">
      <c r="A224" s="68">
        <v>688</v>
      </c>
      <c r="B224" t="s">
        <v>706</v>
      </c>
      <c r="C224">
        <v>10472</v>
      </c>
      <c r="D224">
        <v>26</v>
      </c>
      <c r="E224" t="s">
        <v>707</v>
      </c>
    </row>
    <row r="225" spans="1:5">
      <c r="A225" s="68" t="s">
        <v>708</v>
      </c>
      <c r="B225" t="s">
        <v>709</v>
      </c>
      <c r="C225">
        <v>108708</v>
      </c>
      <c r="D225">
        <v>352</v>
      </c>
    </row>
    <row r="226" spans="1:5">
      <c r="A226" s="68">
        <v>256</v>
      </c>
      <c r="B226" t="s">
        <v>710</v>
      </c>
      <c r="C226">
        <v>33398682</v>
      </c>
      <c r="D226">
        <v>236040</v>
      </c>
      <c r="E226" t="s">
        <v>711</v>
      </c>
    </row>
    <row r="227" spans="1:5">
      <c r="A227" s="68">
        <v>380</v>
      </c>
      <c r="B227" t="s">
        <v>712</v>
      </c>
      <c r="C227">
        <v>45415596</v>
      </c>
      <c r="D227">
        <v>603700</v>
      </c>
      <c r="E227" t="s">
        <v>713</v>
      </c>
    </row>
    <row r="228" spans="1:5">
      <c r="A228" s="68">
        <v>971</v>
      </c>
      <c r="B228" t="s">
        <v>714</v>
      </c>
      <c r="C228">
        <v>4975593</v>
      </c>
      <c r="D228">
        <v>82880</v>
      </c>
      <c r="E228" t="s">
        <v>715</v>
      </c>
    </row>
    <row r="229" spans="1:5">
      <c r="A229" s="68">
        <v>44</v>
      </c>
      <c r="B229" t="s">
        <v>716</v>
      </c>
      <c r="C229">
        <v>62348447</v>
      </c>
      <c r="D229">
        <v>244820</v>
      </c>
      <c r="E229" t="s">
        <v>717</v>
      </c>
    </row>
    <row r="230" spans="1:5">
      <c r="A230" s="68">
        <v>1</v>
      </c>
      <c r="B230" t="s">
        <v>718</v>
      </c>
      <c r="C230">
        <v>310232863</v>
      </c>
      <c r="D230">
        <v>9629091</v>
      </c>
      <c r="E230" t="s">
        <v>719</v>
      </c>
    </row>
    <row r="231" spans="1:5">
      <c r="A231" s="68">
        <v>598</v>
      </c>
      <c r="B231" t="s">
        <v>720</v>
      </c>
      <c r="C231">
        <v>3477000</v>
      </c>
      <c r="D231">
        <v>176220</v>
      </c>
      <c r="E231" t="s">
        <v>721</v>
      </c>
    </row>
    <row r="232" spans="1:5">
      <c r="A232" s="68">
        <v>998</v>
      </c>
      <c r="B232" t="s">
        <v>722</v>
      </c>
      <c r="C232">
        <v>27865738</v>
      </c>
      <c r="D232">
        <v>447400</v>
      </c>
      <c r="E232" t="s">
        <v>723</v>
      </c>
    </row>
    <row r="233" spans="1:5">
      <c r="A233" s="68">
        <v>678</v>
      </c>
      <c r="B233" t="s">
        <v>724</v>
      </c>
      <c r="C233">
        <v>221552</v>
      </c>
      <c r="D233">
        <v>12200</v>
      </c>
      <c r="E233" t="s">
        <v>725</v>
      </c>
    </row>
    <row r="234" spans="1:5">
      <c r="A234" s="68">
        <v>379</v>
      </c>
      <c r="B234" t="s">
        <v>726</v>
      </c>
      <c r="C234">
        <v>921</v>
      </c>
      <c r="D234">
        <v>0</v>
      </c>
    </row>
    <row r="235" spans="1:5">
      <c r="A235" s="68">
        <v>58</v>
      </c>
      <c r="B235" t="s">
        <v>727</v>
      </c>
      <c r="C235">
        <v>27223228</v>
      </c>
      <c r="D235">
        <v>912050</v>
      </c>
      <c r="E235" t="s">
        <v>728</v>
      </c>
    </row>
    <row r="236" spans="1:5">
      <c r="A236" s="68">
        <v>84</v>
      </c>
      <c r="B236" t="s">
        <v>729</v>
      </c>
      <c r="C236">
        <v>89571130</v>
      </c>
      <c r="D236">
        <v>329560</v>
      </c>
      <c r="E236" t="s">
        <v>730</v>
      </c>
    </row>
    <row r="237" spans="1:5">
      <c r="A237" s="68">
        <v>681</v>
      </c>
      <c r="B237" t="s">
        <v>731</v>
      </c>
      <c r="C237">
        <v>16025</v>
      </c>
      <c r="D237">
        <v>274</v>
      </c>
    </row>
    <row r="238" spans="1:5">
      <c r="A238" s="68">
        <v>212</v>
      </c>
      <c r="B238" t="s">
        <v>732</v>
      </c>
      <c r="C238">
        <v>273008</v>
      </c>
      <c r="D238">
        <v>266000</v>
      </c>
    </row>
    <row r="239" spans="1:5">
      <c r="A239" s="68">
        <v>967</v>
      </c>
      <c r="B239" t="s">
        <v>733</v>
      </c>
      <c r="C239">
        <v>23495361</v>
      </c>
      <c r="D239">
        <v>527970</v>
      </c>
      <c r="E239" t="s">
        <v>734</v>
      </c>
    </row>
    <row r="240" spans="1:5">
      <c r="A240" s="68">
        <v>260</v>
      </c>
      <c r="B240" t="s">
        <v>735</v>
      </c>
      <c r="C240">
        <v>13460305</v>
      </c>
      <c r="D240">
        <v>752614</v>
      </c>
      <c r="E240" t="s">
        <v>736</v>
      </c>
    </row>
    <row r="241" spans="1:5">
      <c r="A241" s="68">
        <v>263</v>
      </c>
      <c r="B241" t="s">
        <v>737</v>
      </c>
      <c r="C241">
        <v>11651858</v>
      </c>
      <c r="D241">
        <v>390580</v>
      </c>
      <c r="E241" t="s">
        <v>738</v>
      </c>
    </row>
  </sheetData>
  <dataValidations count="1">
    <dataValidation type="list" allowBlank="1" showInputMessage="1" showErrorMessage="1" prompt="Select any Country" sqref="K3" xr:uid="{AF556164-6068-457D-A59F-5ED2AE5A58BE}">
      <formula1>$A$2:$A$241</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3B01-15F4-49AD-9254-1A50C835BF66}">
  <dimension ref="A1:P241"/>
  <sheetViews>
    <sheetView zoomScaleNormal="100" workbookViewId="0">
      <selection activeCell="O4" sqref="O4"/>
    </sheetView>
  </sheetViews>
  <sheetFormatPr defaultRowHeight="14.4"/>
  <cols>
    <col min="1" max="1" width="29.21875" bestFit="1" customWidth="1"/>
    <col min="2" max="2" width="16.88671875" bestFit="1" customWidth="1"/>
    <col min="3" max="3" width="10.44140625" bestFit="1" customWidth="1"/>
    <col min="4" max="4" width="11.88671875" bestFit="1" customWidth="1"/>
    <col min="5" max="6" width="11.5546875" bestFit="1" customWidth="1"/>
    <col min="10" max="10" width="16.44140625" customWidth="1"/>
  </cols>
  <sheetData>
    <row r="1" spans="1:16">
      <c r="A1" t="s">
        <v>739</v>
      </c>
      <c r="B1" s="68" t="s">
        <v>248</v>
      </c>
      <c r="C1" t="s">
        <v>249</v>
      </c>
      <c r="D1" t="s">
        <v>250</v>
      </c>
      <c r="E1" t="s">
        <v>251</v>
      </c>
      <c r="F1" t="s">
        <v>252</v>
      </c>
    </row>
    <row r="2" spans="1:16">
      <c r="A2" t="s">
        <v>740</v>
      </c>
      <c r="B2" s="68">
        <v>93</v>
      </c>
      <c r="C2" t="s">
        <v>253</v>
      </c>
      <c r="D2">
        <v>29121286</v>
      </c>
      <c r="E2">
        <v>647500</v>
      </c>
      <c r="F2" t="s">
        <v>254</v>
      </c>
      <c r="J2" t="s">
        <v>950</v>
      </c>
      <c r="K2" t="s">
        <v>763</v>
      </c>
      <c r="N2" t="s">
        <v>951</v>
      </c>
      <c r="O2">
        <v>213</v>
      </c>
    </row>
    <row r="3" spans="1:16">
      <c r="A3" t="s">
        <v>741</v>
      </c>
      <c r="B3" s="68">
        <v>355</v>
      </c>
      <c r="C3" t="s">
        <v>255</v>
      </c>
      <c r="D3">
        <v>2986952</v>
      </c>
      <c r="E3">
        <v>28748</v>
      </c>
      <c r="F3" t="s">
        <v>256</v>
      </c>
    </row>
    <row r="4" spans="1:16">
      <c r="A4" t="s">
        <v>742</v>
      </c>
      <c r="B4" s="68">
        <v>213</v>
      </c>
      <c r="C4" t="s">
        <v>257</v>
      </c>
      <c r="D4">
        <v>34586184</v>
      </c>
      <c r="E4">
        <v>2381740</v>
      </c>
      <c r="F4" t="s">
        <v>258</v>
      </c>
      <c r="J4" t="s">
        <v>951</v>
      </c>
      <c r="K4" t="str">
        <f>VLOOKUP(K2,A1:F241,2)</f>
        <v>1-441</v>
      </c>
      <c r="N4" t="s">
        <v>950</v>
      </c>
      <c r="O4" t="str">
        <f>_xlfn.IFNA(VLOOKUP(O2,A1:F241,1),"No data")</f>
        <v>No data</v>
      </c>
    </row>
    <row r="5" spans="1:16">
      <c r="A5" t="s">
        <v>743</v>
      </c>
      <c r="B5" s="68" t="s">
        <v>259</v>
      </c>
      <c r="C5" t="s">
        <v>260</v>
      </c>
      <c r="D5">
        <v>57881</v>
      </c>
      <c r="E5">
        <v>199</v>
      </c>
      <c r="F5" t="s">
        <v>261</v>
      </c>
      <c r="J5" t="s">
        <v>952</v>
      </c>
      <c r="K5">
        <f>VLOOKUP(K2,A1:F24,4)</f>
        <v>9056010</v>
      </c>
      <c r="N5" t="s">
        <v>954</v>
      </c>
      <c r="O5">
        <f xml:space="preserve"> VLOOKUP(O2,B1:F241,4)</f>
        <v>83858</v>
      </c>
      <c r="P5" t="e">
        <f>VLOOKUP(O2,A1:F241,5)</f>
        <v>#N/A</v>
      </c>
    </row>
    <row r="6" spans="1:16">
      <c r="A6" t="s">
        <v>744</v>
      </c>
      <c r="B6" s="68">
        <v>376</v>
      </c>
      <c r="C6" t="s">
        <v>262</v>
      </c>
      <c r="D6">
        <v>84000</v>
      </c>
      <c r="E6">
        <v>468</v>
      </c>
      <c r="F6" t="s">
        <v>263</v>
      </c>
      <c r="J6" t="s">
        <v>953</v>
      </c>
      <c r="K6" t="str">
        <f>VLOOKUP(K2,A1:F24,6)</f>
        <v>8.359 Billion</v>
      </c>
    </row>
    <row r="7" spans="1:16">
      <c r="A7" t="s">
        <v>745</v>
      </c>
      <c r="B7" s="68">
        <v>244</v>
      </c>
      <c r="C7" t="s">
        <v>264</v>
      </c>
      <c r="D7">
        <v>13068161</v>
      </c>
      <c r="E7">
        <v>1246700</v>
      </c>
      <c r="F7" t="s">
        <v>265</v>
      </c>
    </row>
    <row r="8" spans="1:16">
      <c r="A8" t="s">
        <v>746</v>
      </c>
      <c r="B8" s="68" t="s">
        <v>266</v>
      </c>
      <c r="C8" t="s">
        <v>267</v>
      </c>
      <c r="D8">
        <v>13254</v>
      </c>
      <c r="E8">
        <v>102</v>
      </c>
      <c r="F8" t="s">
        <v>268</v>
      </c>
    </row>
    <row r="9" spans="1:16">
      <c r="A9" t="s">
        <v>747</v>
      </c>
      <c r="B9" s="68">
        <v>672</v>
      </c>
      <c r="C9" t="s">
        <v>269</v>
      </c>
      <c r="D9">
        <v>0</v>
      </c>
      <c r="E9">
        <v>14000000</v>
      </c>
    </row>
    <row r="10" spans="1:16">
      <c r="A10" t="s">
        <v>748</v>
      </c>
      <c r="B10" s="68" t="s">
        <v>270</v>
      </c>
      <c r="C10" t="s">
        <v>271</v>
      </c>
      <c r="D10">
        <v>86754</v>
      </c>
      <c r="E10">
        <v>443</v>
      </c>
      <c r="F10" t="s">
        <v>272</v>
      </c>
    </row>
    <row r="11" spans="1:16">
      <c r="A11" t="s">
        <v>749</v>
      </c>
      <c r="B11" s="68">
        <v>54</v>
      </c>
      <c r="C11" t="s">
        <v>273</v>
      </c>
      <c r="D11">
        <v>41343201</v>
      </c>
      <c r="E11">
        <v>2766890</v>
      </c>
      <c r="F11" t="s">
        <v>274</v>
      </c>
    </row>
    <row r="12" spans="1:16">
      <c r="A12" t="s">
        <v>750</v>
      </c>
      <c r="B12" s="68">
        <v>374</v>
      </c>
      <c r="C12" t="s">
        <v>275</v>
      </c>
      <c r="D12">
        <v>2968000</v>
      </c>
      <c r="E12">
        <v>29800</v>
      </c>
      <c r="F12" t="s">
        <v>276</v>
      </c>
    </row>
    <row r="13" spans="1:16">
      <c r="A13" t="s">
        <v>751</v>
      </c>
      <c r="B13" s="68">
        <v>297</v>
      </c>
      <c r="C13" t="s">
        <v>277</v>
      </c>
      <c r="D13">
        <v>71566</v>
      </c>
      <c r="E13">
        <v>193</v>
      </c>
      <c r="F13" t="s">
        <v>278</v>
      </c>
    </row>
    <row r="14" spans="1:16">
      <c r="A14" t="s">
        <v>752</v>
      </c>
      <c r="B14" s="68">
        <v>61</v>
      </c>
      <c r="C14" t="s">
        <v>279</v>
      </c>
      <c r="D14">
        <v>21515754</v>
      </c>
      <c r="E14">
        <v>7686850</v>
      </c>
      <c r="F14" t="s">
        <v>280</v>
      </c>
    </row>
    <row r="15" spans="1:16">
      <c r="A15" t="s">
        <v>753</v>
      </c>
      <c r="B15" s="68">
        <v>43</v>
      </c>
      <c r="C15" t="s">
        <v>281</v>
      </c>
      <c r="D15">
        <v>8205000</v>
      </c>
      <c r="E15">
        <v>83858</v>
      </c>
      <c r="F15" t="s">
        <v>282</v>
      </c>
    </row>
    <row r="16" spans="1:16">
      <c r="A16" t="s">
        <v>754</v>
      </c>
      <c r="B16" s="68">
        <v>994</v>
      </c>
      <c r="C16" t="s">
        <v>283</v>
      </c>
      <c r="D16">
        <v>8303512</v>
      </c>
      <c r="E16">
        <v>86600</v>
      </c>
      <c r="F16" t="s">
        <v>284</v>
      </c>
    </row>
    <row r="17" spans="1:6">
      <c r="A17" t="s">
        <v>755</v>
      </c>
      <c r="B17" s="68" t="s">
        <v>285</v>
      </c>
      <c r="C17" t="s">
        <v>286</v>
      </c>
      <c r="D17">
        <v>301790</v>
      </c>
      <c r="E17">
        <v>13940</v>
      </c>
      <c r="F17" t="s">
        <v>287</v>
      </c>
    </row>
    <row r="18" spans="1:6">
      <c r="A18" t="s">
        <v>756</v>
      </c>
      <c r="B18" s="68">
        <v>973</v>
      </c>
      <c r="C18" t="s">
        <v>288</v>
      </c>
      <c r="D18">
        <v>738004</v>
      </c>
      <c r="E18">
        <v>665</v>
      </c>
      <c r="F18" t="s">
        <v>289</v>
      </c>
    </row>
    <row r="19" spans="1:6">
      <c r="A19" t="s">
        <v>757</v>
      </c>
      <c r="B19" s="68">
        <v>880</v>
      </c>
      <c r="C19" t="s">
        <v>290</v>
      </c>
      <c r="D19">
        <v>156118464</v>
      </c>
      <c r="E19">
        <v>144000</v>
      </c>
      <c r="F19" t="s">
        <v>291</v>
      </c>
    </row>
    <row r="20" spans="1:6">
      <c r="A20" t="s">
        <v>758</v>
      </c>
      <c r="B20" s="68" t="s">
        <v>292</v>
      </c>
      <c r="C20" t="s">
        <v>293</v>
      </c>
      <c r="D20">
        <v>285653</v>
      </c>
      <c r="E20">
        <v>431</v>
      </c>
      <c r="F20" t="s">
        <v>294</v>
      </c>
    </row>
    <row r="21" spans="1:6">
      <c r="A21" t="s">
        <v>759</v>
      </c>
      <c r="B21" s="68">
        <v>375</v>
      </c>
      <c r="C21" t="s">
        <v>295</v>
      </c>
      <c r="D21">
        <v>9685000</v>
      </c>
      <c r="E21">
        <v>207600</v>
      </c>
      <c r="F21" t="s">
        <v>296</v>
      </c>
    </row>
    <row r="22" spans="1:6">
      <c r="A22" t="s">
        <v>760</v>
      </c>
      <c r="B22" s="68">
        <v>32</v>
      </c>
      <c r="C22" t="s">
        <v>297</v>
      </c>
      <c r="D22">
        <v>10403000</v>
      </c>
      <c r="E22">
        <v>30510</v>
      </c>
      <c r="F22" t="s">
        <v>298</v>
      </c>
    </row>
    <row r="23" spans="1:6">
      <c r="A23" t="s">
        <v>761</v>
      </c>
      <c r="B23" s="68">
        <v>501</v>
      </c>
      <c r="C23" t="s">
        <v>299</v>
      </c>
      <c r="D23">
        <v>314522</v>
      </c>
      <c r="E23">
        <v>22966</v>
      </c>
      <c r="F23" t="s">
        <v>300</v>
      </c>
    </row>
    <row r="24" spans="1:6">
      <c r="A24" t="s">
        <v>762</v>
      </c>
      <c r="B24" s="68">
        <v>229</v>
      </c>
      <c r="C24" t="s">
        <v>301</v>
      </c>
      <c r="D24">
        <v>9056010</v>
      </c>
      <c r="E24">
        <v>112620</v>
      </c>
      <c r="F24" t="s">
        <v>302</v>
      </c>
    </row>
    <row r="25" spans="1:6">
      <c r="A25" t="s">
        <v>763</v>
      </c>
      <c r="B25" s="68" t="s">
        <v>303</v>
      </c>
      <c r="C25" t="s">
        <v>304</v>
      </c>
      <c r="D25">
        <v>65365</v>
      </c>
      <c r="E25">
        <v>53</v>
      </c>
      <c r="F25" t="s">
        <v>305</v>
      </c>
    </row>
    <row r="26" spans="1:6">
      <c r="A26" t="s">
        <v>764</v>
      </c>
      <c r="B26" s="68">
        <v>975</v>
      </c>
      <c r="C26" t="s">
        <v>306</v>
      </c>
      <c r="D26">
        <v>699847</v>
      </c>
      <c r="E26">
        <v>47000</v>
      </c>
      <c r="F26" t="s">
        <v>307</v>
      </c>
    </row>
    <row r="27" spans="1:6">
      <c r="A27" t="s">
        <v>765</v>
      </c>
      <c r="B27" s="68">
        <v>591</v>
      </c>
      <c r="C27" t="s">
        <v>308</v>
      </c>
      <c r="D27">
        <v>9947418</v>
      </c>
      <c r="E27">
        <v>1098580</v>
      </c>
      <c r="F27" t="s">
        <v>309</v>
      </c>
    </row>
    <row r="28" spans="1:6">
      <c r="A28" t="s">
        <v>766</v>
      </c>
      <c r="B28" s="68">
        <v>387</v>
      </c>
      <c r="C28" t="s">
        <v>310</v>
      </c>
      <c r="D28">
        <v>4590000</v>
      </c>
      <c r="E28">
        <v>51129</v>
      </c>
      <c r="F28" t="s">
        <v>311</v>
      </c>
    </row>
    <row r="29" spans="1:6">
      <c r="A29" t="s">
        <v>767</v>
      </c>
      <c r="B29" s="68">
        <v>267</v>
      </c>
      <c r="C29" t="s">
        <v>312</v>
      </c>
      <c r="D29">
        <v>2029307</v>
      </c>
      <c r="E29">
        <v>600370</v>
      </c>
      <c r="F29" t="s">
        <v>313</v>
      </c>
    </row>
    <row r="30" spans="1:6">
      <c r="A30" t="s">
        <v>768</v>
      </c>
      <c r="B30" s="68">
        <v>55</v>
      </c>
      <c r="C30" t="s">
        <v>314</v>
      </c>
      <c r="D30">
        <v>201103330</v>
      </c>
      <c r="E30">
        <v>8511965</v>
      </c>
      <c r="F30" t="s">
        <v>315</v>
      </c>
    </row>
    <row r="31" spans="1:6">
      <c r="A31" t="s">
        <v>769</v>
      </c>
      <c r="B31" s="68">
        <v>246</v>
      </c>
      <c r="C31" t="s">
        <v>316</v>
      </c>
      <c r="D31">
        <v>4000</v>
      </c>
      <c r="E31">
        <v>60</v>
      </c>
    </row>
    <row r="32" spans="1:6">
      <c r="A32" t="s">
        <v>770</v>
      </c>
      <c r="B32" s="68" t="s">
        <v>317</v>
      </c>
      <c r="C32" t="s">
        <v>318</v>
      </c>
      <c r="D32">
        <v>21730</v>
      </c>
      <c r="E32">
        <v>153</v>
      </c>
      <c r="F32" t="s">
        <v>319</v>
      </c>
    </row>
    <row r="33" spans="1:6">
      <c r="A33" t="s">
        <v>771</v>
      </c>
      <c r="B33" s="68">
        <v>673</v>
      </c>
      <c r="C33" t="s">
        <v>320</v>
      </c>
      <c r="D33">
        <v>395027</v>
      </c>
      <c r="E33">
        <v>5770</v>
      </c>
      <c r="F33" t="s">
        <v>321</v>
      </c>
    </row>
    <row r="34" spans="1:6">
      <c r="A34" t="s">
        <v>772</v>
      </c>
      <c r="B34" s="68">
        <v>359</v>
      </c>
      <c r="C34" t="s">
        <v>322</v>
      </c>
      <c r="D34">
        <v>7148785</v>
      </c>
      <c r="E34">
        <v>110910</v>
      </c>
      <c r="F34" t="s">
        <v>323</v>
      </c>
    </row>
    <row r="35" spans="1:6">
      <c r="A35" t="s">
        <v>773</v>
      </c>
      <c r="B35" s="68">
        <v>226</v>
      </c>
      <c r="C35" t="s">
        <v>324</v>
      </c>
      <c r="D35">
        <v>16241811</v>
      </c>
      <c r="E35">
        <v>274200</v>
      </c>
      <c r="F35" t="s">
        <v>325</v>
      </c>
    </row>
    <row r="36" spans="1:6">
      <c r="A36" t="s">
        <v>774</v>
      </c>
      <c r="B36" s="68">
        <v>257</v>
      </c>
      <c r="C36" t="s">
        <v>326</v>
      </c>
      <c r="D36">
        <v>9863117</v>
      </c>
      <c r="E36">
        <v>27830</v>
      </c>
      <c r="F36" t="s">
        <v>327</v>
      </c>
    </row>
    <row r="37" spans="1:6">
      <c r="A37" t="s">
        <v>775</v>
      </c>
      <c r="B37" s="68">
        <v>855</v>
      </c>
      <c r="C37" t="s">
        <v>328</v>
      </c>
      <c r="D37">
        <v>14453680</v>
      </c>
      <c r="E37">
        <v>181040</v>
      </c>
      <c r="F37" t="s">
        <v>329</v>
      </c>
    </row>
    <row r="38" spans="1:6">
      <c r="A38" t="s">
        <v>776</v>
      </c>
      <c r="B38" s="68">
        <v>237</v>
      </c>
      <c r="C38" t="s">
        <v>330</v>
      </c>
      <c r="D38">
        <v>19294149</v>
      </c>
      <c r="E38">
        <v>475440</v>
      </c>
      <c r="F38" t="s">
        <v>331</v>
      </c>
    </row>
    <row r="39" spans="1:6">
      <c r="A39" t="s">
        <v>777</v>
      </c>
      <c r="B39" s="68">
        <v>1</v>
      </c>
      <c r="C39" t="s">
        <v>332</v>
      </c>
      <c r="D39">
        <v>33679000</v>
      </c>
      <c r="E39">
        <v>9984670</v>
      </c>
      <c r="F39" t="s">
        <v>333</v>
      </c>
    </row>
    <row r="40" spans="1:6">
      <c r="A40" t="s">
        <v>778</v>
      </c>
      <c r="B40" s="68">
        <v>238</v>
      </c>
      <c r="C40" t="s">
        <v>334</v>
      </c>
      <c r="D40">
        <v>508659</v>
      </c>
      <c r="E40">
        <v>4033</v>
      </c>
      <c r="F40" t="s">
        <v>335</v>
      </c>
    </row>
    <row r="41" spans="1:6">
      <c r="A41" t="s">
        <v>779</v>
      </c>
      <c r="B41" s="68" t="s">
        <v>336</v>
      </c>
      <c r="C41" t="s">
        <v>337</v>
      </c>
      <c r="D41">
        <v>44270</v>
      </c>
      <c r="E41">
        <v>262</v>
      </c>
      <c r="F41" t="s">
        <v>338</v>
      </c>
    </row>
    <row r="42" spans="1:6">
      <c r="A42" t="s">
        <v>780</v>
      </c>
      <c r="B42" s="68">
        <v>236</v>
      </c>
      <c r="C42" t="s">
        <v>339</v>
      </c>
      <c r="D42">
        <v>4844927</v>
      </c>
      <c r="E42">
        <v>622984</v>
      </c>
      <c r="F42" t="s">
        <v>340</v>
      </c>
    </row>
    <row r="43" spans="1:6">
      <c r="A43" t="s">
        <v>781</v>
      </c>
      <c r="B43" s="68">
        <v>235</v>
      </c>
      <c r="C43" t="s">
        <v>341</v>
      </c>
      <c r="D43">
        <v>10543464</v>
      </c>
      <c r="E43">
        <v>1284000</v>
      </c>
      <c r="F43" t="s">
        <v>342</v>
      </c>
    </row>
    <row r="44" spans="1:6">
      <c r="A44" t="s">
        <v>782</v>
      </c>
      <c r="B44" s="68">
        <v>56</v>
      </c>
      <c r="C44" t="s">
        <v>343</v>
      </c>
      <c r="D44">
        <v>16746491</v>
      </c>
      <c r="E44">
        <v>756950</v>
      </c>
      <c r="F44" t="s">
        <v>344</v>
      </c>
    </row>
    <row r="45" spans="1:6">
      <c r="A45" t="s">
        <v>783</v>
      </c>
      <c r="B45" s="68">
        <v>86</v>
      </c>
      <c r="C45" t="s">
        <v>345</v>
      </c>
      <c r="D45">
        <v>1330044000</v>
      </c>
      <c r="E45">
        <v>9596960</v>
      </c>
      <c r="F45" t="s">
        <v>346</v>
      </c>
    </row>
    <row r="46" spans="1:6">
      <c r="A46" t="s">
        <v>784</v>
      </c>
      <c r="B46" s="68">
        <v>61</v>
      </c>
      <c r="C46" t="s">
        <v>347</v>
      </c>
      <c r="D46">
        <v>1500</v>
      </c>
      <c r="E46">
        <v>135</v>
      </c>
    </row>
    <row r="47" spans="1:6">
      <c r="A47" t="s">
        <v>785</v>
      </c>
      <c r="B47" s="68">
        <v>61</v>
      </c>
      <c r="C47" t="s">
        <v>348</v>
      </c>
      <c r="D47">
        <v>628</v>
      </c>
      <c r="E47">
        <v>14</v>
      </c>
    </row>
    <row r="48" spans="1:6">
      <c r="A48" t="s">
        <v>786</v>
      </c>
      <c r="B48" s="68">
        <v>57</v>
      </c>
      <c r="C48" t="s">
        <v>349</v>
      </c>
      <c r="D48">
        <v>47790000</v>
      </c>
      <c r="E48">
        <v>1138910</v>
      </c>
      <c r="F48" t="s">
        <v>350</v>
      </c>
    </row>
    <row r="49" spans="1:6">
      <c r="A49" t="s">
        <v>787</v>
      </c>
      <c r="B49" s="68">
        <v>269</v>
      </c>
      <c r="C49" t="s">
        <v>351</v>
      </c>
      <c r="D49">
        <v>773407</v>
      </c>
      <c r="E49">
        <v>2170</v>
      </c>
      <c r="F49" t="s">
        <v>352</v>
      </c>
    </row>
    <row r="50" spans="1:6">
      <c r="A50" t="s">
        <v>788</v>
      </c>
      <c r="B50" s="68">
        <v>682</v>
      </c>
      <c r="C50" t="s">
        <v>353</v>
      </c>
      <c r="D50">
        <v>21388</v>
      </c>
      <c r="E50">
        <v>240</v>
      </c>
      <c r="F50" t="s">
        <v>354</v>
      </c>
    </row>
    <row r="51" spans="1:6">
      <c r="A51" t="s">
        <v>789</v>
      </c>
      <c r="B51" s="68">
        <v>506</v>
      </c>
      <c r="C51" t="s">
        <v>355</v>
      </c>
      <c r="D51">
        <v>4516220</v>
      </c>
      <c r="E51">
        <v>51100</v>
      </c>
      <c r="F51" t="s">
        <v>356</v>
      </c>
    </row>
    <row r="52" spans="1:6">
      <c r="A52" t="s">
        <v>790</v>
      </c>
      <c r="B52" s="68">
        <v>385</v>
      </c>
      <c r="C52" t="s">
        <v>357</v>
      </c>
      <c r="D52">
        <v>4491000</v>
      </c>
      <c r="E52">
        <v>56542</v>
      </c>
      <c r="F52" t="s">
        <v>358</v>
      </c>
    </row>
    <row r="53" spans="1:6">
      <c r="A53" t="s">
        <v>791</v>
      </c>
      <c r="B53" s="68">
        <v>53</v>
      </c>
      <c r="C53" t="s">
        <v>359</v>
      </c>
      <c r="D53">
        <v>11423000</v>
      </c>
      <c r="E53">
        <v>110860</v>
      </c>
      <c r="F53" t="s">
        <v>360</v>
      </c>
    </row>
    <row r="54" spans="1:6">
      <c r="A54" t="s">
        <v>792</v>
      </c>
      <c r="B54" s="68">
        <v>599</v>
      </c>
      <c r="C54" t="s">
        <v>361</v>
      </c>
      <c r="D54">
        <v>141766</v>
      </c>
      <c r="E54">
        <v>444</v>
      </c>
      <c r="F54" t="s">
        <v>305</v>
      </c>
    </row>
    <row r="55" spans="1:6">
      <c r="A55" t="s">
        <v>793</v>
      </c>
      <c r="B55" s="68">
        <v>357</v>
      </c>
      <c r="C55" t="s">
        <v>362</v>
      </c>
      <c r="D55">
        <v>1102677</v>
      </c>
      <c r="E55">
        <v>9250</v>
      </c>
      <c r="F55" t="s">
        <v>363</v>
      </c>
    </row>
    <row r="56" spans="1:6">
      <c r="A56" t="s">
        <v>794</v>
      </c>
      <c r="B56" s="68">
        <v>420</v>
      </c>
      <c r="C56" t="s">
        <v>364</v>
      </c>
      <c r="D56">
        <v>10476000</v>
      </c>
      <c r="E56">
        <v>78866</v>
      </c>
      <c r="F56" t="s">
        <v>365</v>
      </c>
    </row>
    <row r="57" spans="1:6">
      <c r="A57" t="s">
        <v>795</v>
      </c>
      <c r="B57" s="68">
        <v>243</v>
      </c>
      <c r="C57" t="s">
        <v>366</v>
      </c>
      <c r="D57">
        <v>70916439</v>
      </c>
      <c r="E57">
        <v>2345410</v>
      </c>
      <c r="F57" t="s">
        <v>367</v>
      </c>
    </row>
    <row r="58" spans="1:6">
      <c r="A58" t="s">
        <v>796</v>
      </c>
      <c r="B58" s="68">
        <v>45</v>
      </c>
      <c r="C58" t="s">
        <v>368</v>
      </c>
      <c r="D58">
        <v>5484000</v>
      </c>
      <c r="E58">
        <v>43094</v>
      </c>
      <c r="F58" t="s">
        <v>369</v>
      </c>
    </row>
    <row r="59" spans="1:6">
      <c r="A59" t="s">
        <v>797</v>
      </c>
      <c r="B59" s="68">
        <v>253</v>
      </c>
      <c r="C59" t="s">
        <v>370</v>
      </c>
      <c r="D59">
        <v>740528</v>
      </c>
      <c r="E59">
        <v>23000</v>
      </c>
      <c r="F59" t="s">
        <v>371</v>
      </c>
    </row>
    <row r="60" spans="1:6">
      <c r="A60" t="s">
        <v>798</v>
      </c>
      <c r="B60" s="68" t="s">
        <v>372</v>
      </c>
      <c r="C60" t="s">
        <v>373</v>
      </c>
      <c r="D60">
        <v>72813</v>
      </c>
      <c r="E60">
        <v>754</v>
      </c>
      <c r="F60" t="s">
        <v>374</v>
      </c>
    </row>
    <row r="61" spans="1:6">
      <c r="A61" t="s">
        <v>799</v>
      </c>
      <c r="B61" s="68" t="s">
        <v>375</v>
      </c>
      <c r="C61" t="s">
        <v>376</v>
      </c>
      <c r="D61">
        <v>9823821</v>
      </c>
      <c r="E61">
        <v>48730</v>
      </c>
      <c r="F61" t="s">
        <v>377</v>
      </c>
    </row>
    <row r="62" spans="1:6">
      <c r="A62" t="s">
        <v>800</v>
      </c>
      <c r="B62" s="68">
        <v>670</v>
      </c>
      <c r="C62" t="s">
        <v>378</v>
      </c>
      <c r="D62">
        <v>1154625</v>
      </c>
      <c r="E62">
        <v>15007</v>
      </c>
      <c r="F62" t="s">
        <v>379</v>
      </c>
    </row>
    <row r="63" spans="1:6">
      <c r="A63" t="s">
        <v>801</v>
      </c>
      <c r="B63" s="68">
        <v>593</v>
      </c>
      <c r="C63" t="s">
        <v>380</v>
      </c>
      <c r="D63">
        <v>14790608</v>
      </c>
      <c r="E63">
        <v>283560</v>
      </c>
      <c r="F63" t="s">
        <v>381</v>
      </c>
    </row>
    <row r="64" spans="1:6">
      <c r="A64" t="s">
        <v>802</v>
      </c>
      <c r="B64" s="68">
        <v>20</v>
      </c>
      <c r="C64" t="s">
        <v>382</v>
      </c>
      <c r="D64">
        <v>80471869</v>
      </c>
      <c r="E64">
        <v>1001450</v>
      </c>
      <c r="F64" t="s">
        <v>383</v>
      </c>
    </row>
    <row r="65" spans="1:6">
      <c r="A65" t="s">
        <v>803</v>
      </c>
      <c r="B65" s="68">
        <v>503</v>
      </c>
      <c r="C65" t="s">
        <v>384</v>
      </c>
      <c r="D65">
        <v>6052064</v>
      </c>
      <c r="E65">
        <v>21040</v>
      </c>
      <c r="F65" t="s">
        <v>385</v>
      </c>
    </row>
    <row r="66" spans="1:6">
      <c r="A66" t="s">
        <v>804</v>
      </c>
      <c r="B66" s="68">
        <v>240</v>
      </c>
      <c r="C66" t="s">
        <v>386</v>
      </c>
      <c r="D66">
        <v>1014999</v>
      </c>
      <c r="E66">
        <v>28051</v>
      </c>
      <c r="F66" t="s">
        <v>387</v>
      </c>
    </row>
    <row r="67" spans="1:6">
      <c r="A67" t="s">
        <v>805</v>
      </c>
      <c r="B67" s="68">
        <v>291</v>
      </c>
      <c r="C67" t="s">
        <v>388</v>
      </c>
      <c r="D67">
        <v>5792984</v>
      </c>
      <c r="E67">
        <v>121320</v>
      </c>
      <c r="F67" t="s">
        <v>389</v>
      </c>
    </row>
    <row r="68" spans="1:6">
      <c r="A68" t="s">
        <v>806</v>
      </c>
      <c r="B68" s="68">
        <v>372</v>
      </c>
      <c r="C68" t="s">
        <v>390</v>
      </c>
      <c r="D68">
        <v>1291170</v>
      </c>
      <c r="E68">
        <v>45226</v>
      </c>
      <c r="F68" t="s">
        <v>391</v>
      </c>
    </row>
    <row r="69" spans="1:6">
      <c r="A69" t="s">
        <v>807</v>
      </c>
      <c r="B69" s="68">
        <v>251</v>
      </c>
      <c r="C69" t="s">
        <v>392</v>
      </c>
      <c r="D69">
        <v>88013491</v>
      </c>
      <c r="E69">
        <v>1127127</v>
      </c>
      <c r="F69" t="s">
        <v>393</v>
      </c>
    </row>
    <row r="70" spans="1:6">
      <c r="A70" t="s">
        <v>808</v>
      </c>
      <c r="B70" s="68">
        <v>500</v>
      </c>
      <c r="C70" t="s">
        <v>394</v>
      </c>
      <c r="D70">
        <v>2638</v>
      </c>
      <c r="E70">
        <v>12173</v>
      </c>
      <c r="F70" t="s">
        <v>395</v>
      </c>
    </row>
    <row r="71" spans="1:6">
      <c r="A71" t="s">
        <v>809</v>
      </c>
      <c r="B71" s="68">
        <v>298</v>
      </c>
      <c r="C71" t="s">
        <v>396</v>
      </c>
      <c r="D71">
        <v>48228</v>
      </c>
      <c r="E71">
        <v>1399</v>
      </c>
      <c r="F71" t="s">
        <v>397</v>
      </c>
    </row>
    <row r="72" spans="1:6">
      <c r="A72" t="s">
        <v>810</v>
      </c>
      <c r="B72" s="68">
        <v>679</v>
      </c>
      <c r="C72" t="s">
        <v>398</v>
      </c>
      <c r="D72">
        <v>875983</v>
      </c>
      <c r="E72">
        <v>18270</v>
      </c>
      <c r="F72" t="s">
        <v>399</v>
      </c>
    </row>
    <row r="73" spans="1:6">
      <c r="A73" t="s">
        <v>811</v>
      </c>
      <c r="B73" s="68">
        <v>358</v>
      </c>
      <c r="C73" t="s">
        <v>400</v>
      </c>
      <c r="D73">
        <v>5244000</v>
      </c>
      <c r="E73">
        <v>337030</v>
      </c>
      <c r="F73" t="s">
        <v>401</v>
      </c>
    </row>
    <row r="74" spans="1:6">
      <c r="A74" t="s">
        <v>812</v>
      </c>
      <c r="B74" s="68">
        <v>33</v>
      </c>
      <c r="C74" t="s">
        <v>402</v>
      </c>
      <c r="D74">
        <v>64768389</v>
      </c>
      <c r="E74">
        <v>547030</v>
      </c>
      <c r="F74" t="s">
        <v>403</v>
      </c>
    </row>
    <row r="75" spans="1:6">
      <c r="A75" t="s">
        <v>813</v>
      </c>
      <c r="B75" s="68">
        <v>689</v>
      </c>
      <c r="C75" t="s">
        <v>404</v>
      </c>
      <c r="D75">
        <v>270485</v>
      </c>
      <c r="E75">
        <v>4167</v>
      </c>
      <c r="F75" t="s">
        <v>405</v>
      </c>
    </row>
    <row r="76" spans="1:6">
      <c r="A76" t="s">
        <v>814</v>
      </c>
      <c r="B76" s="68">
        <v>241</v>
      </c>
      <c r="C76" t="s">
        <v>406</v>
      </c>
      <c r="D76">
        <v>1545255</v>
      </c>
      <c r="E76">
        <v>267667</v>
      </c>
      <c r="F76" t="s">
        <v>407</v>
      </c>
    </row>
    <row r="77" spans="1:6">
      <c r="A77" t="s">
        <v>815</v>
      </c>
      <c r="B77" s="68">
        <v>220</v>
      </c>
      <c r="C77" t="s">
        <v>408</v>
      </c>
      <c r="D77">
        <v>1593256</v>
      </c>
      <c r="E77">
        <v>11300</v>
      </c>
      <c r="F77" t="s">
        <v>409</v>
      </c>
    </row>
    <row r="78" spans="1:6">
      <c r="A78" t="s">
        <v>816</v>
      </c>
      <c r="B78" s="68">
        <v>995</v>
      </c>
      <c r="C78" t="s">
        <v>410</v>
      </c>
      <c r="D78">
        <v>4630000</v>
      </c>
      <c r="E78">
        <v>69700</v>
      </c>
      <c r="F78" t="s">
        <v>411</v>
      </c>
    </row>
    <row r="79" spans="1:6">
      <c r="A79" t="s">
        <v>817</v>
      </c>
      <c r="B79" s="68">
        <v>49</v>
      </c>
      <c r="C79" t="s">
        <v>412</v>
      </c>
      <c r="D79">
        <v>81802257</v>
      </c>
      <c r="E79">
        <v>357021</v>
      </c>
      <c r="F79" t="s">
        <v>413</v>
      </c>
    </row>
    <row r="80" spans="1:6">
      <c r="A80" t="s">
        <v>818</v>
      </c>
      <c r="B80" s="68">
        <v>233</v>
      </c>
      <c r="C80" t="s">
        <v>414</v>
      </c>
      <c r="D80">
        <v>24339838</v>
      </c>
      <c r="E80">
        <v>239460</v>
      </c>
      <c r="F80" t="s">
        <v>415</v>
      </c>
    </row>
    <row r="81" spans="1:6">
      <c r="A81" t="s">
        <v>819</v>
      </c>
      <c r="B81" s="68">
        <v>350</v>
      </c>
      <c r="C81" t="s">
        <v>416</v>
      </c>
      <c r="D81">
        <v>27884</v>
      </c>
      <c r="E81">
        <v>7</v>
      </c>
      <c r="F81" t="s">
        <v>417</v>
      </c>
    </row>
    <row r="82" spans="1:6">
      <c r="A82" t="s">
        <v>820</v>
      </c>
      <c r="B82" s="68">
        <v>30</v>
      </c>
      <c r="C82" t="s">
        <v>418</v>
      </c>
      <c r="D82">
        <v>11000000</v>
      </c>
      <c r="E82">
        <v>131940</v>
      </c>
      <c r="F82" t="s">
        <v>419</v>
      </c>
    </row>
    <row r="83" spans="1:6">
      <c r="A83" t="s">
        <v>821</v>
      </c>
      <c r="B83" s="68">
        <v>299</v>
      </c>
      <c r="C83" t="s">
        <v>420</v>
      </c>
      <c r="D83">
        <v>56375</v>
      </c>
      <c r="E83">
        <v>2166086</v>
      </c>
      <c r="F83" t="s">
        <v>421</v>
      </c>
    </row>
    <row r="84" spans="1:6">
      <c r="A84" t="s">
        <v>822</v>
      </c>
      <c r="B84" s="68" t="s">
        <v>422</v>
      </c>
      <c r="C84" t="s">
        <v>423</v>
      </c>
      <c r="D84">
        <v>107818</v>
      </c>
      <c r="E84">
        <v>344</v>
      </c>
      <c r="F84" t="s">
        <v>424</v>
      </c>
    </row>
    <row r="85" spans="1:6">
      <c r="A85" t="s">
        <v>823</v>
      </c>
      <c r="B85" s="68" t="s">
        <v>425</v>
      </c>
      <c r="C85" t="s">
        <v>426</v>
      </c>
      <c r="D85">
        <v>159358</v>
      </c>
      <c r="E85">
        <v>549</v>
      </c>
      <c r="F85" t="s">
        <v>427</v>
      </c>
    </row>
    <row r="86" spans="1:6">
      <c r="A86" t="s">
        <v>824</v>
      </c>
      <c r="B86" s="68">
        <v>502</v>
      </c>
      <c r="C86" t="s">
        <v>428</v>
      </c>
      <c r="D86">
        <v>13550440</v>
      </c>
      <c r="E86">
        <v>108890</v>
      </c>
      <c r="F86" t="s">
        <v>429</v>
      </c>
    </row>
    <row r="87" spans="1:6">
      <c r="A87" t="s">
        <v>825</v>
      </c>
      <c r="B87" s="68" t="s">
        <v>430</v>
      </c>
      <c r="C87" t="s">
        <v>431</v>
      </c>
      <c r="D87">
        <v>65228</v>
      </c>
      <c r="E87">
        <v>78</v>
      </c>
      <c r="F87" t="s">
        <v>432</v>
      </c>
    </row>
    <row r="88" spans="1:6">
      <c r="A88" t="s">
        <v>826</v>
      </c>
      <c r="B88" s="68">
        <v>224</v>
      </c>
      <c r="C88" t="s">
        <v>433</v>
      </c>
      <c r="D88">
        <v>10324025</v>
      </c>
      <c r="E88">
        <v>245857</v>
      </c>
      <c r="F88" t="s">
        <v>434</v>
      </c>
    </row>
    <row r="89" spans="1:6">
      <c r="A89" t="s">
        <v>827</v>
      </c>
      <c r="B89" s="68">
        <v>245</v>
      </c>
      <c r="C89" t="s">
        <v>435</v>
      </c>
      <c r="D89">
        <v>1565126</v>
      </c>
      <c r="E89">
        <v>36120</v>
      </c>
      <c r="F89" t="s">
        <v>436</v>
      </c>
    </row>
    <row r="90" spans="1:6">
      <c r="A90" t="s">
        <v>828</v>
      </c>
      <c r="B90" s="68">
        <v>592</v>
      </c>
      <c r="C90" t="s">
        <v>437</v>
      </c>
      <c r="D90">
        <v>748486</v>
      </c>
      <c r="E90">
        <v>214970</v>
      </c>
      <c r="F90" t="s">
        <v>438</v>
      </c>
    </row>
    <row r="91" spans="1:6">
      <c r="A91" t="s">
        <v>829</v>
      </c>
      <c r="B91" s="68">
        <v>509</v>
      </c>
      <c r="C91" t="s">
        <v>439</v>
      </c>
      <c r="D91">
        <v>9648924</v>
      </c>
      <c r="E91">
        <v>27750</v>
      </c>
      <c r="F91" t="s">
        <v>440</v>
      </c>
    </row>
    <row r="92" spans="1:6">
      <c r="A92" t="s">
        <v>830</v>
      </c>
      <c r="B92" s="68">
        <v>504</v>
      </c>
      <c r="C92" t="s">
        <v>441</v>
      </c>
      <c r="D92">
        <v>7989415</v>
      </c>
      <c r="E92">
        <v>112090</v>
      </c>
      <c r="F92" t="s">
        <v>442</v>
      </c>
    </row>
    <row r="93" spans="1:6">
      <c r="A93" t="s">
        <v>831</v>
      </c>
      <c r="B93" s="68">
        <v>852</v>
      </c>
      <c r="C93" t="s">
        <v>443</v>
      </c>
      <c r="D93">
        <v>6898686</v>
      </c>
      <c r="E93">
        <v>1092</v>
      </c>
      <c r="F93" t="s">
        <v>444</v>
      </c>
    </row>
    <row r="94" spans="1:6">
      <c r="A94" t="s">
        <v>832</v>
      </c>
      <c r="B94" s="68">
        <v>36</v>
      </c>
      <c r="C94" t="s">
        <v>445</v>
      </c>
      <c r="D94">
        <v>9982000</v>
      </c>
      <c r="E94">
        <v>93030</v>
      </c>
      <c r="F94" t="s">
        <v>446</v>
      </c>
    </row>
    <row r="95" spans="1:6">
      <c r="A95" t="s">
        <v>833</v>
      </c>
      <c r="B95" s="68">
        <v>354</v>
      </c>
      <c r="C95" t="s">
        <v>447</v>
      </c>
      <c r="D95">
        <v>308910</v>
      </c>
      <c r="E95">
        <v>103000</v>
      </c>
      <c r="F95" t="s">
        <v>448</v>
      </c>
    </row>
    <row r="96" spans="1:6">
      <c r="A96" t="s">
        <v>834</v>
      </c>
      <c r="B96" s="68">
        <v>91</v>
      </c>
      <c r="C96" t="s">
        <v>449</v>
      </c>
      <c r="D96">
        <v>1173108018</v>
      </c>
      <c r="E96">
        <v>3287590</v>
      </c>
      <c r="F96" t="s">
        <v>450</v>
      </c>
    </row>
    <row r="97" spans="1:6">
      <c r="A97" t="s">
        <v>835</v>
      </c>
      <c r="B97" s="68">
        <v>62</v>
      </c>
      <c r="C97" t="s">
        <v>451</v>
      </c>
      <c r="D97">
        <v>242968342</v>
      </c>
      <c r="E97">
        <v>1919440</v>
      </c>
      <c r="F97" t="s">
        <v>452</v>
      </c>
    </row>
    <row r="98" spans="1:6">
      <c r="A98" t="s">
        <v>836</v>
      </c>
      <c r="B98" s="68">
        <v>98</v>
      </c>
      <c r="C98" t="s">
        <v>453</v>
      </c>
      <c r="D98">
        <v>76923300</v>
      </c>
      <c r="E98">
        <v>1648000</v>
      </c>
      <c r="F98" t="s">
        <v>454</v>
      </c>
    </row>
    <row r="99" spans="1:6">
      <c r="A99" t="s">
        <v>837</v>
      </c>
      <c r="B99" s="68">
        <v>964</v>
      </c>
      <c r="C99" t="s">
        <v>455</v>
      </c>
      <c r="D99">
        <v>29671605</v>
      </c>
      <c r="E99">
        <v>437072</v>
      </c>
      <c r="F99" t="s">
        <v>456</v>
      </c>
    </row>
    <row r="100" spans="1:6">
      <c r="A100" t="s">
        <v>838</v>
      </c>
      <c r="B100" s="68">
        <v>353</v>
      </c>
      <c r="C100" t="s">
        <v>457</v>
      </c>
      <c r="D100">
        <v>4622917</v>
      </c>
      <c r="E100">
        <v>70280</v>
      </c>
      <c r="F100" t="s">
        <v>458</v>
      </c>
    </row>
    <row r="101" spans="1:6">
      <c r="A101" t="s">
        <v>839</v>
      </c>
      <c r="B101" s="68" t="s">
        <v>459</v>
      </c>
      <c r="C101" t="s">
        <v>460</v>
      </c>
      <c r="D101">
        <v>75049</v>
      </c>
      <c r="E101">
        <v>572</v>
      </c>
      <c r="F101" t="s">
        <v>461</v>
      </c>
    </row>
    <row r="102" spans="1:6">
      <c r="A102" t="s">
        <v>840</v>
      </c>
      <c r="B102" s="68">
        <v>972</v>
      </c>
      <c r="C102" t="s">
        <v>462</v>
      </c>
      <c r="D102">
        <v>7353985</v>
      </c>
      <c r="E102">
        <v>20770</v>
      </c>
      <c r="F102" t="s">
        <v>463</v>
      </c>
    </row>
    <row r="103" spans="1:6">
      <c r="A103" t="s">
        <v>841</v>
      </c>
      <c r="B103" s="68">
        <v>39</v>
      </c>
      <c r="C103" t="s">
        <v>464</v>
      </c>
      <c r="D103">
        <v>60340328</v>
      </c>
      <c r="E103">
        <v>301230</v>
      </c>
      <c r="F103" t="s">
        <v>465</v>
      </c>
    </row>
    <row r="104" spans="1:6">
      <c r="A104" t="s">
        <v>842</v>
      </c>
      <c r="B104" s="68">
        <v>225</v>
      </c>
      <c r="C104" t="s">
        <v>466</v>
      </c>
      <c r="D104">
        <v>21058798</v>
      </c>
      <c r="E104">
        <v>322460</v>
      </c>
      <c r="F104" t="s">
        <v>467</v>
      </c>
    </row>
    <row r="105" spans="1:6">
      <c r="A105" t="s">
        <v>843</v>
      </c>
      <c r="B105" s="68" t="s">
        <v>468</v>
      </c>
      <c r="C105" t="s">
        <v>469</v>
      </c>
      <c r="D105">
        <v>2847232</v>
      </c>
      <c r="E105">
        <v>10991</v>
      </c>
      <c r="F105" t="s">
        <v>470</v>
      </c>
    </row>
    <row r="106" spans="1:6">
      <c r="A106" t="s">
        <v>844</v>
      </c>
      <c r="B106" s="68">
        <v>81</v>
      </c>
      <c r="C106" t="s">
        <v>471</v>
      </c>
      <c r="D106">
        <v>127288000</v>
      </c>
      <c r="E106">
        <v>377835</v>
      </c>
      <c r="F106" t="s">
        <v>472</v>
      </c>
    </row>
    <row r="107" spans="1:6">
      <c r="A107" t="s">
        <v>845</v>
      </c>
      <c r="B107" s="68" t="s">
        <v>473</v>
      </c>
      <c r="C107" t="s">
        <v>474</v>
      </c>
      <c r="D107">
        <v>90812</v>
      </c>
      <c r="E107">
        <v>116</v>
      </c>
      <c r="F107" t="s">
        <v>475</v>
      </c>
    </row>
    <row r="108" spans="1:6">
      <c r="A108" t="s">
        <v>846</v>
      </c>
      <c r="B108" s="68">
        <v>962</v>
      </c>
      <c r="C108" t="s">
        <v>476</v>
      </c>
      <c r="D108">
        <v>6407085</v>
      </c>
      <c r="E108">
        <v>92300</v>
      </c>
      <c r="F108" t="s">
        <v>477</v>
      </c>
    </row>
    <row r="109" spans="1:6">
      <c r="A109" t="s">
        <v>847</v>
      </c>
      <c r="B109" s="68">
        <v>7</v>
      </c>
      <c r="C109" t="s">
        <v>478</v>
      </c>
      <c r="D109">
        <v>15340000</v>
      </c>
      <c r="E109">
        <v>2717300</v>
      </c>
      <c r="F109" t="s">
        <v>479</v>
      </c>
    </row>
    <row r="110" spans="1:6">
      <c r="A110" t="s">
        <v>848</v>
      </c>
      <c r="B110" s="68">
        <v>254</v>
      </c>
      <c r="C110" t="s">
        <v>480</v>
      </c>
      <c r="D110">
        <v>40046566</v>
      </c>
      <c r="E110">
        <v>582650</v>
      </c>
      <c r="F110" t="s">
        <v>481</v>
      </c>
    </row>
    <row r="111" spans="1:6">
      <c r="A111" t="s">
        <v>849</v>
      </c>
      <c r="B111" s="68">
        <v>686</v>
      </c>
      <c r="C111" t="s">
        <v>482</v>
      </c>
      <c r="D111">
        <v>92533</v>
      </c>
      <c r="E111">
        <v>811</v>
      </c>
      <c r="F111" t="s">
        <v>483</v>
      </c>
    </row>
    <row r="112" spans="1:6">
      <c r="A112" t="s">
        <v>850</v>
      </c>
      <c r="B112" s="68">
        <v>383</v>
      </c>
      <c r="C112" t="s">
        <v>484</v>
      </c>
      <c r="D112">
        <v>1800000</v>
      </c>
      <c r="E112">
        <v>10887</v>
      </c>
      <c r="F112" t="s">
        <v>485</v>
      </c>
    </row>
    <row r="113" spans="1:6">
      <c r="A113" t="s">
        <v>851</v>
      </c>
      <c r="B113" s="68">
        <v>965</v>
      </c>
      <c r="C113" t="s">
        <v>486</v>
      </c>
      <c r="D113">
        <v>2789132</v>
      </c>
      <c r="E113">
        <v>17820</v>
      </c>
      <c r="F113" t="s">
        <v>487</v>
      </c>
    </row>
    <row r="114" spans="1:6">
      <c r="A114" t="s">
        <v>852</v>
      </c>
      <c r="B114" s="68">
        <v>996</v>
      </c>
      <c r="C114" t="s">
        <v>488</v>
      </c>
      <c r="D114">
        <v>5508626</v>
      </c>
      <c r="E114">
        <v>198500</v>
      </c>
      <c r="F114" t="s">
        <v>489</v>
      </c>
    </row>
    <row r="115" spans="1:6">
      <c r="A115" t="s">
        <v>853</v>
      </c>
      <c r="B115" s="68">
        <v>856</v>
      </c>
      <c r="C115" t="s">
        <v>490</v>
      </c>
      <c r="D115">
        <v>6368162</v>
      </c>
      <c r="E115">
        <v>236800</v>
      </c>
      <c r="F115" t="s">
        <v>491</v>
      </c>
    </row>
    <row r="116" spans="1:6">
      <c r="A116" t="s">
        <v>854</v>
      </c>
      <c r="B116" s="68">
        <v>371</v>
      </c>
      <c r="C116" t="s">
        <v>492</v>
      </c>
      <c r="D116">
        <v>2217969</v>
      </c>
      <c r="E116">
        <v>64589</v>
      </c>
      <c r="F116" t="s">
        <v>493</v>
      </c>
    </row>
    <row r="117" spans="1:6">
      <c r="A117" t="s">
        <v>855</v>
      </c>
      <c r="B117" s="68">
        <v>961</v>
      </c>
      <c r="C117" t="s">
        <v>494</v>
      </c>
      <c r="D117">
        <v>4125247</v>
      </c>
      <c r="E117">
        <v>10400</v>
      </c>
      <c r="F117" t="s">
        <v>495</v>
      </c>
    </row>
    <row r="118" spans="1:6">
      <c r="A118" t="s">
        <v>856</v>
      </c>
      <c r="B118" s="68">
        <v>266</v>
      </c>
      <c r="C118" t="s">
        <v>496</v>
      </c>
      <c r="D118">
        <v>1919552</v>
      </c>
      <c r="E118">
        <v>30355</v>
      </c>
      <c r="F118" t="s">
        <v>497</v>
      </c>
    </row>
    <row r="119" spans="1:6">
      <c r="A119" t="s">
        <v>857</v>
      </c>
      <c r="B119" s="68">
        <v>231</v>
      </c>
      <c r="C119" t="s">
        <v>498</v>
      </c>
      <c r="D119">
        <v>3685076</v>
      </c>
      <c r="E119">
        <v>111370</v>
      </c>
      <c r="F119" t="s">
        <v>499</v>
      </c>
    </row>
    <row r="120" spans="1:6">
      <c r="A120" t="s">
        <v>858</v>
      </c>
      <c r="B120" s="68">
        <v>218</v>
      </c>
      <c r="C120" t="s">
        <v>500</v>
      </c>
      <c r="D120">
        <v>6461454</v>
      </c>
      <c r="E120">
        <v>1759540</v>
      </c>
      <c r="F120" t="s">
        <v>501</v>
      </c>
    </row>
    <row r="121" spans="1:6">
      <c r="A121" t="s">
        <v>859</v>
      </c>
      <c r="B121" s="68">
        <v>423</v>
      </c>
      <c r="C121" t="s">
        <v>502</v>
      </c>
      <c r="D121">
        <v>35000</v>
      </c>
      <c r="E121">
        <v>160</v>
      </c>
      <c r="F121" t="s">
        <v>503</v>
      </c>
    </row>
    <row r="122" spans="1:6">
      <c r="A122" t="s">
        <v>860</v>
      </c>
      <c r="B122" s="68">
        <v>370</v>
      </c>
      <c r="C122" t="s">
        <v>504</v>
      </c>
      <c r="D122">
        <v>2944459</v>
      </c>
      <c r="E122">
        <v>65200</v>
      </c>
      <c r="F122" t="s">
        <v>505</v>
      </c>
    </row>
    <row r="123" spans="1:6">
      <c r="A123" t="s">
        <v>861</v>
      </c>
      <c r="B123" s="68">
        <v>352</v>
      </c>
      <c r="C123" t="s">
        <v>506</v>
      </c>
      <c r="D123">
        <v>497538</v>
      </c>
      <c r="E123">
        <v>2586</v>
      </c>
      <c r="F123" t="s">
        <v>507</v>
      </c>
    </row>
    <row r="124" spans="1:6">
      <c r="A124" t="s">
        <v>862</v>
      </c>
      <c r="B124" s="68">
        <v>853</v>
      </c>
      <c r="C124" t="s">
        <v>508</v>
      </c>
      <c r="D124">
        <v>449198</v>
      </c>
      <c r="E124">
        <v>254</v>
      </c>
      <c r="F124" t="s">
        <v>509</v>
      </c>
    </row>
    <row r="125" spans="1:6">
      <c r="A125" t="s">
        <v>863</v>
      </c>
      <c r="B125" s="68">
        <v>389</v>
      </c>
      <c r="C125" t="s">
        <v>510</v>
      </c>
      <c r="D125">
        <v>2062294</v>
      </c>
      <c r="E125">
        <v>25333</v>
      </c>
      <c r="F125" t="s">
        <v>511</v>
      </c>
    </row>
    <row r="126" spans="1:6">
      <c r="A126" t="s">
        <v>864</v>
      </c>
      <c r="B126" s="68">
        <v>261</v>
      </c>
      <c r="C126" t="s">
        <v>512</v>
      </c>
      <c r="D126">
        <v>21281844</v>
      </c>
      <c r="E126">
        <v>587040</v>
      </c>
      <c r="F126" t="s">
        <v>513</v>
      </c>
    </row>
    <row r="127" spans="1:6">
      <c r="A127" t="s">
        <v>865</v>
      </c>
      <c r="B127" s="68">
        <v>265</v>
      </c>
      <c r="C127" t="s">
        <v>514</v>
      </c>
      <c r="D127">
        <v>15447500</v>
      </c>
      <c r="E127">
        <v>118480</v>
      </c>
      <c r="F127" t="s">
        <v>515</v>
      </c>
    </row>
    <row r="128" spans="1:6">
      <c r="A128" t="s">
        <v>866</v>
      </c>
      <c r="B128" s="68">
        <v>60</v>
      </c>
      <c r="C128" t="s">
        <v>516</v>
      </c>
      <c r="D128">
        <v>28274729</v>
      </c>
      <c r="E128">
        <v>329750</v>
      </c>
      <c r="F128" t="s">
        <v>517</v>
      </c>
    </row>
    <row r="129" spans="1:6">
      <c r="A129" t="s">
        <v>867</v>
      </c>
      <c r="B129" s="68">
        <v>960</v>
      </c>
      <c r="C129" t="s">
        <v>518</v>
      </c>
      <c r="D129">
        <v>395650</v>
      </c>
      <c r="E129">
        <v>300</v>
      </c>
      <c r="F129" t="s">
        <v>519</v>
      </c>
    </row>
    <row r="130" spans="1:6">
      <c r="A130" t="s">
        <v>868</v>
      </c>
      <c r="B130" s="68">
        <v>223</v>
      </c>
      <c r="C130" t="s">
        <v>520</v>
      </c>
      <c r="D130">
        <v>13796354</v>
      </c>
      <c r="E130">
        <v>1240000</v>
      </c>
      <c r="F130" t="s">
        <v>521</v>
      </c>
    </row>
    <row r="131" spans="1:6">
      <c r="A131" t="s">
        <v>869</v>
      </c>
      <c r="B131" s="68">
        <v>356</v>
      </c>
      <c r="C131" t="s">
        <v>522</v>
      </c>
      <c r="D131">
        <v>403000</v>
      </c>
      <c r="E131">
        <v>316</v>
      </c>
      <c r="F131" t="s">
        <v>523</v>
      </c>
    </row>
    <row r="132" spans="1:6">
      <c r="A132" t="s">
        <v>870</v>
      </c>
      <c r="B132" s="68">
        <v>692</v>
      </c>
      <c r="C132" t="s">
        <v>524</v>
      </c>
      <c r="D132">
        <v>65859</v>
      </c>
      <c r="E132">
        <v>181</v>
      </c>
      <c r="F132" t="s">
        <v>525</v>
      </c>
    </row>
    <row r="133" spans="1:6">
      <c r="A133" t="s">
        <v>871</v>
      </c>
      <c r="B133" s="68">
        <v>222</v>
      </c>
      <c r="C133" t="s">
        <v>526</v>
      </c>
      <c r="D133">
        <v>3205060</v>
      </c>
      <c r="E133">
        <v>1030700</v>
      </c>
      <c r="F133" t="s">
        <v>527</v>
      </c>
    </row>
    <row r="134" spans="1:6">
      <c r="A134" t="s">
        <v>872</v>
      </c>
      <c r="B134" s="68">
        <v>230</v>
      </c>
      <c r="C134" t="s">
        <v>528</v>
      </c>
      <c r="D134">
        <v>1294104</v>
      </c>
      <c r="E134">
        <v>2040</v>
      </c>
      <c r="F134" t="s">
        <v>529</v>
      </c>
    </row>
    <row r="135" spans="1:6">
      <c r="A135" t="s">
        <v>873</v>
      </c>
      <c r="B135" s="68">
        <v>262</v>
      </c>
      <c r="C135" t="s">
        <v>530</v>
      </c>
      <c r="D135">
        <v>159042</v>
      </c>
      <c r="E135">
        <v>374</v>
      </c>
    </row>
    <row r="136" spans="1:6">
      <c r="A136" t="s">
        <v>874</v>
      </c>
      <c r="B136" s="68">
        <v>52</v>
      </c>
      <c r="C136" t="s">
        <v>531</v>
      </c>
      <c r="D136">
        <v>112468855</v>
      </c>
      <c r="E136">
        <v>1972550</v>
      </c>
      <c r="F136" t="s">
        <v>532</v>
      </c>
    </row>
    <row r="137" spans="1:6">
      <c r="A137" t="s">
        <v>875</v>
      </c>
      <c r="B137" s="68">
        <v>691</v>
      </c>
      <c r="C137" t="s">
        <v>533</v>
      </c>
      <c r="D137">
        <v>107708</v>
      </c>
      <c r="E137">
        <v>702</v>
      </c>
      <c r="F137" t="s">
        <v>534</v>
      </c>
    </row>
    <row r="138" spans="1:6">
      <c r="A138" t="s">
        <v>876</v>
      </c>
      <c r="B138" s="68">
        <v>373</v>
      </c>
      <c r="C138" t="s">
        <v>535</v>
      </c>
      <c r="D138">
        <v>4324000</v>
      </c>
      <c r="E138">
        <v>33843</v>
      </c>
      <c r="F138" t="s">
        <v>536</v>
      </c>
    </row>
    <row r="139" spans="1:6">
      <c r="A139" t="s">
        <v>877</v>
      </c>
      <c r="B139" s="68">
        <v>377</v>
      </c>
      <c r="C139" t="s">
        <v>537</v>
      </c>
      <c r="D139">
        <v>32965</v>
      </c>
      <c r="E139">
        <v>2</v>
      </c>
      <c r="F139" t="s">
        <v>538</v>
      </c>
    </row>
    <row r="140" spans="1:6">
      <c r="A140" t="s">
        <v>878</v>
      </c>
      <c r="B140" s="68">
        <v>976</v>
      </c>
      <c r="C140" t="s">
        <v>539</v>
      </c>
      <c r="D140">
        <v>3086918</v>
      </c>
      <c r="E140">
        <v>1565000</v>
      </c>
      <c r="F140" t="s">
        <v>540</v>
      </c>
    </row>
    <row r="141" spans="1:6">
      <c r="A141" t="s">
        <v>879</v>
      </c>
      <c r="B141" s="68">
        <v>382</v>
      </c>
      <c r="C141" t="s">
        <v>541</v>
      </c>
      <c r="D141">
        <v>666730</v>
      </c>
      <c r="E141">
        <v>14026</v>
      </c>
      <c r="F141" t="s">
        <v>542</v>
      </c>
    </row>
    <row r="142" spans="1:6">
      <c r="A142" t="s">
        <v>880</v>
      </c>
      <c r="B142" s="68" t="s">
        <v>543</v>
      </c>
      <c r="C142" t="s">
        <v>544</v>
      </c>
      <c r="D142">
        <v>9341</v>
      </c>
      <c r="E142">
        <v>102</v>
      </c>
    </row>
    <row r="143" spans="1:6">
      <c r="A143" t="s">
        <v>881</v>
      </c>
      <c r="B143" s="68">
        <v>212</v>
      </c>
      <c r="C143" t="s">
        <v>545</v>
      </c>
      <c r="D143">
        <v>31627428</v>
      </c>
      <c r="E143">
        <v>446550</v>
      </c>
      <c r="F143" t="s">
        <v>546</v>
      </c>
    </row>
    <row r="144" spans="1:6">
      <c r="A144" t="s">
        <v>882</v>
      </c>
      <c r="B144" s="68">
        <v>258</v>
      </c>
      <c r="C144" t="s">
        <v>547</v>
      </c>
      <c r="D144">
        <v>22061451</v>
      </c>
      <c r="E144">
        <v>801590</v>
      </c>
      <c r="F144" t="s">
        <v>548</v>
      </c>
    </row>
    <row r="145" spans="1:6">
      <c r="A145" t="s">
        <v>883</v>
      </c>
      <c r="B145" s="68">
        <v>95</v>
      </c>
      <c r="C145" t="s">
        <v>549</v>
      </c>
      <c r="D145">
        <v>53414374</v>
      </c>
      <c r="E145">
        <v>678500</v>
      </c>
      <c r="F145" t="s">
        <v>550</v>
      </c>
    </row>
    <row r="146" spans="1:6">
      <c r="A146" t="s">
        <v>884</v>
      </c>
      <c r="B146" s="68">
        <v>264</v>
      </c>
      <c r="C146" t="s">
        <v>551</v>
      </c>
      <c r="D146">
        <v>2128471</v>
      </c>
      <c r="E146">
        <v>825418</v>
      </c>
      <c r="F146" t="s">
        <v>552</v>
      </c>
    </row>
    <row r="147" spans="1:6">
      <c r="A147" t="s">
        <v>885</v>
      </c>
      <c r="B147" s="68">
        <v>674</v>
      </c>
      <c r="C147" t="s">
        <v>553</v>
      </c>
      <c r="D147">
        <v>10065</v>
      </c>
      <c r="E147">
        <v>21</v>
      </c>
    </row>
    <row r="148" spans="1:6">
      <c r="A148" t="s">
        <v>886</v>
      </c>
      <c r="B148" s="68">
        <v>977</v>
      </c>
      <c r="C148" t="s">
        <v>554</v>
      </c>
      <c r="D148">
        <v>28951852</v>
      </c>
      <c r="E148">
        <v>140800</v>
      </c>
      <c r="F148" t="s">
        <v>555</v>
      </c>
    </row>
    <row r="149" spans="1:6">
      <c r="A149" t="s">
        <v>887</v>
      </c>
      <c r="B149" s="68">
        <v>31</v>
      </c>
      <c r="C149" t="s">
        <v>556</v>
      </c>
      <c r="D149">
        <v>16645000</v>
      </c>
      <c r="E149">
        <v>41526</v>
      </c>
      <c r="F149" t="s">
        <v>557</v>
      </c>
    </row>
    <row r="150" spans="1:6">
      <c r="A150" t="s">
        <v>888</v>
      </c>
      <c r="B150" s="68">
        <v>599</v>
      </c>
      <c r="C150" t="s">
        <v>558</v>
      </c>
      <c r="D150">
        <v>136197</v>
      </c>
      <c r="E150">
        <v>960</v>
      </c>
    </row>
    <row r="151" spans="1:6">
      <c r="A151" t="s">
        <v>889</v>
      </c>
      <c r="B151" s="68">
        <v>687</v>
      </c>
      <c r="C151" t="s">
        <v>559</v>
      </c>
      <c r="D151">
        <v>216494</v>
      </c>
      <c r="E151">
        <v>19060</v>
      </c>
      <c r="F151" t="s">
        <v>560</v>
      </c>
    </row>
    <row r="152" spans="1:6">
      <c r="A152" t="s">
        <v>890</v>
      </c>
      <c r="B152" s="68">
        <v>64</v>
      </c>
      <c r="C152" t="s">
        <v>561</v>
      </c>
      <c r="D152">
        <v>4252277</v>
      </c>
      <c r="E152">
        <v>268680</v>
      </c>
      <c r="F152" t="s">
        <v>562</v>
      </c>
    </row>
    <row r="153" spans="1:6">
      <c r="A153" t="s">
        <v>891</v>
      </c>
      <c r="B153" s="68">
        <v>505</v>
      </c>
      <c r="C153" t="s">
        <v>563</v>
      </c>
      <c r="D153">
        <v>5995928</v>
      </c>
      <c r="E153">
        <v>129494</v>
      </c>
      <c r="F153" t="s">
        <v>564</v>
      </c>
    </row>
    <row r="154" spans="1:6">
      <c r="A154" t="s">
        <v>892</v>
      </c>
      <c r="B154" s="68">
        <v>227</v>
      </c>
      <c r="C154" t="s">
        <v>565</v>
      </c>
      <c r="D154">
        <v>15878271</v>
      </c>
      <c r="E154">
        <v>1267000</v>
      </c>
      <c r="F154" t="s">
        <v>566</v>
      </c>
    </row>
    <row r="155" spans="1:6">
      <c r="A155" t="s">
        <v>893</v>
      </c>
      <c r="B155" s="68">
        <v>234</v>
      </c>
      <c r="C155" t="s">
        <v>567</v>
      </c>
      <c r="D155">
        <v>154000000</v>
      </c>
      <c r="E155">
        <v>923768</v>
      </c>
      <c r="F155" t="s">
        <v>568</v>
      </c>
    </row>
    <row r="156" spans="1:6">
      <c r="A156" t="s">
        <v>894</v>
      </c>
      <c r="B156" s="68">
        <v>683</v>
      </c>
      <c r="C156" t="s">
        <v>569</v>
      </c>
      <c r="D156">
        <v>2166</v>
      </c>
      <c r="E156">
        <v>260</v>
      </c>
      <c r="F156" t="s">
        <v>570</v>
      </c>
    </row>
    <row r="157" spans="1:6">
      <c r="A157" t="s">
        <v>895</v>
      </c>
      <c r="B157" s="68">
        <v>850</v>
      </c>
      <c r="C157" t="s">
        <v>571</v>
      </c>
      <c r="D157">
        <v>22912177</v>
      </c>
      <c r="E157">
        <v>120540</v>
      </c>
      <c r="F157" t="s">
        <v>572</v>
      </c>
    </row>
    <row r="158" spans="1:6">
      <c r="A158" t="s">
        <v>896</v>
      </c>
      <c r="B158" s="68" t="s">
        <v>573</v>
      </c>
      <c r="C158" t="s">
        <v>574</v>
      </c>
      <c r="D158">
        <v>53883</v>
      </c>
      <c r="E158">
        <v>477</v>
      </c>
      <c r="F158" t="s">
        <v>575</v>
      </c>
    </row>
    <row r="159" spans="1:6">
      <c r="A159" t="s">
        <v>897</v>
      </c>
      <c r="B159" s="68">
        <v>47</v>
      </c>
      <c r="C159" t="s">
        <v>576</v>
      </c>
      <c r="D159">
        <v>5009150</v>
      </c>
      <c r="E159">
        <v>324220</v>
      </c>
      <c r="F159" t="s">
        <v>577</v>
      </c>
    </row>
    <row r="160" spans="1:6">
      <c r="A160" t="s">
        <v>898</v>
      </c>
      <c r="B160" s="68">
        <v>968</v>
      </c>
      <c r="C160" t="s">
        <v>578</v>
      </c>
      <c r="D160">
        <v>2967717</v>
      </c>
      <c r="E160">
        <v>212460</v>
      </c>
      <c r="F160" t="s">
        <v>579</v>
      </c>
    </row>
    <row r="161" spans="1:6">
      <c r="A161" t="s">
        <v>899</v>
      </c>
      <c r="B161" s="68">
        <v>92</v>
      </c>
      <c r="C161" t="s">
        <v>580</v>
      </c>
      <c r="D161">
        <v>184404791</v>
      </c>
      <c r="E161">
        <v>803940</v>
      </c>
      <c r="F161" t="s">
        <v>581</v>
      </c>
    </row>
    <row r="162" spans="1:6">
      <c r="A162" t="s">
        <v>900</v>
      </c>
      <c r="B162" s="68">
        <v>680</v>
      </c>
      <c r="C162" t="s">
        <v>582</v>
      </c>
      <c r="D162">
        <v>19907</v>
      </c>
      <c r="E162">
        <v>458</v>
      </c>
      <c r="F162" t="s">
        <v>583</v>
      </c>
    </row>
    <row r="163" spans="1:6">
      <c r="A163" t="s">
        <v>901</v>
      </c>
      <c r="B163" s="68">
        <v>970</v>
      </c>
      <c r="C163" t="s">
        <v>584</v>
      </c>
      <c r="D163">
        <v>3800000</v>
      </c>
      <c r="E163">
        <v>5970</v>
      </c>
      <c r="F163" t="s">
        <v>585</v>
      </c>
    </row>
    <row r="164" spans="1:6">
      <c r="A164" t="s">
        <v>902</v>
      </c>
      <c r="B164" s="68">
        <v>507</v>
      </c>
      <c r="C164" t="s">
        <v>586</v>
      </c>
      <c r="D164">
        <v>3410676</v>
      </c>
      <c r="E164">
        <v>78200</v>
      </c>
      <c r="F164" t="s">
        <v>587</v>
      </c>
    </row>
    <row r="165" spans="1:6">
      <c r="A165" t="s">
        <v>903</v>
      </c>
      <c r="B165" s="68">
        <v>675</v>
      </c>
      <c r="C165" t="s">
        <v>588</v>
      </c>
      <c r="D165">
        <v>6064515</v>
      </c>
      <c r="E165">
        <v>462840</v>
      </c>
      <c r="F165" t="s">
        <v>589</v>
      </c>
    </row>
    <row r="166" spans="1:6">
      <c r="A166" t="s">
        <v>904</v>
      </c>
      <c r="B166" s="68">
        <v>595</v>
      </c>
      <c r="C166" t="s">
        <v>590</v>
      </c>
      <c r="D166">
        <v>6375830</v>
      </c>
      <c r="E166">
        <v>406750</v>
      </c>
      <c r="F166" t="s">
        <v>591</v>
      </c>
    </row>
    <row r="167" spans="1:6">
      <c r="A167" t="s">
        <v>905</v>
      </c>
      <c r="B167" s="68">
        <v>51</v>
      </c>
      <c r="C167" t="s">
        <v>592</v>
      </c>
      <c r="D167">
        <v>29907003</v>
      </c>
      <c r="E167">
        <v>1285220</v>
      </c>
      <c r="F167" t="s">
        <v>593</v>
      </c>
    </row>
    <row r="168" spans="1:6">
      <c r="A168" t="s">
        <v>906</v>
      </c>
      <c r="B168" s="68">
        <v>63</v>
      </c>
      <c r="C168" t="s">
        <v>594</v>
      </c>
      <c r="D168">
        <v>99900177</v>
      </c>
      <c r="E168">
        <v>300000</v>
      </c>
      <c r="F168" t="s">
        <v>595</v>
      </c>
    </row>
    <row r="169" spans="1:6">
      <c r="A169" t="s">
        <v>907</v>
      </c>
      <c r="B169" s="68">
        <v>64</v>
      </c>
      <c r="C169" t="s">
        <v>596</v>
      </c>
      <c r="D169">
        <v>46</v>
      </c>
      <c r="E169">
        <v>47</v>
      </c>
    </row>
    <row r="170" spans="1:6">
      <c r="A170" t="s">
        <v>908</v>
      </c>
      <c r="B170" s="68">
        <v>48</v>
      </c>
      <c r="C170" t="s">
        <v>597</v>
      </c>
      <c r="D170">
        <v>38500000</v>
      </c>
      <c r="E170">
        <v>312685</v>
      </c>
      <c r="F170" t="s">
        <v>598</v>
      </c>
    </row>
    <row r="171" spans="1:6">
      <c r="A171" t="s">
        <v>909</v>
      </c>
      <c r="B171" s="68">
        <v>351</v>
      </c>
      <c r="C171" t="s">
        <v>599</v>
      </c>
      <c r="D171">
        <v>10676000</v>
      </c>
      <c r="E171">
        <v>92391</v>
      </c>
      <c r="F171" t="s">
        <v>600</v>
      </c>
    </row>
    <row r="172" spans="1:6">
      <c r="A172" t="s">
        <v>910</v>
      </c>
      <c r="B172" s="68" t="s">
        <v>601</v>
      </c>
      <c r="C172" t="s">
        <v>602</v>
      </c>
      <c r="D172">
        <v>3916632</v>
      </c>
      <c r="E172">
        <v>9104</v>
      </c>
      <c r="F172" t="s">
        <v>603</v>
      </c>
    </row>
    <row r="173" spans="1:6">
      <c r="A173" t="s">
        <v>911</v>
      </c>
      <c r="B173" s="68">
        <v>974</v>
      </c>
      <c r="C173" t="s">
        <v>604</v>
      </c>
      <c r="D173">
        <v>840926</v>
      </c>
      <c r="E173">
        <v>11437</v>
      </c>
      <c r="F173" t="s">
        <v>605</v>
      </c>
    </row>
    <row r="174" spans="1:6">
      <c r="A174" t="s">
        <v>912</v>
      </c>
      <c r="B174" s="68">
        <v>242</v>
      </c>
      <c r="C174" t="s">
        <v>606</v>
      </c>
      <c r="D174">
        <v>3039126</v>
      </c>
      <c r="E174">
        <v>342000</v>
      </c>
      <c r="F174" t="s">
        <v>607</v>
      </c>
    </row>
    <row r="175" spans="1:6">
      <c r="A175" t="s">
        <v>913</v>
      </c>
      <c r="B175" s="68">
        <v>262</v>
      </c>
      <c r="C175" t="s">
        <v>608</v>
      </c>
      <c r="D175">
        <v>776948</v>
      </c>
      <c r="E175">
        <v>2517</v>
      </c>
    </row>
    <row r="176" spans="1:6">
      <c r="A176" t="s">
        <v>914</v>
      </c>
      <c r="B176" s="68">
        <v>40</v>
      </c>
      <c r="C176" t="s">
        <v>609</v>
      </c>
      <c r="D176">
        <v>21959278</v>
      </c>
      <c r="E176">
        <v>237500</v>
      </c>
      <c r="F176" t="s">
        <v>610</v>
      </c>
    </row>
    <row r="177" spans="1:6">
      <c r="A177" t="s">
        <v>915</v>
      </c>
      <c r="B177" s="68">
        <v>7</v>
      </c>
      <c r="C177" t="s">
        <v>611</v>
      </c>
      <c r="D177">
        <v>140702000</v>
      </c>
      <c r="E177">
        <v>17100000</v>
      </c>
      <c r="F177" t="s">
        <v>612</v>
      </c>
    </row>
    <row r="178" spans="1:6">
      <c r="A178" t="s">
        <v>916</v>
      </c>
      <c r="B178" s="68">
        <v>250</v>
      </c>
      <c r="C178" t="s">
        <v>613</v>
      </c>
      <c r="D178">
        <v>11055976</v>
      </c>
      <c r="E178">
        <v>26338</v>
      </c>
      <c r="F178" t="s">
        <v>614</v>
      </c>
    </row>
    <row r="179" spans="1:6">
      <c r="A179" t="s">
        <v>917</v>
      </c>
      <c r="B179" s="68">
        <v>590</v>
      </c>
      <c r="C179" t="s">
        <v>615</v>
      </c>
      <c r="D179">
        <v>8450</v>
      </c>
      <c r="E179">
        <v>21</v>
      </c>
    </row>
    <row r="180" spans="1:6">
      <c r="A180" t="s">
        <v>918</v>
      </c>
      <c r="B180" s="68">
        <v>290</v>
      </c>
      <c r="C180" t="s">
        <v>616</v>
      </c>
      <c r="D180">
        <v>7460</v>
      </c>
      <c r="E180">
        <v>410</v>
      </c>
    </row>
    <row r="181" spans="1:6">
      <c r="A181" t="s">
        <v>919</v>
      </c>
      <c r="B181" s="68" t="s">
        <v>617</v>
      </c>
      <c r="C181" t="s">
        <v>618</v>
      </c>
      <c r="D181">
        <v>51134</v>
      </c>
      <c r="E181">
        <v>261</v>
      </c>
      <c r="F181" t="s">
        <v>619</v>
      </c>
    </row>
    <row r="182" spans="1:6">
      <c r="A182" t="s">
        <v>920</v>
      </c>
      <c r="B182" s="68" t="s">
        <v>620</v>
      </c>
      <c r="C182" t="s">
        <v>621</v>
      </c>
      <c r="D182">
        <v>160922</v>
      </c>
      <c r="E182">
        <v>616</v>
      </c>
      <c r="F182" t="s">
        <v>622</v>
      </c>
    </row>
    <row r="183" spans="1:6">
      <c r="A183" t="s">
        <v>921</v>
      </c>
      <c r="B183" s="68">
        <v>590</v>
      </c>
      <c r="C183" t="s">
        <v>623</v>
      </c>
      <c r="D183">
        <v>35925</v>
      </c>
      <c r="E183">
        <v>53</v>
      </c>
      <c r="F183" t="s">
        <v>624</v>
      </c>
    </row>
    <row r="184" spans="1:6">
      <c r="A184" t="s">
        <v>922</v>
      </c>
      <c r="B184" s="68">
        <v>508</v>
      </c>
      <c r="C184" t="s">
        <v>625</v>
      </c>
      <c r="D184">
        <v>7012</v>
      </c>
      <c r="E184">
        <v>242</v>
      </c>
      <c r="F184" t="s">
        <v>626</v>
      </c>
    </row>
    <row r="185" spans="1:6">
      <c r="A185" t="s">
        <v>923</v>
      </c>
      <c r="B185" s="68" t="s">
        <v>627</v>
      </c>
      <c r="C185" t="s">
        <v>628</v>
      </c>
      <c r="D185">
        <v>104217</v>
      </c>
      <c r="E185">
        <v>389</v>
      </c>
      <c r="F185" t="s">
        <v>629</v>
      </c>
    </row>
    <row r="186" spans="1:6">
      <c r="A186" t="s">
        <v>924</v>
      </c>
      <c r="B186" s="68">
        <v>685</v>
      </c>
      <c r="C186" t="s">
        <v>630</v>
      </c>
      <c r="D186">
        <v>192001</v>
      </c>
      <c r="E186">
        <v>2944</v>
      </c>
      <c r="F186" t="s">
        <v>631</v>
      </c>
    </row>
    <row r="187" spans="1:6">
      <c r="A187" t="s">
        <v>925</v>
      </c>
      <c r="B187" s="68">
        <v>378</v>
      </c>
      <c r="C187" t="s">
        <v>632</v>
      </c>
      <c r="D187">
        <v>31477</v>
      </c>
      <c r="E187">
        <v>61</v>
      </c>
      <c r="F187" t="s">
        <v>633</v>
      </c>
    </row>
    <row r="188" spans="1:6">
      <c r="A188" t="s">
        <v>926</v>
      </c>
      <c r="B188" s="68">
        <v>239</v>
      </c>
      <c r="C188" t="s">
        <v>634</v>
      </c>
      <c r="D188">
        <v>175808</v>
      </c>
      <c r="E188">
        <v>1001</v>
      </c>
      <c r="F188" t="s">
        <v>635</v>
      </c>
    </row>
    <row r="189" spans="1:6">
      <c r="A189" t="s">
        <v>927</v>
      </c>
      <c r="B189" s="68">
        <v>966</v>
      </c>
      <c r="C189" t="s">
        <v>636</v>
      </c>
      <c r="D189">
        <v>25731776</v>
      </c>
      <c r="E189">
        <v>1960582</v>
      </c>
      <c r="F189" t="s">
        <v>637</v>
      </c>
    </row>
    <row r="190" spans="1:6">
      <c r="A190" t="s">
        <v>928</v>
      </c>
      <c r="B190" s="68">
        <v>221</v>
      </c>
      <c r="C190" t="s">
        <v>638</v>
      </c>
      <c r="D190">
        <v>12323252</v>
      </c>
      <c r="E190">
        <v>196190</v>
      </c>
      <c r="F190" t="s">
        <v>639</v>
      </c>
    </row>
    <row r="191" spans="1:6">
      <c r="A191" t="s">
        <v>929</v>
      </c>
      <c r="B191" s="68">
        <v>381</v>
      </c>
      <c r="C191" t="s">
        <v>640</v>
      </c>
      <c r="D191">
        <v>7344847</v>
      </c>
      <c r="E191">
        <v>88361</v>
      </c>
      <c r="F191" t="s">
        <v>641</v>
      </c>
    </row>
    <row r="192" spans="1:6">
      <c r="A192" t="s">
        <v>930</v>
      </c>
      <c r="B192" s="68">
        <v>248</v>
      </c>
      <c r="C192" t="s">
        <v>642</v>
      </c>
      <c r="D192">
        <v>88340</v>
      </c>
      <c r="E192">
        <v>455</v>
      </c>
      <c r="F192" t="s">
        <v>643</v>
      </c>
    </row>
    <row r="193" spans="1:6">
      <c r="A193" t="s">
        <v>931</v>
      </c>
      <c r="B193" s="68">
        <v>232</v>
      </c>
      <c r="C193" t="s">
        <v>644</v>
      </c>
      <c r="D193">
        <v>5245695</v>
      </c>
      <c r="E193">
        <v>71740</v>
      </c>
      <c r="F193" t="s">
        <v>645</v>
      </c>
    </row>
    <row r="194" spans="1:6">
      <c r="A194" t="s">
        <v>932</v>
      </c>
      <c r="B194" s="68">
        <v>65</v>
      </c>
      <c r="C194" t="s">
        <v>646</v>
      </c>
      <c r="D194">
        <v>4701069</v>
      </c>
      <c r="E194">
        <v>693</v>
      </c>
      <c r="F194" t="s">
        <v>647</v>
      </c>
    </row>
    <row r="195" spans="1:6">
      <c r="A195" t="s">
        <v>933</v>
      </c>
      <c r="B195" s="68" t="s">
        <v>648</v>
      </c>
      <c r="C195" t="s">
        <v>649</v>
      </c>
      <c r="D195">
        <v>37429</v>
      </c>
      <c r="E195">
        <v>34</v>
      </c>
      <c r="F195" t="s">
        <v>650</v>
      </c>
    </row>
    <row r="196" spans="1:6">
      <c r="A196" t="s">
        <v>934</v>
      </c>
      <c r="B196" s="68">
        <v>421</v>
      </c>
      <c r="C196" t="s">
        <v>651</v>
      </c>
      <c r="D196">
        <v>5455000</v>
      </c>
      <c r="E196">
        <v>48845</v>
      </c>
      <c r="F196" t="s">
        <v>652</v>
      </c>
    </row>
    <row r="197" spans="1:6">
      <c r="A197" t="s">
        <v>935</v>
      </c>
      <c r="B197" s="68">
        <v>386</v>
      </c>
      <c r="C197" t="s">
        <v>653</v>
      </c>
      <c r="D197">
        <v>2007000</v>
      </c>
      <c r="E197">
        <v>20273</v>
      </c>
      <c r="F197" t="s">
        <v>654</v>
      </c>
    </row>
    <row r="198" spans="1:6">
      <c r="A198" t="s">
        <v>936</v>
      </c>
      <c r="B198" s="68">
        <v>677</v>
      </c>
      <c r="C198" t="s">
        <v>655</v>
      </c>
      <c r="D198">
        <v>559198</v>
      </c>
      <c r="E198">
        <v>28450</v>
      </c>
      <c r="F198" t="s">
        <v>656</v>
      </c>
    </row>
    <row r="199" spans="1:6">
      <c r="A199" t="s">
        <v>937</v>
      </c>
      <c r="B199" s="68">
        <v>252</v>
      </c>
      <c r="C199" t="s">
        <v>657</v>
      </c>
      <c r="D199">
        <v>10112453</v>
      </c>
      <c r="E199">
        <v>637657</v>
      </c>
      <c r="F199" t="s">
        <v>658</v>
      </c>
    </row>
    <row r="200" spans="1:6">
      <c r="A200" t="s">
        <v>938</v>
      </c>
      <c r="B200" s="68">
        <v>27</v>
      </c>
      <c r="C200" t="s">
        <v>659</v>
      </c>
      <c r="D200">
        <v>49000000</v>
      </c>
      <c r="E200">
        <v>1219912</v>
      </c>
      <c r="F200" t="s">
        <v>660</v>
      </c>
    </row>
    <row r="201" spans="1:6">
      <c r="A201" t="s">
        <v>939</v>
      </c>
      <c r="B201" s="68">
        <v>82</v>
      </c>
      <c r="C201" t="s">
        <v>661</v>
      </c>
      <c r="D201">
        <v>48422644</v>
      </c>
      <c r="E201">
        <v>98480</v>
      </c>
      <c r="F201" t="s">
        <v>662</v>
      </c>
    </row>
    <row r="202" spans="1:6">
      <c r="A202" t="s">
        <v>940</v>
      </c>
      <c r="B202" s="68">
        <v>211</v>
      </c>
      <c r="C202" t="s">
        <v>663</v>
      </c>
      <c r="D202">
        <v>8260490</v>
      </c>
      <c r="E202">
        <v>644329</v>
      </c>
      <c r="F202" t="s">
        <v>664</v>
      </c>
    </row>
    <row r="203" spans="1:6">
      <c r="A203" t="s">
        <v>941</v>
      </c>
      <c r="B203" s="68">
        <v>34</v>
      </c>
      <c r="C203" t="s">
        <v>665</v>
      </c>
      <c r="D203">
        <v>46505963</v>
      </c>
      <c r="E203">
        <v>504782</v>
      </c>
      <c r="F203" t="s">
        <v>666</v>
      </c>
    </row>
    <row r="204" spans="1:6">
      <c r="A204" t="s">
        <v>942</v>
      </c>
      <c r="B204" s="68">
        <v>94</v>
      </c>
      <c r="C204" t="s">
        <v>667</v>
      </c>
      <c r="D204">
        <v>21513990</v>
      </c>
      <c r="E204">
        <v>65610</v>
      </c>
      <c r="F204" t="s">
        <v>668</v>
      </c>
    </row>
    <row r="205" spans="1:6">
      <c r="A205" t="s">
        <v>943</v>
      </c>
      <c r="B205" s="68">
        <v>249</v>
      </c>
      <c r="C205" t="s">
        <v>669</v>
      </c>
      <c r="D205">
        <v>35000000</v>
      </c>
      <c r="E205">
        <v>1861484</v>
      </c>
      <c r="F205" t="s">
        <v>670</v>
      </c>
    </row>
    <row r="206" spans="1:6">
      <c r="A206" t="s">
        <v>944</v>
      </c>
      <c r="B206" s="68">
        <v>597</v>
      </c>
      <c r="C206" t="s">
        <v>671</v>
      </c>
      <c r="D206">
        <v>492829</v>
      </c>
      <c r="E206">
        <v>163270</v>
      </c>
      <c r="F206" t="s">
        <v>672</v>
      </c>
    </row>
    <row r="207" spans="1:6">
      <c r="A207" t="s">
        <v>945</v>
      </c>
      <c r="B207" s="68">
        <v>47</v>
      </c>
      <c r="C207" t="s">
        <v>673</v>
      </c>
      <c r="D207">
        <v>2550</v>
      </c>
      <c r="E207">
        <v>62049</v>
      </c>
    </row>
    <row r="208" spans="1:6">
      <c r="A208" t="s">
        <v>946</v>
      </c>
      <c r="B208" s="68">
        <v>268</v>
      </c>
      <c r="C208" t="s">
        <v>674</v>
      </c>
      <c r="D208">
        <v>1354051</v>
      </c>
      <c r="E208">
        <v>17363</v>
      </c>
      <c r="F208" t="s">
        <v>675</v>
      </c>
    </row>
    <row r="209" spans="1:6">
      <c r="A209" t="s">
        <v>947</v>
      </c>
      <c r="B209" s="68">
        <v>46</v>
      </c>
      <c r="C209" t="s">
        <v>676</v>
      </c>
      <c r="D209">
        <v>9555893</v>
      </c>
      <c r="E209">
        <v>449964</v>
      </c>
      <c r="F209" t="s">
        <v>677</v>
      </c>
    </row>
    <row r="210" spans="1:6">
      <c r="A210" t="s">
        <v>948</v>
      </c>
      <c r="B210" s="68">
        <v>41</v>
      </c>
      <c r="C210" t="s">
        <v>678</v>
      </c>
      <c r="D210">
        <v>7581000</v>
      </c>
      <c r="E210">
        <v>41290</v>
      </c>
      <c r="F210" t="s">
        <v>679</v>
      </c>
    </row>
    <row r="211" spans="1:6">
      <c r="A211" t="s">
        <v>949</v>
      </c>
      <c r="B211" s="68">
        <v>963</v>
      </c>
      <c r="C211" t="s">
        <v>680</v>
      </c>
      <c r="D211">
        <v>22198110</v>
      </c>
      <c r="E211">
        <v>185180</v>
      </c>
      <c r="F211" t="s">
        <v>681</v>
      </c>
    </row>
    <row r="212" spans="1:6">
      <c r="A212" s="68">
        <v>886</v>
      </c>
      <c r="B212" t="s">
        <v>682</v>
      </c>
      <c r="C212">
        <v>22894384</v>
      </c>
      <c r="D212">
        <v>35980</v>
      </c>
      <c r="E212" t="s">
        <v>683</v>
      </c>
    </row>
    <row r="213" spans="1:6">
      <c r="A213" s="68">
        <v>992</v>
      </c>
      <c r="B213" t="s">
        <v>684</v>
      </c>
      <c r="C213">
        <v>7487489</v>
      </c>
      <c r="D213">
        <v>143100</v>
      </c>
      <c r="E213" t="s">
        <v>685</v>
      </c>
    </row>
    <row r="214" spans="1:6">
      <c r="A214" s="68">
        <v>255</v>
      </c>
      <c r="B214" t="s">
        <v>686</v>
      </c>
      <c r="C214">
        <v>41892895</v>
      </c>
      <c r="D214">
        <v>945087</v>
      </c>
      <c r="E214" t="s">
        <v>687</v>
      </c>
    </row>
    <row r="215" spans="1:6">
      <c r="A215" s="68">
        <v>66</v>
      </c>
      <c r="B215" t="s">
        <v>688</v>
      </c>
      <c r="C215">
        <v>67089500</v>
      </c>
      <c r="D215">
        <v>514000</v>
      </c>
      <c r="E215" t="s">
        <v>689</v>
      </c>
    </row>
    <row r="216" spans="1:6">
      <c r="A216" s="68">
        <v>228</v>
      </c>
      <c r="B216" t="s">
        <v>690</v>
      </c>
      <c r="C216">
        <v>6587239</v>
      </c>
      <c r="D216">
        <v>56785</v>
      </c>
      <c r="E216" t="s">
        <v>691</v>
      </c>
    </row>
    <row r="217" spans="1:6">
      <c r="A217" s="68">
        <v>690</v>
      </c>
      <c r="B217" t="s">
        <v>692</v>
      </c>
      <c r="C217">
        <v>1466</v>
      </c>
      <c r="D217">
        <v>10</v>
      </c>
    </row>
    <row r="218" spans="1:6">
      <c r="A218" s="68">
        <v>676</v>
      </c>
      <c r="B218" t="s">
        <v>693</v>
      </c>
      <c r="C218">
        <v>122580</v>
      </c>
      <c r="D218">
        <v>748</v>
      </c>
      <c r="E218" t="s">
        <v>694</v>
      </c>
    </row>
    <row r="219" spans="1:6">
      <c r="A219" s="68" t="s">
        <v>695</v>
      </c>
      <c r="B219" t="s">
        <v>696</v>
      </c>
      <c r="C219">
        <v>1228691</v>
      </c>
      <c r="D219">
        <v>5128</v>
      </c>
      <c r="E219" t="s">
        <v>697</v>
      </c>
    </row>
    <row r="220" spans="1:6">
      <c r="A220" s="68">
        <v>216</v>
      </c>
      <c r="B220" t="s">
        <v>698</v>
      </c>
      <c r="C220">
        <v>10589025</v>
      </c>
      <c r="D220">
        <v>163610</v>
      </c>
      <c r="E220" t="s">
        <v>699</v>
      </c>
    </row>
    <row r="221" spans="1:6">
      <c r="A221" s="68">
        <v>90</v>
      </c>
      <c r="B221" t="s">
        <v>700</v>
      </c>
      <c r="C221">
        <v>77804122</v>
      </c>
      <c r="D221">
        <v>780580</v>
      </c>
      <c r="E221" t="s">
        <v>701</v>
      </c>
    </row>
    <row r="222" spans="1:6">
      <c r="A222" s="68">
        <v>993</v>
      </c>
      <c r="B222" t="s">
        <v>702</v>
      </c>
      <c r="C222">
        <v>4940916</v>
      </c>
      <c r="D222">
        <v>488100</v>
      </c>
      <c r="E222" t="s">
        <v>703</v>
      </c>
    </row>
    <row r="223" spans="1:6">
      <c r="A223" s="68" t="s">
        <v>704</v>
      </c>
      <c r="B223" t="s">
        <v>705</v>
      </c>
      <c r="C223">
        <v>20556</v>
      </c>
      <c r="D223">
        <v>430</v>
      </c>
    </row>
    <row r="224" spans="1:6">
      <c r="A224" s="68">
        <v>688</v>
      </c>
      <c r="B224" t="s">
        <v>706</v>
      </c>
      <c r="C224">
        <v>10472</v>
      </c>
      <c r="D224">
        <v>26</v>
      </c>
      <c r="E224" t="s">
        <v>707</v>
      </c>
    </row>
    <row r="225" spans="1:5">
      <c r="A225" s="68" t="s">
        <v>708</v>
      </c>
      <c r="B225" t="s">
        <v>709</v>
      </c>
      <c r="C225">
        <v>108708</v>
      </c>
      <c r="D225">
        <v>352</v>
      </c>
    </row>
    <row r="226" spans="1:5">
      <c r="A226" s="68">
        <v>256</v>
      </c>
      <c r="B226" t="s">
        <v>710</v>
      </c>
      <c r="C226">
        <v>33398682</v>
      </c>
      <c r="D226">
        <v>236040</v>
      </c>
      <c r="E226" t="s">
        <v>711</v>
      </c>
    </row>
    <row r="227" spans="1:5">
      <c r="A227" s="68">
        <v>380</v>
      </c>
      <c r="B227" t="s">
        <v>712</v>
      </c>
      <c r="C227">
        <v>45415596</v>
      </c>
      <c r="D227">
        <v>603700</v>
      </c>
      <c r="E227" t="s">
        <v>713</v>
      </c>
    </row>
    <row r="228" spans="1:5">
      <c r="A228" s="68">
        <v>971</v>
      </c>
      <c r="B228" t="s">
        <v>714</v>
      </c>
      <c r="C228">
        <v>4975593</v>
      </c>
      <c r="D228">
        <v>82880</v>
      </c>
      <c r="E228" t="s">
        <v>715</v>
      </c>
    </row>
    <row r="229" spans="1:5">
      <c r="A229" s="68">
        <v>44</v>
      </c>
      <c r="B229" t="s">
        <v>716</v>
      </c>
      <c r="C229">
        <v>62348447</v>
      </c>
      <c r="D229">
        <v>244820</v>
      </c>
      <c r="E229" t="s">
        <v>717</v>
      </c>
    </row>
    <row r="230" spans="1:5">
      <c r="A230" s="68">
        <v>1</v>
      </c>
      <c r="B230" t="s">
        <v>718</v>
      </c>
      <c r="C230">
        <v>310232863</v>
      </c>
      <c r="D230">
        <v>9629091</v>
      </c>
      <c r="E230" t="s">
        <v>719</v>
      </c>
    </row>
    <row r="231" spans="1:5">
      <c r="A231" s="68">
        <v>598</v>
      </c>
      <c r="B231" t="s">
        <v>720</v>
      </c>
      <c r="C231">
        <v>3477000</v>
      </c>
      <c r="D231">
        <v>176220</v>
      </c>
      <c r="E231" t="s">
        <v>721</v>
      </c>
    </row>
    <row r="232" spans="1:5">
      <c r="A232" s="68">
        <v>998</v>
      </c>
      <c r="B232" t="s">
        <v>722</v>
      </c>
      <c r="C232">
        <v>27865738</v>
      </c>
      <c r="D232">
        <v>447400</v>
      </c>
      <c r="E232" t="s">
        <v>723</v>
      </c>
    </row>
    <row r="233" spans="1:5">
      <c r="A233" s="68">
        <v>678</v>
      </c>
      <c r="B233" t="s">
        <v>724</v>
      </c>
      <c r="C233">
        <v>221552</v>
      </c>
      <c r="D233">
        <v>12200</v>
      </c>
      <c r="E233" t="s">
        <v>725</v>
      </c>
    </row>
    <row r="234" spans="1:5">
      <c r="A234" s="68">
        <v>379</v>
      </c>
      <c r="B234" t="s">
        <v>726</v>
      </c>
      <c r="C234">
        <v>921</v>
      </c>
      <c r="D234">
        <v>0</v>
      </c>
    </row>
    <row r="235" spans="1:5">
      <c r="A235" s="68">
        <v>58</v>
      </c>
      <c r="B235" t="s">
        <v>727</v>
      </c>
      <c r="C235">
        <v>27223228</v>
      </c>
      <c r="D235">
        <v>912050</v>
      </c>
      <c r="E235" t="s">
        <v>728</v>
      </c>
    </row>
    <row r="236" spans="1:5">
      <c r="A236" s="68">
        <v>84</v>
      </c>
      <c r="B236" t="s">
        <v>729</v>
      </c>
      <c r="C236">
        <v>89571130</v>
      </c>
      <c r="D236">
        <v>329560</v>
      </c>
      <c r="E236" t="s">
        <v>730</v>
      </c>
    </row>
    <row r="237" spans="1:5">
      <c r="A237" s="68">
        <v>681</v>
      </c>
      <c r="B237" t="s">
        <v>731</v>
      </c>
      <c r="C237">
        <v>16025</v>
      </c>
      <c r="D237">
        <v>274</v>
      </c>
    </row>
    <row r="238" spans="1:5">
      <c r="A238" s="68">
        <v>212</v>
      </c>
      <c r="B238" t="s">
        <v>732</v>
      </c>
      <c r="C238">
        <v>273008</v>
      </c>
      <c r="D238">
        <v>266000</v>
      </c>
    </row>
    <row r="239" spans="1:5">
      <c r="A239" s="68">
        <v>967</v>
      </c>
      <c r="B239" t="s">
        <v>733</v>
      </c>
      <c r="C239">
        <v>23495361</v>
      </c>
      <c r="D239">
        <v>527970</v>
      </c>
      <c r="E239" t="s">
        <v>734</v>
      </c>
    </row>
    <row r="240" spans="1:5">
      <c r="A240" s="68">
        <v>260</v>
      </c>
      <c r="B240" t="s">
        <v>735</v>
      </c>
      <c r="C240">
        <v>13460305</v>
      </c>
      <c r="D240">
        <v>752614</v>
      </c>
      <c r="E240" t="s">
        <v>736</v>
      </c>
    </row>
    <row r="241" spans="1:5">
      <c r="A241" s="68">
        <v>263</v>
      </c>
      <c r="B241" t="s">
        <v>737</v>
      </c>
      <c r="C241">
        <v>11651858</v>
      </c>
      <c r="D241">
        <v>390580</v>
      </c>
      <c r="E241" t="s">
        <v>738</v>
      </c>
    </row>
  </sheetData>
  <dataValidations count="2">
    <dataValidation type="list" allowBlank="1" showInputMessage="1" showErrorMessage="1" prompt="Insert Value" sqref="K2" xr:uid="{F7CEB7B7-19E9-45AA-AB45-10935E845E74}">
      <formula1>$A$2:$A$241</formula1>
    </dataValidation>
    <dataValidation type="list" allowBlank="1" showInputMessage="1" showErrorMessage="1" sqref="O2" xr:uid="{69C31BF2-D083-4411-A7CD-A0C7F3A3D35F}">
      <formula1>$B$2:$B$241</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2A3E2-FF8A-4AD3-9B44-DFA10FFB764D}">
  <dimension ref="A1:P319"/>
  <sheetViews>
    <sheetView topLeftCell="A301" workbookViewId="0">
      <selection activeCell="G319" sqref="G319"/>
    </sheetView>
  </sheetViews>
  <sheetFormatPr defaultRowHeight="14.4"/>
  <cols>
    <col min="1" max="1" width="23.44140625" customWidth="1"/>
    <col min="2" max="2" width="16.88671875" bestFit="1" customWidth="1"/>
    <col min="3" max="3" width="10.44140625" bestFit="1" customWidth="1"/>
    <col min="4" max="4" width="11.88671875" bestFit="1" customWidth="1"/>
    <col min="5" max="6" width="11.5546875" bestFit="1" customWidth="1"/>
    <col min="11" max="11" width="14.5546875" customWidth="1"/>
    <col min="12" max="12" width="18.5546875" customWidth="1"/>
    <col min="15" max="15" width="16.109375" customWidth="1"/>
    <col min="16" max="16" width="18" customWidth="1"/>
  </cols>
  <sheetData>
    <row r="1" spans="1:16">
      <c r="A1" t="s">
        <v>739</v>
      </c>
      <c r="B1" s="68" t="s">
        <v>248</v>
      </c>
      <c r="C1" t="s">
        <v>249</v>
      </c>
      <c r="D1" t="s">
        <v>250</v>
      </c>
      <c r="E1" t="s">
        <v>251</v>
      </c>
      <c r="F1" t="s">
        <v>252</v>
      </c>
    </row>
    <row r="2" spans="1:16">
      <c r="A2" t="s">
        <v>740</v>
      </c>
      <c r="B2" s="68">
        <v>93</v>
      </c>
      <c r="C2" t="s">
        <v>253</v>
      </c>
      <c r="D2">
        <v>29121286</v>
      </c>
      <c r="E2">
        <v>647500</v>
      </c>
      <c r="F2" t="s">
        <v>254</v>
      </c>
    </row>
    <row r="3" spans="1:16">
      <c r="A3" t="s">
        <v>741</v>
      </c>
      <c r="B3" s="68">
        <v>355</v>
      </c>
      <c r="C3" t="s">
        <v>255</v>
      </c>
      <c r="D3">
        <v>2986952</v>
      </c>
      <c r="E3">
        <v>28748</v>
      </c>
      <c r="F3" t="s">
        <v>256</v>
      </c>
      <c r="K3" t="s">
        <v>950</v>
      </c>
      <c r="L3" t="s">
        <v>750</v>
      </c>
      <c r="O3" t="s">
        <v>955</v>
      </c>
      <c r="P3">
        <v>691</v>
      </c>
    </row>
    <row r="4" spans="1:16">
      <c r="A4" t="s">
        <v>742</v>
      </c>
      <c r="B4" s="68">
        <v>213</v>
      </c>
      <c r="C4" t="s">
        <v>257</v>
      </c>
      <c r="D4">
        <v>34586184</v>
      </c>
      <c r="E4">
        <v>2381740</v>
      </c>
      <c r="F4" t="s">
        <v>258</v>
      </c>
      <c r="K4" t="s">
        <v>955</v>
      </c>
      <c r="L4">
        <f>_xlfn.XLOOKUP(L3,A2:A241,B2:B241)</f>
        <v>374</v>
      </c>
      <c r="O4" t="s">
        <v>956</v>
      </c>
      <c r="P4" t="str">
        <f>_xlfn.XLOOKUP(P3,B1:B241,A1:A241)</f>
        <v>Micronesia</v>
      </c>
    </row>
    <row r="5" spans="1:16">
      <c r="A5" t="s">
        <v>743</v>
      </c>
      <c r="B5" s="68" t="s">
        <v>259</v>
      </c>
      <c r="C5" t="s">
        <v>260</v>
      </c>
      <c r="D5">
        <v>57881</v>
      </c>
      <c r="E5">
        <v>199</v>
      </c>
      <c r="F5" t="s">
        <v>261</v>
      </c>
      <c r="K5" t="s">
        <v>952</v>
      </c>
      <c r="L5">
        <f xml:space="preserve"> _xlfn.XLOOKUP(L3,A1:A241,D1:D241)</f>
        <v>2968000</v>
      </c>
      <c r="O5" t="s">
        <v>952</v>
      </c>
      <c r="P5" t="str">
        <f>_xlfn.XLOOKUP(P3,B1:B241,F1:F241,"No data")</f>
        <v>339 Million</v>
      </c>
    </row>
    <row r="6" spans="1:16">
      <c r="A6" t="s">
        <v>744</v>
      </c>
      <c r="B6" s="68">
        <v>376</v>
      </c>
      <c r="C6" t="s">
        <v>262</v>
      </c>
      <c r="D6">
        <v>84000</v>
      </c>
      <c r="E6">
        <v>468</v>
      </c>
      <c r="F6" t="s">
        <v>263</v>
      </c>
    </row>
    <row r="7" spans="1:16">
      <c r="A7" t="s">
        <v>745</v>
      </c>
      <c r="B7" s="68">
        <v>244</v>
      </c>
      <c r="C7" t="s">
        <v>264</v>
      </c>
      <c r="D7">
        <v>13068161</v>
      </c>
      <c r="E7">
        <v>1246700</v>
      </c>
      <c r="F7" t="s">
        <v>265</v>
      </c>
    </row>
    <row r="8" spans="1:16">
      <c r="A8" t="s">
        <v>746</v>
      </c>
      <c r="B8" s="68" t="s">
        <v>266</v>
      </c>
      <c r="C8" t="s">
        <v>267</v>
      </c>
      <c r="D8">
        <v>13254</v>
      </c>
      <c r="E8">
        <v>102</v>
      </c>
      <c r="F8" t="s">
        <v>268</v>
      </c>
    </row>
    <row r="9" spans="1:16">
      <c r="A9" t="s">
        <v>747</v>
      </c>
      <c r="B9" s="68">
        <v>672</v>
      </c>
      <c r="C9" t="s">
        <v>269</v>
      </c>
      <c r="D9">
        <v>0</v>
      </c>
      <c r="E9">
        <v>14000000</v>
      </c>
      <c r="K9" t="s">
        <v>739</v>
      </c>
      <c r="L9" s="68" t="s">
        <v>248</v>
      </c>
      <c r="M9" t="s">
        <v>249</v>
      </c>
      <c r="N9" t="s">
        <v>250</v>
      </c>
      <c r="O9" t="s">
        <v>251</v>
      </c>
      <c r="P9" t="s">
        <v>252</v>
      </c>
    </row>
    <row r="10" spans="1:16">
      <c r="A10" t="s">
        <v>748</v>
      </c>
      <c r="B10" s="68" t="s">
        <v>270</v>
      </c>
      <c r="C10" t="s">
        <v>271</v>
      </c>
      <c r="D10">
        <v>86754</v>
      </c>
      <c r="E10">
        <v>443</v>
      </c>
      <c r="F10" t="s">
        <v>272</v>
      </c>
      <c r="K10" t="str" cm="1">
        <f t="array" ref="K10:P10">_xlfn.XLOOKUP(P3,B1:B241,A1:F241)</f>
        <v>Micronesia</v>
      </c>
      <c r="L10">
        <v>691</v>
      </c>
      <c r="M10" t="str">
        <v>FM / FSM</v>
      </c>
      <c r="N10">
        <v>107708</v>
      </c>
      <c r="O10">
        <v>702</v>
      </c>
      <c r="P10" t="str">
        <v>339 Million</v>
      </c>
    </row>
    <row r="11" spans="1:16">
      <c r="A11" t="s">
        <v>749</v>
      </c>
      <c r="B11" s="68">
        <v>54</v>
      </c>
      <c r="C11" t="s">
        <v>273</v>
      </c>
      <c r="D11">
        <v>41343201</v>
      </c>
      <c r="E11">
        <v>2766890</v>
      </c>
      <c r="F11" t="s">
        <v>274</v>
      </c>
    </row>
    <row r="12" spans="1:16">
      <c r="A12" t="s">
        <v>750</v>
      </c>
      <c r="B12" s="68">
        <v>374</v>
      </c>
      <c r="C12" t="s">
        <v>275</v>
      </c>
      <c r="D12">
        <v>2968000</v>
      </c>
      <c r="E12">
        <v>29800</v>
      </c>
      <c r="F12" t="s">
        <v>276</v>
      </c>
    </row>
    <row r="13" spans="1:16">
      <c r="A13" t="s">
        <v>751</v>
      </c>
      <c r="B13" s="68">
        <v>297</v>
      </c>
      <c r="C13" t="s">
        <v>277</v>
      </c>
      <c r="D13">
        <v>71566</v>
      </c>
      <c r="E13">
        <v>193</v>
      </c>
      <c r="F13" t="s">
        <v>278</v>
      </c>
    </row>
    <row r="14" spans="1:16">
      <c r="A14" t="s">
        <v>752</v>
      </c>
      <c r="B14" s="68">
        <v>61</v>
      </c>
      <c r="C14" t="s">
        <v>279</v>
      </c>
      <c r="D14">
        <v>21515754</v>
      </c>
      <c r="E14">
        <v>7686850</v>
      </c>
      <c r="F14" t="s">
        <v>280</v>
      </c>
      <c r="K14" t="str" cm="1">
        <f t="array" ref="K14:O14">_xlfn.XLOOKUP(P3,B1:B241,CHOOSE({1,2,3,4,5},F141,C1:C241,D1:D241,E1:E241,F1:F241))</f>
        <v>4.518 Billion</v>
      </c>
      <c r="L14" t="str">
        <v>FM / FSM</v>
      </c>
      <c r="M14">
        <v>107708</v>
      </c>
      <c r="N14">
        <v>702</v>
      </c>
      <c r="O14" t="str">
        <v>339 Million</v>
      </c>
    </row>
    <row r="15" spans="1:16">
      <c r="A15" t="s">
        <v>753</v>
      </c>
      <c r="B15" s="68">
        <v>43</v>
      </c>
      <c r="C15" t="s">
        <v>281</v>
      </c>
      <c r="D15">
        <v>8205000</v>
      </c>
      <c r="E15">
        <v>83858</v>
      </c>
      <c r="F15" t="s">
        <v>282</v>
      </c>
    </row>
    <row r="16" spans="1:16">
      <c r="A16" t="s">
        <v>754</v>
      </c>
      <c r="B16" s="68">
        <v>994</v>
      </c>
      <c r="C16" t="s">
        <v>283</v>
      </c>
      <c r="D16">
        <v>8303512</v>
      </c>
      <c r="E16">
        <v>86600</v>
      </c>
      <c r="F16" t="s">
        <v>284</v>
      </c>
    </row>
    <row r="17" spans="1:6">
      <c r="A17" t="s">
        <v>755</v>
      </c>
      <c r="B17" s="68" t="s">
        <v>285</v>
      </c>
      <c r="C17" t="s">
        <v>286</v>
      </c>
      <c r="D17">
        <v>301790</v>
      </c>
      <c r="E17">
        <v>13940</v>
      </c>
      <c r="F17" t="s">
        <v>287</v>
      </c>
    </row>
    <row r="18" spans="1:6">
      <c r="A18" t="s">
        <v>756</v>
      </c>
      <c r="B18" s="68">
        <v>973</v>
      </c>
      <c r="C18" t="s">
        <v>288</v>
      </c>
      <c r="D18">
        <v>738004</v>
      </c>
      <c r="E18">
        <v>665</v>
      </c>
      <c r="F18" t="s">
        <v>289</v>
      </c>
    </row>
    <row r="19" spans="1:6">
      <c r="A19" t="s">
        <v>757</v>
      </c>
      <c r="B19" s="68">
        <v>880</v>
      </c>
      <c r="C19" t="s">
        <v>290</v>
      </c>
      <c r="D19">
        <v>156118464</v>
      </c>
      <c r="E19">
        <v>144000</v>
      </c>
      <c r="F19" t="s">
        <v>291</v>
      </c>
    </row>
    <row r="20" spans="1:6">
      <c r="A20" t="s">
        <v>758</v>
      </c>
      <c r="B20" s="68" t="s">
        <v>292</v>
      </c>
      <c r="C20" t="s">
        <v>293</v>
      </c>
      <c r="D20">
        <v>285653</v>
      </c>
      <c r="E20">
        <v>431</v>
      </c>
      <c r="F20" t="s">
        <v>294</v>
      </c>
    </row>
    <row r="21" spans="1:6">
      <c r="A21" t="s">
        <v>759</v>
      </c>
      <c r="B21" s="68">
        <v>375</v>
      </c>
      <c r="C21" t="s">
        <v>295</v>
      </c>
      <c r="D21">
        <v>9685000</v>
      </c>
      <c r="E21">
        <v>207600</v>
      </c>
      <c r="F21" t="s">
        <v>296</v>
      </c>
    </row>
    <row r="22" spans="1:6">
      <c r="A22" t="s">
        <v>760</v>
      </c>
      <c r="B22" s="68">
        <v>32</v>
      </c>
      <c r="C22" t="s">
        <v>297</v>
      </c>
      <c r="D22">
        <v>10403000</v>
      </c>
      <c r="E22">
        <v>30510</v>
      </c>
      <c r="F22" t="s">
        <v>298</v>
      </c>
    </row>
    <row r="23" spans="1:6">
      <c r="A23" t="s">
        <v>761</v>
      </c>
      <c r="B23" s="68">
        <v>501</v>
      </c>
      <c r="C23" t="s">
        <v>299</v>
      </c>
      <c r="D23">
        <v>314522</v>
      </c>
      <c r="E23">
        <v>22966</v>
      </c>
      <c r="F23" t="s">
        <v>300</v>
      </c>
    </row>
    <row r="24" spans="1:6">
      <c r="A24" t="s">
        <v>762</v>
      </c>
      <c r="B24" s="68">
        <v>229</v>
      </c>
      <c r="C24" t="s">
        <v>301</v>
      </c>
      <c r="D24">
        <v>9056010</v>
      </c>
      <c r="E24">
        <v>112620</v>
      </c>
      <c r="F24" t="s">
        <v>302</v>
      </c>
    </row>
    <row r="25" spans="1:6">
      <c r="A25" t="s">
        <v>763</v>
      </c>
      <c r="B25" s="68" t="s">
        <v>303</v>
      </c>
      <c r="C25" t="s">
        <v>304</v>
      </c>
      <c r="D25">
        <v>65365</v>
      </c>
      <c r="E25">
        <v>53</v>
      </c>
      <c r="F25" t="s">
        <v>305</v>
      </c>
    </row>
    <row r="26" spans="1:6">
      <c r="A26" t="s">
        <v>764</v>
      </c>
      <c r="B26" s="68">
        <v>975</v>
      </c>
      <c r="C26" t="s">
        <v>306</v>
      </c>
      <c r="D26">
        <v>699847</v>
      </c>
      <c r="E26">
        <v>47000</v>
      </c>
      <c r="F26" t="s">
        <v>307</v>
      </c>
    </row>
    <row r="27" spans="1:6">
      <c r="A27" t="s">
        <v>765</v>
      </c>
      <c r="B27" s="68">
        <v>591</v>
      </c>
      <c r="C27" t="s">
        <v>308</v>
      </c>
      <c r="D27">
        <v>9947418</v>
      </c>
      <c r="E27">
        <v>1098580</v>
      </c>
      <c r="F27" t="s">
        <v>309</v>
      </c>
    </row>
    <row r="28" spans="1:6">
      <c r="A28" t="s">
        <v>766</v>
      </c>
      <c r="B28" s="68">
        <v>387</v>
      </c>
      <c r="C28" t="s">
        <v>310</v>
      </c>
      <c r="D28">
        <v>4590000</v>
      </c>
      <c r="E28">
        <v>51129</v>
      </c>
      <c r="F28" t="s">
        <v>311</v>
      </c>
    </row>
    <row r="29" spans="1:6">
      <c r="A29" t="s">
        <v>767</v>
      </c>
      <c r="B29" s="68">
        <v>267</v>
      </c>
      <c r="C29" t="s">
        <v>312</v>
      </c>
      <c r="D29">
        <v>2029307</v>
      </c>
      <c r="E29">
        <v>600370</v>
      </c>
      <c r="F29" t="s">
        <v>313</v>
      </c>
    </row>
    <row r="30" spans="1:6">
      <c r="A30" t="s">
        <v>768</v>
      </c>
      <c r="B30" s="68">
        <v>55</v>
      </c>
      <c r="C30" t="s">
        <v>314</v>
      </c>
      <c r="D30">
        <v>201103330</v>
      </c>
      <c r="E30">
        <v>8511965</v>
      </c>
      <c r="F30" t="s">
        <v>315</v>
      </c>
    </row>
    <row r="31" spans="1:6">
      <c r="A31" t="s">
        <v>769</v>
      </c>
      <c r="B31" s="68">
        <v>246</v>
      </c>
      <c r="C31" t="s">
        <v>316</v>
      </c>
      <c r="D31">
        <v>4000</v>
      </c>
      <c r="E31">
        <v>60</v>
      </c>
    </row>
    <row r="32" spans="1:6">
      <c r="A32" t="s">
        <v>770</v>
      </c>
      <c r="B32" s="68" t="s">
        <v>317</v>
      </c>
      <c r="C32" t="s">
        <v>318</v>
      </c>
      <c r="D32">
        <v>21730</v>
      </c>
      <c r="E32">
        <v>153</v>
      </c>
      <c r="F32" t="s">
        <v>319</v>
      </c>
    </row>
    <row r="33" spans="1:6">
      <c r="A33" t="s">
        <v>771</v>
      </c>
      <c r="B33" s="68">
        <v>673</v>
      </c>
      <c r="C33" t="s">
        <v>320</v>
      </c>
      <c r="D33">
        <v>395027</v>
      </c>
      <c r="E33">
        <v>5770</v>
      </c>
      <c r="F33" t="s">
        <v>321</v>
      </c>
    </row>
    <row r="34" spans="1:6">
      <c r="A34" t="s">
        <v>772</v>
      </c>
      <c r="B34" s="68">
        <v>359</v>
      </c>
      <c r="C34" t="s">
        <v>322</v>
      </c>
      <c r="D34">
        <v>7148785</v>
      </c>
      <c r="E34">
        <v>110910</v>
      </c>
      <c r="F34" t="s">
        <v>323</v>
      </c>
    </row>
    <row r="35" spans="1:6">
      <c r="A35" t="s">
        <v>773</v>
      </c>
      <c r="B35" s="68">
        <v>226</v>
      </c>
      <c r="C35" t="s">
        <v>324</v>
      </c>
      <c r="D35">
        <v>16241811</v>
      </c>
      <c r="E35">
        <v>274200</v>
      </c>
      <c r="F35" t="s">
        <v>325</v>
      </c>
    </row>
    <row r="36" spans="1:6">
      <c r="A36" t="s">
        <v>774</v>
      </c>
      <c r="B36" s="68">
        <v>257</v>
      </c>
      <c r="C36" t="s">
        <v>326</v>
      </c>
      <c r="D36">
        <v>9863117</v>
      </c>
      <c r="E36">
        <v>27830</v>
      </c>
      <c r="F36" t="s">
        <v>327</v>
      </c>
    </row>
    <row r="37" spans="1:6">
      <c r="A37" t="s">
        <v>775</v>
      </c>
      <c r="B37" s="68">
        <v>855</v>
      </c>
      <c r="C37" t="s">
        <v>328</v>
      </c>
      <c r="D37">
        <v>14453680</v>
      </c>
      <c r="E37">
        <v>181040</v>
      </c>
      <c r="F37" t="s">
        <v>329</v>
      </c>
    </row>
    <row r="38" spans="1:6">
      <c r="A38" t="s">
        <v>776</v>
      </c>
      <c r="B38" s="68">
        <v>237</v>
      </c>
      <c r="C38" t="s">
        <v>330</v>
      </c>
      <c r="D38">
        <v>19294149</v>
      </c>
      <c r="E38">
        <v>475440</v>
      </c>
      <c r="F38" t="s">
        <v>331</v>
      </c>
    </row>
    <row r="39" spans="1:6">
      <c r="A39" t="s">
        <v>777</v>
      </c>
      <c r="B39" s="68">
        <v>1</v>
      </c>
      <c r="C39" t="s">
        <v>332</v>
      </c>
      <c r="D39">
        <v>33679000</v>
      </c>
      <c r="E39">
        <v>9984670</v>
      </c>
      <c r="F39" t="s">
        <v>333</v>
      </c>
    </row>
    <row r="40" spans="1:6">
      <c r="A40" t="s">
        <v>778</v>
      </c>
      <c r="B40" s="68">
        <v>238</v>
      </c>
      <c r="C40" t="s">
        <v>334</v>
      </c>
      <c r="D40">
        <v>508659</v>
      </c>
      <c r="E40">
        <v>4033</v>
      </c>
      <c r="F40" t="s">
        <v>335</v>
      </c>
    </row>
    <row r="41" spans="1:6">
      <c r="A41" t="s">
        <v>779</v>
      </c>
      <c r="B41" s="68" t="s">
        <v>336</v>
      </c>
      <c r="C41" t="s">
        <v>337</v>
      </c>
      <c r="D41">
        <v>44270</v>
      </c>
      <c r="E41">
        <v>262</v>
      </c>
      <c r="F41" t="s">
        <v>338</v>
      </c>
    </row>
    <row r="42" spans="1:6">
      <c r="A42" t="s">
        <v>780</v>
      </c>
      <c r="B42" s="68">
        <v>236</v>
      </c>
      <c r="C42" t="s">
        <v>339</v>
      </c>
      <c r="D42">
        <v>4844927</v>
      </c>
      <c r="E42">
        <v>622984</v>
      </c>
      <c r="F42" t="s">
        <v>340</v>
      </c>
    </row>
    <row r="43" spans="1:6">
      <c r="A43" t="s">
        <v>781</v>
      </c>
      <c r="B43" s="68">
        <v>235</v>
      </c>
      <c r="C43" t="s">
        <v>341</v>
      </c>
      <c r="D43">
        <v>10543464</v>
      </c>
      <c r="E43">
        <v>1284000</v>
      </c>
      <c r="F43" t="s">
        <v>342</v>
      </c>
    </row>
    <row r="44" spans="1:6">
      <c r="A44" t="s">
        <v>782</v>
      </c>
      <c r="B44" s="68">
        <v>56</v>
      </c>
      <c r="C44" t="s">
        <v>343</v>
      </c>
      <c r="D44">
        <v>16746491</v>
      </c>
      <c r="E44">
        <v>756950</v>
      </c>
      <c r="F44" t="s">
        <v>344</v>
      </c>
    </row>
    <row r="45" spans="1:6">
      <c r="A45" t="s">
        <v>783</v>
      </c>
      <c r="B45" s="68">
        <v>86</v>
      </c>
      <c r="C45" t="s">
        <v>345</v>
      </c>
      <c r="D45">
        <v>1330044000</v>
      </c>
      <c r="E45">
        <v>9596960</v>
      </c>
      <c r="F45" t="s">
        <v>346</v>
      </c>
    </row>
    <row r="46" spans="1:6">
      <c r="A46" t="s">
        <v>784</v>
      </c>
      <c r="B46" s="68">
        <v>61</v>
      </c>
      <c r="C46" t="s">
        <v>347</v>
      </c>
      <c r="D46">
        <v>1500</v>
      </c>
      <c r="E46">
        <v>135</v>
      </c>
    </row>
    <row r="47" spans="1:6">
      <c r="A47" t="s">
        <v>785</v>
      </c>
      <c r="B47" s="68">
        <v>61</v>
      </c>
      <c r="C47" t="s">
        <v>348</v>
      </c>
      <c r="D47">
        <v>628</v>
      </c>
      <c r="E47">
        <v>14</v>
      </c>
    </row>
    <row r="48" spans="1:6">
      <c r="A48" t="s">
        <v>786</v>
      </c>
      <c r="B48" s="68">
        <v>57</v>
      </c>
      <c r="C48" t="s">
        <v>349</v>
      </c>
      <c r="D48">
        <v>47790000</v>
      </c>
      <c r="E48">
        <v>1138910</v>
      </c>
      <c r="F48" t="s">
        <v>350</v>
      </c>
    </row>
    <row r="49" spans="1:6">
      <c r="A49" t="s">
        <v>787</v>
      </c>
      <c r="B49" s="68">
        <v>269</v>
      </c>
      <c r="C49" t="s">
        <v>351</v>
      </c>
      <c r="D49">
        <v>773407</v>
      </c>
      <c r="E49">
        <v>2170</v>
      </c>
      <c r="F49" t="s">
        <v>352</v>
      </c>
    </row>
    <row r="50" spans="1:6">
      <c r="A50" t="s">
        <v>788</v>
      </c>
      <c r="B50" s="68">
        <v>682</v>
      </c>
      <c r="C50" t="s">
        <v>353</v>
      </c>
      <c r="D50">
        <v>21388</v>
      </c>
      <c r="E50">
        <v>240</v>
      </c>
      <c r="F50" t="s">
        <v>354</v>
      </c>
    </row>
    <row r="51" spans="1:6">
      <c r="A51" t="s">
        <v>789</v>
      </c>
      <c r="B51" s="68">
        <v>506</v>
      </c>
      <c r="C51" t="s">
        <v>355</v>
      </c>
      <c r="D51">
        <v>4516220</v>
      </c>
      <c r="E51">
        <v>51100</v>
      </c>
      <c r="F51" t="s">
        <v>356</v>
      </c>
    </row>
    <row r="52" spans="1:6">
      <c r="A52" t="s">
        <v>790</v>
      </c>
      <c r="B52" s="68">
        <v>385</v>
      </c>
      <c r="C52" t="s">
        <v>357</v>
      </c>
      <c r="D52">
        <v>4491000</v>
      </c>
      <c r="E52">
        <v>56542</v>
      </c>
      <c r="F52" t="s">
        <v>358</v>
      </c>
    </row>
    <row r="53" spans="1:6">
      <c r="A53" t="s">
        <v>791</v>
      </c>
      <c r="B53" s="68">
        <v>53</v>
      </c>
      <c r="C53" t="s">
        <v>359</v>
      </c>
      <c r="D53">
        <v>11423000</v>
      </c>
      <c r="E53">
        <v>110860</v>
      </c>
      <c r="F53" t="s">
        <v>360</v>
      </c>
    </row>
    <row r="54" spans="1:6">
      <c r="A54" t="s">
        <v>792</v>
      </c>
      <c r="B54" s="68">
        <v>599</v>
      </c>
      <c r="C54" t="s">
        <v>361</v>
      </c>
      <c r="D54">
        <v>141766</v>
      </c>
      <c r="E54">
        <v>444</v>
      </c>
      <c r="F54" t="s">
        <v>305</v>
      </c>
    </row>
    <row r="55" spans="1:6">
      <c r="A55" t="s">
        <v>793</v>
      </c>
      <c r="B55" s="68">
        <v>357</v>
      </c>
      <c r="C55" t="s">
        <v>362</v>
      </c>
      <c r="D55">
        <v>1102677</v>
      </c>
      <c r="E55">
        <v>9250</v>
      </c>
      <c r="F55" t="s">
        <v>363</v>
      </c>
    </row>
    <row r="56" spans="1:6">
      <c r="A56" t="s">
        <v>794</v>
      </c>
      <c r="B56" s="68">
        <v>420</v>
      </c>
      <c r="C56" t="s">
        <v>364</v>
      </c>
      <c r="D56">
        <v>10476000</v>
      </c>
      <c r="E56">
        <v>78866</v>
      </c>
      <c r="F56" t="s">
        <v>365</v>
      </c>
    </row>
    <row r="57" spans="1:6">
      <c r="A57" t="s">
        <v>795</v>
      </c>
      <c r="B57" s="68">
        <v>243</v>
      </c>
      <c r="C57" t="s">
        <v>366</v>
      </c>
      <c r="D57">
        <v>70916439</v>
      </c>
      <c r="E57">
        <v>2345410</v>
      </c>
      <c r="F57" t="s">
        <v>367</v>
      </c>
    </row>
    <row r="58" spans="1:6">
      <c r="A58" t="s">
        <v>796</v>
      </c>
      <c r="B58" s="68">
        <v>45</v>
      </c>
      <c r="C58" t="s">
        <v>368</v>
      </c>
      <c r="D58">
        <v>5484000</v>
      </c>
      <c r="E58">
        <v>43094</v>
      </c>
      <c r="F58" t="s">
        <v>369</v>
      </c>
    </row>
    <row r="59" spans="1:6">
      <c r="A59" t="s">
        <v>797</v>
      </c>
      <c r="B59" s="68">
        <v>253</v>
      </c>
      <c r="C59" t="s">
        <v>370</v>
      </c>
      <c r="D59">
        <v>740528</v>
      </c>
      <c r="E59">
        <v>23000</v>
      </c>
      <c r="F59" t="s">
        <v>371</v>
      </c>
    </row>
    <row r="60" spans="1:6">
      <c r="A60" t="s">
        <v>798</v>
      </c>
      <c r="B60" s="68" t="s">
        <v>372</v>
      </c>
      <c r="C60" t="s">
        <v>373</v>
      </c>
      <c r="D60">
        <v>72813</v>
      </c>
      <c r="E60">
        <v>754</v>
      </c>
      <c r="F60" t="s">
        <v>374</v>
      </c>
    </row>
    <row r="61" spans="1:6">
      <c r="A61" t="s">
        <v>799</v>
      </c>
      <c r="B61" s="68" t="s">
        <v>375</v>
      </c>
      <c r="C61" t="s">
        <v>376</v>
      </c>
      <c r="D61">
        <v>9823821</v>
      </c>
      <c r="E61">
        <v>48730</v>
      </c>
      <c r="F61" t="s">
        <v>377</v>
      </c>
    </row>
    <row r="62" spans="1:6">
      <c r="A62" t="s">
        <v>800</v>
      </c>
      <c r="B62" s="68">
        <v>670</v>
      </c>
      <c r="C62" t="s">
        <v>378</v>
      </c>
      <c r="D62">
        <v>1154625</v>
      </c>
      <c r="E62">
        <v>15007</v>
      </c>
      <c r="F62" t="s">
        <v>379</v>
      </c>
    </row>
    <row r="63" spans="1:6">
      <c r="A63" t="s">
        <v>801</v>
      </c>
      <c r="B63" s="68">
        <v>593</v>
      </c>
      <c r="C63" t="s">
        <v>380</v>
      </c>
      <c r="D63">
        <v>14790608</v>
      </c>
      <c r="E63">
        <v>283560</v>
      </c>
      <c r="F63" t="s">
        <v>381</v>
      </c>
    </row>
    <row r="64" spans="1:6">
      <c r="A64" t="s">
        <v>802</v>
      </c>
      <c r="B64" s="68">
        <v>20</v>
      </c>
      <c r="C64" t="s">
        <v>382</v>
      </c>
      <c r="D64">
        <v>80471869</v>
      </c>
      <c r="E64">
        <v>1001450</v>
      </c>
      <c r="F64" t="s">
        <v>383</v>
      </c>
    </row>
    <row r="65" spans="1:6">
      <c r="A65" t="s">
        <v>803</v>
      </c>
      <c r="B65" s="68">
        <v>503</v>
      </c>
      <c r="C65" t="s">
        <v>384</v>
      </c>
      <c r="D65">
        <v>6052064</v>
      </c>
      <c r="E65">
        <v>21040</v>
      </c>
      <c r="F65" t="s">
        <v>385</v>
      </c>
    </row>
    <row r="66" spans="1:6">
      <c r="A66" t="s">
        <v>804</v>
      </c>
      <c r="B66" s="68">
        <v>240</v>
      </c>
      <c r="C66" t="s">
        <v>386</v>
      </c>
      <c r="D66">
        <v>1014999</v>
      </c>
      <c r="E66">
        <v>28051</v>
      </c>
      <c r="F66" t="s">
        <v>387</v>
      </c>
    </row>
    <row r="67" spans="1:6">
      <c r="A67" t="s">
        <v>805</v>
      </c>
      <c r="B67" s="68">
        <v>291</v>
      </c>
      <c r="C67" t="s">
        <v>388</v>
      </c>
      <c r="D67">
        <v>5792984</v>
      </c>
      <c r="E67">
        <v>121320</v>
      </c>
      <c r="F67" t="s">
        <v>389</v>
      </c>
    </row>
    <row r="68" spans="1:6">
      <c r="A68" t="s">
        <v>806</v>
      </c>
      <c r="B68" s="68">
        <v>372</v>
      </c>
      <c r="C68" t="s">
        <v>390</v>
      </c>
      <c r="D68">
        <v>1291170</v>
      </c>
      <c r="E68">
        <v>45226</v>
      </c>
      <c r="F68" t="s">
        <v>391</v>
      </c>
    </row>
    <row r="69" spans="1:6">
      <c r="A69" t="s">
        <v>807</v>
      </c>
      <c r="B69" s="68">
        <v>251</v>
      </c>
      <c r="C69" t="s">
        <v>392</v>
      </c>
      <c r="D69">
        <v>88013491</v>
      </c>
      <c r="E69">
        <v>1127127</v>
      </c>
      <c r="F69" t="s">
        <v>393</v>
      </c>
    </row>
    <row r="70" spans="1:6">
      <c r="A70" t="s">
        <v>808</v>
      </c>
      <c r="B70" s="68">
        <v>500</v>
      </c>
      <c r="C70" t="s">
        <v>394</v>
      </c>
      <c r="D70">
        <v>2638</v>
      </c>
      <c r="E70">
        <v>12173</v>
      </c>
      <c r="F70" t="s">
        <v>395</v>
      </c>
    </row>
    <row r="71" spans="1:6">
      <c r="A71" t="s">
        <v>809</v>
      </c>
      <c r="B71" s="68">
        <v>298</v>
      </c>
      <c r="C71" t="s">
        <v>396</v>
      </c>
      <c r="D71">
        <v>48228</v>
      </c>
      <c r="E71">
        <v>1399</v>
      </c>
      <c r="F71" t="s">
        <v>397</v>
      </c>
    </row>
    <row r="72" spans="1:6">
      <c r="A72" t="s">
        <v>810</v>
      </c>
      <c r="B72" s="68">
        <v>679</v>
      </c>
      <c r="C72" t="s">
        <v>398</v>
      </c>
      <c r="D72">
        <v>875983</v>
      </c>
      <c r="E72">
        <v>18270</v>
      </c>
      <c r="F72" t="s">
        <v>399</v>
      </c>
    </row>
    <row r="73" spans="1:6">
      <c r="A73" t="s">
        <v>811</v>
      </c>
      <c r="B73" s="68">
        <v>358</v>
      </c>
      <c r="C73" t="s">
        <v>400</v>
      </c>
      <c r="D73">
        <v>5244000</v>
      </c>
      <c r="E73">
        <v>337030</v>
      </c>
      <c r="F73" t="s">
        <v>401</v>
      </c>
    </row>
    <row r="74" spans="1:6">
      <c r="A74" t="s">
        <v>812</v>
      </c>
      <c r="B74" s="68">
        <v>33</v>
      </c>
      <c r="C74" t="s">
        <v>402</v>
      </c>
      <c r="D74">
        <v>64768389</v>
      </c>
      <c r="E74">
        <v>547030</v>
      </c>
      <c r="F74" t="s">
        <v>403</v>
      </c>
    </row>
    <row r="75" spans="1:6">
      <c r="A75" t="s">
        <v>813</v>
      </c>
      <c r="B75" s="68">
        <v>689</v>
      </c>
      <c r="C75" t="s">
        <v>404</v>
      </c>
      <c r="D75">
        <v>270485</v>
      </c>
      <c r="E75">
        <v>4167</v>
      </c>
      <c r="F75" t="s">
        <v>405</v>
      </c>
    </row>
    <row r="76" spans="1:6">
      <c r="A76" t="s">
        <v>814</v>
      </c>
      <c r="B76" s="68">
        <v>241</v>
      </c>
      <c r="C76" t="s">
        <v>406</v>
      </c>
      <c r="D76">
        <v>1545255</v>
      </c>
      <c r="E76">
        <v>267667</v>
      </c>
      <c r="F76" t="s">
        <v>407</v>
      </c>
    </row>
    <row r="77" spans="1:6">
      <c r="A77" t="s">
        <v>815</v>
      </c>
      <c r="B77" s="68">
        <v>220</v>
      </c>
      <c r="C77" t="s">
        <v>408</v>
      </c>
      <c r="D77">
        <v>1593256</v>
      </c>
      <c r="E77">
        <v>11300</v>
      </c>
      <c r="F77" t="s">
        <v>409</v>
      </c>
    </row>
    <row r="78" spans="1:6">
      <c r="A78" t="s">
        <v>816</v>
      </c>
      <c r="B78" s="68">
        <v>995</v>
      </c>
      <c r="C78" t="s">
        <v>410</v>
      </c>
      <c r="D78">
        <v>4630000</v>
      </c>
      <c r="E78">
        <v>69700</v>
      </c>
      <c r="F78" t="s">
        <v>411</v>
      </c>
    </row>
    <row r="79" spans="1:6">
      <c r="A79" t="s">
        <v>817</v>
      </c>
      <c r="B79" s="68">
        <v>49</v>
      </c>
      <c r="C79" t="s">
        <v>412</v>
      </c>
      <c r="D79">
        <v>81802257</v>
      </c>
      <c r="E79">
        <v>357021</v>
      </c>
      <c r="F79" t="s">
        <v>413</v>
      </c>
    </row>
    <row r="80" spans="1:6">
      <c r="A80" t="s">
        <v>818</v>
      </c>
      <c r="B80" s="68">
        <v>233</v>
      </c>
      <c r="C80" t="s">
        <v>414</v>
      </c>
      <c r="D80">
        <v>24339838</v>
      </c>
      <c r="E80">
        <v>239460</v>
      </c>
      <c r="F80" t="s">
        <v>415</v>
      </c>
    </row>
    <row r="81" spans="1:6">
      <c r="A81" t="s">
        <v>819</v>
      </c>
      <c r="B81" s="68">
        <v>350</v>
      </c>
      <c r="C81" t="s">
        <v>416</v>
      </c>
      <c r="D81">
        <v>27884</v>
      </c>
      <c r="E81">
        <v>7</v>
      </c>
      <c r="F81" t="s">
        <v>417</v>
      </c>
    </row>
    <row r="82" spans="1:6">
      <c r="A82" t="s">
        <v>820</v>
      </c>
      <c r="B82" s="68">
        <v>30</v>
      </c>
      <c r="C82" t="s">
        <v>418</v>
      </c>
      <c r="D82">
        <v>11000000</v>
      </c>
      <c r="E82">
        <v>131940</v>
      </c>
      <c r="F82" t="s">
        <v>419</v>
      </c>
    </row>
    <row r="83" spans="1:6">
      <c r="A83" t="s">
        <v>821</v>
      </c>
      <c r="B83" s="68">
        <v>299</v>
      </c>
      <c r="C83" t="s">
        <v>420</v>
      </c>
      <c r="D83">
        <v>56375</v>
      </c>
      <c r="E83">
        <v>2166086</v>
      </c>
      <c r="F83" t="s">
        <v>421</v>
      </c>
    </row>
    <row r="84" spans="1:6">
      <c r="A84" t="s">
        <v>822</v>
      </c>
      <c r="B84" s="68" t="s">
        <v>422</v>
      </c>
      <c r="C84" t="s">
        <v>423</v>
      </c>
      <c r="D84">
        <v>107818</v>
      </c>
      <c r="E84">
        <v>344</v>
      </c>
      <c r="F84" t="s">
        <v>424</v>
      </c>
    </row>
    <row r="85" spans="1:6">
      <c r="A85" t="s">
        <v>823</v>
      </c>
      <c r="B85" s="68" t="s">
        <v>425</v>
      </c>
      <c r="C85" t="s">
        <v>426</v>
      </c>
      <c r="D85">
        <v>159358</v>
      </c>
      <c r="E85">
        <v>549</v>
      </c>
      <c r="F85" t="s">
        <v>427</v>
      </c>
    </row>
    <row r="86" spans="1:6">
      <c r="A86" t="s">
        <v>824</v>
      </c>
      <c r="B86" s="68">
        <v>502</v>
      </c>
      <c r="C86" t="s">
        <v>428</v>
      </c>
      <c r="D86">
        <v>13550440</v>
      </c>
      <c r="E86">
        <v>108890</v>
      </c>
      <c r="F86" t="s">
        <v>429</v>
      </c>
    </row>
    <row r="87" spans="1:6">
      <c r="A87" t="s">
        <v>825</v>
      </c>
      <c r="B87" s="68" t="s">
        <v>430</v>
      </c>
      <c r="C87" t="s">
        <v>431</v>
      </c>
      <c r="D87">
        <v>65228</v>
      </c>
      <c r="E87">
        <v>78</v>
      </c>
      <c r="F87" t="s">
        <v>432</v>
      </c>
    </row>
    <row r="88" spans="1:6">
      <c r="A88" t="s">
        <v>826</v>
      </c>
      <c r="B88" s="68">
        <v>224</v>
      </c>
      <c r="C88" t="s">
        <v>433</v>
      </c>
      <c r="D88">
        <v>10324025</v>
      </c>
      <c r="E88">
        <v>245857</v>
      </c>
      <c r="F88" t="s">
        <v>434</v>
      </c>
    </row>
    <row r="89" spans="1:6">
      <c r="A89" t="s">
        <v>827</v>
      </c>
      <c r="B89" s="68">
        <v>245</v>
      </c>
      <c r="C89" t="s">
        <v>435</v>
      </c>
      <c r="D89">
        <v>1565126</v>
      </c>
      <c r="E89">
        <v>36120</v>
      </c>
      <c r="F89" t="s">
        <v>436</v>
      </c>
    </row>
    <row r="90" spans="1:6">
      <c r="A90" t="s">
        <v>828</v>
      </c>
      <c r="B90" s="68">
        <v>592</v>
      </c>
      <c r="C90" t="s">
        <v>437</v>
      </c>
      <c r="D90">
        <v>748486</v>
      </c>
      <c r="E90">
        <v>214970</v>
      </c>
      <c r="F90" t="s">
        <v>438</v>
      </c>
    </row>
    <row r="91" spans="1:6">
      <c r="A91" t="s">
        <v>829</v>
      </c>
      <c r="B91" s="68">
        <v>509</v>
      </c>
      <c r="C91" t="s">
        <v>439</v>
      </c>
      <c r="D91">
        <v>9648924</v>
      </c>
      <c r="E91">
        <v>27750</v>
      </c>
      <c r="F91" t="s">
        <v>440</v>
      </c>
    </row>
    <row r="92" spans="1:6">
      <c r="A92" t="s">
        <v>830</v>
      </c>
      <c r="B92" s="68">
        <v>504</v>
      </c>
      <c r="C92" t="s">
        <v>441</v>
      </c>
      <c r="D92">
        <v>7989415</v>
      </c>
      <c r="E92">
        <v>112090</v>
      </c>
      <c r="F92" t="s">
        <v>442</v>
      </c>
    </row>
    <row r="93" spans="1:6">
      <c r="A93" t="s">
        <v>831</v>
      </c>
      <c r="B93" s="68">
        <v>852</v>
      </c>
      <c r="C93" t="s">
        <v>443</v>
      </c>
      <c r="D93">
        <v>6898686</v>
      </c>
      <c r="E93">
        <v>1092</v>
      </c>
      <c r="F93" t="s">
        <v>444</v>
      </c>
    </row>
    <row r="94" spans="1:6">
      <c r="A94" t="s">
        <v>832</v>
      </c>
      <c r="B94" s="68">
        <v>36</v>
      </c>
      <c r="C94" t="s">
        <v>445</v>
      </c>
      <c r="D94">
        <v>9982000</v>
      </c>
      <c r="E94">
        <v>93030</v>
      </c>
      <c r="F94" t="s">
        <v>446</v>
      </c>
    </row>
    <row r="95" spans="1:6">
      <c r="A95" t="s">
        <v>833</v>
      </c>
      <c r="B95" s="68">
        <v>354</v>
      </c>
      <c r="C95" t="s">
        <v>447</v>
      </c>
      <c r="D95">
        <v>308910</v>
      </c>
      <c r="E95">
        <v>103000</v>
      </c>
      <c r="F95" t="s">
        <v>448</v>
      </c>
    </row>
    <row r="96" spans="1:6">
      <c r="A96" t="s">
        <v>834</v>
      </c>
      <c r="B96" s="68">
        <v>91</v>
      </c>
      <c r="C96" t="s">
        <v>449</v>
      </c>
      <c r="D96">
        <v>1173108018</v>
      </c>
      <c r="E96">
        <v>3287590</v>
      </c>
      <c r="F96" t="s">
        <v>450</v>
      </c>
    </row>
    <row r="97" spans="1:6">
      <c r="A97" t="s">
        <v>835</v>
      </c>
      <c r="B97" s="68">
        <v>62</v>
      </c>
      <c r="C97" t="s">
        <v>451</v>
      </c>
      <c r="D97">
        <v>242968342</v>
      </c>
      <c r="E97">
        <v>1919440</v>
      </c>
      <c r="F97" t="s">
        <v>452</v>
      </c>
    </row>
    <row r="98" spans="1:6">
      <c r="A98" t="s">
        <v>836</v>
      </c>
      <c r="B98" s="68">
        <v>98</v>
      </c>
      <c r="C98" t="s">
        <v>453</v>
      </c>
      <c r="D98">
        <v>76923300</v>
      </c>
      <c r="E98">
        <v>1648000</v>
      </c>
      <c r="F98" t="s">
        <v>454</v>
      </c>
    </row>
    <row r="99" spans="1:6">
      <c r="A99" t="s">
        <v>837</v>
      </c>
      <c r="B99" s="68">
        <v>964</v>
      </c>
      <c r="C99" t="s">
        <v>455</v>
      </c>
      <c r="D99">
        <v>29671605</v>
      </c>
      <c r="E99">
        <v>437072</v>
      </c>
      <c r="F99" t="s">
        <v>456</v>
      </c>
    </row>
    <row r="100" spans="1:6">
      <c r="A100" t="s">
        <v>838</v>
      </c>
      <c r="B100" s="68">
        <v>353</v>
      </c>
      <c r="C100" t="s">
        <v>457</v>
      </c>
      <c r="D100">
        <v>4622917</v>
      </c>
      <c r="E100">
        <v>70280</v>
      </c>
      <c r="F100" t="s">
        <v>458</v>
      </c>
    </row>
    <row r="101" spans="1:6">
      <c r="A101" t="s">
        <v>839</v>
      </c>
      <c r="B101" s="68" t="s">
        <v>459</v>
      </c>
      <c r="C101" t="s">
        <v>460</v>
      </c>
      <c r="D101">
        <v>75049</v>
      </c>
      <c r="E101">
        <v>572</v>
      </c>
      <c r="F101" t="s">
        <v>461</v>
      </c>
    </row>
    <row r="102" spans="1:6">
      <c r="A102" t="s">
        <v>840</v>
      </c>
      <c r="B102" s="68">
        <v>972</v>
      </c>
      <c r="C102" t="s">
        <v>462</v>
      </c>
      <c r="D102">
        <v>7353985</v>
      </c>
      <c r="E102">
        <v>20770</v>
      </c>
      <c r="F102" t="s">
        <v>463</v>
      </c>
    </row>
    <row r="103" spans="1:6">
      <c r="A103" t="s">
        <v>841</v>
      </c>
      <c r="B103" s="68">
        <v>39</v>
      </c>
      <c r="C103" t="s">
        <v>464</v>
      </c>
      <c r="D103">
        <v>60340328</v>
      </c>
      <c r="E103">
        <v>301230</v>
      </c>
      <c r="F103" t="s">
        <v>465</v>
      </c>
    </row>
    <row r="104" spans="1:6">
      <c r="A104" t="s">
        <v>842</v>
      </c>
      <c r="B104" s="68">
        <v>225</v>
      </c>
      <c r="C104" t="s">
        <v>466</v>
      </c>
      <c r="D104">
        <v>21058798</v>
      </c>
      <c r="E104">
        <v>322460</v>
      </c>
      <c r="F104" t="s">
        <v>467</v>
      </c>
    </row>
    <row r="105" spans="1:6">
      <c r="A105" t="s">
        <v>843</v>
      </c>
      <c r="B105" s="68" t="s">
        <v>468</v>
      </c>
      <c r="C105" t="s">
        <v>469</v>
      </c>
      <c r="D105">
        <v>2847232</v>
      </c>
      <c r="E105">
        <v>10991</v>
      </c>
      <c r="F105" t="s">
        <v>470</v>
      </c>
    </row>
    <row r="106" spans="1:6">
      <c r="A106" t="s">
        <v>844</v>
      </c>
      <c r="B106" s="68">
        <v>81</v>
      </c>
      <c r="C106" t="s">
        <v>471</v>
      </c>
      <c r="D106">
        <v>127288000</v>
      </c>
      <c r="E106">
        <v>377835</v>
      </c>
      <c r="F106" t="s">
        <v>472</v>
      </c>
    </row>
    <row r="107" spans="1:6">
      <c r="A107" t="s">
        <v>845</v>
      </c>
      <c r="B107" s="68" t="s">
        <v>473</v>
      </c>
      <c r="C107" t="s">
        <v>474</v>
      </c>
      <c r="D107">
        <v>90812</v>
      </c>
      <c r="E107">
        <v>116</v>
      </c>
      <c r="F107" t="s">
        <v>475</v>
      </c>
    </row>
    <row r="108" spans="1:6">
      <c r="A108" t="s">
        <v>846</v>
      </c>
      <c r="B108" s="68">
        <v>962</v>
      </c>
      <c r="C108" t="s">
        <v>476</v>
      </c>
      <c r="D108">
        <v>6407085</v>
      </c>
      <c r="E108">
        <v>92300</v>
      </c>
      <c r="F108" t="s">
        <v>477</v>
      </c>
    </row>
    <row r="109" spans="1:6">
      <c r="A109" t="s">
        <v>847</v>
      </c>
      <c r="B109" s="68">
        <v>7</v>
      </c>
      <c r="C109" t="s">
        <v>478</v>
      </c>
      <c r="D109">
        <v>15340000</v>
      </c>
      <c r="E109">
        <v>2717300</v>
      </c>
      <c r="F109" t="s">
        <v>479</v>
      </c>
    </row>
    <row r="110" spans="1:6">
      <c r="A110" t="s">
        <v>848</v>
      </c>
      <c r="B110" s="68">
        <v>254</v>
      </c>
      <c r="C110" t="s">
        <v>480</v>
      </c>
      <c r="D110">
        <v>40046566</v>
      </c>
      <c r="E110">
        <v>582650</v>
      </c>
      <c r="F110" t="s">
        <v>481</v>
      </c>
    </row>
    <row r="111" spans="1:6">
      <c r="A111" t="s">
        <v>849</v>
      </c>
      <c r="B111" s="68">
        <v>686</v>
      </c>
      <c r="C111" t="s">
        <v>482</v>
      </c>
      <c r="D111">
        <v>92533</v>
      </c>
      <c r="E111">
        <v>811</v>
      </c>
      <c r="F111" t="s">
        <v>483</v>
      </c>
    </row>
    <row r="112" spans="1:6">
      <c r="A112" t="s">
        <v>850</v>
      </c>
      <c r="B112" s="68">
        <v>383</v>
      </c>
      <c r="C112" t="s">
        <v>484</v>
      </c>
      <c r="D112">
        <v>1800000</v>
      </c>
      <c r="E112">
        <v>10887</v>
      </c>
      <c r="F112" t="s">
        <v>485</v>
      </c>
    </row>
    <row r="113" spans="1:6">
      <c r="A113" t="s">
        <v>851</v>
      </c>
      <c r="B113" s="68">
        <v>965</v>
      </c>
      <c r="C113" t="s">
        <v>486</v>
      </c>
      <c r="D113">
        <v>2789132</v>
      </c>
      <c r="E113">
        <v>17820</v>
      </c>
      <c r="F113" t="s">
        <v>487</v>
      </c>
    </row>
    <row r="114" spans="1:6">
      <c r="A114" t="s">
        <v>852</v>
      </c>
      <c r="B114" s="68">
        <v>996</v>
      </c>
      <c r="C114" t="s">
        <v>488</v>
      </c>
      <c r="D114">
        <v>5508626</v>
      </c>
      <c r="E114">
        <v>198500</v>
      </c>
      <c r="F114" t="s">
        <v>489</v>
      </c>
    </row>
    <row r="115" spans="1:6">
      <c r="A115" t="s">
        <v>853</v>
      </c>
      <c r="B115" s="68">
        <v>856</v>
      </c>
      <c r="C115" t="s">
        <v>490</v>
      </c>
      <c r="D115">
        <v>6368162</v>
      </c>
      <c r="E115">
        <v>236800</v>
      </c>
      <c r="F115" t="s">
        <v>491</v>
      </c>
    </row>
    <row r="116" spans="1:6">
      <c r="A116" t="s">
        <v>854</v>
      </c>
      <c r="B116" s="68">
        <v>371</v>
      </c>
      <c r="C116" t="s">
        <v>492</v>
      </c>
      <c r="D116">
        <v>2217969</v>
      </c>
      <c r="E116">
        <v>64589</v>
      </c>
      <c r="F116" t="s">
        <v>493</v>
      </c>
    </row>
    <row r="117" spans="1:6">
      <c r="A117" t="s">
        <v>855</v>
      </c>
      <c r="B117" s="68">
        <v>961</v>
      </c>
      <c r="C117" t="s">
        <v>494</v>
      </c>
      <c r="D117">
        <v>4125247</v>
      </c>
      <c r="E117">
        <v>10400</v>
      </c>
      <c r="F117" t="s">
        <v>495</v>
      </c>
    </row>
    <row r="118" spans="1:6">
      <c r="A118" t="s">
        <v>856</v>
      </c>
      <c r="B118" s="68">
        <v>266</v>
      </c>
      <c r="C118" t="s">
        <v>496</v>
      </c>
      <c r="D118">
        <v>1919552</v>
      </c>
      <c r="E118">
        <v>30355</v>
      </c>
      <c r="F118" t="s">
        <v>497</v>
      </c>
    </row>
    <row r="119" spans="1:6">
      <c r="A119" t="s">
        <v>857</v>
      </c>
      <c r="B119" s="68">
        <v>231</v>
      </c>
      <c r="C119" t="s">
        <v>498</v>
      </c>
      <c r="D119">
        <v>3685076</v>
      </c>
      <c r="E119">
        <v>111370</v>
      </c>
      <c r="F119" t="s">
        <v>499</v>
      </c>
    </row>
    <row r="120" spans="1:6">
      <c r="A120" t="s">
        <v>858</v>
      </c>
      <c r="B120" s="68">
        <v>218</v>
      </c>
      <c r="C120" t="s">
        <v>500</v>
      </c>
      <c r="D120">
        <v>6461454</v>
      </c>
      <c r="E120">
        <v>1759540</v>
      </c>
      <c r="F120" t="s">
        <v>501</v>
      </c>
    </row>
    <row r="121" spans="1:6">
      <c r="A121" t="s">
        <v>859</v>
      </c>
      <c r="B121" s="68">
        <v>423</v>
      </c>
      <c r="C121" t="s">
        <v>502</v>
      </c>
      <c r="D121">
        <v>35000</v>
      </c>
      <c r="E121">
        <v>160</v>
      </c>
      <c r="F121" t="s">
        <v>503</v>
      </c>
    </row>
    <row r="122" spans="1:6">
      <c r="A122" t="s">
        <v>860</v>
      </c>
      <c r="B122" s="68">
        <v>370</v>
      </c>
      <c r="C122" t="s">
        <v>504</v>
      </c>
      <c r="D122">
        <v>2944459</v>
      </c>
      <c r="E122">
        <v>65200</v>
      </c>
      <c r="F122" t="s">
        <v>505</v>
      </c>
    </row>
    <row r="123" spans="1:6">
      <c r="A123" t="s">
        <v>861</v>
      </c>
      <c r="B123" s="68">
        <v>352</v>
      </c>
      <c r="C123" t="s">
        <v>506</v>
      </c>
      <c r="D123">
        <v>497538</v>
      </c>
      <c r="E123">
        <v>2586</v>
      </c>
      <c r="F123" t="s">
        <v>507</v>
      </c>
    </row>
    <row r="124" spans="1:6">
      <c r="A124" t="s">
        <v>862</v>
      </c>
      <c r="B124" s="68">
        <v>853</v>
      </c>
      <c r="C124" t="s">
        <v>508</v>
      </c>
      <c r="D124">
        <v>449198</v>
      </c>
      <c r="E124">
        <v>254</v>
      </c>
      <c r="F124" t="s">
        <v>509</v>
      </c>
    </row>
    <row r="125" spans="1:6">
      <c r="A125" t="s">
        <v>863</v>
      </c>
      <c r="B125" s="68">
        <v>389</v>
      </c>
      <c r="C125" t="s">
        <v>510</v>
      </c>
      <c r="D125">
        <v>2062294</v>
      </c>
      <c r="E125">
        <v>25333</v>
      </c>
      <c r="F125" t="s">
        <v>511</v>
      </c>
    </row>
    <row r="126" spans="1:6">
      <c r="A126" t="s">
        <v>864</v>
      </c>
      <c r="B126" s="68">
        <v>261</v>
      </c>
      <c r="C126" t="s">
        <v>512</v>
      </c>
      <c r="D126">
        <v>21281844</v>
      </c>
      <c r="E126">
        <v>587040</v>
      </c>
      <c r="F126" t="s">
        <v>513</v>
      </c>
    </row>
    <row r="127" spans="1:6">
      <c r="A127" t="s">
        <v>865</v>
      </c>
      <c r="B127" s="68">
        <v>265</v>
      </c>
      <c r="C127" t="s">
        <v>514</v>
      </c>
      <c r="D127">
        <v>15447500</v>
      </c>
      <c r="E127">
        <v>118480</v>
      </c>
      <c r="F127" t="s">
        <v>515</v>
      </c>
    </row>
    <row r="128" spans="1:6">
      <c r="A128" t="s">
        <v>866</v>
      </c>
      <c r="B128" s="68">
        <v>60</v>
      </c>
      <c r="C128" t="s">
        <v>516</v>
      </c>
      <c r="D128">
        <v>28274729</v>
      </c>
      <c r="E128">
        <v>329750</v>
      </c>
      <c r="F128" t="s">
        <v>517</v>
      </c>
    </row>
    <row r="129" spans="1:6">
      <c r="A129" t="s">
        <v>867</v>
      </c>
      <c r="B129" s="68">
        <v>960</v>
      </c>
      <c r="C129" t="s">
        <v>518</v>
      </c>
      <c r="D129">
        <v>395650</v>
      </c>
      <c r="E129">
        <v>300</v>
      </c>
      <c r="F129" t="s">
        <v>519</v>
      </c>
    </row>
    <row r="130" spans="1:6">
      <c r="A130" t="s">
        <v>868</v>
      </c>
      <c r="B130" s="68">
        <v>223</v>
      </c>
      <c r="C130" t="s">
        <v>520</v>
      </c>
      <c r="D130">
        <v>13796354</v>
      </c>
      <c r="E130">
        <v>1240000</v>
      </c>
      <c r="F130" t="s">
        <v>521</v>
      </c>
    </row>
    <row r="131" spans="1:6">
      <c r="A131" t="s">
        <v>869</v>
      </c>
      <c r="B131" s="68">
        <v>356</v>
      </c>
      <c r="C131" t="s">
        <v>522</v>
      </c>
      <c r="D131">
        <v>403000</v>
      </c>
      <c r="E131">
        <v>316</v>
      </c>
      <c r="F131" t="s">
        <v>523</v>
      </c>
    </row>
    <row r="132" spans="1:6">
      <c r="A132" t="s">
        <v>870</v>
      </c>
      <c r="B132" s="68">
        <v>692</v>
      </c>
      <c r="C132" t="s">
        <v>524</v>
      </c>
      <c r="D132">
        <v>65859</v>
      </c>
      <c r="E132">
        <v>181</v>
      </c>
      <c r="F132" t="s">
        <v>525</v>
      </c>
    </row>
    <row r="133" spans="1:6">
      <c r="A133" t="s">
        <v>871</v>
      </c>
      <c r="B133" s="68">
        <v>222</v>
      </c>
      <c r="C133" t="s">
        <v>526</v>
      </c>
      <c r="D133">
        <v>3205060</v>
      </c>
      <c r="E133">
        <v>1030700</v>
      </c>
      <c r="F133" t="s">
        <v>527</v>
      </c>
    </row>
    <row r="134" spans="1:6">
      <c r="A134" t="s">
        <v>872</v>
      </c>
      <c r="B134" s="68">
        <v>230</v>
      </c>
      <c r="C134" t="s">
        <v>528</v>
      </c>
      <c r="D134">
        <v>1294104</v>
      </c>
      <c r="E134">
        <v>2040</v>
      </c>
      <c r="F134" t="s">
        <v>529</v>
      </c>
    </row>
    <row r="135" spans="1:6">
      <c r="A135" t="s">
        <v>873</v>
      </c>
      <c r="B135" s="68">
        <v>262</v>
      </c>
      <c r="C135" t="s">
        <v>530</v>
      </c>
      <c r="D135">
        <v>159042</v>
      </c>
      <c r="E135">
        <v>374</v>
      </c>
    </row>
    <row r="136" spans="1:6">
      <c r="A136" t="s">
        <v>874</v>
      </c>
      <c r="B136" s="68">
        <v>52</v>
      </c>
      <c r="C136" t="s">
        <v>531</v>
      </c>
      <c r="D136">
        <v>112468855</v>
      </c>
      <c r="E136">
        <v>1972550</v>
      </c>
      <c r="F136" t="s">
        <v>532</v>
      </c>
    </row>
    <row r="137" spans="1:6">
      <c r="A137" t="s">
        <v>875</v>
      </c>
      <c r="B137" s="68">
        <v>691</v>
      </c>
      <c r="C137" t="s">
        <v>533</v>
      </c>
      <c r="D137">
        <v>107708</v>
      </c>
      <c r="E137">
        <v>702</v>
      </c>
      <c r="F137" t="s">
        <v>534</v>
      </c>
    </row>
    <row r="138" spans="1:6">
      <c r="A138" t="s">
        <v>876</v>
      </c>
      <c r="B138" s="68">
        <v>373</v>
      </c>
      <c r="C138" t="s">
        <v>535</v>
      </c>
      <c r="D138">
        <v>4324000</v>
      </c>
      <c r="E138">
        <v>33843</v>
      </c>
      <c r="F138" t="s">
        <v>536</v>
      </c>
    </row>
    <row r="139" spans="1:6">
      <c r="A139" t="s">
        <v>877</v>
      </c>
      <c r="B139" s="68">
        <v>377</v>
      </c>
      <c r="C139" t="s">
        <v>537</v>
      </c>
      <c r="D139">
        <v>32965</v>
      </c>
      <c r="E139">
        <v>2</v>
      </c>
      <c r="F139" t="s">
        <v>538</v>
      </c>
    </row>
    <row r="140" spans="1:6">
      <c r="A140" t="s">
        <v>878</v>
      </c>
      <c r="B140" s="68">
        <v>976</v>
      </c>
      <c r="C140" t="s">
        <v>539</v>
      </c>
      <c r="D140">
        <v>3086918</v>
      </c>
      <c r="E140">
        <v>1565000</v>
      </c>
      <c r="F140" t="s">
        <v>540</v>
      </c>
    </row>
    <row r="141" spans="1:6">
      <c r="A141" t="s">
        <v>879</v>
      </c>
      <c r="B141" s="68">
        <v>382</v>
      </c>
      <c r="C141" t="s">
        <v>541</v>
      </c>
      <c r="D141">
        <v>666730</v>
      </c>
      <c r="E141">
        <v>14026</v>
      </c>
      <c r="F141" t="s">
        <v>542</v>
      </c>
    </row>
    <row r="142" spans="1:6">
      <c r="A142" t="s">
        <v>880</v>
      </c>
      <c r="B142" s="68" t="s">
        <v>543</v>
      </c>
      <c r="C142" t="s">
        <v>544</v>
      </c>
      <c r="D142">
        <v>9341</v>
      </c>
      <c r="E142">
        <v>102</v>
      </c>
    </row>
    <row r="143" spans="1:6">
      <c r="A143" t="s">
        <v>881</v>
      </c>
      <c r="B143" s="68">
        <v>212</v>
      </c>
      <c r="C143" t="s">
        <v>545</v>
      </c>
      <c r="D143">
        <v>31627428</v>
      </c>
      <c r="E143">
        <v>446550</v>
      </c>
      <c r="F143" t="s">
        <v>546</v>
      </c>
    </row>
    <row r="144" spans="1:6">
      <c r="A144" t="s">
        <v>882</v>
      </c>
      <c r="B144" s="68">
        <v>258</v>
      </c>
      <c r="C144" t="s">
        <v>547</v>
      </c>
      <c r="D144">
        <v>22061451</v>
      </c>
      <c r="E144">
        <v>801590</v>
      </c>
      <c r="F144" t="s">
        <v>548</v>
      </c>
    </row>
    <row r="145" spans="1:6">
      <c r="A145" t="s">
        <v>883</v>
      </c>
      <c r="B145" s="68">
        <v>95</v>
      </c>
      <c r="C145" t="s">
        <v>549</v>
      </c>
      <c r="D145">
        <v>53414374</v>
      </c>
      <c r="E145">
        <v>678500</v>
      </c>
      <c r="F145" t="s">
        <v>550</v>
      </c>
    </row>
    <row r="146" spans="1:6">
      <c r="A146" t="s">
        <v>884</v>
      </c>
      <c r="B146" s="68">
        <v>264</v>
      </c>
      <c r="C146" t="s">
        <v>551</v>
      </c>
      <c r="D146">
        <v>2128471</v>
      </c>
      <c r="E146">
        <v>825418</v>
      </c>
      <c r="F146" t="s">
        <v>552</v>
      </c>
    </row>
    <row r="147" spans="1:6">
      <c r="A147" t="s">
        <v>885</v>
      </c>
      <c r="B147" s="68">
        <v>674</v>
      </c>
      <c r="C147" t="s">
        <v>553</v>
      </c>
      <c r="D147">
        <v>10065</v>
      </c>
      <c r="E147">
        <v>21</v>
      </c>
    </row>
    <row r="148" spans="1:6">
      <c r="A148" t="s">
        <v>886</v>
      </c>
      <c r="B148" s="68">
        <v>977</v>
      </c>
      <c r="C148" t="s">
        <v>554</v>
      </c>
      <c r="D148">
        <v>28951852</v>
      </c>
      <c r="E148">
        <v>140800</v>
      </c>
      <c r="F148" t="s">
        <v>555</v>
      </c>
    </row>
    <row r="149" spans="1:6">
      <c r="A149" t="s">
        <v>887</v>
      </c>
      <c r="B149" s="68">
        <v>31</v>
      </c>
      <c r="C149" t="s">
        <v>556</v>
      </c>
      <c r="D149">
        <v>16645000</v>
      </c>
      <c r="E149">
        <v>41526</v>
      </c>
      <c r="F149" t="s">
        <v>557</v>
      </c>
    </row>
    <row r="150" spans="1:6">
      <c r="A150" t="s">
        <v>888</v>
      </c>
      <c r="B150" s="68">
        <v>599</v>
      </c>
      <c r="C150" t="s">
        <v>558</v>
      </c>
      <c r="D150">
        <v>136197</v>
      </c>
      <c r="E150">
        <v>960</v>
      </c>
    </row>
    <row r="151" spans="1:6">
      <c r="A151" t="s">
        <v>889</v>
      </c>
      <c r="B151" s="68">
        <v>687</v>
      </c>
      <c r="C151" t="s">
        <v>559</v>
      </c>
      <c r="D151">
        <v>216494</v>
      </c>
      <c r="E151">
        <v>19060</v>
      </c>
      <c r="F151" t="s">
        <v>560</v>
      </c>
    </row>
    <row r="152" spans="1:6">
      <c r="A152" t="s">
        <v>890</v>
      </c>
      <c r="B152" s="68">
        <v>64</v>
      </c>
      <c r="C152" t="s">
        <v>561</v>
      </c>
      <c r="D152">
        <v>4252277</v>
      </c>
      <c r="E152">
        <v>268680</v>
      </c>
      <c r="F152" t="s">
        <v>562</v>
      </c>
    </row>
    <row r="153" spans="1:6">
      <c r="A153" t="s">
        <v>891</v>
      </c>
      <c r="B153" s="68">
        <v>505</v>
      </c>
      <c r="C153" t="s">
        <v>563</v>
      </c>
      <c r="D153">
        <v>5995928</v>
      </c>
      <c r="E153">
        <v>129494</v>
      </c>
      <c r="F153" t="s">
        <v>564</v>
      </c>
    </row>
    <row r="154" spans="1:6">
      <c r="A154" t="s">
        <v>892</v>
      </c>
      <c r="B154" s="68">
        <v>227</v>
      </c>
      <c r="C154" t="s">
        <v>565</v>
      </c>
      <c r="D154">
        <v>15878271</v>
      </c>
      <c r="E154">
        <v>1267000</v>
      </c>
      <c r="F154" t="s">
        <v>566</v>
      </c>
    </row>
    <row r="155" spans="1:6">
      <c r="A155" t="s">
        <v>893</v>
      </c>
      <c r="B155" s="68">
        <v>234</v>
      </c>
      <c r="C155" t="s">
        <v>567</v>
      </c>
      <c r="D155">
        <v>154000000</v>
      </c>
      <c r="E155">
        <v>923768</v>
      </c>
      <c r="F155" t="s">
        <v>568</v>
      </c>
    </row>
    <row r="156" spans="1:6">
      <c r="A156" t="s">
        <v>894</v>
      </c>
      <c r="B156" s="68">
        <v>683</v>
      </c>
      <c r="C156" t="s">
        <v>569</v>
      </c>
      <c r="D156">
        <v>2166</v>
      </c>
      <c r="E156">
        <v>260</v>
      </c>
      <c r="F156" t="s">
        <v>570</v>
      </c>
    </row>
    <row r="157" spans="1:6">
      <c r="A157" t="s">
        <v>895</v>
      </c>
      <c r="B157" s="68">
        <v>850</v>
      </c>
      <c r="C157" t="s">
        <v>571</v>
      </c>
      <c r="D157">
        <v>22912177</v>
      </c>
      <c r="E157">
        <v>120540</v>
      </c>
      <c r="F157" t="s">
        <v>572</v>
      </c>
    </row>
    <row r="158" spans="1:6">
      <c r="A158" t="s">
        <v>896</v>
      </c>
      <c r="B158" s="68" t="s">
        <v>573</v>
      </c>
      <c r="C158" t="s">
        <v>574</v>
      </c>
      <c r="D158">
        <v>53883</v>
      </c>
      <c r="E158">
        <v>477</v>
      </c>
      <c r="F158" t="s">
        <v>575</v>
      </c>
    </row>
    <row r="159" spans="1:6">
      <c r="A159" t="s">
        <v>897</v>
      </c>
      <c r="B159" s="68">
        <v>47</v>
      </c>
      <c r="C159" t="s">
        <v>576</v>
      </c>
      <c r="D159">
        <v>5009150</v>
      </c>
      <c r="E159">
        <v>324220</v>
      </c>
      <c r="F159" t="s">
        <v>577</v>
      </c>
    </row>
    <row r="160" spans="1:6">
      <c r="A160" t="s">
        <v>898</v>
      </c>
      <c r="B160" s="68">
        <v>968</v>
      </c>
      <c r="C160" t="s">
        <v>578</v>
      </c>
      <c r="D160">
        <v>2967717</v>
      </c>
      <c r="E160">
        <v>212460</v>
      </c>
      <c r="F160" t="s">
        <v>579</v>
      </c>
    </row>
    <row r="161" spans="1:6">
      <c r="A161" t="s">
        <v>899</v>
      </c>
      <c r="B161" s="68">
        <v>92</v>
      </c>
      <c r="C161" t="s">
        <v>580</v>
      </c>
      <c r="D161">
        <v>184404791</v>
      </c>
      <c r="E161">
        <v>803940</v>
      </c>
      <c r="F161" t="s">
        <v>581</v>
      </c>
    </row>
    <row r="162" spans="1:6">
      <c r="A162" t="s">
        <v>900</v>
      </c>
      <c r="B162" s="68">
        <v>680</v>
      </c>
      <c r="C162" t="s">
        <v>582</v>
      </c>
      <c r="D162">
        <v>19907</v>
      </c>
      <c r="E162">
        <v>458</v>
      </c>
      <c r="F162" t="s">
        <v>583</v>
      </c>
    </row>
    <row r="163" spans="1:6">
      <c r="A163" t="s">
        <v>901</v>
      </c>
      <c r="B163" s="68">
        <v>970</v>
      </c>
      <c r="C163" t="s">
        <v>584</v>
      </c>
      <c r="D163">
        <v>3800000</v>
      </c>
      <c r="E163">
        <v>5970</v>
      </c>
      <c r="F163" t="s">
        <v>585</v>
      </c>
    </row>
    <row r="164" spans="1:6">
      <c r="A164" t="s">
        <v>902</v>
      </c>
      <c r="B164" s="68">
        <v>507</v>
      </c>
      <c r="C164" t="s">
        <v>586</v>
      </c>
      <c r="D164">
        <v>3410676</v>
      </c>
      <c r="E164">
        <v>78200</v>
      </c>
      <c r="F164" t="s">
        <v>587</v>
      </c>
    </row>
    <row r="165" spans="1:6">
      <c r="A165" t="s">
        <v>903</v>
      </c>
      <c r="B165" s="68">
        <v>675</v>
      </c>
      <c r="C165" t="s">
        <v>588</v>
      </c>
      <c r="D165">
        <v>6064515</v>
      </c>
      <c r="E165">
        <v>462840</v>
      </c>
      <c r="F165" t="s">
        <v>589</v>
      </c>
    </row>
    <row r="166" spans="1:6">
      <c r="A166" t="s">
        <v>904</v>
      </c>
      <c r="B166" s="68">
        <v>595</v>
      </c>
      <c r="C166" t="s">
        <v>590</v>
      </c>
      <c r="D166">
        <v>6375830</v>
      </c>
      <c r="E166">
        <v>406750</v>
      </c>
      <c r="F166" t="s">
        <v>591</v>
      </c>
    </row>
    <row r="167" spans="1:6">
      <c r="A167" t="s">
        <v>905</v>
      </c>
      <c r="B167" s="68">
        <v>51</v>
      </c>
      <c r="C167" t="s">
        <v>592</v>
      </c>
      <c r="D167">
        <v>29907003</v>
      </c>
      <c r="E167">
        <v>1285220</v>
      </c>
      <c r="F167" t="s">
        <v>593</v>
      </c>
    </row>
    <row r="168" spans="1:6">
      <c r="A168" t="s">
        <v>906</v>
      </c>
      <c r="B168" s="68">
        <v>63</v>
      </c>
      <c r="C168" t="s">
        <v>594</v>
      </c>
      <c r="D168">
        <v>99900177</v>
      </c>
      <c r="E168">
        <v>300000</v>
      </c>
      <c r="F168" t="s">
        <v>595</v>
      </c>
    </row>
    <row r="169" spans="1:6">
      <c r="A169" t="s">
        <v>907</v>
      </c>
      <c r="B169" s="68">
        <v>64</v>
      </c>
      <c r="C169" t="s">
        <v>596</v>
      </c>
      <c r="D169">
        <v>46</v>
      </c>
      <c r="E169">
        <v>47</v>
      </c>
    </row>
    <row r="170" spans="1:6">
      <c r="A170" t="s">
        <v>908</v>
      </c>
      <c r="B170" s="68">
        <v>48</v>
      </c>
      <c r="C170" t="s">
        <v>597</v>
      </c>
      <c r="D170">
        <v>38500000</v>
      </c>
      <c r="E170">
        <v>312685</v>
      </c>
      <c r="F170" t="s">
        <v>598</v>
      </c>
    </row>
    <row r="171" spans="1:6">
      <c r="A171" t="s">
        <v>909</v>
      </c>
      <c r="B171" s="68">
        <v>351</v>
      </c>
      <c r="C171" t="s">
        <v>599</v>
      </c>
      <c r="D171">
        <v>10676000</v>
      </c>
      <c r="E171">
        <v>92391</v>
      </c>
      <c r="F171" t="s">
        <v>600</v>
      </c>
    </row>
    <row r="172" spans="1:6">
      <c r="A172" t="s">
        <v>910</v>
      </c>
      <c r="B172" s="68" t="s">
        <v>601</v>
      </c>
      <c r="C172" t="s">
        <v>602</v>
      </c>
      <c r="D172">
        <v>3916632</v>
      </c>
      <c r="E172">
        <v>9104</v>
      </c>
      <c r="F172" t="s">
        <v>603</v>
      </c>
    </row>
    <row r="173" spans="1:6">
      <c r="A173" t="s">
        <v>911</v>
      </c>
      <c r="B173" s="68">
        <v>974</v>
      </c>
      <c r="C173" t="s">
        <v>604</v>
      </c>
      <c r="D173">
        <v>840926</v>
      </c>
      <c r="E173">
        <v>11437</v>
      </c>
      <c r="F173" t="s">
        <v>605</v>
      </c>
    </row>
    <row r="174" spans="1:6">
      <c r="A174" t="s">
        <v>912</v>
      </c>
      <c r="B174" s="68">
        <v>242</v>
      </c>
      <c r="C174" t="s">
        <v>606</v>
      </c>
      <c r="D174">
        <v>3039126</v>
      </c>
      <c r="E174">
        <v>342000</v>
      </c>
      <c r="F174" t="s">
        <v>607</v>
      </c>
    </row>
    <row r="175" spans="1:6">
      <c r="A175" t="s">
        <v>913</v>
      </c>
      <c r="B175" s="68">
        <v>262</v>
      </c>
      <c r="C175" t="s">
        <v>608</v>
      </c>
      <c r="D175">
        <v>776948</v>
      </c>
      <c r="E175">
        <v>2517</v>
      </c>
    </row>
    <row r="176" spans="1:6">
      <c r="A176" t="s">
        <v>914</v>
      </c>
      <c r="B176" s="68">
        <v>40</v>
      </c>
      <c r="C176" t="s">
        <v>609</v>
      </c>
      <c r="D176">
        <v>21959278</v>
      </c>
      <c r="E176">
        <v>237500</v>
      </c>
      <c r="F176" t="s">
        <v>610</v>
      </c>
    </row>
    <row r="177" spans="1:6">
      <c r="A177" t="s">
        <v>915</v>
      </c>
      <c r="B177" s="68">
        <v>7</v>
      </c>
      <c r="C177" t="s">
        <v>611</v>
      </c>
      <c r="D177">
        <v>140702000</v>
      </c>
      <c r="E177">
        <v>17100000</v>
      </c>
      <c r="F177" t="s">
        <v>612</v>
      </c>
    </row>
    <row r="178" spans="1:6">
      <c r="A178" t="s">
        <v>916</v>
      </c>
      <c r="B178" s="68">
        <v>250</v>
      </c>
      <c r="C178" t="s">
        <v>613</v>
      </c>
      <c r="D178">
        <v>11055976</v>
      </c>
      <c r="E178">
        <v>26338</v>
      </c>
      <c r="F178" t="s">
        <v>614</v>
      </c>
    </row>
    <row r="179" spans="1:6">
      <c r="A179" t="s">
        <v>917</v>
      </c>
      <c r="B179" s="68">
        <v>590</v>
      </c>
      <c r="C179" t="s">
        <v>615</v>
      </c>
      <c r="D179">
        <v>8450</v>
      </c>
      <c r="E179">
        <v>21</v>
      </c>
    </row>
    <row r="180" spans="1:6">
      <c r="A180" t="s">
        <v>918</v>
      </c>
      <c r="B180" s="68">
        <v>290</v>
      </c>
      <c r="C180" t="s">
        <v>616</v>
      </c>
      <c r="D180">
        <v>7460</v>
      </c>
      <c r="E180">
        <v>410</v>
      </c>
    </row>
    <row r="181" spans="1:6">
      <c r="A181" t="s">
        <v>919</v>
      </c>
      <c r="B181" s="68" t="s">
        <v>617</v>
      </c>
      <c r="C181" t="s">
        <v>618</v>
      </c>
      <c r="D181">
        <v>51134</v>
      </c>
      <c r="E181">
        <v>261</v>
      </c>
      <c r="F181" t="s">
        <v>619</v>
      </c>
    </row>
    <row r="182" spans="1:6">
      <c r="A182" t="s">
        <v>920</v>
      </c>
      <c r="B182" s="68" t="s">
        <v>620</v>
      </c>
      <c r="C182" t="s">
        <v>621</v>
      </c>
      <c r="D182">
        <v>160922</v>
      </c>
      <c r="E182">
        <v>616</v>
      </c>
      <c r="F182" t="s">
        <v>622</v>
      </c>
    </row>
    <row r="183" spans="1:6">
      <c r="A183" t="s">
        <v>921</v>
      </c>
      <c r="B183" s="68">
        <v>590</v>
      </c>
      <c r="C183" t="s">
        <v>623</v>
      </c>
      <c r="D183">
        <v>35925</v>
      </c>
      <c r="E183">
        <v>53</v>
      </c>
      <c r="F183" t="s">
        <v>624</v>
      </c>
    </row>
    <row r="184" spans="1:6">
      <c r="A184" t="s">
        <v>922</v>
      </c>
      <c r="B184" s="68">
        <v>508</v>
      </c>
      <c r="C184" t="s">
        <v>625</v>
      </c>
      <c r="D184">
        <v>7012</v>
      </c>
      <c r="E184">
        <v>242</v>
      </c>
      <c r="F184" t="s">
        <v>626</v>
      </c>
    </row>
    <row r="185" spans="1:6">
      <c r="A185" t="s">
        <v>923</v>
      </c>
      <c r="B185" s="68" t="s">
        <v>627</v>
      </c>
      <c r="C185" t="s">
        <v>628</v>
      </c>
      <c r="D185">
        <v>104217</v>
      </c>
      <c r="E185">
        <v>389</v>
      </c>
      <c r="F185" t="s">
        <v>629</v>
      </c>
    </row>
    <row r="186" spans="1:6">
      <c r="A186" t="s">
        <v>924</v>
      </c>
      <c r="B186" s="68">
        <v>685</v>
      </c>
      <c r="C186" t="s">
        <v>630</v>
      </c>
      <c r="D186">
        <v>192001</v>
      </c>
      <c r="E186">
        <v>2944</v>
      </c>
      <c r="F186" t="s">
        <v>631</v>
      </c>
    </row>
    <row r="187" spans="1:6">
      <c r="A187" t="s">
        <v>925</v>
      </c>
      <c r="B187" s="68">
        <v>378</v>
      </c>
      <c r="C187" t="s">
        <v>632</v>
      </c>
      <c r="D187">
        <v>31477</v>
      </c>
      <c r="E187">
        <v>61</v>
      </c>
      <c r="F187" t="s">
        <v>633</v>
      </c>
    </row>
    <row r="188" spans="1:6">
      <c r="A188" t="s">
        <v>926</v>
      </c>
      <c r="B188" s="68">
        <v>239</v>
      </c>
      <c r="C188" t="s">
        <v>634</v>
      </c>
      <c r="D188">
        <v>175808</v>
      </c>
      <c r="E188">
        <v>1001</v>
      </c>
      <c r="F188" t="s">
        <v>635</v>
      </c>
    </row>
    <row r="189" spans="1:6">
      <c r="A189" t="s">
        <v>927</v>
      </c>
      <c r="B189" s="68">
        <v>966</v>
      </c>
      <c r="C189" t="s">
        <v>636</v>
      </c>
      <c r="D189">
        <v>25731776</v>
      </c>
      <c r="E189">
        <v>1960582</v>
      </c>
      <c r="F189" t="s">
        <v>637</v>
      </c>
    </row>
    <row r="190" spans="1:6">
      <c r="A190" t="s">
        <v>928</v>
      </c>
      <c r="B190" s="68">
        <v>221</v>
      </c>
      <c r="C190" t="s">
        <v>638</v>
      </c>
      <c r="D190">
        <v>12323252</v>
      </c>
      <c r="E190">
        <v>196190</v>
      </c>
      <c r="F190" t="s">
        <v>639</v>
      </c>
    </row>
    <row r="191" spans="1:6">
      <c r="A191" t="s">
        <v>929</v>
      </c>
      <c r="B191" s="68">
        <v>381</v>
      </c>
      <c r="C191" t="s">
        <v>640</v>
      </c>
      <c r="D191">
        <v>7344847</v>
      </c>
      <c r="E191">
        <v>88361</v>
      </c>
      <c r="F191" t="s">
        <v>641</v>
      </c>
    </row>
    <row r="192" spans="1:6">
      <c r="A192" t="s">
        <v>930</v>
      </c>
      <c r="B192" s="68">
        <v>248</v>
      </c>
      <c r="C192" t="s">
        <v>642</v>
      </c>
      <c r="D192">
        <v>88340</v>
      </c>
      <c r="E192">
        <v>455</v>
      </c>
      <c r="F192" t="s">
        <v>643</v>
      </c>
    </row>
    <row r="193" spans="1:6">
      <c r="A193" t="s">
        <v>931</v>
      </c>
      <c r="B193" s="68">
        <v>232</v>
      </c>
      <c r="C193" t="s">
        <v>644</v>
      </c>
      <c r="D193">
        <v>5245695</v>
      </c>
      <c r="E193">
        <v>71740</v>
      </c>
      <c r="F193" t="s">
        <v>645</v>
      </c>
    </row>
    <row r="194" spans="1:6">
      <c r="A194" t="s">
        <v>932</v>
      </c>
      <c r="B194" s="68">
        <v>65</v>
      </c>
      <c r="C194" t="s">
        <v>646</v>
      </c>
      <c r="D194">
        <v>4701069</v>
      </c>
      <c r="E194">
        <v>693</v>
      </c>
      <c r="F194" t="s">
        <v>647</v>
      </c>
    </row>
    <row r="195" spans="1:6">
      <c r="A195" t="s">
        <v>933</v>
      </c>
      <c r="B195" s="68" t="s">
        <v>648</v>
      </c>
      <c r="C195" t="s">
        <v>649</v>
      </c>
      <c r="D195">
        <v>37429</v>
      </c>
      <c r="E195">
        <v>34</v>
      </c>
      <c r="F195" t="s">
        <v>650</v>
      </c>
    </row>
    <row r="196" spans="1:6">
      <c r="A196" t="s">
        <v>934</v>
      </c>
      <c r="B196" s="68">
        <v>421</v>
      </c>
      <c r="C196" t="s">
        <v>651</v>
      </c>
      <c r="D196">
        <v>5455000</v>
      </c>
      <c r="E196">
        <v>48845</v>
      </c>
      <c r="F196" t="s">
        <v>652</v>
      </c>
    </row>
    <row r="197" spans="1:6">
      <c r="A197" t="s">
        <v>935</v>
      </c>
      <c r="B197" s="68">
        <v>386</v>
      </c>
      <c r="C197" t="s">
        <v>653</v>
      </c>
      <c r="D197">
        <v>2007000</v>
      </c>
      <c r="E197">
        <v>20273</v>
      </c>
      <c r="F197" t="s">
        <v>654</v>
      </c>
    </row>
    <row r="198" spans="1:6">
      <c r="A198" t="s">
        <v>936</v>
      </c>
      <c r="B198" s="68">
        <v>677</v>
      </c>
      <c r="C198" t="s">
        <v>655</v>
      </c>
      <c r="D198">
        <v>559198</v>
      </c>
      <c r="E198">
        <v>28450</v>
      </c>
      <c r="F198" t="s">
        <v>656</v>
      </c>
    </row>
    <row r="199" spans="1:6">
      <c r="A199" t="s">
        <v>937</v>
      </c>
      <c r="B199" s="68">
        <v>252</v>
      </c>
      <c r="C199" t="s">
        <v>657</v>
      </c>
      <c r="D199">
        <v>10112453</v>
      </c>
      <c r="E199">
        <v>637657</v>
      </c>
      <c r="F199" t="s">
        <v>658</v>
      </c>
    </row>
    <row r="200" spans="1:6">
      <c r="A200" t="s">
        <v>938</v>
      </c>
      <c r="B200" s="68">
        <v>27</v>
      </c>
      <c r="C200" t="s">
        <v>659</v>
      </c>
      <c r="D200">
        <v>49000000</v>
      </c>
      <c r="E200">
        <v>1219912</v>
      </c>
      <c r="F200" t="s">
        <v>660</v>
      </c>
    </row>
    <row r="201" spans="1:6">
      <c r="A201" t="s">
        <v>939</v>
      </c>
      <c r="B201" s="68">
        <v>82</v>
      </c>
      <c r="C201" t="s">
        <v>661</v>
      </c>
      <c r="D201">
        <v>48422644</v>
      </c>
      <c r="E201">
        <v>98480</v>
      </c>
      <c r="F201" t="s">
        <v>662</v>
      </c>
    </row>
    <row r="202" spans="1:6">
      <c r="A202" t="s">
        <v>940</v>
      </c>
      <c r="B202" s="68">
        <v>211</v>
      </c>
      <c r="C202" t="s">
        <v>663</v>
      </c>
      <c r="D202">
        <v>8260490</v>
      </c>
      <c r="E202">
        <v>644329</v>
      </c>
      <c r="F202" t="s">
        <v>664</v>
      </c>
    </row>
    <row r="203" spans="1:6">
      <c r="A203" t="s">
        <v>941</v>
      </c>
      <c r="B203" s="68">
        <v>34</v>
      </c>
      <c r="C203" t="s">
        <v>665</v>
      </c>
      <c r="D203">
        <v>46505963</v>
      </c>
      <c r="E203">
        <v>504782</v>
      </c>
      <c r="F203" t="s">
        <v>666</v>
      </c>
    </row>
    <row r="204" spans="1:6">
      <c r="A204" t="s">
        <v>942</v>
      </c>
      <c r="B204" s="68">
        <v>94</v>
      </c>
      <c r="C204" t="s">
        <v>667</v>
      </c>
      <c r="D204">
        <v>21513990</v>
      </c>
      <c r="E204">
        <v>65610</v>
      </c>
      <c r="F204" t="s">
        <v>668</v>
      </c>
    </row>
    <row r="205" spans="1:6">
      <c r="A205" t="s">
        <v>943</v>
      </c>
      <c r="B205" s="68">
        <v>249</v>
      </c>
      <c r="C205" t="s">
        <v>669</v>
      </c>
      <c r="D205">
        <v>35000000</v>
      </c>
      <c r="E205">
        <v>1861484</v>
      </c>
      <c r="F205" t="s">
        <v>670</v>
      </c>
    </row>
    <row r="206" spans="1:6">
      <c r="A206" t="s">
        <v>944</v>
      </c>
      <c r="B206" s="68">
        <v>597</v>
      </c>
      <c r="C206" t="s">
        <v>671</v>
      </c>
      <c r="D206">
        <v>492829</v>
      </c>
      <c r="E206">
        <v>163270</v>
      </c>
      <c r="F206" t="s">
        <v>672</v>
      </c>
    </row>
    <row r="207" spans="1:6">
      <c r="A207" t="s">
        <v>945</v>
      </c>
      <c r="B207" s="68">
        <v>47</v>
      </c>
      <c r="C207" t="s">
        <v>673</v>
      </c>
      <c r="D207">
        <v>2550</v>
      </c>
      <c r="E207">
        <v>62049</v>
      </c>
    </row>
    <row r="208" spans="1:6">
      <c r="A208" t="s">
        <v>946</v>
      </c>
      <c r="B208" s="68">
        <v>268</v>
      </c>
      <c r="C208" t="s">
        <v>674</v>
      </c>
      <c r="D208">
        <v>1354051</v>
      </c>
      <c r="E208">
        <v>17363</v>
      </c>
      <c r="F208" t="s">
        <v>675</v>
      </c>
    </row>
    <row r="209" spans="1:6">
      <c r="A209" t="s">
        <v>947</v>
      </c>
      <c r="B209" s="68">
        <v>46</v>
      </c>
      <c r="C209" t="s">
        <v>676</v>
      </c>
      <c r="D209">
        <v>9555893</v>
      </c>
      <c r="E209">
        <v>449964</v>
      </c>
      <c r="F209" t="s">
        <v>677</v>
      </c>
    </row>
    <row r="210" spans="1:6">
      <c r="A210" t="s">
        <v>948</v>
      </c>
      <c r="B210" s="68">
        <v>41</v>
      </c>
      <c r="C210" t="s">
        <v>678</v>
      </c>
      <c r="D210">
        <v>7581000</v>
      </c>
      <c r="E210">
        <v>41290</v>
      </c>
      <c r="F210" t="s">
        <v>679</v>
      </c>
    </row>
    <row r="211" spans="1:6">
      <c r="A211" t="s">
        <v>949</v>
      </c>
      <c r="B211" s="68">
        <v>963</v>
      </c>
      <c r="C211" t="s">
        <v>680</v>
      </c>
      <c r="D211">
        <v>22198110</v>
      </c>
      <c r="E211">
        <v>185180</v>
      </c>
      <c r="F211" t="s">
        <v>681</v>
      </c>
    </row>
    <row r="212" spans="1:6">
      <c r="A212" s="68">
        <v>886</v>
      </c>
      <c r="B212" t="s">
        <v>682</v>
      </c>
      <c r="C212">
        <v>22894384</v>
      </c>
      <c r="D212">
        <v>35980</v>
      </c>
      <c r="E212" t="s">
        <v>683</v>
      </c>
    </row>
    <row r="213" spans="1:6">
      <c r="A213" s="68">
        <v>992</v>
      </c>
      <c r="B213" t="s">
        <v>684</v>
      </c>
      <c r="C213">
        <v>7487489</v>
      </c>
      <c r="D213">
        <v>143100</v>
      </c>
      <c r="E213" t="s">
        <v>685</v>
      </c>
    </row>
    <row r="214" spans="1:6">
      <c r="A214" s="68">
        <v>255</v>
      </c>
      <c r="B214" t="s">
        <v>686</v>
      </c>
      <c r="C214">
        <v>41892895</v>
      </c>
      <c r="D214">
        <v>945087</v>
      </c>
      <c r="E214" t="s">
        <v>687</v>
      </c>
    </row>
    <row r="215" spans="1:6">
      <c r="A215" s="68">
        <v>66</v>
      </c>
      <c r="B215" t="s">
        <v>688</v>
      </c>
      <c r="C215">
        <v>67089500</v>
      </c>
      <c r="D215">
        <v>514000</v>
      </c>
      <c r="E215" t="s">
        <v>689</v>
      </c>
    </row>
    <row r="216" spans="1:6">
      <c r="A216" s="68">
        <v>228</v>
      </c>
      <c r="B216" t="s">
        <v>690</v>
      </c>
      <c r="C216">
        <v>6587239</v>
      </c>
      <c r="D216">
        <v>56785</v>
      </c>
      <c r="E216" t="s">
        <v>691</v>
      </c>
    </row>
    <row r="217" spans="1:6">
      <c r="A217" s="68">
        <v>690</v>
      </c>
      <c r="B217" t="s">
        <v>692</v>
      </c>
      <c r="C217">
        <v>1466</v>
      </c>
      <c r="D217">
        <v>10</v>
      </c>
    </row>
    <row r="218" spans="1:6">
      <c r="A218" s="68">
        <v>676</v>
      </c>
      <c r="B218" t="s">
        <v>693</v>
      </c>
      <c r="C218">
        <v>122580</v>
      </c>
      <c r="D218">
        <v>748</v>
      </c>
      <c r="E218" t="s">
        <v>694</v>
      </c>
    </row>
    <row r="219" spans="1:6">
      <c r="A219" s="68" t="s">
        <v>695</v>
      </c>
      <c r="B219" t="s">
        <v>696</v>
      </c>
      <c r="C219">
        <v>1228691</v>
      </c>
      <c r="D219">
        <v>5128</v>
      </c>
      <c r="E219" t="s">
        <v>697</v>
      </c>
    </row>
    <row r="220" spans="1:6">
      <c r="A220" s="68">
        <v>216</v>
      </c>
      <c r="B220" t="s">
        <v>698</v>
      </c>
      <c r="C220">
        <v>10589025</v>
      </c>
      <c r="D220">
        <v>163610</v>
      </c>
      <c r="E220" t="s">
        <v>699</v>
      </c>
    </row>
    <row r="221" spans="1:6">
      <c r="A221" s="68">
        <v>90</v>
      </c>
      <c r="B221" t="s">
        <v>700</v>
      </c>
      <c r="C221">
        <v>77804122</v>
      </c>
      <c r="D221">
        <v>780580</v>
      </c>
      <c r="E221" t="s">
        <v>701</v>
      </c>
    </row>
    <row r="222" spans="1:6">
      <c r="A222" s="68">
        <v>993</v>
      </c>
      <c r="B222" t="s">
        <v>702</v>
      </c>
      <c r="C222">
        <v>4940916</v>
      </c>
      <c r="D222">
        <v>488100</v>
      </c>
      <c r="E222" t="s">
        <v>703</v>
      </c>
    </row>
    <row r="223" spans="1:6">
      <c r="A223" s="68" t="s">
        <v>704</v>
      </c>
      <c r="B223" t="s">
        <v>705</v>
      </c>
      <c r="C223">
        <v>20556</v>
      </c>
      <c r="D223">
        <v>430</v>
      </c>
    </row>
    <row r="224" spans="1:6">
      <c r="A224" s="68">
        <v>688</v>
      </c>
      <c r="B224" t="s">
        <v>706</v>
      </c>
      <c r="C224">
        <v>10472</v>
      </c>
      <c r="D224">
        <v>26</v>
      </c>
      <c r="E224" t="s">
        <v>707</v>
      </c>
    </row>
    <row r="225" spans="1:5">
      <c r="A225" s="68" t="s">
        <v>708</v>
      </c>
      <c r="B225" t="s">
        <v>709</v>
      </c>
      <c r="C225">
        <v>108708</v>
      </c>
      <c r="D225">
        <v>352</v>
      </c>
    </row>
    <row r="226" spans="1:5">
      <c r="A226" s="68">
        <v>256</v>
      </c>
      <c r="B226" t="s">
        <v>710</v>
      </c>
      <c r="C226">
        <v>33398682</v>
      </c>
      <c r="D226">
        <v>236040</v>
      </c>
      <c r="E226" t="s">
        <v>711</v>
      </c>
    </row>
    <row r="227" spans="1:5">
      <c r="A227" s="68">
        <v>380</v>
      </c>
      <c r="B227" t="s">
        <v>712</v>
      </c>
      <c r="C227">
        <v>45415596</v>
      </c>
      <c r="D227">
        <v>603700</v>
      </c>
      <c r="E227" t="s">
        <v>713</v>
      </c>
    </row>
    <row r="228" spans="1:5">
      <c r="A228" s="68">
        <v>971</v>
      </c>
      <c r="B228" t="s">
        <v>714</v>
      </c>
      <c r="C228">
        <v>4975593</v>
      </c>
      <c r="D228">
        <v>82880</v>
      </c>
      <c r="E228" t="s">
        <v>715</v>
      </c>
    </row>
    <row r="229" spans="1:5">
      <c r="A229" s="68">
        <v>44</v>
      </c>
      <c r="B229" t="s">
        <v>716</v>
      </c>
      <c r="C229">
        <v>62348447</v>
      </c>
      <c r="D229">
        <v>244820</v>
      </c>
      <c r="E229" t="s">
        <v>717</v>
      </c>
    </row>
    <row r="230" spans="1:5">
      <c r="A230" s="68">
        <v>1</v>
      </c>
      <c r="B230" t="s">
        <v>718</v>
      </c>
      <c r="C230">
        <v>310232863</v>
      </c>
      <c r="D230">
        <v>9629091</v>
      </c>
      <c r="E230" t="s">
        <v>719</v>
      </c>
    </row>
    <row r="231" spans="1:5">
      <c r="A231" s="68">
        <v>598</v>
      </c>
      <c r="B231" t="s">
        <v>720</v>
      </c>
      <c r="C231">
        <v>3477000</v>
      </c>
      <c r="D231">
        <v>176220</v>
      </c>
      <c r="E231" t="s">
        <v>721</v>
      </c>
    </row>
    <row r="232" spans="1:5">
      <c r="A232" s="68">
        <v>998</v>
      </c>
      <c r="B232" t="s">
        <v>722</v>
      </c>
      <c r="C232">
        <v>27865738</v>
      </c>
      <c r="D232">
        <v>447400</v>
      </c>
      <c r="E232" t="s">
        <v>723</v>
      </c>
    </row>
    <row r="233" spans="1:5">
      <c r="A233" s="68">
        <v>678</v>
      </c>
      <c r="B233" t="s">
        <v>724</v>
      </c>
      <c r="C233">
        <v>221552</v>
      </c>
      <c r="D233">
        <v>12200</v>
      </c>
      <c r="E233" t="s">
        <v>725</v>
      </c>
    </row>
    <row r="234" spans="1:5">
      <c r="A234" s="68">
        <v>379</v>
      </c>
      <c r="B234" t="s">
        <v>726</v>
      </c>
      <c r="C234">
        <v>921</v>
      </c>
      <c r="D234">
        <v>0</v>
      </c>
    </row>
    <row r="235" spans="1:5">
      <c r="A235" s="68">
        <v>58</v>
      </c>
      <c r="B235" t="s">
        <v>727</v>
      </c>
      <c r="C235">
        <v>27223228</v>
      </c>
      <c r="D235">
        <v>912050</v>
      </c>
      <c r="E235" t="s">
        <v>728</v>
      </c>
    </row>
    <row r="236" spans="1:5">
      <c r="A236" s="68">
        <v>84</v>
      </c>
      <c r="B236" t="s">
        <v>729</v>
      </c>
      <c r="C236">
        <v>89571130</v>
      </c>
      <c r="D236">
        <v>329560</v>
      </c>
      <c r="E236" t="s">
        <v>730</v>
      </c>
    </row>
    <row r="237" spans="1:5">
      <c r="A237" s="68">
        <v>681</v>
      </c>
      <c r="B237" t="s">
        <v>731</v>
      </c>
      <c r="C237">
        <v>16025</v>
      </c>
      <c r="D237">
        <v>274</v>
      </c>
    </row>
    <row r="238" spans="1:5">
      <c r="A238" s="68">
        <v>212</v>
      </c>
      <c r="B238" t="s">
        <v>732</v>
      </c>
      <c r="C238">
        <v>273008</v>
      </c>
      <c r="D238">
        <v>266000</v>
      </c>
    </row>
    <row r="239" spans="1:5">
      <c r="A239" s="68">
        <v>967</v>
      </c>
      <c r="B239" t="s">
        <v>733</v>
      </c>
      <c r="C239">
        <v>23495361</v>
      </c>
      <c r="D239">
        <v>527970</v>
      </c>
      <c r="E239" t="s">
        <v>734</v>
      </c>
    </row>
    <row r="240" spans="1:5">
      <c r="A240" s="68">
        <v>260</v>
      </c>
      <c r="B240" t="s">
        <v>735</v>
      </c>
      <c r="C240">
        <v>13460305</v>
      </c>
      <c r="D240">
        <v>752614</v>
      </c>
      <c r="E240" t="s">
        <v>736</v>
      </c>
    </row>
    <row r="241" spans="1:9">
      <c r="A241" s="68">
        <v>263</v>
      </c>
      <c r="B241" t="s">
        <v>737</v>
      </c>
      <c r="C241">
        <v>11651858</v>
      </c>
      <c r="D241">
        <v>390580</v>
      </c>
      <c r="E241" t="s">
        <v>738</v>
      </c>
    </row>
    <row r="251" spans="1:9">
      <c r="E251" t="s">
        <v>978</v>
      </c>
      <c r="F251">
        <v>0</v>
      </c>
      <c r="G251">
        <v>-1</v>
      </c>
      <c r="H251">
        <v>1</v>
      </c>
      <c r="I251">
        <v>2</v>
      </c>
    </row>
    <row r="253" spans="1:9">
      <c r="A253" s="70" t="s">
        <v>957</v>
      </c>
      <c r="B253" s="70" t="s">
        <v>958</v>
      </c>
      <c r="C253" s="71" t="s">
        <v>959</v>
      </c>
      <c r="F253" t="str">
        <f xml:space="preserve"> _xlfn.XLOOKUP("Mango Shake",B254:B260,C254:C260,"Not Found",0)</f>
        <v>David</v>
      </c>
      <c r="G253" t="str">
        <f>_xlfn.XLOOKUP("candid",C254:C260,B254:B260,"Not found",-1)</f>
        <v>Banana Shake</v>
      </c>
      <c r="H253" t="str">
        <f>_xlfn.XLOOKUP("cazdid",C254:C260,B254:B260,"Not found",1)</f>
        <v>Mango Shake</v>
      </c>
      <c r="I253" t="str">
        <f>_xlfn.XLOOKUP("*juice",B254:B260,A254:A260,0,2,-1)</f>
        <v>P-105</v>
      </c>
    </row>
    <row r="254" spans="1:9">
      <c r="A254" s="72" t="s">
        <v>960</v>
      </c>
      <c r="B254" s="72" t="s">
        <v>961</v>
      </c>
      <c r="C254" t="s">
        <v>21</v>
      </c>
    </row>
    <row r="255" spans="1:9">
      <c r="A255" s="72" t="s">
        <v>962</v>
      </c>
      <c r="B255" s="72" t="s">
        <v>963</v>
      </c>
      <c r="C255" t="s">
        <v>27</v>
      </c>
    </row>
    <row r="256" spans="1:9">
      <c r="A256" s="72" t="s">
        <v>964</v>
      </c>
      <c r="B256" s="72" t="s">
        <v>965</v>
      </c>
      <c r="C256" t="s">
        <v>966</v>
      </c>
    </row>
    <row r="257" spans="1:16">
      <c r="A257" s="72" t="s">
        <v>967</v>
      </c>
      <c r="B257" s="72" t="s">
        <v>968</v>
      </c>
      <c r="C257" t="s">
        <v>969</v>
      </c>
    </row>
    <row r="258" spans="1:16">
      <c r="A258" s="72" t="s">
        <v>970</v>
      </c>
      <c r="B258" s="72" t="s">
        <v>971</v>
      </c>
      <c r="C258" t="s">
        <v>972</v>
      </c>
    </row>
    <row r="259" spans="1:16">
      <c r="A259" s="72" t="s">
        <v>973</v>
      </c>
      <c r="B259" s="72" t="s">
        <v>974</v>
      </c>
      <c r="C259" t="s">
        <v>975</v>
      </c>
    </row>
    <row r="260" spans="1:16">
      <c r="A260" s="72" t="s">
        <v>976</v>
      </c>
      <c r="B260" s="72" t="s">
        <v>977</v>
      </c>
    </row>
    <row r="263" spans="1:16">
      <c r="A263" s="178" t="s">
        <v>979</v>
      </c>
      <c r="B263" s="178"/>
      <c r="C263" s="178"/>
      <c r="D263" s="178"/>
      <c r="E263" s="178"/>
      <c r="F263" s="178"/>
      <c r="G263" s="178"/>
      <c r="H263" s="178"/>
      <c r="I263" s="178"/>
      <c r="J263" s="178"/>
      <c r="K263" s="178"/>
      <c r="L263" s="178"/>
      <c r="M263" s="178"/>
      <c r="N263" s="178"/>
      <c r="O263" s="178"/>
      <c r="P263" s="178"/>
    </row>
    <row r="267" spans="1:16" ht="43.2">
      <c r="A267" s="1" t="s">
        <v>163</v>
      </c>
      <c r="B267" s="1" t="s">
        <v>980</v>
      </c>
      <c r="C267" s="1" t="s">
        <v>981</v>
      </c>
      <c r="D267" s="1" t="s">
        <v>991</v>
      </c>
      <c r="K267" s="74" t="s">
        <v>992</v>
      </c>
    </row>
    <row r="268" spans="1:16">
      <c r="A268" s="1" t="s">
        <v>21</v>
      </c>
      <c r="B268" s="1" t="s">
        <v>982</v>
      </c>
      <c r="C268" s="1">
        <v>5400</v>
      </c>
      <c r="D268" t="b">
        <f>OR(B268="Hr",B268="it")</f>
        <v>1</v>
      </c>
      <c r="K268" t="str" cm="1">
        <f t="array" ref="K268:K270">_xlfn._xlws.FILTER(A268:A277,B268:B277="IT")</f>
        <v>Bob</v>
      </c>
    </row>
    <row r="269" spans="1:16">
      <c r="A269" s="73" t="s">
        <v>27</v>
      </c>
      <c r="B269" s="1" t="s">
        <v>983</v>
      </c>
      <c r="C269" s="1">
        <v>6200</v>
      </c>
      <c r="D269" t="b">
        <f t="shared" ref="D269:D277" si="0">OR(B269="Hr",B269="it")</f>
        <v>1</v>
      </c>
      <c r="K269" t="str">
        <v>Eva</v>
      </c>
    </row>
    <row r="270" spans="1:16">
      <c r="A270" s="1" t="s">
        <v>984</v>
      </c>
      <c r="B270" s="1" t="s">
        <v>982</v>
      </c>
      <c r="C270" s="1">
        <v>4700</v>
      </c>
      <c r="D270" t="b">
        <f t="shared" si="0"/>
        <v>1</v>
      </c>
      <c r="K270" t="str">
        <v>Henry</v>
      </c>
    </row>
    <row r="271" spans="1:16">
      <c r="A271" s="1" t="s">
        <v>969</v>
      </c>
      <c r="B271" s="1" t="s">
        <v>981</v>
      </c>
      <c r="C271" s="1">
        <v>6800</v>
      </c>
      <c r="D271" t="b">
        <f t="shared" si="0"/>
        <v>0</v>
      </c>
    </row>
    <row r="272" spans="1:16">
      <c r="A272" s="73" t="s">
        <v>985</v>
      </c>
      <c r="B272" s="1" t="s">
        <v>983</v>
      </c>
      <c r="C272" s="1">
        <v>5600</v>
      </c>
      <c r="D272" t="b">
        <f t="shared" si="0"/>
        <v>1</v>
      </c>
    </row>
    <row r="273" spans="1:14" ht="43.2">
      <c r="A273" s="1" t="s">
        <v>975</v>
      </c>
      <c r="B273" s="1" t="s">
        <v>986</v>
      </c>
      <c r="C273" s="1">
        <v>4300</v>
      </c>
      <c r="D273" t="b">
        <f t="shared" si="0"/>
        <v>0</v>
      </c>
      <c r="K273" s="74" t="s">
        <v>993</v>
      </c>
    </row>
    <row r="274" spans="1:14">
      <c r="A274" s="1" t="s">
        <v>987</v>
      </c>
      <c r="B274" s="1" t="s">
        <v>981</v>
      </c>
      <c r="C274" s="1">
        <v>7000</v>
      </c>
      <c r="D274" t="b">
        <f t="shared" si="0"/>
        <v>0</v>
      </c>
      <c r="K274" t="str" cm="1">
        <f t="array" ref="K274:N276">_xlfn._xlws.FILTER(A267:D277,B267:B277="IT")</f>
        <v>Bob</v>
      </c>
      <c r="L274" t="str">
        <v>IT</v>
      </c>
      <c r="M274">
        <v>6200</v>
      </c>
      <c r="N274" t="b">
        <v>1</v>
      </c>
    </row>
    <row r="275" spans="1:14">
      <c r="A275" s="73" t="s">
        <v>988</v>
      </c>
      <c r="B275" s="1" t="s">
        <v>983</v>
      </c>
      <c r="C275" s="1">
        <v>6200</v>
      </c>
      <c r="D275" t="b">
        <f t="shared" si="0"/>
        <v>1</v>
      </c>
      <c r="K275" t="str">
        <v>Eva</v>
      </c>
      <c r="L275" t="str">
        <v>IT</v>
      </c>
      <c r="M275">
        <v>5600</v>
      </c>
      <c r="N275" t="b">
        <v>1</v>
      </c>
    </row>
    <row r="276" spans="1:14">
      <c r="A276" s="1" t="s">
        <v>989</v>
      </c>
      <c r="B276" s="1" t="s">
        <v>982</v>
      </c>
      <c r="C276" s="1">
        <v>7500</v>
      </c>
      <c r="D276" t="b">
        <f t="shared" si="0"/>
        <v>1</v>
      </c>
      <c r="K276" t="str">
        <v>Henry</v>
      </c>
      <c r="L276" t="str">
        <v>IT</v>
      </c>
      <c r="M276">
        <v>6200</v>
      </c>
      <c r="N276" t="b">
        <v>1</v>
      </c>
    </row>
    <row r="277" spans="1:14">
      <c r="A277" s="1" t="s">
        <v>990</v>
      </c>
      <c r="B277" s="1" t="s">
        <v>986</v>
      </c>
      <c r="C277" s="1">
        <v>3000</v>
      </c>
      <c r="D277" t="b">
        <f t="shared" si="0"/>
        <v>0</v>
      </c>
    </row>
    <row r="279" spans="1:14" ht="72">
      <c r="A279" s="73" t="s">
        <v>995</v>
      </c>
      <c r="C279" s="74" t="s">
        <v>996</v>
      </c>
      <c r="E279" s="74" t="s">
        <v>997</v>
      </c>
      <c r="K279" s="74" t="s">
        <v>994</v>
      </c>
    </row>
    <row r="280" spans="1:14">
      <c r="A280" t="str" cm="1">
        <f t="array" ref="A280:A290">_xlfn._xlws.SORT(A267:A277)</f>
        <v>Alice</v>
      </c>
      <c r="C280" t="str" cm="1">
        <f t="array" ref="C280:C290">_xlfn._xlws.SORT(A267:A277,,-1)</f>
        <v>Name</v>
      </c>
      <c r="E280" t="str" cm="1">
        <f t="array" ref="E280:H289">_xlfn._xlws.SORT(A268:D277,3,1)</f>
        <v>Jack</v>
      </c>
      <c r="F280" t="str">
        <v>Marketing</v>
      </c>
      <c r="G280">
        <v>3000</v>
      </c>
      <c r="H280" t="b">
        <v>0</v>
      </c>
      <c r="K280" t="str" cm="1">
        <f t="array" ref="K280">_xlfn._xlws.FILTER(A267:D277,B267:B277="Law","No data Found")</f>
        <v>No data Found</v>
      </c>
    </row>
    <row r="281" spans="1:14">
      <c r="A281" t="str">
        <v>Bob</v>
      </c>
      <c r="C281" t="str">
        <v>Jack</v>
      </c>
      <c r="E281" t="str">
        <v>Frank</v>
      </c>
      <c r="F281" t="str">
        <v>Marketing</v>
      </c>
      <c r="G281">
        <v>4300</v>
      </c>
      <c r="H281" t="b">
        <v>0</v>
      </c>
    </row>
    <row r="282" spans="1:14">
      <c r="A282" t="str">
        <v>Clara</v>
      </c>
      <c r="C282" t="str">
        <v>Ivy</v>
      </c>
      <c r="E282" t="str">
        <v>Clara</v>
      </c>
      <c r="F282" t="str">
        <v>HR</v>
      </c>
      <c r="G282">
        <v>4700</v>
      </c>
      <c r="H282" t="b">
        <v>1</v>
      </c>
    </row>
    <row r="283" spans="1:14">
      <c r="A283" t="str">
        <v>David</v>
      </c>
      <c r="C283" t="str">
        <v>Henry</v>
      </c>
      <c r="E283" t="str">
        <v>Alice</v>
      </c>
      <c r="F283" t="str">
        <v>HR</v>
      </c>
      <c r="G283">
        <v>5400</v>
      </c>
      <c r="H283" t="b">
        <v>1</v>
      </c>
    </row>
    <row r="284" spans="1:14">
      <c r="A284" t="str">
        <v>Eva</v>
      </c>
      <c r="C284" t="str">
        <v>Grace</v>
      </c>
      <c r="E284" t="str">
        <v>Eva</v>
      </c>
      <c r="F284" t="str">
        <v>IT</v>
      </c>
      <c r="G284">
        <v>5600</v>
      </c>
      <c r="H284" t="b">
        <v>1</v>
      </c>
    </row>
    <row r="285" spans="1:14">
      <c r="A285" t="str">
        <v>Frank</v>
      </c>
      <c r="C285" t="str">
        <v>Frank</v>
      </c>
      <c r="E285" t="str">
        <v>Bob</v>
      </c>
      <c r="F285" t="str">
        <v>IT</v>
      </c>
      <c r="G285">
        <v>6200</v>
      </c>
      <c r="H285" t="b">
        <v>1</v>
      </c>
    </row>
    <row r="286" spans="1:14">
      <c r="A286" t="str">
        <v>Grace</v>
      </c>
      <c r="C286" t="str">
        <v>Eva</v>
      </c>
      <c r="E286" t="str">
        <v>Henry</v>
      </c>
      <c r="F286" t="str">
        <v>IT</v>
      </c>
      <c r="G286">
        <v>6200</v>
      </c>
      <c r="H286" t="b">
        <v>1</v>
      </c>
    </row>
    <row r="287" spans="1:14">
      <c r="A287" t="str">
        <v>Henry</v>
      </c>
      <c r="C287" t="str">
        <v>David</v>
      </c>
      <c r="E287" t="str">
        <v>David</v>
      </c>
      <c r="F287" t="str">
        <v>Sales</v>
      </c>
      <c r="G287">
        <v>6800</v>
      </c>
      <c r="H287" t="b">
        <v>0</v>
      </c>
    </row>
    <row r="288" spans="1:14" ht="57.6">
      <c r="A288" t="str">
        <v>Ivy</v>
      </c>
      <c r="C288" t="str">
        <v>Clara</v>
      </c>
      <c r="E288" t="str">
        <v>Grace</v>
      </c>
      <c r="F288" t="str">
        <v>Sales</v>
      </c>
      <c r="G288">
        <v>7000</v>
      </c>
      <c r="H288" t="b">
        <v>0</v>
      </c>
      <c r="K288" s="74" t="s">
        <v>998</v>
      </c>
    </row>
    <row r="289" spans="1:16">
      <c r="A289" t="str">
        <v>Jack</v>
      </c>
      <c r="C289" t="str">
        <v>Bob</v>
      </c>
      <c r="E289" t="str">
        <v>Ivy</v>
      </c>
      <c r="F289" t="str">
        <v>HR</v>
      </c>
      <c r="G289">
        <v>7500</v>
      </c>
      <c r="H289" t="b">
        <v>1</v>
      </c>
      <c r="K289" t="str" cm="1">
        <f t="array" ref="K289:N291">_xlfn._xlws.SORT(_xlfn._xlws.FILTER(A268:D277,B268:B277="HR"),3,-1)</f>
        <v>Ivy</v>
      </c>
      <c r="L289" t="str">
        <v>HR</v>
      </c>
      <c r="M289">
        <v>7500</v>
      </c>
      <c r="N289" t="b">
        <v>1</v>
      </c>
    </row>
    <row r="290" spans="1:16">
      <c r="A290" t="str">
        <v>Name</v>
      </c>
      <c r="C290" t="str">
        <v>Alice</v>
      </c>
      <c r="K290" t="str">
        <v>Alice</v>
      </c>
      <c r="L290" t="str">
        <v>HR</v>
      </c>
      <c r="M290">
        <v>5400</v>
      </c>
      <c r="N290" t="b">
        <v>1</v>
      </c>
    </row>
    <row r="291" spans="1:16">
      <c r="K291" t="str">
        <v>Clara</v>
      </c>
      <c r="L291" t="str">
        <v>HR</v>
      </c>
      <c r="M291">
        <v>4700</v>
      </c>
      <c r="N291" t="b">
        <v>1</v>
      </c>
    </row>
    <row r="297" spans="1:16">
      <c r="A297" s="178" t="s">
        <v>999</v>
      </c>
      <c r="B297" s="178"/>
      <c r="C297" s="178"/>
      <c r="D297" s="178"/>
      <c r="E297" s="178"/>
      <c r="F297" s="178"/>
      <c r="G297" s="178"/>
      <c r="H297" s="178"/>
      <c r="I297" s="178"/>
      <c r="J297" s="178"/>
      <c r="K297" s="178"/>
      <c r="L297" s="178"/>
      <c r="M297" s="178"/>
      <c r="N297" s="178"/>
      <c r="O297" s="178"/>
      <c r="P297" s="178"/>
    </row>
    <row r="301" spans="1:16">
      <c r="A301" s="1" t="s">
        <v>163</v>
      </c>
      <c r="B301" s="1" t="s">
        <v>980</v>
      </c>
      <c r="C301" s="1" t="s">
        <v>981</v>
      </c>
      <c r="G301" s="75" t="s">
        <v>1000</v>
      </c>
    </row>
    <row r="302" spans="1:16">
      <c r="A302" s="1" t="s">
        <v>21</v>
      </c>
      <c r="B302" s="1" t="s">
        <v>982</v>
      </c>
      <c r="C302" s="1">
        <v>5400</v>
      </c>
      <c r="H302" t="str">
        <f>INDEX(A302:C311,2,2)</f>
        <v>IT</v>
      </c>
    </row>
    <row r="303" spans="1:16">
      <c r="A303" s="73" t="s">
        <v>27</v>
      </c>
      <c r="B303" s="1" t="s">
        <v>983</v>
      </c>
      <c r="C303" s="1">
        <v>6200</v>
      </c>
      <c r="H303" t="str">
        <f>INDEX(A302:A311,4)</f>
        <v>David</v>
      </c>
    </row>
    <row r="304" spans="1:16">
      <c r="A304" s="1" t="s">
        <v>984</v>
      </c>
      <c r="B304" s="1" t="s">
        <v>982</v>
      </c>
      <c r="C304" s="1">
        <v>4700</v>
      </c>
    </row>
    <row r="305" spans="1:8">
      <c r="A305" s="1" t="s">
        <v>969</v>
      </c>
      <c r="B305" s="1" t="s">
        <v>981</v>
      </c>
      <c r="C305" s="1">
        <v>6800</v>
      </c>
    </row>
    <row r="306" spans="1:8">
      <c r="A306" s="73" t="s">
        <v>985</v>
      </c>
      <c r="B306" s="1" t="s">
        <v>983</v>
      </c>
      <c r="C306" s="1">
        <v>5600</v>
      </c>
    </row>
    <row r="307" spans="1:8">
      <c r="A307" s="1" t="s">
        <v>975</v>
      </c>
      <c r="B307" s="1" t="s">
        <v>986</v>
      </c>
      <c r="C307" s="1">
        <v>4300</v>
      </c>
    </row>
    <row r="308" spans="1:8">
      <c r="A308" s="1" t="s">
        <v>987</v>
      </c>
      <c r="B308" s="1" t="s">
        <v>981</v>
      </c>
      <c r="C308" s="1">
        <v>7000</v>
      </c>
      <c r="G308" s="52" t="s">
        <v>1001</v>
      </c>
    </row>
    <row r="309" spans="1:8">
      <c r="A309" s="73" t="s">
        <v>988</v>
      </c>
      <c r="B309" s="1" t="s">
        <v>983</v>
      </c>
      <c r="C309" s="1">
        <v>6200</v>
      </c>
      <c r="H309">
        <f>MATCH(7000, C302:C311)</f>
        <v>8</v>
      </c>
    </row>
    <row r="310" spans="1:8">
      <c r="A310" s="1" t="s">
        <v>989</v>
      </c>
      <c r="B310" s="1" t="s">
        <v>982</v>
      </c>
      <c r="C310" s="1">
        <v>7500</v>
      </c>
    </row>
    <row r="311" spans="1:8">
      <c r="A311" s="1" t="s">
        <v>990</v>
      </c>
      <c r="B311" s="1" t="s">
        <v>986</v>
      </c>
      <c r="C311" s="1">
        <v>3000</v>
      </c>
    </row>
    <row r="316" spans="1:8">
      <c r="B316" s="54" t="s">
        <v>4</v>
      </c>
      <c r="C316" s="54" t="s">
        <v>5</v>
      </c>
      <c r="D316" s="54" t="s">
        <v>1002</v>
      </c>
    </row>
    <row r="317" spans="1:8">
      <c r="B317" s="1" t="s">
        <v>1003</v>
      </c>
      <c r="C317" s="1" t="s">
        <v>216</v>
      </c>
      <c r="D317" s="1">
        <v>70000</v>
      </c>
    </row>
    <row r="318" spans="1:8">
      <c r="B318" s="1" t="s">
        <v>1004</v>
      </c>
      <c r="C318" s="1" t="s">
        <v>1005</v>
      </c>
      <c r="D318" s="1">
        <v>4000</v>
      </c>
      <c r="G318">
        <f>INDEX(D317:D319,MATCH("Chair",B317:B319,-1))</f>
        <v>4000</v>
      </c>
    </row>
    <row r="319" spans="1:8">
      <c r="B319" s="1" t="s">
        <v>1006</v>
      </c>
      <c r="C319" s="1" t="s">
        <v>1007</v>
      </c>
      <c r="D319" s="1">
        <v>1500</v>
      </c>
      <c r="G319">
        <f>_xlfn.XLOOKUP("Chair",B317:B319,D317:D319)</f>
        <v>4000</v>
      </c>
    </row>
  </sheetData>
  <mergeCells count="2">
    <mergeCell ref="A263:P263"/>
    <mergeCell ref="A297:P297"/>
  </mergeCells>
  <dataValidations count="2">
    <dataValidation type="list" allowBlank="1" showInputMessage="1" showErrorMessage="1" prompt="Select a country" sqref="L3" xr:uid="{12DFA9CE-BF64-4E64-9620-47FEA6F66C0D}">
      <formula1>$A$2:$A$241</formula1>
    </dataValidation>
    <dataValidation type="list" allowBlank="1" showInputMessage="1" showErrorMessage="1" prompt="Select the country Code" sqref="P3" xr:uid="{3B9471EB-3376-45B6-987C-EDADB4FFBA67}">
      <formula1>$B$2:$B$241</formula1>
    </dataValidation>
  </dataValidation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BD0F6-ED94-4618-B3E0-9E56A97237C6}">
  <dimension ref="A1:T93"/>
  <sheetViews>
    <sheetView topLeftCell="A64" workbookViewId="0">
      <selection activeCell="M3" sqref="M3"/>
    </sheetView>
  </sheetViews>
  <sheetFormatPr defaultRowHeight="14.4"/>
  <cols>
    <col min="2" max="2" width="11.109375" bestFit="1" customWidth="1"/>
    <col min="3" max="3" width="7.6640625" bestFit="1" customWidth="1"/>
    <col min="4" max="4" width="6.77734375" bestFit="1" customWidth="1"/>
    <col min="5" max="5" width="6" bestFit="1" customWidth="1"/>
    <col min="7" max="7" width="8.33203125" bestFit="1" customWidth="1"/>
    <col min="8" max="8" width="18.109375" bestFit="1" customWidth="1"/>
  </cols>
  <sheetData>
    <row r="1" spans="1:13">
      <c r="A1" s="76" t="s">
        <v>163</v>
      </c>
      <c r="B1" s="76" t="s">
        <v>980</v>
      </c>
      <c r="C1" s="76" t="s">
        <v>4</v>
      </c>
      <c r="D1" s="76" t="s">
        <v>10</v>
      </c>
      <c r="E1" s="76" t="s">
        <v>981</v>
      </c>
      <c r="F1" s="76" t="s">
        <v>1008</v>
      </c>
      <c r="G1" s="76" t="s">
        <v>1009</v>
      </c>
      <c r="H1" s="76" t="s">
        <v>1010</v>
      </c>
    </row>
    <row r="2" spans="1:13">
      <c r="A2" t="s">
        <v>1011</v>
      </c>
      <c r="B2" t="s">
        <v>982</v>
      </c>
      <c r="C2" t="s">
        <v>1003</v>
      </c>
      <c r="D2" t="s">
        <v>33</v>
      </c>
      <c r="E2">
        <v>7012</v>
      </c>
      <c r="F2">
        <v>6840</v>
      </c>
      <c r="G2">
        <v>0.08</v>
      </c>
      <c r="H2" s="77">
        <v>45344</v>
      </c>
      <c r="M2" t="s">
        <v>1021</v>
      </c>
    </row>
    <row r="3" spans="1:13">
      <c r="A3" t="s">
        <v>1011</v>
      </c>
      <c r="B3" t="s">
        <v>111</v>
      </c>
      <c r="C3" t="s">
        <v>1012</v>
      </c>
      <c r="D3" t="s">
        <v>22</v>
      </c>
      <c r="E3">
        <v>12674</v>
      </c>
      <c r="F3">
        <v>14130</v>
      </c>
      <c r="G3">
        <v>0.06</v>
      </c>
      <c r="H3" s="77">
        <v>45339</v>
      </c>
      <c r="M3" cm="1">
        <f t="array" ref="M3:M11">_xlfn._xlws.FILTER(E1:E51,B1:B51="IT")</f>
        <v>12195</v>
      </c>
    </row>
    <row r="4" spans="1:13">
      <c r="A4" t="s">
        <v>969</v>
      </c>
      <c r="B4" t="s">
        <v>983</v>
      </c>
      <c r="C4" t="s">
        <v>1012</v>
      </c>
      <c r="D4" t="s">
        <v>22</v>
      </c>
      <c r="E4">
        <v>12195</v>
      </c>
      <c r="F4">
        <v>11823</v>
      </c>
      <c r="G4">
        <v>0.19</v>
      </c>
      <c r="H4" s="77">
        <v>45651</v>
      </c>
      <c r="M4">
        <v>8574</v>
      </c>
    </row>
    <row r="5" spans="1:13">
      <c r="A5" t="s">
        <v>989</v>
      </c>
      <c r="B5" t="s">
        <v>986</v>
      </c>
      <c r="C5" t="s">
        <v>1013</v>
      </c>
      <c r="D5" t="s">
        <v>127</v>
      </c>
      <c r="E5">
        <v>12654</v>
      </c>
      <c r="F5">
        <v>12932</v>
      </c>
      <c r="G5">
        <v>0.21</v>
      </c>
      <c r="H5" s="77">
        <v>45295</v>
      </c>
      <c r="M5">
        <v>7040</v>
      </c>
    </row>
    <row r="6" spans="1:13">
      <c r="A6" t="s">
        <v>1014</v>
      </c>
      <c r="B6" t="s">
        <v>983</v>
      </c>
      <c r="C6" t="s">
        <v>1015</v>
      </c>
      <c r="D6" t="s">
        <v>127</v>
      </c>
      <c r="E6">
        <v>8574</v>
      </c>
      <c r="F6">
        <v>8850</v>
      </c>
      <c r="G6">
        <v>0.08</v>
      </c>
      <c r="H6" s="77">
        <v>45464</v>
      </c>
      <c r="M6">
        <v>13244</v>
      </c>
    </row>
    <row r="7" spans="1:13">
      <c r="A7" t="s">
        <v>27</v>
      </c>
      <c r="B7" t="s">
        <v>982</v>
      </c>
      <c r="C7" t="s">
        <v>1004</v>
      </c>
      <c r="D7" t="s">
        <v>22</v>
      </c>
      <c r="E7">
        <v>8881</v>
      </c>
      <c r="F7">
        <v>9698</v>
      </c>
      <c r="G7">
        <v>0.17</v>
      </c>
      <c r="H7" s="77">
        <v>45314</v>
      </c>
      <c r="M7">
        <v>5646</v>
      </c>
    </row>
    <row r="8" spans="1:13">
      <c r="A8" t="s">
        <v>1016</v>
      </c>
      <c r="B8" t="s">
        <v>986</v>
      </c>
      <c r="C8" t="s">
        <v>1012</v>
      </c>
      <c r="D8" t="s">
        <v>22</v>
      </c>
      <c r="E8">
        <v>9201</v>
      </c>
      <c r="F8">
        <v>7846</v>
      </c>
      <c r="G8">
        <v>0.16</v>
      </c>
      <c r="H8" s="77">
        <v>45613</v>
      </c>
      <c r="M8">
        <v>5296</v>
      </c>
    </row>
    <row r="9" spans="1:13">
      <c r="A9" t="s">
        <v>990</v>
      </c>
      <c r="B9" t="s">
        <v>981</v>
      </c>
      <c r="C9" t="s">
        <v>1012</v>
      </c>
      <c r="D9" t="s">
        <v>28</v>
      </c>
      <c r="E9">
        <v>14543</v>
      </c>
      <c r="F9">
        <v>13112</v>
      </c>
      <c r="G9">
        <v>0.06</v>
      </c>
      <c r="H9" s="77">
        <v>45408</v>
      </c>
      <c r="M9">
        <v>10956</v>
      </c>
    </row>
    <row r="10" spans="1:13">
      <c r="A10" t="s">
        <v>1014</v>
      </c>
      <c r="B10" t="s">
        <v>981</v>
      </c>
      <c r="C10" t="s">
        <v>1003</v>
      </c>
      <c r="D10" t="s">
        <v>28</v>
      </c>
      <c r="E10">
        <v>4654</v>
      </c>
      <c r="F10">
        <v>5767</v>
      </c>
      <c r="G10">
        <v>0.11</v>
      </c>
      <c r="H10" s="77">
        <v>45617</v>
      </c>
      <c r="M10">
        <v>4753</v>
      </c>
    </row>
    <row r="11" spans="1:13">
      <c r="A11" t="s">
        <v>1017</v>
      </c>
      <c r="B11" t="s">
        <v>981</v>
      </c>
      <c r="C11" t="s">
        <v>1013</v>
      </c>
      <c r="D11" t="s">
        <v>33</v>
      </c>
      <c r="E11">
        <v>8820</v>
      </c>
      <c r="F11">
        <v>8536</v>
      </c>
      <c r="G11">
        <v>0.18</v>
      </c>
      <c r="H11" s="77">
        <v>45651</v>
      </c>
      <c r="M11">
        <v>6335</v>
      </c>
    </row>
    <row r="12" spans="1:13">
      <c r="A12" t="s">
        <v>1018</v>
      </c>
      <c r="B12" t="s">
        <v>111</v>
      </c>
      <c r="C12" t="s">
        <v>1015</v>
      </c>
      <c r="D12" t="s">
        <v>22</v>
      </c>
      <c r="E12">
        <v>12980</v>
      </c>
      <c r="F12">
        <v>12381</v>
      </c>
      <c r="G12">
        <v>0.16</v>
      </c>
      <c r="H12" s="77">
        <v>45417</v>
      </c>
    </row>
    <row r="13" spans="1:13">
      <c r="A13" t="s">
        <v>984</v>
      </c>
      <c r="B13" t="s">
        <v>986</v>
      </c>
      <c r="C13" t="s">
        <v>1004</v>
      </c>
      <c r="D13" t="s">
        <v>33</v>
      </c>
      <c r="E13">
        <v>13485</v>
      </c>
      <c r="F13">
        <v>16047</v>
      </c>
      <c r="G13">
        <v>0.09</v>
      </c>
      <c r="H13" s="77">
        <v>45458</v>
      </c>
    </row>
    <row r="14" spans="1:13">
      <c r="A14" t="s">
        <v>1017</v>
      </c>
      <c r="B14" t="s">
        <v>982</v>
      </c>
      <c r="C14" t="s">
        <v>1013</v>
      </c>
      <c r="D14" t="s">
        <v>22</v>
      </c>
      <c r="E14">
        <v>8168</v>
      </c>
      <c r="F14">
        <v>9454</v>
      </c>
      <c r="G14">
        <v>0.1</v>
      </c>
      <c r="H14" s="77">
        <v>45400</v>
      </c>
      <c r="M14" t="s">
        <v>1022</v>
      </c>
    </row>
    <row r="15" spans="1:13">
      <c r="A15" t="s">
        <v>1018</v>
      </c>
      <c r="B15" t="s">
        <v>1019</v>
      </c>
      <c r="C15" t="s">
        <v>1015</v>
      </c>
      <c r="D15" t="s">
        <v>33</v>
      </c>
      <c r="E15">
        <v>6483</v>
      </c>
      <c r="F15">
        <v>8572</v>
      </c>
      <c r="G15">
        <v>0.13</v>
      </c>
      <c r="H15" s="77">
        <v>45621</v>
      </c>
      <c r="M15" t="str" cm="1">
        <f t="array" ref="M15:M21">_xlfn.UNIQUE(C1:C51)</f>
        <v>Product</v>
      </c>
    </row>
    <row r="16" spans="1:13">
      <c r="A16" t="s">
        <v>988</v>
      </c>
      <c r="B16" t="s">
        <v>983</v>
      </c>
      <c r="C16" t="s">
        <v>1020</v>
      </c>
      <c r="D16" t="s">
        <v>28</v>
      </c>
      <c r="E16">
        <v>7040</v>
      </c>
      <c r="F16">
        <v>9638</v>
      </c>
      <c r="G16">
        <v>0.16</v>
      </c>
      <c r="H16" s="77">
        <v>45591</v>
      </c>
      <c r="M16" t="str">
        <v>Laptop</v>
      </c>
    </row>
    <row r="17" spans="1:20">
      <c r="A17" t="s">
        <v>987</v>
      </c>
      <c r="B17" t="s">
        <v>1019</v>
      </c>
      <c r="C17" t="s">
        <v>1004</v>
      </c>
      <c r="D17" t="s">
        <v>33</v>
      </c>
      <c r="E17">
        <v>6593</v>
      </c>
      <c r="F17">
        <v>5726</v>
      </c>
      <c r="G17">
        <v>0.15</v>
      </c>
      <c r="H17" s="77">
        <v>45338</v>
      </c>
      <c r="M17" t="str">
        <v>Monitor</v>
      </c>
    </row>
    <row r="18" spans="1:20">
      <c r="A18" t="s">
        <v>1014</v>
      </c>
      <c r="B18" t="s">
        <v>982</v>
      </c>
      <c r="C18" t="s">
        <v>1003</v>
      </c>
      <c r="D18" t="s">
        <v>28</v>
      </c>
      <c r="E18">
        <v>13280</v>
      </c>
      <c r="F18">
        <v>12590</v>
      </c>
      <c r="G18">
        <v>0.21</v>
      </c>
      <c r="H18" s="77">
        <v>45508</v>
      </c>
      <c r="M18" t="str">
        <v>Printer</v>
      </c>
    </row>
    <row r="19" spans="1:20">
      <c r="A19" t="s">
        <v>990</v>
      </c>
      <c r="B19" t="s">
        <v>982</v>
      </c>
      <c r="C19" t="s">
        <v>1004</v>
      </c>
      <c r="D19" t="s">
        <v>127</v>
      </c>
      <c r="E19">
        <v>12763</v>
      </c>
      <c r="F19">
        <v>14597</v>
      </c>
      <c r="G19">
        <v>0.16</v>
      </c>
      <c r="H19" s="77">
        <v>45575</v>
      </c>
      <c r="M19" t="str">
        <v>Phone</v>
      </c>
    </row>
    <row r="20" spans="1:20">
      <c r="A20" t="s">
        <v>1017</v>
      </c>
      <c r="B20" t="s">
        <v>982</v>
      </c>
      <c r="C20" t="s">
        <v>1015</v>
      </c>
      <c r="D20" t="s">
        <v>22</v>
      </c>
      <c r="E20">
        <v>14169</v>
      </c>
      <c r="F20">
        <v>16567</v>
      </c>
      <c r="G20">
        <v>0.2</v>
      </c>
      <c r="H20" s="77">
        <v>45620</v>
      </c>
      <c r="M20" t="str">
        <v>Chair</v>
      </c>
    </row>
    <row r="21" spans="1:20">
      <c r="A21" t="s">
        <v>975</v>
      </c>
      <c r="B21" t="s">
        <v>982</v>
      </c>
      <c r="C21" t="s">
        <v>1020</v>
      </c>
      <c r="D21" t="s">
        <v>127</v>
      </c>
      <c r="E21">
        <v>5591</v>
      </c>
      <c r="F21">
        <v>7307</v>
      </c>
      <c r="G21">
        <v>0.05</v>
      </c>
      <c r="H21" s="77">
        <v>45426</v>
      </c>
      <c r="M21" t="str">
        <v>Desk</v>
      </c>
    </row>
    <row r="22" spans="1:20">
      <c r="A22" t="s">
        <v>989</v>
      </c>
      <c r="B22" t="s">
        <v>983</v>
      </c>
      <c r="C22" t="s">
        <v>1012</v>
      </c>
      <c r="D22" t="s">
        <v>22</v>
      </c>
      <c r="E22">
        <v>13244</v>
      </c>
      <c r="F22">
        <v>13688</v>
      </c>
      <c r="G22">
        <v>0.22</v>
      </c>
      <c r="H22" s="77">
        <v>45551</v>
      </c>
    </row>
    <row r="23" spans="1:20">
      <c r="A23" t="s">
        <v>990</v>
      </c>
      <c r="B23" t="s">
        <v>983</v>
      </c>
      <c r="C23" t="s">
        <v>1013</v>
      </c>
      <c r="D23" t="s">
        <v>33</v>
      </c>
      <c r="E23">
        <v>5646</v>
      </c>
      <c r="F23">
        <v>8064</v>
      </c>
      <c r="G23">
        <v>0.24</v>
      </c>
      <c r="H23" s="77">
        <v>45563</v>
      </c>
    </row>
    <row r="24" spans="1:20">
      <c r="A24" t="s">
        <v>1018</v>
      </c>
      <c r="B24" t="s">
        <v>982</v>
      </c>
      <c r="C24" t="s">
        <v>1012</v>
      </c>
      <c r="D24" t="s">
        <v>33</v>
      </c>
      <c r="E24">
        <v>11005</v>
      </c>
      <c r="F24">
        <v>9164</v>
      </c>
      <c r="G24">
        <v>7.0000000000000007E-2</v>
      </c>
      <c r="H24" s="77">
        <v>45477</v>
      </c>
      <c r="M24" t="s">
        <v>1023</v>
      </c>
    </row>
    <row r="25" spans="1:20">
      <c r="A25" t="s">
        <v>1018</v>
      </c>
      <c r="B25" t="s">
        <v>981</v>
      </c>
      <c r="C25" t="s">
        <v>1013</v>
      </c>
      <c r="D25" t="s">
        <v>22</v>
      </c>
      <c r="E25">
        <v>6946</v>
      </c>
      <c r="F25">
        <v>9593</v>
      </c>
      <c r="G25">
        <v>0.24</v>
      </c>
      <c r="H25" s="77">
        <v>45335</v>
      </c>
      <c r="M25" t="str" cm="1">
        <f t="array" ref="M25:T74">_xlfn._xlws.SORT(A2:H51,5,-1)</f>
        <v>Jack</v>
      </c>
      <c r="N25" t="str">
        <v>Sales</v>
      </c>
      <c r="O25" t="str">
        <v>Monitor</v>
      </c>
      <c r="P25" t="str">
        <v>South</v>
      </c>
      <c r="Q25">
        <v>14543</v>
      </c>
      <c r="R25">
        <v>13112</v>
      </c>
      <c r="S25">
        <v>0.06</v>
      </c>
      <c r="T25">
        <v>45408</v>
      </c>
    </row>
    <row r="26" spans="1:20">
      <c r="A26" t="s">
        <v>1016</v>
      </c>
      <c r="B26" t="s">
        <v>986</v>
      </c>
      <c r="C26" t="s">
        <v>1003</v>
      </c>
      <c r="D26" t="s">
        <v>28</v>
      </c>
      <c r="E26">
        <v>5103</v>
      </c>
      <c r="F26">
        <v>6996</v>
      </c>
      <c r="G26">
        <v>0.24</v>
      </c>
      <c r="H26" s="77">
        <v>45376</v>
      </c>
      <c r="M26" t="str">
        <v>Nina</v>
      </c>
      <c r="N26" t="str">
        <v>HR</v>
      </c>
      <c r="O26" t="str">
        <v>Phone</v>
      </c>
      <c r="P26" t="str">
        <v>North</v>
      </c>
      <c r="Q26">
        <v>14169</v>
      </c>
      <c r="R26">
        <v>16567</v>
      </c>
      <c r="S26">
        <v>0.2</v>
      </c>
      <c r="T26">
        <v>45620</v>
      </c>
    </row>
    <row r="27" spans="1:20">
      <c r="A27" t="s">
        <v>985</v>
      </c>
      <c r="B27" t="s">
        <v>1019</v>
      </c>
      <c r="C27" t="s">
        <v>1012</v>
      </c>
      <c r="D27" t="s">
        <v>127</v>
      </c>
      <c r="E27">
        <v>6470</v>
      </c>
      <c r="F27">
        <v>8887</v>
      </c>
      <c r="G27">
        <v>0.2</v>
      </c>
      <c r="H27" s="77">
        <v>45645</v>
      </c>
      <c r="M27" t="str">
        <v>David</v>
      </c>
      <c r="N27" t="str">
        <v>Operations</v>
      </c>
      <c r="O27" t="str">
        <v>Desk</v>
      </c>
      <c r="P27" t="str">
        <v>West</v>
      </c>
      <c r="Q27">
        <v>14004</v>
      </c>
      <c r="R27">
        <v>15063</v>
      </c>
      <c r="S27">
        <v>0.14000000000000001</v>
      </c>
      <c r="T27">
        <v>45556</v>
      </c>
    </row>
    <row r="28" spans="1:20">
      <c r="A28" t="s">
        <v>969</v>
      </c>
      <c r="B28" t="s">
        <v>111</v>
      </c>
      <c r="C28" t="s">
        <v>1020</v>
      </c>
      <c r="D28" t="s">
        <v>127</v>
      </c>
      <c r="E28">
        <v>14004</v>
      </c>
      <c r="F28">
        <v>15063</v>
      </c>
      <c r="G28">
        <v>0.14000000000000001</v>
      </c>
      <c r="H28" s="77">
        <v>45556</v>
      </c>
      <c r="M28" t="str">
        <v>Leo</v>
      </c>
      <c r="N28" t="str">
        <v>Sales</v>
      </c>
      <c r="O28" t="str">
        <v>Monitor</v>
      </c>
      <c r="P28" t="str">
        <v>North</v>
      </c>
      <c r="Q28">
        <v>13942</v>
      </c>
      <c r="R28">
        <v>16485</v>
      </c>
      <c r="S28">
        <v>0.11</v>
      </c>
      <c r="T28">
        <v>45631</v>
      </c>
    </row>
    <row r="29" spans="1:20">
      <c r="A29" t="s">
        <v>988</v>
      </c>
      <c r="B29" t="s">
        <v>982</v>
      </c>
      <c r="C29" t="s">
        <v>1013</v>
      </c>
      <c r="D29" t="s">
        <v>28</v>
      </c>
      <c r="E29">
        <v>4049</v>
      </c>
      <c r="F29">
        <v>4818</v>
      </c>
      <c r="G29">
        <v>0.05</v>
      </c>
      <c r="H29" s="77">
        <v>45575</v>
      </c>
      <c r="M29" t="str">
        <v>Clara</v>
      </c>
      <c r="N29" t="str">
        <v>Marketing</v>
      </c>
      <c r="O29" t="str">
        <v>Chair</v>
      </c>
      <c r="P29" t="str">
        <v>East</v>
      </c>
      <c r="Q29">
        <v>13485</v>
      </c>
      <c r="R29">
        <v>16047</v>
      </c>
      <c r="S29">
        <v>0.09</v>
      </c>
      <c r="T29">
        <v>45458</v>
      </c>
    </row>
    <row r="30" spans="1:20">
      <c r="A30" t="s">
        <v>969</v>
      </c>
      <c r="B30" t="s">
        <v>1019</v>
      </c>
      <c r="C30" t="s">
        <v>1013</v>
      </c>
      <c r="D30" t="s">
        <v>22</v>
      </c>
      <c r="E30">
        <v>4163</v>
      </c>
      <c r="F30">
        <v>2645</v>
      </c>
      <c r="G30">
        <v>0.1</v>
      </c>
      <c r="H30" s="77">
        <v>45308</v>
      </c>
      <c r="M30" t="str">
        <v>Mia</v>
      </c>
      <c r="N30" t="str">
        <v>HR</v>
      </c>
      <c r="O30" t="str">
        <v>Laptop</v>
      </c>
      <c r="P30" t="str">
        <v>South</v>
      </c>
      <c r="Q30">
        <v>13280</v>
      </c>
      <c r="R30">
        <v>12590</v>
      </c>
      <c r="S30">
        <v>0.21</v>
      </c>
      <c r="T30">
        <v>45508</v>
      </c>
    </row>
    <row r="31" spans="1:20">
      <c r="A31" t="s">
        <v>1017</v>
      </c>
      <c r="B31" t="s">
        <v>981</v>
      </c>
      <c r="C31" t="s">
        <v>1003</v>
      </c>
      <c r="D31" t="s">
        <v>28</v>
      </c>
      <c r="E31">
        <v>7562</v>
      </c>
      <c r="F31">
        <v>9538</v>
      </c>
      <c r="G31">
        <v>0.09</v>
      </c>
      <c r="H31" s="77">
        <v>45359</v>
      </c>
      <c r="M31" t="str">
        <v>Ivy</v>
      </c>
      <c r="N31" t="str">
        <v>IT</v>
      </c>
      <c r="O31" t="str">
        <v>Monitor</v>
      </c>
      <c r="P31" t="str">
        <v>North</v>
      </c>
      <c r="Q31">
        <v>13244</v>
      </c>
      <c r="R31">
        <v>13688</v>
      </c>
      <c r="S31">
        <v>0.22</v>
      </c>
      <c r="T31">
        <v>45551</v>
      </c>
    </row>
    <row r="32" spans="1:20">
      <c r="A32" t="s">
        <v>1016</v>
      </c>
      <c r="B32" t="s">
        <v>1019</v>
      </c>
      <c r="C32" t="s">
        <v>1012</v>
      </c>
      <c r="D32" t="s">
        <v>127</v>
      </c>
      <c r="E32">
        <v>6981</v>
      </c>
      <c r="F32">
        <v>8855</v>
      </c>
      <c r="G32">
        <v>0.21</v>
      </c>
      <c r="H32" s="77">
        <v>45389</v>
      </c>
      <c r="M32" t="str">
        <v>David</v>
      </c>
      <c r="N32" t="str">
        <v>Finance</v>
      </c>
      <c r="O32" t="str">
        <v>Monitor</v>
      </c>
      <c r="P32" t="str">
        <v>North</v>
      </c>
      <c r="Q32">
        <v>13147</v>
      </c>
      <c r="R32">
        <v>11818</v>
      </c>
      <c r="S32">
        <v>0.13</v>
      </c>
      <c r="T32">
        <v>45590</v>
      </c>
    </row>
    <row r="33" spans="1:20">
      <c r="A33" t="s">
        <v>27</v>
      </c>
      <c r="B33" t="s">
        <v>982</v>
      </c>
      <c r="C33" t="s">
        <v>1015</v>
      </c>
      <c r="D33" t="s">
        <v>127</v>
      </c>
      <c r="E33">
        <v>8804</v>
      </c>
      <c r="F33">
        <v>10273</v>
      </c>
      <c r="G33">
        <v>0.13</v>
      </c>
      <c r="H33" s="77">
        <v>45319</v>
      </c>
      <c r="M33" t="str">
        <v>Oscar</v>
      </c>
      <c r="N33" t="str">
        <v>Operations</v>
      </c>
      <c r="O33" t="str">
        <v>Phone</v>
      </c>
      <c r="P33" t="str">
        <v>North</v>
      </c>
      <c r="Q33">
        <v>12980</v>
      </c>
      <c r="R33">
        <v>12381</v>
      </c>
      <c r="S33">
        <v>0.16</v>
      </c>
      <c r="T33">
        <v>45417</v>
      </c>
    </row>
    <row r="34" spans="1:20">
      <c r="A34" t="s">
        <v>1011</v>
      </c>
      <c r="B34" t="s">
        <v>111</v>
      </c>
      <c r="C34" t="s">
        <v>1015</v>
      </c>
      <c r="D34" t="s">
        <v>22</v>
      </c>
      <c r="E34">
        <v>3993</v>
      </c>
      <c r="F34">
        <v>5291</v>
      </c>
      <c r="G34">
        <v>0.2</v>
      </c>
      <c r="H34" s="77">
        <v>45347</v>
      </c>
      <c r="M34" t="str">
        <v>Jack</v>
      </c>
      <c r="N34" t="str">
        <v>HR</v>
      </c>
      <c r="O34" t="str">
        <v>Chair</v>
      </c>
      <c r="P34" t="str">
        <v>West</v>
      </c>
      <c r="Q34">
        <v>12763</v>
      </c>
      <c r="R34">
        <v>14597</v>
      </c>
      <c r="S34">
        <v>0.16</v>
      </c>
      <c r="T34">
        <v>45575</v>
      </c>
    </row>
    <row r="35" spans="1:20">
      <c r="A35" t="s">
        <v>969</v>
      </c>
      <c r="B35" t="s">
        <v>983</v>
      </c>
      <c r="C35" t="s">
        <v>1013</v>
      </c>
      <c r="D35" t="s">
        <v>127</v>
      </c>
      <c r="E35">
        <v>5296</v>
      </c>
      <c r="F35">
        <v>6752</v>
      </c>
      <c r="G35">
        <v>0.09</v>
      </c>
      <c r="H35" s="77">
        <v>45528</v>
      </c>
      <c r="M35" t="str">
        <v>Karen</v>
      </c>
      <c r="N35" t="str">
        <v>Operations</v>
      </c>
      <c r="O35" t="str">
        <v>Monitor</v>
      </c>
      <c r="P35" t="str">
        <v>North</v>
      </c>
      <c r="Q35">
        <v>12674</v>
      </c>
      <c r="R35">
        <v>14130</v>
      </c>
      <c r="S35">
        <v>0.06</v>
      </c>
      <c r="T35">
        <v>45339</v>
      </c>
    </row>
    <row r="36" spans="1:20">
      <c r="A36" t="s">
        <v>969</v>
      </c>
      <c r="B36" t="s">
        <v>982</v>
      </c>
      <c r="C36" t="s">
        <v>1004</v>
      </c>
      <c r="D36" t="s">
        <v>22</v>
      </c>
      <c r="E36">
        <v>3828</v>
      </c>
      <c r="F36">
        <v>6256</v>
      </c>
      <c r="G36">
        <v>0.22</v>
      </c>
      <c r="H36" s="77">
        <v>45339</v>
      </c>
      <c r="M36" t="str">
        <v>Ivy</v>
      </c>
      <c r="N36" t="str">
        <v>Marketing</v>
      </c>
      <c r="O36" t="str">
        <v>Printer</v>
      </c>
      <c r="P36" t="str">
        <v>West</v>
      </c>
      <c r="Q36">
        <v>12654</v>
      </c>
      <c r="R36">
        <v>12932</v>
      </c>
      <c r="S36">
        <v>0.21</v>
      </c>
      <c r="T36">
        <v>45295</v>
      </c>
    </row>
    <row r="37" spans="1:20">
      <c r="A37" t="s">
        <v>1018</v>
      </c>
      <c r="B37" t="s">
        <v>983</v>
      </c>
      <c r="C37" t="s">
        <v>1013</v>
      </c>
      <c r="D37" t="s">
        <v>127</v>
      </c>
      <c r="E37">
        <v>10956</v>
      </c>
      <c r="F37">
        <v>12899</v>
      </c>
      <c r="G37">
        <v>0.09</v>
      </c>
      <c r="H37" s="77">
        <v>45497</v>
      </c>
      <c r="M37" t="str">
        <v>David</v>
      </c>
      <c r="N37" t="str">
        <v>IT</v>
      </c>
      <c r="O37" t="str">
        <v>Monitor</v>
      </c>
      <c r="P37" t="str">
        <v>North</v>
      </c>
      <c r="Q37">
        <v>12195</v>
      </c>
      <c r="R37">
        <v>11823</v>
      </c>
      <c r="S37">
        <v>0.19</v>
      </c>
      <c r="T37">
        <v>45651</v>
      </c>
    </row>
    <row r="38" spans="1:20">
      <c r="A38" t="s">
        <v>1018</v>
      </c>
      <c r="B38" t="s">
        <v>982</v>
      </c>
      <c r="C38" t="s">
        <v>1013</v>
      </c>
      <c r="D38" t="s">
        <v>127</v>
      </c>
      <c r="E38">
        <v>3035</v>
      </c>
      <c r="F38">
        <v>4233</v>
      </c>
      <c r="G38">
        <v>0.1</v>
      </c>
      <c r="H38" s="77">
        <v>45524</v>
      </c>
      <c r="M38" t="str">
        <v>Ivy</v>
      </c>
      <c r="N38" t="str">
        <v>Finance</v>
      </c>
      <c r="O38" t="str">
        <v>Printer</v>
      </c>
      <c r="P38" t="str">
        <v>North</v>
      </c>
      <c r="Q38">
        <v>11320</v>
      </c>
      <c r="R38">
        <v>9976</v>
      </c>
      <c r="S38">
        <v>0.22</v>
      </c>
      <c r="T38">
        <v>45327</v>
      </c>
    </row>
    <row r="39" spans="1:20">
      <c r="A39" t="s">
        <v>985</v>
      </c>
      <c r="B39" t="s">
        <v>986</v>
      </c>
      <c r="C39" t="s">
        <v>1015</v>
      </c>
      <c r="D39" t="s">
        <v>127</v>
      </c>
      <c r="E39">
        <v>5536</v>
      </c>
      <c r="F39">
        <v>5091</v>
      </c>
      <c r="G39">
        <v>0.11</v>
      </c>
      <c r="H39" s="77">
        <v>45321</v>
      </c>
      <c r="M39" t="str">
        <v>Oscar</v>
      </c>
      <c r="N39" t="str">
        <v>HR</v>
      </c>
      <c r="O39" t="str">
        <v>Monitor</v>
      </c>
      <c r="P39" t="str">
        <v>East</v>
      </c>
      <c r="Q39">
        <v>11005</v>
      </c>
      <c r="R39">
        <v>9164</v>
      </c>
      <c r="S39">
        <v>7.0000000000000007E-2</v>
      </c>
      <c r="T39">
        <v>45477</v>
      </c>
    </row>
    <row r="40" spans="1:20">
      <c r="A40" t="s">
        <v>990</v>
      </c>
      <c r="B40" t="s">
        <v>111</v>
      </c>
      <c r="C40" t="s">
        <v>1012</v>
      </c>
      <c r="D40" t="s">
        <v>22</v>
      </c>
      <c r="E40">
        <v>8138</v>
      </c>
      <c r="F40">
        <v>6606</v>
      </c>
      <c r="G40">
        <v>0.06</v>
      </c>
      <c r="H40" s="77">
        <v>45536</v>
      </c>
      <c r="M40" t="str">
        <v>Oscar</v>
      </c>
      <c r="N40" t="str">
        <v>IT</v>
      </c>
      <c r="O40" t="str">
        <v>Printer</v>
      </c>
      <c r="P40" t="str">
        <v>West</v>
      </c>
      <c r="Q40">
        <v>10956</v>
      </c>
      <c r="R40">
        <v>12899</v>
      </c>
      <c r="S40">
        <v>0.09</v>
      </c>
      <c r="T40">
        <v>45497</v>
      </c>
    </row>
    <row r="41" spans="1:20">
      <c r="A41" t="s">
        <v>989</v>
      </c>
      <c r="B41" t="s">
        <v>1019</v>
      </c>
      <c r="C41" t="s">
        <v>1013</v>
      </c>
      <c r="D41" t="s">
        <v>22</v>
      </c>
      <c r="E41">
        <v>11320</v>
      </c>
      <c r="F41">
        <v>9976</v>
      </c>
      <c r="G41">
        <v>0.22</v>
      </c>
      <c r="H41" s="77">
        <v>45327</v>
      </c>
      <c r="M41" t="str">
        <v>Clara</v>
      </c>
      <c r="N41" t="str">
        <v>Operations</v>
      </c>
      <c r="O41" t="str">
        <v>Phone</v>
      </c>
      <c r="P41" t="str">
        <v>East</v>
      </c>
      <c r="Q41">
        <v>10491</v>
      </c>
      <c r="R41">
        <v>11081</v>
      </c>
      <c r="S41">
        <v>0.24</v>
      </c>
      <c r="T41">
        <v>45329</v>
      </c>
    </row>
    <row r="42" spans="1:20">
      <c r="A42" t="s">
        <v>990</v>
      </c>
      <c r="B42" t="s">
        <v>982</v>
      </c>
      <c r="C42" t="s">
        <v>1015</v>
      </c>
      <c r="D42" t="s">
        <v>28</v>
      </c>
      <c r="E42">
        <v>9615</v>
      </c>
      <c r="F42">
        <v>8597</v>
      </c>
      <c r="G42">
        <v>0.24</v>
      </c>
      <c r="H42" s="77">
        <v>45583</v>
      </c>
      <c r="M42" t="str">
        <v>Jack</v>
      </c>
      <c r="N42" t="str">
        <v>HR</v>
      </c>
      <c r="O42" t="str">
        <v>Phone</v>
      </c>
      <c r="P42" t="str">
        <v>South</v>
      </c>
      <c r="Q42">
        <v>9615</v>
      </c>
      <c r="R42">
        <v>8597</v>
      </c>
      <c r="S42">
        <v>0.24</v>
      </c>
      <c r="T42">
        <v>45583</v>
      </c>
    </row>
    <row r="43" spans="1:20">
      <c r="A43" t="s">
        <v>969</v>
      </c>
      <c r="B43" t="s">
        <v>1019</v>
      </c>
      <c r="C43" t="s">
        <v>1012</v>
      </c>
      <c r="D43" t="s">
        <v>22</v>
      </c>
      <c r="E43">
        <v>13147</v>
      </c>
      <c r="F43">
        <v>11818</v>
      </c>
      <c r="G43">
        <v>0.13</v>
      </c>
      <c r="H43" s="77">
        <v>45590</v>
      </c>
      <c r="M43" t="str">
        <v>Leo</v>
      </c>
      <c r="N43" t="str">
        <v>Marketing</v>
      </c>
      <c r="O43" t="str">
        <v>Monitor</v>
      </c>
      <c r="P43" t="str">
        <v>North</v>
      </c>
      <c r="Q43">
        <v>9201</v>
      </c>
      <c r="R43">
        <v>7846</v>
      </c>
      <c r="S43">
        <v>0.16</v>
      </c>
      <c r="T43">
        <v>45613</v>
      </c>
    </row>
    <row r="44" spans="1:20">
      <c r="A44" t="s">
        <v>990</v>
      </c>
      <c r="B44" t="s">
        <v>1019</v>
      </c>
      <c r="C44" t="s">
        <v>1020</v>
      </c>
      <c r="D44" t="s">
        <v>33</v>
      </c>
      <c r="E44">
        <v>6346</v>
      </c>
      <c r="F44">
        <v>6919</v>
      </c>
      <c r="G44">
        <v>0.1</v>
      </c>
      <c r="H44" s="77">
        <v>45494</v>
      </c>
      <c r="M44" t="str">
        <v>Clara</v>
      </c>
      <c r="N44" t="str">
        <v>Sales</v>
      </c>
      <c r="O44" t="str">
        <v>Laptop</v>
      </c>
      <c r="P44" t="str">
        <v>South</v>
      </c>
      <c r="Q44">
        <v>9054</v>
      </c>
      <c r="R44">
        <v>9388</v>
      </c>
      <c r="S44">
        <v>0.08</v>
      </c>
      <c r="T44">
        <v>45570</v>
      </c>
    </row>
    <row r="45" spans="1:20">
      <c r="A45" t="s">
        <v>984</v>
      </c>
      <c r="B45" t="s">
        <v>111</v>
      </c>
      <c r="C45" t="s">
        <v>1015</v>
      </c>
      <c r="D45" t="s">
        <v>33</v>
      </c>
      <c r="E45">
        <v>10491</v>
      </c>
      <c r="F45">
        <v>11081</v>
      </c>
      <c r="G45">
        <v>0.24</v>
      </c>
      <c r="H45" s="77">
        <v>45329</v>
      </c>
      <c r="M45" t="str">
        <v>Bob</v>
      </c>
      <c r="N45" t="str">
        <v>HR</v>
      </c>
      <c r="O45" t="str">
        <v>Chair</v>
      </c>
      <c r="P45" t="str">
        <v>North</v>
      </c>
      <c r="Q45">
        <v>8881</v>
      </c>
      <c r="R45">
        <v>9698</v>
      </c>
      <c r="S45">
        <v>0.17</v>
      </c>
      <c r="T45">
        <v>45314</v>
      </c>
    </row>
    <row r="46" spans="1:20">
      <c r="A46" t="s">
        <v>21</v>
      </c>
      <c r="B46" t="s">
        <v>986</v>
      </c>
      <c r="C46" t="s">
        <v>1012</v>
      </c>
      <c r="D46" t="s">
        <v>22</v>
      </c>
      <c r="E46">
        <v>4200</v>
      </c>
      <c r="F46">
        <v>6604</v>
      </c>
      <c r="G46">
        <v>0.09</v>
      </c>
      <c r="H46" s="77">
        <v>45427</v>
      </c>
      <c r="M46" t="str">
        <v>Nina</v>
      </c>
      <c r="N46" t="str">
        <v>Sales</v>
      </c>
      <c r="O46" t="str">
        <v>Printer</v>
      </c>
      <c r="P46" t="str">
        <v>East</v>
      </c>
      <c r="Q46">
        <v>8820</v>
      </c>
      <c r="R46">
        <v>8536</v>
      </c>
      <c r="S46">
        <v>0.18</v>
      </c>
      <c r="T46">
        <v>45651</v>
      </c>
    </row>
    <row r="47" spans="1:20">
      <c r="A47" t="s">
        <v>984</v>
      </c>
      <c r="B47" t="s">
        <v>981</v>
      </c>
      <c r="C47" t="s">
        <v>1003</v>
      </c>
      <c r="D47" t="s">
        <v>28</v>
      </c>
      <c r="E47">
        <v>9054</v>
      </c>
      <c r="F47">
        <v>9388</v>
      </c>
      <c r="G47">
        <v>0.08</v>
      </c>
      <c r="H47" s="77">
        <v>45570</v>
      </c>
      <c r="M47" t="str">
        <v>Bob</v>
      </c>
      <c r="N47" t="str">
        <v>HR</v>
      </c>
      <c r="O47" t="str">
        <v>Phone</v>
      </c>
      <c r="P47" t="str">
        <v>West</v>
      </c>
      <c r="Q47">
        <v>8804</v>
      </c>
      <c r="R47">
        <v>10273</v>
      </c>
      <c r="S47">
        <v>0.13</v>
      </c>
      <c r="T47">
        <v>45319</v>
      </c>
    </row>
    <row r="48" spans="1:20">
      <c r="A48" t="s">
        <v>1016</v>
      </c>
      <c r="B48" t="s">
        <v>981</v>
      </c>
      <c r="C48" t="s">
        <v>1012</v>
      </c>
      <c r="D48" t="s">
        <v>22</v>
      </c>
      <c r="E48">
        <v>13942</v>
      </c>
      <c r="F48">
        <v>16485</v>
      </c>
      <c r="G48">
        <v>0.11</v>
      </c>
      <c r="H48" s="77">
        <v>45631</v>
      </c>
      <c r="M48" t="str">
        <v>Mia</v>
      </c>
      <c r="N48" t="str">
        <v>IT</v>
      </c>
      <c r="O48" t="str">
        <v>Phone</v>
      </c>
      <c r="P48" t="str">
        <v>West</v>
      </c>
      <c r="Q48">
        <v>8574</v>
      </c>
      <c r="R48">
        <v>8850</v>
      </c>
      <c r="S48">
        <v>0.08</v>
      </c>
      <c r="T48">
        <v>45464</v>
      </c>
    </row>
    <row r="49" spans="1:20">
      <c r="A49" t="s">
        <v>27</v>
      </c>
      <c r="B49" t="s">
        <v>983</v>
      </c>
      <c r="C49" t="s">
        <v>1020</v>
      </c>
      <c r="D49" t="s">
        <v>22</v>
      </c>
      <c r="E49">
        <v>4753</v>
      </c>
      <c r="F49">
        <v>7285</v>
      </c>
      <c r="G49">
        <v>0.08</v>
      </c>
      <c r="H49" s="77">
        <v>45436</v>
      </c>
      <c r="M49" t="str">
        <v>Nina</v>
      </c>
      <c r="N49" t="str">
        <v>HR</v>
      </c>
      <c r="O49" t="str">
        <v>Printer</v>
      </c>
      <c r="P49" t="str">
        <v>North</v>
      </c>
      <c r="Q49">
        <v>8168</v>
      </c>
      <c r="R49">
        <v>9454</v>
      </c>
      <c r="S49">
        <v>0.1</v>
      </c>
      <c r="T49">
        <v>45400</v>
      </c>
    </row>
    <row r="50" spans="1:20">
      <c r="A50" t="s">
        <v>990</v>
      </c>
      <c r="B50" t="s">
        <v>983</v>
      </c>
      <c r="C50" t="s">
        <v>1015</v>
      </c>
      <c r="D50" t="s">
        <v>33</v>
      </c>
      <c r="E50">
        <v>6335</v>
      </c>
      <c r="F50">
        <v>6497</v>
      </c>
      <c r="G50">
        <v>0.15</v>
      </c>
      <c r="H50" s="77">
        <v>45420</v>
      </c>
      <c r="M50" t="str">
        <v>Jack</v>
      </c>
      <c r="N50" t="str">
        <v>Operations</v>
      </c>
      <c r="O50" t="str">
        <v>Monitor</v>
      </c>
      <c r="P50" t="str">
        <v>North</v>
      </c>
      <c r="Q50">
        <v>8138</v>
      </c>
      <c r="R50">
        <v>6606</v>
      </c>
      <c r="S50">
        <v>0.06</v>
      </c>
      <c r="T50">
        <v>45536</v>
      </c>
    </row>
    <row r="51" spans="1:20">
      <c r="A51" t="s">
        <v>1018</v>
      </c>
      <c r="B51" t="s">
        <v>982</v>
      </c>
      <c r="C51" t="s">
        <v>1003</v>
      </c>
      <c r="D51" t="s">
        <v>127</v>
      </c>
      <c r="E51">
        <v>7533</v>
      </c>
      <c r="F51">
        <v>5894</v>
      </c>
      <c r="G51">
        <v>0.05</v>
      </c>
      <c r="H51" s="77">
        <v>45358</v>
      </c>
      <c r="M51" t="str">
        <v>Nina</v>
      </c>
      <c r="N51" t="str">
        <v>Sales</v>
      </c>
      <c r="O51" t="str">
        <v>Laptop</v>
      </c>
      <c r="P51" t="str">
        <v>South</v>
      </c>
      <c r="Q51">
        <v>7562</v>
      </c>
      <c r="R51">
        <v>9538</v>
      </c>
      <c r="S51">
        <v>0.09</v>
      </c>
      <c r="T51">
        <v>45359</v>
      </c>
    </row>
    <row r="52" spans="1:20">
      <c r="M52" t="str">
        <v>Oscar</v>
      </c>
      <c r="N52" t="str">
        <v>HR</v>
      </c>
      <c r="O52" t="str">
        <v>Laptop</v>
      </c>
      <c r="P52" t="str">
        <v>West</v>
      </c>
      <c r="Q52">
        <v>7533</v>
      </c>
      <c r="R52">
        <v>5894</v>
      </c>
      <c r="S52">
        <v>0.05</v>
      </c>
      <c r="T52">
        <v>45358</v>
      </c>
    </row>
    <row r="53" spans="1:20">
      <c r="M53" t="str">
        <v>Henry</v>
      </c>
      <c r="N53" t="str">
        <v>IT</v>
      </c>
      <c r="O53" t="str">
        <v>Desk</v>
      </c>
      <c r="P53" t="str">
        <v>South</v>
      </c>
      <c r="Q53">
        <v>7040</v>
      </c>
      <c r="R53">
        <v>9638</v>
      </c>
      <c r="S53">
        <v>0.16</v>
      </c>
      <c r="T53">
        <v>45591</v>
      </c>
    </row>
    <row r="54" spans="1:20">
      <c r="M54" t="str">
        <v>Karen</v>
      </c>
      <c r="N54" t="str">
        <v>HR</v>
      </c>
      <c r="O54" t="str">
        <v>Laptop</v>
      </c>
      <c r="P54" t="str">
        <v>East</v>
      </c>
      <c r="Q54">
        <v>7012</v>
      </c>
      <c r="R54">
        <v>6840</v>
      </c>
      <c r="S54">
        <v>0.08</v>
      </c>
      <c r="T54">
        <v>45344</v>
      </c>
    </row>
    <row r="55" spans="1:20">
      <c r="M55" t="str">
        <v>Leo</v>
      </c>
      <c r="N55" t="str">
        <v>Finance</v>
      </c>
      <c r="O55" t="str">
        <v>Monitor</v>
      </c>
      <c r="P55" t="str">
        <v>West</v>
      </c>
      <c r="Q55">
        <v>6981</v>
      </c>
      <c r="R55">
        <v>8855</v>
      </c>
      <c r="S55">
        <v>0.21</v>
      </c>
      <c r="T55">
        <v>45389</v>
      </c>
    </row>
    <row r="56" spans="1:20">
      <c r="B56" t="s">
        <v>1024</v>
      </c>
      <c r="M56" t="str">
        <v>Oscar</v>
      </c>
      <c r="N56" t="str">
        <v>Sales</v>
      </c>
      <c r="O56" t="str">
        <v>Printer</v>
      </c>
      <c r="P56" t="str">
        <v>North</v>
      </c>
      <c r="Q56">
        <v>6946</v>
      </c>
      <c r="R56">
        <v>9593</v>
      </c>
      <c r="S56">
        <v>0.24</v>
      </c>
      <c r="T56">
        <v>45335</v>
      </c>
    </row>
    <row r="57" spans="1:20">
      <c r="M57" t="str">
        <v>Grace</v>
      </c>
      <c r="N57" t="str">
        <v>Finance</v>
      </c>
      <c r="O57" t="str">
        <v>Chair</v>
      </c>
      <c r="P57" t="str">
        <v>East</v>
      </c>
      <c r="Q57">
        <v>6593</v>
      </c>
      <c r="R57">
        <v>5726</v>
      </c>
      <c r="S57">
        <v>0.15</v>
      </c>
      <c r="T57">
        <v>45338</v>
      </c>
    </row>
    <row r="58" spans="1:20">
      <c r="B58" t="str" cm="1">
        <f t="array" ref="B58:I73">_xlfn._xlws.FILTER(A2:H51,E2:E51&gt;F2:F51)</f>
        <v>Karen</v>
      </c>
      <c r="C58" t="str">
        <v>HR</v>
      </c>
      <c r="D58" t="str">
        <v>Laptop</v>
      </c>
      <c r="E58" t="str">
        <v>East</v>
      </c>
      <c r="F58">
        <v>7012</v>
      </c>
      <c r="G58">
        <v>6840</v>
      </c>
      <c r="H58">
        <v>0.08</v>
      </c>
      <c r="I58">
        <v>45344</v>
      </c>
      <c r="M58" t="str">
        <v>Oscar</v>
      </c>
      <c r="N58" t="str">
        <v>Finance</v>
      </c>
      <c r="O58" t="str">
        <v>Phone</v>
      </c>
      <c r="P58" t="str">
        <v>East</v>
      </c>
      <c r="Q58">
        <v>6483</v>
      </c>
      <c r="R58">
        <v>8572</v>
      </c>
      <c r="S58">
        <v>0.13</v>
      </c>
      <c r="T58">
        <v>45621</v>
      </c>
    </row>
    <row r="59" spans="1:20">
      <c r="B59" t="str">
        <v>David</v>
      </c>
      <c r="C59" t="str">
        <v>IT</v>
      </c>
      <c r="D59" t="str">
        <v>Monitor</v>
      </c>
      <c r="E59" t="str">
        <v>North</v>
      </c>
      <c r="F59">
        <v>12195</v>
      </c>
      <c r="G59">
        <v>11823</v>
      </c>
      <c r="H59">
        <v>0.19</v>
      </c>
      <c r="I59">
        <v>45651</v>
      </c>
      <c r="M59" t="str">
        <v>Eva</v>
      </c>
      <c r="N59" t="str">
        <v>Finance</v>
      </c>
      <c r="O59" t="str">
        <v>Monitor</v>
      </c>
      <c r="P59" t="str">
        <v>West</v>
      </c>
      <c r="Q59">
        <v>6470</v>
      </c>
      <c r="R59">
        <v>8887</v>
      </c>
      <c r="S59">
        <v>0.2</v>
      </c>
      <c r="T59">
        <v>45645</v>
      </c>
    </row>
    <row r="60" spans="1:20">
      <c r="B60" t="str">
        <v>Leo</v>
      </c>
      <c r="C60" t="str">
        <v>Marketing</v>
      </c>
      <c r="D60" t="str">
        <v>Monitor</v>
      </c>
      <c r="E60" t="str">
        <v>North</v>
      </c>
      <c r="F60">
        <v>9201</v>
      </c>
      <c r="G60">
        <v>7846</v>
      </c>
      <c r="H60">
        <v>0.16</v>
      </c>
      <c r="I60">
        <v>45613</v>
      </c>
      <c r="M60" t="str">
        <v>Jack</v>
      </c>
      <c r="N60" t="str">
        <v>Finance</v>
      </c>
      <c r="O60" t="str">
        <v>Desk</v>
      </c>
      <c r="P60" t="str">
        <v>East</v>
      </c>
      <c r="Q60">
        <v>6346</v>
      </c>
      <c r="R60">
        <v>6919</v>
      </c>
      <c r="S60">
        <v>0.1</v>
      </c>
      <c r="T60">
        <v>45494</v>
      </c>
    </row>
    <row r="61" spans="1:20">
      <c r="B61" t="str">
        <v>Jack</v>
      </c>
      <c r="C61" t="str">
        <v>Sales</v>
      </c>
      <c r="D61" t="str">
        <v>Monitor</v>
      </c>
      <c r="E61" t="str">
        <v>South</v>
      </c>
      <c r="F61">
        <v>14543</v>
      </c>
      <c r="G61">
        <v>13112</v>
      </c>
      <c r="H61">
        <v>0.06</v>
      </c>
      <c r="I61">
        <v>45408</v>
      </c>
      <c r="M61" t="str">
        <v>Jack</v>
      </c>
      <c r="N61" t="str">
        <v>IT</v>
      </c>
      <c r="O61" t="str">
        <v>Phone</v>
      </c>
      <c r="P61" t="str">
        <v>East</v>
      </c>
      <c r="Q61">
        <v>6335</v>
      </c>
      <c r="R61">
        <v>6497</v>
      </c>
      <c r="S61">
        <v>0.15</v>
      </c>
      <c r="T61">
        <v>45420</v>
      </c>
    </row>
    <row r="62" spans="1:20">
      <c r="B62" t="str">
        <v>Nina</v>
      </c>
      <c r="C62" t="str">
        <v>Sales</v>
      </c>
      <c r="D62" t="str">
        <v>Printer</v>
      </c>
      <c r="E62" t="str">
        <v>East</v>
      </c>
      <c r="F62">
        <v>8820</v>
      </c>
      <c r="G62">
        <v>8536</v>
      </c>
      <c r="H62">
        <v>0.18</v>
      </c>
      <c r="I62">
        <v>45651</v>
      </c>
      <c r="M62" t="str">
        <v>Jack</v>
      </c>
      <c r="N62" t="str">
        <v>IT</v>
      </c>
      <c r="O62" t="str">
        <v>Printer</v>
      </c>
      <c r="P62" t="str">
        <v>East</v>
      </c>
      <c r="Q62">
        <v>5646</v>
      </c>
      <c r="R62">
        <v>8064</v>
      </c>
      <c r="S62">
        <v>0.24</v>
      </c>
      <c r="T62">
        <v>45563</v>
      </c>
    </row>
    <row r="63" spans="1:20">
      <c r="B63" t="str">
        <v>Oscar</v>
      </c>
      <c r="C63" t="str">
        <v>Operations</v>
      </c>
      <c r="D63" t="str">
        <v>Phone</v>
      </c>
      <c r="E63" t="str">
        <v>North</v>
      </c>
      <c r="F63">
        <v>12980</v>
      </c>
      <c r="G63">
        <v>12381</v>
      </c>
      <c r="H63">
        <v>0.16</v>
      </c>
      <c r="I63">
        <v>45417</v>
      </c>
      <c r="M63" t="str">
        <v>Frank</v>
      </c>
      <c r="N63" t="str">
        <v>HR</v>
      </c>
      <c r="O63" t="str">
        <v>Desk</v>
      </c>
      <c r="P63" t="str">
        <v>West</v>
      </c>
      <c r="Q63">
        <v>5591</v>
      </c>
      <c r="R63">
        <v>7307</v>
      </c>
      <c r="S63">
        <v>0.05</v>
      </c>
      <c r="T63">
        <v>45426</v>
      </c>
    </row>
    <row r="64" spans="1:20">
      <c r="B64" t="str">
        <v>Grace</v>
      </c>
      <c r="C64" t="str">
        <v>Finance</v>
      </c>
      <c r="D64" t="str">
        <v>Chair</v>
      </c>
      <c r="E64" t="str">
        <v>East</v>
      </c>
      <c r="F64">
        <v>6593</v>
      </c>
      <c r="G64">
        <v>5726</v>
      </c>
      <c r="H64">
        <v>0.15</v>
      </c>
      <c r="I64">
        <v>45338</v>
      </c>
      <c r="M64" t="str">
        <v>Eva</v>
      </c>
      <c r="N64" t="str">
        <v>Marketing</v>
      </c>
      <c r="O64" t="str">
        <v>Phone</v>
      </c>
      <c r="P64" t="str">
        <v>West</v>
      </c>
      <c r="Q64">
        <v>5536</v>
      </c>
      <c r="R64">
        <v>5091</v>
      </c>
      <c r="S64">
        <v>0.11</v>
      </c>
      <c r="T64">
        <v>45321</v>
      </c>
    </row>
    <row r="65" spans="2:20">
      <c r="B65" t="str">
        <v>Mia</v>
      </c>
      <c r="C65" t="str">
        <v>HR</v>
      </c>
      <c r="D65" t="str">
        <v>Laptop</v>
      </c>
      <c r="E65" t="str">
        <v>South</v>
      </c>
      <c r="F65">
        <v>13280</v>
      </c>
      <c r="G65">
        <v>12590</v>
      </c>
      <c r="H65">
        <v>0.21</v>
      </c>
      <c r="I65">
        <v>45508</v>
      </c>
      <c r="M65" t="str">
        <v>David</v>
      </c>
      <c r="N65" t="str">
        <v>IT</v>
      </c>
      <c r="O65" t="str">
        <v>Printer</v>
      </c>
      <c r="P65" t="str">
        <v>West</v>
      </c>
      <c r="Q65">
        <v>5296</v>
      </c>
      <c r="R65">
        <v>6752</v>
      </c>
      <c r="S65">
        <v>0.09</v>
      </c>
      <c r="T65">
        <v>45528</v>
      </c>
    </row>
    <row r="66" spans="2:20">
      <c r="B66" t="str">
        <v>Oscar</v>
      </c>
      <c r="C66" t="str">
        <v>HR</v>
      </c>
      <c r="D66" t="str">
        <v>Monitor</v>
      </c>
      <c r="E66" t="str">
        <v>East</v>
      </c>
      <c r="F66">
        <v>11005</v>
      </c>
      <c r="G66">
        <v>9164</v>
      </c>
      <c r="H66">
        <v>7.0000000000000007E-2</v>
      </c>
      <c r="I66">
        <v>45477</v>
      </c>
      <c r="M66" t="str">
        <v>Leo</v>
      </c>
      <c r="N66" t="str">
        <v>Marketing</v>
      </c>
      <c r="O66" t="str">
        <v>Laptop</v>
      </c>
      <c r="P66" t="str">
        <v>South</v>
      </c>
      <c r="Q66">
        <v>5103</v>
      </c>
      <c r="R66">
        <v>6996</v>
      </c>
      <c r="S66">
        <v>0.24</v>
      </c>
      <c r="T66">
        <v>45376</v>
      </c>
    </row>
    <row r="67" spans="2:20">
      <c r="B67" t="str">
        <v>David</v>
      </c>
      <c r="C67" t="str">
        <v>Finance</v>
      </c>
      <c r="D67" t="str">
        <v>Printer</v>
      </c>
      <c r="E67" t="str">
        <v>North</v>
      </c>
      <c r="F67">
        <v>4163</v>
      </c>
      <c r="G67">
        <v>2645</v>
      </c>
      <c r="H67">
        <v>0.1</v>
      </c>
      <c r="I67">
        <v>45308</v>
      </c>
      <c r="M67" t="str">
        <v>Bob</v>
      </c>
      <c r="N67" t="str">
        <v>IT</v>
      </c>
      <c r="O67" t="str">
        <v>Desk</v>
      </c>
      <c r="P67" t="str">
        <v>North</v>
      </c>
      <c r="Q67">
        <v>4753</v>
      </c>
      <c r="R67">
        <v>7285</v>
      </c>
      <c r="S67">
        <v>0.08</v>
      </c>
      <c r="T67">
        <v>45436</v>
      </c>
    </row>
    <row r="68" spans="2:20">
      <c r="B68" t="str">
        <v>Eva</v>
      </c>
      <c r="C68" t="str">
        <v>Marketing</v>
      </c>
      <c r="D68" t="str">
        <v>Phone</v>
      </c>
      <c r="E68" t="str">
        <v>West</v>
      </c>
      <c r="F68">
        <v>5536</v>
      </c>
      <c r="G68">
        <v>5091</v>
      </c>
      <c r="H68">
        <v>0.11</v>
      </c>
      <c r="I68">
        <v>45321</v>
      </c>
      <c r="M68" t="str">
        <v>Mia</v>
      </c>
      <c r="N68" t="str">
        <v>Sales</v>
      </c>
      <c r="O68" t="str">
        <v>Laptop</v>
      </c>
      <c r="P68" t="str">
        <v>South</v>
      </c>
      <c r="Q68">
        <v>4654</v>
      </c>
      <c r="R68">
        <v>5767</v>
      </c>
      <c r="S68">
        <v>0.11</v>
      </c>
      <c r="T68">
        <v>45617</v>
      </c>
    </row>
    <row r="69" spans="2:20">
      <c r="B69" t="str">
        <v>Jack</v>
      </c>
      <c r="C69" t="str">
        <v>Operations</v>
      </c>
      <c r="D69" t="str">
        <v>Monitor</v>
      </c>
      <c r="E69" t="str">
        <v>North</v>
      </c>
      <c r="F69">
        <v>8138</v>
      </c>
      <c r="G69">
        <v>6606</v>
      </c>
      <c r="H69">
        <v>0.06</v>
      </c>
      <c r="I69">
        <v>45536</v>
      </c>
      <c r="M69" t="str">
        <v>Alice</v>
      </c>
      <c r="N69" t="str">
        <v>Marketing</v>
      </c>
      <c r="O69" t="str">
        <v>Monitor</v>
      </c>
      <c r="P69" t="str">
        <v>North</v>
      </c>
      <c r="Q69">
        <v>4200</v>
      </c>
      <c r="R69">
        <v>6604</v>
      </c>
      <c r="S69">
        <v>0.09</v>
      </c>
      <c r="T69">
        <v>45427</v>
      </c>
    </row>
    <row r="70" spans="2:20">
      <c r="B70" t="str">
        <v>Ivy</v>
      </c>
      <c r="C70" t="str">
        <v>Finance</v>
      </c>
      <c r="D70" t="str">
        <v>Printer</v>
      </c>
      <c r="E70" t="str">
        <v>North</v>
      </c>
      <c r="F70">
        <v>11320</v>
      </c>
      <c r="G70">
        <v>9976</v>
      </c>
      <c r="H70">
        <v>0.22</v>
      </c>
      <c r="I70">
        <v>45327</v>
      </c>
      <c r="M70" t="str">
        <v>David</v>
      </c>
      <c r="N70" t="str">
        <v>Finance</v>
      </c>
      <c r="O70" t="str">
        <v>Printer</v>
      </c>
      <c r="P70" t="str">
        <v>North</v>
      </c>
      <c r="Q70">
        <v>4163</v>
      </c>
      <c r="R70">
        <v>2645</v>
      </c>
      <c r="S70">
        <v>0.1</v>
      </c>
      <c r="T70">
        <v>45308</v>
      </c>
    </row>
    <row r="71" spans="2:20">
      <c r="B71" t="str">
        <v>Jack</v>
      </c>
      <c r="C71" t="str">
        <v>HR</v>
      </c>
      <c r="D71" t="str">
        <v>Phone</v>
      </c>
      <c r="E71" t="str">
        <v>South</v>
      </c>
      <c r="F71">
        <v>9615</v>
      </c>
      <c r="G71">
        <v>8597</v>
      </c>
      <c r="H71">
        <v>0.24</v>
      </c>
      <c r="I71">
        <v>45583</v>
      </c>
      <c r="M71" t="str">
        <v>Henry</v>
      </c>
      <c r="N71" t="str">
        <v>HR</v>
      </c>
      <c r="O71" t="str">
        <v>Printer</v>
      </c>
      <c r="P71" t="str">
        <v>South</v>
      </c>
      <c r="Q71">
        <v>4049</v>
      </c>
      <c r="R71">
        <v>4818</v>
      </c>
      <c r="S71">
        <v>0.05</v>
      </c>
      <c r="T71">
        <v>45575</v>
      </c>
    </row>
    <row r="72" spans="2:20">
      <c r="B72" t="str">
        <v>David</v>
      </c>
      <c r="C72" t="str">
        <v>Finance</v>
      </c>
      <c r="D72" t="str">
        <v>Monitor</v>
      </c>
      <c r="E72" t="str">
        <v>North</v>
      </c>
      <c r="F72">
        <v>13147</v>
      </c>
      <c r="G72">
        <v>11818</v>
      </c>
      <c r="H72">
        <v>0.13</v>
      </c>
      <c r="I72">
        <v>45590</v>
      </c>
      <c r="M72" t="str">
        <v>Karen</v>
      </c>
      <c r="N72" t="str">
        <v>Operations</v>
      </c>
      <c r="O72" t="str">
        <v>Phone</v>
      </c>
      <c r="P72" t="str">
        <v>North</v>
      </c>
      <c r="Q72">
        <v>3993</v>
      </c>
      <c r="R72">
        <v>5291</v>
      </c>
      <c r="S72">
        <v>0.2</v>
      </c>
      <c r="T72">
        <v>45347</v>
      </c>
    </row>
    <row r="73" spans="2:20">
      <c r="B73" t="str">
        <v>Oscar</v>
      </c>
      <c r="C73" t="str">
        <v>HR</v>
      </c>
      <c r="D73" t="str">
        <v>Laptop</v>
      </c>
      <c r="E73" t="str">
        <v>West</v>
      </c>
      <c r="F73">
        <v>7533</v>
      </c>
      <c r="G73">
        <v>5894</v>
      </c>
      <c r="H73">
        <v>0.05</v>
      </c>
      <c r="I73">
        <v>45358</v>
      </c>
      <c r="M73" t="str">
        <v>David</v>
      </c>
      <c r="N73" t="str">
        <v>HR</v>
      </c>
      <c r="O73" t="str">
        <v>Chair</v>
      </c>
      <c r="P73" t="str">
        <v>North</v>
      </c>
      <c r="Q73">
        <v>3828</v>
      </c>
      <c r="R73">
        <v>6256</v>
      </c>
      <c r="S73">
        <v>0.22</v>
      </c>
      <c r="T73">
        <v>45339</v>
      </c>
    </row>
    <row r="74" spans="2:20">
      <c r="M74" t="str">
        <v>Oscar</v>
      </c>
      <c r="N74" t="str">
        <v>HR</v>
      </c>
      <c r="O74" t="str">
        <v>Printer</v>
      </c>
      <c r="P74" t="str">
        <v>West</v>
      </c>
      <c r="Q74">
        <v>3035</v>
      </c>
      <c r="R74">
        <v>4233</v>
      </c>
      <c r="S74">
        <v>0.1</v>
      </c>
      <c r="T74">
        <v>45524</v>
      </c>
    </row>
    <row r="77" spans="2:20">
      <c r="B77" t="s">
        <v>1025</v>
      </c>
      <c r="H77" t="s">
        <v>1026</v>
      </c>
      <c r="M77" t="s">
        <v>1027</v>
      </c>
    </row>
    <row r="78" spans="2:20">
      <c r="B78" t="str" cm="1">
        <f t="array" ref="B78:B92">_xlfn.UNIQUE(A2:A51)</f>
        <v>Karen</v>
      </c>
      <c r="H78" cm="1">
        <f t="array" ref="H78:H87">_xlfn._xlws.FILTER(E2:E51,D2:D51="East")</f>
        <v>7012</v>
      </c>
      <c r="M78" cm="1">
        <f t="array" ref="M78">AVERAGE(_xlfn._xlws.FILTER(E2:E51,C2:C51="Phone"))</f>
        <v>8698</v>
      </c>
    </row>
    <row r="79" spans="2:20">
      <c r="B79" t="str">
        <v>David</v>
      </c>
      <c r="H79">
        <v>8820</v>
      </c>
      <c r="M79">
        <f>AVERAGEIF(C2:C51,"Phone",E2:E51)</f>
        <v>8698</v>
      </c>
    </row>
    <row r="80" spans="2:20">
      <c r="B80" t="str">
        <v>Ivy</v>
      </c>
      <c r="H80">
        <v>13485</v>
      </c>
    </row>
    <row r="81" spans="2:13">
      <c r="B81" t="str">
        <v>Mia</v>
      </c>
      <c r="H81">
        <v>6483</v>
      </c>
    </row>
    <row r="82" spans="2:13">
      <c r="B82" t="str">
        <v>Bob</v>
      </c>
      <c r="H82">
        <v>6593</v>
      </c>
    </row>
    <row r="83" spans="2:13">
      <c r="B83" t="str">
        <v>Leo</v>
      </c>
      <c r="H83">
        <v>5646</v>
      </c>
      <c r="M83" t="s">
        <v>1028</v>
      </c>
    </row>
    <row r="84" spans="2:13">
      <c r="B84" t="str">
        <v>Jack</v>
      </c>
      <c r="H84">
        <v>11005</v>
      </c>
      <c r="M84" t="str" cm="1">
        <f t="array" ref="M84:M89">_xlfn.UNIQUE(_xlfn._xlws.FILTER(B2:B51,E2:E51&gt;F2:F51))</f>
        <v>HR</v>
      </c>
    </row>
    <row r="85" spans="2:13">
      <c r="B85" t="str">
        <v>Nina</v>
      </c>
      <c r="H85">
        <v>6346</v>
      </c>
      <c r="M85" t="str">
        <v>IT</v>
      </c>
    </row>
    <row r="86" spans="2:13">
      <c r="B86" t="str">
        <v>Oscar</v>
      </c>
      <c r="H86">
        <v>10491</v>
      </c>
      <c r="M86" t="str">
        <v>Marketing</v>
      </c>
    </row>
    <row r="87" spans="2:13">
      <c r="B87" t="str">
        <v>Clara</v>
      </c>
      <c r="H87">
        <v>6335</v>
      </c>
      <c r="M87" t="str">
        <v>Sales</v>
      </c>
    </row>
    <row r="88" spans="2:13">
      <c r="B88" t="str">
        <v>Henry</v>
      </c>
      <c r="M88" t="str">
        <v>Operations</v>
      </c>
    </row>
    <row r="89" spans="2:13">
      <c r="B89" t="str">
        <v>Grace</v>
      </c>
      <c r="M89" t="str">
        <v>Finance</v>
      </c>
    </row>
    <row r="90" spans="2:13">
      <c r="B90" t="str">
        <v>Frank</v>
      </c>
    </row>
    <row r="91" spans="2:13">
      <c r="B91" t="str">
        <v>Eva</v>
      </c>
    </row>
    <row r="92" spans="2:13">
      <c r="B92" t="str">
        <v>Alice</v>
      </c>
    </row>
    <row r="93" spans="2:13">
      <c r="M93" t="s">
        <v>1029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6454D-4157-4361-B196-5CAA6130B8FF}">
  <dimension ref="A1:O100"/>
  <sheetViews>
    <sheetView topLeftCell="B1" workbookViewId="0">
      <selection activeCell="C90" sqref="C90"/>
    </sheetView>
  </sheetViews>
  <sheetFormatPr defaultRowHeight="14.4"/>
  <cols>
    <col min="1" max="1" width="21.109375" customWidth="1"/>
    <col min="2" max="2" width="24.109375" customWidth="1"/>
    <col min="3" max="3" width="21.109375" customWidth="1"/>
    <col min="4" max="4" width="15.5546875" customWidth="1"/>
    <col min="5" max="5" width="26.33203125" customWidth="1"/>
    <col min="9" max="9" width="10.33203125" bestFit="1" customWidth="1"/>
    <col min="10" max="10" width="18.21875" customWidth="1"/>
    <col min="11" max="11" width="17.5546875" customWidth="1"/>
    <col min="12" max="12" width="19" customWidth="1"/>
    <col min="13" max="13" width="13.44140625" customWidth="1"/>
    <col min="15" max="15" width="13.77734375" bestFit="1" customWidth="1"/>
  </cols>
  <sheetData>
    <row r="1" spans="1:15">
      <c r="F1" s="181" t="s">
        <v>1030</v>
      </c>
      <c r="G1" s="182"/>
      <c r="H1" s="182"/>
      <c r="I1" s="182"/>
      <c r="J1" s="182"/>
      <c r="K1" s="182"/>
      <c r="L1" s="182"/>
      <c r="M1" s="182"/>
      <c r="N1" s="182"/>
      <c r="O1" s="182"/>
    </row>
    <row r="2" spans="1:15">
      <c r="F2" s="182"/>
      <c r="G2" s="182"/>
      <c r="H2" s="182"/>
      <c r="I2" s="182"/>
      <c r="J2" s="182"/>
      <c r="K2" s="182"/>
      <c r="L2" s="182"/>
      <c r="M2" s="182"/>
      <c r="N2" s="182"/>
      <c r="O2" s="182"/>
    </row>
    <row r="4" spans="1:15">
      <c r="A4" s="178" t="s">
        <v>1031</v>
      </c>
      <c r="B4" s="178"/>
      <c r="C4" s="178"/>
      <c r="D4" s="178"/>
      <c r="E4" s="178"/>
    </row>
    <row r="6" spans="1:15">
      <c r="A6" t="s">
        <v>1032</v>
      </c>
      <c r="B6" t="s">
        <v>44</v>
      </c>
      <c r="C6" t="s">
        <v>44</v>
      </c>
    </row>
    <row r="7" spans="1:15">
      <c r="A7" t="s">
        <v>1033</v>
      </c>
      <c r="B7" t="s">
        <v>1038</v>
      </c>
      <c r="C7" t="s">
        <v>1038</v>
      </c>
    </row>
    <row r="8" spans="1:15">
      <c r="A8" t="s">
        <v>1034</v>
      </c>
      <c r="B8" t="s">
        <v>1039</v>
      </c>
      <c r="C8" t="s">
        <v>1039</v>
      </c>
    </row>
    <row r="9" spans="1:15">
      <c r="A9" t="s">
        <v>1035</v>
      </c>
      <c r="B9" t="s">
        <v>1040</v>
      </c>
      <c r="C9" t="s">
        <v>1040</v>
      </c>
    </row>
    <row r="10" spans="1:15">
      <c r="A10" t="s">
        <v>1036</v>
      </c>
      <c r="B10" t="s">
        <v>1041</v>
      </c>
      <c r="C10" t="s">
        <v>1041</v>
      </c>
    </row>
    <row r="11" spans="1:15">
      <c r="A11" t="s">
        <v>1044</v>
      </c>
      <c r="B11" t="s">
        <v>1042</v>
      </c>
      <c r="C11" t="s">
        <v>1042</v>
      </c>
    </row>
    <row r="12" spans="1:15">
      <c r="A12" t="s">
        <v>1037</v>
      </c>
      <c r="B12" t="s">
        <v>1043</v>
      </c>
      <c r="C12" t="s">
        <v>1043</v>
      </c>
    </row>
    <row r="15" spans="1:15">
      <c r="A15">
        <v>123456789</v>
      </c>
      <c r="B15" t="s">
        <v>1045</v>
      </c>
    </row>
    <row r="16" spans="1:15">
      <c r="A16">
        <v>234213456</v>
      </c>
      <c r="B16" t="s">
        <v>1046</v>
      </c>
    </row>
    <row r="17" spans="1:6">
      <c r="A17">
        <v>768523458</v>
      </c>
      <c r="B17" t="s">
        <v>1047</v>
      </c>
    </row>
    <row r="21" spans="1:6">
      <c r="A21" s="178" t="s">
        <v>1048</v>
      </c>
      <c r="B21" s="178"/>
      <c r="C21" s="178"/>
      <c r="D21" s="178"/>
      <c r="E21" s="178"/>
      <c r="F21" s="178"/>
    </row>
    <row r="24" spans="1:6">
      <c r="A24" s="54" t="s">
        <v>1049</v>
      </c>
      <c r="C24" t="s">
        <v>163</v>
      </c>
      <c r="D24" t="s">
        <v>980</v>
      </c>
      <c r="E24" t="s">
        <v>1062</v>
      </c>
    </row>
    <row r="25" spans="1:6" ht="28.8">
      <c r="A25" s="1" t="s">
        <v>1050</v>
      </c>
      <c r="C25" t="s">
        <v>1053</v>
      </c>
      <c r="D25" t="s">
        <v>1054</v>
      </c>
      <c r="E25" t="s">
        <v>1055</v>
      </c>
    </row>
    <row r="26" spans="1:6">
      <c r="A26" s="1" t="s">
        <v>1051</v>
      </c>
      <c r="C26" t="s">
        <v>1056</v>
      </c>
      <c r="D26" t="s">
        <v>1057</v>
      </c>
      <c r="E26" t="s">
        <v>1058</v>
      </c>
    </row>
    <row r="27" spans="1:6">
      <c r="A27" s="1" t="s">
        <v>1052</v>
      </c>
      <c r="C27" t="s">
        <v>1059</v>
      </c>
      <c r="D27" t="s">
        <v>1060</v>
      </c>
      <c r="E27" t="s">
        <v>1061</v>
      </c>
    </row>
    <row r="30" spans="1:6">
      <c r="C30" t="s">
        <v>1072</v>
      </c>
      <c r="D30" t="s">
        <v>1073</v>
      </c>
      <c r="E30" t="s">
        <v>1074</v>
      </c>
      <c r="F30" t="s">
        <v>1075</v>
      </c>
    </row>
    <row r="31" spans="1:6">
      <c r="A31" t="s">
        <v>1063</v>
      </c>
      <c r="C31">
        <v>101</v>
      </c>
      <c r="D31" t="s">
        <v>1066</v>
      </c>
      <c r="E31" t="s">
        <v>1067</v>
      </c>
      <c r="F31">
        <v>85</v>
      </c>
    </row>
    <row r="32" spans="1:6">
      <c r="A32" t="s">
        <v>1064</v>
      </c>
      <c r="C32">
        <v>102</v>
      </c>
      <c r="D32" t="s">
        <v>1068</v>
      </c>
      <c r="E32" t="s">
        <v>1069</v>
      </c>
      <c r="F32">
        <v>92</v>
      </c>
    </row>
    <row r="33" spans="1:6">
      <c r="A33" t="s">
        <v>1065</v>
      </c>
      <c r="C33">
        <v>103</v>
      </c>
      <c r="D33" t="s">
        <v>1070</v>
      </c>
      <c r="E33" t="s">
        <v>1071</v>
      </c>
      <c r="F33">
        <v>88</v>
      </c>
    </row>
    <row r="38" spans="1:6">
      <c r="A38" s="178" t="s">
        <v>1076</v>
      </c>
      <c r="B38" s="178"/>
      <c r="C38" s="178"/>
      <c r="D38" s="178"/>
      <c r="E38" s="178"/>
      <c r="F38" s="178"/>
    </row>
    <row r="41" spans="1:6">
      <c r="A41" t="s">
        <v>1077</v>
      </c>
    </row>
    <row r="42" spans="1:6">
      <c r="A42" t="s">
        <v>1078</v>
      </c>
    </row>
    <row r="43" spans="1:6">
      <c r="A43" t="s">
        <v>1079</v>
      </c>
    </row>
    <row r="44" spans="1:6">
      <c r="A44" t="s">
        <v>1080</v>
      </c>
    </row>
    <row r="48" spans="1:6">
      <c r="A48" s="178" t="s">
        <v>1081</v>
      </c>
      <c r="B48" s="178"/>
      <c r="C48" s="178"/>
      <c r="D48" s="178"/>
      <c r="E48" s="178"/>
      <c r="F48" s="178"/>
    </row>
    <row r="51" spans="1:15">
      <c r="A51" s="54" t="s">
        <v>80</v>
      </c>
      <c r="B51" s="54" t="s">
        <v>980</v>
      </c>
      <c r="C51" s="54" t="s">
        <v>1082</v>
      </c>
      <c r="D51" s="78" t="s">
        <v>1083</v>
      </c>
      <c r="E51" s="78" t="s">
        <v>1084</v>
      </c>
    </row>
    <row r="52" spans="1:15">
      <c r="A52" s="2">
        <v>45486</v>
      </c>
      <c r="B52" s="1" t="s">
        <v>1085</v>
      </c>
      <c r="C52" s="1" t="s">
        <v>1086</v>
      </c>
      <c r="D52" s="79">
        <v>2450</v>
      </c>
      <c r="E52" s="79">
        <v>3600</v>
      </c>
      <c r="J52" t="s">
        <v>1082</v>
      </c>
      <c r="K52" t="s">
        <v>1083</v>
      </c>
      <c r="O52" t="s">
        <v>1083</v>
      </c>
    </row>
    <row r="53" spans="1:15">
      <c r="A53" s="2">
        <v>45491</v>
      </c>
      <c r="B53" s="1" t="s">
        <v>1085</v>
      </c>
      <c r="C53" s="1" t="s">
        <v>1086</v>
      </c>
      <c r="D53" s="79">
        <v>3150</v>
      </c>
      <c r="E53" s="79">
        <v>4650</v>
      </c>
      <c r="J53" t="s">
        <v>1086</v>
      </c>
      <c r="K53" t="s">
        <v>1102</v>
      </c>
      <c r="O53" t="s">
        <v>1103</v>
      </c>
    </row>
    <row r="54" spans="1:15">
      <c r="A54" s="2">
        <v>45488</v>
      </c>
      <c r="B54" s="1" t="s">
        <v>1087</v>
      </c>
      <c r="C54" s="1" t="s">
        <v>1088</v>
      </c>
      <c r="D54" s="79">
        <v>850</v>
      </c>
      <c r="E54" s="79">
        <v>1200</v>
      </c>
      <c r="J54" t="s">
        <v>1090</v>
      </c>
    </row>
    <row r="55" spans="1:15">
      <c r="A55" s="2">
        <v>45492</v>
      </c>
      <c r="B55" s="1" t="s">
        <v>1089</v>
      </c>
      <c r="C55" s="1" t="s">
        <v>1090</v>
      </c>
      <c r="D55" s="79">
        <v>450</v>
      </c>
      <c r="E55" s="79">
        <v>680</v>
      </c>
    </row>
    <row r="56" spans="1:15">
      <c r="A56" s="2">
        <v>45495</v>
      </c>
      <c r="B56" s="1" t="s">
        <v>1091</v>
      </c>
      <c r="C56" s="1" t="s">
        <v>1092</v>
      </c>
      <c r="D56" s="79">
        <v>2980</v>
      </c>
      <c r="E56" s="79">
        <v>4250</v>
      </c>
    </row>
    <row r="57" spans="1:15">
      <c r="A57" s="2">
        <v>45489</v>
      </c>
      <c r="B57" s="1" t="s">
        <v>1093</v>
      </c>
      <c r="C57" s="1" t="s">
        <v>1094</v>
      </c>
      <c r="D57" s="79">
        <v>4200</v>
      </c>
      <c r="E57" s="79">
        <v>5950</v>
      </c>
    </row>
    <row r="58" spans="1:15">
      <c r="A58" s="2">
        <v>45494</v>
      </c>
      <c r="B58" s="1" t="s">
        <v>1093</v>
      </c>
      <c r="C58" s="1" t="s">
        <v>1094</v>
      </c>
      <c r="D58" s="79">
        <v>5320</v>
      </c>
      <c r="E58" s="79">
        <v>7100</v>
      </c>
      <c r="I58" s="180" t="s">
        <v>1099</v>
      </c>
      <c r="J58" s="180"/>
      <c r="K58" s="180"/>
      <c r="L58" s="180"/>
      <c r="M58" s="180"/>
    </row>
    <row r="59" spans="1:15">
      <c r="A59" s="2">
        <v>45487</v>
      </c>
      <c r="B59" s="1" t="s">
        <v>1095</v>
      </c>
      <c r="C59" s="1" t="s">
        <v>1096</v>
      </c>
      <c r="D59" s="79">
        <v>1980</v>
      </c>
      <c r="E59" s="79">
        <v>2750</v>
      </c>
      <c r="I59" s="54" t="s">
        <v>80</v>
      </c>
      <c r="J59" s="54" t="s">
        <v>980</v>
      </c>
      <c r="K59" s="54" t="s">
        <v>1082</v>
      </c>
      <c r="L59" s="78" t="s">
        <v>1083</v>
      </c>
      <c r="M59" s="78" t="s">
        <v>1084</v>
      </c>
    </row>
    <row r="60" spans="1:15">
      <c r="A60" s="2">
        <v>45493</v>
      </c>
      <c r="B60" s="1" t="s">
        <v>1095</v>
      </c>
      <c r="C60" s="1" t="s">
        <v>1096</v>
      </c>
      <c r="D60" s="79">
        <v>2260</v>
      </c>
      <c r="E60" s="79">
        <v>3300</v>
      </c>
      <c r="I60" s="2">
        <v>45486</v>
      </c>
      <c r="J60" s="1" t="s">
        <v>1085</v>
      </c>
      <c r="K60" s="1" t="s">
        <v>1086</v>
      </c>
      <c r="L60" s="79">
        <v>2450</v>
      </c>
      <c r="M60" s="79">
        <v>3600</v>
      </c>
    </row>
    <row r="61" spans="1:15">
      <c r="A61" s="2">
        <v>45490</v>
      </c>
      <c r="B61" s="1" t="s">
        <v>1097</v>
      </c>
      <c r="C61" s="1" t="s">
        <v>1098</v>
      </c>
      <c r="D61" s="79">
        <v>620</v>
      </c>
      <c r="E61" s="79">
        <v>920</v>
      </c>
      <c r="I61" s="2">
        <v>45491</v>
      </c>
      <c r="J61" s="1" t="s">
        <v>1085</v>
      </c>
      <c r="K61" s="1" t="s">
        <v>1086</v>
      </c>
      <c r="L61" s="79">
        <v>3150</v>
      </c>
      <c r="M61" s="79">
        <v>4650</v>
      </c>
    </row>
    <row r="64" spans="1:15">
      <c r="I64" s="180" t="s">
        <v>1100</v>
      </c>
      <c r="J64" s="180"/>
      <c r="K64" s="180"/>
      <c r="L64" s="180"/>
      <c r="M64" s="180"/>
    </row>
    <row r="65" spans="9:13">
      <c r="I65" s="54" t="s">
        <v>80</v>
      </c>
      <c r="J65" s="54" t="s">
        <v>980</v>
      </c>
      <c r="K65" s="54" t="s">
        <v>1082</v>
      </c>
      <c r="L65" s="78" t="s">
        <v>1083</v>
      </c>
      <c r="M65" s="78" t="s">
        <v>1084</v>
      </c>
    </row>
    <row r="66" spans="9:13">
      <c r="I66" s="2">
        <v>45486</v>
      </c>
      <c r="J66" s="1" t="s">
        <v>1085</v>
      </c>
      <c r="K66" s="1" t="s">
        <v>1086</v>
      </c>
      <c r="L66" s="79">
        <v>2450</v>
      </c>
      <c r="M66" s="79">
        <v>3600</v>
      </c>
    </row>
    <row r="67" spans="9:13">
      <c r="I67" s="2">
        <v>45491</v>
      </c>
      <c r="J67" s="1" t="s">
        <v>1085</v>
      </c>
      <c r="K67" s="1" t="s">
        <v>1086</v>
      </c>
      <c r="L67" s="79">
        <v>3150</v>
      </c>
      <c r="M67" s="79">
        <v>4650</v>
      </c>
    </row>
    <row r="68" spans="9:13">
      <c r="I68" s="2">
        <v>45492</v>
      </c>
      <c r="J68" s="1" t="s">
        <v>1089</v>
      </c>
      <c r="K68" s="1" t="s">
        <v>1090</v>
      </c>
      <c r="L68" s="79">
        <v>450</v>
      </c>
      <c r="M68" s="79">
        <v>680</v>
      </c>
    </row>
    <row r="71" spans="9:13">
      <c r="I71" s="180" t="s">
        <v>1101</v>
      </c>
      <c r="J71" s="180"/>
      <c r="K71" s="180"/>
      <c r="L71" s="180"/>
      <c r="M71" s="180"/>
    </row>
    <row r="72" spans="9:13">
      <c r="I72" s="54" t="s">
        <v>80</v>
      </c>
      <c r="J72" s="54" t="s">
        <v>980</v>
      </c>
      <c r="K72" s="54" t="s">
        <v>1082</v>
      </c>
      <c r="L72" s="78" t="s">
        <v>1083</v>
      </c>
      <c r="M72" s="78" t="s">
        <v>1084</v>
      </c>
    </row>
    <row r="73" spans="9:13">
      <c r="I73" s="54" t="s">
        <v>80</v>
      </c>
      <c r="J73" s="54" t="s">
        <v>980</v>
      </c>
      <c r="K73" s="54" t="s">
        <v>1082</v>
      </c>
      <c r="L73" s="78" t="s">
        <v>1083</v>
      </c>
      <c r="M73" s="78" t="s">
        <v>1084</v>
      </c>
    </row>
    <row r="74" spans="9:13">
      <c r="I74" s="2">
        <v>45491</v>
      </c>
      <c r="J74" s="1" t="s">
        <v>1085</v>
      </c>
      <c r="K74" s="1" t="s">
        <v>1086</v>
      </c>
      <c r="L74" s="79">
        <v>3150</v>
      </c>
      <c r="M74" s="79">
        <v>4650</v>
      </c>
    </row>
    <row r="75" spans="9:13">
      <c r="I75" s="2">
        <v>45492</v>
      </c>
      <c r="J75" s="1" t="s">
        <v>1089</v>
      </c>
      <c r="K75" s="1" t="s">
        <v>1090</v>
      </c>
      <c r="L75" s="79">
        <v>450</v>
      </c>
      <c r="M75" s="79">
        <v>680</v>
      </c>
    </row>
    <row r="79" spans="9:13">
      <c r="I79" s="180" t="s">
        <v>1104</v>
      </c>
      <c r="J79" s="180"/>
      <c r="K79" s="180"/>
      <c r="L79" s="180"/>
      <c r="M79" s="180"/>
    </row>
    <row r="80" spans="9:13">
      <c r="I80" s="54" t="s">
        <v>80</v>
      </c>
      <c r="J80" s="54" t="s">
        <v>980</v>
      </c>
      <c r="K80" s="54" t="s">
        <v>1082</v>
      </c>
      <c r="L80" s="78" t="s">
        <v>1083</v>
      </c>
      <c r="M80" s="78" t="s">
        <v>1084</v>
      </c>
    </row>
    <row r="81" spans="3:13">
      <c r="I81" s="2">
        <v>45488</v>
      </c>
      <c r="J81" s="1" t="s">
        <v>1087</v>
      </c>
      <c r="K81" s="1" t="s">
        <v>1088</v>
      </c>
      <c r="L81" s="79">
        <v>850</v>
      </c>
      <c r="M81" s="79">
        <v>1200</v>
      </c>
    </row>
    <row r="82" spans="3:13">
      <c r="I82" s="2">
        <v>45492</v>
      </c>
      <c r="J82" s="1" t="s">
        <v>1089</v>
      </c>
      <c r="K82" s="1" t="s">
        <v>1090</v>
      </c>
      <c r="L82" s="79">
        <v>450</v>
      </c>
      <c r="M82" s="79">
        <v>680</v>
      </c>
    </row>
    <row r="83" spans="3:13">
      <c r="I83" s="2">
        <v>45490</v>
      </c>
      <c r="J83" s="1" t="s">
        <v>1097</v>
      </c>
      <c r="K83" s="1" t="s">
        <v>1098</v>
      </c>
      <c r="L83" s="79">
        <v>620</v>
      </c>
      <c r="M83" s="79">
        <v>920</v>
      </c>
    </row>
    <row r="88" spans="3:13">
      <c r="C88" s="178" t="s">
        <v>1105</v>
      </c>
      <c r="D88" s="178"/>
      <c r="E88" s="178"/>
      <c r="F88" s="178"/>
      <c r="G88" s="178"/>
      <c r="H88" s="178"/>
      <c r="I88" s="178"/>
    </row>
    <row r="90" spans="3:13">
      <c r="C90" s="54" t="s">
        <v>1082</v>
      </c>
      <c r="D90" s="78" t="s">
        <v>1083</v>
      </c>
      <c r="E90" s="78" t="s">
        <v>1084</v>
      </c>
    </row>
    <row r="91" spans="3:13">
      <c r="C91" s="1" t="s">
        <v>1094</v>
      </c>
      <c r="D91" s="79">
        <v>5320</v>
      </c>
      <c r="E91" s="79">
        <v>7100</v>
      </c>
    </row>
    <row r="92" spans="3:13">
      <c r="C92" s="1" t="s">
        <v>1094</v>
      </c>
      <c r="D92" s="79">
        <v>4200</v>
      </c>
      <c r="E92" s="79">
        <v>5950</v>
      </c>
    </row>
    <row r="93" spans="3:13">
      <c r="C93" s="1" t="s">
        <v>1086</v>
      </c>
      <c r="D93" s="79">
        <v>3150</v>
      </c>
      <c r="E93" s="79">
        <v>4650</v>
      </c>
    </row>
    <row r="94" spans="3:13">
      <c r="C94" s="1" t="s">
        <v>1092</v>
      </c>
      <c r="D94" s="79">
        <v>2980</v>
      </c>
      <c r="E94" s="79">
        <v>4250</v>
      </c>
    </row>
    <row r="95" spans="3:13">
      <c r="C95" s="1" t="s">
        <v>1086</v>
      </c>
      <c r="D95" s="79">
        <v>2450</v>
      </c>
      <c r="E95" s="79">
        <v>3600</v>
      </c>
    </row>
    <row r="96" spans="3:13">
      <c r="C96" s="1" t="s">
        <v>1096</v>
      </c>
      <c r="D96" s="79">
        <v>2260</v>
      </c>
      <c r="E96" s="79">
        <v>3300</v>
      </c>
    </row>
    <row r="97" spans="3:5">
      <c r="C97" s="1" t="s">
        <v>1096</v>
      </c>
      <c r="D97" s="79">
        <v>1980</v>
      </c>
      <c r="E97" s="79">
        <v>2750</v>
      </c>
    </row>
    <row r="98" spans="3:5">
      <c r="C98" s="1" t="s">
        <v>1088</v>
      </c>
      <c r="D98" s="79">
        <v>850</v>
      </c>
      <c r="E98" s="79">
        <v>1200</v>
      </c>
    </row>
    <row r="99" spans="3:5">
      <c r="C99" s="1" t="s">
        <v>1098</v>
      </c>
      <c r="D99" s="79">
        <v>620</v>
      </c>
      <c r="E99" s="79">
        <v>920</v>
      </c>
    </row>
    <row r="100" spans="3:5">
      <c r="C100" s="1" t="s">
        <v>1090</v>
      </c>
      <c r="D100" s="79">
        <v>450</v>
      </c>
      <c r="E100" s="79">
        <v>680</v>
      </c>
    </row>
  </sheetData>
  <sortState xmlns:xlrd2="http://schemas.microsoft.com/office/spreadsheetml/2017/richdata2" ref="C91:E100">
    <sortCondition descending="1" ref="E91:E100"/>
  </sortState>
  <mergeCells count="10">
    <mergeCell ref="I64:M64"/>
    <mergeCell ref="I71:M71"/>
    <mergeCell ref="I79:M79"/>
    <mergeCell ref="C88:I88"/>
    <mergeCell ref="F1:O2"/>
    <mergeCell ref="A4:E4"/>
    <mergeCell ref="A21:F21"/>
    <mergeCell ref="A38:F38"/>
    <mergeCell ref="A48:F48"/>
    <mergeCell ref="I58:M5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1B5E1-4861-48FF-ACDA-CEA409E274C5}">
  <dimension ref="A1:F5"/>
  <sheetViews>
    <sheetView workbookViewId="0">
      <selection activeCell="F5" sqref="F5"/>
    </sheetView>
  </sheetViews>
  <sheetFormatPr defaultRowHeight="14.4"/>
  <cols>
    <col min="1" max="1" width="21.33203125" customWidth="1"/>
    <col min="2" max="2" width="24.33203125" customWidth="1"/>
    <col min="3" max="3" width="20.88671875" customWidth="1"/>
  </cols>
  <sheetData>
    <row r="1" spans="1:6">
      <c r="A1" s="180" t="s">
        <v>1104</v>
      </c>
      <c r="B1" s="180"/>
      <c r="C1" s="180"/>
      <c r="D1" s="180"/>
      <c r="E1" s="180"/>
      <c r="F1" s="180"/>
    </row>
    <row r="2" spans="1:6">
      <c r="A2" s="54" t="s">
        <v>1082</v>
      </c>
      <c r="B2" s="78" t="s">
        <v>1083</v>
      </c>
      <c r="C2" s="78" t="s">
        <v>1084</v>
      </c>
    </row>
    <row r="3" spans="1:6">
      <c r="A3" s="1" t="s">
        <v>1088</v>
      </c>
      <c r="B3" s="79">
        <v>850</v>
      </c>
      <c r="C3" s="79">
        <v>1200</v>
      </c>
    </row>
    <row r="4" spans="1:6">
      <c r="A4" s="1" t="s">
        <v>1090</v>
      </c>
      <c r="B4" s="79">
        <v>450</v>
      </c>
      <c r="C4" s="79">
        <v>680</v>
      </c>
    </row>
    <row r="5" spans="1:6">
      <c r="A5" s="1" t="s">
        <v>1098</v>
      </c>
      <c r="B5" s="79">
        <v>620</v>
      </c>
      <c r="C5" s="79">
        <v>920</v>
      </c>
    </row>
  </sheetData>
  <mergeCells count="1">
    <mergeCell ref="A1:F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55D94-F326-40DF-8481-04432DB8E95A}">
  <dimension ref="A1:G27"/>
  <sheetViews>
    <sheetView topLeftCell="A14" workbookViewId="0">
      <selection activeCell="D27" sqref="D27"/>
    </sheetView>
  </sheetViews>
  <sheetFormatPr defaultRowHeight="14.4"/>
  <cols>
    <col min="1" max="1" width="31.21875" customWidth="1"/>
    <col min="2" max="2" width="67.5546875" bestFit="1" customWidth="1"/>
    <col min="3" max="3" width="26.33203125" bestFit="1" customWidth="1"/>
    <col min="4" max="4" width="24" bestFit="1" customWidth="1"/>
    <col min="5" max="5" width="25.109375" bestFit="1" customWidth="1"/>
  </cols>
  <sheetData>
    <row r="1" spans="1:7">
      <c r="A1" s="80" t="s">
        <v>1106</v>
      </c>
      <c r="B1" s="80" t="s">
        <v>1107</v>
      </c>
    </row>
    <row r="2" spans="1:7">
      <c r="A2" t="s">
        <v>1108</v>
      </c>
      <c r="B2" t="s">
        <v>1109</v>
      </c>
      <c r="C2" t="s">
        <v>1144</v>
      </c>
      <c r="D2" t="str">
        <f>TRIM(C2)</f>
        <v>hello world</v>
      </c>
    </row>
    <row r="3" spans="1:7" ht="28.8">
      <c r="A3" t="s">
        <v>1110</v>
      </c>
      <c r="B3" t="s">
        <v>1111</v>
      </c>
      <c r="C3" s="43" t="str">
        <f>CLEAN("This product is good.
               But delivery was late.")</f>
        <v>This product is good.               But delivery was late.</v>
      </c>
    </row>
    <row r="4" spans="1:7" ht="72">
      <c r="A4" t="s">
        <v>1112</v>
      </c>
      <c r="B4" s="43" t="s">
        <v>1113</v>
      </c>
      <c r="C4" t="s">
        <v>1145</v>
      </c>
      <c r="D4" t="s">
        <v>1146</v>
      </c>
      <c r="E4" t="str">
        <f>PROPER(D4)</f>
        <v>Hello World How Are You</v>
      </c>
    </row>
    <row r="5" spans="1:7">
      <c r="A5" t="s">
        <v>1114</v>
      </c>
      <c r="B5" t="s">
        <v>1115</v>
      </c>
      <c r="C5" t="str">
        <f>LOWER("HELLO WORLD")</f>
        <v>hello world</v>
      </c>
    </row>
    <row r="6" spans="1:7">
      <c r="A6" t="s">
        <v>1116</v>
      </c>
      <c r="B6" t="s">
        <v>1117</v>
      </c>
      <c r="C6" t="str">
        <f>UPPER("hello world")</f>
        <v>HELLO WORLD</v>
      </c>
    </row>
    <row r="7" spans="1:7">
      <c r="A7" t="s">
        <v>1118</v>
      </c>
      <c r="B7" t="s">
        <v>1119</v>
      </c>
      <c r="C7" t="s">
        <v>1147</v>
      </c>
      <c r="D7" t="str">
        <f>SUBSTITUTE(C7,"mango","apple")</f>
        <v>I love apple and apple juices</v>
      </c>
      <c r="E7" t="str">
        <f>SUBSTITUTE(C7,"mango","apple",2)</f>
        <v>I love mango and apple juices</v>
      </c>
      <c r="F7" s="81">
        <v>115000</v>
      </c>
      <c r="G7" t="str">
        <f>SUBSTITUTE(F7,",","")</f>
        <v>115000</v>
      </c>
    </row>
    <row r="8" spans="1:7">
      <c r="A8" t="s">
        <v>1120</v>
      </c>
      <c r="B8" t="s">
        <v>1121</v>
      </c>
      <c r="C8" t="str">
        <f>LEFT("hello World",5)</f>
        <v>hello</v>
      </c>
    </row>
    <row r="9" spans="1:7">
      <c r="A9" t="s">
        <v>1122</v>
      </c>
      <c r="B9" t="s">
        <v>1123</v>
      </c>
      <c r="C9" t="str">
        <f>RIGHT("hello World",5)</f>
        <v>World</v>
      </c>
    </row>
    <row r="10" spans="1:7">
      <c r="A10" t="s">
        <v>1124</v>
      </c>
      <c r="B10" t="s">
        <v>1125</v>
      </c>
      <c r="C10" t="str">
        <f>MID("Hello World",4,5)</f>
        <v>lo Wo</v>
      </c>
    </row>
    <row r="11" spans="1:7">
      <c r="A11" t="s">
        <v>1126</v>
      </c>
      <c r="B11" t="s">
        <v>1127</v>
      </c>
      <c r="C11">
        <f>LEN("hello World")</f>
        <v>11</v>
      </c>
    </row>
    <row r="12" spans="1:7">
      <c r="A12" t="s">
        <v>1128</v>
      </c>
      <c r="B12" t="s">
        <v>1129</v>
      </c>
      <c r="C12">
        <f>FIND("H", "Hello World")</f>
        <v>1</v>
      </c>
      <c r="D12">
        <f>FIND("a","banana",3)</f>
        <v>4</v>
      </c>
    </row>
    <row r="13" spans="1:7">
      <c r="A13" t="s">
        <v>1130</v>
      </c>
      <c r="B13" t="s">
        <v>1131</v>
      </c>
      <c r="C13">
        <f>SEARCH("h","Hello")</f>
        <v>1</v>
      </c>
      <c r="D13">
        <f>SEARCH("Hello","hey , Hello  , how are you")</f>
        <v>7</v>
      </c>
    </row>
    <row r="14" spans="1:7">
      <c r="A14" t="s">
        <v>1132</v>
      </c>
      <c r="B14" t="s">
        <v>1133</v>
      </c>
      <c r="C14" t="str">
        <f>_xlfn.CONCAT("Ajay ", "Sati ","is ","a ","great ", "researcher")</f>
        <v>Ajay Sati is a great researcher</v>
      </c>
    </row>
    <row r="15" spans="1:7">
      <c r="A15" t="s">
        <v>1134</v>
      </c>
      <c r="B15" t="s">
        <v>1135</v>
      </c>
      <c r="C15" t="str">
        <f>_xlfn.TEXTJOIN(" ",,"Ajay","Sati","is","a","great","researcher")</f>
        <v>Ajay Sati is a great researcher</v>
      </c>
    </row>
    <row r="16" spans="1:7">
      <c r="A16" t="s">
        <v>1136</v>
      </c>
      <c r="B16" t="s">
        <v>1137</v>
      </c>
      <c r="C16" s="68">
        <v>1000</v>
      </c>
      <c r="D16">
        <f>VALUE(C16)</f>
        <v>1000</v>
      </c>
      <c r="E16">
        <f>VALUE("1000")</f>
        <v>1000</v>
      </c>
    </row>
    <row r="18" spans="1:4" ht="28.8">
      <c r="A18" t="s">
        <v>1138</v>
      </c>
      <c r="B18" s="43" t="s">
        <v>1139</v>
      </c>
      <c r="C18" t="s">
        <v>1148</v>
      </c>
      <c r="D18" t="str" cm="1">
        <f t="array" aca="1" ref="D18" ca="1">INDIRECT(C18)</f>
        <v xml:space="preserve">Remove non-printable characters/invisible characters, like line break , * for bold </v>
      </c>
    </row>
    <row r="20" spans="1:4">
      <c r="B20" s="69"/>
    </row>
    <row r="21" spans="1:4">
      <c r="B21" s="69"/>
    </row>
    <row r="24" spans="1:4">
      <c r="A24" t="s">
        <v>1140</v>
      </c>
      <c r="B24" t="s">
        <v>1141</v>
      </c>
      <c r="C24">
        <f>ROW(B24)</f>
        <v>24</v>
      </c>
    </row>
    <row r="25" spans="1:4">
      <c r="B25" s="69"/>
    </row>
    <row r="27" spans="1:4">
      <c r="A27" t="s">
        <v>1142</v>
      </c>
      <c r="B27" t="s">
        <v>1143</v>
      </c>
      <c r="C27" t="b">
        <f>ISNUMBER(3*2)</f>
        <v>1</v>
      </c>
      <c r="D27" t="b">
        <f>ISNUMBER("abc")</f>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A01BF-AA95-4AD6-AE49-37CFFDC8770D}">
  <dimension ref="A1:L26"/>
  <sheetViews>
    <sheetView workbookViewId="0">
      <selection activeCell="L11" sqref="L11"/>
    </sheetView>
  </sheetViews>
  <sheetFormatPr defaultRowHeight="14.4"/>
  <cols>
    <col min="8" max="8" width="10.44140625" bestFit="1" customWidth="1"/>
  </cols>
  <sheetData>
    <row r="1" spans="1:12">
      <c r="A1">
        <v>1</v>
      </c>
      <c r="B1">
        <v>11</v>
      </c>
      <c r="C1">
        <v>21</v>
      </c>
    </row>
    <row r="2" spans="1:12">
      <c r="A2">
        <v>2</v>
      </c>
      <c r="B2">
        <v>12</v>
      </c>
      <c r="C2">
        <v>22</v>
      </c>
    </row>
    <row r="3" spans="1:12">
      <c r="A3">
        <v>3</v>
      </c>
      <c r="B3">
        <v>13</v>
      </c>
      <c r="C3">
        <v>23</v>
      </c>
    </row>
    <row r="4" spans="1:12">
      <c r="A4">
        <v>4</v>
      </c>
      <c r="B4">
        <v>14</v>
      </c>
      <c r="C4">
        <v>24</v>
      </c>
    </row>
    <row r="5" spans="1:12">
      <c r="A5">
        <v>5</v>
      </c>
      <c r="B5">
        <v>15</v>
      </c>
      <c r="C5">
        <v>25</v>
      </c>
    </row>
    <row r="6" spans="1:12">
      <c r="A6">
        <v>6</v>
      </c>
      <c r="B6">
        <v>16</v>
      </c>
      <c r="C6">
        <v>26</v>
      </c>
    </row>
    <row r="7" spans="1:12">
      <c r="A7">
        <v>7</v>
      </c>
      <c r="B7">
        <v>17</v>
      </c>
      <c r="C7">
        <v>27</v>
      </c>
    </row>
    <row r="8" spans="1:12">
      <c r="A8">
        <v>8</v>
      </c>
      <c r="B8">
        <v>18</v>
      </c>
      <c r="C8">
        <v>28</v>
      </c>
      <c r="J8" cm="1">
        <f t="array" aca="1" ref="J8:J18" ca="1">ROW(INDIRECT("1:"&amp;LEN("AjaySati123")))</f>
        <v>1</v>
      </c>
    </row>
    <row r="9" spans="1:12">
      <c r="A9">
        <v>9</v>
      </c>
      <c r="B9">
        <v>19</v>
      </c>
      <c r="C9">
        <v>29</v>
      </c>
      <c r="H9" s="48" t="str" cm="1">
        <f t="array" aca="1" ref="H9:H19" ca="1">MID("AjaySati123",ROW(INDIRECT("1:"&amp;LEN("AjaySati123"))),1)</f>
        <v>A</v>
      </c>
      <c r="J9">
        <f ca="1"/>
        <v>2</v>
      </c>
      <c r="L9" t="str" cm="1">
        <f t="array" aca="1" ref="L9:L19" ca="1">IF(ISNUMBER(MID("AjaySati123",ROW(INDIRECT("1:"&amp;LEN("AjaySati123"))),1)*1),MID("AjaySati123",ROW(INDIRECT("1:"&amp;LEN("AjaySati123"))),1),"")</f>
        <v/>
      </c>
    </row>
    <row r="10" spans="1:12">
      <c r="A10">
        <v>10</v>
      </c>
      <c r="B10">
        <v>20</v>
      </c>
      <c r="C10">
        <v>30</v>
      </c>
      <c r="H10" t="str">
        <f ca="1"/>
        <v>j</v>
      </c>
      <c r="J10">
        <f ca="1"/>
        <v>3</v>
      </c>
      <c r="L10" t="str">
        <f ca="1"/>
        <v/>
      </c>
    </row>
    <row r="11" spans="1:12">
      <c r="H11" t="str">
        <f ca="1"/>
        <v>a</v>
      </c>
      <c r="J11">
        <f ca="1"/>
        <v>4</v>
      </c>
      <c r="L11" t="str">
        <f ca="1"/>
        <v/>
      </c>
    </row>
    <row r="12" spans="1:12">
      <c r="H12" t="str">
        <f ca="1"/>
        <v>y</v>
      </c>
      <c r="J12">
        <f ca="1"/>
        <v>5</v>
      </c>
      <c r="L12" t="str">
        <f ca="1"/>
        <v/>
      </c>
    </row>
    <row r="13" spans="1:12">
      <c r="H13" t="str">
        <f ca="1"/>
        <v>S</v>
      </c>
      <c r="J13">
        <f ca="1"/>
        <v>6</v>
      </c>
      <c r="L13" t="str">
        <f ca="1"/>
        <v/>
      </c>
    </row>
    <row r="14" spans="1:12">
      <c r="C14">
        <f ca="1">SUM(INDIRECT("1:10"))</f>
        <v>471</v>
      </c>
      <c r="H14" t="str">
        <f ca="1"/>
        <v>a</v>
      </c>
      <c r="J14">
        <f ca="1"/>
        <v>7</v>
      </c>
      <c r="L14" t="str">
        <f ca="1"/>
        <v/>
      </c>
    </row>
    <row r="15" spans="1:12">
      <c r="H15" t="str">
        <f ca="1"/>
        <v>t</v>
      </c>
      <c r="J15">
        <f ca="1"/>
        <v>8</v>
      </c>
      <c r="L15" t="str">
        <f ca="1"/>
        <v/>
      </c>
    </row>
    <row r="16" spans="1:12">
      <c r="H16" t="str">
        <f ca="1"/>
        <v>i</v>
      </c>
      <c r="J16">
        <f ca="1"/>
        <v>9</v>
      </c>
      <c r="L16" t="str">
        <f ca="1"/>
        <v/>
      </c>
    </row>
    <row r="17" spans="3:12">
      <c r="C17" cm="1">
        <f t="array" aca="1" ref="C17:C26" ca="1">ROW(INDIRECT("1:10"))</f>
        <v>1</v>
      </c>
      <c r="H17" t="str">
        <f ca="1"/>
        <v>1</v>
      </c>
      <c r="J17">
        <f ca="1"/>
        <v>10</v>
      </c>
      <c r="L17" t="str">
        <f ca="1"/>
        <v>1</v>
      </c>
    </row>
    <row r="18" spans="3:12">
      <c r="C18">
        <f ca="1"/>
        <v>2</v>
      </c>
      <c r="H18" t="str">
        <f ca="1"/>
        <v>2</v>
      </c>
      <c r="J18">
        <f ca="1"/>
        <v>11</v>
      </c>
      <c r="L18" t="str">
        <f ca="1"/>
        <v>2</v>
      </c>
    </row>
    <row r="19" spans="3:12">
      <c r="C19">
        <f ca="1"/>
        <v>3</v>
      </c>
      <c r="H19" t="str">
        <f ca="1"/>
        <v>3</v>
      </c>
      <c r="L19" t="str">
        <f ca="1"/>
        <v>3</v>
      </c>
    </row>
    <row r="20" spans="3:12">
      <c r="C20">
        <f ca="1"/>
        <v>4</v>
      </c>
    </row>
    <row r="21" spans="3:12">
      <c r="C21">
        <f ca="1"/>
        <v>5</v>
      </c>
    </row>
    <row r="22" spans="3:12">
      <c r="C22">
        <f ca="1"/>
        <v>6</v>
      </c>
    </row>
    <row r="23" spans="3:12">
      <c r="C23">
        <f ca="1"/>
        <v>7</v>
      </c>
    </row>
    <row r="24" spans="3:12">
      <c r="C24">
        <f ca="1"/>
        <v>8</v>
      </c>
    </row>
    <row r="25" spans="3:12">
      <c r="C25">
        <f ca="1"/>
        <v>9</v>
      </c>
    </row>
    <row r="26" spans="3:12">
      <c r="C26">
        <f ca="1"/>
        <v>10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69A61-9497-45AE-9B5E-71947F089D22}">
  <dimension ref="A1:O11"/>
  <sheetViews>
    <sheetView topLeftCell="B1" workbookViewId="0">
      <selection activeCell="O2" sqref="O2:O11"/>
    </sheetView>
  </sheetViews>
  <sheetFormatPr defaultRowHeight="14.4"/>
  <cols>
    <col min="1" max="1" width="7.5546875" bestFit="1" customWidth="1"/>
    <col min="2" max="2" width="17.88671875" customWidth="1"/>
    <col min="3" max="3" width="26" customWidth="1"/>
    <col min="4" max="4" width="19.109375" customWidth="1"/>
    <col min="5" max="5" width="22.88671875" customWidth="1"/>
    <col min="6" max="6" width="24.33203125" customWidth="1"/>
    <col min="7" max="7" width="16.88671875" customWidth="1"/>
    <col min="8" max="8" width="18.77734375" customWidth="1"/>
    <col min="9" max="9" width="24.33203125" customWidth="1"/>
    <col min="10" max="10" width="20.21875" bestFit="1" customWidth="1"/>
    <col min="11" max="11" width="28.5546875" customWidth="1"/>
    <col min="12" max="12" width="20" customWidth="1"/>
    <col min="13" max="13" width="20.5546875" customWidth="1"/>
    <col min="14" max="14" width="15.21875" style="47" bestFit="1" customWidth="1"/>
    <col min="15" max="15" width="12.109375" bestFit="1" customWidth="1"/>
  </cols>
  <sheetData>
    <row r="1" spans="1:15">
      <c r="A1" s="76" t="s">
        <v>0</v>
      </c>
      <c r="B1" s="76" t="s">
        <v>1149</v>
      </c>
      <c r="C1" s="76" t="s">
        <v>1077</v>
      </c>
      <c r="D1" s="76" t="s">
        <v>1015</v>
      </c>
      <c r="E1" s="76" t="s">
        <v>1150</v>
      </c>
      <c r="F1" s="76" t="s">
        <v>4</v>
      </c>
      <c r="G1" s="76" t="s">
        <v>6</v>
      </c>
      <c r="H1" s="82" t="s">
        <v>1002</v>
      </c>
      <c r="I1" s="76" t="s">
        <v>1151</v>
      </c>
      <c r="J1" s="85" t="s">
        <v>1224</v>
      </c>
      <c r="K1" s="84" t="s">
        <v>1225</v>
      </c>
      <c r="L1" s="84" t="s">
        <v>1226</v>
      </c>
      <c r="M1" s="84" t="s">
        <v>1227</v>
      </c>
      <c r="N1" s="87" t="s">
        <v>1228</v>
      </c>
      <c r="O1" s="84" t="s">
        <v>1229</v>
      </c>
    </row>
    <row r="2" spans="1:15">
      <c r="A2">
        <v>1001</v>
      </c>
      <c r="B2" t="s">
        <v>1152</v>
      </c>
      <c r="C2" t="s">
        <v>1153</v>
      </c>
      <c r="D2" t="s">
        <v>1154</v>
      </c>
      <c r="E2" t="s">
        <v>1155</v>
      </c>
      <c r="F2" t="s">
        <v>1156</v>
      </c>
      <c r="G2" t="s">
        <v>1157</v>
      </c>
      <c r="H2" s="83" t="s">
        <v>1158</v>
      </c>
      <c r="I2" t="s">
        <v>1159</v>
      </c>
      <c r="J2" s="86" t="str">
        <f>SUBSTITUTE(SUBSTITUTE(SUBSTITUTE(SUBSTITUTE(SUBSTITUTE(SUBSTITUTE(PROPER(TRIM(B2)),"-"," "),"'",""),",",""),";",""),"é","e"),"ó","o")</f>
        <v>John Doe</v>
      </c>
      <c r="K2" t="str">
        <f>SUBSTITUTE(LOWER(TRIM(C2)),"@@","@")</f>
        <v>john.doe@example.com</v>
      </c>
      <c r="L2" t="str" cm="1">
        <f t="array" aca="1" ref="L2" ca="1">_xlfn.TEXTJOIN("",TRUE,IF(ISNUMBER(MID(D2,ROW(INDIRECT("1:"&amp;LEN(D2))),1)*1),MID(D2,ROW(INDIRECT("1:"&amp;LEN(D2))),1),""))</f>
        <v>5551234567</v>
      </c>
      <c r="M2" t="str">
        <f>PROPER(TRIM(CLEAN(E2)))</f>
        <v>123 Main St.Apt 4B</v>
      </c>
      <c r="N2" s="47" cm="1">
        <f t="array" ref="N2">_xlfn.NUMBERVALUE(_xlfn.SWITCH(LOWER(G2),"one",1,"two",2,G2))</f>
        <v>2</v>
      </c>
      <c r="O2" t="str">
        <f>SUBSTITUTE(SUBSTITUTE(SUBSTITUTE(SUBSTITUTE(TRIM(H2),"USD",""),"$",""),"€",""),",","")</f>
        <v>1250.00</v>
      </c>
    </row>
    <row r="3" spans="1:15">
      <c r="A3">
        <v>1002</v>
      </c>
      <c r="B3" t="s">
        <v>1160</v>
      </c>
      <c r="C3" t="s">
        <v>1161</v>
      </c>
      <c r="D3" t="s">
        <v>1162</v>
      </c>
      <c r="E3" t="s">
        <v>1163</v>
      </c>
      <c r="F3" t="s">
        <v>1156</v>
      </c>
      <c r="G3" t="s">
        <v>1164</v>
      </c>
      <c r="H3" s="83" t="s">
        <v>1165</v>
      </c>
      <c r="I3" t="s">
        <v>1166</v>
      </c>
      <c r="J3" s="86" t="str">
        <f t="shared" ref="J3:J11" si="0">SUBSTITUTE(SUBSTITUTE(SUBSTITUTE(SUBSTITUTE(SUBSTITUTE(SUBSTITUTE(PROPER(TRIM(B3)),"-"," "),"'",""),",",""),";",""),"é","e"),"ó","o")</f>
        <v>Maria Perez</v>
      </c>
      <c r="K3" t="str">
        <f t="shared" ref="K3:K11" si="1">SUBSTITUTE(LOWER(TRIM(C3)),"@@","@")</f>
        <v>maria.perez@example.com</v>
      </c>
      <c r="L3" t="str" cm="1">
        <f t="array" aca="1" ref="L3" ca="1">_xlfn.TEXTJOIN("",TRUE,IF(ISNUMBER(MID(D3,ROW(INDIRECT("1:"&amp;LEN(D3))),1)*1),MID(D3,ROW(INDIRECT("1:"&amp;LEN(D3))),1),""))</f>
        <v>5559876543</v>
      </c>
      <c r="M3" t="str">
        <f t="shared" ref="M3:M11" si="2">PROPER(TRIM(CLEAN(E3)))</f>
        <v>456 Oak Rdsuite 5</v>
      </c>
      <c r="N3" s="47" cm="1">
        <f t="array" ref="N3">_xlfn.NUMBERVALUE(_xlfn.SWITCH(LOWER(G3),"one",1,"two",2,G3))</f>
        <v>3</v>
      </c>
      <c r="O3" t="str">
        <f t="shared" ref="O3:O11" si="3">SUBSTITUTE(SUBSTITUTE(SUBSTITUTE(SUBSTITUTE(TRIM(H3),"USD",""),"$",""),"€",""),",","")</f>
        <v>1250</v>
      </c>
    </row>
    <row r="4" spans="1:15">
      <c r="A4">
        <v>1003</v>
      </c>
      <c r="B4" t="s">
        <v>1167</v>
      </c>
      <c r="C4" t="s">
        <v>1168</v>
      </c>
      <c r="D4" t="s">
        <v>1169</v>
      </c>
      <c r="E4" t="s">
        <v>1170</v>
      </c>
      <c r="F4" t="s">
        <v>1171</v>
      </c>
      <c r="G4" t="s">
        <v>1172</v>
      </c>
      <c r="H4" s="83" t="s">
        <v>1173</v>
      </c>
      <c r="I4" t="s">
        <v>1174</v>
      </c>
      <c r="J4" s="86" t="str">
        <f t="shared" si="0"/>
        <v>OConnor Sean</v>
      </c>
      <c r="K4" t="str">
        <f>SUBSTITUTE(SUBSTITUTE(LOWER(TRIM(C4)),"@@","@"),"'","")</f>
        <v>sean.oconnor@example.com</v>
      </c>
      <c r="L4" t="str" cm="1">
        <f t="array" aca="1" ref="L4" ca="1">_xlfn.TEXTJOIN("",TRUE,IF(ISNUMBER(MID(D4,ROW(INDIRECT("1:"&amp;LEN(D4))),1)*1),MID(D4,ROW(INDIRECT("1:"&amp;LEN(D4))),1),""))</f>
        <v>5551238901</v>
      </c>
      <c r="M4" t="str">
        <f t="shared" si="2"/>
        <v>789 Pine St.,</v>
      </c>
      <c r="N4" s="47" cm="1">
        <f t="array" ref="N4">_xlfn.NUMBERVALUE(_xlfn.SWITCH(LOWER(G4),"one",1,"two",2,G4))</f>
        <v>1</v>
      </c>
      <c r="O4" t="str">
        <f t="shared" si="3"/>
        <v>450.5</v>
      </c>
    </row>
    <row r="5" spans="1:15">
      <c r="A5">
        <v>1004</v>
      </c>
      <c r="B5" t="s">
        <v>1175</v>
      </c>
      <c r="C5" t="s">
        <v>1176</v>
      </c>
      <c r="D5" t="s">
        <v>1177</v>
      </c>
      <c r="E5" t="s">
        <v>1178</v>
      </c>
      <c r="F5" t="s">
        <v>1179</v>
      </c>
      <c r="G5" t="s">
        <v>1180</v>
      </c>
      <c r="H5" s="83" t="s">
        <v>1181</v>
      </c>
      <c r="I5" t="s">
        <v>1182</v>
      </c>
      <c r="J5" s="86" t="str">
        <f t="shared" si="0"/>
        <v>Anita Gupta</v>
      </c>
      <c r="K5" t="str">
        <f t="shared" si="1"/>
        <v>anita.gupta@example.com</v>
      </c>
      <c r="L5" t="str" cm="1">
        <f t="array" aca="1" ref="L5" ca="1">_xlfn.TEXTJOIN("",TRUE,IF(ISNUMBER(MID(D5,ROW(INDIRECT("1:"&amp;LEN(D5))),1)*1),MID(D5,ROW(INDIRECT("1:"&amp;LEN(D5))),1),""))</f>
        <v>15553332222</v>
      </c>
      <c r="M5" t="str">
        <f t="shared" si="2"/>
        <v>Po Box 12</v>
      </c>
      <c r="N5" s="47" cm="1">
        <f t="array" ref="N5">_xlfn.NUMBERVALUE(_xlfn.SWITCH(LOWER(G5),"one",1,"two",2,G5))</f>
        <v>5</v>
      </c>
      <c r="O5" t="str">
        <f t="shared" si="3"/>
        <v xml:space="preserve"> 5000</v>
      </c>
    </row>
    <row r="6" spans="1:15">
      <c r="A6">
        <v>1005</v>
      </c>
      <c r="B6" t="s">
        <v>1183</v>
      </c>
      <c r="C6" t="s">
        <v>1184</v>
      </c>
      <c r="D6" t="s">
        <v>1185</v>
      </c>
      <c r="E6" t="s">
        <v>1186</v>
      </c>
      <c r="F6" t="s">
        <v>1171</v>
      </c>
      <c r="G6" t="s">
        <v>1187</v>
      </c>
      <c r="H6" s="83" t="s">
        <v>1188</v>
      </c>
      <c r="I6" t="s">
        <v>1189</v>
      </c>
      <c r="J6" s="86" t="str">
        <f t="shared" si="0"/>
        <v>Lee Chang</v>
      </c>
      <c r="K6" t="str">
        <f t="shared" si="1"/>
        <v>lee.chang@example</v>
      </c>
      <c r="L6" t="str" cm="1">
        <f t="array" aca="1" ref="L6" ca="1">_xlfn.TEXTJOIN("",TRUE,IF(ISNUMBER(MID(D6,ROW(INDIRECT("1:"&amp;LEN(D6))),1)*1),MID(D6,ROW(INDIRECT("1:"&amp;LEN(D6))),1),""))</f>
        <v>5554443333</v>
      </c>
      <c r="M6" t="str">
        <f t="shared" si="2"/>
        <v>100 Market St.</v>
      </c>
      <c r="N6" s="47" cm="1">
        <f t="array" ref="N6">_xlfn.NUMBERVALUE(_xlfn.SWITCH(LOWER(G6),"one",1,"two",2,G6))</f>
        <v>2</v>
      </c>
      <c r="O6" t="str">
        <f t="shared" si="3"/>
        <v>45050</v>
      </c>
    </row>
    <row r="7" spans="1:15">
      <c r="A7">
        <v>1006</v>
      </c>
      <c r="B7" t="s">
        <v>1190</v>
      </c>
      <c r="C7" t="s">
        <v>1191</v>
      </c>
      <c r="D7" t="s">
        <v>1192</v>
      </c>
      <c r="E7" t="s">
        <v>1193</v>
      </c>
      <c r="F7" t="s">
        <v>1156</v>
      </c>
      <c r="G7" t="s">
        <v>1194</v>
      </c>
      <c r="H7" s="83" t="s">
        <v>1195</v>
      </c>
      <c r="I7" t="s">
        <v>1196</v>
      </c>
      <c r="J7" s="86" t="str">
        <f t="shared" si="0"/>
        <v>M. Singh</v>
      </c>
      <c r="K7" t="str">
        <f t="shared" si="1"/>
        <v>m.singh@example.co.in</v>
      </c>
      <c r="L7" t="str" cm="1">
        <f t="array" aca="1" ref="L7" ca="1">_xlfn.TEXTJOIN("",TRUE,IF(ISNUMBER(MID(D7,ROW(INDIRECT("1:"&amp;LEN(D7))),1)*1),MID(D7,ROW(INDIRECT("1:"&amp;LEN(D7))),1),""))</f>
        <v>5556667777</v>
      </c>
      <c r="M7" t="str">
        <f t="shared" si="2"/>
        <v>Flat 7, 88 High Rd</v>
      </c>
      <c r="N7" s="47" cm="1">
        <f t="array" ref="N7">_xlfn.NUMBERVALUE(_xlfn.SWITCH(LOWER(G7),"one",1,"two",2,G7))</f>
        <v>10</v>
      </c>
      <c r="O7" t="str">
        <f t="shared" si="3"/>
        <v>1250.00</v>
      </c>
    </row>
    <row r="8" spans="1:15">
      <c r="A8">
        <v>1007</v>
      </c>
      <c r="B8" t="s">
        <v>1197</v>
      </c>
      <c r="C8" t="s">
        <v>1198</v>
      </c>
      <c r="D8" t="s">
        <v>1199</v>
      </c>
      <c r="E8" t="s">
        <v>1200</v>
      </c>
      <c r="F8" t="s">
        <v>1179</v>
      </c>
      <c r="G8" t="s">
        <v>1201</v>
      </c>
      <c r="H8" s="83" t="s">
        <v>1201</v>
      </c>
      <c r="I8" t="s">
        <v>1202</v>
      </c>
      <c r="J8" s="86" t="str">
        <f t="shared" si="0"/>
        <v>Sara O</v>
      </c>
      <c r="K8" t="str">
        <f t="shared" si="1"/>
        <v>sara@example.com</v>
      </c>
      <c r="L8" t="str" cm="1">
        <f t="array" aca="1" ref="L8" ca="1">_xlfn.TEXTJOIN("",TRUE,IF(ISNUMBER(MID(D8,ROW(INDIRECT("1:"&amp;LEN(D8))),1)*1),MID(D8,ROW(INDIRECT("1:"&amp;LEN(D8))),1),""))</f>
        <v>555000111122</v>
      </c>
      <c r="M8" t="str">
        <f t="shared" si="2"/>
        <v>12B, King'S Way</v>
      </c>
      <c r="N8" s="47" cm="1">
        <f t="array" ref="N8">_xlfn.NUMBERVALUE(_xlfn.SWITCH(LOWER(G8),"one",1,"two",2,G8))</f>
        <v>0</v>
      </c>
      <c r="O8" t="str">
        <f t="shared" si="3"/>
        <v>0</v>
      </c>
    </row>
    <row r="9" spans="1:15">
      <c r="A9">
        <v>1008</v>
      </c>
      <c r="B9" t="s">
        <v>1203</v>
      </c>
      <c r="C9" t="s">
        <v>1204</v>
      </c>
      <c r="D9" t="s">
        <v>1205</v>
      </c>
      <c r="E9" t="s">
        <v>1206</v>
      </c>
      <c r="F9" t="s">
        <v>1171</v>
      </c>
      <c r="G9" t="s">
        <v>1207</v>
      </c>
      <c r="H9" s="83" t="s">
        <v>1208</v>
      </c>
      <c r="I9" t="s">
        <v>1209</v>
      </c>
      <c r="J9" s="86" t="str">
        <f t="shared" si="0"/>
        <v>Jose Lopez</v>
      </c>
      <c r="K9" t="str">
        <f t="shared" si="1"/>
        <v>jose.lopez@example.es</v>
      </c>
      <c r="L9" t="str" cm="1">
        <f t="array" aca="1" ref="L9" ca="1">_xlfn.TEXTJOIN("",TRUE,IF(ISNUMBER(MID(D9,ROW(INDIRECT("1:"&amp;LEN(D9))),1)*1),MID(D9,ROW(INDIRECT("1:"&amp;LEN(D9))),1),""))</f>
        <v>34600123456</v>
      </c>
      <c r="M9" t="str">
        <f t="shared" si="2"/>
        <v>C/ Mayor 3</v>
      </c>
      <c r="N9" s="47" cm="1">
        <f t="array" ref="N9">_xlfn.NUMBERVALUE(_xlfn.SWITCH(LOWER(G9),"one",1,"two",2,G9))</f>
        <v>4</v>
      </c>
      <c r="O9" t="str">
        <f t="shared" si="3"/>
        <v>45050</v>
      </c>
    </row>
    <row r="10" spans="1:15">
      <c r="A10">
        <v>1009</v>
      </c>
      <c r="B10" t="s">
        <v>1210</v>
      </c>
      <c r="C10" t="s">
        <v>1211</v>
      </c>
      <c r="D10" t="s">
        <v>1212</v>
      </c>
      <c r="E10" t="s">
        <v>1213</v>
      </c>
      <c r="F10" t="s">
        <v>1156</v>
      </c>
      <c r="G10" t="s">
        <v>1214</v>
      </c>
      <c r="H10" s="83" t="s">
        <v>1215</v>
      </c>
      <c r="I10" t="s">
        <v>1216</v>
      </c>
      <c r="J10" s="86" t="str">
        <f t="shared" si="0"/>
        <v>An Drew</v>
      </c>
      <c r="K10" t="str">
        <f t="shared" si="1"/>
        <v>andrew@example.com</v>
      </c>
      <c r="L10" t="str" cm="1">
        <f t="array" aca="1" ref="L10" ca="1">_xlfn.TEXTJOIN("",TRUE,IF(ISNUMBER(MID(D10,ROW(INDIRECT("1:"&amp;LEN(D10))),1)*1),MID(D10,ROW(INDIRECT("1:"&amp;LEN(D10))),1),""))</f>
        <v>5552223333</v>
      </c>
      <c r="M10" t="str">
        <f t="shared" si="2"/>
        <v>Apartment #9</v>
      </c>
      <c r="N10" s="47" cm="1">
        <f t="array" ref="N10">_xlfn.NUMBERVALUE(_xlfn.SWITCH(LOWER(G10),"one",1,"two",2,G10))</f>
        <v>1</v>
      </c>
      <c r="O10" t="str">
        <f t="shared" si="3"/>
        <v>1250</v>
      </c>
    </row>
    <row r="11" spans="1:15">
      <c r="A11">
        <v>1010</v>
      </c>
      <c r="B11" t="s">
        <v>1217</v>
      </c>
      <c r="C11" t="s">
        <v>1218</v>
      </c>
      <c r="D11" t="s">
        <v>1219</v>
      </c>
      <c r="E11" t="s">
        <v>1220</v>
      </c>
      <c r="F11" t="s">
        <v>1171</v>
      </c>
      <c r="G11" t="s">
        <v>1221</v>
      </c>
      <c r="H11" s="83" t="s">
        <v>1222</v>
      </c>
      <c r="I11" t="s">
        <v>1223</v>
      </c>
      <c r="J11" s="86" t="str">
        <f t="shared" si="0"/>
        <v>Li Wei</v>
      </c>
      <c r="K11" t="str">
        <f t="shared" si="1"/>
        <v>li.wei@example.com</v>
      </c>
      <c r="L11" t="str" cm="1">
        <f t="array" aca="1" ref="L11" ca="1">_xlfn.TEXTJOIN("",TRUE,IF(ISNUMBER(MID(D11,ROW(INDIRECT("1:"&amp;LEN(D11))),1)*1),MID(D11,ROW(INDIRECT("1:"&amp;LEN(D11))),1),""))</f>
        <v>00861012345678</v>
      </c>
      <c r="M11" t="str">
        <f t="shared" si="2"/>
        <v>No. 5, East Rd</v>
      </c>
      <c r="N11" s="47" cm="1">
        <f t="array" ref="N11">_xlfn.NUMBERVALUE(_xlfn.SWITCH(LOWER(G11),"one",1,"two",2,G11))</f>
        <v>2</v>
      </c>
      <c r="O11" t="str">
        <f t="shared" si="3"/>
        <v>450.00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A31B1-95FA-452B-95C2-B1D00F7D6867}">
  <dimension ref="A1:H31"/>
  <sheetViews>
    <sheetView workbookViewId="0">
      <selection activeCell="A16" sqref="A16"/>
    </sheetView>
  </sheetViews>
  <sheetFormatPr defaultRowHeight="14.4"/>
  <cols>
    <col min="1" max="1" width="67.6640625" customWidth="1"/>
    <col min="2" max="2" width="53.88671875" customWidth="1"/>
    <col min="3" max="3" width="25.6640625" customWidth="1"/>
    <col min="4" max="4" width="25.33203125" customWidth="1"/>
    <col min="5" max="6" width="15.109375" bestFit="1" customWidth="1"/>
  </cols>
  <sheetData>
    <row r="1" spans="1:8">
      <c r="A1" s="178" t="s">
        <v>1230</v>
      </c>
      <c r="B1" s="178"/>
      <c r="C1" s="178"/>
      <c r="D1" s="178"/>
      <c r="E1" s="178"/>
      <c r="F1" s="178"/>
      <c r="G1" s="178"/>
      <c r="H1" s="178"/>
    </row>
    <row r="3" spans="1:8">
      <c r="A3" s="54" t="s">
        <v>1106</v>
      </c>
      <c r="B3" s="54" t="s">
        <v>1231</v>
      </c>
    </row>
    <row r="4" spans="1:8">
      <c r="A4" s="88" t="s">
        <v>1232</v>
      </c>
      <c r="B4" s="1" t="s">
        <v>1233</v>
      </c>
      <c r="C4" s="42">
        <f ca="1">TODAY()</f>
        <v>45981</v>
      </c>
    </row>
    <row r="5" spans="1:8">
      <c r="A5" s="88" t="s">
        <v>1234</v>
      </c>
      <c r="B5" s="1" t="s">
        <v>1235</v>
      </c>
      <c r="C5" s="89">
        <f ca="1">NOW()</f>
        <v>45981.915821064817</v>
      </c>
    </row>
    <row r="6" spans="1:8">
      <c r="A6" s="88" t="s">
        <v>1236</v>
      </c>
      <c r="B6" s="1" t="s">
        <v>1237</v>
      </c>
      <c r="C6" s="42">
        <f>DATE(2025,11,7)</f>
        <v>45968</v>
      </c>
    </row>
    <row r="7" spans="1:8">
      <c r="A7" s="88" t="s">
        <v>1238</v>
      </c>
      <c r="B7" s="1" t="s">
        <v>1239</v>
      </c>
      <c r="C7">
        <f ca="1">YEAR(TODAY())</f>
        <v>2025</v>
      </c>
    </row>
    <row r="8" spans="1:8">
      <c r="A8" s="88" t="s">
        <v>1240</v>
      </c>
      <c r="B8" s="1" t="s">
        <v>1241</v>
      </c>
      <c r="C8">
        <f ca="1">MONTH(TODAY())</f>
        <v>11</v>
      </c>
    </row>
    <row r="9" spans="1:8">
      <c r="A9" s="88" t="s">
        <v>1242</v>
      </c>
      <c r="B9" s="1" t="s">
        <v>1243</v>
      </c>
      <c r="C9">
        <f ca="1">DAY(TODAY())</f>
        <v>20</v>
      </c>
    </row>
    <row r="10" spans="1:8">
      <c r="A10" s="88" t="s">
        <v>1244</v>
      </c>
      <c r="B10" s="1" t="s">
        <v>1245</v>
      </c>
      <c r="C10">
        <f ca="1">WEEKDAY(TODAY(),2)</f>
        <v>4</v>
      </c>
    </row>
    <row r="11" spans="1:8">
      <c r="A11" s="88" t="s">
        <v>1246</v>
      </c>
      <c r="B11" s="1" t="s">
        <v>1247</v>
      </c>
      <c r="C11">
        <f ca="1">WEEKNUM(TODAY())</f>
        <v>47</v>
      </c>
    </row>
    <row r="12" spans="1:8">
      <c r="A12" s="88" t="s">
        <v>1248</v>
      </c>
      <c r="B12" s="1" t="s">
        <v>1249</v>
      </c>
      <c r="C12" s="53">
        <f ca="1">EOMONTH(TODAY(),0)</f>
        <v>45991</v>
      </c>
      <c r="D12" s="53">
        <f ca="1">EOMONTH(TODAY(),1)</f>
        <v>46022</v>
      </c>
      <c r="E12" s="53">
        <f ca="1">EOMONTH(TODAY(),-3)</f>
        <v>45900</v>
      </c>
      <c r="F12" s="53">
        <f ca="1">EOMONTH(TODAY(),3)</f>
        <v>46081</v>
      </c>
    </row>
    <row r="13" spans="1:8">
      <c r="A13" s="88" t="s">
        <v>1250</v>
      </c>
      <c r="B13" s="1" t="s">
        <v>1251</v>
      </c>
      <c r="C13" s="53">
        <f ca="1">EDATE(TODAY(),-1)</f>
        <v>45950</v>
      </c>
    </row>
    <row r="14" spans="1:8">
      <c r="A14" s="88" t="s">
        <v>1252</v>
      </c>
      <c r="B14" s="1" t="s">
        <v>1253</v>
      </c>
      <c r="C14" s="53">
        <f>DATEVALUE("7/11/2025")</f>
        <v>45968</v>
      </c>
    </row>
    <row r="15" spans="1:8">
      <c r="A15" s="88" t="s">
        <v>1254</v>
      </c>
      <c r="B15" s="1" t="s">
        <v>1255</v>
      </c>
      <c r="C15">
        <f>NETWORKDAYS("1-NOV-2025","10-NOV-2025","4-NOV-2025")</f>
        <v>5</v>
      </c>
    </row>
    <row r="16" spans="1:8">
      <c r="A16" s="88" t="s">
        <v>1256</v>
      </c>
      <c r="B16" s="1" t="s">
        <v>1257</v>
      </c>
      <c r="C16">
        <f>NETWORKDAYS.INTL("1-NOV-2025","10-NOV-2025",7)</f>
        <v>7</v>
      </c>
    </row>
    <row r="17" spans="1:6">
      <c r="A17" s="88" t="s">
        <v>1258</v>
      </c>
      <c r="B17" s="1" t="s">
        <v>1259</v>
      </c>
      <c r="C17" s="53">
        <f ca="1">WORKDAY(TODAY(),10)</f>
        <v>45995</v>
      </c>
    </row>
    <row r="18" spans="1:6">
      <c r="A18" s="88" t="s">
        <v>1260</v>
      </c>
      <c r="B18" s="1" t="s">
        <v>1261</v>
      </c>
      <c r="C18" s="53">
        <f ca="1">WORKDAY.INTL(TODAY(),10,4)</f>
        <v>45995</v>
      </c>
    </row>
    <row r="22" spans="1:6">
      <c r="A22" s="178" t="s">
        <v>1262</v>
      </c>
      <c r="B22" s="178"/>
      <c r="C22" s="178"/>
      <c r="D22" s="178"/>
      <c r="E22" s="178"/>
      <c r="F22" s="178"/>
    </row>
    <row r="24" spans="1:6">
      <c r="A24" s="54" t="s">
        <v>1106</v>
      </c>
      <c r="B24" s="54" t="s">
        <v>1231</v>
      </c>
    </row>
    <row r="25" spans="1:6">
      <c r="A25" s="88" t="s">
        <v>1263</v>
      </c>
      <c r="B25" s="1" t="s">
        <v>1264</v>
      </c>
      <c r="C25" s="90">
        <f>TIME(14,30,0)</f>
        <v>0.60416666666666663</v>
      </c>
    </row>
    <row r="26" spans="1:6">
      <c r="A26" s="88" t="s">
        <v>1265</v>
      </c>
      <c r="B26" s="1" t="s">
        <v>1266</v>
      </c>
      <c r="C26">
        <f ca="1">HOUR(NOW())</f>
        <v>21</v>
      </c>
    </row>
    <row r="27" spans="1:6">
      <c r="A27" s="88" t="s">
        <v>1267</v>
      </c>
      <c r="B27" s="1" t="s">
        <v>1268</v>
      </c>
      <c r="C27">
        <f ca="1">MINUTE(NOW())</f>
        <v>58</v>
      </c>
    </row>
    <row r="28" spans="1:6">
      <c r="A28" s="88" t="s">
        <v>1269</v>
      </c>
      <c r="B28" s="1" t="s">
        <v>1270</v>
      </c>
      <c r="C28">
        <f ca="1">SECOND(NOW())</f>
        <v>47</v>
      </c>
    </row>
    <row r="29" spans="1:6">
      <c r="A29" s="88" t="s">
        <v>1271</v>
      </c>
      <c r="B29" s="1" t="s">
        <v>1272</v>
      </c>
      <c r="C29" s="91">
        <f>TIMEVALUE("2:30 PM")</f>
        <v>0.60416666666666663</v>
      </c>
    </row>
    <row r="30" spans="1:6">
      <c r="A30" s="88" t="s">
        <v>1234</v>
      </c>
      <c r="B30" s="1" t="s">
        <v>1273</v>
      </c>
    </row>
    <row r="31" spans="1:6">
      <c r="A31" s="88" t="s">
        <v>1274</v>
      </c>
      <c r="B31" s="1" t="s">
        <v>1275</v>
      </c>
      <c r="C31" t="str">
        <f ca="1">TEXT(TODAY(),"DD-MMM")</f>
        <v>20-Nov</v>
      </c>
    </row>
  </sheetData>
  <mergeCells count="2">
    <mergeCell ref="A1:H1"/>
    <mergeCell ref="A22:F2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E542-94D7-41C9-B51D-793AD01299D3}">
  <dimension ref="A1:R18"/>
  <sheetViews>
    <sheetView topLeftCell="E1" workbookViewId="0">
      <selection activeCell="R3" sqref="R3"/>
    </sheetView>
  </sheetViews>
  <sheetFormatPr defaultRowHeight="14.4"/>
  <cols>
    <col min="1" max="1" width="29.6640625" customWidth="1"/>
    <col min="2" max="2" width="27.21875" customWidth="1"/>
    <col min="3" max="3" width="29.33203125" customWidth="1"/>
    <col min="4" max="4" width="24.33203125" customWidth="1"/>
    <col min="5" max="5" width="29.21875" customWidth="1"/>
    <col min="6" max="6" width="23.77734375" customWidth="1"/>
    <col min="7" max="7" width="26" customWidth="1"/>
    <col min="8" max="8" width="29.6640625" customWidth="1"/>
    <col min="9" max="9" width="17.109375" customWidth="1"/>
    <col min="11" max="11" width="14.88671875" customWidth="1"/>
    <col min="13" max="13" width="15.77734375" customWidth="1"/>
    <col min="15" max="15" width="18.6640625" customWidth="1"/>
    <col min="16" max="16" width="15.77734375" bestFit="1" customWidth="1"/>
    <col min="17" max="17" width="13.88671875" customWidth="1"/>
    <col min="18" max="18" width="15.21875" customWidth="1"/>
  </cols>
  <sheetData>
    <row r="1" spans="1:18">
      <c r="A1" s="92" t="s">
        <v>1276</v>
      </c>
      <c r="B1" s="92" t="s">
        <v>1277</v>
      </c>
      <c r="C1" s="92" t="s">
        <v>1082</v>
      </c>
      <c r="D1" s="92" t="s">
        <v>980</v>
      </c>
      <c r="E1" s="92" t="s">
        <v>1278</v>
      </c>
      <c r="F1" s="92" t="s">
        <v>1279</v>
      </c>
      <c r="G1" s="92" t="s">
        <v>1280</v>
      </c>
      <c r="H1" s="92" t="s">
        <v>1281</v>
      </c>
      <c r="I1" s="92" t="s">
        <v>1282</v>
      </c>
      <c r="J1" s="92" t="s">
        <v>1062</v>
      </c>
      <c r="K1">
        <v>1</v>
      </c>
      <c r="L1">
        <v>2</v>
      </c>
      <c r="M1">
        <v>3</v>
      </c>
      <c r="N1">
        <v>4</v>
      </c>
      <c r="O1">
        <v>5</v>
      </c>
      <c r="P1">
        <v>9</v>
      </c>
      <c r="Q1" t="s">
        <v>1310</v>
      </c>
      <c r="R1" t="s">
        <v>1311</v>
      </c>
    </row>
    <row r="2" spans="1:18">
      <c r="A2" s="1" t="s">
        <v>1283</v>
      </c>
      <c r="B2" s="1" t="s">
        <v>1284</v>
      </c>
      <c r="C2" s="1" t="s">
        <v>1086</v>
      </c>
      <c r="D2" s="1" t="s">
        <v>1085</v>
      </c>
      <c r="E2" s="2">
        <v>45964</v>
      </c>
      <c r="F2" s="93">
        <v>0.37847222222222221</v>
      </c>
      <c r="G2" s="93">
        <v>0.41319444444444442</v>
      </c>
      <c r="H2" s="1">
        <v>1800</v>
      </c>
      <c r="I2" s="1" t="s">
        <v>1285</v>
      </c>
      <c r="J2" s="1" t="s">
        <v>1286</v>
      </c>
      <c r="K2" t="str">
        <f>TEXT(E2,"dddd")</f>
        <v>Monday</v>
      </c>
      <c r="L2" s="95">
        <f>(G2-F2)*1440</f>
        <v>49.999999999999986</v>
      </c>
      <c r="M2">
        <f>_xlfn.XLOOKUP(I2,$A$15:$A$16,$B$15:$B$16,0)*H2</f>
        <v>180</v>
      </c>
      <c r="N2">
        <f>H2-M2</f>
        <v>1620</v>
      </c>
      <c r="O2" t="str">
        <f>IF(F2&lt;TIME(12,0,0),"Morning",IF(F2&lt;TIME(17,0,0),"Afternoon","evening"))</f>
        <v>Morning</v>
      </c>
      <c r="P2" t="str">
        <f>IF(L2&gt;45,"Long Consultation","Short")</f>
        <v>Long Consultation</v>
      </c>
      <c r="Q2" t="s">
        <v>1312</v>
      </c>
      <c r="R2" t="s">
        <v>1319</v>
      </c>
    </row>
    <row r="3" spans="1:18">
      <c r="A3" s="1" t="s">
        <v>1287</v>
      </c>
      <c r="B3" s="1" t="s">
        <v>1288</v>
      </c>
      <c r="C3" s="1" t="s">
        <v>1289</v>
      </c>
      <c r="D3" s="1" t="s">
        <v>1093</v>
      </c>
      <c r="E3" s="2">
        <v>45964</v>
      </c>
      <c r="F3" s="93">
        <v>0.43055555555555558</v>
      </c>
      <c r="G3" s="93">
        <v>0.46527777777777779</v>
      </c>
      <c r="H3" s="1">
        <v>2200</v>
      </c>
      <c r="I3" s="1" t="s">
        <v>1290</v>
      </c>
      <c r="J3" s="1" t="s">
        <v>1291</v>
      </c>
      <c r="K3" t="str">
        <f t="shared" ref="K3:K8" si="0">TEXT(E3,"dddd")</f>
        <v>Monday</v>
      </c>
      <c r="L3" s="95">
        <f t="shared" ref="L3:L8" si="1">(G3-F3)*1440</f>
        <v>49.999999999999986</v>
      </c>
      <c r="M3">
        <f t="shared" ref="M3:M8" si="2">_xlfn.XLOOKUP(I3,$A$15:$A$16,$B$15:$B$16,0)*H3</f>
        <v>0</v>
      </c>
      <c r="N3">
        <f t="shared" ref="N3:N8" si="3">H3-M3</f>
        <v>2200</v>
      </c>
      <c r="O3" t="str">
        <f t="shared" ref="O3:O8" si="4">IF(F3&lt;TIME(12,0,0),"Morning",IF(F3&lt;TIME(17,0,0),"Afternoon","evening"))</f>
        <v>Morning</v>
      </c>
      <c r="P3" t="str">
        <f t="shared" ref="P3:P8" si="5">IF(L3&gt;45,"Long Consultation","Short")</f>
        <v>Long Consultation</v>
      </c>
      <c r="Q3" t="s">
        <v>1313</v>
      </c>
      <c r="R3" t="s">
        <v>1320</v>
      </c>
    </row>
    <row r="4" spans="1:18">
      <c r="A4" s="1" t="s">
        <v>1292</v>
      </c>
      <c r="B4" s="1" t="s">
        <v>1293</v>
      </c>
      <c r="C4" s="1" t="s">
        <v>1086</v>
      </c>
      <c r="D4" s="1" t="s">
        <v>1085</v>
      </c>
      <c r="E4" s="2">
        <v>45965</v>
      </c>
      <c r="F4" s="93">
        <v>0.48958333333333331</v>
      </c>
      <c r="G4" s="93">
        <v>0.52083333333333337</v>
      </c>
      <c r="H4" s="1">
        <v>2000</v>
      </c>
      <c r="I4" s="1" t="s">
        <v>1294</v>
      </c>
      <c r="J4" s="1" t="s">
        <v>1286</v>
      </c>
      <c r="K4" t="str">
        <f t="shared" si="0"/>
        <v>Tuesday</v>
      </c>
      <c r="L4" s="95">
        <f t="shared" si="1"/>
        <v>45.000000000000078</v>
      </c>
      <c r="M4">
        <f t="shared" si="2"/>
        <v>100</v>
      </c>
      <c r="N4">
        <f t="shared" si="3"/>
        <v>1900</v>
      </c>
      <c r="O4" t="str">
        <f t="shared" si="4"/>
        <v>Morning</v>
      </c>
      <c r="P4" t="str">
        <f t="shared" si="5"/>
        <v>Long Consultation</v>
      </c>
      <c r="Q4" t="s">
        <v>1314</v>
      </c>
      <c r="R4" t="s">
        <v>1321</v>
      </c>
    </row>
    <row r="5" spans="1:18">
      <c r="A5" s="1" t="s">
        <v>1295</v>
      </c>
      <c r="B5" s="1" t="s">
        <v>1296</v>
      </c>
      <c r="C5" s="1" t="s">
        <v>1297</v>
      </c>
      <c r="D5" s="1" t="s">
        <v>1087</v>
      </c>
      <c r="E5" s="2">
        <v>45965</v>
      </c>
      <c r="F5" s="93">
        <v>0.59027777777777779</v>
      </c>
      <c r="G5" s="93">
        <v>0.60763888888888884</v>
      </c>
      <c r="H5" s="1">
        <v>1200</v>
      </c>
      <c r="I5" s="1" t="s">
        <v>1285</v>
      </c>
      <c r="J5" s="1" t="s">
        <v>1298</v>
      </c>
      <c r="K5" t="str">
        <f t="shared" si="0"/>
        <v>Tuesday</v>
      </c>
      <c r="L5" s="95">
        <f t="shared" si="1"/>
        <v>24.999999999999911</v>
      </c>
      <c r="M5">
        <f t="shared" si="2"/>
        <v>120</v>
      </c>
      <c r="N5">
        <f t="shared" si="3"/>
        <v>1080</v>
      </c>
      <c r="O5" t="str">
        <f t="shared" si="4"/>
        <v>Afternoon</v>
      </c>
      <c r="P5" t="str">
        <f t="shared" si="5"/>
        <v>Short</v>
      </c>
      <c r="Q5" t="s">
        <v>1315</v>
      </c>
      <c r="R5" t="s">
        <v>1322</v>
      </c>
    </row>
    <row r="6" spans="1:18">
      <c r="A6" s="1" t="s">
        <v>1299</v>
      </c>
      <c r="B6" s="1" t="s">
        <v>1300</v>
      </c>
      <c r="C6" s="1" t="s">
        <v>1289</v>
      </c>
      <c r="D6" s="1" t="s">
        <v>1093</v>
      </c>
      <c r="E6" s="2">
        <v>45966</v>
      </c>
      <c r="F6" s="93">
        <v>0.39583333333333331</v>
      </c>
      <c r="G6" s="93">
        <v>0.43402777777777779</v>
      </c>
      <c r="H6" s="1">
        <v>2400</v>
      </c>
      <c r="I6" s="1" t="s">
        <v>1290</v>
      </c>
      <c r="J6" s="1" t="s">
        <v>1291</v>
      </c>
      <c r="K6" t="str">
        <f t="shared" si="0"/>
        <v>Wednesday</v>
      </c>
      <c r="L6" s="95">
        <f t="shared" si="1"/>
        <v>55.000000000000043</v>
      </c>
      <c r="M6">
        <f t="shared" si="2"/>
        <v>0</v>
      </c>
      <c r="N6">
        <f t="shared" si="3"/>
        <v>2400</v>
      </c>
      <c r="O6" t="str">
        <f t="shared" si="4"/>
        <v>Morning</v>
      </c>
      <c r="P6" t="str">
        <f t="shared" si="5"/>
        <v>Long Consultation</v>
      </c>
      <c r="Q6" t="s">
        <v>1316</v>
      </c>
      <c r="R6" t="s">
        <v>1323</v>
      </c>
    </row>
    <row r="7" spans="1:18">
      <c r="A7" s="1" t="s">
        <v>1301</v>
      </c>
      <c r="B7" s="1" t="s">
        <v>1302</v>
      </c>
      <c r="C7" s="1" t="s">
        <v>1086</v>
      </c>
      <c r="D7" s="1" t="s">
        <v>1085</v>
      </c>
      <c r="E7" s="2">
        <v>45966</v>
      </c>
      <c r="F7" s="93">
        <v>0.625</v>
      </c>
      <c r="G7" s="93">
        <v>0.65972222222222221</v>
      </c>
      <c r="H7" s="1">
        <v>1800</v>
      </c>
      <c r="I7" s="1" t="s">
        <v>1285</v>
      </c>
      <c r="J7" s="1" t="s">
        <v>1286</v>
      </c>
      <c r="K7" t="str">
        <f t="shared" si="0"/>
        <v>Wednesday</v>
      </c>
      <c r="L7" s="95">
        <f t="shared" si="1"/>
        <v>49.999999999999986</v>
      </c>
      <c r="M7">
        <f t="shared" si="2"/>
        <v>180</v>
      </c>
      <c r="N7">
        <f t="shared" si="3"/>
        <v>1620</v>
      </c>
      <c r="O7" t="str">
        <f t="shared" si="4"/>
        <v>Afternoon</v>
      </c>
      <c r="P7" t="str">
        <f t="shared" si="5"/>
        <v>Long Consultation</v>
      </c>
      <c r="Q7" t="s">
        <v>1317</v>
      </c>
      <c r="R7" t="s">
        <v>1324</v>
      </c>
    </row>
    <row r="8" spans="1:18">
      <c r="A8" s="1" t="s">
        <v>1303</v>
      </c>
      <c r="B8" s="1" t="s">
        <v>1304</v>
      </c>
      <c r="C8" s="1" t="s">
        <v>1297</v>
      </c>
      <c r="D8" s="1" t="s">
        <v>1087</v>
      </c>
      <c r="E8" s="2">
        <v>45967</v>
      </c>
      <c r="F8" s="93">
        <v>0.52777777777777779</v>
      </c>
      <c r="G8" s="93">
        <v>0.54861111111111116</v>
      </c>
      <c r="H8" s="1">
        <v>1300</v>
      </c>
      <c r="I8" s="1" t="s">
        <v>1294</v>
      </c>
      <c r="J8" s="1" t="s">
        <v>1298</v>
      </c>
      <c r="K8" t="str">
        <f t="shared" si="0"/>
        <v>Thursday</v>
      </c>
      <c r="L8" s="95">
        <f t="shared" si="1"/>
        <v>30.000000000000053</v>
      </c>
      <c r="M8">
        <f t="shared" si="2"/>
        <v>65</v>
      </c>
      <c r="N8">
        <f t="shared" si="3"/>
        <v>1235</v>
      </c>
      <c r="O8" t="str">
        <f t="shared" si="4"/>
        <v>Afternoon</v>
      </c>
      <c r="P8" t="str">
        <f t="shared" si="5"/>
        <v>Short</v>
      </c>
      <c r="Q8" t="s">
        <v>1318</v>
      </c>
      <c r="R8" t="s">
        <v>1325</v>
      </c>
    </row>
    <row r="12" spans="1:18">
      <c r="G12" s="66" t="s">
        <v>1305</v>
      </c>
      <c r="H12">
        <f>COUNTIF(C:C,"Dr. Mehta")</f>
        <v>3</v>
      </c>
    </row>
    <row r="13" spans="1:18">
      <c r="G13" s="66" t="s">
        <v>1306</v>
      </c>
      <c r="H13">
        <f>SUMIF(D2:D8,"Neurology",N2:N8)</f>
        <v>4600</v>
      </c>
      <c r="O13" s="178" t="s">
        <v>1307</v>
      </c>
      <c r="P13" s="178"/>
    </row>
    <row r="14" spans="1:18">
      <c r="A14" s="92" t="s">
        <v>1282</v>
      </c>
      <c r="B14" s="92" t="s">
        <v>8</v>
      </c>
    </row>
    <row r="15" spans="1:18">
      <c r="A15" s="1" t="s">
        <v>1285</v>
      </c>
      <c r="B15" s="94">
        <v>0.1</v>
      </c>
      <c r="O15" t="s">
        <v>1308</v>
      </c>
      <c r="P15" t="s">
        <v>1309</v>
      </c>
    </row>
    <row r="16" spans="1:18">
      <c r="A16" s="1" t="s">
        <v>1294</v>
      </c>
      <c r="B16" s="94">
        <v>0.05</v>
      </c>
      <c r="O16" t="str" cm="1">
        <f t="array" ref="O16:O18">_xlfn.UNIQUE(C2:C8)</f>
        <v>Dr. Mehta</v>
      </c>
      <c r="P16">
        <f>ROUND(AVERAGEIF(C2:C8,O16,L2:L8),2)</f>
        <v>48.33</v>
      </c>
    </row>
    <row r="17" spans="15:16">
      <c r="O17" t="str">
        <v>Dr. Gupta</v>
      </c>
      <c r="P17">
        <f>ROUND(AVERAGEIF(C3:C9,O17,L3:L9),2)</f>
        <v>52.5</v>
      </c>
    </row>
    <row r="18" spans="15:16">
      <c r="O18" t="str">
        <v>Dr. Rao</v>
      </c>
      <c r="P18">
        <f>ROUND(AVERAGEIF(C4:C10,O18,L4:L10),2)</f>
        <v>27.5</v>
      </c>
    </row>
  </sheetData>
  <mergeCells count="1">
    <mergeCell ref="O13:P13"/>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B629F-C8EA-420C-9005-61A146FDB079}">
  <dimension ref="A1:P24"/>
  <sheetViews>
    <sheetView topLeftCell="J1" workbookViewId="0">
      <pane ySplit="1" topLeftCell="A2" activePane="bottomLeft" state="frozen"/>
      <selection pane="bottomLeft" activeCell="E11" activeCellId="2" sqref="E4 E8 E11"/>
    </sheetView>
  </sheetViews>
  <sheetFormatPr defaultRowHeight="14.4"/>
  <cols>
    <col min="1" max="1" width="45.109375" customWidth="1"/>
    <col min="2" max="2" width="39.21875" customWidth="1"/>
    <col min="3" max="3" width="40.21875" customWidth="1"/>
    <col min="4" max="4" width="30.6640625" customWidth="1"/>
    <col min="5" max="5" width="32.21875" customWidth="1"/>
    <col min="6" max="6" width="31.77734375" customWidth="1"/>
    <col min="7" max="7" width="29.109375" customWidth="1"/>
    <col min="8" max="8" width="26.88671875" customWidth="1"/>
    <col min="9" max="9" width="24.33203125" customWidth="1"/>
    <col min="10" max="10" width="18.33203125" customWidth="1"/>
    <col min="11" max="11" width="15.88671875" customWidth="1"/>
    <col min="12" max="12" width="23.77734375" bestFit="1" customWidth="1"/>
    <col min="13" max="13" width="21.33203125" customWidth="1"/>
    <col min="14" max="14" width="27.33203125" bestFit="1" customWidth="1"/>
    <col min="15" max="15" width="21.21875" customWidth="1"/>
    <col min="16" max="16" width="17.33203125" customWidth="1"/>
  </cols>
  <sheetData>
    <row r="1" spans="1:14" s="103" customFormat="1" ht="15" thickBot="1">
      <c r="A1" s="102" t="s">
        <v>0</v>
      </c>
      <c r="B1" s="102" t="s">
        <v>1326</v>
      </c>
      <c r="C1" s="102" t="s">
        <v>1327</v>
      </c>
      <c r="D1" s="102" t="s">
        <v>1328</v>
      </c>
      <c r="E1" s="102" t="s">
        <v>1329</v>
      </c>
      <c r="F1" s="102" t="s">
        <v>6</v>
      </c>
      <c r="G1" s="102" t="s">
        <v>1330</v>
      </c>
      <c r="H1" s="103" t="s">
        <v>959</v>
      </c>
      <c r="I1" s="103" t="s">
        <v>1365</v>
      </c>
      <c r="J1" s="103" t="s">
        <v>1366</v>
      </c>
      <c r="K1" s="103" t="s">
        <v>1367</v>
      </c>
      <c r="L1" s="103" t="s">
        <v>1368</v>
      </c>
      <c r="M1" s="103" t="s">
        <v>1369</v>
      </c>
      <c r="N1" s="103" t="s">
        <v>1370</v>
      </c>
    </row>
    <row r="2" spans="1:14" ht="15" thickBot="1">
      <c r="A2" s="96" t="s">
        <v>1331</v>
      </c>
      <c r="B2" s="96" t="s">
        <v>1332</v>
      </c>
      <c r="C2" s="97">
        <v>45662</v>
      </c>
      <c r="D2" s="97">
        <v>45667</v>
      </c>
      <c r="E2" s="96" t="s">
        <v>1333</v>
      </c>
      <c r="F2" s="98">
        <v>1</v>
      </c>
      <c r="G2" s="96" t="s">
        <v>1334</v>
      </c>
      <c r="H2" t="str">
        <f>PROPER(TRIM(LEFT(B2,FIND(" (",B2))))</f>
        <v>Anna Smith</v>
      </c>
      <c r="I2" t="str">
        <f>MID(B2,FIND("(",B2)+1,FIND(")",B2)-FIND("(",B2)-1)</f>
        <v>Consumer</v>
      </c>
      <c r="J2" t="str">
        <f>PROPER(G2)</f>
        <v>Shipped</v>
      </c>
      <c r="K2">
        <f>_xlfn.XLOOKUP(E2,Product_lookup!$A$2:$A$7,Product_lookup!$D$2:$D$7)*F2</f>
        <v>450</v>
      </c>
      <c r="L2">
        <f>IF(AND(I2="Corporate",_xlfn.XLOOKUP(E2,Product_lookup!$A$2:$A$7,Product_lookup!$C$2:$C$7)="Electronics"),K2*0.85,K2)</f>
        <v>450</v>
      </c>
      <c r="M2" t="str">
        <f>IF(NETWORKDAYS.INTL(C2,D2,1)&lt;0,"Pending",IF(NETWORKDAYS.INTL(C2,D2,1)&gt;3,"Yes","No"))</f>
        <v>Yes</v>
      </c>
      <c r="N2">
        <f>IF(K2-(K2*_xlfn.XLOOKUP(_xlfn.XLOOKUP(E2,Product_lookup!$A$2:$A$7,Product_lookup!$C$2:$C$7),Commission_Rate!$A$2:$A$4,Commission_Rate!$B$2:$B$4))&gt;300,(K2-(K2*_xlfn.XLOOKUP(_xlfn.XLOOKUP(E2,Product_lookup!$A$2:$A$7,Product_lookup!$C$2:$C$7),Commission_Rate!$A$2:$A$4,Commission_Rate!$B$2:$B$4)))*0.98,K2-(K2*_xlfn.XLOOKUP(_xlfn.XLOOKUP(E2,Product_lookup!$A$2:$A$7,Product_lookup!$C$2:$C$7),Commission_Rate!$A$2:$A$4,Commission_Rate!$B$2:$B$4)))</f>
        <v>405.71999999999997</v>
      </c>
    </row>
    <row r="3" spans="1:14" ht="15" thickBot="1">
      <c r="A3" s="96" t="s">
        <v>1335</v>
      </c>
      <c r="B3" s="96" t="s">
        <v>1336</v>
      </c>
      <c r="C3" s="97">
        <v>45664</v>
      </c>
      <c r="D3" s="97">
        <v>45667</v>
      </c>
      <c r="E3" s="96" t="s">
        <v>1337</v>
      </c>
      <c r="F3" s="98">
        <v>3</v>
      </c>
      <c r="G3" s="96" t="s">
        <v>1338</v>
      </c>
      <c r="H3" t="str">
        <f t="shared" ref="H3:H11" si="0">PROPER(TRIM(LEFT(B3,FIND(" (",B3))))</f>
        <v>Ben Lee</v>
      </c>
      <c r="I3" t="str">
        <f t="shared" ref="I3:I11" si="1">MID(B3,FIND("(",B3)+1,FIND(")",B3)-FIND("(",B3)-1)</f>
        <v>Corporate</v>
      </c>
      <c r="J3" t="str">
        <f t="shared" ref="J3:J11" si="2">PROPER(G3)</f>
        <v>Delivered</v>
      </c>
      <c r="K3">
        <f>_xlfn.XLOOKUP(E3,Product_lookup!$A$2:$A$7,Product_lookup!$D$2:$D$7)*F3</f>
        <v>750</v>
      </c>
      <c r="L3">
        <f>IF(AND(I3="Corporate",_xlfn.XLOOKUP(E3,Product_lookup!$A$2:$A$7,Product_lookup!$C$2:$C$7)="Electronics"),K3*0.85,K3)</f>
        <v>750</v>
      </c>
      <c r="M3" t="str">
        <f t="shared" ref="M3:M11" si="3">IF(NETWORKDAYS.INTL(C3,D3,1)&lt;0,"Pending",IF(NETWORKDAYS.INTL(C3,D3,1)&gt;3,"Yes","No"))</f>
        <v>Yes</v>
      </c>
      <c r="N3">
        <f>IF(K3-(K3*_xlfn.XLOOKUP(_xlfn.XLOOKUP(E3,Product_lookup!$A$2:$A$7,Product_lookup!$C$2:$C$7),Commission_Rate!$A$2:$A$4,Commission_Rate!$B$2:$B$4))&gt;300,(K3-(K3*_xlfn.XLOOKUP(_xlfn.XLOOKUP(E3,Product_lookup!$A$2:$A$7,Product_lookup!$C$2:$C$7),Commission_Rate!$A$2:$A$4,Commission_Rate!$B$2:$B$4)))*0.98,K3-(K3*_xlfn.XLOOKUP(_xlfn.XLOOKUP(E3,Product_lookup!$A$2:$A$7,Product_lookup!$C$2:$C$7),Commission_Rate!$A$2:$A$4,Commission_Rate!$B$2:$B$4)))</f>
        <v>661.5</v>
      </c>
    </row>
    <row r="4" spans="1:14" ht="15" thickBot="1">
      <c r="A4" s="96" t="s">
        <v>1339</v>
      </c>
      <c r="B4" s="96" t="s">
        <v>1340</v>
      </c>
      <c r="C4" s="97">
        <v>45665</v>
      </c>
      <c r="D4" s="97">
        <v>45672</v>
      </c>
      <c r="E4" s="96" t="s">
        <v>1341</v>
      </c>
      <c r="F4" s="98">
        <v>2</v>
      </c>
      <c r="G4" s="96" t="s">
        <v>1334</v>
      </c>
      <c r="H4" t="str">
        <f t="shared" si="0"/>
        <v>Carla Gomez</v>
      </c>
      <c r="I4" t="str">
        <f t="shared" si="1"/>
        <v>Consumer</v>
      </c>
      <c r="J4" t="str">
        <f t="shared" si="2"/>
        <v>Shipped</v>
      </c>
      <c r="K4">
        <f>_xlfn.XLOOKUP(E4,Product_lookup!$A$2:$A$7,Product_lookup!$D$2:$D$7)*F4</f>
        <v>1600</v>
      </c>
      <c r="L4">
        <f>IF(AND(I4="Corporate",_xlfn.XLOOKUP(E4,Product_lookup!$A$2:$A$7,Product_lookup!$C$2:$C$7)="Electronics"),K4*0.85,K4)</f>
        <v>1600</v>
      </c>
      <c r="M4" t="str">
        <f t="shared" si="3"/>
        <v>Yes</v>
      </c>
      <c r="N4">
        <f>IF(K4-(K4*_xlfn.XLOOKUP(_xlfn.XLOOKUP(E4,Product_lookup!$A$2:$A$7,Product_lookup!$C$2:$C$7),Commission_Rate!$A$2:$A$4,Commission_Rate!$B$2:$B$4))&gt;300,(K4-(K4*_xlfn.XLOOKUP(_xlfn.XLOOKUP(E4,Product_lookup!$A$2:$A$7,Product_lookup!$C$2:$C$7),Commission_Rate!$A$2:$A$4,Commission_Rate!$B$2:$B$4)))*0.98,K4-(K4*_xlfn.XLOOKUP(_xlfn.XLOOKUP(E4,Product_lookup!$A$2:$A$7,Product_lookup!$C$2:$C$7),Commission_Rate!$A$2:$A$4,Commission_Rate!$B$2:$B$4)))</f>
        <v>1458.24</v>
      </c>
    </row>
    <row r="5" spans="1:14" ht="15" thickBot="1">
      <c r="A5" s="96" t="s">
        <v>1342</v>
      </c>
      <c r="B5" s="96" t="s">
        <v>1343</v>
      </c>
      <c r="C5" s="97">
        <v>45667</v>
      </c>
      <c r="D5" s="97">
        <v>45670</v>
      </c>
      <c r="E5" s="96" t="s">
        <v>1344</v>
      </c>
      <c r="F5" s="98">
        <v>1</v>
      </c>
      <c r="G5" s="96" t="s">
        <v>1338</v>
      </c>
      <c r="H5" t="str">
        <f t="shared" si="0"/>
        <v>David Kim</v>
      </c>
      <c r="I5" t="str">
        <f t="shared" si="1"/>
        <v>Home Office</v>
      </c>
      <c r="J5" t="str">
        <f t="shared" si="2"/>
        <v>Delivered</v>
      </c>
      <c r="K5">
        <f>_xlfn.XLOOKUP(E5,Product_lookup!$A$2:$A$7,Product_lookup!$D$2:$D$7)*F5</f>
        <v>1200</v>
      </c>
      <c r="L5">
        <f>IF(AND(I5="Corporate",_xlfn.XLOOKUP(E5,Product_lookup!$A$2:$A$7,Product_lookup!$C$2:$C$7)="Electronics"),K5*0.85,K5)</f>
        <v>1200</v>
      </c>
      <c r="M5" t="str">
        <f t="shared" si="3"/>
        <v>No</v>
      </c>
      <c r="N5">
        <f>IF(K5-(K5*_xlfn.XLOOKUP(_xlfn.XLOOKUP(E5,Product_lookup!$A$2:$A$7,Product_lookup!$C$2:$C$7),Commission_Rate!$A$2:$A$4,Commission_Rate!$B$2:$B$4))&gt;300,(K5-(K5*_xlfn.XLOOKUP(_xlfn.XLOOKUP(E5,Product_lookup!$A$2:$A$7,Product_lookup!$C$2:$C$7),Commission_Rate!$A$2:$A$4,Commission_Rate!$B$2:$B$4)))*0.98,K5-(K5*_xlfn.XLOOKUP(_xlfn.XLOOKUP(E5,Product_lookup!$A$2:$A$7,Product_lookup!$C$2:$C$7),Commission_Rate!$A$2:$A$4,Commission_Rate!$B$2:$B$4)))</f>
        <v>1081.92</v>
      </c>
    </row>
    <row r="6" spans="1:14" ht="15" thickBot="1">
      <c r="A6" s="96" t="s">
        <v>1345</v>
      </c>
      <c r="B6" s="96" t="s">
        <v>1332</v>
      </c>
      <c r="C6" s="97">
        <v>45669</v>
      </c>
      <c r="D6" s="97">
        <v>45671</v>
      </c>
      <c r="E6" s="96" t="s">
        <v>1346</v>
      </c>
      <c r="F6" s="98">
        <v>5</v>
      </c>
      <c r="G6" s="96" t="s">
        <v>1334</v>
      </c>
      <c r="H6" t="str">
        <f t="shared" si="0"/>
        <v>Anna Smith</v>
      </c>
      <c r="I6" t="str">
        <f t="shared" si="1"/>
        <v>Consumer</v>
      </c>
      <c r="J6" t="str">
        <f t="shared" si="2"/>
        <v>Shipped</v>
      </c>
      <c r="K6">
        <f>_xlfn.XLOOKUP(E6,Product_lookup!$A$2:$A$7,Product_lookup!$D$2:$D$7)*F6</f>
        <v>3500</v>
      </c>
      <c r="L6">
        <f>IF(AND(I6="Corporate",_xlfn.XLOOKUP(E6,Product_lookup!$A$2:$A$7,Product_lookup!$C$2:$C$7)="Electronics"),K6*0.85,K6)</f>
        <v>3500</v>
      </c>
      <c r="M6" t="str">
        <f t="shared" si="3"/>
        <v>No</v>
      </c>
      <c r="N6">
        <f>IF(K6-(K6*_xlfn.XLOOKUP(_xlfn.XLOOKUP(E6,Product_lookup!$A$2:$A$7,Product_lookup!$C$2:$C$7),Commission_Rate!$A$2:$A$4,Commission_Rate!$B$2:$B$4))&gt;300,(K6-(K6*_xlfn.XLOOKUP(_xlfn.XLOOKUP(E6,Product_lookup!$A$2:$A$7,Product_lookup!$C$2:$C$7),Commission_Rate!$A$2:$A$4,Commission_Rate!$B$2:$B$4)))*0.98,K6-(K6*_xlfn.XLOOKUP(_xlfn.XLOOKUP(E6,Product_lookup!$A$2:$A$7,Product_lookup!$C$2:$C$7),Commission_Rate!$A$2:$A$4,Commission_Rate!$B$2:$B$4)))</f>
        <v>3087</v>
      </c>
    </row>
    <row r="7" spans="1:14" ht="15" thickBot="1">
      <c r="A7" s="96" t="s">
        <v>1347</v>
      </c>
      <c r="B7" s="96" t="s">
        <v>1348</v>
      </c>
      <c r="C7" s="97">
        <v>45672</v>
      </c>
      <c r="D7" s="96"/>
      <c r="E7" s="96" t="s">
        <v>1333</v>
      </c>
      <c r="F7" s="98">
        <v>2</v>
      </c>
      <c r="H7" t="str">
        <f t="shared" si="0"/>
        <v>Eva Rostova</v>
      </c>
      <c r="I7" t="str">
        <f t="shared" si="1"/>
        <v>Corporate</v>
      </c>
      <c r="J7" t="str">
        <f t="shared" si="2"/>
        <v/>
      </c>
      <c r="K7">
        <f>_xlfn.XLOOKUP(E7,Product_lookup!$A$2:$A$7,Product_lookup!$D$2:$D$7)*F7</f>
        <v>900</v>
      </c>
      <c r="L7">
        <f>IF(AND(I7="Corporate",_xlfn.XLOOKUP(E7,Product_lookup!$A$2:$A$7,Product_lookup!$C$2:$C$7)="Electronics"),K7*0.85,K7)</f>
        <v>765</v>
      </c>
      <c r="M7" t="str">
        <f t="shared" si="3"/>
        <v>Pending</v>
      </c>
      <c r="N7">
        <f>IF(K7-(K7*_xlfn.XLOOKUP(_xlfn.XLOOKUP(E7,Product_lookup!$A$2:$A$7,Product_lookup!$C$2:$C$7),Commission_Rate!$A$2:$A$4,Commission_Rate!$B$2:$B$4))&gt;300,(K7-(K7*_xlfn.XLOOKUP(_xlfn.XLOOKUP(E7,Product_lookup!$A$2:$A$7,Product_lookup!$C$2:$C$7),Commission_Rate!$A$2:$A$4,Commission_Rate!$B$2:$B$4)))*0.98,K7-(K7*_xlfn.XLOOKUP(_xlfn.XLOOKUP(E7,Product_lookup!$A$2:$A$7,Product_lookup!$C$2:$C$7),Commission_Rate!$A$2:$A$4,Commission_Rate!$B$2:$B$4)))</f>
        <v>811.43999999999994</v>
      </c>
    </row>
    <row r="8" spans="1:14" ht="15" thickBot="1">
      <c r="A8" s="96" t="s">
        <v>1349</v>
      </c>
      <c r="B8" s="96" t="s">
        <v>1336</v>
      </c>
      <c r="C8" s="97">
        <v>45675</v>
      </c>
      <c r="D8" s="97">
        <v>45677</v>
      </c>
      <c r="E8" s="96" t="s">
        <v>1350</v>
      </c>
      <c r="F8" s="98">
        <v>10</v>
      </c>
      <c r="G8" s="96" t="s">
        <v>1334</v>
      </c>
      <c r="H8" t="str">
        <f t="shared" si="0"/>
        <v>Ben Lee</v>
      </c>
      <c r="I8" t="str">
        <f t="shared" si="1"/>
        <v>Corporate</v>
      </c>
      <c r="J8" t="str">
        <f t="shared" si="2"/>
        <v>Shipped</v>
      </c>
      <c r="K8">
        <f>_xlfn.XLOOKUP(E8,Product_lookup!$A$2:$A$7,Product_lookup!$D$2:$D$7)*F8</f>
        <v>3500</v>
      </c>
      <c r="L8">
        <f>IF(AND(I8="Corporate",_xlfn.XLOOKUP(E8,Product_lookup!$A$2:$A$7,Product_lookup!$C$2:$C$7)="Electronics"),K8*0.85,K8)</f>
        <v>3500</v>
      </c>
      <c r="M8" t="str">
        <f t="shared" si="3"/>
        <v>No</v>
      </c>
      <c r="N8">
        <f>IF(K8-(K8*_xlfn.XLOOKUP(_xlfn.XLOOKUP(E8,Product_lookup!$A$2:$A$7,Product_lookup!$C$2:$C$7),Commission_Rate!$A$2:$A$4,Commission_Rate!$B$2:$B$4))&gt;300,(K8-(K8*_xlfn.XLOOKUP(_xlfn.XLOOKUP(E8,Product_lookup!$A$2:$A$7,Product_lookup!$C$2:$C$7),Commission_Rate!$A$2:$A$4,Commission_Rate!$B$2:$B$4)))*0.98,K8-(K8*_xlfn.XLOOKUP(_xlfn.XLOOKUP(E8,Product_lookup!$A$2:$A$7,Product_lookup!$C$2:$C$7),Commission_Rate!$A$2:$A$4,Commission_Rate!$B$2:$B$4)))</f>
        <v>3189.9</v>
      </c>
    </row>
    <row r="9" spans="1:14" ht="15" thickBot="1">
      <c r="A9" s="96" t="s">
        <v>1351</v>
      </c>
      <c r="B9" s="96" t="s">
        <v>1340</v>
      </c>
      <c r="C9" s="97">
        <v>45677</v>
      </c>
      <c r="D9" s="97">
        <v>45684</v>
      </c>
      <c r="E9" s="96" t="s">
        <v>1344</v>
      </c>
      <c r="F9" s="98">
        <v>1</v>
      </c>
      <c r="G9" s="96" t="s">
        <v>1334</v>
      </c>
      <c r="H9" t="str">
        <f t="shared" si="0"/>
        <v>Carla Gomez</v>
      </c>
      <c r="I9" t="str">
        <f t="shared" si="1"/>
        <v>Consumer</v>
      </c>
      <c r="J9" t="str">
        <f t="shared" si="2"/>
        <v>Shipped</v>
      </c>
      <c r="K9">
        <f>_xlfn.XLOOKUP(E9,Product_lookup!$A$2:$A$7,Product_lookup!$D$2:$D$7)*F9</f>
        <v>1200</v>
      </c>
      <c r="L9">
        <f>IF(AND(I9="Corporate",_xlfn.XLOOKUP(E9,Product_lookup!$A$2:$A$7,Product_lookup!$C$2:$C$7)="Electronics"),K9*0.85,K9)</f>
        <v>1200</v>
      </c>
      <c r="M9" t="str">
        <f t="shared" si="3"/>
        <v>Yes</v>
      </c>
      <c r="N9">
        <f>IF(K9-(K9*_xlfn.XLOOKUP(_xlfn.XLOOKUP(E9,Product_lookup!$A$2:$A$7,Product_lookup!$C$2:$C$7),Commission_Rate!$A$2:$A$4,Commission_Rate!$B$2:$B$4))&gt;300,(K9-(K9*_xlfn.XLOOKUP(_xlfn.XLOOKUP(E9,Product_lookup!$A$2:$A$7,Product_lookup!$C$2:$C$7),Commission_Rate!$A$2:$A$4,Commission_Rate!$B$2:$B$4)))*0.98,K9-(K9*_xlfn.XLOOKUP(_xlfn.XLOOKUP(E9,Product_lookup!$A$2:$A$7,Product_lookup!$C$2:$C$7),Commission_Rate!$A$2:$A$4,Commission_Rate!$B$2:$B$4)))</f>
        <v>1081.92</v>
      </c>
    </row>
    <row r="10" spans="1:14" ht="15" thickBot="1">
      <c r="A10" s="96" t="s">
        <v>1352</v>
      </c>
      <c r="B10" s="96" t="s">
        <v>1343</v>
      </c>
      <c r="C10" s="97">
        <v>45679</v>
      </c>
      <c r="D10" s="96"/>
      <c r="E10" s="96" t="s">
        <v>1337</v>
      </c>
      <c r="F10" s="98">
        <v>1</v>
      </c>
      <c r="H10" t="str">
        <f t="shared" si="0"/>
        <v>David Kim</v>
      </c>
      <c r="I10" t="str">
        <f t="shared" si="1"/>
        <v>Home Office</v>
      </c>
      <c r="J10" t="str">
        <f t="shared" si="2"/>
        <v/>
      </c>
      <c r="K10">
        <f>_xlfn.XLOOKUP(E10,Product_lookup!$A$2:$A$7,Product_lookup!$D$2:$D$7)*F10</f>
        <v>250</v>
      </c>
      <c r="L10">
        <f>IF(AND(I10="Corporate",_xlfn.XLOOKUP(E10,Product_lookup!$A$2:$A$7,Product_lookup!$C$2:$C$7)="Electronics"),K10*0.85,K10)</f>
        <v>250</v>
      </c>
      <c r="M10" t="str">
        <f t="shared" si="3"/>
        <v>Pending</v>
      </c>
      <c r="N10">
        <f>IF(K10-(K10*_xlfn.XLOOKUP(_xlfn.XLOOKUP(E10,Product_lookup!$A$2:$A$7,Product_lookup!$C$2:$C$7),Commission_Rate!$A$2:$A$4,Commission_Rate!$B$2:$B$4))&gt;300,(K10-(K10*_xlfn.XLOOKUP(_xlfn.XLOOKUP(E10,Product_lookup!$A$2:$A$7,Product_lookup!$C$2:$C$7),Commission_Rate!$A$2:$A$4,Commission_Rate!$B$2:$B$4)))*0.98,K10-(K10*_xlfn.XLOOKUP(_xlfn.XLOOKUP(E10,Product_lookup!$A$2:$A$7,Product_lookup!$C$2:$C$7),Commission_Rate!$A$2:$A$4,Commission_Rate!$B$2:$B$4)))</f>
        <v>225</v>
      </c>
    </row>
    <row r="11" spans="1:14" ht="15" thickBot="1">
      <c r="A11" s="96" t="s">
        <v>1353</v>
      </c>
      <c r="B11" s="96" t="s">
        <v>1332</v>
      </c>
      <c r="C11" s="97">
        <v>45682</v>
      </c>
      <c r="D11" s="97">
        <v>45685</v>
      </c>
      <c r="E11" s="96" t="s">
        <v>1341</v>
      </c>
      <c r="F11" s="98">
        <v>4</v>
      </c>
      <c r="G11" s="96" t="s">
        <v>1338</v>
      </c>
      <c r="H11" t="str">
        <f t="shared" si="0"/>
        <v>Anna Smith</v>
      </c>
      <c r="I11" t="str">
        <f t="shared" si="1"/>
        <v>Consumer</v>
      </c>
      <c r="J11" t="str">
        <f t="shared" si="2"/>
        <v>Delivered</v>
      </c>
      <c r="K11">
        <f>_xlfn.XLOOKUP(E11,Product_lookup!$A$2:$A$7,Product_lookup!$D$2:$D$7)*F11</f>
        <v>3200</v>
      </c>
      <c r="L11">
        <f>IF(AND(I11="Corporate",_xlfn.XLOOKUP(E11,Product_lookup!$A$2:$A$7,Product_lookup!$C$2:$C$7)="Electronics"),K11*0.85,K11)</f>
        <v>3200</v>
      </c>
      <c r="M11" t="str">
        <f t="shared" si="3"/>
        <v>No</v>
      </c>
      <c r="N11">
        <f>IF(K11-(K11*_xlfn.XLOOKUP(_xlfn.XLOOKUP(E11,Product_lookup!$A$2:$A$7,Product_lookup!$C$2:$C$7),Commission_Rate!$A$2:$A$4,Commission_Rate!$B$2:$B$4))&gt;300,(K11-(K11*_xlfn.XLOOKUP(_xlfn.XLOOKUP(E11,Product_lookup!$A$2:$A$7,Product_lookup!$C$2:$C$7),Commission_Rate!$A$2:$A$4,Commission_Rate!$B$2:$B$4)))*0.98,K11-(K11*_xlfn.XLOOKUP(_xlfn.XLOOKUP(E11,Product_lookup!$A$2:$A$7,Product_lookup!$C$2:$C$7),Commission_Rate!$A$2:$A$4,Commission_Rate!$B$2:$B$4)))</f>
        <v>2916.48</v>
      </c>
    </row>
    <row r="20" spans="13:16" ht="15" thickBot="1"/>
    <row r="21" spans="13:16" ht="15" thickBot="1">
      <c r="M21" s="99" t="s">
        <v>5</v>
      </c>
      <c r="N21" t="s">
        <v>1371</v>
      </c>
      <c r="O21" t="s">
        <v>1372</v>
      </c>
      <c r="P21" t="s">
        <v>1373</v>
      </c>
    </row>
    <row r="22" spans="13:16" ht="15" thickBot="1">
      <c r="M22" s="100" t="s">
        <v>216</v>
      </c>
      <c r="N22" cm="1">
        <f t="array" ref="N22">SUMPRODUCT((WEEKDAY(C2:C11)&lt;6)*(_xlfn.XLOOKUP(Order_Data!E2:E11,Product_lookup!A:A,Product_lookup!C:C)=M22)*Order_Data!N2:N11)</f>
        <v>2299.08</v>
      </c>
      <c r="O22" cm="1">
        <f t="array" ref="O22">SUMPRODUCT((WEEKDAY(C2:C11)&gt;5)*(_xlfn.XLOOKUP(Order_Data!E2:E11,Product_lookup!A:A,Product_lookup!C:C)=M22)*Order_Data!N2:N11)</f>
        <v>1081.92</v>
      </c>
      <c r="P22" cm="1">
        <f t="array" ref="P22">SUMPRODUCT((_xlfn.XLOOKUP(E2:E11,Product_lookup!A:A,Product_lookup!C:C)=M22)*1)</f>
        <v>4</v>
      </c>
    </row>
    <row r="23" spans="13:16" ht="15" thickBot="1">
      <c r="M23" s="100" t="s">
        <v>1359</v>
      </c>
      <c r="N23" cm="1">
        <f t="array" ref="N23">SUMPRODUCT((WEEKDAY(C3:C12)&lt;6)*(_xlfn.XLOOKUP(Order_Data!E3:E12,Product_lookup!A:A,Product_lookup!C:C)=M23)*Order_Data!N3:N12)</f>
        <v>3973.5</v>
      </c>
      <c r="O23" cm="1">
        <f t="array" ref="O23">SUMPRODUCT((WEEKDAY(C3:C12)&gt;5)*(_xlfn.XLOOKUP(Order_Data!E3:E12,Product_lookup!A:A,Product_lookup!C:C)=M23)*Order_Data!N3:N12)</f>
        <v>0</v>
      </c>
      <c r="P23" cm="1">
        <f t="array" ref="P23">SUMPRODUCT((_xlfn.XLOOKUP(E3:E12,Product_lookup!A:A,Product_lookup!C:C)=M23)*1)</f>
        <v>3</v>
      </c>
    </row>
    <row r="24" spans="13:16" ht="15" thickBot="1">
      <c r="M24" s="100" t="s">
        <v>1362</v>
      </c>
      <c r="N24" cm="1">
        <f t="array" ref="N24">SUMPRODUCT((WEEKDAY(C4:C13)&lt;6)*(_xlfn.XLOOKUP(Order_Data!E4:E13,Product_lookup!A:A,Product_lookup!C:C)=M24)*Order_Data!N4:N13)</f>
        <v>1458.24</v>
      </c>
      <c r="O24" cm="1">
        <f t="array" ref="O24">SUMPRODUCT((WEEKDAY(C4:C13)&gt;5)*(_xlfn.XLOOKUP(Order_Data!E4:E13,Product_lookup!A:A,Product_lookup!C:C)=M24)*Order_Data!N4:N13)</f>
        <v>6106.38</v>
      </c>
      <c r="P24" cm="1">
        <f t="array" ref="P24">SUMPRODUCT((_xlfn.XLOOKUP(E4:E13,Product_lookup!A:A,Product_lookup!C:C)=M24)*1)</f>
        <v>3</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3FC7C-EDB2-444F-B0AA-8614A7669523}">
  <dimension ref="A1:D7"/>
  <sheetViews>
    <sheetView workbookViewId="0">
      <selection activeCell="C2" sqref="C2"/>
    </sheetView>
  </sheetViews>
  <sheetFormatPr defaultRowHeight="14.4"/>
  <cols>
    <col min="1" max="1" width="21.6640625" customWidth="1"/>
    <col min="2" max="2" width="22.109375" customWidth="1"/>
    <col min="3" max="3" width="24.5546875" customWidth="1"/>
    <col min="4" max="4" width="19.44140625" customWidth="1"/>
  </cols>
  <sheetData>
    <row r="1" spans="1:4" ht="15" thickBot="1">
      <c r="A1" s="96" t="s">
        <v>1329</v>
      </c>
      <c r="B1" s="96" t="s">
        <v>1354</v>
      </c>
      <c r="C1" s="96" t="s">
        <v>5</v>
      </c>
      <c r="D1" s="96" t="s">
        <v>1355</v>
      </c>
    </row>
    <row r="2" spans="1:4" ht="15" thickBot="1">
      <c r="A2" s="96" t="s">
        <v>1344</v>
      </c>
      <c r="B2" s="96" t="s">
        <v>1356</v>
      </c>
      <c r="C2" s="96" t="s">
        <v>216</v>
      </c>
      <c r="D2" s="98">
        <v>1200</v>
      </c>
    </row>
    <row r="3" spans="1:4" ht="15" thickBot="1">
      <c r="A3" s="96" t="s">
        <v>1333</v>
      </c>
      <c r="B3" s="96" t="s">
        <v>1357</v>
      </c>
      <c r="C3" s="96" t="s">
        <v>216</v>
      </c>
      <c r="D3" s="98">
        <v>450</v>
      </c>
    </row>
    <row r="4" spans="1:4" ht="15" thickBot="1">
      <c r="A4" s="96" t="s">
        <v>1337</v>
      </c>
      <c r="B4" s="96" t="s">
        <v>1358</v>
      </c>
      <c r="C4" s="96" t="s">
        <v>1359</v>
      </c>
      <c r="D4" s="98">
        <v>250</v>
      </c>
    </row>
    <row r="5" spans="1:4" ht="15" thickBot="1">
      <c r="A5" s="96" t="s">
        <v>1346</v>
      </c>
      <c r="B5" s="96" t="s">
        <v>1360</v>
      </c>
      <c r="C5" s="96" t="s">
        <v>1359</v>
      </c>
      <c r="D5" s="98">
        <v>700</v>
      </c>
    </row>
    <row r="6" spans="1:4" ht="15" thickBot="1">
      <c r="A6" s="96" t="s">
        <v>1341</v>
      </c>
      <c r="B6" s="96" t="s">
        <v>1361</v>
      </c>
      <c r="C6" s="96" t="s">
        <v>1362</v>
      </c>
      <c r="D6" s="98">
        <v>800</v>
      </c>
    </row>
    <row r="7" spans="1:4" ht="15" thickBot="1">
      <c r="A7" s="96" t="s">
        <v>1350</v>
      </c>
      <c r="B7" s="96" t="s">
        <v>1363</v>
      </c>
      <c r="C7" s="96" t="s">
        <v>1362</v>
      </c>
      <c r="D7" s="98">
        <v>350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A84C8-5E0C-48E9-BE72-A085DFB2008F}">
  <dimension ref="A1:B4"/>
  <sheetViews>
    <sheetView workbookViewId="0">
      <selection sqref="A1:A4"/>
    </sheetView>
  </sheetViews>
  <sheetFormatPr defaultRowHeight="14.4"/>
  <cols>
    <col min="1" max="1" width="27.33203125" customWidth="1"/>
    <col min="2" max="2" width="25.88671875" customWidth="1"/>
  </cols>
  <sheetData>
    <row r="1" spans="1:2" ht="15" thickBot="1">
      <c r="A1" s="99" t="s">
        <v>5</v>
      </c>
      <c r="B1" s="99" t="s">
        <v>1364</v>
      </c>
    </row>
    <row r="2" spans="1:2" ht="15" thickBot="1">
      <c r="A2" s="100" t="s">
        <v>216</v>
      </c>
      <c r="B2" s="101">
        <v>0.08</v>
      </c>
    </row>
    <row r="3" spans="1:2" ht="15" thickBot="1">
      <c r="A3" s="100" t="s">
        <v>1359</v>
      </c>
      <c r="B3" s="101">
        <v>0.1</v>
      </c>
    </row>
    <row r="4" spans="1:2" ht="15" thickBot="1">
      <c r="A4" s="100" t="s">
        <v>1362</v>
      </c>
      <c r="B4" s="101">
        <v>7.0000000000000007E-2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C4334-1C69-4961-A7A0-2AD2324AD385}">
  <sheetPr>
    <outlinePr summaryBelow="0"/>
  </sheetPr>
  <dimension ref="B1:H16"/>
  <sheetViews>
    <sheetView showGridLines="0" workbookViewId="0">
      <selection activeCell="C14" sqref="C14"/>
    </sheetView>
  </sheetViews>
  <sheetFormatPr defaultRowHeight="14.4" outlineLevelRow="1" outlineLevelCol="1"/>
  <cols>
    <col min="2" max="2" width="35.21875" customWidth="1"/>
    <col min="3" max="3" width="30.33203125" customWidth="1"/>
    <col min="4" max="4" width="36.5546875" customWidth="1" outlineLevel="1"/>
    <col min="5" max="5" width="30.88671875" customWidth="1" outlineLevel="1"/>
    <col min="6" max="6" width="31.33203125" customWidth="1" outlineLevel="1"/>
    <col min="7" max="7" width="20.33203125" customWidth="1" outlineLevel="1"/>
    <col min="8" max="8" width="22.77734375" customWidth="1" outlineLevel="1"/>
  </cols>
  <sheetData>
    <row r="1" spans="2:8" ht="15" thickBot="1"/>
    <row r="2" spans="2:8" ht="15.6">
      <c r="B2" s="106" t="s">
        <v>1399</v>
      </c>
      <c r="C2" s="106"/>
      <c r="D2" s="111"/>
      <c r="E2" s="111"/>
      <c r="F2" s="111"/>
      <c r="G2" s="111"/>
      <c r="H2" s="111"/>
    </row>
    <row r="3" spans="2:8" ht="15.6" collapsed="1">
      <c r="B3" s="105"/>
      <c r="C3" s="105"/>
      <c r="D3" s="112" t="s">
        <v>1401</v>
      </c>
      <c r="E3" s="112" t="s">
        <v>1394</v>
      </c>
      <c r="F3" s="112" t="s">
        <v>1396</v>
      </c>
      <c r="G3" s="112" t="s">
        <v>1397</v>
      </c>
      <c r="H3" s="112" t="s">
        <v>1398</v>
      </c>
    </row>
    <row r="4" spans="2:8" hidden="1" outlineLevel="1">
      <c r="B4" s="108"/>
      <c r="C4" s="108"/>
      <c r="E4" s="115" t="s">
        <v>1395</v>
      </c>
      <c r="F4" s="115" t="s">
        <v>1395</v>
      </c>
      <c r="G4" s="115" t="s">
        <v>1395</v>
      </c>
      <c r="H4" s="115" t="s">
        <v>1395</v>
      </c>
    </row>
    <row r="5" spans="2:8">
      <c r="B5" s="109" t="s">
        <v>1400</v>
      </c>
      <c r="C5" s="109"/>
      <c r="D5" s="107"/>
      <c r="E5" s="107"/>
      <c r="F5" s="107"/>
      <c r="G5" s="107"/>
      <c r="H5" s="107"/>
    </row>
    <row r="6" spans="2:8" outlineLevel="1">
      <c r="B6" s="108"/>
      <c r="C6" s="108" t="s">
        <v>1387</v>
      </c>
      <c r="D6">
        <v>600</v>
      </c>
      <c r="E6" s="113">
        <v>200</v>
      </c>
      <c r="F6" s="113">
        <v>150</v>
      </c>
      <c r="G6" s="113">
        <v>300</v>
      </c>
      <c r="H6" s="113">
        <v>600</v>
      </c>
    </row>
    <row r="7" spans="2:8" outlineLevel="1">
      <c r="B7" s="108"/>
      <c r="C7" s="108" t="s">
        <v>1388</v>
      </c>
      <c r="D7">
        <v>9</v>
      </c>
      <c r="E7" s="113">
        <v>5</v>
      </c>
      <c r="F7" s="113">
        <v>4.3</v>
      </c>
      <c r="G7" s="113">
        <v>7</v>
      </c>
      <c r="H7" s="113">
        <v>9</v>
      </c>
    </row>
    <row r="8" spans="2:8" outlineLevel="1">
      <c r="B8" s="108"/>
      <c r="C8" s="108" t="s">
        <v>1389</v>
      </c>
      <c r="D8" s="60">
        <v>0.22</v>
      </c>
      <c r="E8" s="114">
        <v>0.25</v>
      </c>
      <c r="F8" s="114">
        <v>0.27</v>
      </c>
      <c r="G8" s="114">
        <v>0.2</v>
      </c>
      <c r="H8" s="114">
        <v>0.22</v>
      </c>
    </row>
    <row r="9" spans="2:8">
      <c r="B9" s="109" t="s">
        <v>1402</v>
      </c>
      <c r="C9" s="109"/>
      <c r="D9" s="107"/>
      <c r="E9" s="107"/>
      <c r="F9" s="107"/>
      <c r="G9" s="107"/>
      <c r="H9" s="107"/>
    </row>
    <row r="10" spans="2:8" outlineLevel="1">
      <c r="B10" s="108"/>
      <c r="C10" s="108" t="s">
        <v>1390</v>
      </c>
      <c r="D10">
        <v>486000</v>
      </c>
      <c r="E10">
        <v>90000</v>
      </c>
      <c r="F10">
        <v>58050</v>
      </c>
      <c r="G10">
        <v>189000</v>
      </c>
      <c r="H10">
        <v>486000</v>
      </c>
    </row>
    <row r="11" spans="2:8" outlineLevel="1">
      <c r="B11" s="108"/>
      <c r="C11" s="108" t="s">
        <v>1391</v>
      </c>
      <c r="D11">
        <v>106920</v>
      </c>
      <c r="E11">
        <v>22500</v>
      </c>
      <c r="F11">
        <v>15673.5</v>
      </c>
      <c r="G11">
        <v>37800</v>
      </c>
      <c r="H11">
        <v>106920</v>
      </c>
    </row>
    <row r="12" spans="2:8" outlineLevel="1">
      <c r="B12" s="108"/>
      <c r="C12" s="108" t="s">
        <v>1392</v>
      </c>
      <c r="D12">
        <v>379080</v>
      </c>
      <c r="E12">
        <v>67500</v>
      </c>
      <c r="F12">
        <v>42376.5</v>
      </c>
      <c r="G12">
        <v>151200</v>
      </c>
      <c r="H12">
        <v>379080</v>
      </c>
    </row>
    <row r="13" spans="2:8" ht="15" outlineLevel="1" thickBot="1">
      <c r="B13" s="110"/>
      <c r="C13" s="110" t="s">
        <v>1393</v>
      </c>
      <c r="D13" s="104">
        <v>359080</v>
      </c>
      <c r="E13" s="104">
        <v>47500</v>
      </c>
      <c r="F13" s="104">
        <v>22376.5</v>
      </c>
      <c r="G13" s="104">
        <v>131200</v>
      </c>
      <c r="H13" s="104">
        <v>359080</v>
      </c>
    </row>
    <row r="14" spans="2:8">
      <c r="B14" t="s">
        <v>1403</v>
      </c>
    </row>
    <row r="15" spans="2:8">
      <c r="B15" t="s">
        <v>1404</v>
      </c>
    </row>
    <row r="16" spans="2:8">
      <c r="B16" t="s">
        <v>1405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E455F-55E4-4FB9-87A8-4EEDF39256F6}">
  <sheetPr>
    <outlinePr summaryBelow="0"/>
  </sheetPr>
  <dimension ref="B1:H16"/>
  <sheetViews>
    <sheetView showGridLines="0" workbookViewId="0">
      <selection activeCell="E6" sqref="E6"/>
    </sheetView>
  </sheetViews>
  <sheetFormatPr defaultRowHeight="14.4" outlineLevelRow="1" outlineLevelCol="1"/>
  <cols>
    <col min="1" max="1" width="13.77734375" customWidth="1"/>
    <col min="2" max="2" width="41.44140625" customWidth="1"/>
    <col min="3" max="3" width="34.88671875" customWidth="1"/>
    <col min="4" max="4" width="26.77734375" customWidth="1" outlineLevel="1"/>
    <col min="5" max="5" width="31.5546875" customWidth="1" outlineLevel="1"/>
    <col min="6" max="6" width="27.6640625" customWidth="1" outlineLevel="1"/>
    <col min="7" max="7" width="17.77734375" customWidth="1" outlineLevel="1"/>
    <col min="8" max="8" width="20.109375" customWidth="1" outlineLevel="1"/>
  </cols>
  <sheetData>
    <row r="1" spans="2:8" ht="15" thickBot="1"/>
    <row r="2" spans="2:8" ht="15.6">
      <c r="B2" s="106" t="s">
        <v>1399</v>
      </c>
      <c r="C2" s="106"/>
      <c r="D2" s="111"/>
      <c r="E2" s="111"/>
      <c r="F2" s="111"/>
      <c r="G2" s="111"/>
      <c r="H2" s="111"/>
    </row>
    <row r="3" spans="2:8" ht="15.6" collapsed="1">
      <c r="B3" s="105"/>
      <c r="C3" s="105"/>
      <c r="D3" s="112" t="s">
        <v>1401</v>
      </c>
      <c r="E3" s="112" t="s">
        <v>1394</v>
      </c>
      <c r="F3" s="112" t="s">
        <v>1396</v>
      </c>
      <c r="G3" s="112" t="s">
        <v>1397</v>
      </c>
      <c r="H3" s="112" t="s">
        <v>1398</v>
      </c>
    </row>
    <row r="4" spans="2:8" ht="20.399999999999999" hidden="1" outlineLevel="1">
      <c r="B4" s="108"/>
      <c r="C4" s="108"/>
      <c r="E4" s="115" t="s">
        <v>1395</v>
      </c>
      <c r="F4" s="115" t="s">
        <v>1395</v>
      </c>
      <c r="G4" s="115" t="s">
        <v>1395</v>
      </c>
      <c r="H4" s="115" t="s">
        <v>1395</v>
      </c>
    </row>
    <row r="5" spans="2:8">
      <c r="B5" s="109" t="s">
        <v>1400</v>
      </c>
      <c r="C5" s="109"/>
      <c r="D5" s="107"/>
      <c r="E5" s="107"/>
      <c r="F5" s="107"/>
      <c r="G5" s="107"/>
      <c r="H5" s="107"/>
    </row>
    <row r="6" spans="2:8" outlineLevel="1">
      <c r="B6" s="108"/>
      <c r="C6" s="108" t="s">
        <v>1406</v>
      </c>
      <c r="D6">
        <v>600</v>
      </c>
      <c r="E6" s="113">
        <v>200</v>
      </c>
      <c r="F6" s="113">
        <v>150</v>
      </c>
      <c r="G6" s="113">
        <v>300</v>
      </c>
      <c r="H6" s="113">
        <v>600</v>
      </c>
    </row>
    <row r="7" spans="2:8" outlineLevel="1">
      <c r="B7" s="108"/>
      <c r="C7" s="108" t="s">
        <v>1407</v>
      </c>
      <c r="D7">
        <v>9</v>
      </c>
      <c r="E7" s="113">
        <v>5</v>
      </c>
      <c r="F7" s="113">
        <v>4.3</v>
      </c>
      <c r="G7" s="113">
        <v>7</v>
      </c>
      <c r="H7" s="113">
        <v>9</v>
      </c>
    </row>
    <row r="8" spans="2:8" outlineLevel="1">
      <c r="B8" s="108"/>
      <c r="C8" s="108" t="s">
        <v>1408</v>
      </c>
      <c r="D8" s="60">
        <v>0.22</v>
      </c>
      <c r="E8" s="114">
        <v>0.25</v>
      </c>
      <c r="F8" s="114">
        <v>0.27</v>
      </c>
      <c r="G8" s="114">
        <v>0.2</v>
      </c>
      <c r="H8" s="114">
        <v>0.22</v>
      </c>
    </row>
    <row r="9" spans="2:8">
      <c r="B9" s="109" t="s">
        <v>1402</v>
      </c>
      <c r="C9" s="109"/>
      <c r="D9" s="107"/>
      <c r="E9" s="107"/>
      <c r="F9" s="107"/>
      <c r="G9" s="107"/>
      <c r="H9" s="107"/>
    </row>
    <row r="10" spans="2:8" outlineLevel="1">
      <c r="B10" s="108"/>
      <c r="C10" s="108" t="s">
        <v>1409</v>
      </c>
      <c r="D10">
        <v>486000</v>
      </c>
      <c r="E10">
        <v>90000</v>
      </c>
      <c r="F10">
        <v>58050</v>
      </c>
      <c r="G10">
        <v>189000</v>
      </c>
      <c r="H10">
        <v>486000</v>
      </c>
    </row>
    <row r="11" spans="2:8" outlineLevel="1">
      <c r="B11" s="108"/>
      <c r="C11" s="108" t="s">
        <v>1410</v>
      </c>
      <c r="D11">
        <v>106920</v>
      </c>
      <c r="E11">
        <v>22500</v>
      </c>
      <c r="F11">
        <v>15673.5</v>
      </c>
      <c r="G11">
        <v>37800</v>
      </c>
      <c r="H11">
        <v>106920</v>
      </c>
    </row>
    <row r="12" spans="2:8" outlineLevel="1">
      <c r="B12" s="108"/>
      <c r="C12" s="108" t="s">
        <v>1411</v>
      </c>
      <c r="D12">
        <v>379080</v>
      </c>
      <c r="E12">
        <v>67500</v>
      </c>
      <c r="F12">
        <v>42376.5</v>
      </c>
      <c r="G12">
        <v>151200</v>
      </c>
      <c r="H12">
        <v>379080</v>
      </c>
    </row>
    <row r="13" spans="2:8" ht="15" outlineLevel="1" thickBot="1">
      <c r="B13" s="110"/>
      <c r="C13" s="110" t="s">
        <v>1412</v>
      </c>
      <c r="D13" s="104">
        <v>359080</v>
      </c>
      <c r="E13" s="104">
        <v>47500</v>
      </c>
      <c r="F13" s="104">
        <v>22376.5</v>
      </c>
      <c r="G13" s="104">
        <v>131200</v>
      </c>
      <c r="H13" s="104">
        <v>359080</v>
      </c>
    </row>
    <row r="14" spans="2:8">
      <c r="B14" t="s">
        <v>1403</v>
      </c>
    </row>
    <row r="15" spans="2:8">
      <c r="B15" t="s">
        <v>1404</v>
      </c>
    </row>
    <row r="16" spans="2:8">
      <c r="B16" t="s">
        <v>1405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6EEB1-15D9-4E79-9983-45E1194F761F}">
  <dimension ref="A1:B15"/>
  <sheetViews>
    <sheetView workbookViewId="0">
      <selection activeCell="A12" sqref="A12"/>
    </sheetView>
  </sheetViews>
  <sheetFormatPr defaultRowHeight="14.4"/>
  <cols>
    <col min="1" max="1" width="59.6640625" customWidth="1"/>
    <col min="2" max="2" width="12.33203125" customWidth="1"/>
  </cols>
  <sheetData>
    <row r="1" spans="1:2" ht="15" thickBot="1">
      <c r="A1" s="99" t="s">
        <v>1374</v>
      </c>
    </row>
    <row r="2" spans="1:2" ht="15" thickBot="1">
      <c r="A2" s="99" t="s">
        <v>1375</v>
      </c>
    </row>
    <row r="3" spans="1:2" ht="15" thickBot="1">
      <c r="A3" s="100" t="s">
        <v>1376</v>
      </c>
      <c r="B3">
        <v>600</v>
      </c>
    </row>
    <row r="4" spans="1:2" ht="15" thickBot="1">
      <c r="A4" s="100" t="s">
        <v>1377</v>
      </c>
      <c r="B4">
        <v>9</v>
      </c>
    </row>
    <row r="5" spans="1:2" ht="15" thickBot="1">
      <c r="A5" s="100" t="s">
        <v>1378</v>
      </c>
      <c r="B5" s="60">
        <v>0.22</v>
      </c>
    </row>
    <row r="6" spans="1:2" ht="15" thickBot="1">
      <c r="A6" s="100"/>
    </row>
    <row r="7" spans="1:2" ht="15" thickBot="1">
      <c r="A7" s="99" t="s">
        <v>1379</v>
      </c>
    </row>
    <row r="8" spans="1:2" ht="15" thickBot="1">
      <c r="A8" s="100" t="s">
        <v>1380</v>
      </c>
      <c r="B8">
        <v>90</v>
      </c>
    </row>
    <row r="9" spans="1:2" ht="15" thickBot="1">
      <c r="A9" s="100" t="s">
        <v>1381</v>
      </c>
      <c r="B9" s="81">
        <v>20000</v>
      </c>
    </row>
    <row r="10" spans="1:2" ht="15" thickBot="1">
      <c r="A10" s="100"/>
    </row>
    <row r="11" spans="1:2" ht="15" thickBot="1">
      <c r="A11" s="99" t="s">
        <v>1382</v>
      </c>
    </row>
    <row r="12" spans="1:2" ht="15" thickBot="1">
      <c r="A12" s="99" t="s">
        <v>1383</v>
      </c>
      <c r="B12">
        <f>B3*B4*B8</f>
        <v>486000</v>
      </c>
    </row>
    <row r="13" spans="1:2" ht="15" thickBot="1">
      <c r="A13" s="99" t="s">
        <v>1384</v>
      </c>
      <c r="B13">
        <f>B5*B12</f>
        <v>106920</v>
      </c>
    </row>
    <row r="14" spans="1:2" ht="15" thickBot="1">
      <c r="A14" s="99" t="s">
        <v>1385</v>
      </c>
      <c r="B14">
        <f>B12-B13</f>
        <v>379080</v>
      </c>
    </row>
    <row r="15" spans="1:2" ht="15" thickBot="1">
      <c r="A15" s="99" t="s">
        <v>1386</v>
      </c>
      <c r="B15" s="81">
        <f>B12-B13-B9</f>
        <v>359080</v>
      </c>
    </row>
  </sheetData>
  <scenarios current="3" show="3" sqref="B12:B15">
    <scenario name="Scenerio 1" locked="1" count="3" user="acer" comment="Created by acer on 09-11-2025">
      <inputCells r="B3" val="200"/>
      <inputCells r="B4" val="5"/>
      <inputCells r="B5" val="0.25" numFmtId="9"/>
    </scenario>
    <scenario name="Scenerio 2" locked="1" count="3" user="acer" comment="Created by acer on 09-11-2025">
      <inputCells r="B3" val="150"/>
      <inputCells r="B4" val="4.3"/>
      <inputCells r="B5" val="0.27" numFmtId="9"/>
    </scenario>
    <scenario name="Scenerio 3" locked="1" count="3" user="acer" comment="Created by acer on 09-11-2025">
      <inputCells r="B3" val="300"/>
      <inputCells r="B4" val="7"/>
      <inputCells r="B5" val="0.2" numFmtId="9"/>
    </scenario>
    <scenario name="Scenerio 4 " locked="1" count="3" user="acer" comment="Created by acer on 09-11-2025">
      <inputCells r="B3" val="600"/>
      <inputCells r="B4" val="9"/>
      <inputCells r="B5" val="0.22" numFmtId="9"/>
    </scenario>
  </scenario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D490C-9587-4C95-96D1-53175B89FF1B}">
  <dimension ref="A2:G18"/>
  <sheetViews>
    <sheetView workbookViewId="0">
      <selection activeCell="H10" sqref="H10"/>
    </sheetView>
  </sheetViews>
  <sheetFormatPr defaultRowHeight="14.4"/>
  <cols>
    <col min="1" max="1" width="17.6640625" bestFit="1" customWidth="1"/>
  </cols>
  <sheetData>
    <row r="2" spans="1:7">
      <c r="A2" s="66" t="s">
        <v>1413</v>
      </c>
      <c r="B2" s="66" t="s">
        <v>1414</v>
      </c>
      <c r="C2" s="66" t="s">
        <v>1415</v>
      </c>
      <c r="D2" s="66" t="s">
        <v>1416</v>
      </c>
      <c r="E2" s="66" t="s">
        <v>1417</v>
      </c>
      <c r="G2" s="116" t="s">
        <v>1367</v>
      </c>
    </row>
    <row r="3" spans="1:7">
      <c r="A3">
        <v>150</v>
      </c>
      <c r="B3">
        <v>100</v>
      </c>
      <c r="C3">
        <v>100</v>
      </c>
      <c r="D3">
        <v>200</v>
      </c>
      <c r="E3">
        <v>299.99999999999989</v>
      </c>
      <c r="G3">
        <f>SUM(A3:E3)</f>
        <v>849.99999999999989</v>
      </c>
    </row>
    <row r="7" spans="1:7">
      <c r="A7" s="116" t="s">
        <v>1418</v>
      </c>
    </row>
    <row r="9" spans="1:7">
      <c r="A9" t="s">
        <v>1419</v>
      </c>
      <c r="B9">
        <v>10000</v>
      </c>
    </row>
    <row r="10" spans="1:7">
      <c r="A10" t="s">
        <v>1420</v>
      </c>
      <c r="B10">
        <v>60000</v>
      </c>
    </row>
    <row r="11" spans="1:7">
      <c r="A11" t="s">
        <v>1421</v>
      </c>
      <c r="B11">
        <v>5000</v>
      </c>
    </row>
    <row r="12" spans="1:7">
      <c r="A12" s="66" t="s">
        <v>1422</v>
      </c>
      <c r="B12">
        <f>SUM(B9:B11)</f>
        <v>75000</v>
      </c>
    </row>
    <row r="14" spans="1:7">
      <c r="A14" t="s">
        <v>1424</v>
      </c>
      <c r="B14">
        <v>1075</v>
      </c>
    </row>
    <row r="15" spans="1:7">
      <c r="A15" t="s">
        <v>1423</v>
      </c>
      <c r="B15">
        <v>1000</v>
      </c>
    </row>
    <row r="16" spans="1:7">
      <c r="A16" s="66" t="s">
        <v>1425</v>
      </c>
      <c r="B16">
        <f>B14*B15</f>
        <v>1075000</v>
      </c>
    </row>
    <row r="18" spans="1:2">
      <c r="A18" s="66" t="s">
        <v>1426</v>
      </c>
      <c r="B18">
        <f>B16-B12</f>
        <v>1000000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38F62-9EE1-480C-8085-30BE94919513}">
  <dimension ref="A1:P26"/>
  <sheetViews>
    <sheetView topLeftCell="A14" workbookViewId="0">
      <selection activeCell="B18" sqref="B18"/>
    </sheetView>
  </sheetViews>
  <sheetFormatPr defaultRowHeight="14.4"/>
  <cols>
    <col min="1" max="1" width="24.77734375" bestFit="1" customWidth="1"/>
    <col min="2" max="2" width="9.44140625" bestFit="1" customWidth="1"/>
    <col min="4" max="4" width="10.5546875" bestFit="1" customWidth="1"/>
    <col min="5" max="5" width="20" customWidth="1"/>
    <col min="16" max="16" width="15.6640625" customWidth="1"/>
  </cols>
  <sheetData>
    <row r="1" spans="1:10">
      <c r="A1" s="117" t="s">
        <v>1427</v>
      </c>
    </row>
    <row r="3" spans="1:10">
      <c r="A3" t="s">
        <v>1428</v>
      </c>
      <c r="B3">
        <v>1000000</v>
      </c>
    </row>
    <row r="4" spans="1:10">
      <c r="A4" t="s">
        <v>1429</v>
      </c>
      <c r="B4" s="60">
        <v>0.1</v>
      </c>
    </row>
    <row r="5" spans="1:10">
      <c r="A5" t="s">
        <v>1430</v>
      </c>
      <c r="B5">
        <v>20</v>
      </c>
    </row>
    <row r="6" spans="1:10">
      <c r="B6" s="118">
        <f>PMT(B4/12,B5*12,-B3)</f>
        <v>9650.2164507400794</v>
      </c>
      <c r="D6" t="s">
        <v>79</v>
      </c>
      <c r="E6" t="s">
        <v>1431</v>
      </c>
    </row>
    <row r="7" spans="1:10">
      <c r="E7" s="118">
        <f>B6</f>
        <v>9650.2164507400794</v>
      </c>
    </row>
    <row r="8" spans="1:10">
      <c r="D8">
        <v>5</v>
      </c>
      <c r="E8">
        <f t="dataTable" ref="E8:E13" dt2D="0" dtr="0" r1="B5"/>
        <v>21247.044711268278</v>
      </c>
    </row>
    <row r="9" spans="1:10">
      <c r="D9">
        <v>7</v>
      </c>
      <c r="E9">
        <v>16601.184026885909</v>
      </c>
    </row>
    <row r="10" spans="1:10">
      <c r="D10">
        <v>9</v>
      </c>
      <c r="E10">
        <v>14078.686217371225</v>
      </c>
    </row>
    <row r="11" spans="1:10">
      <c r="D11">
        <v>10</v>
      </c>
      <c r="E11">
        <v>13215.073688176166</v>
      </c>
    </row>
    <row r="12" spans="1:10">
      <c r="D12">
        <v>12</v>
      </c>
      <c r="E12">
        <v>11950.782628273337</v>
      </c>
    </row>
    <row r="13" spans="1:10">
      <c r="D13">
        <v>15</v>
      </c>
      <c r="E13">
        <v>10746.051177081161</v>
      </c>
    </row>
    <row r="16" spans="1:10">
      <c r="A16" s="183" t="s">
        <v>1432</v>
      </c>
      <c r="B16" s="183"/>
      <c r="C16" s="183"/>
      <c r="D16" s="183"/>
      <c r="E16" s="183"/>
      <c r="F16" s="183"/>
      <c r="G16" s="183"/>
      <c r="H16" s="183"/>
      <c r="I16" s="183"/>
      <c r="J16" s="183"/>
    </row>
    <row r="18" spans="1:16">
      <c r="A18" t="s">
        <v>1433</v>
      </c>
      <c r="B18">
        <v>210</v>
      </c>
    </row>
    <row r="19" spans="1:16">
      <c r="A19" t="s">
        <v>1434</v>
      </c>
      <c r="B19">
        <v>400</v>
      </c>
      <c r="F19" s="119" t="s">
        <v>1436</v>
      </c>
      <c r="G19" s="119" t="s">
        <v>1436</v>
      </c>
      <c r="H19" s="119" t="s">
        <v>1436</v>
      </c>
      <c r="I19" s="119" t="s">
        <v>1436</v>
      </c>
      <c r="J19" s="119" t="s">
        <v>1436</v>
      </c>
      <c r="K19" s="119" t="s">
        <v>1436</v>
      </c>
      <c r="L19" s="119" t="s">
        <v>1436</v>
      </c>
      <c r="M19" s="119" t="s">
        <v>1436</v>
      </c>
      <c r="P19" s="119" t="s">
        <v>1437</v>
      </c>
    </row>
    <row r="20" spans="1:16">
      <c r="A20" t="s">
        <v>115</v>
      </c>
      <c r="B20">
        <v>500</v>
      </c>
      <c r="D20" s="119" t="s">
        <v>1434</v>
      </c>
      <c r="E20">
        <f>B21</f>
        <v>95000</v>
      </c>
      <c r="F20" s="120">
        <v>400</v>
      </c>
      <c r="G20" s="120">
        <v>500</v>
      </c>
      <c r="H20" s="120">
        <v>550</v>
      </c>
      <c r="I20" s="120">
        <v>600</v>
      </c>
      <c r="J20" s="120">
        <v>700</v>
      </c>
      <c r="K20" s="120">
        <v>750</v>
      </c>
      <c r="L20" s="120">
        <v>800</v>
      </c>
      <c r="M20" s="120">
        <v>900</v>
      </c>
    </row>
    <row r="21" spans="1:16">
      <c r="A21" t="s">
        <v>1435</v>
      </c>
      <c r="B21">
        <f>(B19-B18)*B20</f>
        <v>95000</v>
      </c>
      <c r="D21" s="119" t="s">
        <v>1434</v>
      </c>
      <c r="E21" s="120">
        <v>300</v>
      </c>
      <c r="F21">
        <f t="dataTable" ref="F21:M26" dt2D="1" dtr="1" r1="B20" r2="B19"/>
        <v>36000</v>
      </c>
      <c r="G21">
        <v>45000</v>
      </c>
      <c r="H21">
        <v>49500</v>
      </c>
      <c r="I21">
        <v>54000</v>
      </c>
      <c r="J21">
        <v>63000</v>
      </c>
      <c r="K21">
        <v>67500</v>
      </c>
      <c r="L21">
        <v>72000</v>
      </c>
      <c r="M21">
        <v>81000</v>
      </c>
      <c r="P21">
        <v>250</v>
      </c>
    </row>
    <row r="22" spans="1:16">
      <c r="D22" s="119" t="s">
        <v>1434</v>
      </c>
      <c r="E22" s="120">
        <v>320</v>
      </c>
      <c r="F22">
        <v>44000</v>
      </c>
      <c r="G22">
        <v>55000</v>
      </c>
      <c r="H22">
        <v>60500</v>
      </c>
      <c r="I22">
        <v>66000</v>
      </c>
      <c r="J22">
        <v>77000</v>
      </c>
      <c r="K22">
        <v>82500</v>
      </c>
      <c r="L22">
        <v>88000</v>
      </c>
      <c r="M22">
        <v>99000</v>
      </c>
      <c r="P22">
        <v>255</v>
      </c>
    </row>
    <row r="23" spans="1:16">
      <c r="D23" s="119" t="s">
        <v>1434</v>
      </c>
      <c r="E23" s="120">
        <v>380</v>
      </c>
      <c r="F23">
        <v>68000</v>
      </c>
      <c r="G23">
        <v>85000</v>
      </c>
      <c r="H23">
        <v>93500</v>
      </c>
      <c r="I23">
        <v>102000</v>
      </c>
      <c r="J23">
        <v>119000</v>
      </c>
      <c r="K23">
        <v>127500</v>
      </c>
      <c r="L23">
        <v>136000</v>
      </c>
      <c r="M23">
        <v>153000</v>
      </c>
      <c r="P23">
        <v>220</v>
      </c>
    </row>
    <row r="24" spans="1:16">
      <c r="D24" s="119" t="s">
        <v>1434</v>
      </c>
      <c r="E24" s="120">
        <v>400</v>
      </c>
      <c r="F24">
        <v>76000</v>
      </c>
      <c r="G24">
        <v>95000</v>
      </c>
      <c r="H24">
        <v>104500</v>
      </c>
      <c r="I24">
        <v>114000</v>
      </c>
      <c r="J24">
        <v>133000</v>
      </c>
      <c r="K24">
        <v>142500</v>
      </c>
      <c r="L24">
        <v>152000</v>
      </c>
      <c r="M24">
        <v>171000</v>
      </c>
      <c r="P24">
        <v>230</v>
      </c>
    </row>
    <row r="25" spans="1:16">
      <c r="D25" s="119" t="s">
        <v>1434</v>
      </c>
      <c r="E25" s="120">
        <v>420</v>
      </c>
      <c r="F25">
        <v>84000</v>
      </c>
      <c r="G25">
        <v>105000</v>
      </c>
      <c r="H25">
        <v>115500</v>
      </c>
      <c r="I25">
        <v>126000</v>
      </c>
      <c r="J25">
        <v>147000</v>
      </c>
      <c r="K25">
        <v>157500</v>
      </c>
      <c r="L25">
        <v>168000</v>
      </c>
      <c r="M25">
        <v>189000</v>
      </c>
      <c r="P25">
        <v>210</v>
      </c>
    </row>
    <row r="26" spans="1:16">
      <c r="D26" s="119" t="s">
        <v>1434</v>
      </c>
      <c r="E26" s="120">
        <v>450</v>
      </c>
      <c r="F26">
        <v>96000</v>
      </c>
      <c r="G26">
        <v>120000</v>
      </c>
      <c r="H26">
        <v>132000</v>
      </c>
      <c r="I26">
        <v>144000</v>
      </c>
      <c r="J26">
        <v>168000</v>
      </c>
      <c r="K26">
        <v>180000</v>
      </c>
      <c r="L26">
        <v>192000</v>
      </c>
      <c r="M26">
        <v>216000</v>
      </c>
    </row>
  </sheetData>
  <mergeCells count="1">
    <mergeCell ref="A16:J16"/>
  </mergeCells>
  <dataValidations count="1">
    <dataValidation type="list" allowBlank="1" showInputMessage="1" showErrorMessage="1" sqref="B18" xr:uid="{970C2CB3-7A3A-49F5-9859-1A4A0A9316D1}">
      <formula1>$P$21:$P$25</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8DDC2-7A04-4A0E-AE4B-66537FD7B58D}">
  <dimension ref="A1:I18"/>
  <sheetViews>
    <sheetView workbookViewId="0">
      <selection activeCell="B10" sqref="B10"/>
    </sheetView>
  </sheetViews>
  <sheetFormatPr defaultRowHeight="14.4"/>
  <cols>
    <col min="1" max="1" width="27.33203125" customWidth="1"/>
    <col min="2" max="2" width="18.44140625" customWidth="1"/>
    <col min="3" max="3" width="16.44140625" customWidth="1"/>
    <col min="4" max="4" width="20.88671875" customWidth="1"/>
    <col min="5" max="5" width="18.77734375" customWidth="1"/>
    <col min="7" max="7" width="19.77734375" customWidth="1"/>
    <col min="9" max="9" width="17.88671875" bestFit="1" customWidth="1"/>
  </cols>
  <sheetData>
    <row r="1" spans="1:9" ht="15" thickBot="1">
      <c r="A1" s="184" t="s">
        <v>1438</v>
      </c>
      <c r="B1" s="184"/>
      <c r="C1" s="184"/>
      <c r="D1" s="184"/>
      <c r="E1" s="184"/>
      <c r="F1" s="184"/>
      <c r="G1" s="184"/>
      <c r="H1" s="184"/>
      <c r="I1" s="184"/>
    </row>
    <row r="2" spans="1:9" ht="15" thickBot="1">
      <c r="A2" s="99"/>
      <c r="B2" s="121" t="s">
        <v>22</v>
      </c>
      <c r="C2" s="121" t="s">
        <v>28</v>
      </c>
      <c r="D2" s="121" t="s">
        <v>33</v>
      </c>
      <c r="E2" s="121" t="s">
        <v>127</v>
      </c>
    </row>
    <row r="3" spans="1:9" ht="15" thickBot="1">
      <c r="A3" s="122" t="s">
        <v>1439</v>
      </c>
      <c r="B3" s="100">
        <v>10</v>
      </c>
      <c r="C3" s="100">
        <v>12</v>
      </c>
      <c r="D3" s="100">
        <v>15</v>
      </c>
      <c r="E3" s="100">
        <v>11</v>
      </c>
    </row>
    <row r="4" spans="1:9" ht="15" thickBot="1">
      <c r="A4" s="122" t="s">
        <v>1440</v>
      </c>
      <c r="B4" s="100">
        <v>11</v>
      </c>
      <c r="C4" s="100">
        <v>10</v>
      </c>
      <c r="D4" s="100">
        <v>13</v>
      </c>
      <c r="E4" s="100">
        <v>12</v>
      </c>
    </row>
    <row r="5" spans="1:9" ht="15" thickBot="1">
      <c r="A5" s="122" t="s">
        <v>1441</v>
      </c>
      <c r="B5" s="100">
        <v>12</v>
      </c>
      <c r="C5" s="100">
        <v>11</v>
      </c>
      <c r="D5" s="100">
        <v>10</v>
      </c>
      <c r="E5" s="100">
        <v>14</v>
      </c>
    </row>
    <row r="6" spans="1:9">
      <c r="A6" s="124"/>
      <c r="B6" s="125"/>
      <c r="C6" s="125"/>
      <c r="D6" s="125"/>
      <c r="E6" s="125"/>
    </row>
    <row r="8" spans="1:9">
      <c r="A8" s="184" t="s">
        <v>1443</v>
      </c>
      <c r="B8" s="184"/>
      <c r="C8" s="184"/>
      <c r="D8" s="184"/>
      <c r="E8" s="184"/>
      <c r="F8" s="184"/>
      <c r="G8" s="184"/>
      <c r="H8" s="184"/>
      <c r="I8" s="184"/>
    </row>
    <row r="9" spans="1:9">
      <c r="B9" s="123" t="s">
        <v>22</v>
      </c>
      <c r="C9" s="123" t="s">
        <v>28</v>
      </c>
      <c r="D9" s="123" t="s">
        <v>33</v>
      </c>
      <c r="E9" s="123" t="s">
        <v>127</v>
      </c>
      <c r="G9" s="123" t="s">
        <v>1447</v>
      </c>
      <c r="I9" s="123" t="s">
        <v>1446</v>
      </c>
    </row>
    <row r="10" spans="1:9">
      <c r="A10" t="s">
        <v>1439</v>
      </c>
      <c r="B10">
        <v>1071</v>
      </c>
      <c r="C10">
        <v>0</v>
      </c>
      <c r="D10">
        <v>0</v>
      </c>
      <c r="E10">
        <v>1429</v>
      </c>
      <c r="G10">
        <v>2500</v>
      </c>
      <c r="I10">
        <f>SUM(B10:E10)</f>
        <v>2500</v>
      </c>
    </row>
    <row r="11" spans="1:9">
      <c r="A11" t="s">
        <v>1440</v>
      </c>
      <c r="B11">
        <v>429</v>
      </c>
      <c r="C11">
        <v>1800</v>
      </c>
      <c r="D11">
        <v>0</v>
      </c>
      <c r="E11">
        <v>771</v>
      </c>
      <c r="G11">
        <v>3000</v>
      </c>
      <c r="I11">
        <f>SUM(B11:E11)</f>
        <v>3000</v>
      </c>
    </row>
    <row r="12" spans="1:9">
      <c r="A12" t="s">
        <v>1444</v>
      </c>
      <c r="B12">
        <v>0</v>
      </c>
      <c r="C12">
        <v>200</v>
      </c>
      <c r="D12">
        <v>1800</v>
      </c>
      <c r="E12">
        <v>0</v>
      </c>
      <c r="G12">
        <v>2000</v>
      </c>
      <c r="I12">
        <f>SUM(B12:E12)</f>
        <v>2000</v>
      </c>
    </row>
    <row r="14" spans="1:9">
      <c r="A14" s="120" t="s">
        <v>1442</v>
      </c>
      <c r="B14" s="119">
        <v>1500</v>
      </c>
      <c r="C14" s="119">
        <v>2000</v>
      </c>
      <c r="D14" s="119">
        <v>1800</v>
      </c>
      <c r="E14" s="119">
        <v>2200</v>
      </c>
    </row>
    <row r="16" spans="1:9">
      <c r="A16" s="127" t="s">
        <v>1446</v>
      </c>
      <c r="B16">
        <f>SUM(B10:B12)</f>
        <v>1500</v>
      </c>
      <c r="C16">
        <f>SUM(C10:C12)</f>
        <v>2000</v>
      </c>
      <c r="D16">
        <f>SUM(D10:D12)</f>
        <v>1800</v>
      </c>
      <c r="E16">
        <f>SUM(E10:E12)</f>
        <v>2200</v>
      </c>
    </row>
    <row r="18" spans="4:5">
      <c r="D18" s="126" t="s">
        <v>1445</v>
      </c>
      <c r="E18">
        <f>SUMPRODUCT(B3:E5,B10:E12)</f>
        <v>78600</v>
      </c>
    </row>
  </sheetData>
  <mergeCells count="2">
    <mergeCell ref="A1:I1"/>
    <mergeCell ref="A8:I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9932F-EB58-4CB9-A707-68FCCD700AC0}">
  <dimension ref="A1:K50"/>
  <sheetViews>
    <sheetView topLeftCell="A7" workbookViewId="0">
      <selection activeCell="H36" sqref="H36"/>
    </sheetView>
  </sheetViews>
  <sheetFormatPr defaultRowHeight="14.4"/>
  <cols>
    <col min="1" max="1" width="27.33203125" customWidth="1"/>
    <col min="2" max="2" width="31.44140625" customWidth="1"/>
    <col min="3" max="3" width="23.5546875" customWidth="1"/>
    <col min="4" max="4" width="36.21875" customWidth="1"/>
    <col min="6" max="6" width="20.44140625" bestFit="1" customWidth="1"/>
    <col min="7" max="7" width="12.5546875" customWidth="1"/>
    <col min="10" max="10" width="10.44140625" customWidth="1"/>
  </cols>
  <sheetData>
    <row r="1" spans="1:10" ht="15" thickBot="1">
      <c r="A1" s="128" t="s">
        <v>80</v>
      </c>
      <c r="B1" s="128" t="s">
        <v>5</v>
      </c>
      <c r="C1" s="128" t="s">
        <v>1448</v>
      </c>
      <c r="D1" s="128" t="s">
        <v>1449</v>
      </c>
    </row>
    <row r="2" spans="1:10" ht="15" thickBot="1">
      <c r="A2" s="129">
        <v>37165</v>
      </c>
      <c r="B2" s="130" t="s">
        <v>1419</v>
      </c>
      <c r="C2" s="130" t="s">
        <v>1450</v>
      </c>
      <c r="D2" s="130">
        <v>1200</v>
      </c>
      <c r="I2" t="s">
        <v>5</v>
      </c>
      <c r="J2" t="s">
        <v>981</v>
      </c>
    </row>
    <row r="3" spans="1:10" ht="15" thickBot="1">
      <c r="A3" s="129">
        <v>37165</v>
      </c>
      <c r="B3" s="130" t="s">
        <v>1451</v>
      </c>
      <c r="C3" s="130" t="s">
        <v>1452</v>
      </c>
      <c r="D3" s="130">
        <v>75</v>
      </c>
      <c r="I3" t="s">
        <v>1470</v>
      </c>
      <c r="J3">
        <v>100</v>
      </c>
    </row>
    <row r="4" spans="1:10" ht="15" thickBot="1">
      <c r="A4" s="129">
        <v>37165</v>
      </c>
      <c r="B4" s="130" t="s">
        <v>1453</v>
      </c>
      <c r="C4" s="130" t="s">
        <v>1454</v>
      </c>
      <c r="D4" s="130">
        <v>145</v>
      </c>
      <c r="I4" t="s">
        <v>1471</v>
      </c>
      <c r="J4">
        <v>200</v>
      </c>
    </row>
    <row r="5" spans="1:10" ht="15" thickBot="1">
      <c r="A5" s="129">
        <v>37530</v>
      </c>
      <c r="B5" s="130" t="s">
        <v>1455</v>
      </c>
      <c r="C5" s="130" t="s">
        <v>1456</v>
      </c>
      <c r="D5" s="130">
        <v>65</v>
      </c>
      <c r="I5" t="s">
        <v>1473</v>
      </c>
      <c r="J5">
        <v>300</v>
      </c>
    </row>
    <row r="6" spans="1:10" ht="15" thickBot="1">
      <c r="A6" s="129">
        <v>37895</v>
      </c>
      <c r="B6" s="130" t="s">
        <v>1453</v>
      </c>
      <c r="C6" s="130" t="s">
        <v>1457</v>
      </c>
      <c r="D6" s="130">
        <v>18</v>
      </c>
      <c r="F6">
        <f>SUM(D2:D19)</f>
        <v>2103</v>
      </c>
      <c r="I6" t="s">
        <v>1472</v>
      </c>
      <c r="J6">
        <v>499</v>
      </c>
    </row>
    <row r="7" spans="1:10" ht="15" thickBot="1">
      <c r="A7" s="129">
        <v>38261</v>
      </c>
      <c r="B7" s="130" t="s">
        <v>1458</v>
      </c>
      <c r="C7" s="130" t="s">
        <v>1459</v>
      </c>
      <c r="D7" s="130">
        <v>40</v>
      </c>
      <c r="I7" t="s">
        <v>1474</v>
      </c>
      <c r="J7">
        <v>700</v>
      </c>
    </row>
    <row r="8" spans="1:10" ht="15" thickBot="1">
      <c r="A8" s="129">
        <v>38626</v>
      </c>
      <c r="B8" s="130" t="s">
        <v>1453</v>
      </c>
      <c r="C8" s="130" t="s">
        <v>1460</v>
      </c>
      <c r="D8" s="130">
        <v>6</v>
      </c>
    </row>
    <row r="9" spans="1:10" ht="15" thickBot="1">
      <c r="A9" s="129">
        <v>38626</v>
      </c>
      <c r="B9" s="130" t="s">
        <v>1451</v>
      </c>
      <c r="C9" s="130" t="s">
        <v>1461</v>
      </c>
      <c r="D9" s="130">
        <v>60</v>
      </c>
    </row>
    <row r="10" spans="1:10" ht="15" thickBot="1">
      <c r="A10" s="129">
        <v>38991</v>
      </c>
      <c r="B10" s="130" t="s">
        <v>1453</v>
      </c>
      <c r="C10" s="130" t="s">
        <v>1462</v>
      </c>
      <c r="D10" s="130">
        <v>55</v>
      </c>
    </row>
    <row r="11" spans="1:10" ht="15" thickBot="1">
      <c r="A11" s="129">
        <v>39356</v>
      </c>
      <c r="B11" s="130" t="s">
        <v>1455</v>
      </c>
      <c r="C11" s="130" t="s">
        <v>1463</v>
      </c>
      <c r="D11" s="130">
        <v>50</v>
      </c>
    </row>
    <row r="12" spans="1:10" ht="15" thickBot="1">
      <c r="A12" s="129">
        <v>39722</v>
      </c>
      <c r="B12" s="130" t="s">
        <v>1453</v>
      </c>
      <c r="C12" s="130" t="s">
        <v>1464</v>
      </c>
      <c r="D12" s="130">
        <v>120</v>
      </c>
    </row>
    <row r="13" spans="1:10" ht="15" thickBot="1">
      <c r="A13" s="129">
        <v>40087</v>
      </c>
      <c r="B13" s="130" t="s">
        <v>1453</v>
      </c>
      <c r="C13" s="130" t="s">
        <v>1457</v>
      </c>
      <c r="D13" s="130">
        <v>18</v>
      </c>
    </row>
    <row r="14" spans="1:10" ht="15" thickBot="1">
      <c r="A14" s="129">
        <v>40452</v>
      </c>
      <c r="B14" s="130" t="s">
        <v>1451</v>
      </c>
      <c r="C14" s="130" t="s">
        <v>1465</v>
      </c>
      <c r="D14" s="130">
        <v>30</v>
      </c>
    </row>
    <row r="15" spans="1:10" ht="15" thickBot="1">
      <c r="A15" s="129">
        <v>40817</v>
      </c>
      <c r="B15" s="130" t="s">
        <v>1458</v>
      </c>
      <c r="C15" s="130" t="s">
        <v>1466</v>
      </c>
      <c r="D15" s="130">
        <v>25</v>
      </c>
    </row>
    <row r="16" spans="1:10" ht="15" thickBot="1">
      <c r="A16" s="129">
        <v>41183</v>
      </c>
      <c r="B16" s="130" t="s">
        <v>1453</v>
      </c>
      <c r="C16" s="130" t="s">
        <v>1460</v>
      </c>
      <c r="D16" s="130">
        <v>6</v>
      </c>
    </row>
    <row r="17" spans="1:11" ht="15" thickBot="1">
      <c r="A17" s="129">
        <v>41548</v>
      </c>
      <c r="B17" s="130" t="s">
        <v>1453</v>
      </c>
      <c r="C17" s="130" t="s">
        <v>1457</v>
      </c>
      <c r="D17" s="130">
        <v>18</v>
      </c>
    </row>
    <row r="18" spans="1:11" ht="15" thickBot="1">
      <c r="A18" s="129">
        <v>41913</v>
      </c>
      <c r="B18" s="130" t="s">
        <v>1455</v>
      </c>
      <c r="C18" s="130" t="s">
        <v>1467</v>
      </c>
      <c r="D18" s="130">
        <v>42</v>
      </c>
    </row>
    <row r="19" spans="1:11" ht="15" thickBot="1">
      <c r="A19" s="129">
        <v>42278</v>
      </c>
      <c r="B19" s="130" t="s">
        <v>1453</v>
      </c>
      <c r="C19" s="130" t="s">
        <v>1468</v>
      </c>
      <c r="D19" s="130">
        <v>130</v>
      </c>
    </row>
    <row r="20" spans="1:11">
      <c r="A20" s="132">
        <v>42278</v>
      </c>
      <c r="B20" s="131" t="s">
        <v>1453</v>
      </c>
      <c r="C20" s="131" t="s">
        <v>1469</v>
      </c>
      <c r="D20" s="131">
        <v>450</v>
      </c>
    </row>
    <row r="21" spans="1:11">
      <c r="A21" s="132">
        <v>44470</v>
      </c>
      <c r="B21" s="131" t="s">
        <v>1455</v>
      </c>
      <c r="C21" s="131" t="s">
        <v>1469</v>
      </c>
      <c r="D21" s="131">
        <v>330</v>
      </c>
    </row>
    <row r="32" spans="1:11" ht="15" thickBot="1">
      <c r="B32" s="135" t="s">
        <v>5</v>
      </c>
      <c r="C32" s="136" t="s">
        <v>1448</v>
      </c>
      <c r="D32" s="137" t="s">
        <v>1449</v>
      </c>
      <c r="E32" s="136" t="s">
        <v>1469</v>
      </c>
      <c r="F32" s="136" t="s">
        <v>1476</v>
      </c>
      <c r="J32" t="s">
        <v>5</v>
      </c>
      <c r="K32" t="s">
        <v>981</v>
      </c>
    </row>
    <row r="33" spans="2:11" ht="15" thickBot="1">
      <c r="B33" s="133" t="s">
        <v>1419</v>
      </c>
      <c r="C33" s="130" t="s">
        <v>1450</v>
      </c>
      <c r="D33" s="134">
        <v>1200</v>
      </c>
      <c r="F33">
        <f>Product[[#This Row],[Amount]]/2</f>
        <v>600</v>
      </c>
      <c r="J33" t="s">
        <v>1470</v>
      </c>
      <c r="K33">
        <v>100</v>
      </c>
    </row>
    <row r="34" spans="2:11" ht="15" thickBot="1">
      <c r="B34" s="133" t="s">
        <v>1451</v>
      </c>
      <c r="C34" s="130" t="s">
        <v>1452</v>
      </c>
      <c r="D34" s="134">
        <v>75</v>
      </c>
      <c r="F34">
        <f>Product[[#This Row],[Amount]]/2</f>
        <v>37.5</v>
      </c>
      <c r="J34" t="s">
        <v>1471</v>
      </c>
      <c r="K34">
        <v>200</v>
      </c>
    </row>
    <row r="35" spans="2:11" ht="15" thickBot="1">
      <c r="B35" s="133" t="s">
        <v>1453</v>
      </c>
      <c r="C35" s="130" t="s">
        <v>1454</v>
      </c>
      <c r="D35" s="134">
        <v>145</v>
      </c>
      <c r="F35">
        <f>Product[[#This Row],[Amount]]/2</f>
        <v>72.5</v>
      </c>
      <c r="J35" t="s">
        <v>1473</v>
      </c>
      <c r="K35">
        <v>300</v>
      </c>
    </row>
    <row r="36" spans="2:11" ht="15" thickBot="1">
      <c r="B36" s="133" t="s">
        <v>1455</v>
      </c>
      <c r="C36" s="130" t="s">
        <v>1456</v>
      </c>
      <c r="D36" s="134">
        <v>65</v>
      </c>
      <c r="F36">
        <f>Product[[#This Row],[Amount]]/2</f>
        <v>32.5</v>
      </c>
      <c r="H36" t="s">
        <v>1477</v>
      </c>
      <c r="J36" t="s">
        <v>1472</v>
      </c>
      <c r="K36">
        <v>499</v>
      </c>
    </row>
    <row r="37" spans="2:11" ht="15" thickBot="1">
      <c r="B37" s="133" t="s">
        <v>1453</v>
      </c>
      <c r="C37" s="130" t="s">
        <v>1457</v>
      </c>
      <c r="D37" s="134">
        <v>18</v>
      </c>
      <c r="F37" s="142">
        <f>Product[[#This Row],[Amount]]/2</f>
        <v>9</v>
      </c>
      <c r="J37" t="s">
        <v>1474</v>
      </c>
      <c r="K37">
        <v>799</v>
      </c>
    </row>
    <row r="38" spans="2:11" ht="15" thickBot="1">
      <c r="B38" s="133" t="s">
        <v>1458</v>
      </c>
      <c r="C38" s="130" t="s">
        <v>1459</v>
      </c>
      <c r="D38" s="134">
        <v>40</v>
      </c>
      <c r="F38">
        <f>Product[[#This Row],[Amount]]/2</f>
        <v>20</v>
      </c>
      <c r="J38" t="s">
        <v>1475</v>
      </c>
      <c r="K38">
        <v>1000</v>
      </c>
    </row>
    <row r="39" spans="2:11" ht="15" thickBot="1">
      <c r="B39" s="133" t="s">
        <v>1453</v>
      </c>
      <c r="C39" s="130" t="s">
        <v>1460</v>
      </c>
      <c r="D39" s="134">
        <v>6</v>
      </c>
      <c r="F39">
        <f>Product[[#This Row],[Amount]]/2</f>
        <v>3</v>
      </c>
    </row>
    <row r="40" spans="2:11" ht="15" thickBot="1">
      <c r="B40" s="133" t="s">
        <v>1451</v>
      </c>
      <c r="C40" s="130" t="s">
        <v>1461</v>
      </c>
      <c r="D40" s="134">
        <v>60</v>
      </c>
      <c r="F40">
        <f>Product[[#This Row],[Amount]]/2</f>
        <v>30</v>
      </c>
    </row>
    <row r="41" spans="2:11" ht="15" thickBot="1">
      <c r="B41" s="133" t="s">
        <v>1453</v>
      </c>
      <c r="C41" s="130" t="s">
        <v>1462</v>
      </c>
      <c r="D41" s="134">
        <v>55</v>
      </c>
      <c r="F41">
        <f>Product[[#This Row],[Amount]]/2</f>
        <v>27.5</v>
      </c>
    </row>
    <row r="42" spans="2:11" ht="15" thickBot="1">
      <c r="B42" s="133" t="s">
        <v>1455</v>
      </c>
      <c r="C42" s="130" t="s">
        <v>1463</v>
      </c>
      <c r="D42" s="134">
        <v>50</v>
      </c>
      <c r="F42">
        <f>Product[[#This Row],[Amount]]/2</f>
        <v>25</v>
      </c>
    </row>
    <row r="43" spans="2:11" ht="15" thickBot="1">
      <c r="B43" s="133" t="s">
        <v>1453</v>
      </c>
      <c r="C43" s="130" t="s">
        <v>1464</v>
      </c>
      <c r="D43" s="134">
        <v>120</v>
      </c>
      <c r="F43">
        <f>Product[[#This Row],[Amount]]/2</f>
        <v>60</v>
      </c>
    </row>
    <row r="44" spans="2:11" ht="15" thickBot="1">
      <c r="B44" s="133" t="s">
        <v>1451</v>
      </c>
      <c r="C44" s="130" t="s">
        <v>1465</v>
      </c>
      <c r="D44" s="134">
        <v>30</v>
      </c>
      <c r="F44">
        <f>Product[[#This Row],[Amount]]/2</f>
        <v>15</v>
      </c>
    </row>
    <row r="45" spans="2:11" ht="15" thickBot="1">
      <c r="B45" s="133" t="s">
        <v>1458</v>
      </c>
      <c r="C45" s="130" t="s">
        <v>1466</v>
      </c>
      <c r="D45" s="134">
        <v>25</v>
      </c>
      <c r="F45">
        <f>Product[[#This Row],[Amount]]/2</f>
        <v>12.5</v>
      </c>
    </row>
    <row r="46" spans="2:11" ht="15" thickBot="1">
      <c r="B46" s="133" t="s">
        <v>1455</v>
      </c>
      <c r="C46" s="130" t="s">
        <v>1467</v>
      </c>
      <c r="D46" s="134">
        <v>42</v>
      </c>
      <c r="F46">
        <f>Product[[#This Row],[Amount]]/2</f>
        <v>21</v>
      </c>
    </row>
    <row r="47" spans="2:11" ht="15" thickBot="1">
      <c r="B47" s="133" t="s">
        <v>1453</v>
      </c>
      <c r="C47" s="130" t="s">
        <v>1468</v>
      </c>
      <c r="D47" s="134">
        <v>130</v>
      </c>
      <c r="F47">
        <f>Product[[#This Row],[Amount]]/2</f>
        <v>65</v>
      </c>
    </row>
    <row r="48" spans="2:11" ht="15" thickBot="1">
      <c r="B48" s="133"/>
      <c r="C48" s="130"/>
      <c r="D48" s="134">
        <v>450</v>
      </c>
      <c r="F48">
        <f>Product[[#This Row],[Amount]]/2</f>
        <v>225</v>
      </c>
    </row>
    <row r="49" spans="2:6" ht="15" thickBot="1">
      <c r="B49" s="133"/>
      <c r="C49" s="130"/>
      <c r="D49" s="134">
        <v>550</v>
      </c>
      <c r="F49">
        <f>Product[[#This Row],[Amount]]/2</f>
        <v>275</v>
      </c>
    </row>
    <row r="50" spans="2:6">
      <c r="B50" s="138" t="s">
        <v>1367</v>
      </c>
      <c r="C50" s="139"/>
      <c r="D50" s="140">
        <f>SUBTOTAL(109,Product[Amount])</f>
        <v>3061</v>
      </c>
      <c r="E50" s="141"/>
      <c r="F50" s="141"/>
    </row>
  </sheetData>
  <conditionalFormatting sqref="A1:D19 B20:D21">
    <cfRule type="colorScale" priority="2">
      <colorScale>
        <cfvo type="min"/>
        <cfvo type="percentile" val="50"/>
        <cfvo type="max"/>
        <color rgb="FFF8696B"/>
        <color rgb="FFFFEB84"/>
        <color rgb="FF63BE7B"/>
      </colorScale>
    </cfRule>
  </conditionalFormatting>
  <conditionalFormatting sqref="B32:D49">
    <cfRule type="colorScale" priority="1">
      <colorScale>
        <cfvo type="min"/>
        <cfvo type="percentile" val="50"/>
        <cfvo type="max"/>
        <color rgb="FFF8696B"/>
        <color rgb="FFFFEB84"/>
        <color rgb="FF63BE7B"/>
      </colorScale>
    </cfRule>
  </conditionalFormatting>
  <pageMargins left="0.7" right="0.7" top="0.75" bottom="0.75" header="0.3" footer="0.3"/>
  <drawing r:id="rId1"/>
  <tableParts count="2">
    <tablePart r:id="rId2"/>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03F4C-A38F-40FA-98E1-2C48AAA20909}">
  <dimension ref="A1:H144"/>
  <sheetViews>
    <sheetView workbookViewId="0"/>
  </sheetViews>
  <sheetFormatPr defaultRowHeight="14.4"/>
  <cols>
    <col min="1" max="1" width="10.33203125" bestFit="1" customWidth="1"/>
    <col min="2" max="2" width="9" bestFit="1" customWidth="1"/>
    <col min="3" max="3" width="9.88671875" customWidth="1"/>
    <col min="4" max="4" width="24" customWidth="1"/>
    <col min="5" max="5" width="24.109375" customWidth="1"/>
    <col min="7" max="7" width="16.33203125" customWidth="1"/>
    <col min="8" max="8" width="16.109375" customWidth="1"/>
  </cols>
  <sheetData>
    <row r="1" spans="1:8">
      <c r="A1" t="s">
        <v>1478</v>
      </c>
      <c r="B1" t="s">
        <v>1479</v>
      </c>
      <c r="C1" t="s">
        <v>1480</v>
      </c>
      <c r="D1" t="s">
        <v>1481</v>
      </c>
      <c r="E1" t="s">
        <v>1482</v>
      </c>
      <c r="G1" t="s">
        <v>1483</v>
      </c>
      <c r="H1" t="s">
        <v>1484</v>
      </c>
    </row>
    <row r="2" spans="1:8">
      <c r="A2" s="42">
        <v>42401</v>
      </c>
      <c r="B2">
        <v>845</v>
      </c>
      <c r="G2" t="s">
        <v>1485</v>
      </c>
      <c r="H2" s="145">
        <f>_xlfn.FORECAST.ETS.STAT($B$2:$B$120,$A$2:$A$120,1,1,1)</f>
        <v>0.1</v>
      </c>
    </row>
    <row r="3" spans="1:8">
      <c r="A3" s="42">
        <v>42430</v>
      </c>
      <c r="B3">
        <v>919</v>
      </c>
      <c r="G3" t="s">
        <v>1486</v>
      </c>
      <c r="H3" s="145">
        <f>_xlfn.FORECAST.ETS.STAT($B$2:$B$120,$A$2:$A$120,2,1,1)</f>
        <v>1E-3</v>
      </c>
    </row>
    <row r="4" spans="1:8">
      <c r="A4" s="42">
        <v>42461</v>
      </c>
      <c r="B4">
        <v>1111</v>
      </c>
      <c r="G4" t="s">
        <v>1487</v>
      </c>
      <c r="H4" s="145">
        <f>_xlfn.FORECAST.ETS.STAT($B$2:$B$120,$A$2:$A$120,3,1,1)</f>
        <v>0.89900000000000002</v>
      </c>
    </row>
    <row r="5" spans="1:8">
      <c r="A5" s="42">
        <v>42491</v>
      </c>
      <c r="B5">
        <v>1225</v>
      </c>
      <c r="G5" t="s">
        <v>1488</v>
      </c>
      <c r="H5" s="145">
        <f>_xlfn.FORECAST.ETS.STAT($B$2:$B$120,$A$2:$A$120,4,1,1)</f>
        <v>8.6590173531751094E-2</v>
      </c>
    </row>
    <row r="6" spans="1:8">
      <c r="A6" s="42">
        <v>42522</v>
      </c>
      <c r="B6">
        <v>1240</v>
      </c>
      <c r="G6" t="s">
        <v>1489</v>
      </c>
      <c r="H6" s="145">
        <f>_xlfn.FORECAST.ETS.STAT($B$2:$B$120,$A$2:$A$120,5,1,1)</f>
        <v>9.1740372799842106E-3</v>
      </c>
    </row>
    <row r="7" spans="1:8">
      <c r="A7" s="42">
        <v>42552</v>
      </c>
      <c r="B7">
        <v>1341</v>
      </c>
      <c r="G7" t="s">
        <v>1490</v>
      </c>
      <c r="H7" s="145">
        <f>_xlfn.FORECAST.ETS.STAT($B$2:$B$120,$A$2:$A$120,6,1,1)</f>
        <v>26.891775913961805</v>
      </c>
    </row>
    <row r="8" spans="1:8">
      <c r="A8" s="42">
        <v>42583</v>
      </c>
      <c r="B8">
        <v>1395.5</v>
      </c>
      <c r="G8" t="s">
        <v>1491</v>
      </c>
      <c r="H8" s="145">
        <f>_xlfn.FORECAST.ETS.STAT($B$2:$B$120,$A$2:$A$120,7,1,1)</f>
        <v>37.531511801535899</v>
      </c>
    </row>
    <row r="9" spans="1:8">
      <c r="A9" s="42">
        <v>42614</v>
      </c>
      <c r="B9">
        <v>1450</v>
      </c>
    </row>
    <row r="10" spans="1:8">
      <c r="A10" s="42">
        <v>42644</v>
      </c>
      <c r="B10">
        <v>1629</v>
      </c>
    </row>
    <row r="11" spans="1:8">
      <c r="A11" s="42">
        <v>42675</v>
      </c>
      <c r="B11">
        <v>2004</v>
      </c>
    </row>
    <row r="12" spans="1:8">
      <c r="A12" s="42">
        <v>42705</v>
      </c>
      <c r="B12">
        <v>2519</v>
      </c>
    </row>
    <row r="13" spans="1:8">
      <c r="A13" s="42">
        <v>42736</v>
      </c>
      <c r="B13">
        <v>1147</v>
      </c>
    </row>
    <row r="14" spans="1:8">
      <c r="A14" s="42">
        <v>42767</v>
      </c>
      <c r="B14">
        <v>985</v>
      </c>
    </row>
    <row r="15" spans="1:8">
      <c r="A15" s="42">
        <v>42795</v>
      </c>
      <c r="B15">
        <v>1118</v>
      </c>
    </row>
    <row r="16" spans="1:8">
      <c r="A16" s="42">
        <v>42826</v>
      </c>
      <c r="B16">
        <v>1251</v>
      </c>
    </row>
    <row r="17" spans="1:2">
      <c r="A17" s="42">
        <v>42856</v>
      </c>
      <c r="B17">
        <v>1340</v>
      </c>
    </row>
    <row r="18" spans="1:2">
      <c r="A18" s="42">
        <v>42887</v>
      </c>
      <c r="B18">
        <v>1373</v>
      </c>
    </row>
    <row r="19" spans="1:2">
      <c r="A19" s="42">
        <v>42917</v>
      </c>
      <c r="B19">
        <v>1481</v>
      </c>
    </row>
    <row r="20" spans="1:2">
      <c r="A20" s="42">
        <v>42948</v>
      </c>
      <c r="B20">
        <v>1494</v>
      </c>
    </row>
    <row r="21" spans="1:2">
      <c r="A21" s="42">
        <v>42979</v>
      </c>
      <c r="B21">
        <v>1604</v>
      </c>
    </row>
    <row r="22" spans="1:2">
      <c r="A22" s="42">
        <v>43009</v>
      </c>
      <c r="B22">
        <v>1900.5</v>
      </c>
    </row>
    <row r="23" spans="1:2">
      <c r="A23" s="42">
        <v>43040</v>
      </c>
      <c r="B23">
        <v>2197</v>
      </c>
    </row>
    <row r="24" spans="1:2">
      <c r="A24" s="42">
        <v>43070</v>
      </c>
      <c r="B24">
        <v>2736</v>
      </c>
    </row>
    <row r="25" spans="1:2">
      <c r="A25" s="42">
        <v>43101</v>
      </c>
      <c r="B25">
        <v>1283</v>
      </c>
    </row>
    <row r="26" spans="1:2">
      <c r="A26" s="42">
        <v>43132</v>
      </c>
      <c r="B26">
        <v>1110</v>
      </c>
    </row>
    <row r="27" spans="1:2">
      <c r="A27" s="42">
        <v>43160</v>
      </c>
      <c r="B27">
        <v>1184</v>
      </c>
    </row>
    <row r="28" spans="1:2">
      <c r="A28" s="42">
        <v>43191</v>
      </c>
      <c r="B28">
        <v>1378</v>
      </c>
    </row>
    <row r="29" spans="1:2">
      <c r="A29" s="42">
        <v>43221</v>
      </c>
      <c r="B29">
        <v>1500</v>
      </c>
    </row>
    <row r="30" spans="1:2">
      <c r="A30" s="42">
        <v>43252</v>
      </c>
      <c r="B30">
        <v>1520</v>
      </c>
    </row>
    <row r="31" spans="1:2">
      <c r="A31" s="42">
        <v>43282</v>
      </c>
      <c r="B31">
        <v>1618</v>
      </c>
    </row>
    <row r="32" spans="1:2">
      <c r="A32" s="42">
        <v>43313</v>
      </c>
      <c r="B32">
        <v>1640</v>
      </c>
    </row>
    <row r="33" spans="1:2">
      <c r="A33" s="42">
        <v>43344</v>
      </c>
      <c r="B33">
        <v>1746</v>
      </c>
    </row>
    <row r="34" spans="1:2">
      <c r="A34" s="42">
        <v>43374</v>
      </c>
      <c r="B34">
        <v>1957</v>
      </c>
    </row>
    <row r="35" spans="1:2">
      <c r="A35" s="42">
        <v>43405</v>
      </c>
      <c r="B35">
        <v>2378</v>
      </c>
    </row>
    <row r="36" spans="1:2">
      <c r="A36" s="42">
        <v>43435</v>
      </c>
      <c r="B36">
        <v>2977</v>
      </c>
    </row>
    <row r="37" spans="1:2">
      <c r="A37" s="42">
        <v>43466</v>
      </c>
      <c r="B37">
        <v>1403</v>
      </c>
    </row>
    <row r="38" spans="1:2">
      <c r="A38" s="42">
        <v>43497</v>
      </c>
      <c r="B38">
        <v>1251</v>
      </c>
    </row>
    <row r="39" spans="1:2">
      <c r="A39" s="42">
        <v>43525</v>
      </c>
      <c r="B39">
        <v>1318</v>
      </c>
    </row>
    <row r="40" spans="1:2">
      <c r="A40" s="42">
        <v>43556</v>
      </c>
      <c r="B40">
        <v>1515</v>
      </c>
    </row>
    <row r="41" spans="1:2">
      <c r="A41" s="42">
        <v>43586</v>
      </c>
      <c r="B41">
        <v>1632</v>
      </c>
    </row>
    <row r="42" spans="1:2">
      <c r="A42" s="42">
        <v>43617</v>
      </c>
      <c r="B42">
        <v>1667</v>
      </c>
    </row>
    <row r="43" spans="1:2">
      <c r="A43" s="42">
        <v>43647</v>
      </c>
      <c r="B43">
        <v>1770</v>
      </c>
    </row>
    <row r="44" spans="1:2">
      <c r="A44" s="42">
        <v>43678</v>
      </c>
      <c r="B44">
        <v>1790</v>
      </c>
    </row>
    <row r="45" spans="1:2">
      <c r="A45" s="42">
        <v>43709</v>
      </c>
      <c r="B45">
        <v>1908</v>
      </c>
    </row>
    <row r="46" spans="1:2">
      <c r="A46" s="42">
        <v>43739</v>
      </c>
      <c r="B46">
        <v>2125</v>
      </c>
    </row>
    <row r="47" spans="1:2">
      <c r="A47" s="42">
        <v>43770</v>
      </c>
      <c r="B47">
        <v>2580</v>
      </c>
    </row>
    <row r="48" spans="1:2">
      <c r="A48" s="42">
        <v>43800</v>
      </c>
      <c r="B48">
        <v>3208</v>
      </c>
    </row>
    <row r="49" spans="1:2">
      <c r="A49" s="42">
        <v>43831</v>
      </c>
      <c r="B49">
        <v>1540</v>
      </c>
    </row>
    <row r="50" spans="1:2">
      <c r="A50" s="42">
        <v>43862</v>
      </c>
      <c r="B50">
        <v>1374</v>
      </c>
    </row>
    <row r="51" spans="1:2">
      <c r="A51" s="42">
        <v>43891</v>
      </c>
      <c r="B51">
        <v>1453</v>
      </c>
    </row>
    <row r="52" spans="1:2">
      <c r="A52" s="42">
        <v>43922</v>
      </c>
      <c r="B52">
        <v>1673</v>
      </c>
    </row>
    <row r="53" spans="1:2">
      <c r="A53" s="42">
        <v>43952</v>
      </c>
      <c r="B53">
        <v>1791</v>
      </c>
    </row>
    <row r="54" spans="1:2">
      <c r="A54" s="42">
        <v>43983</v>
      </c>
      <c r="B54">
        <v>1823</v>
      </c>
    </row>
    <row r="55" spans="1:2">
      <c r="A55" s="42">
        <v>44013</v>
      </c>
      <c r="B55">
        <v>1919</v>
      </c>
    </row>
    <row r="56" spans="1:2">
      <c r="A56" s="42">
        <v>44044</v>
      </c>
      <c r="B56">
        <v>1937</v>
      </c>
    </row>
    <row r="57" spans="1:2">
      <c r="A57" s="42">
        <v>44075</v>
      </c>
      <c r="B57">
        <v>2056</v>
      </c>
    </row>
    <row r="58" spans="1:2">
      <c r="A58" s="42">
        <v>44105</v>
      </c>
      <c r="B58">
        <v>2291</v>
      </c>
    </row>
    <row r="59" spans="1:2">
      <c r="A59" s="42">
        <v>44136</v>
      </c>
      <c r="B59">
        <v>2772</v>
      </c>
    </row>
    <row r="60" spans="1:2">
      <c r="A60" s="42">
        <v>44166</v>
      </c>
      <c r="B60">
        <v>3450</v>
      </c>
    </row>
    <row r="61" spans="1:2">
      <c r="A61" s="42">
        <v>44197</v>
      </c>
      <c r="B61">
        <v>1670</v>
      </c>
    </row>
    <row r="62" spans="1:2">
      <c r="A62" s="42">
        <v>44228</v>
      </c>
      <c r="B62">
        <v>1513</v>
      </c>
    </row>
    <row r="63" spans="1:2">
      <c r="A63" s="42">
        <v>44256</v>
      </c>
      <c r="B63">
        <v>1599</v>
      </c>
    </row>
    <row r="64" spans="1:2">
      <c r="A64" s="42">
        <v>44287</v>
      </c>
      <c r="B64">
        <v>1815</v>
      </c>
    </row>
    <row r="65" spans="1:2">
      <c r="A65" s="42">
        <v>44317</v>
      </c>
      <c r="B65">
        <v>1944</v>
      </c>
    </row>
    <row r="66" spans="1:2">
      <c r="A66" s="42">
        <v>44348</v>
      </c>
      <c r="B66">
        <v>1969</v>
      </c>
    </row>
    <row r="67" spans="1:2">
      <c r="A67" s="42">
        <v>44378</v>
      </c>
      <c r="B67">
        <v>2082</v>
      </c>
    </row>
    <row r="68" spans="1:2">
      <c r="A68" s="42">
        <v>44409</v>
      </c>
      <c r="B68">
        <v>2100</v>
      </c>
    </row>
    <row r="69" spans="1:2">
      <c r="A69" s="42">
        <v>44440</v>
      </c>
      <c r="B69">
        <v>2217</v>
      </c>
    </row>
    <row r="70" spans="1:2">
      <c r="A70" s="42">
        <v>44470</v>
      </c>
      <c r="B70">
        <v>2465</v>
      </c>
    </row>
    <row r="71" spans="1:2">
      <c r="A71" s="42">
        <v>44501</v>
      </c>
      <c r="B71">
        <v>2977</v>
      </c>
    </row>
    <row r="72" spans="1:2">
      <c r="A72" s="42">
        <v>44531</v>
      </c>
      <c r="B72">
        <v>3711</v>
      </c>
    </row>
    <row r="73" spans="1:2">
      <c r="A73" s="42">
        <v>44562</v>
      </c>
      <c r="B73">
        <v>1801</v>
      </c>
    </row>
    <row r="74" spans="1:2">
      <c r="A74" s="42">
        <v>44593</v>
      </c>
      <c r="B74">
        <v>1650</v>
      </c>
    </row>
    <row r="75" spans="1:2">
      <c r="A75" s="42">
        <v>44621</v>
      </c>
      <c r="B75">
        <v>1731</v>
      </c>
    </row>
    <row r="76" spans="1:2">
      <c r="A76" s="42">
        <v>44652</v>
      </c>
      <c r="B76">
        <v>1978</v>
      </c>
    </row>
    <row r="77" spans="1:2">
      <c r="A77" s="42">
        <v>44682</v>
      </c>
      <c r="B77">
        <v>2097</v>
      </c>
    </row>
    <row r="78" spans="1:2">
      <c r="A78" s="42">
        <v>44713</v>
      </c>
      <c r="B78">
        <v>2123</v>
      </c>
    </row>
    <row r="79" spans="1:2">
      <c r="A79" s="42">
        <v>44743</v>
      </c>
      <c r="B79">
        <v>2235</v>
      </c>
    </row>
    <row r="80" spans="1:2">
      <c r="A80" s="42">
        <v>44774</v>
      </c>
      <c r="B80">
        <v>2259</v>
      </c>
    </row>
    <row r="81" spans="1:2">
      <c r="A81" s="42">
        <v>44805</v>
      </c>
      <c r="B81">
        <v>2383</v>
      </c>
    </row>
    <row r="82" spans="1:2">
      <c r="A82" s="42">
        <v>44835</v>
      </c>
      <c r="B82">
        <v>2645</v>
      </c>
    </row>
    <row r="83" spans="1:2">
      <c r="A83" s="42">
        <v>44866</v>
      </c>
      <c r="B83">
        <v>3183</v>
      </c>
    </row>
    <row r="84" spans="1:2">
      <c r="A84" s="42">
        <v>44896</v>
      </c>
      <c r="B84">
        <v>3960</v>
      </c>
    </row>
    <row r="85" spans="1:2">
      <c r="A85" s="42">
        <v>44927</v>
      </c>
      <c r="B85">
        <v>1947</v>
      </c>
    </row>
    <row r="86" spans="1:2">
      <c r="A86" s="42">
        <v>44958</v>
      </c>
      <c r="B86">
        <v>1771</v>
      </c>
    </row>
    <row r="87" spans="1:2">
      <c r="A87" s="42">
        <v>44986</v>
      </c>
      <c r="B87">
        <v>1878</v>
      </c>
    </row>
    <row r="88" spans="1:2">
      <c r="A88" s="42">
        <v>45017</v>
      </c>
      <c r="B88">
        <v>2120</v>
      </c>
    </row>
    <row r="89" spans="1:2">
      <c r="A89" s="42">
        <v>45047</v>
      </c>
      <c r="B89">
        <v>2253</v>
      </c>
    </row>
    <row r="90" spans="1:2">
      <c r="A90" s="42">
        <v>45078</v>
      </c>
      <c r="B90">
        <v>2284</v>
      </c>
    </row>
    <row r="91" spans="1:2">
      <c r="A91" s="42">
        <v>45108</v>
      </c>
      <c r="B91">
        <v>2399</v>
      </c>
    </row>
    <row r="92" spans="1:2">
      <c r="A92" s="42">
        <v>45139</v>
      </c>
      <c r="B92">
        <v>2420</v>
      </c>
    </row>
    <row r="93" spans="1:2">
      <c r="A93" s="42">
        <v>45170</v>
      </c>
      <c r="B93">
        <v>2551</v>
      </c>
    </row>
    <row r="94" spans="1:2">
      <c r="A94" s="42">
        <v>45200</v>
      </c>
      <c r="B94">
        <v>2822</v>
      </c>
    </row>
    <row r="95" spans="1:2">
      <c r="A95" s="42">
        <v>45231</v>
      </c>
      <c r="B95">
        <v>3397</v>
      </c>
    </row>
    <row r="96" spans="1:2">
      <c r="A96" s="42">
        <v>45261</v>
      </c>
      <c r="B96">
        <v>4224</v>
      </c>
    </row>
    <row r="97" spans="1:2">
      <c r="A97" s="42">
        <v>45292</v>
      </c>
      <c r="B97">
        <v>2083</v>
      </c>
    </row>
    <row r="98" spans="1:2">
      <c r="A98" s="42">
        <v>45323</v>
      </c>
      <c r="B98">
        <v>1911</v>
      </c>
    </row>
    <row r="99" spans="1:2">
      <c r="A99" s="42">
        <v>45352</v>
      </c>
      <c r="B99">
        <v>2011</v>
      </c>
    </row>
    <row r="100" spans="1:2">
      <c r="A100" s="42">
        <v>45383</v>
      </c>
      <c r="B100">
        <v>2269</v>
      </c>
    </row>
    <row r="101" spans="1:2">
      <c r="A101" s="42">
        <v>45413</v>
      </c>
      <c r="B101">
        <v>2397</v>
      </c>
    </row>
    <row r="102" spans="1:2">
      <c r="A102" s="42">
        <v>45444</v>
      </c>
      <c r="B102">
        <v>2434</v>
      </c>
    </row>
    <row r="103" spans="1:2">
      <c r="A103" s="42">
        <v>45474</v>
      </c>
      <c r="B103">
        <v>2555</v>
      </c>
    </row>
    <row r="104" spans="1:2">
      <c r="A104" s="42">
        <v>45505</v>
      </c>
      <c r="B104">
        <v>2577</v>
      </c>
    </row>
    <row r="105" spans="1:2">
      <c r="A105" s="42">
        <v>45536</v>
      </c>
      <c r="B105">
        <v>2715</v>
      </c>
    </row>
    <row r="106" spans="1:2">
      <c r="A106" s="42">
        <v>45566</v>
      </c>
      <c r="B106">
        <v>3004</v>
      </c>
    </row>
    <row r="107" spans="1:2">
      <c r="A107" s="42">
        <v>45597</v>
      </c>
      <c r="B107">
        <v>3608</v>
      </c>
    </row>
    <row r="108" spans="1:2">
      <c r="A108" s="42">
        <v>45627</v>
      </c>
      <c r="B108">
        <v>4477</v>
      </c>
    </row>
    <row r="109" spans="1:2">
      <c r="A109" s="42">
        <v>45658</v>
      </c>
      <c r="B109">
        <v>2221</v>
      </c>
    </row>
    <row r="110" spans="1:2">
      <c r="A110" s="42">
        <v>45689</v>
      </c>
      <c r="B110">
        <v>2049</v>
      </c>
    </row>
    <row r="111" spans="1:2">
      <c r="A111" s="42">
        <v>45717</v>
      </c>
      <c r="B111">
        <v>2154</v>
      </c>
    </row>
    <row r="112" spans="1:2">
      <c r="A112" s="42">
        <v>45748</v>
      </c>
      <c r="B112">
        <v>2419</v>
      </c>
    </row>
    <row r="113" spans="1:5">
      <c r="A113" s="42">
        <v>45778</v>
      </c>
      <c r="B113">
        <v>2555</v>
      </c>
    </row>
    <row r="114" spans="1:5">
      <c r="A114" s="42">
        <v>45809</v>
      </c>
      <c r="B114">
        <v>2593</v>
      </c>
    </row>
    <row r="115" spans="1:5">
      <c r="A115" s="42">
        <v>45839</v>
      </c>
      <c r="B115">
        <v>2712</v>
      </c>
    </row>
    <row r="116" spans="1:5">
      <c r="A116" s="42">
        <v>45870</v>
      </c>
      <c r="B116">
        <v>2738</v>
      </c>
    </row>
    <row r="117" spans="1:5">
      <c r="A117" s="42">
        <v>45901</v>
      </c>
      <c r="B117">
        <v>2879</v>
      </c>
    </row>
    <row r="118" spans="1:5">
      <c r="A118" s="42">
        <v>45931</v>
      </c>
      <c r="B118">
        <v>3185</v>
      </c>
    </row>
    <row r="119" spans="1:5">
      <c r="A119" s="42">
        <v>45962</v>
      </c>
      <c r="B119">
        <v>3819</v>
      </c>
    </row>
    <row r="120" spans="1:5">
      <c r="A120" s="42">
        <v>45992</v>
      </c>
      <c r="B120">
        <v>4734</v>
      </c>
      <c r="C120">
        <v>4734</v>
      </c>
      <c r="D120" s="47">
        <v>4734</v>
      </c>
      <c r="E120" s="47">
        <v>4734</v>
      </c>
    </row>
    <row r="121" spans="1:5">
      <c r="A121" s="42">
        <v>46023</v>
      </c>
      <c r="C121">
        <f t="shared" ref="C121:C144" si="0">_xlfn.FORECAST.ETS(A121,$B$2:$B$120,$A$2:$A$120,1,1)</f>
        <v>2389.2891330942184</v>
      </c>
      <c r="D121" s="47">
        <f t="shared" ref="D121:D144" si="1">C121-_xlfn.FORECAST.ETS.CONFINT(A121,$B$2:$B$120,$A$2:$A$120,0.95,1,1)</f>
        <v>2310.7310314052606</v>
      </c>
      <c r="E121" s="47">
        <f t="shared" ref="E121:E144" si="2">C121+_xlfn.FORECAST.ETS.CONFINT(A121,$B$2:$B$120,$A$2:$A$120,0.95,1,1)</f>
        <v>2467.8472347831762</v>
      </c>
    </row>
    <row r="122" spans="1:5">
      <c r="A122" s="42">
        <v>46054</v>
      </c>
      <c r="C122">
        <f t="shared" si="0"/>
        <v>2220.1263552542591</v>
      </c>
      <c r="D122" s="47">
        <f t="shared" si="1"/>
        <v>2141.1685846371383</v>
      </c>
      <c r="E122" s="47">
        <f t="shared" si="2"/>
        <v>2299.0841258713799</v>
      </c>
    </row>
    <row r="123" spans="1:5">
      <c r="A123" s="42">
        <v>46082</v>
      </c>
      <c r="C123">
        <f t="shared" si="0"/>
        <v>2327.5717197008785</v>
      </c>
      <c r="D123" s="47">
        <f t="shared" si="1"/>
        <v>2248.2083998996418</v>
      </c>
      <c r="E123" s="47">
        <f t="shared" si="2"/>
        <v>2406.9350395021152</v>
      </c>
    </row>
    <row r="124" spans="1:5">
      <c r="A124" s="42">
        <v>46113</v>
      </c>
      <c r="C124">
        <f t="shared" si="0"/>
        <v>2594.2896385540189</v>
      </c>
      <c r="D124" s="47">
        <f t="shared" si="1"/>
        <v>2514.5149016326995</v>
      </c>
      <c r="E124" s="47">
        <f t="shared" si="2"/>
        <v>2674.0643754753382</v>
      </c>
    </row>
    <row r="125" spans="1:5">
      <c r="A125" s="42">
        <v>46143</v>
      </c>
      <c r="C125">
        <f t="shared" si="0"/>
        <v>2731.2924547856528</v>
      </c>
      <c r="D125" s="47">
        <f t="shared" si="1"/>
        <v>2651.1004461653815</v>
      </c>
      <c r="E125" s="47">
        <f t="shared" si="2"/>
        <v>2811.4844634059241</v>
      </c>
    </row>
    <row r="126" spans="1:5">
      <c r="A126" s="42">
        <v>46174</v>
      </c>
      <c r="C126">
        <f t="shared" si="0"/>
        <v>2770.2735868349578</v>
      </c>
      <c r="D126" s="47">
        <f t="shared" si="1"/>
        <v>2689.6584662949008</v>
      </c>
      <c r="E126" s="47">
        <f t="shared" si="2"/>
        <v>2850.8887073750147</v>
      </c>
    </row>
    <row r="127" spans="1:5">
      <c r="A127" s="42">
        <v>46204</v>
      </c>
      <c r="C127">
        <f t="shared" si="0"/>
        <v>2890.4587491671682</v>
      </c>
      <c r="D127" s="47">
        <f t="shared" si="1"/>
        <v>2809.4146918093393</v>
      </c>
      <c r="E127" s="47">
        <f t="shared" si="2"/>
        <v>2971.5028065249971</v>
      </c>
    </row>
    <row r="128" spans="1:5">
      <c r="A128" s="42">
        <v>46235</v>
      </c>
      <c r="C128">
        <f t="shared" si="0"/>
        <v>2917.2092042972631</v>
      </c>
      <c r="D128" s="47">
        <f t="shared" si="1"/>
        <v>2835.7304014753149</v>
      </c>
      <c r="E128" s="47">
        <f t="shared" si="2"/>
        <v>2998.6880071192113</v>
      </c>
    </row>
    <row r="129" spans="1:5">
      <c r="A129" s="42">
        <v>46266</v>
      </c>
      <c r="C129">
        <f t="shared" si="0"/>
        <v>3058.5911693387802</v>
      </c>
      <c r="D129" s="47">
        <f t="shared" si="1"/>
        <v>2976.671829550944</v>
      </c>
      <c r="E129" s="47">
        <f t="shared" si="2"/>
        <v>3140.5105091266164</v>
      </c>
    </row>
    <row r="130" spans="1:5">
      <c r="A130" s="42">
        <v>46296</v>
      </c>
      <c r="C130">
        <f t="shared" si="0"/>
        <v>3363.0285667706753</v>
      </c>
      <c r="D130" s="47">
        <f t="shared" si="1"/>
        <v>3280.6629165170589</v>
      </c>
      <c r="E130" s="47">
        <f t="shared" si="2"/>
        <v>3445.3942170242917</v>
      </c>
    </row>
    <row r="131" spans="1:5">
      <c r="A131" s="42">
        <v>46327</v>
      </c>
      <c r="C131">
        <f t="shared" si="0"/>
        <v>3992.0713219623949</v>
      </c>
      <c r="D131" s="47">
        <f t="shared" si="1"/>
        <v>3909.2536065669142</v>
      </c>
      <c r="E131" s="47">
        <f t="shared" si="2"/>
        <v>4074.8890373578756</v>
      </c>
    </row>
    <row r="132" spans="1:5">
      <c r="A132" s="42">
        <v>46357</v>
      </c>
      <c r="C132">
        <f t="shared" si="0"/>
        <v>4896.9418547658952</v>
      </c>
      <c r="D132" s="47">
        <f t="shared" si="1"/>
        <v>4813.66633916315</v>
      </c>
      <c r="E132" s="47">
        <f t="shared" si="2"/>
        <v>4980.2173703686403</v>
      </c>
    </row>
    <row r="133" spans="1:5">
      <c r="A133" s="42">
        <v>46388</v>
      </c>
      <c r="C133">
        <f t="shared" si="0"/>
        <v>2552.3327901497723</v>
      </c>
      <c r="D133" s="47">
        <f t="shared" si="1"/>
        <v>2437.2558427024524</v>
      </c>
      <c r="E133" s="47">
        <f t="shared" si="2"/>
        <v>2667.4097375970923</v>
      </c>
    </row>
    <row r="134" spans="1:5">
      <c r="A134" s="42">
        <v>46419</v>
      </c>
      <c r="C134">
        <f t="shared" si="0"/>
        <v>2383.1700123098135</v>
      </c>
      <c r="D134" s="47">
        <f t="shared" si="1"/>
        <v>2267.7511831461015</v>
      </c>
      <c r="E134" s="47">
        <f t="shared" si="2"/>
        <v>2498.5888414735255</v>
      </c>
    </row>
    <row r="135" spans="1:5">
      <c r="A135" s="42">
        <v>46447</v>
      </c>
      <c r="C135">
        <f t="shared" si="0"/>
        <v>2490.6153767564329</v>
      </c>
      <c r="D135" s="47">
        <f t="shared" si="1"/>
        <v>2374.8496248284409</v>
      </c>
      <c r="E135" s="47">
        <f t="shared" si="2"/>
        <v>2606.3811286844248</v>
      </c>
    </row>
    <row r="136" spans="1:5">
      <c r="A136" s="42">
        <v>46478</v>
      </c>
      <c r="C136">
        <f t="shared" si="0"/>
        <v>2757.3332956095733</v>
      </c>
      <c r="D136" s="47">
        <f t="shared" si="1"/>
        <v>2641.2155719049733</v>
      </c>
      <c r="E136" s="47">
        <f t="shared" si="2"/>
        <v>2873.4510193141732</v>
      </c>
    </row>
    <row r="137" spans="1:5">
      <c r="A137" s="42">
        <v>46508</v>
      </c>
      <c r="C137">
        <f t="shared" si="0"/>
        <v>2894.3361118412067</v>
      </c>
      <c r="D137" s="47">
        <f t="shared" si="1"/>
        <v>2777.8613601354145</v>
      </c>
      <c r="E137" s="47">
        <f t="shared" si="2"/>
        <v>3010.8108635469989</v>
      </c>
    </row>
    <row r="138" spans="1:5">
      <c r="A138" s="42">
        <v>46539</v>
      </c>
      <c r="C138">
        <f t="shared" si="0"/>
        <v>2933.3172438905121</v>
      </c>
      <c r="D138" s="47">
        <f t="shared" si="1"/>
        <v>2816.4804014906576</v>
      </c>
      <c r="E138" s="47">
        <f t="shared" si="2"/>
        <v>3050.1540862903666</v>
      </c>
    </row>
    <row r="139" spans="1:5">
      <c r="A139" s="42">
        <v>46569</v>
      </c>
      <c r="C139">
        <f t="shared" si="0"/>
        <v>3053.5024062227226</v>
      </c>
      <c r="D139" s="47">
        <f t="shared" si="1"/>
        <v>2936.2984047030809</v>
      </c>
      <c r="E139" s="47">
        <f t="shared" si="2"/>
        <v>3170.7064077423643</v>
      </c>
    </row>
    <row r="140" spans="1:5">
      <c r="A140" s="42">
        <v>46600</v>
      </c>
      <c r="C140">
        <f t="shared" si="0"/>
        <v>3080.2528613528175</v>
      </c>
      <c r="D140" s="47">
        <f t="shared" si="1"/>
        <v>2962.6766272813875</v>
      </c>
      <c r="E140" s="47">
        <f t="shared" si="2"/>
        <v>3197.8290954242475</v>
      </c>
    </row>
    <row r="141" spans="1:5">
      <c r="A141" s="42">
        <v>46631</v>
      </c>
      <c r="C141">
        <f t="shared" si="0"/>
        <v>3221.6348263943341</v>
      </c>
      <c r="D141" s="47">
        <f t="shared" si="1"/>
        <v>3103.6812820502591</v>
      </c>
      <c r="E141" s="47">
        <f t="shared" si="2"/>
        <v>3339.5883707384091</v>
      </c>
    </row>
    <row r="142" spans="1:5">
      <c r="A142" s="42">
        <v>46661</v>
      </c>
      <c r="C142">
        <f t="shared" si="0"/>
        <v>3526.0722238262297</v>
      </c>
      <c r="D142" s="47">
        <f t="shared" si="1"/>
        <v>3407.7362879077737</v>
      </c>
      <c r="E142" s="47">
        <f t="shared" si="2"/>
        <v>3644.4081597446857</v>
      </c>
    </row>
    <row r="143" spans="1:5">
      <c r="A143" s="42">
        <v>46692</v>
      </c>
      <c r="C143">
        <f t="shared" si="0"/>
        <v>4155.1149790179488</v>
      </c>
      <c r="D143" s="47">
        <f t="shared" si="1"/>
        <v>4036.3915673407573</v>
      </c>
      <c r="E143" s="47">
        <f t="shared" si="2"/>
        <v>4273.8383906951403</v>
      </c>
    </row>
    <row r="144" spans="1:5">
      <c r="A144" s="42">
        <v>46722</v>
      </c>
      <c r="C144">
        <f t="shared" si="0"/>
        <v>5059.9855118214491</v>
      </c>
      <c r="D144" s="47">
        <f t="shared" si="1"/>
        <v>4940.8695380068284</v>
      </c>
      <c r="E144" s="47">
        <f t="shared" si="2"/>
        <v>5179.1014856360698</v>
      </c>
    </row>
  </sheetData>
  <pageMargins left="0.7" right="0.7" top="0.75" bottom="0.75" header="0.3" footer="0.3"/>
  <drawing r:id="rId1"/>
  <tableParts count="2">
    <tablePart r:id="rId2"/>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CA0EE-1593-4C8F-BBC4-56F35461892A}">
  <dimension ref="A1:E121"/>
  <sheetViews>
    <sheetView topLeftCell="A95" workbookViewId="0">
      <selection activeCell="A3" sqref="A3:B121"/>
    </sheetView>
  </sheetViews>
  <sheetFormatPr defaultRowHeight="14.4"/>
  <cols>
    <col min="1" max="1" width="27.33203125" customWidth="1"/>
    <col min="2" max="2" width="13.33203125" customWidth="1"/>
  </cols>
  <sheetData>
    <row r="1" spans="1:5" ht="15" thickBot="1">
      <c r="A1" s="143" t="s">
        <v>80</v>
      </c>
      <c r="B1" s="99" t="s">
        <v>981</v>
      </c>
    </row>
    <row r="2" spans="1:5" ht="15" thickBot="1">
      <c r="A2" s="144">
        <v>42370</v>
      </c>
      <c r="B2" s="100">
        <v>1021</v>
      </c>
    </row>
    <row r="3" spans="1:5" ht="15" thickBot="1">
      <c r="A3" s="144">
        <v>42401</v>
      </c>
      <c r="B3" s="100">
        <v>845</v>
      </c>
    </row>
    <row r="4" spans="1:5" ht="15" thickBot="1">
      <c r="A4" s="144">
        <v>42430</v>
      </c>
      <c r="B4" s="100">
        <v>919</v>
      </c>
    </row>
    <row r="5" spans="1:5" ht="15" thickBot="1">
      <c r="A5" s="144">
        <v>42461</v>
      </c>
      <c r="B5" s="100">
        <v>1111</v>
      </c>
    </row>
    <row r="6" spans="1:5" ht="15" thickBot="1">
      <c r="A6" s="144">
        <v>42491</v>
      </c>
      <c r="B6" s="100">
        <v>1225</v>
      </c>
    </row>
    <row r="7" spans="1:5" ht="15" thickBot="1">
      <c r="A7" s="144">
        <v>42522</v>
      </c>
      <c r="B7" s="100">
        <v>1240</v>
      </c>
    </row>
    <row r="8" spans="1:5" ht="15" thickBot="1">
      <c r="A8" s="144">
        <v>42552</v>
      </c>
      <c r="B8" s="100">
        <v>1341</v>
      </c>
    </row>
    <row r="9" spans="1:5" ht="15" thickBot="1">
      <c r="A9" s="144">
        <v>42583</v>
      </c>
      <c r="E9" s="100">
        <v>1345</v>
      </c>
    </row>
    <row r="10" spans="1:5" ht="15" thickBot="1">
      <c r="A10" s="144">
        <v>42614</v>
      </c>
      <c r="B10" s="100">
        <v>1450</v>
      </c>
    </row>
    <row r="11" spans="1:5" ht="15" thickBot="1">
      <c r="A11" s="144">
        <v>42644</v>
      </c>
      <c r="B11" s="100">
        <v>1629</v>
      </c>
    </row>
    <row r="12" spans="1:5" ht="15" thickBot="1">
      <c r="A12" s="144">
        <v>42675</v>
      </c>
      <c r="B12" s="100">
        <v>2004</v>
      </c>
    </row>
    <row r="13" spans="1:5" ht="15" thickBot="1">
      <c r="A13" s="144">
        <v>42705</v>
      </c>
      <c r="B13" s="100">
        <v>2519</v>
      </c>
    </row>
    <row r="14" spans="1:5" ht="15" thickBot="1">
      <c r="A14" s="144">
        <v>42736</v>
      </c>
      <c r="B14" s="100">
        <v>1147</v>
      </c>
    </row>
    <row r="15" spans="1:5" ht="15" thickBot="1">
      <c r="A15" s="144">
        <v>42767</v>
      </c>
      <c r="B15" s="100">
        <v>985</v>
      </c>
    </row>
    <row r="16" spans="1:5" ht="15" thickBot="1">
      <c r="A16" s="144">
        <v>42795</v>
      </c>
      <c r="E16" s="100">
        <v>1040</v>
      </c>
    </row>
    <row r="17" spans="1:5" ht="15" thickBot="1">
      <c r="A17" s="144">
        <v>42826</v>
      </c>
      <c r="B17" s="100">
        <v>1251</v>
      </c>
    </row>
    <row r="18" spans="1:5" ht="15" thickBot="1">
      <c r="A18" s="144">
        <v>42856</v>
      </c>
      <c r="B18" s="100">
        <v>1340</v>
      </c>
    </row>
    <row r="19" spans="1:5" ht="15" thickBot="1">
      <c r="A19" s="144">
        <v>42887</v>
      </c>
      <c r="B19" s="100">
        <v>1373</v>
      </c>
    </row>
    <row r="20" spans="1:5" ht="15" thickBot="1">
      <c r="A20" s="144">
        <v>42917</v>
      </c>
      <c r="B20" s="100">
        <v>1481</v>
      </c>
    </row>
    <row r="21" spans="1:5" ht="15" thickBot="1">
      <c r="A21" s="144">
        <v>42948</v>
      </c>
      <c r="B21" s="100">
        <v>1494</v>
      </c>
    </row>
    <row r="22" spans="1:5" ht="15" thickBot="1">
      <c r="A22" s="144">
        <v>42979</v>
      </c>
      <c r="B22" s="100">
        <v>1604</v>
      </c>
    </row>
    <row r="23" spans="1:5" ht="15" thickBot="1">
      <c r="A23" s="144">
        <v>43009</v>
      </c>
      <c r="E23" s="100">
        <v>1791</v>
      </c>
    </row>
    <row r="24" spans="1:5" ht="15" thickBot="1">
      <c r="A24" s="144">
        <v>43040</v>
      </c>
      <c r="B24" s="100">
        <v>2197</v>
      </c>
    </row>
    <row r="25" spans="1:5" ht="15" thickBot="1">
      <c r="A25" s="144">
        <v>43070</v>
      </c>
      <c r="B25" s="100">
        <v>2736</v>
      </c>
    </row>
    <row r="26" spans="1:5" ht="15" thickBot="1">
      <c r="A26" s="144">
        <v>43101</v>
      </c>
      <c r="B26" s="100">
        <v>1283</v>
      </c>
    </row>
    <row r="27" spans="1:5" ht="15" thickBot="1">
      <c r="A27" s="144">
        <v>43132</v>
      </c>
      <c r="B27" s="100">
        <v>1110</v>
      </c>
    </row>
    <row r="28" spans="1:5" ht="15" thickBot="1">
      <c r="A28" s="144">
        <v>43160</v>
      </c>
      <c r="B28" s="100">
        <v>1184</v>
      </c>
    </row>
    <row r="29" spans="1:5" ht="15" thickBot="1">
      <c r="A29" s="144">
        <v>43191</v>
      </c>
      <c r="B29" s="100">
        <v>1378</v>
      </c>
    </row>
    <row r="30" spans="1:5" ht="15" thickBot="1">
      <c r="A30" s="144">
        <v>43221</v>
      </c>
      <c r="B30" s="100">
        <v>1500</v>
      </c>
    </row>
    <row r="31" spans="1:5" ht="15" thickBot="1">
      <c r="A31" s="144">
        <v>43252</v>
      </c>
      <c r="B31" s="100">
        <v>1520</v>
      </c>
    </row>
    <row r="32" spans="1:5" ht="15" thickBot="1">
      <c r="A32" s="144">
        <v>43282</v>
      </c>
      <c r="B32" s="100">
        <v>1618</v>
      </c>
    </row>
    <row r="33" spans="1:2" ht="15" thickBot="1">
      <c r="A33" s="144">
        <v>43313</v>
      </c>
      <c r="B33" s="100">
        <v>1640</v>
      </c>
    </row>
    <row r="34" spans="1:2" ht="15" thickBot="1">
      <c r="A34" s="144">
        <v>43344</v>
      </c>
      <c r="B34" s="100">
        <v>1746</v>
      </c>
    </row>
    <row r="35" spans="1:2" ht="15" thickBot="1">
      <c r="A35" s="144">
        <v>43374</v>
      </c>
      <c r="B35" s="100">
        <v>1957</v>
      </c>
    </row>
    <row r="36" spans="1:2" ht="15" thickBot="1">
      <c r="A36" s="144">
        <v>43405</v>
      </c>
      <c r="B36" s="100">
        <v>2378</v>
      </c>
    </row>
    <row r="37" spans="1:2" ht="15" thickBot="1">
      <c r="A37" s="144">
        <v>43435</v>
      </c>
      <c r="B37" s="100">
        <v>2977</v>
      </c>
    </row>
    <row r="38" spans="1:2" ht="15" thickBot="1">
      <c r="A38" s="144">
        <v>43466</v>
      </c>
      <c r="B38" s="100">
        <v>1403</v>
      </c>
    </row>
    <row r="39" spans="1:2" ht="15" thickBot="1">
      <c r="A39" s="144">
        <v>43497</v>
      </c>
      <c r="B39" s="100">
        <v>1251</v>
      </c>
    </row>
    <row r="40" spans="1:2" ht="15" thickBot="1">
      <c r="A40" s="144">
        <v>43525</v>
      </c>
      <c r="B40" s="100">
        <v>1318</v>
      </c>
    </row>
    <row r="41" spans="1:2" ht="15" thickBot="1">
      <c r="A41" s="144">
        <v>43556</v>
      </c>
      <c r="B41" s="100">
        <v>1515</v>
      </c>
    </row>
    <row r="42" spans="1:2" ht="15" thickBot="1">
      <c r="A42" s="144">
        <v>43586</v>
      </c>
      <c r="B42" s="100">
        <v>1632</v>
      </c>
    </row>
    <row r="43" spans="1:2" ht="15" thickBot="1">
      <c r="A43" s="144">
        <v>43617</v>
      </c>
      <c r="B43" s="100">
        <v>1667</v>
      </c>
    </row>
    <row r="44" spans="1:2" ht="15" thickBot="1">
      <c r="A44" s="144">
        <v>43647</v>
      </c>
      <c r="B44" s="100">
        <v>1770</v>
      </c>
    </row>
    <row r="45" spans="1:2" ht="15" thickBot="1">
      <c r="A45" s="144">
        <v>43678</v>
      </c>
      <c r="B45" s="100">
        <v>1790</v>
      </c>
    </row>
    <row r="46" spans="1:2" ht="15" thickBot="1">
      <c r="A46" s="144">
        <v>43709</v>
      </c>
      <c r="B46" s="100">
        <v>1908</v>
      </c>
    </row>
    <row r="47" spans="1:2" ht="15" thickBot="1">
      <c r="A47" s="144">
        <v>43739</v>
      </c>
      <c r="B47" s="100">
        <v>2125</v>
      </c>
    </row>
    <row r="48" spans="1:2" ht="15" thickBot="1">
      <c r="A48" s="144">
        <v>43770</v>
      </c>
      <c r="B48" s="100">
        <v>2580</v>
      </c>
    </row>
    <row r="49" spans="1:2" ht="15" thickBot="1">
      <c r="A49" s="144">
        <v>43800</v>
      </c>
      <c r="B49" s="100">
        <v>3208</v>
      </c>
    </row>
    <row r="50" spans="1:2" ht="15" thickBot="1">
      <c r="A50" s="144">
        <v>43831</v>
      </c>
      <c r="B50" s="100">
        <v>1540</v>
      </c>
    </row>
    <row r="51" spans="1:2" ht="15" thickBot="1">
      <c r="A51" s="144">
        <v>43862</v>
      </c>
      <c r="B51" s="100">
        <v>1374</v>
      </c>
    </row>
    <row r="52" spans="1:2" ht="15" thickBot="1">
      <c r="A52" s="144">
        <v>43891</v>
      </c>
      <c r="B52" s="100">
        <v>1453</v>
      </c>
    </row>
    <row r="53" spans="1:2" ht="15" thickBot="1">
      <c r="A53" s="144">
        <v>43922</v>
      </c>
      <c r="B53" s="100">
        <v>1673</v>
      </c>
    </row>
    <row r="54" spans="1:2" ht="15" thickBot="1">
      <c r="A54" s="144">
        <v>43952</v>
      </c>
      <c r="B54" s="100">
        <v>1791</v>
      </c>
    </row>
    <row r="55" spans="1:2" ht="15" thickBot="1">
      <c r="A55" s="144">
        <v>43983</v>
      </c>
      <c r="B55" s="100">
        <v>1823</v>
      </c>
    </row>
    <row r="56" spans="1:2" ht="15" thickBot="1">
      <c r="A56" s="144">
        <v>44013</v>
      </c>
      <c r="B56" s="100">
        <v>1919</v>
      </c>
    </row>
    <row r="57" spans="1:2" ht="15" thickBot="1">
      <c r="A57" s="144">
        <v>44044</v>
      </c>
      <c r="B57" s="100">
        <v>1937</v>
      </c>
    </row>
    <row r="58" spans="1:2" ht="15" thickBot="1">
      <c r="A58" s="144">
        <v>44075</v>
      </c>
      <c r="B58" s="100">
        <v>2056</v>
      </c>
    </row>
    <row r="59" spans="1:2" ht="15" thickBot="1">
      <c r="A59" s="144">
        <v>44105</v>
      </c>
      <c r="B59" s="100">
        <v>2291</v>
      </c>
    </row>
    <row r="60" spans="1:2" ht="15" thickBot="1">
      <c r="A60" s="144">
        <v>44136</v>
      </c>
      <c r="B60" s="100">
        <v>2772</v>
      </c>
    </row>
    <row r="61" spans="1:2" ht="15" thickBot="1">
      <c r="A61" s="144">
        <v>44166</v>
      </c>
      <c r="B61" s="100">
        <v>3450</v>
      </c>
    </row>
    <row r="62" spans="1:2" ht="15" thickBot="1">
      <c r="A62" s="144">
        <v>44197</v>
      </c>
      <c r="B62" s="100">
        <v>1670</v>
      </c>
    </row>
    <row r="63" spans="1:2" ht="15" thickBot="1">
      <c r="A63" s="144">
        <v>44228</v>
      </c>
      <c r="B63" s="100">
        <v>1513</v>
      </c>
    </row>
    <row r="64" spans="1:2" ht="15" thickBot="1">
      <c r="A64" s="144">
        <v>44256</v>
      </c>
      <c r="B64" s="100">
        <v>1599</v>
      </c>
    </row>
    <row r="65" spans="1:2" ht="15" thickBot="1">
      <c r="A65" s="144">
        <v>44287</v>
      </c>
      <c r="B65" s="100">
        <v>1815</v>
      </c>
    </row>
    <row r="66" spans="1:2" ht="15" thickBot="1">
      <c r="A66" s="144">
        <v>44317</v>
      </c>
      <c r="B66" s="100">
        <v>1944</v>
      </c>
    </row>
    <row r="67" spans="1:2" ht="15" thickBot="1">
      <c r="A67" s="144">
        <v>44348</v>
      </c>
      <c r="B67" s="100">
        <v>1969</v>
      </c>
    </row>
    <row r="68" spans="1:2" ht="15" thickBot="1">
      <c r="A68" s="144">
        <v>44378</v>
      </c>
      <c r="B68" s="100">
        <v>2082</v>
      </c>
    </row>
    <row r="69" spans="1:2" ht="15" thickBot="1">
      <c r="A69" s="144">
        <v>44409</v>
      </c>
      <c r="B69" s="100">
        <v>2100</v>
      </c>
    </row>
    <row r="70" spans="1:2" ht="15" thickBot="1">
      <c r="A70" s="144">
        <v>44440</v>
      </c>
      <c r="B70" s="100">
        <v>2217</v>
      </c>
    </row>
    <row r="71" spans="1:2" ht="15" thickBot="1">
      <c r="A71" s="144">
        <v>44470</v>
      </c>
      <c r="B71" s="100">
        <v>2465</v>
      </c>
    </row>
    <row r="72" spans="1:2" ht="15" thickBot="1">
      <c r="A72" s="144">
        <v>44501</v>
      </c>
      <c r="B72" s="100">
        <v>2977</v>
      </c>
    </row>
    <row r="73" spans="1:2" ht="15" thickBot="1">
      <c r="A73" s="144">
        <v>44531</v>
      </c>
      <c r="B73" s="100">
        <v>3711</v>
      </c>
    </row>
    <row r="74" spans="1:2" ht="15" thickBot="1">
      <c r="A74" s="144">
        <v>44562</v>
      </c>
      <c r="B74" s="100">
        <v>1801</v>
      </c>
    </row>
    <row r="75" spans="1:2" ht="15" thickBot="1">
      <c r="A75" s="144">
        <v>44593</v>
      </c>
      <c r="B75" s="100">
        <v>1650</v>
      </c>
    </row>
    <row r="76" spans="1:2" ht="15" thickBot="1">
      <c r="A76" s="144">
        <v>44621</v>
      </c>
      <c r="B76" s="100">
        <v>1731</v>
      </c>
    </row>
    <row r="77" spans="1:2" ht="15" thickBot="1">
      <c r="A77" s="144">
        <v>44652</v>
      </c>
      <c r="B77" s="100">
        <v>1978</v>
      </c>
    </row>
    <row r="78" spans="1:2" ht="15" thickBot="1">
      <c r="A78" s="144">
        <v>44682</v>
      </c>
      <c r="B78" s="100">
        <v>2097</v>
      </c>
    </row>
    <row r="79" spans="1:2" ht="15" thickBot="1">
      <c r="A79" s="144">
        <v>44713</v>
      </c>
      <c r="B79" s="100">
        <v>2123</v>
      </c>
    </row>
    <row r="80" spans="1:2" ht="15" thickBot="1">
      <c r="A80" s="144">
        <v>44743</v>
      </c>
      <c r="B80" s="100">
        <v>2235</v>
      </c>
    </row>
    <row r="81" spans="1:2" ht="15" thickBot="1">
      <c r="A81" s="144">
        <v>44774</v>
      </c>
      <c r="B81" s="100">
        <v>2259</v>
      </c>
    </row>
    <row r="82" spans="1:2" ht="15" thickBot="1">
      <c r="A82" s="144">
        <v>44805</v>
      </c>
      <c r="B82" s="100">
        <v>2383</v>
      </c>
    </row>
    <row r="83" spans="1:2" ht="15" thickBot="1">
      <c r="A83" s="144">
        <v>44835</v>
      </c>
      <c r="B83" s="100">
        <v>2645</v>
      </c>
    </row>
    <row r="84" spans="1:2" ht="15" thickBot="1">
      <c r="A84" s="144">
        <v>44866</v>
      </c>
      <c r="B84" s="100">
        <v>3183</v>
      </c>
    </row>
    <row r="85" spans="1:2" ht="15" thickBot="1">
      <c r="A85" s="144">
        <v>44896</v>
      </c>
      <c r="B85" s="100">
        <v>3960</v>
      </c>
    </row>
    <row r="86" spans="1:2" ht="15" thickBot="1">
      <c r="A86" s="144">
        <v>44927</v>
      </c>
      <c r="B86" s="100">
        <v>1947</v>
      </c>
    </row>
    <row r="87" spans="1:2" ht="15" thickBot="1">
      <c r="A87" s="144">
        <v>44958</v>
      </c>
      <c r="B87" s="100">
        <v>1771</v>
      </c>
    </row>
    <row r="88" spans="1:2" ht="15" thickBot="1">
      <c r="A88" s="144">
        <v>44986</v>
      </c>
      <c r="B88" s="100">
        <v>1878</v>
      </c>
    </row>
    <row r="89" spans="1:2" ht="15" thickBot="1">
      <c r="A89" s="144">
        <v>45017</v>
      </c>
      <c r="B89" s="100">
        <v>2120</v>
      </c>
    </row>
    <row r="90" spans="1:2" ht="15" thickBot="1">
      <c r="A90" s="144">
        <v>45047</v>
      </c>
      <c r="B90" s="100">
        <v>2253</v>
      </c>
    </row>
    <row r="91" spans="1:2" ht="15" thickBot="1">
      <c r="A91" s="144">
        <v>45078</v>
      </c>
      <c r="B91" s="100">
        <v>2284</v>
      </c>
    </row>
    <row r="92" spans="1:2" ht="15" thickBot="1">
      <c r="A92" s="144">
        <v>45108</v>
      </c>
      <c r="B92" s="100">
        <v>2399</v>
      </c>
    </row>
    <row r="93" spans="1:2" ht="15" thickBot="1">
      <c r="A93" s="144">
        <v>45139</v>
      </c>
      <c r="B93" s="100">
        <v>2420</v>
      </c>
    </row>
    <row r="94" spans="1:2" ht="15" thickBot="1">
      <c r="A94" s="144">
        <v>45170</v>
      </c>
      <c r="B94" s="100">
        <v>2551</v>
      </c>
    </row>
    <row r="95" spans="1:2" ht="15" thickBot="1">
      <c r="A95" s="144">
        <v>45200</v>
      </c>
      <c r="B95" s="100">
        <v>2822</v>
      </c>
    </row>
    <row r="96" spans="1:2" ht="15" thickBot="1">
      <c r="A96" s="144">
        <v>45231</v>
      </c>
      <c r="B96" s="100">
        <v>3397</v>
      </c>
    </row>
    <row r="97" spans="1:2" ht="15" thickBot="1">
      <c r="A97" s="144">
        <v>45261</v>
      </c>
      <c r="B97" s="100">
        <v>4224</v>
      </c>
    </row>
    <row r="98" spans="1:2" ht="15" thickBot="1">
      <c r="A98" s="144">
        <v>45292</v>
      </c>
      <c r="B98" s="100">
        <v>2083</v>
      </c>
    </row>
    <row r="99" spans="1:2" ht="15" thickBot="1">
      <c r="A99" s="144">
        <v>45323</v>
      </c>
      <c r="B99" s="100">
        <v>1911</v>
      </c>
    </row>
    <row r="100" spans="1:2" ht="15" thickBot="1">
      <c r="A100" s="144">
        <v>45352</v>
      </c>
      <c r="B100" s="100">
        <v>2011</v>
      </c>
    </row>
    <row r="101" spans="1:2" ht="15" thickBot="1">
      <c r="A101" s="144">
        <v>45383</v>
      </c>
      <c r="B101" s="100">
        <v>2269</v>
      </c>
    </row>
    <row r="102" spans="1:2" ht="15" thickBot="1">
      <c r="A102" s="144">
        <v>45413</v>
      </c>
      <c r="B102" s="100">
        <v>2397</v>
      </c>
    </row>
    <row r="103" spans="1:2" ht="15" thickBot="1">
      <c r="A103" s="144">
        <v>45444</v>
      </c>
      <c r="B103" s="100">
        <v>2434</v>
      </c>
    </row>
    <row r="104" spans="1:2" ht="15" thickBot="1">
      <c r="A104" s="144">
        <v>45474</v>
      </c>
      <c r="B104" s="100">
        <v>2555</v>
      </c>
    </row>
    <row r="105" spans="1:2" ht="15" thickBot="1">
      <c r="A105" s="144">
        <v>45505</v>
      </c>
      <c r="B105" s="100">
        <v>2577</v>
      </c>
    </row>
    <row r="106" spans="1:2" ht="15" thickBot="1">
      <c r="A106" s="144">
        <v>45536</v>
      </c>
      <c r="B106" s="100">
        <v>2715</v>
      </c>
    </row>
    <row r="107" spans="1:2" ht="15" thickBot="1">
      <c r="A107" s="144">
        <v>45566</v>
      </c>
      <c r="B107" s="100">
        <v>3004</v>
      </c>
    </row>
    <row r="108" spans="1:2" ht="15" thickBot="1">
      <c r="A108" s="144">
        <v>45597</v>
      </c>
      <c r="B108" s="100">
        <v>3608</v>
      </c>
    </row>
    <row r="109" spans="1:2" ht="15" thickBot="1">
      <c r="A109" s="144">
        <v>45627</v>
      </c>
      <c r="B109" s="100">
        <v>4477</v>
      </c>
    </row>
    <row r="110" spans="1:2" ht="15" thickBot="1">
      <c r="A110" s="144">
        <v>45658</v>
      </c>
      <c r="B110" s="100">
        <v>2221</v>
      </c>
    </row>
    <row r="111" spans="1:2" ht="15" thickBot="1">
      <c r="A111" s="144">
        <v>45689</v>
      </c>
      <c r="B111" s="100">
        <v>2049</v>
      </c>
    </row>
    <row r="112" spans="1:2" ht="15" thickBot="1">
      <c r="A112" s="144">
        <v>45717</v>
      </c>
      <c r="B112" s="100">
        <v>2154</v>
      </c>
    </row>
    <row r="113" spans="1:2" ht="15" thickBot="1">
      <c r="A113" s="144">
        <v>45748</v>
      </c>
      <c r="B113" s="100">
        <v>2419</v>
      </c>
    </row>
    <row r="114" spans="1:2" ht="15" thickBot="1">
      <c r="A114" s="144">
        <v>45778</v>
      </c>
      <c r="B114" s="100">
        <v>2555</v>
      </c>
    </row>
    <row r="115" spans="1:2" ht="15" thickBot="1">
      <c r="A115" s="144">
        <v>45809</v>
      </c>
      <c r="B115" s="100">
        <v>2593</v>
      </c>
    </row>
    <row r="116" spans="1:2" ht="15" thickBot="1">
      <c r="A116" s="144">
        <v>45839</v>
      </c>
      <c r="B116" s="100">
        <v>2712</v>
      </c>
    </row>
    <row r="117" spans="1:2" ht="15" thickBot="1">
      <c r="A117" s="144">
        <v>45870</v>
      </c>
      <c r="B117" s="100">
        <v>2738</v>
      </c>
    </row>
    <row r="118" spans="1:2" ht="15" thickBot="1">
      <c r="A118" s="144">
        <v>45901</v>
      </c>
      <c r="B118" s="100">
        <v>2879</v>
      </c>
    </row>
    <row r="119" spans="1:2" ht="15" thickBot="1">
      <c r="A119" s="144">
        <v>45931</v>
      </c>
      <c r="B119" s="100">
        <v>3185</v>
      </c>
    </row>
    <row r="120" spans="1:2" ht="15" thickBot="1">
      <c r="A120" s="144">
        <v>45962</v>
      </c>
      <c r="B120" s="100">
        <v>3819</v>
      </c>
    </row>
    <row r="121" spans="1:2" ht="15" thickBot="1">
      <c r="A121" s="144">
        <v>45992</v>
      </c>
      <c r="B121" s="100">
        <v>4734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61FE8-6E9B-4961-A359-C5ECCB046280}">
  <dimension ref="A1:Z1001"/>
  <sheetViews>
    <sheetView workbookViewId="0">
      <selection activeCell="D7" sqref="D7"/>
    </sheetView>
  </sheetViews>
  <sheetFormatPr defaultRowHeight="14.4"/>
  <cols>
    <col min="1" max="1" width="12" customWidth="1"/>
    <col min="2" max="2" width="24.21875" customWidth="1"/>
    <col min="3" max="3" width="27.109375" customWidth="1"/>
    <col min="4" max="4" width="18.5546875" customWidth="1"/>
    <col min="5" max="5" width="12.44140625" customWidth="1"/>
    <col min="6" max="6" width="16" customWidth="1"/>
    <col min="7" max="7" width="20.77734375" customWidth="1"/>
    <col min="8" max="8" width="24.109375" customWidth="1"/>
    <col min="9" max="9" width="20.88671875" customWidth="1"/>
    <col min="10" max="10" width="21.33203125" customWidth="1"/>
    <col min="11" max="11" width="22.44140625" customWidth="1"/>
    <col min="12" max="12" width="15.88671875" customWidth="1"/>
    <col min="13" max="13" width="10" bestFit="1" customWidth="1"/>
    <col min="14" max="14" width="17.109375" bestFit="1" customWidth="1"/>
    <col min="15" max="15" width="18.109375" bestFit="1" customWidth="1"/>
    <col min="16" max="16" width="19.109375" bestFit="1" customWidth="1"/>
    <col min="17" max="17" width="18.5546875" bestFit="1" customWidth="1"/>
    <col min="18" max="18" width="17.21875" bestFit="1" customWidth="1"/>
    <col min="22" max="22" width="11" bestFit="1" customWidth="1"/>
    <col min="25" max="25" width="12.5546875" bestFit="1" customWidth="1"/>
    <col min="26" max="26" width="12" bestFit="1" customWidth="1"/>
  </cols>
  <sheetData>
    <row r="1" spans="1:26">
      <c r="A1" s="146" t="s">
        <v>0</v>
      </c>
      <c r="B1" s="146" t="s">
        <v>1327</v>
      </c>
      <c r="C1" s="146" t="s">
        <v>1492</v>
      </c>
      <c r="D1" s="146" t="s">
        <v>10</v>
      </c>
      <c r="E1" s="146" t="s">
        <v>950</v>
      </c>
      <c r="F1" s="146" t="s">
        <v>1062</v>
      </c>
      <c r="G1" s="146" t="s">
        <v>1493</v>
      </c>
      <c r="H1" s="146" t="s">
        <v>1494</v>
      </c>
      <c r="I1" s="146" t="s">
        <v>1354</v>
      </c>
      <c r="J1" s="146" t="s">
        <v>6</v>
      </c>
      <c r="K1" s="146" t="s">
        <v>1355</v>
      </c>
      <c r="L1" s="146" t="s">
        <v>1009</v>
      </c>
      <c r="M1" s="146" t="s">
        <v>981</v>
      </c>
      <c r="N1" s="146" t="s">
        <v>1495</v>
      </c>
      <c r="O1" s="146" t="s">
        <v>1496</v>
      </c>
      <c r="P1" s="146" t="s">
        <v>1497</v>
      </c>
      <c r="Q1" s="146" t="s">
        <v>1498</v>
      </c>
      <c r="R1" s="146" t="s">
        <v>1499</v>
      </c>
    </row>
    <row r="2" spans="1:26">
      <c r="A2" t="s">
        <v>1500</v>
      </c>
      <c r="B2" s="77">
        <v>44927</v>
      </c>
      <c r="C2" t="s">
        <v>1501</v>
      </c>
      <c r="D2" t="s">
        <v>28</v>
      </c>
      <c r="E2" t="s">
        <v>1502</v>
      </c>
      <c r="F2" t="s">
        <v>1503</v>
      </c>
      <c r="G2" t="s">
        <v>1504</v>
      </c>
      <c r="H2" t="s">
        <v>1505</v>
      </c>
      <c r="I2" t="s">
        <v>1506</v>
      </c>
      <c r="J2">
        <v>8</v>
      </c>
      <c r="K2">
        <v>10078</v>
      </c>
      <c r="L2">
        <v>0.18</v>
      </c>
      <c r="M2">
        <v>66111.679999999993</v>
      </c>
      <c r="N2">
        <v>0.25</v>
      </c>
      <c r="O2">
        <v>16527.919999999998</v>
      </c>
      <c r="P2" t="s">
        <v>1507</v>
      </c>
      <c r="Q2" t="s">
        <v>1508</v>
      </c>
      <c r="R2">
        <v>9</v>
      </c>
    </row>
    <row r="3" spans="1:26">
      <c r="A3" t="s">
        <v>1509</v>
      </c>
      <c r="B3" s="77">
        <v>44928</v>
      </c>
      <c r="C3" t="s">
        <v>1510</v>
      </c>
      <c r="D3" t="s">
        <v>127</v>
      </c>
      <c r="E3" t="s">
        <v>1511</v>
      </c>
      <c r="F3" t="s">
        <v>1512</v>
      </c>
      <c r="G3" t="s">
        <v>1513</v>
      </c>
      <c r="H3" t="s">
        <v>1514</v>
      </c>
      <c r="I3" t="s">
        <v>1515</v>
      </c>
      <c r="J3">
        <v>2</v>
      </c>
      <c r="K3">
        <v>627</v>
      </c>
      <c r="L3">
        <v>0.18</v>
      </c>
      <c r="M3">
        <v>1028.28</v>
      </c>
      <c r="N3">
        <v>0.4</v>
      </c>
      <c r="O3">
        <v>411.31</v>
      </c>
      <c r="P3" t="s">
        <v>1516</v>
      </c>
      <c r="Q3" t="s">
        <v>29</v>
      </c>
      <c r="R3">
        <v>5</v>
      </c>
    </row>
    <row r="4" spans="1:26">
      <c r="A4" t="s">
        <v>1517</v>
      </c>
      <c r="B4" s="77">
        <v>44929</v>
      </c>
      <c r="C4" t="s">
        <v>1518</v>
      </c>
      <c r="D4" t="s">
        <v>33</v>
      </c>
      <c r="E4" t="s">
        <v>777</v>
      </c>
      <c r="F4" t="s">
        <v>1519</v>
      </c>
      <c r="G4" t="s">
        <v>215</v>
      </c>
      <c r="H4" t="s">
        <v>1520</v>
      </c>
      <c r="I4" t="s">
        <v>1521</v>
      </c>
      <c r="J4">
        <v>4</v>
      </c>
      <c r="K4">
        <v>2395</v>
      </c>
      <c r="L4">
        <v>0.14000000000000001</v>
      </c>
      <c r="M4">
        <v>8238.7999999999993</v>
      </c>
      <c r="N4">
        <v>0.35</v>
      </c>
      <c r="O4">
        <v>2883.58</v>
      </c>
      <c r="P4" t="s">
        <v>1522</v>
      </c>
      <c r="Q4" t="s">
        <v>1338</v>
      </c>
      <c r="R4">
        <v>6</v>
      </c>
    </row>
    <row r="5" spans="1:26">
      <c r="A5" t="s">
        <v>1523</v>
      </c>
      <c r="B5" s="77">
        <v>44930</v>
      </c>
      <c r="C5" t="s">
        <v>1501</v>
      </c>
      <c r="D5" t="s">
        <v>33</v>
      </c>
      <c r="E5" t="s">
        <v>1502</v>
      </c>
      <c r="F5" t="s">
        <v>1519</v>
      </c>
      <c r="G5" t="s">
        <v>1513</v>
      </c>
      <c r="H5" t="s">
        <v>1514</v>
      </c>
      <c r="I5" t="s">
        <v>1524</v>
      </c>
      <c r="J5">
        <v>6</v>
      </c>
      <c r="K5">
        <v>516</v>
      </c>
      <c r="L5">
        <v>0.24</v>
      </c>
      <c r="M5">
        <v>2352.96</v>
      </c>
      <c r="N5">
        <v>0.4</v>
      </c>
      <c r="O5">
        <v>941.18</v>
      </c>
      <c r="P5" t="s">
        <v>1525</v>
      </c>
      <c r="Q5" t="s">
        <v>29</v>
      </c>
      <c r="R5">
        <v>9</v>
      </c>
    </row>
    <row r="6" spans="1:26">
      <c r="A6" t="s">
        <v>1526</v>
      </c>
      <c r="B6" s="77">
        <v>44931</v>
      </c>
      <c r="C6" t="s">
        <v>1501</v>
      </c>
      <c r="D6" t="s">
        <v>28</v>
      </c>
      <c r="E6" t="s">
        <v>1511</v>
      </c>
      <c r="F6" t="s">
        <v>1503</v>
      </c>
      <c r="G6" t="s">
        <v>1513</v>
      </c>
      <c r="H6" t="s">
        <v>1514</v>
      </c>
      <c r="I6" t="s">
        <v>1527</v>
      </c>
      <c r="J6">
        <v>2</v>
      </c>
      <c r="K6">
        <v>834</v>
      </c>
      <c r="L6">
        <v>0.12</v>
      </c>
      <c r="M6">
        <v>1467.84</v>
      </c>
      <c r="N6">
        <v>0.4</v>
      </c>
      <c r="O6">
        <v>587.14</v>
      </c>
      <c r="P6" t="s">
        <v>1516</v>
      </c>
      <c r="Q6" t="s">
        <v>1338</v>
      </c>
      <c r="R6">
        <v>9</v>
      </c>
      <c r="U6" t="s">
        <v>10</v>
      </c>
      <c r="V6" t="s">
        <v>110</v>
      </c>
      <c r="Y6" s="147" t="s">
        <v>3503</v>
      </c>
      <c r="Z6" t="s">
        <v>110</v>
      </c>
    </row>
    <row r="7" spans="1:26">
      <c r="A7" t="s">
        <v>1528</v>
      </c>
      <c r="B7" s="77">
        <v>44932</v>
      </c>
      <c r="C7" t="s">
        <v>177</v>
      </c>
      <c r="D7" t="s">
        <v>22</v>
      </c>
      <c r="E7" t="s">
        <v>777</v>
      </c>
      <c r="F7" t="s">
        <v>1512</v>
      </c>
      <c r="G7" t="s">
        <v>1005</v>
      </c>
      <c r="H7" t="s">
        <v>1004</v>
      </c>
      <c r="I7" t="s">
        <v>1529</v>
      </c>
      <c r="J7">
        <v>7</v>
      </c>
      <c r="K7">
        <v>3925</v>
      </c>
      <c r="L7">
        <v>0.1</v>
      </c>
      <c r="M7">
        <v>24727.5</v>
      </c>
      <c r="N7">
        <v>0.2</v>
      </c>
      <c r="O7">
        <v>4945.5</v>
      </c>
      <c r="P7" t="s">
        <v>1507</v>
      </c>
      <c r="Q7" t="s">
        <v>1338</v>
      </c>
      <c r="R7">
        <v>8</v>
      </c>
      <c r="U7" t="str" cm="1">
        <f t="array" ref="U7:U10">_xlfn.UNIQUE(Pivot[Region])</f>
        <v>South</v>
      </c>
      <c r="V7">
        <f>SUMIF(Pivot[Region],U7,Pivot[Sales])</f>
        <v>18551130.940000005</v>
      </c>
      <c r="Y7" s="148" t="s">
        <v>33</v>
      </c>
      <c r="Z7">
        <v>17598171.290000003</v>
      </c>
    </row>
    <row r="8" spans="1:26">
      <c r="A8" t="s">
        <v>1530</v>
      </c>
      <c r="B8" s="77">
        <v>44933</v>
      </c>
      <c r="C8" t="s">
        <v>1501</v>
      </c>
      <c r="D8" t="s">
        <v>28</v>
      </c>
      <c r="E8" t="s">
        <v>777</v>
      </c>
      <c r="F8" t="s">
        <v>1503</v>
      </c>
      <c r="G8" t="s">
        <v>215</v>
      </c>
      <c r="H8" t="s">
        <v>1520</v>
      </c>
      <c r="I8" t="s">
        <v>1531</v>
      </c>
      <c r="J8">
        <v>3</v>
      </c>
      <c r="K8">
        <v>2556</v>
      </c>
      <c r="L8">
        <v>0.04</v>
      </c>
      <c r="M8">
        <v>7361.28</v>
      </c>
      <c r="N8">
        <v>0.35</v>
      </c>
      <c r="O8">
        <v>2576.4499999999998</v>
      </c>
      <c r="P8" t="s">
        <v>1516</v>
      </c>
      <c r="Q8" t="s">
        <v>1338</v>
      </c>
      <c r="R8">
        <v>9</v>
      </c>
      <c r="U8" t="str">
        <v>West</v>
      </c>
      <c r="V8">
        <f>SUMIF(Pivot[Region],U8,Pivot[Sales])</f>
        <v>12471783.690000001</v>
      </c>
      <c r="Y8" s="148" t="s">
        <v>22</v>
      </c>
      <c r="Z8">
        <v>12093869.699999994</v>
      </c>
    </row>
    <row r="9" spans="1:26">
      <c r="A9" t="s">
        <v>1532</v>
      </c>
      <c r="B9" s="77">
        <v>44934</v>
      </c>
      <c r="C9" t="s">
        <v>1533</v>
      </c>
      <c r="D9" t="s">
        <v>33</v>
      </c>
      <c r="E9" t="s">
        <v>1502</v>
      </c>
      <c r="F9" t="s">
        <v>1512</v>
      </c>
      <c r="G9" t="s">
        <v>215</v>
      </c>
      <c r="H9" t="s">
        <v>1534</v>
      </c>
      <c r="I9" t="s">
        <v>1535</v>
      </c>
      <c r="J9">
        <v>3</v>
      </c>
      <c r="K9">
        <v>3644</v>
      </c>
      <c r="L9">
        <v>0.2</v>
      </c>
      <c r="M9">
        <v>8745.6</v>
      </c>
      <c r="N9">
        <v>0.35</v>
      </c>
      <c r="O9">
        <v>3060.96</v>
      </c>
      <c r="P9" t="s">
        <v>1507</v>
      </c>
      <c r="Q9" t="s">
        <v>29</v>
      </c>
      <c r="R9">
        <v>4</v>
      </c>
      <c r="U9" t="str">
        <v>East</v>
      </c>
      <c r="V9">
        <f>SUMIF(Pivot[Region],U9,Pivot[Sales])</f>
        <v>17598171.290000003</v>
      </c>
      <c r="Y9" s="148" t="s">
        <v>28</v>
      </c>
      <c r="Z9">
        <v>18551130.940000005</v>
      </c>
    </row>
    <row r="10" spans="1:26">
      <c r="A10" t="s">
        <v>1536</v>
      </c>
      <c r="B10" s="77">
        <v>44935</v>
      </c>
      <c r="C10" t="s">
        <v>1518</v>
      </c>
      <c r="D10" t="s">
        <v>28</v>
      </c>
      <c r="E10" t="s">
        <v>834</v>
      </c>
      <c r="F10" t="s">
        <v>1291</v>
      </c>
      <c r="G10" t="s">
        <v>215</v>
      </c>
      <c r="H10" t="s">
        <v>1520</v>
      </c>
      <c r="I10" t="s">
        <v>1537</v>
      </c>
      <c r="J10">
        <v>2</v>
      </c>
      <c r="K10">
        <v>2770</v>
      </c>
      <c r="L10">
        <v>0.18</v>
      </c>
      <c r="M10">
        <v>4542.8</v>
      </c>
      <c r="N10">
        <v>0.35</v>
      </c>
      <c r="O10">
        <v>1589.98</v>
      </c>
      <c r="P10" t="s">
        <v>1522</v>
      </c>
      <c r="Q10" t="s">
        <v>1338</v>
      </c>
      <c r="R10">
        <v>6</v>
      </c>
      <c r="U10" t="str">
        <v>North</v>
      </c>
      <c r="V10">
        <f>SUMIF(Pivot[Region],U10,Pivot[Sales])</f>
        <v>12093869.699999994</v>
      </c>
      <c r="Y10" s="148" t="s">
        <v>127</v>
      </c>
      <c r="Z10">
        <v>12471783.690000001</v>
      </c>
    </row>
    <row r="11" spans="1:26">
      <c r="A11" t="s">
        <v>1538</v>
      </c>
      <c r="B11" s="77">
        <v>44936</v>
      </c>
      <c r="C11" t="s">
        <v>1518</v>
      </c>
      <c r="D11" t="s">
        <v>127</v>
      </c>
      <c r="E11" t="s">
        <v>834</v>
      </c>
      <c r="F11" t="s">
        <v>1503</v>
      </c>
      <c r="G11" t="s">
        <v>1513</v>
      </c>
      <c r="H11" t="s">
        <v>1539</v>
      </c>
      <c r="I11" t="s">
        <v>1540</v>
      </c>
      <c r="J11">
        <v>8</v>
      </c>
      <c r="K11">
        <v>752</v>
      </c>
      <c r="L11">
        <v>0.1</v>
      </c>
      <c r="M11">
        <v>5414.4</v>
      </c>
      <c r="N11">
        <v>0.4</v>
      </c>
      <c r="O11">
        <v>2165.7600000000002</v>
      </c>
      <c r="P11" t="s">
        <v>1516</v>
      </c>
      <c r="Q11" t="s">
        <v>1338</v>
      </c>
      <c r="R11">
        <v>5</v>
      </c>
      <c r="Y11" s="148" t="s">
        <v>3504</v>
      </c>
      <c r="Z11">
        <v>60714955.620000005</v>
      </c>
    </row>
    <row r="12" spans="1:26">
      <c r="A12" t="s">
        <v>1541</v>
      </c>
      <c r="B12" s="77">
        <v>44937</v>
      </c>
      <c r="C12" t="s">
        <v>1510</v>
      </c>
      <c r="D12" t="s">
        <v>22</v>
      </c>
      <c r="E12" t="s">
        <v>1502</v>
      </c>
      <c r="F12" t="s">
        <v>1512</v>
      </c>
      <c r="G12" t="s">
        <v>1504</v>
      </c>
      <c r="H12" t="s">
        <v>1542</v>
      </c>
      <c r="I12" t="s">
        <v>1543</v>
      </c>
      <c r="J12">
        <v>6</v>
      </c>
      <c r="K12">
        <v>9907</v>
      </c>
      <c r="L12">
        <v>0.01</v>
      </c>
      <c r="M12">
        <v>58847.58</v>
      </c>
      <c r="N12">
        <v>0.25</v>
      </c>
      <c r="O12">
        <v>14711.9</v>
      </c>
      <c r="P12" t="s">
        <v>1522</v>
      </c>
      <c r="Q12" t="s">
        <v>1338</v>
      </c>
      <c r="R12">
        <v>5</v>
      </c>
    </row>
    <row r="13" spans="1:26">
      <c r="A13" t="s">
        <v>1544</v>
      </c>
      <c r="B13" s="77">
        <v>44938</v>
      </c>
      <c r="C13" t="s">
        <v>1510</v>
      </c>
      <c r="D13" t="s">
        <v>28</v>
      </c>
      <c r="E13" t="s">
        <v>777</v>
      </c>
      <c r="F13" t="s">
        <v>1519</v>
      </c>
      <c r="G13" t="s">
        <v>215</v>
      </c>
      <c r="H13" t="s">
        <v>1534</v>
      </c>
      <c r="I13" t="s">
        <v>1545</v>
      </c>
      <c r="J13">
        <v>1</v>
      </c>
      <c r="K13">
        <v>4411</v>
      </c>
      <c r="L13">
        <v>0.21</v>
      </c>
      <c r="M13">
        <v>3484.69</v>
      </c>
      <c r="N13">
        <v>0.35</v>
      </c>
      <c r="O13">
        <v>1219.6400000000001</v>
      </c>
      <c r="P13" t="s">
        <v>1525</v>
      </c>
      <c r="Q13" t="s">
        <v>1338</v>
      </c>
      <c r="R13">
        <v>4</v>
      </c>
    </row>
    <row r="14" spans="1:26">
      <c r="A14" t="s">
        <v>1546</v>
      </c>
      <c r="B14" s="77">
        <v>44939</v>
      </c>
      <c r="C14" t="s">
        <v>1510</v>
      </c>
      <c r="D14" t="s">
        <v>127</v>
      </c>
      <c r="E14" t="s">
        <v>1502</v>
      </c>
      <c r="F14" t="s">
        <v>1512</v>
      </c>
      <c r="G14" t="s">
        <v>1513</v>
      </c>
      <c r="H14" t="s">
        <v>1514</v>
      </c>
      <c r="I14" t="s">
        <v>1547</v>
      </c>
      <c r="J14">
        <v>1</v>
      </c>
      <c r="K14">
        <v>1307</v>
      </c>
      <c r="L14">
        <v>0</v>
      </c>
      <c r="M14">
        <v>1307</v>
      </c>
      <c r="N14">
        <v>0.4</v>
      </c>
      <c r="O14">
        <v>522.79999999999995</v>
      </c>
      <c r="P14" t="s">
        <v>1507</v>
      </c>
      <c r="Q14" t="s">
        <v>1338</v>
      </c>
      <c r="R14">
        <v>2</v>
      </c>
    </row>
    <row r="15" spans="1:26">
      <c r="A15" t="s">
        <v>1548</v>
      </c>
      <c r="B15" s="77">
        <v>44940</v>
      </c>
      <c r="C15" t="s">
        <v>1533</v>
      </c>
      <c r="D15" t="s">
        <v>33</v>
      </c>
      <c r="E15" t="s">
        <v>1511</v>
      </c>
      <c r="F15" t="s">
        <v>1512</v>
      </c>
      <c r="G15" t="s">
        <v>1005</v>
      </c>
      <c r="H15" t="s">
        <v>1549</v>
      </c>
      <c r="I15" t="s">
        <v>1550</v>
      </c>
      <c r="J15">
        <v>7</v>
      </c>
      <c r="K15">
        <v>15629</v>
      </c>
      <c r="L15">
        <v>0.18</v>
      </c>
      <c r="M15">
        <v>89710.46</v>
      </c>
      <c r="N15">
        <v>0.2</v>
      </c>
      <c r="O15">
        <v>17942.09</v>
      </c>
      <c r="P15" t="s">
        <v>1507</v>
      </c>
      <c r="Q15" t="s">
        <v>29</v>
      </c>
      <c r="R15">
        <v>6</v>
      </c>
    </row>
    <row r="16" spans="1:26">
      <c r="A16" t="s">
        <v>1551</v>
      </c>
      <c r="B16" s="77">
        <v>44941</v>
      </c>
      <c r="C16" t="s">
        <v>1501</v>
      </c>
      <c r="D16" t="s">
        <v>28</v>
      </c>
      <c r="E16" t="s">
        <v>834</v>
      </c>
      <c r="F16" t="s">
        <v>1503</v>
      </c>
      <c r="G16" t="s">
        <v>1504</v>
      </c>
      <c r="H16" t="s">
        <v>1542</v>
      </c>
      <c r="I16" t="s">
        <v>1552</v>
      </c>
      <c r="J16">
        <v>8</v>
      </c>
      <c r="K16">
        <v>13398</v>
      </c>
      <c r="L16">
        <v>0.24</v>
      </c>
      <c r="M16">
        <v>81459.839999999997</v>
      </c>
      <c r="N16">
        <v>0.25</v>
      </c>
      <c r="O16">
        <v>20364.96</v>
      </c>
      <c r="P16" t="s">
        <v>1522</v>
      </c>
      <c r="Q16" t="s">
        <v>1338</v>
      </c>
      <c r="R16">
        <v>9</v>
      </c>
    </row>
    <row r="17" spans="1:18">
      <c r="A17" t="s">
        <v>1553</v>
      </c>
      <c r="B17" s="77">
        <v>44942</v>
      </c>
      <c r="C17" t="s">
        <v>1501</v>
      </c>
      <c r="D17" t="s">
        <v>33</v>
      </c>
      <c r="E17" t="s">
        <v>1511</v>
      </c>
      <c r="F17" t="s">
        <v>1291</v>
      </c>
      <c r="G17" t="s">
        <v>1005</v>
      </c>
      <c r="H17" t="s">
        <v>1004</v>
      </c>
      <c r="I17" t="s">
        <v>1554</v>
      </c>
      <c r="J17">
        <v>5</v>
      </c>
      <c r="K17">
        <v>4430</v>
      </c>
      <c r="L17">
        <v>0.11</v>
      </c>
      <c r="M17">
        <v>19713.5</v>
      </c>
      <c r="N17">
        <v>0.2</v>
      </c>
      <c r="O17">
        <v>3942.7</v>
      </c>
      <c r="P17" t="s">
        <v>1522</v>
      </c>
      <c r="Q17" t="s">
        <v>1338</v>
      </c>
      <c r="R17">
        <v>1</v>
      </c>
    </row>
    <row r="18" spans="1:18">
      <c r="A18" t="s">
        <v>1555</v>
      </c>
      <c r="B18" s="77">
        <v>44943</v>
      </c>
      <c r="C18" t="s">
        <v>177</v>
      </c>
      <c r="D18" t="s">
        <v>127</v>
      </c>
      <c r="E18" t="s">
        <v>1502</v>
      </c>
      <c r="F18" t="s">
        <v>1291</v>
      </c>
      <c r="G18" t="s">
        <v>1504</v>
      </c>
      <c r="H18" t="s">
        <v>1542</v>
      </c>
      <c r="I18" t="s">
        <v>1556</v>
      </c>
      <c r="J18">
        <v>5</v>
      </c>
      <c r="K18">
        <v>11246</v>
      </c>
      <c r="L18">
        <v>0.06</v>
      </c>
      <c r="M18">
        <v>52856.2</v>
      </c>
      <c r="N18">
        <v>0.25</v>
      </c>
      <c r="O18">
        <v>13214.05</v>
      </c>
      <c r="P18" t="s">
        <v>1525</v>
      </c>
      <c r="Q18" t="s">
        <v>1338</v>
      </c>
      <c r="R18">
        <v>7</v>
      </c>
    </row>
    <row r="19" spans="1:18">
      <c r="A19" t="s">
        <v>1557</v>
      </c>
      <c r="B19" s="77">
        <v>44944</v>
      </c>
      <c r="C19" t="s">
        <v>1533</v>
      </c>
      <c r="D19" t="s">
        <v>33</v>
      </c>
      <c r="E19" t="s">
        <v>1502</v>
      </c>
      <c r="F19" t="s">
        <v>1291</v>
      </c>
      <c r="G19" t="s">
        <v>1513</v>
      </c>
      <c r="H19" t="s">
        <v>1539</v>
      </c>
      <c r="I19" t="s">
        <v>1558</v>
      </c>
      <c r="J19">
        <v>4</v>
      </c>
      <c r="K19">
        <v>658</v>
      </c>
      <c r="L19">
        <v>0.18</v>
      </c>
      <c r="M19">
        <v>2158.2399999999998</v>
      </c>
      <c r="N19">
        <v>0.4</v>
      </c>
      <c r="O19">
        <v>863.3</v>
      </c>
      <c r="P19" t="s">
        <v>1516</v>
      </c>
      <c r="Q19" t="s">
        <v>1338</v>
      </c>
      <c r="R19">
        <v>6</v>
      </c>
    </row>
    <row r="20" spans="1:18">
      <c r="A20" t="s">
        <v>1559</v>
      </c>
      <c r="B20" s="77">
        <v>44945</v>
      </c>
      <c r="C20" t="s">
        <v>1510</v>
      </c>
      <c r="D20" t="s">
        <v>127</v>
      </c>
      <c r="E20" t="s">
        <v>777</v>
      </c>
      <c r="F20" t="s">
        <v>1291</v>
      </c>
      <c r="G20" t="s">
        <v>216</v>
      </c>
      <c r="H20" t="s">
        <v>1003</v>
      </c>
      <c r="I20" t="s">
        <v>1560</v>
      </c>
      <c r="J20">
        <v>6</v>
      </c>
      <c r="K20">
        <v>56163</v>
      </c>
      <c r="L20">
        <v>0.2</v>
      </c>
      <c r="M20">
        <v>269582.40000000002</v>
      </c>
      <c r="N20">
        <v>0.15</v>
      </c>
      <c r="O20">
        <v>40437.360000000001</v>
      </c>
      <c r="P20" t="s">
        <v>1507</v>
      </c>
      <c r="Q20" t="s">
        <v>1338</v>
      </c>
      <c r="R20">
        <v>3</v>
      </c>
    </row>
    <row r="21" spans="1:18">
      <c r="A21" t="s">
        <v>1561</v>
      </c>
      <c r="B21" s="77">
        <v>44946</v>
      </c>
      <c r="C21" t="s">
        <v>1562</v>
      </c>
      <c r="D21" t="s">
        <v>127</v>
      </c>
      <c r="E21" t="s">
        <v>777</v>
      </c>
      <c r="F21" t="s">
        <v>1563</v>
      </c>
      <c r="G21" t="s">
        <v>1504</v>
      </c>
      <c r="H21" t="s">
        <v>1542</v>
      </c>
      <c r="I21" t="s">
        <v>1564</v>
      </c>
      <c r="J21">
        <v>6</v>
      </c>
      <c r="K21">
        <v>1207</v>
      </c>
      <c r="L21">
        <v>0.14000000000000001</v>
      </c>
      <c r="M21">
        <v>6228.12</v>
      </c>
      <c r="N21">
        <v>0.25</v>
      </c>
      <c r="O21">
        <v>1557.03</v>
      </c>
      <c r="P21" t="s">
        <v>1507</v>
      </c>
      <c r="Q21" t="s">
        <v>1338</v>
      </c>
      <c r="R21">
        <v>1</v>
      </c>
    </row>
    <row r="22" spans="1:18">
      <c r="A22" t="s">
        <v>1565</v>
      </c>
      <c r="B22" s="77">
        <v>44947</v>
      </c>
      <c r="C22" t="s">
        <v>177</v>
      </c>
      <c r="D22" t="s">
        <v>127</v>
      </c>
      <c r="E22" t="s">
        <v>777</v>
      </c>
      <c r="F22" t="s">
        <v>1503</v>
      </c>
      <c r="G22" t="s">
        <v>1005</v>
      </c>
      <c r="H22" t="s">
        <v>1566</v>
      </c>
      <c r="I22" t="s">
        <v>1567</v>
      </c>
      <c r="J22">
        <v>3</v>
      </c>
      <c r="K22">
        <v>2899</v>
      </c>
      <c r="L22">
        <v>0.24</v>
      </c>
      <c r="M22">
        <v>6609.72</v>
      </c>
      <c r="N22">
        <v>0.2</v>
      </c>
      <c r="O22">
        <v>1321.94</v>
      </c>
      <c r="P22" t="s">
        <v>1525</v>
      </c>
      <c r="Q22" t="s">
        <v>1338</v>
      </c>
      <c r="R22">
        <v>4</v>
      </c>
    </row>
    <row r="23" spans="1:18">
      <c r="A23" t="s">
        <v>1568</v>
      </c>
      <c r="B23" s="77">
        <v>44948</v>
      </c>
      <c r="C23" t="s">
        <v>1562</v>
      </c>
      <c r="D23" t="s">
        <v>28</v>
      </c>
      <c r="E23" t="s">
        <v>1511</v>
      </c>
      <c r="F23" t="s">
        <v>1286</v>
      </c>
      <c r="G23" t="s">
        <v>1513</v>
      </c>
      <c r="H23" t="s">
        <v>1569</v>
      </c>
      <c r="I23" t="s">
        <v>1570</v>
      </c>
      <c r="J23">
        <v>9</v>
      </c>
      <c r="K23">
        <v>221</v>
      </c>
      <c r="L23">
        <v>0.01</v>
      </c>
      <c r="M23">
        <v>1969.11</v>
      </c>
      <c r="N23">
        <v>0.4</v>
      </c>
      <c r="O23">
        <v>787.64</v>
      </c>
      <c r="P23" t="s">
        <v>1525</v>
      </c>
      <c r="Q23" t="s">
        <v>1338</v>
      </c>
      <c r="R23">
        <v>9</v>
      </c>
    </row>
    <row r="24" spans="1:18">
      <c r="A24" t="s">
        <v>1571</v>
      </c>
      <c r="B24" s="77">
        <v>44949</v>
      </c>
      <c r="C24" t="s">
        <v>1501</v>
      </c>
      <c r="D24" t="s">
        <v>33</v>
      </c>
      <c r="E24" t="s">
        <v>777</v>
      </c>
      <c r="F24" t="s">
        <v>1503</v>
      </c>
      <c r="G24" t="s">
        <v>1504</v>
      </c>
      <c r="H24" t="s">
        <v>1542</v>
      </c>
      <c r="I24" t="s">
        <v>1572</v>
      </c>
      <c r="J24">
        <v>7</v>
      </c>
      <c r="K24">
        <v>9601</v>
      </c>
      <c r="L24">
        <v>0.13</v>
      </c>
      <c r="M24">
        <v>58470.09</v>
      </c>
      <c r="N24">
        <v>0.25</v>
      </c>
      <c r="O24">
        <v>14617.52</v>
      </c>
      <c r="P24" t="s">
        <v>1522</v>
      </c>
      <c r="Q24" t="s">
        <v>1338</v>
      </c>
      <c r="R24">
        <v>2</v>
      </c>
    </row>
    <row r="25" spans="1:18">
      <c r="A25" t="s">
        <v>1573</v>
      </c>
      <c r="B25" s="77">
        <v>44950</v>
      </c>
      <c r="C25" t="s">
        <v>177</v>
      </c>
      <c r="D25" t="s">
        <v>33</v>
      </c>
      <c r="E25" t="s">
        <v>1502</v>
      </c>
      <c r="F25" t="s">
        <v>1563</v>
      </c>
      <c r="G25" t="s">
        <v>216</v>
      </c>
      <c r="H25" t="s">
        <v>1574</v>
      </c>
      <c r="I25" t="s">
        <v>1575</v>
      </c>
      <c r="J25">
        <v>1</v>
      </c>
      <c r="K25">
        <v>43662</v>
      </c>
      <c r="L25">
        <v>0.18</v>
      </c>
      <c r="M25">
        <v>35802.839999999997</v>
      </c>
      <c r="N25">
        <v>0.15</v>
      </c>
      <c r="O25">
        <v>5370.43</v>
      </c>
      <c r="P25" t="s">
        <v>1522</v>
      </c>
      <c r="Q25" t="s">
        <v>1338</v>
      </c>
      <c r="R25">
        <v>3</v>
      </c>
    </row>
    <row r="26" spans="1:18">
      <c r="A26" t="s">
        <v>1576</v>
      </c>
      <c r="B26" s="77">
        <v>44951</v>
      </c>
      <c r="C26" t="s">
        <v>177</v>
      </c>
      <c r="D26" t="s">
        <v>22</v>
      </c>
      <c r="E26" t="s">
        <v>777</v>
      </c>
      <c r="F26" t="s">
        <v>1291</v>
      </c>
      <c r="G26" t="s">
        <v>216</v>
      </c>
      <c r="H26" t="s">
        <v>1574</v>
      </c>
      <c r="I26" t="s">
        <v>1577</v>
      </c>
      <c r="J26">
        <v>7</v>
      </c>
      <c r="K26">
        <v>66446</v>
      </c>
      <c r="L26">
        <v>0.22</v>
      </c>
      <c r="M26">
        <v>362795.16</v>
      </c>
      <c r="N26">
        <v>0.15</v>
      </c>
      <c r="O26">
        <v>54419.27</v>
      </c>
      <c r="P26" t="s">
        <v>1516</v>
      </c>
      <c r="Q26" t="s">
        <v>1338</v>
      </c>
      <c r="R26">
        <v>2</v>
      </c>
    </row>
    <row r="27" spans="1:18">
      <c r="A27" t="s">
        <v>1578</v>
      </c>
      <c r="B27" s="77">
        <v>44952</v>
      </c>
      <c r="C27" t="s">
        <v>1518</v>
      </c>
      <c r="D27" t="s">
        <v>22</v>
      </c>
      <c r="E27" t="s">
        <v>834</v>
      </c>
      <c r="F27" t="s">
        <v>1563</v>
      </c>
      <c r="G27" t="s">
        <v>215</v>
      </c>
      <c r="H27" t="s">
        <v>1534</v>
      </c>
      <c r="I27" t="s">
        <v>1579</v>
      </c>
      <c r="J27">
        <v>5</v>
      </c>
      <c r="K27">
        <v>4609</v>
      </c>
      <c r="L27">
        <v>0.04</v>
      </c>
      <c r="M27">
        <v>22123.200000000001</v>
      </c>
      <c r="N27">
        <v>0.35</v>
      </c>
      <c r="O27">
        <v>7743.12</v>
      </c>
      <c r="P27" t="s">
        <v>1525</v>
      </c>
      <c r="Q27" t="s">
        <v>1338</v>
      </c>
      <c r="R27">
        <v>2</v>
      </c>
    </row>
    <row r="28" spans="1:18">
      <c r="A28" t="s">
        <v>1580</v>
      </c>
      <c r="B28" s="77">
        <v>44953</v>
      </c>
      <c r="C28" t="s">
        <v>1501</v>
      </c>
      <c r="D28" t="s">
        <v>22</v>
      </c>
      <c r="E28" t="s">
        <v>777</v>
      </c>
      <c r="F28" t="s">
        <v>1519</v>
      </c>
      <c r="G28" t="s">
        <v>215</v>
      </c>
      <c r="H28" t="s">
        <v>1581</v>
      </c>
      <c r="I28" t="s">
        <v>1582</v>
      </c>
      <c r="J28">
        <v>5</v>
      </c>
      <c r="K28">
        <v>2634</v>
      </c>
      <c r="L28">
        <v>0.2</v>
      </c>
      <c r="M28">
        <v>10536</v>
      </c>
      <c r="N28">
        <v>0.35</v>
      </c>
      <c r="O28">
        <v>3687.6</v>
      </c>
      <c r="P28" t="s">
        <v>1516</v>
      </c>
      <c r="Q28" t="s">
        <v>1508</v>
      </c>
      <c r="R28">
        <v>8</v>
      </c>
    </row>
    <row r="29" spans="1:18">
      <c r="A29" t="s">
        <v>1583</v>
      </c>
      <c r="B29" s="77">
        <v>44954</v>
      </c>
      <c r="C29" t="s">
        <v>1501</v>
      </c>
      <c r="D29" t="s">
        <v>22</v>
      </c>
      <c r="E29" t="s">
        <v>1511</v>
      </c>
      <c r="F29" t="s">
        <v>1519</v>
      </c>
      <c r="G29" t="s">
        <v>1005</v>
      </c>
      <c r="H29" t="s">
        <v>1004</v>
      </c>
      <c r="I29" t="s">
        <v>1584</v>
      </c>
      <c r="J29">
        <v>2</v>
      </c>
      <c r="K29">
        <v>13787</v>
      </c>
      <c r="L29">
        <v>0.14000000000000001</v>
      </c>
      <c r="M29">
        <v>23713.64</v>
      </c>
      <c r="N29">
        <v>0.2</v>
      </c>
      <c r="O29">
        <v>4742.7299999999996</v>
      </c>
      <c r="P29" t="s">
        <v>1525</v>
      </c>
      <c r="Q29" t="s">
        <v>1338</v>
      </c>
      <c r="R29">
        <v>3</v>
      </c>
    </row>
    <row r="30" spans="1:18">
      <c r="A30" t="s">
        <v>1585</v>
      </c>
      <c r="B30" s="77">
        <v>44955</v>
      </c>
      <c r="C30" t="s">
        <v>1533</v>
      </c>
      <c r="D30" t="s">
        <v>33</v>
      </c>
      <c r="E30" t="s">
        <v>834</v>
      </c>
      <c r="F30" t="s">
        <v>1503</v>
      </c>
      <c r="G30" t="s">
        <v>1504</v>
      </c>
      <c r="H30" t="s">
        <v>1586</v>
      </c>
      <c r="I30" t="s">
        <v>1587</v>
      </c>
      <c r="J30">
        <v>4</v>
      </c>
      <c r="K30">
        <v>12148</v>
      </c>
      <c r="L30">
        <v>0.1</v>
      </c>
      <c r="M30">
        <v>43732.800000000003</v>
      </c>
      <c r="N30">
        <v>0.25</v>
      </c>
      <c r="O30">
        <v>10933.2</v>
      </c>
      <c r="P30" t="s">
        <v>1507</v>
      </c>
      <c r="Q30" t="s">
        <v>1338</v>
      </c>
      <c r="R30">
        <v>7</v>
      </c>
    </row>
    <row r="31" spans="1:18">
      <c r="A31" t="s">
        <v>1588</v>
      </c>
      <c r="B31" s="77">
        <v>44956</v>
      </c>
      <c r="C31" t="s">
        <v>177</v>
      </c>
      <c r="D31" t="s">
        <v>127</v>
      </c>
      <c r="E31" t="s">
        <v>834</v>
      </c>
      <c r="F31" t="s">
        <v>1503</v>
      </c>
      <c r="G31" t="s">
        <v>1504</v>
      </c>
      <c r="H31" t="s">
        <v>1542</v>
      </c>
      <c r="I31" t="s">
        <v>1589</v>
      </c>
      <c r="J31">
        <v>6</v>
      </c>
      <c r="K31">
        <v>2560</v>
      </c>
      <c r="L31">
        <v>0.03</v>
      </c>
      <c r="M31">
        <v>14899.2</v>
      </c>
      <c r="N31">
        <v>0.25</v>
      </c>
      <c r="O31">
        <v>3724.8</v>
      </c>
      <c r="P31" t="s">
        <v>1525</v>
      </c>
      <c r="Q31" t="s">
        <v>1338</v>
      </c>
      <c r="R31">
        <v>8</v>
      </c>
    </row>
    <row r="32" spans="1:18">
      <c r="A32" t="s">
        <v>1590</v>
      </c>
      <c r="B32" s="77">
        <v>44957</v>
      </c>
      <c r="C32" t="s">
        <v>1501</v>
      </c>
      <c r="D32" t="s">
        <v>127</v>
      </c>
      <c r="E32" t="s">
        <v>834</v>
      </c>
      <c r="F32" t="s">
        <v>1286</v>
      </c>
      <c r="G32" t="s">
        <v>215</v>
      </c>
      <c r="H32" t="s">
        <v>1581</v>
      </c>
      <c r="I32" t="s">
        <v>1591</v>
      </c>
      <c r="J32">
        <v>7</v>
      </c>
      <c r="K32">
        <v>1766</v>
      </c>
      <c r="L32">
        <v>0.22</v>
      </c>
      <c r="M32">
        <v>9642.36</v>
      </c>
      <c r="N32">
        <v>0.35</v>
      </c>
      <c r="O32">
        <v>3374.83</v>
      </c>
      <c r="P32" t="s">
        <v>1525</v>
      </c>
      <c r="Q32" t="s">
        <v>1338</v>
      </c>
      <c r="R32">
        <v>3</v>
      </c>
    </row>
    <row r="33" spans="1:18">
      <c r="A33" t="s">
        <v>1592</v>
      </c>
      <c r="B33" s="77">
        <v>44958</v>
      </c>
      <c r="C33" t="s">
        <v>177</v>
      </c>
      <c r="D33" t="s">
        <v>28</v>
      </c>
      <c r="E33" t="s">
        <v>1511</v>
      </c>
      <c r="F33" t="s">
        <v>1286</v>
      </c>
      <c r="G33" t="s">
        <v>1504</v>
      </c>
      <c r="H33" t="s">
        <v>1505</v>
      </c>
      <c r="I33" t="s">
        <v>1593</v>
      </c>
      <c r="J33">
        <v>5</v>
      </c>
      <c r="K33">
        <v>11361</v>
      </c>
      <c r="L33">
        <v>0.04</v>
      </c>
      <c r="M33">
        <v>54532.800000000003</v>
      </c>
      <c r="N33">
        <v>0.25</v>
      </c>
      <c r="O33">
        <v>13633.2</v>
      </c>
      <c r="P33" t="s">
        <v>1507</v>
      </c>
      <c r="Q33" t="s">
        <v>1508</v>
      </c>
      <c r="R33">
        <v>2</v>
      </c>
    </row>
    <row r="34" spans="1:18">
      <c r="A34" t="s">
        <v>1594</v>
      </c>
      <c r="B34" s="77">
        <v>44959</v>
      </c>
      <c r="C34" t="s">
        <v>1533</v>
      </c>
      <c r="D34" t="s">
        <v>127</v>
      </c>
      <c r="E34" t="s">
        <v>1502</v>
      </c>
      <c r="F34" t="s">
        <v>1519</v>
      </c>
      <c r="G34" t="s">
        <v>1504</v>
      </c>
      <c r="H34" t="s">
        <v>1542</v>
      </c>
      <c r="I34" t="s">
        <v>1595</v>
      </c>
      <c r="J34">
        <v>9</v>
      </c>
      <c r="K34">
        <v>4638</v>
      </c>
      <c r="L34">
        <v>0.08</v>
      </c>
      <c r="M34">
        <v>38402.639999999999</v>
      </c>
      <c r="N34">
        <v>0.25</v>
      </c>
      <c r="O34">
        <v>9600.66</v>
      </c>
      <c r="P34" t="s">
        <v>1525</v>
      </c>
      <c r="Q34" t="s">
        <v>1338</v>
      </c>
      <c r="R34">
        <v>8</v>
      </c>
    </row>
    <row r="35" spans="1:18">
      <c r="A35" t="s">
        <v>1596</v>
      </c>
      <c r="B35" s="77">
        <v>44960</v>
      </c>
      <c r="C35" t="s">
        <v>1533</v>
      </c>
      <c r="D35" t="s">
        <v>33</v>
      </c>
      <c r="E35" t="s">
        <v>777</v>
      </c>
      <c r="F35" t="s">
        <v>1291</v>
      </c>
      <c r="G35" t="s">
        <v>216</v>
      </c>
      <c r="H35" t="s">
        <v>1574</v>
      </c>
      <c r="I35" t="s">
        <v>1597</v>
      </c>
      <c r="J35">
        <v>3</v>
      </c>
      <c r="K35">
        <v>62579</v>
      </c>
      <c r="L35">
        <v>7.0000000000000007E-2</v>
      </c>
      <c r="M35">
        <v>174595.41</v>
      </c>
      <c r="N35">
        <v>0.15</v>
      </c>
      <c r="O35">
        <v>26189.31</v>
      </c>
      <c r="P35" t="s">
        <v>1516</v>
      </c>
      <c r="Q35" t="s">
        <v>1338</v>
      </c>
      <c r="R35">
        <v>3</v>
      </c>
    </row>
    <row r="36" spans="1:18">
      <c r="A36" t="s">
        <v>1598</v>
      </c>
      <c r="B36" s="77">
        <v>44961</v>
      </c>
      <c r="C36" t="s">
        <v>1518</v>
      </c>
      <c r="D36" t="s">
        <v>33</v>
      </c>
      <c r="E36" t="s">
        <v>834</v>
      </c>
      <c r="F36" t="s">
        <v>1563</v>
      </c>
      <c r="G36" t="s">
        <v>215</v>
      </c>
      <c r="H36" t="s">
        <v>1534</v>
      </c>
      <c r="I36" t="s">
        <v>1599</v>
      </c>
      <c r="J36">
        <v>1</v>
      </c>
      <c r="K36">
        <v>2427</v>
      </c>
      <c r="L36">
        <v>0.22</v>
      </c>
      <c r="M36">
        <v>1893.06</v>
      </c>
      <c r="N36">
        <v>0.35</v>
      </c>
      <c r="O36">
        <v>662.57</v>
      </c>
      <c r="P36" t="s">
        <v>1522</v>
      </c>
      <c r="Q36" t="s">
        <v>1338</v>
      </c>
      <c r="R36">
        <v>7</v>
      </c>
    </row>
    <row r="37" spans="1:18">
      <c r="A37" t="s">
        <v>1600</v>
      </c>
      <c r="B37" s="77">
        <v>44962</v>
      </c>
      <c r="C37" t="s">
        <v>177</v>
      </c>
      <c r="D37" t="s">
        <v>33</v>
      </c>
      <c r="E37" t="s">
        <v>834</v>
      </c>
      <c r="F37" t="s">
        <v>1286</v>
      </c>
      <c r="G37" t="s">
        <v>1513</v>
      </c>
      <c r="H37" t="s">
        <v>1569</v>
      </c>
      <c r="I37" t="s">
        <v>1601</v>
      </c>
      <c r="J37">
        <v>4</v>
      </c>
      <c r="K37">
        <v>508</v>
      </c>
      <c r="L37">
        <v>0.17</v>
      </c>
      <c r="M37">
        <v>1686.56</v>
      </c>
      <c r="N37">
        <v>0.4</v>
      </c>
      <c r="O37">
        <v>674.62</v>
      </c>
      <c r="P37" t="s">
        <v>1522</v>
      </c>
      <c r="Q37" t="s">
        <v>1338</v>
      </c>
      <c r="R37">
        <v>1</v>
      </c>
    </row>
    <row r="38" spans="1:18">
      <c r="A38" t="s">
        <v>1602</v>
      </c>
      <c r="B38" s="77">
        <v>44963</v>
      </c>
      <c r="C38" t="s">
        <v>1501</v>
      </c>
      <c r="D38" t="s">
        <v>28</v>
      </c>
      <c r="E38" t="s">
        <v>834</v>
      </c>
      <c r="F38" t="s">
        <v>1512</v>
      </c>
      <c r="G38" t="s">
        <v>215</v>
      </c>
      <c r="H38" t="s">
        <v>1603</v>
      </c>
      <c r="I38" t="s">
        <v>1604</v>
      </c>
      <c r="J38">
        <v>9</v>
      </c>
      <c r="K38">
        <v>2835</v>
      </c>
      <c r="L38">
        <v>0.2</v>
      </c>
      <c r="M38">
        <v>20412</v>
      </c>
      <c r="N38">
        <v>0.35</v>
      </c>
      <c r="O38">
        <v>7144.2</v>
      </c>
      <c r="P38" t="s">
        <v>1516</v>
      </c>
      <c r="Q38" t="s">
        <v>29</v>
      </c>
      <c r="R38">
        <v>6</v>
      </c>
    </row>
    <row r="39" spans="1:18">
      <c r="A39" t="s">
        <v>1605</v>
      </c>
      <c r="B39" s="77">
        <v>44964</v>
      </c>
      <c r="C39" t="s">
        <v>1501</v>
      </c>
      <c r="D39" t="s">
        <v>22</v>
      </c>
      <c r="E39" t="s">
        <v>1502</v>
      </c>
      <c r="F39" t="s">
        <v>1286</v>
      </c>
      <c r="G39" t="s">
        <v>1513</v>
      </c>
      <c r="H39" t="s">
        <v>1606</v>
      </c>
      <c r="I39" t="s">
        <v>1607</v>
      </c>
      <c r="J39">
        <v>4</v>
      </c>
      <c r="K39">
        <v>506</v>
      </c>
      <c r="L39">
        <v>0.06</v>
      </c>
      <c r="M39">
        <v>1902.56</v>
      </c>
      <c r="N39">
        <v>0.4</v>
      </c>
      <c r="O39">
        <v>761.02</v>
      </c>
      <c r="P39" t="s">
        <v>1507</v>
      </c>
      <c r="Q39" t="s">
        <v>1338</v>
      </c>
      <c r="R39">
        <v>9</v>
      </c>
    </row>
    <row r="40" spans="1:18">
      <c r="A40" t="s">
        <v>1608</v>
      </c>
      <c r="B40" s="77">
        <v>44965</v>
      </c>
      <c r="C40" t="s">
        <v>177</v>
      </c>
      <c r="D40" t="s">
        <v>127</v>
      </c>
      <c r="E40" t="s">
        <v>1502</v>
      </c>
      <c r="F40" t="s">
        <v>1291</v>
      </c>
      <c r="G40" t="s">
        <v>216</v>
      </c>
      <c r="H40" t="s">
        <v>1574</v>
      </c>
      <c r="I40" t="s">
        <v>1609</v>
      </c>
      <c r="J40">
        <v>2</v>
      </c>
      <c r="K40">
        <v>30049</v>
      </c>
      <c r="L40">
        <v>0.16</v>
      </c>
      <c r="M40">
        <v>50482.32</v>
      </c>
      <c r="N40">
        <v>0.15</v>
      </c>
      <c r="O40">
        <v>7572.35</v>
      </c>
      <c r="P40" t="s">
        <v>1525</v>
      </c>
      <c r="Q40" t="s">
        <v>1338</v>
      </c>
      <c r="R40">
        <v>3</v>
      </c>
    </row>
    <row r="41" spans="1:18">
      <c r="A41" t="s">
        <v>1610</v>
      </c>
      <c r="B41" s="77">
        <v>44966</v>
      </c>
      <c r="C41" t="s">
        <v>177</v>
      </c>
      <c r="D41" t="s">
        <v>33</v>
      </c>
      <c r="E41" t="s">
        <v>1511</v>
      </c>
      <c r="F41" t="s">
        <v>1291</v>
      </c>
      <c r="G41" t="s">
        <v>1005</v>
      </c>
      <c r="H41" t="s">
        <v>1549</v>
      </c>
      <c r="I41" t="s">
        <v>1611</v>
      </c>
      <c r="J41">
        <v>5</v>
      </c>
      <c r="K41">
        <v>12181</v>
      </c>
      <c r="L41">
        <v>0.14000000000000001</v>
      </c>
      <c r="M41">
        <v>52378.3</v>
      </c>
      <c r="N41">
        <v>0.2</v>
      </c>
      <c r="O41">
        <v>10475.66</v>
      </c>
      <c r="P41" t="s">
        <v>1516</v>
      </c>
      <c r="Q41" t="s">
        <v>1338</v>
      </c>
      <c r="R41">
        <v>7</v>
      </c>
    </row>
    <row r="42" spans="1:18">
      <c r="A42" t="s">
        <v>1612</v>
      </c>
      <c r="B42" s="77">
        <v>44967</v>
      </c>
      <c r="C42" t="s">
        <v>177</v>
      </c>
      <c r="D42" t="s">
        <v>33</v>
      </c>
      <c r="E42" t="s">
        <v>1502</v>
      </c>
      <c r="F42" t="s">
        <v>1503</v>
      </c>
      <c r="G42" t="s">
        <v>1504</v>
      </c>
      <c r="H42" t="s">
        <v>1505</v>
      </c>
      <c r="I42" t="s">
        <v>1613</v>
      </c>
      <c r="J42">
        <v>3</v>
      </c>
      <c r="K42">
        <v>8057</v>
      </c>
      <c r="L42">
        <v>0.21</v>
      </c>
      <c r="M42">
        <v>19095.09</v>
      </c>
      <c r="N42">
        <v>0.25</v>
      </c>
      <c r="O42">
        <v>4773.7700000000004</v>
      </c>
      <c r="P42" t="s">
        <v>1522</v>
      </c>
      <c r="Q42" t="s">
        <v>1338</v>
      </c>
      <c r="R42">
        <v>6</v>
      </c>
    </row>
    <row r="43" spans="1:18">
      <c r="A43" t="s">
        <v>1614</v>
      </c>
      <c r="B43" s="77">
        <v>44968</v>
      </c>
      <c r="C43" t="s">
        <v>1510</v>
      </c>
      <c r="D43" t="s">
        <v>22</v>
      </c>
      <c r="E43" t="s">
        <v>777</v>
      </c>
      <c r="F43" t="s">
        <v>1563</v>
      </c>
      <c r="G43" t="s">
        <v>216</v>
      </c>
      <c r="H43" t="s">
        <v>1574</v>
      </c>
      <c r="I43" t="s">
        <v>1615</v>
      </c>
      <c r="J43">
        <v>9</v>
      </c>
      <c r="K43">
        <v>26082</v>
      </c>
      <c r="L43">
        <v>0.23</v>
      </c>
      <c r="M43">
        <v>180748.26</v>
      </c>
      <c r="N43">
        <v>0.15</v>
      </c>
      <c r="O43">
        <v>27112.240000000002</v>
      </c>
      <c r="P43" t="s">
        <v>1522</v>
      </c>
      <c r="Q43" t="s">
        <v>29</v>
      </c>
      <c r="R43">
        <v>8</v>
      </c>
    </row>
    <row r="44" spans="1:18">
      <c r="A44" t="s">
        <v>1616</v>
      </c>
      <c r="B44" s="77">
        <v>44969</v>
      </c>
      <c r="C44" t="s">
        <v>1501</v>
      </c>
      <c r="D44" t="s">
        <v>33</v>
      </c>
      <c r="E44" t="s">
        <v>1511</v>
      </c>
      <c r="F44" t="s">
        <v>1291</v>
      </c>
      <c r="G44" t="s">
        <v>1504</v>
      </c>
      <c r="H44" t="s">
        <v>1586</v>
      </c>
      <c r="I44" t="s">
        <v>1617</v>
      </c>
      <c r="J44">
        <v>4</v>
      </c>
      <c r="K44">
        <v>1661</v>
      </c>
      <c r="L44">
        <v>0</v>
      </c>
      <c r="M44">
        <v>6644</v>
      </c>
      <c r="N44">
        <v>0.25</v>
      </c>
      <c r="O44">
        <v>1661</v>
      </c>
      <c r="P44" t="s">
        <v>1516</v>
      </c>
      <c r="Q44" t="s">
        <v>1338</v>
      </c>
      <c r="R44">
        <v>3</v>
      </c>
    </row>
    <row r="45" spans="1:18">
      <c r="A45" t="s">
        <v>1618</v>
      </c>
      <c r="B45" s="77">
        <v>44970</v>
      </c>
      <c r="C45" t="s">
        <v>1533</v>
      </c>
      <c r="D45" t="s">
        <v>127</v>
      </c>
      <c r="E45" t="s">
        <v>1511</v>
      </c>
      <c r="F45" t="s">
        <v>1286</v>
      </c>
      <c r="G45" t="s">
        <v>1005</v>
      </c>
      <c r="H45" t="s">
        <v>1549</v>
      </c>
      <c r="I45" t="s">
        <v>1619</v>
      </c>
      <c r="J45">
        <v>6</v>
      </c>
      <c r="K45">
        <v>6644</v>
      </c>
      <c r="L45">
        <v>0.17</v>
      </c>
      <c r="M45">
        <v>33087.120000000003</v>
      </c>
      <c r="N45">
        <v>0.2</v>
      </c>
      <c r="O45">
        <v>6617.42</v>
      </c>
      <c r="P45" t="s">
        <v>1522</v>
      </c>
      <c r="Q45" t="s">
        <v>1338</v>
      </c>
      <c r="R45">
        <v>3</v>
      </c>
    </row>
    <row r="46" spans="1:18">
      <c r="A46" t="s">
        <v>1620</v>
      </c>
      <c r="B46" s="77">
        <v>44971</v>
      </c>
      <c r="C46" t="s">
        <v>1501</v>
      </c>
      <c r="D46" t="s">
        <v>28</v>
      </c>
      <c r="E46" t="s">
        <v>777</v>
      </c>
      <c r="F46" t="s">
        <v>1286</v>
      </c>
      <c r="G46" t="s">
        <v>1005</v>
      </c>
      <c r="H46" t="s">
        <v>1004</v>
      </c>
      <c r="I46" t="s">
        <v>1621</v>
      </c>
      <c r="J46">
        <v>2</v>
      </c>
      <c r="K46">
        <v>17711</v>
      </c>
      <c r="L46">
        <v>0.01</v>
      </c>
      <c r="M46">
        <v>35067.78</v>
      </c>
      <c r="N46">
        <v>0.2</v>
      </c>
      <c r="O46">
        <v>7013.56</v>
      </c>
      <c r="P46" t="s">
        <v>1516</v>
      </c>
      <c r="Q46" t="s">
        <v>1338</v>
      </c>
      <c r="R46">
        <v>4</v>
      </c>
    </row>
    <row r="47" spans="1:18">
      <c r="A47" t="s">
        <v>1622</v>
      </c>
      <c r="B47" s="77">
        <v>44972</v>
      </c>
      <c r="C47" t="s">
        <v>1510</v>
      </c>
      <c r="D47" t="s">
        <v>33</v>
      </c>
      <c r="E47" t="s">
        <v>777</v>
      </c>
      <c r="F47" t="s">
        <v>1519</v>
      </c>
      <c r="G47" t="s">
        <v>216</v>
      </c>
      <c r="H47" t="s">
        <v>1003</v>
      </c>
      <c r="I47" t="s">
        <v>1623</v>
      </c>
      <c r="J47">
        <v>6</v>
      </c>
      <c r="K47">
        <v>12920</v>
      </c>
      <c r="L47">
        <v>0.14000000000000001</v>
      </c>
      <c r="M47">
        <v>66667.199999999997</v>
      </c>
      <c r="N47">
        <v>0.15</v>
      </c>
      <c r="O47">
        <v>10000.08</v>
      </c>
      <c r="P47" t="s">
        <v>1522</v>
      </c>
      <c r="Q47" t="s">
        <v>1338</v>
      </c>
      <c r="R47">
        <v>3</v>
      </c>
    </row>
    <row r="48" spans="1:18">
      <c r="A48" t="s">
        <v>1624</v>
      </c>
      <c r="B48" s="77">
        <v>44973</v>
      </c>
      <c r="C48" t="s">
        <v>177</v>
      </c>
      <c r="D48" t="s">
        <v>127</v>
      </c>
      <c r="E48" t="s">
        <v>777</v>
      </c>
      <c r="F48" t="s">
        <v>1291</v>
      </c>
      <c r="G48" t="s">
        <v>1005</v>
      </c>
      <c r="H48" t="s">
        <v>1004</v>
      </c>
      <c r="I48" t="s">
        <v>1625</v>
      </c>
      <c r="J48">
        <v>3</v>
      </c>
      <c r="K48">
        <v>18002</v>
      </c>
      <c r="L48">
        <v>7.0000000000000007E-2</v>
      </c>
      <c r="M48">
        <v>50225.58</v>
      </c>
      <c r="N48">
        <v>0.2</v>
      </c>
      <c r="O48">
        <v>10045.120000000001</v>
      </c>
      <c r="P48" t="s">
        <v>1516</v>
      </c>
      <c r="Q48" t="s">
        <v>1338</v>
      </c>
      <c r="R48">
        <v>9</v>
      </c>
    </row>
    <row r="49" spans="1:18">
      <c r="A49" t="s">
        <v>1626</v>
      </c>
      <c r="B49" s="77">
        <v>44974</v>
      </c>
      <c r="C49" t="s">
        <v>1518</v>
      </c>
      <c r="D49" t="s">
        <v>33</v>
      </c>
      <c r="E49" t="s">
        <v>1511</v>
      </c>
      <c r="F49" t="s">
        <v>1512</v>
      </c>
      <c r="G49" t="s">
        <v>1513</v>
      </c>
      <c r="H49" t="s">
        <v>1606</v>
      </c>
      <c r="I49" t="s">
        <v>1627</v>
      </c>
      <c r="J49">
        <v>9</v>
      </c>
      <c r="K49">
        <v>1123</v>
      </c>
      <c r="L49">
        <v>0.08</v>
      </c>
      <c r="M49">
        <v>9298.44</v>
      </c>
      <c r="N49">
        <v>0.4</v>
      </c>
      <c r="O49">
        <v>3719.38</v>
      </c>
      <c r="P49" t="s">
        <v>1525</v>
      </c>
      <c r="Q49" t="s">
        <v>1338</v>
      </c>
      <c r="R49">
        <v>4</v>
      </c>
    </row>
    <row r="50" spans="1:18">
      <c r="A50" t="s">
        <v>1628</v>
      </c>
      <c r="B50" s="77">
        <v>44975</v>
      </c>
      <c r="C50" t="s">
        <v>177</v>
      </c>
      <c r="D50" t="s">
        <v>22</v>
      </c>
      <c r="E50" t="s">
        <v>1511</v>
      </c>
      <c r="F50" t="s">
        <v>1503</v>
      </c>
      <c r="G50" t="s">
        <v>1005</v>
      </c>
      <c r="H50" t="s">
        <v>1566</v>
      </c>
      <c r="I50" t="s">
        <v>1629</v>
      </c>
      <c r="J50">
        <v>2</v>
      </c>
      <c r="K50">
        <v>16025</v>
      </c>
      <c r="L50">
        <v>0.09</v>
      </c>
      <c r="M50">
        <v>29165.5</v>
      </c>
      <c r="N50">
        <v>0.2</v>
      </c>
      <c r="O50">
        <v>5833.1</v>
      </c>
      <c r="P50" t="s">
        <v>1525</v>
      </c>
      <c r="Q50" t="s">
        <v>1338</v>
      </c>
      <c r="R50">
        <v>6</v>
      </c>
    </row>
    <row r="51" spans="1:18">
      <c r="A51" t="s">
        <v>1630</v>
      </c>
      <c r="B51" s="77">
        <v>44976</v>
      </c>
      <c r="C51" t="s">
        <v>177</v>
      </c>
      <c r="D51" t="s">
        <v>33</v>
      </c>
      <c r="E51" t="s">
        <v>1511</v>
      </c>
      <c r="F51" t="s">
        <v>1563</v>
      </c>
      <c r="G51" t="s">
        <v>1504</v>
      </c>
      <c r="H51" t="s">
        <v>1586</v>
      </c>
      <c r="I51" t="s">
        <v>1631</v>
      </c>
      <c r="J51">
        <v>9</v>
      </c>
      <c r="K51">
        <v>9946</v>
      </c>
      <c r="L51">
        <v>0.16</v>
      </c>
      <c r="M51">
        <v>75191.759999999995</v>
      </c>
      <c r="N51">
        <v>0.25</v>
      </c>
      <c r="O51">
        <v>18797.939999999999</v>
      </c>
      <c r="P51" t="s">
        <v>1525</v>
      </c>
      <c r="Q51" t="s">
        <v>1338</v>
      </c>
      <c r="R51">
        <v>8</v>
      </c>
    </row>
    <row r="52" spans="1:18">
      <c r="A52" t="s">
        <v>1632</v>
      </c>
      <c r="B52" s="77">
        <v>44977</v>
      </c>
      <c r="C52" t="s">
        <v>1510</v>
      </c>
      <c r="D52" t="s">
        <v>33</v>
      </c>
      <c r="E52" t="s">
        <v>777</v>
      </c>
      <c r="F52" t="s">
        <v>1512</v>
      </c>
      <c r="G52" t="s">
        <v>1504</v>
      </c>
      <c r="H52" t="s">
        <v>1586</v>
      </c>
      <c r="I52" t="s">
        <v>1633</v>
      </c>
      <c r="J52">
        <v>5</v>
      </c>
      <c r="K52">
        <v>13322</v>
      </c>
      <c r="L52">
        <v>0.08</v>
      </c>
      <c r="M52">
        <v>61281.2</v>
      </c>
      <c r="N52">
        <v>0.25</v>
      </c>
      <c r="O52">
        <v>15320.3</v>
      </c>
      <c r="P52" t="s">
        <v>1525</v>
      </c>
      <c r="Q52" t="s">
        <v>1338</v>
      </c>
      <c r="R52">
        <v>8</v>
      </c>
    </row>
    <row r="53" spans="1:18">
      <c r="A53" t="s">
        <v>1634</v>
      </c>
      <c r="B53" s="77">
        <v>44978</v>
      </c>
      <c r="C53" t="s">
        <v>1501</v>
      </c>
      <c r="D53" t="s">
        <v>28</v>
      </c>
      <c r="E53" t="s">
        <v>777</v>
      </c>
      <c r="F53" t="s">
        <v>1503</v>
      </c>
      <c r="G53" t="s">
        <v>1504</v>
      </c>
      <c r="H53" t="s">
        <v>1542</v>
      </c>
      <c r="I53" t="s">
        <v>1635</v>
      </c>
      <c r="J53">
        <v>8</v>
      </c>
      <c r="K53">
        <v>13732</v>
      </c>
      <c r="L53">
        <v>0.18</v>
      </c>
      <c r="M53">
        <v>90081.919999999998</v>
      </c>
      <c r="N53">
        <v>0.25</v>
      </c>
      <c r="O53">
        <v>22520.48</v>
      </c>
      <c r="P53" t="s">
        <v>1522</v>
      </c>
      <c r="Q53" t="s">
        <v>1508</v>
      </c>
      <c r="R53">
        <v>5</v>
      </c>
    </row>
    <row r="54" spans="1:18">
      <c r="A54" t="s">
        <v>1636</v>
      </c>
      <c r="B54" s="77">
        <v>44979</v>
      </c>
      <c r="C54" t="s">
        <v>177</v>
      </c>
      <c r="D54" t="s">
        <v>22</v>
      </c>
      <c r="E54" t="s">
        <v>834</v>
      </c>
      <c r="F54" t="s">
        <v>1286</v>
      </c>
      <c r="G54" t="s">
        <v>1504</v>
      </c>
      <c r="H54" t="s">
        <v>1586</v>
      </c>
      <c r="I54" t="s">
        <v>1637</v>
      </c>
      <c r="J54">
        <v>2</v>
      </c>
      <c r="K54">
        <v>7236</v>
      </c>
      <c r="L54">
        <v>0.1</v>
      </c>
      <c r="M54">
        <v>13024.8</v>
      </c>
      <c r="N54">
        <v>0.25</v>
      </c>
      <c r="O54">
        <v>3256.2</v>
      </c>
      <c r="P54" t="s">
        <v>1507</v>
      </c>
      <c r="Q54" t="s">
        <v>1338</v>
      </c>
      <c r="R54">
        <v>5</v>
      </c>
    </row>
    <row r="55" spans="1:18">
      <c r="A55" t="s">
        <v>1638</v>
      </c>
      <c r="B55" s="77">
        <v>44980</v>
      </c>
      <c r="C55" t="s">
        <v>1501</v>
      </c>
      <c r="D55" t="s">
        <v>22</v>
      </c>
      <c r="E55" t="s">
        <v>1502</v>
      </c>
      <c r="F55" t="s">
        <v>1512</v>
      </c>
      <c r="G55" t="s">
        <v>1513</v>
      </c>
      <c r="H55" t="s">
        <v>1539</v>
      </c>
      <c r="I55" t="s">
        <v>1639</v>
      </c>
      <c r="J55">
        <v>6</v>
      </c>
      <c r="K55">
        <v>1430</v>
      </c>
      <c r="L55">
        <v>0.02</v>
      </c>
      <c r="M55">
        <v>8408.4</v>
      </c>
      <c r="N55">
        <v>0.4</v>
      </c>
      <c r="O55">
        <v>3363.36</v>
      </c>
      <c r="P55" t="s">
        <v>1516</v>
      </c>
      <c r="Q55" t="s">
        <v>1338</v>
      </c>
      <c r="R55">
        <v>6</v>
      </c>
    </row>
    <row r="56" spans="1:18">
      <c r="A56" t="s">
        <v>1640</v>
      </c>
      <c r="B56" s="77">
        <v>44981</v>
      </c>
      <c r="C56" t="s">
        <v>1562</v>
      </c>
      <c r="D56" t="s">
        <v>28</v>
      </c>
      <c r="E56" t="s">
        <v>834</v>
      </c>
      <c r="F56" t="s">
        <v>1503</v>
      </c>
      <c r="G56" t="s">
        <v>215</v>
      </c>
      <c r="H56" t="s">
        <v>1603</v>
      </c>
      <c r="I56" t="s">
        <v>1641</v>
      </c>
      <c r="J56">
        <v>3</v>
      </c>
      <c r="K56">
        <v>852</v>
      </c>
      <c r="L56">
        <v>0.2</v>
      </c>
      <c r="M56">
        <v>2044.8</v>
      </c>
      <c r="N56">
        <v>0.35</v>
      </c>
      <c r="O56">
        <v>715.68</v>
      </c>
      <c r="P56" t="s">
        <v>1507</v>
      </c>
      <c r="Q56" t="s">
        <v>1338</v>
      </c>
      <c r="R56">
        <v>7</v>
      </c>
    </row>
    <row r="57" spans="1:18">
      <c r="A57" t="s">
        <v>1642</v>
      </c>
      <c r="B57" s="77">
        <v>44982</v>
      </c>
      <c r="C57" t="s">
        <v>1533</v>
      </c>
      <c r="D57" t="s">
        <v>33</v>
      </c>
      <c r="E57" t="s">
        <v>777</v>
      </c>
      <c r="F57" t="s">
        <v>1286</v>
      </c>
      <c r="G57" t="s">
        <v>216</v>
      </c>
      <c r="H57" t="s">
        <v>1643</v>
      </c>
      <c r="I57" t="s">
        <v>1644</v>
      </c>
      <c r="J57">
        <v>5</v>
      </c>
      <c r="K57">
        <v>40027</v>
      </c>
      <c r="L57">
        <v>7.0000000000000007E-2</v>
      </c>
      <c r="M57">
        <v>186125.55</v>
      </c>
      <c r="N57">
        <v>0.15</v>
      </c>
      <c r="O57">
        <v>27918.83</v>
      </c>
      <c r="P57" t="s">
        <v>1522</v>
      </c>
      <c r="Q57" t="s">
        <v>1338</v>
      </c>
      <c r="R57">
        <v>7</v>
      </c>
    </row>
    <row r="58" spans="1:18">
      <c r="A58" t="s">
        <v>1645</v>
      </c>
      <c r="B58" s="77">
        <v>44983</v>
      </c>
      <c r="C58" t="s">
        <v>1501</v>
      </c>
      <c r="D58" t="s">
        <v>127</v>
      </c>
      <c r="E58" t="s">
        <v>1511</v>
      </c>
      <c r="F58" t="s">
        <v>1286</v>
      </c>
      <c r="G58" t="s">
        <v>1504</v>
      </c>
      <c r="H58" t="s">
        <v>1586</v>
      </c>
      <c r="I58" t="s">
        <v>1646</v>
      </c>
      <c r="J58">
        <v>8</v>
      </c>
      <c r="K58">
        <v>13080</v>
      </c>
      <c r="L58">
        <v>0.11</v>
      </c>
      <c r="M58">
        <v>93129.600000000006</v>
      </c>
      <c r="N58">
        <v>0.25</v>
      </c>
      <c r="O58">
        <v>23282.400000000001</v>
      </c>
      <c r="P58" t="s">
        <v>1522</v>
      </c>
      <c r="Q58" t="s">
        <v>1338</v>
      </c>
      <c r="R58">
        <v>4</v>
      </c>
    </row>
    <row r="59" spans="1:18">
      <c r="A59" t="s">
        <v>1647</v>
      </c>
      <c r="B59" s="77">
        <v>44984</v>
      </c>
      <c r="C59" t="s">
        <v>1518</v>
      </c>
      <c r="D59" t="s">
        <v>22</v>
      </c>
      <c r="E59" t="s">
        <v>777</v>
      </c>
      <c r="F59" t="s">
        <v>1286</v>
      </c>
      <c r="G59" t="s">
        <v>1005</v>
      </c>
      <c r="H59" t="s">
        <v>81</v>
      </c>
      <c r="I59" t="s">
        <v>1648</v>
      </c>
      <c r="J59">
        <v>1</v>
      </c>
      <c r="K59">
        <v>9005</v>
      </c>
      <c r="L59">
        <v>0.17</v>
      </c>
      <c r="M59">
        <v>7474.15</v>
      </c>
      <c r="N59">
        <v>0.2</v>
      </c>
      <c r="O59">
        <v>1494.83</v>
      </c>
      <c r="P59" t="s">
        <v>1507</v>
      </c>
      <c r="Q59" t="s">
        <v>29</v>
      </c>
      <c r="R59">
        <v>6</v>
      </c>
    </row>
    <row r="60" spans="1:18">
      <c r="A60" t="s">
        <v>1649</v>
      </c>
      <c r="B60" s="77">
        <v>44985</v>
      </c>
      <c r="C60" t="s">
        <v>1533</v>
      </c>
      <c r="D60" t="s">
        <v>22</v>
      </c>
      <c r="E60" t="s">
        <v>1502</v>
      </c>
      <c r="F60" t="s">
        <v>1286</v>
      </c>
      <c r="G60" t="s">
        <v>1504</v>
      </c>
      <c r="H60" t="s">
        <v>1650</v>
      </c>
      <c r="I60" t="s">
        <v>1651</v>
      </c>
      <c r="J60">
        <v>5</v>
      </c>
      <c r="K60">
        <v>1158</v>
      </c>
      <c r="L60">
        <v>0.08</v>
      </c>
      <c r="M60">
        <v>5326.8</v>
      </c>
      <c r="N60">
        <v>0.25</v>
      </c>
      <c r="O60">
        <v>1331.7</v>
      </c>
      <c r="P60" t="s">
        <v>1507</v>
      </c>
      <c r="Q60" t="s">
        <v>1338</v>
      </c>
      <c r="R60">
        <v>7</v>
      </c>
    </row>
    <row r="61" spans="1:18">
      <c r="A61" t="s">
        <v>1652</v>
      </c>
      <c r="B61" s="77">
        <v>44986</v>
      </c>
      <c r="C61" t="s">
        <v>1518</v>
      </c>
      <c r="D61" t="s">
        <v>33</v>
      </c>
      <c r="E61" t="s">
        <v>834</v>
      </c>
      <c r="F61" t="s">
        <v>1286</v>
      </c>
      <c r="G61" t="s">
        <v>1005</v>
      </c>
      <c r="H61" t="s">
        <v>81</v>
      </c>
      <c r="I61" t="s">
        <v>1653</v>
      </c>
      <c r="J61">
        <v>3</v>
      </c>
      <c r="K61">
        <v>2956</v>
      </c>
      <c r="L61">
        <v>0.01</v>
      </c>
      <c r="M61">
        <v>8779.32</v>
      </c>
      <c r="N61">
        <v>0.2</v>
      </c>
      <c r="O61">
        <v>1755.86</v>
      </c>
      <c r="P61" t="s">
        <v>1522</v>
      </c>
      <c r="Q61" t="s">
        <v>1338</v>
      </c>
      <c r="R61">
        <v>5</v>
      </c>
    </row>
    <row r="62" spans="1:18">
      <c r="A62" t="s">
        <v>1654</v>
      </c>
      <c r="B62" s="77">
        <v>44987</v>
      </c>
      <c r="C62" t="s">
        <v>177</v>
      </c>
      <c r="D62" t="s">
        <v>33</v>
      </c>
      <c r="E62" t="s">
        <v>834</v>
      </c>
      <c r="F62" t="s">
        <v>1519</v>
      </c>
      <c r="G62" t="s">
        <v>1005</v>
      </c>
      <c r="H62" t="s">
        <v>81</v>
      </c>
      <c r="I62" t="s">
        <v>1655</v>
      </c>
      <c r="J62">
        <v>4</v>
      </c>
      <c r="K62">
        <v>4071</v>
      </c>
      <c r="L62">
        <v>0.09</v>
      </c>
      <c r="M62">
        <v>14818.44</v>
      </c>
      <c r="N62">
        <v>0.2</v>
      </c>
      <c r="O62">
        <v>2963.69</v>
      </c>
      <c r="P62" t="s">
        <v>1522</v>
      </c>
      <c r="Q62" t="s">
        <v>1338</v>
      </c>
      <c r="R62">
        <v>5</v>
      </c>
    </row>
    <row r="63" spans="1:18">
      <c r="A63" t="s">
        <v>1656</v>
      </c>
      <c r="B63" s="77">
        <v>44988</v>
      </c>
      <c r="C63" t="s">
        <v>1533</v>
      </c>
      <c r="D63" t="s">
        <v>22</v>
      </c>
      <c r="E63" t="s">
        <v>1511</v>
      </c>
      <c r="F63" t="s">
        <v>1512</v>
      </c>
      <c r="G63" t="s">
        <v>1504</v>
      </c>
      <c r="H63" t="s">
        <v>1650</v>
      </c>
      <c r="I63" t="s">
        <v>1657</v>
      </c>
      <c r="J63">
        <v>2</v>
      </c>
      <c r="K63">
        <v>9595</v>
      </c>
      <c r="L63">
        <v>0.24</v>
      </c>
      <c r="M63">
        <v>14584.4</v>
      </c>
      <c r="N63">
        <v>0.25</v>
      </c>
      <c r="O63">
        <v>3646.1</v>
      </c>
      <c r="P63" t="s">
        <v>1516</v>
      </c>
      <c r="Q63" t="s">
        <v>1338</v>
      </c>
      <c r="R63">
        <v>2</v>
      </c>
    </row>
    <row r="64" spans="1:18">
      <c r="A64" t="s">
        <v>1658</v>
      </c>
      <c r="B64" s="77">
        <v>44989</v>
      </c>
      <c r="C64" t="s">
        <v>1501</v>
      </c>
      <c r="D64" t="s">
        <v>33</v>
      </c>
      <c r="E64" t="s">
        <v>834</v>
      </c>
      <c r="F64" t="s">
        <v>1503</v>
      </c>
      <c r="G64" t="s">
        <v>1513</v>
      </c>
      <c r="H64" t="s">
        <v>1606</v>
      </c>
      <c r="I64" t="s">
        <v>1659</v>
      </c>
      <c r="J64">
        <v>9</v>
      </c>
      <c r="K64">
        <v>1004</v>
      </c>
      <c r="L64">
        <v>0.16</v>
      </c>
      <c r="M64">
        <v>7590.24</v>
      </c>
      <c r="N64">
        <v>0.4</v>
      </c>
      <c r="O64">
        <v>3036.1</v>
      </c>
      <c r="P64" t="s">
        <v>1525</v>
      </c>
      <c r="Q64" t="s">
        <v>1338</v>
      </c>
      <c r="R64">
        <v>7</v>
      </c>
    </row>
    <row r="65" spans="1:18">
      <c r="A65" t="s">
        <v>1660</v>
      </c>
      <c r="B65" s="77">
        <v>44990</v>
      </c>
      <c r="C65" t="s">
        <v>1533</v>
      </c>
      <c r="D65" t="s">
        <v>127</v>
      </c>
      <c r="E65" t="s">
        <v>834</v>
      </c>
      <c r="F65" t="s">
        <v>1519</v>
      </c>
      <c r="G65" t="s">
        <v>1005</v>
      </c>
      <c r="H65" t="s">
        <v>1549</v>
      </c>
      <c r="I65" t="s">
        <v>1661</v>
      </c>
      <c r="J65">
        <v>3</v>
      </c>
      <c r="K65">
        <v>14803</v>
      </c>
      <c r="L65">
        <v>0.17</v>
      </c>
      <c r="M65">
        <v>36859.47</v>
      </c>
      <c r="N65">
        <v>0.2</v>
      </c>
      <c r="O65">
        <v>7371.89</v>
      </c>
      <c r="P65" t="s">
        <v>1525</v>
      </c>
      <c r="Q65" t="s">
        <v>1338</v>
      </c>
      <c r="R65">
        <v>6</v>
      </c>
    </row>
    <row r="66" spans="1:18">
      <c r="A66" t="s">
        <v>1662</v>
      </c>
      <c r="B66" s="77">
        <v>44991</v>
      </c>
      <c r="C66" t="s">
        <v>177</v>
      </c>
      <c r="D66" t="s">
        <v>22</v>
      </c>
      <c r="E66" t="s">
        <v>777</v>
      </c>
      <c r="F66" t="s">
        <v>1519</v>
      </c>
      <c r="G66" t="s">
        <v>1005</v>
      </c>
      <c r="H66" t="s">
        <v>81</v>
      </c>
      <c r="I66" t="s">
        <v>1663</v>
      </c>
      <c r="J66">
        <v>2</v>
      </c>
      <c r="K66">
        <v>5453</v>
      </c>
      <c r="L66">
        <v>0.16</v>
      </c>
      <c r="M66">
        <v>9161.0400000000009</v>
      </c>
      <c r="N66">
        <v>0.2</v>
      </c>
      <c r="O66">
        <v>1832.21</v>
      </c>
      <c r="P66" t="s">
        <v>1516</v>
      </c>
      <c r="Q66" t="s">
        <v>1338</v>
      </c>
      <c r="R66">
        <v>1</v>
      </c>
    </row>
    <row r="67" spans="1:18">
      <c r="A67" t="s">
        <v>1664</v>
      </c>
      <c r="B67" s="77">
        <v>44992</v>
      </c>
      <c r="C67" t="s">
        <v>1510</v>
      </c>
      <c r="D67" t="s">
        <v>127</v>
      </c>
      <c r="E67" t="s">
        <v>834</v>
      </c>
      <c r="F67" t="s">
        <v>1291</v>
      </c>
      <c r="G67" t="s">
        <v>1504</v>
      </c>
      <c r="H67" t="s">
        <v>1650</v>
      </c>
      <c r="I67" t="s">
        <v>1665</v>
      </c>
      <c r="J67">
        <v>9</v>
      </c>
      <c r="K67">
        <v>7675</v>
      </c>
      <c r="L67">
        <v>0.05</v>
      </c>
      <c r="M67">
        <v>65621.25</v>
      </c>
      <c r="N67">
        <v>0.25</v>
      </c>
      <c r="O67">
        <v>16405.310000000001</v>
      </c>
      <c r="P67" t="s">
        <v>1507</v>
      </c>
      <c r="Q67" t="s">
        <v>1338</v>
      </c>
      <c r="R67">
        <v>4</v>
      </c>
    </row>
    <row r="68" spans="1:18">
      <c r="A68" t="s">
        <v>1666</v>
      </c>
      <c r="B68" s="77">
        <v>44993</v>
      </c>
      <c r="C68" t="s">
        <v>1518</v>
      </c>
      <c r="D68" t="s">
        <v>127</v>
      </c>
      <c r="E68" t="s">
        <v>834</v>
      </c>
      <c r="F68" t="s">
        <v>1291</v>
      </c>
      <c r="G68" t="s">
        <v>1005</v>
      </c>
      <c r="H68" t="s">
        <v>1004</v>
      </c>
      <c r="I68" t="s">
        <v>1667</v>
      </c>
      <c r="J68">
        <v>7</v>
      </c>
      <c r="K68">
        <v>2955</v>
      </c>
      <c r="L68">
        <v>0.1</v>
      </c>
      <c r="M68">
        <v>18616.5</v>
      </c>
      <c r="N68">
        <v>0.2</v>
      </c>
      <c r="O68">
        <v>3723.3</v>
      </c>
      <c r="P68" t="s">
        <v>1522</v>
      </c>
      <c r="Q68" t="s">
        <v>1338</v>
      </c>
      <c r="R68">
        <v>3</v>
      </c>
    </row>
    <row r="69" spans="1:18">
      <c r="A69" t="s">
        <v>1668</v>
      </c>
      <c r="B69" s="77">
        <v>44994</v>
      </c>
      <c r="C69" t="s">
        <v>177</v>
      </c>
      <c r="D69" t="s">
        <v>33</v>
      </c>
      <c r="E69" t="s">
        <v>834</v>
      </c>
      <c r="F69" t="s">
        <v>1291</v>
      </c>
      <c r="G69" t="s">
        <v>1005</v>
      </c>
      <c r="H69" t="s">
        <v>1566</v>
      </c>
      <c r="I69" t="s">
        <v>1669</v>
      </c>
      <c r="J69">
        <v>6</v>
      </c>
      <c r="K69">
        <v>8295</v>
      </c>
      <c r="L69">
        <v>0.19</v>
      </c>
      <c r="M69">
        <v>40313.699999999997</v>
      </c>
      <c r="N69">
        <v>0.2</v>
      </c>
      <c r="O69">
        <v>8062.74</v>
      </c>
      <c r="P69" t="s">
        <v>1507</v>
      </c>
      <c r="Q69" t="s">
        <v>1338</v>
      </c>
      <c r="R69">
        <v>3</v>
      </c>
    </row>
    <row r="70" spans="1:18">
      <c r="A70" t="s">
        <v>1670</v>
      </c>
      <c r="B70" s="77">
        <v>44995</v>
      </c>
      <c r="C70" t="s">
        <v>1510</v>
      </c>
      <c r="D70" t="s">
        <v>127</v>
      </c>
      <c r="E70" t="s">
        <v>1511</v>
      </c>
      <c r="F70" t="s">
        <v>1563</v>
      </c>
      <c r="G70" t="s">
        <v>1504</v>
      </c>
      <c r="H70" t="s">
        <v>1650</v>
      </c>
      <c r="I70" t="s">
        <v>1671</v>
      </c>
      <c r="J70">
        <v>1</v>
      </c>
      <c r="K70">
        <v>2712</v>
      </c>
      <c r="L70">
        <v>0.03</v>
      </c>
      <c r="M70">
        <v>2630.64</v>
      </c>
      <c r="N70">
        <v>0.25</v>
      </c>
      <c r="O70">
        <v>657.66</v>
      </c>
      <c r="P70" t="s">
        <v>1525</v>
      </c>
      <c r="Q70" t="s">
        <v>1338</v>
      </c>
      <c r="R70">
        <v>7</v>
      </c>
    </row>
    <row r="71" spans="1:18">
      <c r="A71" t="s">
        <v>1672</v>
      </c>
      <c r="B71" s="77">
        <v>44996</v>
      </c>
      <c r="C71" t="s">
        <v>1533</v>
      </c>
      <c r="D71" t="s">
        <v>33</v>
      </c>
      <c r="E71" t="s">
        <v>1511</v>
      </c>
      <c r="F71" t="s">
        <v>1291</v>
      </c>
      <c r="G71" t="s">
        <v>1504</v>
      </c>
      <c r="H71" t="s">
        <v>1650</v>
      </c>
      <c r="I71" t="s">
        <v>1673</v>
      </c>
      <c r="J71">
        <v>5</v>
      </c>
      <c r="K71">
        <v>5703</v>
      </c>
      <c r="L71">
        <v>7.0000000000000007E-2</v>
      </c>
      <c r="M71">
        <v>26518.95</v>
      </c>
      <c r="N71">
        <v>0.25</v>
      </c>
      <c r="O71">
        <v>6629.74</v>
      </c>
      <c r="P71" t="s">
        <v>1525</v>
      </c>
      <c r="Q71" t="s">
        <v>1338</v>
      </c>
      <c r="R71">
        <v>4</v>
      </c>
    </row>
    <row r="72" spans="1:18">
      <c r="A72" t="s">
        <v>1674</v>
      </c>
      <c r="B72" s="77">
        <v>44997</v>
      </c>
      <c r="C72" t="s">
        <v>1533</v>
      </c>
      <c r="D72" t="s">
        <v>28</v>
      </c>
      <c r="E72" t="s">
        <v>777</v>
      </c>
      <c r="F72" t="s">
        <v>1503</v>
      </c>
      <c r="G72" t="s">
        <v>216</v>
      </c>
      <c r="H72" t="s">
        <v>1643</v>
      </c>
      <c r="I72" t="s">
        <v>1675</v>
      </c>
      <c r="J72">
        <v>3</v>
      </c>
      <c r="K72">
        <v>75128</v>
      </c>
      <c r="L72">
        <v>7.0000000000000007E-2</v>
      </c>
      <c r="M72">
        <v>209607.12</v>
      </c>
      <c r="N72">
        <v>0.15</v>
      </c>
      <c r="O72">
        <v>31441.07</v>
      </c>
      <c r="P72" t="s">
        <v>1507</v>
      </c>
      <c r="Q72" t="s">
        <v>1338</v>
      </c>
      <c r="R72">
        <v>8</v>
      </c>
    </row>
    <row r="73" spans="1:18">
      <c r="A73" t="s">
        <v>1676</v>
      </c>
      <c r="B73" s="77">
        <v>44998</v>
      </c>
      <c r="C73" t="s">
        <v>177</v>
      </c>
      <c r="D73" t="s">
        <v>33</v>
      </c>
      <c r="E73" t="s">
        <v>834</v>
      </c>
      <c r="F73" t="s">
        <v>1519</v>
      </c>
      <c r="G73" t="s">
        <v>1513</v>
      </c>
      <c r="H73" t="s">
        <v>1539</v>
      </c>
      <c r="I73" t="s">
        <v>1677</v>
      </c>
      <c r="J73">
        <v>1</v>
      </c>
      <c r="K73">
        <v>619</v>
      </c>
      <c r="L73">
        <v>0.11</v>
      </c>
      <c r="M73">
        <v>550.91</v>
      </c>
      <c r="N73">
        <v>0.4</v>
      </c>
      <c r="O73">
        <v>220.36</v>
      </c>
      <c r="P73" t="s">
        <v>1525</v>
      </c>
      <c r="Q73" t="s">
        <v>1338</v>
      </c>
      <c r="R73">
        <v>9</v>
      </c>
    </row>
    <row r="74" spans="1:18">
      <c r="A74" t="s">
        <v>1678</v>
      </c>
      <c r="B74" s="77">
        <v>44999</v>
      </c>
      <c r="C74" t="s">
        <v>1501</v>
      </c>
      <c r="D74" t="s">
        <v>127</v>
      </c>
      <c r="E74" t="s">
        <v>1511</v>
      </c>
      <c r="F74" t="s">
        <v>1503</v>
      </c>
      <c r="G74" t="s">
        <v>1513</v>
      </c>
      <c r="H74" t="s">
        <v>1539</v>
      </c>
      <c r="I74" t="s">
        <v>1679</v>
      </c>
      <c r="J74">
        <v>4</v>
      </c>
      <c r="K74">
        <v>1473</v>
      </c>
      <c r="L74">
        <v>0.25</v>
      </c>
      <c r="M74">
        <v>4419</v>
      </c>
      <c r="N74">
        <v>0.4</v>
      </c>
      <c r="O74">
        <v>1767.6</v>
      </c>
      <c r="P74" t="s">
        <v>1522</v>
      </c>
      <c r="Q74" t="s">
        <v>1338</v>
      </c>
      <c r="R74">
        <v>3</v>
      </c>
    </row>
    <row r="75" spans="1:18">
      <c r="A75" t="s">
        <v>1680</v>
      </c>
      <c r="B75" s="77">
        <v>45000</v>
      </c>
      <c r="C75" t="s">
        <v>1533</v>
      </c>
      <c r="D75" t="s">
        <v>28</v>
      </c>
      <c r="E75" t="s">
        <v>1511</v>
      </c>
      <c r="F75" t="s">
        <v>1512</v>
      </c>
      <c r="G75" t="s">
        <v>1005</v>
      </c>
      <c r="H75" t="s">
        <v>81</v>
      </c>
      <c r="I75" t="s">
        <v>1681</v>
      </c>
      <c r="J75">
        <v>2</v>
      </c>
      <c r="K75">
        <v>14003</v>
      </c>
      <c r="L75">
        <v>0.02</v>
      </c>
      <c r="M75">
        <v>27445.88</v>
      </c>
      <c r="N75">
        <v>0.2</v>
      </c>
      <c r="O75">
        <v>5489.18</v>
      </c>
      <c r="P75" t="s">
        <v>1516</v>
      </c>
      <c r="Q75" t="s">
        <v>1338</v>
      </c>
      <c r="R75">
        <v>5</v>
      </c>
    </row>
    <row r="76" spans="1:18">
      <c r="A76" t="s">
        <v>1682</v>
      </c>
      <c r="B76" s="77">
        <v>45001</v>
      </c>
      <c r="C76" t="s">
        <v>1501</v>
      </c>
      <c r="D76" t="s">
        <v>33</v>
      </c>
      <c r="E76" t="s">
        <v>777</v>
      </c>
      <c r="F76" t="s">
        <v>1291</v>
      </c>
      <c r="G76" t="s">
        <v>1513</v>
      </c>
      <c r="H76" t="s">
        <v>1514</v>
      </c>
      <c r="I76" t="s">
        <v>1683</v>
      </c>
      <c r="J76">
        <v>2</v>
      </c>
      <c r="K76">
        <v>777</v>
      </c>
      <c r="L76">
        <v>0.13</v>
      </c>
      <c r="M76">
        <v>1351.98</v>
      </c>
      <c r="N76">
        <v>0.4</v>
      </c>
      <c r="O76">
        <v>540.79</v>
      </c>
      <c r="P76" t="s">
        <v>1507</v>
      </c>
      <c r="Q76" t="s">
        <v>1338</v>
      </c>
      <c r="R76">
        <v>4</v>
      </c>
    </row>
    <row r="77" spans="1:18">
      <c r="A77" t="s">
        <v>1684</v>
      </c>
      <c r="B77" s="77">
        <v>45002</v>
      </c>
      <c r="C77" t="s">
        <v>1501</v>
      </c>
      <c r="D77" t="s">
        <v>127</v>
      </c>
      <c r="E77" t="s">
        <v>1502</v>
      </c>
      <c r="F77" t="s">
        <v>1563</v>
      </c>
      <c r="G77" t="s">
        <v>1005</v>
      </c>
      <c r="H77" t="s">
        <v>1004</v>
      </c>
      <c r="I77" t="s">
        <v>1685</v>
      </c>
      <c r="J77">
        <v>3</v>
      </c>
      <c r="K77">
        <v>13171</v>
      </c>
      <c r="L77">
        <v>0.04</v>
      </c>
      <c r="M77">
        <v>37932.480000000003</v>
      </c>
      <c r="N77">
        <v>0.2</v>
      </c>
      <c r="O77">
        <v>7586.5</v>
      </c>
      <c r="P77" t="s">
        <v>1522</v>
      </c>
      <c r="Q77" t="s">
        <v>1338</v>
      </c>
      <c r="R77">
        <v>6</v>
      </c>
    </row>
    <row r="78" spans="1:18">
      <c r="A78" t="s">
        <v>1686</v>
      </c>
      <c r="B78" s="77">
        <v>45003</v>
      </c>
      <c r="C78" t="s">
        <v>1501</v>
      </c>
      <c r="D78" t="s">
        <v>22</v>
      </c>
      <c r="E78" t="s">
        <v>834</v>
      </c>
      <c r="F78" t="s">
        <v>1512</v>
      </c>
      <c r="G78" t="s">
        <v>216</v>
      </c>
      <c r="H78" t="s">
        <v>1574</v>
      </c>
      <c r="I78" t="s">
        <v>1687</v>
      </c>
      <c r="J78">
        <v>8</v>
      </c>
      <c r="K78">
        <v>55350</v>
      </c>
      <c r="L78">
        <v>0.24</v>
      </c>
      <c r="M78">
        <v>336528</v>
      </c>
      <c r="N78">
        <v>0.15</v>
      </c>
      <c r="O78">
        <v>50479.199999999997</v>
      </c>
      <c r="P78" t="s">
        <v>1522</v>
      </c>
      <c r="Q78" t="s">
        <v>1338</v>
      </c>
      <c r="R78">
        <v>4</v>
      </c>
    </row>
    <row r="79" spans="1:18">
      <c r="A79" t="s">
        <v>1688</v>
      </c>
      <c r="B79" s="77">
        <v>45004</v>
      </c>
      <c r="C79" t="s">
        <v>1562</v>
      </c>
      <c r="D79" t="s">
        <v>22</v>
      </c>
      <c r="E79" t="s">
        <v>1511</v>
      </c>
      <c r="F79" t="s">
        <v>1563</v>
      </c>
      <c r="G79" t="s">
        <v>1504</v>
      </c>
      <c r="H79" t="s">
        <v>1505</v>
      </c>
      <c r="I79" t="s">
        <v>1689</v>
      </c>
      <c r="J79">
        <v>8</v>
      </c>
      <c r="K79">
        <v>13201</v>
      </c>
      <c r="L79">
        <v>0.03</v>
      </c>
      <c r="M79">
        <v>102439.76</v>
      </c>
      <c r="N79">
        <v>0.25</v>
      </c>
      <c r="O79">
        <v>25609.94</v>
      </c>
      <c r="P79" t="s">
        <v>1525</v>
      </c>
      <c r="Q79" t="s">
        <v>1338</v>
      </c>
      <c r="R79">
        <v>8</v>
      </c>
    </row>
    <row r="80" spans="1:18">
      <c r="A80" t="s">
        <v>1690</v>
      </c>
      <c r="B80" s="77">
        <v>45005</v>
      </c>
      <c r="C80" t="s">
        <v>1510</v>
      </c>
      <c r="D80" t="s">
        <v>33</v>
      </c>
      <c r="E80" t="s">
        <v>777</v>
      </c>
      <c r="F80" t="s">
        <v>1512</v>
      </c>
      <c r="G80" t="s">
        <v>1504</v>
      </c>
      <c r="H80" t="s">
        <v>1542</v>
      </c>
      <c r="I80" t="s">
        <v>1691</v>
      </c>
      <c r="J80">
        <v>7</v>
      </c>
      <c r="K80">
        <v>14042</v>
      </c>
      <c r="L80">
        <v>0.1</v>
      </c>
      <c r="M80">
        <v>88464.6</v>
      </c>
      <c r="N80">
        <v>0.25</v>
      </c>
      <c r="O80">
        <v>22116.15</v>
      </c>
      <c r="P80" t="s">
        <v>1522</v>
      </c>
      <c r="Q80" t="s">
        <v>1338</v>
      </c>
      <c r="R80">
        <v>3</v>
      </c>
    </row>
    <row r="81" spans="1:18">
      <c r="A81" t="s">
        <v>1692</v>
      </c>
      <c r="B81" s="77">
        <v>45006</v>
      </c>
      <c r="C81" t="s">
        <v>1510</v>
      </c>
      <c r="D81" t="s">
        <v>33</v>
      </c>
      <c r="E81" t="s">
        <v>777</v>
      </c>
      <c r="F81" t="s">
        <v>1519</v>
      </c>
      <c r="G81" t="s">
        <v>1504</v>
      </c>
      <c r="H81" t="s">
        <v>1586</v>
      </c>
      <c r="I81" t="s">
        <v>1693</v>
      </c>
      <c r="J81">
        <v>6</v>
      </c>
      <c r="K81">
        <v>2394</v>
      </c>
      <c r="L81">
        <v>0.18</v>
      </c>
      <c r="M81">
        <v>11778.48</v>
      </c>
      <c r="N81">
        <v>0.25</v>
      </c>
      <c r="O81">
        <v>2944.62</v>
      </c>
      <c r="P81" t="s">
        <v>1507</v>
      </c>
      <c r="Q81" t="s">
        <v>29</v>
      </c>
      <c r="R81">
        <v>5</v>
      </c>
    </row>
    <row r="82" spans="1:18">
      <c r="A82" t="s">
        <v>1694</v>
      </c>
      <c r="B82" s="77">
        <v>45007</v>
      </c>
      <c r="C82" t="s">
        <v>1533</v>
      </c>
      <c r="D82" t="s">
        <v>22</v>
      </c>
      <c r="E82" t="s">
        <v>777</v>
      </c>
      <c r="F82" t="s">
        <v>1503</v>
      </c>
      <c r="G82" t="s">
        <v>1513</v>
      </c>
      <c r="H82" t="s">
        <v>1514</v>
      </c>
      <c r="I82" t="s">
        <v>1695</v>
      </c>
      <c r="J82">
        <v>9</v>
      </c>
      <c r="K82">
        <v>385</v>
      </c>
      <c r="L82">
        <v>0.18</v>
      </c>
      <c r="M82">
        <v>2841.3</v>
      </c>
      <c r="N82">
        <v>0.4</v>
      </c>
      <c r="O82">
        <v>1136.52</v>
      </c>
      <c r="P82" t="s">
        <v>1522</v>
      </c>
      <c r="Q82" t="s">
        <v>1338</v>
      </c>
      <c r="R82">
        <v>1</v>
      </c>
    </row>
    <row r="83" spans="1:18">
      <c r="A83" t="s">
        <v>1696</v>
      </c>
      <c r="B83" s="77">
        <v>45008</v>
      </c>
      <c r="C83" t="s">
        <v>1533</v>
      </c>
      <c r="D83" t="s">
        <v>127</v>
      </c>
      <c r="E83" t="s">
        <v>1511</v>
      </c>
      <c r="F83" t="s">
        <v>1286</v>
      </c>
      <c r="G83" t="s">
        <v>216</v>
      </c>
      <c r="H83" t="s">
        <v>1003</v>
      </c>
      <c r="I83" t="s">
        <v>1697</v>
      </c>
      <c r="J83">
        <v>4</v>
      </c>
      <c r="K83">
        <v>52229</v>
      </c>
      <c r="L83">
        <v>0.11</v>
      </c>
      <c r="M83">
        <v>185935.24</v>
      </c>
      <c r="N83">
        <v>0.15</v>
      </c>
      <c r="O83">
        <v>27890.29</v>
      </c>
      <c r="P83" t="s">
        <v>1516</v>
      </c>
      <c r="Q83" t="s">
        <v>1338</v>
      </c>
      <c r="R83">
        <v>6</v>
      </c>
    </row>
    <row r="84" spans="1:18">
      <c r="A84" t="s">
        <v>1698</v>
      </c>
      <c r="B84" s="77">
        <v>45009</v>
      </c>
      <c r="C84" t="s">
        <v>1501</v>
      </c>
      <c r="D84" t="s">
        <v>127</v>
      </c>
      <c r="E84" t="s">
        <v>834</v>
      </c>
      <c r="F84" t="s">
        <v>1503</v>
      </c>
      <c r="G84" t="s">
        <v>1513</v>
      </c>
      <c r="H84" t="s">
        <v>1569</v>
      </c>
      <c r="I84" t="s">
        <v>1699</v>
      </c>
      <c r="J84">
        <v>1</v>
      </c>
      <c r="K84">
        <v>836</v>
      </c>
      <c r="L84">
        <v>0.09</v>
      </c>
      <c r="M84">
        <v>760.76</v>
      </c>
      <c r="N84">
        <v>0.4</v>
      </c>
      <c r="O84">
        <v>304.3</v>
      </c>
      <c r="P84" t="s">
        <v>1522</v>
      </c>
      <c r="Q84" t="s">
        <v>1338</v>
      </c>
      <c r="R84">
        <v>5</v>
      </c>
    </row>
    <row r="85" spans="1:18">
      <c r="A85" t="s">
        <v>1700</v>
      </c>
      <c r="B85" s="77">
        <v>45010</v>
      </c>
      <c r="C85" t="s">
        <v>1562</v>
      </c>
      <c r="D85" t="s">
        <v>127</v>
      </c>
      <c r="E85" t="s">
        <v>1502</v>
      </c>
      <c r="F85" t="s">
        <v>1291</v>
      </c>
      <c r="G85" t="s">
        <v>1513</v>
      </c>
      <c r="H85" t="s">
        <v>1569</v>
      </c>
      <c r="I85" t="s">
        <v>1701</v>
      </c>
      <c r="J85">
        <v>8</v>
      </c>
      <c r="K85">
        <v>1491</v>
      </c>
      <c r="L85">
        <v>0.1</v>
      </c>
      <c r="M85">
        <v>10735.2</v>
      </c>
      <c r="N85">
        <v>0.4</v>
      </c>
      <c r="O85">
        <v>4294.08</v>
      </c>
      <c r="P85" t="s">
        <v>1522</v>
      </c>
      <c r="Q85" t="s">
        <v>1338</v>
      </c>
      <c r="R85">
        <v>8</v>
      </c>
    </row>
    <row r="86" spans="1:18">
      <c r="A86" t="s">
        <v>1702</v>
      </c>
      <c r="B86" s="77">
        <v>45011</v>
      </c>
      <c r="C86" t="s">
        <v>1501</v>
      </c>
      <c r="D86" t="s">
        <v>33</v>
      </c>
      <c r="E86" t="s">
        <v>834</v>
      </c>
      <c r="F86" t="s">
        <v>1286</v>
      </c>
      <c r="G86" t="s">
        <v>216</v>
      </c>
      <c r="H86" t="s">
        <v>1574</v>
      </c>
      <c r="I86" t="s">
        <v>1703</v>
      </c>
      <c r="J86">
        <v>7</v>
      </c>
      <c r="K86">
        <v>58364</v>
      </c>
      <c r="L86">
        <v>7.0000000000000007E-2</v>
      </c>
      <c r="M86">
        <v>379949.64</v>
      </c>
      <c r="N86">
        <v>0.15</v>
      </c>
      <c r="O86">
        <v>56992.45</v>
      </c>
      <c r="P86" t="s">
        <v>1516</v>
      </c>
      <c r="Q86" t="s">
        <v>1338</v>
      </c>
      <c r="R86">
        <v>9</v>
      </c>
    </row>
    <row r="87" spans="1:18">
      <c r="A87" t="s">
        <v>1704</v>
      </c>
      <c r="B87" s="77">
        <v>45012</v>
      </c>
      <c r="C87" t="s">
        <v>1562</v>
      </c>
      <c r="D87" t="s">
        <v>28</v>
      </c>
      <c r="E87" t="s">
        <v>777</v>
      </c>
      <c r="F87" t="s">
        <v>1563</v>
      </c>
      <c r="G87" t="s">
        <v>216</v>
      </c>
      <c r="H87" t="s">
        <v>1574</v>
      </c>
      <c r="I87" t="s">
        <v>1705</v>
      </c>
      <c r="J87">
        <v>7</v>
      </c>
      <c r="K87">
        <v>67056</v>
      </c>
      <c r="L87">
        <v>0.05</v>
      </c>
      <c r="M87">
        <v>445922.4</v>
      </c>
      <c r="N87">
        <v>0.15</v>
      </c>
      <c r="O87">
        <v>66888.36</v>
      </c>
      <c r="P87" t="s">
        <v>1522</v>
      </c>
      <c r="Q87" t="s">
        <v>1338</v>
      </c>
      <c r="R87">
        <v>8</v>
      </c>
    </row>
    <row r="88" spans="1:18">
      <c r="A88" t="s">
        <v>1706</v>
      </c>
      <c r="B88" s="77">
        <v>45013</v>
      </c>
      <c r="C88" t="s">
        <v>1501</v>
      </c>
      <c r="D88" t="s">
        <v>28</v>
      </c>
      <c r="E88" t="s">
        <v>777</v>
      </c>
      <c r="F88" t="s">
        <v>1519</v>
      </c>
      <c r="G88" t="s">
        <v>216</v>
      </c>
      <c r="H88" t="s">
        <v>1707</v>
      </c>
      <c r="I88" t="s">
        <v>1708</v>
      </c>
      <c r="J88">
        <v>3</v>
      </c>
      <c r="K88">
        <v>37490</v>
      </c>
      <c r="L88">
        <v>0.12</v>
      </c>
      <c r="M88">
        <v>98973.6</v>
      </c>
      <c r="N88">
        <v>0.15</v>
      </c>
      <c r="O88">
        <v>14846.04</v>
      </c>
      <c r="P88" t="s">
        <v>1522</v>
      </c>
      <c r="Q88" t="s">
        <v>1338</v>
      </c>
      <c r="R88">
        <v>8</v>
      </c>
    </row>
    <row r="89" spans="1:18">
      <c r="A89" t="s">
        <v>1709</v>
      </c>
      <c r="B89" s="77">
        <v>45014</v>
      </c>
      <c r="C89" t="s">
        <v>1518</v>
      </c>
      <c r="D89" t="s">
        <v>28</v>
      </c>
      <c r="E89" t="s">
        <v>1502</v>
      </c>
      <c r="F89" t="s">
        <v>1519</v>
      </c>
      <c r="G89" t="s">
        <v>216</v>
      </c>
      <c r="H89" t="s">
        <v>1707</v>
      </c>
      <c r="I89" t="s">
        <v>1710</v>
      </c>
      <c r="J89">
        <v>4</v>
      </c>
      <c r="K89">
        <v>29975</v>
      </c>
      <c r="L89">
        <v>7.0000000000000007E-2</v>
      </c>
      <c r="M89">
        <v>111507</v>
      </c>
      <c r="N89">
        <v>0.15</v>
      </c>
      <c r="O89">
        <v>16726.05</v>
      </c>
      <c r="P89" t="s">
        <v>1525</v>
      </c>
      <c r="Q89" t="s">
        <v>1338</v>
      </c>
      <c r="R89">
        <v>3</v>
      </c>
    </row>
    <row r="90" spans="1:18">
      <c r="A90" t="s">
        <v>1711</v>
      </c>
      <c r="B90" s="77">
        <v>45015</v>
      </c>
      <c r="C90" t="s">
        <v>1518</v>
      </c>
      <c r="D90" t="s">
        <v>28</v>
      </c>
      <c r="E90" t="s">
        <v>834</v>
      </c>
      <c r="F90" t="s">
        <v>1563</v>
      </c>
      <c r="G90" t="s">
        <v>1504</v>
      </c>
      <c r="H90" t="s">
        <v>1505</v>
      </c>
      <c r="I90" t="s">
        <v>1712</v>
      </c>
      <c r="J90">
        <v>9</v>
      </c>
      <c r="K90">
        <v>11339</v>
      </c>
      <c r="L90">
        <v>7.0000000000000007E-2</v>
      </c>
      <c r="M90">
        <v>94907.43</v>
      </c>
      <c r="N90">
        <v>0.25</v>
      </c>
      <c r="O90">
        <v>23726.86</v>
      </c>
      <c r="P90" t="s">
        <v>1507</v>
      </c>
      <c r="Q90" t="s">
        <v>1338</v>
      </c>
      <c r="R90">
        <v>4</v>
      </c>
    </row>
    <row r="91" spans="1:18">
      <c r="A91" t="s">
        <v>1713</v>
      </c>
      <c r="B91" s="77">
        <v>45016</v>
      </c>
      <c r="C91" t="s">
        <v>177</v>
      </c>
      <c r="D91" t="s">
        <v>28</v>
      </c>
      <c r="E91" t="s">
        <v>777</v>
      </c>
      <c r="F91" t="s">
        <v>1291</v>
      </c>
      <c r="G91" t="s">
        <v>215</v>
      </c>
      <c r="H91" t="s">
        <v>1581</v>
      </c>
      <c r="I91" t="s">
        <v>1714</v>
      </c>
      <c r="J91">
        <v>6</v>
      </c>
      <c r="K91">
        <v>3869</v>
      </c>
      <c r="L91">
        <v>0.16</v>
      </c>
      <c r="M91">
        <v>19499.759999999998</v>
      </c>
      <c r="N91">
        <v>0.35</v>
      </c>
      <c r="O91">
        <v>6824.92</v>
      </c>
      <c r="P91" t="s">
        <v>1525</v>
      </c>
      <c r="Q91" t="s">
        <v>1338</v>
      </c>
      <c r="R91">
        <v>4</v>
      </c>
    </row>
    <row r="92" spans="1:18">
      <c r="A92" t="s">
        <v>1715</v>
      </c>
      <c r="B92" s="77">
        <v>45017</v>
      </c>
      <c r="C92" t="s">
        <v>1501</v>
      </c>
      <c r="D92" t="s">
        <v>33</v>
      </c>
      <c r="E92" t="s">
        <v>777</v>
      </c>
      <c r="F92" t="s">
        <v>1563</v>
      </c>
      <c r="G92" t="s">
        <v>215</v>
      </c>
      <c r="H92" t="s">
        <v>1534</v>
      </c>
      <c r="I92" t="s">
        <v>1716</v>
      </c>
      <c r="J92">
        <v>5</v>
      </c>
      <c r="K92">
        <v>1439</v>
      </c>
      <c r="L92">
        <v>0.24</v>
      </c>
      <c r="M92">
        <v>5468.2</v>
      </c>
      <c r="N92">
        <v>0.35</v>
      </c>
      <c r="O92">
        <v>1913.87</v>
      </c>
      <c r="P92" t="s">
        <v>1507</v>
      </c>
      <c r="Q92" t="s">
        <v>1338</v>
      </c>
      <c r="R92">
        <v>5</v>
      </c>
    </row>
    <row r="93" spans="1:18">
      <c r="A93" t="s">
        <v>1717</v>
      </c>
      <c r="B93" s="77">
        <v>45018</v>
      </c>
      <c r="C93" t="s">
        <v>1533</v>
      </c>
      <c r="D93" t="s">
        <v>33</v>
      </c>
      <c r="E93" t="s">
        <v>834</v>
      </c>
      <c r="F93" t="s">
        <v>1512</v>
      </c>
      <c r="G93" t="s">
        <v>216</v>
      </c>
      <c r="H93" t="s">
        <v>1003</v>
      </c>
      <c r="I93" t="s">
        <v>1718</v>
      </c>
      <c r="J93">
        <v>3</v>
      </c>
      <c r="K93">
        <v>76061</v>
      </c>
      <c r="L93">
        <v>0.15</v>
      </c>
      <c r="M93">
        <v>193955.55</v>
      </c>
      <c r="N93">
        <v>0.15</v>
      </c>
      <c r="O93">
        <v>29093.33</v>
      </c>
      <c r="P93" t="s">
        <v>1516</v>
      </c>
      <c r="Q93" t="s">
        <v>1338</v>
      </c>
      <c r="R93">
        <v>9</v>
      </c>
    </row>
    <row r="94" spans="1:18">
      <c r="A94" t="s">
        <v>1719</v>
      </c>
      <c r="B94" s="77">
        <v>45019</v>
      </c>
      <c r="C94" t="s">
        <v>1510</v>
      </c>
      <c r="D94" t="s">
        <v>28</v>
      </c>
      <c r="E94" t="s">
        <v>777</v>
      </c>
      <c r="F94" t="s">
        <v>1291</v>
      </c>
      <c r="G94" t="s">
        <v>215</v>
      </c>
      <c r="H94" t="s">
        <v>1603</v>
      </c>
      <c r="I94" t="s">
        <v>1720</v>
      </c>
      <c r="J94">
        <v>9</v>
      </c>
      <c r="K94">
        <v>501</v>
      </c>
      <c r="L94">
        <v>0.02</v>
      </c>
      <c r="M94">
        <v>4418.82</v>
      </c>
      <c r="N94">
        <v>0.35</v>
      </c>
      <c r="O94">
        <v>1546.59</v>
      </c>
      <c r="P94" t="s">
        <v>1516</v>
      </c>
      <c r="Q94" t="s">
        <v>1338</v>
      </c>
      <c r="R94">
        <v>9</v>
      </c>
    </row>
    <row r="95" spans="1:18">
      <c r="A95" t="s">
        <v>1721</v>
      </c>
      <c r="B95" s="77">
        <v>45020</v>
      </c>
      <c r="C95" t="s">
        <v>177</v>
      </c>
      <c r="D95" t="s">
        <v>33</v>
      </c>
      <c r="E95" t="s">
        <v>834</v>
      </c>
      <c r="F95" t="s">
        <v>1286</v>
      </c>
      <c r="G95" t="s">
        <v>215</v>
      </c>
      <c r="H95" t="s">
        <v>1534</v>
      </c>
      <c r="I95" t="s">
        <v>1722</v>
      </c>
      <c r="J95">
        <v>5</v>
      </c>
      <c r="K95">
        <v>874</v>
      </c>
      <c r="L95">
        <v>0.02</v>
      </c>
      <c r="M95">
        <v>4282.6000000000004</v>
      </c>
      <c r="N95">
        <v>0.35</v>
      </c>
      <c r="O95">
        <v>1498.91</v>
      </c>
      <c r="P95" t="s">
        <v>1516</v>
      </c>
      <c r="Q95" t="s">
        <v>1338</v>
      </c>
      <c r="R95">
        <v>1</v>
      </c>
    </row>
    <row r="96" spans="1:18">
      <c r="A96" t="s">
        <v>1723</v>
      </c>
      <c r="B96" s="77">
        <v>45021</v>
      </c>
      <c r="C96" t="s">
        <v>1533</v>
      </c>
      <c r="D96" t="s">
        <v>33</v>
      </c>
      <c r="E96" t="s">
        <v>777</v>
      </c>
      <c r="F96" t="s">
        <v>1563</v>
      </c>
      <c r="G96" t="s">
        <v>216</v>
      </c>
      <c r="H96" t="s">
        <v>1643</v>
      </c>
      <c r="I96" t="s">
        <v>1724</v>
      </c>
      <c r="J96">
        <v>5</v>
      </c>
      <c r="K96">
        <v>36916</v>
      </c>
      <c r="L96">
        <v>0.24</v>
      </c>
      <c r="M96">
        <v>140280.79999999999</v>
      </c>
      <c r="N96">
        <v>0.15</v>
      </c>
      <c r="O96">
        <v>21042.12</v>
      </c>
      <c r="P96" t="s">
        <v>1507</v>
      </c>
      <c r="Q96" t="s">
        <v>1338</v>
      </c>
      <c r="R96">
        <v>8</v>
      </c>
    </row>
    <row r="97" spans="1:18">
      <c r="A97" t="s">
        <v>1725</v>
      </c>
      <c r="B97" s="77">
        <v>45022</v>
      </c>
      <c r="C97" t="s">
        <v>1518</v>
      </c>
      <c r="D97" t="s">
        <v>28</v>
      </c>
      <c r="E97" t="s">
        <v>834</v>
      </c>
      <c r="F97" t="s">
        <v>1291</v>
      </c>
      <c r="G97" t="s">
        <v>215</v>
      </c>
      <c r="H97" t="s">
        <v>1534</v>
      </c>
      <c r="I97" t="s">
        <v>1726</v>
      </c>
      <c r="J97">
        <v>4</v>
      </c>
      <c r="K97">
        <v>4505</v>
      </c>
      <c r="L97">
        <v>7.0000000000000007E-2</v>
      </c>
      <c r="M97">
        <v>16758.599999999999</v>
      </c>
      <c r="N97">
        <v>0.35</v>
      </c>
      <c r="O97">
        <v>5865.51</v>
      </c>
      <c r="P97" t="s">
        <v>1507</v>
      </c>
      <c r="Q97" t="s">
        <v>1338</v>
      </c>
      <c r="R97">
        <v>1</v>
      </c>
    </row>
    <row r="98" spans="1:18">
      <c r="A98" t="s">
        <v>1727</v>
      </c>
      <c r="B98" s="77">
        <v>45023</v>
      </c>
      <c r="C98" t="s">
        <v>1501</v>
      </c>
      <c r="D98" t="s">
        <v>127</v>
      </c>
      <c r="E98" t="s">
        <v>1502</v>
      </c>
      <c r="F98" t="s">
        <v>1286</v>
      </c>
      <c r="G98" t="s">
        <v>1513</v>
      </c>
      <c r="H98" t="s">
        <v>1569</v>
      </c>
      <c r="I98" t="s">
        <v>1728</v>
      </c>
      <c r="J98">
        <v>4</v>
      </c>
      <c r="K98">
        <v>1204</v>
      </c>
      <c r="L98">
        <v>0.02</v>
      </c>
      <c r="M98">
        <v>4719.68</v>
      </c>
      <c r="N98">
        <v>0.4</v>
      </c>
      <c r="O98">
        <v>1887.87</v>
      </c>
      <c r="P98" t="s">
        <v>1507</v>
      </c>
      <c r="Q98" t="s">
        <v>1338</v>
      </c>
      <c r="R98">
        <v>2</v>
      </c>
    </row>
    <row r="99" spans="1:18">
      <c r="A99" t="s">
        <v>1729</v>
      </c>
      <c r="B99" s="77">
        <v>45024</v>
      </c>
      <c r="C99" t="s">
        <v>177</v>
      </c>
      <c r="D99" t="s">
        <v>33</v>
      </c>
      <c r="E99" t="s">
        <v>777</v>
      </c>
      <c r="F99" t="s">
        <v>1563</v>
      </c>
      <c r="G99" t="s">
        <v>1005</v>
      </c>
      <c r="H99" t="s">
        <v>1566</v>
      </c>
      <c r="I99" t="s">
        <v>1730</v>
      </c>
      <c r="J99">
        <v>1</v>
      </c>
      <c r="K99">
        <v>6648</v>
      </c>
      <c r="L99">
        <v>0.15</v>
      </c>
      <c r="M99">
        <v>5650.8</v>
      </c>
      <c r="N99">
        <v>0.2</v>
      </c>
      <c r="O99">
        <v>1130.1600000000001</v>
      </c>
      <c r="P99" t="s">
        <v>1516</v>
      </c>
      <c r="Q99" t="s">
        <v>1338</v>
      </c>
      <c r="R99">
        <v>7</v>
      </c>
    </row>
    <row r="100" spans="1:18">
      <c r="A100" t="s">
        <v>1731</v>
      </c>
      <c r="B100" s="77">
        <v>45025</v>
      </c>
      <c r="C100" t="s">
        <v>1501</v>
      </c>
      <c r="D100" t="s">
        <v>127</v>
      </c>
      <c r="E100" t="s">
        <v>1502</v>
      </c>
      <c r="F100" t="s">
        <v>1519</v>
      </c>
      <c r="G100" t="s">
        <v>1005</v>
      </c>
      <c r="H100" t="s">
        <v>81</v>
      </c>
      <c r="I100" t="s">
        <v>1732</v>
      </c>
      <c r="J100">
        <v>7</v>
      </c>
      <c r="K100">
        <v>4365</v>
      </c>
      <c r="L100">
        <v>0.16</v>
      </c>
      <c r="M100">
        <v>25666.2</v>
      </c>
      <c r="N100">
        <v>0.2</v>
      </c>
      <c r="O100">
        <v>5133.24</v>
      </c>
      <c r="P100" t="s">
        <v>1507</v>
      </c>
      <c r="Q100" t="s">
        <v>29</v>
      </c>
      <c r="R100">
        <v>8</v>
      </c>
    </row>
    <row r="101" spans="1:18">
      <c r="A101" t="s">
        <v>1733</v>
      </c>
      <c r="B101" s="77">
        <v>45026</v>
      </c>
      <c r="C101" t="s">
        <v>1518</v>
      </c>
      <c r="D101" t="s">
        <v>33</v>
      </c>
      <c r="E101" t="s">
        <v>777</v>
      </c>
      <c r="F101" t="s">
        <v>1563</v>
      </c>
      <c r="G101" t="s">
        <v>216</v>
      </c>
      <c r="H101" t="s">
        <v>1707</v>
      </c>
      <c r="I101" t="s">
        <v>1734</v>
      </c>
      <c r="J101">
        <v>9</v>
      </c>
      <c r="K101">
        <v>60677</v>
      </c>
      <c r="L101">
        <v>0.16</v>
      </c>
      <c r="M101">
        <v>458718.12</v>
      </c>
      <c r="N101">
        <v>0.15</v>
      </c>
      <c r="O101">
        <v>68807.72</v>
      </c>
      <c r="P101" t="s">
        <v>1522</v>
      </c>
      <c r="Q101" t="s">
        <v>1508</v>
      </c>
      <c r="R101">
        <v>1</v>
      </c>
    </row>
    <row r="102" spans="1:18">
      <c r="A102" t="s">
        <v>1735</v>
      </c>
      <c r="B102" s="77">
        <v>45027</v>
      </c>
      <c r="C102" t="s">
        <v>177</v>
      </c>
      <c r="D102" t="s">
        <v>33</v>
      </c>
      <c r="E102" t="s">
        <v>777</v>
      </c>
      <c r="F102" t="s">
        <v>1503</v>
      </c>
      <c r="G102" t="s">
        <v>1504</v>
      </c>
      <c r="H102" t="s">
        <v>1505</v>
      </c>
      <c r="I102" t="s">
        <v>1736</v>
      </c>
      <c r="J102">
        <v>3</v>
      </c>
      <c r="K102">
        <v>13668</v>
      </c>
      <c r="L102">
        <v>7.0000000000000007E-2</v>
      </c>
      <c r="M102">
        <v>38133.72</v>
      </c>
      <c r="N102">
        <v>0.25</v>
      </c>
      <c r="O102">
        <v>9533.43</v>
      </c>
      <c r="P102" t="s">
        <v>1525</v>
      </c>
      <c r="Q102" t="s">
        <v>1338</v>
      </c>
      <c r="R102">
        <v>3</v>
      </c>
    </row>
    <row r="103" spans="1:18">
      <c r="A103" t="s">
        <v>1737</v>
      </c>
      <c r="B103" s="77">
        <v>45028</v>
      </c>
      <c r="C103" t="s">
        <v>1518</v>
      </c>
      <c r="D103" t="s">
        <v>28</v>
      </c>
      <c r="E103" t="s">
        <v>1511</v>
      </c>
      <c r="F103" t="s">
        <v>1563</v>
      </c>
      <c r="G103" t="s">
        <v>216</v>
      </c>
      <c r="H103" t="s">
        <v>1574</v>
      </c>
      <c r="I103" t="s">
        <v>1738</v>
      </c>
      <c r="J103">
        <v>2</v>
      </c>
      <c r="K103">
        <v>45046</v>
      </c>
      <c r="L103">
        <v>0</v>
      </c>
      <c r="M103">
        <v>90092</v>
      </c>
      <c r="N103">
        <v>0.15</v>
      </c>
      <c r="O103">
        <v>13513.8</v>
      </c>
      <c r="P103" t="s">
        <v>1516</v>
      </c>
      <c r="Q103" t="s">
        <v>1338</v>
      </c>
      <c r="R103">
        <v>7</v>
      </c>
    </row>
    <row r="104" spans="1:18">
      <c r="A104" t="s">
        <v>1739</v>
      </c>
      <c r="B104" s="77">
        <v>45029</v>
      </c>
      <c r="C104" t="s">
        <v>1562</v>
      </c>
      <c r="D104" t="s">
        <v>33</v>
      </c>
      <c r="E104" t="s">
        <v>834</v>
      </c>
      <c r="F104" t="s">
        <v>1503</v>
      </c>
      <c r="G104" t="s">
        <v>1504</v>
      </c>
      <c r="H104" t="s">
        <v>1586</v>
      </c>
      <c r="I104" t="s">
        <v>1740</v>
      </c>
      <c r="J104">
        <v>3</v>
      </c>
      <c r="K104">
        <v>4155</v>
      </c>
      <c r="L104">
        <v>0.24</v>
      </c>
      <c r="M104">
        <v>9473.4</v>
      </c>
      <c r="N104">
        <v>0.25</v>
      </c>
      <c r="O104">
        <v>2368.35</v>
      </c>
      <c r="P104" t="s">
        <v>1525</v>
      </c>
      <c r="Q104" t="s">
        <v>1338</v>
      </c>
      <c r="R104">
        <v>9</v>
      </c>
    </row>
    <row r="105" spans="1:18">
      <c r="A105" t="s">
        <v>1741</v>
      </c>
      <c r="B105" s="77">
        <v>45030</v>
      </c>
      <c r="C105" t="s">
        <v>1518</v>
      </c>
      <c r="D105" t="s">
        <v>22</v>
      </c>
      <c r="E105" t="s">
        <v>1502</v>
      </c>
      <c r="F105" t="s">
        <v>1286</v>
      </c>
      <c r="G105" t="s">
        <v>1005</v>
      </c>
      <c r="H105" t="s">
        <v>1566</v>
      </c>
      <c r="I105" t="s">
        <v>1742</v>
      </c>
      <c r="J105">
        <v>1</v>
      </c>
      <c r="K105">
        <v>10321</v>
      </c>
      <c r="L105">
        <v>0.06</v>
      </c>
      <c r="M105">
        <v>9701.74</v>
      </c>
      <c r="N105">
        <v>0.2</v>
      </c>
      <c r="O105">
        <v>1940.35</v>
      </c>
      <c r="P105" t="s">
        <v>1522</v>
      </c>
      <c r="Q105" t="s">
        <v>1338</v>
      </c>
      <c r="R105">
        <v>8</v>
      </c>
    </row>
    <row r="106" spans="1:18">
      <c r="A106" t="s">
        <v>1743</v>
      </c>
      <c r="B106" s="77">
        <v>45031</v>
      </c>
      <c r="C106" t="s">
        <v>1501</v>
      </c>
      <c r="D106" t="s">
        <v>22</v>
      </c>
      <c r="E106" t="s">
        <v>1502</v>
      </c>
      <c r="F106" t="s">
        <v>1563</v>
      </c>
      <c r="G106" t="s">
        <v>216</v>
      </c>
      <c r="H106" t="s">
        <v>1003</v>
      </c>
      <c r="I106" t="s">
        <v>1744</v>
      </c>
      <c r="J106">
        <v>6</v>
      </c>
      <c r="K106">
        <v>79350</v>
      </c>
      <c r="L106">
        <v>0.17</v>
      </c>
      <c r="M106">
        <v>395163</v>
      </c>
      <c r="N106">
        <v>0.15</v>
      </c>
      <c r="O106">
        <v>59274.45</v>
      </c>
      <c r="P106" t="s">
        <v>1507</v>
      </c>
      <c r="Q106" t="s">
        <v>1338</v>
      </c>
      <c r="R106">
        <v>8</v>
      </c>
    </row>
    <row r="107" spans="1:18">
      <c r="A107" t="s">
        <v>1745</v>
      </c>
      <c r="B107" s="77">
        <v>45032</v>
      </c>
      <c r="C107" t="s">
        <v>1510</v>
      </c>
      <c r="D107" t="s">
        <v>28</v>
      </c>
      <c r="E107" t="s">
        <v>1502</v>
      </c>
      <c r="F107" t="s">
        <v>1286</v>
      </c>
      <c r="G107" t="s">
        <v>1513</v>
      </c>
      <c r="H107" t="s">
        <v>1539</v>
      </c>
      <c r="I107" t="s">
        <v>1746</v>
      </c>
      <c r="J107">
        <v>7</v>
      </c>
      <c r="K107">
        <v>1037</v>
      </c>
      <c r="L107">
        <v>0.18</v>
      </c>
      <c r="M107">
        <v>5952.38</v>
      </c>
      <c r="N107">
        <v>0.4</v>
      </c>
      <c r="O107">
        <v>2380.9499999999998</v>
      </c>
      <c r="P107" t="s">
        <v>1525</v>
      </c>
      <c r="Q107" t="s">
        <v>1338</v>
      </c>
      <c r="R107">
        <v>9</v>
      </c>
    </row>
    <row r="108" spans="1:18">
      <c r="A108" t="s">
        <v>1747</v>
      </c>
      <c r="B108" s="77">
        <v>45033</v>
      </c>
      <c r="C108" t="s">
        <v>1518</v>
      </c>
      <c r="D108" t="s">
        <v>127</v>
      </c>
      <c r="E108" t="s">
        <v>834</v>
      </c>
      <c r="F108" t="s">
        <v>1286</v>
      </c>
      <c r="G108" t="s">
        <v>215</v>
      </c>
      <c r="H108" t="s">
        <v>1534</v>
      </c>
      <c r="I108" t="s">
        <v>1748</v>
      </c>
      <c r="J108">
        <v>2</v>
      </c>
      <c r="K108">
        <v>3716</v>
      </c>
      <c r="L108">
        <v>0.15</v>
      </c>
      <c r="M108">
        <v>6317.2</v>
      </c>
      <c r="N108">
        <v>0.35</v>
      </c>
      <c r="O108">
        <v>2211.02</v>
      </c>
      <c r="P108" t="s">
        <v>1522</v>
      </c>
      <c r="Q108" t="s">
        <v>29</v>
      </c>
      <c r="R108">
        <v>3</v>
      </c>
    </row>
    <row r="109" spans="1:18">
      <c r="A109" t="s">
        <v>1749</v>
      </c>
      <c r="B109" s="77">
        <v>45034</v>
      </c>
      <c r="C109" t="s">
        <v>1533</v>
      </c>
      <c r="D109" t="s">
        <v>127</v>
      </c>
      <c r="E109" t="s">
        <v>1511</v>
      </c>
      <c r="F109" t="s">
        <v>1291</v>
      </c>
      <c r="G109" t="s">
        <v>1504</v>
      </c>
      <c r="H109" t="s">
        <v>1505</v>
      </c>
      <c r="I109" t="s">
        <v>1750</v>
      </c>
      <c r="J109">
        <v>8</v>
      </c>
      <c r="K109">
        <v>12130</v>
      </c>
      <c r="L109">
        <v>0.08</v>
      </c>
      <c r="M109">
        <v>89276.800000000003</v>
      </c>
      <c r="N109">
        <v>0.25</v>
      </c>
      <c r="O109">
        <v>22319.200000000001</v>
      </c>
      <c r="P109" t="s">
        <v>1522</v>
      </c>
      <c r="Q109" t="s">
        <v>1338</v>
      </c>
      <c r="R109">
        <v>8</v>
      </c>
    </row>
    <row r="110" spans="1:18">
      <c r="A110" t="s">
        <v>1751</v>
      </c>
      <c r="B110" s="77">
        <v>45035</v>
      </c>
      <c r="C110" t="s">
        <v>1510</v>
      </c>
      <c r="D110" t="s">
        <v>127</v>
      </c>
      <c r="E110" t="s">
        <v>1502</v>
      </c>
      <c r="F110" t="s">
        <v>1286</v>
      </c>
      <c r="G110" t="s">
        <v>215</v>
      </c>
      <c r="H110" t="s">
        <v>1534</v>
      </c>
      <c r="I110" t="s">
        <v>1752</v>
      </c>
      <c r="J110">
        <v>6</v>
      </c>
      <c r="K110">
        <v>4428</v>
      </c>
      <c r="L110">
        <v>7.0000000000000007E-2</v>
      </c>
      <c r="M110">
        <v>24708.240000000002</v>
      </c>
      <c r="N110">
        <v>0.35</v>
      </c>
      <c r="O110">
        <v>8647.8799999999992</v>
      </c>
      <c r="P110" t="s">
        <v>1525</v>
      </c>
      <c r="Q110" t="s">
        <v>1338</v>
      </c>
      <c r="R110">
        <v>1</v>
      </c>
    </row>
    <row r="111" spans="1:18">
      <c r="A111" t="s">
        <v>1753</v>
      </c>
      <c r="B111" s="77">
        <v>45036</v>
      </c>
      <c r="C111" t="s">
        <v>1562</v>
      </c>
      <c r="D111" t="s">
        <v>22</v>
      </c>
      <c r="E111" t="s">
        <v>834</v>
      </c>
      <c r="F111" t="s">
        <v>1286</v>
      </c>
      <c r="G111" t="s">
        <v>215</v>
      </c>
      <c r="H111" t="s">
        <v>1581</v>
      </c>
      <c r="I111" t="s">
        <v>1754</v>
      </c>
      <c r="J111">
        <v>4</v>
      </c>
      <c r="K111">
        <v>2540</v>
      </c>
      <c r="L111">
        <v>0.15</v>
      </c>
      <c r="M111">
        <v>8636</v>
      </c>
      <c r="N111">
        <v>0.35</v>
      </c>
      <c r="O111">
        <v>3022.6</v>
      </c>
      <c r="P111" t="s">
        <v>1516</v>
      </c>
      <c r="Q111" t="s">
        <v>1338</v>
      </c>
      <c r="R111">
        <v>8</v>
      </c>
    </row>
    <row r="112" spans="1:18">
      <c r="A112" t="s">
        <v>1755</v>
      </c>
      <c r="B112" s="77">
        <v>45037</v>
      </c>
      <c r="C112" t="s">
        <v>177</v>
      </c>
      <c r="D112" t="s">
        <v>127</v>
      </c>
      <c r="E112" t="s">
        <v>777</v>
      </c>
      <c r="F112" t="s">
        <v>1563</v>
      </c>
      <c r="G112" t="s">
        <v>216</v>
      </c>
      <c r="H112" t="s">
        <v>1574</v>
      </c>
      <c r="I112" t="s">
        <v>1756</v>
      </c>
      <c r="J112">
        <v>5</v>
      </c>
      <c r="K112">
        <v>77649</v>
      </c>
      <c r="L112">
        <v>0.22</v>
      </c>
      <c r="M112">
        <v>302831.09999999998</v>
      </c>
      <c r="N112">
        <v>0.15</v>
      </c>
      <c r="O112">
        <v>45424.66</v>
      </c>
      <c r="P112" t="s">
        <v>1525</v>
      </c>
      <c r="Q112" t="s">
        <v>29</v>
      </c>
      <c r="R112">
        <v>7</v>
      </c>
    </row>
    <row r="113" spans="1:18">
      <c r="A113" t="s">
        <v>1757</v>
      </c>
      <c r="B113" s="77">
        <v>45038</v>
      </c>
      <c r="C113" t="s">
        <v>177</v>
      </c>
      <c r="D113" t="s">
        <v>127</v>
      </c>
      <c r="E113" t="s">
        <v>1502</v>
      </c>
      <c r="F113" t="s">
        <v>1563</v>
      </c>
      <c r="G113" t="s">
        <v>215</v>
      </c>
      <c r="H113" t="s">
        <v>1603</v>
      </c>
      <c r="I113" t="s">
        <v>1758</v>
      </c>
      <c r="J113">
        <v>8</v>
      </c>
      <c r="K113">
        <v>1752</v>
      </c>
      <c r="L113">
        <v>0.24</v>
      </c>
      <c r="M113">
        <v>10652.16</v>
      </c>
      <c r="N113">
        <v>0.35</v>
      </c>
      <c r="O113">
        <v>3728.26</v>
      </c>
      <c r="P113" t="s">
        <v>1516</v>
      </c>
      <c r="Q113" t="s">
        <v>1338</v>
      </c>
      <c r="R113">
        <v>8</v>
      </c>
    </row>
    <row r="114" spans="1:18">
      <c r="A114" t="s">
        <v>1759</v>
      </c>
      <c r="B114" s="77">
        <v>45039</v>
      </c>
      <c r="C114" t="s">
        <v>1510</v>
      </c>
      <c r="D114" t="s">
        <v>28</v>
      </c>
      <c r="E114" t="s">
        <v>1502</v>
      </c>
      <c r="F114" t="s">
        <v>1519</v>
      </c>
      <c r="G114" t="s">
        <v>1513</v>
      </c>
      <c r="H114" t="s">
        <v>1539</v>
      </c>
      <c r="I114" t="s">
        <v>1760</v>
      </c>
      <c r="J114">
        <v>3</v>
      </c>
      <c r="K114">
        <v>460</v>
      </c>
      <c r="L114">
        <v>0.03</v>
      </c>
      <c r="M114">
        <v>1338.6</v>
      </c>
      <c r="N114">
        <v>0.4</v>
      </c>
      <c r="O114">
        <v>535.44000000000005</v>
      </c>
      <c r="P114" t="s">
        <v>1507</v>
      </c>
      <c r="Q114" t="s">
        <v>1338</v>
      </c>
      <c r="R114">
        <v>1</v>
      </c>
    </row>
    <row r="115" spans="1:18">
      <c r="A115" t="s">
        <v>1761</v>
      </c>
      <c r="B115" s="77">
        <v>45040</v>
      </c>
      <c r="C115" t="s">
        <v>177</v>
      </c>
      <c r="D115" t="s">
        <v>127</v>
      </c>
      <c r="E115" t="s">
        <v>1511</v>
      </c>
      <c r="F115" t="s">
        <v>1291</v>
      </c>
      <c r="G115" t="s">
        <v>215</v>
      </c>
      <c r="H115" t="s">
        <v>1520</v>
      </c>
      <c r="I115" t="s">
        <v>1762</v>
      </c>
      <c r="J115">
        <v>3</v>
      </c>
      <c r="K115">
        <v>2546</v>
      </c>
      <c r="L115">
        <v>0.04</v>
      </c>
      <c r="M115">
        <v>7332.48</v>
      </c>
      <c r="N115">
        <v>0.35</v>
      </c>
      <c r="O115">
        <v>2566.37</v>
      </c>
      <c r="P115" t="s">
        <v>1516</v>
      </c>
      <c r="Q115" t="s">
        <v>1338</v>
      </c>
      <c r="R115">
        <v>6</v>
      </c>
    </row>
    <row r="116" spans="1:18">
      <c r="A116" t="s">
        <v>1763</v>
      </c>
      <c r="B116" s="77">
        <v>45041</v>
      </c>
      <c r="C116" t="s">
        <v>1518</v>
      </c>
      <c r="D116" t="s">
        <v>22</v>
      </c>
      <c r="E116" t="s">
        <v>1502</v>
      </c>
      <c r="F116" t="s">
        <v>1286</v>
      </c>
      <c r="G116" t="s">
        <v>216</v>
      </c>
      <c r="H116" t="s">
        <v>1574</v>
      </c>
      <c r="I116" t="s">
        <v>1764</v>
      </c>
      <c r="J116">
        <v>4</v>
      </c>
      <c r="K116">
        <v>23760</v>
      </c>
      <c r="L116">
        <v>0.24</v>
      </c>
      <c r="M116">
        <v>72230.399999999994</v>
      </c>
      <c r="N116">
        <v>0.15</v>
      </c>
      <c r="O116">
        <v>10834.56</v>
      </c>
      <c r="P116" t="s">
        <v>1507</v>
      </c>
      <c r="Q116" t="s">
        <v>29</v>
      </c>
      <c r="R116">
        <v>7</v>
      </c>
    </row>
    <row r="117" spans="1:18">
      <c r="A117" t="s">
        <v>1765</v>
      </c>
      <c r="B117" s="77">
        <v>45042</v>
      </c>
      <c r="C117" t="s">
        <v>1510</v>
      </c>
      <c r="D117" t="s">
        <v>22</v>
      </c>
      <c r="E117" t="s">
        <v>1502</v>
      </c>
      <c r="F117" t="s">
        <v>1291</v>
      </c>
      <c r="G117" t="s">
        <v>1513</v>
      </c>
      <c r="H117" t="s">
        <v>1606</v>
      </c>
      <c r="I117" t="s">
        <v>1766</v>
      </c>
      <c r="J117">
        <v>1</v>
      </c>
      <c r="K117">
        <v>659</v>
      </c>
      <c r="L117">
        <v>0.18</v>
      </c>
      <c r="M117">
        <v>540.38</v>
      </c>
      <c r="N117">
        <v>0.4</v>
      </c>
      <c r="O117">
        <v>216.15</v>
      </c>
      <c r="P117" t="s">
        <v>1525</v>
      </c>
      <c r="Q117" t="s">
        <v>1338</v>
      </c>
      <c r="R117">
        <v>5</v>
      </c>
    </row>
    <row r="118" spans="1:18">
      <c r="A118" t="s">
        <v>1767</v>
      </c>
      <c r="B118" s="77">
        <v>45043</v>
      </c>
      <c r="C118" t="s">
        <v>1501</v>
      </c>
      <c r="D118" t="s">
        <v>22</v>
      </c>
      <c r="E118" t="s">
        <v>777</v>
      </c>
      <c r="F118" t="s">
        <v>1503</v>
      </c>
      <c r="G118" t="s">
        <v>1005</v>
      </c>
      <c r="H118" t="s">
        <v>1566</v>
      </c>
      <c r="I118" t="s">
        <v>1768</v>
      </c>
      <c r="J118">
        <v>9</v>
      </c>
      <c r="K118">
        <v>14588</v>
      </c>
      <c r="L118">
        <v>0.22</v>
      </c>
      <c r="M118">
        <v>102407.76</v>
      </c>
      <c r="N118">
        <v>0.2</v>
      </c>
      <c r="O118">
        <v>20481.55</v>
      </c>
      <c r="P118" t="s">
        <v>1507</v>
      </c>
      <c r="Q118" t="s">
        <v>29</v>
      </c>
      <c r="R118">
        <v>5</v>
      </c>
    </row>
    <row r="119" spans="1:18">
      <c r="A119" t="s">
        <v>1769</v>
      </c>
      <c r="B119" s="77">
        <v>45044</v>
      </c>
      <c r="C119" t="s">
        <v>1518</v>
      </c>
      <c r="D119" t="s">
        <v>28</v>
      </c>
      <c r="E119" t="s">
        <v>834</v>
      </c>
      <c r="F119" t="s">
        <v>1286</v>
      </c>
      <c r="G119" t="s">
        <v>215</v>
      </c>
      <c r="H119" t="s">
        <v>1581</v>
      </c>
      <c r="I119" t="s">
        <v>1770</v>
      </c>
      <c r="J119">
        <v>8</v>
      </c>
      <c r="K119">
        <v>3874</v>
      </c>
      <c r="L119">
        <v>0.05</v>
      </c>
      <c r="M119">
        <v>29442.400000000001</v>
      </c>
      <c r="N119">
        <v>0.35</v>
      </c>
      <c r="O119">
        <v>10304.84</v>
      </c>
      <c r="P119" t="s">
        <v>1522</v>
      </c>
      <c r="Q119" t="s">
        <v>1338</v>
      </c>
      <c r="R119">
        <v>7</v>
      </c>
    </row>
    <row r="120" spans="1:18">
      <c r="A120" t="s">
        <v>1771</v>
      </c>
      <c r="B120" s="77">
        <v>45045</v>
      </c>
      <c r="C120" t="s">
        <v>1518</v>
      </c>
      <c r="D120" t="s">
        <v>28</v>
      </c>
      <c r="E120" t="s">
        <v>834</v>
      </c>
      <c r="F120" t="s">
        <v>1291</v>
      </c>
      <c r="G120" t="s">
        <v>216</v>
      </c>
      <c r="H120" t="s">
        <v>1003</v>
      </c>
      <c r="I120" t="s">
        <v>1772</v>
      </c>
      <c r="J120">
        <v>8</v>
      </c>
      <c r="K120">
        <v>62233</v>
      </c>
      <c r="L120">
        <v>0.15</v>
      </c>
      <c r="M120">
        <v>423184.4</v>
      </c>
      <c r="N120">
        <v>0.15</v>
      </c>
      <c r="O120">
        <v>63477.66</v>
      </c>
      <c r="P120" t="s">
        <v>1507</v>
      </c>
      <c r="Q120" t="s">
        <v>1338</v>
      </c>
      <c r="R120">
        <v>3</v>
      </c>
    </row>
    <row r="121" spans="1:18">
      <c r="A121" t="s">
        <v>1773</v>
      </c>
      <c r="B121" s="77">
        <v>45046</v>
      </c>
      <c r="C121" t="s">
        <v>1518</v>
      </c>
      <c r="D121" t="s">
        <v>33</v>
      </c>
      <c r="E121" t="s">
        <v>1511</v>
      </c>
      <c r="F121" t="s">
        <v>1519</v>
      </c>
      <c r="G121" t="s">
        <v>1005</v>
      </c>
      <c r="H121" t="s">
        <v>1004</v>
      </c>
      <c r="I121" t="s">
        <v>1774</v>
      </c>
      <c r="J121">
        <v>6</v>
      </c>
      <c r="K121">
        <v>13970</v>
      </c>
      <c r="L121">
        <v>0.18</v>
      </c>
      <c r="M121">
        <v>68732.399999999994</v>
      </c>
      <c r="N121">
        <v>0.2</v>
      </c>
      <c r="O121">
        <v>13746.48</v>
      </c>
      <c r="P121" t="s">
        <v>1516</v>
      </c>
      <c r="Q121" t="s">
        <v>1338</v>
      </c>
      <c r="R121">
        <v>6</v>
      </c>
    </row>
    <row r="122" spans="1:18">
      <c r="A122" t="s">
        <v>1775</v>
      </c>
      <c r="B122" s="77">
        <v>45047</v>
      </c>
      <c r="C122" t="s">
        <v>1501</v>
      </c>
      <c r="D122" t="s">
        <v>127</v>
      </c>
      <c r="E122" t="s">
        <v>777</v>
      </c>
      <c r="F122" t="s">
        <v>1519</v>
      </c>
      <c r="G122" t="s">
        <v>1005</v>
      </c>
      <c r="H122" t="s">
        <v>1004</v>
      </c>
      <c r="I122" t="s">
        <v>1776</v>
      </c>
      <c r="J122">
        <v>7</v>
      </c>
      <c r="K122">
        <v>2629</v>
      </c>
      <c r="L122">
        <v>0.17</v>
      </c>
      <c r="M122">
        <v>15274.49</v>
      </c>
      <c r="N122">
        <v>0.2</v>
      </c>
      <c r="O122">
        <v>3054.9</v>
      </c>
      <c r="P122" t="s">
        <v>1516</v>
      </c>
      <c r="Q122" t="s">
        <v>1338</v>
      </c>
      <c r="R122">
        <v>7</v>
      </c>
    </row>
    <row r="123" spans="1:18">
      <c r="A123" t="s">
        <v>1777</v>
      </c>
      <c r="B123" s="77">
        <v>45048</v>
      </c>
      <c r="C123" t="s">
        <v>1562</v>
      </c>
      <c r="D123" t="s">
        <v>28</v>
      </c>
      <c r="E123" t="s">
        <v>834</v>
      </c>
      <c r="F123" t="s">
        <v>1286</v>
      </c>
      <c r="G123" t="s">
        <v>1504</v>
      </c>
      <c r="H123" t="s">
        <v>1586</v>
      </c>
      <c r="I123" t="s">
        <v>1778</v>
      </c>
      <c r="J123">
        <v>6</v>
      </c>
      <c r="K123">
        <v>1269</v>
      </c>
      <c r="L123">
        <v>0.1</v>
      </c>
      <c r="M123">
        <v>6852.6</v>
      </c>
      <c r="N123">
        <v>0.25</v>
      </c>
      <c r="O123">
        <v>1713.15</v>
      </c>
      <c r="P123" t="s">
        <v>1516</v>
      </c>
      <c r="Q123" t="s">
        <v>1338</v>
      </c>
      <c r="R123">
        <v>1</v>
      </c>
    </row>
    <row r="124" spans="1:18">
      <c r="A124" t="s">
        <v>1779</v>
      </c>
      <c r="B124" s="77">
        <v>45049</v>
      </c>
      <c r="C124" t="s">
        <v>1533</v>
      </c>
      <c r="D124" t="s">
        <v>22</v>
      </c>
      <c r="E124" t="s">
        <v>777</v>
      </c>
      <c r="F124" t="s">
        <v>1503</v>
      </c>
      <c r="G124" t="s">
        <v>1513</v>
      </c>
      <c r="H124" t="s">
        <v>1606</v>
      </c>
      <c r="I124" t="s">
        <v>1780</v>
      </c>
      <c r="J124">
        <v>9</v>
      </c>
      <c r="K124">
        <v>791</v>
      </c>
      <c r="L124">
        <v>0</v>
      </c>
      <c r="M124">
        <v>7119</v>
      </c>
      <c r="N124">
        <v>0.4</v>
      </c>
      <c r="O124">
        <v>2847.6</v>
      </c>
      <c r="P124" t="s">
        <v>1507</v>
      </c>
      <c r="Q124" t="s">
        <v>29</v>
      </c>
      <c r="R124">
        <v>2</v>
      </c>
    </row>
    <row r="125" spans="1:18">
      <c r="A125" t="s">
        <v>1781</v>
      </c>
      <c r="B125" s="77">
        <v>45050</v>
      </c>
      <c r="C125" t="s">
        <v>177</v>
      </c>
      <c r="D125" t="s">
        <v>22</v>
      </c>
      <c r="E125" t="s">
        <v>834</v>
      </c>
      <c r="F125" t="s">
        <v>1519</v>
      </c>
      <c r="G125" t="s">
        <v>215</v>
      </c>
      <c r="H125" t="s">
        <v>1520</v>
      </c>
      <c r="I125" t="s">
        <v>1782</v>
      </c>
      <c r="J125">
        <v>3</v>
      </c>
      <c r="K125">
        <v>2493</v>
      </c>
      <c r="L125">
        <v>0.15</v>
      </c>
      <c r="M125">
        <v>6357.15</v>
      </c>
      <c r="N125">
        <v>0.35</v>
      </c>
      <c r="O125">
        <v>2225</v>
      </c>
      <c r="P125" t="s">
        <v>1516</v>
      </c>
      <c r="Q125" t="s">
        <v>1338</v>
      </c>
      <c r="R125">
        <v>4</v>
      </c>
    </row>
    <row r="126" spans="1:18">
      <c r="A126" t="s">
        <v>1783</v>
      </c>
      <c r="B126" s="77">
        <v>45051</v>
      </c>
      <c r="C126" t="s">
        <v>1510</v>
      </c>
      <c r="D126" t="s">
        <v>28</v>
      </c>
      <c r="E126" t="s">
        <v>777</v>
      </c>
      <c r="F126" t="s">
        <v>1519</v>
      </c>
      <c r="G126" t="s">
        <v>216</v>
      </c>
      <c r="H126" t="s">
        <v>1643</v>
      </c>
      <c r="I126" t="s">
        <v>1784</v>
      </c>
      <c r="J126">
        <v>3</v>
      </c>
      <c r="K126">
        <v>29816</v>
      </c>
      <c r="L126">
        <v>0.06</v>
      </c>
      <c r="M126">
        <v>84081.12</v>
      </c>
      <c r="N126">
        <v>0.15</v>
      </c>
      <c r="O126">
        <v>12612.17</v>
      </c>
      <c r="P126" t="s">
        <v>1516</v>
      </c>
      <c r="Q126" t="s">
        <v>1338</v>
      </c>
      <c r="R126">
        <v>8</v>
      </c>
    </row>
    <row r="127" spans="1:18">
      <c r="A127" t="s">
        <v>1785</v>
      </c>
      <c r="B127" s="77">
        <v>45052</v>
      </c>
      <c r="C127" t="s">
        <v>1562</v>
      </c>
      <c r="D127" t="s">
        <v>28</v>
      </c>
      <c r="E127" t="s">
        <v>1511</v>
      </c>
      <c r="F127" t="s">
        <v>1503</v>
      </c>
      <c r="G127" t="s">
        <v>1504</v>
      </c>
      <c r="H127" t="s">
        <v>1650</v>
      </c>
      <c r="I127" t="s">
        <v>1786</v>
      </c>
      <c r="J127">
        <v>3</v>
      </c>
      <c r="K127">
        <v>10472</v>
      </c>
      <c r="L127">
        <v>0.11</v>
      </c>
      <c r="M127">
        <v>27960.240000000002</v>
      </c>
      <c r="N127">
        <v>0.25</v>
      </c>
      <c r="O127">
        <v>6990.06</v>
      </c>
      <c r="P127" t="s">
        <v>1522</v>
      </c>
      <c r="Q127" t="s">
        <v>1338</v>
      </c>
      <c r="R127">
        <v>6</v>
      </c>
    </row>
    <row r="128" spans="1:18">
      <c r="A128" t="s">
        <v>1787</v>
      </c>
      <c r="B128" s="77">
        <v>45053</v>
      </c>
      <c r="C128" t="s">
        <v>1510</v>
      </c>
      <c r="D128" t="s">
        <v>28</v>
      </c>
      <c r="E128" t="s">
        <v>1502</v>
      </c>
      <c r="F128" t="s">
        <v>1291</v>
      </c>
      <c r="G128" t="s">
        <v>1513</v>
      </c>
      <c r="H128" t="s">
        <v>1606</v>
      </c>
      <c r="I128" t="s">
        <v>1788</v>
      </c>
      <c r="J128">
        <v>3</v>
      </c>
      <c r="K128">
        <v>332</v>
      </c>
      <c r="L128">
        <v>0.24</v>
      </c>
      <c r="M128">
        <v>756.96</v>
      </c>
      <c r="N128">
        <v>0.4</v>
      </c>
      <c r="O128">
        <v>302.77999999999997</v>
      </c>
      <c r="P128" t="s">
        <v>1507</v>
      </c>
      <c r="Q128" t="s">
        <v>1338</v>
      </c>
      <c r="R128">
        <v>1</v>
      </c>
    </row>
    <row r="129" spans="1:18">
      <c r="A129" t="s">
        <v>1789</v>
      </c>
      <c r="B129" s="77">
        <v>45054</v>
      </c>
      <c r="C129" t="s">
        <v>177</v>
      </c>
      <c r="D129" t="s">
        <v>33</v>
      </c>
      <c r="E129" t="s">
        <v>1511</v>
      </c>
      <c r="F129" t="s">
        <v>1519</v>
      </c>
      <c r="G129" t="s">
        <v>1504</v>
      </c>
      <c r="H129" t="s">
        <v>1586</v>
      </c>
      <c r="I129" t="s">
        <v>1790</v>
      </c>
      <c r="J129">
        <v>9</v>
      </c>
      <c r="K129">
        <v>6895</v>
      </c>
      <c r="L129">
        <v>0.1</v>
      </c>
      <c r="M129">
        <v>55849.5</v>
      </c>
      <c r="N129">
        <v>0.25</v>
      </c>
      <c r="O129">
        <v>13962.38</v>
      </c>
      <c r="P129" t="s">
        <v>1522</v>
      </c>
      <c r="Q129" t="s">
        <v>1338</v>
      </c>
      <c r="R129">
        <v>5</v>
      </c>
    </row>
    <row r="130" spans="1:18">
      <c r="A130" t="s">
        <v>1791</v>
      </c>
      <c r="B130" s="77">
        <v>45055</v>
      </c>
      <c r="C130" t="s">
        <v>1501</v>
      </c>
      <c r="D130" t="s">
        <v>22</v>
      </c>
      <c r="E130" t="s">
        <v>834</v>
      </c>
      <c r="F130" t="s">
        <v>1563</v>
      </c>
      <c r="G130" t="s">
        <v>1513</v>
      </c>
      <c r="H130" t="s">
        <v>1606</v>
      </c>
      <c r="I130" t="s">
        <v>1792</v>
      </c>
      <c r="J130">
        <v>4</v>
      </c>
      <c r="K130">
        <v>1171</v>
      </c>
      <c r="L130">
        <v>0.21</v>
      </c>
      <c r="M130">
        <v>3700.36</v>
      </c>
      <c r="N130">
        <v>0.4</v>
      </c>
      <c r="O130">
        <v>1480.14</v>
      </c>
      <c r="P130" t="s">
        <v>1516</v>
      </c>
      <c r="Q130" t="s">
        <v>1338</v>
      </c>
      <c r="R130">
        <v>7</v>
      </c>
    </row>
    <row r="131" spans="1:18">
      <c r="A131" t="s">
        <v>1793</v>
      </c>
      <c r="B131" s="77">
        <v>45056</v>
      </c>
      <c r="C131" t="s">
        <v>1518</v>
      </c>
      <c r="D131" t="s">
        <v>33</v>
      </c>
      <c r="E131" t="s">
        <v>1511</v>
      </c>
      <c r="F131" t="s">
        <v>1512</v>
      </c>
      <c r="G131" t="s">
        <v>1513</v>
      </c>
      <c r="H131" t="s">
        <v>1539</v>
      </c>
      <c r="I131" t="s">
        <v>1794</v>
      </c>
      <c r="J131">
        <v>7</v>
      </c>
      <c r="K131">
        <v>712</v>
      </c>
      <c r="L131">
        <v>0.05</v>
      </c>
      <c r="M131">
        <v>4734.8</v>
      </c>
      <c r="N131">
        <v>0.4</v>
      </c>
      <c r="O131">
        <v>1893.92</v>
      </c>
      <c r="P131" t="s">
        <v>1516</v>
      </c>
      <c r="Q131" t="s">
        <v>1338</v>
      </c>
      <c r="R131">
        <v>6</v>
      </c>
    </row>
    <row r="132" spans="1:18">
      <c r="A132" t="s">
        <v>1795</v>
      </c>
      <c r="B132" s="77">
        <v>45057</v>
      </c>
      <c r="C132" t="s">
        <v>1518</v>
      </c>
      <c r="D132" t="s">
        <v>33</v>
      </c>
      <c r="E132" t="s">
        <v>1502</v>
      </c>
      <c r="F132" t="s">
        <v>1512</v>
      </c>
      <c r="G132" t="s">
        <v>215</v>
      </c>
      <c r="H132" t="s">
        <v>1603</v>
      </c>
      <c r="I132" t="s">
        <v>1796</v>
      </c>
      <c r="J132">
        <v>9</v>
      </c>
      <c r="K132">
        <v>2860</v>
      </c>
      <c r="L132">
        <v>0.17</v>
      </c>
      <c r="M132">
        <v>21364.2</v>
      </c>
      <c r="N132">
        <v>0.35</v>
      </c>
      <c r="O132">
        <v>7477.47</v>
      </c>
      <c r="P132" t="s">
        <v>1516</v>
      </c>
      <c r="Q132" t="s">
        <v>1338</v>
      </c>
      <c r="R132">
        <v>9</v>
      </c>
    </row>
    <row r="133" spans="1:18">
      <c r="A133" t="s">
        <v>1797</v>
      </c>
      <c r="B133" s="77">
        <v>45058</v>
      </c>
      <c r="C133" t="s">
        <v>1501</v>
      </c>
      <c r="D133" t="s">
        <v>127</v>
      </c>
      <c r="E133" t="s">
        <v>1511</v>
      </c>
      <c r="F133" t="s">
        <v>1519</v>
      </c>
      <c r="G133" t="s">
        <v>1513</v>
      </c>
      <c r="H133" t="s">
        <v>1606</v>
      </c>
      <c r="I133" t="s">
        <v>1798</v>
      </c>
      <c r="J133">
        <v>7</v>
      </c>
      <c r="K133">
        <v>775</v>
      </c>
      <c r="L133">
        <v>0.24</v>
      </c>
      <c r="M133">
        <v>4123</v>
      </c>
      <c r="N133">
        <v>0.4</v>
      </c>
      <c r="O133">
        <v>1649.2</v>
      </c>
      <c r="P133" t="s">
        <v>1507</v>
      </c>
      <c r="Q133" t="s">
        <v>1508</v>
      </c>
      <c r="R133">
        <v>8</v>
      </c>
    </row>
    <row r="134" spans="1:18">
      <c r="A134" t="s">
        <v>1799</v>
      </c>
      <c r="B134" s="77">
        <v>45059</v>
      </c>
      <c r="C134" t="s">
        <v>1562</v>
      </c>
      <c r="D134" t="s">
        <v>22</v>
      </c>
      <c r="E134" t="s">
        <v>834</v>
      </c>
      <c r="F134" t="s">
        <v>1291</v>
      </c>
      <c r="G134" t="s">
        <v>1504</v>
      </c>
      <c r="H134" t="s">
        <v>1542</v>
      </c>
      <c r="I134" t="s">
        <v>1800</v>
      </c>
      <c r="J134">
        <v>9</v>
      </c>
      <c r="K134">
        <v>8029</v>
      </c>
      <c r="L134">
        <v>0.03</v>
      </c>
      <c r="M134">
        <v>70093.17</v>
      </c>
      <c r="N134">
        <v>0.25</v>
      </c>
      <c r="O134">
        <v>17523.29</v>
      </c>
      <c r="P134" t="s">
        <v>1525</v>
      </c>
      <c r="Q134" t="s">
        <v>1338</v>
      </c>
      <c r="R134">
        <v>4</v>
      </c>
    </row>
    <row r="135" spans="1:18">
      <c r="A135" t="s">
        <v>1801</v>
      </c>
      <c r="B135" s="77">
        <v>45060</v>
      </c>
      <c r="C135" t="s">
        <v>1562</v>
      </c>
      <c r="D135" t="s">
        <v>22</v>
      </c>
      <c r="E135" t="s">
        <v>834</v>
      </c>
      <c r="F135" t="s">
        <v>1291</v>
      </c>
      <c r="G135" t="s">
        <v>1513</v>
      </c>
      <c r="H135" t="s">
        <v>1606</v>
      </c>
      <c r="I135" t="s">
        <v>1802</v>
      </c>
      <c r="J135">
        <v>3</v>
      </c>
      <c r="K135">
        <v>1344</v>
      </c>
      <c r="L135">
        <v>0</v>
      </c>
      <c r="M135">
        <v>4032</v>
      </c>
      <c r="N135">
        <v>0.4</v>
      </c>
      <c r="O135">
        <v>1612.8</v>
      </c>
      <c r="P135" t="s">
        <v>1516</v>
      </c>
      <c r="Q135" t="s">
        <v>29</v>
      </c>
      <c r="R135">
        <v>5</v>
      </c>
    </row>
    <row r="136" spans="1:18">
      <c r="A136" t="s">
        <v>1803</v>
      </c>
      <c r="B136" s="77">
        <v>45061</v>
      </c>
      <c r="C136" t="s">
        <v>1510</v>
      </c>
      <c r="D136" t="s">
        <v>28</v>
      </c>
      <c r="E136" t="s">
        <v>1511</v>
      </c>
      <c r="F136" t="s">
        <v>1286</v>
      </c>
      <c r="G136" t="s">
        <v>215</v>
      </c>
      <c r="H136" t="s">
        <v>1520</v>
      </c>
      <c r="I136" t="s">
        <v>1804</v>
      </c>
      <c r="J136">
        <v>4</v>
      </c>
      <c r="K136">
        <v>3678</v>
      </c>
      <c r="L136">
        <v>0.11</v>
      </c>
      <c r="M136">
        <v>13093.68</v>
      </c>
      <c r="N136">
        <v>0.35</v>
      </c>
      <c r="O136">
        <v>4582.79</v>
      </c>
      <c r="P136" t="s">
        <v>1516</v>
      </c>
      <c r="Q136" t="s">
        <v>1338</v>
      </c>
      <c r="R136">
        <v>7</v>
      </c>
    </row>
    <row r="137" spans="1:18">
      <c r="A137" t="s">
        <v>1805</v>
      </c>
      <c r="B137" s="77">
        <v>45062</v>
      </c>
      <c r="C137" t="s">
        <v>1501</v>
      </c>
      <c r="D137" t="s">
        <v>28</v>
      </c>
      <c r="E137" t="s">
        <v>1502</v>
      </c>
      <c r="F137" t="s">
        <v>1563</v>
      </c>
      <c r="G137" t="s">
        <v>215</v>
      </c>
      <c r="H137" t="s">
        <v>1534</v>
      </c>
      <c r="I137" t="s">
        <v>1806</v>
      </c>
      <c r="J137">
        <v>8</v>
      </c>
      <c r="K137">
        <v>3234</v>
      </c>
      <c r="L137">
        <v>0.02</v>
      </c>
      <c r="M137">
        <v>25354.560000000001</v>
      </c>
      <c r="N137">
        <v>0.35</v>
      </c>
      <c r="O137">
        <v>8874.1</v>
      </c>
      <c r="P137" t="s">
        <v>1516</v>
      </c>
      <c r="Q137" t="s">
        <v>1338</v>
      </c>
      <c r="R137">
        <v>8</v>
      </c>
    </row>
    <row r="138" spans="1:18">
      <c r="A138" t="s">
        <v>1807</v>
      </c>
      <c r="B138" s="77">
        <v>45063</v>
      </c>
      <c r="C138" t="s">
        <v>1562</v>
      </c>
      <c r="D138" t="s">
        <v>127</v>
      </c>
      <c r="E138" t="s">
        <v>1511</v>
      </c>
      <c r="F138" t="s">
        <v>1291</v>
      </c>
      <c r="G138" t="s">
        <v>1504</v>
      </c>
      <c r="H138" t="s">
        <v>1542</v>
      </c>
      <c r="I138" t="s">
        <v>1808</v>
      </c>
      <c r="J138">
        <v>6</v>
      </c>
      <c r="K138">
        <v>7116</v>
      </c>
      <c r="L138">
        <v>0.19</v>
      </c>
      <c r="M138">
        <v>34583.760000000002</v>
      </c>
      <c r="N138">
        <v>0.25</v>
      </c>
      <c r="O138">
        <v>8645.94</v>
      </c>
      <c r="P138" t="s">
        <v>1516</v>
      </c>
      <c r="Q138" t="s">
        <v>1338</v>
      </c>
      <c r="R138">
        <v>5</v>
      </c>
    </row>
    <row r="139" spans="1:18">
      <c r="A139" t="s">
        <v>1809</v>
      </c>
      <c r="B139" s="77">
        <v>45064</v>
      </c>
      <c r="C139" t="s">
        <v>1501</v>
      </c>
      <c r="D139" t="s">
        <v>33</v>
      </c>
      <c r="E139" t="s">
        <v>1502</v>
      </c>
      <c r="F139" t="s">
        <v>1503</v>
      </c>
      <c r="G139" t="s">
        <v>1005</v>
      </c>
      <c r="H139" t="s">
        <v>81</v>
      </c>
      <c r="I139" t="s">
        <v>1810</v>
      </c>
      <c r="J139">
        <v>5</v>
      </c>
      <c r="K139">
        <v>17563</v>
      </c>
      <c r="L139">
        <v>0.23</v>
      </c>
      <c r="M139">
        <v>67617.55</v>
      </c>
      <c r="N139">
        <v>0.2</v>
      </c>
      <c r="O139">
        <v>13523.51</v>
      </c>
      <c r="P139" t="s">
        <v>1507</v>
      </c>
      <c r="Q139" t="s">
        <v>1338</v>
      </c>
      <c r="R139">
        <v>9</v>
      </c>
    </row>
    <row r="140" spans="1:18">
      <c r="A140" t="s">
        <v>1811</v>
      </c>
      <c r="B140" s="77">
        <v>45065</v>
      </c>
      <c r="C140" t="s">
        <v>177</v>
      </c>
      <c r="D140" t="s">
        <v>28</v>
      </c>
      <c r="E140" t="s">
        <v>777</v>
      </c>
      <c r="F140" t="s">
        <v>1563</v>
      </c>
      <c r="G140" t="s">
        <v>1005</v>
      </c>
      <c r="H140" t="s">
        <v>81</v>
      </c>
      <c r="I140" t="s">
        <v>1812</v>
      </c>
      <c r="J140">
        <v>4</v>
      </c>
      <c r="K140">
        <v>5568</v>
      </c>
      <c r="L140">
        <v>0.11</v>
      </c>
      <c r="M140">
        <v>19822.080000000002</v>
      </c>
      <c r="N140">
        <v>0.2</v>
      </c>
      <c r="O140">
        <v>3964.42</v>
      </c>
      <c r="P140" t="s">
        <v>1525</v>
      </c>
      <c r="Q140" t="s">
        <v>29</v>
      </c>
      <c r="R140">
        <v>4</v>
      </c>
    </row>
    <row r="141" spans="1:18">
      <c r="A141" t="s">
        <v>1813</v>
      </c>
      <c r="B141" s="77">
        <v>45066</v>
      </c>
      <c r="C141" t="s">
        <v>1518</v>
      </c>
      <c r="D141" t="s">
        <v>28</v>
      </c>
      <c r="E141" t="s">
        <v>1502</v>
      </c>
      <c r="F141" t="s">
        <v>1512</v>
      </c>
      <c r="G141" t="s">
        <v>1513</v>
      </c>
      <c r="H141" t="s">
        <v>1539</v>
      </c>
      <c r="I141" t="s">
        <v>1814</v>
      </c>
      <c r="J141">
        <v>8</v>
      </c>
      <c r="K141">
        <v>355</v>
      </c>
      <c r="L141">
        <v>0.06</v>
      </c>
      <c r="M141">
        <v>2669.6</v>
      </c>
      <c r="N141">
        <v>0.4</v>
      </c>
      <c r="O141">
        <v>1067.8399999999999</v>
      </c>
      <c r="P141" t="s">
        <v>1525</v>
      </c>
      <c r="Q141" t="s">
        <v>1338</v>
      </c>
      <c r="R141">
        <v>4</v>
      </c>
    </row>
    <row r="142" spans="1:18">
      <c r="A142" t="s">
        <v>1815</v>
      </c>
      <c r="B142" s="77">
        <v>45067</v>
      </c>
      <c r="C142" t="s">
        <v>1518</v>
      </c>
      <c r="D142" t="s">
        <v>22</v>
      </c>
      <c r="E142" t="s">
        <v>777</v>
      </c>
      <c r="F142" t="s">
        <v>1563</v>
      </c>
      <c r="G142" t="s">
        <v>216</v>
      </c>
      <c r="H142" t="s">
        <v>1574</v>
      </c>
      <c r="I142" t="s">
        <v>1816</v>
      </c>
      <c r="J142">
        <v>1</v>
      </c>
      <c r="K142">
        <v>77278</v>
      </c>
      <c r="L142">
        <v>0.11</v>
      </c>
      <c r="M142">
        <v>68777.42</v>
      </c>
      <c r="N142">
        <v>0.15</v>
      </c>
      <c r="O142">
        <v>10316.61</v>
      </c>
      <c r="P142" t="s">
        <v>1525</v>
      </c>
      <c r="Q142" t="s">
        <v>1338</v>
      </c>
      <c r="R142">
        <v>8</v>
      </c>
    </row>
    <row r="143" spans="1:18">
      <c r="A143" t="s">
        <v>1817</v>
      </c>
      <c r="B143" s="77">
        <v>45068</v>
      </c>
      <c r="C143" t="s">
        <v>1518</v>
      </c>
      <c r="D143" t="s">
        <v>22</v>
      </c>
      <c r="E143" t="s">
        <v>1511</v>
      </c>
      <c r="F143" t="s">
        <v>1503</v>
      </c>
      <c r="G143" t="s">
        <v>1513</v>
      </c>
      <c r="H143" t="s">
        <v>1514</v>
      </c>
      <c r="I143" t="s">
        <v>1818</v>
      </c>
      <c r="J143">
        <v>9</v>
      </c>
      <c r="K143">
        <v>819</v>
      </c>
      <c r="L143">
        <v>0.18</v>
      </c>
      <c r="M143">
        <v>6044.22</v>
      </c>
      <c r="N143">
        <v>0.4</v>
      </c>
      <c r="O143">
        <v>2417.69</v>
      </c>
      <c r="P143" t="s">
        <v>1516</v>
      </c>
      <c r="Q143" t="s">
        <v>29</v>
      </c>
      <c r="R143">
        <v>1</v>
      </c>
    </row>
    <row r="144" spans="1:18">
      <c r="A144" t="s">
        <v>1819</v>
      </c>
      <c r="B144" s="77">
        <v>45069</v>
      </c>
      <c r="C144" t="s">
        <v>1501</v>
      </c>
      <c r="D144" t="s">
        <v>28</v>
      </c>
      <c r="E144" t="s">
        <v>1502</v>
      </c>
      <c r="F144" t="s">
        <v>1519</v>
      </c>
      <c r="G144" t="s">
        <v>1504</v>
      </c>
      <c r="H144" t="s">
        <v>1586</v>
      </c>
      <c r="I144" t="s">
        <v>1820</v>
      </c>
      <c r="J144">
        <v>1</v>
      </c>
      <c r="K144">
        <v>2274</v>
      </c>
      <c r="L144">
        <v>0</v>
      </c>
      <c r="M144">
        <v>2274</v>
      </c>
      <c r="N144">
        <v>0.25</v>
      </c>
      <c r="O144">
        <v>568.5</v>
      </c>
      <c r="P144" t="s">
        <v>1516</v>
      </c>
      <c r="Q144" t="s">
        <v>1338</v>
      </c>
      <c r="R144">
        <v>8</v>
      </c>
    </row>
    <row r="145" spans="1:18">
      <c r="A145" t="s">
        <v>1821</v>
      </c>
      <c r="B145" s="77">
        <v>45070</v>
      </c>
      <c r="C145" t="s">
        <v>1501</v>
      </c>
      <c r="D145" t="s">
        <v>22</v>
      </c>
      <c r="E145" t="s">
        <v>777</v>
      </c>
      <c r="F145" t="s">
        <v>1503</v>
      </c>
      <c r="G145" t="s">
        <v>1504</v>
      </c>
      <c r="H145" t="s">
        <v>1505</v>
      </c>
      <c r="I145" t="s">
        <v>1822</v>
      </c>
      <c r="J145">
        <v>8</v>
      </c>
      <c r="K145">
        <v>1956</v>
      </c>
      <c r="L145">
        <v>0.15</v>
      </c>
      <c r="M145">
        <v>13300.8</v>
      </c>
      <c r="N145">
        <v>0.25</v>
      </c>
      <c r="O145">
        <v>3325.2</v>
      </c>
      <c r="P145" t="s">
        <v>1525</v>
      </c>
      <c r="Q145" t="s">
        <v>1338</v>
      </c>
      <c r="R145">
        <v>5</v>
      </c>
    </row>
    <row r="146" spans="1:18">
      <c r="A146" t="s">
        <v>1823</v>
      </c>
      <c r="B146" s="77">
        <v>45071</v>
      </c>
      <c r="C146" t="s">
        <v>1510</v>
      </c>
      <c r="D146" t="s">
        <v>127</v>
      </c>
      <c r="E146" t="s">
        <v>777</v>
      </c>
      <c r="F146" t="s">
        <v>1503</v>
      </c>
      <c r="G146" t="s">
        <v>1504</v>
      </c>
      <c r="H146" t="s">
        <v>1586</v>
      </c>
      <c r="I146" t="s">
        <v>1824</v>
      </c>
      <c r="J146">
        <v>4</v>
      </c>
      <c r="K146">
        <v>2939</v>
      </c>
      <c r="L146">
        <v>0.15</v>
      </c>
      <c r="M146">
        <v>9992.6</v>
      </c>
      <c r="N146">
        <v>0.25</v>
      </c>
      <c r="O146">
        <v>2498.15</v>
      </c>
      <c r="P146" t="s">
        <v>1525</v>
      </c>
      <c r="Q146" t="s">
        <v>1338</v>
      </c>
      <c r="R146">
        <v>1</v>
      </c>
    </row>
    <row r="147" spans="1:18">
      <c r="A147" t="s">
        <v>1825</v>
      </c>
      <c r="B147" s="77">
        <v>45072</v>
      </c>
      <c r="C147" t="s">
        <v>1518</v>
      </c>
      <c r="D147" t="s">
        <v>28</v>
      </c>
      <c r="E147" t="s">
        <v>777</v>
      </c>
      <c r="F147" t="s">
        <v>1519</v>
      </c>
      <c r="G147" t="s">
        <v>1504</v>
      </c>
      <c r="H147" t="s">
        <v>1650</v>
      </c>
      <c r="I147" t="s">
        <v>1826</v>
      </c>
      <c r="J147">
        <v>9</v>
      </c>
      <c r="K147">
        <v>4953</v>
      </c>
      <c r="L147">
        <v>0.16</v>
      </c>
      <c r="M147">
        <v>37444.68</v>
      </c>
      <c r="N147">
        <v>0.25</v>
      </c>
      <c r="O147">
        <v>9361.17</v>
      </c>
      <c r="P147" t="s">
        <v>1516</v>
      </c>
      <c r="Q147" t="s">
        <v>29</v>
      </c>
      <c r="R147">
        <v>4</v>
      </c>
    </row>
    <row r="148" spans="1:18">
      <c r="A148" t="s">
        <v>1827</v>
      </c>
      <c r="B148" s="77">
        <v>45073</v>
      </c>
      <c r="C148" t="s">
        <v>1510</v>
      </c>
      <c r="D148" t="s">
        <v>22</v>
      </c>
      <c r="E148" t="s">
        <v>834</v>
      </c>
      <c r="F148" t="s">
        <v>1519</v>
      </c>
      <c r="G148" t="s">
        <v>1504</v>
      </c>
      <c r="H148" t="s">
        <v>1650</v>
      </c>
      <c r="I148" t="s">
        <v>1828</v>
      </c>
      <c r="J148">
        <v>5</v>
      </c>
      <c r="K148">
        <v>11573</v>
      </c>
      <c r="L148">
        <v>0.06</v>
      </c>
      <c r="M148">
        <v>54393.1</v>
      </c>
      <c r="N148">
        <v>0.25</v>
      </c>
      <c r="O148">
        <v>13598.28</v>
      </c>
      <c r="P148" t="s">
        <v>1516</v>
      </c>
      <c r="Q148" t="s">
        <v>1338</v>
      </c>
      <c r="R148">
        <v>2</v>
      </c>
    </row>
    <row r="149" spans="1:18">
      <c r="A149" t="s">
        <v>1829</v>
      </c>
      <c r="B149" s="77">
        <v>45074</v>
      </c>
      <c r="C149" t="s">
        <v>1518</v>
      </c>
      <c r="D149" t="s">
        <v>127</v>
      </c>
      <c r="E149" t="s">
        <v>1511</v>
      </c>
      <c r="F149" t="s">
        <v>1519</v>
      </c>
      <c r="G149" t="s">
        <v>215</v>
      </c>
      <c r="H149" t="s">
        <v>1603</v>
      </c>
      <c r="I149" t="s">
        <v>1830</v>
      </c>
      <c r="J149">
        <v>3</v>
      </c>
      <c r="K149">
        <v>1468</v>
      </c>
      <c r="L149">
        <v>0.18</v>
      </c>
      <c r="M149">
        <v>3611.28</v>
      </c>
      <c r="N149">
        <v>0.35</v>
      </c>
      <c r="O149">
        <v>1263.95</v>
      </c>
      <c r="P149" t="s">
        <v>1522</v>
      </c>
      <c r="Q149" t="s">
        <v>1338</v>
      </c>
      <c r="R149">
        <v>4</v>
      </c>
    </row>
    <row r="150" spans="1:18">
      <c r="A150" t="s">
        <v>1831</v>
      </c>
      <c r="B150" s="77">
        <v>45075</v>
      </c>
      <c r="C150" t="s">
        <v>1510</v>
      </c>
      <c r="D150" t="s">
        <v>22</v>
      </c>
      <c r="E150" t="s">
        <v>777</v>
      </c>
      <c r="F150" t="s">
        <v>1519</v>
      </c>
      <c r="G150" t="s">
        <v>1005</v>
      </c>
      <c r="H150" t="s">
        <v>1566</v>
      </c>
      <c r="I150" t="s">
        <v>1832</v>
      </c>
      <c r="J150">
        <v>9</v>
      </c>
      <c r="K150">
        <v>16846</v>
      </c>
      <c r="L150">
        <v>0.02</v>
      </c>
      <c r="M150">
        <v>148581.72</v>
      </c>
      <c r="N150">
        <v>0.2</v>
      </c>
      <c r="O150">
        <v>29716.34</v>
      </c>
      <c r="P150" t="s">
        <v>1522</v>
      </c>
      <c r="Q150" t="s">
        <v>1338</v>
      </c>
      <c r="R150">
        <v>8</v>
      </c>
    </row>
    <row r="151" spans="1:18">
      <c r="A151" t="s">
        <v>1833</v>
      </c>
      <c r="B151" s="77">
        <v>45076</v>
      </c>
      <c r="C151" t="s">
        <v>1510</v>
      </c>
      <c r="D151" t="s">
        <v>22</v>
      </c>
      <c r="E151" t="s">
        <v>1502</v>
      </c>
      <c r="F151" t="s">
        <v>1519</v>
      </c>
      <c r="G151" t="s">
        <v>1504</v>
      </c>
      <c r="H151" t="s">
        <v>1542</v>
      </c>
      <c r="I151" t="s">
        <v>1834</v>
      </c>
      <c r="J151">
        <v>9</v>
      </c>
      <c r="K151">
        <v>10508</v>
      </c>
      <c r="L151">
        <v>0.05</v>
      </c>
      <c r="M151">
        <v>89843.4</v>
      </c>
      <c r="N151">
        <v>0.25</v>
      </c>
      <c r="O151">
        <v>22460.85</v>
      </c>
      <c r="P151" t="s">
        <v>1522</v>
      </c>
      <c r="Q151" t="s">
        <v>29</v>
      </c>
      <c r="R151">
        <v>5</v>
      </c>
    </row>
    <row r="152" spans="1:18">
      <c r="A152" t="s">
        <v>1835</v>
      </c>
      <c r="B152" s="77">
        <v>45077</v>
      </c>
      <c r="C152" t="s">
        <v>177</v>
      </c>
      <c r="D152" t="s">
        <v>22</v>
      </c>
      <c r="E152" t="s">
        <v>777</v>
      </c>
      <c r="F152" t="s">
        <v>1503</v>
      </c>
      <c r="G152" t="s">
        <v>216</v>
      </c>
      <c r="H152" t="s">
        <v>1707</v>
      </c>
      <c r="I152" t="s">
        <v>1836</v>
      </c>
      <c r="J152">
        <v>4</v>
      </c>
      <c r="K152">
        <v>10281</v>
      </c>
      <c r="L152">
        <v>0.22</v>
      </c>
      <c r="M152">
        <v>32076.720000000001</v>
      </c>
      <c r="N152">
        <v>0.15</v>
      </c>
      <c r="O152">
        <v>4811.51</v>
      </c>
      <c r="P152" t="s">
        <v>1525</v>
      </c>
      <c r="Q152" t="s">
        <v>1338</v>
      </c>
      <c r="R152">
        <v>1</v>
      </c>
    </row>
    <row r="153" spans="1:18">
      <c r="A153" t="s">
        <v>1837</v>
      </c>
      <c r="B153" s="77">
        <v>45078</v>
      </c>
      <c r="C153" t="s">
        <v>1510</v>
      </c>
      <c r="D153" t="s">
        <v>28</v>
      </c>
      <c r="E153" t="s">
        <v>834</v>
      </c>
      <c r="F153" t="s">
        <v>1286</v>
      </c>
      <c r="G153" t="s">
        <v>216</v>
      </c>
      <c r="H153" t="s">
        <v>1574</v>
      </c>
      <c r="I153" t="s">
        <v>1838</v>
      </c>
      <c r="J153">
        <v>4</v>
      </c>
      <c r="K153">
        <v>37420</v>
      </c>
      <c r="L153">
        <v>0.18</v>
      </c>
      <c r="M153">
        <v>122737.60000000001</v>
      </c>
      <c r="N153">
        <v>0.15</v>
      </c>
      <c r="O153">
        <v>18410.64</v>
      </c>
      <c r="P153" t="s">
        <v>1507</v>
      </c>
      <c r="Q153" t="s">
        <v>1338</v>
      </c>
      <c r="R153">
        <v>7</v>
      </c>
    </row>
    <row r="154" spans="1:18">
      <c r="A154" t="s">
        <v>1839</v>
      </c>
      <c r="B154" s="77">
        <v>45079</v>
      </c>
      <c r="C154" t="s">
        <v>1501</v>
      </c>
      <c r="D154" t="s">
        <v>33</v>
      </c>
      <c r="E154" t="s">
        <v>1511</v>
      </c>
      <c r="F154" t="s">
        <v>1286</v>
      </c>
      <c r="G154" t="s">
        <v>216</v>
      </c>
      <c r="H154" t="s">
        <v>1707</v>
      </c>
      <c r="I154" t="s">
        <v>1840</v>
      </c>
      <c r="J154">
        <v>8</v>
      </c>
      <c r="K154">
        <v>49030</v>
      </c>
      <c r="L154">
        <v>0</v>
      </c>
      <c r="M154">
        <v>392240</v>
      </c>
      <c r="N154">
        <v>0.15</v>
      </c>
      <c r="O154">
        <v>58836</v>
      </c>
      <c r="P154" t="s">
        <v>1516</v>
      </c>
      <c r="Q154" t="s">
        <v>1338</v>
      </c>
      <c r="R154">
        <v>1</v>
      </c>
    </row>
    <row r="155" spans="1:18">
      <c r="A155" t="s">
        <v>1841</v>
      </c>
      <c r="B155" s="77">
        <v>45080</v>
      </c>
      <c r="C155" t="s">
        <v>1510</v>
      </c>
      <c r="D155" t="s">
        <v>22</v>
      </c>
      <c r="E155" t="s">
        <v>834</v>
      </c>
      <c r="F155" t="s">
        <v>1291</v>
      </c>
      <c r="G155" t="s">
        <v>216</v>
      </c>
      <c r="H155" t="s">
        <v>1707</v>
      </c>
      <c r="I155" t="s">
        <v>1842</v>
      </c>
      <c r="J155">
        <v>2</v>
      </c>
      <c r="K155">
        <v>11058</v>
      </c>
      <c r="L155">
        <v>0.06</v>
      </c>
      <c r="M155">
        <v>20789.04</v>
      </c>
      <c r="N155">
        <v>0.15</v>
      </c>
      <c r="O155">
        <v>3118.36</v>
      </c>
      <c r="P155" t="s">
        <v>1522</v>
      </c>
      <c r="Q155" t="s">
        <v>29</v>
      </c>
      <c r="R155">
        <v>9</v>
      </c>
    </row>
    <row r="156" spans="1:18">
      <c r="A156" t="s">
        <v>1843</v>
      </c>
      <c r="B156" s="77">
        <v>45081</v>
      </c>
      <c r="C156" t="s">
        <v>1518</v>
      </c>
      <c r="D156" t="s">
        <v>127</v>
      </c>
      <c r="E156" t="s">
        <v>834</v>
      </c>
      <c r="F156" t="s">
        <v>1286</v>
      </c>
      <c r="G156" t="s">
        <v>215</v>
      </c>
      <c r="H156" t="s">
        <v>1520</v>
      </c>
      <c r="I156" t="s">
        <v>1844</v>
      </c>
      <c r="J156">
        <v>9</v>
      </c>
      <c r="K156">
        <v>4793</v>
      </c>
      <c r="L156">
        <v>0.05</v>
      </c>
      <c r="M156">
        <v>40980.15</v>
      </c>
      <c r="N156">
        <v>0.35</v>
      </c>
      <c r="O156">
        <v>14343.05</v>
      </c>
      <c r="P156" t="s">
        <v>1507</v>
      </c>
      <c r="Q156" t="s">
        <v>29</v>
      </c>
      <c r="R156">
        <v>3</v>
      </c>
    </row>
    <row r="157" spans="1:18">
      <c r="A157" t="s">
        <v>1845</v>
      </c>
      <c r="B157" s="77">
        <v>45082</v>
      </c>
      <c r="C157" t="s">
        <v>1510</v>
      </c>
      <c r="D157" t="s">
        <v>28</v>
      </c>
      <c r="E157" t="s">
        <v>834</v>
      </c>
      <c r="F157" t="s">
        <v>1512</v>
      </c>
      <c r="G157" t="s">
        <v>216</v>
      </c>
      <c r="H157" t="s">
        <v>1003</v>
      </c>
      <c r="I157" t="s">
        <v>1846</v>
      </c>
      <c r="J157">
        <v>6</v>
      </c>
      <c r="K157">
        <v>38404</v>
      </c>
      <c r="L157">
        <v>7.0000000000000007E-2</v>
      </c>
      <c r="M157">
        <v>214294.32</v>
      </c>
      <c r="N157">
        <v>0.15</v>
      </c>
      <c r="O157">
        <v>32144.15</v>
      </c>
      <c r="P157" t="s">
        <v>1516</v>
      </c>
      <c r="Q157" t="s">
        <v>1508</v>
      </c>
      <c r="R157">
        <v>3</v>
      </c>
    </row>
    <row r="158" spans="1:18">
      <c r="A158" t="s">
        <v>1847</v>
      </c>
      <c r="B158" s="77">
        <v>45083</v>
      </c>
      <c r="C158" t="s">
        <v>1562</v>
      </c>
      <c r="D158" t="s">
        <v>28</v>
      </c>
      <c r="E158" t="s">
        <v>1502</v>
      </c>
      <c r="F158" t="s">
        <v>1286</v>
      </c>
      <c r="G158" t="s">
        <v>1504</v>
      </c>
      <c r="H158" t="s">
        <v>1650</v>
      </c>
      <c r="I158" t="s">
        <v>1848</v>
      </c>
      <c r="J158">
        <v>9</v>
      </c>
      <c r="K158">
        <v>6178</v>
      </c>
      <c r="L158">
        <v>0.06</v>
      </c>
      <c r="M158">
        <v>52265.88</v>
      </c>
      <c r="N158">
        <v>0.25</v>
      </c>
      <c r="O158">
        <v>13066.47</v>
      </c>
      <c r="P158" t="s">
        <v>1507</v>
      </c>
      <c r="Q158" t="s">
        <v>1338</v>
      </c>
      <c r="R158">
        <v>6</v>
      </c>
    </row>
    <row r="159" spans="1:18">
      <c r="A159" t="s">
        <v>1849</v>
      </c>
      <c r="B159" s="77">
        <v>45084</v>
      </c>
      <c r="C159" t="s">
        <v>1533</v>
      </c>
      <c r="D159" t="s">
        <v>127</v>
      </c>
      <c r="E159" t="s">
        <v>1511</v>
      </c>
      <c r="F159" t="s">
        <v>1503</v>
      </c>
      <c r="G159" t="s">
        <v>1513</v>
      </c>
      <c r="H159" t="s">
        <v>1539</v>
      </c>
      <c r="I159" t="s">
        <v>1850</v>
      </c>
      <c r="J159">
        <v>8</v>
      </c>
      <c r="K159">
        <v>1036</v>
      </c>
      <c r="L159">
        <v>0.02</v>
      </c>
      <c r="M159">
        <v>8122.24</v>
      </c>
      <c r="N159">
        <v>0.4</v>
      </c>
      <c r="O159">
        <v>3248.9</v>
      </c>
      <c r="P159" t="s">
        <v>1525</v>
      </c>
      <c r="Q159" t="s">
        <v>1338</v>
      </c>
      <c r="R159">
        <v>6</v>
      </c>
    </row>
    <row r="160" spans="1:18">
      <c r="A160" t="s">
        <v>1851</v>
      </c>
      <c r="B160" s="77">
        <v>45085</v>
      </c>
      <c r="C160" t="s">
        <v>1518</v>
      </c>
      <c r="D160" t="s">
        <v>22</v>
      </c>
      <c r="E160" t="s">
        <v>1511</v>
      </c>
      <c r="F160" t="s">
        <v>1519</v>
      </c>
      <c r="G160" t="s">
        <v>216</v>
      </c>
      <c r="H160" t="s">
        <v>1643</v>
      </c>
      <c r="I160" t="s">
        <v>1852</v>
      </c>
      <c r="J160">
        <v>7</v>
      </c>
      <c r="K160">
        <v>39856</v>
      </c>
      <c r="L160">
        <v>0.11</v>
      </c>
      <c r="M160">
        <v>248302.88</v>
      </c>
      <c r="N160">
        <v>0.15</v>
      </c>
      <c r="O160">
        <v>37245.43</v>
      </c>
      <c r="P160" t="s">
        <v>1525</v>
      </c>
      <c r="Q160" t="s">
        <v>1338</v>
      </c>
      <c r="R160">
        <v>6</v>
      </c>
    </row>
    <row r="161" spans="1:18">
      <c r="A161" t="s">
        <v>1853</v>
      </c>
      <c r="B161" s="77">
        <v>45086</v>
      </c>
      <c r="C161" t="s">
        <v>1562</v>
      </c>
      <c r="D161" t="s">
        <v>33</v>
      </c>
      <c r="E161" t="s">
        <v>1502</v>
      </c>
      <c r="F161" t="s">
        <v>1519</v>
      </c>
      <c r="G161" t="s">
        <v>215</v>
      </c>
      <c r="H161" t="s">
        <v>1520</v>
      </c>
      <c r="I161" t="s">
        <v>1854</v>
      </c>
      <c r="J161">
        <v>1</v>
      </c>
      <c r="K161">
        <v>1508</v>
      </c>
      <c r="L161">
        <v>0.18</v>
      </c>
      <c r="M161">
        <v>1236.56</v>
      </c>
      <c r="N161">
        <v>0.35</v>
      </c>
      <c r="O161">
        <v>432.8</v>
      </c>
      <c r="P161" t="s">
        <v>1525</v>
      </c>
      <c r="Q161" t="s">
        <v>29</v>
      </c>
      <c r="R161">
        <v>1</v>
      </c>
    </row>
    <row r="162" spans="1:18">
      <c r="A162" t="s">
        <v>1855</v>
      </c>
      <c r="B162" s="77">
        <v>45087</v>
      </c>
      <c r="C162" t="s">
        <v>1518</v>
      </c>
      <c r="D162" t="s">
        <v>22</v>
      </c>
      <c r="E162" t="s">
        <v>1511</v>
      </c>
      <c r="F162" t="s">
        <v>1503</v>
      </c>
      <c r="G162" t="s">
        <v>215</v>
      </c>
      <c r="H162" t="s">
        <v>1581</v>
      </c>
      <c r="I162" t="s">
        <v>1856</v>
      </c>
      <c r="J162">
        <v>3</v>
      </c>
      <c r="K162">
        <v>1729</v>
      </c>
      <c r="L162">
        <v>0.15</v>
      </c>
      <c r="M162">
        <v>4408.95</v>
      </c>
      <c r="N162">
        <v>0.35</v>
      </c>
      <c r="O162">
        <v>1543.13</v>
      </c>
      <c r="P162" t="s">
        <v>1522</v>
      </c>
      <c r="Q162" t="s">
        <v>1338</v>
      </c>
      <c r="R162">
        <v>5</v>
      </c>
    </row>
    <row r="163" spans="1:18">
      <c r="A163" t="s">
        <v>1857</v>
      </c>
      <c r="B163" s="77">
        <v>45088</v>
      </c>
      <c r="C163" t="s">
        <v>1501</v>
      </c>
      <c r="D163" t="s">
        <v>127</v>
      </c>
      <c r="E163" t="s">
        <v>834</v>
      </c>
      <c r="F163" t="s">
        <v>1512</v>
      </c>
      <c r="G163" t="s">
        <v>216</v>
      </c>
      <c r="H163" t="s">
        <v>1574</v>
      </c>
      <c r="I163" t="s">
        <v>1858</v>
      </c>
      <c r="J163">
        <v>2</v>
      </c>
      <c r="K163">
        <v>35611</v>
      </c>
      <c r="L163">
        <v>0.17</v>
      </c>
      <c r="M163">
        <v>59114.26</v>
      </c>
      <c r="N163">
        <v>0.15</v>
      </c>
      <c r="O163">
        <v>8867.14</v>
      </c>
      <c r="P163" t="s">
        <v>1516</v>
      </c>
      <c r="Q163" t="s">
        <v>1338</v>
      </c>
      <c r="R163">
        <v>6</v>
      </c>
    </row>
    <row r="164" spans="1:18">
      <c r="A164" t="s">
        <v>1859</v>
      </c>
      <c r="B164" s="77">
        <v>45089</v>
      </c>
      <c r="C164" t="s">
        <v>1533</v>
      </c>
      <c r="D164" t="s">
        <v>28</v>
      </c>
      <c r="E164" t="s">
        <v>1511</v>
      </c>
      <c r="F164" t="s">
        <v>1286</v>
      </c>
      <c r="G164" t="s">
        <v>1513</v>
      </c>
      <c r="H164" t="s">
        <v>1569</v>
      </c>
      <c r="I164" t="s">
        <v>1860</v>
      </c>
      <c r="J164">
        <v>5</v>
      </c>
      <c r="K164">
        <v>689</v>
      </c>
      <c r="L164">
        <v>0.02</v>
      </c>
      <c r="M164">
        <v>3376.1</v>
      </c>
      <c r="N164">
        <v>0.4</v>
      </c>
      <c r="O164">
        <v>1350.44</v>
      </c>
      <c r="P164" t="s">
        <v>1525</v>
      </c>
      <c r="Q164" t="s">
        <v>1338</v>
      </c>
      <c r="R164">
        <v>8</v>
      </c>
    </row>
    <row r="165" spans="1:18">
      <c r="A165" t="s">
        <v>1861</v>
      </c>
      <c r="B165" s="77">
        <v>45090</v>
      </c>
      <c r="C165" t="s">
        <v>1533</v>
      </c>
      <c r="D165" t="s">
        <v>33</v>
      </c>
      <c r="E165" t="s">
        <v>1502</v>
      </c>
      <c r="F165" t="s">
        <v>1503</v>
      </c>
      <c r="G165" t="s">
        <v>216</v>
      </c>
      <c r="H165" t="s">
        <v>1643</v>
      </c>
      <c r="I165" t="s">
        <v>1862</v>
      </c>
      <c r="J165">
        <v>5</v>
      </c>
      <c r="K165">
        <v>51235</v>
      </c>
      <c r="L165">
        <v>0.24</v>
      </c>
      <c r="M165">
        <v>194693</v>
      </c>
      <c r="N165">
        <v>0.15</v>
      </c>
      <c r="O165">
        <v>29203.95</v>
      </c>
      <c r="P165" t="s">
        <v>1522</v>
      </c>
      <c r="Q165" t="s">
        <v>1338</v>
      </c>
      <c r="R165">
        <v>1</v>
      </c>
    </row>
    <row r="166" spans="1:18">
      <c r="A166" t="s">
        <v>1863</v>
      </c>
      <c r="B166" s="77">
        <v>45091</v>
      </c>
      <c r="C166" t="s">
        <v>1501</v>
      </c>
      <c r="D166" t="s">
        <v>28</v>
      </c>
      <c r="E166" t="s">
        <v>834</v>
      </c>
      <c r="F166" t="s">
        <v>1291</v>
      </c>
      <c r="G166" t="s">
        <v>215</v>
      </c>
      <c r="H166" t="s">
        <v>1534</v>
      </c>
      <c r="I166" t="s">
        <v>1864</v>
      </c>
      <c r="J166">
        <v>5</v>
      </c>
      <c r="K166">
        <v>3240</v>
      </c>
      <c r="L166">
        <v>0.21</v>
      </c>
      <c r="M166">
        <v>12798</v>
      </c>
      <c r="N166">
        <v>0.35</v>
      </c>
      <c r="O166">
        <v>4479.3</v>
      </c>
      <c r="P166" t="s">
        <v>1522</v>
      </c>
      <c r="Q166" t="s">
        <v>1338</v>
      </c>
      <c r="R166">
        <v>5</v>
      </c>
    </row>
    <row r="167" spans="1:18">
      <c r="A167" t="s">
        <v>1865</v>
      </c>
      <c r="B167" s="77">
        <v>45092</v>
      </c>
      <c r="C167" t="s">
        <v>1533</v>
      </c>
      <c r="D167" t="s">
        <v>127</v>
      </c>
      <c r="E167" t="s">
        <v>1502</v>
      </c>
      <c r="F167" t="s">
        <v>1519</v>
      </c>
      <c r="G167" t="s">
        <v>1005</v>
      </c>
      <c r="H167" t="s">
        <v>1004</v>
      </c>
      <c r="I167" t="s">
        <v>1866</v>
      </c>
      <c r="J167">
        <v>4</v>
      </c>
      <c r="K167">
        <v>4289</v>
      </c>
      <c r="L167">
        <v>0.2</v>
      </c>
      <c r="M167">
        <v>13724.8</v>
      </c>
      <c r="N167">
        <v>0.2</v>
      </c>
      <c r="O167">
        <v>2744.96</v>
      </c>
      <c r="P167" t="s">
        <v>1522</v>
      </c>
      <c r="Q167" t="s">
        <v>1338</v>
      </c>
      <c r="R167">
        <v>3</v>
      </c>
    </row>
    <row r="168" spans="1:18">
      <c r="A168" t="s">
        <v>1867</v>
      </c>
      <c r="B168" s="77">
        <v>45093</v>
      </c>
      <c r="C168" t="s">
        <v>1501</v>
      </c>
      <c r="D168" t="s">
        <v>22</v>
      </c>
      <c r="E168" t="s">
        <v>777</v>
      </c>
      <c r="F168" t="s">
        <v>1563</v>
      </c>
      <c r="G168" t="s">
        <v>1504</v>
      </c>
      <c r="H168" t="s">
        <v>1650</v>
      </c>
      <c r="I168" t="s">
        <v>1868</v>
      </c>
      <c r="J168">
        <v>5</v>
      </c>
      <c r="K168">
        <v>2239</v>
      </c>
      <c r="L168">
        <v>0.21</v>
      </c>
      <c r="M168">
        <v>8844.0499999999993</v>
      </c>
      <c r="N168">
        <v>0.25</v>
      </c>
      <c r="O168">
        <v>2211.0100000000002</v>
      </c>
      <c r="P168" t="s">
        <v>1522</v>
      </c>
      <c r="Q168" t="s">
        <v>1338</v>
      </c>
      <c r="R168">
        <v>2</v>
      </c>
    </row>
    <row r="169" spans="1:18">
      <c r="A169" t="s">
        <v>1869</v>
      </c>
      <c r="B169" s="77">
        <v>45094</v>
      </c>
      <c r="C169" t="s">
        <v>1562</v>
      </c>
      <c r="D169" t="s">
        <v>33</v>
      </c>
      <c r="E169" t="s">
        <v>834</v>
      </c>
      <c r="F169" t="s">
        <v>1291</v>
      </c>
      <c r="G169" t="s">
        <v>215</v>
      </c>
      <c r="H169" t="s">
        <v>1603</v>
      </c>
      <c r="I169" t="s">
        <v>1870</v>
      </c>
      <c r="J169">
        <v>3</v>
      </c>
      <c r="K169">
        <v>625</v>
      </c>
      <c r="L169">
        <v>0.23</v>
      </c>
      <c r="M169">
        <v>1443.75</v>
      </c>
      <c r="N169">
        <v>0.35</v>
      </c>
      <c r="O169">
        <v>505.31</v>
      </c>
      <c r="P169" t="s">
        <v>1525</v>
      </c>
      <c r="Q169" t="s">
        <v>1338</v>
      </c>
      <c r="R169">
        <v>8</v>
      </c>
    </row>
    <row r="170" spans="1:18">
      <c r="A170" t="s">
        <v>1871</v>
      </c>
      <c r="B170" s="77">
        <v>45095</v>
      </c>
      <c r="C170" t="s">
        <v>177</v>
      </c>
      <c r="D170" t="s">
        <v>28</v>
      </c>
      <c r="E170" t="s">
        <v>834</v>
      </c>
      <c r="F170" t="s">
        <v>1512</v>
      </c>
      <c r="G170" t="s">
        <v>216</v>
      </c>
      <c r="H170" t="s">
        <v>1643</v>
      </c>
      <c r="I170" t="s">
        <v>1872</v>
      </c>
      <c r="J170">
        <v>1</v>
      </c>
      <c r="K170">
        <v>55272</v>
      </c>
      <c r="L170">
        <v>0.14000000000000001</v>
      </c>
      <c r="M170">
        <v>47533.919999999998</v>
      </c>
      <c r="N170">
        <v>0.15</v>
      </c>
      <c r="O170">
        <v>7130.09</v>
      </c>
      <c r="P170" t="s">
        <v>1522</v>
      </c>
      <c r="Q170" t="s">
        <v>1338</v>
      </c>
      <c r="R170">
        <v>7</v>
      </c>
    </row>
    <row r="171" spans="1:18">
      <c r="A171" t="s">
        <v>1873</v>
      </c>
      <c r="B171" s="77">
        <v>45096</v>
      </c>
      <c r="C171" t="s">
        <v>1518</v>
      </c>
      <c r="D171" t="s">
        <v>28</v>
      </c>
      <c r="E171" t="s">
        <v>1511</v>
      </c>
      <c r="F171" t="s">
        <v>1291</v>
      </c>
      <c r="G171" t="s">
        <v>1504</v>
      </c>
      <c r="H171" t="s">
        <v>1650</v>
      </c>
      <c r="I171" t="s">
        <v>1874</v>
      </c>
      <c r="J171">
        <v>5</v>
      </c>
      <c r="K171">
        <v>8473</v>
      </c>
      <c r="L171">
        <v>0.05</v>
      </c>
      <c r="M171">
        <v>40246.75</v>
      </c>
      <c r="N171">
        <v>0.25</v>
      </c>
      <c r="O171">
        <v>10061.69</v>
      </c>
      <c r="P171" t="s">
        <v>1525</v>
      </c>
      <c r="Q171" t="s">
        <v>1338</v>
      </c>
      <c r="R171">
        <v>7</v>
      </c>
    </row>
    <row r="172" spans="1:18">
      <c r="A172" t="s">
        <v>1875</v>
      </c>
      <c r="B172" s="77">
        <v>45097</v>
      </c>
      <c r="C172" t="s">
        <v>1501</v>
      </c>
      <c r="D172" t="s">
        <v>28</v>
      </c>
      <c r="E172" t="s">
        <v>834</v>
      </c>
      <c r="F172" t="s">
        <v>1503</v>
      </c>
      <c r="G172" t="s">
        <v>216</v>
      </c>
      <c r="H172" t="s">
        <v>1574</v>
      </c>
      <c r="I172" t="s">
        <v>1876</v>
      </c>
      <c r="J172">
        <v>9</v>
      </c>
      <c r="K172">
        <v>71212</v>
      </c>
      <c r="L172">
        <v>0.15</v>
      </c>
      <c r="M172">
        <v>544771.80000000005</v>
      </c>
      <c r="N172">
        <v>0.15</v>
      </c>
      <c r="O172">
        <v>81715.77</v>
      </c>
      <c r="P172" t="s">
        <v>1525</v>
      </c>
      <c r="Q172" t="s">
        <v>1338</v>
      </c>
      <c r="R172">
        <v>5</v>
      </c>
    </row>
    <row r="173" spans="1:18">
      <c r="A173" t="s">
        <v>1877</v>
      </c>
      <c r="B173" s="77">
        <v>45098</v>
      </c>
      <c r="C173" t="s">
        <v>1518</v>
      </c>
      <c r="D173" t="s">
        <v>22</v>
      </c>
      <c r="E173" t="s">
        <v>1502</v>
      </c>
      <c r="F173" t="s">
        <v>1286</v>
      </c>
      <c r="G173" t="s">
        <v>216</v>
      </c>
      <c r="H173" t="s">
        <v>1574</v>
      </c>
      <c r="I173" t="s">
        <v>1878</v>
      </c>
      <c r="J173">
        <v>9</v>
      </c>
      <c r="K173">
        <v>25398</v>
      </c>
      <c r="L173">
        <v>0.19</v>
      </c>
      <c r="M173">
        <v>185151.42</v>
      </c>
      <c r="N173">
        <v>0.15</v>
      </c>
      <c r="O173">
        <v>27772.71</v>
      </c>
      <c r="P173" t="s">
        <v>1522</v>
      </c>
      <c r="Q173" t="s">
        <v>1338</v>
      </c>
      <c r="R173">
        <v>9</v>
      </c>
    </row>
    <row r="174" spans="1:18">
      <c r="A174" t="s">
        <v>1879</v>
      </c>
      <c r="B174" s="77">
        <v>45099</v>
      </c>
      <c r="C174" t="s">
        <v>1562</v>
      </c>
      <c r="D174" t="s">
        <v>33</v>
      </c>
      <c r="E174" t="s">
        <v>1511</v>
      </c>
      <c r="F174" t="s">
        <v>1519</v>
      </c>
      <c r="G174" t="s">
        <v>1005</v>
      </c>
      <c r="H174" t="s">
        <v>1004</v>
      </c>
      <c r="I174" t="s">
        <v>1880</v>
      </c>
      <c r="J174">
        <v>4</v>
      </c>
      <c r="K174">
        <v>8638</v>
      </c>
      <c r="L174">
        <v>0.18</v>
      </c>
      <c r="M174">
        <v>28332.639999999999</v>
      </c>
      <c r="N174">
        <v>0.2</v>
      </c>
      <c r="O174">
        <v>5666.53</v>
      </c>
      <c r="P174" t="s">
        <v>1525</v>
      </c>
      <c r="Q174" t="s">
        <v>1338</v>
      </c>
      <c r="R174">
        <v>5</v>
      </c>
    </row>
    <row r="175" spans="1:18">
      <c r="A175" t="s">
        <v>1881</v>
      </c>
      <c r="B175" s="77">
        <v>45100</v>
      </c>
      <c r="C175" t="s">
        <v>177</v>
      </c>
      <c r="D175" t="s">
        <v>22</v>
      </c>
      <c r="E175" t="s">
        <v>777</v>
      </c>
      <c r="F175" t="s">
        <v>1512</v>
      </c>
      <c r="G175" t="s">
        <v>1504</v>
      </c>
      <c r="H175" t="s">
        <v>1505</v>
      </c>
      <c r="I175" t="s">
        <v>1882</v>
      </c>
      <c r="J175">
        <v>3</v>
      </c>
      <c r="K175">
        <v>7570</v>
      </c>
      <c r="L175">
        <v>0.13</v>
      </c>
      <c r="M175">
        <v>19757.7</v>
      </c>
      <c r="N175">
        <v>0.25</v>
      </c>
      <c r="O175">
        <v>4939.42</v>
      </c>
      <c r="P175" t="s">
        <v>1516</v>
      </c>
      <c r="Q175" t="s">
        <v>1338</v>
      </c>
      <c r="R175">
        <v>2</v>
      </c>
    </row>
    <row r="176" spans="1:18">
      <c r="A176" t="s">
        <v>1883</v>
      </c>
      <c r="B176" s="77">
        <v>45101</v>
      </c>
      <c r="C176" t="s">
        <v>1562</v>
      </c>
      <c r="D176" t="s">
        <v>22</v>
      </c>
      <c r="E176" t="s">
        <v>1502</v>
      </c>
      <c r="F176" t="s">
        <v>1512</v>
      </c>
      <c r="G176" t="s">
        <v>1504</v>
      </c>
      <c r="H176" t="s">
        <v>1542</v>
      </c>
      <c r="I176" t="s">
        <v>1884</v>
      </c>
      <c r="J176">
        <v>1</v>
      </c>
      <c r="K176">
        <v>4249</v>
      </c>
      <c r="L176">
        <v>0.02</v>
      </c>
      <c r="M176">
        <v>4164.0200000000004</v>
      </c>
      <c r="N176">
        <v>0.25</v>
      </c>
      <c r="O176">
        <v>1041.01</v>
      </c>
      <c r="P176" t="s">
        <v>1516</v>
      </c>
      <c r="Q176" t="s">
        <v>1338</v>
      </c>
      <c r="R176">
        <v>3</v>
      </c>
    </row>
    <row r="177" spans="1:18">
      <c r="A177" t="s">
        <v>1885</v>
      </c>
      <c r="B177" s="77">
        <v>45102</v>
      </c>
      <c r="C177" t="s">
        <v>1533</v>
      </c>
      <c r="D177" t="s">
        <v>22</v>
      </c>
      <c r="E177" t="s">
        <v>777</v>
      </c>
      <c r="F177" t="s">
        <v>1563</v>
      </c>
      <c r="G177" t="s">
        <v>1005</v>
      </c>
      <c r="H177" t="s">
        <v>1004</v>
      </c>
      <c r="I177" t="s">
        <v>1886</v>
      </c>
      <c r="J177">
        <v>2</v>
      </c>
      <c r="K177">
        <v>11110</v>
      </c>
      <c r="L177">
        <v>0.09</v>
      </c>
      <c r="M177">
        <v>20220.2</v>
      </c>
      <c r="N177">
        <v>0.2</v>
      </c>
      <c r="O177">
        <v>4044.04</v>
      </c>
      <c r="P177" t="s">
        <v>1507</v>
      </c>
      <c r="Q177" t="s">
        <v>1338</v>
      </c>
      <c r="R177">
        <v>4</v>
      </c>
    </row>
    <row r="178" spans="1:18">
      <c r="A178" t="s">
        <v>1887</v>
      </c>
      <c r="B178" s="77">
        <v>45103</v>
      </c>
      <c r="C178" t="s">
        <v>1518</v>
      </c>
      <c r="D178" t="s">
        <v>127</v>
      </c>
      <c r="E178" t="s">
        <v>777</v>
      </c>
      <c r="F178" t="s">
        <v>1291</v>
      </c>
      <c r="G178" t="s">
        <v>215</v>
      </c>
      <c r="H178" t="s">
        <v>1603</v>
      </c>
      <c r="I178" t="s">
        <v>1888</v>
      </c>
      <c r="J178">
        <v>8</v>
      </c>
      <c r="K178">
        <v>4423</v>
      </c>
      <c r="L178">
        <v>0.23</v>
      </c>
      <c r="M178">
        <v>27245.68</v>
      </c>
      <c r="N178">
        <v>0.35</v>
      </c>
      <c r="O178">
        <v>9535.99</v>
      </c>
      <c r="P178" t="s">
        <v>1516</v>
      </c>
      <c r="Q178" t="s">
        <v>1338</v>
      </c>
      <c r="R178">
        <v>5</v>
      </c>
    </row>
    <row r="179" spans="1:18">
      <c r="A179" t="s">
        <v>1889</v>
      </c>
      <c r="B179" s="77">
        <v>45104</v>
      </c>
      <c r="C179" t="s">
        <v>177</v>
      </c>
      <c r="D179" t="s">
        <v>127</v>
      </c>
      <c r="E179" t="s">
        <v>777</v>
      </c>
      <c r="F179" t="s">
        <v>1563</v>
      </c>
      <c r="G179" t="s">
        <v>216</v>
      </c>
      <c r="H179" t="s">
        <v>1003</v>
      </c>
      <c r="I179" t="s">
        <v>1890</v>
      </c>
      <c r="J179">
        <v>1</v>
      </c>
      <c r="K179">
        <v>49062</v>
      </c>
      <c r="L179">
        <v>0.15</v>
      </c>
      <c r="M179">
        <v>41702.699999999997</v>
      </c>
      <c r="N179">
        <v>0.15</v>
      </c>
      <c r="O179">
        <v>6255.4</v>
      </c>
      <c r="P179" t="s">
        <v>1525</v>
      </c>
      <c r="Q179" t="s">
        <v>1338</v>
      </c>
      <c r="R179">
        <v>3</v>
      </c>
    </row>
    <row r="180" spans="1:18">
      <c r="A180" t="s">
        <v>1891</v>
      </c>
      <c r="B180" s="77">
        <v>45105</v>
      </c>
      <c r="C180" t="s">
        <v>1533</v>
      </c>
      <c r="D180" t="s">
        <v>127</v>
      </c>
      <c r="E180" t="s">
        <v>834</v>
      </c>
      <c r="F180" t="s">
        <v>1286</v>
      </c>
      <c r="G180" t="s">
        <v>1513</v>
      </c>
      <c r="H180" t="s">
        <v>1539</v>
      </c>
      <c r="I180" t="s">
        <v>1892</v>
      </c>
      <c r="J180">
        <v>8</v>
      </c>
      <c r="K180">
        <v>583</v>
      </c>
      <c r="L180">
        <v>0.13</v>
      </c>
      <c r="M180">
        <v>4057.68</v>
      </c>
      <c r="N180">
        <v>0.4</v>
      </c>
      <c r="O180">
        <v>1623.07</v>
      </c>
      <c r="P180" t="s">
        <v>1525</v>
      </c>
      <c r="Q180" t="s">
        <v>29</v>
      </c>
      <c r="R180">
        <v>7</v>
      </c>
    </row>
    <row r="181" spans="1:18">
      <c r="A181" t="s">
        <v>1893</v>
      </c>
      <c r="B181" s="77">
        <v>45106</v>
      </c>
      <c r="C181" t="s">
        <v>177</v>
      </c>
      <c r="D181" t="s">
        <v>33</v>
      </c>
      <c r="E181" t="s">
        <v>1502</v>
      </c>
      <c r="F181" t="s">
        <v>1286</v>
      </c>
      <c r="G181" t="s">
        <v>216</v>
      </c>
      <c r="H181" t="s">
        <v>1574</v>
      </c>
      <c r="I181" t="s">
        <v>1894</v>
      </c>
      <c r="J181">
        <v>7</v>
      </c>
      <c r="K181">
        <v>42556</v>
      </c>
      <c r="L181">
        <v>7.0000000000000007E-2</v>
      </c>
      <c r="M181">
        <v>277039.56</v>
      </c>
      <c r="N181">
        <v>0.15</v>
      </c>
      <c r="O181">
        <v>41555.93</v>
      </c>
      <c r="P181" t="s">
        <v>1516</v>
      </c>
      <c r="Q181" t="s">
        <v>1338</v>
      </c>
      <c r="R181">
        <v>5</v>
      </c>
    </row>
    <row r="182" spans="1:18">
      <c r="A182" t="s">
        <v>1895</v>
      </c>
      <c r="B182" s="77">
        <v>45107</v>
      </c>
      <c r="C182" t="s">
        <v>1533</v>
      </c>
      <c r="D182" t="s">
        <v>22</v>
      </c>
      <c r="E182" t="s">
        <v>1502</v>
      </c>
      <c r="F182" t="s">
        <v>1563</v>
      </c>
      <c r="G182" t="s">
        <v>216</v>
      </c>
      <c r="H182" t="s">
        <v>1003</v>
      </c>
      <c r="I182" t="s">
        <v>1896</v>
      </c>
      <c r="J182">
        <v>8</v>
      </c>
      <c r="K182">
        <v>11969</v>
      </c>
      <c r="L182">
        <v>0.09</v>
      </c>
      <c r="M182">
        <v>87134.32</v>
      </c>
      <c r="N182">
        <v>0.15</v>
      </c>
      <c r="O182">
        <v>13070.15</v>
      </c>
      <c r="P182" t="s">
        <v>1522</v>
      </c>
      <c r="Q182" t="s">
        <v>1338</v>
      </c>
      <c r="R182">
        <v>5</v>
      </c>
    </row>
    <row r="183" spans="1:18">
      <c r="A183" t="s">
        <v>1897</v>
      </c>
      <c r="B183" s="77">
        <v>45108</v>
      </c>
      <c r="C183" t="s">
        <v>1562</v>
      </c>
      <c r="D183" t="s">
        <v>22</v>
      </c>
      <c r="E183" t="s">
        <v>834</v>
      </c>
      <c r="F183" t="s">
        <v>1519</v>
      </c>
      <c r="G183" t="s">
        <v>215</v>
      </c>
      <c r="H183" t="s">
        <v>1520</v>
      </c>
      <c r="I183" t="s">
        <v>1898</v>
      </c>
      <c r="J183">
        <v>6</v>
      </c>
      <c r="K183">
        <v>3293</v>
      </c>
      <c r="L183">
        <v>0.22</v>
      </c>
      <c r="M183">
        <v>15411.24</v>
      </c>
      <c r="N183">
        <v>0.35</v>
      </c>
      <c r="O183">
        <v>5393.93</v>
      </c>
      <c r="P183" t="s">
        <v>1522</v>
      </c>
      <c r="Q183" t="s">
        <v>1338</v>
      </c>
      <c r="R183">
        <v>6</v>
      </c>
    </row>
    <row r="184" spans="1:18">
      <c r="A184" t="s">
        <v>1899</v>
      </c>
      <c r="B184" s="77">
        <v>45109</v>
      </c>
      <c r="C184" t="s">
        <v>1501</v>
      </c>
      <c r="D184" t="s">
        <v>127</v>
      </c>
      <c r="E184" t="s">
        <v>1511</v>
      </c>
      <c r="F184" t="s">
        <v>1286</v>
      </c>
      <c r="G184" t="s">
        <v>216</v>
      </c>
      <c r="H184" t="s">
        <v>1574</v>
      </c>
      <c r="I184" t="s">
        <v>1900</v>
      </c>
      <c r="J184">
        <v>9</v>
      </c>
      <c r="K184">
        <v>14470</v>
      </c>
      <c r="L184">
        <v>0.17</v>
      </c>
      <c r="M184">
        <v>108090.9</v>
      </c>
      <c r="N184">
        <v>0.15</v>
      </c>
      <c r="O184">
        <v>16213.63</v>
      </c>
      <c r="P184" t="s">
        <v>1525</v>
      </c>
      <c r="Q184" t="s">
        <v>1338</v>
      </c>
      <c r="R184">
        <v>7</v>
      </c>
    </row>
    <row r="185" spans="1:18">
      <c r="A185" t="s">
        <v>1901</v>
      </c>
      <c r="B185" s="77">
        <v>45110</v>
      </c>
      <c r="C185" t="s">
        <v>1518</v>
      </c>
      <c r="D185" t="s">
        <v>22</v>
      </c>
      <c r="E185" t="s">
        <v>777</v>
      </c>
      <c r="F185" t="s">
        <v>1563</v>
      </c>
      <c r="G185" t="s">
        <v>1005</v>
      </c>
      <c r="H185" t="s">
        <v>1566</v>
      </c>
      <c r="I185" t="s">
        <v>1902</v>
      </c>
      <c r="J185">
        <v>3</v>
      </c>
      <c r="K185">
        <v>12225</v>
      </c>
      <c r="L185">
        <v>0.2</v>
      </c>
      <c r="M185">
        <v>29340</v>
      </c>
      <c r="N185">
        <v>0.2</v>
      </c>
      <c r="O185">
        <v>5868</v>
      </c>
      <c r="P185" t="s">
        <v>1522</v>
      </c>
      <c r="Q185" t="s">
        <v>1338</v>
      </c>
      <c r="R185">
        <v>8</v>
      </c>
    </row>
    <row r="186" spans="1:18">
      <c r="A186" t="s">
        <v>1903</v>
      </c>
      <c r="B186" s="77">
        <v>45111</v>
      </c>
      <c r="C186" t="s">
        <v>1510</v>
      </c>
      <c r="D186" t="s">
        <v>22</v>
      </c>
      <c r="E186" t="s">
        <v>1502</v>
      </c>
      <c r="F186" t="s">
        <v>1291</v>
      </c>
      <c r="G186" t="s">
        <v>1005</v>
      </c>
      <c r="H186" t="s">
        <v>81</v>
      </c>
      <c r="I186" t="s">
        <v>1904</v>
      </c>
      <c r="J186">
        <v>4</v>
      </c>
      <c r="K186">
        <v>11556</v>
      </c>
      <c r="L186">
        <v>0.11</v>
      </c>
      <c r="M186">
        <v>41139.360000000001</v>
      </c>
      <c r="N186">
        <v>0.2</v>
      </c>
      <c r="O186">
        <v>8227.8700000000008</v>
      </c>
      <c r="P186" t="s">
        <v>1507</v>
      </c>
      <c r="Q186" t="s">
        <v>1338</v>
      </c>
      <c r="R186">
        <v>9</v>
      </c>
    </row>
    <row r="187" spans="1:18">
      <c r="A187" t="s">
        <v>1905</v>
      </c>
      <c r="B187" s="77">
        <v>45112</v>
      </c>
      <c r="C187" t="s">
        <v>1510</v>
      </c>
      <c r="D187" t="s">
        <v>28</v>
      </c>
      <c r="E187" t="s">
        <v>834</v>
      </c>
      <c r="F187" t="s">
        <v>1563</v>
      </c>
      <c r="G187" t="s">
        <v>1504</v>
      </c>
      <c r="H187" t="s">
        <v>1650</v>
      </c>
      <c r="I187" t="s">
        <v>1906</v>
      </c>
      <c r="J187">
        <v>6</v>
      </c>
      <c r="K187">
        <v>9320</v>
      </c>
      <c r="L187">
        <v>0.16</v>
      </c>
      <c r="M187">
        <v>46972.800000000003</v>
      </c>
      <c r="N187">
        <v>0.25</v>
      </c>
      <c r="O187">
        <v>11743.2</v>
      </c>
      <c r="P187" t="s">
        <v>1507</v>
      </c>
      <c r="Q187" t="s">
        <v>1338</v>
      </c>
      <c r="R187">
        <v>4</v>
      </c>
    </row>
    <row r="188" spans="1:18">
      <c r="A188" t="s">
        <v>1907</v>
      </c>
      <c r="B188" s="77">
        <v>45113</v>
      </c>
      <c r="C188" t="s">
        <v>1562</v>
      </c>
      <c r="D188" t="s">
        <v>22</v>
      </c>
      <c r="E188" t="s">
        <v>777</v>
      </c>
      <c r="F188" t="s">
        <v>1563</v>
      </c>
      <c r="G188" t="s">
        <v>1513</v>
      </c>
      <c r="H188" t="s">
        <v>1514</v>
      </c>
      <c r="I188" t="s">
        <v>1908</v>
      </c>
      <c r="J188">
        <v>8</v>
      </c>
      <c r="K188">
        <v>1214</v>
      </c>
      <c r="L188">
        <v>0.06</v>
      </c>
      <c r="M188">
        <v>9129.2800000000007</v>
      </c>
      <c r="N188">
        <v>0.4</v>
      </c>
      <c r="O188">
        <v>3651.71</v>
      </c>
      <c r="P188" t="s">
        <v>1516</v>
      </c>
      <c r="Q188" t="s">
        <v>1338</v>
      </c>
      <c r="R188">
        <v>5</v>
      </c>
    </row>
    <row r="189" spans="1:18">
      <c r="A189" t="s">
        <v>1909</v>
      </c>
      <c r="B189" s="77">
        <v>45114</v>
      </c>
      <c r="C189" t="s">
        <v>1518</v>
      </c>
      <c r="D189" t="s">
        <v>28</v>
      </c>
      <c r="E189" t="s">
        <v>1511</v>
      </c>
      <c r="F189" t="s">
        <v>1503</v>
      </c>
      <c r="G189" t="s">
        <v>216</v>
      </c>
      <c r="H189" t="s">
        <v>1643</v>
      </c>
      <c r="I189" t="s">
        <v>1910</v>
      </c>
      <c r="J189">
        <v>5</v>
      </c>
      <c r="K189">
        <v>33196</v>
      </c>
      <c r="L189">
        <v>0.18</v>
      </c>
      <c r="M189">
        <v>136103.6</v>
      </c>
      <c r="N189">
        <v>0.15</v>
      </c>
      <c r="O189">
        <v>20415.54</v>
      </c>
      <c r="P189" t="s">
        <v>1516</v>
      </c>
      <c r="Q189" t="s">
        <v>1508</v>
      </c>
      <c r="R189">
        <v>5</v>
      </c>
    </row>
    <row r="190" spans="1:18">
      <c r="A190" t="s">
        <v>1911</v>
      </c>
      <c r="B190" s="77">
        <v>45115</v>
      </c>
      <c r="C190" t="s">
        <v>1518</v>
      </c>
      <c r="D190" t="s">
        <v>22</v>
      </c>
      <c r="E190" t="s">
        <v>1511</v>
      </c>
      <c r="F190" t="s">
        <v>1286</v>
      </c>
      <c r="G190" t="s">
        <v>216</v>
      </c>
      <c r="H190" t="s">
        <v>1707</v>
      </c>
      <c r="I190" t="s">
        <v>1912</v>
      </c>
      <c r="J190">
        <v>3</v>
      </c>
      <c r="K190">
        <v>23669</v>
      </c>
      <c r="L190">
        <v>0.11</v>
      </c>
      <c r="M190">
        <v>63196.23</v>
      </c>
      <c r="N190">
        <v>0.15</v>
      </c>
      <c r="O190">
        <v>9479.43</v>
      </c>
      <c r="P190" t="s">
        <v>1522</v>
      </c>
      <c r="Q190" t="s">
        <v>1338</v>
      </c>
      <c r="R190">
        <v>8</v>
      </c>
    </row>
    <row r="191" spans="1:18">
      <c r="A191" t="s">
        <v>1913</v>
      </c>
      <c r="B191" s="77">
        <v>45116</v>
      </c>
      <c r="C191" t="s">
        <v>1562</v>
      </c>
      <c r="D191" t="s">
        <v>33</v>
      </c>
      <c r="E191" t="s">
        <v>777</v>
      </c>
      <c r="F191" t="s">
        <v>1519</v>
      </c>
      <c r="G191" t="s">
        <v>215</v>
      </c>
      <c r="H191" t="s">
        <v>1520</v>
      </c>
      <c r="I191" t="s">
        <v>1914</v>
      </c>
      <c r="J191">
        <v>6</v>
      </c>
      <c r="K191">
        <v>2018</v>
      </c>
      <c r="L191">
        <v>0.11</v>
      </c>
      <c r="M191">
        <v>10776.12</v>
      </c>
      <c r="N191">
        <v>0.35</v>
      </c>
      <c r="O191">
        <v>3771.64</v>
      </c>
      <c r="P191" t="s">
        <v>1525</v>
      </c>
      <c r="Q191" t="s">
        <v>1338</v>
      </c>
      <c r="R191">
        <v>9</v>
      </c>
    </row>
    <row r="192" spans="1:18">
      <c r="A192" t="s">
        <v>1915</v>
      </c>
      <c r="B192" s="77">
        <v>45117</v>
      </c>
      <c r="C192" t="s">
        <v>1518</v>
      </c>
      <c r="D192" t="s">
        <v>127</v>
      </c>
      <c r="E192" t="s">
        <v>1511</v>
      </c>
      <c r="F192" t="s">
        <v>1519</v>
      </c>
      <c r="G192" t="s">
        <v>1005</v>
      </c>
      <c r="H192" t="s">
        <v>1566</v>
      </c>
      <c r="I192" t="s">
        <v>1916</v>
      </c>
      <c r="J192">
        <v>4</v>
      </c>
      <c r="K192">
        <v>14373</v>
      </c>
      <c r="L192">
        <v>0.16</v>
      </c>
      <c r="M192">
        <v>48293.279999999999</v>
      </c>
      <c r="N192">
        <v>0.2</v>
      </c>
      <c r="O192">
        <v>9658.66</v>
      </c>
      <c r="P192" t="s">
        <v>1516</v>
      </c>
      <c r="Q192" t="s">
        <v>1338</v>
      </c>
      <c r="R192">
        <v>7</v>
      </c>
    </row>
    <row r="193" spans="1:18">
      <c r="A193" t="s">
        <v>1917</v>
      </c>
      <c r="B193" s="77">
        <v>45118</v>
      </c>
      <c r="C193" t="s">
        <v>1501</v>
      </c>
      <c r="D193" t="s">
        <v>28</v>
      </c>
      <c r="E193" t="s">
        <v>1502</v>
      </c>
      <c r="F193" t="s">
        <v>1503</v>
      </c>
      <c r="G193" t="s">
        <v>1513</v>
      </c>
      <c r="H193" t="s">
        <v>1606</v>
      </c>
      <c r="I193" t="s">
        <v>1918</v>
      </c>
      <c r="J193">
        <v>9</v>
      </c>
      <c r="K193">
        <v>1398</v>
      </c>
      <c r="L193">
        <v>0.23</v>
      </c>
      <c r="M193">
        <v>9688.14</v>
      </c>
      <c r="N193">
        <v>0.4</v>
      </c>
      <c r="O193">
        <v>3875.26</v>
      </c>
      <c r="P193" t="s">
        <v>1507</v>
      </c>
      <c r="Q193" t="s">
        <v>1338</v>
      </c>
      <c r="R193">
        <v>5</v>
      </c>
    </row>
    <row r="194" spans="1:18">
      <c r="A194" t="s">
        <v>1919</v>
      </c>
      <c r="B194" s="77">
        <v>45119</v>
      </c>
      <c r="C194" t="s">
        <v>1562</v>
      </c>
      <c r="D194" t="s">
        <v>127</v>
      </c>
      <c r="E194" t="s">
        <v>1502</v>
      </c>
      <c r="F194" t="s">
        <v>1512</v>
      </c>
      <c r="G194" t="s">
        <v>1504</v>
      </c>
      <c r="H194" t="s">
        <v>1650</v>
      </c>
      <c r="I194" t="s">
        <v>1920</v>
      </c>
      <c r="J194">
        <v>3</v>
      </c>
      <c r="K194">
        <v>13065</v>
      </c>
      <c r="L194">
        <v>0.02</v>
      </c>
      <c r="M194">
        <v>38411.1</v>
      </c>
      <c r="N194">
        <v>0.25</v>
      </c>
      <c r="O194">
        <v>9602.7800000000007</v>
      </c>
      <c r="P194" t="s">
        <v>1516</v>
      </c>
      <c r="Q194" t="s">
        <v>29</v>
      </c>
      <c r="R194">
        <v>3</v>
      </c>
    </row>
    <row r="195" spans="1:18">
      <c r="A195" t="s">
        <v>1921</v>
      </c>
      <c r="B195" s="77">
        <v>45120</v>
      </c>
      <c r="C195" t="s">
        <v>1501</v>
      </c>
      <c r="D195" t="s">
        <v>28</v>
      </c>
      <c r="E195" t="s">
        <v>1502</v>
      </c>
      <c r="F195" t="s">
        <v>1519</v>
      </c>
      <c r="G195" t="s">
        <v>1005</v>
      </c>
      <c r="H195" t="s">
        <v>1566</v>
      </c>
      <c r="I195" t="s">
        <v>1922</v>
      </c>
      <c r="J195">
        <v>4</v>
      </c>
      <c r="K195">
        <v>17552</v>
      </c>
      <c r="L195">
        <v>0.21</v>
      </c>
      <c r="M195">
        <v>55464.32</v>
      </c>
      <c r="N195">
        <v>0.2</v>
      </c>
      <c r="O195">
        <v>11092.86</v>
      </c>
      <c r="P195" t="s">
        <v>1516</v>
      </c>
      <c r="Q195" t="s">
        <v>1338</v>
      </c>
      <c r="R195">
        <v>1</v>
      </c>
    </row>
    <row r="196" spans="1:18">
      <c r="A196" t="s">
        <v>1923</v>
      </c>
      <c r="B196" s="77">
        <v>45121</v>
      </c>
      <c r="C196" t="s">
        <v>1518</v>
      </c>
      <c r="D196" t="s">
        <v>28</v>
      </c>
      <c r="E196" t="s">
        <v>1511</v>
      </c>
      <c r="F196" t="s">
        <v>1563</v>
      </c>
      <c r="G196" t="s">
        <v>1504</v>
      </c>
      <c r="H196" t="s">
        <v>1505</v>
      </c>
      <c r="I196" t="s">
        <v>1924</v>
      </c>
      <c r="J196">
        <v>7</v>
      </c>
      <c r="K196">
        <v>6238</v>
      </c>
      <c r="L196">
        <v>7.0000000000000007E-2</v>
      </c>
      <c r="M196">
        <v>40609.379999999997</v>
      </c>
      <c r="N196">
        <v>0.25</v>
      </c>
      <c r="O196">
        <v>10152.34</v>
      </c>
      <c r="P196" t="s">
        <v>1507</v>
      </c>
      <c r="Q196" t="s">
        <v>29</v>
      </c>
      <c r="R196">
        <v>9</v>
      </c>
    </row>
    <row r="197" spans="1:18">
      <c r="A197" t="s">
        <v>1925</v>
      </c>
      <c r="B197" s="77">
        <v>45122</v>
      </c>
      <c r="C197" t="s">
        <v>1562</v>
      </c>
      <c r="D197" t="s">
        <v>28</v>
      </c>
      <c r="E197" t="s">
        <v>1502</v>
      </c>
      <c r="F197" t="s">
        <v>1503</v>
      </c>
      <c r="G197" t="s">
        <v>215</v>
      </c>
      <c r="H197" t="s">
        <v>1520</v>
      </c>
      <c r="I197" t="s">
        <v>1926</v>
      </c>
      <c r="J197">
        <v>7</v>
      </c>
      <c r="K197">
        <v>2974</v>
      </c>
      <c r="L197">
        <v>0.11</v>
      </c>
      <c r="M197">
        <v>18528.02</v>
      </c>
      <c r="N197">
        <v>0.35</v>
      </c>
      <c r="O197">
        <v>6484.81</v>
      </c>
      <c r="P197" t="s">
        <v>1525</v>
      </c>
      <c r="Q197" t="s">
        <v>1338</v>
      </c>
      <c r="R197">
        <v>5</v>
      </c>
    </row>
    <row r="198" spans="1:18">
      <c r="A198" t="s">
        <v>1927</v>
      </c>
      <c r="B198" s="77">
        <v>45123</v>
      </c>
      <c r="C198" t="s">
        <v>1518</v>
      </c>
      <c r="D198" t="s">
        <v>33</v>
      </c>
      <c r="E198" t="s">
        <v>834</v>
      </c>
      <c r="F198" t="s">
        <v>1291</v>
      </c>
      <c r="G198" t="s">
        <v>215</v>
      </c>
      <c r="H198" t="s">
        <v>1534</v>
      </c>
      <c r="I198" t="s">
        <v>1928</v>
      </c>
      <c r="J198">
        <v>4</v>
      </c>
      <c r="K198">
        <v>3985</v>
      </c>
      <c r="L198">
        <v>0.01</v>
      </c>
      <c r="M198">
        <v>15780.6</v>
      </c>
      <c r="N198">
        <v>0.35</v>
      </c>
      <c r="O198">
        <v>5523.21</v>
      </c>
      <c r="P198" t="s">
        <v>1516</v>
      </c>
      <c r="Q198" t="s">
        <v>1338</v>
      </c>
      <c r="R198">
        <v>9</v>
      </c>
    </row>
    <row r="199" spans="1:18">
      <c r="A199" t="s">
        <v>1929</v>
      </c>
      <c r="B199" s="77">
        <v>45124</v>
      </c>
      <c r="C199" t="s">
        <v>1562</v>
      </c>
      <c r="D199" t="s">
        <v>22</v>
      </c>
      <c r="E199" t="s">
        <v>1502</v>
      </c>
      <c r="F199" t="s">
        <v>1286</v>
      </c>
      <c r="G199" t="s">
        <v>216</v>
      </c>
      <c r="H199" t="s">
        <v>1707</v>
      </c>
      <c r="I199" t="s">
        <v>1930</v>
      </c>
      <c r="J199">
        <v>6</v>
      </c>
      <c r="K199">
        <v>65409</v>
      </c>
      <c r="L199">
        <v>0.08</v>
      </c>
      <c r="M199">
        <v>361057.68</v>
      </c>
      <c r="N199">
        <v>0.15</v>
      </c>
      <c r="O199">
        <v>54158.65</v>
      </c>
      <c r="P199" t="s">
        <v>1516</v>
      </c>
      <c r="Q199" t="s">
        <v>1338</v>
      </c>
      <c r="R199">
        <v>4</v>
      </c>
    </row>
    <row r="200" spans="1:18">
      <c r="A200" t="s">
        <v>1931</v>
      </c>
      <c r="B200" s="77">
        <v>45125</v>
      </c>
      <c r="C200" t="s">
        <v>1518</v>
      </c>
      <c r="D200" t="s">
        <v>28</v>
      </c>
      <c r="E200" t="s">
        <v>1502</v>
      </c>
      <c r="F200" t="s">
        <v>1286</v>
      </c>
      <c r="G200" t="s">
        <v>1513</v>
      </c>
      <c r="H200" t="s">
        <v>1569</v>
      </c>
      <c r="I200" t="s">
        <v>1932</v>
      </c>
      <c r="J200">
        <v>3</v>
      </c>
      <c r="K200">
        <v>1368</v>
      </c>
      <c r="L200">
        <v>0.13</v>
      </c>
      <c r="M200">
        <v>3570.48</v>
      </c>
      <c r="N200">
        <v>0.4</v>
      </c>
      <c r="O200">
        <v>1428.19</v>
      </c>
      <c r="P200" t="s">
        <v>1516</v>
      </c>
      <c r="Q200" t="s">
        <v>1338</v>
      </c>
      <c r="R200">
        <v>5</v>
      </c>
    </row>
    <row r="201" spans="1:18">
      <c r="A201" t="s">
        <v>1933</v>
      </c>
      <c r="B201" s="77">
        <v>45126</v>
      </c>
      <c r="C201" t="s">
        <v>1501</v>
      </c>
      <c r="D201" t="s">
        <v>33</v>
      </c>
      <c r="E201" t="s">
        <v>1511</v>
      </c>
      <c r="F201" t="s">
        <v>1286</v>
      </c>
      <c r="G201" t="s">
        <v>1504</v>
      </c>
      <c r="H201" t="s">
        <v>1542</v>
      </c>
      <c r="I201" t="s">
        <v>1934</v>
      </c>
      <c r="J201">
        <v>6</v>
      </c>
      <c r="K201">
        <v>8705</v>
      </c>
      <c r="L201">
        <v>0.01</v>
      </c>
      <c r="M201">
        <v>51707.7</v>
      </c>
      <c r="N201">
        <v>0.25</v>
      </c>
      <c r="O201">
        <v>12926.92</v>
      </c>
      <c r="P201" t="s">
        <v>1522</v>
      </c>
      <c r="Q201" t="s">
        <v>1338</v>
      </c>
      <c r="R201">
        <v>4</v>
      </c>
    </row>
    <row r="202" spans="1:18">
      <c r="A202" t="s">
        <v>1935</v>
      </c>
      <c r="B202" s="77">
        <v>45127</v>
      </c>
      <c r="C202" t="s">
        <v>1501</v>
      </c>
      <c r="D202" t="s">
        <v>28</v>
      </c>
      <c r="E202" t="s">
        <v>1502</v>
      </c>
      <c r="F202" t="s">
        <v>1563</v>
      </c>
      <c r="G202" t="s">
        <v>1005</v>
      </c>
      <c r="H202" t="s">
        <v>1549</v>
      </c>
      <c r="I202" t="s">
        <v>1936</v>
      </c>
      <c r="J202">
        <v>2</v>
      </c>
      <c r="K202">
        <v>5719</v>
      </c>
      <c r="L202">
        <v>0.12</v>
      </c>
      <c r="M202">
        <v>10065.44</v>
      </c>
      <c r="N202">
        <v>0.2</v>
      </c>
      <c r="O202">
        <v>2013.09</v>
      </c>
      <c r="P202" t="s">
        <v>1516</v>
      </c>
      <c r="Q202" t="s">
        <v>1338</v>
      </c>
      <c r="R202">
        <v>2</v>
      </c>
    </row>
    <row r="203" spans="1:18">
      <c r="A203" t="s">
        <v>1937</v>
      </c>
      <c r="B203" s="77">
        <v>45128</v>
      </c>
      <c r="C203" t="s">
        <v>1518</v>
      </c>
      <c r="D203" t="s">
        <v>22</v>
      </c>
      <c r="E203" t="s">
        <v>777</v>
      </c>
      <c r="F203" t="s">
        <v>1291</v>
      </c>
      <c r="G203" t="s">
        <v>215</v>
      </c>
      <c r="H203" t="s">
        <v>1603</v>
      </c>
      <c r="I203" t="s">
        <v>1938</v>
      </c>
      <c r="J203">
        <v>8</v>
      </c>
      <c r="K203">
        <v>802</v>
      </c>
      <c r="L203">
        <v>0.23</v>
      </c>
      <c r="M203">
        <v>4940.32</v>
      </c>
      <c r="N203">
        <v>0.35</v>
      </c>
      <c r="O203">
        <v>1729.11</v>
      </c>
      <c r="P203" t="s">
        <v>1507</v>
      </c>
      <c r="Q203" t="s">
        <v>1338</v>
      </c>
      <c r="R203">
        <v>1</v>
      </c>
    </row>
    <row r="204" spans="1:18">
      <c r="A204" t="s">
        <v>1939</v>
      </c>
      <c r="B204" s="77">
        <v>45129</v>
      </c>
      <c r="C204" t="s">
        <v>1562</v>
      </c>
      <c r="D204" t="s">
        <v>28</v>
      </c>
      <c r="E204" t="s">
        <v>834</v>
      </c>
      <c r="F204" t="s">
        <v>1503</v>
      </c>
      <c r="G204" t="s">
        <v>216</v>
      </c>
      <c r="H204" t="s">
        <v>1643</v>
      </c>
      <c r="I204" t="s">
        <v>1940</v>
      </c>
      <c r="J204">
        <v>2</v>
      </c>
      <c r="K204">
        <v>60138</v>
      </c>
      <c r="L204">
        <v>0.03</v>
      </c>
      <c r="M204">
        <v>116667.72</v>
      </c>
      <c r="N204">
        <v>0.15</v>
      </c>
      <c r="O204">
        <v>17500.16</v>
      </c>
      <c r="P204" t="s">
        <v>1525</v>
      </c>
      <c r="Q204" t="s">
        <v>1338</v>
      </c>
      <c r="R204">
        <v>8</v>
      </c>
    </row>
    <row r="205" spans="1:18">
      <c r="A205" t="s">
        <v>1941</v>
      </c>
      <c r="B205" s="77">
        <v>45130</v>
      </c>
      <c r="C205" t="s">
        <v>1510</v>
      </c>
      <c r="D205" t="s">
        <v>33</v>
      </c>
      <c r="E205" t="s">
        <v>1511</v>
      </c>
      <c r="F205" t="s">
        <v>1503</v>
      </c>
      <c r="G205" t="s">
        <v>216</v>
      </c>
      <c r="H205" t="s">
        <v>1707</v>
      </c>
      <c r="I205" t="s">
        <v>1942</v>
      </c>
      <c r="J205">
        <v>7</v>
      </c>
      <c r="K205">
        <v>52823</v>
      </c>
      <c r="L205">
        <v>0.19</v>
      </c>
      <c r="M205">
        <v>299506.40999999997</v>
      </c>
      <c r="N205">
        <v>0.15</v>
      </c>
      <c r="O205">
        <v>44925.96</v>
      </c>
      <c r="P205" t="s">
        <v>1525</v>
      </c>
      <c r="Q205" t="s">
        <v>29</v>
      </c>
      <c r="R205">
        <v>4</v>
      </c>
    </row>
    <row r="206" spans="1:18">
      <c r="A206" t="s">
        <v>1943</v>
      </c>
      <c r="B206" s="77">
        <v>45131</v>
      </c>
      <c r="C206" t="s">
        <v>1501</v>
      </c>
      <c r="D206" t="s">
        <v>22</v>
      </c>
      <c r="E206" t="s">
        <v>834</v>
      </c>
      <c r="F206" t="s">
        <v>1286</v>
      </c>
      <c r="G206" t="s">
        <v>1504</v>
      </c>
      <c r="H206" t="s">
        <v>1650</v>
      </c>
      <c r="I206" t="s">
        <v>1944</v>
      </c>
      <c r="J206">
        <v>9</v>
      </c>
      <c r="K206">
        <v>5440</v>
      </c>
      <c r="L206">
        <v>0.1</v>
      </c>
      <c r="M206">
        <v>44064</v>
      </c>
      <c r="N206">
        <v>0.25</v>
      </c>
      <c r="O206">
        <v>11016</v>
      </c>
      <c r="P206" t="s">
        <v>1507</v>
      </c>
      <c r="Q206" t="s">
        <v>1338</v>
      </c>
      <c r="R206">
        <v>5</v>
      </c>
    </row>
    <row r="207" spans="1:18">
      <c r="A207" t="s">
        <v>1945</v>
      </c>
      <c r="B207" s="77">
        <v>45132</v>
      </c>
      <c r="C207" t="s">
        <v>1501</v>
      </c>
      <c r="D207" t="s">
        <v>33</v>
      </c>
      <c r="E207" t="s">
        <v>777</v>
      </c>
      <c r="F207" t="s">
        <v>1291</v>
      </c>
      <c r="G207" t="s">
        <v>215</v>
      </c>
      <c r="H207" t="s">
        <v>1581</v>
      </c>
      <c r="I207" t="s">
        <v>1946</v>
      </c>
      <c r="J207">
        <v>1</v>
      </c>
      <c r="K207">
        <v>3572</v>
      </c>
      <c r="L207">
        <v>0.16</v>
      </c>
      <c r="M207">
        <v>3000.48</v>
      </c>
      <c r="N207">
        <v>0.35</v>
      </c>
      <c r="O207">
        <v>1050.17</v>
      </c>
      <c r="P207" t="s">
        <v>1522</v>
      </c>
      <c r="Q207" t="s">
        <v>1338</v>
      </c>
      <c r="R207">
        <v>6</v>
      </c>
    </row>
    <row r="208" spans="1:18">
      <c r="A208" t="s">
        <v>1947</v>
      </c>
      <c r="B208" s="77">
        <v>45133</v>
      </c>
      <c r="C208" t="s">
        <v>1533</v>
      </c>
      <c r="D208" t="s">
        <v>22</v>
      </c>
      <c r="E208" t="s">
        <v>1511</v>
      </c>
      <c r="F208" t="s">
        <v>1291</v>
      </c>
      <c r="G208" t="s">
        <v>1513</v>
      </c>
      <c r="H208" t="s">
        <v>1539</v>
      </c>
      <c r="I208" t="s">
        <v>1948</v>
      </c>
      <c r="J208">
        <v>8</v>
      </c>
      <c r="K208">
        <v>1370</v>
      </c>
      <c r="L208">
        <v>7.0000000000000007E-2</v>
      </c>
      <c r="M208">
        <v>10192.799999999999</v>
      </c>
      <c r="N208">
        <v>0.4</v>
      </c>
      <c r="O208">
        <v>4077.12</v>
      </c>
      <c r="P208" t="s">
        <v>1507</v>
      </c>
      <c r="Q208" t="s">
        <v>1338</v>
      </c>
      <c r="R208">
        <v>8</v>
      </c>
    </row>
    <row r="209" spans="1:18">
      <c r="A209" t="s">
        <v>1949</v>
      </c>
      <c r="B209" s="77">
        <v>45134</v>
      </c>
      <c r="C209" t="s">
        <v>1510</v>
      </c>
      <c r="D209" t="s">
        <v>22</v>
      </c>
      <c r="E209" t="s">
        <v>1511</v>
      </c>
      <c r="F209" t="s">
        <v>1291</v>
      </c>
      <c r="G209" t="s">
        <v>215</v>
      </c>
      <c r="H209" t="s">
        <v>1534</v>
      </c>
      <c r="I209" t="s">
        <v>1950</v>
      </c>
      <c r="J209">
        <v>7</v>
      </c>
      <c r="K209">
        <v>3624</v>
      </c>
      <c r="L209">
        <v>0.04</v>
      </c>
      <c r="M209">
        <v>24353.279999999999</v>
      </c>
      <c r="N209">
        <v>0.35</v>
      </c>
      <c r="O209">
        <v>8523.65</v>
      </c>
      <c r="P209" t="s">
        <v>1525</v>
      </c>
      <c r="Q209" t="s">
        <v>1338</v>
      </c>
      <c r="R209">
        <v>8</v>
      </c>
    </row>
    <row r="210" spans="1:18">
      <c r="A210" t="s">
        <v>1951</v>
      </c>
      <c r="B210" s="77">
        <v>45135</v>
      </c>
      <c r="C210" t="s">
        <v>1518</v>
      </c>
      <c r="D210" t="s">
        <v>127</v>
      </c>
      <c r="E210" t="s">
        <v>1502</v>
      </c>
      <c r="F210" t="s">
        <v>1519</v>
      </c>
      <c r="G210" t="s">
        <v>1504</v>
      </c>
      <c r="H210" t="s">
        <v>1650</v>
      </c>
      <c r="I210" t="s">
        <v>1952</v>
      </c>
      <c r="J210">
        <v>6</v>
      </c>
      <c r="K210">
        <v>10519</v>
      </c>
      <c r="L210">
        <v>0.04</v>
      </c>
      <c r="M210">
        <v>60589.440000000002</v>
      </c>
      <c r="N210">
        <v>0.25</v>
      </c>
      <c r="O210">
        <v>15147.36</v>
      </c>
      <c r="P210" t="s">
        <v>1507</v>
      </c>
      <c r="Q210" t="s">
        <v>1338</v>
      </c>
      <c r="R210">
        <v>7</v>
      </c>
    </row>
    <row r="211" spans="1:18">
      <c r="A211" t="s">
        <v>1953</v>
      </c>
      <c r="B211" s="77">
        <v>45136</v>
      </c>
      <c r="C211" t="s">
        <v>1562</v>
      </c>
      <c r="D211" t="s">
        <v>127</v>
      </c>
      <c r="E211" t="s">
        <v>834</v>
      </c>
      <c r="F211" t="s">
        <v>1519</v>
      </c>
      <c r="G211" t="s">
        <v>1504</v>
      </c>
      <c r="H211" t="s">
        <v>1586</v>
      </c>
      <c r="I211" t="s">
        <v>1954</v>
      </c>
      <c r="J211">
        <v>6</v>
      </c>
      <c r="K211">
        <v>14380</v>
      </c>
      <c r="L211">
        <v>0.02</v>
      </c>
      <c r="M211">
        <v>84554.4</v>
      </c>
      <c r="N211">
        <v>0.25</v>
      </c>
      <c r="O211">
        <v>21138.6</v>
      </c>
      <c r="P211" t="s">
        <v>1522</v>
      </c>
      <c r="Q211" t="s">
        <v>29</v>
      </c>
      <c r="R211">
        <v>4</v>
      </c>
    </row>
    <row r="212" spans="1:18">
      <c r="A212" t="s">
        <v>1955</v>
      </c>
      <c r="B212" s="77">
        <v>45137</v>
      </c>
      <c r="C212" t="s">
        <v>1533</v>
      </c>
      <c r="D212" t="s">
        <v>127</v>
      </c>
      <c r="E212" t="s">
        <v>777</v>
      </c>
      <c r="F212" t="s">
        <v>1286</v>
      </c>
      <c r="G212" t="s">
        <v>215</v>
      </c>
      <c r="H212" t="s">
        <v>1603</v>
      </c>
      <c r="I212" t="s">
        <v>1956</v>
      </c>
      <c r="J212">
        <v>6</v>
      </c>
      <c r="K212">
        <v>2908</v>
      </c>
      <c r="L212">
        <v>0.05</v>
      </c>
      <c r="M212">
        <v>16575.599999999999</v>
      </c>
      <c r="N212">
        <v>0.35</v>
      </c>
      <c r="O212">
        <v>5801.46</v>
      </c>
      <c r="P212" t="s">
        <v>1525</v>
      </c>
      <c r="Q212" t="s">
        <v>29</v>
      </c>
      <c r="R212">
        <v>6</v>
      </c>
    </row>
    <row r="213" spans="1:18">
      <c r="A213" t="s">
        <v>1957</v>
      </c>
      <c r="B213" s="77">
        <v>45138</v>
      </c>
      <c r="C213" t="s">
        <v>1518</v>
      </c>
      <c r="D213" t="s">
        <v>22</v>
      </c>
      <c r="E213" t="s">
        <v>777</v>
      </c>
      <c r="F213" t="s">
        <v>1291</v>
      </c>
      <c r="G213" t="s">
        <v>1504</v>
      </c>
      <c r="H213" t="s">
        <v>1505</v>
      </c>
      <c r="I213" t="s">
        <v>1958</v>
      </c>
      <c r="J213">
        <v>9</v>
      </c>
      <c r="K213">
        <v>12865</v>
      </c>
      <c r="L213">
        <v>0.17</v>
      </c>
      <c r="M213">
        <v>96101.55</v>
      </c>
      <c r="N213">
        <v>0.25</v>
      </c>
      <c r="O213">
        <v>24025.39</v>
      </c>
      <c r="P213" t="s">
        <v>1522</v>
      </c>
      <c r="Q213" t="s">
        <v>1338</v>
      </c>
      <c r="R213">
        <v>4</v>
      </c>
    </row>
    <row r="214" spans="1:18">
      <c r="A214" t="s">
        <v>1959</v>
      </c>
      <c r="B214" s="77">
        <v>45139</v>
      </c>
      <c r="C214" t="s">
        <v>177</v>
      </c>
      <c r="D214" t="s">
        <v>28</v>
      </c>
      <c r="E214" t="s">
        <v>1511</v>
      </c>
      <c r="F214" t="s">
        <v>1512</v>
      </c>
      <c r="G214" t="s">
        <v>215</v>
      </c>
      <c r="H214" t="s">
        <v>1534</v>
      </c>
      <c r="I214" t="s">
        <v>1960</v>
      </c>
      <c r="J214">
        <v>2</v>
      </c>
      <c r="K214">
        <v>3791</v>
      </c>
      <c r="L214">
        <v>0.22</v>
      </c>
      <c r="M214">
        <v>5913.96</v>
      </c>
      <c r="N214">
        <v>0.35</v>
      </c>
      <c r="O214">
        <v>2069.89</v>
      </c>
      <c r="P214" t="s">
        <v>1507</v>
      </c>
      <c r="Q214" t="s">
        <v>29</v>
      </c>
      <c r="R214">
        <v>7</v>
      </c>
    </row>
    <row r="215" spans="1:18">
      <c r="A215" t="s">
        <v>1961</v>
      </c>
      <c r="B215" s="77">
        <v>45140</v>
      </c>
      <c r="C215" t="s">
        <v>1501</v>
      </c>
      <c r="D215" t="s">
        <v>33</v>
      </c>
      <c r="E215" t="s">
        <v>1502</v>
      </c>
      <c r="F215" t="s">
        <v>1291</v>
      </c>
      <c r="G215" t="s">
        <v>1005</v>
      </c>
      <c r="H215" t="s">
        <v>1549</v>
      </c>
      <c r="I215" t="s">
        <v>1962</v>
      </c>
      <c r="J215">
        <v>1</v>
      </c>
      <c r="K215">
        <v>6033</v>
      </c>
      <c r="L215">
        <v>0.2</v>
      </c>
      <c r="M215">
        <v>4826.3999999999996</v>
      </c>
      <c r="N215">
        <v>0.2</v>
      </c>
      <c r="O215">
        <v>965.28</v>
      </c>
      <c r="P215" t="s">
        <v>1516</v>
      </c>
      <c r="Q215" t="s">
        <v>1338</v>
      </c>
      <c r="R215">
        <v>1</v>
      </c>
    </row>
    <row r="216" spans="1:18">
      <c r="A216" t="s">
        <v>1963</v>
      </c>
      <c r="B216" s="77">
        <v>45141</v>
      </c>
      <c r="C216" t="s">
        <v>177</v>
      </c>
      <c r="D216" t="s">
        <v>33</v>
      </c>
      <c r="E216" t="s">
        <v>1511</v>
      </c>
      <c r="F216" t="s">
        <v>1503</v>
      </c>
      <c r="G216" t="s">
        <v>215</v>
      </c>
      <c r="H216" t="s">
        <v>1520</v>
      </c>
      <c r="I216" t="s">
        <v>1964</v>
      </c>
      <c r="J216">
        <v>6</v>
      </c>
      <c r="K216">
        <v>1203</v>
      </c>
      <c r="L216">
        <v>0.17</v>
      </c>
      <c r="M216">
        <v>5990.94</v>
      </c>
      <c r="N216">
        <v>0.35</v>
      </c>
      <c r="O216">
        <v>2096.83</v>
      </c>
      <c r="P216" t="s">
        <v>1507</v>
      </c>
      <c r="Q216" t="s">
        <v>1338</v>
      </c>
      <c r="R216">
        <v>5</v>
      </c>
    </row>
    <row r="217" spans="1:18">
      <c r="A217" t="s">
        <v>1965</v>
      </c>
      <c r="B217" s="77">
        <v>45142</v>
      </c>
      <c r="C217" t="s">
        <v>1501</v>
      </c>
      <c r="D217" t="s">
        <v>33</v>
      </c>
      <c r="E217" t="s">
        <v>1511</v>
      </c>
      <c r="F217" t="s">
        <v>1503</v>
      </c>
      <c r="G217" t="s">
        <v>215</v>
      </c>
      <c r="H217" t="s">
        <v>1534</v>
      </c>
      <c r="I217" t="s">
        <v>1966</v>
      </c>
      <c r="J217">
        <v>8</v>
      </c>
      <c r="K217">
        <v>1074</v>
      </c>
      <c r="L217">
        <v>0.03</v>
      </c>
      <c r="M217">
        <v>8334.24</v>
      </c>
      <c r="N217">
        <v>0.35</v>
      </c>
      <c r="O217">
        <v>2916.98</v>
      </c>
      <c r="P217" t="s">
        <v>1522</v>
      </c>
      <c r="Q217" t="s">
        <v>1338</v>
      </c>
      <c r="R217">
        <v>4</v>
      </c>
    </row>
    <row r="218" spans="1:18">
      <c r="A218" t="s">
        <v>1967</v>
      </c>
      <c r="B218" s="77">
        <v>45143</v>
      </c>
      <c r="C218" t="s">
        <v>1501</v>
      </c>
      <c r="D218" t="s">
        <v>127</v>
      </c>
      <c r="E218" t="s">
        <v>1511</v>
      </c>
      <c r="F218" t="s">
        <v>1286</v>
      </c>
      <c r="G218" t="s">
        <v>1504</v>
      </c>
      <c r="H218" t="s">
        <v>1505</v>
      </c>
      <c r="I218" t="s">
        <v>1968</v>
      </c>
      <c r="J218">
        <v>3</v>
      </c>
      <c r="K218">
        <v>6704</v>
      </c>
      <c r="L218">
        <v>7.0000000000000007E-2</v>
      </c>
      <c r="M218">
        <v>18704.16</v>
      </c>
      <c r="N218">
        <v>0.25</v>
      </c>
      <c r="O218">
        <v>4676.04</v>
      </c>
      <c r="P218" t="s">
        <v>1507</v>
      </c>
      <c r="Q218" t="s">
        <v>1338</v>
      </c>
      <c r="R218">
        <v>7</v>
      </c>
    </row>
    <row r="219" spans="1:18">
      <c r="A219" t="s">
        <v>1969</v>
      </c>
      <c r="B219" s="77">
        <v>45144</v>
      </c>
      <c r="C219" t="s">
        <v>177</v>
      </c>
      <c r="D219" t="s">
        <v>22</v>
      </c>
      <c r="E219" t="s">
        <v>1511</v>
      </c>
      <c r="F219" t="s">
        <v>1512</v>
      </c>
      <c r="G219" t="s">
        <v>1504</v>
      </c>
      <c r="H219" t="s">
        <v>1542</v>
      </c>
      <c r="I219" t="s">
        <v>1970</v>
      </c>
      <c r="J219">
        <v>1</v>
      </c>
      <c r="K219">
        <v>12424</v>
      </c>
      <c r="L219">
        <v>0.08</v>
      </c>
      <c r="M219">
        <v>11430.08</v>
      </c>
      <c r="N219">
        <v>0.25</v>
      </c>
      <c r="O219">
        <v>2857.52</v>
      </c>
      <c r="P219" t="s">
        <v>1516</v>
      </c>
      <c r="Q219" t="s">
        <v>1338</v>
      </c>
      <c r="R219">
        <v>9</v>
      </c>
    </row>
    <row r="220" spans="1:18">
      <c r="A220" t="s">
        <v>1971</v>
      </c>
      <c r="B220" s="77">
        <v>45145</v>
      </c>
      <c r="C220" t="s">
        <v>177</v>
      </c>
      <c r="D220" t="s">
        <v>127</v>
      </c>
      <c r="E220" t="s">
        <v>777</v>
      </c>
      <c r="F220" t="s">
        <v>1291</v>
      </c>
      <c r="G220" t="s">
        <v>216</v>
      </c>
      <c r="H220" t="s">
        <v>1707</v>
      </c>
      <c r="I220" t="s">
        <v>1972</v>
      </c>
      <c r="J220">
        <v>9</v>
      </c>
      <c r="K220">
        <v>37208</v>
      </c>
      <c r="L220">
        <v>0.06</v>
      </c>
      <c r="M220">
        <v>314779.68</v>
      </c>
      <c r="N220">
        <v>0.15</v>
      </c>
      <c r="O220">
        <v>47216.95</v>
      </c>
      <c r="P220" t="s">
        <v>1522</v>
      </c>
      <c r="Q220" t="s">
        <v>1338</v>
      </c>
      <c r="R220">
        <v>5</v>
      </c>
    </row>
    <row r="221" spans="1:18">
      <c r="A221" t="s">
        <v>1973</v>
      </c>
      <c r="B221" s="77">
        <v>45146</v>
      </c>
      <c r="C221" t="s">
        <v>1518</v>
      </c>
      <c r="D221" t="s">
        <v>28</v>
      </c>
      <c r="E221" t="s">
        <v>777</v>
      </c>
      <c r="F221" t="s">
        <v>1512</v>
      </c>
      <c r="G221" t="s">
        <v>216</v>
      </c>
      <c r="H221" t="s">
        <v>1003</v>
      </c>
      <c r="I221" t="s">
        <v>1974</v>
      </c>
      <c r="J221">
        <v>1</v>
      </c>
      <c r="K221">
        <v>76024</v>
      </c>
      <c r="L221">
        <v>0.13</v>
      </c>
      <c r="M221">
        <v>66140.88</v>
      </c>
      <c r="N221">
        <v>0.15</v>
      </c>
      <c r="O221">
        <v>9921.1299999999992</v>
      </c>
      <c r="P221" t="s">
        <v>1507</v>
      </c>
      <c r="Q221" t="s">
        <v>1338</v>
      </c>
      <c r="R221">
        <v>4</v>
      </c>
    </row>
    <row r="222" spans="1:18">
      <c r="A222" t="s">
        <v>1975</v>
      </c>
      <c r="B222" s="77">
        <v>45147</v>
      </c>
      <c r="C222" t="s">
        <v>1533</v>
      </c>
      <c r="D222" t="s">
        <v>22</v>
      </c>
      <c r="E222" t="s">
        <v>1511</v>
      </c>
      <c r="F222" t="s">
        <v>1286</v>
      </c>
      <c r="G222" t="s">
        <v>1005</v>
      </c>
      <c r="H222" t="s">
        <v>1549</v>
      </c>
      <c r="I222" t="s">
        <v>1976</v>
      </c>
      <c r="J222">
        <v>3</v>
      </c>
      <c r="K222">
        <v>9114</v>
      </c>
      <c r="L222">
        <v>0.13</v>
      </c>
      <c r="M222">
        <v>23787.54</v>
      </c>
      <c r="N222">
        <v>0.2</v>
      </c>
      <c r="O222">
        <v>4757.51</v>
      </c>
      <c r="P222" t="s">
        <v>1522</v>
      </c>
      <c r="Q222" t="s">
        <v>1338</v>
      </c>
      <c r="R222">
        <v>9</v>
      </c>
    </row>
    <row r="223" spans="1:18">
      <c r="A223" t="s">
        <v>1977</v>
      </c>
      <c r="B223" s="77">
        <v>45148</v>
      </c>
      <c r="C223" t="s">
        <v>1533</v>
      </c>
      <c r="D223" t="s">
        <v>33</v>
      </c>
      <c r="E223" t="s">
        <v>1511</v>
      </c>
      <c r="F223" t="s">
        <v>1503</v>
      </c>
      <c r="G223" t="s">
        <v>216</v>
      </c>
      <c r="H223" t="s">
        <v>1003</v>
      </c>
      <c r="I223" t="s">
        <v>1978</v>
      </c>
      <c r="J223">
        <v>8</v>
      </c>
      <c r="K223">
        <v>35923</v>
      </c>
      <c r="L223">
        <v>0.09</v>
      </c>
      <c r="M223">
        <v>261519.44</v>
      </c>
      <c r="N223">
        <v>0.15</v>
      </c>
      <c r="O223">
        <v>39227.919999999998</v>
      </c>
      <c r="P223" t="s">
        <v>1522</v>
      </c>
      <c r="Q223" t="s">
        <v>1338</v>
      </c>
      <c r="R223">
        <v>5</v>
      </c>
    </row>
    <row r="224" spans="1:18">
      <c r="A224" t="s">
        <v>1979</v>
      </c>
      <c r="B224" s="77">
        <v>45149</v>
      </c>
      <c r="C224" t="s">
        <v>177</v>
      </c>
      <c r="D224" t="s">
        <v>127</v>
      </c>
      <c r="E224" t="s">
        <v>1502</v>
      </c>
      <c r="F224" t="s">
        <v>1503</v>
      </c>
      <c r="G224" t="s">
        <v>215</v>
      </c>
      <c r="H224" t="s">
        <v>1520</v>
      </c>
      <c r="I224" t="s">
        <v>1980</v>
      </c>
      <c r="J224">
        <v>3</v>
      </c>
      <c r="K224">
        <v>4181</v>
      </c>
      <c r="L224">
        <v>0.09</v>
      </c>
      <c r="M224">
        <v>11414.13</v>
      </c>
      <c r="N224">
        <v>0.35</v>
      </c>
      <c r="O224">
        <v>3994.95</v>
      </c>
      <c r="P224" t="s">
        <v>1525</v>
      </c>
      <c r="Q224" t="s">
        <v>29</v>
      </c>
      <c r="R224">
        <v>9</v>
      </c>
    </row>
    <row r="225" spans="1:18">
      <c r="A225" t="s">
        <v>1981</v>
      </c>
      <c r="B225" s="77">
        <v>45150</v>
      </c>
      <c r="C225" t="s">
        <v>1518</v>
      </c>
      <c r="D225" t="s">
        <v>127</v>
      </c>
      <c r="E225" t="s">
        <v>1511</v>
      </c>
      <c r="F225" t="s">
        <v>1519</v>
      </c>
      <c r="G225" t="s">
        <v>1504</v>
      </c>
      <c r="H225" t="s">
        <v>1650</v>
      </c>
      <c r="I225" t="s">
        <v>1982</v>
      </c>
      <c r="J225">
        <v>4</v>
      </c>
      <c r="K225">
        <v>4173</v>
      </c>
      <c r="L225">
        <v>0.21</v>
      </c>
      <c r="M225">
        <v>13186.68</v>
      </c>
      <c r="N225">
        <v>0.25</v>
      </c>
      <c r="O225">
        <v>3296.67</v>
      </c>
      <c r="P225" t="s">
        <v>1525</v>
      </c>
      <c r="Q225" t="s">
        <v>1338</v>
      </c>
      <c r="R225">
        <v>8</v>
      </c>
    </row>
    <row r="226" spans="1:18">
      <c r="A226" t="s">
        <v>1983</v>
      </c>
      <c r="B226" s="77">
        <v>45151</v>
      </c>
      <c r="C226" t="s">
        <v>1533</v>
      </c>
      <c r="D226" t="s">
        <v>28</v>
      </c>
      <c r="E226" t="s">
        <v>777</v>
      </c>
      <c r="F226" t="s">
        <v>1286</v>
      </c>
      <c r="G226" t="s">
        <v>216</v>
      </c>
      <c r="H226" t="s">
        <v>1707</v>
      </c>
      <c r="I226" t="s">
        <v>1984</v>
      </c>
      <c r="J226">
        <v>8</v>
      </c>
      <c r="K226">
        <v>39165</v>
      </c>
      <c r="L226">
        <v>0.2</v>
      </c>
      <c r="M226">
        <v>250656</v>
      </c>
      <c r="N226">
        <v>0.15</v>
      </c>
      <c r="O226">
        <v>37598.400000000001</v>
      </c>
      <c r="P226" t="s">
        <v>1522</v>
      </c>
      <c r="Q226" t="s">
        <v>1338</v>
      </c>
      <c r="R226">
        <v>4</v>
      </c>
    </row>
    <row r="227" spans="1:18">
      <c r="A227" t="s">
        <v>1985</v>
      </c>
      <c r="B227" s="77">
        <v>45152</v>
      </c>
      <c r="C227" t="s">
        <v>1518</v>
      </c>
      <c r="D227" t="s">
        <v>28</v>
      </c>
      <c r="E227" t="s">
        <v>834</v>
      </c>
      <c r="F227" t="s">
        <v>1286</v>
      </c>
      <c r="G227" t="s">
        <v>216</v>
      </c>
      <c r="H227" t="s">
        <v>1574</v>
      </c>
      <c r="I227" t="s">
        <v>1986</v>
      </c>
      <c r="J227">
        <v>1</v>
      </c>
      <c r="K227">
        <v>77203</v>
      </c>
      <c r="L227">
        <v>0.08</v>
      </c>
      <c r="M227">
        <v>71026.759999999995</v>
      </c>
      <c r="N227">
        <v>0.15</v>
      </c>
      <c r="O227">
        <v>10654.01</v>
      </c>
      <c r="P227" t="s">
        <v>1507</v>
      </c>
      <c r="Q227" t="s">
        <v>1338</v>
      </c>
      <c r="R227">
        <v>7</v>
      </c>
    </row>
    <row r="228" spans="1:18">
      <c r="A228" t="s">
        <v>1987</v>
      </c>
      <c r="B228" s="77">
        <v>45153</v>
      </c>
      <c r="C228" t="s">
        <v>1518</v>
      </c>
      <c r="D228" t="s">
        <v>127</v>
      </c>
      <c r="E228" t="s">
        <v>777</v>
      </c>
      <c r="F228" t="s">
        <v>1291</v>
      </c>
      <c r="G228" t="s">
        <v>1005</v>
      </c>
      <c r="H228" t="s">
        <v>81</v>
      </c>
      <c r="I228" t="s">
        <v>1988</v>
      </c>
      <c r="J228">
        <v>6</v>
      </c>
      <c r="K228">
        <v>6114</v>
      </c>
      <c r="L228">
        <v>0.23</v>
      </c>
      <c r="M228">
        <v>28246.68</v>
      </c>
      <c r="N228">
        <v>0.2</v>
      </c>
      <c r="O228">
        <v>5649.34</v>
      </c>
      <c r="P228" t="s">
        <v>1507</v>
      </c>
      <c r="Q228" t="s">
        <v>1338</v>
      </c>
      <c r="R228">
        <v>5</v>
      </c>
    </row>
    <row r="229" spans="1:18">
      <c r="A229" t="s">
        <v>1989</v>
      </c>
      <c r="B229" s="77">
        <v>45154</v>
      </c>
      <c r="C229" t="s">
        <v>1501</v>
      </c>
      <c r="D229" t="s">
        <v>28</v>
      </c>
      <c r="E229" t="s">
        <v>1502</v>
      </c>
      <c r="F229" t="s">
        <v>1291</v>
      </c>
      <c r="G229" t="s">
        <v>1005</v>
      </c>
      <c r="H229" t="s">
        <v>1549</v>
      </c>
      <c r="I229" t="s">
        <v>1990</v>
      </c>
      <c r="J229">
        <v>1</v>
      </c>
      <c r="K229">
        <v>5553</v>
      </c>
      <c r="L229">
        <v>0.24</v>
      </c>
      <c r="M229">
        <v>4220.28</v>
      </c>
      <c r="N229">
        <v>0.2</v>
      </c>
      <c r="O229">
        <v>844.06</v>
      </c>
      <c r="P229" t="s">
        <v>1507</v>
      </c>
      <c r="Q229" t="s">
        <v>1338</v>
      </c>
      <c r="R229">
        <v>4</v>
      </c>
    </row>
    <row r="230" spans="1:18">
      <c r="A230" t="s">
        <v>1991</v>
      </c>
      <c r="B230" s="77">
        <v>45155</v>
      </c>
      <c r="C230" t="s">
        <v>1533</v>
      </c>
      <c r="D230" t="s">
        <v>33</v>
      </c>
      <c r="E230" t="s">
        <v>777</v>
      </c>
      <c r="F230" t="s">
        <v>1519</v>
      </c>
      <c r="G230" t="s">
        <v>215</v>
      </c>
      <c r="H230" t="s">
        <v>1603</v>
      </c>
      <c r="I230" t="s">
        <v>1992</v>
      </c>
      <c r="J230">
        <v>1</v>
      </c>
      <c r="K230">
        <v>1500</v>
      </c>
      <c r="L230">
        <v>0.08</v>
      </c>
      <c r="M230">
        <v>1380</v>
      </c>
      <c r="N230">
        <v>0.35</v>
      </c>
      <c r="O230">
        <v>483</v>
      </c>
      <c r="P230" t="s">
        <v>1516</v>
      </c>
      <c r="Q230" t="s">
        <v>1338</v>
      </c>
      <c r="R230">
        <v>5</v>
      </c>
    </row>
    <row r="231" spans="1:18">
      <c r="A231" t="s">
        <v>1993</v>
      </c>
      <c r="B231" s="77">
        <v>45156</v>
      </c>
      <c r="C231" t="s">
        <v>1533</v>
      </c>
      <c r="D231" t="s">
        <v>28</v>
      </c>
      <c r="E231" t="s">
        <v>834</v>
      </c>
      <c r="F231" t="s">
        <v>1563</v>
      </c>
      <c r="G231" t="s">
        <v>1504</v>
      </c>
      <c r="H231" t="s">
        <v>1650</v>
      </c>
      <c r="I231" t="s">
        <v>1994</v>
      </c>
      <c r="J231">
        <v>8</v>
      </c>
      <c r="K231">
        <v>10042</v>
      </c>
      <c r="L231">
        <v>0.09</v>
      </c>
      <c r="M231">
        <v>73105.759999999995</v>
      </c>
      <c r="N231">
        <v>0.25</v>
      </c>
      <c r="O231">
        <v>18276.439999999999</v>
      </c>
      <c r="P231" t="s">
        <v>1522</v>
      </c>
      <c r="Q231" t="s">
        <v>1338</v>
      </c>
      <c r="R231">
        <v>5</v>
      </c>
    </row>
    <row r="232" spans="1:18">
      <c r="A232" t="s">
        <v>1995</v>
      </c>
      <c r="B232" s="77">
        <v>45157</v>
      </c>
      <c r="C232" t="s">
        <v>1501</v>
      </c>
      <c r="D232" t="s">
        <v>28</v>
      </c>
      <c r="E232" t="s">
        <v>1511</v>
      </c>
      <c r="F232" t="s">
        <v>1512</v>
      </c>
      <c r="G232" t="s">
        <v>1005</v>
      </c>
      <c r="H232" t="s">
        <v>1566</v>
      </c>
      <c r="I232" t="s">
        <v>1996</v>
      </c>
      <c r="J232">
        <v>4</v>
      </c>
      <c r="K232">
        <v>19772</v>
      </c>
      <c r="L232">
        <v>0.13</v>
      </c>
      <c r="M232">
        <v>68806.559999999998</v>
      </c>
      <c r="N232">
        <v>0.2</v>
      </c>
      <c r="O232">
        <v>13761.31</v>
      </c>
      <c r="P232" t="s">
        <v>1522</v>
      </c>
      <c r="Q232" t="s">
        <v>1338</v>
      </c>
      <c r="R232">
        <v>9</v>
      </c>
    </row>
    <row r="233" spans="1:18">
      <c r="A233" t="s">
        <v>1997</v>
      </c>
      <c r="B233" s="77">
        <v>45158</v>
      </c>
      <c r="C233" t="s">
        <v>177</v>
      </c>
      <c r="D233" t="s">
        <v>127</v>
      </c>
      <c r="E233" t="s">
        <v>834</v>
      </c>
      <c r="F233" t="s">
        <v>1563</v>
      </c>
      <c r="G233" t="s">
        <v>216</v>
      </c>
      <c r="H233" t="s">
        <v>1643</v>
      </c>
      <c r="I233" t="s">
        <v>1998</v>
      </c>
      <c r="J233">
        <v>1</v>
      </c>
      <c r="K233">
        <v>13712</v>
      </c>
      <c r="L233">
        <v>0.24</v>
      </c>
      <c r="M233">
        <v>10421.120000000001</v>
      </c>
      <c r="N233">
        <v>0.15</v>
      </c>
      <c r="O233">
        <v>1563.17</v>
      </c>
      <c r="P233" t="s">
        <v>1516</v>
      </c>
      <c r="Q233" t="s">
        <v>1338</v>
      </c>
      <c r="R233">
        <v>9</v>
      </c>
    </row>
    <row r="234" spans="1:18">
      <c r="A234" t="s">
        <v>1999</v>
      </c>
      <c r="B234" s="77">
        <v>45159</v>
      </c>
      <c r="C234" t="s">
        <v>1501</v>
      </c>
      <c r="D234" t="s">
        <v>127</v>
      </c>
      <c r="E234" t="s">
        <v>1511</v>
      </c>
      <c r="F234" t="s">
        <v>1563</v>
      </c>
      <c r="G234" t="s">
        <v>1504</v>
      </c>
      <c r="H234" t="s">
        <v>1586</v>
      </c>
      <c r="I234" t="s">
        <v>2000</v>
      </c>
      <c r="J234">
        <v>7</v>
      </c>
      <c r="K234">
        <v>2367</v>
      </c>
      <c r="L234">
        <v>0.22</v>
      </c>
      <c r="M234">
        <v>12923.82</v>
      </c>
      <c r="N234">
        <v>0.25</v>
      </c>
      <c r="O234">
        <v>3230.96</v>
      </c>
      <c r="P234" t="s">
        <v>1522</v>
      </c>
      <c r="Q234" t="s">
        <v>1338</v>
      </c>
      <c r="R234">
        <v>6</v>
      </c>
    </row>
    <row r="235" spans="1:18">
      <c r="A235" t="s">
        <v>2001</v>
      </c>
      <c r="B235" s="77">
        <v>45160</v>
      </c>
      <c r="C235" t="s">
        <v>1533</v>
      </c>
      <c r="D235" t="s">
        <v>22</v>
      </c>
      <c r="E235" t="s">
        <v>1511</v>
      </c>
      <c r="F235" t="s">
        <v>1286</v>
      </c>
      <c r="G235" t="s">
        <v>1504</v>
      </c>
      <c r="H235" t="s">
        <v>1586</v>
      </c>
      <c r="I235" t="s">
        <v>2002</v>
      </c>
      <c r="J235">
        <v>5</v>
      </c>
      <c r="K235">
        <v>9189</v>
      </c>
      <c r="L235">
        <v>0.03</v>
      </c>
      <c r="M235">
        <v>44566.65</v>
      </c>
      <c r="N235">
        <v>0.25</v>
      </c>
      <c r="O235">
        <v>11141.66</v>
      </c>
      <c r="P235" t="s">
        <v>1522</v>
      </c>
      <c r="Q235" t="s">
        <v>1338</v>
      </c>
      <c r="R235">
        <v>4</v>
      </c>
    </row>
    <row r="236" spans="1:18">
      <c r="A236" t="s">
        <v>2003</v>
      </c>
      <c r="B236" s="77">
        <v>45161</v>
      </c>
      <c r="C236" t="s">
        <v>1533</v>
      </c>
      <c r="D236" t="s">
        <v>22</v>
      </c>
      <c r="E236" t="s">
        <v>777</v>
      </c>
      <c r="F236" t="s">
        <v>1512</v>
      </c>
      <c r="G236" t="s">
        <v>216</v>
      </c>
      <c r="H236" t="s">
        <v>1707</v>
      </c>
      <c r="I236" t="s">
        <v>2004</v>
      </c>
      <c r="J236">
        <v>5</v>
      </c>
      <c r="K236">
        <v>61924</v>
      </c>
      <c r="L236">
        <v>0.1</v>
      </c>
      <c r="M236">
        <v>278658</v>
      </c>
      <c r="N236">
        <v>0.15</v>
      </c>
      <c r="O236">
        <v>41798.699999999997</v>
      </c>
      <c r="P236" t="s">
        <v>1516</v>
      </c>
      <c r="Q236" t="s">
        <v>1338</v>
      </c>
      <c r="R236">
        <v>2</v>
      </c>
    </row>
    <row r="237" spans="1:18">
      <c r="A237" t="s">
        <v>2005</v>
      </c>
      <c r="B237" s="77">
        <v>45162</v>
      </c>
      <c r="C237" t="s">
        <v>177</v>
      </c>
      <c r="D237" t="s">
        <v>127</v>
      </c>
      <c r="E237" t="s">
        <v>777</v>
      </c>
      <c r="F237" t="s">
        <v>1286</v>
      </c>
      <c r="G237" t="s">
        <v>1005</v>
      </c>
      <c r="H237" t="s">
        <v>1566</v>
      </c>
      <c r="I237" t="s">
        <v>2006</v>
      </c>
      <c r="J237">
        <v>1</v>
      </c>
      <c r="K237">
        <v>5726</v>
      </c>
      <c r="L237">
        <v>0.14000000000000001</v>
      </c>
      <c r="M237">
        <v>4924.3599999999997</v>
      </c>
      <c r="N237">
        <v>0.2</v>
      </c>
      <c r="O237">
        <v>984.87</v>
      </c>
      <c r="P237" t="s">
        <v>1525</v>
      </c>
      <c r="Q237" t="s">
        <v>29</v>
      </c>
      <c r="R237">
        <v>3</v>
      </c>
    </row>
    <row r="238" spans="1:18">
      <c r="A238" t="s">
        <v>2007</v>
      </c>
      <c r="B238" s="77">
        <v>45163</v>
      </c>
      <c r="C238" t="s">
        <v>1501</v>
      </c>
      <c r="D238" t="s">
        <v>28</v>
      </c>
      <c r="E238" t="s">
        <v>777</v>
      </c>
      <c r="F238" t="s">
        <v>1512</v>
      </c>
      <c r="G238" t="s">
        <v>216</v>
      </c>
      <c r="H238" t="s">
        <v>1707</v>
      </c>
      <c r="I238" t="s">
        <v>2008</v>
      </c>
      <c r="J238">
        <v>6</v>
      </c>
      <c r="K238">
        <v>37723</v>
      </c>
      <c r="L238">
        <v>0.13</v>
      </c>
      <c r="M238">
        <v>196914.06</v>
      </c>
      <c r="N238">
        <v>0.15</v>
      </c>
      <c r="O238">
        <v>29537.11</v>
      </c>
      <c r="P238" t="s">
        <v>1522</v>
      </c>
      <c r="Q238" t="s">
        <v>1338</v>
      </c>
      <c r="R238">
        <v>2</v>
      </c>
    </row>
    <row r="239" spans="1:18">
      <c r="A239" t="s">
        <v>2009</v>
      </c>
      <c r="B239" s="77">
        <v>45164</v>
      </c>
      <c r="C239" t="s">
        <v>1562</v>
      </c>
      <c r="D239" t="s">
        <v>28</v>
      </c>
      <c r="E239" t="s">
        <v>1502</v>
      </c>
      <c r="F239" t="s">
        <v>1503</v>
      </c>
      <c r="G239" t="s">
        <v>1504</v>
      </c>
      <c r="H239" t="s">
        <v>1586</v>
      </c>
      <c r="I239" t="s">
        <v>2010</v>
      </c>
      <c r="J239">
        <v>9</v>
      </c>
      <c r="K239">
        <v>13281</v>
      </c>
      <c r="L239">
        <v>0.05</v>
      </c>
      <c r="M239">
        <v>113552.55</v>
      </c>
      <c r="N239">
        <v>0.25</v>
      </c>
      <c r="O239">
        <v>28388.14</v>
      </c>
      <c r="P239" t="s">
        <v>1516</v>
      </c>
      <c r="Q239" t="s">
        <v>29</v>
      </c>
      <c r="R239">
        <v>5</v>
      </c>
    </row>
    <row r="240" spans="1:18">
      <c r="A240" t="s">
        <v>2011</v>
      </c>
      <c r="B240" s="77">
        <v>45165</v>
      </c>
      <c r="C240" t="s">
        <v>1562</v>
      </c>
      <c r="D240" t="s">
        <v>22</v>
      </c>
      <c r="E240" t="s">
        <v>777</v>
      </c>
      <c r="F240" t="s">
        <v>1286</v>
      </c>
      <c r="G240" t="s">
        <v>1513</v>
      </c>
      <c r="H240" t="s">
        <v>1606</v>
      </c>
      <c r="I240" t="s">
        <v>2012</v>
      </c>
      <c r="J240">
        <v>9</v>
      </c>
      <c r="K240">
        <v>910</v>
      </c>
      <c r="L240">
        <v>0.21</v>
      </c>
      <c r="M240">
        <v>6470.1</v>
      </c>
      <c r="N240">
        <v>0.4</v>
      </c>
      <c r="O240">
        <v>2588.04</v>
      </c>
      <c r="P240" t="s">
        <v>1507</v>
      </c>
      <c r="Q240" t="s">
        <v>1338</v>
      </c>
      <c r="R240">
        <v>6</v>
      </c>
    </row>
    <row r="241" spans="1:18">
      <c r="A241" t="s">
        <v>2013</v>
      </c>
      <c r="B241" s="77">
        <v>45166</v>
      </c>
      <c r="C241" t="s">
        <v>177</v>
      </c>
      <c r="D241" t="s">
        <v>22</v>
      </c>
      <c r="E241" t="s">
        <v>1502</v>
      </c>
      <c r="F241" t="s">
        <v>1286</v>
      </c>
      <c r="G241" t="s">
        <v>1513</v>
      </c>
      <c r="H241" t="s">
        <v>1569</v>
      </c>
      <c r="I241" t="s">
        <v>2014</v>
      </c>
      <c r="J241">
        <v>8</v>
      </c>
      <c r="K241">
        <v>342</v>
      </c>
      <c r="L241">
        <v>0.17</v>
      </c>
      <c r="M241">
        <v>2270.88</v>
      </c>
      <c r="N241">
        <v>0.4</v>
      </c>
      <c r="O241">
        <v>908.35</v>
      </c>
      <c r="P241" t="s">
        <v>1525</v>
      </c>
      <c r="Q241" t="s">
        <v>1508</v>
      </c>
      <c r="R241">
        <v>5</v>
      </c>
    </row>
    <row r="242" spans="1:18">
      <c r="A242" t="s">
        <v>2015</v>
      </c>
      <c r="B242" s="77">
        <v>45167</v>
      </c>
      <c r="C242" t="s">
        <v>1501</v>
      </c>
      <c r="D242" t="s">
        <v>22</v>
      </c>
      <c r="E242" t="s">
        <v>777</v>
      </c>
      <c r="F242" t="s">
        <v>1286</v>
      </c>
      <c r="G242" t="s">
        <v>215</v>
      </c>
      <c r="H242" t="s">
        <v>1520</v>
      </c>
      <c r="I242" t="s">
        <v>2016</v>
      </c>
      <c r="J242">
        <v>5</v>
      </c>
      <c r="K242">
        <v>1416</v>
      </c>
      <c r="L242">
        <v>0.21</v>
      </c>
      <c r="M242">
        <v>5593.2</v>
      </c>
      <c r="N242">
        <v>0.35</v>
      </c>
      <c r="O242">
        <v>1957.62</v>
      </c>
      <c r="P242" t="s">
        <v>1507</v>
      </c>
      <c r="Q242" t="s">
        <v>1338</v>
      </c>
      <c r="R242">
        <v>2</v>
      </c>
    </row>
    <row r="243" spans="1:18">
      <c r="A243" t="s">
        <v>2017</v>
      </c>
      <c r="B243" s="77">
        <v>45168</v>
      </c>
      <c r="C243" t="s">
        <v>1501</v>
      </c>
      <c r="D243" t="s">
        <v>33</v>
      </c>
      <c r="E243" t="s">
        <v>1511</v>
      </c>
      <c r="F243" t="s">
        <v>1519</v>
      </c>
      <c r="G243" t="s">
        <v>216</v>
      </c>
      <c r="H243" t="s">
        <v>1574</v>
      </c>
      <c r="I243" t="s">
        <v>2018</v>
      </c>
      <c r="J243">
        <v>1</v>
      </c>
      <c r="K243">
        <v>45643</v>
      </c>
      <c r="L243">
        <v>0.21</v>
      </c>
      <c r="M243">
        <v>36057.97</v>
      </c>
      <c r="N243">
        <v>0.15</v>
      </c>
      <c r="O243">
        <v>5408.7</v>
      </c>
      <c r="P243" t="s">
        <v>1522</v>
      </c>
      <c r="Q243" t="s">
        <v>1338</v>
      </c>
      <c r="R243">
        <v>5</v>
      </c>
    </row>
    <row r="244" spans="1:18">
      <c r="A244" t="s">
        <v>2019</v>
      </c>
      <c r="B244" s="77">
        <v>45169</v>
      </c>
      <c r="C244" t="s">
        <v>1518</v>
      </c>
      <c r="D244" t="s">
        <v>33</v>
      </c>
      <c r="E244" t="s">
        <v>1502</v>
      </c>
      <c r="F244" t="s">
        <v>1286</v>
      </c>
      <c r="G244" t="s">
        <v>216</v>
      </c>
      <c r="H244" t="s">
        <v>1643</v>
      </c>
      <c r="I244" t="s">
        <v>2020</v>
      </c>
      <c r="J244">
        <v>9</v>
      </c>
      <c r="K244">
        <v>41324</v>
      </c>
      <c r="L244">
        <v>0.19</v>
      </c>
      <c r="M244">
        <v>301251.96000000002</v>
      </c>
      <c r="N244">
        <v>0.15</v>
      </c>
      <c r="O244">
        <v>45187.79</v>
      </c>
      <c r="P244" t="s">
        <v>1525</v>
      </c>
      <c r="Q244" t="s">
        <v>1508</v>
      </c>
      <c r="R244">
        <v>9</v>
      </c>
    </row>
    <row r="245" spans="1:18">
      <c r="A245" t="s">
        <v>2021</v>
      </c>
      <c r="B245" s="77">
        <v>45170</v>
      </c>
      <c r="C245" t="s">
        <v>1533</v>
      </c>
      <c r="D245" t="s">
        <v>22</v>
      </c>
      <c r="E245" t="s">
        <v>834</v>
      </c>
      <c r="F245" t="s">
        <v>1291</v>
      </c>
      <c r="G245" t="s">
        <v>215</v>
      </c>
      <c r="H245" t="s">
        <v>1581</v>
      </c>
      <c r="I245" t="s">
        <v>2022</v>
      </c>
      <c r="J245">
        <v>1</v>
      </c>
      <c r="K245">
        <v>1940</v>
      </c>
      <c r="L245">
        <v>0.11</v>
      </c>
      <c r="M245">
        <v>1726.6</v>
      </c>
      <c r="N245">
        <v>0.35</v>
      </c>
      <c r="O245">
        <v>604.30999999999995</v>
      </c>
      <c r="P245" t="s">
        <v>1516</v>
      </c>
      <c r="Q245" t="s">
        <v>1338</v>
      </c>
      <c r="R245">
        <v>4</v>
      </c>
    </row>
    <row r="246" spans="1:18">
      <c r="A246" t="s">
        <v>2023</v>
      </c>
      <c r="B246" s="77">
        <v>45171</v>
      </c>
      <c r="C246" t="s">
        <v>1510</v>
      </c>
      <c r="D246" t="s">
        <v>28</v>
      </c>
      <c r="E246" t="s">
        <v>1502</v>
      </c>
      <c r="F246" t="s">
        <v>1291</v>
      </c>
      <c r="G246" t="s">
        <v>215</v>
      </c>
      <c r="H246" t="s">
        <v>1581</v>
      </c>
      <c r="I246" t="s">
        <v>2024</v>
      </c>
      <c r="J246">
        <v>8</v>
      </c>
      <c r="K246">
        <v>4900</v>
      </c>
      <c r="L246">
        <v>0.15</v>
      </c>
      <c r="M246">
        <v>33320</v>
      </c>
      <c r="N246">
        <v>0.35</v>
      </c>
      <c r="O246">
        <v>11662</v>
      </c>
      <c r="P246" t="s">
        <v>1522</v>
      </c>
      <c r="Q246" t="s">
        <v>1338</v>
      </c>
      <c r="R246">
        <v>2</v>
      </c>
    </row>
    <row r="247" spans="1:18">
      <c r="A247" t="s">
        <v>2025</v>
      </c>
      <c r="B247" s="77">
        <v>45172</v>
      </c>
      <c r="C247" t="s">
        <v>177</v>
      </c>
      <c r="D247" t="s">
        <v>22</v>
      </c>
      <c r="E247" t="s">
        <v>1502</v>
      </c>
      <c r="F247" t="s">
        <v>1512</v>
      </c>
      <c r="G247" t="s">
        <v>215</v>
      </c>
      <c r="H247" t="s">
        <v>1520</v>
      </c>
      <c r="I247" t="s">
        <v>2026</v>
      </c>
      <c r="J247">
        <v>5</v>
      </c>
      <c r="K247">
        <v>1235</v>
      </c>
      <c r="L247">
        <v>0.04</v>
      </c>
      <c r="M247">
        <v>5928</v>
      </c>
      <c r="N247">
        <v>0.35</v>
      </c>
      <c r="O247">
        <v>2074.8000000000002</v>
      </c>
      <c r="P247" t="s">
        <v>1516</v>
      </c>
      <c r="Q247" t="s">
        <v>1338</v>
      </c>
      <c r="R247">
        <v>3</v>
      </c>
    </row>
    <row r="248" spans="1:18">
      <c r="A248" t="s">
        <v>2027</v>
      </c>
      <c r="B248" s="77">
        <v>45173</v>
      </c>
      <c r="C248" t="s">
        <v>1510</v>
      </c>
      <c r="D248" t="s">
        <v>33</v>
      </c>
      <c r="E248" t="s">
        <v>834</v>
      </c>
      <c r="F248" t="s">
        <v>1503</v>
      </c>
      <c r="G248" t="s">
        <v>1504</v>
      </c>
      <c r="H248" t="s">
        <v>1505</v>
      </c>
      <c r="I248" t="s">
        <v>2028</v>
      </c>
      <c r="J248">
        <v>3</v>
      </c>
      <c r="K248">
        <v>12760</v>
      </c>
      <c r="L248">
        <v>0.17</v>
      </c>
      <c r="M248">
        <v>31772.400000000001</v>
      </c>
      <c r="N248">
        <v>0.25</v>
      </c>
      <c r="O248">
        <v>7943.1</v>
      </c>
      <c r="P248" t="s">
        <v>1525</v>
      </c>
      <c r="Q248" t="s">
        <v>1338</v>
      </c>
      <c r="R248">
        <v>3</v>
      </c>
    </row>
    <row r="249" spans="1:18">
      <c r="A249" t="s">
        <v>2029</v>
      </c>
      <c r="B249" s="77">
        <v>45174</v>
      </c>
      <c r="C249" t="s">
        <v>1510</v>
      </c>
      <c r="D249" t="s">
        <v>28</v>
      </c>
      <c r="E249" t="s">
        <v>1502</v>
      </c>
      <c r="F249" t="s">
        <v>1519</v>
      </c>
      <c r="G249" t="s">
        <v>216</v>
      </c>
      <c r="H249" t="s">
        <v>1003</v>
      </c>
      <c r="I249" t="s">
        <v>2030</v>
      </c>
      <c r="J249">
        <v>7</v>
      </c>
      <c r="K249">
        <v>32443</v>
      </c>
      <c r="L249">
        <v>0.04</v>
      </c>
      <c r="M249">
        <v>218016.96</v>
      </c>
      <c r="N249">
        <v>0.15</v>
      </c>
      <c r="O249">
        <v>32702.54</v>
      </c>
      <c r="P249" t="s">
        <v>1507</v>
      </c>
      <c r="Q249" t="s">
        <v>29</v>
      </c>
      <c r="R249">
        <v>9</v>
      </c>
    </row>
    <row r="250" spans="1:18">
      <c r="A250" t="s">
        <v>2031</v>
      </c>
      <c r="B250" s="77">
        <v>45175</v>
      </c>
      <c r="C250" t="s">
        <v>177</v>
      </c>
      <c r="D250" t="s">
        <v>33</v>
      </c>
      <c r="E250" t="s">
        <v>1511</v>
      </c>
      <c r="F250" t="s">
        <v>1512</v>
      </c>
      <c r="G250" t="s">
        <v>1504</v>
      </c>
      <c r="H250" t="s">
        <v>1542</v>
      </c>
      <c r="I250" t="s">
        <v>2032</v>
      </c>
      <c r="J250">
        <v>7</v>
      </c>
      <c r="K250">
        <v>12530</v>
      </c>
      <c r="L250">
        <v>0.17</v>
      </c>
      <c r="M250">
        <v>72799.3</v>
      </c>
      <c r="N250">
        <v>0.25</v>
      </c>
      <c r="O250">
        <v>18199.82</v>
      </c>
      <c r="P250" t="s">
        <v>1522</v>
      </c>
      <c r="Q250" t="s">
        <v>1338</v>
      </c>
      <c r="R250">
        <v>4</v>
      </c>
    </row>
    <row r="251" spans="1:18">
      <c r="A251" t="s">
        <v>2033</v>
      </c>
      <c r="B251" s="77">
        <v>45176</v>
      </c>
      <c r="C251" t="s">
        <v>1501</v>
      </c>
      <c r="D251" t="s">
        <v>28</v>
      </c>
      <c r="E251" t="s">
        <v>777</v>
      </c>
      <c r="F251" t="s">
        <v>1291</v>
      </c>
      <c r="G251" t="s">
        <v>215</v>
      </c>
      <c r="H251" t="s">
        <v>1581</v>
      </c>
      <c r="I251" t="s">
        <v>2034</v>
      </c>
      <c r="J251">
        <v>9</v>
      </c>
      <c r="K251">
        <v>3515</v>
      </c>
      <c r="L251">
        <v>0.06</v>
      </c>
      <c r="M251">
        <v>29736.9</v>
      </c>
      <c r="N251">
        <v>0.35</v>
      </c>
      <c r="O251">
        <v>10407.91</v>
      </c>
      <c r="P251" t="s">
        <v>1522</v>
      </c>
      <c r="Q251" t="s">
        <v>1338</v>
      </c>
      <c r="R251">
        <v>1</v>
      </c>
    </row>
    <row r="252" spans="1:18">
      <c r="A252" t="s">
        <v>2035</v>
      </c>
      <c r="B252" s="77">
        <v>45177</v>
      </c>
      <c r="C252" t="s">
        <v>177</v>
      </c>
      <c r="D252" t="s">
        <v>33</v>
      </c>
      <c r="E252" t="s">
        <v>834</v>
      </c>
      <c r="F252" t="s">
        <v>1519</v>
      </c>
      <c r="G252" t="s">
        <v>216</v>
      </c>
      <c r="H252" t="s">
        <v>1643</v>
      </c>
      <c r="I252" t="s">
        <v>2036</v>
      </c>
      <c r="J252">
        <v>7</v>
      </c>
      <c r="K252">
        <v>70233</v>
      </c>
      <c r="L252">
        <v>0.03</v>
      </c>
      <c r="M252">
        <v>476882.07</v>
      </c>
      <c r="N252">
        <v>0.15</v>
      </c>
      <c r="O252">
        <v>71532.31</v>
      </c>
      <c r="P252" t="s">
        <v>1516</v>
      </c>
      <c r="Q252" t="s">
        <v>1338</v>
      </c>
      <c r="R252">
        <v>1</v>
      </c>
    </row>
    <row r="253" spans="1:18">
      <c r="A253" t="s">
        <v>2037</v>
      </c>
      <c r="B253" s="77">
        <v>45178</v>
      </c>
      <c r="C253" t="s">
        <v>1510</v>
      </c>
      <c r="D253" t="s">
        <v>28</v>
      </c>
      <c r="E253" t="s">
        <v>777</v>
      </c>
      <c r="F253" t="s">
        <v>1519</v>
      </c>
      <c r="G253" t="s">
        <v>1504</v>
      </c>
      <c r="H253" t="s">
        <v>1650</v>
      </c>
      <c r="I253" t="s">
        <v>2038</v>
      </c>
      <c r="J253">
        <v>3</v>
      </c>
      <c r="K253">
        <v>10153</v>
      </c>
      <c r="L253">
        <v>0.04</v>
      </c>
      <c r="M253">
        <v>29240.639999999999</v>
      </c>
      <c r="N253">
        <v>0.25</v>
      </c>
      <c r="O253">
        <v>7310.16</v>
      </c>
      <c r="P253" t="s">
        <v>1525</v>
      </c>
      <c r="Q253" t="s">
        <v>1338</v>
      </c>
      <c r="R253">
        <v>7</v>
      </c>
    </row>
    <row r="254" spans="1:18">
      <c r="A254" t="s">
        <v>2039</v>
      </c>
      <c r="B254" s="77">
        <v>45179</v>
      </c>
      <c r="C254" t="s">
        <v>1533</v>
      </c>
      <c r="D254" t="s">
        <v>28</v>
      </c>
      <c r="E254" t="s">
        <v>1511</v>
      </c>
      <c r="F254" t="s">
        <v>1503</v>
      </c>
      <c r="G254" t="s">
        <v>1504</v>
      </c>
      <c r="H254" t="s">
        <v>1542</v>
      </c>
      <c r="I254" t="s">
        <v>2040</v>
      </c>
      <c r="J254">
        <v>1</v>
      </c>
      <c r="K254">
        <v>3989</v>
      </c>
      <c r="L254">
        <v>0</v>
      </c>
      <c r="M254">
        <v>3989</v>
      </c>
      <c r="N254">
        <v>0.25</v>
      </c>
      <c r="O254">
        <v>997.25</v>
      </c>
      <c r="P254" t="s">
        <v>1516</v>
      </c>
      <c r="Q254" t="s">
        <v>1338</v>
      </c>
      <c r="R254">
        <v>7</v>
      </c>
    </row>
    <row r="255" spans="1:18">
      <c r="A255" t="s">
        <v>2041</v>
      </c>
      <c r="B255" s="77">
        <v>45180</v>
      </c>
      <c r="C255" t="s">
        <v>1533</v>
      </c>
      <c r="D255" t="s">
        <v>28</v>
      </c>
      <c r="E255" t="s">
        <v>834</v>
      </c>
      <c r="F255" t="s">
        <v>1519</v>
      </c>
      <c r="G255" t="s">
        <v>215</v>
      </c>
      <c r="H255" t="s">
        <v>1603</v>
      </c>
      <c r="I255" t="s">
        <v>2042</v>
      </c>
      <c r="J255">
        <v>8</v>
      </c>
      <c r="K255">
        <v>4348</v>
      </c>
      <c r="L255">
        <v>0.18</v>
      </c>
      <c r="M255">
        <v>28522.880000000001</v>
      </c>
      <c r="N255">
        <v>0.35</v>
      </c>
      <c r="O255">
        <v>9983.01</v>
      </c>
      <c r="P255" t="s">
        <v>1525</v>
      </c>
      <c r="Q255" t="s">
        <v>1338</v>
      </c>
      <c r="R255">
        <v>2</v>
      </c>
    </row>
    <row r="256" spans="1:18">
      <c r="A256" t="s">
        <v>2043</v>
      </c>
      <c r="B256" s="77">
        <v>45181</v>
      </c>
      <c r="C256" t="s">
        <v>1533</v>
      </c>
      <c r="D256" t="s">
        <v>28</v>
      </c>
      <c r="E256" t="s">
        <v>777</v>
      </c>
      <c r="F256" t="s">
        <v>1286</v>
      </c>
      <c r="G256" t="s">
        <v>216</v>
      </c>
      <c r="H256" t="s">
        <v>1643</v>
      </c>
      <c r="I256" t="s">
        <v>2044</v>
      </c>
      <c r="J256">
        <v>3</v>
      </c>
      <c r="K256">
        <v>32612</v>
      </c>
      <c r="L256">
        <v>0.18</v>
      </c>
      <c r="M256">
        <v>80225.52</v>
      </c>
      <c r="N256">
        <v>0.15</v>
      </c>
      <c r="O256">
        <v>12033.83</v>
      </c>
      <c r="P256" t="s">
        <v>1522</v>
      </c>
      <c r="Q256" t="s">
        <v>1338</v>
      </c>
      <c r="R256">
        <v>9</v>
      </c>
    </row>
    <row r="257" spans="1:18">
      <c r="A257" t="s">
        <v>2045</v>
      </c>
      <c r="B257" s="77">
        <v>45182</v>
      </c>
      <c r="C257" t="s">
        <v>1501</v>
      </c>
      <c r="D257" t="s">
        <v>127</v>
      </c>
      <c r="E257" t="s">
        <v>777</v>
      </c>
      <c r="F257" t="s">
        <v>1519</v>
      </c>
      <c r="G257" t="s">
        <v>215</v>
      </c>
      <c r="H257" t="s">
        <v>1520</v>
      </c>
      <c r="I257" t="s">
        <v>2046</v>
      </c>
      <c r="J257">
        <v>8</v>
      </c>
      <c r="K257">
        <v>4365</v>
      </c>
      <c r="L257">
        <v>0.13</v>
      </c>
      <c r="M257">
        <v>30380.400000000001</v>
      </c>
      <c r="N257">
        <v>0.35</v>
      </c>
      <c r="O257">
        <v>10633.14</v>
      </c>
      <c r="P257" t="s">
        <v>1525</v>
      </c>
      <c r="Q257" t="s">
        <v>1338</v>
      </c>
      <c r="R257">
        <v>9</v>
      </c>
    </row>
    <row r="258" spans="1:18">
      <c r="A258" t="s">
        <v>2047</v>
      </c>
      <c r="B258" s="77">
        <v>45183</v>
      </c>
      <c r="C258" t="s">
        <v>1562</v>
      </c>
      <c r="D258" t="s">
        <v>33</v>
      </c>
      <c r="E258" t="s">
        <v>1511</v>
      </c>
      <c r="F258" t="s">
        <v>1503</v>
      </c>
      <c r="G258" t="s">
        <v>216</v>
      </c>
      <c r="H258" t="s">
        <v>1003</v>
      </c>
      <c r="I258" t="s">
        <v>2048</v>
      </c>
      <c r="J258">
        <v>8</v>
      </c>
      <c r="K258">
        <v>16471</v>
      </c>
      <c r="L258">
        <v>0.04</v>
      </c>
      <c r="M258">
        <v>126497.28</v>
      </c>
      <c r="N258">
        <v>0.15</v>
      </c>
      <c r="O258">
        <v>18974.59</v>
      </c>
      <c r="P258" t="s">
        <v>1522</v>
      </c>
      <c r="Q258" t="s">
        <v>29</v>
      </c>
      <c r="R258">
        <v>5</v>
      </c>
    </row>
    <row r="259" spans="1:18">
      <c r="A259" t="s">
        <v>2049</v>
      </c>
      <c r="B259" s="77">
        <v>45184</v>
      </c>
      <c r="C259" t="s">
        <v>177</v>
      </c>
      <c r="D259" t="s">
        <v>33</v>
      </c>
      <c r="E259" t="s">
        <v>777</v>
      </c>
      <c r="F259" t="s">
        <v>1512</v>
      </c>
      <c r="G259" t="s">
        <v>1513</v>
      </c>
      <c r="H259" t="s">
        <v>1606</v>
      </c>
      <c r="I259" t="s">
        <v>2050</v>
      </c>
      <c r="J259">
        <v>5</v>
      </c>
      <c r="K259">
        <v>1015</v>
      </c>
      <c r="L259">
        <v>0.02</v>
      </c>
      <c r="M259">
        <v>4973.5</v>
      </c>
      <c r="N259">
        <v>0.4</v>
      </c>
      <c r="O259">
        <v>1989.4</v>
      </c>
      <c r="P259" t="s">
        <v>1525</v>
      </c>
      <c r="Q259" t="s">
        <v>1338</v>
      </c>
      <c r="R259">
        <v>3</v>
      </c>
    </row>
    <row r="260" spans="1:18">
      <c r="A260" t="s">
        <v>2051</v>
      </c>
      <c r="B260" s="77">
        <v>45185</v>
      </c>
      <c r="C260" t="s">
        <v>1533</v>
      </c>
      <c r="D260" t="s">
        <v>127</v>
      </c>
      <c r="E260" t="s">
        <v>1511</v>
      </c>
      <c r="F260" t="s">
        <v>1503</v>
      </c>
      <c r="G260" t="s">
        <v>1005</v>
      </c>
      <c r="H260" t="s">
        <v>1549</v>
      </c>
      <c r="I260" t="s">
        <v>2052</v>
      </c>
      <c r="J260">
        <v>1</v>
      </c>
      <c r="K260">
        <v>12693</v>
      </c>
      <c r="L260">
        <v>0</v>
      </c>
      <c r="M260">
        <v>12693</v>
      </c>
      <c r="N260">
        <v>0.2</v>
      </c>
      <c r="O260">
        <v>2538.6</v>
      </c>
      <c r="P260" t="s">
        <v>1507</v>
      </c>
      <c r="Q260" t="s">
        <v>1338</v>
      </c>
      <c r="R260">
        <v>3</v>
      </c>
    </row>
    <row r="261" spans="1:18">
      <c r="A261" t="s">
        <v>2053</v>
      </c>
      <c r="B261" s="77">
        <v>45186</v>
      </c>
      <c r="C261" t="s">
        <v>177</v>
      </c>
      <c r="D261" t="s">
        <v>28</v>
      </c>
      <c r="E261" t="s">
        <v>1502</v>
      </c>
      <c r="F261" t="s">
        <v>1503</v>
      </c>
      <c r="G261" t="s">
        <v>1005</v>
      </c>
      <c r="H261" t="s">
        <v>1004</v>
      </c>
      <c r="I261" t="s">
        <v>2054</v>
      </c>
      <c r="J261">
        <v>7</v>
      </c>
      <c r="K261">
        <v>3177</v>
      </c>
      <c r="L261">
        <v>0.04</v>
      </c>
      <c r="M261">
        <v>21349.439999999999</v>
      </c>
      <c r="N261">
        <v>0.2</v>
      </c>
      <c r="O261">
        <v>4269.8900000000003</v>
      </c>
      <c r="P261" t="s">
        <v>1525</v>
      </c>
      <c r="Q261" t="s">
        <v>1338</v>
      </c>
      <c r="R261">
        <v>3</v>
      </c>
    </row>
    <row r="262" spans="1:18">
      <c r="A262" t="s">
        <v>2055</v>
      </c>
      <c r="B262" s="77">
        <v>45187</v>
      </c>
      <c r="C262" t="s">
        <v>1533</v>
      </c>
      <c r="D262" t="s">
        <v>28</v>
      </c>
      <c r="E262" t="s">
        <v>1511</v>
      </c>
      <c r="F262" t="s">
        <v>1291</v>
      </c>
      <c r="G262" t="s">
        <v>1005</v>
      </c>
      <c r="H262" t="s">
        <v>81</v>
      </c>
      <c r="I262" t="s">
        <v>2056</v>
      </c>
      <c r="J262">
        <v>5</v>
      </c>
      <c r="K262">
        <v>6760</v>
      </c>
      <c r="L262">
        <v>0.22</v>
      </c>
      <c r="M262">
        <v>26364</v>
      </c>
      <c r="N262">
        <v>0.2</v>
      </c>
      <c r="O262">
        <v>5272.8</v>
      </c>
      <c r="P262" t="s">
        <v>1507</v>
      </c>
      <c r="Q262" t="s">
        <v>1338</v>
      </c>
      <c r="R262">
        <v>6</v>
      </c>
    </row>
    <row r="263" spans="1:18">
      <c r="A263" t="s">
        <v>2057</v>
      </c>
      <c r="B263" s="77">
        <v>45188</v>
      </c>
      <c r="C263" t="s">
        <v>1501</v>
      </c>
      <c r="D263" t="s">
        <v>33</v>
      </c>
      <c r="E263" t="s">
        <v>1502</v>
      </c>
      <c r="F263" t="s">
        <v>1286</v>
      </c>
      <c r="G263" t="s">
        <v>215</v>
      </c>
      <c r="H263" t="s">
        <v>1534</v>
      </c>
      <c r="I263" t="s">
        <v>2058</v>
      </c>
      <c r="J263">
        <v>8</v>
      </c>
      <c r="K263">
        <v>511</v>
      </c>
      <c r="L263">
        <v>0.06</v>
      </c>
      <c r="M263">
        <v>3842.72</v>
      </c>
      <c r="N263">
        <v>0.35</v>
      </c>
      <c r="O263">
        <v>1344.95</v>
      </c>
      <c r="P263" t="s">
        <v>1525</v>
      </c>
      <c r="Q263" t="s">
        <v>1338</v>
      </c>
      <c r="R263">
        <v>4</v>
      </c>
    </row>
    <row r="264" spans="1:18">
      <c r="A264" t="s">
        <v>2059</v>
      </c>
      <c r="B264" s="77">
        <v>45189</v>
      </c>
      <c r="C264" t="s">
        <v>1562</v>
      </c>
      <c r="D264" t="s">
        <v>127</v>
      </c>
      <c r="E264" t="s">
        <v>834</v>
      </c>
      <c r="F264" t="s">
        <v>1291</v>
      </c>
      <c r="G264" t="s">
        <v>1513</v>
      </c>
      <c r="H264" t="s">
        <v>1514</v>
      </c>
      <c r="I264" t="s">
        <v>2060</v>
      </c>
      <c r="J264">
        <v>9</v>
      </c>
      <c r="K264">
        <v>1356</v>
      </c>
      <c r="L264">
        <v>0.09</v>
      </c>
      <c r="M264">
        <v>11105.64</v>
      </c>
      <c r="N264">
        <v>0.4</v>
      </c>
      <c r="O264">
        <v>4442.26</v>
      </c>
      <c r="P264" t="s">
        <v>1525</v>
      </c>
      <c r="Q264" t="s">
        <v>1508</v>
      </c>
      <c r="R264">
        <v>8</v>
      </c>
    </row>
    <row r="265" spans="1:18">
      <c r="A265" t="s">
        <v>2061</v>
      </c>
      <c r="B265" s="77">
        <v>45190</v>
      </c>
      <c r="C265" t="s">
        <v>1562</v>
      </c>
      <c r="D265" t="s">
        <v>28</v>
      </c>
      <c r="E265" t="s">
        <v>777</v>
      </c>
      <c r="F265" t="s">
        <v>1512</v>
      </c>
      <c r="G265" t="s">
        <v>216</v>
      </c>
      <c r="H265" t="s">
        <v>1707</v>
      </c>
      <c r="I265" t="s">
        <v>2062</v>
      </c>
      <c r="J265">
        <v>7</v>
      </c>
      <c r="K265">
        <v>63551</v>
      </c>
      <c r="L265">
        <v>0.03</v>
      </c>
      <c r="M265">
        <v>431511.29</v>
      </c>
      <c r="N265">
        <v>0.15</v>
      </c>
      <c r="O265">
        <v>64726.69</v>
      </c>
      <c r="P265" t="s">
        <v>1516</v>
      </c>
      <c r="Q265" t="s">
        <v>1338</v>
      </c>
      <c r="R265">
        <v>5</v>
      </c>
    </row>
    <row r="266" spans="1:18">
      <c r="A266" t="s">
        <v>2063</v>
      </c>
      <c r="B266" s="77">
        <v>45191</v>
      </c>
      <c r="C266" t="s">
        <v>1533</v>
      </c>
      <c r="D266" t="s">
        <v>28</v>
      </c>
      <c r="E266" t="s">
        <v>1511</v>
      </c>
      <c r="F266" t="s">
        <v>1563</v>
      </c>
      <c r="G266" t="s">
        <v>1504</v>
      </c>
      <c r="H266" t="s">
        <v>1586</v>
      </c>
      <c r="I266" t="s">
        <v>2064</v>
      </c>
      <c r="J266">
        <v>7</v>
      </c>
      <c r="K266">
        <v>12556</v>
      </c>
      <c r="L266">
        <v>0.06</v>
      </c>
      <c r="M266">
        <v>82618.48</v>
      </c>
      <c r="N266">
        <v>0.25</v>
      </c>
      <c r="O266">
        <v>20654.62</v>
      </c>
      <c r="P266" t="s">
        <v>1516</v>
      </c>
      <c r="Q266" t="s">
        <v>29</v>
      </c>
      <c r="R266">
        <v>1</v>
      </c>
    </row>
    <row r="267" spans="1:18">
      <c r="A267" t="s">
        <v>2065</v>
      </c>
      <c r="B267" s="77">
        <v>45192</v>
      </c>
      <c r="C267" t="s">
        <v>1501</v>
      </c>
      <c r="D267" t="s">
        <v>28</v>
      </c>
      <c r="E267" t="s">
        <v>1511</v>
      </c>
      <c r="F267" t="s">
        <v>1512</v>
      </c>
      <c r="G267" t="s">
        <v>216</v>
      </c>
      <c r="H267" t="s">
        <v>1003</v>
      </c>
      <c r="I267" t="s">
        <v>2066</v>
      </c>
      <c r="J267">
        <v>1</v>
      </c>
      <c r="K267">
        <v>37598</v>
      </c>
      <c r="L267">
        <v>0.13</v>
      </c>
      <c r="M267">
        <v>32710.26</v>
      </c>
      <c r="N267">
        <v>0.15</v>
      </c>
      <c r="O267">
        <v>4906.54</v>
      </c>
      <c r="P267" t="s">
        <v>1522</v>
      </c>
      <c r="Q267" t="s">
        <v>1338</v>
      </c>
      <c r="R267">
        <v>9</v>
      </c>
    </row>
    <row r="268" spans="1:18">
      <c r="A268" t="s">
        <v>2067</v>
      </c>
      <c r="B268" s="77">
        <v>45193</v>
      </c>
      <c r="C268" t="s">
        <v>1518</v>
      </c>
      <c r="D268" t="s">
        <v>22</v>
      </c>
      <c r="E268" t="s">
        <v>777</v>
      </c>
      <c r="F268" t="s">
        <v>1286</v>
      </c>
      <c r="G268" t="s">
        <v>1504</v>
      </c>
      <c r="H268" t="s">
        <v>1650</v>
      </c>
      <c r="I268" t="s">
        <v>2068</v>
      </c>
      <c r="J268">
        <v>4</v>
      </c>
      <c r="K268">
        <v>12563</v>
      </c>
      <c r="L268">
        <v>0.15</v>
      </c>
      <c r="M268">
        <v>42714.2</v>
      </c>
      <c r="N268">
        <v>0.25</v>
      </c>
      <c r="O268">
        <v>10678.55</v>
      </c>
      <c r="P268" t="s">
        <v>1516</v>
      </c>
      <c r="Q268" t="s">
        <v>1338</v>
      </c>
      <c r="R268">
        <v>1</v>
      </c>
    </row>
    <row r="269" spans="1:18">
      <c r="A269" t="s">
        <v>2069</v>
      </c>
      <c r="B269" s="77">
        <v>45194</v>
      </c>
      <c r="C269" t="s">
        <v>177</v>
      </c>
      <c r="D269" t="s">
        <v>127</v>
      </c>
      <c r="E269" t="s">
        <v>777</v>
      </c>
      <c r="F269" t="s">
        <v>1519</v>
      </c>
      <c r="G269" t="s">
        <v>216</v>
      </c>
      <c r="H269" t="s">
        <v>1003</v>
      </c>
      <c r="I269" t="s">
        <v>2070</v>
      </c>
      <c r="J269">
        <v>2</v>
      </c>
      <c r="K269">
        <v>56819</v>
      </c>
      <c r="L269">
        <v>0.06</v>
      </c>
      <c r="M269">
        <v>106819.72</v>
      </c>
      <c r="N269">
        <v>0.15</v>
      </c>
      <c r="O269">
        <v>16022.96</v>
      </c>
      <c r="P269" t="s">
        <v>1525</v>
      </c>
      <c r="Q269" t="s">
        <v>1338</v>
      </c>
      <c r="R269">
        <v>6</v>
      </c>
    </row>
    <row r="270" spans="1:18">
      <c r="A270" t="s">
        <v>2071</v>
      </c>
      <c r="B270" s="77">
        <v>45195</v>
      </c>
      <c r="C270" t="s">
        <v>177</v>
      </c>
      <c r="D270" t="s">
        <v>28</v>
      </c>
      <c r="E270" t="s">
        <v>834</v>
      </c>
      <c r="F270" t="s">
        <v>1503</v>
      </c>
      <c r="G270" t="s">
        <v>1513</v>
      </c>
      <c r="H270" t="s">
        <v>1606</v>
      </c>
      <c r="I270" t="s">
        <v>2072</v>
      </c>
      <c r="J270">
        <v>2</v>
      </c>
      <c r="K270">
        <v>982</v>
      </c>
      <c r="L270">
        <v>0.01</v>
      </c>
      <c r="M270">
        <v>1944.36</v>
      </c>
      <c r="N270">
        <v>0.4</v>
      </c>
      <c r="O270">
        <v>777.74</v>
      </c>
      <c r="P270" t="s">
        <v>1516</v>
      </c>
      <c r="Q270" t="s">
        <v>1338</v>
      </c>
      <c r="R270">
        <v>1</v>
      </c>
    </row>
    <row r="271" spans="1:18">
      <c r="A271" t="s">
        <v>2073</v>
      </c>
      <c r="B271" s="77">
        <v>45196</v>
      </c>
      <c r="C271" t="s">
        <v>1510</v>
      </c>
      <c r="D271" t="s">
        <v>22</v>
      </c>
      <c r="E271" t="s">
        <v>834</v>
      </c>
      <c r="F271" t="s">
        <v>1563</v>
      </c>
      <c r="G271" t="s">
        <v>1504</v>
      </c>
      <c r="H271" t="s">
        <v>1542</v>
      </c>
      <c r="I271" t="s">
        <v>2074</v>
      </c>
      <c r="J271">
        <v>2</v>
      </c>
      <c r="K271">
        <v>9234</v>
      </c>
      <c r="L271">
        <v>0.1</v>
      </c>
      <c r="M271">
        <v>16621.2</v>
      </c>
      <c r="N271">
        <v>0.25</v>
      </c>
      <c r="O271">
        <v>4155.3</v>
      </c>
      <c r="P271" t="s">
        <v>1525</v>
      </c>
      <c r="Q271" t="s">
        <v>1338</v>
      </c>
      <c r="R271">
        <v>3</v>
      </c>
    </row>
    <row r="272" spans="1:18">
      <c r="A272" t="s">
        <v>2075</v>
      </c>
      <c r="B272" s="77">
        <v>45197</v>
      </c>
      <c r="C272" t="s">
        <v>1501</v>
      </c>
      <c r="D272" t="s">
        <v>127</v>
      </c>
      <c r="E272" t="s">
        <v>1511</v>
      </c>
      <c r="F272" t="s">
        <v>1286</v>
      </c>
      <c r="G272" t="s">
        <v>215</v>
      </c>
      <c r="H272" t="s">
        <v>1603</v>
      </c>
      <c r="I272" t="s">
        <v>2076</v>
      </c>
      <c r="J272">
        <v>4</v>
      </c>
      <c r="K272">
        <v>1443</v>
      </c>
      <c r="L272">
        <v>0.06</v>
      </c>
      <c r="M272">
        <v>5425.68</v>
      </c>
      <c r="N272">
        <v>0.35</v>
      </c>
      <c r="O272">
        <v>1898.99</v>
      </c>
      <c r="P272" t="s">
        <v>1507</v>
      </c>
      <c r="Q272" t="s">
        <v>29</v>
      </c>
      <c r="R272">
        <v>5</v>
      </c>
    </row>
    <row r="273" spans="1:18">
      <c r="A273" t="s">
        <v>2077</v>
      </c>
      <c r="B273" s="77">
        <v>45198</v>
      </c>
      <c r="C273" t="s">
        <v>1510</v>
      </c>
      <c r="D273" t="s">
        <v>28</v>
      </c>
      <c r="E273" t="s">
        <v>834</v>
      </c>
      <c r="F273" t="s">
        <v>1291</v>
      </c>
      <c r="G273" t="s">
        <v>216</v>
      </c>
      <c r="H273" t="s">
        <v>1707</v>
      </c>
      <c r="I273" t="s">
        <v>2078</v>
      </c>
      <c r="J273">
        <v>1</v>
      </c>
      <c r="K273">
        <v>36966</v>
      </c>
      <c r="L273">
        <v>0.05</v>
      </c>
      <c r="M273">
        <v>35117.699999999997</v>
      </c>
      <c r="N273">
        <v>0.15</v>
      </c>
      <c r="O273">
        <v>5267.66</v>
      </c>
      <c r="P273" t="s">
        <v>1525</v>
      </c>
      <c r="Q273" t="s">
        <v>1338</v>
      </c>
      <c r="R273">
        <v>7</v>
      </c>
    </row>
    <row r="274" spans="1:18">
      <c r="A274" t="s">
        <v>2079</v>
      </c>
      <c r="B274" s="77">
        <v>45199</v>
      </c>
      <c r="C274" t="s">
        <v>1533</v>
      </c>
      <c r="D274" t="s">
        <v>33</v>
      </c>
      <c r="E274" t="s">
        <v>1502</v>
      </c>
      <c r="F274" t="s">
        <v>1503</v>
      </c>
      <c r="G274" t="s">
        <v>216</v>
      </c>
      <c r="H274" t="s">
        <v>1643</v>
      </c>
      <c r="I274" t="s">
        <v>2080</v>
      </c>
      <c r="J274">
        <v>4</v>
      </c>
      <c r="K274">
        <v>69889</v>
      </c>
      <c r="L274">
        <v>0.24</v>
      </c>
      <c r="M274">
        <v>212462.56</v>
      </c>
      <c r="N274">
        <v>0.15</v>
      </c>
      <c r="O274">
        <v>31869.38</v>
      </c>
      <c r="P274" t="s">
        <v>1522</v>
      </c>
      <c r="Q274" t="s">
        <v>29</v>
      </c>
      <c r="R274">
        <v>8</v>
      </c>
    </row>
    <row r="275" spans="1:18">
      <c r="A275" t="s">
        <v>2081</v>
      </c>
      <c r="B275" s="77">
        <v>45200</v>
      </c>
      <c r="C275" t="s">
        <v>1510</v>
      </c>
      <c r="D275" t="s">
        <v>22</v>
      </c>
      <c r="E275" t="s">
        <v>834</v>
      </c>
      <c r="F275" t="s">
        <v>1512</v>
      </c>
      <c r="G275" t="s">
        <v>1504</v>
      </c>
      <c r="H275" t="s">
        <v>1542</v>
      </c>
      <c r="I275" t="s">
        <v>2082</v>
      </c>
      <c r="J275">
        <v>2</v>
      </c>
      <c r="K275">
        <v>11603</v>
      </c>
      <c r="L275">
        <v>0.15</v>
      </c>
      <c r="M275">
        <v>19725.099999999999</v>
      </c>
      <c r="N275">
        <v>0.25</v>
      </c>
      <c r="O275">
        <v>4931.2700000000004</v>
      </c>
      <c r="P275" t="s">
        <v>1507</v>
      </c>
      <c r="Q275" t="s">
        <v>1338</v>
      </c>
      <c r="R275">
        <v>9</v>
      </c>
    </row>
    <row r="276" spans="1:18">
      <c r="A276" t="s">
        <v>2083</v>
      </c>
      <c r="B276" s="77">
        <v>45201</v>
      </c>
      <c r="C276" t="s">
        <v>1562</v>
      </c>
      <c r="D276" t="s">
        <v>22</v>
      </c>
      <c r="E276" t="s">
        <v>834</v>
      </c>
      <c r="F276" t="s">
        <v>1291</v>
      </c>
      <c r="G276" t="s">
        <v>215</v>
      </c>
      <c r="H276" t="s">
        <v>1581</v>
      </c>
      <c r="I276" t="s">
        <v>2084</v>
      </c>
      <c r="J276">
        <v>5</v>
      </c>
      <c r="K276">
        <v>1504</v>
      </c>
      <c r="L276">
        <v>0.14000000000000001</v>
      </c>
      <c r="M276">
        <v>6467.2</v>
      </c>
      <c r="N276">
        <v>0.35</v>
      </c>
      <c r="O276">
        <v>2263.52</v>
      </c>
      <c r="P276" t="s">
        <v>1522</v>
      </c>
      <c r="Q276" t="s">
        <v>1338</v>
      </c>
      <c r="R276">
        <v>6</v>
      </c>
    </row>
    <row r="277" spans="1:18">
      <c r="A277" t="s">
        <v>2085</v>
      </c>
      <c r="B277" s="77">
        <v>45202</v>
      </c>
      <c r="C277" t="s">
        <v>177</v>
      </c>
      <c r="D277" t="s">
        <v>28</v>
      </c>
      <c r="E277" t="s">
        <v>1511</v>
      </c>
      <c r="F277" t="s">
        <v>1286</v>
      </c>
      <c r="G277" t="s">
        <v>215</v>
      </c>
      <c r="H277" t="s">
        <v>1534</v>
      </c>
      <c r="I277" t="s">
        <v>2086</v>
      </c>
      <c r="J277">
        <v>3</v>
      </c>
      <c r="K277">
        <v>520</v>
      </c>
      <c r="L277">
        <v>0.1</v>
      </c>
      <c r="M277">
        <v>1404</v>
      </c>
      <c r="N277">
        <v>0.35</v>
      </c>
      <c r="O277">
        <v>491.4</v>
      </c>
      <c r="P277" t="s">
        <v>1522</v>
      </c>
      <c r="Q277" t="s">
        <v>1338</v>
      </c>
      <c r="R277">
        <v>9</v>
      </c>
    </row>
    <row r="278" spans="1:18">
      <c r="A278" t="s">
        <v>2087</v>
      </c>
      <c r="B278" s="77">
        <v>45203</v>
      </c>
      <c r="C278" t="s">
        <v>1510</v>
      </c>
      <c r="D278" t="s">
        <v>28</v>
      </c>
      <c r="E278" t="s">
        <v>1502</v>
      </c>
      <c r="F278" t="s">
        <v>1286</v>
      </c>
      <c r="G278" t="s">
        <v>1513</v>
      </c>
      <c r="H278" t="s">
        <v>1569</v>
      </c>
      <c r="I278" t="s">
        <v>2088</v>
      </c>
      <c r="J278">
        <v>8</v>
      </c>
      <c r="K278">
        <v>606</v>
      </c>
      <c r="L278">
        <v>0.11</v>
      </c>
      <c r="M278">
        <v>4314.72</v>
      </c>
      <c r="N278">
        <v>0.4</v>
      </c>
      <c r="O278">
        <v>1725.89</v>
      </c>
      <c r="P278" t="s">
        <v>1522</v>
      </c>
      <c r="Q278" t="s">
        <v>1338</v>
      </c>
      <c r="R278">
        <v>8</v>
      </c>
    </row>
    <row r="279" spans="1:18">
      <c r="A279" t="s">
        <v>2089</v>
      </c>
      <c r="B279" s="77">
        <v>45204</v>
      </c>
      <c r="C279" t="s">
        <v>1562</v>
      </c>
      <c r="D279" t="s">
        <v>22</v>
      </c>
      <c r="E279" t="s">
        <v>834</v>
      </c>
      <c r="F279" t="s">
        <v>1512</v>
      </c>
      <c r="G279" t="s">
        <v>215</v>
      </c>
      <c r="H279" t="s">
        <v>1581</v>
      </c>
      <c r="I279" t="s">
        <v>2090</v>
      </c>
      <c r="J279">
        <v>4</v>
      </c>
      <c r="K279">
        <v>1514</v>
      </c>
      <c r="L279">
        <v>0.14000000000000001</v>
      </c>
      <c r="M279">
        <v>5208.16</v>
      </c>
      <c r="N279">
        <v>0.35</v>
      </c>
      <c r="O279">
        <v>1822.86</v>
      </c>
      <c r="P279" t="s">
        <v>1516</v>
      </c>
      <c r="Q279" t="s">
        <v>1508</v>
      </c>
      <c r="R279">
        <v>9</v>
      </c>
    </row>
    <row r="280" spans="1:18">
      <c r="A280" t="s">
        <v>2091</v>
      </c>
      <c r="B280" s="77">
        <v>45205</v>
      </c>
      <c r="C280" t="s">
        <v>1501</v>
      </c>
      <c r="D280" t="s">
        <v>33</v>
      </c>
      <c r="E280" t="s">
        <v>1502</v>
      </c>
      <c r="F280" t="s">
        <v>1563</v>
      </c>
      <c r="G280" t="s">
        <v>215</v>
      </c>
      <c r="H280" t="s">
        <v>1603</v>
      </c>
      <c r="I280" t="s">
        <v>2092</v>
      </c>
      <c r="J280">
        <v>1</v>
      </c>
      <c r="K280">
        <v>4931</v>
      </c>
      <c r="L280">
        <v>0.17</v>
      </c>
      <c r="M280">
        <v>4092.73</v>
      </c>
      <c r="N280">
        <v>0.35</v>
      </c>
      <c r="O280">
        <v>1432.46</v>
      </c>
      <c r="P280" t="s">
        <v>1522</v>
      </c>
      <c r="Q280" t="s">
        <v>1338</v>
      </c>
      <c r="R280">
        <v>4</v>
      </c>
    </row>
    <row r="281" spans="1:18">
      <c r="A281" t="s">
        <v>2093</v>
      </c>
      <c r="B281" s="77">
        <v>45206</v>
      </c>
      <c r="C281" t="s">
        <v>1510</v>
      </c>
      <c r="D281" t="s">
        <v>33</v>
      </c>
      <c r="E281" t="s">
        <v>1502</v>
      </c>
      <c r="F281" t="s">
        <v>1512</v>
      </c>
      <c r="G281" t="s">
        <v>215</v>
      </c>
      <c r="H281" t="s">
        <v>1534</v>
      </c>
      <c r="I281" t="s">
        <v>2094</v>
      </c>
      <c r="J281">
        <v>1</v>
      </c>
      <c r="K281">
        <v>2338</v>
      </c>
      <c r="L281">
        <v>0.18</v>
      </c>
      <c r="M281">
        <v>1917.16</v>
      </c>
      <c r="N281">
        <v>0.35</v>
      </c>
      <c r="O281">
        <v>671.01</v>
      </c>
      <c r="P281" t="s">
        <v>1507</v>
      </c>
      <c r="Q281" t="s">
        <v>1338</v>
      </c>
      <c r="R281">
        <v>9</v>
      </c>
    </row>
    <row r="282" spans="1:18">
      <c r="A282" t="s">
        <v>2095</v>
      </c>
      <c r="B282" s="77">
        <v>45207</v>
      </c>
      <c r="C282" t="s">
        <v>1533</v>
      </c>
      <c r="D282" t="s">
        <v>127</v>
      </c>
      <c r="E282" t="s">
        <v>1502</v>
      </c>
      <c r="F282" t="s">
        <v>1519</v>
      </c>
      <c r="G282" t="s">
        <v>1005</v>
      </c>
      <c r="H282" t="s">
        <v>1549</v>
      </c>
      <c r="I282" t="s">
        <v>2096</v>
      </c>
      <c r="J282">
        <v>3</v>
      </c>
      <c r="K282">
        <v>8542</v>
      </c>
      <c r="L282">
        <v>0.04</v>
      </c>
      <c r="M282">
        <v>24600.959999999999</v>
      </c>
      <c r="N282">
        <v>0.2</v>
      </c>
      <c r="O282">
        <v>4920.1899999999996</v>
      </c>
      <c r="P282" t="s">
        <v>1525</v>
      </c>
      <c r="Q282" t="s">
        <v>1338</v>
      </c>
      <c r="R282">
        <v>7</v>
      </c>
    </row>
    <row r="283" spans="1:18">
      <c r="A283" t="s">
        <v>2097</v>
      </c>
      <c r="B283" s="77">
        <v>45208</v>
      </c>
      <c r="C283" t="s">
        <v>1533</v>
      </c>
      <c r="D283" t="s">
        <v>28</v>
      </c>
      <c r="E283" t="s">
        <v>777</v>
      </c>
      <c r="F283" t="s">
        <v>1291</v>
      </c>
      <c r="G283" t="s">
        <v>1513</v>
      </c>
      <c r="H283" t="s">
        <v>1606</v>
      </c>
      <c r="I283" t="s">
        <v>2098</v>
      </c>
      <c r="J283">
        <v>9</v>
      </c>
      <c r="K283">
        <v>992</v>
      </c>
      <c r="L283">
        <v>0.13</v>
      </c>
      <c r="M283">
        <v>7767.36</v>
      </c>
      <c r="N283">
        <v>0.4</v>
      </c>
      <c r="O283">
        <v>3106.94</v>
      </c>
      <c r="P283" t="s">
        <v>1522</v>
      </c>
      <c r="Q283" t="s">
        <v>1338</v>
      </c>
      <c r="R283">
        <v>5</v>
      </c>
    </row>
    <row r="284" spans="1:18">
      <c r="A284" t="s">
        <v>2099</v>
      </c>
      <c r="B284" s="77">
        <v>45209</v>
      </c>
      <c r="C284" t="s">
        <v>1533</v>
      </c>
      <c r="D284" t="s">
        <v>33</v>
      </c>
      <c r="E284" t="s">
        <v>777</v>
      </c>
      <c r="F284" t="s">
        <v>1563</v>
      </c>
      <c r="G284" t="s">
        <v>216</v>
      </c>
      <c r="H284" t="s">
        <v>1707</v>
      </c>
      <c r="I284" t="s">
        <v>2100</v>
      </c>
      <c r="J284">
        <v>7</v>
      </c>
      <c r="K284">
        <v>18906</v>
      </c>
      <c r="L284">
        <v>0.1</v>
      </c>
      <c r="M284">
        <v>119107.8</v>
      </c>
      <c r="N284">
        <v>0.15</v>
      </c>
      <c r="O284">
        <v>17866.169999999998</v>
      </c>
      <c r="P284" t="s">
        <v>1507</v>
      </c>
      <c r="Q284" t="s">
        <v>1338</v>
      </c>
      <c r="R284">
        <v>5</v>
      </c>
    </row>
    <row r="285" spans="1:18">
      <c r="A285" t="s">
        <v>2101</v>
      </c>
      <c r="B285" s="77">
        <v>45210</v>
      </c>
      <c r="C285" t="s">
        <v>177</v>
      </c>
      <c r="D285" t="s">
        <v>127</v>
      </c>
      <c r="E285" t="s">
        <v>777</v>
      </c>
      <c r="F285" t="s">
        <v>1503</v>
      </c>
      <c r="G285" t="s">
        <v>1504</v>
      </c>
      <c r="H285" t="s">
        <v>1505</v>
      </c>
      <c r="I285" t="s">
        <v>2102</v>
      </c>
      <c r="J285">
        <v>2</v>
      </c>
      <c r="K285">
        <v>5146</v>
      </c>
      <c r="L285">
        <v>0.22</v>
      </c>
      <c r="M285">
        <v>8027.76</v>
      </c>
      <c r="N285">
        <v>0.25</v>
      </c>
      <c r="O285">
        <v>2006.94</v>
      </c>
      <c r="P285" t="s">
        <v>1522</v>
      </c>
      <c r="Q285" t="s">
        <v>1338</v>
      </c>
      <c r="R285">
        <v>1</v>
      </c>
    </row>
    <row r="286" spans="1:18">
      <c r="A286" t="s">
        <v>2103</v>
      </c>
      <c r="B286" s="77">
        <v>45211</v>
      </c>
      <c r="C286" t="s">
        <v>1510</v>
      </c>
      <c r="D286" t="s">
        <v>33</v>
      </c>
      <c r="E286" t="s">
        <v>777</v>
      </c>
      <c r="F286" t="s">
        <v>1519</v>
      </c>
      <c r="G286" t="s">
        <v>216</v>
      </c>
      <c r="H286" t="s">
        <v>1003</v>
      </c>
      <c r="I286" t="s">
        <v>2104</v>
      </c>
      <c r="J286">
        <v>9</v>
      </c>
      <c r="K286">
        <v>55379</v>
      </c>
      <c r="L286">
        <v>0.16</v>
      </c>
      <c r="M286">
        <v>418665.24</v>
      </c>
      <c r="N286">
        <v>0.15</v>
      </c>
      <c r="O286">
        <v>62799.79</v>
      </c>
      <c r="P286" t="s">
        <v>1525</v>
      </c>
      <c r="Q286" t="s">
        <v>1338</v>
      </c>
      <c r="R286">
        <v>2</v>
      </c>
    </row>
    <row r="287" spans="1:18">
      <c r="A287" t="s">
        <v>2105</v>
      </c>
      <c r="B287" s="77">
        <v>45212</v>
      </c>
      <c r="C287" t="s">
        <v>1501</v>
      </c>
      <c r="D287" t="s">
        <v>28</v>
      </c>
      <c r="E287" t="s">
        <v>1511</v>
      </c>
      <c r="F287" t="s">
        <v>1563</v>
      </c>
      <c r="G287" t="s">
        <v>1513</v>
      </c>
      <c r="H287" t="s">
        <v>1606</v>
      </c>
      <c r="I287" t="s">
        <v>2106</v>
      </c>
      <c r="J287">
        <v>2</v>
      </c>
      <c r="K287">
        <v>988</v>
      </c>
      <c r="L287">
        <v>0.13</v>
      </c>
      <c r="M287">
        <v>1719.12</v>
      </c>
      <c r="N287">
        <v>0.4</v>
      </c>
      <c r="O287">
        <v>687.65</v>
      </c>
      <c r="P287" t="s">
        <v>1507</v>
      </c>
      <c r="Q287" t="s">
        <v>1338</v>
      </c>
      <c r="R287">
        <v>3</v>
      </c>
    </row>
    <row r="288" spans="1:18">
      <c r="A288" t="s">
        <v>2107</v>
      </c>
      <c r="B288" s="77">
        <v>45213</v>
      </c>
      <c r="C288" t="s">
        <v>1510</v>
      </c>
      <c r="D288" t="s">
        <v>127</v>
      </c>
      <c r="E288" t="s">
        <v>834</v>
      </c>
      <c r="F288" t="s">
        <v>1291</v>
      </c>
      <c r="G288" t="s">
        <v>1504</v>
      </c>
      <c r="H288" t="s">
        <v>1505</v>
      </c>
      <c r="I288" t="s">
        <v>2108</v>
      </c>
      <c r="J288">
        <v>3</v>
      </c>
      <c r="K288">
        <v>1140</v>
      </c>
      <c r="L288">
        <v>0.03</v>
      </c>
      <c r="M288">
        <v>3317.4</v>
      </c>
      <c r="N288">
        <v>0.25</v>
      </c>
      <c r="O288">
        <v>829.35</v>
      </c>
      <c r="P288" t="s">
        <v>1507</v>
      </c>
      <c r="Q288" t="s">
        <v>1338</v>
      </c>
      <c r="R288">
        <v>8</v>
      </c>
    </row>
    <row r="289" spans="1:18">
      <c r="A289" t="s">
        <v>2109</v>
      </c>
      <c r="B289" s="77">
        <v>45214</v>
      </c>
      <c r="C289" t="s">
        <v>177</v>
      </c>
      <c r="D289" t="s">
        <v>127</v>
      </c>
      <c r="E289" t="s">
        <v>777</v>
      </c>
      <c r="F289" t="s">
        <v>1286</v>
      </c>
      <c r="G289" t="s">
        <v>1513</v>
      </c>
      <c r="H289" t="s">
        <v>1569</v>
      </c>
      <c r="I289" t="s">
        <v>2110</v>
      </c>
      <c r="J289">
        <v>2</v>
      </c>
      <c r="K289">
        <v>669</v>
      </c>
      <c r="L289">
        <v>0.15</v>
      </c>
      <c r="M289">
        <v>1137.3</v>
      </c>
      <c r="N289">
        <v>0.4</v>
      </c>
      <c r="O289">
        <v>454.92</v>
      </c>
      <c r="P289" t="s">
        <v>1525</v>
      </c>
      <c r="Q289" t="s">
        <v>1338</v>
      </c>
      <c r="R289">
        <v>6</v>
      </c>
    </row>
    <row r="290" spans="1:18">
      <c r="A290" t="s">
        <v>2111</v>
      </c>
      <c r="B290" s="77">
        <v>45215</v>
      </c>
      <c r="C290" t="s">
        <v>1562</v>
      </c>
      <c r="D290" t="s">
        <v>127</v>
      </c>
      <c r="E290" t="s">
        <v>1511</v>
      </c>
      <c r="F290" t="s">
        <v>1503</v>
      </c>
      <c r="G290" t="s">
        <v>215</v>
      </c>
      <c r="H290" t="s">
        <v>1581</v>
      </c>
      <c r="I290" t="s">
        <v>2112</v>
      </c>
      <c r="J290">
        <v>3</v>
      </c>
      <c r="K290">
        <v>1463</v>
      </c>
      <c r="L290">
        <v>0.03</v>
      </c>
      <c r="M290">
        <v>4257.33</v>
      </c>
      <c r="N290">
        <v>0.35</v>
      </c>
      <c r="O290">
        <v>1490.07</v>
      </c>
      <c r="P290" t="s">
        <v>1507</v>
      </c>
      <c r="Q290" t="s">
        <v>1338</v>
      </c>
      <c r="R290">
        <v>5</v>
      </c>
    </row>
    <row r="291" spans="1:18">
      <c r="A291" t="s">
        <v>2113</v>
      </c>
      <c r="B291" s="77">
        <v>45216</v>
      </c>
      <c r="C291" t="s">
        <v>177</v>
      </c>
      <c r="D291" t="s">
        <v>33</v>
      </c>
      <c r="E291" t="s">
        <v>834</v>
      </c>
      <c r="F291" t="s">
        <v>1512</v>
      </c>
      <c r="G291" t="s">
        <v>1504</v>
      </c>
      <c r="H291" t="s">
        <v>1542</v>
      </c>
      <c r="I291" t="s">
        <v>2114</v>
      </c>
      <c r="J291">
        <v>6</v>
      </c>
      <c r="K291">
        <v>8151</v>
      </c>
      <c r="L291">
        <v>0.08</v>
      </c>
      <c r="M291">
        <v>44993.52</v>
      </c>
      <c r="N291">
        <v>0.25</v>
      </c>
      <c r="O291">
        <v>11248.38</v>
      </c>
      <c r="P291" t="s">
        <v>1525</v>
      </c>
      <c r="Q291" t="s">
        <v>1338</v>
      </c>
      <c r="R291">
        <v>1</v>
      </c>
    </row>
    <row r="292" spans="1:18">
      <c r="A292" t="s">
        <v>2115</v>
      </c>
      <c r="B292" s="77">
        <v>45217</v>
      </c>
      <c r="C292" t="s">
        <v>1533</v>
      </c>
      <c r="D292" t="s">
        <v>28</v>
      </c>
      <c r="E292" t="s">
        <v>777</v>
      </c>
      <c r="F292" t="s">
        <v>1291</v>
      </c>
      <c r="G292" t="s">
        <v>215</v>
      </c>
      <c r="H292" t="s">
        <v>1534</v>
      </c>
      <c r="I292" t="s">
        <v>2116</v>
      </c>
      <c r="J292">
        <v>9</v>
      </c>
      <c r="K292">
        <v>872</v>
      </c>
      <c r="L292">
        <v>0.04</v>
      </c>
      <c r="M292">
        <v>7534.08</v>
      </c>
      <c r="N292">
        <v>0.35</v>
      </c>
      <c r="O292">
        <v>2636.93</v>
      </c>
      <c r="P292" t="s">
        <v>1507</v>
      </c>
      <c r="Q292" t="s">
        <v>1338</v>
      </c>
      <c r="R292">
        <v>9</v>
      </c>
    </row>
    <row r="293" spans="1:18">
      <c r="A293" t="s">
        <v>2117</v>
      </c>
      <c r="B293" s="77">
        <v>45218</v>
      </c>
      <c r="C293" t="s">
        <v>1562</v>
      </c>
      <c r="D293" t="s">
        <v>127</v>
      </c>
      <c r="E293" t="s">
        <v>834</v>
      </c>
      <c r="F293" t="s">
        <v>1519</v>
      </c>
      <c r="G293" t="s">
        <v>216</v>
      </c>
      <c r="H293" t="s">
        <v>1003</v>
      </c>
      <c r="I293" t="s">
        <v>1697</v>
      </c>
      <c r="J293">
        <v>9</v>
      </c>
      <c r="K293">
        <v>46378</v>
      </c>
      <c r="L293">
        <v>0.17</v>
      </c>
      <c r="M293">
        <v>346443.66</v>
      </c>
      <c r="N293">
        <v>0.15</v>
      </c>
      <c r="O293">
        <v>51966.55</v>
      </c>
      <c r="P293" t="s">
        <v>1507</v>
      </c>
      <c r="Q293" t="s">
        <v>1338</v>
      </c>
      <c r="R293">
        <v>3</v>
      </c>
    </row>
    <row r="294" spans="1:18">
      <c r="A294" t="s">
        <v>2118</v>
      </c>
      <c r="B294" s="77">
        <v>45219</v>
      </c>
      <c r="C294" t="s">
        <v>1533</v>
      </c>
      <c r="D294" t="s">
        <v>22</v>
      </c>
      <c r="E294" t="s">
        <v>777</v>
      </c>
      <c r="F294" t="s">
        <v>1519</v>
      </c>
      <c r="G294" t="s">
        <v>216</v>
      </c>
      <c r="H294" t="s">
        <v>1003</v>
      </c>
      <c r="I294" t="s">
        <v>2119</v>
      </c>
      <c r="J294">
        <v>7</v>
      </c>
      <c r="K294">
        <v>52652</v>
      </c>
      <c r="L294">
        <v>0.05</v>
      </c>
      <c r="M294">
        <v>350135.8</v>
      </c>
      <c r="N294">
        <v>0.15</v>
      </c>
      <c r="O294">
        <v>52520.37</v>
      </c>
      <c r="P294" t="s">
        <v>1525</v>
      </c>
      <c r="Q294" t="s">
        <v>1338</v>
      </c>
      <c r="R294">
        <v>3</v>
      </c>
    </row>
    <row r="295" spans="1:18">
      <c r="A295" t="s">
        <v>2120</v>
      </c>
      <c r="B295" s="77">
        <v>45220</v>
      </c>
      <c r="C295" t="s">
        <v>1518</v>
      </c>
      <c r="D295" t="s">
        <v>28</v>
      </c>
      <c r="E295" t="s">
        <v>1511</v>
      </c>
      <c r="F295" t="s">
        <v>1286</v>
      </c>
      <c r="G295" t="s">
        <v>1504</v>
      </c>
      <c r="H295" t="s">
        <v>1542</v>
      </c>
      <c r="I295" t="s">
        <v>2121</v>
      </c>
      <c r="J295">
        <v>3</v>
      </c>
      <c r="K295">
        <v>7894</v>
      </c>
      <c r="L295">
        <v>0.1</v>
      </c>
      <c r="M295">
        <v>21313.8</v>
      </c>
      <c r="N295">
        <v>0.25</v>
      </c>
      <c r="O295">
        <v>5328.45</v>
      </c>
      <c r="P295" t="s">
        <v>1525</v>
      </c>
      <c r="Q295" t="s">
        <v>1338</v>
      </c>
      <c r="R295">
        <v>2</v>
      </c>
    </row>
    <row r="296" spans="1:18">
      <c r="A296" t="s">
        <v>2122</v>
      </c>
      <c r="B296" s="77">
        <v>45221</v>
      </c>
      <c r="C296" t="s">
        <v>177</v>
      </c>
      <c r="D296" t="s">
        <v>22</v>
      </c>
      <c r="E296" t="s">
        <v>1502</v>
      </c>
      <c r="F296" t="s">
        <v>1286</v>
      </c>
      <c r="G296" t="s">
        <v>1504</v>
      </c>
      <c r="H296" t="s">
        <v>1542</v>
      </c>
      <c r="I296" t="s">
        <v>2123</v>
      </c>
      <c r="J296">
        <v>4</v>
      </c>
      <c r="K296">
        <v>14467</v>
      </c>
      <c r="L296">
        <v>0.22</v>
      </c>
      <c r="M296">
        <v>45137.04</v>
      </c>
      <c r="N296">
        <v>0.25</v>
      </c>
      <c r="O296">
        <v>11284.26</v>
      </c>
      <c r="P296" t="s">
        <v>1507</v>
      </c>
      <c r="Q296" t="s">
        <v>1338</v>
      </c>
      <c r="R296">
        <v>4</v>
      </c>
    </row>
    <row r="297" spans="1:18">
      <c r="A297" t="s">
        <v>2124</v>
      </c>
      <c r="B297" s="77">
        <v>45222</v>
      </c>
      <c r="C297" t="s">
        <v>177</v>
      </c>
      <c r="D297" t="s">
        <v>22</v>
      </c>
      <c r="E297" t="s">
        <v>1502</v>
      </c>
      <c r="F297" t="s">
        <v>1503</v>
      </c>
      <c r="G297" t="s">
        <v>1513</v>
      </c>
      <c r="H297" t="s">
        <v>1514</v>
      </c>
      <c r="I297" t="s">
        <v>2125</v>
      </c>
      <c r="J297">
        <v>6</v>
      </c>
      <c r="K297">
        <v>490</v>
      </c>
      <c r="L297">
        <v>0.05</v>
      </c>
      <c r="M297">
        <v>2793</v>
      </c>
      <c r="N297">
        <v>0.4</v>
      </c>
      <c r="O297">
        <v>1117.2</v>
      </c>
      <c r="P297" t="s">
        <v>1507</v>
      </c>
      <c r="Q297" t="s">
        <v>1338</v>
      </c>
      <c r="R297">
        <v>2</v>
      </c>
    </row>
    <row r="298" spans="1:18">
      <c r="A298" t="s">
        <v>2126</v>
      </c>
      <c r="B298" s="77">
        <v>45223</v>
      </c>
      <c r="C298" t="s">
        <v>1501</v>
      </c>
      <c r="D298" t="s">
        <v>127</v>
      </c>
      <c r="E298" t="s">
        <v>834</v>
      </c>
      <c r="F298" t="s">
        <v>1512</v>
      </c>
      <c r="G298" t="s">
        <v>1513</v>
      </c>
      <c r="H298" t="s">
        <v>1539</v>
      </c>
      <c r="I298" t="s">
        <v>2127</v>
      </c>
      <c r="J298">
        <v>5</v>
      </c>
      <c r="K298">
        <v>1367</v>
      </c>
      <c r="L298">
        <v>0.13</v>
      </c>
      <c r="M298">
        <v>5946.45</v>
      </c>
      <c r="N298">
        <v>0.4</v>
      </c>
      <c r="O298">
        <v>2378.58</v>
      </c>
      <c r="P298" t="s">
        <v>1525</v>
      </c>
      <c r="Q298" t="s">
        <v>1338</v>
      </c>
      <c r="R298">
        <v>9</v>
      </c>
    </row>
    <row r="299" spans="1:18">
      <c r="A299" t="s">
        <v>2128</v>
      </c>
      <c r="B299" s="77">
        <v>45224</v>
      </c>
      <c r="C299" t="s">
        <v>1510</v>
      </c>
      <c r="D299" t="s">
        <v>127</v>
      </c>
      <c r="E299" t="s">
        <v>1511</v>
      </c>
      <c r="F299" t="s">
        <v>1503</v>
      </c>
      <c r="G299" t="s">
        <v>215</v>
      </c>
      <c r="H299" t="s">
        <v>1534</v>
      </c>
      <c r="I299" t="s">
        <v>2129</v>
      </c>
      <c r="J299">
        <v>2</v>
      </c>
      <c r="K299">
        <v>605</v>
      </c>
      <c r="L299">
        <v>0.1</v>
      </c>
      <c r="M299">
        <v>1089</v>
      </c>
      <c r="N299">
        <v>0.35</v>
      </c>
      <c r="O299">
        <v>381.15</v>
      </c>
      <c r="P299" t="s">
        <v>1516</v>
      </c>
      <c r="Q299" t="s">
        <v>29</v>
      </c>
      <c r="R299">
        <v>7</v>
      </c>
    </row>
    <row r="300" spans="1:18">
      <c r="A300" t="s">
        <v>2130</v>
      </c>
      <c r="B300" s="77">
        <v>45225</v>
      </c>
      <c r="C300" t="s">
        <v>1562</v>
      </c>
      <c r="D300" t="s">
        <v>33</v>
      </c>
      <c r="E300" t="s">
        <v>1502</v>
      </c>
      <c r="F300" t="s">
        <v>1286</v>
      </c>
      <c r="G300" t="s">
        <v>1504</v>
      </c>
      <c r="H300" t="s">
        <v>1542</v>
      </c>
      <c r="I300" t="s">
        <v>2131</v>
      </c>
      <c r="J300">
        <v>6</v>
      </c>
      <c r="K300">
        <v>6539</v>
      </c>
      <c r="L300">
        <v>0</v>
      </c>
      <c r="M300">
        <v>39234</v>
      </c>
      <c r="N300">
        <v>0.25</v>
      </c>
      <c r="O300">
        <v>9808.5</v>
      </c>
      <c r="P300" t="s">
        <v>1525</v>
      </c>
      <c r="Q300" t="s">
        <v>1338</v>
      </c>
      <c r="R300">
        <v>8</v>
      </c>
    </row>
    <row r="301" spans="1:18">
      <c r="A301" t="s">
        <v>2132</v>
      </c>
      <c r="B301" s="77">
        <v>45226</v>
      </c>
      <c r="C301" t="s">
        <v>1562</v>
      </c>
      <c r="D301" t="s">
        <v>33</v>
      </c>
      <c r="E301" t="s">
        <v>777</v>
      </c>
      <c r="F301" t="s">
        <v>1286</v>
      </c>
      <c r="G301" t="s">
        <v>216</v>
      </c>
      <c r="H301" t="s">
        <v>1707</v>
      </c>
      <c r="I301" t="s">
        <v>2133</v>
      </c>
      <c r="J301">
        <v>3</v>
      </c>
      <c r="K301">
        <v>74157</v>
      </c>
      <c r="L301">
        <v>0.2</v>
      </c>
      <c r="M301">
        <v>177976.8</v>
      </c>
      <c r="N301">
        <v>0.15</v>
      </c>
      <c r="O301">
        <v>26696.52</v>
      </c>
      <c r="P301" t="s">
        <v>1507</v>
      </c>
      <c r="Q301" t="s">
        <v>1338</v>
      </c>
      <c r="R301">
        <v>3</v>
      </c>
    </row>
    <row r="302" spans="1:18">
      <c r="A302" t="s">
        <v>2134</v>
      </c>
      <c r="B302" s="77">
        <v>45227</v>
      </c>
      <c r="C302" t="s">
        <v>1501</v>
      </c>
      <c r="D302" t="s">
        <v>33</v>
      </c>
      <c r="E302" t="s">
        <v>1502</v>
      </c>
      <c r="F302" t="s">
        <v>1519</v>
      </c>
      <c r="G302" t="s">
        <v>1513</v>
      </c>
      <c r="H302" t="s">
        <v>1569</v>
      </c>
      <c r="I302" t="s">
        <v>2135</v>
      </c>
      <c r="J302">
        <v>8</v>
      </c>
      <c r="K302">
        <v>201</v>
      </c>
      <c r="L302">
        <v>0.02</v>
      </c>
      <c r="M302">
        <v>1575.84</v>
      </c>
      <c r="N302">
        <v>0.4</v>
      </c>
      <c r="O302">
        <v>630.34</v>
      </c>
      <c r="P302" t="s">
        <v>1507</v>
      </c>
      <c r="Q302" t="s">
        <v>1338</v>
      </c>
      <c r="R302">
        <v>6</v>
      </c>
    </row>
    <row r="303" spans="1:18">
      <c r="A303" t="s">
        <v>2136</v>
      </c>
      <c r="B303" s="77">
        <v>45228</v>
      </c>
      <c r="C303" t="s">
        <v>1501</v>
      </c>
      <c r="D303" t="s">
        <v>28</v>
      </c>
      <c r="E303" t="s">
        <v>834</v>
      </c>
      <c r="F303" t="s">
        <v>1286</v>
      </c>
      <c r="G303" t="s">
        <v>1513</v>
      </c>
      <c r="H303" t="s">
        <v>1539</v>
      </c>
      <c r="I303" t="s">
        <v>2137</v>
      </c>
      <c r="J303">
        <v>2</v>
      </c>
      <c r="K303">
        <v>788</v>
      </c>
      <c r="L303">
        <v>0.12</v>
      </c>
      <c r="M303">
        <v>1386.88</v>
      </c>
      <c r="N303">
        <v>0.4</v>
      </c>
      <c r="O303">
        <v>554.75</v>
      </c>
      <c r="P303" t="s">
        <v>1507</v>
      </c>
      <c r="Q303" t="s">
        <v>1338</v>
      </c>
      <c r="R303">
        <v>6</v>
      </c>
    </row>
    <row r="304" spans="1:18">
      <c r="A304" t="s">
        <v>2138</v>
      </c>
      <c r="B304" s="77">
        <v>45229</v>
      </c>
      <c r="C304" t="s">
        <v>1510</v>
      </c>
      <c r="D304" t="s">
        <v>33</v>
      </c>
      <c r="E304" t="s">
        <v>834</v>
      </c>
      <c r="F304" t="s">
        <v>1563</v>
      </c>
      <c r="G304" t="s">
        <v>216</v>
      </c>
      <c r="H304" t="s">
        <v>1003</v>
      </c>
      <c r="I304" t="s">
        <v>2139</v>
      </c>
      <c r="J304">
        <v>1</v>
      </c>
      <c r="K304">
        <v>33171</v>
      </c>
      <c r="L304">
        <v>0.14000000000000001</v>
      </c>
      <c r="M304">
        <v>28527.06</v>
      </c>
      <c r="N304">
        <v>0.15</v>
      </c>
      <c r="O304">
        <v>4279.0600000000004</v>
      </c>
      <c r="P304" t="s">
        <v>1525</v>
      </c>
      <c r="Q304" t="s">
        <v>1338</v>
      </c>
      <c r="R304">
        <v>1</v>
      </c>
    </row>
    <row r="305" spans="1:18">
      <c r="A305" t="s">
        <v>2140</v>
      </c>
      <c r="B305" s="77">
        <v>45230</v>
      </c>
      <c r="C305" t="s">
        <v>1533</v>
      </c>
      <c r="D305" t="s">
        <v>22</v>
      </c>
      <c r="E305" t="s">
        <v>1511</v>
      </c>
      <c r="F305" t="s">
        <v>1291</v>
      </c>
      <c r="G305" t="s">
        <v>1513</v>
      </c>
      <c r="H305" t="s">
        <v>1539</v>
      </c>
      <c r="I305" t="s">
        <v>2141</v>
      </c>
      <c r="J305">
        <v>9</v>
      </c>
      <c r="K305">
        <v>289</v>
      </c>
      <c r="L305">
        <v>0.16</v>
      </c>
      <c r="M305">
        <v>2184.84</v>
      </c>
      <c r="N305">
        <v>0.4</v>
      </c>
      <c r="O305">
        <v>873.94</v>
      </c>
      <c r="P305" t="s">
        <v>1507</v>
      </c>
      <c r="Q305" t="s">
        <v>1338</v>
      </c>
      <c r="R305">
        <v>6</v>
      </c>
    </row>
    <row r="306" spans="1:18">
      <c r="A306" t="s">
        <v>2142</v>
      </c>
      <c r="B306" s="77">
        <v>45231</v>
      </c>
      <c r="C306" t="s">
        <v>1510</v>
      </c>
      <c r="D306" t="s">
        <v>33</v>
      </c>
      <c r="E306" t="s">
        <v>834</v>
      </c>
      <c r="F306" t="s">
        <v>1286</v>
      </c>
      <c r="G306" t="s">
        <v>215</v>
      </c>
      <c r="H306" t="s">
        <v>1581</v>
      </c>
      <c r="I306" t="s">
        <v>2143</v>
      </c>
      <c r="J306">
        <v>3</v>
      </c>
      <c r="K306">
        <v>3916</v>
      </c>
      <c r="L306">
        <v>0.17</v>
      </c>
      <c r="M306">
        <v>9750.84</v>
      </c>
      <c r="N306">
        <v>0.35</v>
      </c>
      <c r="O306">
        <v>3412.79</v>
      </c>
      <c r="P306" t="s">
        <v>1516</v>
      </c>
      <c r="Q306" t="s">
        <v>1338</v>
      </c>
      <c r="R306">
        <v>3</v>
      </c>
    </row>
    <row r="307" spans="1:18">
      <c r="A307" t="s">
        <v>2144</v>
      </c>
      <c r="B307" s="77">
        <v>45232</v>
      </c>
      <c r="C307" t="s">
        <v>177</v>
      </c>
      <c r="D307" t="s">
        <v>127</v>
      </c>
      <c r="E307" t="s">
        <v>1502</v>
      </c>
      <c r="F307" t="s">
        <v>1503</v>
      </c>
      <c r="G307" t="s">
        <v>1504</v>
      </c>
      <c r="H307" t="s">
        <v>1650</v>
      </c>
      <c r="I307" t="s">
        <v>2038</v>
      </c>
      <c r="J307">
        <v>1</v>
      </c>
      <c r="K307">
        <v>5445</v>
      </c>
      <c r="L307">
        <v>0.06</v>
      </c>
      <c r="M307">
        <v>5118.3</v>
      </c>
      <c r="N307">
        <v>0.25</v>
      </c>
      <c r="O307">
        <v>1279.58</v>
      </c>
      <c r="P307" t="s">
        <v>1522</v>
      </c>
      <c r="Q307" t="s">
        <v>1338</v>
      </c>
      <c r="R307">
        <v>3</v>
      </c>
    </row>
    <row r="308" spans="1:18">
      <c r="A308" t="s">
        <v>2145</v>
      </c>
      <c r="B308" s="77">
        <v>45233</v>
      </c>
      <c r="C308" t="s">
        <v>1533</v>
      </c>
      <c r="D308" t="s">
        <v>33</v>
      </c>
      <c r="E308" t="s">
        <v>1502</v>
      </c>
      <c r="F308" t="s">
        <v>1512</v>
      </c>
      <c r="G308" t="s">
        <v>216</v>
      </c>
      <c r="H308" t="s">
        <v>1643</v>
      </c>
      <c r="I308" t="s">
        <v>2146</v>
      </c>
      <c r="J308">
        <v>7</v>
      </c>
      <c r="K308">
        <v>54139</v>
      </c>
      <c r="L308">
        <v>0</v>
      </c>
      <c r="M308">
        <v>378973</v>
      </c>
      <c r="N308">
        <v>0.15</v>
      </c>
      <c r="O308">
        <v>56845.95</v>
      </c>
      <c r="P308" t="s">
        <v>1516</v>
      </c>
      <c r="Q308" t="s">
        <v>1338</v>
      </c>
      <c r="R308">
        <v>3</v>
      </c>
    </row>
    <row r="309" spans="1:18">
      <c r="A309" t="s">
        <v>2147</v>
      </c>
      <c r="B309" s="77">
        <v>45234</v>
      </c>
      <c r="C309" t="s">
        <v>1518</v>
      </c>
      <c r="D309" t="s">
        <v>28</v>
      </c>
      <c r="E309" t="s">
        <v>1502</v>
      </c>
      <c r="F309" t="s">
        <v>1512</v>
      </c>
      <c r="G309" t="s">
        <v>1504</v>
      </c>
      <c r="H309" t="s">
        <v>1542</v>
      </c>
      <c r="I309" t="s">
        <v>2148</v>
      </c>
      <c r="J309">
        <v>5</v>
      </c>
      <c r="K309">
        <v>14350</v>
      </c>
      <c r="L309">
        <v>0.18</v>
      </c>
      <c r="M309">
        <v>58835</v>
      </c>
      <c r="N309">
        <v>0.25</v>
      </c>
      <c r="O309">
        <v>14708.75</v>
      </c>
      <c r="P309" t="s">
        <v>1525</v>
      </c>
      <c r="Q309" t="s">
        <v>1338</v>
      </c>
      <c r="R309">
        <v>8</v>
      </c>
    </row>
    <row r="310" spans="1:18">
      <c r="A310" t="s">
        <v>2149</v>
      </c>
      <c r="B310" s="77">
        <v>45235</v>
      </c>
      <c r="C310" t="s">
        <v>1510</v>
      </c>
      <c r="D310" t="s">
        <v>28</v>
      </c>
      <c r="E310" t="s">
        <v>1502</v>
      </c>
      <c r="F310" t="s">
        <v>1512</v>
      </c>
      <c r="G310" t="s">
        <v>1513</v>
      </c>
      <c r="H310" t="s">
        <v>1514</v>
      </c>
      <c r="I310" t="s">
        <v>2150</v>
      </c>
      <c r="J310">
        <v>5</v>
      </c>
      <c r="K310">
        <v>1108</v>
      </c>
      <c r="L310">
        <v>0.13</v>
      </c>
      <c r="M310">
        <v>4819.8</v>
      </c>
      <c r="N310">
        <v>0.4</v>
      </c>
      <c r="O310">
        <v>1927.92</v>
      </c>
      <c r="P310" t="s">
        <v>1507</v>
      </c>
      <c r="Q310" t="s">
        <v>1338</v>
      </c>
      <c r="R310">
        <v>5</v>
      </c>
    </row>
    <row r="311" spans="1:18">
      <c r="A311" t="s">
        <v>2151</v>
      </c>
      <c r="B311" s="77">
        <v>45236</v>
      </c>
      <c r="C311" t="s">
        <v>1501</v>
      </c>
      <c r="D311" t="s">
        <v>22</v>
      </c>
      <c r="E311" t="s">
        <v>1511</v>
      </c>
      <c r="F311" t="s">
        <v>1563</v>
      </c>
      <c r="G311" t="s">
        <v>1513</v>
      </c>
      <c r="H311" t="s">
        <v>1569</v>
      </c>
      <c r="I311" t="s">
        <v>2152</v>
      </c>
      <c r="J311">
        <v>1</v>
      </c>
      <c r="K311">
        <v>358</v>
      </c>
      <c r="L311">
        <v>0.21</v>
      </c>
      <c r="M311">
        <v>282.82</v>
      </c>
      <c r="N311">
        <v>0.4</v>
      </c>
      <c r="O311">
        <v>113.13</v>
      </c>
      <c r="P311" t="s">
        <v>1525</v>
      </c>
      <c r="Q311" t="s">
        <v>1338</v>
      </c>
      <c r="R311">
        <v>4</v>
      </c>
    </row>
    <row r="312" spans="1:18">
      <c r="A312" t="s">
        <v>2153</v>
      </c>
      <c r="B312" s="77">
        <v>45237</v>
      </c>
      <c r="C312" t="s">
        <v>1533</v>
      </c>
      <c r="D312" t="s">
        <v>28</v>
      </c>
      <c r="E312" t="s">
        <v>777</v>
      </c>
      <c r="F312" t="s">
        <v>1503</v>
      </c>
      <c r="G312" t="s">
        <v>216</v>
      </c>
      <c r="H312" t="s">
        <v>1003</v>
      </c>
      <c r="I312" t="s">
        <v>2154</v>
      </c>
      <c r="J312">
        <v>9</v>
      </c>
      <c r="K312">
        <v>13654</v>
      </c>
      <c r="L312">
        <v>0.21</v>
      </c>
      <c r="M312">
        <v>97079.94</v>
      </c>
      <c r="N312">
        <v>0.15</v>
      </c>
      <c r="O312">
        <v>14561.99</v>
      </c>
      <c r="P312" t="s">
        <v>1522</v>
      </c>
      <c r="Q312" t="s">
        <v>1338</v>
      </c>
      <c r="R312">
        <v>9</v>
      </c>
    </row>
    <row r="313" spans="1:18">
      <c r="A313" t="s">
        <v>2155</v>
      </c>
      <c r="B313" s="77">
        <v>45238</v>
      </c>
      <c r="C313" t="s">
        <v>1510</v>
      </c>
      <c r="D313" t="s">
        <v>33</v>
      </c>
      <c r="E313" t="s">
        <v>777</v>
      </c>
      <c r="F313" t="s">
        <v>1563</v>
      </c>
      <c r="G313" t="s">
        <v>215</v>
      </c>
      <c r="H313" t="s">
        <v>1534</v>
      </c>
      <c r="I313" t="s">
        <v>2156</v>
      </c>
      <c r="J313">
        <v>7</v>
      </c>
      <c r="K313">
        <v>2859</v>
      </c>
      <c r="L313">
        <v>0.21</v>
      </c>
      <c r="M313">
        <v>15810.27</v>
      </c>
      <c r="N313">
        <v>0.35</v>
      </c>
      <c r="O313">
        <v>5533.59</v>
      </c>
      <c r="P313" t="s">
        <v>1525</v>
      </c>
      <c r="Q313" t="s">
        <v>1338</v>
      </c>
      <c r="R313">
        <v>9</v>
      </c>
    </row>
    <row r="314" spans="1:18">
      <c r="A314" t="s">
        <v>2157</v>
      </c>
      <c r="B314" s="77">
        <v>45239</v>
      </c>
      <c r="C314" t="s">
        <v>1562</v>
      </c>
      <c r="D314" t="s">
        <v>127</v>
      </c>
      <c r="E314" t="s">
        <v>1511</v>
      </c>
      <c r="F314" t="s">
        <v>1286</v>
      </c>
      <c r="G314" t="s">
        <v>1005</v>
      </c>
      <c r="H314" t="s">
        <v>1549</v>
      </c>
      <c r="I314" t="s">
        <v>2158</v>
      </c>
      <c r="J314">
        <v>8</v>
      </c>
      <c r="K314">
        <v>17600</v>
      </c>
      <c r="L314">
        <v>0.12</v>
      </c>
      <c r="M314">
        <v>123904</v>
      </c>
      <c r="N314">
        <v>0.2</v>
      </c>
      <c r="O314">
        <v>24780.799999999999</v>
      </c>
      <c r="P314" t="s">
        <v>1507</v>
      </c>
      <c r="Q314" t="s">
        <v>29</v>
      </c>
      <c r="R314">
        <v>1</v>
      </c>
    </row>
    <row r="315" spans="1:18">
      <c r="A315" t="s">
        <v>2159</v>
      </c>
      <c r="B315" s="77">
        <v>45240</v>
      </c>
      <c r="C315" t="s">
        <v>1518</v>
      </c>
      <c r="D315" t="s">
        <v>28</v>
      </c>
      <c r="E315" t="s">
        <v>834</v>
      </c>
      <c r="F315" t="s">
        <v>1291</v>
      </c>
      <c r="G315" t="s">
        <v>216</v>
      </c>
      <c r="H315" t="s">
        <v>1707</v>
      </c>
      <c r="I315" t="s">
        <v>2160</v>
      </c>
      <c r="J315">
        <v>9</v>
      </c>
      <c r="K315">
        <v>16441</v>
      </c>
      <c r="L315">
        <v>0.08</v>
      </c>
      <c r="M315">
        <v>136131.48000000001</v>
      </c>
      <c r="N315">
        <v>0.15</v>
      </c>
      <c r="O315">
        <v>20419.72</v>
      </c>
      <c r="P315" t="s">
        <v>1522</v>
      </c>
      <c r="Q315" t="s">
        <v>1338</v>
      </c>
      <c r="R315">
        <v>2</v>
      </c>
    </row>
    <row r="316" spans="1:18">
      <c r="A316" t="s">
        <v>2161</v>
      </c>
      <c r="B316" s="77">
        <v>45241</v>
      </c>
      <c r="C316" t="s">
        <v>177</v>
      </c>
      <c r="D316" t="s">
        <v>22</v>
      </c>
      <c r="E316" t="s">
        <v>777</v>
      </c>
      <c r="F316" t="s">
        <v>1512</v>
      </c>
      <c r="G316" t="s">
        <v>1005</v>
      </c>
      <c r="H316" t="s">
        <v>1004</v>
      </c>
      <c r="I316" t="s">
        <v>2162</v>
      </c>
      <c r="J316">
        <v>6</v>
      </c>
      <c r="K316">
        <v>11667</v>
      </c>
      <c r="L316">
        <v>0.2</v>
      </c>
      <c r="M316">
        <v>56001.599999999999</v>
      </c>
      <c r="N316">
        <v>0.2</v>
      </c>
      <c r="O316">
        <v>11200.32</v>
      </c>
      <c r="P316" t="s">
        <v>1522</v>
      </c>
      <c r="Q316" t="s">
        <v>1338</v>
      </c>
      <c r="R316">
        <v>8</v>
      </c>
    </row>
    <row r="317" spans="1:18">
      <c r="A317" t="s">
        <v>2163</v>
      </c>
      <c r="B317" s="77">
        <v>45242</v>
      </c>
      <c r="C317" t="s">
        <v>1562</v>
      </c>
      <c r="D317" t="s">
        <v>33</v>
      </c>
      <c r="E317" t="s">
        <v>834</v>
      </c>
      <c r="F317" t="s">
        <v>1503</v>
      </c>
      <c r="G317" t="s">
        <v>1005</v>
      </c>
      <c r="H317" t="s">
        <v>1004</v>
      </c>
      <c r="I317" t="s">
        <v>2164</v>
      </c>
      <c r="J317">
        <v>5</v>
      </c>
      <c r="K317">
        <v>14149</v>
      </c>
      <c r="L317">
        <v>0.11</v>
      </c>
      <c r="M317">
        <v>62963.05</v>
      </c>
      <c r="N317">
        <v>0.2</v>
      </c>
      <c r="O317">
        <v>12592.61</v>
      </c>
      <c r="P317" t="s">
        <v>1507</v>
      </c>
      <c r="Q317" t="s">
        <v>1338</v>
      </c>
      <c r="R317">
        <v>5</v>
      </c>
    </row>
    <row r="318" spans="1:18">
      <c r="A318" t="s">
        <v>2165</v>
      </c>
      <c r="B318" s="77">
        <v>45243</v>
      </c>
      <c r="C318" t="s">
        <v>1562</v>
      </c>
      <c r="D318" t="s">
        <v>22</v>
      </c>
      <c r="E318" t="s">
        <v>777</v>
      </c>
      <c r="F318" t="s">
        <v>1512</v>
      </c>
      <c r="G318" t="s">
        <v>215</v>
      </c>
      <c r="H318" t="s">
        <v>1581</v>
      </c>
      <c r="I318" t="s">
        <v>2166</v>
      </c>
      <c r="J318">
        <v>6</v>
      </c>
      <c r="K318">
        <v>2298</v>
      </c>
      <c r="L318">
        <v>0.05</v>
      </c>
      <c r="M318">
        <v>13098.6</v>
      </c>
      <c r="N318">
        <v>0.35</v>
      </c>
      <c r="O318">
        <v>4584.51</v>
      </c>
      <c r="P318" t="s">
        <v>1507</v>
      </c>
      <c r="Q318" t="s">
        <v>29</v>
      </c>
      <c r="R318">
        <v>7</v>
      </c>
    </row>
    <row r="319" spans="1:18">
      <c r="A319" t="s">
        <v>2167</v>
      </c>
      <c r="B319" s="77">
        <v>45244</v>
      </c>
      <c r="C319" t="s">
        <v>1518</v>
      </c>
      <c r="D319" t="s">
        <v>28</v>
      </c>
      <c r="E319" t="s">
        <v>834</v>
      </c>
      <c r="F319" t="s">
        <v>1563</v>
      </c>
      <c r="G319" t="s">
        <v>1005</v>
      </c>
      <c r="H319" t="s">
        <v>1004</v>
      </c>
      <c r="I319" t="s">
        <v>2168</v>
      </c>
      <c r="J319">
        <v>2</v>
      </c>
      <c r="K319">
        <v>11600</v>
      </c>
      <c r="L319">
        <v>0.21</v>
      </c>
      <c r="M319">
        <v>18328</v>
      </c>
      <c r="N319">
        <v>0.2</v>
      </c>
      <c r="O319">
        <v>3665.6</v>
      </c>
      <c r="P319" t="s">
        <v>1507</v>
      </c>
      <c r="Q319" t="s">
        <v>1338</v>
      </c>
      <c r="R319">
        <v>1</v>
      </c>
    </row>
    <row r="320" spans="1:18">
      <c r="A320" t="s">
        <v>2169</v>
      </c>
      <c r="B320" s="77">
        <v>45245</v>
      </c>
      <c r="C320" t="s">
        <v>177</v>
      </c>
      <c r="D320" t="s">
        <v>28</v>
      </c>
      <c r="E320" t="s">
        <v>1511</v>
      </c>
      <c r="F320" t="s">
        <v>1519</v>
      </c>
      <c r="G320" t="s">
        <v>1005</v>
      </c>
      <c r="H320" t="s">
        <v>1566</v>
      </c>
      <c r="I320" t="s">
        <v>2170</v>
      </c>
      <c r="J320">
        <v>4</v>
      </c>
      <c r="K320">
        <v>7495</v>
      </c>
      <c r="L320">
        <v>0.22</v>
      </c>
      <c r="M320">
        <v>23384.400000000001</v>
      </c>
      <c r="N320">
        <v>0.2</v>
      </c>
      <c r="O320">
        <v>4676.88</v>
      </c>
      <c r="P320" t="s">
        <v>1525</v>
      </c>
      <c r="Q320" t="s">
        <v>1338</v>
      </c>
      <c r="R320">
        <v>5</v>
      </c>
    </row>
    <row r="321" spans="1:18">
      <c r="A321" t="s">
        <v>2171</v>
      </c>
      <c r="B321" s="77">
        <v>45246</v>
      </c>
      <c r="C321" t="s">
        <v>1501</v>
      </c>
      <c r="D321" t="s">
        <v>22</v>
      </c>
      <c r="E321" t="s">
        <v>1502</v>
      </c>
      <c r="F321" t="s">
        <v>1286</v>
      </c>
      <c r="G321" t="s">
        <v>215</v>
      </c>
      <c r="H321" t="s">
        <v>1581</v>
      </c>
      <c r="I321" t="s">
        <v>2172</v>
      </c>
      <c r="J321">
        <v>3</v>
      </c>
      <c r="K321">
        <v>2208</v>
      </c>
      <c r="L321">
        <v>0.12</v>
      </c>
      <c r="M321">
        <v>5829.12</v>
      </c>
      <c r="N321">
        <v>0.35</v>
      </c>
      <c r="O321">
        <v>2040.19</v>
      </c>
      <c r="P321" t="s">
        <v>1516</v>
      </c>
      <c r="Q321" t="s">
        <v>1338</v>
      </c>
      <c r="R321">
        <v>3</v>
      </c>
    </row>
    <row r="322" spans="1:18">
      <c r="A322" t="s">
        <v>2173</v>
      </c>
      <c r="B322" s="77">
        <v>45247</v>
      </c>
      <c r="C322" t="s">
        <v>1533</v>
      </c>
      <c r="D322" t="s">
        <v>33</v>
      </c>
      <c r="E322" t="s">
        <v>834</v>
      </c>
      <c r="F322" t="s">
        <v>1291</v>
      </c>
      <c r="G322" t="s">
        <v>1005</v>
      </c>
      <c r="H322" t="s">
        <v>81</v>
      </c>
      <c r="I322" t="s">
        <v>2174</v>
      </c>
      <c r="J322">
        <v>7</v>
      </c>
      <c r="K322">
        <v>15673</v>
      </c>
      <c r="L322">
        <v>0.02</v>
      </c>
      <c r="M322">
        <v>107516.78</v>
      </c>
      <c r="N322">
        <v>0.2</v>
      </c>
      <c r="O322">
        <v>21503.360000000001</v>
      </c>
      <c r="P322" t="s">
        <v>1525</v>
      </c>
      <c r="Q322" t="s">
        <v>1338</v>
      </c>
      <c r="R322">
        <v>2</v>
      </c>
    </row>
    <row r="323" spans="1:18">
      <c r="A323" t="s">
        <v>2175</v>
      </c>
      <c r="B323" s="77">
        <v>45248</v>
      </c>
      <c r="C323" t="s">
        <v>177</v>
      </c>
      <c r="D323" t="s">
        <v>28</v>
      </c>
      <c r="E323" t="s">
        <v>1502</v>
      </c>
      <c r="F323" t="s">
        <v>1286</v>
      </c>
      <c r="G323" t="s">
        <v>1005</v>
      </c>
      <c r="H323" t="s">
        <v>81</v>
      </c>
      <c r="I323" t="s">
        <v>2176</v>
      </c>
      <c r="J323">
        <v>9</v>
      </c>
      <c r="K323">
        <v>13130</v>
      </c>
      <c r="L323">
        <v>0.1</v>
      </c>
      <c r="M323">
        <v>106353</v>
      </c>
      <c r="N323">
        <v>0.2</v>
      </c>
      <c r="O323">
        <v>21270.6</v>
      </c>
      <c r="P323" t="s">
        <v>1525</v>
      </c>
      <c r="Q323" t="s">
        <v>1508</v>
      </c>
      <c r="R323">
        <v>2</v>
      </c>
    </row>
    <row r="324" spans="1:18">
      <c r="A324" t="s">
        <v>2177</v>
      </c>
      <c r="B324" s="77">
        <v>45249</v>
      </c>
      <c r="C324" t="s">
        <v>1510</v>
      </c>
      <c r="D324" t="s">
        <v>127</v>
      </c>
      <c r="E324" t="s">
        <v>834</v>
      </c>
      <c r="F324" t="s">
        <v>1519</v>
      </c>
      <c r="G324" t="s">
        <v>1005</v>
      </c>
      <c r="H324" t="s">
        <v>1566</v>
      </c>
      <c r="I324" t="s">
        <v>2178</v>
      </c>
      <c r="J324">
        <v>5</v>
      </c>
      <c r="K324">
        <v>17222</v>
      </c>
      <c r="L324">
        <v>0.2</v>
      </c>
      <c r="M324">
        <v>68888</v>
      </c>
      <c r="N324">
        <v>0.2</v>
      </c>
      <c r="O324">
        <v>13777.6</v>
      </c>
      <c r="P324" t="s">
        <v>1516</v>
      </c>
      <c r="Q324" t="s">
        <v>1338</v>
      </c>
      <c r="R324">
        <v>9</v>
      </c>
    </row>
    <row r="325" spans="1:18">
      <c r="A325" t="s">
        <v>2179</v>
      </c>
      <c r="B325" s="77">
        <v>45250</v>
      </c>
      <c r="C325" t="s">
        <v>1562</v>
      </c>
      <c r="D325" t="s">
        <v>28</v>
      </c>
      <c r="E325" t="s">
        <v>834</v>
      </c>
      <c r="F325" t="s">
        <v>1291</v>
      </c>
      <c r="G325" t="s">
        <v>216</v>
      </c>
      <c r="H325" t="s">
        <v>1707</v>
      </c>
      <c r="I325" t="s">
        <v>2180</v>
      </c>
      <c r="J325">
        <v>6</v>
      </c>
      <c r="K325">
        <v>75429</v>
      </c>
      <c r="L325">
        <v>0.23</v>
      </c>
      <c r="M325">
        <v>348481.98</v>
      </c>
      <c r="N325">
        <v>0.15</v>
      </c>
      <c r="O325">
        <v>52272.3</v>
      </c>
      <c r="P325" t="s">
        <v>1507</v>
      </c>
      <c r="Q325" t="s">
        <v>1338</v>
      </c>
      <c r="R325">
        <v>4</v>
      </c>
    </row>
    <row r="326" spans="1:18">
      <c r="A326" t="s">
        <v>2181</v>
      </c>
      <c r="B326" s="77">
        <v>45251</v>
      </c>
      <c r="C326" t="s">
        <v>1510</v>
      </c>
      <c r="D326" t="s">
        <v>33</v>
      </c>
      <c r="E326" t="s">
        <v>834</v>
      </c>
      <c r="F326" t="s">
        <v>1519</v>
      </c>
      <c r="G326" t="s">
        <v>216</v>
      </c>
      <c r="H326" t="s">
        <v>1643</v>
      </c>
      <c r="I326" t="s">
        <v>2182</v>
      </c>
      <c r="J326">
        <v>2</v>
      </c>
      <c r="K326">
        <v>33669</v>
      </c>
      <c r="L326">
        <v>0.05</v>
      </c>
      <c r="M326">
        <v>63971.1</v>
      </c>
      <c r="N326">
        <v>0.15</v>
      </c>
      <c r="O326">
        <v>9595.66</v>
      </c>
      <c r="P326" t="s">
        <v>1507</v>
      </c>
      <c r="Q326" t="s">
        <v>29</v>
      </c>
      <c r="R326">
        <v>4</v>
      </c>
    </row>
    <row r="327" spans="1:18">
      <c r="A327" t="s">
        <v>2183</v>
      </c>
      <c r="B327" s="77">
        <v>45252</v>
      </c>
      <c r="C327" t="s">
        <v>1501</v>
      </c>
      <c r="D327" t="s">
        <v>28</v>
      </c>
      <c r="E327" t="s">
        <v>834</v>
      </c>
      <c r="F327" t="s">
        <v>1286</v>
      </c>
      <c r="G327" t="s">
        <v>216</v>
      </c>
      <c r="H327" t="s">
        <v>1707</v>
      </c>
      <c r="I327" t="s">
        <v>2184</v>
      </c>
      <c r="J327">
        <v>3</v>
      </c>
      <c r="K327">
        <v>44068</v>
      </c>
      <c r="L327">
        <v>0.02</v>
      </c>
      <c r="M327">
        <v>129559.92</v>
      </c>
      <c r="N327">
        <v>0.15</v>
      </c>
      <c r="O327">
        <v>19433.990000000002</v>
      </c>
      <c r="P327" t="s">
        <v>1516</v>
      </c>
      <c r="Q327" t="s">
        <v>1338</v>
      </c>
      <c r="R327">
        <v>7</v>
      </c>
    </row>
    <row r="328" spans="1:18">
      <c r="A328" t="s">
        <v>2185</v>
      </c>
      <c r="B328" s="77">
        <v>45253</v>
      </c>
      <c r="C328" t="s">
        <v>1510</v>
      </c>
      <c r="D328" t="s">
        <v>22</v>
      </c>
      <c r="E328" t="s">
        <v>834</v>
      </c>
      <c r="F328" t="s">
        <v>1563</v>
      </c>
      <c r="G328" t="s">
        <v>215</v>
      </c>
      <c r="H328" t="s">
        <v>1603</v>
      </c>
      <c r="I328" t="s">
        <v>2186</v>
      </c>
      <c r="J328">
        <v>3</v>
      </c>
      <c r="K328">
        <v>1743</v>
      </c>
      <c r="L328">
        <v>0.22</v>
      </c>
      <c r="M328">
        <v>4078.62</v>
      </c>
      <c r="N328">
        <v>0.35</v>
      </c>
      <c r="O328">
        <v>1427.52</v>
      </c>
      <c r="P328" t="s">
        <v>1516</v>
      </c>
      <c r="Q328" t="s">
        <v>1338</v>
      </c>
      <c r="R328">
        <v>2</v>
      </c>
    </row>
    <row r="329" spans="1:18">
      <c r="A329" t="s">
        <v>2187</v>
      </c>
      <c r="B329" s="77">
        <v>45254</v>
      </c>
      <c r="C329" t="s">
        <v>177</v>
      </c>
      <c r="D329" t="s">
        <v>28</v>
      </c>
      <c r="E329" t="s">
        <v>1502</v>
      </c>
      <c r="F329" t="s">
        <v>1286</v>
      </c>
      <c r="G329" t="s">
        <v>1513</v>
      </c>
      <c r="H329" t="s">
        <v>1569</v>
      </c>
      <c r="I329" t="s">
        <v>2188</v>
      </c>
      <c r="J329">
        <v>9</v>
      </c>
      <c r="K329">
        <v>1249</v>
      </c>
      <c r="L329">
        <v>0.1</v>
      </c>
      <c r="M329">
        <v>10116.9</v>
      </c>
      <c r="N329">
        <v>0.4</v>
      </c>
      <c r="O329">
        <v>4046.76</v>
      </c>
      <c r="P329" t="s">
        <v>1525</v>
      </c>
      <c r="Q329" t="s">
        <v>1338</v>
      </c>
      <c r="R329">
        <v>3</v>
      </c>
    </row>
    <row r="330" spans="1:18">
      <c r="A330" t="s">
        <v>2189</v>
      </c>
      <c r="B330" s="77">
        <v>45255</v>
      </c>
      <c r="C330" t="s">
        <v>1510</v>
      </c>
      <c r="D330" t="s">
        <v>28</v>
      </c>
      <c r="E330" t="s">
        <v>834</v>
      </c>
      <c r="F330" t="s">
        <v>1286</v>
      </c>
      <c r="G330" t="s">
        <v>1005</v>
      </c>
      <c r="H330" t="s">
        <v>1549</v>
      </c>
      <c r="I330" t="s">
        <v>2190</v>
      </c>
      <c r="J330">
        <v>7</v>
      </c>
      <c r="K330">
        <v>6616</v>
      </c>
      <c r="L330">
        <v>0.14000000000000001</v>
      </c>
      <c r="M330">
        <v>39828.32</v>
      </c>
      <c r="N330">
        <v>0.2</v>
      </c>
      <c r="O330">
        <v>7965.66</v>
      </c>
      <c r="P330" t="s">
        <v>1522</v>
      </c>
      <c r="Q330" t="s">
        <v>1338</v>
      </c>
      <c r="R330">
        <v>3</v>
      </c>
    </row>
    <row r="331" spans="1:18">
      <c r="A331" t="s">
        <v>2191</v>
      </c>
      <c r="B331" s="77">
        <v>45256</v>
      </c>
      <c r="C331" t="s">
        <v>1501</v>
      </c>
      <c r="D331" t="s">
        <v>33</v>
      </c>
      <c r="E331" t="s">
        <v>1502</v>
      </c>
      <c r="F331" t="s">
        <v>1286</v>
      </c>
      <c r="G331" t="s">
        <v>1005</v>
      </c>
      <c r="H331" t="s">
        <v>1004</v>
      </c>
      <c r="I331" t="s">
        <v>2192</v>
      </c>
      <c r="J331">
        <v>8</v>
      </c>
      <c r="K331">
        <v>18393</v>
      </c>
      <c r="L331">
        <v>0.24</v>
      </c>
      <c r="M331">
        <v>111829.44</v>
      </c>
      <c r="N331">
        <v>0.2</v>
      </c>
      <c r="O331">
        <v>22365.89</v>
      </c>
      <c r="P331" t="s">
        <v>1516</v>
      </c>
      <c r="Q331" t="s">
        <v>1338</v>
      </c>
      <c r="R331">
        <v>6</v>
      </c>
    </row>
    <row r="332" spans="1:18">
      <c r="A332" t="s">
        <v>2193</v>
      </c>
      <c r="B332" s="77">
        <v>45257</v>
      </c>
      <c r="C332" t="s">
        <v>1501</v>
      </c>
      <c r="D332" t="s">
        <v>22</v>
      </c>
      <c r="E332" t="s">
        <v>1511</v>
      </c>
      <c r="F332" t="s">
        <v>1503</v>
      </c>
      <c r="G332" t="s">
        <v>215</v>
      </c>
      <c r="H332" t="s">
        <v>1520</v>
      </c>
      <c r="I332" t="s">
        <v>2194</v>
      </c>
      <c r="J332">
        <v>9</v>
      </c>
      <c r="K332">
        <v>2925</v>
      </c>
      <c r="L332">
        <v>0.02</v>
      </c>
      <c r="M332">
        <v>25798.5</v>
      </c>
      <c r="N332">
        <v>0.35</v>
      </c>
      <c r="O332">
        <v>9029.4699999999993</v>
      </c>
      <c r="P332" t="s">
        <v>1525</v>
      </c>
      <c r="Q332" t="s">
        <v>1338</v>
      </c>
      <c r="R332">
        <v>3</v>
      </c>
    </row>
    <row r="333" spans="1:18">
      <c r="A333" t="s">
        <v>2195</v>
      </c>
      <c r="B333" s="77">
        <v>45258</v>
      </c>
      <c r="C333" t="s">
        <v>1501</v>
      </c>
      <c r="D333" t="s">
        <v>33</v>
      </c>
      <c r="E333" t="s">
        <v>777</v>
      </c>
      <c r="F333" t="s">
        <v>1519</v>
      </c>
      <c r="G333" t="s">
        <v>1005</v>
      </c>
      <c r="H333" t="s">
        <v>1549</v>
      </c>
      <c r="I333" t="s">
        <v>2196</v>
      </c>
      <c r="J333">
        <v>6</v>
      </c>
      <c r="K333">
        <v>7752</v>
      </c>
      <c r="L333">
        <v>0.16</v>
      </c>
      <c r="M333">
        <v>39070.080000000002</v>
      </c>
      <c r="N333">
        <v>0.2</v>
      </c>
      <c r="O333">
        <v>7814.02</v>
      </c>
      <c r="P333" t="s">
        <v>1522</v>
      </c>
      <c r="Q333" t="s">
        <v>1338</v>
      </c>
      <c r="R333">
        <v>5</v>
      </c>
    </row>
    <row r="334" spans="1:18">
      <c r="A334" t="s">
        <v>2197</v>
      </c>
      <c r="B334" s="77">
        <v>45259</v>
      </c>
      <c r="C334" t="s">
        <v>177</v>
      </c>
      <c r="D334" t="s">
        <v>28</v>
      </c>
      <c r="E334" t="s">
        <v>834</v>
      </c>
      <c r="F334" t="s">
        <v>1519</v>
      </c>
      <c r="G334" t="s">
        <v>216</v>
      </c>
      <c r="H334" t="s">
        <v>1707</v>
      </c>
      <c r="I334" t="s">
        <v>2198</v>
      </c>
      <c r="J334">
        <v>4</v>
      </c>
      <c r="K334">
        <v>41401</v>
      </c>
      <c r="L334">
        <v>0.02</v>
      </c>
      <c r="M334">
        <v>162291.92000000001</v>
      </c>
      <c r="N334">
        <v>0.15</v>
      </c>
      <c r="O334">
        <v>24343.79</v>
      </c>
      <c r="P334" t="s">
        <v>1507</v>
      </c>
      <c r="Q334" t="s">
        <v>1338</v>
      </c>
      <c r="R334">
        <v>4</v>
      </c>
    </row>
    <row r="335" spans="1:18">
      <c r="A335" t="s">
        <v>2199</v>
      </c>
      <c r="B335" s="77">
        <v>45260</v>
      </c>
      <c r="C335" t="s">
        <v>1501</v>
      </c>
      <c r="D335" t="s">
        <v>127</v>
      </c>
      <c r="E335" t="s">
        <v>777</v>
      </c>
      <c r="F335" t="s">
        <v>1512</v>
      </c>
      <c r="G335" t="s">
        <v>1513</v>
      </c>
      <c r="H335" t="s">
        <v>1569</v>
      </c>
      <c r="I335" t="s">
        <v>2200</v>
      </c>
      <c r="J335">
        <v>1</v>
      </c>
      <c r="K335">
        <v>783</v>
      </c>
      <c r="L335">
        <v>0.09</v>
      </c>
      <c r="M335">
        <v>712.53</v>
      </c>
      <c r="N335">
        <v>0.4</v>
      </c>
      <c r="O335">
        <v>285.01</v>
      </c>
      <c r="P335" t="s">
        <v>1507</v>
      </c>
      <c r="Q335" t="s">
        <v>29</v>
      </c>
      <c r="R335">
        <v>3</v>
      </c>
    </row>
    <row r="336" spans="1:18">
      <c r="A336" t="s">
        <v>2201</v>
      </c>
      <c r="B336" s="77">
        <v>45261</v>
      </c>
      <c r="C336" t="s">
        <v>1562</v>
      </c>
      <c r="D336" t="s">
        <v>28</v>
      </c>
      <c r="E336" t="s">
        <v>1502</v>
      </c>
      <c r="F336" t="s">
        <v>1519</v>
      </c>
      <c r="G336" t="s">
        <v>1504</v>
      </c>
      <c r="H336" t="s">
        <v>1586</v>
      </c>
      <c r="I336" t="s">
        <v>2202</v>
      </c>
      <c r="J336">
        <v>8</v>
      </c>
      <c r="K336">
        <v>7295</v>
      </c>
      <c r="L336">
        <v>0.2</v>
      </c>
      <c r="M336">
        <v>46688</v>
      </c>
      <c r="N336">
        <v>0.25</v>
      </c>
      <c r="O336">
        <v>11672</v>
      </c>
      <c r="P336" t="s">
        <v>1525</v>
      </c>
      <c r="Q336" t="s">
        <v>1338</v>
      </c>
      <c r="R336">
        <v>8</v>
      </c>
    </row>
    <row r="337" spans="1:18">
      <c r="A337" t="s">
        <v>2203</v>
      </c>
      <c r="B337" s="77">
        <v>45262</v>
      </c>
      <c r="C337" t="s">
        <v>1501</v>
      </c>
      <c r="D337" t="s">
        <v>33</v>
      </c>
      <c r="E337" t="s">
        <v>1511</v>
      </c>
      <c r="F337" t="s">
        <v>1512</v>
      </c>
      <c r="G337" t="s">
        <v>1005</v>
      </c>
      <c r="H337" t="s">
        <v>1549</v>
      </c>
      <c r="I337" t="s">
        <v>2204</v>
      </c>
      <c r="J337">
        <v>7</v>
      </c>
      <c r="K337">
        <v>19456</v>
      </c>
      <c r="L337">
        <v>0.11</v>
      </c>
      <c r="M337">
        <v>121210.88</v>
      </c>
      <c r="N337">
        <v>0.2</v>
      </c>
      <c r="O337">
        <v>24242.18</v>
      </c>
      <c r="P337" t="s">
        <v>1525</v>
      </c>
      <c r="Q337" t="s">
        <v>29</v>
      </c>
      <c r="R337">
        <v>3</v>
      </c>
    </row>
    <row r="338" spans="1:18">
      <c r="A338" t="s">
        <v>2205</v>
      </c>
      <c r="B338" s="77">
        <v>45263</v>
      </c>
      <c r="C338" t="s">
        <v>1510</v>
      </c>
      <c r="D338" t="s">
        <v>127</v>
      </c>
      <c r="E338" t="s">
        <v>1511</v>
      </c>
      <c r="F338" t="s">
        <v>1503</v>
      </c>
      <c r="G338" t="s">
        <v>216</v>
      </c>
      <c r="H338" t="s">
        <v>1643</v>
      </c>
      <c r="I338" t="s">
        <v>2206</v>
      </c>
      <c r="J338">
        <v>2</v>
      </c>
      <c r="K338">
        <v>44084</v>
      </c>
      <c r="L338">
        <v>0.25</v>
      </c>
      <c r="M338">
        <v>66126</v>
      </c>
      <c r="N338">
        <v>0.15</v>
      </c>
      <c r="O338">
        <v>9918.9</v>
      </c>
      <c r="P338" t="s">
        <v>1516</v>
      </c>
      <c r="Q338" t="s">
        <v>1338</v>
      </c>
      <c r="R338">
        <v>6</v>
      </c>
    </row>
    <row r="339" spans="1:18">
      <c r="A339" t="s">
        <v>2207</v>
      </c>
      <c r="B339" s="77">
        <v>45264</v>
      </c>
      <c r="C339" t="s">
        <v>1533</v>
      </c>
      <c r="D339" t="s">
        <v>33</v>
      </c>
      <c r="E339" t="s">
        <v>1511</v>
      </c>
      <c r="F339" t="s">
        <v>1563</v>
      </c>
      <c r="G339" t="s">
        <v>1504</v>
      </c>
      <c r="H339" t="s">
        <v>1650</v>
      </c>
      <c r="I339" t="s">
        <v>2208</v>
      </c>
      <c r="J339">
        <v>8</v>
      </c>
      <c r="K339">
        <v>6699</v>
      </c>
      <c r="L339">
        <v>0.14000000000000001</v>
      </c>
      <c r="M339">
        <v>46089.120000000003</v>
      </c>
      <c r="N339">
        <v>0.25</v>
      </c>
      <c r="O339">
        <v>11522.28</v>
      </c>
      <c r="P339" t="s">
        <v>1507</v>
      </c>
      <c r="Q339" t="s">
        <v>1338</v>
      </c>
      <c r="R339">
        <v>7</v>
      </c>
    </row>
    <row r="340" spans="1:18">
      <c r="A340" t="s">
        <v>2209</v>
      </c>
      <c r="B340" s="77">
        <v>45265</v>
      </c>
      <c r="C340" t="s">
        <v>1510</v>
      </c>
      <c r="D340" t="s">
        <v>33</v>
      </c>
      <c r="E340" t="s">
        <v>777</v>
      </c>
      <c r="F340" t="s">
        <v>1512</v>
      </c>
      <c r="G340" t="s">
        <v>1513</v>
      </c>
      <c r="H340" t="s">
        <v>1514</v>
      </c>
      <c r="I340" t="s">
        <v>2210</v>
      </c>
      <c r="J340">
        <v>5</v>
      </c>
      <c r="K340">
        <v>249</v>
      </c>
      <c r="L340">
        <v>0.08</v>
      </c>
      <c r="M340">
        <v>1145.4000000000001</v>
      </c>
      <c r="N340">
        <v>0.4</v>
      </c>
      <c r="O340">
        <v>458.16</v>
      </c>
      <c r="P340" t="s">
        <v>1525</v>
      </c>
      <c r="Q340" t="s">
        <v>29</v>
      </c>
      <c r="R340">
        <v>7</v>
      </c>
    </row>
    <row r="341" spans="1:18">
      <c r="A341" t="s">
        <v>2211</v>
      </c>
      <c r="B341" s="77">
        <v>45266</v>
      </c>
      <c r="C341" t="s">
        <v>1533</v>
      </c>
      <c r="D341" t="s">
        <v>22</v>
      </c>
      <c r="E341" t="s">
        <v>1502</v>
      </c>
      <c r="F341" t="s">
        <v>1286</v>
      </c>
      <c r="G341" t="s">
        <v>1504</v>
      </c>
      <c r="H341" t="s">
        <v>1505</v>
      </c>
      <c r="I341" t="s">
        <v>2212</v>
      </c>
      <c r="J341">
        <v>7</v>
      </c>
      <c r="K341">
        <v>7807</v>
      </c>
      <c r="L341">
        <v>0.06</v>
      </c>
      <c r="M341">
        <v>51370.06</v>
      </c>
      <c r="N341">
        <v>0.25</v>
      </c>
      <c r="O341">
        <v>12842.52</v>
      </c>
      <c r="P341" t="s">
        <v>1507</v>
      </c>
      <c r="Q341" t="s">
        <v>1338</v>
      </c>
      <c r="R341">
        <v>2</v>
      </c>
    </row>
    <row r="342" spans="1:18">
      <c r="A342" t="s">
        <v>2213</v>
      </c>
      <c r="B342" s="77">
        <v>45267</v>
      </c>
      <c r="C342" t="s">
        <v>1510</v>
      </c>
      <c r="D342" t="s">
        <v>127</v>
      </c>
      <c r="E342" t="s">
        <v>834</v>
      </c>
      <c r="F342" t="s">
        <v>1563</v>
      </c>
      <c r="G342" t="s">
        <v>216</v>
      </c>
      <c r="H342" t="s">
        <v>1003</v>
      </c>
      <c r="I342" t="s">
        <v>2214</v>
      </c>
      <c r="J342">
        <v>4</v>
      </c>
      <c r="K342">
        <v>65826</v>
      </c>
      <c r="L342">
        <v>0.09</v>
      </c>
      <c r="M342">
        <v>239606.64</v>
      </c>
      <c r="N342">
        <v>0.15</v>
      </c>
      <c r="O342">
        <v>35941</v>
      </c>
      <c r="P342" t="s">
        <v>1507</v>
      </c>
      <c r="Q342" t="s">
        <v>1338</v>
      </c>
      <c r="R342">
        <v>3</v>
      </c>
    </row>
    <row r="343" spans="1:18">
      <c r="A343" t="s">
        <v>2215</v>
      </c>
      <c r="B343" s="77">
        <v>45268</v>
      </c>
      <c r="C343" t="s">
        <v>177</v>
      </c>
      <c r="D343" t="s">
        <v>28</v>
      </c>
      <c r="E343" t="s">
        <v>834</v>
      </c>
      <c r="F343" t="s">
        <v>1503</v>
      </c>
      <c r="G343" t="s">
        <v>1504</v>
      </c>
      <c r="H343" t="s">
        <v>1650</v>
      </c>
      <c r="I343" t="s">
        <v>2216</v>
      </c>
      <c r="J343">
        <v>5</v>
      </c>
      <c r="K343">
        <v>4683</v>
      </c>
      <c r="L343">
        <v>0.09</v>
      </c>
      <c r="M343">
        <v>21307.65</v>
      </c>
      <c r="N343">
        <v>0.25</v>
      </c>
      <c r="O343">
        <v>5326.91</v>
      </c>
      <c r="P343" t="s">
        <v>1516</v>
      </c>
      <c r="Q343" t="s">
        <v>1338</v>
      </c>
      <c r="R343">
        <v>4</v>
      </c>
    </row>
    <row r="344" spans="1:18">
      <c r="A344" t="s">
        <v>2217</v>
      </c>
      <c r="B344" s="77">
        <v>45269</v>
      </c>
      <c r="C344" t="s">
        <v>1510</v>
      </c>
      <c r="D344" t="s">
        <v>33</v>
      </c>
      <c r="E344" t="s">
        <v>1502</v>
      </c>
      <c r="F344" t="s">
        <v>1519</v>
      </c>
      <c r="G344" t="s">
        <v>215</v>
      </c>
      <c r="H344" t="s">
        <v>1603</v>
      </c>
      <c r="I344" t="s">
        <v>2218</v>
      </c>
      <c r="J344">
        <v>8</v>
      </c>
      <c r="K344">
        <v>3773</v>
      </c>
      <c r="L344">
        <v>0.02</v>
      </c>
      <c r="M344">
        <v>29580.32</v>
      </c>
      <c r="N344">
        <v>0.35</v>
      </c>
      <c r="O344">
        <v>10353.11</v>
      </c>
      <c r="P344" t="s">
        <v>1522</v>
      </c>
      <c r="Q344" t="s">
        <v>1338</v>
      </c>
      <c r="R344">
        <v>7</v>
      </c>
    </row>
    <row r="345" spans="1:18">
      <c r="A345" t="s">
        <v>2219</v>
      </c>
      <c r="B345" s="77">
        <v>45270</v>
      </c>
      <c r="C345" t="s">
        <v>177</v>
      </c>
      <c r="D345" t="s">
        <v>28</v>
      </c>
      <c r="E345" t="s">
        <v>777</v>
      </c>
      <c r="F345" t="s">
        <v>1512</v>
      </c>
      <c r="G345" t="s">
        <v>1504</v>
      </c>
      <c r="H345" t="s">
        <v>1505</v>
      </c>
      <c r="I345" t="s">
        <v>2220</v>
      </c>
      <c r="J345">
        <v>1</v>
      </c>
      <c r="K345">
        <v>8000</v>
      </c>
      <c r="L345">
        <v>0.09</v>
      </c>
      <c r="M345">
        <v>7280</v>
      </c>
      <c r="N345">
        <v>0.25</v>
      </c>
      <c r="O345">
        <v>1820</v>
      </c>
      <c r="P345" t="s">
        <v>1516</v>
      </c>
      <c r="Q345" t="s">
        <v>1338</v>
      </c>
      <c r="R345">
        <v>2</v>
      </c>
    </row>
    <row r="346" spans="1:18">
      <c r="A346" t="s">
        <v>2221</v>
      </c>
      <c r="B346" s="77">
        <v>45271</v>
      </c>
      <c r="C346" t="s">
        <v>177</v>
      </c>
      <c r="D346" t="s">
        <v>22</v>
      </c>
      <c r="E346" t="s">
        <v>834</v>
      </c>
      <c r="F346" t="s">
        <v>1286</v>
      </c>
      <c r="G346" t="s">
        <v>1005</v>
      </c>
      <c r="H346" t="s">
        <v>1549</v>
      </c>
      <c r="I346" t="s">
        <v>2222</v>
      </c>
      <c r="J346">
        <v>1</v>
      </c>
      <c r="K346">
        <v>2145</v>
      </c>
      <c r="L346">
        <v>0.12</v>
      </c>
      <c r="M346">
        <v>1887.6</v>
      </c>
      <c r="N346">
        <v>0.2</v>
      </c>
      <c r="O346">
        <v>377.52</v>
      </c>
      <c r="P346" t="s">
        <v>1525</v>
      </c>
      <c r="Q346" t="s">
        <v>1508</v>
      </c>
      <c r="R346">
        <v>3</v>
      </c>
    </row>
    <row r="347" spans="1:18">
      <c r="A347" t="s">
        <v>2223</v>
      </c>
      <c r="B347" s="77">
        <v>45272</v>
      </c>
      <c r="C347" t="s">
        <v>1501</v>
      </c>
      <c r="D347" t="s">
        <v>22</v>
      </c>
      <c r="E347" t="s">
        <v>1502</v>
      </c>
      <c r="F347" t="s">
        <v>1291</v>
      </c>
      <c r="G347" t="s">
        <v>1005</v>
      </c>
      <c r="H347" t="s">
        <v>81</v>
      </c>
      <c r="I347" t="s">
        <v>2224</v>
      </c>
      <c r="J347">
        <v>4</v>
      </c>
      <c r="K347">
        <v>7010</v>
      </c>
      <c r="L347">
        <v>0.18</v>
      </c>
      <c r="M347">
        <v>22992.799999999999</v>
      </c>
      <c r="N347">
        <v>0.2</v>
      </c>
      <c r="O347">
        <v>4598.5600000000004</v>
      </c>
      <c r="P347" t="s">
        <v>1516</v>
      </c>
      <c r="Q347" t="s">
        <v>1338</v>
      </c>
      <c r="R347">
        <v>7</v>
      </c>
    </row>
    <row r="348" spans="1:18">
      <c r="A348" t="s">
        <v>2225</v>
      </c>
      <c r="B348" s="77">
        <v>45273</v>
      </c>
      <c r="C348" t="s">
        <v>1562</v>
      </c>
      <c r="D348" t="s">
        <v>127</v>
      </c>
      <c r="E348" t="s">
        <v>834</v>
      </c>
      <c r="F348" t="s">
        <v>1291</v>
      </c>
      <c r="G348" t="s">
        <v>215</v>
      </c>
      <c r="H348" t="s">
        <v>1581</v>
      </c>
      <c r="I348" t="s">
        <v>2226</v>
      </c>
      <c r="J348">
        <v>3</v>
      </c>
      <c r="K348">
        <v>3540</v>
      </c>
      <c r="L348">
        <v>0.16</v>
      </c>
      <c r="M348">
        <v>8920.7999999999993</v>
      </c>
      <c r="N348">
        <v>0.35</v>
      </c>
      <c r="O348">
        <v>3122.28</v>
      </c>
      <c r="P348" t="s">
        <v>1516</v>
      </c>
      <c r="Q348" t="s">
        <v>1338</v>
      </c>
      <c r="R348">
        <v>7</v>
      </c>
    </row>
    <row r="349" spans="1:18">
      <c r="A349" t="s">
        <v>2227</v>
      </c>
      <c r="B349" s="77">
        <v>45274</v>
      </c>
      <c r="C349" t="s">
        <v>1533</v>
      </c>
      <c r="D349" t="s">
        <v>22</v>
      </c>
      <c r="E349" t="s">
        <v>1511</v>
      </c>
      <c r="F349" t="s">
        <v>1563</v>
      </c>
      <c r="G349" t="s">
        <v>216</v>
      </c>
      <c r="H349" t="s">
        <v>1574</v>
      </c>
      <c r="I349" t="s">
        <v>2228</v>
      </c>
      <c r="J349">
        <v>2</v>
      </c>
      <c r="K349">
        <v>74174</v>
      </c>
      <c r="L349">
        <v>0.18</v>
      </c>
      <c r="M349">
        <v>121645.36</v>
      </c>
      <c r="N349">
        <v>0.15</v>
      </c>
      <c r="O349">
        <v>18246.8</v>
      </c>
      <c r="P349" t="s">
        <v>1507</v>
      </c>
      <c r="Q349" t="s">
        <v>1338</v>
      </c>
      <c r="R349">
        <v>3</v>
      </c>
    </row>
    <row r="350" spans="1:18">
      <c r="A350" t="s">
        <v>2229</v>
      </c>
      <c r="B350" s="77">
        <v>45275</v>
      </c>
      <c r="C350" t="s">
        <v>1501</v>
      </c>
      <c r="D350" t="s">
        <v>22</v>
      </c>
      <c r="E350" t="s">
        <v>834</v>
      </c>
      <c r="F350" t="s">
        <v>1519</v>
      </c>
      <c r="G350" t="s">
        <v>1005</v>
      </c>
      <c r="H350" t="s">
        <v>1549</v>
      </c>
      <c r="I350" t="s">
        <v>2230</v>
      </c>
      <c r="J350">
        <v>3</v>
      </c>
      <c r="K350">
        <v>18866</v>
      </c>
      <c r="L350">
        <v>0</v>
      </c>
      <c r="M350">
        <v>56598</v>
      </c>
      <c r="N350">
        <v>0.2</v>
      </c>
      <c r="O350">
        <v>11319.6</v>
      </c>
      <c r="P350" t="s">
        <v>1516</v>
      </c>
      <c r="Q350" t="s">
        <v>1338</v>
      </c>
      <c r="R350">
        <v>1</v>
      </c>
    </row>
    <row r="351" spans="1:18">
      <c r="A351" t="s">
        <v>2231</v>
      </c>
      <c r="B351" s="77">
        <v>45276</v>
      </c>
      <c r="C351" t="s">
        <v>1501</v>
      </c>
      <c r="D351" t="s">
        <v>28</v>
      </c>
      <c r="E351" t="s">
        <v>777</v>
      </c>
      <c r="F351" t="s">
        <v>1291</v>
      </c>
      <c r="G351" t="s">
        <v>1513</v>
      </c>
      <c r="H351" t="s">
        <v>1514</v>
      </c>
      <c r="I351" t="s">
        <v>2150</v>
      </c>
      <c r="J351">
        <v>1</v>
      </c>
      <c r="K351">
        <v>1331</v>
      </c>
      <c r="L351">
        <v>0.05</v>
      </c>
      <c r="M351">
        <v>1264.45</v>
      </c>
      <c r="N351">
        <v>0.4</v>
      </c>
      <c r="O351">
        <v>505.78</v>
      </c>
      <c r="P351" t="s">
        <v>1525</v>
      </c>
      <c r="Q351" t="s">
        <v>1338</v>
      </c>
      <c r="R351">
        <v>3</v>
      </c>
    </row>
    <row r="352" spans="1:18">
      <c r="A352" t="s">
        <v>2232</v>
      </c>
      <c r="B352" s="77">
        <v>45277</v>
      </c>
      <c r="C352" t="s">
        <v>177</v>
      </c>
      <c r="D352" t="s">
        <v>22</v>
      </c>
      <c r="E352" t="s">
        <v>1502</v>
      </c>
      <c r="F352" t="s">
        <v>1563</v>
      </c>
      <c r="G352" t="s">
        <v>1005</v>
      </c>
      <c r="H352" t="s">
        <v>81</v>
      </c>
      <c r="I352" t="s">
        <v>2233</v>
      </c>
      <c r="J352">
        <v>1</v>
      </c>
      <c r="K352">
        <v>19633</v>
      </c>
      <c r="L352">
        <v>0.17</v>
      </c>
      <c r="M352">
        <v>16295.39</v>
      </c>
      <c r="N352">
        <v>0.2</v>
      </c>
      <c r="O352">
        <v>3259.08</v>
      </c>
      <c r="P352" t="s">
        <v>1522</v>
      </c>
      <c r="Q352" t="s">
        <v>1338</v>
      </c>
      <c r="R352">
        <v>5</v>
      </c>
    </row>
    <row r="353" spans="1:18">
      <c r="A353" t="s">
        <v>2234</v>
      </c>
      <c r="B353" s="77">
        <v>45278</v>
      </c>
      <c r="C353" t="s">
        <v>177</v>
      </c>
      <c r="D353" t="s">
        <v>22</v>
      </c>
      <c r="E353" t="s">
        <v>777</v>
      </c>
      <c r="F353" t="s">
        <v>1503</v>
      </c>
      <c r="G353" t="s">
        <v>1005</v>
      </c>
      <c r="H353" t="s">
        <v>81</v>
      </c>
      <c r="I353" t="s">
        <v>2235</v>
      </c>
      <c r="J353">
        <v>6</v>
      </c>
      <c r="K353">
        <v>19014</v>
      </c>
      <c r="L353">
        <v>0.12</v>
      </c>
      <c r="M353">
        <v>100393.92</v>
      </c>
      <c r="N353">
        <v>0.2</v>
      </c>
      <c r="O353">
        <v>20078.78</v>
      </c>
      <c r="P353" t="s">
        <v>1516</v>
      </c>
      <c r="Q353" t="s">
        <v>1338</v>
      </c>
      <c r="R353">
        <v>7</v>
      </c>
    </row>
    <row r="354" spans="1:18">
      <c r="A354" t="s">
        <v>2236</v>
      </c>
      <c r="B354" s="77">
        <v>45279</v>
      </c>
      <c r="C354" t="s">
        <v>1533</v>
      </c>
      <c r="D354" t="s">
        <v>33</v>
      </c>
      <c r="E354" t="s">
        <v>1502</v>
      </c>
      <c r="F354" t="s">
        <v>1563</v>
      </c>
      <c r="G354" t="s">
        <v>216</v>
      </c>
      <c r="H354" t="s">
        <v>1003</v>
      </c>
      <c r="I354" t="s">
        <v>2237</v>
      </c>
      <c r="J354">
        <v>5</v>
      </c>
      <c r="K354">
        <v>59104</v>
      </c>
      <c r="L354">
        <v>0</v>
      </c>
      <c r="M354">
        <v>295520</v>
      </c>
      <c r="N354">
        <v>0.15</v>
      </c>
      <c r="O354">
        <v>44328</v>
      </c>
      <c r="P354" t="s">
        <v>1516</v>
      </c>
      <c r="Q354" t="s">
        <v>1338</v>
      </c>
      <c r="R354">
        <v>4</v>
      </c>
    </row>
    <row r="355" spans="1:18">
      <c r="A355" t="s">
        <v>2238</v>
      </c>
      <c r="B355" s="77">
        <v>45280</v>
      </c>
      <c r="C355" t="s">
        <v>1510</v>
      </c>
      <c r="D355" t="s">
        <v>22</v>
      </c>
      <c r="E355" t="s">
        <v>1511</v>
      </c>
      <c r="F355" t="s">
        <v>1563</v>
      </c>
      <c r="G355" t="s">
        <v>1504</v>
      </c>
      <c r="H355" t="s">
        <v>1505</v>
      </c>
      <c r="I355" t="s">
        <v>2239</v>
      </c>
      <c r="J355">
        <v>8</v>
      </c>
      <c r="K355">
        <v>9853</v>
      </c>
      <c r="L355">
        <v>0.2</v>
      </c>
      <c r="M355">
        <v>63059.199999999997</v>
      </c>
      <c r="N355">
        <v>0.25</v>
      </c>
      <c r="O355">
        <v>15764.8</v>
      </c>
      <c r="P355" t="s">
        <v>1522</v>
      </c>
      <c r="Q355" t="s">
        <v>29</v>
      </c>
      <c r="R355">
        <v>1</v>
      </c>
    </row>
    <row r="356" spans="1:18">
      <c r="A356" t="s">
        <v>2240</v>
      </c>
      <c r="B356" s="77">
        <v>45281</v>
      </c>
      <c r="C356" t="s">
        <v>1510</v>
      </c>
      <c r="D356" t="s">
        <v>33</v>
      </c>
      <c r="E356" t="s">
        <v>1502</v>
      </c>
      <c r="F356" t="s">
        <v>1563</v>
      </c>
      <c r="G356" t="s">
        <v>1005</v>
      </c>
      <c r="H356" t="s">
        <v>1004</v>
      </c>
      <c r="I356" t="s">
        <v>2241</v>
      </c>
      <c r="J356">
        <v>2</v>
      </c>
      <c r="K356">
        <v>13695</v>
      </c>
      <c r="L356">
        <v>0.19</v>
      </c>
      <c r="M356">
        <v>22185.9</v>
      </c>
      <c r="N356">
        <v>0.2</v>
      </c>
      <c r="O356">
        <v>4437.18</v>
      </c>
      <c r="P356" t="s">
        <v>1525</v>
      </c>
      <c r="Q356" t="s">
        <v>1338</v>
      </c>
      <c r="R356">
        <v>6</v>
      </c>
    </row>
    <row r="357" spans="1:18">
      <c r="A357" t="s">
        <v>2242</v>
      </c>
      <c r="B357" s="77">
        <v>45282</v>
      </c>
      <c r="C357" t="s">
        <v>1501</v>
      </c>
      <c r="D357" t="s">
        <v>22</v>
      </c>
      <c r="E357" t="s">
        <v>834</v>
      </c>
      <c r="F357" t="s">
        <v>1286</v>
      </c>
      <c r="G357" t="s">
        <v>215</v>
      </c>
      <c r="H357" t="s">
        <v>1581</v>
      </c>
      <c r="I357" t="s">
        <v>2243</v>
      </c>
      <c r="J357">
        <v>4</v>
      </c>
      <c r="K357">
        <v>3352</v>
      </c>
      <c r="L357">
        <v>0.14000000000000001</v>
      </c>
      <c r="M357">
        <v>11530.88</v>
      </c>
      <c r="N357">
        <v>0.35</v>
      </c>
      <c r="O357">
        <v>4035.81</v>
      </c>
      <c r="P357" t="s">
        <v>1525</v>
      </c>
      <c r="Q357" t="s">
        <v>1338</v>
      </c>
      <c r="R357">
        <v>2</v>
      </c>
    </row>
    <row r="358" spans="1:18">
      <c r="A358" t="s">
        <v>2244</v>
      </c>
      <c r="B358" s="77">
        <v>45283</v>
      </c>
      <c r="C358" t="s">
        <v>1518</v>
      </c>
      <c r="D358" t="s">
        <v>22</v>
      </c>
      <c r="E358" t="s">
        <v>834</v>
      </c>
      <c r="F358" t="s">
        <v>1563</v>
      </c>
      <c r="G358" t="s">
        <v>1504</v>
      </c>
      <c r="H358" t="s">
        <v>1505</v>
      </c>
      <c r="I358" t="s">
        <v>1613</v>
      </c>
      <c r="J358">
        <v>8</v>
      </c>
      <c r="K358">
        <v>11658</v>
      </c>
      <c r="L358">
        <v>0.02</v>
      </c>
      <c r="M358">
        <v>91398.720000000001</v>
      </c>
      <c r="N358">
        <v>0.25</v>
      </c>
      <c r="O358">
        <v>22849.68</v>
      </c>
      <c r="P358" t="s">
        <v>1516</v>
      </c>
      <c r="Q358" t="s">
        <v>1338</v>
      </c>
      <c r="R358">
        <v>3</v>
      </c>
    </row>
    <row r="359" spans="1:18">
      <c r="A359" t="s">
        <v>2245</v>
      </c>
      <c r="B359" s="77">
        <v>45284</v>
      </c>
      <c r="C359" t="s">
        <v>1518</v>
      </c>
      <c r="D359" t="s">
        <v>127</v>
      </c>
      <c r="E359" t="s">
        <v>1511</v>
      </c>
      <c r="F359" t="s">
        <v>1512</v>
      </c>
      <c r="G359" t="s">
        <v>1513</v>
      </c>
      <c r="H359" t="s">
        <v>1539</v>
      </c>
      <c r="I359" t="s">
        <v>2246</v>
      </c>
      <c r="J359">
        <v>6</v>
      </c>
      <c r="K359">
        <v>1187</v>
      </c>
      <c r="L359">
        <v>0.19</v>
      </c>
      <c r="M359">
        <v>5768.82</v>
      </c>
      <c r="N359">
        <v>0.4</v>
      </c>
      <c r="O359">
        <v>2307.5300000000002</v>
      </c>
      <c r="P359" t="s">
        <v>1507</v>
      </c>
      <c r="Q359" t="s">
        <v>1338</v>
      </c>
      <c r="R359">
        <v>4</v>
      </c>
    </row>
    <row r="360" spans="1:18">
      <c r="A360" t="s">
        <v>2247</v>
      </c>
      <c r="B360" s="77">
        <v>45285</v>
      </c>
      <c r="C360" t="s">
        <v>1510</v>
      </c>
      <c r="D360" t="s">
        <v>127</v>
      </c>
      <c r="E360" t="s">
        <v>1502</v>
      </c>
      <c r="F360" t="s">
        <v>1563</v>
      </c>
      <c r="G360" t="s">
        <v>216</v>
      </c>
      <c r="H360" t="s">
        <v>1643</v>
      </c>
      <c r="I360" t="s">
        <v>2248</v>
      </c>
      <c r="J360">
        <v>1</v>
      </c>
      <c r="K360">
        <v>50390</v>
      </c>
      <c r="L360">
        <v>0.15</v>
      </c>
      <c r="M360">
        <v>42831.5</v>
      </c>
      <c r="N360">
        <v>0.15</v>
      </c>
      <c r="O360">
        <v>6424.72</v>
      </c>
      <c r="P360" t="s">
        <v>1516</v>
      </c>
      <c r="Q360" t="s">
        <v>1338</v>
      </c>
      <c r="R360">
        <v>6</v>
      </c>
    </row>
    <row r="361" spans="1:18">
      <c r="A361" t="s">
        <v>2249</v>
      </c>
      <c r="B361" s="77">
        <v>45286</v>
      </c>
      <c r="C361" t="s">
        <v>1518</v>
      </c>
      <c r="D361" t="s">
        <v>33</v>
      </c>
      <c r="E361" t="s">
        <v>1511</v>
      </c>
      <c r="F361" t="s">
        <v>1286</v>
      </c>
      <c r="G361" t="s">
        <v>1513</v>
      </c>
      <c r="H361" t="s">
        <v>1539</v>
      </c>
      <c r="I361" t="s">
        <v>2250</v>
      </c>
      <c r="J361">
        <v>4</v>
      </c>
      <c r="K361">
        <v>1383</v>
      </c>
      <c r="L361">
        <v>0.2</v>
      </c>
      <c r="M361">
        <v>4425.6000000000004</v>
      </c>
      <c r="N361">
        <v>0.4</v>
      </c>
      <c r="O361">
        <v>1770.24</v>
      </c>
      <c r="P361" t="s">
        <v>1522</v>
      </c>
      <c r="Q361" t="s">
        <v>1508</v>
      </c>
      <c r="R361">
        <v>6</v>
      </c>
    </row>
    <row r="362" spans="1:18">
      <c r="A362" t="s">
        <v>2251</v>
      </c>
      <c r="B362" s="77">
        <v>45287</v>
      </c>
      <c r="C362" t="s">
        <v>1510</v>
      </c>
      <c r="D362" t="s">
        <v>22</v>
      </c>
      <c r="E362" t="s">
        <v>834</v>
      </c>
      <c r="F362" t="s">
        <v>1286</v>
      </c>
      <c r="G362" t="s">
        <v>1504</v>
      </c>
      <c r="H362" t="s">
        <v>1650</v>
      </c>
      <c r="I362" t="s">
        <v>2252</v>
      </c>
      <c r="J362">
        <v>1</v>
      </c>
      <c r="K362">
        <v>10738</v>
      </c>
      <c r="L362">
        <v>0.19</v>
      </c>
      <c r="M362">
        <v>8697.7800000000007</v>
      </c>
      <c r="N362">
        <v>0.25</v>
      </c>
      <c r="O362">
        <v>2174.4499999999998</v>
      </c>
      <c r="P362" t="s">
        <v>1522</v>
      </c>
      <c r="Q362" t="s">
        <v>1338</v>
      </c>
      <c r="R362">
        <v>7</v>
      </c>
    </row>
    <row r="363" spans="1:18">
      <c r="A363" t="s">
        <v>2253</v>
      </c>
      <c r="B363" s="77">
        <v>45288</v>
      </c>
      <c r="C363" t="s">
        <v>177</v>
      </c>
      <c r="D363" t="s">
        <v>28</v>
      </c>
      <c r="E363" t="s">
        <v>777</v>
      </c>
      <c r="F363" t="s">
        <v>1503</v>
      </c>
      <c r="G363" t="s">
        <v>1504</v>
      </c>
      <c r="H363" t="s">
        <v>1505</v>
      </c>
      <c r="I363" t="s">
        <v>2254</v>
      </c>
      <c r="J363">
        <v>2</v>
      </c>
      <c r="K363">
        <v>9841</v>
      </c>
      <c r="L363">
        <v>0.2</v>
      </c>
      <c r="M363">
        <v>15745.6</v>
      </c>
      <c r="N363">
        <v>0.25</v>
      </c>
      <c r="O363">
        <v>3936.4</v>
      </c>
      <c r="P363" t="s">
        <v>1522</v>
      </c>
      <c r="Q363" t="s">
        <v>29</v>
      </c>
      <c r="R363">
        <v>5</v>
      </c>
    </row>
    <row r="364" spans="1:18">
      <c r="A364" t="s">
        <v>2255</v>
      </c>
      <c r="B364" s="77">
        <v>45289</v>
      </c>
      <c r="C364" t="s">
        <v>1501</v>
      </c>
      <c r="D364" t="s">
        <v>127</v>
      </c>
      <c r="E364" t="s">
        <v>1511</v>
      </c>
      <c r="F364" t="s">
        <v>1519</v>
      </c>
      <c r="G364" t="s">
        <v>1504</v>
      </c>
      <c r="H364" t="s">
        <v>1650</v>
      </c>
      <c r="I364" t="s">
        <v>2256</v>
      </c>
      <c r="J364">
        <v>5</v>
      </c>
      <c r="K364">
        <v>10160</v>
      </c>
      <c r="L364">
        <v>0.13</v>
      </c>
      <c r="M364">
        <v>44196</v>
      </c>
      <c r="N364">
        <v>0.25</v>
      </c>
      <c r="O364">
        <v>11049</v>
      </c>
      <c r="P364" t="s">
        <v>1516</v>
      </c>
      <c r="Q364" t="s">
        <v>1338</v>
      </c>
      <c r="R364">
        <v>7</v>
      </c>
    </row>
    <row r="365" spans="1:18">
      <c r="A365" t="s">
        <v>2257</v>
      </c>
      <c r="B365" s="77">
        <v>45290</v>
      </c>
      <c r="C365" t="s">
        <v>1562</v>
      </c>
      <c r="D365" t="s">
        <v>28</v>
      </c>
      <c r="E365" t="s">
        <v>777</v>
      </c>
      <c r="F365" t="s">
        <v>1291</v>
      </c>
      <c r="G365" t="s">
        <v>1513</v>
      </c>
      <c r="H365" t="s">
        <v>1569</v>
      </c>
      <c r="I365" t="s">
        <v>2258</v>
      </c>
      <c r="J365">
        <v>8</v>
      </c>
      <c r="K365">
        <v>789</v>
      </c>
      <c r="L365">
        <v>0.04</v>
      </c>
      <c r="M365">
        <v>6059.52</v>
      </c>
      <c r="N365">
        <v>0.4</v>
      </c>
      <c r="O365">
        <v>2423.81</v>
      </c>
      <c r="P365" t="s">
        <v>1516</v>
      </c>
      <c r="Q365" t="s">
        <v>1508</v>
      </c>
      <c r="R365">
        <v>2</v>
      </c>
    </row>
    <row r="366" spans="1:18">
      <c r="A366" t="s">
        <v>2259</v>
      </c>
      <c r="B366" s="77">
        <v>45291</v>
      </c>
      <c r="C366" t="s">
        <v>1501</v>
      </c>
      <c r="D366" t="s">
        <v>127</v>
      </c>
      <c r="E366" t="s">
        <v>777</v>
      </c>
      <c r="F366" t="s">
        <v>1291</v>
      </c>
      <c r="G366" t="s">
        <v>1504</v>
      </c>
      <c r="H366" t="s">
        <v>1542</v>
      </c>
      <c r="I366" t="s">
        <v>2260</v>
      </c>
      <c r="J366">
        <v>8</v>
      </c>
      <c r="K366">
        <v>2100</v>
      </c>
      <c r="L366">
        <v>0.17</v>
      </c>
      <c r="M366">
        <v>13944</v>
      </c>
      <c r="N366">
        <v>0.25</v>
      </c>
      <c r="O366">
        <v>3486</v>
      </c>
      <c r="P366" t="s">
        <v>1525</v>
      </c>
      <c r="Q366" t="s">
        <v>1338</v>
      </c>
      <c r="R366">
        <v>1</v>
      </c>
    </row>
    <row r="367" spans="1:18">
      <c r="A367" t="s">
        <v>2261</v>
      </c>
      <c r="B367" s="77">
        <v>45292</v>
      </c>
      <c r="C367" t="s">
        <v>1510</v>
      </c>
      <c r="D367" t="s">
        <v>127</v>
      </c>
      <c r="E367" t="s">
        <v>1502</v>
      </c>
      <c r="F367" t="s">
        <v>1563</v>
      </c>
      <c r="G367" t="s">
        <v>1513</v>
      </c>
      <c r="H367" t="s">
        <v>1539</v>
      </c>
      <c r="I367" t="s">
        <v>2262</v>
      </c>
      <c r="J367">
        <v>3</v>
      </c>
      <c r="K367">
        <v>708</v>
      </c>
      <c r="L367">
        <v>0.16</v>
      </c>
      <c r="M367">
        <v>1784.16</v>
      </c>
      <c r="N367">
        <v>0.4</v>
      </c>
      <c r="O367">
        <v>713.66</v>
      </c>
      <c r="P367" t="s">
        <v>1507</v>
      </c>
      <c r="Q367" t="s">
        <v>29</v>
      </c>
      <c r="R367">
        <v>8</v>
      </c>
    </row>
    <row r="368" spans="1:18">
      <c r="A368" t="s">
        <v>2263</v>
      </c>
      <c r="B368" s="77">
        <v>45293</v>
      </c>
      <c r="C368" t="s">
        <v>1510</v>
      </c>
      <c r="D368" t="s">
        <v>22</v>
      </c>
      <c r="E368" t="s">
        <v>1511</v>
      </c>
      <c r="F368" t="s">
        <v>1503</v>
      </c>
      <c r="G368" t="s">
        <v>1504</v>
      </c>
      <c r="H368" t="s">
        <v>1586</v>
      </c>
      <c r="I368" t="s">
        <v>2264</v>
      </c>
      <c r="J368">
        <v>4</v>
      </c>
      <c r="K368">
        <v>9632</v>
      </c>
      <c r="L368">
        <v>0.19</v>
      </c>
      <c r="M368">
        <v>31207.68</v>
      </c>
      <c r="N368">
        <v>0.25</v>
      </c>
      <c r="O368">
        <v>7801.92</v>
      </c>
      <c r="P368" t="s">
        <v>1516</v>
      </c>
      <c r="Q368" t="s">
        <v>1338</v>
      </c>
      <c r="R368">
        <v>1</v>
      </c>
    </row>
    <row r="369" spans="1:18">
      <c r="A369" t="s">
        <v>2265</v>
      </c>
      <c r="B369" s="77">
        <v>45294</v>
      </c>
      <c r="C369" t="s">
        <v>1501</v>
      </c>
      <c r="D369" t="s">
        <v>127</v>
      </c>
      <c r="E369" t="s">
        <v>777</v>
      </c>
      <c r="F369" t="s">
        <v>1563</v>
      </c>
      <c r="G369" t="s">
        <v>215</v>
      </c>
      <c r="H369" t="s">
        <v>1603</v>
      </c>
      <c r="I369" t="s">
        <v>2266</v>
      </c>
      <c r="J369">
        <v>6</v>
      </c>
      <c r="K369">
        <v>1269</v>
      </c>
      <c r="L369">
        <v>0.04</v>
      </c>
      <c r="M369">
        <v>7309.44</v>
      </c>
      <c r="N369">
        <v>0.35</v>
      </c>
      <c r="O369">
        <v>2558.3000000000002</v>
      </c>
      <c r="P369" t="s">
        <v>1525</v>
      </c>
      <c r="Q369" t="s">
        <v>1338</v>
      </c>
      <c r="R369">
        <v>2</v>
      </c>
    </row>
    <row r="370" spans="1:18">
      <c r="A370" t="s">
        <v>2267</v>
      </c>
      <c r="B370" s="77">
        <v>45295</v>
      </c>
      <c r="C370" t="s">
        <v>1533</v>
      </c>
      <c r="D370" t="s">
        <v>28</v>
      </c>
      <c r="E370" t="s">
        <v>777</v>
      </c>
      <c r="F370" t="s">
        <v>1291</v>
      </c>
      <c r="G370" t="s">
        <v>1504</v>
      </c>
      <c r="H370" t="s">
        <v>1542</v>
      </c>
      <c r="I370" t="s">
        <v>2268</v>
      </c>
      <c r="J370">
        <v>3</v>
      </c>
      <c r="K370">
        <v>2343</v>
      </c>
      <c r="L370">
        <v>0.05</v>
      </c>
      <c r="M370">
        <v>6677.55</v>
      </c>
      <c r="N370">
        <v>0.25</v>
      </c>
      <c r="O370">
        <v>1669.39</v>
      </c>
      <c r="P370" t="s">
        <v>1516</v>
      </c>
      <c r="Q370" t="s">
        <v>29</v>
      </c>
      <c r="R370">
        <v>6</v>
      </c>
    </row>
    <row r="371" spans="1:18">
      <c r="A371" t="s">
        <v>2269</v>
      </c>
      <c r="B371" s="77">
        <v>45296</v>
      </c>
      <c r="C371" t="s">
        <v>1510</v>
      </c>
      <c r="D371" t="s">
        <v>127</v>
      </c>
      <c r="E371" t="s">
        <v>1502</v>
      </c>
      <c r="F371" t="s">
        <v>1286</v>
      </c>
      <c r="G371" t="s">
        <v>1513</v>
      </c>
      <c r="H371" t="s">
        <v>1569</v>
      </c>
      <c r="I371" t="s">
        <v>2270</v>
      </c>
      <c r="J371">
        <v>2</v>
      </c>
      <c r="K371">
        <v>462</v>
      </c>
      <c r="L371">
        <v>0.22</v>
      </c>
      <c r="M371">
        <v>720.72</v>
      </c>
      <c r="N371">
        <v>0.4</v>
      </c>
      <c r="O371">
        <v>288.29000000000002</v>
      </c>
      <c r="P371" t="s">
        <v>1525</v>
      </c>
      <c r="Q371" t="s">
        <v>1338</v>
      </c>
      <c r="R371">
        <v>1</v>
      </c>
    </row>
    <row r="372" spans="1:18">
      <c r="A372" t="s">
        <v>2271</v>
      </c>
      <c r="B372" s="77">
        <v>45297</v>
      </c>
      <c r="C372" t="s">
        <v>1518</v>
      </c>
      <c r="D372" t="s">
        <v>33</v>
      </c>
      <c r="E372" t="s">
        <v>1502</v>
      </c>
      <c r="F372" t="s">
        <v>1519</v>
      </c>
      <c r="G372" t="s">
        <v>1005</v>
      </c>
      <c r="H372" t="s">
        <v>81</v>
      </c>
      <c r="I372" t="s">
        <v>2272</v>
      </c>
      <c r="J372">
        <v>6</v>
      </c>
      <c r="K372">
        <v>13543</v>
      </c>
      <c r="L372">
        <v>0.19</v>
      </c>
      <c r="M372">
        <v>65818.98</v>
      </c>
      <c r="N372">
        <v>0.2</v>
      </c>
      <c r="O372">
        <v>13163.8</v>
      </c>
      <c r="P372" t="s">
        <v>1525</v>
      </c>
      <c r="Q372" t="s">
        <v>1338</v>
      </c>
      <c r="R372">
        <v>3</v>
      </c>
    </row>
    <row r="373" spans="1:18">
      <c r="A373" t="s">
        <v>2273</v>
      </c>
      <c r="B373" s="77">
        <v>45298</v>
      </c>
      <c r="C373" t="s">
        <v>1518</v>
      </c>
      <c r="D373" t="s">
        <v>22</v>
      </c>
      <c r="E373" t="s">
        <v>834</v>
      </c>
      <c r="F373" t="s">
        <v>1503</v>
      </c>
      <c r="G373" t="s">
        <v>1504</v>
      </c>
      <c r="H373" t="s">
        <v>1542</v>
      </c>
      <c r="I373" t="s">
        <v>2274</v>
      </c>
      <c r="J373">
        <v>5</v>
      </c>
      <c r="K373">
        <v>13987</v>
      </c>
      <c r="L373">
        <v>0.23</v>
      </c>
      <c r="M373">
        <v>53849.95</v>
      </c>
      <c r="N373">
        <v>0.25</v>
      </c>
      <c r="O373">
        <v>13462.49</v>
      </c>
      <c r="P373" t="s">
        <v>1507</v>
      </c>
      <c r="Q373" t="s">
        <v>1338</v>
      </c>
      <c r="R373">
        <v>7</v>
      </c>
    </row>
    <row r="374" spans="1:18">
      <c r="A374" t="s">
        <v>2275</v>
      </c>
      <c r="B374" s="77">
        <v>45299</v>
      </c>
      <c r="C374" t="s">
        <v>1510</v>
      </c>
      <c r="D374" t="s">
        <v>22</v>
      </c>
      <c r="E374" t="s">
        <v>777</v>
      </c>
      <c r="F374" t="s">
        <v>1286</v>
      </c>
      <c r="G374" t="s">
        <v>1005</v>
      </c>
      <c r="H374" t="s">
        <v>1004</v>
      </c>
      <c r="I374" t="s">
        <v>2276</v>
      </c>
      <c r="J374">
        <v>5</v>
      </c>
      <c r="K374">
        <v>7699</v>
      </c>
      <c r="L374">
        <v>0.19</v>
      </c>
      <c r="M374">
        <v>31180.95</v>
      </c>
      <c r="N374">
        <v>0.2</v>
      </c>
      <c r="O374">
        <v>6236.19</v>
      </c>
      <c r="P374" t="s">
        <v>1516</v>
      </c>
      <c r="Q374" t="s">
        <v>29</v>
      </c>
      <c r="R374">
        <v>8</v>
      </c>
    </row>
    <row r="375" spans="1:18">
      <c r="A375" t="s">
        <v>2277</v>
      </c>
      <c r="B375" s="77">
        <v>45300</v>
      </c>
      <c r="C375" t="s">
        <v>1510</v>
      </c>
      <c r="D375" t="s">
        <v>33</v>
      </c>
      <c r="E375" t="s">
        <v>834</v>
      </c>
      <c r="F375" t="s">
        <v>1519</v>
      </c>
      <c r="G375" t="s">
        <v>215</v>
      </c>
      <c r="H375" t="s">
        <v>1534</v>
      </c>
      <c r="I375" t="s">
        <v>2278</v>
      </c>
      <c r="J375">
        <v>5</v>
      </c>
      <c r="K375">
        <v>1741</v>
      </c>
      <c r="L375">
        <v>0.15</v>
      </c>
      <c r="M375">
        <v>7399.25</v>
      </c>
      <c r="N375">
        <v>0.35</v>
      </c>
      <c r="O375">
        <v>2589.7399999999998</v>
      </c>
      <c r="P375" t="s">
        <v>1525</v>
      </c>
      <c r="Q375" t="s">
        <v>1338</v>
      </c>
      <c r="R375">
        <v>4</v>
      </c>
    </row>
    <row r="376" spans="1:18">
      <c r="A376" t="s">
        <v>2279</v>
      </c>
      <c r="B376" s="77">
        <v>45301</v>
      </c>
      <c r="C376" t="s">
        <v>1533</v>
      </c>
      <c r="D376" t="s">
        <v>33</v>
      </c>
      <c r="E376" t="s">
        <v>777</v>
      </c>
      <c r="F376" t="s">
        <v>1503</v>
      </c>
      <c r="G376" t="s">
        <v>216</v>
      </c>
      <c r="H376" t="s">
        <v>1003</v>
      </c>
      <c r="I376" t="s">
        <v>2280</v>
      </c>
      <c r="J376">
        <v>5</v>
      </c>
      <c r="K376">
        <v>43893</v>
      </c>
      <c r="L376">
        <v>0.16</v>
      </c>
      <c r="M376">
        <v>184350.6</v>
      </c>
      <c r="N376">
        <v>0.15</v>
      </c>
      <c r="O376">
        <v>27652.59</v>
      </c>
      <c r="P376" t="s">
        <v>1522</v>
      </c>
      <c r="Q376" t="s">
        <v>1338</v>
      </c>
      <c r="R376">
        <v>3</v>
      </c>
    </row>
    <row r="377" spans="1:18">
      <c r="A377" t="s">
        <v>2281</v>
      </c>
      <c r="B377" s="77">
        <v>45302</v>
      </c>
      <c r="C377" t="s">
        <v>1518</v>
      </c>
      <c r="D377" t="s">
        <v>33</v>
      </c>
      <c r="E377" t="s">
        <v>834</v>
      </c>
      <c r="F377" t="s">
        <v>1503</v>
      </c>
      <c r="G377" t="s">
        <v>215</v>
      </c>
      <c r="H377" t="s">
        <v>1520</v>
      </c>
      <c r="I377" t="s">
        <v>2282</v>
      </c>
      <c r="J377">
        <v>3</v>
      </c>
      <c r="K377">
        <v>3101</v>
      </c>
      <c r="L377">
        <v>0.22</v>
      </c>
      <c r="M377">
        <v>7256.34</v>
      </c>
      <c r="N377">
        <v>0.35</v>
      </c>
      <c r="O377">
        <v>2539.7199999999998</v>
      </c>
      <c r="P377" t="s">
        <v>1522</v>
      </c>
      <c r="Q377" t="s">
        <v>1338</v>
      </c>
      <c r="R377">
        <v>1</v>
      </c>
    </row>
    <row r="378" spans="1:18">
      <c r="A378" t="s">
        <v>2283</v>
      </c>
      <c r="B378" s="77">
        <v>45303</v>
      </c>
      <c r="C378" t="s">
        <v>1510</v>
      </c>
      <c r="D378" t="s">
        <v>127</v>
      </c>
      <c r="E378" t="s">
        <v>1502</v>
      </c>
      <c r="F378" t="s">
        <v>1291</v>
      </c>
      <c r="G378" t="s">
        <v>1504</v>
      </c>
      <c r="H378" t="s">
        <v>1586</v>
      </c>
      <c r="I378" t="s">
        <v>2284</v>
      </c>
      <c r="J378">
        <v>7</v>
      </c>
      <c r="K378">
        <v>10382</v>
      </c>
      <c r="L378">
        <v>0.14000000000000001</v>
      </c>
      <c r="M378">
        <v>62499.64</v>
      </c>
      <c r="N378">
        <v>0.25</v>
      </c>
      <c r="O378">
        <v>15624.91</v>
      </c>
      <c r="P378" t="s">
        <v>1522</v>
      </c>
      <c r="Q378" t="s">
        <v>1338</v>
      </c>
      <c r="R378">
        <v>9</v>
      </c>
    </row>
    <row r="379" spans="1:18">
      <c r="A379" t="s">
        <v>2285</v>
      </c>
      <c r="B379" s="77">
        <v>45304</v>
      </c>
      <c r="C379" t="s">
        <v>1510</v>
      </c>
      <c r="D379" t="s">
        <v>22</v>
      </c>
      <c r="E379" t="s">
        <v>1511</v>
      </c>
      <c r="F379" t="s">
        <v>1286</v>
      </c>
      <c r="G379" t="s">
        <v>1005</v>
      </c>
      <c r="H379" t="s">
        <v>1004</v>
      </c>
      <c r="I379" t="s">
        <v>2286</v>
      </c>
      <c r="J379">
        <v>6</v>
      </c>
      <c r="K379">
        <v>8764</v>
      </c>
      <c r="L379">
        <v>0.16</v>
      </c>
      <c r="M379">
        <v>44170.559999999998</v>
      </c>
      <c r="N379">
        <v>0.2</v>
      </c>
      <c r="O379">
        <v>8834.11</v>
      </c>
      <c r="P379" t="s">
        <v>1507</v>
      </c>
      <c r="Q379" t="s">
        <v>29</v>
      </c>
      <c r="R379">
        <v>6</v>
      </c>
    </row>
    <row r="380" spans="1:18">
      <c r="A380" t="s">
        <v>2287</v>
      </c>
      <c r="B380" s="77">
        <v>45305</v>
      </c>
      <c r="C380" t="s">
        <v>1533</v>
      </c>
      <c r="D380" t="s">
        <v>33</v>
      </c>
      <c r="E380" t="s">
        <v>1502</v>
      </c>
      <c r="F380" t="s">
        <v>1503</v>
      </c>
      <c r="G380" t="s">
        <v>1005</v>
      </c>
      <c r="H380" t="s">
        <v>1004</v>
      </c>
      <c r="I380" t="s">
        <v>2288</v>
      </c>
      <c r="J380">
        <v>4</v>
      </c>
      <c r="K380">
        <v>14323</v>
      </c>
      <c r="L380">
        <v>0.04</v>
      </c>
      <c r="M380">
        <v>55000.32</v>
      </c>
      <c r="N380">
        <v>0.2</v>
      </c>
      <c r="O380">
        <v>11000.06</v>
      </c>
      <c r="P380" t="s">
        <v>1525</v>
      </c>
      <c r="Q380" t="s">
        <v>1338</v>
      </c>
      <c r="R380">
        <v>6</v>
      </c>
    </row>
    <row r="381" spans="1:18">
      <c r="A381" t="s">
        <v>2289</v>
      </c>
      <c r="B381" s="77">
        <v>45306</v>
      </c>
      <c r="C381" t="s">
        <v>1533</v>
      </c>
      <c r="D381" t="s">
        <v>127</v>
      </c>
      <c r="E381" t="s">
        <v>834</v>
      </c>
      <c r="F381" t="s">
        <v>1512</v>
      </c>
      <c r="G381" t="s">
        <v>1513</v>
      </c>
      <c r="H381" t="s">
        <v>1569</v>
      </c>
      <c r="I381" t="s">
        <v>2290</v>
      </c>
      <c r="J381">
        <v>2</v>
      </c>
      <c r="K381">
        <v>943</v>
      </c>
      <c r="L381">
        <v>0.12</v>
      </c>
      <c r="M381">
        <v>1659.68</v>
      </c>
      <c r="N381">
        <v>0.4</v>
      </c>
      <c r="O381">
        <v>663.87</v>
      </c>
      <c r="P381" t="s">
        <v>1507</v>
      </c>
      <c r="Q381" t="s">
        <v>1338</v>
      </c>
      <c r="R381">
        <v>9</v>
      </c>
    </row>
    <row r="382" spans="1:18">
      <c r="A382" t="s">
        <v>2291</v>
      </c>
      <c r="B382" s="77">
        <v>45307</v>
      </c>
      <c r="C382" t="s">
        <v>1501</v>
      </c>
      <c r="D382" t="s">
        <v>33</v>
      </c>
      <c r="E382" t="s">
        <v>834</v>
      </c>
      <c r="F382" t="s">
        <v>1503</v>
      </c>
      <c r="G382" t="s">
        <v>1005</v>
      </c>
      <c r="H382" t="s">
        <v>1549</v>
      </c>
      <c r="I382" t="s">
        <v>2292</v>
      </c>
      <c r="J382">
        <v>9</v>
      </c>
      <c r="K382">
        <v>16052</v>
      </c>
      <c r="L382">
        <v>0.18</v>
      </c>
      <c r="M382">
        <v>118463.76</v>
      </c>
      <c r="N382">
        <v>0.2</v>
      </c>
      <c r="O382">
        <v>23692.75</v>
      </c>
      <c r="P382" t="s">
        <v>1516</v>
      </c>
      <c r="Q382" t="s">
        <v>29</v>
      </c>
      <c r="R382">
        <v>1</v>
      </c>
    </row>
    <row r="383" spans="1:18">
      <c r="A383" t="s">
        <v>2293</v>
      </c>
      <c r="B383" s="77">
        <v>45308</v>
      </c>
      <c r="C383" t="s">
        <v>1533</v>
      </c>
      <c r="D383" t="s">
        <v>28</v>
      </c>
      <c r="E383" t="s">
        <v>1511</v>
      </c>
      <c r="F383" t="s">
        <v>1519</v>
      </c>
      <c r="G383" t="s">
        <v>1513</v>
      </c>
      <c r="H383" t="s">
        <v>1514</v>
      </c>
      <c r="I383" t="s">
        <v>2294</v>
      </c>
      <c r="J383">
        <v>1</v>
      </c>
      <c r="K383">
        <v>552</v>
      </c>
      <c r="L383">
        <v>7.0000000000000007E-2</v>
      </c>
      <c r="M383">
        <v>513.36</v>
      </c>
      <c r="N383">
        <v>0.4</v>
      </c>
      <c r="O383">
        <v>205.34</v>
      </c>
      <c r="P383" t="s">
        <v>1516</v>
      </c>
      <c r="Q383" t="s">
        <v>1338</v>
      </c>
      <c r="R383">
        <v>6</v>
      </c>
    </row>
    <row r="384" spans="1:18">
      <c r="A384" t="s">
        <v>2295</v>
      </c>
      <c r="B384" s="77">
        <v>45309</v>
      </c>
      <c r="C384" t="s">
        <v>1562</v>
      </c>
      <c r="D384" t="s">
        <v>28</v>
      </c>
      <c r="E384" t="s">
        <v>777</v>
      </c>
      <c r="F384" t="s">
        <v>1291</v>
      </c>
      <c r="G384" t="s">
        <v>216</v>
      </c>
      <c r="H384" t="s">
        <v>1707</v>
      </c>
      <c r="I384" t="s">
        <v>2296</v>
      </c>
      <c r="J384">
        <v>4</v>
      </c>
      <c r="K384">
        <v>24210</v>
      </c>
      <c r="L384">
        <v>0.05</v>
      </c>
      <c r="M384">
        <v>91998</v>
      </c>
      <c r="N384">
        <v>0.15</v>
      </c>
      <c r="O384">
        <v>13799.7</v>
      </c>
      <c r="P384" t="s">
        <v>1525</v>
      </c>
      <c r="Q384" t="s">
        <v>1338</v>
      </c>
      <c r="R384">
        <v>5</v>
      </c>
    </row>
    <row r="385" spans="1:18">
      <c r="A385" t="s">
        <v>2297</v>
      </c>
      <c r="B385" s="77">
        <v>45310</v>
      </c>
      <c r="C385" t="s">
        <v>1518</v>
      </c>
      <c r="D385" t="s">
        <v>22</v>
      </c>
      <c r="E385" t="s">
        <v>834</v>
      </c>
      <c r="F385" t="s">
        <v>1563</v>
      </c>
      <c r="G385" t="s">
        <v>1504</v>
      </c>
      <c r="H385" t="s">
        <v>1586</v>
      </c>
      <c r="I385" t="s">
        <v>2298</v>
      </c>
      <c r="J385">
        <v>1</v>
      </c>
      <c r="K385">
        <v>1072</v>
      </c>
      <c r="L385">
        <v>0.08</v>
      </c>
      <c r="M385">
        <v>986.24</v>
      </c>
      <c r="N385">
        <v>0.25</v>
      </c>
      <c r="O385">
        <v>246.56</v>
      </c>
      <c r="P385" t="s">
        <v>1522</v>
      </c>
      <c r="Q385" t="s">
        <v>1338</v>
      </c>
      <c r="R385">
        <v>6</v>
      </c>
    </row>
    <row r="386" spans="1:18">
      <c r="A386" t="s">
        <v>2299</v>
      </c>
      <c r="B386" s="77">
        <v>45311</v>
      </c>
      <c r="C386" t="s">
        <v>1501</v>
      </c>
      <c r="D386" t="s">
        <v>127</v>
      </c>
      <c r="E386" t="s">
        <v>834</v>
      </c>
      <c r="F386" t="s">
        <v>1291</v>
      </c>
      <c r="G386" t="s">
        <v>1513</v>
      </c>
      <c r="H386" t="s">
        <v>1539</v>
      </c>
      <c r="I386" t="s">
        <v>2300</v>
      </c>
      <c r="J386">
        <v>6</v>
      </c>
      <c r="K386">
        <v>847</v>
      </c>
      <c r="L386">
        <v>0.06</v>
      </c>
      <c r="M386">
        <v>4777.08</v>
      </c>
      <c r="N386">
        <v>0.4</v>
      </c>
      <c r="O386">
        <v>1910.83</v>
      </c>
      <c r="P386" t="s">
        <v>1525</v>
      </c>
      <c r="Q386" t="s">
        <v>1338</v>
      </c>
      <c r="R386">
        <v>8</v>
      </c>
    </row>
    <row r="387" spans="1:18">
      <c r="A387" t="s">
        <v>2301</v>
      </c>
      <c r="B387" s="77">
        <v>45312</v>
      </c>
      <c r="C387" t="s">
        <v>1562</v>
      </c>
      <c r="D387" t="s">
        <v>28</v>
      </c>
      <c r="E387" t="s">
        <v>834</v>
      </c>
      <c r="F387" t="s">
        <v>1563</v>
      </c>
      <c r="G387" t="s">
        <v>216</v>
      </c>
      <c r="H387" t="s">
        <v>1574</v>
      </c>
      <c r="I387" t="s">
        <v>2302</v>
      </c>
      <c r="J387">
        <v>4</v>
      </c>
      <c r="K387">
        <v>64624</v>
      </c>
      <c r="L387">
        <v>0.05</v>
      </c>
      <c r="M387">
        <v>245571.20000000001</v>
      </c>
      <c r="N387">
        <v>0.15</v>
      </c>
      <c r="O387">
        <v>36835.68</v>
      </c>
      <c r="P387" t="s">
        <v>1525</v>
      </c>
      <c r="Q387" t="s">
        <v>1338</v>
      </c>
      <c r="R387">
        <v>5</v>
      </c>
    </row>
    <row r="388" spans="1:18">
      <c r="A388" t="s">
        <v>2303</v>
      </c>
      <c r="B388" s="77">
        <v>45313</v>
      </c>
      <c r="C388" t="s">
        <v>1510</v>
      </c>
      <c r="D388" t="s">
        <v>28</v>
      </c>
      <c r="E388" t="s">
        <v>1511</v>
      </c>
      <c r="F388" t="s">
        <v>1286</v>
      </c>
      <c r="G388" t="s">
        <v>1005</v>
      </c>
      <c r="H388" t="s">
        <v>1549</v>
      </c>
      <c r="I388" t="s">
        <v>2304</v>
      </c>
      <c r="J388">
        <v>5</v>
      </c>
      <c r="K388">
        <v>12106</v>
      </c>
      <c r="L388">
        <v>0.11</v>
      </c>
      <c r="M388">
        <v>53871.7</v>
      </c>
      <c r="N388">
        <v>0.2</v>
      </c>
      <c r="O388">
        <v>10774.34</v>
      </c>
      <c r="P388" t="s">
        <v>1525</v>
      </c>
      <c r="Q388" t="s">
        <v>1338</v>
      </c>
      <c r="R388">
        <v>2</v>
      </c>
    </row>
    <row r="389" spans="1:18">
      <c r="A389" t="s">
        <v>2305</v>
      </c>
      <c r="B389" s="77">
        <v>45314</v>
      </c>
      <c r="C389" t="s">
        <v>1510</v>
      </c>
      <c r="D389" t="s">
        <v>127</v>
      </c>
      <c r="E389" t="s">
        <v>1502</v>
      </c>
      <c r="F389" t="s">
        <v>1286</v>
      </c>
      <c r="G389" t="s">
        <v>1005</v>
      </c>
      <c r="H389" t="s">
        <v>81</v>
      </c>
      <c r="I389" t="s">
        <v>2306</v>
      </c>
      <c r="J389">
        <v>5</v>
      </c>
      <c r="K389">
        <v>7189</v>
      </c>
      <c r="L389">
        <v>0.23</v>
      </c>
      <c r="M389">
        <v>27677.65</v>
      </c>
      <c r="N389">
        <v>0.2</v>
      </c>
      <c r="O389">
        <v>5535.53</v>
      </c>
      <c r="P389" t="s">
        <v>1507</v>
      </c>
      <c r="Q389" t="s">
        <v>1338</v>
      </c>
      <c r="R389">
        <v>2</v>
      </c>
    </row>
    <row r="390" spans="1:18">
      <c r="A390" t="s">
        <v>2307</v>
      </c>
      <c r="B390" s="77">
        <v>45315</v>
      </c>
      <c r="C390" t="s">
        <v>1501</v>
      </c>
      <c r="D390" t="s">
        <v>33</v>
      </c>
      <c r="E390" t="s">
        <v>834</v>
      </c>
      <c r="F390" t="s">
        <v>1503</v>
      </c>
      <c r="G390" t="s">
        <v>216</v>
      </c>
      <c r="H390" t="s">
        <v>1003</v>
      </c>
      <c r="I390" t="s">
        <v>2308</v>
      </c>
      <c r="J390">
        <v>9</v>
      </c>
      <c r="K390">
        <v>78008</v>
      </c>
      <c r="L390">
        <v>0.13</v>
      </c>
      <c r="M390">
        <v>610802.64</v>
      </c>
      <c r="N390">
        <v>0.15</v>
      </c>
      <c r="O390">
        <v>91620.4</v>
      </c>
      <c r="P390" t="s">
        <v>1516</v>
      </c>
      <c r="Q390" t="s">
        <v>1338</v>
      </c>
      <c r="R390">
        <v>5</v>
      </c>
    </row>
    <row r="391" spans="1:18">
      <c r="A391" t="s">
        <v>2309</v>
      </c>
      <c r="B391" s="77">
        <v>45316</v>
      </c>
      <c r="C391" t="s">
        <v>1533</v>
      </c>
      <c r="D391" t="s">
        <v>127</v>
      </c>
      <c r="E391" t="s">
        <v>1511</v>
      </c>
      <c r="F391" t="s">
        <v>1512</v>
      </c>
      <c r="G391" t="s">
        <v>1005</v>
      </c>
      <c r="H391" t="s">
        <v>1566</v>
      </c>
      <c r="I391" t="s">
        <v>2310</v>
      </c>
      <c r="J391">
        <v>1</v>
      </c>
      <c r="K391">
        <v>19091</v>
      </c>
      <c r="L391">
        <v>0.05</v>
      </c>
      <c r="M391">
        <v>18136.45</v>
      </c>
      <c r="N391">
        <v>0.2</v>
      </c>
      <c r="O391">
        <v>3627.29</v>
      </c>
      <c r="P391" t="s">
        <v>1525</v>
      </c>
      <c r="Q391" t="s">
        <v>1338</v>
      </c>
      <c r="R391">
        <v>3</v>
      </c>
    </row>
    <row r="392" spans="1:18">
      <c r="A392" t="s">
        <v>2311</v>
      </c>
      <c r="B392" s="77">
        <v>45317</v>
      </c>
      <c r="C392" t="s">
        <v>1510</v>
      </c>
      <c r="D392" t="s">
        <v>33</v>
      </c>
      <c r="E392" t="s">
        <v>834</v>
      </c>
      <c r="F392" t="s">
        <v>1286</v>
      </c>
      <c r="G392" t="s">
        <v>216</v>
      </c>
      <c r="H392" t="s">
        <v>1643</v>
      </c>
      <c r="I392" t="s">
        <v>2312</v>
      </c>
      <c r="J392">
        <v>2</v>
      </c>
      <c r="K392">
        <v>74315</v>
      </c>
      <c r="L392">
        <v>0.02</v>
      </c>
      <c r="M392">
        <v>145657.4</v>
      </c>
      <c r="N392">
        <v>0.15</v>
      </c>
      <c r="O392">
        <v>21848.61</v>
      </c>
      <c r="P392" t="s">
        <v>1525</v>
      </c>
      <c r="Q392" t="s">
        <v>1338</v>
      </c>
      <c r="R392">
        <v>3</v>
      </c>
    </row>
    <row r="393" spans="1:18">
      <c r="A393" t="s">
        <v>2313</v>
      </c>
      <c r="B393" s="77">
        <v>45318</v>
      </c>
      <c r="C393" t="s">
        <v>177</v>
      </c>
      <c r="D393" t="s">
        <v>28</v>
      </c>
      <c r="E393" t="s">
        <v>777</v>
      </c>
      <c r="F393" t="s">
        <v>1503</v>
      </c>
      <c r="G393" t="s">
        <v>1513</v>
      </c>
      <c r="H393" t="s">
        <v>1539</v>
      </c>
      <c r="I393" t="s">
        <v>2314</v>
      </c>
      <c r="J393">
        <v>6</v>
      </c>
      <c r="K393">
        <v>1155</v>
      </c>
      <c r="L393">
        <v>0.17</v>
      </c>
      <c r="M393">
        <v>5751.9</v>
      </c>
      <c r="N393">
        <v>0.4</v>
      </c>
      <c r="O393">
        <v>2300.7600000000002</v>
      </c>
      <c r="P393" t="s">
        <v>1525</v>
      </c>
      <c r="Q393" t="s">
        <v>1338</v>
      </c>
      <c r="R393">
        <v>8</v>
      </c>
    </row>
    <row r="394" spans="1:18">
      <c r="A394" t="s">
        <v>2315</v>
      </c>
      <c r="B394" s="77">
        <v>45319</v>
      </c>
      <c r="C394" t="s">
        <v>1501</v>
      </c>
      <c r="D394" t="s">
        <v>28</v>
      </c>
      <c r="E394" t="s">
        <v>1511</v>
      </c>
      <c r="F394" t="s">
        <v>1291</v>
      </c>
      <c r="G394" t="s">
        <v>1513</v>
      </c>
      <c r="H394" t="s">
        <v>1606</v>
      </c>
      <c r="I394" t="s">
        <v>2316</v>
      </c>
      <c r="J394">
        <v>5</v>
      </c>
      <c r="K394">
        <v>716</v>
      </c>
      <c r="L394">
        <v>0.1</v>
      </c>
      <c r="M394">
        <v>3222</v>
      </c>
      <c r="N394">
        <v>0.4</v>
      </c>
      <c r="O394">
        <v>1288.8</v>
      </c>
      <c r="P394" t="s">
        <v>1507</v>
      </c>
      <c r="Q394" t="s">
        <v>1338</v>
      </c>
      <c r="R394">
        <v>7</v>
      </c>
    </row>
    <row r="395" spans="1:18">
      <c r="A395" t="s">
        <v>2317</v>
      </c>
      <c r="B395" s="77">
        <v>45320</v>
      </c>
      <c r="C395" t="s">
        <v>1562</v>
      </c>
      <c r="D395" t="s">
        <v>28</v>
      </c>
      <c r="E395" t="s">
        <v>834</v>
      </c>
      <c r="F395" t="s">
        <v>1286</v>
      </c>
      <c r="G395" t="s">
        <v>216</v>
      </c>
      <c r="H395" t="s">
        <v>1707</v>
      </c>
      <c r="I395" t="s">
        <v>2318</v>
      </c>
      <c r="J395">
        <v>7</v>
      </c>
      <c r="K395">
        <v>78011</v>
      </c>
      <c r="L395">
        <v>0.21</v>
      </c>
      <c r="M395">
        <v>431400.83</v>
      </c>
      <c r="N395">
        <v>0.15</v>
      </c>
      <c r="O395">
        <v>64710.12</v>
      </c>
      <c r="P395" t="s">
        <v>1507</v>
      </c>
      <c r="Q395" t="s">
        <v>1338</v>
      </c>
      <c r="R395">
        <v>1</v>
      </c>
    </row>
    <row r="396" spans="1:18">
      <c r="A396" t="s">
        <v>2319</v>
      </c>
      <c r="B396" s="77">
        <v>45321</v>
      </c>
      <c r="C396" t="s">
        <v>1501</v>
      </c>
      <c r="D396" t="s">
        <v>22</v>
      </c>
      <c r="E396" t="s">
        <v>1511</v>
      </c>
      <c r="F396" t="s">
        <v>1291</v>
      </c>
      <c r="G396" t="s">
        <v>1513</v>
      </c>
      <c r="H396" t="s">
        <v>1606</v>
      </c>
      <c r="I396" t="s">
        <v>2320</v>
      </c>
      <c r="J396">
        <v>3</v>
      </c>
      <c r="K396">
        <v>359</v>
      </c>
      <c r="L396">
        <v>0.16</v>
      </c>
      <c r="M396">
        <v>904.68</v>
      </c>
      <c r="N396">
        <v>0.4</v>
      </c>
      <c r="O396">
        <v>361.87</v>
      </c>
      <c r="P396" t="s">
        <v>1507</v>
      </c>
      <c r="Q396" t="s">
        <v>1338</v>
      </c>
      <c r="R396">
        <v>5</v>
      </c>
    </row>
    <row r="397" spans="1:18">
      <c r="A397" t="s">
        <v>2321</v>
      </c>
      <c r="B397" s="77">
        <v>45322</v>
      </c>
      <c r="C397" t="s">
        <v>1518</v>
      </c>
      <c r="D397" t="s">
        <v>22</v>
      </c>
      <c r="E397" t="s">
        <v>834</v>
      </c>
      <c r="F397" t="s">
        <v>1291</v>
      </c>
      <c r="G397" t="s">
        <v>1513</v>
      </c>
      <c r="H397" t="s">
        <v>1514</v>
      </c>
      <c r="I397" t="s">
        <v>2322</v>
      </c>
      <c r="J397">
        <v>3</v>
      </c>
      <c r="K397">
        <v>348</v>
      </c>
      <c r="L397">
        <v>0.2</v>
      </c>
      <c r="M397">
        <v>835.2</v>
      </c>
      <c r="N397">
        <v>0.4</v>
      </c>
      <c r="O397">
        <v>334.08</v>
      </c>
      <c r="P397" t="s">
        <v>1525</v>
      </c>
      <c r="Q397" t="s">
        <v>1338</v>
      </c>
      <c r="R397">
        <v>9</v>
      </c>
    </row>
    <row r="398" spans="1:18">
      <c r="A398" t="s">
        <v>2323</v>
      </c>
      <c r="B398" s="77">
        <v>45323</v>
      </c>
      <c r="C398" t="s">
        <v>1533</v>
      </c>
      <c r="D398" t="s">
        <v>22</v>
      </c>
      <c r="E398" t="s">
        <v>1502</v>
      </c>
      <c r="F398" t="s">
        <v>1512</v>
      </c>
      <c r="G398" t="s">
        <v>1513</v>
      </c>
      <c r="H398" t="s">
        <v>1539</v>
      </c>
      <c r="I398" t="s">
        <v>2324</v>
      </c>
      <c r="J398">
        <v>2</v>
      </c>
      <c r="K398">
        <v>975</v>
      </c>
      <c r="L398">
        <v>7.0000000000000007E-2</v>
      </c>
      <c r="M398">
        <v>1813.5</v>
      </c>
      <c r="N398">
        <v>0.4</v>
      </c>
      <c r="O398">
        <v>725.4</v>
      </c>
      <c r="P398" t="s">
        <v>1522</v>
      </c>
      <c r="Q398" t="s">
        <v>1338</v>
      </c>
      <c r="R398">
        <v>4</v>
      </c>
    </row>
    <row r="399" spans="1:18">
      <c r="A399" t="s">
        <v>2325</v>
      </c>
      <c r="B399" s="77">
        <v>45324</v>
      </c>
      <c r="C399" t="s">
        <v>1533</v>
      </c>
      <c r="D399" t="s">
        <v>127</v>
      </c>
      <c r="E399" t="s">
        <v>834</v>
      </c>
      <c r="F399" t="s">
        <v>1286</v>
      </c>
      <c r="G399" t="s">
        <v>215</v>
      </c>
      <c r="H399" t="s">
        <v>1534</v>
      </c>
      <c r="I399" t="s">
        <v>2326</v>
      </c>
      <c r="J399">
        <v>3</v>
      </c>
      <c r="K399">
        <v>2235</v>
      </c>
      <c r="L399">
        <v>0.17</v>
      </c>
      <c r="M399">
        <v>5565.15</v>
      </c>
      <c r="N399">
        <v>0.35</v>
      </c>
      <c r="O399">
        <v>1947.8</v>
      </c>
      <c r="P399" t="s">
        <v>1522</v>
      </c>
      <c r="Q399" t="s">
        <v>1338</v>
      </c>
      <c r="R399">
        <v>1</v>
      </c>
    </row>
    <row r="400" spans="1:18">
      <c r="A400" t="s">
        <v>2327</v>
      </c>
      <c r="B400" s="77">
        <v>45325</v>
      </c>
      <c r="C400" t="s">
        <v>1501</v>
      </c>
      <c r="D400" t="s">
        <v>28</v>
      </c>
      <c r="E400" t="s">
        <v>1511</v>
      </c>
      <c r="F400" t="s">
        <v>1291</v>
      </c>
      <c r="G400" t="s">
        <v>1504</v>
      </c>
      <c r="H400" t="s">
        <v>1505</v>
      </c>
      <c r="I400" t="s">
        <v>2328</v>
      </c>
      <c r="J400">
        <v>1</v>
      </c>
      <c r="K400">
        <v>10777</v>
      </c>
      <c r="L400">
        <v>7.0000000000000007E-2</v>
      </c>
      <c r="M400">
        <v>10022.61</v>
      </c>
      <c r="N400">
        <v>0.25</v>
      </c>
      <c r="O400">
        <v>2505.65</v>
      </c>
      <c r="P400" t="s">
        <v>1522</v>
      </c>
      <c r="Q400" t="s">
        <v>1338</v>
      </c>
      <c r="R400">
        <v>8</v>
      </c>
    </row>
    <row r="401" spans="1:18">
      <c r="A401" t="s">
        <v>2329</v>
      </c>
      <c r="B401" s="77">
        <v>45326</v>
      </c>
      <c r="C401" t="s">
        <v>1510</v>
      </c>
      <c r="D401" t="s">
        <v>28</v>
      </c>
      <c r="E401" t="s">
        <v>777</v>
      </c>
      <c r="F401" t="s">
        <v>1512</v>
      </c>
      <c r="G401" t="s">
        <v>1005</v>
      </c>
      <c r="H401" t="s">
        <v>1549</v>
      </c>
      <c r="I401" t="s">
        <v>2330</v>
      </c>
      <c r="J401">
        <v>5</v>
      </c>
      <c r="K401">
        <v>10258</v>
      </c>
      <c r="L401">
        <v>0.23</v>
      </c>
      <c r="M401">
        <v>39493.300000000003</v>
      </c>
      <c r="N401">
        <v>0.2</v>
      </c>
      <c r="O401">
        <v>7898.66</v>
      </c>
      <c r="P401" t="s">
        <v>1516</v>
      </c>
      <c r="Q401" t="s">
        <v>1338</v>
      </c>
      <c r="R401">
        <v>5</v>
      </c>
    </row>
    <row r="402" spans="1:18">
      <c r="A402" t="s">
        <v>2331</v>
      </c>
      <c r="B402" s="77">
        <v>45327</v>
      </c>
      <c r="C402" t="s">
        <v>1510</v>
      </c>
      <c r="D402" t="s">
        <v>127</v>
      </c>
      <c r="E402" t="s">
        <v>777</v>
      </c>
      <c r="F402" t="s">
        <v>1512</v>
      </c>
      <c r="G402" t="s">
        <v>215</v>
      </c>
      <c r="H402" t="s">
        <v>1603</v>
      </c>
      <c r="I402" t="s">
        <v>2332</v>
      </c>
      <c r="J402">
        <v>5</v>
      </c>
      <c r="K402">
        <v>3561</v>
      </c>
      <c r="L402">
        <v>0.16</v>
      </c>
      <c r="M402">
        <v>14956.2</v>
      </c>
      <c r="N402">
        <v>0.35</v>
      </c>
      <c r="O402">
        <v>5234.67</v>
      </c>
      <c r="P402" t="s">
        <v>1525</v>
      </c>
      <c r="Q402" t="s">
        <v>1338</v>
      </c>
      <c r="R402">
        <v>2</v>
      </c>
    </row>
    <row r="403" spans="1:18">
      <c r="A403" t="s">
        <v>2333</v>
      </c>
      <c r="B403" s="77">
        <v>45328</v>
      </c>
      <c r="C403" t="s">
        <v>177</v>
      </c>
      <c r="D403" t="s">
        <v>22</v>
      </c>
      <c r="E403" t="s">
        <v>777</v>
      </c>
      <c r="F403" t="s">
        <v>1286</v>
      </c>
      <c r="G403" t="s">
        <v>1513</v>
      </c>
      <c r="H403" t="s">
        <v>1569</v>
      </c>
      <c r="I403" t="s">
        <v>2334</v>
      </c>
      <c r="J403">
        <v>7</v>
      </c>
      <c r="K403">
        <v>580</v>
      </c>
      <c r="L403">
        <v>0.08</v>
      </c>
      <c r="M403">
        <v>3735.2</v>
      </c>
      <c r="N403">
        <v>0.4</v>
      </c>
      <c r="O403">
        <v>1494.08</v>
      </c>
      <c r="P403" t="s">
        <v>1522</v>
      </c>
      <c r="Q403" t="s">
        <v>29</v>
      </c>
      <c r="R403">
        <v>1</v>
      </c>
    </row>
    <row r="404" spans="1:18">
      <c r="A404" t="s">
        <v>2335</v>
      </c>
      <c r="B404" s="77">
        <v>45329</v>
      </c>
      <c r="C404" t="s">
        <v>177</v>
      </c>
      <c r="D404" t="s">
        <v>127</v>
      </c>
      <c r="E404" t="s">
        <v>834</v>
      </c>
      <c r="F404" t="s">
        <v>1512</v>
      </c>
      <c r="G404" t="s">
        <v>216</v>
      </c>
      <c r="H404" t="s">
        <v>1003</v>
      </c>
      <c r="I404" t="s">
        <v>2336</v>
      </c>
      <c r="J404">
        <v>4</v>
      </c>
      <c r="K404">
        <v>55113</v>
      </c>
      <c r="L404">
        <v>7.0000000000000007E-2</v>
      </c>
      <c r="M404">
        <v>205020.36</v>
      </c>
      <c r="N404">
        <v>0.15</v>
      </c>
      <c r="O404">
        <v>30753.05</v>
      </c>
      <c r="P404" t="s">
        <v>1522</v>
      </c>
      <c r="Q404" t="s">
        <v>29</v>
      </c>
      <c r="R404">
        <v>3</v>
      </c>
    </row>
    <row r="405" spans="1:18">
      <c r="A405" t="s">
        <v>2337</v>
      </c>
      <c r="B405" s="77">
        <v>45330</v>
      </c>
      <c r="C405" t="s">
        <v>1533</v>
      </c>
      <c r="D405" t="s">
        <v>22</v>
      </c>
      <c r="E405" t="s">
        <v>1502</v>
      </c>
      <c r="F405" t="s">
        <v>1286</v>
      </c>
      <c r="G405" t="s">
        <v>1513</v>
      </c>
      <c r="H405" t="s">
        <v>1569</v>
      </c>
      <c r="I405" t="s">
        <v>2338</v>
      </c>
      <c r="J405">
        <v>3</v>
      </c>
      <c r="K405">
        <v>1482</v>
      </c>
      <c r="L405">
        <v>0.05</v>
      </c>
      <c r="M405">
        <v>4223.7</v>
      </c>
      <c r="N405">
        <v>0.4</v>
      </c>
      <c r="O405">
        <v>1689.48</v>
      </c>
      <c r="P405" t="s">
        <v>1522</v>
      </c>
      <c r="Q405" t="s">
        <v>1338</v>
      </c>
      <c r="R405">
        <v>9</v>
      </c>
    </row>
    <row r="406" spans="1:18">
      <c r="A406" t="s">
        <v>2339</v>
      </c>
      <c r="B406" s="77">
        <v>45331</v>
      </c>
      <c r="C406" t="s">
        <v>177</v>
      </c>
      <c r="D406" t="s">
        <v>28</v>
      </c>
      <c r="E406" t="s">
        <v>834</v>
      </c>
      <c r="F406" t="s">
        <v>1286</v>
      </c>
      <c r="G406" t="s">
        <v>1504</v>
      </c>
      <c r="H406" t="s">
        <v>1542</v>
      </c>
      <c r="I406" t="s">
        <v>2340</v>
      </c>
      <c r="J406">
        <v>1</v>
      </c>
      <c r="K406">
        <v>9533</v>
      </c>
      <c r="L406">
        <v>0.17</v>
      </c>
      <c r="M406">
        <v>7912.39</v>
      </c>
      <c r="N406">
        <v>0.25</v>
      </c>
      <c r="O406">
        <v>1978.1</v>
      </c>
      <c r="P406" t="s">
        <v>1525</v>
      </c>
      <c r="Q406" t="s">
        <v>1338</v>
      </c>
      <c r="R406">
        <v>1</v>
      </c>
    </row>
    <row r="407" spans="1:18">
      <c r="A407" t="s">
        <v>2341</v>
      </c>
      <c r="B407" s="77">
        <v>45332</v>
      </c>
      <c r="C407" t="s">
        <v>1562</v>
      </c>
      <c r="D407" t="s">
        <v>33</v>
      </c>
      <c r="E407" t="s">
        <v>777</v>
      </c>
      <c r="F407" t="s">
        <v>1563</v>
      </c>
      <c r="G407" t="s">
        <v>1513</v>
      </c>
      <c r="H407" t="s">
        <v>1569</v>
      </c>
      <c r="I407" t="s">
        <v>2342</v>
      </c>
      <c r="J407">
        <v>8</v>
      </c>
      <c r="K407">
        <v>1353</v>
      </c>
      <c r="L407">
        <v>0.05</v>
      </c>
      <c r="M407">
        <v>10282.799999999999</v>
      </c>
      <c r="N407">
        <v>0.4</v>
      </c>
      <c r="O407">
        <v>4113.12</v>
      </c>
      <c r="P407" t="s">
        <v>1522</v>
      </c>
      <c r="Q407" t="s">
        <v>1338</v>
      </c>
      <c r="R407">
        <v>4</v>
      </c>
    </row>
    <row r="408" spans="1:18">
      <c r="A408" t="s">
        <v>2343</v>
      </c>
      <c r="B408" s="77">
        <v>45333</v>
      </c>
      <c r="C408" t="s">
        <v>177</v>
      </c>
      <c r="D408" t="s">
        <v>22</v>
      </c>
      <c r="E408" t="s">
        <v>1511</v>
      </c>
      <c r="F408" t="s">
        <v>1291</v>
      </c>
      <c r="G408" t="s">
        <v>216</v>
      </c>
      <c r="H408" t="s">
        <v>1574</v>
      </c>
      <c r="I408" t="s">
        <v>2344</v>
      </c>
      <c r="J408">
        <v>3</v>
      </c>
      <c r="K408">
        <v>29201</v>
      </c>
      <c r="L408">
        <v>0.15</v>
      </c>
      <c r="M408">
        <v>74462.55</v>
      </c>
      <c r="N408">
        <v>0.15</v>
      </c>
      <c r="O408">
        <v>11169.38</v>
      </c>
      <c r="P408" t="s">
        <v>1522</v>
      </c>
      <c r="Q408" t="s">
        <v>1338</v>
      </c>
      <c r="R408">
        <v>8</v>
      </c>
    </row>
    <row r="409" spans="1:18">
      <c r="A409" t="s">
        <v>2345</v>
      </c>
      <c r="B409" s="77">
        <v>45334</v>
      </c>
      <c r="C409" t="s">
        <v>1562</v>
      </c>
      <c r="D409" t="s">
        <v>28</v>
      </c>
      <c r="E409" t="s">
        <v>777</v>
      </c>
      <c r="F409" t="s">
        <v>1519</v>
      </c>
      <c r="G409" t="s">
        <v>1504</v>
      </c>
      <c r="H409" t="s">
        <v>1586</v>
      </c>
      <c r="I409" t="s">
        <v>2346</v>
      </c>
      <c r="J409">
        <v>2</v>
      </c>
      <c r="K409">
        <v>11853</v>
      </c>
      <c r="L409">
        <v>7.0000000000000007E-2</v>
      </c>
      <c r="M409">
        <v>22046.58</v>
      </c>
      <c r="N409">
        <v>0.25</v>
      </c>
      <c r="O409">
        <v>5511.64</v>
      </c>
      <c r="P409" t="s">
        <v>1525</v>
      </c>
      <c r="Q409" t="s">
        <v>1338</v>
      </c>
      <c r="R409">
        <v>8</v>
      </c>
    </row>
    <row r="410" spans="1:18">
      <c r="A410" t="s">
        <v>2347</v>
      </c>
      <c r="B410" s="77">
        <v>45335</v>
      </c>
      <c r="C410" t="s">
        <v>177</v>
      </c>
      <c r="D410" t="s">
        <v>28</v>
      </c>
      <c r="E410" t="s">
        <v>1511</v>
      </c>
      <c r="F410" t="s">
        <v>1286</v>
      </c>
      <c r="G410" t="s">
        <v>1513</v>
      </c>
      <c r="H410" t="s">
        <v>1539</v>
      </c>
      <c r="I410" t="s">
        <v>2348</v>
      </c>
      <c r="J410">
        <v>4</v>
      </c>
      <c r="K410">
        <v>1432</v>
      </c>
      <c r="L410">
        <v>0.17</v>
      </c>
      <c r="M410">
        <v>4754.24</v>
      </c>
      <c r="N410">
        <v>0.4</v>
      </c>
      <c r="O410">
        <v>1901.7</v>
      </c>
      <c r="P410" t="s">
        <v>1516</v>
      </c>
      <c r="Q410" t="s">
        <v>1338</v>
      </c>
      <c r="R410">
        <v>8</v>
      </c>
    </row>
    <row r="411" spans="1:18">
      <c r="A411" t="s">
        <v>2349</v>
      </c>
      <c r="B411" s="77">
        <v>45336</v>
      </c>
      <c r="C411" t="s">
        <v>1533</v>
      </c>
      <c r="D411" t="s">
        <v>33</v>
      </c>
      <c r="E411" t="s">
        <v>1502</v>
      </c>
      <c r="F411" t="s">
        <v>1291</v>
      </c>
      <c r="G411" t="s">
        <v>1504</v>
      </c>
      <c r="H411" t="s">
        <v>1505</v>
      </c>
      <c r="I411" t="s">
        <v>2350</v>
      </c>
      <c r="J411">
        <v>3</v>
      </c>
      <c r="K411">
        <v>4874</v>
      </c>
      <c r="L411">
        <v>0.2</v>
      </c>
      <c r="M411">
        <v>11697.6</v>
      </c>
      <c r="N411">
        <v>0.25</v>
      </c>
      <c r="O411">
        <v>2924.4</v>
      </c>
      <c r="P411" t="s">
        <v>1507</v>
      </c>
      <c r="Q411" t="s">
        <v>1338</v>
      </c>
      <c r="R411">
        <v>8</v>
      </c>
    </row>
    <row r="412" spans="1:18">
      <c r="A412" t="s">
        <v>2351</v>
      </c>
      <c r="B412" s="77">
        <v>45337</v>
      </c>
      <c r="C412" t="s">
        <v>1533</v>
      </c>
      <c r="D412" t="s">
        <v>28</v>
      </c>
      <c r="E412" t="s">
        <v>1511</v>
      </c>
      <c r="F412" t="s">
        <v>1512</v>
      </c>
      <c r="G412" t="s">
        <v>1005</v>
      </c>
      <c r="H412" t="s">
        <v>81</v>
      </c>
      <c r="I412" t="s">
        <v>2352</v>
      </c>
      <c r="J412">
        <v>1</v>
      </c>
      <c r="K412">
        <v>11686</v>
      </c>
      <c r="L412">
        <v>0.19</v>
      </c>
      <c r="M412">
        <v>9465.66</v>
      </c>
      <c r="N412">
        <v>0.2</v>
      </c>
      <c r="O412">
        <v>1893.13</v>
      </c>
      <c r="P412" t="s">
        <v>1522</v>
      </c>
      <c r="Q412" t="s">
        <v>1338</v>
      </c>
      <c r="R412">
        <v>4</v>
      </c>
    </row>
    <row r="413" spans="1:18">
      <c r="A413" t="s">
        <v>2353</v>
      </c>
      <c r="B413" s="77">
        <v>45338</v>
      </c>
      <c r="C413" t="s">
        <v>1562</v>
      </c>
      <c r="D413" t="s">
        <v>28</v>
      </c>
      <c r="E413" t="s">
        <v>834</v>
      </c>
      <c r="F413" t="s">
        <v>1503</v>
      </c>
      <c r="G413" t="s">
        <v>1005</v>
      </c>
      <c r="H413" t="s">
        <v>1566</v>
      </c>
      <c r="I413" t="s">
        <v>2354</v>
      </c>
      <c r="J413">
        <v>3</v>
      </c>
      <c r="K413">
        <v>16109</v>
      </c>
      <c r="L413">
        <v>0.19</v>
      </c>
      <c r="M413">
        <v>39144.870000000003</v>
      </c>
      <c r="N413">
        <v>0.2</v>
      </c>
      <c r="O413">
        <v>7828.97</v>
      </c>
      <c r="P413" t="s">
        <v>1507</v>
      </c>
      <c r="Q413" t="s">
        <v>1338</v>
      </c>
      <c r="R413">
        <v>8</v>
      </c>
    </row>
    <row r="414" spans="1:18">
      <c r="A414" t="s">
        <v>2355</v>
      </c>
      <c r="B414" s="77">
        <v>45339</v>
      </c>
      <c r="C414" t="s">
        <v>1501</v>
      </c>
      <c r="D414" t="s">
        <v>22</v>
      </c>
      <c r="E414" t="s">
        <v>834</v>
      </c>
      <c r="F414" t="s">
        <v>1286</v>
      </c>
      <c r="G414" t="s">
        <v>1513</v>
      </c>
      <c r="H414" t="s">
        <v>1514</v>
      </c>
      <c r="I414" t="s">
        <v>2356</v>
      </c>
      <c r="J414">
        <v>2</v>
      </c>
      <c r="K414">
        <v>315</v>
      </c>
      <c r="L414">
        <v>0.05</v>
      </c>
      <c r="M414">
        <v>598.5</v>
      </c>
      <c r="N414">
        <v>0.4</v>
      </c>
      <c r="O414">
        <v>239.4</v>
      </c>
      <c r="P414" t="s">
        <v>1516</v>
      </c>
      <c r="Q414" t="s">
        <v>1338</v>
      </c>
      <c r="R414">
        <v>9</v>
      </c>
    </row>
    <row r="415" spans="1:18">
      <c r="A415" t="s">
        <v>2357</v>
      </c>
      <c r="B415" s="77">
        <v>45340</v>
      </c>
      <c r="C415" t="s">
        <v>1533</v>
      </c>
      <c r="D415" t="s">
        <v>22</v>
      </c>
      <c r="E415" t="s">
        <v>834</v>
      </c>
      <c r="F415" t="s">
        <v>1512</v>
      </c>
      <c r="G415" t="s">
        <v>1504</v>
      </c>
      <c r="H415" t="s">
        <v>1650</v>
      </c>
      <c r="I415" t="s">
        <v>2358</v>
      </c>
      <c r="J415">
        <v>8</v>
      </c>
      <c r="K415">
        <v>1661</v>
      </c>
      <c r="L415">
        <v>0.02</v>
      </c>
      <c r="M415">
        <v>13022.24</v>
      </c>
      <c r="N415">
        <v>0.25</v>
      </c>
      <c r="O415">
        <v>3255.56</v>
      </c>
      <c r="P415" t="s">
        <v>1516</v>
      </c>
      <c r="Q415" t="s">
        <v>1338</v>
      </c>
      <c r="R415">
        <v>7</v>
      </c>
    </row>
    <row r="416" spans="1:18">
      <c r="A416" t="s">
        <v>2359</v>
      </c>
      <c r="B416" s="77">
        <v>45341</v>
      </c>
      <c r="C416" t="s">
        <v>1501</v>
      </c>
      <c r="D416" t="s">
        <v>33</v>
      </c>
      <c r="E416" t="s">
        <v>1511</v>
      </c>
      <c r="F416" t="s">
        <v>1512</v>
      </c>
      <c r="G416" t="s">
        <v>216</v>
      </c>
      <c r="H416" t="s">
        <v>1643</v>
      </c>
      <c r="I416" t="s">
        <v>2360</v>
      </c>
      <c r="J416">
        <v>6</v>
      </c>
      <c r="K416">
        <v>54843</v>
      </c>
      <c r="L416">
        <v>0.17</v>
      </c>
      <c r="M416">
        <v>273118.14</v>
      </c>
      <c r="N416">
        <v>0.15</v>
      </c>
      <c r="O416">
        <v>40967.72</v>
      </c>
      <c r="P416" t="s">
        <v>1522</v>
      </c>
      <c r="Q416" t="s">
        <v>1338</v>
      </c>
      <c r="R416">
        <v>2</v>
      </c>
    </row>
    <row r="417" spans="1:18">
      <c r="A417" t="s">
        <v>2361</v>
      </c>
      <c r="B417" s="77">
        <v>45342</v>
      </c>
      <c r="C417" t="s">
        <v>1510</v>
      </c>
      <c r="D417" t="s">
        <v>33</v>
      </c>
      <c r="E417" t="s">
        <v>834</v>
      </c>
      <c r="F417" t="s">
        <v>1512</v>
      </c>
      <c r="G417" t="s">
        <v>1513</v>
      </c>
      <c r="H417" t="s">
        <v>1539</v>
      </c>
      <c r="I417" t="s">
        <v>2362</v>
      </c>
      <c r="J417">
        <v>9</v>
      </c>
      <c r="K417">
        <v>652</v>
      </c>
      <c r="L417">
        <v>0.09</v>
      </c>
      <c r="M417">
        <v>5339.88</v>
      </c>
      <c r="N417">
        <v>0.4</v>
      </c>
      <c r="O417">
        <v>2135.9499999999998</v>
      </c>
      <c r="P417" t="s">
        <v>1525</v>
      </c>
      <c r="Q417" t="s">
        <v>1338</v>
      </c>
      <c r="R417">
        <v>9</v>
      </c>
    </row>
    <row r="418" spans="1:18">
      <c r="A418" t="s">
        <v>2363</v>
      </c>
      <c r="B418" s="77">
        <v>45343</v>
      </c>
      <c r="C418" t="s">
        <v>1562</v>
      </c>
      <c r="D418" t="s">
        <v>28</v>
      </c>
      <c r="E418" t="s">
        <v>834</v>
      </c>
      <c r="F418" t="s">
        <v>1512</v>
      </c>
      <c r="G418" t="s">
        <v>1005</v>
      </c>
      <c r="H418" t="s">
        <v>1004</v>
      </c>
      <c r="I418" t="s">
        <v>2364</v>
      </c>
      <c r="J418">
        <v>8</v>
      </c>
      <c r="K418">
        <v>12060</v>
      </c>
      <c r="L418">
        <v>0.11</v>
      </c>
      <c r="M418">
        <v>85867.199999999997</v>
      </c>
      <c r="N418">
        <v>0.2</v>
      </c>
      <c r="O418">
        <v>17173.439999999999</v>
      </c>
      <c r="P418" t="s">
        <v>1516</v>
      </c>
      <c r="Q418" t="s">
        <v>1338</v>
      </c>
      <c r="R418">
        <v>8</v>
      </c>
    </row>
    <row r="419" spans="1:18">
      <c r="A419" t="s">
        <v>2365</v>
      </c>
      <c r="B419" s="77">
        <v>45344</v>
      </c>
      <c r="C419" t="s">
        <v>1533</v>
      </c>
      <c r="D419" t="s">
        <v>22</v>
      </c>
      <c r="E419" t="s">
        <v>834</v>
      </c>
      <c r="F419" t="s">
        <v>1512</v>
      </c>
      <c r="G419" t="s">
        <v>1005</v>
      </c>
      <c r="H419" t="s">
        <v>1004</v>
      </c>
      <c r="I419" t="s">
        <v>2366</v>
      </c>
      <c r="J419">
        <v>3</v>
      </c>
      <c r="K419">
        <v>17836</v>
      </c>
      <c r="L419">
        <v>0.01</v>
      </c>
      <c r="M419">
        <v>52972.92</v>
      </c>
      <c r="N419">
        <v>0.2</v>
      </c>
      <c r="O419">
        <v>10594.58</v>
      </c>
      <c r="P419" t="s">
        <v>1507</v>
      </c>
      <c r="Q419" t="s">
        <v>1338</v>
      </c>
      <c r="R419">
        <v>5</v>
      </c>
    </row>
    <row r="420" spans="1:18">
      <c r="A420" t="s">
        <v>2367</v>
      </c>
      <c r="B420" s="77">
        <v>45345</v>
      </c>
      <c r="C420" t="s">
        <v>1518</v>
      </c>
      <c r="D420" t="s">
        <v>33</v>
      </c>
      <c r="E420" t="s">
        <v>1502</v>
      </c>
      <c r="F420" t="s">
        <v>1286</v>
      </c>
      <c r="G420" t="s">
        <v>1513</v>
      </c>
      <c r="H420" t="s">
        <v>1539</v>
      </c>
      <c r="I420" t="s">
        <v>2368</v>
      </c>
      <c r="J420">
        <v>5</v>
      </c>
      <c r="K420">
        <v>486</v>
      </c>
      <c r="L420">
        <v>0.06</v>
      </c>
      <c r="M420">
        <v>2284.1999999999998</v>
      </c>
      <c r="N420">
        <v>0.4</v>
      </c>
      <c r="O420">
        <v>913.68</v>
      </c>
      <c r="P420" t="s">
        <v>1507</v>
      </c>
      <c r="Q420" t="s">
        <v>1338</v>
      </c>
      <c r="R420">
        <v>3</v>
      </c>
    </row>
    <row r="421" spans="1:18">
      <c r="A421" t="s">
        <v>2369</v>
      </c>
      <c r="B421" s="77">
        <v>45346</v>
      </c>
      <c r="C421" t="s">
        <v>1510</v>
      </c>
      <c r="D421" t="s">
        <v>33</v>
      </c>
      <c r="E421" t="s">
        <v>1511</v>
      </c>
      <c r="F421" t="s">
        <v>1519</v>
      </c>
      <c r="G421" t="s">
        <v>1504</v>
      </c>
      <c r="H421" t="s">
        <v>1586</v>
      </c>
      <c r="I421" t="s">
        <v>2370</v>
      </c>
      <c r="J421">
        <v>7</v>
      </c>
      <c r="K421">
        <v>4374</v>
      </c>
      <c r="L421">
        <v>0.01</v>
      </c>
      <c r="M421">
        <v>30311.82</v>
      </c>
      <c r="N421">
        <v>0.25</v>
      </c>
      <c r="O421">
        <v>7577.96</v>
      </c>
      <c r="P421" t="s">
        <v>1507</v>
      </c>
      <c r="Q421" t="s">
        <v>1338</v>
      </c>
      <c r="R421">
        <v>7</v>
      </c>
    </row>
    <row r="422" spans="1:18">
      <c r="A422" t="s">
        <v>2371</v>
      </c>
      <c r="B422" s="77">
        <v>45347</v>
      </c>
      <c r="C422" t="s">
        <v>1501</v>
      </c>
      <c r="D422" t="s">
        <v>127</v>
      </c>
      <c r="E422" t="s">
        <v>1511</v>
      </c>
      <c r="F422" t="s">
        <v>1563</v>
      </c>
      <c r="G422" t="s">
        <v>1005</v>
      </c>
      <c r="H422" t="s">
        <v>81</v>
      </c>
      <c r="I422" t="s">
        <v>2372</v>
      </c>
      <c r="J422">
        <v>5</v>
      </c>
      <c r="K422">
        <v>2207</v>
      </c>
      <c r="L422">
        <v>0.22</v>
      </c>
      <c r="M422">
        <v>8607.2999999999993</v>
      </c>
      <c r="N422">
        <v>0.2</v>
      </c>
      <c r="O422">
        <v>1721.46</v>
      </c>
      <c r="P422" t="s">
        <v>1507</v>
      </c>
      <c r="Q422" t="s">
        <v>1338</v>
      </c>
      <c r="R422">
        <v>2</v>
      </c>
    </row>
    <row r="423" spans="1:18">
      <c r="A423" t="s">
        <v>2373</v>
      </c>
      <c r="B423" s="77">
        <v>45348</v>
      </c>
      <c r="C423" t="s">
        <v>1533</v>
      </c>
      <c r="D423" t="s">
        <v>33</v>
      </c>
      <c r="E423" t="s">
        <v>777</v>
      </c>
      <c r="F423" t="s">
        <v>1512</v>
      </c>
      <c r="G423" t="s">
        <v>1504</v>
      </c>
      <c r="H423" t="s">
        <v>1505</v>
      </c>
      <c r="I423" t="s">
        <v>2374</v>
      </c>
      <c r="J423">
        <v>8</v>
      </c>
      <c r="K423">
        <v>3665</v>
      </c>
      <c r="L423">
        <v>0.06</v>
      </c>
      <c r="M423">
        <v>27560.799999999999</v>
      </c>
      <c r="N423">
        <v>0.25</v>
      </c>
      <c r="O423">
        <v>6890.2</v>
      </c>
      <c r="P423" t="s">
        <v>1516</v>
      </c>
      <c r="Q423" t="s">
        <v>29</v>
      </c>
      <c r="R423">
        <v>3</v>
      </c>
    </row>
    <row r="424" spans="1:18">
      <c r="A424" t="s">
        <v>2375</v>
      </c>
      <c r="B424" s="77">
        <v>45349</v>
      </c>
      <c r="C424" t="s">
        <v>1562</v>
      </c>
      <c r="D424" t="s">
        <v>28</v>
      </c>
      <c r="E424" t="s">
        <v>1511</v>
      </c>
      <c r="F424" t="s">
        <v>1512</v>
      </c>
      <c r="G424" t="s">
        <v>1005</v>
      </c>
      <c r="H424" t="s">
        <v>81</v>
      </c>
      <c r="I424" t="s">
        <v>2376</v>
      </c>
      <c r="J424">
        <v>5</v>
      </c>
      <c r="K424">
        <v>2632</v>
      </c>
      <c r="L424">
        <v>0.14000000000000001</v>
      </c>
      <c r="M424">
        <v>11317.6</v>
      </c>
      <c r="N424">
        <v>0.2</v>
      </c>
      <c r="O424">
        <v>2263.52</v>
      </c>
      <c r="P424" t="s">
        <v>1522</v>
      </c>
      <c r="Q424" t="s">
        <v>29</v>
      </c>
      <c r="R424">
        <v>9</v>
      </c>
    </row>
    <row r="425" spans="1:18">
      <c r="A425" t="s">
        <v>2377</v>
      </c>
      <c r="B425" s="77">
        <v>45350</v>
      </c>
      <c r="C425" t="s">
        <v>177</v>
      </c>
      <c r="D425" t="s">
        <v>22</v>
      </c>
      <c r="E425" t="s">
        <v>1502</v>
      </c>
      <c r="F425" t="s">
        <v>1563</v>
      </c>
      <c r="G425" t="s">
        <v>1005</v>
      </c>
      <c r="H425" t="s">
        <v>1566</v>
      </c>
      <c r="I425" t="s">
        <v>2378</v>
      </c>
      <c r="J425">
        <v>1</v>
      </c>
      <c r="K425">
        <v>5083</v>
      </c>
      <c r="L425">
        <v>0.01</v>
      </c>
      <c r="M425">
        <v>5032.17</v>
      </c>
      <c r="N425">
        <v>0.2</v>
      </c>
      <c r="O425">
        <v>1006.43</v>
      </c>
      <c r="P425" t="s">
        <v>1522</v>
      </c>
      <c r="Q425" t="s">
        <v>1338</v>
      </c>
      <c r="R425">
        <v>4</v>
      </c>
    </row>
    <row r="426" spans="1:18">
      <c r="A426" t="s">
        <v>2379</v>
      </c>
      <c r="B426" s="77">
        <v>45351</v>
      </c>
      <c r="C426" t="s">
        <v>1518</v>
      </c>
      <c r="D426" t="s">
        <v>33</v>
      </c>
      <c r="E426" t="s">
        <v>1511</v>
      </c>
      <c r="F426" t="s">
        <v>1286</v>
      </c>
      <c r="G426" t="s">
        <v>215</v>
      </c>
      <c r="H426" t="s">
        <v>1534</v>
      </c>
      <c r="I426" t="s">
        <v>2380</v>
      </c>
      <c r="J426">
        <v>5</v>
      </c>
      <c r="K426">
        <v>2431</v>
      </c>
      <c r="L426">
        <v>0.17</v>
      </c>
      <c r="M426">
        <v>10088.65</v>
      </c>
      <c r="N426">
        <v>0.35</v>
      </c>
      <c r="O426">
        <v>3531.03</v>
      </c>
      <c r="P426" t="s">
        <v>1507</v>
      </c>
      <c r="Q426" t="s">
        <v>1338</v>
      </c>
      <c r="R426">
        <v>4</v>
      </c>
    </row>
    <row r="427" spans="1:18">
      <c r="A427" t="s">
        <v>2381</v>
      </c>
      <c r="B427" s="77">
        <v>45352</v>
      </c>
      <c r="C427" t="s">
        <v>1501</v>
      </c>
      <c r="D427" t="s">
        <v>127</v>
      </c>
      <c r="E427" t="s">
        <v>1502</v>
      </c>
      <c r="F427" t="s">
        <v>1291</v>
      </c>
      <c r="G427" t="s">
        <v>1005</v>
      </c>
      <c r="H427" t="s">
        <v>81</v>
      </c>
      <c r="I427" t="s">
        <v>2382</v>
      </c>
      <c r="J427">
        <v>4</v>
      </c>
      <c r="K427">
        <v>9123</v>
      </c>
      <c r="L427">
        <v>0.08</v>
      </c>
      <c r="M427">
        <v>33572.639999999999</v>
      </c>
      <c r="N427">
        <v>0.2</v>
      </c>
      <c r="O427">
        <v>6714.53</v>
      </c>
      <c r="P427" t="s">
        <v>1522</v>
      </c>
      <c r="Q427" t="s">
        <v>1338</v>
      </c>
      <c r="R427">
        <v>3</v>
      </c>
    </row>
    <row r="428" spans="1:18">
      <c r="A428" t="s">
        <v>2383</v>
      </c>
      <c r="B428" s="77">
        <v>45353</v>
      </c>
      <c r="C428" t="s">
        <v>1510</v>
      </c>
      <c r="D428" t="s">
        <v>22</v>
      </c>
      <c r="E428" t="s">
        <v>1502</v>
      </c>
      <c r="F428" t="s">
        <v>1503</v>
      </c>
      <c r="G428" t="s">
        <v>216</v>
      </c>
      <c r="H428" t="s">
        <v>1003</v>
      </c>
      <c r="I428" t="s">
        <v>2384</v>
      </c>
      <c r="J428">
        <v>6</v>
      </c>
      <c r="K428">
        <v>20754</v>
      </c>
      <c r="L428">
        <v>0.22</v>
      </c>
      <c r="M428">
        <v>97128.72</v>
      </c>
      <c r="N428">
        <v>0.15</v>
      </c>
      <c r="O428">
        <v>14569.31</v>
      </c>
      <c r="P428" t="s">
        <v>1507</v>
      </c>
      <c r="Q428" t="s">
        <v>29</v>
      </c>
      <c r="R428">
        <v>5</v>
      </c>
    </row>
    <row r="429" spans="1:18">
      <c r="A429" t="s">
        <v>2385</v>
      </c>
      <c r="B429" s="77">
        <v>45354</v>
      </c>
      <c r="C429" t="s">
        <v>1562</v>
      </c>
      <c r="D429" t="s">
        <v>33</v>
      </c>
      <c r="E429" t="s">
        <v>1511</v>
      </c>
      <c r="F429" t="s">
        <v>1503</v>
      </c>
      <c r="G429" t="s">
        <v>1513</v>
      </c>
      <c r="H429" t="s">
        <v>1514</v>
      </c>
      <c r="I429" t="s">
        <v>2386</v>
      </c>
      <c r="J429">
        <v>3</v>
      </c>
      <c r="K429">
        <v>436</v>
      </c>
      <c r="L429">
        <v>0.22</v>
      </c>
      <c r="M429">
        <v>1020.24</v>
      </c>
      <c r="N429">
        <v>0.4</v>
      </c>
      <c r="O429">
        <v>408.1</v>
      </c>
      <c r="P429" t="s">
        <v>1507</v>
      </c>
      <c r="Q429" t="s">
        <v>1338</v>
      </c>
      <c r="R429">
        <v>3</v>
      </c>
    </row>
    <row r="430" spans="1:18">
      <c r="A430" t="s">
        <v>2387</v>
      </c>
      <c r="B430" s="77">
        <v>45355</v>
      </c>
      <c r="C430" t="s">
        <v>1518</v>
      </c>
      <c r="D430" t="s">
        <v>127</v>
      </c>
      <c r="E430" t="s">
        <v>777</v>
      </c>
      <c r="F430" t="s">
        <v>1291</v>
      </c>
      <c r="G430" t="s">
        <v>1513</v>
      </c>
      <c r="H430" t="s">
        <v>1539</v>
      </c>
      <c r="I430" t="s">
        <v>2388</v>
      </c>
      <c r="J430">
        <v>5</v>
      </c>
      <c r="K430">
        <v>547</v>
      </c>
      <c r="L430">
        <v>0.08</v>
      </c>
      <c r="M430">
        <v>2516.1999999999998</v>
      </c>
      <c r="N430">
        <v>0.4</v>
      </c>
      <c r="O430">
        <v>1006.48</v>
      </c>
      <c r="P430" t="s">
        <v>1525</v>
      </c>
      <c r="Q430" t="s">
        <v>29</v>
      </c>
      <c r="R430">
        <v>9</v>
      </c>
    </row>
    <row r="431" spans="1:18">
      <c r="A431" t="s">
        <v>2389</v>
      </c>
      <c r="B431" s="77">
        <v>45356</v>
      </c>
      <c r="C431" t="s">
        <v>1562</v>
      </c>
      <c r="D431" t="s">
        <v>33</v>
      </c>
      <c r="E431" t="s">
        <v>834</v>
      </c>
      <c r="F431" t="s">
        <v>1286</v>
      </c>
      <c r="G431" t="s">
        <v>1504</v>
      </c>
      <c r="H431" t="s">
        <v>1650</v>
      </c>
      <c r="I431" t="s">
        <v>2390</v>
      </c>
      <c r="J431">
        <v>2</v>
      </c>
      <c r="K431">
        <v>7770</v>
      </c>
      <c r="L431">
        <v>0.23</v>
      </c>
      <c r="M431">
        <v>11965.8</v>
      </c>
      <c r="N431">
        <v>0.25</v>
      </c>
      <c r="O431">
        <v>2991.45</v>
      </c>
      <c r="P431" t="s">
        <v>1516</v>
      </c>
      <c r="Q431" t="s">
        <v>1338</v>
      </c>
      <c r="R431">
        <v>3</v>
      </c>
    </row>
    <row r="432" spans="1:18">
      <c r="A432" t="s">
        <v>2391</v>
      </c>
      <c r="B432" s="77">
        <v>45357</v>
      </c>
      <c r="C432" t="s">
        <v>1533</v>
      </c>
      <c r="D432" t="s">
        <v>22</v>
      </c>
      <c r="E432" t="s">
        <v>834</v>
      </c>
      <c r="F432" t="s">
        <v>1503</v>
      </c>
      <c r="G432" t="s">
        <v>1005</v>
      </c>
      <c r="H432" t="s">
        <v>81</v>
      </c>
      <c r="I432" t="s">
        <v>2392</v>
      </c>
      <c r="J432">
        <v>6</v>
      </c>
      <c r="K432">
        <v>17463</v>
      </c>
      <c r="L432">
        <v>0.25</v>
      </c>
      <c r="M432">
        <v>78583.5</v>
      </c>
      <c r="N432">
        <v>0.2</v>
      </c>
      <c r="O432">
        <v>15716.7</v>
      </c>
      <c r="P432" t="s">
        <v>1516</v>
      </c>
      <c r="Q432" t="s">
        <v>1338</v>
      </c>
      <c r="R432">
        <v>2</v>
      </c>
    </row>
    <row r="433" spans="1:18">
      <c r="A433" t="s">
        <v>2393</v>
      </c>
      <c r="B433" s="77">
        <v>45358</v>
      </c>
      <c r="C433" t="s">
        <v>177</v>
      </c>
      <c r="D433" t="s">
        <v>22</v>
      </c>
      <c r="E433" t="s">
        <v>1511</v>
      </c>
      <c r="F433" t="s">
        <v>1563</v>
      </c>
      <c r="G433" t="s">
        <v>216</v>
      </c>
      <c r="H433" t="s">
        <v>1003</v>
      </c>
      <c r="I433" t="s">
        <v>2394</v>
      </c>
      <c r="J433">
        <v>6</v>
      </c>
      <c r="K433">
        <v>39301</v>
      </c>
      <c r="L433">
        <v>0.21</v>
      </c>
      <c r="M433">
        <v>186286.74</v>
      </c>
      <c r="N433">
        <v>0.15</v>
      </c>
      <c r="O433">
        <v>27943.01</v>
      </c>
      <c r="P433" t="s">
        <v>1507</v>
      </c>
      <c r="Q433" t="s">
        <v>29</v>
      </c>
      <c r="R433">
        <v>5</v>
      </c>
    </row>
    <row r="434" spans="1:18">
      <c r="A434" t="s">
        <v>2395</v>
      </c>
      <c r="B434" s="77">
        <v>45359</v>
      </c>
      <c r="C434" t="s">
        <v>1510</v>
      </c>
      <c r="D434" t="s">
        <v>22</v>
      </c>
      <c r="E434" t="s">
        <v>1511</v>
      </c>
      <c r="F434" t="s">
        <v>1291</v>
      </c>
      <c r="G434" t="s">
        <v>1504</v>
      </c>
      <c r="H434" t="s">
        <v>1586</v>
      </c>
      <c r="I434" t="s">
        <v>2396</v>
      </c>
      <c r="J434">
        <v>5</v>
      </c>
      <c r="K434">
        <v>10732</v>
      </c>
      <c r="L434">
        <v>0.21</v>
      </c>
      <c r="M434">
        <v>42391.4</v>
      </c>
      <c r="N434">
        <v>0.25</v>
      </c>
      <c r="O434">
        <v>10597.85</v>
      </c>
      <c r="P434" t="s">
        <v>1516</v>
      </c>
      <c r="Q434" t="s">
        <v>1338</v>
      </c>
      <c r="R434">
        <v>6</v>
      </c>
    </row>
    <row r="435" spans="1:18">
      <c r="A435" t="s">
        <v>2397</v>
      </c>
      <c r="B435" s="77">
        <v>45360</v>
      </c>
      <c r="C435" t="s">
        <v>1562</v>
      </c>
      <c r="D435" t="s">
        <v>28</v>
      </c>
      <c r="E435" t="s">
        <v>1502</v>
      </c>
      <c r="F435" t="s">
        <v>1519</v>
      </c>
      <c r="G435" t="s">
        <v>215</v>
      </c>
      <c r="H435" t="s">
        <v>1581</v>
      </c>
      <c r="I435" t="s">
        <v>2398</v>
      </c>
      <c r="J435">
        <v>6</v>
      </c>
      <c r="K435">
        <v>4443</v>
      </c>
      <c r="L435">
        <v>0.06</v>
      </c>
      <c r="M435">
        <v>25058.52</v>
      </c>
      <c r="N435">
        <v>0.35</v>
      </c>
      <c r="O435">
        <v>8770.48</v>
      </c>
      <c r="P435" t="s">
        <v>1522</v>
      </c>
      <c r="Q435" t="s">
        <v>1338</v>
      </c>
      <c r="R435">
        <v>1</v>
      </c>
    </row>
    <row r="436" spans="1:18">
      <c r="A436" t="s">
        <v>2399</v>
      </c>
      <c r="B436" s="77">
        <v>45361</v>
      </c>
      <c r="C436" t="s">
        <v>1501</v>
      </c>
      <c r="D436" t="s">
        <v>33</v>
      </c>
      <c r="E436" t="s">
        <v>1511</v>
      </c>
      <c r="F436" t="s">
        <v>1286</v>
      </c>
      <c r="G436" t="s">
        <v>1504</v>
      </c>
      <c r="H436" t="s">
        <v>1650</v>
      </c>
      <c r="I436" t="s">
        <v>2400</v>
      </c>
      <c r="J436">
        <v>7</v>
      </c>
      <c r="K436">
        <v>14559</v>
      </c>
      <c r="L436">
        <v>0.14000000000000001</v>
      </c>
      <c r="M436">
        <v>87645.18</v>
      </c>
      <c r="N436">
        <v>0.25</v>
      </c>
      <c r="O436">
        <v>21911.3</v>
      </c>
      <c r="P436" t="s">
        <v>1507</v>
      </c>
      <c r="Q436" t="s">
        <v>1338</v>
      </c>
      <c r="R436">
        <v>6</v>
      </c>
    </row>
    <row r="437" spans="1:18">
      <c r="A437" t="s">
        <v>2401</v>
      </c>
      <c r="B437" s="77">
        <v>45362</v>
      </c>
      <c r="C437" t="s">
        <v>1533</v>
      </c>
      <c r="D437" t="s">
        <v>28</v>
      </c>
      <c r="E437" t="s">
        <v>1502</v>
      </c>
      <c r="F437" t="s">
        <v>1291</v>
      </c>
      <c r="G437" t="s">
        <v>1504</v>
      </c>
      <c r="H437" t="s">
        <v>1505</v>
      </c>
      <c r="I437" t="s">
        <v>2402</v>
      </c>
      <c r="J437">
        <v>5</v>
      </c>
      <c r="K437">
        <v>9555</v>
      </c>
      <c r="L437">
        <v>0.02</v>
      </c>
      <c r="M437">
        <v>46819.5</v>
      </c>
      <c r="N437">
        <v>0.25</v>
      </c>
      <c r="O437">
        <v>11704.88</v>
      </c>
      <c r="P437" t="s">
        <v>1525</v>
      </c>
      <c r="Q437" t="s">
        <v>1338</v>
      </c>
      <c r="R437">
        <v>3</v>
      </c>
    </row>
    <row r="438" spans="1:18">
      <c r="A438" t="s">
        <v>2403</v>
      </c>
      <c r="B438" s="77">
        <v>45363</v>
      </c>
      <c r="C438" t="s">
        <v>1533</v>
      </c>
      <c r="D438" t="s">
        <v>22</v>
      </c>
      <c r="E438" t="s">
        <v>777</v>
      </c>
      <c r="F438" t="s">
        <v>1503</v>
      </c>
      <c r="G438" t="s">
        <v>1005</v>
      </c>
      <c r="H438" t="s">
        <v>81</v>
      </c>
      <c r="I438" t="s">
        <v>2404</v>
      </c>
      <c r="J438">
        <v>1</v>
      </c>
      <c r="K438">
        <v>18669</v>
      </c>
      <c r="L438">
        <v>0.02</v>
      </c>
      <c r="M438">
        <v>18295.62</v>
      </c>
      <c r="N438">
        <v>0.2</v>
      </c>
      <c r="O438">
        <v>3659.12</v>
      </c>
      <c r="P438" t="s">
        <v>1522</v>
      </c>
      <c r="Q438" t="s">
        <v>1338</v>
      </c>
      <c r="R438">
        <v>4</v>
      </c>
    </row>
    <row r="439" spans="1:18">
      <c r="A439" t="s">
        <v>2405</v>
      </c>
      <c r="B439" s="77">
        <v>45364</v>
      </c>
      <c r="C439" t="s">
        <v>1510</v>
      </c>
      <c r="D439" t="s">
        <v>127</v>
      </c>
      <c r="E439" t="s">
        <v>1511</v>
      </c>
      <c r="F439" t="s">
        <v>1286</v>
      </c>
      <c r="G439" t="s">
        <v>215</v>
      </c>
      <c r="H439" t="s">
        <v>1520</v>
      </c>
      <c r="I439" t="s">
        <v>2406</v>
      </c>
      <c r="J439">
        <v>8</v>
      </c>
      <c r="K439">
        <v>648</v>
      </c>
      <c r="L439">
        <v>0.25</v>
      </c>
      <c r="M439">
        <v>3888</v>
      </c>
      <c r="N439">
        <v>0.35</v>
      </c>
      <c r="O439">
        <v>1360.8</v>
      </c>
      <c r="P439" t="s">
        <v>1525</v>
      </c>
      <c r="Q439" t="s">
        <v>1338</v>
      </c>
      <c r="R439">
        <v>6</v>
      </c>
    </row>
    <row r="440" spans="1:18">
      <c r="A440" t="s">
        <v>2407</v>
      </c>
      <c r="B440" s="77">
        <v>45365</v>
      </c>
      <c r="C440" t="s">
        <v>1533</v>
      </c>
      <c r="D440" t="s">
        <v>33</v>
      </c>
      <c r="E440" t="s">
        <v>834</v>
      </c>
      <c r="F440" t="s">
        <v>1563</v>
      </c>
      <c r="G440" t="s">
        <v>1504</v>
      </c>
      <c r="H440" t="s">
        <v>1650</v>
      </c>
      <c r="I440" t="s">
        <v>2390</v>
      </c>
      <c r="J440">
        <v>4</v>
      </c>
      <c r="K440">
        <v>14395</v>
      </c>
      <c r="L440">
        <v>0.08</v>
      </c>
      <c r="M440">
        <v>52973.599999999999</v>
      </c>
      <c r="N440">
        <v>0.25</v>
      </c>
      <c r="O440">
        <v>13243.4</v>
      </c>
      <c r="P440" t="s">
        <v>1525</v>
      </c>
      <c r="Q440" t="s">
        <v>1338</v>
      </c>
      <c r="R440">
        <v>8</v>
      </c>
    </row>
    <row r="441" spans="1:18">
      <c r="A441" t="s">
        <v>2408</v>
      </c>
      <c r="B441" s="77">
        <v>45366</v>
      </c>
      <c r="C441" t="s">
        <v>1501</v>
      </c>
      <c r="D441" t="s">
        <v>28</v>
      </c>
      <c r="E441" t="s">
        <v>834</v>
      </c>
      <c r="F441" t="s">
        <v>1286</v>
      </c>
      <c r="G441" t="s">
        <v>216</v>
      </c>
      <c r="H441" t="s">
        <v>1003</v>
      </c>
      <c r="I441" t="s">
        <v>2409</v>
      </c>
      <c r="J441">
        <v>9</v>
      </c>
      <c r="K441">
        <v>66273</v>
      </c>
      <c r="L441">
        <v>0.19</v>
      </c>
      <c r="M441">
        <v>483130.17</v>
      </c>
      <c r="N441">
        <v>0.15</v>
      </c>
      <c r="O441">
        <v>72469.53</v>
      </c>
      <c r="P441" t="s">
        <v>1516</v>
      </c>
      <c r="Q441" t="s">
        <v>1338</v>
      </c>
      <c r="R441">
        <v>9</v>
      </c>
    </row>
    <row r="442" spans="1:18">
      <c r="A442" t="s">
        <v>2410</v>
      </c>
      <c r="B442" s="77">
        <v>45367</v>
      </c>
      <c r="C442" t="s">
        <v>1562</v>
      </c>
      <c r="D442" t="s">
        <v>33</v>
      </c>
      <c r="E442" t="s">
        <v>1511</v>
      </c>
      <c r="F442" t="s">
        <v>1286</v>
      </c>
      <c r="G442" t="s">
        <v>216</v>
      </c>
      <c r="H442" t="s">
        <v>1574</v>
      </c>
      <c r="I442" t="s">
        <v>2411</v>
      </c>
      <c r="J442">
        <v>6</v>
      </c>
      <c r="K442">
        <v>14895</v>
      </c>
      <c r="L442">
        <v>0.2</v>
      </c>
      <c r="M442">
        <v>71496</v>
      </c>
      <c r="N442">
        <v>0.15</v>
      </c>
      <c r="O442">
        <v>10724.4</v>
      </c>
      <c r="P442" t="s">
        <v>1516</v>
      </c>
      <c r="Q442" t="s">
        <v>29</v>
      </c>
      <c r="R442">
        <v>6</v>
      </c>
    </row>
    <row r="443" spans="1:18">
      <c r="A443" t="s">
        <v>2412</v>
      </c>
      <c r="B443" s="77">
        <v>45368</v>
      </c>
      <c r="C443" t="s">
        <v>1510</v>
      </c>
      <c r="D443" t="s">
        <v>127</v>
      </c>
      <c r="E443" t="s">
        <v>1502</v>
      </c>
      <c r="F443" t="s">
        <v>1563</v>
      </c>
      <c r="G443" t="s">
        <v>1513</v>
      </c>
      <c r="H443" t="s">
        <v>1606</v>
      </c>
      <c r="I443" t="s">
        <v>2413</v>
      </c>
      <c r="J443">
        <v>1</v>
      </c>
      <c r="K443">
        <v>1384</v>
      </c>
      <c r="L443">
        <v>0.21</v>
      </c>
      <c r="M443">
        <v>1093.3599999999999</v>
      </c>
      <c r="N443">
        <v>0.4</v>
      </c>
      <c r="O443">
        <v>437.34</v>
      </c>
      <c r="P443" t="s">
        <v>1507</v>
      </c>
      <c r="Q443" t="s">
        <v>1338</v>
      </c>
      <c r="R443">
        <v>7</v>
      </c>
    </row>
    <row r="444" spans="1:18">
      <c r="A444" t="s">
        <v>2414</v>
      </c>
      <c r="B444" s="77">
        <v>45369</v>
      </c>
      <c r="C444" t="s">
        <v>1533</v>
      </c>
      <c r="D444" t="s">
        <v>28</v>
      </c>
      <c r="E444" t="s">
        <v>834</v>
      </c>
      <c r="F444" t="s">
        <v>1512</v>
      </c>
      <c r="G444" t="s">
        <v>215</v>
      </c>
      <c r="H444" t="s">
        <v>1534</v>
      </c>
      <c r="I444" t="s">
        <v>2415</v>
      </c>
      <c r="J444">
        <v>3</v>
      </c>
      <c r="K444">
        <v>1512</v>
      </c>
      <c r="L444">
        <v>0.25</v>
      </c>
      <c r="M444">
        <v>3402</v>
      </c>
      <c r="N444">
        <v>0.35</v>
      </c>
      <c r="O444">
        <v>1190.7</v>
      </c>
      <c r="P444" t="s">
        <v>1516</v>
      </c>
      <c r="Q444" t="s">
        <v>1338</v>
      </c>
      <c r="R444">
        <v>5</v>
      </c>
    </row>
    <row r="445" spans="1:18">
      <c r="A445" t="s">
        <v>2416</v>
      </c>
      <c r="B445" s="77">
        <v>45370</v>
      </c>
      <c r="C445" t="s">
        <v>1533</v>
      </c>
      <c r="D445" t="s">
        <v>22</v>
      </c>
      <c r="E445" t="s">
        <v>1502</v>
      </c>
      <c r="F445" t="s">
        <v>1563</v>
      </c>
      <c r="G445" t="s">
        <v>215</v>
      </c>
      <c r="H445" t="s">
        <v>1581</v>
      </c>
      <c r="I445" t="s">
        <v>2417</v>
      </c>
      <c r="J445">
        <v>3</v>
      </c>
      <c r="K445">
        <v>3331</v>
      </c>
      <c r="L445">
        <v>0.06</v>
      </c>
      <c r="M445">
        <v>9393.42</v>
      </c>
      <c r="N445">
        <v>0.35</v>
      </c>
      <c r="O445">
        <v>3287.7</v>
      </c>
      <c r="P445" t="s">
        <v>1525</v>
      </c>
      <c r="Q445" t="s">
        <v>1338</v>
      </c>
      <c r="R445">
        <v>9</v>
      </c>
    </row>
    <row r="446" spans="1:18">
      <c r="A446" t="s">
        <v>2418</v>
      </c>
      <c r="B446" s="77">
        <v>45371</v>
      </c>
      <c r="C446" t="s">
        <v>1501</v>
      </c>
      <c r="D446" t="s">
        <v>28</v>
      </c>
      <c r="E446" t="s">
        <v>1511</v>
      </c>
      <c r="F446" t="s">
        <v>1286</v>
      </c>
      <c r="G446" t="s">
        <v>1513</v>
      </c>
      <c r="H446" t="s">
        <v>1606</v>
      </c>
      <c r="I446" t="s">
        <v>2419</v>
      </c>
      <c r="J446">
        <v>4</v>
      </c>
      <c r="K446">
        <v>659</v>
      </c>
      <c r="L446">
        <v>0.01</v>
      </c>
      <c r="M446">
        <v>2609.64</v>
      </c>
      <c r="N446">
        <v>0.4</v>
      </c>
      <c r="O446">
        <v>1043.8599999999999</v>
      </c>
      <c r="P446" t="s">
        <v>1525</v>
      </c>
      <c r="Q446" t="s">
        <v>1338</v>
      </c>
      <c r="R446">
        <v>4</v>
      </c>
    </row>
    <row r="447" spans="1:18">
      <c r="A447" t="s">
        <v>2420</v>
      </c>
      <c r="B447" s="77">
        <v>45372</v>
      </c>
      <c r="C447" t="s">
        <v>177</v>
      </c>
      <c r="D447" t="s">
        <v>33</v>
      </c>
      <c r="E447" t="s">
        <v>1511</v>
      </c>
      <c r="F447" t="s">
        <v>1563</v>
      </c>
      <c r="G447" t="s">
        <v>1504</v>
      </c>
      <c r="H447" t="s">
        <v>1650</v>
      </c>
      <c r="I447" t="s">
        <v>2421</v>
      </c>
      <c r="J447">
        <v>6</v>
      </c>
      <c r="K447">
        <v>10715</v>
      </c>
      <c r="L447">
        <v>0.1</v>
      </c>
      <c r="M447">
        <v>57861</v>
      </c>
      <c r="N447">
        <v>0.25</v>
      </c>
      <c r="O447">
        <v>14465.25</v>
      </c>
      <c r="P447" t="s">
        <v>1522</v>
      </c>
      <c r="Q447" t="s">
        <v>1338</v>
      </c>
      <c r="R447">
        <v>6</v>
      </c>
    </row>
    <row r="448" spans="1:18">
      <c r="A448" t="s">
        <v>2422</v>
      </c>
      <c r="B448" s="77">
        <v>45373</v>
      </c>
      <c r="C448" t="s">
        <v>177</v>
      </c>
      <c r="D448" t="s">
        <v>33</v>
      </c>
      <c r="E448" t="s">
        <v>834</v>
      </c>
      <c r="F448" t="s">
        <v>1512</v>
      </c>
      <c r="G448" t="s">
        <v>215</v>
      </c>
      <c r="H448" t="s">
        <v>1581</v>
      </c>
      <c r="I448" t="s">
        <v>2423</v>
      </c>
      <c r="J448">
        <v>7</v>
      </c>
      <c r="K448">
        <v>3285</v>
      </c>
      <c r="L448">
        <v>0.03</v>
      </c>
      <c r="M448">
        <v>22305.15</v>
      </c>
      <c r="N448">
        <v>0.35</v>
      </c>
      <c r="O448">
        <v>7806.8</v>
      </c>
      <c r="P448" t="s">
        <v>1525</v>
      </c>
      <c r="Q448" t="s">
        <v>1508</v>
      </c>
      <c r="R448">
        <v>5</v>
      </c>
    </row>
    <row r="449" spans="1:18">
      <c r="A449" t="s">
        <v>2424</v>
      </c>
      <c r="B449" s="77">
        <v>45374</v>
      </c>
      <c r="C449" t="s">
        <v>1533</v>
      </c>
      <c r="D449" t="s">
        <v>33</v>
      </c>
      <c r="E449" t="s">
        <v>1511</v>
      </c>
      <c r="F449" t="s">
        <v>1291</v>
      </c>
      <c r="G449" t="s">
        <v>216</v>
      </c>
      <c r="H449" t="s">
        <v>1574</v>
      </c>
      <c r="I449" t="s">
        <v>2425</v>
      </c>
      <c r="J449">
        <v>4</v>
      </c>
      <c r="K449">
        <v>26163</v>
      </c>
      <c r="L449">
        <v>0.01</v>
      </c>
      <c r="M449">
        <v>103605.48</v>
      </c>
      <c r="N449">
        <v>0.15</v>
      </c>
      <c r="O449">
        <v>15540.82</v>
      </c>
      <c r="P449" t="s">
        <v>1507</v>
      </c>
      <c r="Q449" t="s">
        <v>1338</v>
      </c>
      <c r="R449">
        <v>1</v>
      </c>
    </row>
    <row r="450" spans="1:18">
      <c r="A450" t="s">
        <v>2426</v>
      </c>
      <c r="B450" s="77">
        <v>45375</v>
      </c>
      <c r="C450" t="s">
        <v>1562</v>
      </c>
      <c r="D450" t="s">
        <v>33</v>
      </c>
      <c r="E450" t="s">
        <v>777</v>
      </c>
      <c r="F450" t="s">
        <v>1563</v>
      </c>
      <c r="G450" t="s">
        <v>216</v>
      </c>
      <c r="H450" t="s">
        <v>1003</v>
      </c>
      <c r="I450" t="s">
        <v>2427</v>
      </c>
      <c r="J450">
        <v>6</v>
      </c>
      <c r="K450">
        <v>15782</v>
      </c>
      <c r="L450">
        <v>0.09</v>
      </c>
      <c r="M450">
        <v>86169.72</v>
      </c>
      <c r="N450">
        <v>0.15</v>
      </c>
      <c r="O450">
        <v>12925.46</v>
      </c>
      <c r="P450" t="s">
        <v>1507</v>
      </c>
      <c r="Q450" t="s">
        <v>1338</v>
      </c>
      <c r="R450">
        <v>5</v>
      </c>
    </row>
    <row r="451" spans="1:18">
      <c r="A451" t="s">
        <v>2428</v>
      </c>
      <c r="B451" s="77">
        <v>45376</v>
      </c>
      <c r="C451" t="s">
        <v>1510</v>
      </c>
      <c r="D451" t="s">
        <v>22</v>
      </c>
      <c r="E451" t="s">
        <v>777</v>
      </c>
      <c r="F451" t="s">
        <v>1563</v>
      </c>
      <c r="G451" t="s">
        <v>1005</v>
      </c>
      <c r="H451" t="s">
        <v>1549</v>
      </c>
      <c r="I451" t="s">
        <v>2429</v>
      </c>
      <c r="J451">
        <v>1</v>
      </c>
      <c r="K451">
        <v>18724</v>
      </c>
      <c r="L451">
        <v>0.2</v>
      </c>
      <c r="M451">
        <v>14979.2</v>
      </c>
      <c r="N451">
        <v>0.2</v>
      </c>
      <c r="O451">
        <v>2995.84</v>
      </c>
      <c r="P451" t="s">
        <v>1516</v>
      </c>
      <c r="Q451" t="s">
        <v>1338</v>
      </c>
      <c r="R451">
        <v>5</v>
      </c>
    </row>
    <row r="452" spans="1:18">
      <c r="A452" t="s">
        <v>2430</v>
      </c>
      <c r="B452" s="77">
        <v>45377</v>
      </c>
      <c r="C452" t="s">
        <v>1533</v>
      </c>
      <c r="D452" t="s">
        <v>28</v>
      </c>
      <c r="E452" t="s">
        <v>834</v>
      </c>
      <c r="F452" t="s">
        <v>1286</v>
      </c>
      <c r="G452" t="s">
        <v>215</v>
      </c>
      <c r="H452" t="s">
        <v>1534</v>
      </c>
      <c r="I452" t="s">
        <v>2431</v>
      </c>
      <c r="J452">
        <v>8</v>
      </c>
      <c r="K452">
        <v>3317</v>
      </c>
      <c r="L452">
        <v>0.14000000000000001</v>
      </c>
      <c r="M452">
        <v>22820.959999999999</v>
      </c>
      <c r="N452">
        <v>0.35</v>
      </c>
      <c r="O452">
        <v>7987.34</v>
      </c>
      <c r="P452" t="s">
        <v>1516</v>
      </c>
      <c r="Q452" t="s">
        <v>1338</v>
      </c>
      <c r="R452">
        <v>9</v>
      </c>
    </row>
    <row r="453" spans="1:18">
      <c r="A453" t="s">
        <v>2432</v>
      </c>
      <c r="B453" s="77">
        <v>45378</v>
      </c>
      <c r="C453" t="s">
        <v>1518</v>
      </c>
      <c r="D453" t="s">
        <v>22</v>
      </c>
      <c r="E453" t="s">
        <v>777</v>
      </c>
      <c r="F453" t="s">
        <v>1291</v>
      </c>
      <c r="G453" t="s">
        <v>1504</v>
      </c>
      <c r="H453" t="s">
        <v>1650</v>
      </c>
      <c r="I453" t="s">
        <v>2433</v>
      </c>
      <c r="J453">
        <v>7</v>
      </c>
      <c r="K453">
        <v>3496</v>
      </c>
      <c r="L453">
        <v>0.08</v>
      </c>
      <c r="M453">
        <v>22514.240000000002</v>
      </c>
      <c r="N453">
        <v>0.25</v>
      </c>
      <c r="O453">
        <v>5628.56</v>
      </c>
      <c r="P453" t="s">
        <v>1516</v>
      </c>
      <c r="Q453" t="s">
        <v>29</v>
      </c>
      <c r="R453">
        <v>1</v>
      </c>
    </row>
    <row r="454" spans="1:18">
      <c r="A454" t="s">
        <v>2434</v>
      </c>
      <c r="B454" s="77">
        <v>45379</v>
      </c>
      <c r="C454" t="s">
        <v>1510</v>
      </c>
      <c r="D454" t="s">
        <v>22</v>
      </c>
      <c r="E454" t="s">
        <v>1502</v>
      </c>
      <c r="F454" t="s">
        <v>1519</v>
      </c>
      <c r="G454" t="s">
        <v>1513</v>
      </c>
      <c r="H454" t="s">
        <v>1514</v>
      </c>
      <c r="I454" t="s">
        <v>2435</v>
      </c>
      <c r="J454">
        <v>9</v>
      </c>
      <c r="K454">
        <v>1034</v>
      </c>
      <c r="L454">
        <v>0.16</v>
      </c>
      <c r="M454">
        <v>7817.04</v>
      </c>
      <c r="N454">
        <v>0.4</v>
      </c>
      <c r="O454">
        <v>3126.82</v>
      </c>
      <c r="P454" t="s">
        <v>1507</v>
      </c>
      <c r="Q454" t="s">
        <v>1338</v>
      </c>
      <c r="R454">
        <v>5</v>
      </c>
    </row>
    <row r="455" spans="1:18">
      <c r="A455" t="s">
        <v>2436</v>
      </c>
      <c r="B455" s="77">
        <v>45380</v>
      </c>
      <c r="C455" t="s">
        <v>177</v>
      </c>
      <c r="D455" t="s">
        <v>22</v>
      </c>
      <c r="E455" t="s">
        <v>834</v>
      </c>
      <c r="F455" t="s">
        <v>1519</v>
      </c>
      <c r="G455" t="s">
        <v>1513</v>
      </c>
      <c r="H455" t="s">
        <v>1514</v>
      </c>
      <c r="I455" t="s">
        <v>2437</v>
      </c>
      <c r="J455">
        <v>3</v>
      </c>
      <c r="K455">
        <v>1403</v>
      </c>
      <c r="L455">
        <v>0.06</v>
      </c>
      <c r="M455">
        <v>3956.46</v>
      </c>
      <c r="N455">
        <v>0.4</v>
      </c>
      <c r="O455">
        <v>1582.58</v>
      </c>
      <c r="P455" t="s">
        <v>1525</v>
      </c>
      <c r="Q455" t="s">
        <v>1338</v>
      </c>
      <c r="R455">
        <v>7</v>
      </c>
    </row>
    <row r="456" spans="1:18">
      <c r="A456" t="s">
        <v>2438</v>
      </c>
      <c r="B456" s="77">
        <v>45381</v>
      </c>
      <c r="C456" t="s">
        <v>1533</v>
      </c>
      <c r="D456" t="s">
        <v>33</v>
      </c>
      <c r="E456" t="s">
        <v>834</v>
      </c>
      <c r="F456" t="s">
        <v>1503</v>
      </c>
      <c r="G456" t="s">
        <v>1504</v>
      </c>
      <c r="H456" t="s">
        <v>1542</v>
      </c>
      <c r="I456" t="s">
        <v>2439</v>
      </c>
      <c r="J456">
        <v>2</v>
      </c>
      <c r="K456">
        <v>10917</v>
      </c>
      <c r="L456">
        <v>0</v>
      </c>
      <c r="M456">
        <v>21834</v>
      </c>
      <c r="N456">
        <v>0.25</v>
      </c>
      <c r="O456">
        <v>5458.5</v>
      </c>
      <c r="P456" t="s">
        <v>1516</v>
      </c>
      <c r="Q456" t="s">
        <v>1338</v>
      </c>
      <c r="R456">
        <v>6</v>
      </c>
    </row>
    <row r="457" spans="1:18">
      <c r="A457" t="s">
        <v>2440</v>
      </c>
      <c r="B457" s="77">
        <v>45382</v>
      </c>
      <c r="C457" t="s">
        <v>1501</v>
      </c>
      <c r="D457" t="s">
        <v>33</v>
      </c>
      <c r="E457" t="s">
        <v>1502</v>
      </c>
      <c r="F457" t="s">
        <v>1563</v>
      </c>
      <c r="G457" t="s">
        <v>1005</v>
      </c>
      <c r="H457" t="s">
        <v>1549</v>
      </c>
      <c r="I457" t="s">
        <v>2441</v>
      </c>
      <c r="J457">
        <v>1</v>
      </c>
      <c r="K457">
        <v>5267</v>
      </c>
      <c r="L457">
        <v>0.19</v>
      </c>
      <c r="M457">
        <v>4266.2700000000004</v>
      </c>
      <c r="N457">
        <v>0.2</v>
      </c>
      <c r="O457">
        <v>853.25</v>
      </c>
      <c r="P457" t="s">
        <v>1522</v>
      </c>
      <c r="Q457" t="s">
        <v>1338</v>
      </c>
      <c r="R457">
        <v>6</v>
      </c>
    </row>
    <row r="458" spans="1:18">
      <c r="A458" t="s">
        <v>2442</v>
      </c>
      <c r="B458" s="77">
        <v>45383</v>
      </c>
      <c r="C458" t="s">
        <v>1518</v>
      </c>
      <c r="D458" t="s">
        <v>33</v>
      </c>
      <c r="E458" t="s">
        <v>777</v>
      </c>
      <c r="F458" t="s">
        <v>1563</v>
      </c>
      <c r="G458" t="s">
        <v>1513</v>
      </c>
      <c r="H458" t="s">
        <v>1539</v>
      </c>
      <c r="I458" t="s">
        <v>2443</v>
      </c>
      <c r="J458">
        <v>3</v>
      </c>
      <c r="K458">
        <v>510</v>
      </c>
      <c r="L458">
        <v>0.16</v>
      </c>
      <c r="M458">
        <v>1285.2</v>
      </c>
      <c r="N458">
        <v>0.4</v>
      </c>
      <c r="O458">
        <v>514.08000000000004</v>
      </c>
      <c r="P458" t="s">
        <v>1516</v>
      </c>
      <c r="Q458" t="s">
        <v>1338</v>
      </c>
      <c r="R458">
        <v>7</v>
      </c>
    </row>
    <row r="459" spans="1:18">
      <c r="A459" t="s">
        <v>2444</v>
      </c>
      <c r="B459" s="77">
        <v>45384</v>
      </c>
      <c r="C459" t="s">
        <v>1533</v>
      </c>
      <c r="D459" t="s">
        <v>28</v>
      </c>
      <c r="E459" t="s">
        <v>777</v>
      </c>
      <c r="F459" t="s">
        <v>1291</v>
      </c>
      <c r="G459" t="s">
        <v>215</v>
      </c>
      <c r="H459" t="s">
        <v>1534</v>
      </c>
      <c r="I459" t="s">
        <v>2445</v>
      </c>
      <c r="J459">
        <v>5</v>
      </c>
      <c r="K459">
        <v>761</v>
      </c>
      <c r="L459">
        <v>0.19</v>
      </c>
      <c r="M459">
        <v>3082.05</v>
      </c>
      <c r="N459">
        <v>0.35</v>
      </c>
      <c r="O459">
        <v>1078.72</v>
      </c>
      <c r="P459" t="s">
        <v>1507</v>
      </c>
      <c r="Q459" t="s">
        <v>1338</v>
      </c>
      <c r="R459">
        <v>6</v>
      </c>
    </row>
    <row r="460" spans="1:18">
      <c r="A460" t="s">
        <v>2446</v>
      </c>
      <c r="B460" s="77">
        <v>45385</v>
      </c>
      <c r="C460" t="s">
        <v>1562</v>
      </c>
      <c r="D460" t="s">
        <v>127</v>
      </c>
      <c r="E460" t="s">
        <v>777</v>
      </c>
      <c r="F460" t="s">
        <v>1512</v>
      </c>
      <c r="G460" t="s">
        <v>1005</v>
      </c>
      <c r="H460" t="s">
        <v>81</v>
      </c>
      <c r="I460" t="s">
        <v>2447</v>
      </c>
      <c r="J460">
        <v>2</v>
      </c>
      <c r="K460">
        <v>19826</v>
      </c>
      <c r="L460">
        <v>0.01</v>
      </c>
      <c r="M460">
        <v>39255.480000000003</v>
      </c>
      <c r="N460">
        <v>0.2</v>
      </c>
      <c r="O460">
        <v>7851.1</v>
      </c>
      <c r="P460" t="s">
        <v>1516</v>
      </c>
      <c r="Q460" t="s">
        <v>1338</v>
      </c>
      <c r="R460">
        <v>5</v>
      </c>
    </row>
    <row r="461" spans="1:18">
      <c r="A461" t="s">
        <v>2448</v>
      </c>
      <c r="B461" s="77">
        <v>45386</v>
      </c>
      <c r="C461" t="s">
        <v>1518</v>
      </c>
      <c r="D461" t="s">
        <v>33</v>
      </c>
      <c r="E461" t="s">
        <v>834</v>
      </c>
      <c r="F461" t="s">
        <v>1519</v>
      </c>
      <c r="G461" t="s">
        <v>215</v>
      </c>
      <c r="H461" t="s">
        <v>1603</v>
      </c>
      <c r="I461" t="s">
        <v>2449</v>
      </c>
      <c r="J461">
        <v>3</v>
      </c>
      <c r="K461">
        <v>905</v>
      </c>
      <c r="L461">
        <v>0.21</v>
      </c>
      <c r="M461">
        <v>2144.85</v>
      </c>
      <c r="N461">
        <v>0.35</v>
      </c>
      <c r="O461">
        <v>750.7</v>
      </c>
      <c r="P461" t="s">
        <v>1525</v>
      </c>
      <c r="Q461" t="s">
        <v>1338</v>
      </c>
      <c r="R461">
        <v>5</v>
      </c>
    </row>
    <row r="462" spans="1:18">
      <c r="A462" t="s">
        <v>2450</v>
      </c>
      <c r="B462" s="77">
        <v>45387</v>
      </c>
      <c r="C462" t="s">
        <v>1533</v>
      </c>
      <c r="D462" t="s">
        <v>28</v>
      </c>
      <c r="E462" t="s">
        <v>834</v>
      </c>
      <c r="F462" t="s">
        <v>1503</v>
      </c>
      <c r="G462" t="s">
        <v>216</v>
      </c>
      <c r="H462" t="s">
        <v>1707</v>
      </c>
      <c r="I462" t="s">
        <v>2451</v>
      </c>
      <c r="J462">
        <v>4</v>
      </c>
      <c r="K462">
        <v>75450</v>
      </c>
      <c r="L462">
        <v>0.15</v>
      </c>
      <c r="M462">
        <v>256530</v>
      </c>
      <c r="N462">
        <v>0.15</v>
      </c>
      <c r="O462">
        <v>38479.5</v>
      </c>
      <c r="P462" t="s">
        <v>1516</v>
      </c>
      <c r="Q462" t="s">
        <v>1338</v>
      </c>
      <c r="R462">
        <v>9</v>
      </c>
    </row>
    <row r="463" spans="1:18">
      <c r="A463" t="s">
        <v>2452</v>
      </c>
      <c r="B463" s="77">
        <v>45388</v>
      </c>
      <c r="C463" t="s">
        <v>1562</v>
      </c>
      <c r="D463" t="s">
        <v>33</v>
      </c>
      <c r="E463" t="s">
        <v>777</v>
      </c>
      <c r="F463" t="s">
        <v>1291</v>
      </c>
      <c r="G463" t="s">
        <v>1005</v>
      </c>
      <c r="H463" t="s">
        <v>1566</v>
      </c>
      <c r="I463" t="s">
        <v>2453</v>
      </c>
      <c r="J463">
        <v>7</v>
      </c>
      <c r="K463">
        <v>12382</v>
      </c>
      <c r="L463">
        <v>0.14000000000000001</v>
      </c>
      <c r="M463">
        <v>74539.64</v>
      </c>
      <c r="N463">
        <v>0.2</v>
      </c>
      <c r="O463">
        <v>14907.93</v>
      </c>
      <c r="P463" t="s">
        <v>1507</v>
      </c>
      <c r="Q463" t="s">
        <v>29</v>
      </c>
      <c r="R463">
        <v>8</v>
      </c>
    </row>
    <row r="464" spans="1:18">
      <c r="A464" t="s">
        <v>2454</v>
      </c>
      <c r="B464" s="77">
        <v>45389</v>
      </c>
      <c r="C464" t="s">
        <v>1518</v>
      </c>
      <c r="D464" t="s">
        <v>33</v>
      </c>
      <c r="E464" t="s">
        <v>1511</v>
      </c>
      <c r="F464" t="s">
        <v>1563</v>
      </c>
      <c r="G464" t="s">
        <v>1513</v>
      </c>
      <c r="H464" t="s">
        <v>1539</v>
      </c>
      <c r="I464" t="s">
        <v>2455</v>
      </c>
      <c r="J464">
        <v>3</v>
      </c>
      <c r="K464">
        <v>541</v>
      </c>
      <c r="L464">
        <v>0.16</v>
      </c>
      <c r="M464">
        <v>1363.32</v>
      </c>
      <c r="N464">
        <v>0.4</v>
      </c>
      <c r="O464">
        <v>545.33000000000004</v>
      </c>
      <c r="P464" t="s">
        <v>1507</v>
      </c>
      <c r="Q464" t="s">
        <v>29</v>
      </c>
      <c r="R464">
        <v>4</v>
      </c>
    </row>
    <row r="465" spans="1:18">
      <c r="A465" t="s">
        <v>2456</v>
      </c>
      <c r="B465" s="77">
        <v>45390</v>
      </c>
      <c r="C465" t="s">
        <v>1562</v>
      </c>
      <c r="D465" t="s">
        <v>22</v>
      </c>
      <c r="E465" t="s">
        <v>777</v>
      </c>
      <c r="F465" t="s">
        <v>1519</v>
      </c>
      <c r="G465" t="s">
        <v>1005</v>
      </c>
      <c r="H465" t="s">
        <v>1549</v>
      </c>
      <c r="I465" t="s">
        <v>2457</v>
      </c>
      <c r="J465">
        <v>9</v>
      </c>
      <c r="K465">
        <v>7435</v>
      </c>
      <c r="L465">
        <v>0.22</v>
      </c>
      <c r="M465">
        <v>52193.7</v>
      </c>
      <c r="N465">
        <v>0.2</v>
      </c>
      <c r="O465">
        <v>10438.74</v>
      </c>
      <c r="P465" t="s">
        <v>1522</v>
      </c>
      <c r="Q465" t="s">
        <v>1338</v>
      </c>
      <c r="R465">
        <v>4</v>
      </c>
    </row>
    <row r="466" spans="1:18">
      <c r="A466" t="s">
        <v>2458</v>
      </c>
      <c r="B466" s="77">
        <v>45391</v>
      </c>
      <c r="C466" t="s">
        <v>1562</v>
      </c>
      <c r="D466" t="s">
        <v>22</v>
      </c>
      <c r="E466" t="s">
        <v>1502</v>
      </c>
      <c r="F466" t="s">
        <v>1503</v>
      </c>
      <c r="G466" t="s">
        <v>1005</v>
      </c>
      <c r="H466" t="s">
        <v>81</v>
      </c>
      <c r="I466" t="s">
        <v>2459</v>
      </c>
      <c r="J466">
        <v>8</v>
      </c>
      <c r="K466">
        <v>6107</v>
      </c>
      <c r="L466">
        <v>0.15</v>
      </c>
      <c r="M466">
        <v>41527.599999999999</v>
      </c>
      <c r="N466">
        <v>0.2</v>
      </c>
      <c r="O466">
        <v>8305.52</v>
      </c>
      <c r="P466" t="s">
        <v>1507</v>
      </c>
      <c r="Q466" t="s">
        <v>1338</v>
      </c>
      <c r="R466">
        <v>5</v>
      </c>
    </row>
    <row r="467" spans="1:18">
      <c r="A467" t="s">
        <v>2460</v>
      </c>
      <c r="B467" s="77">
        <v>45392</v>
      </c>
      <c r="C467" t="s">
        <v>1518</v>
      </c>
      <c r="D467" t="s">
        <v>22</v>
      </c>
      <c r="E467" t="s">
        <v>834</v>
      </c>
      <c r="F467" t="s">
        <v>1286</v>
      </c>
      <c r="G467" t="s">
        <v>1005</v>
      </c>
      <c r="H467" t="s">
        <v>1549</v>
      </c>
      <c r="I467" t="s">
        <v>2461</v>
      </c>
      <c r="J467">
        <v>4</v>
      </c>
      <c r="K467">
        <v>2560</v>
      </c>
      <c r="L467">
        <v>0.15</v>
      </c>
      <c r="M467">
        <v>8704</v>
      </c>
      <c r="N467">
        <v>0.2</v>
      </c>
      <c r="O467">
        <v>1740.8</v>
      </c>
      <c r="P467" t="s">
        <v>1522</v>
      </c>
      <c r="Q467" t="s">
        <v>1338</v>
      </c>
      <c r="R467">
        <v>3</v>
      </c>
    </row>
    <row r="468" spans="1:18">
      <c r="A468" t="s">
        <v>2462</v>
      </c>
      <c r="B468" s="77">
        <v>45393</v>
      </c>
      <c r="C468" t="s">
        <v>1518</v>
      </c>
      <c r="D468" t="s">
        <v>28</v>
      </c>
      <c r="E468" t="s">
        <v>1502</v>
      </c>
      <c r="F468" t="s">
        <v>1519</v>
      </c>
      <c r="G468" t="s">
        <v>1005</v>
      </c>
      <c r="H468" t="s">
        <v>81</v>
      </c>
      <c r="I468" t="s">
        <v>2463</v>
      </c>
      <c r="J468">
        <v>1</v>
      </c>
      <c r="K468">
        <v>14329</v>
      </c>
      <c r="L468">
        <v>0.25</v>
      </c>
      <c r="M468">
        <v>10746.75</v>
      </c>
      <c r="N468">
        <v>0.2</v>
      </c>
      <c r="O468">
        <v>2149.35</v>
      </c>
      <c r="P468" t="s">
        <v>1525</v>
      </c>
      <c r="Q468" t="s">
        <v>1338</v>
      </c>
      <c r="R468">
        <v>8</v>
      </c>
    </row>
    <row r="469" spans="1:18">
      <c r="A469" t="s">
        <v>2464</v>
      </c>
      <c r="B469" s="77">
        <v>45394</v>
      </c>
      <c r="C469" t="s">
        <v>1562</v>
      </c>
      <c r="D469" t="s">
        <v>127</v>
      </c>
      <c r="E469" t="s">
        <v>1502</v>
      </c>
      <c r="F469" t="s">
        <v>1503</v>
      </c>
      <c r="G469" t="s">
        <v>215</v>
      </c>
      <c r="H469" t="s">
        <v>1603</v>
      </c>
      <c r="I469" t="s">
        <v>2465</v>
      </c>
      <c r="J469">
        <v>1</v>
      </c>
      <c r="K469">
        <v>3225</v>
      </c>
      <c r="L469">
        <v>0.19</v>
      </c>
      <c r="M469">
        <v>2612.25</v>
      </c>
      <c r="N469">
        <v>0.35</v>
      </c>
      <c r="O469">
        <v>914.29</v>
      </c>
      <c r="P469" t="s">
        <v>1507</v>
      </c>
      <c r="Q469" t="s">
        <v>1338</v>
      </c>
      <c r="R469">
        <v>7</v>
      </c>
    </row>
    <row r="470" spans="1:18">
      <c r="A470" t="s">
        <v>2466</v>
      </c>
      <c r="B470" s="77">
        <v>45395</v>
      </c>
      <c r="C470" t="s">
        <v>177</v>
      </c>
      <c r="D470" t="s">
        <v>127</v>
      </c>
      <c r="E470" t="s">
        <v>834</v>
      </c>
      <c r="F470" t="s">
        <v>1291</v>
      </c>
      <c r="G470" t="s">
        <v>216</v>
      </c>
      <c r="H470" t="s">
        <v>1003</v>
      </c>
      <c r="I470" t="s">
        <v>2467</v>
      </c>
      <c r="J470">
        <v>1</v>
      </c>
      <c r="K470">
        <v>35169</v>
      </c>
      <c r="L470">
        <v>0.11</v>
      </c>
      <c r="M470">
        <v>31300.41</v>
      </c>
      <c r="N470">
        <v>0.15</v>
      </c>
      <c r="O470">
        <v>4695.0600000000004</v>
      </c>
      <c r="P470" t="s">
        <v>1516</v>
      </c>
      <c r="Q470" t="s">
        <v>1338</v>
      </c>
      <c r="R470">
        <v>5</v>
      </c>
    </row>
    <row r="471" spans="1:18">
      <c r="A471" t="s">
        <v>2468</v>
      </c>
      <c r="B471" s="77">
        <v>45396</v>
      </c>
      <c r="C471" t="s">
        <v>1518</v>
      </c>
      <c r="D471" t="s">
        <v>28</v>
      </c>
      <c r="E471" t="s">
        <v>1511</v>
      </c>
      <c r="F471" t="s">
        <v>1286</v>
      </c>
      <c r="G471" t="s">
        <v>1504</v>
      </c>
      <c r="H471" t="s">
        <v>1542</v>
      </c>
      <c r="I471" t="s">
        <v>2469</v>
      </c>
      <c r="J471">
        <v>1</v>
      </c>
      <c r="K471">
        <v>6548</v>
      </c>
      <c r="L471">
        <v>0.18</v>
      </c>
      <c r="M471">
        <v>5369.36</v>
      </c>
      <c r="N471">
        <v>0.25</v>
      </c>
      <c r="O471">
        <v>1342.34</v>
      </c>
      <c r="P471" t="s">
        <v>1525</v>
      </c>
      <c r="Q471" t="s">
        <v>29</v>
      </c>
      <c r="R471">
        <v>3</v>
      </c>
    </row>
    <row r="472" spans="1:18">
      <c r="A472" t="s">
        <v>2470</v>
      </c>
      <c r="B472" s="77">
        <v>45397</v>
      </c>
      <c r="C472" t="s">
        <v>1533</v>
      </c>
      <c r="D472" t="s">
        <v>33</v>
      </c>
      <c r="E472" t="s">
        <v>777</v>
      </c>
      <c r="F472" t="s">
        <v>1503</v>
      </c>
      <c r="G472" t="s">
        <v>1005</v>
      </c>
      <c r="H472" t="s">
        <v>1549</v>
      </c>
      <c r="I472" t="s">
        <v>2471</v>
      </c>
      <c r="J472">
        <v>8</v>
      </c>
      <c r="K472">
        <v>3826</v>
      </c>
      <c r="L472">
        <v>0.1</v>
      </c>
      <c r="M472">
        <v>27547.200000000001</v>
      </c>
      <c r="N472">
        <v>0.2</v>
      </c>
      <c r="O472">
        <v>5509.44</v>
      </c>
      <c r="P472" t="s">
        <v>1516</v>
      </c>
      <c r="Q472" t="s">
        <v>29</v>
      </c>
      <c r="R472">
        <v>5</v>
      </c>
    </row>
    <row r="473" spans="1:18">
      <c r="A473" t="s">
        <v>2472</v>
      </c>
      <c r="B473" s="77">
        <v>45398</v>
      </c>
      <c r="C473" t="s">
        <v>1510</v>
      </c>
      <c r="D473" t="s">
        <v>28</v>
      </c>
      <c r="E473" t="s">
        <v>1502</v>
      </c>
      <c r="F473" t="s">
        <v>1503</v>
      </c>
      <c r="G473" t="s">
        <v>1513</v>
      </c>
      <c r="H473" t="s">
        <v>1514</v>
      </c>
      <c r="I473" t="s">
        <v>2473</v>
      </c>
      <c r="J473">
        <v>3</v>
      </c>
      <c r="K473">
        <v>1381</v>
      </c>
      <c r="L473">
        <v>0.06</v>
      </c>
      <c r="M473">
        <v>3894.42</v>
      </c>
      <c r="N473">
        <v>0.4</v>
      </c>
      <c r="O473">
        <v>1557.77</v>
      </c>
      <c r="P473" t="s">
        <v>1516</v>
      </c>
      <c r="Q473" t="s">
        <v>1338</v>
      </c>
      <c r="R473">
        <v>3</v>
      </c>
    </row>
    <row r="474" spans="1:18">
      <c r="A474" t="s">
        <v>2474</v>
      </c>
      <c r="B474" s="77">
        <v>45399</v>
      </c>
      <c r="C474" t="s">
        <v>1501</v>
      </c>
      <c r="D474" t="s">
        <v>33</v>
      </c>
      <c r="E474" t="s">
        <v>834</v>
      </c>
      <c r="F474" t="s">
        <v>1563</v>
      </c>
      <c r="G474" t="s">
        <v>1005</v>
      </c>
      <c r="H474" t="s">
        <v>1549</v>
      </c>
      <c r="I474" t="s">
        <v>2190</v>
      </c>
      <c r="J474">
        <v>6</v>
      </c>
      <c r="K474">
        <v>14265</v>
      </c>
      <c r="L474">
        <v>0.15</v>
      </c>
      <c r="M474">
        <v>72751.5</v>
      </c>
      <c r="N474">
        <v>0.2</v>
      </c>
      <c r="O474">
        <v>14550.3</v>
      </c>
      <c r="P474" t="s">
        <v>1516</v>
      </c>
      <c r="Q474" t="s">
        <v>1338</v>
      </c>
      <c r="R474">
        <v>5</v>
      </c>
    </row>
    <row r="475" spans="1:18">
      <c r="A475" t="s">
        <v>2475</v>
      </c>
      <c r="B475" s="77">
        <v>45400</v>
      </c>
      <c r="C475" t="s">
        <v>1562</v>
      </c>
      <c r="D475" t="s">
        <v>28</v>
      </c>
      <c r="E475" t="s">
        <v>1502</v>
      </c>
      <c r="F475" t="s">
        <v>1512</v>
      </c>
      <c r="G475" t="s">
        <v>1513</v>
      </c>
      <c r="H475" t="s">
        <v>1514</v>
      </c>
      <c r="I475" t="s">
        <v>2476</v>
      </c>
      <c r="J475">
        <v>3</v>
      </c>
      <c r="K475">
        <v>333</v>
      </c>
      <c r="L475">
        <v>0.23</v>
      </c>
      <c r="M475">
        <v>769.23</v>
      </c>
      <c r="N475">
        <v>0.4</v>
      </c>
      <c r="O475">
        <v>307.69</v>
      </c>
      <c r="P475" t="s">
        <v>1525</v>
      </c>
      <c r="Q475" t="s">
        <v>1338</v>
      </c>
      <c r="R475">
        <v>1</v>
      </c>
    </row>
    <row r="476" spans="1:18">
      <c r="A476" t="s">
        <v>2477</v>
      </c>
      <c r="B476" s="77">
        <v>45401</v>
      </c>
      <c r="C476" t="s">
        <v>1562</v>
      </c>
      <c r="D476" t="s">
        <v>28</v>
      </c>
      <c r="E476" t="s">
        <v>777</v>
      </c>
      <c r="F476" t="s">
        <v>1519</v>
      </c>
      <c r="G476" t="s">
        <v>215</v>
      </c>
      <c r="H476" t="s">
        <v>1520</v>
      </c>
      <c r="I476" t="s">
        <v>2478</v>
      </c>
      <c r="J476">
        <v>5</v>
      </c>
      <c r="K476">
        <v>3638</v>
      </c>
      <c r="L476">
        <v>0.23</v>
      </c>
      <c r="M476">
        <v>14006.3</v>
      </c>
      <c r="N476">
        <v>0.35</v>
      </c>
      <c r="O476">
        <v>4902.2</v>
      </c>
      <c r="P476" t="s">
        <v>1525</v>
      </c>
      <c r="Q476" t="s">
        <v>1338</v>
      </c>
      <c r="R476">
        <v>6</v>
      </c>
    </row>
    <row r="477" spans="1:18">
      <c r="A477" t="s">
        <v>2479</v>
      </c>
      <c r="B477" s="77">
        <v>45402</v>
      </c>
      <c r="C477" t="s">
        <v>1501</v>
      </c>
      <c r="D477" t="s">
        <v>28</v>
      </c>
      <c r="E477" t="s">
        <v>1511</v>
      </c>
      <c r="F477" t="s">
        <v>1563</v>
      </c>
      <c r="G477" t="s">
        <v>1513</v>
      </c>
      <c r="H477" t="s">
        <v>1569</v>
      </c>
      <c r="I477" t="s">
        <v>2480</v>
      </c>
      <c r="J477">
        <v>7</v>
      </c>
      <c r="K477">
        <v>1230</v>
      </c>
      <c r="L477">
        <v>0.09</v>
      </c>
      <c r="M477">
        <v>7835.1</v>
      </c>
      <c r="N477">
        <v>0.4</v>
      </c>
      <c r="O477">
        <v>3134.04</v>
      </c>
      <c r="P477" t="s">
        <v>1507</v>
      </c>
      <c r="Q477" t="s">
        <v>1338</v>
      </c>
      <c r="R477">
        <v>4</v>
      </c>
    </row>
    <row r="478" spans="1:18">
      <c r="A478" t="s">
        <v>2481</v>
      </c>
      <c r="B478" s="77">
        <v>45403</v>
      </c>
      <c r="C478" t="s">
        <v>177</v>
      </c>
      <c r="D478" t="s">
        <v>127</v>
      </c>
      <c r="E478" t="s">
        <v>1511</v>
      </c>
      <c r="F478" t="s">
        <v>1286</v>
      </c>
      <c r="G478" t="s">
        <v>1504</v>
      </c>
      <c r="H478" t="s">
        <v>1542</v>
      </c>
      <c r="I478" t="s">
        <v>2482</v>
      </c>
      <c r="J478">
        <v>2</v>
      </c>
      <c r="K478">
        <v>14235</v>
      </c>
      <c r="L478">
        <v>0.13</v>
      </c>
      <c r="M478">
        <v>24768.9</v>
      </c>
      <c r="N478">
        <v>0.25</v>
      </c>
      <c r="O478">
        <v>6192.22</v>
      </c>
      <c r="P478" t="s">
        <v>1516</v>
      </c>
      <c r="Q478" t="s">
        <v>1338</v>
      </c>
      <c r="R478">
        <v>4</v>
      </c>
    </row>
    <row r="479" spans="1:18">
      <c r="A479" t="s">
        <v>2483</v>
      </c>
      <c r="B479" s="77">
        <v>45404</v>
      </c>
      <c r="C479" t="s">
        <v>1501</v>
      </c>
      <c r="D479" t="s">
        <v>22</v>
      </c>
      <c r="E479" t="s">
        <v>1511</v>
      </c>
      <c r="F479" t="s">
        <v>1512</v>
      </c>
      <c r="G479" t="s">
        <v>216</v>
      </c>
      <c r="H479" t="s">
        <v>1574</v>
      </c>
      <c r="I479" t="s">
        <v>2484</v>
      </c>
      <c r="J479">
        <v>6</v>
      </c>
      <c r="K479">
        <v>50461</v>
      </c>
      <c r="L479">
        <v>0.05</v>
      </c>
      <c r="M479">
        <v>287627.7</v>
      </c>
      <c r="N479">
        <v>0.15</v>
      </c>
      <c r="O479">
        <v>43144.160000000003</v>
      </c>
      <c r="P479" t="s">
        <v>1522</v>
      </c>
      <c r="Q479" t="s">
        <v>29</v>
      </c>
      <c r="R479">
        <v>8</v>
      </c>
    </row>
    <row r="480" spans="1:18">
      <c r="A480" t="s">
        <v>2485</v>
      </c>
      <c r="B480" s="77">
        <v>45405</v>
      </c>
      <c r="C480" t="s">
        <v>1518</v>
      </c>
      <c r="D480" t="s">
        <v>28</v>
      </c>
      <c r="E480" t="s">
        <v>834</v>
      </c>
      <c r="F480" t="s">
        <v>1503</v>
      </c>
      <c r="G480" t="s">
        <v>1513</v>
      </c>
      <c r="H480" t="s">
        <v>1569</v>
      </c>
      <c r="I480" t="s">
        <v>2486</v>
      </c>
      <c r="J480">
        <v>6</v>
      </c>
      <c r="K480">
        <v>272</v>
      </c>
      <c r="L480">
        <v>0.25</v>
      </c>
      <c r="M480">
        <v>1224</v>
      </c>
      <c r="N480">
        <v>0.4</v>
      </c>
      <c r="O480">
        <v>489.6</v>
      </c>
      <c r="P480" t="s">
        <v>1507</v>
      </c>
      <c r="Q480" t="s">
        <v>1338</v>
      </c>
      <c r="R480">
        <v>2</v>
      </c>
    </row>
    <row r="481" spans="1:18">
      <c r="A481" t="s">
        <v>2487</v>
      </c>
      <c r="B481" s="77">
        <v>45406</v>
      </c>
      <c r="C481" t="s">
        <v>1501</v>
      </c>
      <c r="D481" t="s">
        <v>127</v>
      </c>
      <c r="E481" t="s">
        <v>834</v>
      </c>
      <c r="F481" t="s">
        <v>1563</v>
      </c>
      <c r="G481" t="s">
        <v>1513</v>
      </c>
      <c r="H481" t="s">
        <v>1539</v>
      </c>
      <c r="I481" t="s">
        <v>2488</v>
      </c>
      <c r="J481">
        <v>3</v>
      </c>
      <c r="K481">
        <v>598</v>
      </c>
      <c r="L481">
        <v>0.25</v>
      </c>
      <c r="M481">
        <v>1345.5</v>
      </c>
      <c r="N481">
        <v>0.4</v>
      </c>
      <c r="O481">
        <v>538.20000000000005</v>
      </c>
      <c r="P481" t="s">
        <v>1525</v>
      </c>
      <c r="Q481" t="s">
        <v>1338</v>
      </c>
      <c r="R481">
        <v>4</v>
      </c>
    </row>
    <row r="482" spans="1:18">
      <c r="A482" t="s">
        <v>2489</v>
      </c>
      <c r="B482" s="77">
        <v>45407</v>
      </c>
      <c r="C482" t="s">
        <v>1562</v>
      </c>
      <c r="D482" t="s">
        <v>22</v>
      </c>
      <c r="E482" t="s">
        <v>1511</v>
      </c>
      <c r="F482" t="s">
        <v>1512</v>
      </c>
      <c r="G482" t="s">
        <v>216</v>
      </c>
      <c r="H482" t="s">
        <v>1643</v>
      </c>
      <c r="I482" t="s">
        <v>2490</v>
      </c>
      <c r="J482">
        <v>6</v>
      </c>
      <c r="K482">
        <v>34226</v>
      </c>
      <c r="L482">
        <v>0.16</v>
      </c>
      <c r="M482">
        <v>172499.04</v>
      </c>
      <c r="N482">
        <v>0.15</v>
      </c>
      <c r="O482">
        <v>25874.86</v>
      </c>
      <c r="P482" t="s">
        <v>1522</v>
      </c>
      <c r="Q482" t="s">
        <v>1338</v>
      </c>
      <c r="R482">
        <v>2</v>
      </c>
    </row>
    <row r="483" spans="1:18">
      <c r="A483" t="s">
        <v>2491</v>
      </c>
      <c r="B483" s="77">
        <v>45408</v>
      </c>
      <c r="C483" t="s">
        <v>1501</v>
      </c>
      <c r="D483" t="s">
        <v>22</v>
      </c>
      <c r="E483" t="s">
        <v>777</v>
      </c>
      <c r="F483" t="s">
        <v>1519</v>
      </c>
      <c r="G483" t="s">
        <v>1504</v>
      </c>
      <c r="H483" t="s">
        <v>1542</v>
      </c>
      <c r="I483" t="s">
        <v>2492</v>
      </c>
      <c r="J483">
        <v>5</v>
      </c>
      <c r="K483">
        <v>7721</v>
      </c>
      <c r="L483">
        <v>0.2</v>
      </c>
      <c r="M483">
        <v>30884</v>
      </c>
      <c r="N483">
        <v>0.25</v>
      </c>
      <c r="O483">
        <v>7721</v>
      </c>
      <c r="P483" t="s">
        <v>1525</v>
      </c>
      <c r="Q483" t="s">
        <v>1338</v>
      </c>
      <c r="R483">
        <v>1</v>
      </c>
    </row>
    <row r="484" spans="1:18">
      <c r="A484" t="s">
        <v>2493</v>
      </c>
      <c r="B484" s="77">
        <v>45409</v>
      </c>
      <c r="C484" t="s">
        <v>1510</v>
      </c>
      <c r="D484" t="s">
        <v>28</v>
      </c>
      <c r="E484" t="s">
        <v>777</v>
      </c>
      <c r="F484" t="s">
        <v>1286</v>
      </c>
      <c r="G484" t="s">
        <v>1005</v>
      </c>
      <c r="H484" t="s">
        <v>1549</v>
      </c>
      <c r="I484" t="s">
        <v>2494</v>
      </c>
      <c r="J484">
        <v>2</v>
      </c>
      <c r="K484">
        <v>9373</v>
      </c>
      <c r="L484">
        <v>0.18</v>
      </c>
      <c r="M484">
        <v>15371.72</v>
      </c>
      <c r="N484">
        <v>0.2</v>
      </c>
      <c r="O484">
        <v>3074.34</v>
      </c>
      <c r="P484" t="s">
        <v>1522</v>
      </c>
      <c r="Q484" t="s">
        <v>1338</v>
      </c>
      <c r="R484">
        <v>3</v>
      </c>
    </row>
    <row r="485" spans="1:18">
      <c r="A485" t="s">
        <v>2495</v>
      </c>
      <c r="B485" s="77">
        <v>45410</v>
      </c>
      <c r="C485" t="s">
        <v>1533</v>
      </c>
      <c r="D485" t="s">
        <v>33</v>
      </c>
      <c r="E485" t="s">
        <v>834</v>
      </c>
      <c r="F485" t="s">
        <v>1291</v>
      </c>
      <c r="G485" t="s">
        <v>1513</v>
      </c>
      <c r="H485" t="s">
        <v>1539</v>
      </c>
      <c r="I485" t="s">
        <v>2496</v>
      </c>
      <c r="J485">
        <v>9</v>
      </c>
      <c r="K485">
        <v>465</v>
      </c>
      <c r="L485">
        <v>0.15</v>
      </c>
      <c r="M485">
        <v>3557.25</v>
      </c>
      <c r="N485">
        <v>0.4</v>
      </c>
      <c r="O485">
        <v>1422.9</v>
      </c>
      <c r="P485" t="s">
        <v>1507</v>
      </c>
      <c r="Q485" t="s">
        <v>29</v>
      </c>
      <c r="R485">
        <v>8</v>
      </c>
    </row>
    <row r="486" spans="1:18">
      <c r="A486" t="s">
        <v>2497</v>
      </c>
      <c r="B486" s="77">
        <v>45411</v>
      </c>
      <c r="C486" t="s">
        <v>1518</v>
      </c>
      <c r="D486" t="s">
        <v>33</v>
      </c>
      <c r="E486" t="s">
        <v>1511</v>
      </c>
      <c r="F486" t="s">
        <v>1563</v>
      </c>
      <c r="G486" t="s">
        <v>216</v>
      </c>
      <c r="H486" t="s">
        <v>1643</v>
      </c>
      <c r="I486" t="s">
        <v>2498</v>
      </c>
      <c r="J486">
        <v>8</v>
      </c>
      <c r="K486">
        <v>15656</v>
      </c>
      <c r="L486">
        <v>0.01</v>
      </c>
      <c r="M486">
        <v>123995.52</v>
      </c>
      <c r="N486">
        <v>0.15</v>
      </c>
      <c r="O486">
        <v>18599.330000000002</v>
      </c>
      <c r="P486" t="s">
        <v>1522</v>
      </c>
      <c r="Q486" t="s">
        <v>1338</v>
      </c>
      <c r="R486">
        <v>6</v>
      </c>
    </row>
    <row r="487" spans="1:18">
      <c r="A487" t="s">
        <v>2499</v>
      </c>
      <c r="B487" s="77">
        <v>45412</v>
      </c>
      <c r="C487" t="s">
        <v>1501</v>
      </c>
      <c r="D487" t="s">
        <v>33</v>
      </c>
      <c r="E487" t="s">
        <v>777</v>
      </c>
      <c r="F487" t="s">
        <v>1286</v>
      </c>
      <c r="G487" t="s">
        <v>215</v>
      </c>
      <c r="H487" t="s">
        <v>1603</v>
      </c>
      <c r="I487" t="s">
        <v>2500</v>
      </c>
      <c r="J487">
        <v>3</v>
      </c>
      <c r="K487">
        <v>2485</v>
      </c>
      <c r="L487">
        <v>0.11</v>
      </c>
      <c r="M487">
        <v>6634.95</v>
      </c>
      <c r="N487">
        <v>0.35</v>
      </c>
      <c r="O487">
        <v>2322.23</v>
      </c>
      <c r="P487" t="s">
        <v>1507</v>
      </c>
      <c r="Q487" t="s">
        <v>1338</v>
      </c>
      <c r="R487">
        <v>7</v>
      </c>
    </row>
    <row r="488" spans="1:18">
      <c r="A488" t="s">
        <v>2501</v>
      </c>
      <c r="B488" s="77">
        <v>45413</v>
      </c>
      <c r="C488" t="s">
        <v>1562</v>
      </c>
      <c r="D488" t="s">
        <v>28</v>
      </c>
      <c r="E488" t="s">
        <v>777</v>
      </c>
      <c r="F488" t="s">
        <v>1291</v>
      </c>
      <c r="G488" t="s">
        <v>216</v>
      </c>
      <c r="H488" t="s">
        <v>1574</v>
      </c>
      <c r="I488" t="s">
        <v>2502</v>
      </c>
      <c r="J488">
        <v>8</v>
      </c>
      <c r="K488">
        <v>73740</v>
      </c>
      <c r="L488">
        <v>0.17</v>
      </c>
      <c r="M488">
        <v>489633.6</v>
      </c>
      <c r="N488">
        <v>0.15</v>
      </c>
      <c r="O488">
        <v>73445.039999999994</v>
      </c>
      <c r="P488" t="s">
        <v>1525</v>
      </c>
      <c r="Q488" t="s">
        <v>1338</v>
      </c>
      <c r="R488">
        <v>2</v>
      </c>
    </row>
    <row r="489" spans="1:18">
      <c r="A489" t="s">
        <v>2503</v>
      </c>
      <c r="B489" s="77">
        <v>45414</v>
      </c>
      <c r="C489" t="s">
        <v>1533</v>
      </c>
      <c r="D489" t="s">
        <v>33</v>
      </c>
      <c r="E489" t="s">
        <v>777</v>
      </c>
      <c r="F489" t="s">
        <v>1563</v>
      </c>
      <c r="G489" t="s">
        <v>215</v>
      </c>
      <c r="H489" t="s">
        <v>1520</v>
      </c>
      <c r="I489" t="s">
        <v>2504</v>
      </c>
      <c r="J489">
        <v>9</v>
      </c>
      <c r="K489">
        <v>4759</v>
      </c>
      <c r="L489">
        <v>0.17</v>
      </c>
      <c r="M489">
        <v>35549.730000000003</v>
      </c>
      <c r="N489">
        <v>0.35</v>
      </c>
      <c r="O489">
        <v>12442.41</v>
      </c>
      <c r="P489" t="s">
        <v>1522</v>
      </c>
      <c r="Q489" t="s">
        <v>1338</v>
      </c>
      <c r="R489">
        <v>6</v>
      </c>
    </row>
    <row r="490" spans="1:18">
      <c r="A490" t="s">
        <v>2505</v>
      </c>
      <c r="B490" s="77">
        <v>45415</v>
      </c>
      <c r="C490" t="s">
        <v>1518</v>
      </c>
      <c r="D490" t="s">
        <v>127</v>
      </c>
      <c r="E490" t="s">
        <v>834</v>
      </c>
      <c r="F490" t="s">
        <v>1286</v>
      </c>
      <c r="G490" t="s">
        <v>1504</v>
      </c>
      <c r="H490" t="s">
        <v>1586</v>
      </c>
      <c r="I490" t="s">
        <v>2506</v>
      </c>
      <c r="J490">
        <v>3</v>
      </c>
      <c r="K490">
        <v>9286</v>
      </c>
      <c r="L490">
        <v>0.09</v>
      </c>
      <c r="M490">
        <v>25350.78</v>
      </c>
      <c r="N490">
        <v>0.25</v>
      </c>
      <c r="O490">
        <v>6337.7</v>
      </c>
      <c r="P490" t="s">
        <v>1516</v>
      </c>
      <c r="Q490" t="s">
        <v>29</v>
      </c>
      <c r="R490">
        <v>8</v>
      </c>
    </row>
    <row r="491" spans="1:18">
      <c r="A491" t="s">
        <v>2507</v>
      </c>
      <c r="B491" s="77">
        <v>45416</v>
      </c>
      <c r="C491" t="s">
        <v>1562</v>
      </c>
      <c r="D491" t="s">
        <v>127</v>
      </c>
      <c r="E491" t="s">
        <v>1511</v>
      </c>
      <c r="F491" t="s">
        <v>1286</v>
      </c>
      <c r="G491" t="s">
        <v>1005</v>
      </c>
      <c r="H491" t="s">
        <v>1566</v>
      </c>
      <c r="I491" t="s">
        <v>2508</v>
      </c>
      <c r="J491">
        <v>3</v>
      </c>
      <c r="K491">
        <v>7901</v>
      </c>
      <c r="L491">
        <v>0.24</v>
      </c>
      <c r="M491">
        <v>18014.28</v>
      </c>
      <c r="N491">
        <v>0.2</v>
      </c>
      <c r="O491">
        <v>3602.86</v>
      </c>
      <c r="P491" t="s">
        <v>1516</v>
      </c>
      <c r="Q491" t="s">
        <v>1338</v>
      </c>
      <c r="R491">
        <v>8</v>
      </c>
    </row>
    <row r="492" spans="1:18">
      <c r="A492" t="s">
        <v>2509</v>
      </c>
      <c r="B492" s="77">
        <v>45417</v>
      </c>
      <c r="C492" t="s">
        <v>177</v>
      </c>
      <c r="D492" t="s">
        <v>127</v>
      </c>
      <c r="E492" t="s">
        <v>1502</v>
      </c>
      <c r="F492" t="s">
        <v>1512</v>
      </c>
      <c r="G492" t="s">
        <v>216</v>
      </c>
      <c r="H492" t="s">
        <v>1003</v>
      </c>
      <c r="I492" t="s">
        <v>2510</v>
      </c>
      <c r="J492">
        <v>2</v>
      </c>
      <c r="K492">
        <v>41552</v>
      </c>
      <c r="L492">
        <v>0.04</v>
      </c>
      <c r="M492">
        <v>79779.839999999997</v>
      </c>
      <c r="N492">
        <v>0.15</v>
      </c>
      <c r="O492">
        <v>11966.98</v>
      </c>
      <c r="P492" t="s">
        <v>1525</v>
      </c>
      <c r="Q492" t="s">
        <v>29</v>
      </c>
      <c r="R492">
        <v>4</v>
      </c>
    </row>
    <row r="493" spans="1:18">
      <c r="A493" t="s">
        <v>2511</v>
      </c>
      <c r="B493" s="77">
        <v>45418</v>
      </c>
      <c r="C493" t="s">
        <v>1510</v>
      </c>
      <c r="D493" t="s">
        <v>127</v>
      </c>
      <c r="E493" t="s">
        <v>1511</v>
      </c>
      <c r="F493" t="s">
        <v>1563</v>
      </c>
      <c r="G493" t="s">
        <v>1513</v>
      </c>
      <c r="H493" t="s">
        <v>1606</v>
      </c>
      <c r="I493" t="s">
        <v>2512</v>
      </c>
      <c r="J493">
        <v>8</v>
      </c>
      <c r="K493">
        <v>1333</v>
      </c>
      <c r="L493">
        <v>0.13</v>
      </c>
      <c r="M493">
        <v>9277.68</v>
      </c>
      <c r="N493">
        <v>0.4</v>
      </c>
      <c r="O493">
        <v>3711.07</v>
      </c>
      <c r="P493" t="s">
        <v>1522</v>
      </c>
      <c r="Q493" t="s">
        <v>1338</v>
      </c>
      <c r="R493">
        <v>6</v>
      </c>
    </row>
    <row r="494" spans="1:18">
      <c r="A494" t="s">
        <v>2513</v>
      </c>
      <c r="B494" s="77">
        <v>45419</v>
      </c>
      <c r="C494" t="s">
        <v>177</v>
      </c>
      <c r="D494" t="s">
        <v>22</v>
      </c>
      <c r="E494" t="s">
        <v>1511</v>
      </c>
      <c r="F494" t="s">
        <v>1286</v>
      </c>
      <c r="G494" t="s">
        <v>1504</v>
      </c>
      <c r="H494" t="s">
        <v>1586</v>
      </c>
      <c r="I494" t="s">
        <v>2514</v>
      </c>
      <c r="J494">
        <v>1</v>
      </c>
      <c r="K494">
        <v>5917</v>
      </c>
      <c r="L494">
        <v>0.17</v>
      </c>
      <c r="M494">
        <v>4911.1099999999997</v>
      </c>
      <c r="N494">
        <v>0.25</v>
      </c>
      <c r="O494">
        <v>1227.78</v>
      </c>
      <c r="P494" t="s">
        <v>1516</v>
      </c>
      <c r="Q494" t="s">
        <v>1338</v>
      </c>
      <c r="R494">
        <v>5</v>
      </c>
    </row>
    <row r="495" spans="1:18">
      <c r="A495" t="s">
        <v>2515</v>
      </c>
      <c r="B495" s="77">
        <v>45420</v>
      </c>
      <c r="C495" t="s">
        <v>1510</v>
      </c>
      <c r="D495" t="s">
        <v>127</v>
      </c>
      <c r="E495" t="s">
        <v>834</v>
      </c>
      <c r="F495" t="s">
        <v>1503</v>
      </c>
      <c r="G495" t="s">
        <v>216</v>
      </c>
      <c r="H495" t="s">
        <v>1003</v>
      </c>
      <c r="I495" t="s">
        <v>2516</v>
      </c>
      <c r="J495">
        <v>8</v>
      </c>
      <c r="K495">
        <v>24716</v>
      </c>
      <c r="L495">
        <v>0.17</v>
      </c>
      <c r="M495">
        <v>164114.23999999999</v>
      </c>
      <c r="N495">
        <v>0.15</v>
      </c>
      <c r="O495">
        <v>24617.14</v>
      </c>
      <c r="P495" t="s">
        <v>1507</v>
      </c>
      <c r="Q495" t="s">
        <v>1338</v>
      </c>
      <c r="R495">
        <v>9</v>
      </c>
    </row>
    <row r="496" spans="1:18">
      <c r="A496" t="s">
        <v>2517</v>
      </c>
      <c r="B496" s="77">
        <v>45421</v>
      </c>
      <c r="C496" t="s">
        <v>1501</v>
      </c>
      <c r="D496" t="s">
        <v>33</v>
      </c>
      <c r="E496" t="s">
        <v>777</v>
      </c>
      <c r="F496" t="s">
        <v>1563</v>
      </c>
      <c r="G496" t="s">
        <v>1513</v>
      </c>
      <c r="H496" t="s">
        <v>1606</v>
      </c>
      <c r="I496" t="s">
        <v>2518</v>
      </c>
      <c r="J496">
        <v>7</v>
      </c>
      <c r="K496">
        <v>1098</v>
      </c>
      <c r="L496">
        <v>0.16</v>
      </c>
      <c r="M496">
        <v>6456.24</v>
      </c>
      <c r="N496">
        <v>0.4</v>
      </c>
      <c r="O496">
        <v>2582.5</v>
      </c>
      <c r="P496" t="s">
        <v>1522</v>
      </c>
      <c r="Q496" t="s">
        <v>1338</v>
      </c>
      <c r="R496">
        <v>8</v>
      </c>
    </row>
    <row r="497" spans="1:18">
      <c r="A497" t="s">
        <v>2519</v>
      </c>
      <c r="B497" s="77">
        <v>45422</v>
      </c>
      <c r="C497" t="s">
        <v>1518</v>
      </c>
      <c r="D497" t="s">
        <v>28</v>
      </c>
      <c r="E497" t="s">
        <v>777</v>
      </c>
      <c r="F497" t="s">
        <v>1286</v>
      </c>
      <c r="G497" t="s">
        <v>216</v>
      </c>
      <c r="H497" t="s">
        <v>1003</v>
      </c>
      <c r="I497" t="s">
        <v>2520</v>
      </c>
      <c r="J497">
        <v>7</v>
      </c>
      <c r="K497">
        <v>45298</v>
      </c>
      <c r="L497">
        <v>7.0000000000000007E-2</v>
      </c>
      <c r="M497">
        <v>294889.98</v>
      </c>
      <c r="N497">
        <v>0.15</v>
      </c>
      <c r="O497">
        <v>44233.5</v>
      </c>
      <c r="P497" t="s">
        <v>1522</v>
      </c>
      <c r="Q497" t="s">
        <v>1338</v>
      </c>
      <c r="R497">
        <v>2</v>
      </c>
    </row>
    <row r="498" spans="1:18">
      <c r="A498" t="s">
        <v>2521</v>
      </c>
      <c r="B498" s="77">
        <v>45423</v>
      </c>
      <c r="C498" t="s">
        <v>1501</v>
      </c>
      <c r="D498" t="s">
        <v>33</v>
      </c>
      <c r="E498" t="s">
        <v>834</v>
      </c>
      <c r="F498" t="s">
        <v>1512</v>
      </c>
      <c r="G498" t="s">
        <v>215</v>
      </c>
      <c r="H498" t="s">
        <v>1520</v>
      </c>
      <c r="I498" t="s">
        <v>2522</v>
      </c>
      <c r="J498">
        <v>3</v>
      </c>
      <c r="K498">
        <v>2460</v>
      </c>
      <c r="L498">
        <v>0.04</v>
      </c>
      <c r="M498">
        <v>7084.8</v>
      </c>
      <c r="N498">
        <v>0.35</v>
      </c>
      <c r="O498">
        <v>2479.6799999999998</v>
      </c>
      <c r="P498" t="s">
        <v>1516</v>
      </c>
      <c r="Q498" t="s">
        <v>1338</v>
      </c>
      <c r="R498">
        <v>7</v>
      </c>
    </row>
    <row r="499" spans="1:18">
      <c r="A499" t="s">
        <v>2523</v>
      </c>
      <c r="B499" s="77">
        <v>45424</v>
      </c>
      <c r="C499" t="s">
        <v>1510</v>
      </c>
      <c r="D499" t="s">
        <v>127</v>
      </c>
      <c r="E499" t="s">
        <v>834</v>
      </c>
      <c r="F499" t="s">
        <v>1291</v>
      </c>
      <c r="G499" t="s">
        <v>216</v>
      </c>
      <c r="H499" t="s">
        <v>1003</v>
      </c>
      <c r="I499" t="s">
        <v>2066</v>
      </c>
      <c r="J499">
        <v>1</v>
      </c>
      <c r="K499">
        <v>33429</v>
      </c>
      <c r="L499">
        <v>0.16</v>
      </c>
      <c r="M499">
        <v>28080.36</v>
      </c>
      <c r="N499">
        <v>0.15</v>
      </c>
      <c r="O499">
        <v>4212.05</v>
      </c>
      <c r="P499" t="s">
        <v>1507</v>
      </c>
      <c r="Q499" t="s">
        <v>1338</v>
      </c>
      <c r="R499">
        <v>7</v>
      </c>
    </row>
    <row r="500" spans="1:18">
      <c r="A500" t="s">
        <v>2524</v>
      </c>
      <c r="B500" s="77">
        <v>45425</v>
      </c>
      <c r="C500" t="s">
        <v>1510</v>
      </c>
      <c r="D500" t="s">
        <v>22</v>
      </c>
      <c r="E500" t="s">
        <v>834</v>
      </c>
      <c r="F500" t="s">
        <v>1291</v>
      </c>
      <c r="G500" t="s">
        <v>216</v>
      </c>
      <c r="H500" t="s">
        <v>1707</v>
      </c>
      <c r="I500" t="s">
        <v>2525</v>
      </c>
      <c r="J500">
        <v>4</v>
      </c>
      <c r="K500">
        <v>60200</v>
      </c>
      <c r="L500">
        <v>0.15</v>
      </c>
      <c r="M500">
        <v>204680</v>
      </c>
      <c r="N500">
        <v>0.15</v>
      </c>
      <c r="O500">
        <v>30702</v>
      </c>
      <c r="P500" t="s">
        <v>1507</v>
      </c>
      <c r="Q500" t="s">
        <v>1338</v>
      </c>
      <c r="R500">
        <v>1</v>
      </c>
    </row>
    <row r="501" spans="1:18">
      <c r="A501" t="s">
        <v>2526</v>
      </c>
      <c r="B501" s="77">
        <v>45426</v>
      </c>
      <c r="C501" t="s">
        <v>1510</v>
      </c>
      <c r="D501" t="s">
        <v>127</v>
      </c>
      <c r="E501" t="s">
        <v>834</v>
      </c>
      <c r="F501" t="s">
        <v>1503</v>
      </c>
      <c r="G501" t="s">
        <v>216</v>
      </c>
      <c r="H501" t="s">
        <v>1643</v>
      </c>
      <c r="I501" t="s">
        <v>2527</v>
      </c>
      <c r="J501">
        <v>9</v>
      </c>
      <c r="K501">
        <v>58244</v>
      </c>
      <c r="L501">
        <v>0.04</v>
      </c>
      <c r="M501">
        <v>503228.15999999997</v>
      </c>
      <c r="N501">
        <v>0.15</v>
      </c>
      <c r="O501">
        <v>75484.22</v>
      </c>
      <c r="P501" t="s">
        <v>1507</v>
      </c>
      <c r="Q501" t="s">
        <v>1338</v>
      </c>
      <c r="R501">
        <v>1</v>
      </c>
    </row>
    <row r="502" spans="1:18">
      <c r="A502" t="s">
        <v>2528</v>
      </c>
      <c r="B502" s="77">
        <v>45427</v>
      </c>
      <c r="C502" t="s">
        <v>1533</v>
      </c>
      <c r="D502" t="s">
        <v>28</v>
      </c>
      <c r="E502" t="s">
        <v>834</v>
      </c>
      <c r="F502" t="s">
        <v>1563</v>
      </c>
      <c r="G502" t="s">
        <v>1504</v>
      </c>
      <c r="H502" t="s">
        <v>1542</v>
      </c>
      <c r="I502" t="s">
        <v>2529</v>
      </c>
      <c r="J502">
        <v>5</v>
      </c>
      <c r="K502">
        <v>3529</v>
      </c>
      <c r="L502">
        <v>0.18</v>
      </c>
      <c r="M502">
        <v>14468.9</v>
      </c>
      <c r="N502">
        <v>0.25</v>
      </c>
      <c r="O502">
        <v>3617.22</v>
      </c>
      <c r="P502" t="s">
        <v>1522</v>
      </c>
      <c r="Q502" t="s">
        <v>1338</v>
      </c>
      <c r="R502">
        <v>4</v>
      </c>
    </row>
    <row r="503" spans="1:18">
      <c r="A503" t="s">
        <v>2530</v>
      </c>
      <c r="B503" s="77">
        <v>45428</v>
      </c>
      <c r="C503" t="s">
        <v>1562</v>
      </c>
      <c r="D503" t="s">
        <v>33</v>
      </c>
      <c r="E503" t="s">
        <v>1502</v>
      </c>
      <c r="F503" t="s">
        <v>1512</v>
      </c>
      <c r="G503" t="s">
        <v>216</v>
      </c>
      <c r="H503" t="s">
        <v>1707</v>
      </c>
      <c r="I503" t="s">
        <v>2531</v>
      </c>
      <c r="J503">
        <v>1</v>
      </c>
      <c r="K503">
        <v>27347</v>
      </c>
      <c r="L503">
        <v>0.11</v>
      </c>
      <c r="M503">
        <v>24338.83</v>
      </c>
      <c r="N503">
        <v>0.15</v>
      </c>
      <c r="O503">
        <v>3650.82</v>
      </c>
      <c r="P503" t="s">
        <v>1525</v>
      </c>
      <c r="Q503" t="s">
        <v>1338</v>
      </c>
      <c r="R503">
        <v>5</v>
      </c>
    </row>
    <row r="504" spans="1:18">
      <c r="A504" t="s">
        <v>2532</v>
      </c>
      <c r="B504" s="77">
        <v>45429</v>
      </c>
      <c r="C504" t="s">
        <v>1518</v>
      </c>
      <c r="D504" t="s">
        <v>28</v>
      </c>
      <c r="E504" t="s">
        <v>1511</v>
      </c>
      <c r="F504" t="s">
        <v>1286</v>
      </c>
      <c r="G504" t="s">
        <v>1513</v>
      </c>
      <c r="H504" t="s">
        <v>1539</v>
      </c>
      <c r="I504" t="s">
        <v>2533</v>
      </c>
      <c r="J504">
        <v>5</v>
      </c>
      <c r="K504">
        <v>736</v>
      </c>
      <c r="L504">
        <v>0.17</v>
      </c>
      <c r="M504">
        <v>3054.4</v>
      </c>
      <c r="N504">
        <v>0.4</v>
      </c>
      <c r="O504">
        <v>1221.76</v>
      </c>
      <c r="P504" t="s">
        <v>1522</v>
      </c>
      <c r="Q504" t="s">
        <v>1338</v>
      </c>
      <c r="R504">
        <v>4</v>
      </c>
    </row>
    <row r="505" spans="1:18">
      <c r="A505" t="s">
        <v>2534</v>
      </c>
      <c r="B505" s="77">
        <v>45430</v>
      </c>
      <c r="C505" t="s">
        <v>1501</v>
      </c>
      <c r="D505" t="s">
        <v>28</v>
      </c>
      <c r="E505" t="s">
        <v>1511</v>
      </c>
      <c r="F505" t="s">
        <v>1286</v>
      </c>
      <c r="G505" t="s">
        <v>215</v>
      </c>
      <c r="H505" t="s">
        <v>1603</v>
      </c>
      <c r="I505" t="s">
        <v>2535</v>
      </c>
      <c r="J505">
        <v>8</v>
      </c>
      <c r="K505">
        <v>4723</v>
      </c>
      <c r="L505">
        <v>0.21</v>
      </c>
      <c r="M505">
        <v>29849.360000000001</v>
      </c>
      <c r="N505">
        <v>0.35</v>
      </c>
      <c r="O505">
        <v>10447.280000000001</v>
      </c>
      <c r="P505" t="s">
        <v>1522</v>
      </c>
      <c r="Q505" t="s">
        <v>1338</v>
      </c>
      <c r="R505">
        <v>7</v>
      </c>
    </row>
    <row r="506" spans="1:18">
      <c r="A506" t="s">
        <v>2536</v>
      </c>
      <c r="B506" s="77">
        <v>45431</v>
      </c>
      <c r="C506" t="s">
        <v>1501</v>
      </c>
      <c r="D506" t="s">
        <v>28</v>
      </c>
      <c r="E506" t="s">
        <v>1511</v>
      </c>
      <c r="F506" t="s">
        <v>1291</v>
      </c>
      <c r="G506" t="s">
        <v>215</v>
      </c>
      <c r="H506" t="s">
        <v>1581</v>
      </c>
      <c r="I506" t="s">
        <v>2537</v>
      </c>
      <c r="J506">
        <v>8</v>
      </c>
      <c r="K506">
        <v>4179</v>
      </c>
      <c r="L506">
        <v>0.04</v>
      </c>
      <c r="M506">
        <v>32094.720000000001</v>
      </c>
      <c r="N506">
        <v>0.35</v>
      </c>
      <c r="O506">
        <v>11233.15</v>
      </c>
      <c r="P506" t="s">
        <v>1516</v>
      </c>
      <c r="Q506" t="s">
        <v>1338</v>
      </c>
      <c r="R506">
        <v>3</v>
      </c>
    </row>
    <row r="507" spans="1:18">
      <c r="A507" t="s">
        <v>2538</v>
      </c>
      <c r="B507" s="77">
        <v>45432</v>
      </c>
      <c r="C507" t="s">
        <v>177</v>
      </c>
      <c r="D507" t="s">
        <v>33</v>
      </c>
      <c r="E507" t="s">
        <v>777</v>
      </c>
      <c r="F507" t="s">
        <v>1512</v>
      </c>
      <c r="G507" t="s">
        <v>216</v>
      </c>
      <c r="H507" t="s">
        <v>1707</v>
      </c>
      <c r="I507" t="s">
        <v>2539</v>
      </c>
      <c r="J507">
        <v>5</v>
      </c>
      <c r="K507">
        <v>43613</v>
      </c>
      <c r="L507">
        <v>0</v>
      </c>
      <c r="M507">
        <v>218065</v>
      </c>
      <c r="N507">
        <v>0.15</v>
      </c>
      <c r="O507">
        <v>32709.75</v>
      </c>
      <c r="P507" t="s">
        <v>1525</v>
      </c>
      <c r="Q507" t="s">
        <v>1338</v>
      </c>
      <c r="R507">
        <v>7</v>
      </c>
    </row>
    <row r="508" spans="1:18">
      <c r="A508" t="s">
        <v>2540</v>
      </c>
      <c r="B508" s="77">
        <v>45433</v>
      </c>
      <c r="C508" t="s">
        <v>1510</v>
      </c>
      <c r="D508" t="s">
        <v>127</v>
      </c>
      <c r="E508" t="s">
        <v>1502</v>
      </c>
      <c r="F508" t="s">
        <v>1503</v>
      </c>
      <c r="G508" t="s">
        <v>1504</v>
      </c>
      <c r="H508" t="s">
        <v>1542</v>
      </c>
      <c r="I508" t="s">
        <v>2541</v>
      </c>
      <c r="J508">
        <v>9</v>
      </c>
      <c r="K508">
        <v>12795</v>
      </c>
      <c r="L508">
        <v>0.19</v>
      </c>
      <c r="M508">
        <v>93275.55</v>
      </c>
      <c r="N508">
        <v>0.25</v>
      </c>
      <c r="O508">
        <v>23318.89</v>
      </c>
      <c r="P508" t="s">
        <v>1507</v>
      </c>
      <c r="Q508" t="s">
        <v>1338</v>
      </c>
      <c r="R508">
        <v>8</v>
      </c>
    </row>
    <row r="509" spans="1:18">
      <c r="A509" t="s">
        <v>2542</v>
      </c>
      <c r="B509" s="77">
        <v>45434</v>
      </c>
      <c r="C509" t="s">
        <v>1510</v>
      </c>
      <c r="D509" t="s">
        <v>28</v>
      </c>
      <c r="E509" t="s">
        <v>1511</v>
      </c>
      <c r="F509" t="s">
        <v>1291</v>
      </c>
      <c r="G509" t="s">
        <v>1504</v>
      </c>
      <c r="H509" t="s">
        <v>1650</v>
      </c>
      <c r="I509" t="s">
        <v>2543</v>
      </c>
      <c r="J509">
        <v>1</v>
      </c>
      <c r="K509">
        <v>6777</v>
      </c>
      <c r="L509">
        <v>0.15</v>
      </c>
      <c r="M509">
        <v>5760.45</v>
      </c>
      <c r="N509">
        <v>0.25</v>
      </c>
      <c r="O509">
        <v>1440.11</v>
      </c>
      <c r="P509" t="s">
        <v>1516</v>
      </c>
      <c r="Q509" t="s">
        <v>1338</v>
      </c>
      <c r="R509">
        <v>6</v>
      </c>
    </row>
    <row r="510" spans="1:18">
      <c r="A510" t="s">
        <v>2544</v>
      </c>
      <c r="B510" s="77">
        <v>45435</v>
      </c>
      <c r="C510" t="s">
        <v>1510</v>
      </c>
      <c r="D510" t="s">
        <v>33</v>
      </c>
      <c r="E510" t="s">
        <v>777</v>
      </c>
      <c r="F510" t="s">
        <v>1291</v>
      </c>
      <c r="G510" t="s">
        <v>1513</v>
      </c>
      <c r="H510" t="s">
        <v>1539</v>
      </c>
      <c r="I510" t="s">
        <v>2545</v>
      </c>
      <c r="J510">
        <v>4</v>
      </c>
      <c r="K510">
        <v>1188</v>
      </c>
      <c r="L510">
        <v>0.17</v>
      </c>
      <c r="M510">
        <v>3944.16</v>
      </c>
      <c r="N510">
        <v>0.4</v>
      </c>
      <c r="O510">
        <v>1577.66</v>
      </c>
      <c r="P510" t="s">
        <v>1522</v>
      </c>
      <c r="Q510" t="s">
        <v>1338</v>
      </c>
      <c r="R510">
        <v>6</v>
      </c>
    </row>
    <row r="511" spans="1:18">
      <c r="A511" t="s">
        <v>2546</v>
      </c>
      <c r="B511" s="77">
        <v>45436</v>
      </c>
      <c r="C511" t="s">
        <v>1501</v>
      </c>
      <c r="D511" t="s">
        <v>22</v>
      </c>
      <c r="E511" t="s">
        <v>1502</v>
      </c>
      <c r="F511" t="s">
        <v>1503</v>
      </c>
      <c r="G511" t="s">
        <v>216</v>
      </c>
      <c r="H511" t="s">
        <v>1003</v>
      </c>
      <c r="I511" t="s">
        <v>2547</v>
      </c>
      <c r="J511">
        <v>3</v>
      </c>
      <c r="K511">
        <v>65099</v>
      </c>
      <c r="L511">
        <v>0.21</v>
      </c>
      <c r="M511">
        <v>154284.63</v>
      </c>
      <c r="N511">
        <v>0.15</v>
      </c>
      <c r="O511">
        <v>23142.69</v>
      </c>
      <c r="P511" t="s">
        <v>1525</v>
      </c>
      <c r="Q511" t="s">
        <v>1508</v>
      </c>
      <c r="R511">
        <v>8</v>
      </c>
    </row>
    <row r="512" spans="1:18">
      <c r="A512" t="s">
        <v>2548</v>
      </c>
      <c r="B512" s="77">
        <v>45437</v>
      </c>
      <c r="C512" t="s">
        <v>177</v>
      </c>
      <c r="D512" t="s">
        <v>33</v>
      </c>
      <c r="E512" t="s">
        <v>1502</v>
      </c>
      <c r="F512" t="s">
        <v>1563</v>
      </c>
      <c r="G512" t="s">
        <v>215</v>
      </c>
      <c r="H512" t="s">
        <v>1534</v>
      </c>
      <c r="I512" t="s">
        <v>2549</v>
      </c>
      <c r="J512">
        <v>2</v>
      </c>
      <c r="K512">
        <v>2994</v>
      </c>
      <c r="L512">
        <v>0.2</v>
      </c>
      <c r="M512">
        <v>4790.3999999999996</v>
      </c>
      <c r="N512">
        <v>0.35</v>
      </c>
      <c r="O512">
        <v>1676.64</v>
      </c>
      <c r="P512" t="s">
        <v>1507</v>
      </c>
      <c r="Q512" t="s">
        <v>1338</v>
      </c>
      <c r="R512">
        <v>8</v>
      </c>
    </row>
    <row r="513" spans="1:18">
      <c r="A513" t="s">
        <v>2550</v>
      </c>
      <c r="B513" s="77">
        <v>45438</v>
      </c>
      <c r="C513" t="s">
        <v>1562</v>
      </c>
      <c r="D513" t="s">
        <v>22</v>
      </c>
      <c r="E513" t="s">
        <v>777</v>
      </c>
      <c r="F513" t="s">
        <v>1286</v>
      </c>
      <c r="G513" t="s">
        <v>1504</v>
      </c>
      <c r="H513" t="s">
        <v>1542</v>
      </c>
      <c r="I513" t="s">
        <v>2551</v>
      </c>
      <c r="J513">
        <v>8</v>
      </c>
      <c r="K513">
        <v>13677</v>
      </c>
      <c r="L513">
        <v>0.24</v>
      </c>
      <c r="M513">
        <v>83156.160000000003</v>
      </c>
      <c r="N513">
        <v>0.25</v>
      </c>
      <c r="O513">
        <v>20789.04</v>
      </c>
      <c r="P513" t="s">
        <v>1507</v>
      </c>
      <c r="Q513" t="s">
        <v>1338</v>
      </c>
      <c r="R513">
        <v>7</v>
      </c>
    </row>
    <row r="514" spans="1:18">
      <c r="A514" t="s">
        <v>2552</v>
      </c>
      <c r="B514" s="77">
        <v>45439</v>
      </c>
      <c r="C514" t="s">
        <v>1533</v>
      </c>
      <c r="D514" t="s">
        <v>33</v>
      </c>
      <c r="E514" t="s">
        <v>1502</v>
      </c>
      <c r="F514" t="s">
        <v>1563</v>
      </c>
      <c r="G514" t="s">
        <v>216</v>
      </c>
      <c r="H514" t="s">
        <v>1643</v>
      </c>
      <c r="I514" t="s">
        <v>2553</v>
      </c>
      <c r="J514">
        <v>7</v>
      </c>
      <c r="K514">
        <v>28268</v>
      </c>
      <c r="L514">
        <v>0.13</v>
      </c>
      <c r="M514">
        <v>172152.12</v>
      </c>
      <c r="N514">
        <v>0.15</v>
      </c>
      <c r="O514">
        <v>25822.82</v>
      </c>
      <c r="P514" t="s">
        <v>1522</v>
      </c>
      <c r="Q514" t="s">
        <v>1338</v>
      </c>
      <c r="R514">
        <v>6</v>
      </c>
    </row>
    <row r="515" spans="1:18">
      <c r="A515" t="s">
        <v>2554</v>
      </c>
      <c r="B515" s="77">
        <v>45440</v>
      </c>
      <c r="C515" t="s">
        <v>1518</v>
      </c>
      <c r="D515" t="s">
        <v>127</v>
      </c>
      <c r="E515" t="s">
        <v>777</v>
      </c>
      <c r="F515" t="s">
        <v>1512</v>
      </c>
      <c r="G515" t="s">
        <v>1504</v>
      </c>
      <c r="H515" t="s">
        <v>1505</v>
      </c>
      <c r="I515" t="s">
        <v>2555</v>
      </c>
      <c r="J515">
        <v>9</v>
      </c>
      <c r="K515">
        <v>13330</v>
      </c>
      <c r="L515">
        <v>0.12</v>
      </c>
      <c r="M515">
        <v>105573.6</v>
      </c>
      <c r="N515">
        <v>0.25</v>
      </c>
      <c r="O515">
        <v>26393.4</v>
      </c>
      <c r="P515" t="s">
        <v>1507</v>
      </c>
      <c r="Q515" t="s">
        <v>1338</v>
      </c>
      <c r="R515">
        <v>6</v>
      </c>
    </row>
    <row r="516" spans="1:18">
      <c r="A516" t="s">
        <v>2556</v>
      </c>
      <c r="B516" s="77">
        <v>45441</v>
      </c>
      <c r="C516" t="s">
        <v>1562</v>
      </c>
      <c r="D516" t="s">
        <v>28</v>
      </c>
      <c r="E516" t="s">
        <v>1511</v>
      </c>
      <c r="F516" t="s">
        <v>1519</v>
      </c>
      <c r="G516" t="s">
        <v>1504</v>
      </c>
      <c r="H516" t="s">
        <v>1650</v>
      </c>
      <c r="I516" t="s">
        <v>2557</v>
      </c>
      <c r="J516">
        <v>2</v>
      </c>
      <c r="K516">
        <v>5349</v>
      </c>
      <c r="L516">
        <v>0.1</v>
      </c>
      <c r="M516">
        <v>9628.2000000000007</v>
      </c>
      <c r="N516">
        <v>0.25</v>
      </c>
      <c r="O516">
        <v>2407.0500000000002</v>
      </c>
      <c r="P516" t="s">
        <v>1507</v>
      </c>
      <c r="Q516" t="s">
        <v>29</v>
      </c>
      <c r="R516">
        <v>6</v>
      </c>
    </row>
    <row r="517" spans="1:18">
      <c r="A517" t="s">
        <v>2558</v>
      </c>
      <c r="B517" s="77">
        <v>45442</v>
      </c>
      <c r="C517" t="s">
        <v>1501</v>
      </c>
      <c r="D517" t="s">
        <v>127</v>
      </c>
      <c r="E517" t="s">
        <v>777</v>
      </c>
      <c r="F517" t="s">
        <v>1519</v>
      </c>
      <c r="G517" t="s">
        <v>215</v>
      </c>
      <c r="H517" t="s">
        <v>1603</v>
      </c>
      <c r="I517" t="s">
        <v>2559</v>
      </c>
      <c r="J517">
        <v>4</v>
      </c>
      <c r="K517">
        <v>3701</v>
      </c>
      <c r="L517">
        <v>0.04</v>
      </c>
      <c r="M517">
        <v>14211.84</v>
      </c>
      <c r="N517">
        <v>0.35</v>
      </c>
      <c r="O517">
        <v>4974.1400000000003</v>
      </c>
      <c r="P517" t="s">
        <v>1525</v>
      </c>
      <c r="Q517" t="s">
        <v>1338</v>
      </c>
      <c r="R517">
        <v>8</v>
      </c>
    </row>
    <row r="518" spans="1:18">
      <c r="A518" t="s">
        <v>2560</v>
      </c>
      <c r="B518" s="77">
        <v>45443</v>
      </c>
      <c r="C518" t="s">
        <v>1533</v>
      </c>
      <c r="D518" t="s">
        <v>33</v>
      </c>
      <c r="E518" t="s">
        <v>1502</v>
      </c>
      <c r="F518" t="s">
        <v>1519</v>
      </c>
      <c r="G518" t="s">
        <v>1005</v>
      </c>
      <c r="H518" t="s">
        <v>1549</v>
      </c>
      <c r="I518" t="s">
        <v>2561</v>
      </c>
      <c r="J518">
        <v>6</v>
      </c>
      <c r="K518">
        <v>7179</v>
      </c>
      <c r="L518">
        <v>0.14000000000000001</v>
      </c>
      <c r="M518">
        <v>37043.64</v>
      </c>
      <c r="N518">
        <v>0.2</v>
      </c>
      <c r="O518">
        <v>7408.73</v>
      </c>
      <c r="P518" t="s">
        <v>1516</v>
      </c>
      <c r="Q518" t="s">
        <v>29</v>
      </c>
      <c r="R518">
        <v>1</v>
      </c>
    </row>
    <row r="519" spans="1:18">
      <c r="A519" t="s">
        <v>2562</v>
      </c>
      <c r="B519" s="77">
        <v>45444</v>
      </c>
      <c r="C519" t="s">
        <v>1533</v>
      </c>
      <c r="D519" t="s">
        <v>28</v>
      </c>
      <c r="E519" t="s">
        <v>1511</v>
      </c>
      <c r="F519" t="s">
        <v>1503</v>
      </c>
      <c r="G519" t="s">
        <v>1513</v>
      </c>
      <c r="H519" t="s">
        <v>1606</v>
      </c>
      <c r="I519" t="s">
        <v>2563</v>
      </c>
      <c r="J519">
        <v>3</v>
      </c>
      <c r="K519">
        <v>862</v>
      </c>
      <c r="L519">
        <v>7.0000000000000007E-2</v>
      </c>
      <c r="M519">
        <v>2404.98</v>
      </c>
      <c r="N519">
        <v>0.4</v>
      </c>
      <c r="O519">
        <v>961.99</v>
      </c>
      <c r="P519" t="s">
        <v>1525</v>
      </c>
      <c r="Q519" t="s">
        <v>29</v>
      </c>
      <c r="R519">
        <v>5</v>
      </c>
    </row>
    <row r="520" spans="1:18">
      <c r="A520" t="s">
        <v>2564</v>
      </c>
      <c r="B520" s="77">
        <v>45445</v>
      </c>
      <c r="C520" t="s">
        <v>1533</v>
      </c>
      <c r="D520" t="s">
        <v>22</v>
      </c>
      <c r="E520" t="s">
        <v>1511</v>
      </c>
      <c r="F520" t="s">
        <v>1291</v>
      </c>
      <c r="G520" t="s">
        <v>1513</v>
      </c>
      <c r="H520" t="s">
        <v>1514</v>
      </c>
      <c r="I520" t="s">
        <v>2565</v>
      </c>
      <c r="J520">
        <v>8</v>
      </c>
      <c r="K520">
        <v>666</v>
      </c>
      <c r="L520">
        <v>0.23</v>
      </c>
      <c r="M520">
        <v>4102.5600000000004</v>
      </c>
      <c r="N520">
        <v>0.4</v>
      </c>
      <c r="O520">
        <v>1641.02</v>
      </c>
      <c r="P520" t="s">
        <v>1516</v>
      </c>
      <c r="Q520" t="s">
        <v>1338</v>
      </c>
      <c r="R520">
        <v>3</v>
      </c>
    </row>
    <row r="521" spans="1:18">
      <c r="A521" t="s">
        <v>2566</v>
      </c>
      <c r="B521" s="77">
        <v>45446</v>
      </c>
      <c r="C521" t="s">
        <v>1510</v>
      </c>
      <c r="D521" t="s">
        <v>33</v>
      </c>
      <c r="E521" t="s">
        <v>834</v>
      </c>
      <c r="F521" t="s">
        <v>1563</v>
      </c>
      <c r="G521" t="s">
        <v>215</v>
      </c>
      <c r="H521" t="s">
        <v>1534</v>
      </c>
      <c r="I521" t="s">
        <v>2567</v>
      </c>
      <c r="J521">
        <v>3</v>
      </c>
      <c r="K521">
        <v>2453</v>
      </c>
      <c r="L521">
        <v>0.15</v>
      </c>
      <c r="M521">
        <v>6255.15</v>
      </c>
      <c r="N521">
        <v>0.35</v>
      </c>
      <c r="O521">
        <v>2189.3000000000002</v>
      </c>
      <c r="P521" t="s">
        <v>1516</v>
      </c>
      <c r="Q521" t="s">
        <v>1338</v>
      </c>
      <c r="R521">
        <v>8</v>
      </c>
    </row>
    <row r="522" spans="1:18">
      <c r="A522" t="s">
        <v>2568</v>
      </c>
      <c r="B522" s="77">
        <v>45447</v>
      </c>
      <c r="C522" t="s">
        <v>1518</v>
      </c>
      <c r="D522" t="s">
        <v>28</v>
      </c>
      <c r="E522" t="s">
        <v>834</v>
      </c>
      <c r="F522" t="s">
        <v>1286</v>
      </c>
      <c r="G522" t="s">
        <v>1504</v>
      </c>
      <c r="H522" t="s">
        <v>1542</v>
      </c>
      <c r="I522" t="s">
        <v>2569</v>
      </c>
      <c r="J522">
        <v>2</v>
      </c>
      <c r="K522">
        <v>7488</v>
      </c>
      <c r="L522">
        <v>0.15</v>
      </c>
      <c r="M522">
        <v>12729.6</v>
      </c>
      <c r="N522">
        <v>0.25</v>
      </c>
      <c r="O522">
        <v>3182.4</v>
      </c>
      <c r="P522" t="s">
        <v>1516</v>
      </c>
      <c r="Q522" t="s">
        <v>1338</v>
      </c>
      <c r="R522">
        <v>6</v>
      </c>
    </row>
    <row r="523" spans="1:18">
      <c r="A523" t="s">
        <v>2570</v>
      </c>
      <c r="B523" s="77">
        <v>45448</v>
      </c>
      <c r="C523" t="s">
        <v>1501</v>
      </c>
      <c r="D523" t="s">
        <v>22</v>
      </c>
      <c r="E523" t="s">
        <v>1502</v>
      </c>
      <c r="F523" t="s">
        <v>1519</v>
      </c>
      <c r="G523" t="s">
        <v>216</v>
      </c>
      <c r="H523" t="s">
        <v>1003</v>
      </c>
      <c r="I523" t="s">
        <v>2571</v>
      </c>
      <c r="J523">
        <v>3</v>
      </c>
      <c r="K523">
        <v>65677</v>
      </c>
      <c r="L523">
        <v>0.09</v>
      </c>
      <c r="M523">
        <v>179298.21</v>
      </c>
      <c r="N523">
        <v>0.15</v>
      </c>
      <c r="O523">
        <v>26894.73</v>
      </c>
      <c r="P523" t="s">
        <v>1507</v>
      </c>
      <c r="Q523" t="s">
        <v>1338</v>
      </c>
      <c r="R523">
        <v>2</v>
      </c>
    </row>
    <row r="524" spans="1:18">
      <c r="A524" t="s">
        <v>2572</v>
      </c>
      <c r="B524" s="77">
        <v>45449</v>
      </c>
      <c r="C524" t="s">
        <v>1501</v>
      </c>
      <c r="D524" t="s">
        <v>22</v>
      </c>
      <c r="E524" t="s">
        <v>777</v>
      </c>
      <c r="F524" t="s">
        <v>1563</v>
      </c>
      <c r="G524" t="s">
        <v>1504</v>
      </c>
      <c r="H524" t="s">
        <v>1586</v>
      </c>
      <c r="I524" t="s">
        <v>2573</v>
      </c>
      <c r="J524">
        <v>6</v>
      </c>
      <c r="K524">
        <v>4850</v>
      </c>
      <c r="L524">
        <v>0.01</v>
      </c>
      <c r="M524">
        <v>28809</v>
      </c>
      <c r="N524">
        <v>0.25</v>
      </c>
      <c r="O524">
        <v>7202.25</v>
      </c>
      <c r="P524" t="s">
        <v>1525</v>
      </c>
      <c r="Q524" t="s">
        <v>1338</v>
      </c>
      <c r="R524">
        <v>7</v>
      </c>
    </row>
    <row r="525" spans="1:18">
      <c r="A525" t="s">
        <v>2574</v>
      </c>
      <c r="B525" s="77">
        <v>45450</v>
      </c>
      <c r="C525" t="s">
        <v>1533</v>
      </c>
      <c r="D525" t="s">
        <v>127</v>
      </c>
      <c r="E525" t="s">
        <v>777</v>
      </c>
      <c r="F525" t="s">
        <v>1519</v>
      </c>
      <c r="G525" t="s">
        <v>215</v>
      </c>
      <c r="H525" t="s">
        <v>1581</v>
      </c>
      <c r="I525" t="s">
        <v>2575</v>
      </c>
      <c r="J525">
        <v>2</v>
      </c>
      <c r="K525">
        <v>1189</v>
      </c>
      <c r="L525">
        <v>0.01</v>
      </c>
      <c r="M525">
        <v>2354.2199999999998</v>
      </c>
      <c r="N525">
        <v>0.35</v>
      </c>
      <c r="O525">
        <v>823.98</v>
      </c>
      <c r="P525" t="s">
        <v>1507</v>
      </c>
      <c r="Q525" t="s">
        <v>1338</v>
      </c>
      <c r="R525">
        <v>7</v>
      </c>
    </row>
    <row r="526" spans="1:18">
      <c r="A526" t="s">
        <v>2576</v>
      </c>
      <c r="B526" s="77">
        <v>45451</v>
      </c>
      <c r="C526" t="s">
        <v>1501</v>
      </c>
      <c r="D526" t="s">
        <v>33</v>
      </c>
      <c r="E526" t="s">
        <v>1502</v>
      </c>
      <c r="F526" t="s">
        <v>1519</v>
      </c>
      <c r="G526" t="s">
        <v>1513</v>
      </c>
      <c r="H526" t="s">
        <v>1569</v>
      </c>
      <c r="I526" t="s">
        <v>2577</v>
      </c>
      <c r="J526">
        <v>8</v>
      </c>
      <c r="K526">
        <v>1476</v>
      </c>
      <c r="L526">
        <v>0.11</v>
      </c>
      <c r="M526">
        <v>10509.12</v>
      </c>
      <c r="N526">
        <v>0.4</v>
      </c>
      <c r="O526">
        <v>4203.6499999999996</v>
      </c>
      <c r="P526" t="s">
        <v>1522</v>
      </c>
      <c r="Q526" t="s">
        <v>1338</v>
      </c>
      <c r="R526">
        <v>5</v>
      </c>
    </row>
    <row r="527" spans="1:18">
      <c r="A527" t="s">
        <v>2578</v>
      </c>
      <c r="B527" s="77">
        <v>45452</v>
      </c>
      <c r="C527" t="s">
        <v>1518</v>
      </c>
      <c r="D527" t="s">
        <v>22</v>
      </c>
      <c r="E527" t="s">
        <v>1511</v>
      </c>
      <c r="F527" t="s">
        <v>1286</v>
      </c>
      <c r="G527" t="s">
        <v>1504</v>
      </c>
      <c r="H527" t="s">
        <v>1505</v>
      </c>
      <c r="I527" t="s">
        <v>2579</v>
      </c>
      <c r="J527">
        <v>1</v>
      </c>
      <c r="K527">
        <v>11142</v>
      </c>
      <c r="L527">
        <v>0.02</v>
      </c>
      <c r="M527">
        <v>10919.16</v>
      </c>
      <c r="N527">
        <v>0.25</v>
      </c>
      <c r="O527">
        <v>2729.79</v>
      </c>
      <c r="P527" t="s">
        <v>1525</v>
      </c>
      <c r="Q527" t="s">
        <v>1338</v>
      </c>
      <c r="R527">
        <v>8</v>
      </c>
    </row>
    <row r="528" spans="1:18">
      <c r="A528" t="s">
        <v>2580</v>
      </c>
      <c r="B528" s="77">
        <v>45453</v>
      </c>
      <c r="C528" t="s">
        <v>1518</v>
      </c>
      <c r="D528" t="s">
        <v>28</v>
      </c>
      <c r="E528" t="s">
        <v>1502</v>
      </c>
      <c r="F528" t="s">
        <v>1512</v>
      </c>
      <c r="G528" t="s">
        <v>1513</v>
      </c>
      <c r="H528" t="s">
        <v>1569</v>
      </c>
      <c r="I528" t="s">
        <v>2581</v>
      </c>
      <c r="J528">
        <v>7</v>
      </c>
      <c r="K528">
        <v>1279</v>
      </c>
      <c r="L528">
        <v>0.15</v>
      </c>
      <c r="M528">
        <v>7610.05</v>
      </c>
      <c r="N528">
        <v>0.4</v>
      </c>
      <c r="O528">
        <v>3044.02</v>
      </c>
      <c r="P528" t="s">
        <v>1516</v>
      </c>
      <c r="Q528" t="s">
        <v>1338</v>
      </c>
      <c r="R528">
        <v>5</v>
      </c>
    </row>
    <row r="529" spans="1:18">
      <c r="A529" t="s">
        <v>2582</v>
      </c>
      <c r="B529" s="77">
        <v>45454</v>
      </c>
      <c r="C529" t="s">
        <v>177</v>
      </c>
      <c r="D529" t="s">
        <v>22</v>
      </c>
      <c r="E529" t="s">
        <v>1502</v>
      </c>
      <c r="F529" t="s">
        <v>1512</v>
      </c>
      <c r="G529" t="s">
        <v>216</v>
      </c>
      <c r="H529" t="s">
        <v>1643</v>
      </c>
      <c r="I529" t="s">
        <v>2583</v>
      </c>
      <c r="J529">
        <v>2</v>
      </c>
      <c r="K529">
        <v>35032</v>
      </c>
      <c r="L529">
        <v>0.22</v>
      </c>
      <c r="M529">
        <v>54649.919999999998</v>
      </c>
      <c r="N529">
        <v>0.15</v>
      </c>
      <c r="O529">
        <v>8197.49</v>
      </c>
      <c r="P529" t="s">
        <v>1507</v>
      </c>
      <c r="Q529" t="s">
        <v>29</v>
      </c>
      <c r="R529">
        <v>1</v>
      </c>
    </row>
    <row r="530" spans="1:18">
      <c r="A530" t="s">
        <v>2584</v>
      </c>
      <c r="B530" s="77">
        <v>45455</v>
      </c>
      <c r="C530" t="s">
        <v>177</v>
      </c>
      <c r="D530" t="s">
        <v>22</v>
      </c>
      <c r="E530" t="s">
        <v>1511</v>
      </c>
      <c r="F530" t="s">
        <v>1512</v>
      </c>
      <c r="G530" t="s">
        <v>1513</v>
      </c>
      <c r="H530" t="s">
        <v>1514</v>
      </c>
      <c r="I530" t="s">
        <v>2585</v>
      </c>
      <c r="J530">
        <v>6</v>
      </c>
      <c r="K530">
        <v>1182</v>
      </c>
      <c r="L530">
        <v>0.22</v>
      </c>
      <c r="M530">
        <v>5531.76</v>
      </c>
      <c r="N530">
        <v>0.4</v>
      </c>
      <c r="O530">
        <v>2212.6999999999998</v>
      </c>
      <c r="P530" t="s">
        <v>1507</v>
      </c>
      <c r="Q530" t="s">
        <v>1338</v>
      </c>
      <c r="R530">
        <v>9</v>
      </c>
    </row>
    <row r="531" spans="1:18">
      <c r="A531" t="s">
        <v>2586</v>
      </c>
      <c r="B531" s="77">
        <v>45456</v>
      </c>
      <c r="C531" t="s">
        <v>1562</v>
      </c>
      <c r="D531" t="s">
        <v>127</v>
      </c>
      <c r="E531" t="s">
        <v>777</v>
      </c>
      <c r="F531" t="s">
        <v>1503</v>
      </c>
      <c r="G531" t="s">
        <v>1513</v>
      </c>
      <c r="H531" t="s">
        <v>1514</v>
      </c>
      <c r="I531" t="s">
        <v>2587</v>
      </c>
      <c r="J531">
        <v>2</v>
      </c>
      <c r="K531">
        <v>282</v>
      </c>
      <c r="L531">
        <v>0.16</v>
      </c>
      <c r="M531">
        <v>473.76</v>
      </c>
      <c r="N531">
        <v>0.4</v>
      </c>
      <c r="O531">
        <v>189.5</v>
      </c>
      <c r="P531" t="s">
        <v>1525</v>
      </c>
      <c r="Q531" t="s">
        <v>29</v>
      </c>
      <c r="R531">
        <v>4</v>
      </c>
    </row>
    <row r="532" spans="1:18">
      <c r="A532" t="s">
        <v>2588</v>
      </c>
      <c r="B532" s="77">
        <v>45457</v>
      </c>
      <c r="C532" t="s">
        <v>1518</v>
      </c>
      <c r="D532" t="s">
        <v>127</v>
      </c>
      <c r="E532" t="s">
        <v>1502</v>
      </c>
      <c r="F532" t="s">
        <v>1291</v>
      </c>
      <c r="G532" t="s">
        <v>1005</v>
      </c>
      <c r="H532" t="s">
        <v>1549</v>
      </c>
      <c r="I532" t="s">
        <v>2589</v>
      </c>
      <c r="J532">
        <v>2</v>
      </c>
      <c r="K532">
        <v>14168</v>
      </c>
      <c r="L532">
        <v>0.05</v>
      </c>
      <c r="M532">
        <v>26919.200000000001</v>
      </c>
      <c r="N532">
        <v>0.2</v>
      </c>
      <c r="O532">
        <v>5383.84</v>
      </c>
      <c r="P532" t="s">
        <v>1525</v>
      </c>
      <c r="Q532" t="s">
        <v>1338</v>
      </c>
      <c r="R532">
        <v>2</v>
      </c>
    </row>
    <row r="533" spans="1:18">
      <c r="A533" t="s">
        <v>2590</v>
      </c>
      <c r="B533" s="77">
        <v>45458</v>
      </c>
      <c r="C533" t="s">
        <v>1518</v>
      </c>
      <c r="D533" t="s">
        <v>28</v>
      </c>
      <c r="E533" t="s">
        <v>777</v>
      </c>
      <c r="F533" t="s">
        <v>1503</v>
      </c>
      <c r="G533" t="s">
        <v>1005</v>
      </c>
      <c r="H533" t="s">
        <v>1004</v>
      </c>
      <c r="I533" t="s">
        <v>2591</v>
      </c>
      <c r="J533">
        <v>8</v>
      </c>
      <c r="K533">
        <v>7448</v>
      </c>
      <c r="L533">
        <v>0.22</v>
      </c>
      <c r="M533">
        <v>46475.519999999997</v>
      </c>
      <c r="N533">
        <v>0.2</v>
      </c>
      <c r="O533">
        <v>9295.1</v>
      </c>
      <c r="P533" t="s">
        <v>1516</v>
      </c>
      <c r="Q533" t="s">
        <v>1338</v>
      </c>
      <c r="R533">
        <v>4</v>
      </c>
    </row>
    <row r="534" spans="1:18">
      <c r="A534" t="s">
        <v>2592</v>
      </c>
      <c r="B534" s="77">
        <v>45459</v>
      </c>
      <c r="C534" t="s">
        <v>1518</v>
      </c>
      <c r="D534" t="s">
        <v>127</v>
      </c>
      <c r="E534" t="s">
        <v>1502</v>
      </c>
      <c r="F534" t="s">
        <v>1563</v>
      </c>
      <c r="G534" t="s">
        <v>1005</v>
      </c>
      <c r="H534" t="s">
        <v>81</v>
      </c>
      <c r="I534" t="s">
        <v>2593</v>
      </c>
      <c r="J534">
        <v>2</v>
      </c>
      <c r="K534">
        <v>19563</v>
      </c>
      <c r="L534">
        <v>0.22</v>
      </c>
      <c r="M534">
        <v>30518.28</v>
      </c>
      <c r="N534">
        <v>0.2</v>
      </c>
      <c r="O534">
        <v>6103.66</v>
      </c>
      <c r="P534" t="s">
        <v>1516</v>
      </c>
      <c r="Q534" t="s">
        <v>1338</v>
      </c>
      <c r="R534">
        <v>9</v>
      </c>
    </row>
    <row r="535" spans="1:18">
      <c r="A535" t="s">
        <v>2594</v>
      </c>
      <c r="B535" s="77">
        <v>45460</v>
      </c>
      <c r="C535" t="s">
        <v>177</v>
      </c>
      <c r="D535" t="s">
        <v>22</v>
      </c>
      <c r="E535" t="s">
        <v>1511</v>
      </c>
      <c r="F535" t="s">
        <v>1503</v>
      </c>
      <c r="G535" t="s">
        <v>1513</v>
      </c>
      <c r="H535" t="s">
        <v>1606</v>
      </c>
      <c r="I535" t="s">
        <v>2595</v>
      </c>
      <c r="J535">
        <v>7</v>
      </c>
      <c r="K535">
        <v>389</v>
      </c>
      <c r="L535">
        <v>0.05</v>
      </c>
      <c r="M535">
        <v>2586.85</v>
      </c>
      <c r="N535">
        <v>0.4</v>
      </c>
      <c r="O535">
        <v>1034.74</v>
      </c>
      <c r="P535" t="s">
        <v>1522</v>
      </c>
      <c r="Q535" t="s">
        <v>1338</v>
      </c>
      <c r="R535">
        <v>2</v>
      </c>
    </row>
    <row r="536" spans="1:18">
      <c r="A536" t="s">
        <v>2596</v>
      </c>
      <c r="B536" s="77">
        <v>45461</v>
      </c>
      <c r="C536" t="s">
        <v>1533</v>
      </c>
      <c r="D536" t="s">
        <v>22</v>
      </c>
      <c r="E536" t="s">
        <v>1511</v>
      </c>
      <c r="F536" t="s">
        <v>1563</v>
      </c>
      <c r="G536" t="s">
        <v>215</v>
      </c>
      <c r="H536" t="s">
        <v>1534</v>
      </c>
      <c r="I536" t="s">
        <v>2597</v>
      </c>
      <c r="J536">
        <v>3</v>
      </c>
      <c r="K536">
        <v>4065</v>
      </c>
      <c r="L536">
        <v>0.18</v>
      </c>
      <c r="M536">
        <v>9999.9</v>
      </c>
      <c r="N536">
        <v>0.35</v>
      </c>
      <c r="O536">
        <v>3499.96</v>
      </c>
      <c r="P536" t="s">
        <v>1516</v>
      </c>
      <c r="Q536" t="s">
        <v>1338</v>
      </c>
      <c r="R536">
        <v>4</v>
      </c>
    </row>
    <row r="537" spans="1:18">
      <c r="A537" t="s">
        <v>2598</v>
      </c>
      <c r="B537" s="77">
        <v>45462</v>
      </c>
      <c r="C537" t="s">
        <v>1533</v>
      </c>
      <c r="D537" t="s">
        <v>127</v>
      </c>
      <c r="E537" t="s">
        <v>834</v>
      </c>
      <c r="F537" t="s">
        <v>1563</v>
      </c>
      <c r="G537" t="s">
        <v>1513</v>
      </c>
      <c r="H537" t="s">
        <v>1539</v>
      </c>
      <c r="I537" t="s">
        <v>2599</v>
      </c>
      <c r="J537">
        <v>8</v>
      </c>
      <c r="K537">
        <v>1082</v>
      </c>
      <c r="L537">
        <v>7.0000000000000007E-2</v>
      </c>
      <c r="M537">
        <v>8050.08</v>
      </c>
      <c r="N537">
        <v>0.4</v>
      </c>
      <c r="O537">
        <v>3220.03</v>
      </c>
      <c r="P537" t="s">
        <v>1507</v>
      </c>
      <c r="Q537" t="s">
        <v>1338</v>
      </c>
      <c r="R537">
        <v>2</v>
      </c>
    </row>
    <row r="538" spans="1:18">
      <c r="A538" t="s">
        <v>2600</v>
      </c>
      <c r="B538" s="77">
        <v>45463</v>
      </c>
      <c r="C538" t="s">
        <v>1501</v>
      </c>
      <c r="D538" t="s">
        <v>22</v>
      </c>
      <c r="E538" t="s">
        <v>1511</v>
      </c>
      <c r="F538" t="s">
        <v>1291</v>
      </c>
      <c r="G538" t="s">
        <v>215</v>
      </c>
      <c r="H538" t="s">
        <v>1603</v>
      </c>
      <c r="I538" t="s">
        <v>2601</v>
      </c>
      <c r="J538">
        <v>7</v>
      </c>
      <c r="K538">
        <v>899</v>
      </c>
      <c r="L538">
        <v>0.2</v>
      </c>
      <c r="M538">
        <v>5034.3999999999996</v>
      </c>
      <c r="N538">
        <v>0.35</v>
      </c>
      <c r="O538">
        <v>1762.04</v>
      </c>
      <c r="P538" t="s">
        <v>1522</v>
      </c>
      <c r="Q538" t="s">
        <v>29</v>
      </c>
      <c r="R538">
        <v>5</v>
      </c>
    </row>
    <row r="539" spans="1:18">
      <c r="A539" t="s">
        <v>2602</v>
      </c>
      <c r="B539" s="77">
        <v>45464</v>
      </c>
      <c r="C539" t="s">
        <v>1533</v>
      </c>
      <c r="D539" t="s">
        <v>22</v>
      </c>
      <c r="E539" t="s">
        <v>834</v>
      </c>
      <c r="F539" t="s">
        <v>1286</v>
      </c>
      <c r="G539" t="s">
        <v>215</v>
      </c>
      <c r="H539" t="s">
        <v>1520</v>
      </c>
      <c r="I539" t="s">
        <v>2603</v>
      </c>
      <c r="J539">
        <v>8</v>
      </c>
      <c r="K539">
        <v>1108</v>
      </c>
      <c r="L539">
        <v>0.25</v>
      </c>
      <c r="M539">
        <v>6648</v>
      </c>
      <c r="N539">
        <v>0.35</v>
      </c>
      <c r="O539">
        <v>2326.8000000000002</v>
      </c>
      <c r="P539" t="s">
        <v>1522</v>
      </c>
      <c r="Q539" t="s">
        <v>1338</v>
      </c>
      <c r="R539">
        <v>3</v>
      </c>
    </row>
    <row r="540" spans="1:18">
      <c r="A540" t="s">
        <v>2604</v>
      </c>
      <c r="B540" s="77">
        <v>45465</v>
      </c>
      <c r="C540" t="s">
        <v>1510</v>
      </c>
      <c r="D540" t="s">
        <v>28</v>
      </c>
      <c r="E540" t="s">
        <v>1502</v>
      </c>
      <c r="F540" t="s">
        <v>1291</v>
      </c>
      <c r="G540" t="s">
        <v>1005</v>
      </c>
      <c r="H540" t="s">
        <v>1004</v>
      </c>
      <c r="I540" t="s">
        <v>2288</v>
      </c>
      <c r="J540">
        <v>7</v>
      </c>
      <c r="K540">
        <v>16083</v>
      </c>
      <c r="L540">
        <v>0.01</v>
      </c>
      <c r="M540">
        <v>111455.19</v>
      </c>
      <c r="N540">
        <v>0.2</v>
      </c>
      <c r="O540">
        <v>22291.040000000001</v>
      </c>
      <c r="P540" t="s">
        <v>1522</v>
      </c>
      <c r="Q540" t="s">
        <v>1338</v>
      </c>
      <c r="R540">
        <v>2</v>
      </c>
    </row>
    <row r="541" spans="1:18">
      <c r="A541" t="s">
        <v>2605</v>
      </c>
      <c r="B541" s="77">
        <v>45466</v>
      </c>
      <c r="C541" t="s">
        <v>177</v>
      </c>
      <c r="D541" t="s">
        <v>127</v>
      </c>
      <c r="E541" t="s">
        <v>777</v>
      </c>
      <c r="F541" t="s">
        <v>1512</v>
      </c>
      <c r="G541" t="s">
        <v>1504</v>
      </c>
      <c r="H541" t="s">
        <v>1586</v>
      </c>
      <c r="I541" t="s">
        <v>2606</v>
      </c>
      <c r="J541">
        <v>6</v>
      </c>
      <c r="K541">
        <v>2638</v>
      </c>
      <c r="L541">
        <v>0.22</v>
      </c>
      <c r="M541">
        <v>12345.84</v>
      </c>
      <c r="N541">
        <v>0.25</v>
      </c>
      <c r="O541">
        <v>3086.46</v>
      </c>
      <c r="P541" t="s">
        <v>1525</v>
      </c>
      <c r="Q541" t="s">
        <v>29</v>
      </c>
      <c r="R541">
        <v>9</v>
      </c>
    </row>
    <row r="542" spans="1:18">
      <c r="A542" t="s">
        <v>2607</v>
      </c>
      <c r="B542" s="77">
        <v>45467</v>
      </c>
      <c r="C542" t="s">
        <v>1518</v>
      </c>
      <c r="D542" t="s">
        <v>22</v>
      </c>
      <c r="E542" t="s">
        <v>1511</v>
      </c>
      <c r="F542" t="s">
        <v>1512</v>
      </c>
      <c r="G542" t="s">
        <v>216</v>
      </c>
      <c r="H542" t="s">
        <v>1707</v>
      </c>
      <c r="I542" t="s">
        <v>2608</v>
      </c>
      <c r="J542">
        <v>7</v>
      </c>
      <c r="K542">
        <v>64823</v>
      </c>
      <c r="L542">
        <v>0.16</v>
      </c>
      <c r="M542">
        <v>381159.24</v>
      </c>
      <c r="N542">
        <v>0.15</v>
      </c>
      <c r="O542">
        <v>57173.89</v>
      </c>
      <c r="P542" t="s">
        <v>1516</v>
      </c>
      <c r="Q542" t="s">
        <v>1338</v>
      </c>
      <c r="R542">
        <v>5</v>
      </c>
    </row>
    <row r="543" spans="1:18">
      <c r="A543" t="s">
        <v>2609</v>
      </c>
      <c r="B543" s="77">
        <v>45468</v>
      </c>
      <c r="C543" t="s">
        <v>1533</v>
      </c>
      <c r="D543" t="s">
        <v>127</v>
      </c>
      <c r="E543" t="s">
        <v>1511</v>
      </c>
      <c r="F543" t="s">
        <v>1503</v>
      </c>
      <c r="G543" t="s">
        <v>1005</v>
      </c>
      <c r="H543" t="s">
        <v>1004</v>
      </c>
      <c r="I543" t="s">
        <v>2610</v>
      </c>
      <c r="J543">
        <v>5</v>
      </c>
      <c r="K543">
        <v>12340</v>
      </c>
      <c r="L543">
        <v>0.24</v>
      </c>
      <c r="M543">
        <v>46892</v>
      </c>
      <c r="N543">
        <v>0.2</v>
      </c>
      <c r="O543">
        <v>9378.4</v>
      </c>
      <c r="P543" t="s">
        <v>1522</v>
      </c>
      <c r="Q543" t="s">
        <v>1338</v>
      </c>
      <c r="R543">
        <v>5</v>
      </c>
    </row>
    <row r="544" spans="1:18">
      <c r="A544" t="s">
        <v>2611</v>
      </c>
      <c r="B544" s="77">
        <v>45469</v>
      </c>
      <c r="C544" t="s">
        <v>177</v>
      </c>
      <c r="D544" t="s">
        <v>28</v>
      </c>
      <c r="E544" t="s">
        <v>1511</v>
      </c>
      <c r="F544" t="s">
        <v>1563</v>
      </c>
      <c r="G544" t="s">
        <v>1005</v>
      </c>
      <c r="H544" t="s">
        <v>1549</v>
      </c>
      <c r="I544" t="s">
        <v>2612</v>
      </c>
      <c r="J544">
        <v>7</v>
      </c>
      <c r="K544">
        <v>3382</v>
      </c>
      <c r="L544">
        <v>0.12</v>
      </c>
      <c r="M544">
        <v>20833.12</v>
      </c>
      <c r="N544">
        <v>0.2</v>
      </c>
      <c r="O544">
        <v>4166.62</v>
      </c>
      <c r="P544" t="s">
        <v>1525</v>
      </c>
      <c r="Q544" t="s">
        <v>1338</v>
      </c>
      <c r="R544">
        <v>1</v>
      </c>
    </row>
    <row r="545" spans="1:18">
      <c r="A545" t="s">
        <v>2613</v>
      </c>
      <c r="B545" s="77">
        <v>45470</v>
      </c>
      <c r="C545" t="s">
        <v>1533</v>
      </c>
      <c r="D545" t="s">
        <v>127</v>
      </c>
      <c r="E545" t="s">
        <v>1502</v>
      </c>
      <c r="F545" t="s">
        <v>1519</v>
      </c>
      <c r="G545" t="s">
        <v>1504</v>
      </c>
      <c r="H545" t="s">
        <v>1586</v>
      </c>
      <c r="I545" t="s">
        <v>2614</v>
      </c>
      <c r="J545">
        <v>1</v>
      </c>
      <c r="K545">
        <v>2403</v>
      </c>
      <c r="L545">
        <v>0.21</v>
      </c>
      <c r="M545">
        <v>1898.37</v>
      </c>
      <c r="N545">
        <v>0.25</v>
      </c>
      <c r="O545">
        <v>474.59</v>
      </c>
      <c r="P545" t="s">
        <v>1525</v>
      </c>
      <c r="Q545" t="s">
        <v>29</v>
      </c>
      <c r="R545">
        <v>6</v>
      </c>
    </row>
    <row r="546" spans="1:18">
      <c r="A546" t="s">
        <v>2615</v>
      </c>
      <c r="B546" s="77">
        <v>45471</v>
      </c>
      <c r="C546" t="s">
        <v>1562</v>
      </c>
      <c r="D546" t="s">
        <v>22</v>
      </c>
      <c r="E546" t="s">
        <v>834</v>
      </c>
      <c r="F546" t="s">
        <v>1519</v>
      </c>
      <c r="G546" t="s">
        <v>216</v>
      </c>
      <c r="H546" t="s">
        <v>1707</v>
      </c>
      <c r="I546" t="s">
        <v>2616</v>
      </c>
      <c r="J546">
        <v>1</v>
      </c>
      <c r="K546">
        <v>51779</v>
      </c>
      <c r="L546">
        <v>0.02</v>
      </c>
      <c r="M546">
        <v>50743.42</v>
      </c>
      <c r="N546">
        <v>0.15</v>
      </c>
      <c r="O546">
        <v>7611.51</v>
      </c>
      <c r="P546" t="s">
        <v>1522</v>
      </c>
      <c r="Q546" t="s">
        <v>1338</v>
      </c>
      <c r="R546">
        <v>7</v>
      </c>
    </row>
    <row r="547" spans="1:18">
      <c r="A547" t="s">
        <v>2617</v>
      </c>
      <c r="B547" s="77">
        <v>45472</v>
      </c>
      <c r="C547" t="s">
        <v>1518</v>
      </c>
      <c r="D547" t="s">
        <v>127</v>
      </c>
      <c r="E547" t="s">
        <v>1502</v>
      </c>
      <c r="F547" t="s">
        <v>1563</v>
      </c>
      <c r="G547" t="s">
        <v>1513</v>
      </c>
      <c r="H547" t="s">
        <v>1514</v>
      </c>
      <c r="I547" t="s">
        <v>2618</v>
      </c>
      <c r="J547">
        <v>9</v>
      </c>
      <c r="K547">
        <v>1444</v>
      </c>
      <c r="L547">
        <v>0.08</v>
      </c>
      <c r="M547">
        <v>11956.32</v>
      </c>
      <c r="N547">
        <v>0.4</v>
      </c>
      <c r="O547">
        <v>4782.53</v>
      </c>
      <c r="P547" t="s">
        <v>1522</v>
      </c>
      <c r="Q547" t="s">
        <v>1338</v>
      </c>
      <c r="R547">
        <v>1</v>
      </c>
    </row>
    <row r="548" spans="1:18">
      <c r="A548" t="s">
        <v>2619</v>
      </c>
      <c r="B548" s="77">
        <v>45473</v>
      </c>
      <c r="C548" t="s">
        <v>1562</v>
      </c>
      <c r="D548" t="s">
        <v>22</v>
      </c>
      <c r="E548" t="s">
        <v>777</v>
      </c>
      <c r="F548" t="s">
        <v>1291</v>
      </c>
      <c r="G548" t="s">
        <v>1513</v>
      </c>
      <c r="H548" t="s">
        <v>1606</v>
      </c>
      <c r="I548" t="s">
        <v>2620</v>
      </c>
      <c r="J548">
        <v>5</v>
      </c>
      <c r="K548">
        <v>1019</v>
      </c>
      <c r="L548">
        <v>0.02</v>
      </c>
      <c r="M548">
        <v>4993.1000000000004</v>
      </c>
      <c r="N548">
        <v>0.4</v>
      </c>
      <c r="O548">
        <v>1997.24</v>
      </c>
      <c r="P548" t="s">
        <v>1507</v>
      </c>
      <c r="Q548" t="s">
        <v>1338</v>
      </c>
      <c r="R548">
        <v>9</v>
      </c>
    </row>
    <row r="549" spans="1:18">
      <c r="A549" t="s">
        <v>2621</v>
      </c>
      <c r="B549" s="77">
        <v>45474</v>
      </c>
      <c r="C549" t="s">
        <v>1518</v>
      </c>
      <c r="D549" t="s">
        <v>22</v>
      </c>
      <c r="E549" t="s">
        <v>1502</v>
      </c>
      <c r="F549" t="s">
        <v>1286</v>
      </c>
      <c r="G549" t="s">
        <v>1005</v>
      </c>
      <c r="H549" t="s">
        <v>81</v>
      </c>
      <c r="I549" t="s">
        <v>2622</v>
      </c>
      <c r="J549">
        <v>5</v>
      </c>
      <c r="K549">
        <v>2419</v>
      </c>
      <c r="L549">
        <v>0.24</v>
      </c>
      <c r="M549">
        <v>9192.2000000000007</v>
      </c>
      <c r="N549">
        <v>0.2</v>
      </c>
      <c r="O549">
        <v>1838.44</v>
      </c>
      <c r="P549" t="s">
        <v>1522</v>
      </c>
      <c r="Q549" t="s">
        <v>29</v>
      </c>
      <c r="R549">
        <v>8</v>
      </c>
    </row>
    <row r="550" spans="1:18">
      <c r="A550" t="s">
        <v>2623</v>
      </c>
      <c r="B550" s="77">
        <v>45475</v>
      </c>
      <c r="C550" t="s">
        <v>177</v>
      </c>
      <c r="D550" t="s">
        <v>22</v>
      </c>
      <c r="E550" t="s">
        <v>777</v>
      </c>
      <c r="F550" t="s">
        <v>1291</v>
      </c>
      <c r="G550" t="s">
        <v>216</v>
      </c>
      <c r="H550" t="s">
        <v>1643</v>
      </c>
      <c r="I550" t="s">
        <v>2624</v>
      </c>
      <c r="J550">
        <v>3</v>
      </c>
      <c r="K550">
        <v>22411</v>
      </c>
      <c r="L550">
        <v>0.2</v>
      </c>
      <c r="M550">
        <v>53786.400000000001</v>
      </c>
      <c r="N550">
        <v>0.15</v>
      </c>
      <c r="O550">
        <v>8067.96</v>
      </c>
      <c r="P550" t="s">
        <v>1507</v>
      </c>
      <c r="Q550" t="s">
        <v>1338</v>
      </c>
      <c r="R550">
        <v>8</v>
      </c>
    </row>
    <row r="551" spans="1:18">
      <c r="A551" t="s">
        <v>2625</v>
      </c>
      <c r="B551" s="77">
        <v>45476</v>
      </c>
      <c r="C551" t="s">
        <v>1501</v>
      </c>
      <c r="D551" t="s">
        <v>28</v>
      </c>
      <c r="E551" t="s">
        <v>1511</v>
      </c>
      <c r="F551" t="s">
        <v>1563</v>
      </c>
      <c r="G551" t="s">
        <v>1005</v>
      </c>
      <c r="H551" t="s">
        <v>81</v>
      </c>
      <c r="I551" t="s">
        <v>2626</v>
      </c>
      <c r="J551">
        <v>5</v>
      </c>
      <c r="K551">
        <v>6517</v>
      </c>
      <c r="L551">
        <v>0.21</v>
      </c>
      <c r="M551">
        <v>25742.15</v>
      </c>
      <c r="N551">
        <v>0.2</v>
      </c>
      <c r="O551">
        <v>5148.43</v>
      </c>
      <c r="P551" t="s">
        <v>1522</v>
      </c>
      <c r="Q551" t="s">
        <v>1508</v>
      </c>
      <c r="R551">
        <v>7</v>
      </c>
    </row>
    <row r="552" spans="1:18">
      <c r="A552" t="s">
        <v>2627</v>
      </c>
      <c r="B552" s="77">
        <v>45477</v>
      </c>
      <c r="C552" t="s">
        <v>1533</v>
      </c>
      <c r="D552" t="s">
        <v>127</v>
      </c>
      <c r="E552" t="s">
        <v>777</v>
      </c>
      <c r="F552" t="s">
        <v>1563</v>
      </c>
      <c r="G552" t="s">
        <v>215</v>
      </c>
      <c r="H552" t="s">
        <v>1581</v>
      </c>
      <c r="I552" t="s">
        <v>2628</v>
      </c>
      <c r="J552">
        <v>3</v>
      </c>
      <c r="K552">
        <v>3802</v>
      </c>
      <c r="L552">
        <v>0.23</v>
      </c>
      <c r="M552">
        <v>8782.6200000000008</v>
      </c>
      <c r="N552">
        <v>0.35</v>
      </c>
      <c r="O552">
        <v>3073.92</v>
      </c>
      <c r="P552" t="s">
        <v>1522</v>
      </c>
      <c r="Q552" t="s">
        <v>1338</v>
      </c>
      <c r="R552">
        <v>5</v>
      </c>
    </row>
    <row r="553" spans="1:18">
      <c r="A553" t="s">
        <v>2629</v>
      </c>
      <c r="B553" s="77">
        <v>45478</v>
      </c>
      <c r="C553" t="s">
        <v>1533</v>
      </c>
      <c r="D553" t="s">
        <v>28</v>
      </c>
      <c r="E553" t="s">
        <v>777</v>
      </c>
      <c r="F553" t="s">
        <v>1286</v>
      </c>
      <c r="G553" t="s">
        <v>1005</v>
      </c>
      <c r="H553" t="s">
        <v>1004</v>
      </c>
      <c r="I553" t="s">
        <v>2630</v>
      </c>
      <c r="J553">
        <v>9</v>
      </c>
      <c r="K553">
        <v>17422</v>
      </c>
      <c r="L553">
        <v>0.02</v>
      </c>
      <c r="M553">
        <v>153662.04</v>
      </c>
      <c r="N553">
        <v>0.2</v>
      </c>
      <c r="O553">
        <v>30732.41</v>
      </c>
      <c r="P553" t="s">
        <v>1516</v>
      </c>
      <c r="Q553" t="s">
        <v>1338</v>
      </c>
      <c r="R553">
        <v>3</v>
      </c>
    </row>
    <row r="554" spans="1:18">
      <c r="A554" t="s">
        <v>2631</v>
      </c>
      <c r="B554" s="77">
        <v>45479</v>
      </c>
      <c r="C554" t="s">
        <v>1510</v>
      </c>
      <c r="D554" t="s">
        <v>127</v>
      </c>
      <c r="E554" t="s">
        <v>834</v>
      </c>
      <c r="F554" t="s">
        <v>1503</v>
      </c>
      <c r="G554" t="s">
        <v>1005</v>
      </c>
      <c r="H554" t="s">
        <v>1004</v>
      </c>
      <c r="I554" t="s">
        <v>2632</v>
      </c>
      <c r="J554">
        <v>9</v>
      </c>
      <c r="K554">
        <v>11700</v>
      </c>
      <c r="L554">
        <v>0.1</v>
      </c>
      <c r="M554">
        <v>94770</v>
      </c>
      <c r="N554">
        <v>0.2</v>
      </c>
      <c r="O554">
        <v>18954</v>
      </c>
      <c r="P554" t="s">
        <v>1522</v>
      </c>
      <c r="Q554" t="s">
        <v>1338</v>
      </c>
      <c r="R554">
        <v>9</v>
      </c>
    </row>
    <row r="555" spans="1:18">
      <c r="A555" t="s">
        <v>2633</v>
      </c>
      <c r="B555" s="77">
        <v>45480</v>
      </c>
      <c r="C555" t="s">
        <v>1562</v>
      </c>
      <c r="D555" t="s">
        <v>28</v>
      </c>
      <c r="E555" t="s">
        <v>777</v>
      </c>
      <c r="F555" t="s">
        <v>1503</v>
      </c>
      <c r="G555" t="s">
        <v>1513</v>
      </c>
      <c r="H555" t="s">
        <v>1514</v>
      </c>
      <c r="I555" t="s">
        <v>2634</v>
      </c>
      <c r="J555">
        <v>6</v>
      </c>
      <c r="K555">
        <v>967</v>
      </c>
      <c r="L555">
        <v>0.02</v>
      </c>
      <c r="M555">
        <v>5685.96</v>
      </c>
      <c r="N555">
        <v>0.4</v>
      </c>
      <c r="O555">
        <v>2274.38</v>
      </c>
      <c r="P555" t="s">
        <v>1522</v>
      </c>
      <c r="Q555" t="s">
        <v>1338</v>
      </c>
      <c r="R555">
        <v>7</v>
      </c>
    </row>
    <row r="556" spans="1:18">
      <c r="A556" t="s">
        <v>2635</v>
      </c>
      <c r="B556" s="77">
        <v>45481</v>
      </c>
      <c r="C556" t="s">
        <v>1533</v>
      </c>
      <c r="D556" t="s">
        <v>33</v>
      </c>
      <c r="E556" t="s">
        <v>777</v>
      </c>
      <c r="F556" t="s">
        <v>1286</v>
      </c>
      <c r="G556" t="s">
        <v>1513</v>
      </c>
      <c r="H556" t="s">
        <v>1569</v>
      </c>
      <c r="I556" t="s">
        <v>2636</v>
      </c>
      <c r="J556">
        <v>1</v>
      </c>
      <c r="K556">
        <v>682</v>
      </c>
      <c r="L556">
        <v>0.05</v>
      </c>
      <c r="M556">
        <v>647.9</v>
      </c>
      <c r="N556">
        <v>0.4</v>
      </c>
      <c r="O556">
        <v>259.16000000000003</v>
      </c>
      <c r="P556" t="s">
        <v>1507</v>
      </c>
      <c r="Q556" t="s">
        <v>29</v>
      </c>
      <c r="R556">
        <v>8</v>
      </c>
    </row>
    <row r="557" spans="1:18">
      <c r="A557" t="s">
        <v>2637</v>
      </c>
      <c r="B557" s="77">
        <v>45482</v>
      </c>
      <c r="C557" t="s">
        <v>177</v>
      </c>
      <c r="D557" t="s">
        <v>22</v>
      </c>
      <c r="E557" t="s">
        <v>1502</v>
      </c>
      <c r="F557" t="s">
        <v>1503</v>
      </c>
      <c r="G557" t="s">
        <v>1513</v>
      </c>
      <c r="H557" t="s">
        <v>1569</v>
      </c>
      <c r="I557" t="s">
        <v>2638</v>
      </c>
      <c r="J557">
        <v>7</v>
      </c>
      <c r="K557">
        <v>718</v>
      </c>
      <c r="L557">
        <v>0.06</v>
      </c>
      <c r="M557">
        <v>4724.4399999999996</v>
      </c>
      <c r="N557">
        <v>0.4</v>
      </c>
      <c r="O557">
        <v>1889.78</v>
      </c>
      <c r="P557" t="s">
        <v>1507</v>
      </c>
      <c r="Q557" t="s">
        <v>1338</v>
      </c>
      <c r="R557">
        <v>6</v>
      </c>
    </row>
    <row r="558" spans="1:18">
      <c r="A558" t="s">
        <v>2639</v>
      </c>
      <c r="B558" s="77">
        <v>45483</v>
      </c>
      <c r="C558" t="s">
        <v>1501</v>
      </c>
      <c r="D558" t="s">
        <v>22</v>
      </c>
      <c r="E558" t="s">
        <v>1511</v>
      </c>
      <c r="F558" t="s">
        <v>1519</v>
      </c>
      <c r="G558" t="s">
        <v>215</v>
      </c>
      <c r="H558" t="s">
        <v>1581</v>
      </c>
      <c r="I558" t="s">
        <v>2640</v>
      </c>
      <c r="J558">
        <v>7</v>
      </c>
      <c r="K558">
        <v>2639</v>
      </c>
      <c r="L558">
        <v>0.12</v>
      </c>
      <c r="M558">
        <v>16256.24</v>
      </c>
      <c r="N558">
        <v>0.35</v>
      </c>
      <c r="O558">
        <v>5689.68</v>
      </c>
      <c r="P558" t="s">
        <v>1516</v>
      </c>
      <c r="Q558" t="s">
        <v>1338</v>
      </c>
      <c r="R558">
        <v>5</v>
      </c>
    </row>
    <row r="559" spans="1:18">
      <c r="A559" t="s">
        <v>2641</v>
      </c>
      <c r="B559" s="77">
        <v>45484</v>
      </c>
      <c r="C559" t="s">
        <v>177</v>
      </c>
      <c r="D559" t="s">
        <v>28</v>
      </c>
      <c r="E559" t="s">
        <v>1502</v>
      </c>
      <c r="F559" t="s">
        <v>1503</v>
      </c>
      <c r="G559" t="s">
        <v>1513</v>
      </c>
      <c r="H559" t="s">
        <v>1539</v>
      </c>
      <c r="I559" t="s">
        <v>2642</v>
      </c>
      <c r="J559">
        <v>4</v>
      </c>
      <c r="K559">
        <v>1181</v>
      </c>
      <c r="L559">
        <v>7.0000000000000007E-2</v>
      </c>
      <c r="M559">
        <v>4393.32</v>
      </c>
      <c r="N559">
        <v>0.4</v>
      </c>
      <c r="O559">
        <v>1757.33</v>
      </c>
      <c r="P559" t="s">
        <v>1522</v>
      </c>
      <c r="Q559" t="s">
        <v>1338</v>
      </c>
      <c r="R559">
        <v>8</v>
      </c>
    </row>
    <row r="560" spans="1:18">
      <c r="A560" t="s">
        <v>2643</v>
      </c>
      <c r="B560" s="77">
        <v>45485</v>
      </c>
      <c r="C560" t="s">
        <v>1562</v>
      </c>
      <c r="D560" t="s">
        <v>33</v>
      </c>
      <c r="E560" t="s">
        <v>1502</v>
      </c>
      <c r="F560" t="s">
        <v>1503</v>
      </c>
      <c r="G560" t="s">
        <v>216</v>
      </c>
      <c r="H560" t="s">
        <v>1003</v>
      </c>
      <c r="I560" t="s">
        <v>2644</v>
      </c>
      <c r="J560">
        <v>8</v>
      </c>
      <c r="K560">
        <v>41174</v>
      </c>
      <c r="L560">
        <v>0.03</v>
      </c>
      <c r="M560">
        <v>319510.24</v>
      </c>
      <c r="N560">
        <v>0.15</v>
      </c>
      <c r="O560">
        <v>47926.54</v>
      </c>
      <c r="P560" t="s">
        <v>1522</v>
      </c>
      <c r="Q560" t="s">
        <v>1338</v>
      </c>
      <c r="R560">
        <v>3</v>
      </c>
    </row>
    <row r="561" spans="1:18">
      <c r="A561" t="s">
        <v>2645</v>
      </c>
      <c r="B561" s="77">
        <v>45486</v>
      </c>
      <c r="C561" t="s">
        <v>1510</v>
      </c>
      <c r="D561" t="s">
        <v>22</v>
      </c>
      <c r="E561" t="s">
        <v>1511</v>
      </c>
      <c r="F561" t="s">
        <v>1503</v>
      </c>
      <c r="G561" t="s">
        <v>1504</v>
      </c>
      <c r="H561" t="s">
        <v>1650</v>
      </c>
      <c r="I561" t="s">
        <v>2646</v>
      </c>
      <c r="J561">
        <v>6</v>
      </c>
      <c r="K561">
        <v>10956</v>
      </c>
      <c r="L561">
        <v>0.04</v>
      </c>
      <c r="M561">
        <v>63106.559999999998</v>
      </c>
      <c r="N561">
        <v>0.25</v>
      </c>
      <c r="O561">
        <v>15776.64</v>
      </c>
      <c r="P561" t="s">
        <v>1507</v>
      </c>
      <c r="Q561" t="s">
        <v>1338</v>
      </c>
      <c r="R561">
        <v>7</v>
      </c>
    </row>
    <row r="562" spans="1:18">
      <c r="A562" t="s">
        <v>2647</v>
      </c>
      <c r="B562" s="77">
        <v>45487</v>
      </c>
      <c r="C562" t="s">
        <v>1533</v>
      </c>
      <c r="D562" t="s">
        <v>127</v>
      </c>
      <c r="E562" t="s">
        <v>1511</v>
      </c>
      <c r="F562" t="s">
        <v>1519</v>
      </c>
      <c r="G562" t="s">
        <v>216</v>
      </c>
      <c r="H562" t="s">
        <v>1003</v>
      </c>
      <c r="I562" t="s">
        <v>2648</v>
      </c>
      <c r="J562">
        <v>4</v>
      </c>
      <c r="K562">
        <v>79252</v>
      </c>
      <c r="L562">
        <v>0.04</v>
      </c>
      <c r="M562">
        <v>304327.67999999999</v>
      </c>
      <c r="N562">
        <v>0.15</v>
      </c>
      <c r="O562">
        <v>45649.15</v>
      </c>
      <c r="P562" t="s">
        <v>1525</v>
      </c>
      <c r="Q562" t="s">
        <v>1338</v>
      </c>
      <c r="R562">
        <v>2</v>
      </c>
    </row>
    <row r="563" spans="1:18">
      <c r="A563" t="s">
        <v>2649</v>
      </c>
      <c r="B563" s="77">
        <v>45488</v>
      </c>
      <c r="C563" t="s">
        <v>177</v>
      </c>
      <c r="D563" t="s">
        <v>28</v>
      </c>
      <c r="E563" t="s">
        <v>777</v>
      </c>
      <c r="F563" t="s">
        <v>1503</v>
      </c>
      <c r="G563" t="s">
        <v>216</v>
      </c>
      <c r="H563" t="s">
        <v>1003</v>
      </c>
      <c r="I563" t="s">
        <v>2650</v>
      </c>
      <c r="J563">
        <v>4</v>
      </c>
      <c r="K563">
        <v>71949</v>
      </c>
      <c r="L563">
        <v>0.24</v>
      </c>
      <c r="M563">
        <v>218724.96</v>
      </c>
      <c r="N563">
        <v>0.15</v>
      </c>
      <c r="O563">
        <v>32808.74</v>
      </c>
      <c r="P563" t="s">
        <v>1525</v>
      </c>
      <c r="Q563" t="s">
        <v>1338</v>
      </c>
      <c r="R563">
        <v>3</v>
      </c>
    </row>
    <row r="564" spans="1:18">
      <c r="A564" t="s">
        <v>2651</v>
      </c>
      <c r="B564" s="77">
        <v>45489</v>
      </c>
      <c r="C564" t="s">
        <v>1518</v>
      </c>
      <c r="D564" t="s">
        <v>22</v>
      </c>
      <c r="E564" t="s">
        <v>777</v>
      </c>
      <c r="F564" t="s">
        <v>1512</v>
      </c>
      <c r="G564" t="s">
        <v>1513</v>
      </c>
      <c r="H564" t="s">
        <v>1514</v>
      </c>
      <c r="I564" t="s">
        <v>2652</v>
      </c>
      <c r="J564">
        <v>2</v>
      </c>
      <c r="K564">
        <v>1406</v>
      </c>
      <c r="L564">
        <v>0.19</v>
      </c>
      <c r="M564">
        <v>2277.7199999999998</v>
      </c>
      <c r="N564">
        <v>0.4</v>
      </c>
      <c r="O564">
        <v>911.09</v>
      </c>
      <c r="P564" t="s">
        <v>1525</v>
      </c>
      <c r="Q564" t="s">
        <v>1338</v>
      </c>
      <c r="R564">
        <v>2</v>
      </c>
    </row>
    <row r="565" spans="1:18">
      <c r="A565" t="s">
        <v>2653</v>
      </c>
      <c r="B565" s="77">
        <v>45490</v>
      </c>
      <c r="C565" t="s">
        <v>1501</v>
      </c>
      <c r="D565" t="s">
        <v>22</v>
      </c>
      <c r="E565" t="s">
        <v>834</v>
      </c>
      <c r="F565" t="s">
        <v>1519</v>
      </c>
      <c r="G565" t="s">
        <v>1504</v>
      </c>
      <c r="H565" t="s">
        <v>1505</v>
      </c>
      <c r="I565" t="s">
        <v>2654</v>
      </c>
      <c r="J565">
        <v>2</v>
      </c>
      <c r="K565">
        <v>5481</v>
      </c>
      <c r="L565">
        <v>0.24</v>
      </c>
      <c r="M565">
        <v>8331.1200000000008</v>
      </c>
      <c r="N565">
        <v>0.25</v>
      </c>
      <c r="O565">
        <v>2082.7800000000002</v>
      </c>
      <c r="P565" t="s">
        <v>1507</v>
      </c>
      <c r="Q565" t="s">
        <v>1338</v>
      </c>
      <c r="R565">
        <v>5</v>
      </c>
    </row>
    <row r="566" spans="1:18">
      <c r="A566" t="s">
        <v>2655</v>
      </c>
      <c r="B566" s="77">
        <v>45491</v>
      </c>
      <c r="C566" t="s">
        <v>177</v>
      </c>
      <c r="D566" t="s">
        <v>28</v>
      </c>
      <c r="E566" t="s">
        <v>1502</v>
      </c>
      <c r="F566" t="s">
        <v>1286</v>
      </c>
      <c r="G566" t="s">
        <v>1504</v>
      </c>
      <c r="H566" t="s">
        <v>1505</v>
      </c>
      <c r="I566" t="s">
        <v>2656</v>
      </c>
      <c r="J566">
        <v>4</v>
      </c>
      <c r="K566">
        <v>14885</v>
      </c>
      <c r="L566">
        <v>0.11</v>
      </c>
      <c r="M566">
        <v>52990.6</v>
      </c>
      <c r="N566">
        <v>0.25</v>
      </c>
      <c r="O566">
        <v>13247.65</v>
      </c>
      <c r="P566" t="s">
        <v>1507</v>
      </c>
      <c r="Q566" t="s">
        <v>1338</v>
      </c>
      <c r="R566">
        <v>7</v>
      </c>
    </row>
    <row r="567" spans="1:18">
      <c r="A567" t="s">
        <v>2657</v>
      </c>
      <c r="B567" s="77">
        <v>45492</v>
      </c>
      <c r="C567" t="s">
        <v>1501</v>
      </c>
      <c r="D567" t="s">
        <v>28</v>
      </c>
      <c r="E567" t="s">
        <v>1511</v>
      </c>
      <c r="F567" t="s">
        <v>1291</v>
      </c>
      <c r="G567" t="s">
        <v>1504</v>
      </c>
      <c r="H567" t="s">
        <v>1650</v>
      </c>
      <c r="I567" t="s">
        <v>2658</v>
      </c>
      <c r="J567">
        <v>5</v>
      </c>
      <c r="K567">
        <v>8898</v>
      </c>
      <c r="L567">
        <v>7.0000000000000007E-2</v>
      </c>
      <c r="M567">
        <v>41375.699999999997</v>
      </c>
      <c r="N567">
        <v>0.25</v>
      </c>
      <c r="O567">
        <v>10343.92</v>
      </c>
      <c r="P567" t="s">
        <v>1525</v>
      </c>
      <c r="Q567" t="s">
        <v>1338</v>
      </c>
      <c r="R567">
        <v>1</v>
      </c>
    </row>
    <row r="568" spans="1:18">
      <c r="A568" t="s">
        <v>2659</v>
      </c>
      <c r="B568" s="77">
        <v>45493</v>
      </c>
      <c r="C568" t="s">
        <v>1533</v>
      </c>
      <c r="D568" t="s">
        <v>127</v>
      </c>
      <c r="E568" t="s">
        <v>777</v>
      </c>
      <c r="F568" t="s">
        <v>1286</v>
      </c>
      <c r="G568" t="s">
        <v>215</v>
      </c>
      <c r="H568" t="s">
        <v>1581</v>
      </c>
      <c r="I568" t="s">
        <v>2660</v>
      </c>
      <c r="J568">
        <v>8</v>
      </c>
      <c r="K568">
        <v>2793</v>
      </c>
      <c r="L568">
        <v>0.2</v>
      </c>
      <c r="M568">
        <v>17875.2</v>
      </c>
      <c r="N568">
        <v>0.35</v>
      </c>
      <c r="O568">
        <v>6256.32</v>
      </c>
      <c r="P568" t="s">
        <v>1525</v>
      </c>
      <c r="Q568" t="s">
        <v>1338</v>
      </c>
      <c r="R568">
        <v>9</v>
      </c>
    </row>
    <row r="569" spans="1:18">
      <c r="A569" t="s">
        <v>2661</v>
      </c>
      <c r="B569" s="77">
        <v>45494</v>
      </c>
      <c r="C569" t="s">
        <v>1518</v>
      </c>
      <c r="D569" t="s">
        <v>127</v>
      </c>
      <c r="E569" t="s">
        <v>1511</v>
      </c>
      <c r="F569" t="s">
        <v>1291</v>
      </c>
      <c r="G569" t="s">
        <v>1513</v>
      </c>
      <c r="H569" t="s">
        <v>1569</v>
      </c>
      <c r="I569" t="s">
        <v>2662</v>
      </c>
      <c r="J569">
        <v>6</v>
      </c>
      <c r="K569">
        <v>941</v>
      </c>
      <c r="L569">
        <v>0.08</v>
      </c>
      <c r="M569">
        <v>5194.32</v>
      </c>
      <c r="N569">
        <v>0.4</v>
      </c>
      <c r="O569">
        <v>2077.73</v>
      </c>
      <c r="P569" t="s">
        <v>1522</v>
      </c>
      <c r="Q569" t="s">
        <v>1338</v>
      </c>
      <c r="R569">
        <v>1</v>
      </c>
    </row>
    <row r="570" spans="1:18">
      <c r="A570" t="s">
        <v>2663</v>
      </c>
      <c r="B570" s="77">
        <v>45495</v>
      </c>
      <c r="C570" t="s">
        <v>1510</v>
      </c>
      <c r="D570" t="s">
        <v>22</v>
      </c>
      <c r="E570" t="s">
        <v>777</v>
      </c>
      <c r="F570" t="s">
        <v>1286</v>
      </c>
      <c r="G570" t="s">
        <v>1504</v>
      </c>
      <c r="H570" t="s">
        <v>1586</v>
      </c>
      <c r="I570" t="s">
        <v>2664</v>
      </c>
      <c r="J570">
        <v>4</v>
      </c>
      <c r="K570">
        <v>8758</v>
      </c>
      <c r="L570">
        <v>7.0000000000000007E-2</v>
      </c>
      <c r="M570">
        <v>32579.759999999998</v>
      </c>
      <c r="N570">
        <v>0.25</v>
      </c>
      <c r="O570">
        <v>8144.94</v>
      </c>
      <c r="P570" t="s">
        <v>1507</v>
      </c>
      <c r="Q570" t="s">
        <v>29</v>
      </c>
      <c r="R570">
        <v>1</v>
      </c>
    </row>
    <row r="571" spans="1:18">
      <c r="A571" t="s">
        <v>2665</v>
      </c>
      <c r="B571" s="77">
        <v>45496</v>
      </c>
      <c r="C571" t="s">
        <v>1510</v>
      </c>
      <c r="D571" t="s">
        <v>22</v>
      </c>
      <c r="E571" t="s">
        <v>834</v>
      </c>
      <c r="F571" t="s">
        <v>1512</v>
      </c>
      <c r="G571" t="s">
        <v>215</v>
      </c>
      <c r="H571" t="s">
        <v>1534</v>
      </c>
      <c r="I571" t="s">
        <v>2666</v>
      </c>
      <c r="J571">
        <v>7</v>
      </c>
      <c r="K571">
        <v>3208</v>
      </c>
      <c r="L571">
        <v>0.06</v>
      </c>
      <c r="M571">
        <v>21108.639999999999</v>
      </c>
      <c r="N571">
        <v>0.35</v>
      </c>
      <c r="O571">
        <v>7388.02</v>
      </c>
      <c r="P571" t="s">
        <v>1507</v>
      </c>
      <c r="Q571" t="s">
        <v>1338</v>
      </c>
      <c r="R571">
        <v>8</v>
      </c>
    </row>
    <row r="572" spans="1:18">
      <c r="A572" t="s">
        <v>2667</v>
      </c>
      <c r="B572" s="77">
        <v>45497</v>
      </c>
      <c r="C572" t="s">
        <v>1518</v>
      </c>
      <c r="D572" t="s">
        <v>28</v>
      </c>
      <c r="E572" t="s">
        <v>834</v>
      </c>
      <c r="F572" t="s">
        <v>1291</v>
      </c>
      <c r="G572" t="s">
        <v>1005</v>
      </c>
      <c r="H572" t="s">
        <v>1549</v>
      </c>
      <c r="I572" t="s">
        <v>2668</v>
      </c>
      <c r="J572">
        <v>8</v>
      </c>
      <c r="K572">
        <v>9993</v>
      </c>
      <c r="L572">
        <v>0.03</v>
      </c>
      <c r="M572">
        <v>77545.679999999993</v>
      </c>
      <c r="N572">
        <v>0.2</v>
      </c>
      <c r="O572">
        <v>15509.14</v>
      </c>
      <c r="P572" t="s">
        <v>1525</v>
      </c>
      <c r="Q572" t="s">
        <v>29</v>
      </c>
      <c r="R572">
        <v>6</v>
      </c>
    </row>
    <row r="573" spans="1:18">
      <c r="A573" t="s">
        <v>2669</v>
      </c>
      <c r="B573" s="77">
        <v>45498</v>
      </c>
      <c r="C573" t="s">
        <v>1501</v>
      </c>
      <c r="D573" t="s">
        <v>22</v>
      </c>
      <c r="E573" t="s">
        <v>1511</v>
      </c>
      <c r="F573" t="s">
        <v>1291</v>
      </c>
      <c r="G573" t="s">
        <v>1005</v>
      </c>
      <c r="H573" t="s">
        <v>1566</v>
      </c>
      <c r="I573" t="s">
        <v>2670</v>
      </c>
      <c r="J573">
        <v>2</v>
      </c>
      <c r="K573">
        <v>7542</v>
      </c>
      <c r="L573">
        <v>0.06</v>
      </c>
      <c r="M573">
        <v>14178.96</v>
      </c>
      <c r="N573">
        <v>0.2</v>
      </c>
      <c r="O573">
        <v>2835.79</v>
      </c>
      <c r="P573" t="s">
        <v>1525</v>
      </c>
      <c r="Q573" t="s">
        <v>29</v>
      </c>
      <c r="R573">
        <v>6</v>
      </c>
    </row>
    <row r="574" spans="1:18">
      <c r="A574" t="s">
        <v>2671</v>
      </c>
      <c r="B574" s="77">
        <v>45499</v>
      </c>
      <c r="C574" t="s">
        <v>1533</v>
      </c>
      <c r="D574" t="s">
        <v>22</v>
      </c>
      <c r="E574" t="s">
        <v>834</v>
      </c>
      <c r="F574" t="s">
        <v>1563</v>
      </c>
      <c r="G574" t="s">
        <v>215</v>
      </c>
      <c r="H574" t="s">
        <v>1581</v>
      </c>
      <c r="I574" t="s">
        <v>2672</v>
      </c>
      <c r="J574">
        <v>7</v>
      </c>
      <c r="K574">
        <v>1400</v>
      </c>
      <c r="L574">
        <v>0.09</v>
      </c>
      <c r="M574">
        <v>8918</v>
      </c>
      <c r="N574">
        <v>0.35</v>
      </c>
      <c r="O574">
        <v>3121.3</v>
      </c>
      <c r="P574" t="s">
        <v>1516</v>
      </c>
      <c r="Q574" t="s">
        <v>1338</v>
      </c>
      <c r="R574">
        <v>9</v>
      </c>
    </row>
    <row r="575" spans="1:18">
      <c r="A575" t="s">
        <v>2673</v>
      </c>
      <c r="B575" s="77">
        <v>45500</v>
      </c>
      <c r="C575" t="s">
        <v>177</v>
      </c>
      <c r="D575" t="s">
        <v>28</v>
      </c>
      <c r="E575" t="s">
        <v>1511</v>
      </c>
      <c r="F575" t="s">
        <v>1291</v>
      </c>
      <c r="G575" t="s">
        <v>215</v>
      </c>
      <c r="H575" t="s">
        <v>1603</v>
      </c>
      <c r="I575" t="s">
        <v>2674</v>
      </c>
      <c r="J575">
        <v>2</v>
      </c>
      <c r="K575">
        <v>3584</v>
      </c>
      <c r="L575">
        <v>0.17</v>
      </c>
      <c r="M575">
        <v>5949.44</v>
      </c>
      <c r="N575">
        <v>0.35</v>
      </c>
      <c r="O575">
        <v>2082.3000000000002</v>
      </c>
      <c r="P575" t="s">
        <v>1507</v>
      </c>
      <c r="Q575" t="s">
        <v>1338</v>
      </c>
      <c r="R575">
        <v>4</v>
      </c>
    </row>
    <row r="576" spans="1:18">
      <c r="A576" t="s">
        <v>2675</v>
      </c>
      <c r="B576" s="77">
        <v>45501</v>
      </c>
      <c r="C576" t="s">
        <v>1518</v>
      </c>
      <c r="D576" t="s">
        <v>22</v>
      </c>
      <c r="E576" t="s">
        <v>777</v>
      </c>
      <c r="F576" t="s">
        <v>1291</v>
      </c>
      <c r="G576" t="s">
        <v>1513</v>
      </c>
      <c r="H576" t="s">
        <v>1514</v>
      </c>
      <c r="I576" t="s">
        <v>2676</v>
      </c>
      <c r="J576">
        <v>2</v>
      </c>
      <c r="K576">
        <v>412</v>
      </c>
      <c r="L576">
        <v>0.02</v>
      </c>
      <c r="M576">
        <v>807.52</v>
      </c>
      <c r="N576">
        <v>0.4</v>
      </c>
      <c r="O576">
        <v>323.01</v>
      </c>
      <c r="P576" t="s">
        <v>1516</v>
      </c>
      <c r="Q576" t="s">
        <v>29</v>
      </c>
      <c r="R576">
        <v>8</v>
      </c>
    </row>
    <row r="577" spans="1:18">
      <c r="A577" t="s">
        <v>2677</v>
      </c>
      <c r="B577" s="77">
        <v>45502</v>
      </c>
      <c r="C577" t="s">
        <v>1562</v>
      </c>
      <c r="D577" t="s">
        <v>22</v>
      </c>
      <c r="E577" t="s">
        <v>1502</v>
      </c>
      <c r="F577" t="s">
        <v>1563</v>
      </c>
      <c r="G577" t="s">
        <v>1513</v>
      </c>
      <c r="H577" t="s">
        <v>1539</v>
      </c>
      <c r="I577" t="s">
        <v>2678</v>
      </c>
      <c r="J577">
        <v>8</v>
      </c>
      <c r="K577">
        <v>441</v>
      </c>
      <c r="L577">
        <v>0.05</v>
      </c>
      <c r="M577">
        <v>3351.6</v>
      </c>
      <c r="N577">
        <v>0.4</v>
      </c>
      <c r="O577">
        <v>1340.64</v>
      </c>
      <c r="P577" t="s">
        <v>1522</v>
      </c>
      <c r="Q577" t="s">
        <v>1338</v>
      </c>
      <c r="R577">
        <v>4</v>
      </c>
    </row>
    <row r="578" spans="1:18">
      <c r="A578" t="s">
        <v>2679</v>
      </c>
      <c r="B578" s="77">
        <v>45503</v>
      </c>
      <c r="C578" t="s">
        <v>1501</v>
      </c>
      <c r="D578" t="s">
        <v>33</v>
      </c>
      <c r="E578" t="s">
        <v>834</v>
      </c>
      <c r="F578" t="s">
        <v>1503</v>
      </c>
      <c r="G578" t="s">
        <v>1005</v>
      </c>
      <c r="H578" t="s">
        <v>81</v>
      </c>
      <c r="I578" t="s">
        <v>2680</v>
      </c>
      <c r="J578">
        <v>2</v>
      </c>
      <c r="K578">
        <v>16828</v>
      </c>
      <c r="L578">
        <v>0.2</v>
      </c>
      <c r="M578">
        <v>26924.799999999999</v>
      </c>
      <c r="N578">
        <v>0.2</v>
      </c>
      <c r="O578">
        <v>5384.96</v>
      </c>
      <c r="P578" t="s">
        <v>1516</v>
      </c>
      <c r="Q578" t="s">
        <v>1338</v>
      </c>
      <c r="R578">
        <v>2</v>
      </c>
    </row>
    <row r="579" spans="1:18">
      <c r="A579" t="s">
        <v>2681</v>
      </c>
      <c r="B579" s="77">
        <v>45504</v>
      </c>
      <c r="C579" t="s">
        <v>1510</v>
      </c>
      <c r="D579" t="s">
        <v>127</v>
      </c>
      <c r="E579" t="s">
        <v>777</v>
      </c>
      <c r="F579" t="s">
        <v>1503</v>
      </c>
      <c r="G579" t="s">
        <v>1504</v>
      </c>
      <c r="H579" t="s">
        <v>1505</v>
      </c>
      <c r="I579" t="s">
        <v>2682</v>
      </c>
      <c r="J579">
        <v>9</v>
      </c>
      <c r="K579">
        <v>8380</v>
      </c>
      <c r="L579">
        <v>0.04</v>
      </c>
      <c r="M579">
        <v>72403.199999999997</v>
      </c>
      <c r="N579">
        <v>0.25</v>
      </c>
      <c r="O579">
        <v>18100.8</v>
      </c>
      <c r="P579" t="s">
        <v>1525</v>
      </c>
      <c r="Q579" t="s">
        <v>1338</v>
      </c>
      <c r="R579">
        <v>8</v>
      </c>
    </row>
    <row r="580" spans="1:18">
      <c r="A580" t="s">
        <v>2683</v>
      </c>
      <c r="B580" s="77">
        <v>45505</v>
      </c>
      <c r="C580" t="s">
        <v>1518</v>
      </c>
      <c r="D580" t="s">
        <v>28</v>
      </c>
      <c r="E580" t="s">
        <v>1502</v>
      </c>
      <c r="F580" t="s">
        <v>1563</v>
      </c>
      <c r="G580" t="s">
        <v>1005</v>
      </c>
      <c r="H580" t="s">
        <v>1549</v>
      </c>
      <c r="I580" t="s">
        <v>2684</v>
      </c>
      <c r="J580">
        <v>1</v>
      </c>
      <c r="K580">
        <v>18052</v>
      </c>
      <c r="L580">
        <v>0.09</v>
      </c>
      <c r="M580">
        <v>16427.32</v>
      </c>
      <c r="N580">
        <v>0.2</v>
      </c>
      <c r="O580">
        <v>3285.46</v>
      </c>
      <c r="P580" t="s">
        <v>1507</v>
      </c>
      <c r="Q580" t="s">
        <v>1338</v>
      </c>
      <c r="R580">
        <v>7</v>
      </c>
    </row>
    <row r="581" spans="1:18">
      <c r="A581" t="s">
        <v>2685</v>
      </c>
      <c r="B581" s="77">
        <v>45506</v>
      </c>
      <c r="C581" t="s">
        <v>1510</v>
      </c>
      <c r="D581" t="s">
        <v>33</v>
      </c>
      <c r="E581" t="s">
        <v>1502</v>
      </c>
      <c r="F581" t="s">
        <v>1519</v>
      </c>
      <c r="G581" t="s">
        <v>1504</v>
      </c>
      <c r="H581" t="s">
        <v>1542</v>
      </c>
      <c r="I581" t="s">
        <v>2686</v>
      </c>
      <c r="J581">
        <v>9</v>
      </c>
      <c r="K581">
        <v>3385</v>
      </c>
      <c r="L581">
        <v>0.22</v>
      </c>
      <c r="M581">
        <v>23762.7</v>
      </c>
      <c r="N581">
        <v>0.25</v>
      </c>
      <c r="O581">
        <v>5940.68</v>
      </c>
      <c r="P581" t="s">
        <v>1507</v>
      </c>
      <c r="Q581" t="s">
        <v>1338</v>
      </c>
      <c r="R581">
        <v>4</v>
      </c>
    </row>
    <row r="582" spans="1:18">
      <c r="A582" t="s">
        <v>2687</v>
      </c>
      <c r="B582" s="77">
        <v>45507</v>
      </c>
      <c r="C582" t="s">
        <v>1501</v>
      </c>
      <c r="D582" t="s">
        <v>127</v>
      </c>
      <c r="E582" t="s">
        <v>1502</v>
      </c>
      <c r="F582" t="s">
        <v>1291</v>
      </c>
      <c r="G582" t="s">
        <v>1504</v>
      </c>
      <c r="H582" t="s">
        <v>1586</v>
      </c>
      <c r="I582" t="s">
        <v>2688</v>
      </c>
      <c r="J582">
        <v>1</v>
      </c>
      <c r="K582">
        <v>5268</v>
      </c>
      <c r="L582">
        <v>0.04</v>
      </c>
      <c r="M582">
        <v>5057.28</v>
      </c>
      <c r="N582">
        <v>0.25</v>
      </c>
      <c r="O582">
        <v>1264.32</v>
      </c>
      <c r="P582" t="s">
        <v>1516</v>
      </c>
      <c r="Q582" t="s">
        <v>1338</v>
      </c>
      <c r="R582">
        <v>9</v>
      </c>
    </row>
    <row r="583" spans="1:18">
      <c r="A583" t="s">
        <v>2689</v>
      </c>
      <c r="B583" s="77">
        <v>45508</v>
      </c>
      <c r="C583" t="s">
        <v>1510</v>
      </c>
      <c r="D583" t="s">
        <v>127</v>
      </c>
      <c r="E583" t="s">
        <v>777</v>
      </c>
      <c r="F583" t="s">
        <v>1291</v>
      </c>
      <c r="G583" t="s">
        <v>1513</v>
      </c>
      <c r="H583" t="s">
        <v>1606</v>
      </c>
      <c r="I583" t="s">
        <v>2690</v>
      </c>
      <c r="J583">
        <v>2</v>
      </c>
      <c r="K583">
        <v>871</v>
      </c>
      <c r="L583">
        <v>0.02</v>
      </c>
      <c r="M583">
        <v>1707.16</v>
      </c>
      <c r="N583">
        <v>0.4</v>
      </c>
      <c r="O583">
        <v>682.86</v>
      </c>
      <c r="P583" t="s">
        <v>1516</v>
      </c>
      <c r="Q583" t="s">
        <v>1338</v>
      </c>
      <c r="R583">
        <v>9</v>
      </c>
    </row>
    <row r="584" spans="1:18">
      <c r="A584" t="s">
        <v>2691</v>
      </c>
      <c r="B584" s="77">
        <v>45509</v>
      </c>
      <c r="C584" t="s">
        <v>1518</v>
      </c>
      <c r="D584" t="s">
        <v>127</v>
      </c>
      <c r="E584" t="s">
        <v>777</v>
      </c>
      <c r="F584" t="s">
        <v>1563</v>
      </c>
      <c r="G584" t="s">
        <v>216</v>
      </c>
      <c r="H584" t="s">
        <v>1003</v>
      </c>
      <c r="I584" t="s">
        <v>2692</v>
      </c>
      <c r="J584">
        <v>6</v>
      </c>
      <c r="K584">
        <v>10163</v>
      </c>
      <c r="L584">
        <v>0.12</v>
      </c>
      <c r="M584">
        <v>53660.639999999999</v>
      </c>
      <c r="N584">
        <v>0.15</v>
      </c>
      <c r="O584">
        <v>8049.1</v>
      </c>
      <c r="P584" t="s">
        <v>1522</v>
      </c>
      <c r="Q584" t="s">
        <v>1338</v>
      </c>
      <c r="R584">
        <v>8</v>
      </c>
    </row>
    <row r="585" spans="1:18">
      <c r="A585" t="s">
        <v>2693</v>
      </c>
      <c r="B585" s="77">
        <v>45510</v>
      </c>
      <c r="C585" t="s">
        <v>1501</v>
      </c>
      <c r="D585" t="s">
        <v>33</v>
      </c>
      <c r="E585" t="s">
        <v>1511</v>
      </c>
      <c r="F585" t="s">
        <v>1563</v>
      </c>
      <c r="G585" t="s">
        <v>216</v>
      </c>
      <c r="H585" t="s">
        <v>1574</v>
      </c>
      <c r="I585" t="s">
        <v>2694</v>
      </c>
      <c r="J585">
        <v>6</v>
      </c>
      <c r="K585">
        <v>51424</v>
      </c>
      <c r="L585">
        <v>0.08</v>
      </c>
      <c r="M585">
        <v>283860.47999999998</v>
      </c>
      <c r="N585">
        <v>0.15</v>
      </c>
      <c r="O585">
        <v>42579.07</v>
      </c>
      <c r="P585" t="s">
        <v>1522</v>
      </c>
      <c r="Q585" t="s">
        <v>1338</v>
      </c>
      <c r="R585">
        <v>1</v>
      </c>
    </row>
    <row r="586" spans="1:18">
      <c r="A586" t="s">
        <v>2695</v>
      </c>
      <c r="B586" s="77">
        <v>45511</v>
      </c>
      <c r="C586" t="s">
        <v>1562</v>
      </c>
      <c r="D586" t="s">
        <v>33</v>
      </c>
      <c r="E586" t="s">
        <v>1502</v>
      </c>
      <c r="F586" t="s">
        <v>1519</v>
      </c>
      <c r="G586" t="s">
        <v>215</v>
      </c>
      <c r="H586" t="s">
        <v>1520</v>
      </c>
      <c r="I586" t="s">
        <v>2696</v>
      </c>
      <c r="J586">
        <v>1</v>
      </c>
      <c r="K586">
        <v>3542</v>
      </c>
      <c r="L586">
        <v>0.14000000000000001</v>
      </c>
      <c r="M586">
        <v>3046.12</v>
      </c>
      <c r="N586">
        <v>0.35</v>
      </c>
      <c r="O586">
        <v>1066.1400000000001</v>
      </c>
      <c r="P586" t="s">
        <v>1525</v>
      </c>
      <c r="Q586" t="s">
        <v>1338</v>
      </c>
      <c r="R586">
        <v>7</v>
      </c>
    </row>
    <row r="587" spans="1:18">
      <c r="A587" t="s">
        <v>2697</v>
      </c>
      <c r="B587" s="77">
        <v>45512</v>
      </c>
      <c r="C587" t="s">
        <v>1518</v>
      </c>
      <c r="D587" t="s">
        <v>127</v>
      </c>
      <c r="E587" t="s">
        <v>1502</v>
      </c>
      <c r="F587" t="s">
        <v>1512</v>
      </c>
      <c r="G587" t="s">
        <v>1513</v>
      </c>
      <c r="H587" t="s">
        <v>1514</v>
      </c>
      <c r="I587" t="s">
        <v>2698</v>
      </c>
      <c r="J587">
        <v>7</v>
      </c>
      <c r="K587">
        <v>696</v>
      </c>
      <c r="L587">
        <v>0.2</v>
      </c>
      <c r="M587">
        <v>3897.6</v>
      </c>
      <c r="N587">
        <v>0.4</v>
      </c>
      <c r="O587">
        <v>1559.04</v>
      </c>
      <c r="P587" t="s">
        <v>1525</v>
      </c>
      <c r="Q587" t="s">
        <v>1338</v>
      </c>
      <c r="R587">
        <v>5</v>
      </c>
    </row>
    <row r="588" spans="1:18">
      <c r="A588" t="s">
        <v>2699</v>
      </c>
      <c r="B588" s="77">
        <v>45513</v>
      </c>
      <c r="C588" t="s">
        <v>177</v>
      </c>
      <c r="D588" t="s">
        <v>22</v>
      </c>
      <c r="E588" t="s">
        <v>1502</v>
      </c>
      <c r="F588" t="s">
        <v>1503</v>
      </c>
      <c r="G588" t="s">
        <v>1504</v>
      </c>
      <c r="H588" t="s">
        <v>1650</v>
      </c>
      <c r="I588" t="s">
        <v>2700</v>
      </c>
      <c r="J588">
        <v>8</v>
      </c>
      <c r="K588">
        <v>5795</v>
      </c>
      <c r="L588">
        <v>0.03</v>
      </c>
      <c r="M588">
        <v>44969.2</v>
      </c>
      <c r="N588">
        <v>0.25</v>
      </c>
      <c r="O588">
        <v>11242.3</v>
      </c>
      <c r="P588" t="s">
        <v>1525</v>
      </c>
      <c r="Q588" t="s">
        <v>29</v>
      </c>
      <c r="R588">
        <v>7</v>
      </c>
    </row>
    <row r="589" spans="1:18">
      <c r="A589" t="s">
        <v>2701</v>
      </c>
      <c r="B589" s="77">
        <v>45514</v>
      </c>
      <c r="C589" t="s">
        <v>1533</v>
      </c>
      <c r="D589" t="s">
        <v>22</v>
      </c>
      <c r="E589" t="s">
        <v>1511</v>
      </c>
      <c r="F589" t="s">
        <v>1286</v>
      </c>
      <c r="G589" t="s">
        <v>216</v>
      </c>
      <c r="H589" t="s">
        <v>1643</v>
      </c>
      <c r="I589" t="s">
        <v>2702</v>
      </c>
      <c r="J589">
        <v>2</v>
      </c>
      <c r="K589">
        <v>20634</v>
      </c>
      <c r="L589">
        <v>0.15</v>
      </c>
      <c r="M589">
        <v>35077.800000000003</v>
      </c>
      <c r="N589">
        <v>0.15</v>
      </c>
      <c r="O589">
        <v>5261.67</v>
      </c>
      <c r="P589" t="s">
        <v>1516</v>
      </c>
      <c r="Q589" t="s">
        <v>1338</v>
      </c>
      <c r="R589">
        <v>9</v>
      </c>
    </row>
    <row r="590" spans="1:18">
      <c r="A590" t="s">
        <v>2703</v>
      </c>
      <c r="B590" s="77">
        <v>45515</v>
      </c>
      <c r="C590" t="s">
        <v>1518</v>
      </c>
      <c r="D590" t="s">
        <v>33</v>
      </c>
      <c r="E590" t="s">
        <v>1502</v>
      </c>
      <c r="F590" t="s">
        <v>1512</v>
      </c>
      <c r="G590" t="s">
        <v>1504</v>
      </c>
      <c r="H590" t="s">
        <v>1505</v>
      </c>
      <c r="I590" t="s">
        <v>2704</v>
      </c>
      <c r="J590">
        <v>8</v>
      </c>
      <c r="K590">
        <v>5798</v>
      </c>
      <c r="L590">
        <v>0.13</v>
      </c>
      <c r="M590">
        <v>40354.080000000002</v>
      </c>
      <c r="N590">
        <v>0.25</v>
      </c>
      <c r="O590">
        <v>10088.52</v>
      </c>
      <c r="P590" t="s">
        <v>1516</v>
      </c>
      <c r="Q590" t="s">
        <v>1338</v>
      </c>
      <c r="R590">
        <v>2</v>
      </c>
    </row>
    <row r="591" spans="1:18">
      <c r="A591" t="s">
        <v>2705</v>
      </c>
      <c r="B591" s="77">
        <v>45516</v>
      </c>
      <c r="C591" t="s">
        <v>1501</v>
      </c>
      <c r="D591" t="s">
        <v>33</v>
      </c>
      <c r="E591" t="s">
        <v>777</v>
      </c>
      <c r="F591" t="s">
        <v>1503</v>
      </c>
      <c r="G591" t="s">
        <v>216</v>
      </c>
      <c r="H591" t="s">
        <v>1003</v>
      </c>
      <c r="I591" t="s">
        <v>2706</v>
      </c>
      <c r="J591">
        <v>9</v>
      </c>
      <c r="K591">
        <v>32420</v>
      </c>
      <c r="L591">
        <v>0.04</v>
      </c>
      <c r="M591">
        <v>280108.79999999999</v>
      </c>
      <c r="N591">
        <v>0.15</v>
      </c>
      <c r="O591">
        <v>42016.32</v>
      </c>
      <c r="P591" t="s">
        <v>1507</v>
      </c>
      <c r="Q591" t="s">
        <v>1338</v>
      </c>
      <c r="R591">
        <v>4</v>
      </c>
    </row>
    <row r="592" spans="1:18">
      <c r="A592" t="s">
        <v>2707</v>
      </c>
      <c r="B592" s="77">
        <v>45517</v>
      </c>
      <c r="C592" t="s">
        <v>1533</v>
      </c>
      <c r="D592" t="s">
        <v>33</v>
      </c>
      <c r="E592" t="s">
        <v>1502</v>
      </c>
      <c r="F592" t="s">
        <v>1291</v>
      </c>
      <c r="G592" t="s">
        <v>216</v>
      </c>
      <c r="H592" t="s">
        <v>1574</v>
      </c>
      <c r="I592" t="s">
        <v>1577</v>
      </c>
      <c r="J592">
        <v>6</v>
      </c>
      <c r="K592">
        <v>39300</v>
      </c>
      <c r="L592">
        <v>0.16</v>
      </c>
      <c r="M592">
        <v>198072</v>
      </c>
      <c r="N592">
        <v>0.15</v>
      </c>
      <c r="O592">
        <v>29710.799999999999</v>
      </c>
      <c r="P592" t="s">
        <v>1525</v>
      </c>
      <c r="Q592" t="s">
        <v>1338</v>
      </c>
      <c r="R592">
        <v>4</v>
      </c>
    </row>
    <row r="593" spans="1:18">
      <c r="A593" t="s">
        <v>2708</v>
      </c>
      <c r="B593" s="77">
        <v>45518</v>
      </c>
      <c r="C593" t="s">
        <v>1518</v>
      </c>
      <c r="D593" t="s">
        <v>127</v>
      </c>
      <c r="E593" t="s">
        <v>834</v>
      </c>
      <c r="F593" t="s">
        <v>1512</v>
      </c>
      <c r="G593" t="s">
        <v>216</v>
      </c>
      <c r="H593" t="s">
        <v>1707</v>
      </c>
      <c r="I593" t="s">
        <v>2709</v>
      </c>
      <c r="J593">
        <v>5</v>
      </c>
      <c r="K593">
        <v>20749</v>
      </c>
      <c r="L593">
        <v>7.0000000000000007E-2</v>
      </c>
      <c r="M593">
        <v>96482.85</v>
      </c>
      <c r="N593">
        <v>0.15</v>
      </c>
      <c r="O593">
        <v>14472.43</v>
      </c>
      <c r="P593" t="s">
        <v>1516</v>
      </c>
      <c r="Q593" t="s">
        <v>1338</v>
      </c>
      <c r="R593">
        <v>2</v>
      </c>
    </row>
    <row r="594" spans="1:18">
      <c r="A594" t="s">
        <v>2710</v>
      </c>
      <c r="B594" s="77">
        <v>45519</v>
      </c>
      <c r="C594" t="s">
        <v>1562</v>
      </c>
      <c r="D594" t="s">
        <v>22</v>
      </c>
      <c r="E594" t="s">
        <v>777</v>
      </c>
      <c r="F594" t="s">
        <v>1563</v>
      </c>
      <c r="G594" t="s">
        <v>1513</v>
      </c>
      <c r="H594" t="s">
        <v>1569</v>
      </c>
      <c r="I594" t="s">
        <v>2711</v>
      </c>
      <c r="J594">
        <v>9</v>
      </c>
      <c r="K594">
        <v>745</v>
      </c>
      <c r="L594">
        <v>0.12</v>
      </c>
      <c r="M594">
        <v>5900.4</v>
      </c>
      <c r="N594">
        <v>0.4</v>
      </c>
      <c r="O594">
        <v>2360.16</v>
      </c>
      <c r="P594" t="s">
        <v>1507</v>
      </c>
      <c r="Q594" t="s">
        <v>29</v>
      </c>
      <c r="R594">
        <v>3</v>
      </c>
    </row>
    <row r="595" spans="1:18">
      <c r="A595" t="s">
        <v>2712</v>
      </c>
      <c r="B595" s="77">
        <v>45520</v>
      </c>
      <c r="C595" t="s">
        <v>1562</v>
      </c>
      <c r="D595" t="s">
        <v>33</v>
      </c>
      <c r="E595" t="s">
        <v>1511</v>
      </c>
      <c r="F595" t="s">
        <v>1519</v>
      </c>
      <c r="G595" t="s">
        <v>1005</v>
      </c>
      <c r="H595" t="s">
        <v>1549</v>
      </c>
      <c r="I595" t="s">
        <v>2713</v>
      </c>
      <c r="J595">
        <v>9</v>
      </c>
      <c r="K595">
        <v>6719</v>
      </c>
      <c r="L595">
        <v>0.02</v>
      </c>
      <c r="M595">
        <v>59261.58</v>
      </c>
      <c r="N595">
        <v>0.2</v>
      </c>
      <c r="O595">
        <v>11852.32</v>
      </c>
      <c r="P595" t="s">
        <v>1525</v>
      </c>
      <c r="Q595" t="s">
        <v>1338</v>
      </c>
      <c r="R595">
        <v>8</v>
      </c>
    </row>
    <row r="596" spans="1:18">
      <c r="A596" t="s">
        <v>2714</v>
      </c>
      <c r="B596" s="77">
        <v>45521</v>
      </c>
      <c r="C596" t="s">
        <v>177</v>
      </c>
      <c r="D596" t="s">
        <v>33</v>
      </c>
      <c r="E596" t="s">
        <v>1502</v>
      </c>
      <c r="F596" t="s">
        <v>1503</v>
      </c>
      <c r="G596" t="s">
        <v>1504</v>
      </c>
      <c r="H596" t="s">
        <v>1586</v>
      </c>
      <c r="I596" t="s">
        <v>2715</v>
      </c>
      <c r="J596">
        <v>1</v>
      </c>
      <c r="K596">
        <v>13027</v>
      </c>
      <c r="L596">
        <v>0.11</v>
      </c>
      <c r="M596">
        <v>11594.03</v>
      </c>
      <c r="N596">
        <v>0.25</v>
      </c>
      <c r="O596">
        <v>2898.51</v>
      </c>
      <c r="P596" t="s">
        <v>1522</v>
      </c>
      <c r="Q596" t="s">
        <v>1508</v>
      </c>
      <c r="R596">
        <v>9</v>
      </c>
    </row>
    <row r="597" spans="1:18">
      <c r="A597" t="s">
        <v>2716</v>
      </c>
      <c r="B597" s="77">
        <v>45522</v>
      </c>
      <c r="C597" t="s">
        <v>1510</v>
      </c>
      <c r="D597" t="s">
        <v>28</v>
      </c>
      <c r="E597" t="s">
        <v>834</v>
      </c>
      <c r="F597" t="s">
        <v>1519</v>
      </c>
      <c r="G597" t="s">
        <v>1513</v>
      </c>
      <c r="H597" t="s">
        <v>1606</v>
      </c>
      <c r="I597" t="s">
        <v>2717</v>
      </c>
      <c r="J597">
        <v>3</v>
      </c>
      <c r="K597">
        <v>793</v>
      </c>
      <c r="L597">
        <v>0.08</v>
      </c>
      <c r="M597">
        <v>2188.6799999999998</v>
      </c>
      <c r="N597">
        <v>0.4</v>
      </c>
      <c r="O597">
        <v>875.47</v>
      </c>
      <c r="P597" t="s">
        <v>1522</v>
      </c>
      <c r="Q597" t="s">
        <v>1338</v>
      </c>
      <c r="R597">
        <v>6</v>
      </c>
    </row>
    <row r="598" spans="1:18">
      <c r="A598" t="s">
        <v>2718</v>
      </c>
      <c r="B598" s="77">
        <v>45523</v>
      </c>
      <c r="C598" t="s">
        <v>1533</v>
      </c>
      <c r="D598" t="s">
        <v>127</v>
      </c>
      <c r="E598" t="s">
        <v>1511</v>
      </c>
      <c r="F598" t="s">
        <v>1503</v>
      </c>
      <c r="G598" t="s">
        <v>1513</v>
      </c>
      <c r="H598" t="s">
        <v>1606</v>
      </c>
      <c r="I598" t="s">
        <v>2719</v>
      </c>
      <c r="J598">
        <v>9</v>
      </c>
      <c r="K598">
        <v>943</v>
      </c>
      <c r="L598">
        <v>0.21</v>
      </c>
      <c r="M598">
        <v>6704.73</v>
      </c>
      <c r="N598">
        <v>0.4</v>
      </c>
      <c r="O598">
        <v>2681.89</v>
      </c>
      <c r="P598" t="s">
        <v>1516</v>
      </c>
      <c r="Q598" t="s">
        <v>1338</v>
      </c>
      <c r="R598">
        <v>2</v>
      </c>
    </row>
    <row r="599" spans="1:18">
      <c r="A599" t="s">
        <v>2720</v>
      </c>
      <c r="B599" s="77">
        <v>45524</v>
      </c>
      <c r="C599" t="s">
        <v>1501</v>
      </c>
      <c r="D599" t="s">
        <v>28</v>
      </c>
      <c r="E599" t="s">
        <v>1511</v>
      </c>
      <c r="F599" t="s">
        <v>1512</v>
      </c>
      <c r="G599" t="s">
        <v>1513</v>
      </c>
      <c r="H599" t="s">
        <v>1539</v>
      </c>
      <c r="I599" t="s">
        <v>2721</v>
      </c>
      <c r="J599">
        <v>2</v>
      </c>
      <c r="K599">
        <v>1450</v>
      </c>
      <c r="L599">
        <v>0.01</v>
      </c>
      <c r="M599">
        <v>2871</v>
      </c>
      <c r="N599">
        <v>0.4</v>
      </c>
      <c r="O599">
        <v>1148.4000000000001</v>
      </c>
      <c r="P599" t="s">
        <v>1507</v>
      </c>
      <c r="Q599" t="s">
        <v>1338</v>
      </c>
      <c r="R599">
        <v>2</v>
      </c>
    </row>
    <row r="600" spans="1:18">
      <c r="A600" t="s">
        <v>2722</v>
      </c>
      <c r="B600" s="77">
        <v>45525</v>
      </c>
      <c r="C600" t="s">
        <v>1501</v>
      </c>
      <c r="D600" t="s">
        <v>22</v>
      </c>
      <c r="E600" t="s">
        <v>777</v>
      </c>
      <c r="F600" t="s">
        <v>1291</v>
      </c>
      <c r="G600" t="s">
        <v>1513</v>
      </c>
      <c r="H600" t="s">
        <v>1606</v>
      </c>
      <c r="I600" t="s">
        <v>2723</v>
      </c>
      <c r="J600">
        <v>4</v>
      </c>
      <c r="K600">
        <v>753</v>
      </c>
      <c r="L600">
        <v>0.1</v>
      </c>
      <c r="M600">
        <v>2710.8</v>
      </c>
      <c r="N600">
        <v>0.4</v>
      </c>
      <c r="O600">
        <v>1084.32</v>
      </c>
      <c r="P600" t="s">
        <v>1522</v>
      </c>
      <c r="Q600" t="s">
        <v>29</v>
      </c>
      <c r="R600">
        <v>7</v>
      </c>
    </row>
    <row r="601" spans="1:18">
      <c r="A601" t="s">
        <v>2724</v>
      </c>
      <c r="B601" s="77">
        <v>45526</v>
      </c>
      <c r="C601" t="s">
        <v>1510</v>
      </c>
      <c r="D601" t="s">
        <v>28</v>
      </c>
      <c r="E601" t="s">
        <v>1511</v>
      </c>
      <c r="F601" t="s">
        <v>1286</v>
      </c>
      <c r="G601" t="s">
        <v>1513</v>
      </c>
      <c r="H601" t="s">
        <v>1569</v>
      </c>
      <c r="I601" t="s">
        <v>2725</v>
      </c>
      <c r="J601">
        <v>4</v>
      </c>
      <c r="K601">
        <v>220</v>
      </c>
      <c r="L601">
        <v>0.11</v>
      </c>
      <c r="M601">
        <v>783.2</v>
      </c>
      <c r="N601">
        <v>0.4</v>
      </c>
      <c r="O601">
        <v>313.27999999999997</v>
      </c>
      <c r="P601" t="s">
        <v>1507</v>
      </c>
      <c r="Q601" t="s">
        <v>1338</v>
      </c>
      <c r="R601">
        <v>8</v>
      </c>
    </row>
    <row r="602" spans="1:18">
      <c r="A602" t="s">
        <v>2726</v>
      </c>
      <c r="B602" s="77">
        <v>45527</v>
      </c>
      <c r="C602" t="s">
        <v>1562</v>
      </c>
      <c r="D602" t="s">
        <v>28</v>
      </c>
      <c r="E602" t="s">
        <v>1511</v>
      </c>
      <c r="F602" t="s">
        <v>1519</v>
      </c>
      <c r="G602" t="s">
        <v>215</v>
      </c>
      <c r="H602" t="s">
        <v>1581</v>
      </c>
      <c r="I602" t="s">
        <v>2727</v>
      </c>
      <c r="J602">
        <v>2</v>
      </c>
      <c r="K602">
        <v>2944</v>
      </c>
      <c r="L602">
        <v>0.18</v>
      </c>
      <c r="M602">
        <v>4828.16</v>
      </c>
      <c r="N602">
        <v>0.35</v>
      </c>
      <c r="O602">
        <v>1689.86</v>
      </c>
      <c r="P602" t="s">
        <v>1507</v>
      </c>
      <c r="Q602" t="s">
        <v>1338</v>
      </c>
      <c r="R602">
        <v>8</v>
      </c>
    </row>
    <row r="603" spans="1:18">
      <c r="A603" t="s">
        <v>2728</v>
      </c>
      <c r="B603" s="77">
        <v>45528</v>
      </c>
      <c r="C603" t="s">
        <v>1562</v>
      </c>
      <c r="D603" t="s">
        <v>28</v>
      </c>
      <c r="E603" t="s">
        <v>1511</v>
      </c>
      <c r="F603" t="s">
        <v>1519</v>
      </c>
      <c r="G603" t="s">
        <v>1504</v>
      </c>
      <c r="H603" t="s">
        <v>1586</v>
      </c>
      <c r="I603" t="s">
        <v>2729</v>
      </c>
      <c r="J603">
        <v>3</v>
      </c>
      <c r="K603">
        <v>3672</v>
      </c>
      <c r="L603">
        <v>0.14000000000000001</v>
      </c>
      <c r="M603">
        <v>9473.76</v>
      </c>
      <c r="N603">
        <v>0.25</v>
      </c>
      <c r="O603">
        <v>2368.44</v>
      </c>
      <c r="P603" t="s">
        <v>1522</v>
      </c>
      <c r="Q603" t="s">
        <v>29</v>
      </c>
      <c r="R603">
        <v>6</v>
      </c>
    </row>
    <row r="604" spans="1:18">
      <c r="A604" t="s">
        <v>2730</v>
      </c>
      <c r="B604" s="77">
        <v>45529</v>
      </c>
      <c r="C604" t="s">
        <v>1518</v>
      </c>
      <c r="D604" t="s">
        <v>127</v>
      </c>
      <c r="E604" t="s">
        <v>1511</v>
      </c>
      <c r="F604" t="s">
        <v>1286</v>
      </c>
      <c r="G604" t="s">
        <v>1513</v>
      </c>
      <c r="H604" t="s">
        <v>1569</v>
      </c>
      <c r="I604" t="s">
        <v>2731</v>
      </c>
      <c r="J604">
        <v>3</v>
      </c>
      <c r="K604">
        <v>304</v>
      </c>
      <c r="L604">
        <v>0.17</v>
      </c>
      <c r="M604">
        <v>756.96</v>
      </c>
      <c r="N604">
        <v>0.4</v>
      </c>
      <c r="O604">
        <v>302.77999999999997</v>
      </c>
      <c r="P604" t="s">
        <v>1507</v>
      </c>
      <c r="Q604" t="s">
        <v>1338</v>
      </c>
      <c r="R604">
        <v>8</v>
      </c>
    </row>
    <row r="605" spans="1:18">
      <c r="A605" t="s">
        <v>2732</v>
      </c>
      <c r="B605" s="77">
        <v>45530</v>
      </c>
      <c r="C605" t="s">
        <v>177</v>
      </c>
      <c r="D605" t="s">
        <v>22</v>
      </c>
      <c r="E605" t="s">
        <v>1502</v>
      </c>
      <c r="F605" t="s">
        <v>1519</v>
      </c>
      <c r="G605" t="s">
        <v>1504</v>
      </c>
      <c r="H605" t="s">
        <v>1542</v>
      </c>
      <c r="I605" t="s">
        <v>2569</v>
      </c>
      <c r="J605">
        <v>1</v>
      </c>
      <c r="K605">
        <v>1016</v>
      </c>
      <c r="L605">
        <v>0.19</v>
      </c>
      <c r="M605">
        <v>822.96</v>
      </c>
      <c r="N605">
        <v>0.25</v>
      </c>
      <c r="O605">
        <v>205.74</v>
      </c>
      <c r="P605" t="s">
        <v>1522</v>
      </c>
      <c r="Q605" t="s">
        <v>1338</v>
      </c>
      <c r="R605">
        <v>1</v>
      </c>
    </row>
    <row r="606" spans="1:18">
      <c r="A606" t="s">
        <v>2733</v>
      </c>
      <c r="B606" s="77">
        <v>45531</v>
      </c>
      <c r="C606" t="s">
        <v>1533</v>
      </c>
      <c r="D606" t="s">
        <v>28</v>
      </c>
      <c r="E606" t="s">
        <v>1502</v>
      </c>
      <c r="F606" t="s">
        <v>1519</v>
      </c>
      <c r="G606" t="s">
        <v>215</v>
      </c>
      <c r="H606" t="s">
        <v>1603</v>
      </c>
      <c r="I606" t="s">
        <v>2734</v>
      </c>
      <c r="J606">
        <v>6</v>
      </c>
      <c r="K606">
        <v>3691</v>
      </c>
      <c r="L606">
        <v>0.22</v>
      </c>
      <c r="M606">
        <v>17273.88</v>
      </c>
      <c r="N606">
        <v>0.35</v>
      </c>
      <c r="O606">
        <v>6045.86</v>
      </c>
      <c r="P606" t="s">
        <v>1516</v>
      </c>
      <c r="Q606" t="s">
        <v>29</v>
      </c>
      <c r="R606">
        <v>9</v>
      </c>
    </row>
    <row r="607" spans="1:18">
      <c r="A607" t="s">
        <v>2735</v>
      </c>
      <c r="B607" s="77">
        <v>45532</v>
      </c>
      <c r="C607" t="s">
        <v>177</v>
      </c>
      <c r="D607" t="s">
        <v>127</v>
      </c>
      <c r="E607" t="s">
        <v>1502</v>
      </c>
      <c r="F607" t="s">
        <v>1503</v>
      </c>
      <c r="G607" t="s">
        <v>215</v>
      </c>
      <c r="H607" t="s">
        <v>1520</v>
      </c>
      <c r="I607" t="s">
        <v>2736</v>
      </c>
      <c r="J607">
        <v>8</v>
      </c>
      <c r="K607">
        <v>892</v>
      </c>
      <c r="L607">
        <v>0.08</v>
      </c>
      <c r="M607">
        <v>6565.12</v>
      </c>
      <c r="N607">
        <v>0.35</v>
      </c>
      <c r="O607">
        <v>2297.79</v>
      </c>
      <c r="P607" t="s">
        <v>1525</v>
      </c>
      <c r="Q607" t="s">
        <v>1338</v>
      </c>
      <c r="R607">
        <v>1</v>
      </c>
    </row>
    <row r="608" spans="1:18">
      <c r="A608" t="s">
        <v>2737</v>
      </c>
      <c r="B608" s="77">
        <v>45533</v>
      </c>
      <c r="C608" t="s">
        <v>177</v>
      </c>
      <c r="D608" t="s">
        <v>22</v>
      </c>
      <c r="E608" t="s">
        <v>1502</v>
      </c>
      <c r="F608" t="s">
        <v>1503</v>
      </c>
      <c r="G608" t="s">
        <v>1504</v>
      </c>
      <c r="H608" t="s">
        <v>1542</v>
      </c>
      <c r="I608" t="s">
        <v>2738</v>
      </c>
      <c r="J608">
        <v>3</v>
      </c>
      <c r="K608">
        <v>9616</v>
      </c>
      <c r="L608">
        <v>0.13</v>
      </c>
      <c r="M608">
        <v>25097.759999999998</v>
      </c>
      <c r="N608">
        <v>0.25</v>
      </c>
      <c r="O608">
        <v>6274.44</v>
      </c>
      <c r="P608" t="s">
        <v>1525</v>
      </c>
      <c r="Q608" t="s">
        <v>1338</v>
      </c>
      <c r="R608">
        <v>3</v>
      </c>
    </row>
    <row r="609" spans="1:18">
      <c r="A609" t="s">
        <v>2739</v>
      </c>
      <c r="B609" s="77">
        <v>45534</v>
      </c>
      <c r="C609" t="s">
        <v>1518</v>
      </c>
      <c r="D609" t="s">
        <v>33</v>
      </c>
      <c r="E609" t="s">
        <v>834</v>
      </c>
      <c r="F609" t="s">
        <v>1286</v>
      </c>
      <c r="G609" t="s">
        <v>216</v>
      </c>
      <c r="H609" t="s">
        <v>1003</v>
      </c>
      <c r="I609" t="s">
        <v>2740</v>
      </c>
      <c r="J609">
        <v>5</v>
      </c>
      <c r="K609">
        <v>74641</v>
      </c>
      <c r="L609">
        <v>0.21</v>
      </c>
      <c r="M609">
        <v>294831.95</v>
      </c>
      <c r="N609">
        <v>0.15</v>
      </c>
      <c r="O609">
        <v>44224.79</v>
      </c>
      <c r="P609" t="s">
        <v>1516</v>
      </c>
      <c r="Q609" t="s">
        <v>1338</v>
      </c>
      <c r="R609">
        <v>9</v>
      </c>
    </row>
    <row r="610" spans="1:18">
      <c r="A610" t="s">
        <v>2741</v>
      </c>
      <c r="B610" s="77">
        <v>45535</v>
      </c>
      <c r="C610" t="s">
        <v>177</v>
      </c>
      <c r="D610" t="s">
        <v>28</v>
      </c>
      <c r="E610" t="s">
        <v>1502</v>
      </c>
      <c r="F610" t="s">
        <v>1291</v>
      </c>
      <c r="G610" t="s">
        <v>1005</v>
      </c>
      <c r="H610" t="s">
        <v>1004</v>
      </c>
      <c r="I610" t="s">
        <v>2742</v>
      </c>
      <c r="J610">
        <v>1</v>
      </c>
      <c r="K610">
        <v>18955</v>
      </c>
      <c r="L610">
        <v>0.25</v>
      </c>
      <c r="M610">
        <v>14216.25</v>
      </c>
      <c r="N610">
        <v>0.2</v>
      </c>
      <c r="O610">
        <v>2843.25</v>
      </c>
      <c r="P610" t="s">
        <v>1522</v>
      </c>
      <c r="Q610" t="s">
        <v>1338</v>
      </c>
      <c r="R610">
        <v>5</v>
      </c>
    </row>
    <row r="611" spans="1:18">
      <c r="A611" t="s">
        <v>2743</v>
      </c>
      <c r="B611" s="77">
        <v>45536</v>
      </c>
      <c r="C611" t="s">
        <v>1510</v>
      </c>
      <c r="D611" t="s">
        <v>22</v>
      </c>
      <c r="E611" t="s">
        <v>1511</v>
      </c>
      <c r="F611" t="s">
        <v>1512</v>
      </c>
      <c r="G611" t="s">
        <v>216</v>
      </c>
      <c r="H611" t="s">
        <v>1707</v>
      </c>
      <c r="I611" t="s">
        <v>2744</v>
      </c>
      <c r="J611">
        <v>7</v>
      </c>
      <c r="K611">
        <v>13631</v>
      </c>
      <c r="L611">
        <v>0.22</v>
      </c>
      <c r="M611">
        <v>74425.259999999995</v>
      </c>
      <c r="N611">
        <v>0.15</v>
      </c>
      <c r="O611">
        <v>11163.79</v>
      </c>
      <c r="P611" t="s">
        <v>1522</v>
      </c>
      <c r="Q611" t="s">
        <v>1338</v>
      </c>
      <c r="R611">
        <v>9</v>
      </c>
    </row>
    <row r="612" spans="1:18">
      <c r="A612" t="s">
        <v>2745</v>
      </c>
      <c r="B612" s="77">
        <v>45537</v>
      </c>
      <c r="C612" t="s">
        <v>1518</v>
      </c>
      <c r="D612" t="s">
        <v>28</v>
      </c>
      <c r="E612" t="s">
        <v>1502</v>
      </c>
      <c r="F612" t="s">
        <v>1512</v>
      </c>
      <c r="G612" t="s">
        <v>216</v>
      </c>
      <c r="H612" t="s">
        <v>1574</v>
      </c>
      <c r="I612" t="s">
        <v>2746</v>
      </c>
      <c r="J612">
        <v>1</v>
      </c>
      <c r="K612">
        <v>16172</v>
      </c>
      <c r="L612">
        <v>0.09</v>
      </c>
      <c r="M612">
        <v>14716.52</v>
      </c>
      <c r="N612">
        <v>0.15</v>
      </c>
      <c r="O612">
        <v>2207.48</v>
      </c>
      <c r="P612" t="s">
        <v>1522</v>
      </c>
      <c r="Q612" t="s">
        <v>1338</v>
      </c>
      <c r="R612">
        <v>9</v>
      </c>
    </row>
    <row r="613" spans="1:18">
      <c r="A613" t="s">
        <v>2747</v>
      </c>
      <c r="B613" s="77">
        <v>45538</v>
      </c>
      <c r="C613" t="s">
        <v>1510</v>
      </c>
      <c r="D613" t="s">
        <v>33</v>
      </c>
      <c r="E613" t="s">
        <v>1502</v>
      </c>
      <c r="F613" t="s">
        <v>1519</v>
      </c>
      <c r="G613" t="s">
        <v>216</v>
      </c>
      <c r="H613" t="s">
        <v>1574</v>
      </c>
      <c r="I613" t="s">
        <v>2748</v>
      </c>
      <c r="J613">
        <v>9</v>
      </c>
      <c r="K613">
        <v>52080</v>
      </c>
      <c r="L613">
        <v>0.05</v>
      </c>
      <c r="M613">
        <v>445284</v>
      </c>
      <c r="N613">
        <v>0.15</v>
      </c>
      <c r="O613">
        <v>66792.600000000006</v>
      </c>
      <c r="P613" t="s">
        <v>1522</v>
      </c>
      <c r="Q613" t="s">
        <v>1338</v>
      </c>
      <c r="R613">
        <v>6</v>
      </c>
    </row>
    <row r="614" spans="1:18">
      <c r="A614" t="s">
        <v>2749</v>
      </c>
      <c r="B614" s="77">
        <v>45539</v>
      </c>
      <c r="C614" t="s">
        <v>1518</v>
      </c>
      <c r="D614" t="s">
        <v>22</v>
      </c>
      <c r="E614" t="s">
        <v>777</v>
      </c>
      <c r="F614" t="s">
        <v>1291</v>
      </c>
      <c r="G614" t="s">
        <v>1513</v>
      </c>
      <c r="H614" t="s">
        <v>1569</v>
      </c>
      <c r="I614" t="s">
        <v>2750</v>
      </c>
      <c r="J614">
        <v>8</v>
      </c>
      <c r="K614">
        <v>1233</v>
      </c>
      <c r="L614">
        <v>0.12</v>
      </c>
      <c r="M614">
        <v>8680.32</v>
      </c>
      <c r="N614">
        <v>0.4</v>
      </c>
      <c r="O614">
        <v>3472.13</v>
      </c>
      <c r="P614" t="s">
        <v>1516</v>
      </c>
      <c r="Q614" t="s">
        <v>1338</v>
      </c>
      <c r="R614">
        <v>1</v>
      </c>
    </row>
    <row r="615" spans="1:18">
      <c r="A615" t="s">
        <v>2751</v>
      </c>
      <c r="B615" s="77">
        <v>45540</v>
      </c>
      <c r="C615" t="s">
        <v>177</v>
      </c>
      <c r="D615" t="s">
        <v>127</v>
      </c>
      <c r="E615" t="s">
        <v>1511</v>
      </c>
      <c r="F615" t="s">
        <v>1286</v>
      </c>
      <c r="G615" t="s">
        <v>215</v>
      </c>
      <c r="H615" t="s">
        <v>1534</v>
      </c>
      <c r="I615" t="s">
        <v>2752</v>
      </c>
      <c r="J615">
        <v>7</v>
      </c>
      <c r="K615">
        <v>741</v>
      </c>
      <c r="L615">
        <v>0.19</v>
      </c>
      <c r="M615">
        <v>4201.47</v>
      </c>
      <c r="N615">
        <v>0.35</v>
      </c>
      <c r="O615">
        <v>1470.51</v>
      </c>
      <c r="P615" t="s">
        <v>1525</v>
      </c>
      <c r="Q615" t="s">
        <v>29</v>
      </c>
      <c r="R615">
        <v>7</v>
      </c>
    </row>
    <row r="616" spans="1:18">
      <c r="A616" t="s">
        <v>2753</v>
      </c>
      <c r="B616" s="77">
        <v>45541</v>
      </c>
      <c r="C616" t="s">
        <v>1510</v>
      </c>
      <c r="D616" t="s">
        <v>22</v>
      </c>
      <c r="E616" t="s">
        <v>1502</v>
      </c>
      <c r="F616" t="s">
        <v>1286</v>
      </c>
      <c r="G616" t="s">
        <v>216</v>
      </c>
      <c r="H616" t="s">
        <v>1574</v>
      </c>
      <c r="I616" t="s">
        <v>2754</v>
      </c>
      <c r="J616">
        <v>7</v>
      </c>
      <c r="K616">
        <v>30281</v>
      </c>
      <c r="L616">
        <v>0.12</v>
      </c>
      <c r="M616">
        <v>186530.96</v>
      </c>
      <c r="N616">
        <v>0.15</v>
      </c>
      <c r="O616">
        <v>27979.64</v>
      </c>
      <c r="P616" t="s">
        <v>1507</v>
      </c>
      <c r="Q616" t="s">
        <v>1508</v>
      </c>
      <c r="R616">
        <v>6</v>
      </c>
    </row>
    <row r="617" spans="1:18">
      <c r="A617" t="s">
        <v>2755</v>
      </c>
      <c r="B617" s="77">
        <v>45542</v>
      </c>
      <c r="C617" t="s">
        <v>1510</v>
      </c>
      <c r="D617" t="s">
        <v>127</v>
      </c>
      <c r="E617" t="s">
        <v>1502</v>
      </c>
      <c r="F617" t="s">
        <v>1503</v>
      </c>
      <c r="G617" t="s">
        <v>215</v>
      </c>
      <c r="H617" t="s">
        <v>1520</v>
      </c>
      <c r="I617" t="s">
        <v>2756</v>
      </c>
      <c r="J617">
        <v>5</v>
      </c>
      <c r="K617">
        <v>4595</v>
      </c>
      <c r="L617">
        <v>0.12</v>
      </c>
      <c r="M617">
        <v>20218</v>
      </c>
      <c r="N617">
        <v>0.35</v>
      </c>
      <c r="O617">
        <v>7076.3</v>
      </c>
      <c r="P617" t="s">
        <v>1507</v>
      </c>
      <c r="Q617" t="s">
        <v>1338</v>
      </c>
      <c r="R617">
        <v>9</v>
      </c>
    </row>
    <row r="618" spans="1:18">
      <c r="A618" t="s">
        <v>2757</v>
      </c>
      <c r="B618" s="77">
        <v>45543</v>
      </c>
      <c r="C618" t="s">
        <v>1510</v>
      </c>
      <c r="D618" t="s">
        <v>22</v>
      </c>
      <c r="E618" t="s">
        <v>1502</v>
      </c>
      <c r="F618" t="s">
        <v>1519</v>
      </c>
      <c r="G618" t="s">
        <v>1504</v>
      </c>
      <c r="H618" t="s">
        <v>1542</v>
      </c>
      <c r="I618" t="s">
        <v>2758</v>
      </c>
      <c r="J618">
        <v>5</v>
      </c>
      <c r="K618">
        <v>9123</v>
      </c>
      <c r="L618">
        <v>0.21</v>
      </c>
      <c r="M618">
        <v>36035.85</v>
      </c>
      <c r="N618">
        <v>0.25</v>
      </c>
      <c r="O618">
        <v>9008.9599999999991</v>
      </c>
      <c r="P618" t="s">
        <v>1525</v>
      </c>
      <c r="Q618" t="s">
        <v>1338</v>
      </c>
      <c r="R618">
        <v>7</v>
      </c>
    </row>
    <row r="619" spans="1:18">
      <c r="A619" t="s">
        <v>2759</v>
      </c>
      <c r="B619" s="77">
        <v>45544</v>
      </c>
      <c r="C619" t="s">
        <v>1518</v>
      </c>
      <c r="D619" t="s">
        <v>127</v>
      </c>
      <c r="E619" t="s">
        <v>834</v>
      </c>
      <c r="F619" t="s">
        <v>1563</v>
      </c>
      <c r="G619" t="s">
        <v>1005</v>
      </c>
      <c r="H619" t="s">
        <v>1004</v>
      </c>
      <c r="I619" t="s">
        <v>2760</v>
      </c>
      <c r="J619">
        <v>5</v>
      </c>
      <c r="K619">
        <v>10906</v>
      </c>
      <c r="L619">
        <v>0.09</v>
      </c>
      <c r="M619">
        <v>49622.3</v>
      </c>
      <c r="N619">
        <v>0.2</v>
      </c>
      <c r="O619">
        <v>9924.4599999999991</v>
      </c>
      <c r="P619" t="s">
        <v>1516</v>
      </c>
      <c r="Q619" t="s">
        <v>29</v>
      </c>
      <c r="R619">
        <v>4</v>
      </c>
    </row>
    <row r="620" spans="1:18">
      <c r="A620" t="s">
        <v>2761</v>
      </c>
      <c r="B620" s="77">
        <v>45545</v>
      </c>
      <c r="C620" t="s">
        <v>1501</v>
      </c>
      <c r="D620" t="s">
        <v>33</v>
      </c>
      <c r="E620" t="s">
        <v>1502</v>
      </c>
      <c r="F620" t="s">
        <v>1286</v>
      </c>
      <c r="G620" t="s">
        <v>1504</v>
      </c>
      <c r="H620" t="s">
        <v>1586</v>
      </c>
      <c r="I620" t="s">
        <v>2762</v>
      </c>
      <c r="J620">
        <v>1</v>
      </c>
      <c r="K620">
        <v>14046</v>
      </c>
      <c r="L620">
        <v>0.21</v>
      </c>
      <c r="M620">
        <v>11096.34</v>
      </c>
      <c r="N620">
        <v>0.25</v>
      </c>
      <c r="O620">
        <v>2774.08</v>
      </c>
      <c r="P620" t="s">
        <v>1507</v>
      </c>
      <c r="Q620" t="s">
        <v>1338</v>
      </c>
      <c r="R620">
        <v>7</v>
      </c>
    </row>
    <row r="621" spans="1:18">
      <c r="A621" t="s">
        <v>2763</v>
      </c>
      <c r="B621" s="77">
        <v>45546</v>
      </c>
      <c r="C621" t="s">
        <v>177</v>
      </c>
      <c r="D621" t="s">
        <v>33</v>
      </c>
      <c r="E621" t="s">
        <v>777</v>
      </c>
      <c r="F621" t="s">
        <v>1519</v>
      </c>
      <c r="G621" t="s">
        <v>1504</v>
      </c>
      <c r="H621" t="s">
        <v>1650</v>
      </c>
      <c r="I621" t="s">
        <v>2764</v>
      </c>
      <c r="J621">
        <v>8</v>
      </c>
      <c r="K621">
        <v>12041</v>
      </c>
      <c r="L621">
        <v>0.1</v>
      </c>
      <c r="M621">
        <v>86695.2</v>
      </c>
      <c r="N621">
        <v>0.25</v>
      </c>
      <c r="O621">
        <v>21673.8</v>
      </c>
      <c r="P621" t="s">
        <v>1525</v>
      </c>
      <c r="Q621" t="s">
        <v>1338</v>
      </c>
      <c r="R621">
        <v>2</v>
      </c>
    </row>
    <row r="622" spans="1:18">
      <c r="A622" t="s">
        <v>2765</v>
      </c>
      <c r="B622" s="77">
        <v>45547</v>
      </c>
      <c r="C622" t="s">
        <v>1510</v>
      </c>
      <c r="D622" t="s">
        <v>33</v>
      </c>
      <c r="E622" t="s">
        <v>1511</v>
      </c>
      <c r="F622" t="s">
        <v>1291</v>
      </c>
      <c r="G622" t="s">
        <v>1513</v>
      </c>
      <c r="H622" t="s">
        <v>1606</v>
      </c>
      <c r="I622" t="s">
        <v>2766</v>
      </c>
      <c r="J622">
        <v>1</v>
      </c>
      <c r="K622">
        <v>975</v>
      </c>
      <c r="L622">
        <v>0.08</v>
      </c>
      <c r="M622">
        <v>897</v>
      </c>
      <c r="N622">
        <v>0.4</v>
      </c>
      <c r="O622">
        <v>358.8</v>
      </c>
      <c r="P622" t="s">
        <v>1516</v>
      </c>
      <c r="Q622" t="s">
        <v>29</v>
      </c>
      <c r="R622">
        <v>6</v>
      </c>
    </row>
    <row r="623" spans="1:18">
      <c r="A623" t="s">
        <v>2767</v>
      </c>
      <c r="B623" s="77">
        <v>45548</v>
      </c>
      <c r="C623" t="s">
        <v>1533</v>
      </c>
      <c r="D623" t="s">
        <v>22</v>
      </c>
      <c r="E623" t="s">
        <v>1511</v>
      </c>
      <c r="F623" t="s">
        <v>1503</v>
      </c>
      <c r="G623" t="s">
        <v>1005</v>
      </c>
      <c r="H623" t="s">
        <v>1549</v>
      </c>
      <c r="I623" t="s">
        <v>2768</v>
      </c>
      <c r="J623">
        <v>4</v>
      </c>
      <c r="K623">
        <v>18462</v>
      </c>
      <c r="L623">
        <v>0.11</v>
      </c>
      <c r="M623">
        <v>65724.72</v>
      </c>
      <c r="N623">
        <v>0.2</v>
      </c>
      <c r="O623">
        <v>13144.94</v>
      </c>
      <c r="P623" t="s">
        <v>1507</v>
      </c>
      <c r="Q623" t="s">
        <v>1338</v>
      </c>
      <c r="R623">
        <v>6</v>
      </c>
    </row>
    <row r="624" spans="1:18">
      <c r="A624" t="s">
        <v>2769</v>
      </c>
      <c r="B624" s="77">
        <v>45549</v>
      </c>
      <c r="C624" t="s">
        <v>1501</v>
      </c>
      <c r="D624" t="s">
        <v>33</v>
      </c>
      <c r="E624" t="s">
        <v>1502</v>
      </c>
      <c r="F624" t="s">
        <v>1512</v>
      </c>
      <c r="G624" t="s">
        <v>1504</v>
      </c>
      <c r="H624" t="s">
        <v>1542</v>
      </c>
      <c r="I624" t="s">
        <v>2770</v>
      </c>
      <c r="J624">
        <v>9</v>
      </c>
      <c r="K624">
        <v>9080</v>
      </c>
      <c r="L624">
        <v>0.19</v>
      </c>
      <c r="M624">
        <v>66193.2</v>
      </c>
      <c r="N624">
        <v>0.25</v>
      </c>
      <c r="O624">
        <v>16548.3</v>
      </c>
      <c r="P624" t="s">
        <v>1522</v>
      </c>
      <c r="Q624" t="s">
        <v>1338</v>
      </c>
      <c r="R624">
        <v>2</v>
      </c>
    </row>
    <row r="625" spans="1:18">
      <c r="A625" t="s">
        <v>2771</v>
      </c>
      <c r="B625" s="77">
        <v>45550</v>
      </c>
      <c r="C625" t="s">
        <v>1533</v>
      </c>
      <c r="D625" t="s">
        <v>28</v>
      </c>
      <c r="E625" t="s">
        <v>1502</v>
      </c>
      <c r="F625" t="s">
        <v>1291</v>
      </c>
      <c r="G625" t="s">
        <v>1504</v>
      </c>
      <c r="H625" t="s">
        <v>1542</v>
      </c>
      <c r="I625" t="s">
        <v>2772</v>
      </c>
      <c r="J625">
        <v>9</v>
      </c>
      <c r="K625">
        <v>8099</v>
      </c>
      <c r="L625">
        <v>0.03</v>
      </c>
      <c r="M625">
        <v>70704.27</v>
      </c>
      <c r="N625">
        <v>0.25</v>
      </c>
      <c r="O625">
        <v>17676.07</v>
      </c>
      <c r="P625" t="s">
        <v>1522</v>
      </c>
      <c r="Q625" t="s">
        <v>1338</v>
      </c>
      <c r="R625">
        <v>4</v>
      </c>
    </row>
    <row r="626" spans="1:18">
      <c r="A626" t="s">
        <v>2773</v>
      </c>
      <c r="B626" s="77">
        <v>45551</v>
      </c>
      <c r="C626" t="s">
        <v>177</v>
      </c>
      <c r="D626" t="s">
        <v>33</v>
      </c>
      <c r="E626" t="s">
        <v>1502</v>
      </c>
      <c r="F626" t="s">
        <v>1286</v>
      </c>
      <c r="G626" t="s">
        <v>1005</v>
      </c>
      <c r="H626" t="s">
        <v>81</v>
      </c>
      <c r="I626" t="s">
        <v>2774</v>
      </c>
      <c r="J626">
        <v>5</v>
      </c>
      <c r="K626">
        <v>16916</v>
      </c>
      <c r="L626">
        <v>0.05</v>
      </c>
      <c r="M626">
        <v>80351</v>
      </c>
      <c r="N626">
        <v>0.2</v>
      </c>
      <c r="O626">
        <v>16070.2</v>
      </c>
      <c r="P626" t="s">
        <v>1516</v>
      </c>
      <c r="Q626" t="s">
        <v>1338</v>
      </c>
      <c r="R626">
        <v>8</v>
      </c>
    </row>
    <row r="627" spans="1:18">
      <c r="A627" t="s">
        <v>2775</v>
      </c>
      <c r="B627" s="77">
        <v>45552</v>
      </c>
      <c r="C627" t="s">
        <v>177</v>
      </c>
      <c r="D627" t="s">
        <v>127</v>
      </c>
      <c r="E627" t="s">
        <v>1511</v>
      </c>
      <c r="F627" t="s">
        <v>1286</v>
      </c>
      <c r="G627" t="s">
        <v>1005</v>
      </c>
      <c r="H627" t="s">
        <v>1004</v>
      </c>
      <c r="I627" t="s">
        <v>2776</v>
      </c>
      <c r="J627">
        <v>4</v>
      </c>
      <c r="K627">
        <v>9083</v>
      </c>
      <c r="L627">
        <v>0.24</v>
      </c>
      <c r="M627">
        <v>27612.32</v>
      </c>
      <c r="N627">
        <v>0.2</v>
      </c>
      <c r="O627">
        <v>5522.46</v>
      </c>
      <c r="P627" t="s">
        <v>1522</v>
      </c>
      <c r="Q627" t="s">
        <v>1338</v>
      </c>
      <c r="R627">
        <v>8</v>
      </c>
    </row>
    <row r="628" spans="1:18">
      <c r="A628" t="s">
        <v>2777</v>
      </c>
      <c r="B628" s="77">
        <v>45553</v>
      </c>
      <c r="C628" t="s">
        <v>1510</v>
      </c>
      <c r="D628" t="s">
        <v>127</v>
      </c>
      <c r="E628" t="s">
        <v>1511</v>
      </c>
      <c r="F628" t="s">
        <v>1291</v>
      </c>
      <c r="G628" t="s">
        <v>1504</v>
      </c>
      <c r="H628" t="s">
        <v>1505</v>
      </c>
      <c r="I628" t="s">
        <v>2778</v>
      </c>
      <c r="J628">
        <v>3</v>
      </c>
      <c r="K628">
        <v>7230</v>
      </c>
      <c r="L628">
        <v>0.04</v>
      </c>
      <c r="M628">
        <v>20822.400000000001</v>
      </c>
      <c r="N628">
        <v>0.25</v>
      </c>
      <c r="O628">
        <v>5205.6000000000004</v>
      </c>
      <c r="P628" t="s">
        <v>1516</v>
      </c>
      <c r="Q628" t="s">
        <v>1338</v>
      </c>
      <c r="R628">
        <v>8</v>
      </c>
    </row>
    <row r="629" spans="1:18">
      <c r="A629" t="s">
        <v>2779</v>
      </c>
      <c r="B629" s="77">
        <v>45554</v>
      </c>
      <c r="C629" t="s">
        <v>1510</v>
      </c>
      <c r="D629" t="s">
        <v>127</v>
      </c>
      <c r="E629" t="s">
        <v>834</v>
      </c>
      <c r="F629" t="s">
        <v>1286</v>
      </c>
      <c r="G629" t="s">
        <v>1005</v>
      </c>
      <c r="H629" t="s">
        <v>1549</v>
      </c>
      <c r="I629" t="s">
        <v>2780</v>
      </c>
      <c r="J629">
        <v>3</v>
      </c>
      <c r="K629">
        <v>11223</v>
      </c>
      <c r="L629">
        <v>0.14000000000000001</v>
      </c>
      <c r="M629">
        <v>28955.34</v>
      </c>
      <c r="N629">
        <v>0.2</v>
      </c>
      <c r="O629">
        <v>5791.07</v>
      </c>
      <c r="P629" t="s">
        <v>1525</v>
      </c>
      <c r="Q629" t="s">
        <v>1338</v>
      </c>
      <c r="R629">
        <v>8</v>
      </c>
    </row>
    <row r="630" spans="1:18">
      <c r="A630" t="s">
        <v>2781</v>
      </c>
      <c r="B630" s="77">
        <v>45555</v>
      </c>
      <c r="C630" t="s">
        <v>1518</v>
      </c>
      <c r="D630" t="s">
        <v>22</v>
      </c>
      <c r="E630" t="s">
        <v>777</v>
      </c>
      <c r="F630" t="s">
        <v>1519</v>
      </c>
      <c r="G630" t="s">
        <v>1504</v>
      </c>
      <c r="H630" t="s">
        <v>1505</v>
      </c>
      <c r="I630" t="s">
        <v>2782</v>
      </c>
      <c r="J630">
        <v>5</v>
      </c>
      <c r="K630">
        <v>5940</v>
      </c>
      <c r="L630">
        <v>0.14000000000000001</v>
      </c>
      <c r="M630">
        <v>25542</v>
      </c>
      <c r="N630">
        <v>0.25</v>
      </c>
      <c r="O630">
        <v>6385.5</v>
      </c>
      <c r="P630" t="s">
        <v>1525</v>
      </c>
      <c r="Q630" t="s">
        <v>1338</v>
      </c>
      <c r="R630">
        <v>1</v>
      </c>
    </row>
    <row r="631" spans="1:18">
      <c r="A631" t="s">
        <v>2783</v>
      </c>
      <c r="B631" s="77">
        <v>45556</v>
      </c>
      <c r="C631" t="s">
        <v>1501</v>
      </c>
      <c r="D631" t="s">
        <v>28</v>
      </c>
      <c r="E631" t="s">
        <v>834</v>
      </c>
      <c r="F631" t="s">
        <v>1286</v>
      </c>
      <c r="G631" t="s">
        <v>1504</v>
      </c>
      <c r="H631" t="s">
        <v>1650</v>
      </c>
      <c r="I631" t="s">
        <v>2784</v>
      </c>
      <c r="J631">
        <v>1</v>
      </c>
      <c r="K631">
        <v>4271</v>
      </c>
      <c r="L631">
        <v>0.12</v>
      </c>
      <c r="M631">
        <v>3758.48</v>
      </c>
      <c r="N631">
        <v>0.25</v>
      </c>
      <c r="O631">
        <v>939.62</v>
      </c>
      <c r="P631" t="s">
        <v>1507</v>
      </c>
      <c r="Q631" t="s">
        <v>1338</v>
      </c>
      <c r="R631">
        <v>2</v>
      </c>
    </row>
    <row r="632" spans="1:18">
      <c r="A632" t="s">
        <v>2785</v>
      </c>
      <c r="B632" s="77">
        <v>45557</v>
      </c>
      <c r="C632" t="s">
        <v>1501</v>
      </c>
      <c r="D632" t="s">
        <v>33</v>
      </c>
      <c r="E632" t="s">
        <v>777</v>
      </c>
      <c r="F632" t="s">
        <v>1503</v>
      </c>
      <c r="G632" t="s">
        <v>1513</v>
      </c>
      <c r="H632" t="s">
        <v>1606</v>
      </c>
      <c r="I632" t="s">
        <v>2786</v>
      </c>
      <c r="J632">
        <v>5</v>
      </c>
      <c r="K632">
        <v>286</v>
      </c>
      <c r="L632">
        <v>0.16</v>
      </c>
      <c r="M632">
        <v>1201.2</v>
      </c>
      <c r="N632">
        <v>0.4</v>
      </c>
      <c r="O632">
        <v>480.48</v>
      </c>
      <c r="P632" t="s">
        <v>1516</v>
      </c>
      <c r="Q632" t="s">
        <v>1338</v>
      </c>
      <c r="R632">
        <v>4</v>
      </c>
    </row>
    <row r="633" spans="1:18">
      <c r="A633" t="s">
        <v>2787</v>
      </c>
      <c r="B633" s="77">
        <v>45558</v>
      </c>
      <c r="C633" t="s">
        <v>1510</v>
      </c>
      <c r="D633" t="s">
        <v>28</v>
      </c>
      <c r="E633" t="s">
        <v>834</v>
      </c>
      <c r="F633" t="s">
        <v>1519</v>
      </c>
      <c r="G633" t="s">
        <v>216</v>
      </c>
      <c r="H633" t="s">
        <v>1003</v>
      </c>
      <c r="I633" t="s">
        <v>2788</v>
      </c>
      <c r="J633">
        <v>6</v>
      </c>
      <c r="K633">
        <v>73530</v>
      </c>
      <c r="L633">
        <v>0.06</v>
      </c>
      <c r="M633">
        <v>414709.2</v>
      </c>
      <c r="N633">
        <v>0.15</v>
      </c>
      <c r="O633">
        <v>62206.38</v>
      </c>
      <c r="P633" t="s">
        <v>1507</v>
      </c>
      <c r="Q633" t="s">
        <v>1338</v>
      </c>
      <c r="R633">
        <v>9</v>
      </c>
    </row>
    <row r="634" spans="1:18">
      <c r="A634" t="s">
        <v>2789</v>
      </c>
      <c r="B634" s="77">
        <v>45559</v>
      </c>
      <c r="C634" t="s">
        <v>177</v>
      </c>
      <c r="D634" t="s">
        <v>28</v>
      </c>
      <c r="E634" t="s">
        <v>1511</v>
      </c>
      <c r="F634" t="s">
        <v>1563</v>
      </c>
      <c r="G634" t="s">
        <v>1504</v>
      </c>
      <c r="H634" t="s">
        <v>1505</v>
      </c>
      <c r="I634" t="s">
        <v>2790</v>
      </c>
      <c r="J634">
        <v>7</v>
      </c>
      <c r="K634">
        <v>4456</v>
      </c>
      <c r="L634">
        <v>0.14000000000000001</v>
      </c>
      <c r="M634">
        <v>26825.119999999999</v>
      </c>
      <c r="N634">
        <v>0.25</v>
      </c>
      <c r="O634">
        <v>6706.28</v>
      </c>
      <c r="P634" t="s">
        <v>1507</v>
      </c>
      <c r="Q634" t="s">
        <v>1338</v>
      </c>
      <c r="R634">
        <v>3</v>
      </c>
    </row>
    <row r="635" spans="1:18">
      <c r="A635" t="s">
        <v>2791</v>
      </c>
      <c r="B635" s="77">
        <v>45560</v>
      </c>
      <c r="C635" t="s">
        <v>1510</v>
      </c>
      <c r="D635" t="s">
        <v>127</v>
      </c>
      <c r="E635" t="s">
        <v>834</v>
      </c>
      <c r="F635" t="s">
        <v>1286</v>
      </c>
      <c r="G635" t="s">
        <v>215</v>
      </c>
      <c r="H635" t="s">
        <v>1534</v>
      </c>
      <c r="I635" t="s">
        <v>2792</v>
      </c>
      <c r="J635">
        <v>9</v>
      </c>
      <c r="K635">
        <v>4006</v>
      </c>
      <c r="L635">
        <v>0.09</v>
      </c>
      <c r="M635">
        <v>32809.14</v>
      </c>
      <c r="N635">
        <v>0.35</v>
      </c>
      <c r="O635">
        <v>11483.2</v>
      </c>
      <c r="P635" t="s">
        <v>1525</v>
      </c>
      <c r="Q635" t="s">
        <v>29</v>
      </c>
      <c r="R635">
        <v>6</v>
      </c>
    </row>
    <row r="636" spans="1:18">
      <c r="A636" t="s">
        <v>2793</v>
      </c>
      <c r="B636" s="77">
        <v>45561</v>
      </c>
      <c r="C636" t="s">
        <v>177</v>
      </c>
      <c r="D636" t="s">
        <v>127</v>
      </c>
      <c r="E636" t="s">
        <v>777</v>
      </c>
      <c r="F636" t="s">
        <v>1286</v>
      </c>
      <c r="G636" t="s">
        <v>216</v>
      </c>
      <c r="H636" t="s">
        <v>1574</v>
      </c>
      <c r="I636" t="s">
        <v>2794</v>
      </c>
      <c r="J636">
        <v>3</v>
      </c>
      <c r="K636">
        <v>26531</v>
      </c>
      <c r="L636">
        <v>0.17</v>
      </c>
      <c r="M636">
        <v>66062.19</v>
      </c>
      <c r="N636">
        <v>0.15</v>
      </c>
      <c r="O636">
        <v>9909.33</v>
      </c>
      <c r="P636" t="s">
        <v>1507</v>
      </c>
      <c r="Q636" t="s">
        <v>1338</v>
      </c>
      <c r="R636">
        <v>7</v>
      </c>
    </row>
    <row r="637" spans="1:18">
      <c r="A637" t="s">
        <v>2795</v>
      </c>
      <c r="B637" s="77">
        <v>45562</v>
      </c>
      <c r="C637" t="s">
        <v>177</v>
      </c>
      <c r="D637" t="s">
        <v>127</v>
      </c>
      <c r="E637" t="s">
        <v>1502</v>
      </c>
      <c r="F637" t="s">
        <v>1503</v>
      </c>
      <c r="G637" t="s">
        <v>216</v>
      </c>
      <c r="H637" t="s">
        <v>1003</v>
      </c>
      <c r="I637" t="s">
        <v>2796</v>
      </c>
      <c r="J637">
        <v>2</v>
      </c>
      <c r="K637">
        <v>54857</v>
      </c>
      <c r="L637">
        <v>0.04</v>
      </c>
      <c r="M637">
        <v>105325.44</v>
      </c>
      <c r="N637">
        <v>0.15</v>
      </c>
      <c r="O637">
        <v>15798.82</v>
      </c>
      <c r="P637" t="s">
        <v>1522</v>
      </c>
      <c r="Q637" t="s">
        <v>1338</v>
      </c>
      <c r="R637">
        <v>8</v>
      </c>
    </row>
    <row r="638" spans="1:18">
      <c r="A638" t="s">
        <v>2797</v>
      </c>
      <c r="B638" s="77">
        <v>45563</v>
      </c>
      <c r="C638" t="s">
        <v>1510</v>
      </c>
      <c r="D638" t="s">
        <v>22</v>
      </c>
      <c r="E638" t="s">
        <v>777</v>
      </c>
      <c r="F638" t="s">
        <v>1503</v>
      </c>
      <c r="G638" t="s">
        <v>216</v>
      </c>
      <c r="H638" t="s">
        <v>1003</v>
      </c>
      <c r="I638" t="s">
        <v>2798</v>
      </c>
      <c r="J638">
        <v>3</v>
      </c>
      <c r="K638">
        <v>20142</v>
      </c>
      <c r="L638">
        <v>0.14000000000000001</v>
      </c>
      <c r="M638">
        <v>51966.36</v>
      </c>
      <c r="N638">
        <v>0.15</v>
      </c>
      <c r="O638">
        <v>7794.95</v>
      </c>
      <c r="P638" t="s">
        <v>1507</v>
      </c>
      <c r="Q638" t="s">
        <v>1338</v>
      </c>
      <c r="R638">
        <v>7</v>
      </c>
    </row>
    <row r="639" spans="1:18">
      <c r="A639" t="s">
        <v>2799</v>
      </c>
      <c r="B639" s="77">
        <v>45564</v>
      </c>
      <c r="C639" t="s">
        <v>1562</v>
      </c>
      <c r="D639" t="s">
        <v>28</v>
      </c>
      <c r="E639" t="s">
        <v>1502</v>
      </c>
      <c r="F639" t="s">
        <v>1512</v>
      </c>
      <c r="G639" t="s">
        <v>1513</v>
      </c>
      <c r="H639" t="s">
        <v>1514</v>
      </c>
      <c r="I639" t="s">
        <v>2800</v>
      </c>
      <c r="J639">
        <v>9</v>
      </c>
      <c r="K639">
        <v>565</v>
      </c>
      <c r="L639">
        <v>0.05</v>
      </c>
      <c r="M639">
        <v>4830.75</v>
      </c>
      <c r="N639">
        <v>0.4</v>
      </c>
      <c r="O639">
        <v>1932.3</v>
      </c>
      <c r="P639" t="s">
        <v>1516</v>
      </c>
      <c r="Q639" t="s">
        <v>1338</v>
      </c>
      <c r="R639">
        <v>3</v>
      </c>
    </row>
    <row r="640" spans="1:18">
      <c r="A640" t="s">
        <v>2801</v>
      </c>
      <c r="B640" s="77">
        <v>45565</v>
      </c>
      <c r="C640" t="s">
        <v>1501</v>
      </c>
      <c r="D640" t="s">
        <v>28</v>
      </c>
      <c r="E640" t="s">
        <v>1511</v>
      </c>
      <c r="F640" t="s">
        <v>1291</v>
      </c>
      <c r="G640" t="s">
        <v>1504</v>
      </c>
      <c r="H640" t="s">
        <v>1542</v>
      </c>
      <c r="I640" t="s">
        <v>2802</v>
      </c>
      <c r="J640">
        <v>7</v>
      </c>
      <c r="K640">
        <v>10866</v>
      </c>
      <c r="L640">
        <v>7.0000000000000007E-2</v>
      </c>
      <c r="M640">
        <v>70737.66</v>
      </c>
      <c r="N640">
        <v>0.25</v>
      </c>
      <c r="O640">
        <v>17684.419999999998</v>
      </c>
      <c r="P640" t="s">
        <v>1522</v>
      </c>
      <c r="Q640" t="s">
        <v>1338</v>
      </c>
      <c r="R640">
        <v>6</v>
      </c>
    </row>
    <row r="641" spans="1:18">
      <c r="A641" t="s">
        <v>2803</v>
      </c>
      <c r="B641" s="77">
        <v>45566</v>
      </c>
      <c r="C641" t="s">
        <v>1533</v>
      </c>
      <c r="D641" t="s">
        <v>22</v>
      </c>
      <c r="E641" t="s">
        <v>777</v>
      </c>
      <c r="F641" t="s">
        <v>1291</v>
      </c>
      <c r="G641" t="s">
        <v>1513</v>
      </c>
      <c r="H641" t="s">
        <v>1569</v>
      </c>
      <c r="I641" t="s">
        <v>2804</v>
      </c>
      <c r="J641">
        <v>9</v>
      </c>
      <c r="K641">
        <v>635</v>
      </c>
      <c r="L641">
        <v>0.05</v>
      </c>
      <c r="M641">
        <v>5429.25</v>
      </c>
      <c r="N641">
        <v>0.4</v>
      </c>
      <c r="O641">
        <v>2171.6999999999998</v>
      </c>
      <c r="P641" t="s">
        <v>1525</v>
      </c>
      <c r="Q641" t="s">
        <v>1338</v>
      </c>
      <c r="R641">
        <v>5</v>
      </c>
    </row>
    <row r="642" spans="1:18">
      <c r="A642" t="s">
        <v>2805</v>
      </c>
      <c r="B642" s="77">
        <v>45567</v>
      </c>
      <c r="C642" t="s">
        <v>177</v>
      </c>
      <c r="D642" t="s">
        <v>22</v>
      </c>
      <c r="E642" t="s">
        <v>834</v>
      </c>
      <c r="F642" t="s">
        <v>1291</v>
      </c>
      <c r="G642" t="s">
        <v>1504</v>
      </c>
      <c r="H642" t="s">
        <v>1542</v>
      </c>
      <c r="I642" t="s">
        <v>2806</v>
      </c>
      <c r="J642">
        <v>2</v>
      </c>
      <c r="K642">
        <v>13686</v>
      </c>
      <c r="L642">
        <v>0.05</v>
      </c>
      <c r="M642">
        <v>26003.4</v>
      </c>
      <c r="N642">
        <v>0.25</v>
      </c>
      <c r="O642">
        <v>6500.85</v>
      </c>
      <c r="P642" t="s">
        <v>1516</v>
      </c>
      <c r="Q642" t="s">
        <v>1338</v>
      </c>
      <c r="R642">
        <v>4</v>
      </c>
    </row>
    <row r="643" spans="1:18">
      <c r="A643" t="s">
        <v>2807</v>
      </c>
      <c r="B643" s="77">
        <v>45568</v>
      </c>
      <c r="C643" t="s">
        <v>177</v>
      </c>
      <c r="D643" t="s">
        <v>22</v>
      </c>
      <c r="E643" t="s">
        <v>777</v>
      </c>
      <c r="F643" t="s">
        <v>1503</v>
      </c>
      <c r="G643" t="s">
        <v>1513</v>
      </c>
      <c r="H643" t="s">
        <v>1539</v>
      </c>
      <c r="I643" t="s">
        <v>2808</v>
      </c>
      <c r="J643">
        <v>5</v>
      </c>
      <c r="K643">
        <v>1434</v>
      </c>
      <c r="L643">
        <v>0.21</v>
      </c>
      <c r="M643">
        <v>5664.3</v>
      </c>
      <c r="N643">
        <v>0.4</v>
      </c>
      <c r="O643">
        <v>2265.7199999999998</v>
      </c>
      <c r="P643" t="s">
        <v>1522</v>
      </c>
      <c r="Q643" t="s">
        <v>1338</v>
      </c>
      <c r="R643">
        <v>1</v>
      </c>
    </row>
    <row r="644" spans="1:18">
      <c r="A644" t="s">
        <v>2809</v>
      </c>
      <c r="B644" s="77">
        <v>45569</v>
      </c>
      <c r="C644" t="s">
        <v>1562</v>
      </c>
      <c r="D644" t="s">
        <v>28</v>
      </c>
      <c r="E644" t="s">
        <v>1502</v>
      </c>
      <c r="F644" t="s">
        <v>1291</v>
      </c>
      <c r="G644" t="s">
        <v>1513</v>
      </c>
      <c r="H644" t="s">
        <v>1569</v>
      </c>
      <c r="I644" t="s">
        <v>2810</v>
      </c>
      <c r="J644">
        <v>4</v>
      </c>
      <c r="K644">
        <v>698</v>
      </c>
      <c r="L644">
        <v>7.0000000000000007E-2</v>
      </c>
      <c r="M644">
        <v>2596.56</v>
      </c>
      <c r="N644">
        <v>0.4</v>
      </c>
      <c r="O644">
        <v>1038.6199999999999</v>
      </c>
      <c r="P644" t="s">
        <v>1516</v>
      </c>
      <c r="Q644" t="s">
        <v>29</v>
      </c>
      <c r="R644">
        <v>7</v>
      </c>
    </row>
    <row r="645" spans="1:18">
      <c r="A645" t="s">
        <v>2811</v>
      </c>
      <c r="B645" s="77">
        <v>45570</v>
      </c>
      <c r="C645" t="s">
        <v>1533</v>
      </c>
      <c r="D645" t="s">
        <v>28</v>
      </c>
      <c r="E645" t="s">
        <v>1511</v>
      </c>
      <c r="F645" t="s">
        <v>1291</v>
      </c>
      <c r="G645" t="s">
        <v>215</v>
      </c>
      <c r="H645" t="s">
        <v>1520</v>
      </c>
      <c r="I645" t="s">
        <v>2812</v>
      </c>
      <c r="J645">
        <v>2</v>
      </c>
      <c r="K645">
        <v>1062</v>
      </c>
      <c r="L645">
        <v>0.23</v>
      </c>
      <c r="M645">
        <v>1635.48</v>
      </c>
      <c r="N645">
        <v>0.35</v>
      </c>
      <c r="O645">
        <v>572.41999999999996</v>
      </c>
      <c r="P645" t="s">
        <v>1522</v>
      </c>
      <c r="Q645" t="s">
        <v>1338</v>
      </c>
      <c r="R645">
        <v>8</v>
      </c>
    </row>
    <row r="646" spans="1:18">
      <c r="A646" t="s">
        <v>2813</v>
      </c>
      <c r="B646" s="77">
        <v>45571</v>
      </c>
      <c r="C646" t="s">
        <v>1518</v>
      </c>
      <c r="D646" t="s">
        <v>127</v>
      </c>
      <c r="E646" t="s">
        <v>834</v>
      </c>
      <c r="F646" t="s">
        <v>1563</v>
      </c>
      <c r="G646" t="s">
        <v>1513</v>
      </c>
      <c r="H646" t="s">
        <v>1539</v>
      </c>
      <c r="I646" t="s">
        <v>2814</v>
      </c>
      <c r="J646">
        <v>9</v>
      </c>
      <c r="K646">
        <v>641</v>
      </c>
      <c r="L646">
        <v>0.24</v>
      </c>
      <c r="M646">
        <v>4384.4399999999996</v>
      </c>
      <c r="N646">
        <v>0.4</v>
      </c>
      <c r="O646">
        <v>1753.78</v>
      </c>
      <c r="P646" t="s">
        <v>1516</v>
      </c>
      <c r="Q646" t="s">
        <v>1338</v>
      </c>
      <c r="R646">
        <v>2</v>
      </c>
    </row>
    <row r="647" spans="1:18">
      <c r="A647" t="s">
        <v>2815</v>
      </c>
      <c r="B647" s="77">
        <v>45572</v>
      </c>
      <c r="C647" t="s">
        <v>1562</v>
      </c>
      <c r="D647" t="s">
        <v>127</v>
      </c>
      <c r="E647" t="s">
        <v>777</v>
      </c>
      <c r="F647" t="s">
        <v>1291</v>
      </c>
      <c r="G647" t="s">
        <v>1005</v>
      </c>
      <c r="H647" t="s">
        <v>1549</v>
      </c>
      <c r="I647" t="s">
        <v>2816</v>
      </c>
      <c r="J647">
        <v>9</v>
      </c>
      <c r="K647">
        <v>10964</v>
      </c>
      <c r="L647">
        <v>0.14000000000000001</v>
      </c>
      <c r="M647">
        <v>84861.36</v>
      </c>
      <c r="N647">
        <v>0.2</v>
      </c>
      <c r="O647">
        <v>16972.27</v>
      </c>
      <c r="P647" t="s">
        <v>1516</v>
      </c>
      <c r="Q647" t="s">
        <v>1338</v>
      </c>
      <c r="R647">
        <v>7</v>
      </c>
    </row>
    <row r="648" spans="1:18">
      <c r="A648" t="s">
        <v>2817</v>
      </c>
      <c r="B648" s="77">
        <v>45573</v>
      </c>
      <c r="C648" t="s">
        <v>1533</v>
      </c>
      <c r="D648" t="s">
        <v>28</v>
      </c>
      <c r="E648" t="s">
        <v>1502</v>
      </c>
      <c r="F648" t="s">
        <v>1286</v>
      </c>
      <c r="G648" t="s">
        <v>215</v>
      </c>
      <c r="H648" t="s">
        <v>1520</v>
      </c>
      <c r="I648" t="s">
        <v>2818</v>
      </c>
      <c r="J648">
        <v>6</v>
      </c>
      <c r="K648">
        <v>2537</v>
      </c>
      <c r="L648">
        <v>0.04</v>
      </c>
      <c r="M648">
        <v>14613.12</v>
      </c>
      <c r="N648">
        <v>0.35</v>
      </c>
      <c r="O648">
        <v>5114.59</v>
      </c>
      <c r="P648" t="s">
        <v>1522</v>
      </c>
      <c r="Q648" t="s">
        <v>1338</v>
      </c>
      <c r="R648">
        <v>6</v>
      </c>
    </row>
    <row r="649" spans="1:18">
      <c r="A649" t="s">
        <v>2819</v>
      </c>
      <c r="B649" s="77">
        <v>45574</v>
      </c>
      <c r="C649" t="s">
        <v>1562</v>
      </c>
      <c r="D649" t="s">
        <v>127</v>
      </c>
      <c r="E649" t="s">
        <v>834</v>
      </c>
      <c r="F649" t="s">
        <v>1512</v>
      </c>
      <c r="G649" t="s">
        <v>1513</v>
      </c>
      <c r="H649" t="s">
        <v>1569</v>
      </c>
      <c r="I649" t="s">
        <v>2820</v>
      </c>
      <c r="J649">
        <v>6</v>
      </c>
      <c r="K649">
        <v>719</v>
      </c>
      <c r="L649">
        <v>0.09</v>
      </c>
      <c r="M649">
        <v>3925.74</v>
      </c>
      <c r="N649">
        <v>0.4</v>
      </c>
      <c r="O649">
        <v>1570.3</v>
      </c>
      <c r="P649" t="s">
        <v>1525</v>
      </c>
      <c r="Q649" t="s">
        <v>29</v>
      </c>
      <c r="R649">
        <v>5</v>
      </c>
    </row>
    <row r="650" spans="1:18">
      <c r="A650" t="s">
        <v>2821</v>
      </c>
      <c r="B650" s="77">
        <v>45575</v>
      </c>
      <c r="C650" t="s">
        <v>177</v>
      </c>
      <c r="D650" t="s">
        <v>22</v>
      </c>
      <c r="E650" t="s">
        <v>1511</v>
      </c>
      <c r="F650" t="s">
        <v>1503</v>
      </c>
      <c r="G650" t="s">
        <v>216</v>
      </c>
      <c r="H650" t="s">
        <v>1003</v>
      </c>
      <c r="I650" t="s">
        <v>2822</v>
      </c>
      <c r="J650">
        <v>8</v>
      </c>
      <c r="K650">
        <v>15439</v>
      </c>
      <c r="L650">
        <v>0.2</v>
      </c>
      <c r="M650">
        <v>98809.600000000006</v>
      </c>
      <c r="N650">
        <v>0.15</v>
      </c>
      <c r="O650">
        <v>14821.44</v>
      </c>
      <c r="P650" t="s">
        <v>1525</v>
      </c>
      <c r="Q650" t="s">
        <v>1338</v>
      </c>
      <c r="R650">
        <v>4</v>
      </c>
    </row>
    <row r="651" spans="1:18">
      <c r="A651" t="s">
        <v>2823</v>
      </c>
      <c r="B651" s="77">
        <v>45576</v>
      </c>
      <c r="C651" t="s">
        <v>1501</v>
      </c>
      <c r="D651" t="s">
        <v>33</v>
      </c>
      <c r="E651" t="s">
        <v>834</v>
      </c>
      <c r="F651" t="s">
        <v>1519</v>
      </c>
      <c r="G651" t="s">
        <v>1005</v>
      </c>
      <c r="H651" t="s">
        <v>1549</v>
      </c>
      <c r="I651" t="s">
        <v>2052</v>
      </c>
      <c r="J651">
        <v>6</v>
      </c>
      <c r="K651">
        <v>16473</v>
      </c>
      <c r="L651">
        <v>0.09</v>
      </c>
      <c r="M651">
        <v>89942.58</v>
      </c>
      <c r="N651">
        <v>0.2</v>
      </c>
      <c r="O651">
        <v>17988.52</v>
      </c>
      <c r="P651" t="s">
        <v>1516</v>
      </c>
      <c r="Q651" t="s">
        <v>1338</v>
      </c>
      <c r="R651">
        <v>2</v>
      </c>
    </row>
    <row r="652" spans="1:18">
      <c r="A652" t="s">
        <v>2824</v>
      </c>
      <c r="B652" s="77">
        <v>45577</v>
      </c>
      <c r="C652" t="s">
        <v>1562</v>
      </c>
      <c r="D652" t="s">
        <v>127</v>
      </c>
      <c r="E652" t="s">
        <v>1511</v>
      </c>
      <c r="F652" t="s">
        <v>1512</v>
      </c>
      <c r="G652" t="s">
        <v>1005</v>
      </c>
      <c r="H652" t="s">
        <v>1004</v>
      </c>
      <c r="I652" t="s">
        <v>2825</v>
      </c>
      <c r="J652">
        <v>1</v>
      </c>
      <c r="K652">
        <v>11765</v>
      </c>
      <c r="L652">
        <v>0.02</v>
      </c>
      <c r="M652">
        <v>11529.7</v>
      </c>
      <c r="N652">
        <v>0.2</v>
      </c>
      <c r="O652">
        <v>2305.94</v>
      </c>
      <c r="P652" t="s">
        <v>1516</v>
      </c>
      <c r="Q652" t="s">
        <v>1338</v>
      </c>
      <c r="R652">
        <v>6</v>
      </c>
    </row>
    <row r="653" spans="1:18">
      <c r="A653" t="s">
        <v>2826</v>
      </c>
      <c r="B653" s="77">
        <v>45578</v>
      </c>
      <c r="C653" t="s">
        <v>1518</v>
      </c>
      <c r="D653" t="s">
        <v>28</v>
      </c>
      <c r="E653" t="s">
        <v>834</v>
      </c>
      <c r="F653" t="s">
        <v>1563</v>
      </c>
      <c r="G653" t="s">
        <v>1005</v>
      </c>
      <c r="H653" t="s">
        <v>81</v>
      </c>
      <c r="I653" t="s">
        <v>1653</v>
      </c>
      <c r="J653">
        <v>4</v>
      </c>
      <c r="K653">
        <v>15279</v>
      </c>
      <c r="L653">
        <v>0.14000000000000001</v>
      </c>
      <c r="M653">
        <v>52559.76</v>
      </c>
      <c r="N653">
        <v>0.2</v>
      </c>
      <c r="O653">
        <v>10511.95</v>
      </c>
      <c r="P653" t="s">
        <v>1525</v>
      </c>
      <c r="Q653" t="s">
        <v>1338</v>
      </c>
      <c r="R653">
        <v>5</v>
      </c>
    </row>
    <row r="654" spans="1:18">
      <c r="A654" t="s">
        <v>2827</v>
      </c>
      <c r="B654" s="77">
        <v>45579</v>
      </c>
      <c r="C654" t="s">
        <v>1510</v>
      </c>
      <c r="D654" t="s">
        <v>127</v>
      </c>
      <c r="E654" t="s">
        <v>777</v>
      </c>
      <c r="F654" t="s">
        <v>1503</v>
      </c>
      <c r="G654" t="s">
        <v>215</v>
      </c>
      <c r="H654" t="s">
        <v>1520</v>
      </c>
      <c r="I654" t="s">
        <v>2828</v>
      </c>
      <c r="J654">
        <v>7</v>
      </c>
      <c r="K654">
        <v>3791</v>
      </c>
      <c r="L654">
        <v>0.21</v>
      </c>
      <c r="M654">
        <v>20964.23</v>
      </c>
      <c r="N654">
        <v>0.35</v>
      </c>
      <c r="O654">
        <v>7337.48</v>
      </c>
      <c r="P654" t="s">
        <v>1525</v>
      </c>
      <c r="Q654" t="s">
        <v>1338</v>
      </c>
      <c r="R654">
        <v>2</v>
      </c>
    </row>
    <row r="655" spans="1:18">
      <c r="A655" t="s">
        <v>2829</v>
      </c>
      <c r="B655" s="77">
        <v>45580</v>
      </c>
      <c r="C655" t="s">
        <v>1533</v>
      </c>
      <c r="D655" t="s">
        <v>127</v>
      </c>
      <c r="E655" t="s">
        <v>1502</v>
      </c>
      <c r="F655" t="s">
        <v>1503</v>
      </c>
      <c r="G655" t="s">
        <v>1513</v>
      </c>
      <c r="H655" t="s">
        <v>1606</v>
      </c>
      <c r="I655" t="s">
        <v>2830</v>
      </c>
      <c r="J655">
        <v>2</v>
      </c>
      <c r="K655">
        <v>1446</v>
      </c>
      <c r="L655">
        <v>0.2</v>
      </c>
      <c r="M655">
        <v>2313.6</v>
      </c>
      <c r="N655">
        <v>0.4</v>
      </c>
      <c r="O655">
        <v>925.44</v>
      </c>
      <c r="P655" t="s">
        <v>1507</v>
      </c>
      <c r="Q655" t="s">
        <v>1338</v>
      </c>
      <c r="R655">
        <v>7</v>
      </c>
    </row>
    <row r="656" spans="1:18">
      <c r="A656" t="s">
        <v>2831</v>
      </c>
      <c r="B656" s="77">
        <v>45581</v>
      </c>
      <c r="C656" t="s">
        <v>1562</v>
      </c>
      <c r="D656" t="s">
        <v>127</v>
      </c>
      <c r="E656" t="s">
        <v>777</v>
      </c>
      <c r="F656" t="s">
        <v>1286</v>
      </c>
      <c r="G656" t="s">
        <v>1513</v>
      </c>
      <c r="H656" t="s">
        <v>1569</v>
      </c>
      <c r="I656" t="s">
        <v>2832</v>
      </c>
      <c r="J656">
        <v>9</v>
      </c>
      <c r="K656">
        <v>559</v>
      </c>
      <c r="L656">
        <v>0.04</v>
      </c>
      <c r="M656">
        <v>4829.76</v>
      </c>
      <c r="N656">
        <v>0.4</v>
      </c>
      <c r="O656">
        <v>1931.9</v>
      </c>
      <c r="P656" t="s">
        <v>1525</v>
      </c>
      <c r="Q656" t="s">
        <v>29</v>
      </c>
      <c r="R656">
        <v>6</v>
      </c>
    </row>
    <row r="657" spans="1:18">
      <c r="A657" t="s">
        <v>2833</v>
      </c>
      <c r="B657" s="77">
        <v>45582</v>
      </c>
      <c r="C657" t="s">
        <v>1562</v>
      </c>
      <c r="D657" t="s">
        <v>33</v>
      </c>
      <c r="E657" t="s">
        <v>777</v>
      </c>
      <c r="F657" t="s">
        <v>1512</v>
      </c>
      <c r="G657" t="s">
        <v>216</v>
      </c>
      <c r="H657" t="s">
        <v>1574</v>
      </c>
      <c r="I657" t="s">
        <v>2834</v>
      </c>
      <c r="J657">
        <v>8</v>
      </c>
      <c r="K657">
        <v>45144</v>
      </c>
      <c r="L657">
        <v>0.17</v>
      </c>
      <c r="M657">
        <v>299756.15999999997</v>
      </c>
      <c r="N657">
        <v>0.15</v>
      </c>
      <c r="O657">
        <v>44963.42</v>
      </c>
      <c r="P657" t="s">
        <v>1516</v>
      </c>
      <c r="Q657" t="s">
        <v>1338</v>
      </c>
      <c r="R657">
        <v>9</v>
      </c>
    </row>
    <row r="658" spans="1:18">
      <c r="A658" t="s">
        <v>2835</v>
      </c>
      <c r="B658" s="77">
        <v>45583</v>
      </c>
      <c r="C658" t="s">
        <v>1518</v>
      </c>
      <c r="D658" t="s">
        <v>22</v>
      </c>
      <c r="E658" t="s">
        <v>1511</v>
      </c>
      <c r="F658" t="s">
        <v>1512</v>
      </c>
      <c r="G658" t="s">
        <v>216</v>
      </c>
      <c r="H658" t="s">
        <v>1643</v>
      </c>
      <c r="I658" t="s">
        <v>2836</v>
      </c>
      <c r="J658">
        <v>8</v>
      </c>
      <c r="K658">
        <v>62161</v>
      </c>
      <c r="L658">
        <v>0.06</v>
      </c>
      <c r="M658">
        <v>467450.72</v>
      </c>
      <c r="N658">
        <v>0.15</v>
      </c>
      <c r="O658">
        <v>70117.61</v>
      </c>
      <c r="P658" t="s">
        <v>1522</v>
      </c>
      <c r="Q658" t="s">
        <v>1338</v>
      </c>
      <c r="R658">
        <v>5</v>
      </c>
    </row>
    <row r="659" spans="1:18">
      <c r="A659" t="s">
        <v>2837</v>
      </c>
      <c r="B659" s="77">
        <v>45584</v>
      </c>
      <c r="C659" t="s">
        <v>1501</v>
      </c>
      <c r="D659" t="s">
        <v>28</v>
      </c>
      <c r="E659" t="s">
        <v>1511</v>
      </c>
      <c r="F659" t="s">
        <v>1291</v>
      </c>
      <c r="G659" t="s">
        <v>1005</v>
      </c>
      <c r="H659" t="s">
        <v>1004</v>
      </c>
      <c r="I659" t="s">
        <v>2838</v>
      </c>
      <c r="J659">
        <v>7</v>
      </c>
      <c r="K659">
        <v>13824</v>
      </c>
      <c r="L659">
        <v>0.05</v>
      </c>
      <c r="M659">
        <v>91929.600000000006</v>
      </c>
      <c r="N659">
        <v>0.2</v>
      </c>
      <c r="O659">
        <v>18385.919999999998</v>
      </c>
      <c r="P659" t="s">
        <v>1525</v>
      </c>
      <c r="Q659" t="s">
        <v>1338</v>
      </c>
      <c r="R659">
        <v>9</v>
      </c>
    </row>
    <row r="660" spans="1:18">
      <c r="A660" t="s">
        <v>2839</v>
      </c>
      <c r="B660" s="77">
        <v>45585</v>
      </c>
      <c r="C660" t="s">
        <v>1562</v>
      </c>
      <c r="D660" t="s">
        <v>33</v>
      </c>
      <c r="E660" t="s">
        <v>1511</v>
      </c>
      <c r="F660" t="s">
        <v>1286</v>
      </c>
      <c r="G660" t="s">
        <v>216</v>
      </c>
      <c r="H660" t="s">
        <v>1003</v>
      </c>
      <c r="I660" t="s">
        <v>2840</v>
      </c>
      <c r="J660">
        <v>4</v>
      </c>
      <c r="K660">
        <v>60979</v>
      </c>
      <c r="L660">
        <v>0.22</v>
      </c>
      <c r="M660">
        <v>190254.48</v>
      </c>
      <c r="N660">
        <v>0.15</v>
      </c>
      <c r="O660">
        <v>28538.17</v>
      </c>
      <c r="P660" t="s">
        <v>1507</v>
      </c>
      <c r="Q660" t="s">
        <v>1338</v>
      </c>
      <c r="R660">
        <v>9</v>
      </c>
    </row>
    <row r="661" spans="1:18">
      <c r="A661" t="s">
        <v>2841</v>
      </c>
      <c r="B661" s="77">
        <v>45586</v>
      </c>
      <c r="C661" t="s">
        <v>1562</v>
      </c>
      <c r="D661" t="s">
        <v>28</v>
      </c>
      <c r="E661" t="s">
        <v>777</v>
      </c>
      <c r="F661" t="s">
        <v>1291</v>
      </c>
      <c r="G661" t="s">
        <v>215</v>
      </c>
      <c r="H661" t="s">
        <v>1603</v>
      </c>
      <c r="I661" t="s">
        <v>2842</v>
      </c>
      <c r="J661">
        <v>2</v>
      </c>
      <c r="K661">
        <v>2113</v>
      </c>
      <c r="L661">
        <v>0.06</v>
      </c>
      <c r="M661">
        <v>3972.44</v>
      </c>
      <c r="N661">
        <v>0.35</v>
      </c>
      <c r="O661">
        <v>1390.35</v>
      </c>
      <c r="P661" t="s">
        <v>1507</v>
      </c>
      <c r="Q661" t="s">
        <v>1338</v>
      </c>
      <c r="R661">
        <v>1</v>
      </c>
    </row>
    <row r="662" spans="1:18">
      <c r="A662" t="s">
        <v>2843</v>
      </c>
      <c r="B662" s="77">
        <v>45587</v>
      </c>
      <c r="C662" t="s">
        <v>1501</v>
      </c>
      <c r="D662" t="s">
        <v>28</v>
      </c>
      <c r="E662" t="s">
        <v>834</v>
      </c>
      <c r="F662" t="s">
        <v>1291</v>
      </c>
      <c r="G662" t="s">
        <v>1513</v>
      </c>
      <c r="H662" t="s">
        <v>1539</v>
      </c>
      <c r="I662" t="s">
        <v>2844</v>
      </c>
      <c r="J662">
        <v>3</v>
      </c>
      <c r="K662">
        <v>368</v>
      </c>
      <c r="L662">
        <v>7.0000000000000007E-2</v>
      </c>
      <c r="M662">
        <v>1026.72</v>
      </c>
      <c r="N662">
        <v>0.4</v>
      </c>
      <c r="O662">
        <v>410.69</v>
      </c>
      <c r="P662" t="s">
        <v>1507</v>
      </c>
      <c r="Q662" t="s">
        <v>1338</v>
      </c>
      <c r="R662">
        <v>5</v>
      </c>
    </row>
    <row r="663" spans="1:18">
      <c r="A663" t="s">
        <v>2845</v>
      </c>
      <c r="B663" s="77">
        <v>45588</v>
      </c>
      <c r="C663" t="s">
        <v>1518</v>
      </c>
      <c r="D663" t="s">
        <v>28</v>
      </c>
      <c r="E663" t="s">
        <v>834</v>
      </c>
      <c r="F663" t="s">
        <v>1503</v>
      </c>
      <c r="G663" t="s">
        <v>1005</v>
      </c>
      <c r="H663" t="s">
        <v>81</v>
      </c>
      <c r="I663" t="s">
        <v>2846</v>
      </c>
      <c r="J663">
        <v>6</v>
      </c>
      <c r="K663">
        <v>14504</v>
      </c>
      <c r="L663">
        <v>0</v>
      </c>
      <c r="M663">
        <v>87024</v>
      </c>
      <c r="N663">
        <v>0.2</v>
      </c>
      <c r="O663">
        <v>17404.8</v>
      </c>
      <c r="P663" t="s">
        <v>1522</v>
      </c>
      <c r="Q663" t="s">
        <v>1338</v>
      </c>
      <c r="R663">
        <v>9</v>
      </c>
    </row>
    <row r="664" spans="1:18">
      <c r="A664" t="s">
        <v>2847</v>
      </c>
      <c r="B664" s="77">
        <v>45589</v>
      </c>
      <c r="C664" t="s">
        <v>1533</v>
      </c>
      <c r="D664" t="s">
        <v>33</v>
      </c>
      <c r="E664" t="s">
        <v>777</v>
      </c>
      <c r="F664" t="s">
        <v>1512</v>
      </c>
      <c r="G664" t="s">
        <v>216</v>
      </c>
      <c r="H664" t="s">
        <v>1643</v>
      </c>
      <c r="I664" t="s">
        <v>2848</v>
      </c>
      <c r="J664">
        <v>5</v>
      </c>
      <c r="K664">
        <v>71558</v>
      </c>
      <c r="L664">
        <v>0.22</v>
      </c>
      <c r="M664">
        <v>279076.2</v>
      </c>
      <c r="N664">
        <v>0.15</v>
      </c>
      <c r="O664">
        <v>41861.43</v>
      </c>
      <c r="P664" t="s">
        <v>1525</v>
      </c>
      <c r="Q664" t="s">
        <v>1338</v>
      </c>
      <c r="R664">
        <v>7</v>
      </c>
    </row>
    <row r="665" spans="1:18">
      <c r="A665" t="s">
        <v>2849</v>
      </c>
      <c r="B665" s="77">
        <v>45590</v>
      </c>
      <c r="C665" t="s">
        <v>1533</v>
      </c>
      <c r="D665" t="s">
        <v>22</v>
      </c>
      <c r="E665" t="s">
        <v>777</v>
      </c>
      <c r="F665" t="s">
        <v>1291</v>
      </c>
      <c r="G665" t="s">
        <v>215</v>
      </c>
      <c r="H665" t="s">
        <v>1520</v>
      </c>
      <c r="I665" t="s">
        <v>2850</v>
      </c>
      <c r="J665">
        <v>8</v>
      </c>
      <c r="K665">
        <v>4785</v>
      </c>
      <c r="L665">
        <v>0.2</v>
      </c>
      <c r="M665">
        <v>30624</v>
      </c>
      <c r="N665">
        <v>0.35</v>
      </c>
      <c r="O665">
        <v>10718.4</v>
      </c>
      <c r="P665" t="s">
        <v>1525</v>
      </c>
      <c r="Q665" t="s">
        <v>29</v>
      </c>
      <c r="R665">
        <v>6</v>
      </c>
    </row>
    <row r="666" spans="1:18">
      <c r="A666" t="s">
        <v>2851</v>
      </c>
      <c r="B666" s="77">
        <v>45591</v>
      </c>
      <c r="C666" t="s">
        <v>1562</v>
      </c>
      <c r="D666" t="s">
        <v>28</v>
      </c>
      <c r="E666" t="s">
        <v>1502</v>
      </c>
      <c r="F666" t="s">
        <v>1563</v>
      </c>
      <c r="G666" t="s">
        <v>215</v>
      </c>
      <c r="H666" t="s">
        <v>1603</v>
      </c>
      <c r="I666" t="s">
        <v>1604</v>
      </c>
      <c r="J666">
        <v>6</v>
      </c>
      <c r="K666">
        <v>869</v>
      </c>
      <c r="L666">
        <v>0.16</v>
      </c>
      <c r="M666">
        <v>4379.76</v>
      </c>
      <c r="N666">
        <v>0.35</v>
      </c>
      <c r="O666">
        <v>1532.92</v>
      </c>
      <c r="P666" t="s">
        <v>1525</v>
      </c>
      <c r="Q666" t="s">
        <v>1338</v>
      </c>
      <c r="R666">
        <v>6</v>
      </c>
    </row>
    <row r="667" spans="1:18">
      <c r="A667" t="s">
        <v>2852</v>
      </c>
      <c r="B667" s="77">
        <v>45592</v>
      </c>
      <c r="C667" t="s">
        <v>1501</v>
      </c>
      <c r="D667" t="s">
        <v>22</v>
      </c>
      <c r="E667" t="s">
        <v>1511</v>
      </c>
      <c r="F667" t="s">
        <v>1563</v>
      </c>
      <c r="G667" t="s">
        <v>216</v>
      </c>
      <c r="H667" t="s">
        <v>1707</v>
      </c>
      <c r="I667" t="s">
        <v>1984</v>
      </c>
      <c r="J667">
        <v>6</v>
      </c>
      <c r="K667">
        <v>56857</v>
      </c>
      <c r="L667">
        <v>0.19</v>
      </c>
      <c r="M667">
        <v>276325.02</v>
      </c>
      <c r="N667">
        <v>0.15</v>
      </c>
      <c r="O667">
        <v>41448.75</v>
      </c>
      <c r="P667" t="s">
        <v>1522</v>
      </c>
      <c r="Q667" t="s">
        <v>29</v>
      </c>
      <c r="R667">
        <v>7</v>
      </c>
    </row>
    <row r="668" spans="1:18">
      <c r="A668" t="s">
        <v>2853</v>
      </c>
      <c r="B668" s="77">
        <v>45593</v>
      </c>
      <c r="C668" t="s">
        <v>1562</v>
      </c>
      <c r="D668" t="s">
        <v>22</v>
      </c>
      <c r="E668" t="s">
        <v>1511</v>
      </c>
      <c r="F668" t="s">
        <v>1512</v>
      </c>
      <c r="G668" t="s">
        <v>1513</v>
      </c>
      <c r="H668" t="s">
        <v>1514</v>
      </c>
      <c r="I668" t="s">
        <v>2854</v>
      </c>
      <c r="J668">
        <v>1</v>
      </c>
      <c r="K668">
        <v>348</v>
      </c>
      <c r="L668">
        <v>0.04</v>
      </c>
      <c r="M668">
        <v>334.08</v>
      </c>
      <c r="N668">
        <v>0.4</v>
      </c>
      <c r="O668">
        <v>133.63</v>
      </c>
      <c r="P668" t="s">
        <v>1522</v>
      </c>
      <c r="Q668" t="s">
        <v>29</v>
      </c>
      <c r="R668">
        <v>1</v>
      </c>
    </row>
    <row r="669" spans="1:18">
      <c r="A669" t="s">
        <v>2855</v>
      </c>
      <c r="B669" s="77">
        <v>45594</v>
      </c>
      <c r="C669" t="s">
        <v>1510</v>
      </c>
      <c r="D669" t="s">
        <v>127</v>
      </c>
      <c r="E669" t="s">
        <v>777</v>
      </c>
      <c r="F669" t="s">
        <v>1563</v>
      </c>
      <c r="G669" t="s">
        <v>216</v>
      </c>
      <c r="H669" t="s">
        <v>1574</v>
      </c>
      <c r="I669" t="s">
        <v>2856</v>
      </c>
      <c r="J669">
        <v>4</v>
      </c>
      <c r="K669">
        <v>35227</v>
      </c>
      <c r="L669">
        <v>0.11</v>
      </c>
      <c r="M669">
        <v>125408.12</v>
      </c>
      <c r="N669">
        <v>0.15</v>
      </c>
      <c r="O669">
        <v>18811.22</v>
      </c>
      <c r="P669" t="s">
        <v>1516</v>
      </c>
      <c r="Q669" t="s">
        <v>1338</v>
      </c>
      <c r="R669">
        <v>4</v>
      </c>
    </row>
    <row r="670" spans="1:18">
      <c r="A670" t="s">
        <v>2857</v>
      </c>
      <c r="B670" s="77">
        <v>45595</v>
      </c>
      <c r="C670" t="s">
        <v>1533</v>
      </c>
      <c r="D670" t="s">
        <v>33</v>
      </c>
      <c r="E670" t="s">
        <v>777</v>
      </c>
      <c r="F670" t="s">
        <v>1503</v>
      </c>
      <c r="G670" t="s">
        <v>1005</v>
      </c>
      <c r="H670" t="s">
        <v>1004</v>
      </c>
      <c r="I670" t="s">
        <v>2858</v>
      </c>
      <c r="J670">
        <v>5</v>
      </c>
      <c r="K670">
        <v>7978</v>
      </c>
      <c r="L670">
        <v>0.09</v>
      </c>
      <c r="M670">
        <v>36299.9</v>
      </c>
      <c r="N670">
        <v>0.2</v>
      </c>
      <c r="O670">
        <v>7259.98</v>
      </c>
      <c r="P670" t="s">
        <v>1507</v>
      </c>
      <c r="Q670" t="s">
        <v>1338</v>
      </c>
      <c r="R670">
        <v>1</v>
      </c>
    </row>
    <row r="671" spans="1:18">
      <c r="A671" t="s">
        <v>2859</v>
      </c>
      <c r="B671" s="77">
        <v>45596</v>
      </c>
      <c r="C671" t="s">
        <v>177</v>
      </c>
      <c r="D671" t="s">
        <v>33</v>
      </c>
      <c r="E671" t="s">
        <v>834</v>
      </c>
      <c r="F671" t="s">
        <v>1286</v>
      </c>
      <c r="G671" t="s">
        <v>216</v>
      </c>
      <c r="H671" t="s">
        <v>1643</v>
      </c>
      <c r="I671" t="s">
        <v>2860</v>
      </c>
      <c r="J671">
        <v>3</v>
      </c>
      <c r="K671">
        <v>27153</v>
      </c>
      <c r="L671">
        <v>0.02</v>
      </c>
      <c r="M671">
        <v>79829.820000000007</v>
      </c>
      <c r="N671">
        <v>0.15</v>
      </c>
      <c r="O671">
        <v>11974.47</v>
      </c>
      <c r="P671" t="s">
        <v>1507</v>
      </c>
      <c r="Q671" t="s">
        <v>1338</v>
      </c>
      <c r="R671">
        <v>6</v>
      </c>
    </row>
    <row r="672" spans="1:18">
      <c r="A672" t="s">
        <v>2861</v>
      </c>
      <c r="B672" s="77">
        <v>45597</v>
      </c>
      <c r="C672" t="s">
        <v>1510</v>
      </c>
      <c r="D672" t="s">
        <v>127</v>
      </c>
      <c r="E672" t="s">
        <v>777</v>
      </c>
      <c r="F672" t="s">
        <v>1519</v>
      </c>
      <c r="G672" t="s">
        <v>215</v>
      </c>
      <c r="H672" t="s">
        <v>1581</v>
      </c>
      <c r="I672" t="s">
        <v>2862</v>
      </c>
      <c r="J672">
        <v>9</v>
      </c>
      <c r="K672">
        <v>2921</v>
      </c>
      <c r="L672">
        <v>0.12</v>
      </c>
      <c r="M672">
        <v>23134.32</v>
      </c>
      <c r="N672">
        <v>0.35</v>
      </c>
      <c r="O672">
        <v>8097.01</v>
      </c>
      <c r="P672" t="s">
        <v>1525</v>
      </c>
      <c r="Q672" t="s">
        <v>29</v>
      </c>
      <c r="R672">
        <v>4</v>
      </c>
    </row>
    <row r="673" spans="1:18">
      <c r="A673" t="s">
        <v>2863</v>
      </c>
      <c r="B673" s="77">
        <v>45598</v>
      </c>
      <c r="C673" t="s">
        <v>1562</v>
      </c>
      <c r="D673" t="s">
        <v>127</v>
      </c>
      <c r="E673" t="s">
        <v>834</v>
      </c>
      <c r="F673" t="s">
        <v>1291</v>
      </c>
      <c r="G673" t="s">
        <v>216</v>
      </c>
      <c r="H673" t="s">
        <v>1707</v>
      </c>
      <c r="I673" t="s">
        <v>2864</v>
      </c>
      <c r="J673">
        <v>1</v>
      </c>
      <c r="K673">
        <v>49071</v>
      </c>
      <c r="L673">
        <v>0.23</v>
      </c>
      <c r="M673">
        <v>37784.67</v>
      </c>
      <c r="N673">
        <v>0.15</v>
      </c>
      <c r="O673">
        <v>5667.7</v>
      </c>
      <c r="P673" t="s">
        <v>1522</v>
      </c>
      <c r="Q673" t="s">
        <v>1338</v>
      </c>
      <c r="R673">
        <v>1</v>
      </c>
    </row>
    <row r="674" spans="1:18">
      <c r="A674" t="s">
        <v>2865</v>
      </c>
      <c r="B674" s="77">
        <v>45599</v>
      </c>
      <c r="C674" t="s">
        <v>1518</v>
      </c>
      <c r="D674" t="s">
        <v>22</v>
      </c>
      <c r="E674" t="s">
        <v>777</v>
      </c>
      <c r="F674" t="s">
        <v>1519</v>
      </c>
      <c r="G674" t="s">
        <v>1513</v>
      </c>
      <c r="H674" t="s">
        <v>1606</v>
      </c>
      <c r="I674" t="s">
        <v>2866</v>
      </c>
      <c r="J674">
        <v>6</v>
      </c>
      <c r="K674">
        <v>550</v>
      </c>
      <c r="L674">
        <v>0.01</v>
      </c>
      <c r="M674">
        <v>3267</v>
      </c>
      <c r="N674">
        <v>0.4</v>
      </c>
      <c r="O674">
        <v>1306.8</v>
      </c>
      <c r="P674" t="s">
        <v>1522</v>
      </c>
      <c r="Q674" t="s">
        <v>1338</v>
      </c>
      <c r="R674">
        <v>9</v>
      </c>
    </row>
    <row r="675" spans="1:18">
      <c r="A675" t="s">
        <v>2867</v>
      </c>
      <c r="B675" s="77">
        <v>45600</v>
      </c>
      <c r="C675" t="s">
        <v>1533</v>
      </c>
      <c r="D675" t="s">
        <v>28</v>
      </c>
      <c r="E675" t="s">
        <v>1502</v>
      </c>
      <c r="F675" t="s">
        <v>1286</v>
      </c>
      <c r="G675" t="s">
        <v>1504</v>
      </c>
      <c r="H675" t="s">
        <v>1586</v>
      </c>
      <c r="I675" t="s">
        <v>2868</v>
      </c>
      <c r="J675">
        <v>6</v>
      </c>
      <c r="K675">
        <v>4983</v>
      </c>
      <c r="L675">
        <v>7.0000000000000007E-2</v>
      </c>
      <c r="M675">
        <v>27805.14</v>
      </c>
      <c r="N675">
        <v>0.25</v>
      </c>
      <c r="O675">
        <v>6951.28</v>
      </c>
      <c r="P675" t="s">
        <v>1525</v>
      </c>
      <c r="Q675" t="s">
        <v>29</v>
      </c>
      <c r="R675">
        <v>4</v>
      </c>
    </row>
    <row r="676" spans="1:18">
      <c r="A676" t="s">
        <v>2869</v>
      </c>
      <c r="B676" s="77">
        <v>45601</v>
      </c>
      <c r="C676" t="s">
        <v>177</v>
      </c>
      <c r="D676" t="s">
        <v>33</v>
      </c>
      <c r="E676" t="s">
        <v>1502</v>
      </c>
      <c r="F676" t="s">
        <v>1286</v>
      </c>
      <c r="G676" t="s">
        <v>216</v>
      </c>
      <c r="H676" t="s">
        <v>1643</v>
      </c>
      <c r="I676" t="s">
        <v>2870</v>
      </c>
      <c r="J676">
        <v>5</v>
      </c>
      <c r="K676">
        <v>19503</v>
      </c>
      <c r="L676">
        <v>0.05</v>
      </c>
      <c r="M676">
        <v>92639.25</v>
      </c>
      <c r="N676">
        <v>0.15</v>
      </c>
      <c r="O676">
        <v>13895.89</v>
      </c>
      <c r="P676" t="s">
        <v>1525</v>
      </c>
      <c r="Q676" t="s">
        <v>1338</v>
      </c>
      <c r="R676">
        <v>6</v>
      </c>
    </row>
    <row r="677" spans="1:18">
      <c r="A677" t="s">
        <v>2871</v>
      </c>
      <c r="B677" s="77">
        <v>45602</v>
      </c>
      <c r="C677" t="s">
        <v>1510</v>
      </c>
      <c r="D677" t="s">
        <v>28</v>
      </c>
      <c r="E677" t="s">
        <v>834</v>
      </c>
      <c r="F677" t="s">
        <v>1503</v>
      </c>
      <c r="G677" t="s">
        <v>1513</v>
      </c>
      <c r="H677" t="s">
        <v>1514</v>
      </c>
      <c r="I677" t="s">
        <v>2872</v>
      </c>
      <c r="J677">
        <v>5</v>
      </c>
      <c r="K677">
        <v>1091</v>
      </c>
      <c r="L677">
        <v>0.06</v>
      </c>
      <c r="M677">
        <v>5127.7</v>
      </c>
      <c r="N677">
        <v>0.4</v>
      </c>
      <c r="O677">
        <v>2051.08</v>
      </c>
      <c r="P677" t="s">
        <v>1516</v>
      </c>
      <c r="Q677" t="s">
        <v>1338</v>
      </c>
      <c r="R677">
        <v>7</v>
      </c>
    </row>
    <row r="678" spans="1:18">
      <c r="A678" t="s">
        <v>2873</v>
      </c>
      <c r="B678" s="77">
        <v>45603</v>
      </c>
      <c r="C678" t="s">
        <v>1533</v>
      </c>
      <c r="D678" t="s">
        <v>28</v>
      </c>
      <c r="E678" t="s">
        <v>1511</v>
      </c>
      <c r="F678" t="s">
        <v>1563</v>
      </c>
      <c r="G678" t="s">
        <v>1513</v>
      </c>
      <c r="H678" t="s">
        <v>1569</v>
      </c>
      <c r="I678" t="s">
        <v>2874</v>
      </c>
      <c r="J678">
        <v>5</v>
      </c>
      <c r="K678">
        <v>1449</v>
      </c>
      <c r="L678">
        <v>0.23</v>
      </c>
      <c r="M678">
        <v>5578.65</v>
      </c>
      <c r="N678">
        <v>0.4</v>
      </c>
      <c r="O678">
        <v>2231.46</v>
      </c>
      <c r="P678" t="s">
        <v>1507</v>
      </c>
      <c r="Q678" t="s">
        <v>1338</v>
      </c>
      <c r="R678">
        <v>8</v>
      </c>
    </row>
    <row r="679" spans="1:18">
      <c r="A679" t="s">
        <v>2875</v>
      </c>
      <c r="B679" s="77">
        <v>45604</v>
      </c>
      <c r="C679" t="s">
        <v>1501</v>
      </c>
      <c r="D679" t="s">
        <v>127</v>
      </c>
      <c r="E679" t="s">
        <v>1502</v>
      </c>
      <c r="F679" t="s">
        <v>1563</v>
      </c>
      <c r="G679" t="s">
        <v>215</v>
      </c>
      <c r="H679" t="s">
        <v>1520</v>
      </c>
      <c r="I679" t="s">
        <v>2876</v>
      </c>
      <c r="J679">
        <v>6</v>
      </c>
      <c r="K679">
        <v>1022</v>
      </c>
      <c r="L679">
        <v>0.12</v>
      </c>
      <c r="M679">
        <v>5396.16</v>
      </c>
      <c r="N679">
        <v>0.35</v>
      </c>
      <c r="O679">
        <v>1888.66</v>
      </c>
      <c r="P679" t="s">
        <v>1507</v>
      </c>
      <c r="Q679" t="s">
        <v>1338</v>
      </c>
      <c r="R679">
        <v>9</v>
      </c>
    </row>
    <row r="680" spans="1:18">
      <c r="A680" t="s">
        <v>2877</v>
      </c>
      <c r="B680" s="77">
        <v>45605</v>
      </c>
      <c r="C680" t="s">
        <v>1518</v>
      </c>
      <c r="D680" t="s">
        <v>28</v>
      </c>
      <c r="E680" t="s">
        <v>834</v>
      </c>
      <c r="F680" t="s">
        <v>1286</v>
      </c>
      <c r="G680" t="s">
        <v>1513</v>
      </c>
      <c r="H680" t="s">
        <v>1569</v>
      </c>
      <c r="I680" t="s">
        <v>2878</v>
      </c>
      <c r="J680">
        <v>8</v>
      </c>
      <c r="K680">
        <v>721</v>
      </c>
      <c r="L680">
        <v>0.12</v>
      </c>
      <c r="M680">
        <v>5075.84</v>
      </c>
      <c r="N680">
        <v>0.4</v>
      </c>
      <c r="O680">
        <v>2030.34</v>
      </c>
      <c r="P680" t="s">
        <v>1507</v>
      </c>
      <c r="Q680" t="s">
        <v>1338</v>
      </c>
      <c r="R680">
        <v>9</v>
      </c>
    </row>
    <row r="681" spans="1:18">
      <c r="A681" t="s">
        <v>2879</v>
      </c>
      <c r="B681" s="77">
        <v>45606</v>
      </c>
      <c r="C681" t="s">
        <v>1510</v>
      </c>
      <c r="D681" t="s">
        <v>22</v>
      </c>
      <c r="E681" t="s">
        <v>777</v>
      </c>
      <c r="F681" t="s">
        <v>1503</v>
      </c>
      <c r="G681" t="s">
        <v>1513</v>
      </c>
      <c r="H681" t="s">
        <v>1569</v>
      </c>
      <c r="I681" t="s">
        <v>2880</v>
      </c>
      <c r="J681">
        <v>2</v>
      </c>
      <c r="K681">
        <v>982</v>
      </c>
      <c r="L681">
        <v>0.19</v>
      </c>
      <c r="M681">
        <v>1590.84</v>
      </c>
      <c r="N681">
        <v>0.4</v>
      </c>
      <c r="O681">
        <v>636.34</v>
      </c>
      <c r="P681" t="s">
        <v>1516</v>
      </c>
      <c r="Q681" t="s">
        <v>1338</v>
      </c>
      <c r="R681">
        <v>8</v>
      </c>
    </row>
    <row r="682" spans="1:18">
      <c r="A682" t="s">
        <v>2881</v>
      </c>
      <c r="B682" s="77">
        <v>45607</v>
      </c>
      <c r="C682" t="s">
        <v>1501</v>
      </c>
      <c r="D682" t="s">
        <v>127</v>
      </c>
      <c r="E682" t="s">
        <v>777</v>
      </c>
      <c r="F682" t="s">
        <v>1503</v>
      </c>
      <c r="G682" t="s">
        <v>1513</v>
      </c>
      <c r="H682" t="s">
        <v>1569</v>
      </c>
      <c r="I682" t="s">
        <v>2882</v>
      </c>
      <c r="J682">
        <v>6</v>
      </c>
      <c r="K682">
        <v>472</v>
      </c>
      <c r="L682">
        <v>0.04</v>
      </c>
      <c r="M682">
        <v>2718.72</v>
      </c>
      <c r="N682">
        <v>0.4</v>
      </c>
      <c r="O682">
        <v>1087.49</v>
      </c>
      <c r="P682" t="s">
        <v>1525</v>
      </c>
      <c r="Q682" t="s">
        <v>1338</v>
      </c>
      <c r="R682">
        <v>3</v>
      </c>
    </row>
    <row r="683" spans="1:18">
      <c r="A683" t="s">
        <v>2883</v>
      </c>
      <c r="B683" s="77">
        <v>45608</v>
      </c>
      <c r="C683" t="s">
        <v>1562</v>
      </c>
      <c r="D683" t="s">
        <v>28</v>
      </c>
      <c r="E683" t="s">
        <v>834</v>
      </c>
      <c r="F683" t="s">
        <v>1512</v>
      </c>
      <c r="G683" t="s">
        <v>1513</v>
      </c>
      <c r="H683" t="s">
        <v>1606</v>
      </c>
      <c r="I683" t="s">
        <v>2884</v>
      </c>
      <c r="J683">
        <v>1</v>
      </c>
      <c r="K683">
        <v>1135</v>
      </c>
      <c r="L683">
        <v>0.12</v>
      </c>
      <c r="M683">
        <v>998.8</v>
      </c>
      <c r="N683">
        <v>0.4</v>
      </c>
      <c r="O683">
        <v>399.52</v>
      </c>
      <c r="P683" t="s">
        <v>1525</v>
      </c>
      <c r="Q683" t="s">
        <v>29</v>
      </c>
      <c r="R683">
        <v>2</v>
      </c>
    </row>
    <row r="684" spans="1:18">
      <c r="A684" t="s">
        <v>2885</v>
      </c>
      <c r="B684" s="77">
        <v>45609</v>
      </c>
      <c r="C684" t="s">
        <v>1501</v>
      </c>
      <c r="D684" t="s">
        <v>127</v>
      </c>
      <c r="E684" t="s">
        <v>1511</v>
      </c>
      <c r="F684" t="s">
        <v>1291</v>
      </c>
      <c r="G684" t="s">
        <v>1005</v>
      </c>
      <c r="H684" t="s">
        <v>1566</v>
      </c>
      <c r="I684" t="s">
        <v>2886</v>
      </c>
      <c r="J684">
        <v>4</v>
      </c>
      <c r="K684">
        <v>14232</v>
      </c>
      <c r="L684">
        <v>0.11</v>
      </c>
      <c r="M684">
        <v>50665.919999999998</v>
      </c>
      <c r="N684">
        <v>0.2</v>
      </c>
      <c r="O684">
        <v>10133.18</v>
      </c>
      <c r="P684" t="s">
        <v>1507</v>
      </c>
      <c r="Q684" t="s">
        <v>1338</v>
      </c>
      <c r="R684">
        <v>5</v>
      </c>
    </row>
    <row r="685" spans="1:18">
      <c r="A685" t="s">
        <v>2887</v>
      </c>
      <c r="B685" s="77">
        <v>45610</v>
      </c>
      <c r="C685" t="s">
        <v>1510</v>
      </c>
      <c r="D685" t="s">
        <v>22</v>
      </c>
      <c r="E685" t="s">
        <v>834</v>
      </c>
      <c r="F685" t="s">
        <v>1563</v>
      </c>
      <c r="G685" t="s">
        <v>1005</v>
      </c>
      <c r="H685" t="s">
        <v>1004</v>
      </c>
      <c r="I685" t="s">
        <v>2888</v>
      </c>
      <c r="J685">
        <v>3</v>
      </c>
      <c r="K685">
        <v>6583</v>
      </c>
      <c r="L685">
        <v>0.15</v>
      </c>
      <c r="M685">
        <v>16786.650000000001</v>
      </c>
      <c r="N685">
        <v>0.2</v>
      </c>
      <c r="O685">
        <v>3357.33</v>
      </c>
      <c r="P685" t="s">
        <v>1507</v>
      </c>
      <c r="Q685" t="s">
        <v>1508</v>
      </c>
      <c r="R685">
        <v>1</v>
      </c>
    </row>
    <row r="686" spans="1:18">
      <c r="A686" t="s">
        <v>2889</v>
      </c>
      <c r="B686" s="77">
        <v>45611</v>
      </c>
      <c r="C686" t="s">
        <v>1510</v>
      </c>
      <c r="D686" t="s">
        <v>22</v>
      </c>
      <c r="E686" t="s">
        <v>834</v>
      </c>
      <c r="F686" t="s">
        <v>1286</v>
      </c>
      <c r="G686" t="s">
        <v>215</v>
      </c>
      <c r="H686" t="s">
        <v>1520</v>
      </c>
      <c r="I686" t="s">
        <v>2890</v>
      </c>
      <c r="J686">
        <v>9</v>
      </c>
      <c r="K686">
        <v>4197</v>
      </c>
      <c r="L686">
        <v>0.25</v>
      </c>
      <c r="M686">
        <v>28329.75</v>
      </c>
      <c r="N686">
        <v>0.35</v>
      </c>
      <c r="O686">
        <v>9915.41</v>
      </c>
      <c r="P686" t="s">
        <v>1516</v>
      </c>
      <c r="Q686" t="s">
        <v>1508</v>
      </c>
      <c r="R686">
        <v>3</v>
      </c>
    </row>
    <row r="687" spans="1:18">
      <c r="A687" t="s">
        <v>2891</v>
      </c>
      <c r="B687" s="77">
        <v>45612</v>
      </c>
      <c r="C687" t="s">
        <v>1562</v>
      </c>
      <c r="D687" t="s">
        <v>28</v>
      </c>
      <c r="E687" t="s">
        <v>1502</v>
      </c>
      <c r="F687" t="s">
        <v>1512</v>
      </c>
      <c r="G687" t="s">
        <v>216</v>
      </c>
      <c r="H687" t="s">
        <v>1707</v>
      </c>
      <c r="I687" t="s">
        <v>2892</v>
      </c>
      <c r="J687">
        <v>3</v>
      </c>
      <c r="K687">
        <v>12461</v>
      </c>
      <c r="L687">
        <v>0.19</v>
      </c>
      <c r="M687">
        <v>30280.23</v>
      </c>
      <c r="N687">
        <v>0.15</v>
      </c>
      <c r="O687">
        <v>4542.03</v>
      </c>
      <c r="P687" t="s">
        <v>1522</v>
      </c>
      <c r="Q687" t="s">
        <v>1338</v>
      </c>
      <c r="R687">
        <v>1</v>
      </c>
    </row>
    <row r="688" spans="1:18">
      <c r="A688" t="s">
        <v>2893</v>
      </c>
      <c r="B688" s="77">
        <v>45613</v>
      </c>
      <c r="C688" t="s">
        <v>1501</v>
      </c>
      <c r="D688" t="s">
        <v>127</v>
      </c>
      <c r="E688" t="s">
        <v>834</v>
      </c>
      <c r="F688" t="s">
        <v>1519</v>
      </c>
      <c r="G688" t="s">
        <v>1513</v>
      </c>
      <c r="H688" t="s">
        <v>1569</v>
      </c>
      <c r="I688" t="s">
        <v>2894</v>
      </c>
      <c r="J688">
        <v>6</v>
      </c>
      <c r="K688">
        <v>1395</v>
      </c>
      <c r="L688">
        <v>0.1</v>
      </c>
      <c r="M688">
        <v>7533</v>
      </c>
      <c r="N688">
        <v>0.4</v>
      </c>
      <c r="O688">
        <v>3013.2</v>
      </c>
      <c r="P688" t="s">
        <v>1522</v>
      </c>
      <c r="Q688" t="s">
        <v>1338</v>
      </c>
      <c r="R688">
        <v>3</v>
      </c>
    </row>
    <row r="689" spans="1:18">
      <c r="A689" t="s">
        <v>2895</v>
      </c>
      <c r="B689" s="77">
        <v>45614</v>
      </c>
      <c r="C689" t="s">
        <v>1501</v>
      </c>
      <c r="D689" t="s">
        <v>28</v>
      </c>
      <c r="E689" t="s">
        <v>834</v>
      </c>
      <c r="F689" t="s">
        <v>1563</v>
      </c>
      <c r="G689" t="s">
        <v>216</v>
      </c>
      <c r="H689" t="s">
        <v>1574</v>
      </c>
      <c r="I689" t="s">
        <v>2896</v>
      </c>
      <c r="J689">
        <v>1</v>
      </c>
      <c r="K689">
        <v>74946</v>
      </c>
      <c r="L689">
        <v>0.21</v>
      </c>
      <c r="M689">
        <v>59207.34</v>
      </c>
      <c r="N689">
        <v>0.15</v>
      </c>
      <c r="O689">
        <v>8881.1</v>
      </c>
      <c r="P689" t="s">
        <v>1507</v>
      </c>
      <c r="Q689" t="s">
        <v>1338</v>
      </c>
      <c r="R689">
        <v>4</v>
      </c>
    </row>
    <row r="690" spans="1:18">
      <c r="A690" t="s">
        <v>2897</v>
      </c>
      <c r="B690" s="77">
        <v>45615</v>
      </c>
      <c r="C690" t="s">
        <v>1562</v>
      </c>
      <c r="D690" t="s">
        <v>28</v>
      </c>
      <c r="E690" t="s">
        <v>777</v>
      </c>
      <c r="F690" t="s">
        <v>1291</v>
      </c>
      <c r="G690" t="s">
        <v>216</v>
      </c>
      <c r="H690" t="s">
        <v>1707</v>
      </c>
      <c r="I690" t="s">
        <v>2898</v>
      </c>
      <c r="J690">
        <v>6</v>
      </c>
      <c r="K690">
        <v>71332</v>
      </c>
      <c r="L690">
        <v>0.04</v>
      </c>
      <c r="M690">
        <v>410872.32000000001</v>
      </c>
      <c r="N690">
        <v>0.15</v>
      </c>
      <c r="O690">
        <v>61630.85</v>
      </c>
      <c r="P690" t="s">
        <v>1516</v>
      </c>
      <c r="Q690" t="s">
        <v>1338</v>
      </c>
      <c r="R690">
        <v>7</v>
      </c>
    </row>
    <row r="691" spans="1:18">
      <c r="A691" t="s">
        <v>2899</v>
      </c>
      <c r="B691" s="77">
        <v>45616</v>
      </c>
      <c r="C691" t="s">
        <v>1501</v>
      </c>
      <c r="D691" t="s">
        <v>127</v>
      </c>
      <c r="E691" t="s">
        <v>1502</v>
      </c>
      <c r="F691" t="s">
        <v>1503</v>
      </c>
      <c r="G691" t="s">
        <v>215</v>
      </c>
      <c r="H691" t="s">
        <v>1603</v>
      </c>
      <c r="I691" t="s">
        <v>2900</v>
      </c>
      <c r="J691">
        <v>4</v>
      </c>
      <c r="K691">
        <v>4566</v>
      </c>
      <c r="L691">
        <v>0.01</v>
      </c>
      <c r="M691">
        <v>18081.36</v>
      </c>
      <c r="N691">
        <v>0.35</v>
      </c>
      <c r="O691">
        <v>6328.48</v>
      </c>
      <c r="P691" t="s">
        <v>1507</v>
      </c>
      <c r="Q691" t="s">
        <v>1338</v>
      </c>
      <c r="R691">
        <v>5</v>
      </c>
    </row>
    <row r="692" spans="1:18">
      <c r="A692" t="s">
        <v>2901</v>
      </c>
      <c r="B692" s="77">
        <v>45617</v>
      </c>
      <c r="C692" t="s">
        <v>1533</v>
      </c>
      <c r="D692" t="s">
        <v>28</v>
      </c>
      <c r="E692" t="s">
        <v>777</v>
      </c>
      <c r="F692" t="s">
        <v>1286</v>
      </c>
      <c r="G692" t="s">
        <v>1513</v>
      </c>
      <c r="H692" t="s">
        <v>1514</v>
      </c>
      <c r="I692" t="s">
        <v>2902</v>
      </c>
      <c r="J692">
        <v>8</v>
      </c>
      <c r="K692">
        <v>321</v>
      </c>
      <c r="L692">
        <v>0.05</v>
      </c>
      <c r="M692">
        <v>2439.6</v>
      </c>
      <c r="N692">
        <v>0.4</v>
      </c>
      <c r="O692">
        <v>975.84</v>
      </c>
      <c r="P692" t="s">
        <v>1522</v>
      </c>
      <c r="Q692" t="s">
        <v>1338</v>
      </c>
      <c r="R692">
        <v>5</v>
      </c>
    </row>
    <row r="693" spans="1:18">
      <c r="A693" t="s">
        <v>2903</v>
      </c>
      <c r="B693" s="77">
        <v>45618</v>
      </c>
      <c r="C693" t="s">
        <v>1562</v>
      </c>
      <c r="D693" t="s">
        <v>22</v>
      </c>
      <c r="E693" t="s">
        <v>777</v>
      </c>
      <c r="F693" t="s">
        <v>1563</v>
      </c>
      <c r="G693" t="s">
        <v>1513</v>
      </c>
      <c r="H693" t="s">
        <v>1514</v>
      </c>
      <c r="I693" t="s">
        <v>2904</v>
      </c>
      <c r="J693">
        <v>9</v>
      </c>
      <c r="K693">
        <v>1445</v>
      </c>
      <c r="L693">
        <v>0.09</v>
      </c>
      <c r="M693">
        <v>11834.55</v>
      </c>
      <c r="N693">
        <v>0.4</v>
      </c>
      <c r="O693">
        <v>4733.82</v>
      </c>
      <c r="P693" t="s">
        <v>1507</v>
      </c>
      <c r="Q693" t="s">
        <v>1338</v>
      </c>
      <c r="R693">
        <v>1</v>
      </c>
    </row>
    <row r="694" spans="1:18">
      <c r="A694" t="s">
        <v>2905</v>
      </c>
      <c r="B694" s="77">
        <v>45619</v>
      </c>
      <c r="C694" t="s">
        <v>1518</v>
      </c>
      <c r="D694" t="s">
        <v>127</v>
      </c>
      <c r="E694" t="s">
        <v>1511</v>
      </c>
      <c r="F694" t="s">
        <v>1519</v>
      </c>
      <c r="G694" t="s">
        <v>1504</v>
      </c>
      <c r="H694" t="s">
        <v>1542</v>
      </c>
      <c r="I694" t="s">
        <v>2906</v>
      </c>
      <c r="J694">
        <v>4</v>
      </c>
      <c r="K694">
        <v>1038</v>
      </c>
      <c r="L694">
        <v>0.13</v>
      </c>
      <c r="M694">
        <v>3612.24</v>
      </c>
      <c r="N694">
        <v>0.25</v>
      </c>
      <c r="O694">
        <v>903.06</v>
      </c>
      <c r="P694" t="s">
        <v>1522</v>
      </c>
      <c r="Q694" t="s">
        <v>29</v>
      </c>
      <c r="R694">
        <v>8</v>
      </c>
    </row>
    <row r="695" spans="1:18">
      <c r="A695" t="s">
        <v>2907</v>
      </c>
      <c r="B695" s="77">
        <v>45620</v>
      </c>
      <c r="C695" t="s">
        <v>1510</v>
      </c>
      <c r="D695" t="s">
        <v>127</v>
      </c>
      <c r="E695" t="s">
        <v>1511</v>
      </c>
      <c r="F695" t="s">
        <v>1291</v>
      </c>
      <c r="G695" t="s">
        <v>216</v>
      </c>
      <c r="H695" t="s">
        <v>1643</v>
      </c>
      <c r="I695" t="s">
        <v>2908</v>
      </c>
      <c r="J695">
        <v>6</v>
      </c>
      <c r="K695">
        <v>47643</v>
      </c>
      <c r="L695">
        <v>0.15</v>
      </c>
      <c r="M695">
        <v>242979.3</v>
      </c>
      <c r="N695">
        <v>0.15</v>
      </c>
      <c r="O695">
        <v>36446.89</v>
      </c>
      <c r="P695" t="s">
        <v>1522</v>
      </c>
      <c r="Q695" t="s">
        <v>1338</v>
      </c>
      <c r="R695">
        <v>4</v>
      </c>
    </row>
    <row r="696" spans="1:18">
      <c r="A696" t="s">
        <v>2909</v>
      </c>
      <c r="B696" s="77">
        <v>45621</v>
      </c>
      <c r="C696" t="s">
        <v>1518</v>
      </c>
      <c r="D696" t="s">
        <v>127</v>
      </c>
      <c r="E696" t="s">
        <v>1502</v>
      </c>
      <c r="F696" t="s">
        <v>1291</v>
      </c>
      <c r="G696" t="s">
        <v>216</v>
      </c>
      <c r="H696" t="s">
        <v>1574</v>
      </c>
      <c r="I696" t="s">
        <v>2910</v>
      </c>
      <c r="J696">
        <v>1</v>
      </c>
      <c r="K696">
        <v>60408</v>
      </c>
      <c r="L696">
        <v>0.23</v>
      </c>
      <c r="M696">
        <v>46514.16</v>
      </c>
      <c r="N696">
        <v>0.15</v>
      </c>
      <c r="O696">
        <v>6977.12</v>
      </c>
      <c r="P696" t="s">
        <v>1522</v>
      </c>
      <c r="Q696" t="s">
        <v>1338</v>
      </c>
      <c r="R696">
        <v>5</v>
      </c>
    </row>
    <row r="697" spans="1:18">
      <c r="A697" t="s">
        <v>2911</v>
      </c>
      <c r="B697" s="77">
        <v>45622</v>
      </c>
      <c r="C697" t="s">
        <v>1533</v>
      </c>
      <c r="D697" t="s">
        <v>127</v>
      </c>
      <c r="E697" t="s">
        <v>1502</v>
      </c>
      <c r="F697" t="s">
        <v>1512</v>
      </c>
      <c r="G697" t="s">
        <v>1005</v>
      </c>
      <c r="H697" t="s">
        <v>1004</v>
      </c>
      <c r="I697" t="s">
        <v>2912</v>
      </c>
      <c r="J697">
        <v>4</v>
      </c>
      <c r="K697">
        <v>13182</v>
      </c>
      <c r="L697">
        <v>0.13</v>
      </c>
      <c r="M697">
        <v>45873.36</v>
      </c>
      <c r="N697">
        <v>0.2</v>
      </c>
      <c r="O697">
        <v>9174.67</v>
      </c>
      <c r="P697" t="s">
        <v>1525</v>
      </c>
      <c r="Q697" t="s">
        <v>1338</v>
      </c>
      <c r="R697">
        <v>2</v>
      </c>
    </row>
    <row r="698" spans="1:18">
      <c r="A698" t="s">
        <v>2913</v>
      </c>
      <c r="B698" s="77">
        <v>45623</v>
      </c>
      <c r="C698" t="s">
        <v>1533</v>
      </c>
      <c r="D698" t="s">
        <v>28</v>
      </c>
      <c r="E698" t="s">
        <v>1511</v>
      </c>
      <c r="F698" t="s">
        <v>1563</v>
      </c>
      <c r="G698" t="s">
        <v>1504</v>
      </c>
      <c r="H698" t="s">
        <v>1586</v>
      </c>
      <c r="I698" t="s">
        <v>2914</v>
      </c>
      <c r="J698">
        <v>7</v>
      </c>
      <c r="K698">
        <v>8697</v>
      </c>
      <c r="L698">
        <v>0.13</v>
      </c>
      <c r="M698">
        <v>52964.73</v>
      </c>
      <c r="N698">
        <v>0.25</v>
      </c>
      <c r="O698">
        <v>13241.18</v>
      </c>
      <c r="P698" t="s">
        <v>1525</v>
      </c>
      <c r="Q698" t="s">
        <v>1508</v>
      </c>
      <c r="R698">
        <v>1</v>
      </c>
    </row>
    <row r="699" spans="1:18">
      <c r="A699" t="s">
        <v>2915</v>
      </c>
      <c r="B699" s="77">
        <v>45624</v>
      </c>
      <c r="C699" t="s">
        <v>177</v>
      </c>
      <c r="D699" t="s">
        <v>28</v>
      </c>
      <c r="E699" t="s">
        <v>1511</v>
      </c>
      <c r="F699" t="s">
        <v>1519</v>
      </c>
      <c r="G699" t="s">
        <v>1005</v>
      </c>
      <c r="H699" t="s">
        <v>1004</v>
      </c>
      <c r="I699" t="s">
        <v>2916</v>
      </c>
      <c r="J699">
        <v>1</v>
      </c>
      <c r="K699">
        <v>4196</v>
      </c>
      <c r="L699">
        <v>0.01</v>
      </c>
      <c r="M699">
        <v>4154.04</v>
      </c>
      <c r="N699">
        <v>0.2</v>
      </c>
      <c r="O699">
        <v>830.81</v>
      </c>
      <c r="P699" t="s">
        <v>1507</v>
      </c>
      <c r="Q699" t="s">
        <v>1338</v>
      </c>
      <c r="R699">
        <v>9</v>
      </c>
    </row>
    <row r="700" spans="1:18">
      <c r="A700" t="s">
        <v>2917</v>
      </c>
      <c r="B700" s="77">
        <v>45625</v>
      </c>
      <c r="C700" t="s">
        <v>177</v>
      </c>
      <c r="D700" t="s">
        <v>22</v>
      </c>
      <c r="E700" t="s">
        <v>1511</v>
      </c>
      <c r="F700" t="s">
        <v>1291</v>
      </c>
      <c r="G700" t="s">
        <v>1005</v>
      </c>
      <c r="H700" t="s">
        <v>81</v>
      </c>
      <c r="I700" t="s">
        <v>2918</v>
      </c>
      <c r="J700">
        <v>8</v>
      </c>
      <c r="K700">
        <v>9165</v>
      </c>
      <c r="L700">
        <v>0.01</v>
      </c>
      <c r="M700">
        <v>72586.8</v>
      </c>
      <c r="N700">
        <v>0.2</v>
      </c>
      <c r="O700">
        <v>14517.36</v>
      </c>
      <c r="P700" t="s">
        <v>1522</v>
      </c>
      <c r="Q700" t="s">
        <v>29</v>
      </c>
      <c r="R700">
        <v>2</v>
      </c>
    </row>
    <row r="701" spans="1:18">
      <c r="A701" t="s">
        <v>2919</v>
      </c>
      <c r="B701" s="77">
        <v>45626</v>
      </c>
      <c r="C701" t="s">
        <v>177</v>
      </c>
      <c r="D701" t="s">
        <v>33</v>
      </c>
      <c r="E701" t="s">
        <v>1511</v>
      </c>
      <c r="F701" t="s">
        <v>1286</v>
      </c>
      <c r="G701" t="s">
        <v>1005</v>
      </c>
      <c r="H701" t="s">
        <v>1566</v>
      </c>
      <c r="I701" t="s">
        <v>2920</v>
      </c>
      <c r="J701">
        <v>6</v>
      </c>
      <c r="K701">
        <v>17997</v>
      </c>
      <c r="L701">
        <v>0.14000000000000001</v>
      </c>
      <c r="M701">
        <v>92864.52</v>
      </c>
      <c r="N701">
        <v>0.2</v>
      </c>
      <c r="O701">
        <v>18572.900000000001</v>
      </c>
      <c r="P701" t="s">
        <v>1525</v>
      </c>
      <c r="Q701" t="s">
        <v>1338</v>
      </c>
      <c r="R701">
        <v>6</v>
      </c>
    </row>
    <row r="702" spans="1:18">
      <c r="A702" t="s">
        <v>2921</v>
      </c>
      <c r="B702" s="77">
        <v>45627</v>
      </c>
      <c r="C702" t="s">
        <v>1562</v>
      </c>
      <c r="D702" t="s">
        <v>33</v>
      </c>
      <c r="E702" t="s">
        <v>1511</v>
      </c>
      <c r="F702" t="s">
        <v>1291</v>
      </c>
      <c r="G702" t="s">
        <v>215</v>
      </c>
      <c r="H702" t="s">
        <v>1603</v>
      </c>
      <c r="I702" t="s">
        <v>2922</v>
      </c>
      <c r="J702">
        <v>5</v>
      </c>
      <c r="K702">
        <v>801</v>
      </c>
      <c r="L702">
        <v>0.11</v>
      </c>
      <c r="M702">
        <v>3564.45</v>
      </c>
      <c r="N702">
        <v>0.35</v>
      </c>
      <c r="O702">
        <v>1247.56</v>
      </c>
      <c r="P702" t="s">
        <v>1507</v>
      </c>
      <c r="Q702" t="s">
        <v>1338</v>
      </c>
      <c r="R702">
        <v>1</v>
      </c>
    </row>
    <row r="703" spans="1:18">
      <c r="A703" t="s">
        <v>2923</v>
      </c>
      <c r="B703" s="77">
        <v>45628</v>
      </c>
      <c r="C703" t="s">
        <v>1501</v>
      </c>
      <c r="D703" t="s">
        <v>22</v>
      </c>
      <c r="E703" t="s">
        <v>777</v>
      </c>
      <c r="F703" t="s">
        <v>1519</v>
      </c>
      <c r="G703" t="s">
        <v>215</v>
      </c>
      <c r="H703" t="s">
        <v>1520</v>
      </c>
      <c r="I703" t="s">
        <v>2924</v>
      </c>
      <c r="J703">
        <v>9</v>
      </c>
      <c r="K703">
        <v>1146</v>
      </c>
      <c r="L703">
        <v>0.21</v>
      </c>
      <c r="M703">
        <v>8148.06</v>
      </c>
      <c r="N703">
        <v>0.35</v>
      </c>
      <c r="O703">
        <v>2851.82</v>
      </c>
      <c r="P703" t="s">
        <v>1507</v>
      </c>
      <c r="Q703" t="s">
        <v>1338</v>
      </c>
      <c r="R703">
        <v>1</v>
      </c>
    </row>
    <row r="704" spans="1:18">
      <c r="A704" t="s">
        <v>2925</v>
      </c>
      <c r="B704" s="77">
        <v>45629</v>
      </c>
      <c r="C704" t="s">
        <v>1533</v>
      </c>
      <c r="D704" t="s">
        <v>33</v>
      </c>
      <c r="E704" t="s">
        <v>1502</v>
      </c>
      <c r="F704" t="s">
        <v>1503</v>
      </c>
      <c r="G704" t="s">
        <v>1005</v>
      </c>
      <c r="H704" t="s">
        <v>1566</v>
      </c>
      <c r="I704" t="s">
        <v>2926</v>
      </c>
      <c r="J704">
        <v>2</v>
      </c>
      <c r="K704">
        <v>16571</v>
      </c>
      <c r="L704">
        <v>0.04</v>
      </c>
      <c r="M704">
        <v>31816.32</v>
      </c>
      <c r="N704">
        <v>0.2</v>
      </c>
      <c r="O704">
        <v>6363.26</v>
      </c>
      <c r="P704" t="s">
        <v>1507</v>
      </c>
      <c r="Q704" t="s">
        <v>1338</v>
      </c>
      <c r="R704">
        <v>9</v>
      </c>
    </row>
    <row r="705" spans="1:18">
      <c r="A705" t="s">
        <v>2927</v>
      </c>
      <c r="B705" s="77">
        <v>45630</v>
      </c>
      <c r="C705" t="s">
        <v>1518</v>
      </c>
      <c r="D705" t="s">
        <v>22</v>
      </c>
      <c r="E705" t="s">
        <v>777</v>
      </c>
      <c r="F705" t="s">
        <v>1503</v>
      </c>
      <c r="G705" t="s">
        <v>1504</v>
      </c>
      <c r="H705" t="s">
        <v>1505</v>
      </c>
      <c r="I705" t="s">
        <v>2928</v>
      </c>
      <c r="J705">
        <v>5</v>
      </c>
      <c r="K705">
        <v>10951</v>
      </c>
      <c r="L705">
        <v>0.01</v>
      </c>
      <c r="M705">
        <v>54207.45</v>
      </c>
      <c r="N705">
        <v>0.25</v>
      </c>
      <c r="O705">
        <v>13551.86</v>
      </c>
      <c r="P705" t="s">
        <v>1507</v>
      </c>
      <c r="Q705" t="s">
        <v>1338</v>
      </c>
      <c r="R705">
        <v>4</v>
      </c>
    </row>
    <row r="706" spans="1:18">
      <c r="A706" t="s">
        <v>2929</v>
      </c>
      <c r="B706" s="77">
        <v>45631</v>
      </c>
      <c r="C706" t="s">
        <v>1518</v>
      </c>
      <c r="D706" t="s">
        <v>28</v>
      </c>
      <c r="E706" t="s">
        <v>777</v>
      </c>
      <c r="F706" t="s">
        <v>1512</v>
      </c>
      <c r="G706" t="s">
        <v>216</v>
      </c>
      <c r="H706" t="s">
        <v>1003</v>
      </c>
      <c r="I706" t="s">
        <v>2930</v>
      </c>
      <c r="J706">
        <v>6</v>
      </c>
      <c r="K706">
        <v>67941</v>
      </c>
      <c r="L706">
        <v>0.11</v>
      </c>
      <c r="M706">
        <v>362804.94</v>
      </c>
      <c r="N706">
        <v>0.15</v>
      </c>
      <c r="O706">
        <v>54420.74</v>
      </c>
      <c r="P706" t="s">
        <v>1507</v>
      </c>
      <c r="Q706" t="s">
        <v>1338</v>
      </c>
      <c r="R706">
        <v>9</v>
      </c>
    </row>
    <row r="707" spans="1:18">
      <c r="A707" t="s">
        <v>2931</v>
      </c>
      <c r="B707" s="77">
        <v>45632</v>
      </c>
      <c r="C707" t="s">
        <v>1518</v>
      </c>
      <c r="D707" t="s">
        <v>127</v>
      </c>
      <c r="E707" t="s">
        <v>834</v>
      </c>
      <c r="F707" t="s">
        <v>1563</v>
      </c>
      <c r="G707" t="s">
        <v>1504</v>
      </c>
      <c r="H707" t="s">
        <v>1650</v>
      </c>
      <c r="I707" t="s">
        <v>2543</v>
      </c>
      <c r="J707">
        <v>7</v>
      </c>
      <c r="K707">
        <v>9853</v>
      </c>
      <c r="L707">
        <v>0.06</v>
      </c>
      <c r="M707">
        <v>64832.74</v>
      </c>
      <c r="N707">
        <v>0.25</v>
      </c>
      <c r="O707">
        <v>16208.18</v>
      </c>
      <c r="P707" t="s">
        <v>1516</v>
      </c>
      <c r="Q707" t="s">
        <v>1338</v>
      </c>
      <c r="R707">
        <v>5</v>
      </c>
    </row>
    <row r="708" spans="1:18">
      <c r="A708" t="s">
        <v>2932</v>
      </c>
      <c r="B708" s="77">
        <v>45633</v>
      </c>
      <c r="C708" t="s">
        <v>1518</v>
      </c>
      <c r="D708" t="s">
        <v>127</v>
      </c>
      <c r="E708" t="s">
        <v>777</v>
      </c>
      <c r="F708" t="s">
        <v>1519</v>
      </c>
      <c r="G708" t="s">
        <v>1513</v>
      </c>
      <c r="H708" t="s">
        <v>1539</v>
      </c>
      <c r="I708" t="s">
        <v>2933</v>
      </c>
      <c r="J708">
        <v>5</v>
      </c>
      <c r="K708">
        <v>434</v>
      </c>
      <c r="L708">
        <v>0.01</v>
      </c>
      <c r="M708">
        <v>2148.3000000000002</v>
      </c>
      <c r="N708">
        <v>0.4</v>
      </c>
      <c r="O708">
        <v>859.32</v>
      </c>
      <c r="P708" t="s">
        <v>1522</v>
      </c>
      <c r="Q708" t="s">
        <v>29</v>
      </c>
      <c r="R708">
        <v>7</v>
      </c>
    </row>
    <row r="709" spans="1:18">
      <c r="A709" t="s">
        <v>2934</v>
      </c>
      <c r="B709" s="77">
        <v>45634</v>
      </c>
      <c r="C709" t="s">
        <v>177</v>
      </c>
      <c r="D709" t="s">
        <v>28</v>
      </c>
      <c r="E709" t="s">
        <v>1511</v>
      </c>
      <c r="F709" t="s">
        <v>1512</v>
      </c>
      <c r="G709" t="s">
        <v>215</v>
      </c>
      <c r="H709" t="s">
        <v>1520</v>
      </c>
      <c r="I709" t="s">
        <v>2935</v>
      </c>
      <c r="J709">
        <v>9</v>
      </c>
      <c r="K709">
        <v>1868</v>
      </c>
      <c r="L709">
        <v>0.18</v>
      </c>
      <c r="M709">
        <v>13785.84</v>
      </c>
      <c r="N709">
        <v>0.35</v>
      </c>
      <c r="O709">
        <v>4825.04</v>
      </c>
      <c r="P709" t="s">
        <v>1507</v>
      </c>
      <c r="Q709" t="s">
        <v>1338</v>
      </c>
      <c r="R709">
        <v>1</v>
      </c>
    </row>
    <row r="710" spans="1:18">
      <c r="A710" t="s">
        <v>2936</v>
      </c>
      <c r="B710" s="77">
        <v>45635</v>
      </c>
      <c r="C710" t="s">
        <v>1518</v>
      </c>
      <c r="D710" t="s">
        <v>127</v>
      </c>
      <c r="E710" t="s">
        <v>1511</v>
      </c>
      <c r="F710" t="s">
        <v>1291</v>
      </c>
      <c r="G710" t="s">
        <v>216</v>
      </c>
      <c r="H710" t="s">
        <v>1003</v>
      </c>
      <c r="I710" t="s">
        <v>2937</v>
      </c>
      <c r="J710">
        <v>1</v>
      </c>
      <c r="K710">
        <v>53541</v>
      </c>
      <c r="L710">
        <v>0.03</v>
      </c>
      <c r="M710">
        <v>51934.77</v>
      </c>
      <c r="N710">
        <v>0.15</v>
      </c>
      <c r="O710">
        <v>7790.22</v>
      </c>
      <c r="P710" t="s">
        <v>1516</v>
      </c>
      <c r="Q710" t="s">
        <v>1508</v>
      </c>
      <c r="R710">
        <v>6</v>
      </c>
    </row>
    <row r="711" spans="1:18">
      <c r="A711" t="s">
        <v>2938</v>
      </c>
      <c r="B711" s="77">
        <v>45636</v>
      </c>
      <c r="C711" t="s">
        <v>1501</v>
      </c>
      <c r="D711" t="s">
        <v>127</v>
      </c>
      <c r="E711" t="s">
        <v>834</v>
      </c>
      <c r="F711" t="s">
        <v>1291</v>
      </c>
      <c r="G711" t="s">
        <v>216</v>
      </c>
      <c r="H711" t="s">
        <v>1003</v>
      </c>
      <c r="I711" t="s">
        <v>2939</v>
      </c>
      <c r="J711">
        <v>7</v>
      </c>
      <c r="K711">
        <v>33387</v>
      </c>
      <c r="L711">
        <v>0.15</v>
      </c>
      <c r="M711">
        <v>198652.65</v>
      </c>
      <c r="N711">
        <v>0.15</v>
      </c>
      <c r="O711">
        <v>29797.9</v>
      </c>
      <c r="P711" t="s">
        <v>1522</v>
      </c>
      <c r="Q711" t="s">
        <v>1338</v>
      </c>
      <c r="R711">
        <v>8</v>
      </c>
    </row>
    <row r="712" spans="1:18">
      <c r="A712" t="s">
        <v>2940</v>
      </c>
      <c r="B712" s="77">
        <v>45637</v>
      </c>
      <c r="C712" t="s">
        <v>177</v>
      </c>
      <c r="D712" t="s">
        <v>33</v>
      </c>
      <c r="E712" t="s">
        <v>834</v>
      </c>
      <c r="F712" t="s">
        <v>1503</v>
      </c>
      <c r="G712" t="s">
        <v>1513</v>
      </c>
      <c r="H712" t="s">
        <v>1539</v>
      </c>
      <c r="I712" t="s">
        <v>2941</v>
      </c>
      <c r="J712">
        <v>7</v>
      </c>
      <c r="K712">
        <v>969</v>
      </c>
      <c r="L712">
        <v>7.0000000000000007E-2</v>
      </c>
      <c r="M712">
        <v>6308.19</v>
      </c>
      <c r="N712">
        <v>0.4</v>
      </c>
      <c r="O712">
        <v>2523.2800000000002</v>
      </c>
      <c r="P712" t="s">
        <v>1525</v>
      </c>
      <c r="Q712" t="s">
        <v>1338</v>
      </c>
      <c r="R712">
        <v>1</v>
      </c>
    </row>
    <row r="713" spans="1:18">
      <c r="A713" t="s">
        <v>2942</v>
      </c>
      <c r="B713" s="77">
        <v>45638</v>
      </c>
      <c r="C713" t="s">
        <v>1518</v>
      </c>
      <c r="D713" t="s">
        <v>28</v>
      </c>
      <c r="E713" t="s">
        <v>834</v>
      </c>
      <c r="F713" t="s">
        <v>1512</v>
      </c>
      <c r="G713" t="s">
        <v>1513</v>
      </c>
      <c r="H713" t="s">
        <v>1569</v>
      </c>
      <c r="I713" t="s">
        <v>2943</v>
      </c>
      <c r="J713">
        <v>4</v>
      </c>
      <c r="K713">
        <v>740</v>
      </c>
      <c r="L713">
        <v>0.04</v>
      </c>
      <c r="M713">
        <v>2841.6</v>
      </c>
      <c r="N713">
        <v>0.4</v>
      </c>
      <c r="O713">
        <v>1136.6400000000001</v>
      </c>
      <c r="P713" t="s">
        <v>1507</v>
      </c>
      <c r="Q713" t="s">
        <v>1338</v>
      </c>
      <c r="R713">
        <v>9</v>
      </c>
    </row>
    <row r="714" spans="1:18">
      <c r="A714" t="s">
        <v>2944</v>
      </c>
      <c r="B714" s="77">
        <v>45639</v>
      </c>
      <c r="C714" t="s">
        <v>1562</v>
      </c>
      <c r="D714" t="s">
        <v>33</v>
      </c>
      <c r="E714" t="s">
        <v>834</v>
      </c>
      <c r="F714" t="s">
        <v>1503</v>
      </c>
      <c r="G714" t="s">
        <v>1005</v>
      </c>
      <c r="H714" t="s">
        <v>1004</v>
      </c>
      <c r="I714" t="s">
        <v>2945</v>
      </c>
      <c r="J714">
        <v>9</v>
      </c>
      <c r="K714">
        <v>14500</v>
      </c>
      <c r="L714">
        <v>0.09</v>
      </c>
      <c r="M714">
        <v>118755</v>
      </c>
      <c r="N714">
        <v>0.2</v>
      </c>
      <c r="O714">
        <v>23751</v>
      </c>
      <c r="P714" t="s">
        <v>1516</v>
      </c>
      <c r="Q714" t="s">
        <v>1338</v>
      </c>
      <c r="R714">
        <v>3</v>
      </c>
    </row>
    <row r="715" spans="1:18">
      <c r="A715" t="s">
        <v>2946</v>
      </c>
      <c r="B715" s="77">
        <v>45640</v>
      </c>
      <c r="C715" t="s">
        <v>1510</v>
      </c>
      <c r="D715" t="s">
        <v>33</v>
      </c>
      <c r="E715" t="s">
        <v>834</v>
      </c>
      <c r="F715" t="s">
        <v>1286</v>
      </c>
      <c r="G715" t="s">
        <v>215</v>
      </c>
      <c r="H715" t="s">
        <v>1534</v>
      </c>
      <c r="I715" t="s">
        <v>2947</v>
      </c>
      <c r="J715">
        <v>5</v>
      </c>
      <c r="K715">
        <v>782</v>
      </c>
      <c r="L715">
        <v>0.2</v>
      </c>
      <c r="M715">
        <v>3128</v>
      </c>
      <c r="N715">
        <v>0.35</v>
      </c>
      <c r="O715">
        <v>1094.8</v>
      </c>
      <c r="P715" t="s">
        <v>1525</v>
      </c>
      <c r="Q715" t="s">
        <v>1338</v>
      </c>
      <c r="R715">
        <v>1</v>
      </c>
    </row>
    <row r="716" spans="1:18">
      <c r="A716" t="s">
        <v>2948</v>
      </c>
      <c r="B716" s="77">
        <v>45641</v>
      </c>
      <c r="C716" t="s">
        <v>1510</v>
      </c>
      <c r="D716" t="s">
        <v>127</v>
      </c>
      <c r="E716" t="s">
        <v>777</v>
      </c>
      <c r="F716" t="s">
        <v>1503</v>
      </c>
      <c r="G716" t="s">
        <v>215</v>
      </c>
      <c r="H716" t="s">
        <v>1581</v>
      </c>
      <c r="I716" t="s">
        <v>2949</v>
      </c>
      <c r="J716">
        <v>4</v>
      </c>
      <c r="K716">
        <v>4178</v>
      </c>
      <c r="L716">
        <v>0.1</v>
      </c>
      <c r="M716">
        <v>15040.8</v>
      </c>
      <c r="N716">
        <v>0.35</v>
      </c>
      <c r="O716">
        <v>5264.28</v>
      </c>
      <c r="P716" t="s">
        <v>1516</v>
      </c>
      <c r="Q716" t="s">
        <v>1338</v>
      </c>
      <c r="R716">
        <v>1</v>
      </c>
    </row>
    <row r="717" spans="1:18">
      <c r="A717" t="s">
        <v>2950</v>
      </c>
      <c r="B717" s="77">
        <v>45642</v>
      </c>
      <c r="C717" t="s">
        <v>1510</v>
      </c>
      <c r="D717" t="s">
        <v>127</v>
      </c>
      <c r="E717" t="s">
        <v>834</v>
      </c>
      <c r="F717" t="s">
        <v>1286</v>
      </c>
      <c r="G717" t="s">
        <v>1504</v>
      </c>
      <c r="H717" t="s">
        <v>1505</v>
      </c>
      <c r="I717" t="s">
        <v>2951</v>
      </c>
      <c r="J717">
        <v>7</v>
      </c>
      <c r="K717">
        <v>10678</v>
      </c>
      <c r="L717">
        <v>0.19</v>
      </c>
      <c r="M717">
        <v>60544.26</v>
      </c>
      <c r="N717">
        <v>0.25</v>
      </c>
      <c r="O717">
        <v>15136.06</v>
      </c>
      <c r="P717" t="s">
        <v>1522</v>
      </c>
      <c r="Q717" t="s">
        <v>1338</v>
      </c>
      <c r="R717">
        <v>6</v>
      </c>
    </row>
    <row r="718" spans="1:18">
      <c r="A718" t="s">
        <v>2952</v>
      </c>
      <c r="B718" s="77">
        <v>45643</v>
      </c>
      <c r="C718" t="s">
        <v>177</v>
      </c>
      <c r="D718" t="s">
        <v>28</v>
      </c>
      <c r="E718" t="s">
        <v>777</v>
      </c>
      <c r="F718" t="s">
        <v>1291</v>
      </c>
      <c r="G718" t="s">
        <v>1005</v>
      </c>
      <c r="H718" t="s">
        <v>1549</v>
      </c>
      <c r="I718" t="s">
        <v>2953</v>
      </c>
      <c r="J718">
        <v>4</v>
      </c>
      <c r="K718">
        <v>6082</v>
      </c>
      <c r="L718">
        <v>0.03</v>
      </c>
      <c r="M718">
        <v>23598.16</v>
      </c>
      <c r="N718">
        <v>0.2</v>
      </c>
      <c r="O718">
        <v>4719.63</v>
      </c>
      <c r="P718" t="s">
        <v>1522</v>
      </c>
      <c r="Q718" t="s">
        <v>1338</v>
      </c>
      <c r="R718">
        <v>6</v>
      </c>
    </row>
    <row r="719" spans="1:18">
      <c r="A719" t="s">
        <v>2954</v>
      </c>
      <c r="B719" s="77">
        <v>45644</v>
      </c>
      <c r="C719" t="s">
        <v>1518</v>
      </c>
      <c r="D719" t="s">
        <v>127</v>
      </c>
      <c r="E719" t="s">
        <v>1502</v>
      </c>
      <c r="F719" t="s">
        <v>1512</v>
      </c>
      <c r="G719" t="s">
        <v>1005</v>
      </c>
      <c r="H719" t="s">
        <v>1549</v>
      </c>
      <c r="I719" t="s">
        <v>2955</v>
      </c>
      <c r="J719">
        <v>3</v>
      </c>
      <c r="K719">
        <v>15718</v>
      </c>
      <c r="L719">
        <v>0.19</v>
      </c>
      <c r="M719">
        <v>38194.74</v>
      </c>
      <c r="N719">
        <v>0.2</v>
      </c>
      <c r="O719">
        <v>7638.95</v>
      </c>
      <c r="P719" t="s">
        <v>1525</v>
      </c>
      <c r="Q719" t="s">
        <v>1338</v>
      </c>
      <c r="R719">
        <v>1</v>
      </c>
    </row>
    <row r="720" spans="1:18">
      <c r="A720" t="s">
        <v>2956</v>
      </c>
      <c r="B720" s="77">
        <v>45645</v>
      </c>
      <c r="C720" t="s">
        <v>1533</v>
      </c>
      <c r="D720" t="s">
        <v>127</v>
      </c>
      <c r="E720" t="s">
        <v>834</v>
      </c>
      <c r="F720" t="s">
        <v>1286</v>
      </c>
      <c r="G720" t="s">
        <v>1005</v>
      </c>
      <c r="H720" t="s">
        <v>81</v>
      </c>
      <c r="I720" t="s">
        <v>2957</v>
      </c>
      <c r="J720">
        <v>9</v>
      </c>
      <c r="K720">
        <v>12517</v>
      </c>
      <c r="L720">
        <v>0.06</v>
      </c>
      <c r="M720">
        <v>105893.82</v>
      </c>
      <c r="N720">
        <v>0.2</v>
      </c>
      <c r="O720">
        <v>21178.76</v>
      </c>
      <c r="P720" t="s">
        <v>1516</v>
      </c>
      <c r="Q720" t="s">
        <v>29</v>
      </c>
      <c r="R720">
        <v>3</v>
      </c>
    </row>
    <row r="721" spans="1:18">
      <c r="A721" t="s">
        <v>2958</v>
      </c>
      <c r="B721" s="77">
        <v>45646</v>
      </c>
      <c r="C721" t="s">
        <v>1533</v>
      </c>
      <c r="D721" t="s">
        <v>28</v>
      </c>
      <c r="E721" t="s">
        <v>834</v>
      </c>
      <c r="F721" t="s">
        <v>1512</v>
      </c>
      <c r="G721" t="s">
        <v>1005</v>
      </c>
      <c r="H721" t="s">
        <v>1566</v>
      </c>
      <c r="I721" t="s">
        <v>2959</v>
      </c>
      <c r="J721">
        <v>8</v>
      </c>
      <c r="K721">
        <v>5754</v>
      </c>
      <c r="L721">
        <v>0.17</v>
      </c>
      <c r="M721">
        <v>38206.559999999998</v>
      </c>
      <c r="N721">
        <v>0.2</v>
      </c>
      <c r="O721">
        <v>7641.31</v>
      </c>
      <c r="P721" t="s">
        <v>1507</v>
      </c>
      <c r="Q721" t="s">
        <v>1338</v>
      </c>
      <c r="R721">
        <v>7</v>
      </c>
    </row>
    <row r="722" spans="1:18">
      <c r="A722" t="s">
        <v>2960</v>
      </c>
      <c r="B722" s="77">
        <v>45647</v>
      </c>
      <c r="C722" t="s">
        <v>1533</v>
      </c>
      <c r="D722" t="s">
        <v>127</v>
      </c>
      <c r="E722" t="s">
        <v>777</v>
      </c>
      <c r="F722" t="s">
        <v>1512</v>
      </c>
      <c r="G722" t="s">
        <v>215</v>
      </c>
      <c r="H722" t="s">
        <v>1603</v>
      </c>
      <c r="I722" t="s">
        <v>2961</v>
      </c>
      <c r="J722">
        <v>1</v>
      </c>
      <c r="K722">
        <v>2968</v>
      </c>
      <c r="L722">
        <v>0.14000000000000001</v>
      </c>
      <c r="M722">
        <v>2552.48</v>
      </c>
      <c r="N722">
        <v>0.35</v>
      </c>
      <c r="O722">
        <v>893.37</v>
      </c>
      <c r="P722" t="s">
        <v>1507</v>
      </c>
      <c r="Q722" t="s">
        <v>1338</v>
      </c>
      <c r="R722">
        <v>3</v>
      </c>
    </row>
    <row r="723" spans="1:18">
      <c r="A723" t="s">
        <v>2962</v>
      </c>
      <c r="B723" s="77">
        <v>45648</v>
      </c>
      <c r="C723" t="s">
        <v>177</v>
      </c>
      <c r="D723" t="s">
        <v>33</v>
      </c>
      <c r="E723" t="s">
        <v>1502</v>
      </c>
      <c r="F723" t="s">
        <v>1286</v>
      </c>
      <c r="G723" t="s">
        <v>215</v>
      </c>
      <c r="H723" t="s">
        <v>1534</v>
      </c>
      <c r="I723" t="s">
        <v>2963</v>
      </c>
      <c r="J723">
        <v>7</v>
      </c>
      <c r="K723">
        <v>2224</v>
      </c>
      <c r="L723">
        <v>0.23</v>
      </c>
      <c r="M723">
        <v>11987.36</v>
      </c>
      <c r="N723">
        <v>0.35</v>
      </c>
      <c r="O723">
        <v>4195.58</v>
      </c>
      <c r="P723" t="s">
        <v>1525</v>
      </c>
      <c r="Q723" t="s">
        <v>1338</v>
      </c>
      <c r="R723">
        <v>3</v>
      </c>
    </row>
    <row r="724" spans="1:18">
      <c r="A724" t="s">
        <v>2964</v>
      </c>
      <c r="B724" s="77">
        <v>45649</v>
      </c>
      <c r="C724" t="s">
        <v>1501</v>
      </c>
      <c r="D724" t="s">
        <v>28</v>
      </c>
      <c r="E724" t="s">
        <v>777</v>
      </c>
      <c r="F724" t="s">
        <v>1563</v>
      </c>
      <c r="G724" t="s">
        <v>1005</v>
      </c>
      <c r="H724" t="s">
        <v>1549</v>
      </c>
      <c r="I724" t="s">
        <v>2965</v>
      </c>
      <c r="J724">
        <v>9</v>
      </c>
      <c r="K724">
        <v>3376</v>
      </c>
      <c r="L724">
        <v>0.1</v>
      </c>
      <c r="M724">
        <v>27345.599999999999</v>
      </c>
      <c r="N724">
        <v>0.2</v>
      </c>
      <c r="O724">
        <v>5469.12</v>
      </c>
      <c r="P724" t="s">
        <v>1525</v>
      </c>
      <c r="Q724" t="s">
        <v>1338</v>
      </c>
      <c r="R724">
        <v>3</v>
      </c>
    </row>
    <row r="725" spans="1:18">
      <c r="A725" t="s">
        <v>2966</v>
      </c>
      <c r="B725" s="77">
        <v>45650</v>
      </c>
      <c r="C725" t="s">
        <v>1562</v>
      </c>
      <c r="D725" t="s">
        <v>127</v>
      </c>
      <c r="E725" t="s">
        <v>777</v>
      </c>
      <c r="F725" t="s">
        <v>1503</v>
      </c>
      <c r="G725" t="s">
        <v>1504</v>
      </c>
      <c r="H725" t="s">
        <v>1586</v>
      </c>
      <c r="I725" t="s">
        <v>2967</v>
      </c>
      <c r="J725">
        <v>8</v>
      </c>
      <c r="K725">
        <v>11935</v>
      </c>
      <c r="L725">
        <v>0.02</v>
      </c>
      <c r="M725">
        <v>93570.4</v>
      </c>
      <c r="N725">
        <v>0.25</v>
      </c>
      <c r="O725">
        <v>23392.6</v>
      </c>
      <c r="P725" t="s">
        <v>1525</v>
      </c>
      <c r="Q725" t="s">
        <v>1338</v>
      </c>
      <c r="R725">
        <v>7</v>
      </c>
    </row>
    <row r="726" spans="1:18">
      <c r="A726" t="s">
        <v>2968</v>
      </c>
      <c r="B726" s="77">
        <v>45651</v>
      </c>
      <c r="C726" t="s">
        <v>1562</v>
      </c>
      <c r="D726" t="s">
        <v>22</v>
      </c>
      <c r="E726" t="s">
        <v>834</v>
      </c>
      <c r="F726" t="s">
        <v>1286</v>
      </c>
      <c r="G726" t="s">
        <v>216</v>
      </c>
      <c r="H726" t="s">
        <v>1707</v>
      </c>
      <c r="I726" t="s">
        <v>2969</v>
      </c>
      <c r="J726">
        <v>8</v>
      </c>
      <c r="K726">
        <v>18706</v>
      </c>
      <c r="L726">
        <v>0</v>
      </c>
      <c r="M726">
        <v>149648</v>
      </c>
      <c r="N726">
        <v>0.15</v>
      </c>
      <c r="O726">
        <v>22447.200000000001</v>
      </c>
      <c r="P726" t="s">
        <v>1516</v>
      </c>
      <c r="Q726" t="s">
        <v>1338</v>
      </c>
      <c r="R726">
        <v>4</v>
      </c>
    </row>
    <row r="727" spans="1:18">
      <c r="A727" t="s">
        <v>2970</v>
      </c>
      <c r="B727" s="77">
        <v>45652</v>
      </c>
      <c r="C727" t="s">
        <v>1510</v>
      </c>
      <c r="D727" t="s">
        <v>28</v>
      </c>
      <c r="E727" t="s">
        <v>1511</v>
      </c>
      <c r="F727" t="s">
        <v>1291</v>
      </c>
      <c r="G727" t="s">
        <v>216</v>
      </c>
      <c r="H727" t="s">
        <v>1003</v>
      </c>
      <c r="I727" t="s">
        <v>2971</v>
      </c>
      <c r="J727">
        <v>6</v>
      </c>
      <c r="K727">
        <v>18894</v>
      </c>
      <c r="L727">
        <v>0.21</v>
      </c>
      <c r="M727">
        <v>89557.56</v>
      </c>
      <c r="N727">
        <v>0.15</v>
      </c>
      <c r="O727">
        <v>13433.63</v>
      </c>
      <c r="P727" t="s">
        <v>1507</v>
      </c>
      <c r="Q727" t="s">
        <v>1338</v>
      </c>
      <c r="R727">
        <v>4</v>
      </c>
    </row>
    <row r="728" spans="1:18">
      <c r="A728" t="s">
        <v>2972</v>
      </c>
      <c r="B728" s="77">
        <v>45653</v>
      </c>
      <c r="C728" t="s">
        <v>1510</v>
      </c>
      <c r="D728" t="s">
        <v>28</v>
      </c>
      <c r="E728" t="s">
        <v>1511</v>
      </c>
      <c r="F728" t="s">
        <v>1512</v>
      </c>
      <c r="G728" t="s">
        <v>1504</v>
      </c>
      <c r="H728" t="s">
        <v>1650</v>
      </c>
      <c r="I728" t="s">
        <v>1952</v>
      </c>
      <c r="J728">
        <v>4</v>
      </c>
      <c r="K728">
        <v>2653</v>
      </c>
      <c r="L728">
        <v>0.13</v>
      </c>
      <c r="M728">
        <v>9232.44</v>
      </c>
      <c r="N728">
        <v>0.25</v>
      </c>
      <c r="O728">
        <v>2308.11</v>
      </c>
      <c r="P728" t="s">
        <v>1507</v>
      </c>
      <c r="Q728" t="s">
        <v>1338</v>
      </c>
      <c r="R728">
        <v>3</v>
      </c>
    </row>
    <row r="729" spans="1:18">
      <c r="A729" t="s">
        <v>2973</v>
      </c>
      <c r="B729" s="77">
        <v>45654</v>
      </c>
      <c r="C729" t="s">
        <v>1533</v>
      </c>
      <c r="D729" t="s">
        <v>22</v>
      </c>
      <c r="E729" t="s">
        <v>777</v>
      </c>
      <c r="F729" t="s">
        <v>1519</v>
      </c>
      <c r="G729" t="s">
        <v>1005</v>
      </c>
      <c r="H729" t="s">
        <v>1549</v>
      </c>
      <c r="I729" t="s">
        <v>2974</v>
      </c>
      <c r="J729">
        <v>8</v>
      </c>
      <c r="K729">
        <v>18406</v>
      </c>
      <c r="L729">
        <v>0.19</v>
      </c>
      <c r="M729">
        <v>119270.88</v>
      </c>
      <c r="N729">
        <v>0.2</v>
      </c>
      <c r="O729">
        <v>23854.18</v>
      </c>
      <c r="P729" t="s">
        <v>1507</v>
      </c>
      <c r="Q729" t="s">
        <v>1338</v>
      </c>
      <c r="R729">
        <v>9</v>
      </c>
    </row>
    <row r="730" spans="1:18">
      <c r="A730" t="s">
        <v>2975</v>
      </c>
      <c r="B730" s="77">
        <v>45655</v>
      </c>
      <c r="C730" t="s">
        <v>1533</v>
      </c>
      <c r="D730" t="s">
        <v>127</v>
      </c>
      <c r="E730" t="s">
        <v>834</v>
      </c>
      <c r="F730" t="s">
        <v>1286</v>
      </c>
      <c r="G730" t="s">
        <v>215</v>
      </c>
      <c r="H730" t="s">
        <v>1603</v>
      </c>
      <c r="I730" t="s">
        <v>2976</v>
      </c>
      <c r="J730">
        <v>3</v>
      </c>
      <c r="K730">
        <v>2960</v>
      </c>
      <c r="L730">
        <v>0.06</v>
      </c>
      <c r="M730">
        <v>8347.2000000000007</v>
      </c>
      <c r="N730">
        <v>0.35</v>
      </c>
      <c r="O730">
        <v>2921.52</v>
      </c>
      <c r="P730" t="s">
        <v>1525</v>
      </c>
      <c r="Q730" t="s">
        <v>1338</v>
      </c>
      <c r="R730">
        <v>2</v>
      </c>
    </row>
    <row r="731" spans="1:18">
      <c r="A731" t="s">
        <v>2977</v>
      </c>
      <c r="B731" s="77">
        <v>45656</v>
      </c>
      <c r="C731" t="s">
        <v>1510</v>
      </c>
      <c r="D731" t="s">
        <v>127</v>
      </c>
      <c r="E731" t="s">
        <v>1502</v>
      </c>
      <c r="F731" t="s">
        <v>1503</v>
      </c>
      <c r="G731" t="s">
        <v>216</v>
      </c>
      <c r="H731" t="s">
        <v>1707</v>
      </c>
      <c r="I731" t="s">
        <v>2978</v>
      </c>
      <c r="J731">
        <v>9</v>
      </c>
      <c r="K731">
        <v>39725</v>
      </c>
      <c r="L731">
        <v>0.09</v>
      </c>
      <c r="M731">
        <v>325347.75</v>
      </c>
      <c r="N731">
        <v>0.15</v>
      </c>
      <c r="O731">
        <v>48802.16</v>
      </c>
      <c r="P731" t="s">
        <v>1507</v>
      </c>
      <c r="Q731" t="s">
        <v>1338</v>
      </c>
      <c r="R731">
        <v>4</v>
      </c>
    </row>
    <row r="732" spans="1:18">
      <c r="A732" t="s">
        <v>2979</v>
      </c>
      <c r="B732" s="77">
        <v>45657</v>
      </c>
      <c r="C732" t="s">
        <v>1518</v>
      </c>
      <c r="D732" t="s">
        <v>28</v>
      </c>
      <c r="E732" t="s">
        <v>1511</v>
      </c>
      <c r="F732" t="s">
        <v>1512</v>
      </c>
      <c r="G732" t="s">
        <v>1513</v>
      </c>
      <c r="H732" t="s">
        <v>1606</v>
      </c>
      <c r="I732" t="s">
        <v>2980</v>
      </c>
      <c r="J732">
        <v>2</v>
      </c>
      <c r="K732">
        <v>307</v>
      </c>
      <c r="L732">
        <v>0.01</v>
      </c>
      <c r="M732">
        <v>607.86</v>
      </c>
      <c r="N732">
        <v>0.4</v>
      </c>
      <c r="O732">
        <v>243.14</v>
      </c>
      <c r="P732" t="s">
        <v>1522</v>
      </c>
      <c r="Q732" t="s">
        <v>1508</v>
      </c>
      <c r="R732">
        <v>8</v>
      </c>
    </row>
    <row r="733" spans="1:18">
      <c r="A733" t="s">
        <v>2981</v>
      </c>
      <c r="B733" s="77">
        <v>45658</v>
      </c>
      <c r="C733" t="s">
        <v>1501</v>
      </c>
      <c r="D733" t="s">
        <v>28</v>
      </c>
      <c r="E733" t="s">
        <v>1502</v>
      </c>
      <c r="F733" t="s">
        <v>1563</v>
      </c>
      <c r="G733" t="s">
        <v>1513</v>
      </c>
      <c r="H733" t="s">
        <v>1514</v>
      </c>
      <c r="I733" t="s">
        <v>2982</v>
      </c>
      <c r="J733">
        <v>2</v>
      </c>
      <c r="K733">
        <v>1351</v>
      </c>
      <c r="L733">
        <v>0.24</v>
      </c>
      <c r="M733">
        <v>2053.52</v>
      </c>
      <c r="N733">
        <v>0.4</v>
      </c>
      <c r="O733">
        <v>821.41</v>
      </c>
      <c r="P733" t="s">
        <v>1525</v>
      </c>
      <c r="Q733" t="s">
        <v>1338</v>
      </c>
      <c r="R733">
        <v>6</v>
      </c>
    </row>
    <row r="734" spans="1:18">
      <c r="A734" t="s">
        <v>2983</v>
      </c>
      <c r="B734" s="77">
        <v>45659</v>
      </c>
      <c r="C734" t="s">
        <v>1501</v>
      </c>
      <c r="D734" t="s">
        <v>127</v>
      </c>
      <c r="E734" t="s">
        <v>1511</v>
      </c>
      <c r="F734" t="s">
        <v>1291</v>
      </c>
      <c r="G734" t="s">
        <v>1504</v>
      </c>
      <c r="H734" t="s">
        <v>1650</v>
      </c>
      <c r="I734" t="s">
        <v>2984</v>
      </c>
      <c r="J734">
        <v>7</v>
      </c>
      <c r="K734">
        <v>4300</v>
      </c>
      <c r="L734">
        <v>0.17</v>
      </c>
      <c r="M734">
        <v>24983</v>
      </c>
      <c r="N734">
        <v>0.25</v>
      </c>
      <c r="O734">
        <v>6245.75</v>
      </c>
      <c r="P734" t="s">
        <v>1507</v>
      </c>
      <c r="Q734" t="s">
        <v>1338</v>
      </c>
      <c r="R734">
        <v>7</v>
      </c>
    </row>
    <row r="735" spans="1:18">
      <c r="A735" t="s">
        <v>2985</v>
      </c>
      <c r="B735" s="77">
        <v>45660</v>
      </c>
      <c r="C735" t="s">
        <v>1501</v>
      </c>
      <c r="D735" t="s">
        <v>127</v>
      </c>
      <c r="E735" t="s">
        <v>834</v>
      </c>
      <c r="F735" t="s">
        <v>1563</v>
      </c>
      <c r="G735" t="s">
        <v>1005</v>
      </c>
      <c r="H735" t="s">
        <v>1004</v>
      </c>
      <c r="I735" t="s">
        <v>2986</v>
      </c>
      <c r="J735">
        <v>4</v>
      </c>
      <c r="K735">
        <v>10553</v>
      </c>
      <c r="L735">
        <v>0.23</v>
      </c>
      <c r="M735">
        <v>32503.24</v>
      </c>
      <c r="N735">
        <v>0.2</v>
      </c>
      <c r="O735">
        <v>6500.65</v>
      </c>
      <c r="P735" t="s">
        <v>1516</v>
      </c>
      <c r="Q735" t="s">
        <v>29</v>
      </c>
      <c r="R735">
        <v>7</v>
      </c>
    </row>
    <row r="736" spans="1:18">
      <c r="A736" t="s">
        <v>2987</v>
      </c>
      <c r="B736" s="77">
        <v>45661</v>
      </c>
      <c r="C736" t="s">
        <v>1501</v>
      </c>
      <c r="D736" t="s">
        <v>33</v>
      </c>
      <c r="E736" t="s">
        <v>777</v>
      </c>
      <c r="F736" t="s">
        <v>1519</v>
      </c>
      <c r="G736" t="s">
        <v>216</v>
      </c>
      <c r="H736" t="s">
        <v>1707</v>
      </c>
      <c r="I736" t="s">
        <v>2988</v>
      </c>
      <c r="J736">
        <v>8</v>
      </c>
      <c r="K736">
        <v>75095</v>
      </c>
      <c r="L736">
        <v>7.0000000000000007E-2</v>
      </c>
      <c r="M736">
        <v>558706.80000000005</v>
      </c>
      <c r="N736">
        <v>0.15</v>
      </c>
      <c r="O736">
        <v>83806.02</v>
      </c>
      <c r="P736" t="s">
        <v>1525</v>
      </c>
      <c r="Q736" t="s">
        <v>29</v>
      </c>
      <c r="R736">
        <v>2</v>
      </c>
    </row>
    <row r="737" spans="1:18">
      <c r="A737" t="s">
        <v>2989</v>
      </c>
      <c r="B737" s="77">
        <v>45662</v>
      </c>
      <c r="C737" t="s">
        <v>1510</v>
      </c>
      <c r="D737" t="s">
        <v>28</v>
      </c>
      <c r="E737" t="s">
        <v>1502</v>
      </c>
      <c r="F737" t="s">
        <v>1286</v>
      </c>
      <c r="G737" t="s">
        <v>1005</v>
      </c>
      <c r="H737" t="s">
        <v>1549</v>
      </c>
      <c r="I737" t="s">
        <v>2990</v>
      </c>
      <c r="J737">
        <v>9</v>
      </c>
      <c r="K737">
        <v>18898</v>
      </c>
      <c r="L737">
        <v>0.15</v>
      </c>
      <c r="M737">
        <v>144569.70000000001</v>
      </c>
      <c r="N737">
        <v>0.2</v>
      </c>
      <c r="O737">
        <v>28913.94</v>
      </c>
      <c r="P737" t="s">
        <v>1522</v>
      </c>
      <c r="Q737" t="s">
        <v>1338</v>
      </c>
      <c r="R737">
        <v>4</v>
      </c>
    </row>
    <row r="738" spans="1:18">
      <c r="A738" t="s">
        <v>2991</v>
      </c>
      <c r="B738" s="77">
        <v>45663</v>
      </c>
      <c r="C738" t="s">
        <v>1562</v>
      </c>
      <c r="D738" t="s">
        <v>28</v>
      </c>
      <c r="E738" t="s">
        <v>1502</v>
      </c>
      <c r="F738" t="s">
        <v>1512</v>
      </c>
      <c r="G738" t="s">
        <v>216</v>
      </c>
      <c r="H738" t="s">
        <v>1574</v>
      </c>
      <c r="I738" t="s">
        <v>2992</v>
      </c>
      <c r="J738">
        <v>7</v>
      </c>
      <c r="K738">
        <v>48787</v>
      </c>
      <c r="L738">
        <v>0.17</v>
      </c>
      <c r="M738">
        <v>283452.46999999997</v>
      </c>
      <c r="N738">
        <v>0.15</v>
      </c>
      <c r="O738">
        <v>42517.87</v>
      </c>
      <c r="P738" t="s">
        <v>1522</v>
      </c>
      <c r="Q738" t="s">
        <v>1338</v>
      </c>
      <c r="R738">
        <v>6</v>
      </c>
    </row>
    <row r="739" spans="1:18">
      <c r="A739" t="s">
        <v>2993</v>
      </c>
      <c r="B739" s="77">
        <v>45664</v>
      </c>
      <c r="C739" t="s">
        <v>1510</v>
      </c>
      <c r="D739" t="s">
        <v>22</v>
      </c>
      <c r="E739" t="s">
        <v>777</v>
      </c>
      <c r="F739" t="s">
        <v>1286</v>
      </c>
      <c r="G739" t="s">
        <v>1504</v>
      </c>
      <c r="H739" t="s">
        <v>1542</v>
      </c>
      <c r="I739" t="s">
        <v>2994</v>
      </c>
      <c r="J739">
        <v>5</v>
      </c>
      <c r="K739">
        <v>14794</v>
      </c>
      <c r="L739">
        <v>0.08</v>
      </c>
      <c r="M739">
        <v>68052.399999999994</v>
      </c>
      <c r="N739">
        <v>0.25</v>
      </c>
      <c r="O739">
        <v>17013.099999999999</v>
      </c>
      <c r="P739" t="s">
        <v>1516</v>
      </c>
      <c r="Q739" t="s">
        <v>1508</v>
      </c>
      <c r="R739">
        <v>3</v>
      </c>
    </row>
    <row r="740" spans="1:18">
      <c r="A740" t="s">
        <v>2995</v>
      </c>
      <c r="B740" s="77">
        <v>45665</v>
      </c>
      <c r="C740" t="s">
        <v>1501</v>
      </c>
      <c r="D740" t="s">
        <v>33</v>
      </c>
      <c r="E740" t="s">
        <v>1502</v>
      </c>
      <c r="F740" t="s">
        <v>1503</v>
      </c>
      <c r="G740" t="s">
        <v>1504</v>
      </c>
      <c r="H740" t="s">
        <v>1505</v>
      </c>
      <c r="I740" t="s">
        <v>2996</v>
      </c>
      <c r="J740">
        <v>8</v>
      </c>
      <c r="K740">
        <v>6343</v>
      </c>
      <c r="L740">
        <v>0.21</v>
      </c>
      <c r="M740">
        <v>40087.760000000002</v>
      </c>
      <c r="N740">
        <v>0.25</v>
      </c>
      <c r="O740">
        <v>10021.94</v>
      </c>
      <c r="P740" t="s">
        <v>1516</v>
      </c>
      <c r="Q740" t="s">
        <v>1338</v>
      </c>
      <c r="R740">
        <v>9</v>
      </c>
    </row>
    <row r="741" spans="1:18">
      <c r="A741" t="s">
        <v>2997</v>
      </c>
      <c r="B741" s="77">
        <v>45666</v>
      </c>
      <c r="C741" t="s">
        <v>1510</v>
      </c>
      <c r="D741" t="s">
        <v>127</v>
      </c>
      <c r="E741" t="s">
        <v>1511</v>
      </c>
      <c r="F741" t="s">
        <v>1286</v>
      </c>
      <c r="G741" t="s">
        <v>1513</v>
      </c>
      <c r="H741" t="s">
        <v>1606</v>
      </c>
      <c r="I741" t="s">
        <v>2998</v>
      </c>
      <c r="J741">
        <v>4</v>
      </c>
      <c r="K741">
        <v>1073</v>
      </c>
      <c r="L741">
        <v>0.24</v>
      </c>
      <c r="M741">
        <v>3261.92</v>
      </c>
      <c r="N741">
        <v>0.4</v>
      </c>
      <c r="O741">
        <v>1304.77</v>
      </c>
      <c r="P741" t="s">
        <v>1525</v>
      </c>
      <c r="Q741" t="s">
        <v>29</v>
      </c>
      <c r="R741">
        <v>4</v>
      </c>
    </row>
    <row r="742" spans="1:18">
      <c r="A742" t="s">
        <v>2999</v>
      </c>
      <c r="B742" s="77">
        <v>45667</v>
      </c>
      <c r="C742" t="s">
        <v>1501</v>
      </c>
      <c r="D742" t="s">
        <v>33</v>
      </c>
      <c r="E742" t="s">
        <v>777</v>
      </c>
      <c r="F742" t="s">
        <v>1291</v>
      </c>
      <c r="G742" t="s">
        <v>1005</v>
      </c>
      <c r="H742" t="s">
        <v>81</v>
      </c>
      <c r="I742" t="s">
        <v>3000</v>
      </c>
      <c r="J742">
        <v>2</v>
      </c>
      <c r="K742">
        <v>13754</v>
      </c>
      <c r="L742">
        <v>0.22</v>
      </c>
      <c r="M742">
        <v>21456.240000000002</v>
      </c>
      <c r="N742">
        <v>0.2</v>
      </c>
      <c r="O742">
        <v>4291.25</v>
      </c>
      <c r="P742" t="s">
        <v>1525</v>
      </c>
      <c r="Q742" t="s">
        <v>1338</v>
      </c>
      <c r="R742">
        <v>2</v>
      </c>
    </row>
    <row r="743" spans="1:18">
      <c r="A743" t="s">
        <v>3001</v>
      </c>
      <c r="B743" s="77">
        <v>45668</v>
      </c>
      <c r="C743" t="s">
        <v>177</v>
      </c>
      <c r="D743" t="s">
        <v>127</v>
      </c>
      <c r="E743" t="s">
        <v>1511</v>
      </c>
      <c r="F743" t="s">
        <v>1519</v>
      </c>
      <c r="G743" t="s">
        <v>1513</v>
      </c>
      <c r="H743" t="s">
        <v>1569</v>
      </c>
      <c r="I743" t="s">
        <v>3002</v>
      </c>
      <c r="J743">
        <v>6</v>
      </c>
      <c r="K743">
        <v>672</v>
      </c>
      <c r="L743">
        <v>0.18</v>
      </c>
      <c r="M743">
        <v>3306.24</v>
      </c>
      <c r="N743">
        <v>0.4</v>
      </c>
      <c r="O743">
        <v>1322.5</v>
      </c>
      <c r="P743" t="s">
        <v>1522</v>
      </c>
      <c r="Q743" t="s">
        <v>1338</v>
      </c>
      <c r="R743">
        <v>6</v>
      </c>
    </row>
    <row r="744" spans="1:18">
      <c r="A744" t="s">
        <v>3003</v>
      </c>
      <c r="B744" s="77">
        <v>45669</v>
      </c>
      <c r="C744" t="s">
        <v>1533</v>
      </c>
      <c r="D744" t="s">
        <v>127</v>
      </c>
      <c r="E744" t="s">
        <v>1511</v>
      </c>
      <c r="F744" t="s">
        <v>1563</v>
      </c>
      <c r="G744" t="s">
        <v>1005</v>
      </c>
      <c r="H744" t="s">
        <v>1004</v>
      </c>
      <c r="I744" t="s">
        <v>3004</v>
      </c>
      <c r="J744">
        <v>9</v>
      </c>
      <c r="K744">
        <v>5081</v>
      </c>
      <c r="L744">
        <v>7.0000000000000007E-2</v>
      </c>
      <c r="M744">
        <v>42527.97</v>
      </c>
      <c r="N744">
        <v>0.2</v>
      </c>
      <c r="O744">
        <v>8505.59</v>
      </c>
      <c r="P744" t="s">
        <v>1516</v>
      </c>
      <c r="Q744" t="s">
        <v>1338</v>
      </c>
      <c r="R744">
        <v>1</v>
      </c>
    </row>
    <row r="745" spans="1:18">
      <c r="A745" t="s">
        <v>3005</v>
      </c>
      <c r="B745" s="77">
        <v>45670</v>
      </c>
      <c r="C745" t="s">
        <v>1562</v>
      </c>
      <c r="D745" t="s">
        <v>33</v>
      </c>
      <c r="E745" t="s">
        <v>834</v>
      </c>
      <c r="F745" t="s">
        <v>1519</v>
      </c>
      <c r="G745" t="s">
        <v>1513</v>
      </c>
      <c r="H745" t="s">
        <v>1514</v>
      </c>
      <c r="I745" t="s">
        <v>2294</v>
      </c>
      <c r="J745">
        <v>1</v>
      </c>
      <c r="K745">
        <v>501</v>
      </c>
      <c r="L745">
        <v>7.0000000000000007E-2</v>
      </c>
      <c r="M745">
        <v>465.93</v>
      </c>
      <c r="N745">
        <v>0.4</v>
      </c>
      <c r="O745">
        <v>186.37</v>
      </c>
      <c r="P745" t="s">
        <v>1525</v>
      </c>
      <c r="Q745" t="s">
        <v>1338</v>
      </c>
      <c r="R745">
        <v>6</v>
      </c>
    </row>
    <row r="746" spans="1:18">
      <c r="A746" t="s">
        <v>3006</v>
      </c>
      <c r="B746" s="77">
        <v>45671</v>
      </c>
      <c r="C746" t="s">
        <v>177</v>
      </c>
      <c r="D746" t="s">
        <v>28</v>
      </c>
      <c r="E746" t="s">
        <v>1511</v>
      </c>
      <c r="F746" t="s">
        <v>1512</v>
      </c>
      <c r="G746" t="s">
        <v>215</v>
      </c>
      <c r="H746" t="s">
        <v>1603</v>
      </c>
      <c r="I746" t="s">
        <v>3007</v>
      </c>
      <c r="J746">
        <v>7</v>
      </c>
      <c r="K746">
        <v>1422</v>
      </c>
      <c r="L746">
        <v>0.24</v>
      </c>
      <c r="M746">
        <v>7565.04</v>
      </c>
      <c r="N746">
        <v>0.35</v>
      </c>
      <c r="O746">
        <v>2647.76</v>
      </c>
      <c r="P746" t="s">
        <v>1522</v>
      </c>
      <c r="Q746" t="s">
        <v>29</v>
      </c>
      <c r="R746">
        <v>1</v>
      </c>
    </row>
    <row r="747" spans="1:18">
      <c r="A747" t="s">
        <v>3008</v>
      </c>
      <c r="B747" s="77">
        <v>45672</v>
      </c>
      <c r="C747" t="s">
        <v>1518</v>
      </c>
      <c r="D747" t="s">
        <v>127</v>
      </c>
      <c r="E747" t="s">
        <v>834</v>
      </c>
      <c r="F747" t="s">
        <v>1286</v>
      </c>
      <c r="G747" t="s">
        <v>215</v>
      </c>
      <c r="H747" t="s">
        <v>1581</v>
      </c>
      <c r="I747" t="s">
        <v>3009</v>
      </c>
      <c r="J747">
        <v>9</v>
      </c>
      <c r="K747">
        <v>3637</v>
      </c>
      <c r="L747">
        <v>0</v>
      </c>
      <c r="M747">
        <v>32733</v>
      </c>
      <c r="N747">
        <v>0.35</v>
      </c>
      <c r="O747">
        <v>11456.55</v>
      </c>
      <c r="P747" t="s">
        <v>1516</v>
      </c>
      <c r="Q747" t="s">
        <v>1508</v>
      </c>
      <c r="R747">
        <v>8</v>
      </c>
    </row>
    <row r="748" spans="1:18">
      <c r="A748" t="s">
        <v>3010</v>
      </c>
      <c r="B748" s="77">
        <v>45673</v>
      </c>
      <c r="C748" t="s">
        <v>1510</v>
      </c>
      <c r="D748" t="s">
        <v>33</v>
      </c>
      <c r="E748" t="s">
        <v>1502</v>
      </c>
      <c r="F748" t="s">
        <v>1512</v>
      </c>
      <c r="G748" t="s">
        <v>215</v>
      </c>
      <c r="H748" t="s">
        <v>1520</v>
      </c>
      <c r="I748" t="s">
        <v>3011</v>
      </c>
      <c r="J748">
        <v>9</v>
      </c>
      <c r="K748">
        <v>2659</v>
      </c>
      <c r="L748">
        <v>0.18</v>
      </c>
      <c r="M748">
        <v>19623.419999999998</v>
      </c>
      <c r="N748">
        <v>0.35</v>
      </c>
      <c r="O748">
        <v>6868.2</v>
      </c>
      <c r="P748" t="s">
        <v>1522</v>
      </c>
      <c r="Q748" t="s">
        <v>1338</v>
      </c>
      <c r="R748">
        <v>5</v>
      </c>
    </row>
    <row r="749" spans="1:18">
      <c r="A749" t="s">
        <v>3012</v>
      </c>
      <c r="B749" s="77">
        <v>45674</v>
      </c>
      <c r="C749" t="s">
        <v>1518</v>
      </c>
      <c r="D749" t="s">
        <v>22</v>
      </c>
      <c r="E749" t="s">
        <v>1502</v>
      </c>
      <c r="F749" t="s">
        <v>1563</v>
      </c>
      <c r="G749" t="s">
        <v>215</v>
      </c>
      <c r="H749" t="s">
        <v>1534</v>
      </c>
      <c r="I749" t="s">
        <v>3013</v>
      </c>
      <c r="J749">
        <v>3</v>
      </c>
      <c r="K749">
        <v>3047</v>
      </c>
      <c r="L749">
        <v>0.18</v>
      </c>
      <c r="M749">
        <v>7495.62</v>
      </c>
      <c r="N749">
        <v>0.35</v>
      </c>
      <c r="O749">
        <v>2623.47</v>
      </c>
      <c r="P749" t="s">
        <v>1507</v>
      </c>
      <c r="Q749" t="s">
        <v>1338</v>
      </c>
      <c r="R749">
        <v>6</v>
      </c>
    </row>
    <row r="750" spans="1:18">
      <c r="A750" t="s">
        <v>3014</v>
      </c>
      <c r="B750" s="77">
        <v>45675</v>
      </c>
      <c r="C750" t="s">
        <v>1510</v>
      </c>
      <c r="D750" t="s">
        <v>33</v>
      </c>
      <c r="E750" t="s">
        <v>834</v>
      </c>
      <c r="F750" t="s">
        <v>1512</v>
      </c>
      <c r="G750" t="s">
        <v>216</v>
      </c>
      <c r="H750" t="s">
        <v>1707</v>
      </c>
      <c r="I750" t="s">
        <v>3015</v>
      </c>
      <c r="J750">
        <v>5</v>
      </c>
      <c r="K750">
        <v>57701</v>
      </c>
      <c r="L750">
        <v>0.16</v>
      </c>
      <c r="M750">
        <v>242344.2</v>
      </c>
      <c r="N750">
        <v>0.15</v>
      </c>
      <c r="O750">
        <v>36351.629999999997</v>
      </c>
      <c r="P750" t="s">
        <v>1516</v>
      </c>
      <c r="Q750" t="s">
        <v>29</v>
      </c>
      <c r="R750">
        <v>2</v>
      </c>
    </row>
    <row r="751" spans="1:18">
      <c r="A751" t="s">
        <v>3016</v>
      </c>
      <c r="B751" s="77">
        <v>45676</v>
      </c>
      <c r="C751" t="s">
        <v>1533</v>
      </c>
      <c r="D751" t="s">
        <v>22</v>
      </c>
      <c r="E751" t="s">
        <v>1511</v>
      </c>
      <c r="F751" t="s">
        <v>1503</v>
      </c>
      <c r="G751" t="s">
        <v>215</v>
      </c>
      <c r="H751" t="s">
        <v>1603</v>
      </c>
      <c r="I751" t="s">
        <v>3017</v>
      </c>
      <c r="J751">
        <v>8</v>
      </c>
      <c r="K751">
        <v>2781</v>
      </c>
      <c r="L751">
        <v>0.25</v>
      </c>
      <c r="M751">
        <v>16686</v>
      </c>
      <c r="N751">
        <v>0.35</v>
      </c>
      <c r="O751">
        <v>5840.1</v>
      </c>
      <c r="P751" t="s">
        <v>1525</v>
      </c>
      <c r="Q751" t="s">
        <v>1338</v>
      </c>
      <c r="R751">
        <v>2</v>
      </c>
    </row>
    <row r="752" spans="1:18">
      <c r="A752" t="s">
        <v>3018</v>
      </c>
      <c r="B752" s="77">
        <v>45677</v>
      </c>
      <c r="C752" t="s">
        <v>177</v>
      </c>
      <c r="D752" t="s">
        <v>127</v>
      </c>
      <c r="E752" t="s">
        <v>777</v>
      </c>
      <c r="F752" t="s">
        <v>1519</v>
      </c>
      <c r="G752" t="s">
        <v>1504</v>
      </c>
      <c r="H752" t="s">
        <v>1586</v>
      </c>
      <c r="I752" t="s">
        <v>3019</v>
      </c>
      <c r="J752">
        <v>8</v>
      </c>
      <c r="K752">
        <v>3649</v>
      </c>
      <c r="L752">
        <v>0.08</v>
      </c>
      <c r="M752">
        <v>26856.639999999999</v>
      </c>
      <c r="N752">
        <v>0.25</v>
      </c>
      <c r="O752">
        <v>6714.16</v>
      </c>
      <c r="P752" t="s">
        <v>1525</v>
      </c>
      <c r="Q752" t="s">
        <v>1338</v>
      </c>
      <c r="R752">
        <v>9</v>
      </c>
    </row>
    <row r="753" spans="1:18">
      <c r="A753" t="s">
        <v>3020</v>
      </c>
      <c r="B753" s="77">
        <v>45678</v>
      </c>
      <c r="C753" t="s">
        <v>1533</v>
      </c>
      <c r="D753" t="s">
        <v>33</v>
      </c>
      <c r="E753" t="s">
        <v>777</v>
      </c>
      <c r="F753" t="s">
        <v>1563</v>
      </c>
      <c r="G753" t="s">
        <v>1504</v>
      </c>
      <c r="H753" t="s">
        <v>1586</v>
      </c>
      <c r="I753" t="s">
        <v>3021</v>
      </c>
      <c r="J753">
        <v>4</v>
      </c>
      <c r="K753">
        <v>9505</v>
      </c>
      <c r="L753">
        <v>0.08</v>
      </c>
      <c r="M753">
        <v>34978.400000000001</v>
      </c>
      <c r="N753">
        <v>0.25</v>
      </c>
      <c r="O753">
        <v>8744.6</v>
      </c>
      <c r="P753" t="s">
        <v>1507</v>
      </c>
      <c r="Q753" t="s">
        <v>1338</v>
      </c>
      <c r="R753">
        <v>3</v>
      </c>
    </row>
    <row r="754" spans="1:18">
      <c r="A754" t="s">
        <v>3022</v>
      </c>
      <c r="B754" s="77">
        <v>45679</v>
      </c>
      <c r="C754" t="s">
        <v>1501</v>
      </c>
      <c r="D754" t="s">
        <v>33</v>
      </c>
      <c r="E754" t="s">
        <v>834</v>
      </c>
      <c r="F754" t="s">
        <v>1563</v>
      </c>
      <c r="G754" t="s">
        <v>216</v>
      </c>
      <c r="H754" t="s">
        <v>1003</v>
      </c>
      <c r="I754" t="s">
        <v>3023</v>
      </c>
      <c r="J754">
        <v>1</v>
      </c>
      <c r="K754">
        <v>20805</v>
      </c>
      <c r="L754">
        <v>0.02</v>
      </c>
      <c r="M754">
        <v>20388.900000000001</v>
      </c>
      <c r="N754">
        <v>0.15</v>
      </c>
      <c r="O754">
        <v>3058.34</v>
      </c>
      <c r="P754" t="s">
        <v>1516</v>
      </c>
      <c r="Q754" t="s">
        <v>1338</v>
      </c>
      <c r="R754">
        <v>6</v>
      </c>
    </row>
    <row r="755" spans="1:18">
      <c r="A755" t="s">
        <v>3024</v>
      </c>
      <c r="B755" s="77">
        <v>45680</v>
      </c>
      <c r="C755" t="s">
        <v>1533</v>
      </c>
      <c r="D755" t="s">
        <v>22</v>
      </c>
      <c r="E755" t="s">
        <v>1502</v>
      </c>
      <c r="F755" t="s">
        <v>1563</v>
      </c>
      <c r="G755" t="s">
        <v>215</v>
      </c>
      <c r="H755" t="s">
        <v>1520</v>
      </c>
      <c r="I755" t="s">
        <v>3025</v>
      </c>
      <c r="J755">
        <v>1</v>
      </c>
      <c r="K755">
        <v>3583</v>
      </c>
      <c r="L755">
        <v>0.11</v>
      </c>
      <c r="M755">
        <v>3188.87</v>
      </c>
      <c r="N755">
        <v>0.35</v>
      </c>
      <c r="O755">
        <v>1116.0999999999999</v>
      </c>
      <c r="P755" t="s">
        <v>1522</v>
      </c>
      <c r="Q755" t="s">
        <v>1338</v>
      </c>
      <c r="R755">
        <v>5</v>
      </c>
    </row>
    <row r="756" spans="1:18">
      <c r="A756" t="s">
        <v>3026</v>
      </c>
      <c r="B756" s="77">
        <v>45681</v>
      </c>
      <c r="C756" t="s">
        <v>1533</v>
      </c>
      <c r="D756" t="s">
        <v>33</v>
      </c>
      <c r="E756" t="s">
        <v>1502</v>
      </c>
      <c r="F756" t="s">
        <v>1291</v>
      </c>
      <c r="G756" t="s">
        <v>215</v>
      </c>
      <c r="H756" t="s">
        <v>1603</v>
      </c>
      <c r="I756" t="s">
        <v>3027</v>
      </c>
      <c r="J756">
        <v>4</v>
      </c>
      <c r="K756">
        <v>2756</v>
      </c>
      <c r="L756">
        <v>7.0000000000000007E-2</v>
      </c>
      <c r="M756">
        <v>10252.32</v>
      </c>
      <c r="N756">
        <v>0.35</v>
      </c>
      <c r="O756">
        <v>3588.31</v>
      </c>
      <c r="P756" t="s">
        <v>1525</v>
      </c>
      <c r="Q756" t="s">
        <v>1338</v>
      </c>
      <c r="R756">
        <v>4</v>
      </c>
    </row>
    <row r="757" spans="1:18">
      <c r="A757" t="s">
        <v>3028</v>
      </c>
      <c r="B757" s="77">
        <v>45682</v>
      </c>
      <c r="C757" t="s">
        <v>1501</v>
      </c>
      <c r="D757" t="s">
        <v>33</v>
      </c>
      <c r="E757" t="s">
        <v>777</v>
      </c>
      <c r="F757" t="s">
        <v>1519</v>
      </c>
      <c r="G757" t="s">
        <v>215</v>
      </c>
      <c r="H757" t="s">
        <v>1581</v>
      </c>
      <c r="I757" t="s">
        <v>3029</v>
      </c>
      <c r="J757">
        <v>6</v>
      </c>
      <c r="K757">
        <v>1537</v>
      </c>
      <c r="L757">
        <v>0.09</v>
      </c>
      <c r="M757">
        <v>8392.02</v>
      </c>
      <c r="N757">
        <v>0.35</v>
      </c>
      <c r="O757">
        <v>2937.21</v>
      </c>
      <c r="P757" t="s">
        <v>1507</v>
      </c>
      <c r="Q757" t="s">
        <v>1338</v>
      </c>
      <c r="R757">
        <v>2</v>
      </c>
    </row>
    <row r="758" spans="1:18">
      <c r="A758" t="s">
        <v>3030</v>
      </c>
      <c r="B758" s="77">
        <v>45683</v>
      </c>
      <c r="C758" t="s">
        <v>1510</v>
      </c>
      <c r="D758" t="s">
        <v>127</v>
      </c>
      <c r="E758" t="s">
        <v>834</v>
      </c>
      <c r="F758" t="s">
        <v>1512</v>
      </c>
      <c r="G758" t="s">
        <v>1513</v>
      </c>
      <c r="H758" t="s">
        <v>1514</v>
      </c>
      <c r="I758" t="s">
        <v>3031</v>
      </c>
      <c r="J758">
        <v>8</v>
      </c>
      <c r="K758">
        <v>1243</v>
      </c>
      <c r="L758">
        <v>0.21</v>
      </c>
      <c r="M758">
        <v>7855.76</v>
      </c>
      <c r="N758">
        <v>0.4</v>
      </c>
      <c r="O758">
        <v>3142.3</v>
      </c>
      <c r="P758" t="s">
        <v>1507</v>
      </c>
      <c r="Q758" t="s">
        <v>1508</v>
      </c>
      <c r="R758">
        <v>8</v>
      </c>
    </row>
    <row r="759" spans="1:18">
      <c r="A759" t="s">
        <v>3032</v>
      </c>
      <c r="B759" s="77">
        <v>45684</v>
      </c>
      <c r="C759" t="s">
        <v>1501</v>
      </c>
      <c r="D759" t="s">
        <v>33</v>
      </c>
      <c r="E759" t="s">
        <v>777</v>
      </c>
      <c r="F759" t="s">
        <v>1563</v>
      </c>
      <c r="G759" t="s">
        <v>1005</v>
      </c>
      <c r="H759" t="s">
        <v>1566</v>
      </c>
      <c r="I759" t="s">
        <v>3033</v>
      </c>
      <c r="J759">
        <v>6</v>
      </c>
      <c r="K759">
        <v>5983</v>
      </c>
      <c r="L759">
        <v>0.23</v>
      </c>
      <c r="M759">
        <v>27641.46</v>
      </c>
      <c r="N759">
        <v>0.2</v>
      </c>
      <c r="O759">
        <v>5528.29</v>
      </c>
      <c r="P759" t="s">
        <v>1516</v>
      </c>
      <c r="Q759" t="s">
        <v>1338</v>
      </c>
      <c r="R759">
        <v>7</v>
      </c>
    </row>
    <row r="760" spans="1:18">
      <c r="A760" t="s">
        <v>3034</v>
      </c>
      <c r="B760" s="77">
        <v>45685</v>
      </c>
      <c r="C760" t="s">
        <v>177</v>
      </c>
      <c r="D760" t="s">
        <v>28</v>
      </c>
      <c r="E760" t="s">
        <v>1511</v>
      </c>
      <c r="F760" t="s">
        <v>1519</v>
      </c>
      <c r="G760" t="s">
        <v>1513</v>
      </c>
      <c r="H760" t="s">
        <v>1514</v>
      </c>
      <c r="I760" t="s">
        <v>3035</v>
      </c>
      <c r="J760">
        <v>9</v>
      </c>
      <c r="K760">
        <v>1214</v>
      </c>
      <c r="L760">
        <v>0.05</v>
      </c>
      <c r="M760">
        <v>10379.700000000001</v>
      </c>
      <c r="N760">
        <v>0.4</v>
      </c>
      <c r="O760">
        <v>4151.88</v>
      </c>
      <c r="P760" t="s">
        <v>1516</v>
      </c>
      <c r="Q760" t="s">
        <v>1338</v>
      </c>
      <c r="R760">
        <v>2</v>
      </c>
    </row>
    <row r="761" spans="1:18">
      <c r="A761" t="s">
        <v>3036</v>
      </c>
      <c r="B761" s="77">
        <v>45686</v>
      </c>
      <c r="C761" t="s">
        <v>1533</v>
      </c>
      <c r="D761" t="s">
        <v>22</v>
      </c>
      <c r="E761" t="s">
        <v>1511</v>
      </c>
      <c r="F761" t="s">
        <v>1563</v>
      </c>
      <c r="G761" t="s">
        <v>1005</v>
      </c>
      <c r="H761" t="s">
        <v>1004</v>
      </c>
      <c r="I761" t="s">
        <v>3037</v>
      </c>
      <c r="J761">
        <v>9</v>
      </c>
      <c r="K761">
        <v>14087</v>
      </c>
      <c r="L761">
        <v>0.09</v>
      </c>
      <c r="M761">
        <v>115372.53</v>
      </c>
      <c r="N761">
        <v>0.2</v>
      </c>
      <c r="O761">
        <v>23074.51</v>
      </c>
      <c r="P761" t="s">
        <v>1525</v>
      </c>
      <c r="Q761" t="s">
        <v>1338</v>
      </c>
      <c r="R761">
        <v>6</v>
      </c>
    </row>
    <row r="762" spans="1:18">
      <c r="A762" t="s">
        <v>3038</v>
      </c>
      <c r="B762" s="77">
        <v>45687</v>
      </c>
      <c r="C762" t="s">
        <v>1501</v>
      </c>
      <c r="D762" t="s">
        <v>33</v>
      </c>
      <c r="E762" t="s">
        <v>834</v>
      </c>
      <c r="F762" t="s">
        <v>1503</v>
      </c>
      <c r="G762" t="s">
        <v>215</v>
      </c>
      <c r="H762" t="s">
        <v>1603</v>
      </c>
      <c r="I762" t="s">
        <v>3039</v>
      </c>
      <c r="J762">
        <v>2</v>
      </c>
      <c r="K762">
        <v>1624</v>
      </c>
      <c r="L762">
        <v>0.23</v>
      </c>
      <c r="M762">
        <v>2500.96</v>
      </c>
      <c r="N762">
        <v>0.35</v>
      </c>
      <c r="O762">
        <v>875.34</v>
      </c>
      <c r="P762" t="s">
        <v>1507</v>
      </c>
      <c r="Q762" t="s">
        <v>1338</v>
      </c>
      <c r="R762">
        <v>8</v>
      </c>
    </row>
    <row r="763" spans="1:18">
      <c r="A763" t="s">
        <v>3040</v>
      </c>
      <c r="B763" s="77">
        <v>45688</v>
      </c>
      <c r="C763" t="s">
        <v>1533</v>
      </c>
      <c r="D763" t="s">
        <v>22</v>
      </c>
      <c r="E763" t="s">
        <v>834</v>
      </c>
      <c r="F763" t="s">
        <v>1503</v>
      </c>
      <c r="G763" t="s">
        <v>215</v>
      </c>
      <c r="H763" t="s">
        <v>1520</v>
      </c>
      <c r="I763" t="s">
        <v>3041</v>
      </c>
      <c r="J763">
        <v>1</v>
      </c>
      <c r="K763">
        <v>1197</v>
      </c>
      <c r="L763">
        <v>0.02</v>
      </c>
      <c r="M763">
        <v>1173.06</v>
      </c>
      <c r="N763">
        <v>0.35</v>
      </c>
      <c r="O763">
        <v>410.57</v>
      </c>
      <c r="P763" t="s">
        <v>1522</v>
      </c>
      <c r="Q763" t="s">
        <v>1338</v>
      </c>
      <c r="R763">
        <v>7</v>
      </c>
    </row>
    <row r="764" spans="1:18">
      <c r="A764" t="s">
        <v>3042</v>
      </c>
      <c r="B764" s="77">
        <v>45689</v>
      </c>
      <c r="C764" t="s">
        <v>177</v>
      </c>
      <c r="D764" t="s">
        <v>22</v>
      </c>
      <c r="E764" t="s">
        <v>1511</v>
      </c>
      <c r="F764" t="s">
        <v>1503</v>
      </c>
      <c r="G764" t="s">
        <v>1513</v>
      </c>
      <c r="H764" t="s">
        <v>1606</v>
      </c>
      <c r="I764" t="s">
        <v>3043</v>
      </c>
      <c r="J764">
        <v>2</v>
      </c>
      <c r="K764">
        <v>331</v>
      </c>
      <c r="L764">
        <v>0.02</v>
      </c>
      <c r="M764">
        <v>648.76</v>
      </c>
      <c r="N764">
        <v>0.4</v>
      </c>
      <c r="O764">
        <v>259.5</v>
      </c>
      <c r="P764" t="s">
        <v>1507</v>
      </c>
      <c r="Q764" t="s">
        <v>1338</v>
      </c>
      <c r="R764">
        <v>1</v>
      </c>
    </row>
    <row r="765" spans="1:18">
      <c r="A765" t="s">
        <v>3044</v>
      </c>
      <c r="B765" s="77">
        <v>45690</v>
      </c>
      <c r="C765" t="s">
        <v>1518</v>
      </c>
      <c r="D765" t="s">
        <v>22</v>
      </c>
      <c r="E765" t="s">
        <v>1502</v>
      </c>
      <c r="F765" t="s">
        <v>1286</v>
      </c>
      <c r="G765" t="s">
        <v>1513</v>
      </c>
      <c r="H765" t="s">
        <v>1539</v>
      </c>
      <c r="I765" t="s">
        <v>3045</v>
      </c>
      <c r="J765">
        <v>5</v>
      </c>
      <c r="K765">
        <v>1355</v>
      </c>
      <c r="L765">
        <v>0.04</v>
      </c>
      <c r="M765">
        <v>6504</v>
      </c>
      <c r="N765">
        <v>0.4</v>
      </c>
      <c r="O765">
        <v>2601.6</v>
      </c>
      <c r="P765" t="s">
        <v>1522</v>
      </c>
      <c r="Q765" t="s">
        <v>1338</v>
      </c>
      <c r="R765">
        <v>5</v>
      </c>
    </row>
    <row r="766" spans="1:18">
      <c r="A766" t="s">
        <v>3046</v>
      </c>
      <c r="B766" s="77">
        <v>45691</v>
      </c>
      <c r="C766" t="s">
        <v>177</v>
      </c>
      <c r="D766" t="s">
        <v>33</v>
      </c>
      <c r="E766" t="s">
        <v>834</v>
      </c>
      <c r="F766" t="s">
        <v>1563</v>
      </c>
      <c r="G766" t="s">
        <v>1005</v>
      </c>
      <c r="H766" t="s">
        <v>81</v>
      </c>
      <c r="I766" t="s">
        <v>3047</v>
      </c>
      <c r="J766">
        <v>4</v>
      </c>
      <c r="K766">
        <v>11235</v>
      </c>
      <c r="L766">
        <v>0.15</v>
      </c>
      <c r="M766">
        <v>38199</v>
      </c>
      <c r="N766">
        <v>0.2</v>
      </c>
      <c r="O766">
        <v>7639.8</v>
      </c>
      <c r="P766" t="s">
        <v>1522</v>
      </c>
      <c r="Q766" t="s">
        <v>1338</v>
      </c>
      <c r="R766">
        <v>2</v>
      </c>
    </row>
    <row r="767" spans="1:18">
      <c r="A767" t="s">
        <v>3048</v>
      </c>
      <c r="B767" s="77">
        <v>45692</v>
      </c>
      <c r="C767" t="s">
        <v>1562</v>
      </c>
      <c r="D767" t="s">
        <v>33</v>
      </c>
      <c r="E767" t="s">
        <v>1511</v>
      </c>
      <c r="F767" t="s">
        <v>1286</v>
      </c>
      <c r="G767" t="s">
        <v>1504</v>
      </c>
      <c r="H767" t="s">
        <v>1650</v>
      </c>
      <c r="I767" t="s">
        <v>3049</v>
      </c>
      <c r="J767">
        <v>4</v>
      </c>
      <c r="K767">
        <v>2929</v>
      </c>
      <c r="L767">
        <v>0.04</v>
      </c>
      <c r="M767">
        <v>11247.36</v>
      </c>
      <c r="N767">
        <v>0.25</v>
      </c>
      <c r="O767">
        <v>2811.84</v>
      </c>
      <c r="P767" t="s">
        <v>1525</v>
      </c>
      <c r="Q767" t="s">
        <v>1338</v>
      </c>
      <c r="R767">
        <v>6</v>
      </c>
    </row>
    <row r="768" spans="1:18">
      <c r="A768" t="s">
        <v>3050</v>
      </c>
      <c r="B768" s="77">
        <v>45693</v>
      </c>
      <c r="C768" t="s">
        <v>1562</v>
      </c>
      <c r="D768" t="s">
        <v>22</v>
      </c>
      <c r="E768" t="s">
        <v>1511</v>
      </c>
      <c r="F768" t="s">
        <v>1519</v>
      </c>
      <c r="G768" t="s">
        <v>1005</v>
      </c>
      <c r="H768" t="s">
        <v>81</v>
      </c>
      <c r="I768" t="s">
        <v>2918</v>
      </c>
      <c r="J768">
        <v>9</v>
      </c>
      <c r="K768">
        <v>16871</v>
      </c>
      <c r="L768">
        <v>0.24</v>
      </c>
      <c r="M768">
        <v>115397.64</v>
      </c>
      <c r="N768">
        <v>0.2</v>
      </c>
      <c r="O768">
        <v>23079.53</v>
      </c>
      <c r="P768" t="s">
        <v>1507</v>
      </c>
      <c r="Q768" t="s">
        <v>1338</v>
      </c>
      <c r="R768">
        <v>7</v>
      </c>
    </row>
    <row r="769" spans="1:18">
      <c r="A769" t="s">
        <v>3051</v>
      </c>
      <c r="B769" s="77">
        <v>45694</v>
      </c>
      <c r="C769" t="s">
        <v>1562</v>
      </c>
      <c r="D769" t="s">
        <v>28</v>
      </c>
      <c r="E769" t="s">
        <v>1502</v>
      </c>
      <c r="F769" t="s">
        <v>1286</v>
      </c>
      <c r="G769" t="s">
        <v>1513</v>
      </c>
      <c r="H769" t="s">
        <v>1569</v>
      </c>
      <c r="I769" t="s">
        <v>3052</v>
      </c>
      <c r="J769">
        <v>8</v>
      </c>
      <c r="K769">
        <v>1213</v>
      </c>
      <c r="L769">
        <v>0.11</v>
      </c>
      <c r="M769">
        <v>8636.56</v>
      </c>
      <c r="N769">
        <v>0.4</v>
      </c>
      <c r="O769">
        <v>3454.62</v>
      </c>
      <c r="P769" t="s">
        <v>1522</v>
      </c>
      <c r="Q769" t="s">
        <v>1338</v>
      </c>
      <c r="R769">
        <v>7</v>
      </c>
    </row>
    <row r="770" spans="1:18">
      <c r="A770" t="s">
        <v>3053</v>
      </c>
      <c r="B770" s="77">
        <v>45695</v>
      </c>
      <c r="C770" t="s">
        <v>1533</v>
      </c>
      <c r="D770" t="s">
        <v>22</v>
      </c>
      <c r="E770" t="s">
        <v>1502</v>
      </c>
      <c r="F770" t="s">
        <v>1519</v>
      </c>
      <c r="G770" t="s">
        <v>1513</v>
      </c>
      <c r="H770" t="s">
        <v>1514</v>
      </c>
      <c r="I770" t="s">
        <v>3054</v>
      </c>
      <c r="J770">
        <v>6</v>
      </c>
      <c r="K770">
        <v>426</v>
      </c>
      <c r="L770">
        <v>0.13</v>
      </c>
      <c r="M770">
        <v>2223.7199999999998</v>
      </c>
      <c r="N770">
        <v>0.4</v>
      </c>
      <c r="O770">
        <v>889.49</v>
      </c>
      <c r="P770" t="s">
        <v>1516</v>
      </c>
      <c r="Q770" t="s">
        <v>1338</v>
      </c>
      <c r="R770">
        <v>3</v>
      </c>
    </row>
    <row r="771" spans="1:18">
      <c r="A771" t="s">
        <v>3055</v>
      </c>
      <c r="B771" s="77">
        <v>45696</v>
      </c>
      <c r="C771" t="s">
        <v>1510</v>
      </c>
      <c r="D771" t="s">
        <v>28</v>
      </c>
      <c r="E771" t="s">
        <v>1502</v>
      </c>
      <c r="F771" t="s">
        <v>1519</v>
      </c>
      <c r="G771" t="s">
        <v>216</v>
      </c>
      <c r="H771" t="s">
        <v>1707</v>
      </c>
      <c r="I771" t="s">
        <v>3056</v>
      </c>
      <c r="J771">
        <v>1</v>
      </c>
      <c r="K771">
        <v>33705</v>
      </c>
      <c r="L771">
        <v>0.06</v>
      </c>
      <c r="M771">
        <v>31682.7</v>
      </c>
      <c r="N771">
        <v>0.15</v>
      </c>
      <c r="O771">
        <v>4752.3999999999996</v>
      </c>
      <c r="P771" t="s">
        <v>1522</v>
      </c>
      <c r="Q771" t="s">
        <v>1338</v>
      </c>
      <c r="R771">
        <v>7</v>
      </c>
    </row>
    <row r="772" spans="1:18">
      <c r="A772" t="s">
        <v>3057</v>
      </c>
      <c r="B772" s="77">
        <v>45697</v>
      </c>
      <c r="C772" t="s">
        <v>1510</v>
      </c>
      <c r="D772" t="s">
        <v>22</v>
      </c>
      <c r="E772" t="s">
        <v>1502</v>
      </c>
      <c r="F772" t="s">
        <v>1519</v>
      </c>
      <c r="G772" t="s">
        <v>1513</v>
      </c>
      <c r="H772" t="s">
        <v>1539</v>
      </c>
      <c r="I772" t="s">
        <v>3058</v>
      </c>
      <c r="J772">
        <v>2</v>
      </c>
      <c r="K772">
        <v>1021</v>
      </c>
      <c r="L772">
        <v>0.12</v>
      </c>
      <c r="M772">
        <v>1796.96</v>
      </c>
      <c r="N772">
        <v>0.4</v>
      </c>
      <c r="O772">
        <v>718.78</v>
      </c>
      <c r="P772" t="s">
        <v>1516</v>
      </c>
      <c r="Q772" t="s">
        <v>1338</v>
      </c>
      <c r="R772">
        <v>5</v>
      </c>
    </row>
    <row r="773" spans="1:18">
      <c r="A773" t="s">
        <v>3059</v>
      </c>
      <c r="B773" s="77">
        <v>45698</v>
      </c>
      <c r="C773" t="s">
        <v>1510</v>
      </c>
      <c r="D773" t="s">
        <v>127</v>
      </c>
      <c r="E773" t="s">
        <v>777</v>
      </c>
      <c r="F773" t="s">
        <v>1512</v>
      </c>
      <c r="G773" t="s">
        <v>216</v>
      </c>
      <c r="H773" t="s">
        <v>1643</v>
      </c>
      <c r="I773" t="s">
        <v>3060</v>
      </c>
      <c r="J773">
        <v>6</v>
      </c>
      <c r="K773">
        <v>12023</v>
      </c>
      <c r="L773">
        <v>0.17</v>
      </c>
      <c r="M773">
        <v>59874.54</v>
      </c>
      <c r="N773">
        <v>0.15</v>
      </c>
      <c r="O773">
        <v>8981.18</v>
      </c>
      <c r="P773" t="s">
        <v>1516</v>
      </c>
      <c r="Q773" t="s">
        <v>29</v>
      </c>
      <c r="R773">
        <v>8</v>
      </c>
    </row>
    <row r="774" spans="1:18">
      <c r="A774" t="s">
        <v>3061</v>
      </c>
      <c r="B774" s="77">
        <v>45699</v>
      </c>
      <c r="C774" t="s">
        <v>1533</v>
      </c>
      <c r="D774" t="s">
        <v>22</v>
      </c>
      <c r="E774" t="s">
        <v>1502</v>
      </c>
      <c r="F774" t="s">
        <v>1286</v>
      </c>
      <c r="G774" t="s">
        <v>1504</v>
      </c>
      <c r="H774" t="s">
        <v>1505</v>
      </c>
      <c r="I774" t="s">
        <v>3062</v>
      </c>
      <c r="J774">
        <v>2</v>
      </c>
      <c r="K774">
        <v>5966</v>
      </c>
      <c r="L774">
        <v>0.19</v>
      </c>
      <c r="M774">
        <v>9664.92</v>
      </c>
      <c r="N774">
        <v>0.25</v>
      </c>
      <c r="O774">
        <v>2416.23</v>
      </c>
      <c r="P774" t="s">
        <v>1507</v>
      </c>
      <c r="Q774" t="s">
        <v>29</v>
      </c>
      <c r="R774">
        <v>8</v>
      </c>
    </row>
    <row r="775" spans="1:18">
      <c r="A775" t="s">
        <v>3063</v>
      </c>
      <c r="B775" s="77">
        <v>45700</v>
      </c>
      <c r="C775" t="s">
        <v>177</v>
      </c>
      <c r="D775" t="s">
        <v>22</v>
      </c>
      <c r="E775" t="s">
        <v>777</v>
      </c>
      <c r="F775" t="s">
        <v>1512</v>
      </c>
      <c r="G775" t="s">
        <v>1005</v>
      </c>
      <c r="H775" t="s">
        <v>1549</v>
      </c>
      <c r="I775" t="s">
        <v>3064</v>
      </c>
      <c r="J775">
        <v>5</v>
      </c>
      <c r="K775">
        <v>16537</v>
      </c>
      <c r="L775">
        <v>0.19</v>
      </c>
      <c r="M775">
        <v>66974.850000000006</v>
      </c>
      <c r="N775">
        <v>0.2</v>
      </c>
      <c r="O775">
        <v>13394.97</v>
      </c>
      <c r="P775" t="s">
        <v>1516</v>
      </c>
      <c r="Q775" t="s">
        <v>1338</v>
      </c>
      <c r="R775">
        <v>7</v>
      </c>
    </row>
    <row r="776" spans="1:18">
      <c r="A776" t="s">
        <v>3065</v>
      </c>
      <c r="B776" s="77">
        <v>45701</v>
      </c>
      <c r="C776" t="s">
        <v>1510</v>
      </c>
      <c r="D776" t="s">
        <v>33</v>
      </c>
      <c r="E776" t="s">
        <v>834</v>
      </c>
      <c r="F776" t="s">
        <v>1563</v>
      </c>
      <c r="G776" t="s">
        <v>1005</v>
      </c>
      <c r="H776" t="s">
        <v>81</v>
      </c>
      <c r="I776" t="s">
        <v>3066</v>
      </c>
      <c r="J776">
        <v>5</v>
      </c>
      <c r="K776">
        <v>7891</v>
      </c>
      <c r="L776">
        <v>0.14000000000000001</v>
      </c>
      <c r="M776">
        <v>33931.300000000003</v>
      </c>
      <c r="N776">
        <v>0.2</v>
      </c>
      <c r="O776">
        <v>6786.26</v>
      </c>
      <c r="P776" t="s">
        <v>1522</v>
      </c>
      <c r="Q776" t="s">
        <v>1338</v>
      </c>
      <c r="R776">
        <v>6</v>
      </c>
    </row>
    <row r="777" spans="1:18">
      <c r="A777" t="s">
        <v>3067</v>
      </c>
      <c r="B777" s="77">
        <v>45702</v>
      </c>
      <c r="C777" t="s">
        <v>1518</v>
      </c>
      <c r="D777" t="s">
        <v>28</v>
      </c>
      <c r="E777" t="s">
        <v>1511</v>
      </c>
      <c r="F777" t="s">
        <v>1286</v>
      </c>
      <c r="G777" t="s">
        <v>216</v>
      </c>
      <c r="H777" t="s">
        <v>1003</v>
      </c>
      <c r="I777" t="s">
        <v>3068</v>
      </c>
      <c r="J777">
        <v>6</v>
      </c>
      <c r="K777">
        <v>71627</v>
      </c>
      <c r="L777">
        <v>0.23</v>
      </c>
      <c r="M777">
        <v>330916.74</v>
      </c>
      <c r="N777">
        <v>0.15</v>
      </c>
      <c r="O777">
        <v>49637.51</v>
      </c>
      <c r="P777" t="s">
        <v>1516</v>
      </c>
      <c r="Q777" t="s">
        <v>1338</v>
      </c>
      <c r="R777">
        <v>2</v>
      </c>
    </row>
    <row r="778" spans="1:18">
      <c r="A778" t="s">
        <v>3069</v>
      </c>
      <c r="B778" s="77">
        <v>45703</v>
      </c>
      <c r="C778" t="s">
        <v>1562</v>
      </c>
      <c r="D778" t="s">
        <v>127</v>
      </c>
      <c r="E778" t="s">
        <v>777</v>
      </c>
      <c r="F778" t="s">
        <v>1563</v>
      </c>
      <c r="G778" t="s">
        <v>1005</v>
      </c>
      <c r="H778" t="s">
        <v>1004</v>
      </c>
      <c r="I778" t="s">
        <v>3070</v>
      </c>
      <c r="J778">
        <v>6</v>
      </c>
      <c r="K778">
        <v>3080</v>
      </c>
      <c r="L778">
        <v>0.2</v>
      </c>
      <c r="M778">
        <v>14784</v>
      </c>
      <c r="N778">
        <v>0.2</v>
      </c>
      <c r="O778">
        <v>2956.8</v>
      </c>
      <c r="P778" t="s">
        <v>1507</v>
      </c>
      <c r="Q778" t="s">
        <v>1508</v>
      </c>
      <c r="R778">
        <v>6</v>
      </c>
    </row>
    <row r="779" spans="1:18">
      <c r="A779" t="s">
        <v>3071</v>
      </c>
      <c r="B779" s="77">
        <v>45704</v>
      </c>
      <c r="C779" t="s">
        <v>177</v>
      </c>
      <c r="D779" t="s">
        <v>28</v>
      </c>
      <c r="E779" t="s">
        <v>834</v>
      </c>
      <c r="F779" t="s">
        <v>1563</v>
      </c>
      <c r="G779" t="s">
        <v>1513</v>
      </c>
      <c r="H779" t="s">
        <v>1606</v>
      </c>
      <c r="I779" t="s">
        <v>2419</v>
      </c>
      <c r="J779">
        <v>6</v>
      </c>
      <c r="K779">
        <v>1140</v>
      </c>
      <c r="L779">
        <v>0.19</v>
      </c>
      <c r="M779">
        <v>5540.4</v>
      </c>
      <c r="N779">
        <v>0.4</v>
      </c>
      <c r="O779">
        <v>2216.16</v>
      </c>
      <c r="P779" t="s">
        <v>1525</v>
      </c>
      <c r="Q779" t="s">
        <v>1338</v>
      </c>
      <c r="R779">
        <v>9</v>
      </c>
    </row>
    <row r="780" spans="1:18">
      <c r="A780" t="s">
        <v>3072</v>
      </c>
      <c r="B780" s="77">
        <v>45705</v>
      </c>
      <c r="C780" t="s">
        <v>1562</v>
      </c>
      <c r="D780" t="s">
        <v>127</v>
      </c>
      <c r="E780" t="s">
        <v>834</v>
      </c>
      <c r="F780" t="s">
        <v>1519</v>
      </c>
      <c r="G780" t="s">
        <v>215</v>
      </c>
      <c r="H780" t="s">
        <v>1520</v>
      </c>
      <c r="I780" t="s">
        <v>3073</v>
      </c>
      <c r="J780">
        <v>2</v>
      </c>
      <c r="K780">
        <v>2820</v>
      </c>
      <c r="L780">
        <v>0.01</v>
      </c>
      <c r="M780">
        <v>5583.6</v>
      </c>
      <c r="N780">
        <v>0.35</v>
      </c>
      <c r="O780">
        <v>1954.26</v>
      </c>
      <c r="P780" t="s">
        <v>1522</v>
      </c>
      <c r="Q780" t="s">
        <v>1338</v>
      </c>
      <c r="R780">
        <v>2</v>
      </c>
    </row>
    <row r="781" spans="1:18">
      <c r="A781" t="s">
        <v>3074</v>
      </c>
      <c r="B781" s="77">
        <v>45706</v>
      </c>
      <c r="C781" t="s">
        <v>1510</v>
      </c>
      <c r="D781" t="s">
        <v>22</v>
      </c>
      <c r="E781" t="s">
        <v>777</v>
      </c>
      <c r="F781" t="s">
        <v>1286</v>
      </c>
      <c r="G781" t="s">
        <v>216</v>
      </c>
      <c r="H781" t="s">
        <v>1643</v>
      </c>
      <c r="I781" t="s">
        <v>3075</v>
      </c>
      <c r="J781">
        <v>3</v>
      </c>
      <c r="K781">
        <v>37766</v>
      </c>
      <c r="L781">
        <v>0</v>
      </c>
      <c r="M781">
        <v>113298</v>
      </c>
      <c r="N781">
        <v>0.15</v>
      </c>
      <c r="O781">
        <v>16994.7</v>
      </c>
      <c r="P781" t="s">
        <v>1522</v>
      </c>
      <c r="Q781" t="s">
        <v>1338</v>
      </c>
      <c r="R781">
        <v>1</v>
      </c>
    </row>
    <row r="782" spans="1:18">
      <c r="A782" t="s">
        <v>3076</v>
      </c>
      <c r="B782" s="77">
        <v>45707</v>
      </c>
      <c r="C782" t="s">
        <v>177</v>
      </c>
      <c r="D782" t="s">
        <v>33</v>
      </c>
      <c r="E782" t="s">
        <v>834</v>
      </c>
      <c r="F782" t="s">
        <v>1563</v>
      </c>
      <c r="G782" t="s">
        <v>1005</v>
      </c>
      <c r="H782" t="s">
        <v>1566</v>
      </c>
      <c r="I782" t="s">
        <v>3077</v>
      </c>
      <c r="J782">
        <v>6</v>
      </c>
      <c r="K782">
        <v>12822</v>
      </c>
      <c r="L782">
        <v>0.05</v>
      </c>
      <c r="M782">
        <v>73085.399999999994</v>
      </c>
      <c r="N782">
        <v>0.2</v>
      </c>
      <c r="O782">
        <v>14617.08</v>
      </c>
      <c r="P782" t="s">
        <v>1507</v>
      </c>
      <c r="Q782" t="s">
        <v>1338</v>
      </c>
      <c r="R782">
        <v>5</v>
      </c>
    </row>
    <row r="783" spans="1:18">
      <c r="A783" t="s">
        <v>3078</v>
      </c>
      <c r="B783" s="77">
        <v>45708</v>
      </c>
      <c r="C783" t="s">
        <v>1501</v>
      </c>
      <c r="D783" t="s">
        <v>33</v>
      </c>
      <c r="E783" t="s">
        <v>834</v>
      </c>
      <c r="F783" t="s">
        <v>1503</v>
      </c>
      <c r="G783" t="s">
        <v>216</v>
      </c>
      <c r="H783" t="s">
        <v>1643</v>
      </c>
      <c r="I783" t="s">
        <v>3079</v>
      </c>
      <c r="J783">
        <v>8</v>
      </c>
      <c r="K783">
        <v>78099</v>
      </c>
      <c r="L783">
        <v>0.17</v>
      </c>
      <c r="M783">
        <v>518577.36</v>
      </c>
      <c r="N783">
        <v>0.15</v>
      </c>
      <c r="O783">
        <v>77786.600000000006</v>
      </c>
      <c r="P783" t="s">
        <v>1507</v>
      </c>
      <c r="Q783" t="s">
        <v>1508</v>
      </c>
      <c r="R783">
        <v>6</v>
      </c>
    </row>
    <row r="784" spans="1:18">
      <c r="A784" t="s">
        <v>3080</v>
      </c>
      <c r="B784" s="77">
        <v>45709</v>
      </c>
      <c r="C784" t="s">
        <v>1518</v>
      </c>
      <c r="D784" t="s">
        <v>28</v>
      </c>
      <c r="E784" t="s">
        <v>777</v>
      </c>
      <c r="F784" t="s">
        <v>1563</v>
      </c>
      <c r="G784" t="s">
        <v>216</v>
      </c>
      <c r="H784" t="s">
        <v>1707</v>
      </c>
      <c r="I784" t="s">
        <v>3081</v>
      </c>
      <c r="J784">
        <v>1</v>
      </c>
      <c r="K784">
        <v>46060</v>
      </c>
      <c r="L784">
        <v>0.1</v>
      </c>
      <c r="M784">
        <v>41454</v>
      </c>
      <c r="N784">
        <v>0.15</v>
      </c>
      <c r="O784">
        <v>6218.1</v>
      </c>
      <c r="P784" t="s">
        <v>1507</v>
      </c>
      <c r="Q784" t="s">
        <v>1338</v>
      </c>
      <c r="R784">
        <v>3</v>
      </c>
    </row>
    <row r="785" spans="1:18">
      <c r="A785" t="s">
        <v>3082</v>
      </c>
      <c r="B785" s="77">
        <v>45710</v>
      </c>
      <c r="C785" t="s">
        <v>1510</v>
      </c>
      <c r="D785" t="s">
        <v>33</v>
      </c>
      <c r="E785" t="s">
        <v>834</v>
      </c>
      <c r="F785" t="s">
        <v>1503</v>
      </c>
      <c r="G785" t="s">
        <v>215</v>
      </c>
      <c r="H785" t="s">
        <v>1520</v>
      </c>
      <c r="I785" t="s">
        <v>3083</v>
      </c>
      <c r="J785">
        <v>1</v>
      </c>
      <c r="K785">
        <v>4086</v>
      </c>
      <c r="L785">
        <v>0.1</v>
      </c>
      <c r="M785">
        <v>3677.4</v>
      </c>
      <c r="N785">
        <v>0.35</v>
      </c>
      <c r="O785">
        <v>1287.0899999999999</v>
      </c>
      <c r="P785" t="s">
        <v>1507</v>
      </c>
      <c r="Q785" t="s">
        <v>1338</v>
      </c>
      <c r="R785">
        <v>8</v>
      </c>
    </row>
    <row r="786" spans="1:18">
      <c r="A786" t="s">
        <v>3084</v>
      </c>
      <c r="B786" s="77">
        <v>45711</v>
      </c>
      <c r="C786" t="s">
        <v>1510</v>
      </c>
      <c r="D786" t="s">
        <v>28</v>
      </c>
      <c r="E786" t="s">
        <v>1502</v>
      </c>
      <c r="F786" t="s">
        <v>1286</v>
      </c>
      <c r="G786" t="s">
        <v>1513</v>
      </c>
      <c r="H786" t="s">
        <v>1539</v>
      </c>
      <c r="I786" t="s">
        <v>3085</v>
      </c>
      <c r="J786">
        <v>2</v>
      </c>
      <c r="K786">
        <v>535</v>
      </c>
      <c r="L786">
        <v>0.22</v>
      </c>
      <c r="M786">
        <v>834.6</v>
      </c>
      <c r="N786">
        <v>0.4</v>
      </c>
      <c r="O786">
        <v>333.84</v>
      </c>
      <c r="P786" t="s">
        <v>1522</v>
      </c>
      <c r="Q786" t="s">
        <v>1338</v>
      </c>
      <c r="R786">
        <v>7</v>
      </c>
    </row>
    <row r="787" spans="1:18">
      <c r="A787" t="s">
        <v>3086</v>
      </c>
      <c r="B787" s="77">
        <v>45712</v>
      </c>
      <c r="C787" t="s">
        <v>1518</v>
      </c>
      <c r="D787" t="s">
        <v>28</v>
      </c>
      <c r="E787" t="s">
        <v>1502</v>
      </c>
      <c r="F787" t="s">
        <v>1512</v>
      </c>
      <c r="G787" t="s">
        <v>216</v>
      </c>
      <c r="H787" t="s">
        <v>1643</v>
      </c>
      <c r="I787" t="s">
        <v>3087</v>
      </c>
      <c r="J787">
        <v>6</v>
      </c>
      <c r="K787">
        <v>33225</v>
      </c>
      <c r="L787">
        <v>0.22</v>
      </c>
      <c r="M787">
        <v>155493</v>
      </c>
      <c r="N787">
        <v>0.15</v>
      </c>
      <c r="O787">
        <v>23323.95</v>
      </c>
      <c r="P787" t="s">
        <v>1525</v>
      </c>
      <c r="Q787" t="s">
        <v>1338</v>
      </c>
      <c r="R787">
        <v>2</v>
      </c>
    </row>
    <row r="788" spans="1:18">
      <c r="A788" t="s">
        <v>3088</v>
      </c>
      <c r="B788" s="77">
        <v>45713</v>
      </c>
      <c r="C788" t="s">
        <v>1518</v>
      </c>
      <c r="D788" t="s">
        <v>127</v>
      </c>
      <c r="E788" t="s">
        <v>1511</v>
      </c>
      <c r="F788" t="s">
        <v>1286</v>
      </c>
      <c r="G788" t="s">
        <v>1005</v>
      </c>
      <c r="H788" t="s">
        <v>1004</v>
      </c>
      <c r="I788" t="s">
        <v>3089</v>
      </c>
      <c r="J788">
        <v>9</v>
      </c>
      <c r="K788">
        <v>8643</v>
      </c>
      <c r="L788">
        <v>0.23</v>
      </c>
      <c r="M788">
        <v>59895.99</v>
      </c>
      <c r="N788">
        <v>0.2</v>
      </c>
      <c r="O788">
        <v>11979.2</v>
      </c>
      <c r="P788" t="s">
        <v>1516</v>
      </c>
      <c r="Q788" t="s">
        <v>1338</v>
      </c>
      <c r="R788">
        <v>7</v>
      </c>
    </row>
    <row r="789" spans="1:18">
      <c r="A789" t="s">
        <v>3090</v>
      </c>
      <c r="B789" s="77">
        <v>45714</v>
      </c>
      <c r="C789" t="s">
        <v>1501</v>
      </c>
      <c r="D789" t="s">
        <v>28</v>
      </c>
      <c r="E789" t="s">
        <v>834</v>
      </c>
      <c r="F789" t="s">
        <v>1512</v>
      </c>
      <c r="G789" t="s">
        <v>1504</v>
      </c>
      <c r="H789" t="s">
        <v>1505</v>
      </c>
      <c r="I789" t="s">
        <v>3091</v>
      </c>
      <c r="J789">
        <v>4</v>
      </c>
      <c r="K789">
        <v>12139</v>
      </c>
      <c r="L789">
        <v>0.08</v>
      </c>
      <c r="M789">
        <v>44671.519999999997</v>
      </c>
      <c r="N789">
        <v>0.25</v>
      </c>
      <c r="O789">
        <v>11167.88</v>
      </c>
      <c r="P789" t="s">
        <v>1516</v>
      </c>
      <c r="Q789" t="s">
        <v>1338</v>
      </c>
      <c r="R789">
        <v>1</v>
      </c>
    </row>
    <row r="790" spans="1:18">
      <c r="A790" t="s">
        <v>3092</v>
      </c>
      <c r="B790" s="77">
        <v>45715</v>
      </c>
      <c r="C790" t="s">
        <v>1510</v>
      </c>
      <c r="D790" t="s">
        <v>127</v>
      </c>
      <c r="E790" t="s">
        <v>1511</v>
      </c>
      <c r="F790" t="s">
        <v>1512</v>
      </c>
      <c r="G790" t="s">
        <v>216</v>
      </c>
      <c r="H790" t="s">
        <v>1707</v>
      </c>
      <c r="I790" t="s">
        <v>3093</v>
      </c>
      <c r="J790">
        <v>3</v>
      </c>
      <c r="K790">
        <v>46727</v>
      </c>
      <c r="L790">
        <v>0.17</v>
      </c>
      <c r="M790">
        <v>116350.23</v>
      </c>
      <c r="N790">
        <v>0.15</v>
      </c>
      <c r="O790">
        <v>17452.53</v>
      </c>
      <c r="P790" t="s">
        <v>1525</v>
      </c>
      <c r="Q790" t="s">
        <v>1508</v>
      </c>
      <c r="R790">
        <v>9</v>
      </c>
    </row>
    <row r="791" spans="1:18">
      <c r="A791" t="s">
        <v>3094</v>
      </c>
      <c r="B791" s="77">
        <v>45716</v>
      </c>
      <c r="C791" t="s">
        <v>1533</v>
      </c>
      <c r="D791" t="s">
        <v>33</v>
      </c>
      <c r="E791" t="s">
        <v>1502</v>
      </c>
      <c r="F791" t="s">
        <v>1286</v>
      </c>
      <c r="G791" t="s">
        <v>216</v>
      </c>
      <c r="H791" t="s">
        <v>1003</v>
      </c>
      <c r="I791" t="s">
        <v>3095</v>
      </c>
      <c r="J791">
        <v>8</v>
      </c>
      <c r="K791">
        <v>21005</v>
      </c>
      <c r="L791">
        <v>7.0000000000000007E-2</v>
      </c>
      <c r="M791">
        <v>156277.20000000001</v>
      </c>
      <c r="N791">
        <v>0.15</v>
      </c>
      <c r="O791">
        <v>23441.58</v>
      </c>
      <c r="P791" t="s">
        <v>1525</v>
      </c>
      <c r="Q791" t="s">
        <v>1338</v>
      </c>
      <c r="R791">
        <v>7</v>
      </c>
    </row>
    <row r="792" spans="1:18">
      <c r="A792" t="s">
        <v>3096</v>
      </c>
      <c r="B792" s="77">
        <v>45717</v>
      </c>
      <c r="C792" t="s">
        <v>1510</v>
      </c>
      <c r="D792" t="s">
        <v>28</v>
      </c>
      <c r="E792" t="s">
        <v>1502</v>
      </c>
      <c r="F792" t="s">
        <v>1563</v>
      </c>
      <c r="G792" t="s">
        <v>215</v>
      </c>
      <c r="H792" t="s">
        <v>1581</v>
      </c>
      <c r="I792" t="s">
        <v>3097</v>
      </c>
      <c r="J792">
        <v>9</v>
      </c>
      <c r="K792">
        <v>3083</v>
      </c>
      <c r="L792">
        <v>0.05</v>
      </c>
      <c r="M792">
        <v>26359.65</v>
      </c>
      <c r="N792">
        <v>0.35</v>
      </c>
      <c r="O792">
        <v>9225.8799999999992</v>
      </c>
      <c r="P792" t="s">
        <v>1525</v>
      </c>
      <c r="Q792" t="s">
        <v>1338</v>
      </c>
      <c r="R792">
        <v>6</v>
      </c>
    </row>
    <row r="793" spans="1:18">
      <c r="A793" t="s">
        <v>3098</v>
      </c>
      <c r="B793" s="77">
        <v>45718</v>
      </c>
      <c r="C793" t="s">
        <v>1562</v>
      </c>
      <c r="D793" t="s">
        <v>28</v>
      </c>
      <c r="E793" t="s">
        <v>1502</v>
      </c>
      <c r="F793" t="s">
        <v>1291</v>
      </c>
      <c r="G793" t="s">
        <v>1513</v>
      </c>
      <c r="H793" t="s">
        <v>1606</v>
      </c>
      <c r="I793" t="s">
        <v>3099</v>
      </c>
      <c r="J793">
        <v>5</v>
      </c>
      <c r="K793">
        <v>361</v>
      </c>
      <c r="L793">
        <v>0.05</v>
      </c>
      <c r="M793">
        <v>1714.75</v>
      </c>
      <c r="N793">
        <v>0.4</v>
      </c>
      <c r="O793">
        <v>685.9</v>
      </c>
      <c r="P793" t="s">
        <v>1507</v>
      </c>
      <c r="Q793" t="s">
        <v>29</v>
      </c>
      <c r="R793">
        <v>2</v>
      </c>
    </row>
    <row r="794" spans="1:18">
      <c r="A794" t="s">
        <v>3100</v>
      </c>
      <c r="B794" s="77">
        <v>45719</v>
      </c>
      <c r="C794" t="s">
        <v>177</v>
      </c>
      <c r="D794" t="s">
        <v>22</v>
      </c>
      <c r="E794" t="s">
        <v>834</v>
      </c>
      <c r="F794" t="s">
        <v>1563</v>
      </c>
      <c r="G794" t="s">
        <v>1504</v>
      </c>
      <c r="H794" t="s">
        <v>1586</v>
      </c>
      <c r="I794" t="s">
        <v>3101</v>
      </c>
      <c r="J794">
        <v>9</v>
      </c>
      <c r="K794">
        <v>1593</v>
      </c>
      <c r="L794">
        <v>0.09</v>
      </c>
      <c r="M794">
        <v>13046.67</v>
      </c>
      <c r="N794">
        <v>0.25</v>
      </c>
      <c r="O794">
        <v>3261.67</v>
      </c>
      <c r="P794" t="s">
        <v>1522</v>
      </c>
      <c r="Q794" t="s">
        <v>1338</v>
      </c>
      <c r="R794">
        <v>3</v>
      </c>
    </row>
    <row r="795" spans="1:18">
      <c r="A795" t="s">
        <v>3102</v>
      </c>
      <c r="B795" s="77">
        <v>45720</v>
      </c>
      <c r="C795" t="s">
        <v>177</v>
      </c>
      <c r="D795" t="s">
        <v>28</v>
      </c>
      <c r="E795" t="s">
        <v>834</v>
      </c>
      <c r="F795" t="s">
        <v>1563</v>
      </c>
      <c r="G795" t="s">
        <v>1005</v>
      </c>
      <c r="H795" t="s">
        <v>81</v>
      </c>
      <c r="I795" t="s">
        <v>3103</v>
      </c>
      <c r="J795">
        <v>2</v>
      </c>
      <c r="K795">
        <v>16226</v>
      </c>
      <c r="L795">
        <v>0.11</v>
      </c>
      <c r="M795">
        <v>28882.28</v>
      </c>
      <c r="N795">
        <v>0.2</v>
      </c>
      <c r="O795">
        <v>5776.46</v>
      </c>
      <c r="P795" t="s">
        <v>1522</v>
      </c>
      <c r="Q795" t="s">
        <v>1338</v>
      </c>
      <c r="R795">
        <v>1</v>
      </c>
    </row>
    <row r="796" spans="1:18">
      <c r="A796" t="s">
        <v>3104</v>
      </c>
      <c r="B796" s="77">
        <v>45721</v>
      </c>
      <c r="C796" t="s">
        <v>1562</v>
      </c>
      <c r="D796" t="s">
        <v>28</v>
      </c>
      <c r="E796" t="s">
        <v>1502</v>
      </c>
      <c r="F796" t="s">
        <v>1519</v>
      </c>
      <c r="G796" t="s">
        <v>1504</v>
      </c>
      <c r="H796" t="s">
        <v>1542</v>
      </c>
      <c r="I796" t="s">
        <v>3105</v>
      </c>
      <c r="J796">
        <v>3</v>
      </c>
      <c r="K796">
        <v>12451</v>
      </c>
      <c r="L796">
        <v>0.21</v>
      </c>
      <c r="M796">
        <v>29508.87</v>
      </c>
      <c r="N796">
        <v>0.25</v>
      </c>
      <c r="O796">
        <v>7377.22</v>
      </c>
      <c r="P796" t="s">
        <v>1522</v>
      </c>
      <c r="Q796" t="s">
        <v>1338</v>
      </c>
      <c r="R796">
        <v>5</v>
      </c>
    </row>
    <row r="797" spans="1:18">
      <c r="A797" t="s">
        <v>3106</v>
      </c>
      <c r="B797" s="77">
        <v>45722</v>
      </c>
      <c r="C797" t="s">
        <v>177</v>
      </c>
      <c r="D797" t="s">
        <v>22</v>
      </c>
      <c r="E797" t="s">
        <v>1511</v>
      </c>
      <c r="F797" t="s">
        <v>1519</v>
      </c>
      <c r="G797" t="s">
        <v>1005</v>
      </c>
      <c r="H797" t="s">
        <v>1566</v>
      </c>
      <c r="I797" t="s">
        <v>3107</v>
      </c>
      <c r="J797">
        <v>7</v>
      </c>
      <c r="K797">
        <v>13154</v>
      </c>
      <c r="L797">
        <v>0.03</v>
      </c>
      <c r="M797">
        <v>89315.66</v>
      </c>
      <c r="N797">
        <v>0.2</v>
      </c>
      <c r="O797">
        <v>17863.13</v>
      </c>
      <c r="P797" t="s">
        <v>1507</v>
      </c>
      <c r="Q797" t="s">
        <v>29</v>
      </c>
      <c r="R797">
        <v>9</v>
      </c>
    </row>
    <row r="798" spans="1:18">
      <c r="A798" t="s">
        <v>3108</v>
      </c>
      <c r="B798" s="77">
        <v>45723</v>
      </c>
      <c r="C798" t="s">
        <v>1518</v>
      </c>
      <c r="D798" t="s">
        <v>22</v>
      </c>
      <c r="E798" t="s">
        <v>1511</v>
      </c>
      <c r="F798" t="s">
        <v>1563</v>
      </c>
      <c r="G798" t="s">
        <v>1513</v>
      </c>
      <c r="H798" t="s">
        <v>1539</v>
      </c>
      <c r="I798" t="s">
        <v>3109</v>
      </c>
      <c r="J798">
        <v>7</v>
      </c>
      <c r="K798">
        <v>410</v>
      </c>
      <c r="L798">
        <v>0.18</v>
      </c>
      <c r="M798">
        <v>2353.4</v>
      </c>
      <c r="N798">
        <v>0.4</v>
      </c>
      <c r="O798">
        <v>941.36</v>
      </c>
      <c r="P798" t="s">
        <v>1522</v>
      </c>
      <c r="Q798" t="s">
        <v>1338</v>
      </c>
      <c r="R798">
        <v>6</v>
      </c>
    </row>
    <row r="799" spans="1:18">
      <c r="A799" t="s">
        <v>3110</v>
      </c>
      <c r="B799" s="77">
        <v>45724</v>
      </c>
      <c r="C799" t="s">
        <v>177</v>
      </c>
      <c r="D799" t="s">
        <v>33</v>
      </c>
      <c r="E799" t="s">
        <v>777</v>
      </c>
      <c r="F799" t="s">
        <v>1503</v>
      </c>
      <c r="G799" t="s">
        <v>1005</v>
      </c>
      <c r="H799" t="s">
        <v>81</v>
      </c>
      <c r="I799" t="s">
        <v>3111</v>
      </c>
      <c r="J799">
        <v>6</v>
      </c>
      <c r="K799">
        <v>14693</v>
      </c>
      <c r="L799">
        <v>0.13</v>
      </c>
      <c r="M799">
        <v>76697.460000000006</v>
      </c>
      <c r="N799">
        <v>0.2</v>
      </c>
      <c r="O799">
        <v>15339.49</v>
      </c>
      <c r="P799" t="s">
        <v>1507</v>
      </c>
      <c r="Q799" t="s">
        <v>29</v>
      </c>
      <c r="R799">
        <v>5</v>
      </c>
    </row>
    <row r="800" spans="1:18">
      <c r="A800" t="s">
        <v>3112</v>
      </c>
      <c r="B800" s="77">
        <v>45725</v>
      </c>
      <c r="C800" t="s">
        <v>177</v>
      </c>
      <c r="D800" t="s">
        <v>28</v>
      </c>
      <c r="E800" t="s">
        <v>1502</v>
      </c>
      <c r="F800" t="s">
        <v>1512</v>
      </c>
      <c r="G800" t="s">
        <v>215</v>
      </c>
      <c r="H800" t="s">
        <v>1581</v>
      </c>
      <c r="I800" t="s">
        <v>3113</v>
      </c>
      <c r="J800">
        <v>6</v>
      </c>
      <c r="K800">
        <v>1163</v>
      </c>
      <c r="L800">
        <v>7.0000000000000007E-2</v>
      </c>
      <c r="M800">
        <v>6489.54</v>
      </c>
      <c r="N800">
        <v>0.35</v>
      </c>
      <c r="O800">
        <v>2271.34</v>
      </c>
      <c r="P800" t="s">
        <v>1522</v>
      </c>
      <c r="Q800" t="s">
        <v>1338</v>
      </c>
      <c r="R800">
        <v>3</v>
      </c>
    </row>
    <row r="801" spans="1:18">
      <c r="A801" t="s">
        <v>3114</v>
      </c>
      <c r="B801" s="77">
        <v>45726</v>
      </c>
      <c r="C801" t="s">
        <v>1562</v>
      </c>
      <c r="D801" t="s">
        <v>33</v>
      </c>
      <c r="E801" t="s">
        <v>1511</v>
      </c>
      <c r="F801" t="s">
        <v>1519</v>
      </c>
      <c r="G801" t="s">
        <v>215</v>
      </c>
      <c r="H801" t="s">
        <v>1581</v>
      </c>
      <c r="I801" t="s">
        <v>3115</v>
      </c>
      <c r="J801">
        <v>2</v>
      </c>
      <c r="K801">
        <v>1632</v>
      </c>
      <c r="L801">
        <v>0.12</v>
      </c>
      <c r="M801">
        <v>2872.32</v>
      </c>
      <c r="N801">
        <v>0.35</v>
      </c>
      <c r="O801">
        <v>1005.31</v>
      </c>
      <c r="P801" t="s">
        <v>1525</v>
      </c>
      <c r="Q801" t="s">
        <v>1338</v>
      </c>
      <c r="R801">
        <v>5</v>
      </c>
    </row>
    <row r="802" spans="1:18">
      <c r="A802" t="s">
        <v>3116</v>
      </c>
      <c r="B802" s="77">
        <v>45727</v>
      </c>
      <c r="C802" t="s">
        <v>1501</v>
      </c>
      <c r="D802" t="s">
        <v>33</v>
      </c>
      <c r="E802" t="s">
        <v>1502</v>
      </c>
      <c r="F802" t="s">
        <v>1563</v>
      </c>
      <c r="G802" t="s">
        <v>215</v>
      </c>
      <c r="H802" t="s">
        <v>1520</v>
      </c>
      <c r="I802" t="s">
        <v>3117</v>
      </c>
      <c r="J802">
        <v>6</v>
      </c>
      <c r="K802">
        <v>1041</v>
      </c>
      <c r="L802">
        <v>7.0000000000000007E-2</v>
      </c>
      <c r="M802">
        <v>5808.78</v>
      </c>
      <c r="N802">
        <v>0.35</v>
      </c>
      <c r="O802">
        <v>2033.07</v>
      </c>
      <c r="P802" t="s">
        <v>1516</v>
      </c>
      <c r="Q802" t="s">
        <v>1338</v>
      </c>
      <c r="R802">
        <v>8</v>
      </c>
    </row>
    <row r="803" spans="1:18">
      <c r="A803" t="s">
        <v>3118</v>
      </c>
      <c r="B803" s="77">
        <v>45728</v>
      </c>
      <c r="C803" t="s">
        <v>177</v>
      </c>
      <c r="D803" t="s">
        <v>22</v>
      </c>
      <c r="E803" t="s">
        <v>1511</v>
      </c>
      <c r="F803" t="s">
        <v>1291</v>
      </c>
      <c r="G803" t="s">
        <v>215</v>
      </c>
      <c r="H803" t="s">
        <v>1603</v>
      </c>
      <c r="I803" t="s">
        <v>3119</v>
      </c>
      <c r="J803">
        <v>4</v>
      </c>
      <c r="K803">
        <v>3474</v>
      </c>
      <c r="L803">
        <v>0.15</v>
      </c>
      <c r="M803">
        <v>11811.6</v>
      </c>
      <c r="N803">
        <v>0.35</v>
      </c>
      <c r="O803">
        <v>4134.0600000000004</v>
      </c>
      <c r="P803" t="s">
        <v>1516</v>
      </c>
      <c r="Q803" t="s">
        <v>1338</v>
      </c>
      <c r="R803">
        <v>2</v>
      </c>
    </row>
    <row r="804" spans="1:18">
      <c r="A804" t="s">
        <v>3120</v>
      </c>
      <c r="B804" s="77">
        <v>45729</v>
      </c>
      <c r="C804" t="s">
        <v>1533</v>
      </c>
      <c r="D804" t="s">
        <v>127</v>
      </c>
      <c r="E804" t="s">
        <v>777</v>
      </c>
      <c r="F804" t="s">
        <v>1503</v>
      </c>
      <c r="G804" t="s">
        <v>1504</v>
      </c>
      <c r="H804" t="s">
        <v>1586</v>
      </c>
      <c r="I804" t="s">
        <v>3121</v>
      </c>
      <c r="J804">
        <v>3</v>
      </c>
      <c r="K804">
        <v>1867</v>
      </c>
      <c r="L804">
        <v>0.11</v>
      </c>
      <c r="M804">
        <v>4984.8900000000003</v>
      </c>
      <c r="N804">
        <v>0.25</v>
      </c>
      <c r="O804">
        <v>1246.22</v>
      </c>
      <c r="P804" t="s">
        <v>1507</v>
      </c>
      <c r="Q804" t="s">
        <v>1338</v>
      </c>
      <c r="R804">
        <v>5</v>
      </c>
    </row>
    <row r="805" spans="1:18">
      <c r="A805" t="s">
        <v>3122</v>
      </c>
      <c r="B805" s="77">
        <v>45730</v>
      </c>
      <c r="C805" t="s">
        <v>177</v>
      </c>
      <c r="D805" t="s">
        <v>33</v>
      </c>
      <c r="E805" t="s">
        <v>777</v>
      </c>
      <c r="F805" t="s">
        <v>1286</v>
      </c>
      <c r="G805" t="s">
        <v>1513</v>
      </c>
      <c r="H805" t="s">
        <v>1514</v>
      </c>
      <c r="I805" t="s">
        <v>3123</v>
      </c>
      <c r="J805">
        <v>2</v>
      </c>
      <c r="K805">
        <v>218</v>
      </c>
      <c r="L805">
        <v>0.04</v>
      </c>
      <c r="M805">
        <v>418.56</v>
      </c>
      <c r="N805">
        <v>0.4</v>
      </c>
      <c r="O805">
        <v>167.42</v>
      </c>
      <c r="P805" t="s">
        <v>1522</v>
      </c>
      <c r="Q805" t="s">
        <v>1338</v>
      </c>
      <c r="R805">
        <v>6</v>
      </c>
    </row>
    <row r="806" spans="1:18">
      <c r="A806" t="s">
        <v>3124</v>
      </c>
      <c r="B806" s="77">
        <v>45731</v>
      </c>
      <c r="C806" t="s">
        <v>1501</v>
      </c>
      <c r="D806" t="s">
        <v>127</v>
      </c>
      <c r="E806" t="s">
        <v>1502</v>
      </c>
      <c r="F806" t="s">
        <v>1563</v>
      </c>
      <c r="G806" t="s">
        <v>1005</v>
      </c>
      <c r="H806" t="s">
        <v>1566</v>
      </c>
      <c r="I806" t="s">
        <v>3125</v>
      </c>
      <c r="J806">
        <v>1</v>
      </c>
      <c r="K806">
        <v>18044</v>
      </c>
      <c r="L806">
        <v>0.03</v>
      </c>
      <c r="M806">
        <v>17502.68</v>
      </c>
      <c r="N806">
        <v>0.2</v>
      </c>
      <c r="O806">
        <v>3500.54</v>
      </c>
      <c r="P806" t="s">
        <v>1516</v>
      </c>
      <c r="Q806" t="s">
        <v>1508</v>
      </c>
      <c r="R806">
        <v>8</v>
      </c>
    </row>
    <row r="807" spans="1:18">
      <c r="A807" t="s">
        <v>3126</v>
      </c>
      <c r="B807" s="77">
        <v>45732</v>
      </c>
      <c r="C807" t="s">
        <v>1562</v>
      </c>
      <c r="D807" t="s">
        <v>28</v>
      </c>
      <c r="E807" t="s">
        <v>1511</v>
      </c>
      <c r="F807" t="s">
        <v>1563</v>
      </c>
      <c r="G807" t="s">
        <v>1005</v>
      </c>
      <c r="H807" t="s">
        <v>1549</v>
      </c>
      <c r="I807" t="s">
        <v>3127</v>
      </c>
      <c r="J807">
        <v>5</v>
      </c>
      <c r="K807">
        <v>7469</v>
      </c>
      <c r="L807">
        <v>0.14000000000000001</v>
      </c>
      <c r="M807">
        <v>32116.7</v>
      </c>
      <c r="N807">
        <v>0.2</v>
      </c>
      <c r="O807">
        <v>6423.34</v>
      </c>
      <c r="P807" t="s">
        <v>1525</v>
      </c>
      <c r="Q807" t="s">
        <v>1338</v>
      </c>
      <c r="R807">
        <v>8</v>
      </c>
    </row>
    <row r="808" spans="1:18">
      <c r="A808" t="s">
        <v>3128</v>
      </c>
      <c r="B808" s="77">
        <v>45733</v>
      </c>
      <c r="C808" t="s">
        <v>1501</v>
      </c>
      <c r="D808" t="s">
        <v>22</v>
      </c>
      <c r="E808" t="s">
        <v>834</v>
      </c>
      <c r="F808" t="s">
        <v>1512</v>
      </c>
      <c r="G808" t="s">
        <v>215</v>
      </c>
      <c r="H808" t="s">
        <v>1603</v>
      </c>
      <c r="I808" t="s">
        <v>3129</v>
      </c>
      <c r="J808">
        <v>2</v>
      </c>
      <c r="K808">
        <v>4778</v>
      </c>
      <c r="L808">
        <v>0.23</v>
      </c>
      <c r="M808">
        <v>7358.12</v>
      </c>
      <c r="N808">
        <v>0.35</v>
      </c>
      <c r="O808">
        <v>2575.34</v>
      </c>
      <c r="P808" t="s">
        <v>1525</v>
      </c>
      <c r="Q808" t="s">
        <v>1338</v>
      </c>
      <c r="R808">
        <v>5</v>
      </c>
    </row>
    <row r="809" spans="1:18">
      <c r="A809" t="s">
        <v>3130</v>
      </c>
      <c r="B809" s="77">
        <v>45734</v>
      </c>
      <c r="C809" t="s">
        <v>1562</v>
      </c>
      <c r="D809" t="s">
        <v>28</v>
      </c>
      <c r="E809" t="s">
        <v>777</v>
      </c>
      <c r="F809" t="s">
        <v>1503</v>
      </c>
      <c r="G809" t="s">
        <v>215</v>
      </c>
      <c r="H809" t="s">
        <v>1520</v>
      </c>
      <c r="I809" t="s">
        <v>3131</v>
      </c>
      <c r="J809">
        <v>2</v>
      </c>
      <c r="K809">
        <v>1706</v>
      </c>
      <c r="L809">
        <v>0.09</v>
      </c>
      <c r="M809">
        <v>3104.92</v>
      </c>
      <c r="N809">
        <v>0.35</v>
      </c>
      <c r="O809">
        <v>1086.72</v>
      </c>
      <c r="P809" t="s">
        <v>1525</v>
      </c>
      <c r="Q809" t="s">
        <v>1338</v>
      </c>
      <c r="R809">
        <v>9</v>
      </c>
    </row>
    <row r="810" spans="1:18">
      <c r="A810" t="s">
        <v>3132</v>
      </c>
      <c r="B810" s="77">
        <v>45735</v>
      </c>
      <c r="C810" t="s">
        <v>1518</v>
      </c>
      <c r="D810" t="s">
        <v>28</v>
      </c>
      <c r="E810" t="s">
        <v>1502</v>
      </c>
      <c r="F810" t="s">
        <v>1519</v>
      </c>
      <c r="G810" t="s">
        <v>216</v>
      </c>
      <c r="H810" t="s">
        <v>1003</v>
      </c>
      <c r="I810" t="s">
        <v>3133</v>
      </c>
      <c r="J810">
        <v>7</v>
      </c>
      <c r="K810">
        <v>43937</v>
      </c>
      <c r="L810">
        <v>0.18</v>
      </c>
      <c r="M810">
        <v>252198.38</v>
      </c>
      <c r="N810">
        <v>0.15</v>
      </c>
      <c r="O810">
        <v>37829.760000000002</v>
      </c>
      <c r="P810" t="s">
        <v>1507</v>
      </c>
      <c r="Q810" t="s">
        <v>1338</v>
      </c>
      <c r="R810">
        <v>4</v>
      </c>
    </row>
    <row r="811" spans="1:18">
      <c r="A811" t="s">
        <v>3134</v>
      </c>
      <c r="B811" s="77">
        <v>45736</v>
      </c>
      <c r="C811" t="s">
        <v>1562</v>
      </c>
      <c r="D811" t="s">
        <v>22</v>
      </c>
      <c r="E811" t="s">
        <v>1502</v>
      </c>
      <c r="F811" t="s">
        <v>1519</v>
      </c>
      <c r="G811" t="s">
        <v>1513</v>
      </c>
      <c r="H811" t="s">
        <v>1514</v>
      </c>
      <c r="I811" t="s">
        <v>3135</v>
      </c>
      <c r="J811">
        <v>8</v>
      </c>
      <c r="K811">
        <v>1030</v>
      </c>
      <c r="L811">
        <v>0.16</v>
      </c>
      <c r="M811">
        <v>6921.6</v>
      </c>
      <c r="N811">
        <v>0.4</v>
      </c>
      <c r="O811">
        <v>2768.64</v>
      </c>
      <c r="P811" t="s">
        <v>1507</v>
      </c>
      <c r="Q811" t="s">
        <v>1338</v>
      </c>
      <c r="R811">
        <v>9</v>
      </c>
    </row>
    <row r="812" spans="1:18">
      <c r="A812" t="s">
        <v>3136</v>
      </c>
      <c r="B812" s="77">
        <v>45737</v>
      </c>
      <c r="C812" t="s">
        <v>1518</v>
      </c>
      <c r="D812" t="s">
        <v>28</v>
      </c>
      <c r="E812" t="s">
        <v>1511</v>
      </c>
      <c r="F812" t="s">
        <v>1519</v>
      </c>
      <c r="G812" t="s">
        <v>1504</v>
      </c>
      <c r="H812" t="s">
        <v>1650</v>
      </c>
      <c r="I812" t="s">
        <v>3137</v>
      </c>
      <c r="J812">
        <v>8</v>
      </c>
      <c r="K812">
        <v>2651</v>
      </c>
      <c r="L812">
        <v>0.23</v>
      </c>
      <c r="M812">
        <v>16330.16</v>
      </c>
      <c r="N812">
        <v>0.25</v>
      </c>
      <c r="O812">
        <v>4082.54</v>
      </c>
      <c r="P812" t="s">
        <v>1522</v>
      </c>
      <c r="Q812" t="s">
        <v>1338</v>
      </c>
      <c r="R812">
        <v>7</v>
      </c>
    </row>
    <row r="813" spans="1:18">
      <c r="A813" t="s">
        <v>3138</v>
      </c>
      <c r="B813" s="77">
        <v>45738</v>
      </c>
      <c r="C813" t="s">
        <v>1518</v>
      </c>
      <c r="D813" t="s">
        <v>22</v>
      </c>
      <c r="E813" t="s">
        <v>1502</v>
      </c>
      <c r="F813" t="s">
        <v>1286</v>
      </c>
      <c r="G813" t="s">
        <v>1005</v>
      </c>
      <c r="H813" t="s">
        <v>1004</v>
      </c>
      <c r="I813" t="s">
        <v>3139</v>
      </c>
      <c r="J813">
        <v>4</v>
      </c>
      <c r="K813">
        <v>19520</v>
      </c>
      <c r="L813">
        <v>0.21</v>
      </c>
      <c r="M813">
        <v>61683.199999999997</v>
      </c>
      <c r="N813">
        <v>0.2</v>
      </c>
      <c r="O813">
        <v>12336.64</v>
      </c>
      <c r="P813" t="s">
        <v>1525</v>
      </c>
      <c r="Q813" t="s">
        <v>1338</v>
      </c>
      <c r="R813">
        <v>6</v>
      </c>
    </row>
    <row r="814" spans="1:18">
      <c r="A814" t="s">
        <v>3140</v>
      </c>
      <c r="B814" s="77">
        <v>45739</v>
      </c>
      <c r="C814" t="s">
        <v>1562</v>
      </c>
      <c r="D814" t="s">
        <v>127</v>
      </c>
      <c r="E814" t="s">
        <v>777</v>
      </c>
      <c r="F814" t="s">
        <v>1503</v>
      </c>
      <c r="G814" t="s">
        <v>216</v>
      </c>
      <c r="H814" t="s">
        <v>1574</v>
      </c>
      <c r="I814" t="s">
        <v>3141</v>
      </c>
      <c r="J814">
        <v>1</v>
      </c>
      <c r="K814">
        <v>35051</v>
      </c>
      <c r="L814">
        <v>0.14000000000000001</v>
      </c>
      <c r="M814">
        <v>30143.86</v>
      </c>
      <c r="N814">
        <v>0.15</v>
      </c>
      <c r="O814">
        <v>4521.58</v>
      </c>
      <c r="P814" t="s">
        <v>1522</v>
      </c>
      <c r="Q814" t="s">
        <v>1338</v>
      </c>
      <c r="R814">
        <v>4</v>
      </c>
    </row>
    <row r="815" spans="1:18">
      <c r="A815" t="s">
        <v>3142</v>
      </c>
      <c r="B815" s="77">
        <v>45740</v>
      </c>
      <c r="C815" t="s">
        <v>1533</v>
      </c>
      <c r="D815" t="s">
        <v>28</v>
      </c>
      <c r="E815" t="s">
        <v>1502</v>
      </c>
      <c r="F815" t="s">
        <v>1503</v>
      </c>
      <c r="G815" t="s">
        <v>216</v>
      </c>
      <c r="H815" t="s">
        <v>1003</v>
      </c>
      <c r="I815" t="s">
        <v>3143</v>
      </c>
      <c r="J815">
        <v>7</v>
      </c>
      <c r="K815">
        <v>37386</v>
      </c>
      <c r="L815">
        <v>0.16</v>
      </c>
      <c r="M815">
        <v>219829.68</v>
      </c>
      <c r="N815">
        <v>0.15</v>
      </c>
      <c r="O815">
        <v>32974.449999999997</v>
      </c>
      <c r="P815" t="s">
        <v>1522</v>
      </c>
      <c r="Q815" t="s">
        <v>1338</v>
      </c>
      <c r="R815">
        <v>2</v>
      </c>
    </row>
    <row r="816" spans="1:18">
      <c r="A816" t="s">
        <v>3144</v>
      </c>
      <c r="B816" s="77">
        <v>45741</v>
      </c>
      <c r="C816" t="s">
        <v>1510</v>
      </c>
      <c r="D816" t="s">
        <v>22</v>
      </c>
      <c r="E816" t="s">
        <v>1502</v>
      </c>
      <c r="F816" t="s">
        <v>1519</v>
      </c>
      <c r="G816" t="s">
        <v>1005</v>
      </c>
      <c r="H816" t="s">
        <v>81</v>
      </c>
      <c r="I816" t="s">
        <v>3145</v>
      </c>
      <c r="J816">
        <v>1</v>
      </c>
      <c r="K816">
        <v>11518</v>
      </c>
      <c r="L816">
        <v>0.22</v>
      </c>
      <c r="M816">
        <v>8984.0400000000009</v>
      </c>
      <c r="N816">
        <v>0.2</v>
      </c>
      <c r="O816">
        <v>1796.81</v>
      </c>
      <c r="P816" t="s">
        <v>1525</v>
      </c>
      <c r="Q816" t="s">
        <v>29</v>
      </c>
      <c r="R816">
        <v>8</v>
      </c>
    </row>
    <row r="817" spans="1:18">
      <c r="A817" t="s">
        <v>3146</v>
      </c>
      <c r="B817" s="77">
        <v>45742</v>
      </c>
      <c r="C817" t="s">
        <v>1562</v>
      </c>
      <c r="D817" t="s">
        <v>33</v>
      </c>
      <c r="E817" t="s">
        <v>834</v>
      </c>
      <c r="F817" t="s">
        <v>1519</v>
      </c>
      <c r="G817" t="s">
        <v>1504</v>
      </c>
      <c r="H817" t="s">
        <v>1650</v>
      </c>
      <c r="I817" t="s">
        <v>3147</v>
      </c>
      <c r="J817">
        <v>4</v>
      </c>
      <c r="K817">
        <v>14258</v>
      </c>
      <c r="L817">
        <v>0.1</v>
      </c>
      <c r="M817">
        <v>51328.800000000003</v>
      </c>
      <c r="N817">
        <v>0.25</v>
      </c>
      <c r="O817">
        <v>12832.2</v>
      </c>
      <c r="P817" t="s">
        <v>1522</v>
      </c>
      <c r="Q817" t="s">
        <v>29</v>
      </c>
      <c r="R817">
        <v>6</v>
      </c>
    </row>
    <row r="818" spans="1:18">
      <c r="A818" t="s">
        <v>3148</v>
      </c>
      <c r="B818" s="77">
        <v>45743</v>
      </c>
      <c r="C818" t="s">
        <v>177</v>
      </c>
      <c r="D818" t="s">
        <v>28</v>
      </c>
      <c r="E818" t="s">
        <v>834</v>
      </c>
      <c r="F818" t="s">
        <v>1512</v>
      </c>
      <c r="G818" t="s">
        <v>216</v>
      </c>
      <c r="H818" t="s">
        <v>1574</v>
      </c>
      <c r="I818" t="s">
        <v>3149</v>
      </c>
      <c r="J818">
        <v>8</v>
      </c>
      <c r="K818">
        <v>26184</v>
      </c>
      <c r="L818">
        <v>0.08</v>
      </c>
      <c r="M818">
        <v>192714.23999999999</v>
      </c>
      <c r="N818">
        <v>0.15</v>
      </c>
      <c r="O818">
        <v>28907.14</v>
      </c>
      <c r="P818" t="s">
        <v>1516</v>
      </c>
      <c r="Q818" t="s">
        <v>1338</v>
      </c>
      <c r="R818">
        <v>3</v>
      </c>
    </row>
    <row r="819" spans="1:18">
      <c r="A819" t="s">
        <v>3150</v>
      </c>
      <c r="B819" s="77">
        <v>45744</v>
      </c>
      <c r="C819" t="s">
        <v>1533</v>
      </c>
      <c r="D819" t="s">
        <v>127</v>
      </c>
      <c r="E819" t="s">
        <v>777</v>
      </c>
      <c r="F819" t="s">
        <v>1291</v>
      </c>
      <c r="G819" t="s">
        <v>216</v>
      </c>
      <c r="H819" t="s">
        <v>1643</v>
      </c>
      <c r="I819" t="s">
        <v>3151</v>
      </c>
      <c r="J819">
        <v>2</v>
      </c>
      <c r="K819">
        <v>43787</v>
      </c>
      <c r="L819">
        <v>0</v>
      </c>
      <c r="M819">
        <v>87574</v>
      </c>
      <c r="N819">
        <v>0.15</v>
      </c>
      <c r="O819">
        <v>13136.1</v>
      </c>
      <c r="P819" t="s">
        <v>1507</v>
      </c>
      <c r="Q819" t="s">
        <v>1338</v>
      </c>
      <c r="R819">
        <v>7</v>
      </c>
    </row>
    <row r="820" spans="1:18">
      <c r="A820" t="s">
        <v>3152</v>
      </c>
      <c r="B820" s="77">
        <v>45745</v>
      </c>
      <c r="C820" t="s">
        <v>1533</v>
      </c>
      <c r="D820" t="s">
        <v>22</v>
      </c>
      <c r="E820" t="s">
        <v>1511</v>
      </c>
      <c r="F820" t="s">
        <v>1291</v>
      </c>
      <c r="G820" t="s">
        <v>1513</v>
      </c>
      <c r="H820" t="s">
        <v>1539</v>
      </c>
      <c r="I820" t="s">
        <v>3153</v>
      </c>
      <c r="J820">
        <v>6</v>
      </c>
      <c r="K820">
        <v>1341</v>
      </c>
      <c r="L820">
        <v>0.21</v>
      </c>
      <c r="M820">
        <v>6356.34</v>
      </c>
      <c r="N820">
        <v>0.4</v>
      </c>
      <c r="O820">
        <v>2542.54</v>
      </c>
      <c r="P820" t="s">
        <v>1522</v>
      </c>
      <c r="Q820" t="s">
        <v>1338</v>
      </c>
      <c r="R820">
        <v>7</v>
      </c>
    </row>
    <row r="821" spans="1:18">
      <c r="A821" t="s">
        <v>3154</v>
      </c>
      <c r="B821" s="77">
        <v>45746</v>
      </c>
      <c r="C821" t="s">
        <v>177</v>
      </c>
      <c r="D821" t="s">
        <v>28</v>
      </c>
      <c r="E821" t="s">
        <v>834</v>
      </c>
      <c r="F821" t="s">
        <v>1563</v>
      </c>
      <c r="G821" t="s">
        <v>1504</v>
      </c>
      <c r="H821" t="s">
        <v>1650</v>
      </c>
      <c r="I821" t="s">
        <v>3155</v>
      </c>
      <c r="J821">
        <v>6</v>
      </c>
      <c r="K821">
        <v>11028</v>
      </c>
      <c r="L821">
        <v>0.2</v>
      </c>
      <c r="M821">
        <v>52934.400000000001</v>
      </c>
      <c r="N821">
        <v>0.25</v>
      </c>
      <c r="O821">
        <v>13233.6</v>
      </c>
      <c r="P821" t="s">
        <v>1525</v>
      </c>
      <c r="Q821" t="s">
        <v>1338</v>
      </c>
      <c r="R821">
        <v>6</v>
      </c>
    </row>
    <row r="822" spans="1:18">
      <c r="A822" t="s">
        <v>3156</v>
      </c>
      <c r="B822" s="77">
        <v>45747</v>
      </c>
      <c r="C822" t="s">
        <v>1510</v>
      </c>
      <c r="D822" t="s">
        <v>28</v>
      </c>
      <c r="E822" t="s">
        <v>1511</v>
      </c>
      <c r="F822" t="s">
        <v>1563</v>
      </c>
      <c r="G822" t="s">
        <v>216</v>
      </c>
      <c r="H822" t="s">
        <v>1707</v>
      </c>
      <c r="I822" t="s">
        <v>3157</v>
      </c>
      <c r="J822">
        <v>9</v>
      </c>
      <c r="K822">
        <v>69792</v>
      </c>
      <c r="L822">
        <v>0.03</v>
      </c>
      <c r="M822">
        <v>609284.16</v>
      </c>
      <c r="N822">
        <v>0.15</v>
      </c>
      <c r="O822">
        <v>91392.62</v>
      </c>
      <c r="P822" t="s">
        <v>1507</v>
      </c>
      <c r="Q822" t="s">
        <v>1338</v>
      </c>
      <c r="R822">
        <v>2</v>
      </c>
    </row>
    <row r="823" spans="1:18">
      <c r="A823" t="s">
        <v>3158</v>
      </c>
      <c r="B823" s="77">
        <v>45748</v>
      </c>
      <c r="C823" t="s">
        <v>1533</v>
      </c>
      <c r="D823" t="s">
        <v>28</v>
      </c>
      <c r="E823" t="s">
        <v>777</v>
      </c>
      <c r="F823" t="s">
        <v>1503</v>
      </c>
      <c r="G823" t="s">
        <v>1504</v>
      </c>
      <c r="H823" t="s">
        <v>1650</v>
      </c>
      <c r="I823" t="s">
        <v>3159</v>
      </c>
      <c r="J823">
        <v>5</v>
      </c>
      <c r="K823">
        <v>13485</v>
      </c>
      <c r="L823">
        <v>0.14000000000000001</v>
      </c>
      <c r="M823">
        <v>57985.5</v>
      </c>
      <c r="N823">
        <v>0.25</v>
      </c>
      <c r="O823">
        <v>14496.38</v>
      </c>
      <c r="P823" t="s">
        <v>1507</v>
      </c>
      <c r="Q823" t="s">
        <v>1338</v>
      </c>
      <c r="R823">
        <v>8</v>
      </c>
    </row>
    <row r="824" spans="1:18">
      <c r="A824" t="s">
        <v>3160</v>
      </c>
      <c r="B824" s="77">
        <v>45749</v>
      </c>
      <c r="C824" t="s">
        <v>1518</v>
      </c>
      <c r="D824" t="s">
        <v>127</v>
      </c>
      <c r="E824" t="s">
        <v>834</v>
      </c>
      <c r="F824" t="s">
        <v>1503</v>
      </c>
      <c r="G824" t="s">
        <v>1005</v>
      </c>
      <c r="H824" t="s">
        <v>81</v>
      </c>
      <c r="I824" t="s">
        <v>3161</v>
      </c>
      <c r="J824">
        <v>4</v>
      </c>
      <c r="K824">
        <v>3283</v>
      </c>
      <c r="L824">
        <v>0.12</v>
      </c>
      <c r="M824">
        <v>11556.16</v>
      </c>
      <c r="N824">
        <v>0.2</v>
      </c>
      <c r="O824">
        <v>2311.23</v>
      </c>
      <c r="P824" t="s">
        <v>1522</v>
      </c>
      <c r="Q824" t="s">
        <v>1338</v>
      </c>
      <c r="R824">
        <v>1</v>
      </c>
    </row>
    <row r="825" spans="1:18">
      <c r="A825" t="s">
        <v>3162</v>
      </c>
      <c r="B825" s="77">
        <v>45750</v>
      </c>
      <c r="C825" t="s">
        <v>1510</v>
      </c>
      <c r="D825" t="s">
        <v>22</v>
      </c>
      <c r="E825" t="s">
        <v>1511</v>
      </c>
      <c r="F825" t="s">
        <v>1286</v>
      </c>
      <c r="G825" t="s">
        <v>215</v>
      </c>
      <c r="H825" t="s">
        <v>1581</v>
      </c>
      <c r="I825" t="s">
        <v>3163</v>
      </c>
      <c r="J825">
        <v>5</v>
      </c>
      <c r="K825">
        <v>1159</v>
      </c>
      <c r="L825">
        <v>0.03</v>
      </c>
      <c r="M825">
        <v>5621.15</v>
      </c>
      <c r="N825">
        <v>0.35</v>
      </c>
      <c r="O825">
        <v>1967.4</v>
      </c>
      <c r="P825" t="s">
        <v>1516</v>
      </c>
      <c r="Q825" t="s">
        <v>1338</v>
      </c>
      <c r="R825">
        <v>1</v>
      </c>
    </row>
    <row r="826" spans="1:18">
      <c r="A826" t="s">
        <v>3164</v>
      </c>
      <c r="B826" s="77">
        <v>45751</v>
      </c>
      <c r="C826" t="s">
        <v>177</v>
      </c>
      <c r="D826" t="s">
        <v>33</v>
      </c>
      <c r="E826" t="s">
        <v>834</v>
      </c>
      <c r="F826" t="s">
        <v>1286</v>
      </c>
      <c r="G826" t="s">
        <v>216</v>
      </c>
      <c r="H826" t="s">
        <v>1707</v>
      </c>
      <c r="I826" t="s">
        <v>3165</v>
      </c>
      <c r="J826">
        <v>5</v>
      </c>
      <c r="K826">
        <v>40447</v>
      </c>
      <c r="L826">
        <v>0.25</v>
      </c>
      <c r="M826">
        <v>151676.25</v>
      </c>
      <c r="N826">
        <v>0.15</v>
      </c>
      <c r="O826">
        <v>22751.439999999999</v>
      </c>
      <c r="P826" t="s">
        <v>1522</v>
      </c>
      <c r="Q826" t="s">
        <v>1338</v>
      </c>
      <c r="R826">
        <v>6</v>
      </c>
    </row>
    <row r="827" spans="1:18">
      <c r="A827" t="s">
        <v>3166</v>
      </c>
      <c r="B827" s="77">
        <v>45752</v>
      </c>
      <c r="C827" t="s">
        <v>1510</v>
      </c>
      <c r="D827" t="s">
        <v>33</v>
      </c>
      <c r="E827" t="s">
        <v>777</v>
      </c>
      <c r="F827" t="s">
        <v>1291</v>
      </c>
      <c r="G827" t="s">
        <v>1513</v>
      </c>
      <c r="H827" t="s">
        <v>1606</v>
      </c>
      <c r="I827" t="s">
        <v>3167</v>
      </c>
      <c r="J827">
        <v>8</v>
      </c>
      <c r="K827">
        <v>1270</v>
      </c>
      <c r="L827">
        <v>0.05</v>
      </c>
      <c r="M827">
        <v>9652</v>
      </c>
      <c r="N827">
        <v>0.4</v>
      </c>
      <c r="O827">
        <v>3860.8</v>
      </c>
      <c r="P827" t="s">
        <v>1516</v>
      </c>
      <c r="Q827" t="s">
        <v>1338</v>
      </c>
      <c r="R827">
        <v>5</v>
      </c>
    </row>
    <row r="828" spans="1:18">
      <c r="A828" t="s">
        <v>3168</v>
      </c>
      <c r="B828" s="77">
        <v>45753</v>
      </c>
      <c r="C828" t="s">
        <v>1562</v>
      </c>
      <c r="D828" t="s">
        <v>33</v>
      </c>
      <c r="E828" t="s">
        <v>777</v>
      </c>
      <c r="F828" t="s">
        <v>1563</v>
      </c>
      <c r="G828" t="s">
        <v>1005</v>
      </c>
      <c r="H828" t="s">
        <v>1004</v>
      </c>
      <c r="I828" t="s">
        <v>1621</v>
      </c>
      <c r="J828">
        <v>8</v>
      </c>
      <c r="K828">
        <v>3733</v>
      </c>
      <c r="L828">
        <v>0.02</v>
      </c>
      <c r="M828">
        <v>29266.720000000001</v>
      </c>
      <c r="N828">
        <v>0.2</v>
      </c>
      <c r="O828">
        <v>5853.34</v>
      </c>
      <c r="P828" t="s">
        <v>1507</v>
      </c>
      <c r="Q828" t="s">
        <v>1338</v>
      </c>
      <c r="R828">
        <v>9</v>
      </c>
    </row>
    <row r="829" spans="1:18">
      <c r="A829" t="s">
        <v>3169</v>
      </c>
      <c r="B829" s="77">
        <v>45754</v>
      </c>
      <c r="C829" t="s">
        <v>1510</v>
      </c>
      <c r="D829" t="s">
        <v>22</v>
      </c>
      <c r="E829" t="s">
        <v>834</v>
      </c>
      <c r="F829" t="s">
        <v>1291</v>
      </c>
      <c r="G829" t="s">
        <v>1504</v>
      </c>
      <c r="H829" t="s">
        <v>1505</v>
      </c>
      <c r="I829" t="s">
        <v>3170</v>
      </c>
      <c r="J829">
        <v>2</v>
      </c>
      <c r="K829">
        <v>14870</v>
      </c>
      <c r="L829">
        <v>0.15</v>
      </c>
      <c r="M829">
        <v>25279</v>
      </c>
      <c r="N829">
        <v>0.25</v>
      </c>
      <c r="O829">
        <v>6319.75</v>
      </c>
      <c r="P829" t="s">
        <v>1522</v>
      </c>
      <c r="Q829" t="s">
        <v>1508</v>
      </c>
      <c r="R829">
        <v>7</v>
      </c>
    </row>
    <row r="830" spans="1:18">
      <c r="A830" t="s">
        <v>3171</v>
      </c>
      <c r="B830" s="77">
        <v>45755</v>
      </c>
      <c r="C830" t="s">
        <v>1518</v>
      </c>
      <c r="D830" t="s">
        <v>33</v>
      </c>
      <c r="E830" t="s">
        <v>1511</v>
      </c>
      <c r="F830" t="s">
        <v>1291</v>
      </c>
      <c r="G830" t="s">
        <v>1005</v>
      </c>
      <c r="H830" t="s">
        <v>1004</v>
      </c>
      <c r="I830" t="s">
        <v>3172</v>
      </c>
      <c r="J830">
        <v>7</v>
      </c>
      <c r="K830">
        <v>18230</v>
      </c>
      <c r="L830">
        <v>0.18</v>
      </c>
      <c r="M830">
        <v>104640.2</v>
      </c>
      <c r="N830">
        <v>0.2</v>
      </c>
      <c r="O830">
        <v>20928.04</v>
      </c>
      <c r="P830" t="s">
        <v>1525</v>
      </c>
      <c r="Q830" t="s">
        <v>1338</v>
      </c>
      <c r="R830">
        <v>2</v>
      </c>
    </row>
    <row r="831" spans="1:18">
      <c r="A831" t="s">
        <v>3173</v>
      </c>
      <c r="B831" s="77">
        <v>45756</v>
      </c>
      <c r="C831" t="s">
        <v>1562</v>
      </c>
      <c r="D831" t="s">
        <v>127</v>
      </c>
      <c r="E831" t="s">
        <v>1502</v>
      </c>
      <c r="F831" t="s">
        <v>1563</v>
      </c>
      <c r="G831" t="s">
        <v>216</v>
      </c>
      <c r="H831" t="s">
        <v>1574</v>
      </c>
      <c r="I831" t="s">
        <v>3174</v>
      </c>
      <c r="J831">
        <v>8</v>
      </c>
      <c r="K831">
        <v>24472</v>
      </c>
      <c r="L831">
        <v>0.01</v>
      </c>
      <c r="M831">
        <v>193818.23999999999</v>
      </c>
      <c r="N831">
        <v>0.15</v>
      </c>
      <c r="O831">
        <v>29072.74</v>
      </c>
      <c r="P831" t="s">
        <v>1522</v>
      </c>
      <c r="Q831" t="s">
        <v>1338</v>
      </c>
      <c r="R831">
        <v>7</v>
      </c>
    </row>
    <row r="832" spans="1:18">
      <c r="A832" t="s">
        <v>3175</v>
      </c>
      <c r="B832" s="77">
        <v>45757</v>
      </c>
      <c r="C832" t="s">
        <v>1501</v>
      </c>
      <c r="D832" t="s">
        <v>22</v>
      </c>
      <c r="E832" t="s">
        <v>1502</v>
      </c>
      <c r="F832" t="s">
        <v>1286</v>
      </c>
      <c r="G832" t="s">
        <v>1504</v>
      </c>
      <c r="H832" t="s">
        <v>1586</v>
      </c>
      <c r="I832" t="s">
        <v>3176</v>
      </c>
      <c r="J832">
        <v>6</v>
      </c>
      <c r="K832">
        <v>13889</v>
      </c>
      <c r="L832">
        <v>0.16</v>
      </c>
      <c r="M832">
        <v>70000.56</v>
      </c>
      <c r="N832">
        <v>0.25</v>
      </c>
      <c r="O832">
        <v>17500.14</v>
      </c>
      <c r="P832" t="s">
        <v>1516</v>
      </c>
      <c r="Q832" t="s">
        <v>1338</v>
      </c>
      <c r="R832">
        <v>3</v>
      </c>
    </row>
    <row r="833" spans="1:18">
      <c r="A833" t="s">
        <v>3177</v>
      </c>
      <c r="B833" s="77">
        <v>45758</v>
      </c>
      <c r="C833" t="s">
        <v>177</v>
      </c>
      <c r="D833" t="s">
        <v>28</v>
      </c>
      <c r="E833" t="s">
        <v>834</v>
      </c>
      <c r="F833" t="s">
        <v>1512</v>
      </c>
      <c r="G833" t="s">
        <v>215</v>
      </c>
      <c r="H833" t="s">
        <v>1534</v>
      </c>
      <c r="I833" t="s">
        <v>3178</v>
      </c>
      <c r="J833">
        <v>5</v>
      </c>
      <c r="K833">
        <v>3971</v>
      </c>
      <c r="L833">
        <v>0.13</v>
      </c>
      <c r="M833">
        <v>17273.849999999999</v>
      </c>
      <c r="N833">
        <v>0.35</v>
      </c>
      <c r="O833">
        <v>6045.85</v>
      </c>
      <c r="P833" t="s">
        <v>1516</v>
      </c>
      <c r="Q833" t="s">
        <v>29</v>
      </c>
      <c r="R833">
        <v>1</v>
      </c>
    </row>
    <row r="834" spans="1:18">
      <c r="A834" t="s">
        <v>3179</v>
      </c>
      <c r="B834" s="77">
        <v>45759</v>
      </c>
      <c r="C834" t="s">
        <v>177</v>
      </c>
      <c r="D834" t="s">
        <v>127</v>
      </c>
      <c r="E834" t="s">
        <v>1511</v>
      </c>
      <c r="F834" t="s">
        <v>1512</v>
      </c>
      <c r="G834" t="s">
        <v>1005</v>
      </c>
      <c r="H834" t="s">
        <v>1549</v>
      </c>
      <c r="I834" t="s">
        <v>3180</v>
      </c>
      <c r="J834">
        <v>9</v>
      </c>
      <c r="K834">
        <v>11028</v>
      </c>
      <c r="L834">
        <v>0.03</v>
      </c>
      <c r="M834">
        <v>96274.44</v>
      </c>
      <c r="N834">
        <v>0.2</v>
      </c>
      <c r="O834">
        <v>19254.89</v>
      </c>
      <c r="P834" t="s">
        <v>1522</v>
      </c>
      <c r="Q834" t="s">
        <v>1338</v>
      </c>
      <c r="R834">
        <v>8</v>
      </c>
    </row>
    <row r="835" spans="1:18">
      <c r="A835" t="s">
        <v>3181</v>
      </c>
      <c r="B835" s="77">
        <v>45760</v>
      </c>
      <c r="C835" t="s">
        <v>1510</v>
      </c>
      <c r="D835" t="s">
        <v>28</v>
      </c>
      <c r="E835" t="s">
        <v>1502</v>
      </c>
      <c r="F835" t="s">
        <v>1512</v>
      </c>
      <c r="G835" t="s">
        <v>216</v>
      </c>
      <c r="H835" t="s">
        <v>1574</v>
      </c>
      <c r="I835" t="s">
        <v>3182</v>
      </c>
      <c r="J835">
        <v>3</v>
      </c>
      <c r="K835">
        <v>18329</v>
      </c>
      <c r="L835">
        <v>0.04</v>
      </c>
      <c r="M835">
        <v>52787.519999999997</v>
      </c>
      <c r="N835">
        <v>0.15</v>
      </c>
      <c r="O835">
        <v>7918.13</v>
      </c>
      <c r="P835" t="s">
        <v>1516</v>
      </c>
      <c r="Q835" t="s">
        <v>1338</v>
      </c>
      <c r="R835">
        <v>3</v>
      </c>
    </row>
    <row r="836" spans="1:18">
      <c r="A836" t="s">
        <v>3183</v>
      </c>
      <c r="B836" s="77">
        <v>45761</v>
      </c>
      <c r="C836" t="s">
        <v>1533</v>
      </c>
      <c r="D836" t="s">
        <v>33</v>
      </c>
      <c r="E836" t="s">
        <v>777</v>
      </c>
      <c r="F836" t="s">
        <v>1563</v>
      </c>
      <c r="G836" t="s">
        <v>1513</v>
      </c>
      <c r="H836" t="s">
        <v>1539</v>
      </c>
      <c r="I836" t="s">
        <v>3184</v>
      </c>
      <c r="J836">
        <v>4</v>
      </c>
      <c r="K836">
        <v>249</v>
      </c>
      <c r="L836">
        <v>0.14000000000000001</v>
      </c>
      <c r="M836">
        <v>856.56</v>
      </c>
      <c r="N836">
        <v>0.4</v>
      </c>
      <c r="O836">
        <v>342.62</v>
      </c>
      <c r="P836" t="s">
        <v>1507</v>
      </c>
      <c r="Q836" t="s">
        <v>29</v>
      </c>
      <c r="R836">
        <v>8</v>
      </c>
    </row>
    <row r="837" spans="1:18">
      <c r="A837" t="s">
        <v>3185</v>
      </c>
      <c r="B837" s="77">
        <v>45762</v>
      </c>
      <c r="C837" t="s">
        <v>1562</v>
      </c>
      <c r="D837" t="s">
        <v>127</v>
      </c>
      <c r="E837" t="s">
        <v>1511</v>
      </c>
      <c r="F837" t="s">
        <v>1519</v>
      </c>
      <c r="G837" t="s">
        <v>1504</v>
      </c>
      <c r="H837" t="s">
        <v>1586</v>
      </c>
      <c r="I837" t="s">
        <v>3186</v>
      </c>
      <c r="J837">
        <v>9</v>
      </c>
      <c r="K837">
        <v>6068</v>
      </c>
      <c r="L837">
        <v>7.0000000000000007E-2</v>
      </c>
      <c r="M837">
        <v>50789.16</v>
      </c>
      <c r="N837">
        <v>0.25</v>
      </c>
      <c r="O837">
        <v>12697.29</v>
      </c>
      <c r="P837" t="s">
        <v>1522</v>
      </c>
      <c r="Q837" t="s">
        <v>1338</v>
      </c>
      <c r="R837">
        <v>7</v>
      </c>
    </row>
    <row r="838" spans="1:18">
      <c r="A838" t="s">
        <v>3187</v>
      </c>
      <c r="B838" s="77">
        <v>45763</v>
      </c>
      <c r="C838" t="s">
        <v>1501</v>
      </c>
      <c r="D838" t="s">
        <v>22</v>
      </c>
      <c r="E838" t="s">
        <v>1502</v>
      </c>
      <c r="F838" t="s">
        <v>1519</v>
      </c>
      <c r="G838" t="s">
        <v>1005</v>
      </c>
      <c r="H838" t="s">
        <v>1004</v>
      </c>
      <c r="I838" t="s">
        <v>3188</v>
      </c>
      <c r="J838">
        <v>6</v>
      </c>
      <c r="K838">
        <v>15930</v>
      </c>
      <c r="L838">
        <v>0.23</v>
      </c>
      <c r="M838">
        <v>73596.600000000006</v>
      </c>
      <c r="N838">
        <v>0.2</v>
      </c>
      <c r="O838">
        <v>14719.32</v>
      </c>
      <c r="P838" t="s">
        <v>1516</v>
      </c>
      <c r="Q838" t="s">
        <v>1338</v>
      </c>
      <c r="R838">
        <v>2</v>
      </c>
    </row>
    <row r="839" spans="1:18">
      <c r="A839" t="s">
        <v>3189</v>
      </c>
      <c r="B839" s="77">
        <v>45764</v>
      </c>
      <c r="C839" t="s">
        <v>1562</v>
      </c>
      <c r="D839" t="s">
        <v>127</v>
      </c>
      <c r="E839" t="s">
        <v>1511</v>
      </c>
      <c r="F839" t="s">
        <v>1519</v>
      </c>
      <c r="G839" t="s">
        <v>1005</v>
      </c>
      <c r="H839" t="s">
        <v>1549</v>
      </c>
      <c r="I839" t="s">
        <v>3190</v>
      </c>
      <c r="J839">
        <v>8</v>
      </c>
      <c r="K839">
        <v>12077</v>
      </c>
      <c r="L839">
        <v>0.2</v>
      </c>
      <c r="M839">
        <v>77292.800000000003</v>
      </c>
      <c r="N839">
        <v>0.2</v>
      </c>
      <c r="O839">
        <v>15458.56</v>
      </c>
      <c r="P839" t="s">
        <v>1522</v>
      </c>
      <c r="Q839" t="s">
        <v>1338</v>
      </c>
      <c r="R839">
        <v>1</v>
      </c>
    </row>
    <row r="840" spans="1:18">
      <c r="A840" t="s">
        <v>3191</v>
      </c>
      <c r="B840" s="77">
        <v>45765</v>
      </c>
      <c r="C840" t="s">
        <v>177</v>
      </c>
      <c r="D840" t="s">
        <v>28</v>
      </c>
      <c r="E840" t="s">
        <v>834</v>
      </c>
      <c r="F840" t="s">
        <v>1503</v>
      </c>
      <c r="G840" t="s">
        <v>215</v>
      </c>
      <c r="H840" t="s">
        <v>1520</v>
      </c>
      <c r="I840" t="s">
        <v>3192</v>
      </c>
      <c r="J840">
        <v>7</v>
      </c>
      <c r="K840">
        <v>3257</v>
      </c>
      <c r="L840">
        <v>0.25</v>
      </c>
      <c r="M840">
        <v>17099.25</v>
      </c>
      <c r="N840">
        <v>0.35</v>
      </c>
      <c r="O840">
        <v>5984.74</v>
      </c>
      <c r="P840" t="s">
        <v>1522</v>
      </c>
      <c r="Q840" t="s">
        <v>1338</v>
      </c>
      <c r="R840">
        <v>7</v>
      </c>
    </row>
    <row r="841" spans="1:18">
      <c r="A841" t="s">
        <v>3193</v>
      </c>
      <c r="B841" s="77">
        <v>45766</v>
      </c>
      <c r="C841" t="s">
        <v>1562</v>
      </c>
      <c r="D841" t="s">
        <v>22</v>
      </c>
      <c r="E841" t="s">
        <v>1511</v>
      </c>
      <c r="F841" t="s">
        <v>1286</v>
      </c>
      <c r="G841" t="s">
        <v>215</v>
      </c>
      <c r="H841" t="s">
        <v>1520</v>
      </c>
      <c r="I841" t="s">
        <v>3194</v>
      </c>
      <c r="J841">
        <v>2</v>
      </c>
      <c r="K841">
        <v>4420</v>
      </c>
      <c r="L841">
        <v>0.06</v>
      </c>
      <c r="M841">
        <v>8309.6</v>
      </c>
      <c r="N841">
        <v>0.35</v>
      </c>
      <c r="O841">
        <v>2908.36</v>
      </c>
      <c r="P841" t="s">
        <v>1525</v>
      </c>
      <c r="Q841" t="s">
        <v>1338</v>
      </c>
      <c r="R841">
        <v>1</v>
      </c>
    </row>
    <row r="842" spans="1:18">
      <c r="A842" t="s">
        <v>3195</v>
      </c>
      <c r="B842" s="77">
        <v>45767</v>
      </c>
      <c r="C842" t="s">
        <v>1501</v>
      </c>
      <c r="D842" t="s">
        <v>127</v>
      </c>
      <c r="E842" t="s">
        <v>1502</v>
      </c>
      <c r="F842" t="s">
        <v>1286</v>
      </c>
      <c r="G842" t="s">
        <v>1513</v>
      </c>
      <c r="H842" t="s">
        <v>1606</v>
      </c>
      <c r="I842" t="s">
        <v>3196</v>
      </c>
      <c r="J842">
        <v>3</v>
      </c>
      <c r="K842">
        <v>762</v>
      </c>
      <c r="L842">
        <v>0.24</v>
      </c>
      <c r="M842">
        <v>1737.36</v>
      </c>
      <c r="N842">
        <v>0.4</v>
      </c>
      <c r="O842">
        <v>694.94</v>
      </c>
      <c r="P842" t="s">
        <v>1522</v>
      </c>
      <c r="Q842" t="s">
        <v>1338</v>
      </c>
      <c r="R842">
        <v>6</v>
      </c>
    </row>
    <row r="843" spans="1:18">
      <c r="A843" t="s">
        <v>3197</v>
      </c>
      <c r="B843" s="77">
        <v>45768</v>
      </c>
      <c r="C843" t="s">
        <v>1533</v>
      </c>
      <c r="D843" t="s">
        <v>127</v>
      </c>
      <c r="E843" t="s">
        <v>834</v>
      </c>
      <c r="F843" t="s">
        <v>1503</v>
      </c>
      <c r="G843" t="s">
        <v>1513</v>
      </c>
      <c r="H843" t="s">
        <v>1539</v>
      </c>
      <c r="I843" t="s">
        <v>3198</v>
      </c>
      <c r="J843">
        <v>1</v>
      </c>
      <c r="K843">
        <v>956</v>
      </c>
      <c r="L843">
        <v>0.11</v>
      </c>
      <c r="M843">
        <v>850.84</v>
      </c>
      <c r="N843">
        <v>0.4</v>
      </c>
      <c r="O843">
        <v>340.34</v>
      </c>
      <c r="P843" t="s">
        <v>1525</v>
      </c>
      <c r="Q843" t="s">
        <v>1338</v>
      </c>
      <c r="R843">
        <v>8</v>
      </c>
    </row>
    <row r="844" spans="1:18">
      <c r="A844" t="s">
        <v>3199</v>
      </c>
      <c r="B844" s="77">
        <v>45769</v>
      </c>
      <c r="C844" t="s">
        <v>1510</v>
      </c>
      <c r="D844" t="s">
        <v>127</v>
      </c>
      <c r="E844" t="s">
        <v>1511</v>
      </c>
      <c r="F844" t="s">
        <v>1291</v>
      </c>
      <c r="G844" t="s">
        <v>216</v>
      </c>
      <c r="H844" t="s">
        <v>1707</v>
      </c>
      <c r="I844" t="s">
        <v>3200</v>
      </c>
      <c r="J844">
        <v>9</v>
      </c>
      <c r="K844">
        <v>71330</v>
      </c>
      <c r="L844">
        <v>0.09</v>
      </c>
      <c r="M844">
        <v>584192.69999999995</v>
      </c>
      <c r="N844">
        <v>0.15</v>
      </c>
      <c r="O844">
        <v>87628.9</v>
      </c>
      <c r="P844" t="s">
        <v>1516</v>
      </c>
      <c r="Q844" t="s">
        <v>1338</v>
      </c>
      <c r="R844">
        <v>7</v>
      </c>
    </row>
    <row r="845" spans="1:18">
      <c r="A845" t="s">
        <v>3201</v>
      </c>
      <c r="B845" s="77">
        <v>45770</v>
      </c>
      <c r="C845" t="s">
        <v>1518</v>
      </c>
      <c r="D845" t="s">
        <v>127</v>
      </c>
      <c r="E845" t="s">
        <v>777</v>
      </c>
      <c r="F845" t="s">
        <v>1512</v>
      </c>
      <c r="G845" t="s">
        <v>216</v>
      </c>
      <c r="H845" t="s">
        <v>1643</v>
      </c>
      <c r="I845" t="s">
        <v>3202</v>
      </c>
      <c r="J845">
        <v>7</v>
      </c>
      <c r="K845">
        <v>35122</v>
      </c>
      <c r="L845">
        <v>0.01</v>
      </c>
      <c r="M845">
        <v>243395.46</v>
      </c>
      <c r="N845">
        <v>0.15</v>
      </c>
      <c r="O845">
        <v>36509.32</v>
      </c>
      <c r="P845" t="s">
        <v>1525</v>
      </c>
      <c r="Q845" t="s">
        <v>1338</v>
      </c>
      <c r="R845">
        <v>4</v>
      </c>
    </row>
    <row r="846" spans="1:18">
      <c r="A846" t="s">
        <v>3203</v>
      </c>
      <c r="B846" s="77">
        <v>45771</v>
      </c>
      <c r="C846" t="s">
        <v>1562</v>
      </c>
      <c r="D846" t="s">
        <v>22</v>
      </c>
      <c r="E846" t="s">
        <v>1502</v>
      </c>
      <c r="F846" t="s">
        <v>1519</v>
      </c>
      <c r="G846" t="s">
        <v>1513</v>
      </c>
      <c r="H846" t="s">
        <v>1606</v>
      </c>
      <c r="I846" t="s">
        <v>3204</v>
      </c>
      <c r="J846">
        <v>1</v>
      </c>
      <c r="K846">
        <v>1121</v>
      </c>
      <c r="L846">
        <v>0.01</v>
      </c>
      <c r="M846">
        <v>1109.79</v>
      </c>
      <c r="N846">
        <v>0.4</v>
      </c>
      <c r="O846">
        <v>443.92</v>
      </c>
      <c r="P846" t="s">
        <v>1525</v>
      </c>
      <c r="Q846" t="s">
        <v>1338</v>
      </c>
      <c r="R846">
        <v>1</v>
      </c>
    </row>
    <row r="847" spans="1:18">
      <c r="A847" t="s">
        <v>3205</v>
      </c>
      <c r="B847" s="77">
        <v>45772</v>
      </c>
      <c r="C847" t="s">
        <v>1518</v>
      </c>
      <c r="D847" t="s">
        <v>28</v>
      </c>
      <c r="E847" t="s">
        <v>834</v>
      </c>
      <c r="F847" t="s">
        <v>1512</v>
      </c>
      <c r="G847" t="s">
        <v>1513</v>
      </c>
      <c r="H847" t="s">
        <v>1539</v>
      </c>
      <c r="I847" t="s">
        <v>3206</v>
      </c>
      <c r="J847">
        <v>3</v>
      </c>
      <c r="K847">
        <v>780</v>
      </c>
      <c r="L847">
        <v>0.17</v>
      </c>
      <c r="M847">
        <v>1942.2</v>
      </c>
      <c r="N847">
        <v>0.4</v>
      </c>
      <c r="O847">
        <v>776.88</v>
      </c>
      <c r="P847" t="s">
        <v>1525</v>
      </c>
      <c r="Q847" t="s">
        <v>1338</v>
      </c>
      <c r="R847">
        <v>1</v>
      </c>
    </row>
    <row r="848" spans="1:18">
      <c r="A848" t="s">
        <v>3207</v>
      </c>
      <c r="B848" s="77">
        <v>45773</v>
      </c>
      <c r="C848" t="s">
        <v>177</v>
      </c>
      <c r="D848" t="s">
        <v>127</v>
      </c>
      <c r="E848" t="s">
        <v>1511</v>
      </c>
      <c r="F848" t="s">
        <v>1519</v>
      </c>
      <c r="G848" t="s">
        <v>1504</v>
      </c>
      <c r="H848" t="s">
        <v>1650</v>
      </c>
      <c r="I848" t="s">
        <v>3208</v>
      </c>
      <c r="J848">
        <v>4</v>
      </c>
      <c r="K848">
        <v>14660</v>
      </c>
      <c r="L848">
        <v>0.11</v>
      </c>
      <c r="M848">
        <v>52189.599999999999</v>
      </c>
      <c r="N848">
        <v>0.25</v>
      </c>
      <c r="O848">
        <v>13047.4</v>
      </c>
      <c r="P848" t="s">
        <v>1507</v>
      </c>
      <c r="Q848" t="s">
        <v>29</v>
      </c>
      <c r="R848">
        <v>4</v>
      </c>
    </row>
    <row r="849" spans="1:18">
      <c r="A849" t="s">
        <v>3209</v>
      </c>
      <c r="B849" s="77">
        <v>45774</v>
      </c>
      <c r="C849" t="s">
        <v>1510</v>
      </c>
      <c r="D849" t="s">
        <v>22</v>
      </c>
      <c r="E849" t="s">
        <v>777</v>
      </c>
      <c r="F849" t="s">
        <v>1512</v>
      </c>
      <c r="G849" t="s">
        <v>215</v>
      </c>
      <c r="H849" t="s">
        <v>1603</v>
      </c>
      <c r="I849" t="s">
        <v>3210</v>
      </c>
      <c r="J849">
        <v>4</v>
      </c>
      <c r="K849">
        <v>2503</v>
      </c>
      <c r="L849">
        <v>0.06</v>
      </c>
      <c r="M849">
        <v>9411.2800000000007</v>
      </c>
      <c r="N849">
        <v>0.35</v>
      </c>
      <c r="O849">
        <v>3293.95</v>
      </c>
      <c r="P849" t="s">
        <v>1525</v>
      </c>
      <c r="Q849" t="s">
        <v>1338</v>
      </c>
      <c r="R849">
        <v>5</v>
      </c>
    </row>
    <row r="850" spans="1:18">
      <c r="A850" t="s">
        <v>3211</v>
      </c>
      <c r="B850" s="77">
        <v>45775</v>
      </c>
      <c r="C850" t="s">
        <v>1510</v>
      </c>
      <c r="D850" t="s">
        <v>28</v>
      </c>
      <c r="E850" t="s">
        <v>1502</v>
      </c>
      <c r="F850" t="s">
        <v>1291</v>
      </c>
      <c r="G850" t="s">
        <v>216</v>
      </c>
      <c r="H850" t="s">
        <v>1003</v>
      </c>
      <c r="I850" t="s">
        <v>3212</v>
      </c>
      <c r="J850">
        <v>5</v>
      </c>
      <c r="K850">
        <v>12096</v>
      </c>
      <c r="L850">
        <v>0.15</v>
      </c>
      <c r="M850">
        <v>51408</v>
      </c>
      <c r="N850">
        <v>0.15</v>
      </c>
      <c r="O850">
        <v>7711.2</v>
      </c>
      <c r="P850" t="s">
        <v>1522</v>
      </c>
      <c r="Q850" t="s">
        <v>1338</v>
      </c>
      <c r="R850">
        <v>7</v>
      </c>
    </row>
    <row r="851" spans="1:18">
      <c r="A851" t="s">
        <v>3213</v>
      </c>
      <c r="B851" s="77">
        <v>45776</v>
      </c>
      <c r="C851" t="s">
        <v>1562</v>
      </c>
      <c r="D851" t="s">
        <v>127</v>
      </c>
      <c r="E851" t="s">
        <v>777</v>
      </c>
      <c r="F851" t="s">
        <v>1512</v>
      </c>
      <c r="G851" t="s">
        <v>215</v>
      </c>
      <c r="H851" t="s">
        <v>1581</v>
      </c>
      <c r="I851" t="s">
        <v>3214</v>
      </c>
      <c r="J851">
        <v>3</v>
      </c>
      <c r="K851">
        <v>1203</v>
      </c>
      <c r="L851">
        <v>0.06</v>
      </c>
      <c r="M851">
        <v>3392.46</v>
      </c>
      <c r="N851">
        <v>0.35</v>
      </c>
      <c r="O851">
        <v>1187.3599999999999</v>
      </c>
      <c r="P851" t="s">
        <v>1525</v>
      </c>
      <c r="Q851" t="s">
        <v>1338</v>
      </c>
      <c r="R851">
        <v>4</v>
      </c>
    </row>
    <row r="852" spans="1:18">
      <c r="A852" t="s">
        <v>3215</v>
      </c>
      <c r="B852" s="77">
        <v>45777</v>
      </c>
      <c r="C852" t="s">
        <v>1533</v>
      </c>
      <c r="D852" t="s">
        <v>28</v>
      </c>
      <c r="E852" t="s">
        <v>1511</v>
      </c>
      <c r="F852" t="s">
        <v>1512</v>
      </c>
      <c r="G852" t="s">
        <v>215</v>
      </c>
      <c r="H852" t="s">
        <v>1520</v>
      </c>
      <c r="I852" t="s">
        <v>3216</v>
      </c>
      <c r="J852">
        <v>3</v>
      </c>
      <c r="K852">
        <v>2903</v>
      </c>
      <c r="L852">
        <v>0.14000000000000001</v>
      </c>
      <c r="M852">
        <v>7489.74</v>
      </c>
      <c r="N852">
        <v>0.35</v>
      </c>
      <c r="O852">
        <v>2621.41</v>
      </c>
      <c r="P852" t="s">
        <v>1522</v>
      </c>
      <c r="Q852" t="s">
        <v>1338</v>
      </c>
      <c r="R852">
        <v>1</v>
      </c>
    </row>
    <row r="853" spans="1:18">
      <c r="A853" t="s">
        <v>3217</v>
      </c>
      <c r="B853" s="77">
        <v>45778</v>
      </c>
      <c r="C853" t="s">
        <v>1510</v>
      </c>
      <c r="D853" t="s">
        <v>28</v>
      </c>
      <c r="E853" t="s">
        <v>1511</v>
      </c>
      <c r="F853" t="s">
        <v>1563</v>
      </c>
      <c r="G853" t="s">
        <v>1513</v>
      </c>
      <c r="H853" t="s">
        <v>1514</v>
      </c>
      <c r="I853" t="s">
        <v>3218</v>
      </c>
      <c r="J853">
        <v>1</v>
      </c>
      <c r="K853">
        <v>1483</v>
      </c>
      <c r="L853">
        <v>0.09</v>
      </c>
      <c r="M853">
        <v>1349.53</v>
      </c>
      <c r="N853">
        <v>0.4</v>
      </c>
      <c r="O853">
        <v>539.80999999999995</v>
      </c>
      <c r="P853" t="s">
        <v>1525</v>
      </c>
      <c r="Q853" t="s">
        <v>1338</v>
      </c>
      <c r="R853">
        <v>7</v>
      </c>
    </row>
    <row r="854" spans="1:18">
      <c r="A854" t="s">
        <v>3219</v>
      </c>
      <c r="B854" s="77">
        <v>45779</v>
      </c>
      <c r="C854" t="s">
        <v>1562</v>
      </c>
      <c r="D854" t="s">
        <v>22</v>
      </c>
      <c r="E854" t="s">
        <v>834</v>
      </c>
      <c r="F854" t="s">
        <v>1512</v>
      </c>
      <c r="G854" t="s">
        <v>1504</v>
      </c>
      <c r="H854" t="s">
        <v>1505</v>
      </c>
      <c r="I854" t="s">
        <v>3220</v>
      </c>
      <c r="J854">
        <v>7</v>
      </c>
      <c r="K854">
        <v>13925</v>
      </c>
      <c r="L854">
        <v>0.21</v>
      </c>
      <c r="M854">
        <v>77005.25</v>
      </c>
      <c r="N854">
        <v>0.25</v>
      </c>
      <c r="O854">
        <v>19251.310000000001</v>
      </c>
      <c r="P854" t="s">
        <v>1507</v>
      </c>
      <c r="Q854" t="s">
        <v>1338</v>
      </c>
      <c r="R854">
        <v>2</v>
      </c>
    </row>
    <row r="855" spans="1:18">
      <c r="A855" t="s">
        <v>3221</v>
      </c>
      <c r="B855" s="77">
        <v>45780</v>
      </c>
      <c r="C855" t="s">
        <v>1562</v>
      </c>
      <c r="D855" t="s">
        <v>28</v>
      </c>
      <c r="E855" t="s">
        <v>777</v>
      </c>
      <c r="F855" t="s">
        <v>1563</v>
      </c>
      <c r="G855" t="s">
        <v>1005</v>
      </c>
      <c r="H855" t="s">
        <v>1004</v>
      </c>
      <c r="I855" t="s">
        <v>3222</v>
      </c>
      <c r="J855">
        <v>1</v>
      </c>
      <c r="K855">
        <v>17078</v>
      </c>
      <c r="L855">
        <v>0.21</v>
      </c>
      <c r="M855">
        <v>13491.62</v>
      </c>
      <c r="N855">
        <v>0.2</v>
      </c>
      <c r="O855">
        <v>2698.32</v>
      </c>
      <c r="P855" t="s">
        <v>1516</v>
      </c>
      <c r="Q855" t="s">
        <v>1338</v>
      </c>
      <c r="R855">
        <v>2</v>
      </c>
    </row>
    <row r="856" spans="1:18">
      <c r="A856" t="s">
        <v>3223</v>
      </c>
      <c r="B856" s="77">
        <v>45781</v>
      </c>
      <c r="C856" t="s">
        <v>1518</v>
      </c>
      <c r="D856" t="s">
        <v>22</v>
      </c>
      <c r="E856" t="s">
        <v>834</v>
      </c>
      <c r="F856" t="s">
        <v>1286</v>
      </c>
      <c r="G856" t="s">
        <v>1504</v>
      </c>
      <c r="H856" t="s">
        <v>1586</v>
      </c>
      <c r="I856" t="s">
        <v>3224</v>
      </c>
      <c r="J856">
        <v>2</v>
      </c>
      <c r="K856">
        <v>8462</v>
      </c>
      <c r="L856">
        <v>0.12</v>
      </c>
      <c r="M856">
        <v>14893.12</v>
      </c>
      <c r="N856">
        <v>0.25</v>
      </c>
      <c r="O856">
        <v>3723.28</v>
      </c>
      <c r="P856" t="s">
        <v>1525</v>
      </c>
      <c r="Q856" t="s">
        <v>1338</v>
      </c>
      <c r="R856">
        <v>8</v>
      </c>
    </row>
    <row r="857" spans="1:18">
      <c r="A857" t="s">
        <v>3225</v>
      </c>
      <c r="B857" s="77">
        <v>45782</v>
      </c>
      <c r="C857" t="s">
        <v>1510</v>
      </c>
      <c r="D857" t="s">
        <v>127</v>
      </c>
      <c r="E857" t="s">
        <v>1502</v>
      </c>
      <c r="F857" t="s">
        <v>1503</v>
      </c>
      <c r="G857" t="s">
        <v>1504</v>
      </c>
      <c r="H857" t="s">
        <v>1650</v>
      </c>
      <c r="I857" t="s">
        <v>3226</v>
      </c>
      <c r="J857">
        <v>4</v>
      </c>
      <c r="K857">
        <v>6105</v>
      </c>
      <c r="L857">
        <v>0.09</v>
      </c>
      <c r="M857">
        <v>22222.2</v>
      </c>
      <c r="N857">
        <v>0.25</v>
      </c>
      <c r="O857">
        <v>5555.55</v>
      </c>
      <c r="P857" t="s">
        <v>1525</v>
      </c>
      <c r="Q857" t="s">
        <v>1338</v>
      </c>
      <c r="R857">
        <v>5</v>
      </c>
    </row>
    <row r="858" spans="1:18">
      <c r="A858" t="s">
        <v>3227</v>
      </c>
      <c r="B858" s="77">
        <v>45783</v>
      </c>
      <c r="C858" t="s">
        <v>1562</v>
      </c>
      <c r="D858" t="s">
        <v>28</v>
      </c>
      <c r="E858" t="s">
        <v>834</v>
      </c>
      <c r="F858" t="s">
        <v>1512</v>
      </c>
      <c r="G858" t="s">
        <v>215</v>
      </c>
      <c r="H858" t="s">
        <v>1520</v>
      </c>
      <c r="I858" t="s">
        <v>3228</v>
      </c>
      <c r="J858">
        <v>4</v>
      </c>
      <c r="K858">
        <v>3478</v>
      </c>
      <c r="L858">
        <v>0.09</v>
      </c>
      <c r="M858">
        <v>12659.92</v>
      </c>
      <c r="N858">
        <v>0.35</v>
      </c>
      <c r="O858">
        <v>4430.97</v>
      </c>
      <c r="P858" t="s">
        <v>1507</v>
      </c>
      <c r="Q858" t="s">
        <v>1338</v>
      </c>
      <c r="R858">
        <v>2</v>
      </c>
    </row>
    <row r="859" spans="1:18">
      <c r="A859" t="s">
        <v>3229</v>
      </c>
      <c r="B859" s="77">
        <v>45784</v>
      </c>
      <c r="C859" t="s">
        <v>1518</v>
      </c>
      <c r="D859" t="s">
        <v>28</v>
      </c>
      <c r="E859" t="s">
        <v>1502</v>
      </c>
      <c r="F859" t="s">
        <v>1286</v>
      </c>
      <c r="G859" t="s">
        <v>1504</v>
      </c>
      <c r="H859" t="s">
        <v>1586</v>
      </c>
      <c r="I859" t="s">
        <v>3230</v>
      </c>
      <c r="J859">
        <v>5</v>
      </c>
      <c r="K859">
        <v>13928</v>
      </c>
      <c r="L859">
        <v>0.2</v>
      </c>
      <c r="M859">
        <v>55712</v>
      </c>
      <c r="N859">
        <v>0.25</v>
      </c>
      <c r="O859">
        <v>13928</v>
      </c>
      <c r="P859" t="s">
        <v>1525</v>
      </c>
      <c r="Q859" t="s">
        <v>1338</v>
      </c>
      <c r="R859">
        <v>5</v>
      </c>
    </row>
    <row r="860" spans="1:18">
      <c r="A860" t="s">
        <v>3231</v>
      </c>
      <c r="B860" s="77">
        <v>45785</v>
      </c>
      <c r="C860" t="s">
        <v>1501</v>
      </c>
      <c r="D860" t="s">
        <v>33</v>
      </c>
      <c r="E860" t="s">
        <v>1511</v>
      </c>
      <c r="F860" t="s">
        <v>1563</v>
      </c>
      <c r="G860" t="s">
        <v>216</v>
      </c>
      <c r="H860" t="s">
        <v>1574</v>
      </c>
      <c r="I860" t="s">
        <v>3232</v>
      </c>
      <c r="J860">
        <v>2</v>
      </c>
      <c r="K860">
        <v>12839</v>
      </c>
      <c r="L860">
        <v>0.08</v>
      </c>
      <c r="M860">
        <v>23623.759999999998</v>
      </c>
      <c r="N860">
        <v>0.15</v>
      </c>
      <c r="O860">
        <v>3543.56</v>
      </c>
      <c r="P860" t="s">
        <v>1522</v>
      </c>
      <c r="Q860" t="s">
        <v>1338</v>
      </c>
      <c r="R860">
        <v>8</v>
      </c>
    </row>
    <row r="861" spans="1:18">
      <c r="A861" t="s">
        <v>3233</v>
      </c>
      <c r="B861" s="77">
        <v>45786</v>
      </c>
      <c r="C861" t="s">
        <v>1518</v>
      </c>
      <c r="D861" t="s">
        <v>127</v>
      </c>
      <c r="E861" t="s">
        <v>1511</v>
      </c>
      <c r="F861" t="s">
        <v>1512</v>
      </c>
      <c r="G861" t="s">
        <v>215</v>
      </c>
      <c r="H861" t="s">
        <v>1520</v>
      </c>
      <c r="I861" t="s">
        <v>3234</v>
      </c>
      <c r="J861">
        <v>4</v>
      </c>
      <c r="K861">
        <v>3884</v>
      </c>
      <c r="L861">
        <v>0.05</v>
      </c>
      <c r="M861">
        <v>14759.2</v>
      </c>
      <c r="N861">
        <v>0.35</v>
      </c>
      <c r="O861">
        <v>5165.72</v>
      </c>
      <c r="P861" t="s">
        <v>1525</v>
      </c>
      <c r="Q861" t="s">
        <v>1338</v>
      </c>
      <c r="R861">
        <v>6</v>
      </c>
    </row>
    <row r="862" spans="1:18">
      <c r="A862" t="s">
        <v>3235</v>
      </c>
      <c r="B862" s="77">
        <v>45787</v>
      </c>
      <c r="C862" t="s">
        <v>1518</v>
      </c>
      <c r="D862" t="s">
        <v>127</v>
      </c>
      <c r="E862" t="s">
        <v>777</v>
      </c>
      <c r="F862" t="s">
        <v>1512</v>
      </c>
      <c r="G862" t="s">
        <v>216</v>
      </c>
      <c r="H862" t="s">
        <v>1707</v>
      </c>
      <c r="I862" t="s">
        <v>3236</v>
      </c>
      <c r="J862">
        <v>1</v>
      </c>
      <c r="K862">
        <v>53619</v>
      </c>
      <c r="L862">
        <v>0.02</v>
      </c>
      <c r="M862">
        <v>52546.62</v>
      </c>
      <c r="N862">
        <v>0.15</v>
      </c>
      <c r="O862">
        <v>7881.99</v>
      </c>
      <c r="P862" t="s">
        <v>1525</v>
      </c>
      <c r="Q862" t="s">
        <v>1338</v>
      </c>
      <c r="R862">
        <v>3</v>
      </c>
    </row>
    <row r="863" spans="1:18">
      <c r="A863" t="s">
        <v>3237</v>
      </c>
      <c r="B863" s="77">
        <v>45788</v>
      </c>
      <c r="C863" t="s">
        <v>1562</v>
      </c>
      <c r="D863" t="s">
        <v>33</v>
      </c>
      <c r="E863" t="s">
        <v>1502</v>
      </c>
      <c r="F863" t="s">
        <v>1291</v>
      </c>
      <c r="G863" t="s">
        <v>1005</v>
      </c>
      <c r="H863" t="s">
        <v>1549</v>
      </c>
      <c r="I863" t="s">
        <v>3238</v>
      </c>
      <c r="J863">
        <v>2</v>
      </c>
      <c r="K863">
        <v>12053</v>
      </c>
      <c r="L863">
        <v>0.12</v>
      </c>
      <c r="M863">
        <v>21213.279999999999</v>
      </c>
      <c r="N863">
        <v>0.2</v>
      </c>
      <c r="O863">
        <v>4242.66</v>
      </c>
      <c r="P863" t="s">
        <v>1516</v>
      </c>
      <c r="Q863" t="s">
        <v>1338</v>
      </c>
      <c r="R863">
        <v>8</v>
      </c>
    </row>
    <row r="864" spans="1:18">
      <c r="A864" t="s">
        <v>3239</v>
      </c>
      <c r="B864" s="77">
        <v>45789</v>
      </c>
      <c r="C864" t="s">
        <v>177</v>
      </c>
      <c r="D864" t="s">
        <v>33</v>
      </c>
      <c r="E864" t="s">
        <v>1511</v>
      </c>
      <c r="F864" t="s">
        <v>1286</v>
      </c>
      <c r="G864" t="s">
        <v>215</v>
      </c>
      <c r="H864" t="s">
        <v>1534</v>
      </c>
      <c r="I864" t="s">
        <v>3240</v>
      </c>
      <c r="J864">
        <v>1</v>
      </c>
      <c r="K864">
        <v>3356</v>
      </c>
      <c r="L864">
        <v>0.12</v>
      </c>
      <c r="M864">
        <v>2953.28</v>
      </c>
      <c r="N864">
        <v>0.35</v>
      </c>
      <c r="O864">
        <v>1033.6500000000001</v>
      </c>
      <c r="P864" t="s">
        <v>1516</v>
      </c>
      <c r="Q864" t="s">
        <v>1338</v>
      </c>
      <c r="R864">
        <v>9</v>
      </c>
    </row>
    <row r="865" spans="1:18">
      <c r="A865" t="s">
        <v>3241</v>
      </c>
      <c r="B865" s="77">
        <v>45790</v>
      </c>
      <c r="C865" t="s">
        <v>177</v>
      </c>
      <c r="D865" t="s">
        <v>22</v>
      </c>
      <c r="E865" t="s">
        <v>777</v>
      </c>
      <c r="F865" t="s">
        <v>1519</v>
      </c>
      <c r="G865" t="s">
        <v>1005</v>
      </c>
      <c r="H865" t="s">
        <v>1004</v>
      </c>
      <c r="I865" t="s">
        <v>3242</v>
      </c>
      <c r="J865">
        <v>4</v>
      </c>
      <c r="K865">
        <v>15493</v>
      </c>
      <c r="L865">
        <v>0.21</v>
      </c>
      <c r="M865">
        <v>48957.88</v>
      </c>
      <c r="N865">
        <v>0.2</v>
      </c>
      <c r="O865">
        <v>9791.58</v>
      </c>
      <c r="P865" t="s">
        <v>1525</v>
      </c>
      <c r="Q865" t="s">
        <v>1338</v>
      </c>
      <c r="R865">
        <v>5</v>
      </c>
    </row>
    <row r="866" spans="1:18">
      <c r="A866" t="s">
        <v>3243</v>
      </c>
      <c r="B866" s="77">
        <v>45791</v>
      </c>
      <c r="C866" t="s">
        <v>1533</v>
      </c>
      <c r="D866" t="s">
        <v>22</v>
      </c>
      <c r="E866" t="s">
        <v>777</v>
      </c>
      <c r="F866" t="s">
        <v>1519</v>
      </c>
      <c r="G866" t="s">
        <v>215</v>
      </c>
      <c r="H866" t="s">
        <v>1603</v>
      </c>
      <c r="I866" t="s">
        <v>3244</v>
      </c>
      <c r="J866">
        <v>4</v>
      </c>
      <c r="K866">
        <v>1185</v>
      </c>
      <c r="L866">
        <v>0.06</v>
      </c>
      <c r="M866">
        <v>4455.6000000000004</v>
      </c>
      <c r="N866">
        <v>0.35</v>
      </c>
      <c r="O866">
        <v>1559.46</v>
      </c>
      <c r="P866" t="s">
        <v>1507</v>
      </c>
      <c r="Q866" t="s">
        <v>29</v>
      </c>
      <c r="R866">
        <v>2</v>
      </c>
    </row>
    <row r="867" spans="1:18">
      <c r="A867" t="s">
        <v>3245</v>
      </c>
      <c r="B867" s="77">
        <v>45792</v>
      </c>
      <c r="C867" t="s">
        <v>177</v>
      </c>
      <c r="D867" t="s">
        <v>28</v>
      </c>
      <c r="E867" t="s">
        <v>834</v>
      </c>
      <c r="F867" t="s">
        <v>1291</v>
      </c>
      <c r="G867" t="s">
        <v>1513</v>
      </c>
      <c r="H867" t="s">
        <v>1539</v>
      </c>
      <c r="I867" t="s">
        <v>3246</v>
      </c>
      <c r="J867">
        <v>7</v>
      </c>
      <c r="K867">
        <v>387</v>
      </c>
      <c r="L867">
        <v>0.1</v>
      </c>
      <c r="M867">
        <v>2438.1</v>
      </c>
      <c r="N867">
        <v>0.4</v>
      </c>
      <c r="O867">
        <v>975.24</v>
      </c>
      <c r="P867" t="s">
        <v>1516</v>
      </c>
      <c r="Q867" t="s">
        <v>1338</v>
      </c>
      <c r="R867">
        <v>2</v>
      </c>
    </row>
    <row r="868" spans="1:18">
      <c r="A868" t="s">
        <v>3247</v>
      </c>
      <c r="B868" s="77">
        <v>45793</v>
      </c>
      <c r="C868" t="s">
        <v>1518</v>
      </c>
      <c r="D868" t="s">
        <v>28</v>
      </c>
      <c r="E868" t="s">
        <v>777</v>
      </c>
      <c r="F868" t="s">
        <v>1563</v>
      </c>
      <c r="G868" t="s">
        <v>1504</v>
      </c>
      <c r="H868" t="s">
        <v>1586</v>
      </c>
      <c r="I868" t="s">
        <v>3248</v>
      </c>
      <c r="J868">
        <v>9</v>
      </c>
      <c r="K868">
        <v>8736</v>
      </c>
      <c r="L868">
        <v>0.2</v>
      </c>
      <c r="M868">
        <v>62899.199999999997</v>
      </c>
      <c r="N868">
        <v>0.25</v>
      </c>
      <c r="O868">
        <v>15724.8</v>
      </c>
      <c r="P868" t="s">
        <v>1525</v>
      </c>
      <c r="Q868" t="s">
        <v>1338</v>
      </c>
      <c r="R868">
        <v>7</v>
      </c>
    </row>
    <row r="869" spans="1:18">
      <c r="A869" t="s">
        <v>3249</v>
      </c>
      <c r="B869" s="77">
        <v>45794</v>
      </c>
      <c r="C869" t="s">
        <v>1533</v>
      </c>
      <c r="D869" t="s">
        <v>28</v>
      </c>
      <c r="E869" t="s">
        <v>1511</v>
      </c>
      <c r="F869" t="s">
        <v>1519</v>
      </c>
      <c r="G869" t="s">
        <v>1513</v>
      </c>
      <c r="H869" t="s">
        <v>1606</v>
      </c>
      <c r="I869" t="s">
        <v>3250</v>
      </c>
      <c r="J869">
        <v>9</v>
      </c>
      <c r="K869">
        <v>1184</v>
      </c>
      <c r="L869">
        <v>0.21</v>
      </c>
      <c r="M869">
        <v>8418.24</v>
      </c>
      <c r="N869">
        <v>0.4</v>
      </c>
      <c r="O869">
        <v>3367.3</v>
      </c>
      <c r="P869" t="s">
        <v>1516</v>
      </c>
      <c r="Q869" t="s">
        <v>29</v>
      </c>
      <c r="R869">
        <v>1</v>
      </c>
    </row>
    <row r="870" spans="1:18">
      <c r="A870" t="s">
        <v>3251</v>
      </c>
      <c r="B870" s="77">
        <v>45795</v>
      </c>
      <c r="C870" t="s">
        <v>1562</v>
      </c>
      <c r="D870" t="s">
        <v>28</v>
      </c>
      <c r="E870" t="s">
        <v>834</v>
      </c>
      <c r="F870" t="s">
        <v>1519</v>
      </c>
      <c r="G870" t="s">
        <v>1005</v>
      </c>
      <c r="H870" t="s">
        <v>1566</v>
      </c>
      <c r="I870" t="s">
        <v>1567</v>
      </c>
      <c r="J870">
        <v>5</v>
      </c>
      <c r="K870">
        <v>14835</v>
      </c>
      <c r="L870">
        <v>0.1</v>
      </c>
      <c r="M870">
        <v>66757.5</v>
      </c>
      <c r="N870">
        <v>0.2</v>
      </c>
      <c r="O870">
        <v>13351.5</v>
      </c>
      <c r="P870" t="s">
        <v>1525</v>
      </c>
      <c r="Q870" t="s">
        <v>1338</v>
      </c>
      <c r="R870">
        <v>2</v>
      </c>
    </row>
    <row r="871" spans="1:18">
      <c r="A871" t="s">
        <v>3252</v>
      </c>
      <c r="B871" s="77">
        <v>45796</v>
      </c>
      <c r="C871" t="s">
        <v>1510</v>
      </c>
      <c r="D871" t="s">
        <v>22</v>
      </c>
      <c r="E871" t="s">
        <v>1502</v>
      </c>
      <c r="F871" t="s">
        <v>1503</v>
      </c>
      <c r="G871" t="s">
        <v>1504</v>
      </c>
      <c r="H871" t="s">
        <v>1542</v>
      </c>
      <c r="I871" t="s">
        <v>3253</v>
      </c>
      <c r="J871">
        <v>1</v>
      </c>
      <c r="K871">
        <v>7868</v>
      </c>
      <c r="L871">
        <v>0.11</v>
      </c>
      <c r="M871">
        <v>7002.52</v>
      </c>
      <c r="N871">
        <v>0.25</v>
      </c>
      <c r="O871">
        <v>1750.63</v>
      </c>
      <c r="P871" t="s">
        <v>1516</v>
      </c>
      <c r="Q871" t="s">
        <v>1338</v>
      </c>
      <c r="R871">
        <v>4</v>
      </c>
    </row>
    <row r="872" spans="1:18">
      <c r="A872" t="s">
        <v>3254</v>
      </c>
      <c r="B872" s="77">
        <v>45797</v>
      </c>
      <c r="C872" t="s">
        <v>1518</v>
      </c>
      <c r="D872" t="s">
        <v>127</v>
      </c>
      <c r="E872" t="s">
        <v>1502</v>
      </c>
      <c r="F872" t="s">
        <v>1286</v>
      </c>
      <c r="G872" t="s">
        <v>215</v>
      </c>
      <c r="H872" t="s">
        <v>1603</v>
      </c>
      <c r="I872" t="s">
        <v>3255</v>
      </c>
      <c r="J872">
        <v>1</v>
      </c>
      <c r="K872">
        <v>1931</v>
      </c>
      <c r="L872">
        <v>0.08</v>
      </c>
      <c r="M872">
        <v>1776.52</v>
      </c>
      <c r="N872">
        <v>0.35</v>
      </c>
      <c r="O872">
        <v>621.78</v>
      </c>
      <c r="P872" t="s">
        <v>1516</v>
      </c>
      <c r="Q872" t="s">
        <v>1338</v>
      </c>
      <c r="R872">
        <v>1</v>
      </c>
    </row>
    <row r="873" spans="1:18">
      <c r="A873" t="s">
        <v>3256</v>
      </c>
      <c r="B873" s="77">
        <v>45798</v>
      </c>
      <c r="C873" t="s">
        <v>1518</v>
      </c>
      <c r="D873" t="s">
        <v>28</v>
      </c>
      <c r="E873" t="s">
        <v>1511</v>
      </c>
      <c r="F873" t="s">
        <v>1563</v>
      </c>
      <c r="G873" t="s">
        <v>1504</v>
      </c>
      <c r="H873" t="s">
        <v>1542</v>
      </c>
      <c r="I873" t="s">
        <v>3257</v>
      </c>
      <c r="J873">
        <v>6</v>
      </c>
      <c r="K873">
        <v>10067</v>
      </c>
      <c r="L873">
        <v>0.23</v>
      </c>
      <c r="M873">
        <v>46509.54</v>
      </c>
      <c r="N873">
        <v>0.25</v>
      </c>
      <c r="O873">
        <v>11627.38</v>
      </c>
      <c r="P873" t="s">
        <v>1522</v>
      </c>
      <c r="Q873" t="s">
        <v>1338</v>
      </c>
      <c r="R873">
        <v>4</v>
      </c>
    </row>
    <row r="874" spans="1:18">
      <c r="A874" t="s">
        <v>3258</v>
      </c>
      <c r="B874" s="77">
        <v>45799</v>
      </c>
      <c r="C874" t="s">
        <v>1533</v>
      </c>
      <c r="D874" t="s">
        <v>127</v>
      </c>
      <c r="E874" t="s">
        <v>1511</v>
      </c>
      <c r="F874" t="s">
        <v>1512</v>
      </c>
      <c r="G874" t="s">
        <v>216</v>
      </c>
      <c r="H874" t="s">
        <v>1003</v>
      </c>
      <c r="I874" t="s">
        <v>3259</v>
      </c>
      <c r="J874">
        <v>2</v>
      </c>
      <c r="K874">
        <v>47481</v>
      </c>
      <c r="L874">
        <v>0.03</v>
      </c>
      <c r="M874">
        <v>92113.14</v>
      </c>
      <c r="N874">
        <v>0.15</v>
      </c>
      <c r="O874">
        <v>13816.97</v>
      </c>
      <c r="P874" t="s">
        <v>1525</v>
      </c>
      <c r="Q874" t="s">
        <v>1338</v>
      </c>
      <c r="R874">
        <v>5</v>
      </c>
    </row>
    <row r="875" spans="1:18">
      <c r="A875" t="s">
        <v>3260</v>
      </c>
      <c r="B875" s="77">
        <v>45800</v>
      </c>
      <c r="C875" t="s">
        <v>1562</v>
      </c>
      <c r="D875" t="s">
        <v>28</v>
      </c>
      <c r="E875" t="s">
        <v>834</v>
      </c>
      <c r="F875" t="s">
        <v>1286</v>
      </c>
      <c r="G875" t="s">
        <v>1504</v>
      </c>
      <c r="H875" t="s">
        <v>1650</v>
      </c>
      <c r="I875" t="s">
        <v>3261</v>
      </c>
      <c r="J875">
        <v>8</v>
      </c>
      <c r="K875">
        <v>11653</v>
      </c>
      <c r="L875">
        <v>0.23</v>
      </c>
      <c r="M875">
        <v>71782.48</v>
      </c>
      <c r="N875">
        <v>0.25</v>
      </c>
      <c r="O875">
        <v>17945.62</v>
      </c>
      <c r="P875" t="s">
        <v>1525</v>
      </c>
      <c r="Q875" t="s">
        <v>1338</v>
      </c>
      <c r="R875">
        <v>9</v>
      </c>
    </row>
    <row r="876" spans="1:18">
      <c r="A876" t="s">
        <v>3262</v>
      </c>
      <c r="B876" s="77">
        <v>45801</v>
      </c>
      <c r="C876" t="s">
        <v>1501</v>
      </c>
      <c r="D876" t="s">
        <v>33</v>
      </c>
      <c r="E876" t="s">
        <v>834</v>
      </c>
      <c r="F876" t="s">
        <v>1563</v>
      </c>
      <c r="G876" t="s">
        <v>216</v>
      </c>
      <c r="H876" t="s">
        <v>1643</v>
      </c>
      <c r="I876" t="s">
        <v>3263</v>
      </c>
      <c r="J876">
        <v>9</v>
      </c>
      <c r="K876">
        <v>19557</v>
      </c>
      <c r="L876">
        <v>0.17</v>
      </c>
      <c r="M876">
        <v>146090.79</v>
      </c>
      <c r="N876">
        <v>0.15</v>
      </c>
      <c r="O876">
        <v>21913.62</v>
      </c>
      <c r="P876" t="s">
        <v>1525</v>
      </c>
      <c r="Q876" t="s">
        <v>1338</v>
      </c>
      <c r="R876">
        <v>1</v>
      </c>
    </row>
    <row r="877" spans="1:18">
      <c r="A877" t="s">
        <v>3264</v>
      </c>
      <c r="B877" s="77">
        <v>45802</v>
      </c>
      <c r="C877" t="s">
        <v>1518</v>
      </c>
      <c r="D877" t="s">
        <v>28</v>
      </c>
      <c r="E877" t="s">
        <v>1511</v>
      </c>
      <c r="F877" t="s">
        <v>1519</v>
      </c>
      <c r="G877" t="s">
        <v>1504</v>
      </c>
      <c r="H877" t="s">
        <v>1586</v>
      </c>
      <c r="I877" t="s">
        <v>3265</v>
      </c>
      <c r="J877">
        <v>4</v>
      </c>
      <c r="K877">
        <v>10435</v>
      </c>
      <c r="L877">
        <v>0.13</v>
      </c>
      <c r="M877">
        <v>36313.800000000003</v>
      </c>
      <c r="N877">
        <v>0.25</v>
      </c>
      <c r="O877">
        <v>9078.4500000000007</v>
      </c>
      <c r="P877" t="s">
        <v>1525</v>
      </c>
      <c r="Q877" t="s">
        <v>1338</v>
      </c>
      <c r="R877">
        <v>5</v>
      </c>
    </row>
    <row r="878" spans="1:18">
      <c r="A878" t="s">
        <v>3266</v>
      </c>
      <c r="B878" s="77">
        <v>45803</v>
      </c>
      <c r="C878" t="s">
        <v>1501</v>
      </c>
      <c r="D878" t="s">
        <v>28</v>
      </c>
      <c r="E878" t="s">
        <v>1511</v>
      </c>
      <c r="F878" t="s">
        <v>1503</v>
      </c>
      <c r="G878" t="s">
        <v>216</v>
      </c>
      <c r="H878" t="s">
        <v>1003</v>
      </c>
      <c r="I878" t="s">
        <v>3267</v>
      </c>
      <c r="J878">
        <v>5</v>
      </c>
      <c r="K878">
        <v>10162</v>
      </c>
      <c r="L878">
        <v>0.01</v>
      </c>
      <c r="M878">
        <v>50301.9</v>
      </c>
      <c r="N878">
        <v>0.15</v>
      </c>
      <c r="O878">
        <v>7545.28</v>
      </c>
      <c r="P878" t="s">
        <v>1516</v>
      </c>
      <c r="Q878" t="s">
        <v>1338</v>
      </c>
      <c r="R878">
        <v>2</v>
      </c>
    </row>
    <row r="879" spans="1:18">
      <c r="A879" t="s">
        <v>3268</v>
      </c>
      <c r="B879" s="77">
        <v>45804</v>
      </c>
      <c r="C879" t="s">
        <v>1501</v>
      </c>
      <c r="D879" t="s">
        <v>28</v>
      </c>
      <c r="E879" t="s">
        <v>1502</v>
      </c>
      <c r="F879" t="s">
        <v>1286</v>
      </c>
      <c r="G879" t="s">
        <v>1005</v>
      </c>
      <c r="H879" t="s">
        <v>1566</v>
      </c>
      <c r="I879" t="s">
        <v>3269</v>
      </c>
      <c r="J879">
        <v>8</v>
      </c>
      <c r="K879">
        <v>3974</v>
      </c>
      <c r="L879">
        <v>0.12</v>
      </c>
      <c r="M879">
        <v>27976.959999999999</v>
      </c>
      <c r="N879">
        <v>0.2</v>
      </c>
      <c r="O879">
        <v>5595.39</v>
      </c>
      <c r="P879" t="s">
        <v>1522</v>
      </c>
      <c r="Q879" t="s">
        <v>1338</v>
      </c>
      <c r="R879">
        <v>9</v>
      </c>
    </row>
    <row r="880" spans="1:18">
      <c r="A880" t="s">
        <v>3270</v>
      </c>
      <c r="B880" s="77">
        <v>45805</v>
      </c>
      <c r="C880" t="s">
        <v>177</v>
      </c>
      <c r="D880" t="s">
        <v>22</v>
      </c>
      <c r="E880" t="s">
        <v>1502</v>
      </c>
      <c r="F880" t="s">
        <v>1519</v>
      </c>
      <c r="G880" t="s">
        <v>1513</v>
      </c>
      <c r="H880" t="s">
        <v>1514</v>
      </c>
      <c r="I880" t="s">
        <v>3271</v>
      </c>
      <c r="J880">
        <v>3</v>
      </c>
      <c r="K880">
        <v>1443</v>
      </c>
      <c r="L880">
        <v>0.1</v>
      </c>
      <c r="M880">
        <v>3896.1</v>
      </c>
      <c r="N880">
        <v>0.4</v>
      </c>
      <c r="O880">
        <v>1558.44</v>
      </c>
      <c r="P880" t="s">
        <v>1522</v>
      </c>
      <c r="Q880" t="s">
        <v>1338</v>
      </c>
      <c r="R880">
        <v>6</v>
      </c>
    </row>
    <row r="881" spans="1:18">
      <c r="A881" t="s">
        <v>3272</v>
      </c>
      <c r="B881" s="77">
        <v>45806</v>
      </c>
      <c r="C881" t="s">
        <v>1562</v>
      </c>
      <c r="D881" t="s">
        <v>33</v>
      </c>
      <c r="E881" t="s">
        <v>1502</v>
      </c>
      <c r="F881" t="s">
        <v>1563</v>
      </c>
      <c r="G881" t="s">
        <v>215</v>
      </c>
      <c r="H881" t="s">
        <v>1581</v>
      </c>
      <c r="I881" t="s">
        <v>3273</v>
      </c>
      <c r="J881">
        <v>5</v>
      </c>
      <c r="K881">
        <v>769</v>
      </c>
      <c r="L881">
        <v>0.04</v>
      </c>
      <c r="M881">
        <v>3691.2</v>
      </c>
      <c r="N881">
        <v>0.35</v>
      </c>
      <c r="O881">
        <v>1291.92</v>
      </c>
      <c r="P881" t="s">
        <v>1507</v>
      </c>
      <c r="Q881" t="s">
        <v>1338</v>
      </c>
      <c r="R881">
        <v>2</v>
      </c>
    </row>
    <row r="882" spans="1:18">
      <c r="A882" t="s">
        <v>3274</v>
      </c>
      <c r="B882" s="77">
        <v>45807</v>
      </c>
      <c r="C882" t="s">
        <v>1501</v>
      </c>
      <c r="D882" t="s">
        <v>28</v>
      </c>
      <c r="E882" t="s">
        <v>1511</v>
      </c>
      <c r="F882" t="s">
        <v>1286</v>
      </c>
      <c r="G882" t="s">
        <v>1504</v>
      </c>
      <c r="H882" t="s">
        <v>1650</v>
      </c>
      <c r="I882" t="s">
        <v>3275</v>
      </c>
      <c r="J882">
        <v>3</v>
      </c>
      <c r="K882">
        <v>1631</v>
      </c>
      <c r="L882">
        <v>0.16</v>
      </c>
      <c r="M882">
        <v>4110.12</v>
      </c>
      <c r="N882">
        <v>0.25</v>
      </c>
      <c r="O882">
        <v>1027.53</v>
      </c>
      <c r="P882" t="s">
        <v>1525</v>
      </c>
      <c r="Q882" t="s">
        <v>1338</v>
      </c>
      <c r="R882">
        <v>3</v>
      </c>
    </row>
    <row r="883" spans="1:18">
      <c r="A883" t="s">
        <v>3276</v>
      </c>
      <c r="B883" s="77">
        <v>45808</v>
      </c>
      <c r="C883" t="s">
        <v>1562</v>
      </c>
      <c r="D883" t="s">
        <v>28</v>
      </c>
      <c r="E883" t="s">
        <v>777</v>
      </c>
      <c r="F883" t="s">
        <v>1512</v>
      </c>
      <c r="G883" t="s">
        <v>1513</v>
      </c>
      <c r="H883" t="s">
        <v>1514</v>
      </c>
      <c r="I883" t="s">
        <v>3277</v>
      </c>
      <c r="J883">
        <v>3</v>
      </c>
      <c r="K883">
        <v>1105</v>
      </c>
      <c r="L883">
        <v>0.24</v>
      </c>
      <c r="M883">
        <v>2519.4</v>
      </c>
      <c r="N883">
        <v>0.4</v>
      </c>
      <c r="O883">
        <v>1007.76</v>
      </c>
      <c r="P883" t="s">
        <v>1507</v>
      </c>
      <c r="Q883" t="s">
        <v>1338</v>
      </c>
      <c r="R883">
        <v>8</v>
      </c>
    </row>
    <row r="884" spans="1:18">
      <c r="A884" t="s">
        <v>3278</v>
      </c>
      <c r="B884" s="77">
        <v>45809</v>
      </c>
      <c r="C884" t="s">
        <v>177</v>
      </c>
      <c r="D884" t="s">
        <v>127</v>
      </c>
      <c r="E884" t="s">
        <v>1511</v>
      </c>
      <c r="F884" t="s">
        <v>1286</v>
      </c>
      <c r="G884" t="s">
        <v>215</v>
      </c>
      <c r="H884" t="s">
        <v>1520</v>
      </c>
      <c r="I884" t="s">
        <v>3279</v>
      </c>
      <c r="J884">
        <v>3</v>
      </c>
      <c r="K884">
        <v>3971</v>
      </c>
      <c r="L884">
        <v>0.14000000000000001</v>
      </c>
      <c r="M884">
        <v>10245.18</v>
      </c>
      <c r="N884">
        <v>0.35</v>
      </c>
      <c r="O884">
        <v>3585.81</v>
      </c>
      <c r="P884" t="s">
        <v>1516</v>
      </c>
      <c r="Q884" t="s">
        <v>1338</v>
      </c>
      <c r="R884">
        <v>1</v>
      </c>
    </row>
    <row r="885" spans="1:18">
      <c r="A885" t="s">
        <v>3280</v>
      </c>
      <c r="B885" s="77">
        <v>45810</v>
      </c>
      <c r="C885" t="s">
        <v>1562</v>
      </c>
      <c r="D885" t="s">
        <v>33</v>
      </c>
      <c r="E885" t="s">
        <v>1511</v>
      </c>
      <c r="F885" t="s">
        <v>1519</v>
      </c>
      <c r="G885" t="s">
        <v>215</v>
      </c>
      <c r="H885" t="s">
        <v>1603</v>
      </c>
      <c r="I885" t="s">
        <v>3281</v>
      </c>
      <c r="J885">
        <v>7</v>
      </c>
      <c r="K885">
        <v>3753</v>
      </c>
      <c r="L885">
        <v>0.18</v>
      </c>
      <c r="M885">
        <v>21542.22</v>
      </c>
      <c r="N885">
        <v>0.35</v>
      </c>
      <c r="O885">
        <v>7539.78</v>
      </c>
      <c r="P885" t="s">
        <v>1507</v>
      </c>
      <c r="Q885" t="s">
        <v>1338</v>
      </c>
      <c r="R885">
        <v>3</v>
      </c>
    </row>
    <row r="886" spans="1:18">
      <c r="A886" t="s">
        <v>3282</v>
      </c>
      <c r="B886" s="77">
        <v>45811</v>
      </c>
      <c r="C886" t="s">
        <v>1518</v>
      </c>
      <c r="D886" t="s">
        <v>28</v>
      </c>
      <c r="E886" t="s">
        <v>1502</v>
      </c>
      <c r="F886" t="s">
        <v>1286</v>
      </c>
      <c r="G886" t="s">
        <v>216</v>
      </c>
      <c r="H886" t="s">
        <v>1643</v>
      </c>
      <c r="I886" t="s">
        <v>3283</v>
      </c>
      <c r="J886">
        <v>7</v>
      </c>
      <c r="K886">
        <v>19833</v>
      </c>
      <c r="L886">
        <v>0.02</v>
      </c>
      <c r="M886">
        <v>136054.38</v>
      </c>
      <c r="N886">
        <v>0.15</v>
      </c>
      <c r="O886">
        <v>20408.16</v>
      </c>
      <c r="P886" t="s">
        <v>1525</v>
      </c>
      <c r="Q886" t="s">
        <v>1338</v>
      </c>
      <c r="R886">
        <v>1</v>
      </c>
    </row>
    <row r="887" spans="1:18">
      <c r="A887" t="s">
        <v>3284</v>
      </c>
      <c r="B887" s="77">
        <v>45812</v>
      </c>
      <c r="C887" t="s">
        <v>1501</v>
      </c>
      <c r="D887" t="s">
        <v>127</v>
      </c>
      <c r="E887" t="s">
        <v>1511</v>
      </c>
      <c r="F887" t="s">
        <v>1512</v>
      </c>
      <c r="G887" t="s">
        <v>1005</v>
      </c>
      <c r="H887" t="s">
        <v>1566</v>
      </c>
      <c r="I887" t="s">
        <v>3285</v>
      </c>
      <c r="J887">
        <v>7</v>
      </c>
      <c r="K887">
        <v>9896</v>
      </c>
      <c r="L887">
        <v>0.1</v>
      </c>
      <c r="M887">
        <v>62344.800000000003</v>
      </c>
      <c r="N887">
        <v>0.2</v>
      </c>
      <c r="O887">
        <v>12468.96</v>
      </c>
      <c r="P887" t="s">
        <v>1522</v>
      </c>
      <c r="Q887" t="s">
        <v>1338</v>
      </c>
      <c r="R887">
        <v>8</v>
      </c>
    </row>
    <row r="888" spans="1:18">
      <c r="A888" t="s">
        <v>3286</v>
      </c>
      <c r="B888" s="77">
        <v>45813</v>
      </c>
      <c r="C888" t="s">
        <v>1562</v>
      </c>
      <c r="D888" t="s">
        <v>127</v>
      </c>
      <c r="E888" t="s">
        <v>834</v>
      </c>
      <c r="F888" t="s">
        <v>1503</v>
      </c>
      <c r="G888" t="s">
        <v>1005</v>
      </c>
      <c r="H888" t="s">
        <v>81</v>
      </c>
      <c r="I888" t="s">
        <v>3287</v>
      </c>
      <c r="J888">
        <v>8</v>
      </c>
      <c r="K888">
        <v>2204</v>
      </c>
      <c r="L888">
        <v>0.03</v>
      </c>
      <c r="M888">
        <v>17103.04</v>
      </c>
      <c r="N888">
        <v>0.2</v>
      </c>
      <c r="O888">
        <v>3420.61</v>
      </c>
      <c r="P888" t="s">
        <v>1522</v>
      </c>
      <c r="Q888" t="s">
        <v>1338</v>
      </c>
      <c r="R888">
        <v>1</v>
      </c>
    </row>
    <row r="889" spans="1:18">
      <c r="A889" t="s">
        <v>3288</v>
      </c>
      <c r="B889" s="77">
        <v>45814</v>
      </c>
      <c r="C889" t="s">
        <v>1510</v>
      </c>
      <c r="D889" t="s">
        <v>22</v>
      </c>
      <c r="E889" t="s">
        <v>1511</v>
      </c>
      <c r="F889" t="s">
        <v>1503</v>
      </c>
      <c r="G889" t="s">
        <v>1513</v>
      </c>
      <c r="H889" t="s">
        <v>1569</v>
      </c>
      <c r="I889" t="s">
        <v>3289</v>
      </c>
      <c r="J889">
        <v>5</v>
      </c>
      <c r="K889">
        <v>781</v>
      </c>
      <c r="L889">
        <v>0.15</v>
      </c>
      <c r="M889">
        <v>3319.25</v>
      </c>
      <c r="N889">
        <v>0.4</v>
      </c>
      <c r="O889">
        <v>1327.7</v>
      </c>
      <c r="P889" t="s">
        <v>1525</v>
      </c>
      <c r="Q889" t="s">
        <v>1338</v>
      </c>
      <c r="R889">
        <v>5</v>
      </c>
    </row>
    <row r="890" spans="1:18">
      <c r="A890" t="s">
        <v>3290</v>
      </c>
      <c r="B890" s="77">
        <v>45815</v>
      </c>
      <c r="C890" t="s">
        <v>1562</v>
      </c>
      <c r="D890" t="s">
        <v>127</v>
      </c>
      <c r="E890" t="s">
        <v>1511</v>
      </c>
      <c r="F890" t="s">
        <v>1519</v>
      </c>
      <c r="G890" t="s">
        <v>1005</v>
      </c>
      <c r="H890" t="s">
        <v>1004</v>
      </c>
      <c r="I890" t="s">
        <v>3291</v>
      </c>
      <c r="J890">
        <v>5</v>
      </c>
      <c r="K890">
        <v>11032</v>
      </c>
      <c r="L890">
        <v>0.23</v>
      </c>
      <c r="M890">
        <v>42473.2</v>
      </c>
      <c r="N890">
        <v>0.2</v>
      </c>
      <c r="O890">
        <v>8494.64</v>
      </c>
      <c r="P890" t="s">
        <v>1516</v>
      </c>
      <c r="Q890" t="s">
        <v>1338</v>
      </c>
      <c r="R890">
        <v>4</v>
      </c>
    </row>
    <row r="891" spans="1:18">
      <c r="A891" t="s">
        <v>3292</v>
      </c>
      <c r="B891" s="77">
        <v>45816</v>
      </c>
      <c r="C891" t="s">
        <v>1501</v>
      </c>
      <c r="D891" t="s">
        <v>28</v>
      </c>
      <c r="E891" t="s">
        <v>1511</v>
      </c>
      <c r="F891" t="s">
        <v>1563</v>
      </c>
      <c r="G891" t="s">
        <v>1504</v>
      </c>
      <c r="H891" t="s">
        <v>1586</v>
      </c>
      <c r="I891" t="s">
        <v>3293</v>
      </c>
      <c r="J891">
        <v>4</v>
      </c>
      <c r="K891">
        <v>6347</v>
      </c>
      <c r="L891">
        <v>0.17</v>
      </c>
      <c r="M891">
        <v>21072.04</v>
      </c>
      <c r="N891">
        <v>0.25</v>
      </c>
      <c r="O891">
        <v>5268.01</v>
      </c>
      <c r="P891" t="s">
        <v>1525</v>
      </c>
      <c r="Q891" t="s">
        <v>1338</v>
      </c>
      <c r="R891">
        <v>7</v>
      </c>
    </row>
    <row r="892" spans="1:18">
      <c r="A892" t="s">
        <v>3294</v>
      </c>
      <c r="B892" s="77">
        <v>45817</v>
      </c>
      <c r="C892" t="s">
        <v>177</v>
      </c>
      <c r="D892" t="s">
        <v>22</v>
      </c>
      <c r="E892" t="s">
        <v>1511</v>
      </c>
      <c r="F892" t="s">
        <v>1519</v>
      </c>
      <c r="G892" t="s">
        <v>1005</v>
      </c>
      <c r="H892" t="s">
        <v>1004</v>
      </c>
      <c r="I892" t="s">
        <v>3295</v>
      </c>
      <c r="J892">
        <v>7</v>
      </c>
      <c r="K892">
        <v>4643</v>
      </c>
      <c r="L892">
        <v>0.02</v>
      </c>
      <c r="M892">
        <v>31850.98</v>
      </c>
      <c r="N892">
        <v>0.2</v>
      </c>
      <c r="O892">
        <v>6370.2</v>
      </c>
      <c r="P892" t="s">
        <v>1516</v>
      </c>
      <c r="Q892" t="s">
        <v>1338</v>
      </c>
      <c r="R892">
        <v>5</v>
      </c>
    </row>
    <row r="893" spans="1:18">
      <c r="A893" t="s">
        <v>3296</v>
      </c>
      <c r="B893" s="77">
        <v>45818</v>
      </c>
      <c r="C893" t="s">
        <v>177</v>
      </c>
      <c r="D893" t="s">
        <v>22</v>
      </c>
      <c r="E893" t="s">
        <v>777</v>
      </c>
      <c r="F893" t="s">
        <v>1503</v>
      </c>
      <c r="G893" t="s">
        <v>1513</v>
      </c>
      <c r="H893" t="s">
        <v>1514</v>
      </c>
      <c r="I893" t="s">
        <v>3297</v>
      </c>
      <c r="J893">
        <v>4</v>
      </c>
      <c r="K893">
        <v>449</v>
      </c>
      <c r="L893">
        <v>0.09</v>
      </c>
      <c r="M893">
        <v>1634.36</v>
      </c>
      <c r="N893">
        <v>0.4</v>
      </c>
      <c r="O893">
        <v>653.74</v>
      </c>
      <c r="P893" t="s">
        <v>1522</v>
      </c>
      <c r="Q893" t="s">
        <v>1338</v>
      </c>
      <c r="R893">
        <v>8</v>
      </c>
    </row>
    <row r="894" spans="1:18">
      <c r="A894" t="s">
        <v>3298</v>
      </c>
      <c r="B894" s="77">
        <v>45819</v>
      </c>
      <c r="C894" t="s">
        <v>1501</v>
      </c>
      <c r="D894" t="s">
        <v>28</v>
      </c>
      <c r="E894" t="s">
        <v>1511</v>
      </c>
      <c r="F894" t="s">
        <v>1291</v>
      </c>
      <c r="G894" t="s">
        <v>1005</v>
      </c>
      <c r="H894" t="s">
        <v>1549</v>
      </c>
      <c r="I894" t="s">
        <v>2780</v>
      </c>
      <c r="J894">
        <v>2</v>
      </c>
      <c r="K894">
        <v>19258</v>
      </c>
      <c r="L894">
        <v>0.14000000000000001</v>
      </c>
      <c r="M894">
        <v>33123.760000000002</v>
      </c>
      <c r="N894">
        <v>0.2</v>
      </c>
      <c r="O894">
        <v>6624.75</v>
      </c>
      <c r="P894" t="s">
        <v>1516</v>
      </c>
      <c r="Q894" t="s">
        <v>29</v>
      </c>
      <c r="R894">
        <v>1</v>
      </c>
    </row>
    <row r="895" spans="1:18">
      <c r="A895" t="s">
        <v>3299</v>
      </c>
      <c r="B895" s="77">
        <v>45820</v>
      </c>
      <c r="C895" t="s">
        <v>1518</v>
      </c>
      <c r="D895" t="s">
        <v>33</v>
      </c>
      <c r="E895" t="s">
        <v>834</v>
      </c>
      <c r="F895" t="s">
        <v>1291</v>
      </c>
      <c r="G895" t="s">
        <v>1504</v>
      </c>
      <c r="H895" t="s">
        <v>1650</v>
      </c>
      <c r="I895" t="s">
        <v>3300</v>
      </c>
      <c r="J895">
        <v>4</v>
      </c>
      <c r="K895">
        <v>6560</v>
      </c>
      <c r="L895">
        <v>0.1</v>
      </c>
      <c r="M895">
        <v>23616</v>
      </c>
      <c r="N895">
        <v>0.25</v>
      </c>
      <c r="O895">
        <v>5904</v>
      </c>
      <c r="P895" t="s">
        <v>1525</v>
      </c>
      <c r="Q895" t="s">
        <v>1338</v>
      </c>
      <c r="R895">
        <v>5</v>
      </c>
    </row>
    <row r="896" spans="1:18">
      <c r="A896" t="s">
        <v>3301</v>
      </c>
      <c r="B896" s="77">
        <v>45821</v>
      </c>
      <c r="C896" t="s">
        <v>1518</v>
      </c>
      <c r="D896" t="s">
        <v>127</v>
      </c>
      <c r="E896" t="s">
        <v>834</v>
      </c>
      <c r="F896" t="s">
        <v>1286</v>
      </c>
      <c r="G896" t="s">
        <v>216</v>
      </c>
      <c r="H896" t="s">
        <v>1707</v>
      </c>
      <c r="I896" t="s">
        <v>3302</v>
      </c>
      <c r="J896">
        <v>8</v>
      </c>
      <c r="K896">
        <v>25892</v>
      </c>
      <c r="L896">
        <v>0.21</v>
      </c>
      <c r="M896">
        <v>163637.44</v>
      </c>
      <c r="N896">
        <v>0.15</v>
      </c>
      <c r="O896">
        <v>24545.62</v>
      </c>
      <c r="P896" t="s">
        <v>1525</v>
      </c>
      <c r="Q896" t="s">
        <v>29</v>
      </c>
      <c r="R896">
        <v>4</v>
      </c>
    </row>
    <row r="897" spans="1:18">
      <c r="A897" t="s">
        <v>3303</v>
      </c>
      <c r="B897" s="77">
        <v>45822</v>
      </c>
      <c r="C897" t="s">
        <v>177</v>
      </c>
      <c r="D897" t="s">
        <v>22</v>
      </c>
      <c r="E897" t="s">
        <v>1511</v>
      </c>
      <c r="F897" t="s">
        <v>1512</v>
      </c>
      <c r="G897" t="s">
        <v>1513</v>
      </c>
      <c r="H897" t="s">
        <v>1606</v>
      </c>
      <c r="I897" t="s">
        <v>3304</v>
      </c>
      <c r="J897">
        <v>9</v>
      </c>
      <c r="K897">
        <v>395</v>
      </c>
      <c r="L897">
        <v>0.2</v>
      </c>
      <c r="M897">
        <v>2844</v>
      </c>
      <c r="N897">
        <v>0.4</v>
      </c>
      <c r="O897">
        <v>1137.5999999999999</v>
      </c>
      <c r="P897" t="s">
        <v>1525</v>
      </c>
      <c r="Q897" t="s">
        <v>1508</v>
      </c>
      <c r="R897">
        <v>3</v>
      </c>
    </row>
    <row r="898" spans="1:18">
      <c r="A898" t="s">
        <v>3305</v>
      </c>
      <c r="B898" s="77">
        <v>45823</v>
      </c>
      <c r="C898" t="s">
        <v>177</v>
      </c>
      <c r="D898" t="s">
        <v>33</v>
      </c>
      <c r="E898" t="s">
        <v>1502</v>
      </c>
      <c r="F898" t="s">
        <v>1286</v>
      </c>
      <c r="G898" t="s">
        <v>216</v>
      </c>
      <c r="H898" t="s">
        <v>1643</v>
      </c>
      <c r="I898" t="s">
        <v>3306</v>
      </c>
      <c r="J898">
        <v>3</v>
      </c>
      <c r="K898">
        <v>27073</v>
      </c>
      <c r="L898">
        <v>0.15</v>
      </c>
      <c r="M898">
        <v>69036.149999999994</v>
      </c>
      <c r="N898">
        <v>0.15</v>
      </c>
      <c r="O898">
        <v>10355.42</v>
      </c>
      <c r="P898" t="s">
        <v>1516</v>
      </c>
      <c r="Q898" t="s">
        <v>1338</v>
      </c>
      <c r="R898">
        <v>5</v>
      </c>
    </row>
    <row r="899" spans="1:18">
      <c r="A899" t="s">
        <v>3307</v>
      </c>
      <c r="B899" s="77">
        <v>45824</v>
      </c>
      <c r="C899" t="s">
        <v>1501</v>
      </c>
      <c r="D899" t="s">
        <v>28</v>
      </c>
      <c r="E899" t="s">
        <v>777</v>
      </c>
      <c r="F899" t="s">
        <v>1291</v>
      </c>
      <c r="G899" t="s">
        <v>216</v>
      </c>
      <c r="H899" t="s">
        <v>1574</v>
      </c>
      <c r="I899" t="s">
        <v>3308</v>
      </c>
      <c r="J899">
        <v>7</v>
      </c>
      <c r="K899">
        <v>40682</v>
      </c>
      <c r="L899">
        <v>0.09</v>
      </c>
      <c r="M899">
        <v>259144.34</v>
      </c>
      <c r="N899">
        <v>0.15</v>
      </c>
      <c r="O899">
        <v>38871.65</v>
      </c>
      <c r="P899" t="s">
        <v>1516</v>
      </c>
      <c r="Q899" t="s">
        <v>1338</v>
      </c>
      <c r="R899">
        <v>3</v>
      </c>
    </row>
    <row r="900" spans="1:18">
      <c r="A900" t="s">
        <v>3309</v>
      </c>
      <c r="B900" s="77">
        <v>45825</v>
      </c>
      <c r="C900" t="s">
        <v>1518</v>
      </c>
      <c r="D900" t="s">
        <v>127</v>
      </c>
      <c r="E900" t="s">
        <v>1511</v>
      </c>
      <c r="F900" t="s">
        <v>1503</v>
      </c>
      <c r="G900" t="s">
        <v>216</v>
      </c>
      <c r="H900" t="s">
        <v>1574</v>
      </c>
      <c r="I900" t="s">
        <v>3310</v>
      </c>
      <c r="J900">
        <v>9</v>
      </c>
      <c r="K900">
        <v>24289</v>
      </c>
      <c r="L900">
        <v>0.06</v>
      </c>
      <c r="M900">
        <v>205484.94</v>
      </c>
      <c r="N900">
        <v>0.15</v>
      </c>
      <c r="O900">
        <v>30822.74</v>
      </c>
      <c r="P900" t="s">
        <v>1516</v>
      </c>
      <c r="Q900" t="s">
        <v>1338</v>
      </c>
      <c r="R900">
        <v>8</v>
      </c>
    </row>
    <row r="901" spans="1:18">
      <c r="A901" t="s">
        <v>3311</v>
      </c>
      <c r="B901" s="77">
        <v>45826</v>
      </c>
      <c r="C901" t="s">
        <v>177</v>
      </c>
      <c r="D901" t="s">
        <v>127</v>
      </c>
      <c r="E901" t="s">
        <v>1511</v>
      </c>
      <c r="F901" t="s">
        <v>1286</v>
      </c>
      <c r="G901" t="s">
        <v>215</v>
      </c>
      <c r="H901" t="s">
        <v>1534</v>
      </c>
      <c r="I901" t="s">
        <v>3312</v>
      </c>
      <c r="J901">
        <v>4</v>
      </c>
      <c r="K901">
        <v>1171</v>
      </c>
      <c r="L901">
        <v>0.03</v>
      </c>
      <c r="M901">
        <v>4543.4799999999996</v>
      </c>
      <c r="N901">
        <v>0.35</v>
      </c>
      <c r="O901">
        <v>1590.22</v>
      </c>
      <c r="P901" t="s">
        <v>1522</v>
      </c>
      <c r="Q901" t="s">
        <v>29</v>
      </c>
      <c r="R901">
        <v>3</v>
      </c>
    </row>
    <row r="902" spans="1:18">
      <c r="A902" t="s">
        <v>3313</v>
      </c>
      <c r="B902" s="77">
        <v>45827</v>
      </c>
      <c r="C902" t="s">
        <v>1518</v>
      </c>
      <c r="D902" t="s">
        <v>22</v>
      </c>
      <c r="E902" t="s">
        <v>1511</v>
      </c>
      <c r="F902" t="s">
        <v>1519</v>
      </c>
      <c r="G902" t="s">
        <v>215</v>
      </c>
      <c r="H902" t="s">
        <v>1520</v>
      </c>
      <c r="I902" t="s">
        <v>3314</v>
      </c>
      <c r="J902">
        <v>3</v>
      </c>
      <c r="K902">
        <v>1671</v>
      </c>
      <c r="L902">
        <v>0.09</v>
      </c>
      <c r="M902">
        <v>4561.83</v>
      </c>
      <c r="N902">
        <v>0.35</v>
      </c>
      <c r="O902">
        <v>1596.64</v>
      </c>
      <c r="P902" t="s">
        <v>1507</v>
      </c>
      <c r="Q902" t="s">
        <v>1338</v>
      </c>
      <c r="R902">
        <v>1</v>
      </c>
    </row>
    <row r="903" spans="1:18">
      <c r="A903" t="s">
        <v>3315</v>
      </c>
      <c r="B903" s="77">
        <v>45828</v>
      </c>
      <c r="C903" t="s">
        <v>177</v>
      </c>
      <c r="D903" t="s">
        <v>127</v>
      </c>
      <c r="E903" t="s">
        <v>1502</v>
      </c>
      <c r="F903" t="s">
        <v>1512</v>
      </c>
      <c r="G903" t="s">
        <v>216</v>
      </c>
      <c r="H903" t="s">
        <v>1643</v>
      </c>
      <c r="I903" t="s">
        <v>3316</v>
      </c>
      <c r="J903">
        <v>5</v>
      </c>
      <c r="K903">
        <v>75428</v>
      </c>
      <c r="L903">
        <v>0.1</v>
      </c>
      <c r="M903">
        <v>339426</v>
      </c>
      <c r="N903">
        <v>0.15</v>
      </c>
      <c r="O903">
        <v>50913.9</v>
      </c>
      <c r="P903" t="s">
        <v>1507</v>
      </c>
      <c r="Q903" t="s">
        <v>1508</v>
      </c>
      <c r="R903">
        <v>9</v>
      </c>
    </row>
    <row r="904" spans="1:18">
      <c r="A904" t="s">
        <v>3317</v>
      </c>
      <c r="B904" s="77">
        <v>45829</v>
      </c>
      <c r="C904" t="s">
        <v>1562</v>
      </c>
      <c r="D904" t="s">
        <v>127</v>
      </c>
      <c r="E904" t="s">
        <v>1502</v>
      </c>
      <c r="F904" t="s">
        <v>1519</v>
      </c>
      <c r="G904" t="s">
        <v>1513</v>
      </c>
      <c r="H904" t="s">
        <v>1569</v>
      </c>
      <c r="I904" t="s">
        <v>3318</v>
      </c>
      <c r="J904">
        <v>1</v>
      </c>
      <c r="K904">
        <v>691</v>
      </c>
      <c r="L904">
        <v>0.17</v>
      </c>
      <c r="M904">
        <v>573.53</v>
      </c>
      <c r="N904">
        <v>0.4</v>
      </c>
      <c r="O904">
        <v>229.41</v>
      </c>
      <c r="P904" t="s">
        <v>1525</v>
      </c>
      <c r="Q904" t="s">
        <v>1338</v>
      </c>
      <c r="R904">
        <v>9</v>
      </c>
    </row>
    <row r="905" spans="1:18">
      <c r="A905" t="s">
        <v>3319</v>
      </c>
      <c r="B905" s="77">
        <v>45830</v>
      </c>
      <c r="C905" t="s">
        <v>1510</v>
      </c>
      <c r="D905" t="s">
        <v>127</v>
      </c>
      <c r="E905" t="s">
        <v>1502</v>
      </c>
      <c r="F905" t="s">
        <v>1512</v>
      </c>
      <c r="G905" t="s">
        <v>1504</v>
      </c>
      <c r="H905" t="s">
        <v>1505</v>
      </c>
      <c r="I905" t="s">
        <v>3320</v>
      </c>
      <c r="J905">
        <v>3</v>
      </c>
      <c r="K905">
        <v>4959</v>
      </c>
      <c r="L905">
        <v>0.16</v>
      </c>
      <c r="M905">
        <v>12496.68</v>
      </c>
      <c r="N905">
        <v>0.25</v>
      </c>
      <c r="O905">
        <v>3124.17</v>
      </c>
      <c r="P905" t="s">
        <v>1522</v>
      </c>
      <c r="Q905" t="s">
        <v>1338</v>
      </c>
      <c r="R905">
        <v>6</v>
      </c>
    </row>
    <row r="906" spans="1:18">
      <c r="A906" t="s">
        <v>3321</v>
      </c>
      <c r="B906" s="77">
        <v>45831</v>
      </c>
      <c r="C906" t="s">
        <v>1533</v>
      </c>
      <c r="D906" t="s">
        <v>127</v>
      </c>
      <c r="E906" t="s">
        <v>777</v>
      </c>
      <c r="F906" t="s">
        <v>1503</v>
      </c>
      <c r="G906" t="s">
        <v>1504</v>
      </c>
      <c r="H906" t="s">
        <v>1505</v>
      </c>
      <c r="I906" t="s">
        <v>3322</v>
      </c>
      <c r="J906">
        <v>8</v>
      </c>
      <c r="K906">
        <v>14183</v>
      </c>
      <c r="L906">
        <v>0.02</v>
      </c>
      <c r="M906">
        <v>111194.72</v>
      </c>
      <c r="N906">
        <v>0.25</v>
      </c>
      <c r="O906">
        <v>27798.68</v>
      </c>
      <c r="P906" t="s">
        <v>1516</v>
      </c>
      <c r="Q906" t="s">
        <v>1338</v>
      </c>
      <c r="R906">
        <v>1</v>
      </c>
    </row>
    <row r="907" spans="1:18">
      <c r="A907" t="s">
        <v>3323</v>
      </c>
      <c r="B907" s="77">
        <v>45832</v>
      </c>
      <c r="C907" t="s">
        <v>1562</v>
      </c>
      <c r="D907" t="s">
        <v>28</v>
      </c>
      <c r="E907" t="s">
        <v>834</v>
      </c>
      <c r="F907" t="s">
        <v>1286</v>
      </c>
      <c r="G907" t="s">
        <v>1005</v>
      </c>
      <c r="H907" t="s">
        <v>81</v>
      </c>
      <c r="I907" t="s">
        <v>3324</v>
      </c>
      <c r="J907">
        <v>8</v>
      </c>
      <c r="K907">
        <v>7432</v>
      </c>
      <c r="L907">
        <v>0.1</v>
      </c>
      <c r="M907">
        <v>53510.400000000001</v>
      </c>
      <c r="N907">
        <v>0.2</v>
      </c>
      <c r="O907">
        <v>10702.08</v>
      </c>
      <c r="P907" t="s">
        <v>1525</v>
      </c>
      <c r="Q907" t="s">
        <v>1338</v>
      </c>
      <c r="R907">
        <v>8</v>
      </c>
    </row>
    <row r="908" spans="1:18">
      <c r="A908" t="s">
        <v>3325</v>
      </c>
      <c r="B908" s="77">
        <v>45833</v>
      </c>
      <c r="C908" t="s">
        <v>1533</v>
      </c>
      <c r="D908" t="s">
        <v>33</v>
      </c>
      <c r="E908" t="s">
        <v>777</v>
      </c>
      <c r="F908" t="s">
        <v>1512</v>
      </c>
      <c r="G908" t="s">
        <v>1513</v>
      </c>
      <c r="H908" t="s">
        <v>1539</v>
      </c>
      <c r="I908" t="s">
        <v>3326</v>
      </c>
      <c r="J908">
        <v>4</v>
      </c>
      <c r="K908">
        <v>364</v>
      </c>
      <c r="L908">
        <v>0.05</v>
      </c>
      <c r="M908">
        <v>1383.2</v>
      </c>
      <c r="N908">
        <v>0.4</v>
      </c>
      <c r="O908">
        <v>553.28</v>
      </c>
      <c r="P908" t="s">
        <v>1522</v>
      </c>
      <c r="Q908" t="s">
        <v>1338</v>
      </c>
      <c r="R908">
        <v>2</v>
      </c>
    </row>
    <row r="909" spans="1:18">
      <c r="A909" t="s">
        <v>3327</v>
      </c>
      <c r="B909" s="77">
        <v>45834</v>
      </c>
      <c r="C909" t="s">
        <v>177</v>
      </c>
      <c r="D909" t="s">
        <v>28</v>
      </c>
      <c r="E909" t="s">
        <v>1502</v>
      </c>
      <c r="F909" t="s">
        <v>1519</v>
      </c>
      <c r="G909" t="s">
        <v>215</v>
      </c>
      <c r="H909" t="s">
        <v>1520</v>
      </c>
      <c r="I909" t="s">
        <v>3328</v>
      </c>
      <c r="J909">
        <v>2</v>
      </c>
      <c r="K909">
        <v>2861</v>
      </c>
      <c r="L909">
        <v>0.04</v>
      </c>
      <c r="M909">
        <v>5493.12</v>
      </c>
      <c r="N909">
        <v>0.35</v>
      </c>
      <c r="O909">
        <v>1922.59</v>
      </c>
      <c r="P909" t="s">
        <v>1525</v>
      </c>
      <c r="Q909" t="s">
        <v>1338</v>
      </c>
      <c r="R909">
        <v>9</v>
      </c>
    </row>
    <row r="910" spans="1:18">
      <c r="A910" t="s">
        <v>3329</v>
      </c>
      <c r="B910" s="77">
        <v>45835</v>
      </c>
      <c r="C910" t="s">
        <v>1510</v>
      </c>
      <c r="D910" t="s">
        <v>28</v>
      </c>
      <c r="E910" t="s">
        <v>834</v>
      </c>
      <c r="F910" t="s">
        <v>1286</v>
      </c>
      <c r="G910" t="s">
        <v>216</v>
      </c>
      <c r="H910" t="s">
        <v>1707</v>
      </c>
      <c r="I910" t="s">
        <v>3330</v>
      </c>
      <c r="J910">
        <v>8</v>
      </c>
      <c r="K910">
        <v>38228</v>
      </c>
      <c r="L910">
        <v>0.21</v>
      </c>
      <c r="M910">
        <v>241600.96</v>
      </c>
      <c r="N910">
        <v>0.15</v>
      </c>
      <c r="O910">
        <v>36240.14</v>
      </c>
      <c r="P910" t="s">
        <v>1522</v>
      </c>
      <c r="Q910" t="s">
        <v>29</v>
      </c>
      <c r="R910">
        <v>8</v>
      </c>
    </row>
    <row r="911" spans="1:18">
      <c r="A911" t="s">
        <v>3331</v>
      </c>
      <c r="B911" s="77">
        <v>45836</v>
      </c>
      <c r="C911" t="s">
        <v>1510</v>
      </c>
      <c r="D911" t="s">
        <v>22</v>
      </c>
      <c r="E911" t="s">
        <v>834</v>
      </c>
      <c r="F911" t="s">
        <v>1286</v>
      </c>
      <c r="G911" t="s">
        <v>1005</v>
      </c>
      <c r="H911" t="s">
        <v>1549</v>
      </c>
      <c r="I911" t="s">
        <v>3332</v>
      </c>
      <c r="J911">
        <v>8</v>
      </c>
      <c r="K911">
        <v>3753</v>
      </c>
      <c r="L911">
        <v>0.01</v>
      </c>
      <c r="M911">
        <v>29723.759999999998</v>
      </c>
      <c r="N911">
        <v>0.2</v>
      </c>
      <c r="O911">
        <v>5944.75</v>
      </c>
      <c r="P911" t="s">
        <v>1522</v>
      </c>
      <c r="Q911" t="s">
        <v>1338</v>
      </c>
      <c r="R911">
        <v>3</v>
      </c>
    </row>
    <row r="912" spans="1:18">
      <c r="A912" t="s">
        <v>3333</v>
      </c>
      <c r="B912" s="77">
        <v>45837</v>
      </c>
      <c r="C912" t="s">
        <v>177</v>
      </c>
      <c r="D912" t="s">
        <v>127</v>
      </c>
      <c r="E912" t="s">
        <v>1502</v>
      </c>
      <c r="F912" t="s">
        <v>1519</v>
      </c>
      <c r="G912" t="s">
        <v>1504</v>
      </c>
      <c r="H912" t="s">
        <v>1586</v>
      </c>
      <c r="I912" t="s">
        <v>2729</v>
      </c>
      <c r="J912">
        <v>4</v>
      </c>
      <c r="K912">
        <v>9100</v>
      </c>
      <c r="L912">
        <v>0.1</v>
      </c>
      <c r="M912">
        <v>32760</v>
      </c>
      <c r="N912">
        <v>0.25</v>
      </c>
      <c r="O912">
        <v>8190</v>
      </c>
      <c r="P912" t="s">
        <v>1507</v>
      </c>
      <c r="Q912" t="s">
        <v>1338</v>
      </c>
      <c r="R912">
        <v>5</v>
      </c>
    </row>
    <row r="913" spans="1:18">
      <c r="A913" t="s">
        <v>3334</v>
      </c>
      <c r="B913" s="77">
        <v>45838</v>
      </c>
      <c r="C913" t="s">
        <v>177</v>
      </c>
      <c r="D913" t="s">
        <v>28</v>
      </c>
      <c r="E913" t="s">
        <v>1502</v>
      </c>
      <c r="F913" t="s">
        <v>1291</v>
      </c>
      <c r="G913" t="s">
        <v>215</v>
      </c>
      <c r="H913" t="s">
        <v>1581</v>
      </c>
      <c r="I913" t="s">
        <v>3335</v>
      </c>
      <c r="J913">
        <v>3</v>
      </c>
      <c r="K913">
        <v>2852</v>
      </c>
      <c r="L913">
        <v>0.04</v>
      </c>
      <c r="M913">
        <v>8213.76</v>
      </c>
      <c r="N913">
        <v>0.35</v>
      </c>
      <c r="O913">
        <v>2874.82</v>
      </c>
      <c r="P913" t="s">
        <v>1525</v>
      </c>
      <c r="Q913" t="s">
        <v>1338</v>
      </c>
      <c r="R913">
        <v>9</v>
      </c>
    </row>
    <row r="914" spans="1:18">
      <c r="A914" t="s">
        <v>3336</v>
      </c>
      <c r="B914" s="77">
        <v>45839</v>
      </c>
      <c r="C914" t="s">
        <v>1518</v>
      </c>
      <c r="D914" t="s">
        <v>127</v>
      </c>
      <c r="E914" t="s">
        <v>777</v>
      </c>
      <c r="F914" t="s">
        <v>1512</v>
      </c>
      <c r="G914" t="s">
        <v>215</v>
      </c>
      <c r="H914" t="s">
        <v>1581</v>
      </c>
      <c r="I914" t="s">
        <v>3337</v>
      </c>
      <c r="J914">
        <v>2</v>
      </c>
      <c r="K914">
        <v>2438</v>
      </c>
      <c r="L914">
        <v>0.22</v>
      </c>
      <c r="M914">
        <v>3803.28</v>
      </c>
      <c r="N914">
        <v>0.35</v>
      </c>
      <c r="O914">
        <v>1331.15</v>
      </c>
      <c r="P914" t="s">
        <v>1516</v>
      </c>
      <c r="Q914" t="s">
        <v>1338</v>
      </c>
      <c r="R914">
        <v>1</v>
      </c>
    </row>
    <row r="915" spans="1:18">
      <c r="A915" t="s">
        <v>3338</v>
      </c>
      <c r="B915" s="77">
        <v>45840</v>
      </c>
      <c r="C915" t="s">
        <v>177</v>
      </c>
      <c r="D915" t="s">
        <v>28</v>
      </c>
      <c r="E915" t="s">
        <v>1502</v>
      </c>
      <c r="F915" t="s">
        <v>1519</v>
      </c>
      <c r="G915" t="s">
        <v>216</v>
      </c>
      <c r="H915" t="s">
        <v>1574</v>
      </c>
      <c r="I915" t="s">
        <v>3339</v>
      </c>
      <c r="J915">
        <v>9</v>
      </c>
      <c r="K915">
        <v>67714</v>
      </c>
      <c r="L915">
        <v>0.14000000000000001</v>
      </c>
      <c r="M915">
        <v>524106.36</v>
      </c>
      <c r="N915">
        <v>0.15</v>
      </c>
      <c r="O915">
        <v>78615.95</v>
      </c>
      <c r="P915" t="s">
        <v>1507</v>
      </c>
      <c r="Q915" t="s">
        <v>1338</v>
      </c>
      <c r="R915">
        <v>9</v>
      </c>
    </row>
    <row r="916" spans="1:18">
      <c r="A916" t="s">
        <v>3340</v>
      </c>
      <c r="B916" s="77">
        <v>45841</v>
      </c>
      <c r="C916" t="s">
        <v>1501</v>
      </c>
      <c r="D916" t="s">
        <v>28</v>
      </c>
      <c r="E916" t="s">
        <v>834</v>
      </c>
      <c r="F916" t="s">
        <v>1503</v>
      </c>
      <c r="G916" t="s">
        <v>1504</v>
      </c>
      <c r="H916" t="s">
        <v>1586</v>
      </c>
      <c r="I916" t="s">
        <v>3341</v>
      </c>
      <c r="J916">
        <v>1</v>
      </c>
      <c r="K916">
        <v>6976</v>
      </c>
      <c r="L916">
        <v>0.06</v>
      </c>
      <c r="M916">
        <v>6557.44</v>
      </c>
      <c r="N916">
        <v>0.25</v>
      </c>
      <c r="O916">
        <v>1639.36</v>
      </c>
      <c r="P916" t="s">
        <v>1507</v>
      </c>
      <c r="Q916" t="s">
        <v>1338</v>
      </c>
      <c r="R916">
        <v>4</v>
      </c>
    </row>
    <row r="917" spans="1:18">
      <c r="A917" t="s">
        <v>3342</v>
      </c>
      <c r="B917" s="77">
        <v>45842</v>
      </c>
      <c r="C917" t="s">
        <v>177</v>
      </c>
      <c r="D917" t="s">
        <v>22</v>
      </c>
      <c r="E917" t="s">
        <v>1511</v>
      </c>
      <c r="F917" t="s">
        <v>1563</v>
      </c>
      <c r="G917" t="s">
        <v>1513</v>
      </c>
      <c r="H917" t="s">
        <v>1606</v>
      </c>
      <c r="I917" t="s">
        <v>2072</v>
      </c>
      <c r="J917">
        <v>7</v>
      </c>
      <c r="K917">
        <v>1052</v>
      </c>
      <c r="L917">
        <v>0.13</v>
      </c>
      <c r="M917">
        <v>6406.68</v>
      </c>
      <c r="N917">
        <v>0.4</v>
      </c>
      <c r="O917">
        <v>2562.67</v>
      </c>
      <c r="P917" t="s">
        <v>1516</v>
      </c>
      <c r="Q917" t="s">
        <v>1338</v>
      </c>
      <c r="R917">
        <v>4</v>
      </c>
    </row>
    <row r="918" spans="1:18">
      <c r="A918" t="s">
        <v>3343</v>
      </c>
      <c r="B918" s="77">
        <v>45843</v>
      </c>
      <c r="C918" t="s">
        <v>1501</v>
      </c>
      <c r="D918" t="s">
        <v>33</v>
      </c>
      <c r="E918" t="s">
        <v>1502</v>
      </c>
      <c r="F918" t="s">
        <v>1519</v>
      </c>
      <c r="G918" t="s">
        <v>215</v>
      </c>
      <c r="H918" t="s">
        <v>1520</v>
      </c>
      <c r="I918" t="s">
        <v>2890</v>
      </c>
      <c r="J918">
        <v>5</v>
      </c>
      <c r="K918">
        <v>4979</v>
      </c>
      <c r="L918">
        <v>0.18</v>
      </c>
      <c r="M918">
        <v>20413.900000000001</v>
      </c>
      <c r="N918">
        <v>0.35</v>
      </c>
      <c r="O918">
        <v>7144.86</v>
      </c>
      <c r="P918" t="s">
        <v>1522</v>
      </c>
      <c r="Q918" t="s">
        <v>1338</v>
      </c>
      <c r="R918">
        <v>4</v>
      </c>
    </row>
    <row r="919" spans="1:18">
      <c r="A919" t="s">
        <v>3344</v>
      </c>
      <c r="B919" s="77">
        <v>45844</v>
      </c>
      <c r="C919" t="s">
        <v>177</v>
      </c>
      <c r="D919" t="s">
        <v>33</v>
      </c>
      <c r="E919" t="s">
        <v>1502</v>
      </c>
      <c r="F919" t="s">
        <v>1286</v>
      </c>
      <c r="G919" t="s">
        <v>216</v>
      </c>
      <c r="H919" t="s">
        <v>1643</v>
      </c>
      <c r="I919" t="s">
        <v>3345</v>
      </c>
      <c r="J919">
        <v>8</v>
      </c>
      <c r="K919">
        <v>52891</v>
      </c>
      <c r="L919">
        <v>0.24</v>
      </c>
      <c r="M919">
        <v>321577.28000000003</v>
      </c>
      <c r="N919">
        <v>0.15</v>
      </c>
      <c r="O919">
        <v>48236.59</v>
      </c>
      <c r="P919" t="s">
        <v>1516</v>
      </c>
      <c r="Q919" t="s">
        <v>1338</v>
      </c>
      <c r="R919">
        <v>9</v>
      </c>
    </row>
    <row r="920" spans="1:18">
      <c r="A920" t="s">
        <v>3346</v>
      </c>
      <c r="B920" s="77">
        <v>45845</v>
      </c>
      <c r="C920" t="s">
        <v>1518</v>
      </c>
      <c r="D920" t="s">
        <v>28</v>
      </c>
      <c r="E920" t="s">
        <v>777</v>
      </c>
      <c r="F920" t="s">
        <v>1286</v>
      </c>
      <c r="G920" t="s">
        <v>1513</v>
      </c>
      <c r="H920" t="s">
        <v>1514</v>
      </c>
      <c r="I920" t="s">
        <v>3347</v>
      </c>
      <c r="J920">
        <v>4</v>
      </c>
      <c r="K920">
        <v>644</v>
      </c>
      <c r="L920">
        <v>0.06</v>
      </c>
      <c r="M920">
        <v>2421.44</v>
      </c>
      <c r="N920">
        <v>0.4</v>
      </c>
      <c r="O920">
        <v>968.58</v>
      </c>
      <c r="P920" t="s">
        <v>1525</v>
      </c>
      <c r="Q920" t="s">
        <v>1338</v>
      </c>
      <c r="R920">
        <v>6</v>
      </c>
    </row>
    <row r="921" spans="1:18">
      <c r="A921" t="s">
        <v>3348</v>
      </c>
      <c r="B921" s="77">
        <v>45846</v>
      </c>
      <c r="C921" t="s">
        <v>1501</v>
      </c>
      <c r="D921" t="s">
        <v>22</v>
      </c>
      <c r="E921" t="s">
        <v>777</v>
      </c>
      <c r="F921" t="s">
        <v>1519</v>
      </c>
      <c r="G921" t="s">
        <v>1504</v>
      </c>
      <c r="H921" t="s">
        <v>1586</v>
      </c>
      <c r="I921" t="s">
        <v>3349</v>
      </c>
      <c r="J921">
        <v>7</v>
      </c>
      <c r="K921">
        <v>9616</v>
      </c>
      <c r="L921">
        <v>0.22</v>
      </c>
      <c r="M921">
        <v>52503.360000000001</v>
      </c>
      <c r="N921">
        <v>0.25</v>
      </c>
      <c r="O921">
        <v>13125.84</v>
      </c>
      <c r="P921" t="s">
        <v>1516</v>
      </c>
      <c r="Q921" t="s">
        <v>1338</v>
      </c>
      <c r="R921">
        <v>8</v>
      </c>
    </row>
    <row r="922" spans="1:18">
      <c r="A922" t="s">
        <v>3350</v>
      </c>
      <c r="B922" s="77">
        <v>45847</v>
      </c>
      <c r="C922" t="s">
        <v>1562</v>
      </c>
      <c r="D922" t="s">
        <v>127</v>
      </c>
      <c r="E922" t="s">
        <v>1502</v>
      </c>
      <c r="F922" t="s">
        <v>1563</v>
      </c>
      <c r="G922" t="s">
        <v>215</v>
      </c>
      <c r="H922" t="s">
        <v>1581</v>
      </c>
      <c r="I922" t="s">
        <v>3351</v>
      </c>
      <c r="J922">
        <v>5</v>
      </c>
      <c r="K922">
        <v>1394</v>
      </c>
      <c r="L922">
        <v>0.23</v>
      </c>
      <c r="M922">
        <v>5366.9</v>
      </c>
      <c r="N922">
        <v>0.35</v>
      </c>
      <c r="O922">
        <v>1878.41</v>
      </c>
      <c r="P922" t="s">
        <v>1522</v>
      </c>
      <c r="Q922" t="s">
        <v>1338</v>
      </c>
      <c r="R922">
        <v>4</v>
      </c>
    </row>
    <row r="923" spans="1:18">
      <c r="A923" t="s">
        <v>3352</v>
      </c>
      <c r="B923" s="77">
        <v>45848</v>
      </c>
      <c r="C923" t="s">
        <v>1501</v>
      </c>
      <c r="D923" t="s">
        <v>127</v>
      </c>
      <c r="E923" t="s">
        <v>834</v>
      </c>
      <c r="F923" t="s">
        <v>1519</v>
      </c>
      <c r="G923" t="s">
        <v>1513</v>
      </c>
      <c r="H923" t="s">
        <v>1514</v>
      </c>
      <c r="I923" t="s">
        <v>3353</v>
      </c>
      <c r="J923">
        <v>5</v>
      </c>
      <c r="K923">
        <v>689</v>
      </c>
      <c r="L923">
        <v>0.23</v>
      </c>
      <c r="M923">
        <v>2652.65</v>
      </c>
      <c r="N923">
        <v>0.4</v>
      </c>
      <c r="O923">
        <v>1061.06</v>
      </c>
      <c r="P923" t="s">
        <v>1516</v>
      </c>
      <c r="Q923" t="s">
        <v>1338</v>
      </c>
      <c r="R923">
        <v>3</v>
      </c>
    </row>
    <row r="924" spans="1:18">
      <c r="A924" t="s">
        <v>3354</v>
      </c>
      <c r="B924" s="77">
        <v>45849</v>
      </c>
      <c r="C924" t="s">
        <v>1518</v>
      </c>
      <c r="D924" t="s">
        <v>28</v>
      </c>
      <c r="E924" t="s">
        <v>834</v>
      </c>
      <c r="F924" t="s">
        <v>1563</v>
      </c>
      <c r="G924" t="s">
        <v>1513</v>
      </c>
      <c r="H924" t="s">
        <v>1569</v>
      </c>
      <c r="I924" t="s">
        <v>3355</v>
      </c>
      <c r="J924">
        <v>9</v>
      </c>
      <c r="K924">
        <v>1216</v>
      </c>
      <c r="L924">
        <v>0.16</v>
      </c>
      <c r="M924">
        <v>9192.9599999999991</v>
      </c>
      <c r="N924">
        <v>0.4</v>
      </c>
      <c r="O924">
        <v>3677.18</v>
      </c>
      <c r="P924" t="s">
        <v>1522</v>
      </c>
      <c r="Q924" t="s">
        <v>1338</v>
      </c>
      <c r="R924">
        <v>1</v>
      </c>
    </row>
    <row r="925" spans="1:18">
      <c r="A925" t="s">
        <v>3356</v>
      </c>
      <c r="B925" s="77">
        <v>45850</v>
      </c>
      <c r="C925" t="s">
        <v>1533</v>
      </c>
      <c r="D925" t="s">
        <v>33</v>
      </c>
      <c r="E925" t="s">
        <v>1511</v>
      </c>
      <c r="F925" t="s">
        <v>1563</v>
      </c>
      <c r="G925" t="s">
        <v>1513</v>
      </c>
      <c r="H925" t="s">
        <v>1514</v>
      </c>
      <c r="I925" t="s">
        <v>3357</v>
      </c>
      <c r="J925">
        <v>9</v>
      </c>
      <c r="K925">
        <v>526</v>
      </c>
      <c r="L925">
        <v>0.16</v>
      </c>
      <c r="M925">
        <v>3976.56</v>
      </c>
      <c r="N925">
        <v>0.4</v>
      </c>
      <c r="O925">
        <v>1590.62</v>
      </c>
      <c r="P925" t="s">
        <v>1522</v>
      </c>
      <c r="Q925" t="s">
        <v>1338</v>
      </c>
      <c r="R925">
        <v>7</v>
      </c>
    </row>
    <row r="926" spans="1:18">
      <c r="A926" t="s">
        <v>3358</v>
      </c>
      <c r="B926" s="77">
        <v>45851</v>
      </c>
      <c r="C926" t="s">
        <v>1501</v>
      </c>
      <c r="D926" t="s">
        <v>22</v>
      </c>
      <c r="E926" t="s">
        <v>1502</v>
      </c>
      <c r="F926" t="s">
        <v>1503</v>
      </c>
      <c r="G926" t="s">
        <v>215</v>
      </c>
      <c r="H926" t="s">
        <v>1603</v>
      </c>
      <c r="I926" t="s">
        <v>1796</v>
      </c>
      <c r="J926">
        <v>9</v>
      </c>
      <c r="K926">
        <v>1097</v>
      </c>
      <c r="L926">
        <v>0.1</v>
      </c>
      <c r="M926">
        <v>8885.7000000000007</v>
      </c>
      <c r="N926">
        <v>0.35</v>
      </c>
      <c r="O926">
        <v>3110</v>
      </c>
      <c r="P926" t="s">
        <v>1525</v>
      </c>
      <c r="Q926" t="s">
        <v>1338</v>
      </c>
      <c r="R926">
        <v>4</v>
      </c>
    </row>
    <row r="927" spans="1:18">
      <c r="A927" t="s">
        <v>3359</v>
      </c>
      <c r="B927" s="77">
        <v>45852</v>
      </c>
      <c r="C927" t="s">
        <v>177</v>
      </c>
      <c r="D927" t="s">
        <v>33</v>
      </c>
      <c r="E927" t="s">
        <v>777</v>
      </c>
      <c r="F927" t="s">
        <v>1512</v>
      </c>
      <c r="G927" t="s">
        <v>215</v>
      </c>
      <c r="H927" t="s">
        <v>1581</v>
      </c>
      <c r="I927" t="s">
        <v>2084</v>
      </c>
      <c r="J927">
        <v>6</v>
      </c>
      <c r="K927">
        <v>3562</v>
      </c>
      <c r="L927">
        <v>0.19</v>
      </c>
      <c r="M927">
        <v>17311.32</v>
      </c>
      <c r="N927">
        <v>0.35</v>
      </c>
      <c r="O927">
        <v>6058.96</v>
      </c>
      <c r="P927" t="s">
        <v>1516</v>
      </c>
      <c r="Q927" t="s">
        <v>1508</v>
      </c>
      <c r="R927">
        <v>8</v>
      </c>
    </row>
    <row r="928" spans="1:18">
      <c r="A928" t="s">
        <v>3360</v>
      </c>
      <c r="B928" s="77">
        <v>45853</v>
      </c>
      <c r="C928" t="s">
        <v>177</v>
      </c>
      <c r="D928" t="s">
        <v>127</v>
      </c>
      <c r="E928" t="s">
        <v>834</v>
      </c>
      <c r="F928" t="s">
        <v>1286</v>
      </c>
      <c r="G928" t="s">
        <v>1005</v>
      </c>
      <c r="H928" t="s">
        <v>81</v>
      </c>
      <c r="I928" t="s">
        <v>3361</v>
      </c>
      <c r="J928">
        <v>6</v>
      </c>
      <c r="K928">
        <v>4336</v>
      </c>
      <c r="L928">
        <v>0.13</v>
      </c>
      <c r="M928">
        <v>22633.919999999998</v>
      </c>
      <c r="N928">
        <v>0.2</v>
      </c>
      <c r="O928">
        <v>4526.78</v>
      </c>
      <c r="P928" t="s">
        <v>1516</v>
      </c>
      <c r="Q928" t="s">
        <v>29</v>
      </c>
      <c r="R928">
        <v>3</v>
      </c>
    </row>
    <row r="929" spans="1:18">
      <c r="A929" t="s">
        <v>3362</v>
      </c>
      <c r="B929" s="77">
        <v>45854</v>
      </c>
      <c r="C929" t="s">
        <v>1533</v>
      </c>
      <c r="D929" t="s">
        <v>33</v>
      </c>
      <c r="E929" t="s">
        <v>1511</v>
      </c>
      <c r="F929" t="s">
        <v>1286</v>
      </c>
      <c r="G929" t="s">
        <v>1504</v>
      </c>
      <c r="H929" t="s">
        <v>1586</v>
      </c>
      <c r="I929" t="s">
        <v>3363</v>
      </c>
      <c r="J929">
        <v>5</v>
      </c>
      <c r="K929">
        <v>13880</v>
      </c>
      <c r="L929">
        <v>0.17</v>
      </c>
      <c r="M929">
        <v>57602</v>
      </c>
      <c r="N929">
        <v>0.25</v>
      </c>
      <c r="O929">
        <v>14400.5</v>
      </c>
      <c r="P929" t="s">
        <v>1525</v>
      </c>
      <c r="Q929" t="s">
        <v>1338</v>
      </c>
      <c r="R929">
        <v>1</v>
      </c>
    </row>
    <row r="930" spans="1:18">
      <c r="A930" t="s">
        <v>3364</v>
      </c>
      <c r="B930" s="77">
        <v>45855</v>
      </c>
      <c r="C930" t="s">
        <v>1518</v>
      </c>
      <c r="D930" t="s">
        <v>127</v>
      </c>
      <c r="E930" t="s">
        <v>1502</v>
      </c>
      <c r="F930" t="s">
        <v>1563</v>
      </c>
      <c r="G930" t="s">
        <v>216</v>
      </c>
      <c r="H930" t="s">
        <v>1003</v>
      </c>
      <c r="I930" t="s">
        <v>3365</v>
      </c>
      <c r="J930">
        <v>9</v>
      </c>
      <c r="K930">
        <v>17521</v>
      </c>
      <c r="L930">
        <v>0.11</v>
      </c>
      <c r="M930">
        <v>140343.21</v>
      </c>
      <c r="N930">
        <v>0.15</v>
      </c>
      <c r="O930">
        <v>21051.48</v>
      </c>
      <c r="P930" t="s">
        <v>1522</v>
      </c>
      <c r="Q930" t="s">
        <v>1338</v>
      </c>
      <c r="R930">
        <v>5</v>
      </c>
    </row>
    <row r="931" spans="1:18">
      <c r="A931" t="s">
        <v>3366</v>
      </c>
      <c r="B931" s="77">
        <v>45856</v>
      </c>
      <c r="C931" t="s">
        <v>1510</v>
      </c>
      <c r="D931" t="s">
        <v>22</v>
      </c>
      <c r="E931" t="s">
        <v>834</v>
      </c>
      <c r="F931" t="s">
        <v>1286</v>
      </c>
      <c r="G931" t="s">
        <v>1513</v>
      </c>
      <c r="H931" t="s">
        <v>1606</v>
      </c>
      <c r="I931" t="s">
        <v>3367</v>
      </c>
      <c r="J931">
        <v>8</v>
      </c>
      <c r="K931">
        <v>227</v>
      </c>
      <c r="L931">
        <v>0.18</v>
      </c>
      <c r="M931">
        <v>1489.12</v>
      </c>
      <c r="N931">
        <v>0.4</v>
      </c>
      <c r="O931">
        <v>595.65</v>
      </c>
      <c r="P931" t="s">
        <v>1516</v>
      </c>
      <c r="Q931" t="s">
        <v>29</v>
      </c>
      <c r="R931">
        <v>2</v>
      </c>
    </row>
    <row r="932" spans="1:18">
      <c r="A932" t="s">
        <v>3368</v>
      </c>
      <c r="B932" s="77">
        <v>45857</v>
      </c>
      <c r="C932" t="s">
        <v>177</v>
      </c>
      <c r="D932" t="s">
        <v>22</v>
      </c>
      <c r="E932" t="s">
        <v>1502</v>
      </c>
      <c r="F932" t="s">
        <v>1291</v>
      </c>
      <c r="G932" t="s">
        <v>1005</v>
      </c>
      <c r="H932" t="s">
        <v>1566</v>
      </c>
      <c r="I932" t="s">
        <v>3369</v>
      </c>
      <c r="J932">
        <v>7</v>
      </c>
      <c r="K932">
        <v>15992</v>
      </c>
      <c r="L932">
        <v>0.21</v>
      </c>
      <c r="M932">
        <v>88435.76</v>
      </c>
      <c r="N932">
        <v>0.2</v>
      </c>
      <c r="O932">
        <v>17687.150000000001</v>
      </c>
      <c r="P932" t="s">
        <v>1525</v>
      </c>
      <c r="Q932" t="s">
        <v>1338</v>
      </c>
      <c r="R932">
        <v>3</v>
      </c>
    </row>
    <row r="933" spans="1:18">
      <c r="A933" t="s">
        <v>3370</v>
      </c>
      <c r="B933" s="77">
        <v>45858</v>
      </c>
      <c r="C933" t="s">
        <v>1562</v>
      </c>
      <c r="D933" t="s">
        <v>28</v>
      </c>
      <c r="E933" t="s">
        <v>1502</v>
      </c>
      <c r="F933" t="s">
        <v>1563</v>
      </c>
      <c r="G933" t="s">
        <v>216</v>
      </c>
      <c r="H933" t="s">
        <v>1643</v>
      </c>
      <c r="I933" t="s">
        <v>3371</v>
      </c>
      <c r="J933">
        <v>7</v>
      </c>
      <c r="K933">
        <v>65718</v>
      </c>
      <c r="L933">
        <v>0.04</v>
      </c>
      <c r="M933">
        <v>441624.96</v>
      </c>
      <c r="N933">
        <v>0.15</v>
      </c>
      <c r="O933">
        <v>66243.740000000005</v>
      </c>
      <c r="P933" t="s">
        <v>1522</v>
      </c>
      <c r="Q933" t="s">
        <v>1338</v>
      </c>
      <c r="R933">
        <v>6</v>
      </c>
    </row>
    <row r="934" spans="1:18">
      <c r="A934" t="s">
        <v>3372</v>
      </c>
      <c r="B934" s="77">
        <v>45859</v>
      </c>
      <c r="C934" t="s">
        <v>1518</v>
      </c>
      <c r="D934" t="s">
        <v>28</v>
      </c>
      <c r="E934" t="s">
        <v>834</v>
      </c>
      <c r="F934" t="s">
        <v>1286</v>
      </c>
      <c r="G934" t="s">
        <v>1005</v>
      </c>
      <c r="H934" t="s">
        <v>1549</v>
      </c>
      <c r="I934" t="s">
        <v>3373</v>
      </c>
      <c r="J934">
        <v>6</v>
      </c>
      <c r="K934">
        <v>13861</v>
      </c>
      <c r="L934">
        <v>0.21</v>
      </c>
      <c r="M934">
        <v>65701.14</v>
      </c>
      <c r="N934">
        <v>0.2</v>
      </c>
      <c r="O934">
        <v>13140.23</v>
      </c>
      <c r="P934" t="s">
        <v>1525</v>
      </c>
      <c r="Q934" t="s">
        <v>1338</v>
      </c>
      <c r="R934">
        <v>3</v>
      </c>
    </row>
    <row r="935" spans="1:18">
      <c r="A935" t="s">
        <v>3374</v>
      </c>
      <c r="B935" s="77">
        <v>45860</v>
      </c>
      <c r="C935" t="s">
        <v>1501</v>
      </c>
      <c r="D935" t="s">
        <v>33</v>
      </c>
      <c r="E935" t="s">
        <v>834</v>
      </c>
      <c r="F935" t="s">
        <v>1291</v>
      </c>
      <c r="G935" t="s">
        <v>215</v>
      </c>
      <c r="H935" t="s">
        <v>1520</v>
      </c>
      <c r="I935" t="s">
        <v>3375</v>
      </c>
      <c r="J935">
        <v>5</v>
      </c>
      <c r="K935">
        <v>4772</v>
      </c>
      <c r="L935">
        <v>0.14000000000000001</v>
      </c>
      <c r="M935">
        <v>20519.599999999999</v>
      </c>
      <c r="N935">
        <v>0.35</v>
      </c>
      <c r="O935">
        <v>7181.86</v>
      </c>
      <c r="P935" t="s">
        <v>1516</v>
      </c>
      <c r="Q935" t="s">
        <v>1338</v>
      </c>
      <c r="R935">
        <v>3</v>
      </c>
    </row>
    <row r="936" spans="1:18">
      <c r="A936" t="s">
        <v>3376</v>
      </c>
      <c r="B936" s="77">
        <v>45861</v>
      </c>
      <c r="C936" t="s">
        <v>1501</v>
      </c>
      <c r="D936" t="s">
        <v>22</v>
      </c>
      <c r="E936" t="s">
        <v>834</v>
      </c>
      <c r="F936" t="s">
        <v>1503</v>
      </c>
      <c r="G936" t="s">
        <v>1513</v>
      </c>
      <c r="H936" t="s">
        <v>1569</v>
      </c>
      <c r="I936" t="s">
        <v>3377</v>
      </c>
      <c r="J936">
        <v>4</v>
      </c>
      <c r="K936">
        <v>728</v>
      </c>
      <c r="L936">
        <v>0.21</v>
      </c>
      <c r="M936">
        <v>2300.48</v>
      </c>
      <c r="N936">
        <v>0.4</v>
      </c>
      <c r="O936">
        <v>920.19</v>
      </c>
      <c r="P936" t="s">
        <v>1525</v>
      </c>
      <c r="Q936" t="s">
        <v>1508</v>
      </c>
      <c r="R936">
        <v>6</v>
      </c>
    </row>
    <row r="937" spans="1:18">
      <c r="A937" t="s">
        <v>3378</v>
      </c>
      <c r="B937" s="77">
        <v>45862</v>
      </c>
      <c r="C937" t="s">
        <v>1562</v>
      </c>
      <c r="D937" t="s">
        <v>22</v>
      </c>
      <c r="E937" t="s">
        <v>1502</v>
      </c>
      <c r="F937" t="s">
        <v>1286</v>
      </c>
      <c r="G937" t="s">
        <v>216</v>
      </c>
      <c r="H937" t="s">
        <v>1003</v>
      </c>
      <c r="I937" t="s">
        <v>3379</v>
      </c>
      <c r="J937">
        <v>3</v>
      </c>
      <c r="K937">
        <v>77169</v>
      </c>
      <c r="L937">
        <v>0.11</v>
      </c>
      <c r="M937">
        <v>206041.23</v>
      </c>
      <c r="N937">
        <v>0.15</v>
      </c>
      <c r="O937">
        <v>30906.18</v>
      </c>
      <c r="P937" t="s">
        <v>1507</v>
      </c>
      <c r="Q937" t="s">
        <v>1338</v>
      </c>
      <c r="R937">
        <v>5</v>
      </c>
    </row>
    <row r="938" spans="1:18">
      <c r="A938" t="s">
        <v>3380</v>
      </c>
      <c r="B938" s="77">
        <v>45863</v>
      </c>
      <c r="C938" t="s">
        <v>177</v>
      </c>
      <c r="D938" t="s">
        <v>28</v>
      </c>
      <c r="E938" t="s">
        <v>1502</v>
      </c>
      <c r="F938" t="s">
        <v>1291</v>
      </c>
      <c r="G938" t="s">
        <v>216</v>
      </c>
      <c r="H938" t="s">
        <v>1643</v>
      </c>
      <c r="I938" t="s">
        <v>3381</v>
      </c>
      <c r="J938">
        <v>3</v>
      </c>
      <c r="K938">
        <v>60669</v>
      </c>
      <c r="L938">
        <v>0.09</v>
      </c>
      <c r="M938">
        <v>165626.37</v>
      </c>
      <c r="N938">
        <v>0.15</v>
      </c>
      <c r="O938">
        <v>24843.96</v>
      </c>
      <c r="P938" t="s">
        <v>1522</v>
      </c>
      <c r="Q938" t="s">
        <v>1338</v>
      </c>
      <c r="R938">
        <v>9</v>
      </c>
    </row>
    <row r="939" spans="1:18">
      <c r="A939" t="s">
        <v>3382</v>
      </c>
      <c r="B939" s="77">
        <v>45864</v>
      </c>
      <c r="C939" t="s">
        <v>1518</v>
      </c>
      <c r="D939" t="s">
        <v>127</v>
      </c>
      <c r="E939" t="s">
        <v>1511</v>
      </c>
      <c r="F939" t="s">
        <v>1519</v>
      </c>
      <c r="G939" t="s">
        <v>216</v>
      </c>
      <c r="H939" t="s">
        <v>1003</v>
      </c>
      <c r="I939" t="s">
        <v>3383</v>
      </c>
      <c r="J939">
        <v>6</v>
      </c>
      <c r="K939">
        <v>79184</v>
      </c>
      <c r="L939">
        <v>0.23</v>
      </c>
      <c r="M939">
        <v>365830.08</v>
      </c>
      <c r="N939">
        <v>0.15</v>
      </c>
      <c r="O939">
        <v>54874.51</v>
      </c>
      <c r="P939" t="s">
        <v>1507</v>
      </c>
      <c r="Q939" t="s">
        <v>1338</v>
      </c>
      <c r="R939">
        <v>1</v>
      </c>
    </row>
    <row r="940" spans="1:18">
      <c r="A940" t="s">
        <v>3384</v>
      </c>
      <c r="B940" s="77">
        <v>45865</v>
      </c>
      <c r="C940" t="s">
        <v>1562</v>
      </c>
      <c r="D940" t="s">
        <v>33</v>
      </c>
      <c r="E940" t="s">
        <v>777</v>
      </c>
      <c r="F940" t="s">
        <v>1512</v>
      </c>
      <c r="G940" t="s">
        <v>216</v>
      </c>
      <c r="H940" t="s">
        <v>1707</v>
      </c>
      <c r="I940" t="s">
        <v>3385</v>
      </c>
      <c r="J940">
        <v>4</v>
      </c>
      <c r="K940">
        <v>57945</v>
      </c>
      <c r="L940">
        <v>0.06</v>
      </c>
      <c r="M940">
        <v>217873.2</v>
      </c>
      <c r="N940">
        <v>0.15</v>
      </c>
      <c r="O940">
        <v>32680.98</v>
      </c>
      <c r="P940" t="s">
        <v>1507</v>
      </c>
      <c r="Q940" t="s">
        <v>1338</v>
      </c>
      <c r="R940">
        <v>3</v>
      </c>
    </row>
    <row r="941" spans="1:18">
      <c r="A941" t="s">
        <v>3386</v>
      </c>
      <c r="B941" s="77">
        <v>45866</v>
      </c>
      <c r="C941" t="s">
        <v>177</v>
      </c>
      <c r="D941" t="s">
        <v>33</v>
      </c>
      <c r="E941" t="s">
        <v>1502</v>
      </c>
      <c r="F941" t="s">
        <v>1519</v>
      </c>
      <c r="G941" t="s">
        <v>216</v>
      </c>
      <c r="H941" t="s">
        <v>1707</v>
      </c>
      <c r="I941" t="s">
        <v>3387</v>
      </c>
      <c r="J941">
        <v>6</v>
      </c>
      <c r="K941">
        <v>23140</v>
      </c>
      <c r="L941">
        <v>0.21</v>
      </c>
      <c r="M941">
        <v>109683.6</v>
      </c>
      <c r="N941">
        <v>0.15</v>
      </c>
      <c r="O941">
        <v>16452.54</v>
      </c>
      <c r="P941" t="s">
        <v>1522</v>
      </c>
      <c r="Q941" t="s">
        <v>29</v>
      </c>
      <c r="R941">
        <v>3</v>
      </c>
    </row>
    <row r="942" spans="1:18">
      <c r="A942" t="s">
        <v>3388</v>
      </c>
      <c r="B942" s="77">
        <v>45867</v>
      </c>
      <c r="C942" t="s">
        <v>1518</v>
      </c>
      <c r="D942" t="s">
        <v>28</v>
      </c>
      <c r="E942" t="s">
        <v>777</v>
      </c>
      <c r="F942" t="s">
        <v>1291</v>
      </c>
      <c r="G942" t="s">
        <v>1005</v>
      </c>
      <c r="H942" t="s">
        <v>1566</v>
      </c>
      <c r="I942" t="s">
        <v>3389</v>
      </c>
      <c r="J942">
        <v>3</v>
      </c>
      <c r="K942">
        <v>19921</v>
      </c>
      <c r="L942">
        <v>0.12</v>
      </c>
      <c r="M942">
        <v>52591.44</v>
      </c>
      <c r="N942">
        <v>0.2</v>
      </c>
      <c r="O942">
        <v>10518.29</v>
      </c>
      <c r="P942" t="s">
        <v>1522</v>
      </c>
      <c r="Q942" t="s">
        <v>1338</v>
      </c>
      <c r="R942">
        <v>6</v>
      </c>
    </row>
    <row r="943" spans="1:18">
      <c r="A943" t="s">
        <v>3390</v>
      </c>
      <c r="B943" s="77">
        <v>45868</v>
      </c>
      <c r="C943" t="s">
        <v>1501</v>
      </c>
      <c r="D943" t="s">
        <v>22</v>
      </c>
      <c r="E943" t="s">
        <v>834</v>
      </c>
      <c r="F943" t="s">
        <v>1563</v>
      </c>
      <c r="G943" t="s">
        <v>1513</v>
      </c>
      <c r="H943" t="s">
        <v>1606</v>
      </c>
      <c r="I943" t="s">
        <v>3391</v>
      </c>
      <c r="J943">
        <v>4</v>
      </c>
      <c r="K943">
        <v>221</v>
      </c>
      <c r="L943">
        <v>0.13</v>
      </c>
      <c r="M943">
        <v>769.08</v>
      </c>
      <c r="N943">
        <v>0.4</v>
      </c>
      <c r="O943">
        <v>307.63</v>
      </c>
      <c r="P943" t="s">
        <v>1525</v>
      </c>
      <c r="Q943" t="s">
        <v>1338</v>
      </c>
      <c r="R943">
        <v>8</v>
      </c>
    </row>
    <row r="944" spans="1:18">
      <c r="A944" t="s">
        <v>3392</v>
      </c>
      <c r="B944" s="77">
        <v>45869</v>
      </c>
      <c r="C944" t="s">
        <v>1518</v>
      </c>
      <c r="D944" t="s">
        <v>28</v>
      </c>
      <c r="E944" t="s">
        <v>1502</v>
      </c>
      <c r="F944" t="s">
        <v>1563</v>
      </c>
      <c r="G944" t="s">
        <v>215</v>
      </c>
      <c r="H944" t="s">
        <v>1581</v>
      </c>
      <c r="I944" t="s">
        <v>3393</v>
      </c>
      <c r="J944">
        <v>9</v>
      </c>
      <c r="K944">
        <v>3637</v>
      </c>
      <c r="L944">
        <v>0.08</v>
      </c>
      <c r="M944">
        <v>30114.36</v>
      </c>
      <c r="N944">
        <v>0.35</v>
      </c>
      <c r="O944">
        <v>10540.03</v>
      </c>
      <c r="P944" t="s">
        <v>1522</v>
      </c>
      <c r="Q944" t="s">
        <v>1338</v>
      </c>
      <c r="R944">
        <v>3</v>
      </c>
    </row>
    <row r="945" spans="1:18">
      <c r="A945" t="s">
        <v>3394</v>
      </c>
      <c r="B945" s="77">
        <v>45870</v>
      </c>
      <c r="C945" t="s">
        <v>1533</v>
      </c>
      <c r="D945" t="s">
        <v>28</v>
      </c>
      <c r="E945" t="s">
        <v>1511</v>
      </c>
      <c r="F945" t="s">
        <v>1286</v>
      </c>
      <c r="G945" t="s">
        <v>215</v>
      </c>
      <c r="H945" t="s">
        <v>1603</v>
      </c>
      <c r="I945" t="s">
        <v>3395</v>
      </c>
      <c r="J945">
        <v>5</v>
      </c>
      <c r="K945">
        <v>597</v>
      </c>
      <c r="L945">
        <v>0.14000000000000001</v>
      </c>
      <c r="M945">
        <v>2567.1</v>
      </c>
      <c r="N945">
        <v>0.35</v>
      </c>
      <c r="O945">
        <v>898.48</v>
      </c>
      <c r="P945" t="s">
        <v>1507</v>
      </c>
      <c r="Q945" t="s">
        <v>29</v>
      </c>
      <c r="R945">
        <v>3</v>
      </c>
    </row>
    <row r="946" spans="1:18">
      <c r="A946" t="s">
        <v>3396</v>
      </c>
      <c r="B946" s="77">
        <v>45871</v>
      </c>
      <c r="C946" t="s">
        <v>1510</v>
      </c>
      <c r="D946" t="s">
        <v>28</v>
      </c>
      <c r="E946" t="s">
        <v>1511</v>
      </c>
      <c r="F946" t="s">
        <v>1519</v>
      </c>
      <c r="G946" t="s">
        <v>215</v>
      </c>
      <c r="H946" t="s">
        <v>1603</v>
      </c>
      <c r="I946" t="s">
        <v>1796</v>
      </c>
      <c r="J946">
        <v>7</v>
      </c>
      <c r="K946">
        <v>3715</v>
      </c>
      <c r="L946">
        <v>0.08</v>
      </c>
      <c r="M946">
        <v>23924.6</v>
      </c>
      <c r="N946">
        <v>0.35</v>
      </c>
      <c r="O946">
        <v>8373.61</v>
      </c>
      <c r="P946" t="s">
        <v>1507</v>
      </c>
      <c r="Q946" t="s">
        <v>1338</v>
      </c>
      <c r="R946">
        <v>6</v>
      </c>
    </row>
    <row r="947" spans="1:18">
      <c r="A947" t="s">
        <v>3397</v>
      </c>
      <c r="B947" s="77">
        <v>45872</v>
      </c>
      <c r="C947" t="s">
        <v>1518</v>
      </c>
      <c r="D947" t="s">
        <v>28</v>
      </c>
      <c r="E947" t="s">
        <v>777</v>
      </c>
      <c r="F947" t="s">
        <v>1563</v>
      </c>
      <c r="G947" t="s">
        <v>215</v>
      </c>
      <c r="H947" t="s">
        <v>1581</v>
      </c>
      <c r="I947" t="s">
        <v>3398</v>
      </c>
      <c r="J947">
        <v>2</v>
      </c>
      <c r="K947">
        <v>4250</v>
      </c>
      <c r="L947">
        <v>0.01</v>
      </c>
      <c r="M947">
        <v>8415</v>
      </c>
      <c r="N947">
        <v>0.35</v>
      </c>
      <c r="O947">
        <v>2945.25</v>
      </c>
      <c r="P947" t="s">
        <v>1516</v>
      </c>
      <c r="Q947" t="s">
        <v>1338</v>
      </c>
      <c r="R947">
        <v>8</v>
      </c>
    </row>
    <row r="948" spans="1:18">
      <c r="A948" t="s">
        <v>3399</v>
      </c>
      <c r="B948" s="77">
        <v>45873</v>
      </c>
      <c r="C948" t="s">
        <v>1510</v>
      </c>
      <c r="D948" t="s">
        <v>127</v>
      </c>
      <c r="E948" t="s">
        <v>834</v>
      </c>
      <c r="F948" t="s">
        <v>1563</v>
      </c>
      <c r="G948" t="s">
        <v>1005</v>
      </c>
      <c r="H948" t="s">
        <v>1566</v>
      </c>
      <c r="I948" t="s">
        <v>3400</v>
      </c>
      <c r="J948">
        <v>5</v>
      </c>
      <c r="K948">
        <v>10535</v>
      </c>
      <c r="L948">
        <v>7.0000000000000007E-2</v>
      </c>
      <c r="M948">
        <v>48987.75</v>
      </c>
      <c r="N948">
        <v>0.2</v>
      </c>
      <c r="O948">
        <v>9797.5499999999993</v>
      </c>
      <c r="P948" t="s">
        <v>1522</v>
      </c>
      <c r="Q948" t="s">
        <v>1338</v>
      </c>
      <c r="R948">
        <v>6</v>
      </c>
    </row>
    <row r="949" spans="1:18">
      <c r="A949" t="s">
        <v>3401</v>
      </c>
      <c r="B949" s="77">
        <v>45874</v>
      </c>
      <c r="C949" t="s">
        <v>1518</v>
      </c>
      <c r="D949" t="s">
        <v>127</v>
      </c>
      <c r="E949" t="s">
        <v>777</v>
      </c>
      <c r="F949" t="s">
        <v>1519</v>
      </c>
      <c r="G949" t="s">
        <v>1504</v>
      </c>
      <c r="H949" t="s">
        <v>1650</v>
      </c>
      <c r="I949" t="s">
        <v>3402</v>
      </c>
      <c r="J949">
        <v>9</v>
      </c>
      <c r="K949">
        <v>9174</v>
      </c>
      <c r="L949">
        <v>0</v>
      </c>
      <c r="M949">
        <v>82566</v>
      </c>
      <c r="N949">
        <v>0.25</v>
      </c>
      <c r="O949">
        <v>20641.5</v>
      </c>
      <c r="P949" t="s">
        <v>1507</v>
      </c>
      <c r="Q949" t="s">
        <v>1338</v>
      </c>
      <c r="R949">
        <v>3</v>
      </c>
    </row>
    <row r="950" spans="1:18">
      <c r="A950" t="s">
        <v>3403</v>
      </c>
      <c r="B950" s="77">
        <v>45875</v>
      </c>
      <c r="C950" t="s">
        <v>1510</v>
      </c>
      <c r="D950" t="s">
        <v>22</v>
      </c>
      <c r="E950" t="s">
        <v>834</v>
      </c>
      <c r="F950" t="s">
        <v>1503</v>
      </c>
      <c r="G950" t="s">
        <v>1513</v>
      </c>
      <c r="H950" t="s">
        <v>1569</v>
      </c>
      <c r="I950" t="s">
        <v>3404</v>
      </c>
      <c r="J950">
        <v>3</v>
      </c>
      <c r="K950">
        <v>770</v>
      </c>
      <c r="L950">
        <v>0.24</v>
      </c>
      <c r="M950">
        <v>1755.6</v>
      </c>
      <c r="N950">
        <v>0.4</v>
      </c>
      <c r="O950">
        <v>702.24</v>
      </c>
      <c r="P950" t="s">
        <v>1516</v>
      </c>
      <c r="Q950" t="s">
        <v>1338</v>
      </c>
      <c r="R950">
        <v>4</v>
      </c>
    </row>
    <row r="951" spans="1:18">
      <c r="A951" t="s">
        <v>3405</v>
      </c>
      <c r="B951" s="77">
        <v>45876</v>
      </c>
      <c r="C951" t="s">
        <v>1533</v>
      </c>
      <c r="D951" t="s">
        <v>28</v>
      </c>
      <c r="E951" t="s">
        <v>1511</v>
      </c>
      <c r="F951" t="s">
        <v>1563</v>
      </c>
      <c r="G951" t="s">
        <v>216</v>
      </c>
      <c r="H951" t="s">
        <v>1003</v>
      </c>
      <c r="I951" t="s">
        <v>2937</v>
      </c>
      <c r="J951">
        <v>9</v>
      </c>
      <c r="K951">
        <v>58777</v>
      </c>
      <c r="L951">
        <v>0.24</v>
      </c>
      <c r="M951">
        <v>402034.68</v>
      </c>
      <c r="N951">
        <v>0.15</v>
      </c>
      <c r="O951">
        <v>60305.2</v>
      </c>
      <c r="P951" t="s">
        <v>1516</v>
      </c>
      <c r="Q951" t="s">
        <v>1338</v>
      </c>
      <c r="R951">
        <v>1</v>
      </c>
    </row>
    <row r="952" spans="1:18">
      <c r="A952" t="s">
        <v>3406</v>
      </c>
      <c r="B952" s="77">
        <v>45877</v>
      </c>
      <c r="C952" t="s">
        <v>1501</v>
      </c>
      <c r="D952" t="s">
        <v>127</v>
      </c>
      <c r="E952" t="s">
        <v>777</v>
      </c>
      <c r="F952" t="s">
        <v>1512</v>
      </c>
      <c r="G952" t="s">
        <v>1504</v>
      </c>
      <c r="H952" t="s">
        <v>1586</v>
      </c>
      <c r="I952" t="s">
        <v>3407</v>
      </c>
      <c r="J952">
        <v>6</v>
      </c>
      <c r="K952">
        <v>1610</v>
      </c>
      <c r="L952">
        <v>0.1</v>
      </c>
      <c r="M952">
        <v>8694</v>
      </c>
      <c r="N952">
        <v>0.25</v>
      </c>
      <c r="O952">
        <v>2173.5</v>
      </c>
      <c r="P952" t="s">
        <v>1525</v>
      </c>
      <c r="Q952" t="s">
        <v>1338</v>
      </c>
      <c r="R952">
        <v>8</v>
      </c>
    </row>
    <row r="953" spans="1:18">
      <c r="A953" t="s">
        <v>3408</v>
      </c>
      <c r="B953" s="77">
        <v>45878</v>
      </c>
      <c r="C953" t="s">
        <v>177</v>
      </c>
      <c r="D953" t="s">
        <v>22</v>
      </c>
      <c r="E953" t="s">
        <v>1511</v>
      </c>
      <c r="F953" t="s">
        <v>1291</v>
      </c>
      <c r="G953" t="s">
        <v>215</v>
      </c>
      <c r="H953" t="s">
        <v>1520</v>
      </c>
      <c r="I953" t="s">
        <v>3409</v>
      </c>
      <c r="J953">
        <v>4</v>
      </c>
      <c r="K953">
        <v>2227</v>
      </c>
      <c r="L953">
        <v>0.18</v>
      </c>
      <c r="M953">
        <v>7304.56</v>
      </c>
      <c r="N953">
        <v>0.35</v>
      </c>
      <c r="O953">
        <v>2556.6</v>
      </c>
      <c r="P953" t="s">
        <v>1507</v>
      </c>
      <c r="Q953" t="s">
        <v>1338</v>
      </c>
      <c r="R953">
        <v>4</v>
      </c>
    </row>
    <row r="954" spans="1:18">
      <c r="A954" t="s">
        <v>3410</v>
      </c>
      <c r="B954" s="77">
        <v>45879</v>
      </c>
      <c r="C954" t="s">
        <v>1510</v>
      </c>
      <c r="D954" t="s">
        <v>28</v>
      </c>
      <c r="E954" t="s">
        <v>1511</v>
      </c>
      <c r="F954" t="s">
        <v>1286</v>
      </c>
      <c r="G954" t="s">
        <v>1504</v>
      </c>
      <c r="H954" t="s">
        <v>1542</v>
      </c>
      <c r="I954" t="s">
        <v>3411</v>
      </c>
      <c r="J954">
        <v>7</v>
      </c>
      <c r="K954">
        <v>11482</v>
      </c>
      <c r="L954">
        <v>0.09</v>
      </c>
      <c r="M954">
        <v>73140.34</v>
      </c>
      <c r="N954">
        <v>0.25</v>
      </c>
      <c r="O954">
        <v>18285.080000000002</v>
      </c>
      <c r="P954" t="s">
        <v>1525</v>
      </c>
      <c r="Q954" t="s">
        <v>1338</v>
      </c>
      <c r="R954">
        <v>6</v>
      </c>
    </row>
    <row r="955" spans="1:18">
      <c r="A955" t="s">
        <v>3412</v>
      </c>
      <c r="B955" s="77">
        <v>45880</v>
      </c>
      <c r="C955" t="s">
        <v>1533</v>
      </c>
      <c r="D955" t="s">
        <v>33</v>
      </c>
      <c r="E955" t="s">
        <v>834</v>
      </c>
      <c r="F955" t="s">
        <v>1563</v>
      </c>
      <c r="G955" t="s">
        <v>1513</v>
      </c>
      <c r="H955" t="s">
        <v>1569</v>
      </c>
      <c r="I955" t="s">
        <v>3413</v>
      </c>
      <c r="J955">
        <v>8</v>
      </c>
      <c r="K955">
        <v>760</v>
      </c>
      <c r="L955">
        <v>0.17</v>
      </c>
      <c r="M955">
        <v>5046.3999999999996</v>
      </c>
      <c r="N955">
        <v>0.4</v>
      </c>
      <c r="O955">
        <v>2018.56</v>
      </c>
      <c r="P955" t="s">
        <v>1507</v>
      </c>
      <c r="Q955" t="s">
        <v>1338</v>
      </c>
      <c r="R955">
        <v>3</v>
      </c>
    </row>
    <row r="956" spans="1:18">
      <c r="A956" t="s">
        <v>3414</v>
      </c>
      <c r="B956" s="77">
        <v>45881</v>
      </c>
      <c r="C956" t="s">
        <v>1510</v>
      </c>
      <c r="D956" t="s">
        <v>127</v>
      </c>
      <c r="E956" t="s">
        <v>777</v>
      </c>
      <c r="F956" t="s">
        <v>1512</v>
      </c>
      <c r="G956" t="s">
        <v>216</v>
      </c>
      <c r="H956" t="s">
        <v>1643</v>
      </c>
      <c r="I956" t="s">
        <v>3415</v>
      </c>
      <c r="J956">
        <v>6</v>
      </c>
      <c r="K956">
        <v>47823</v>
      </c>
      <c r="L956">
        <v>0.2</v>
      </c>
      <c r="M956">
        <v>229550.4</v>
      </c>
      <c r="N956">
        <v>0.15</v>
      </c>
      <c r="O956">
        <v>34432.559999999998</v>
      </c>
      <c r="P956" t="s">
        <v>1525</v>
      </c>
      <c r="Q956" t="s">
        <v>1338</v>
      </c>
      <c r="R956">
        <v>6</v>
      </c>
    </row>
    <row r="957" spans="1:18">
      <c r="A957" t="s">
        <v>3416</v>
      </c>
      <c r="B957" s="77">
        <v>45882</v>
      </c>
      <c r="C957" t="s">
        <v>1501</v>
      </c>
      <c r="D957" t="s">
        <v>22</v>
      </c>
      <c r="E957" t="s">
        <v>777</v>
      </c>
      <c r="F957" t="s">
        <v>1512</v>
      </c>
      <c r="G957" t="s">
        <v>216</v>
      </c>
      <c r="H957" t="s">
        <v>1574</v>
      </c>
      <c r="I957" t="s">
        <v>3417</v>
      </c>
      <c r="J957">
        <v>5</v>
      </c>
      <c r="K957">
        <v>73878</v>
      </c>
      <c r="L957">
        <v>0.24</v>
      </c>
      <c r="M957">
        <v>280736.40000000002</v>
      </c>
      <c r="N957">
        <v>0.15</v>
      </c>
      <c r="O957">
        <v>42110.46</v>
      </c>
      <c r="P957" t="s">
        <v>1525</v>
      </c>
      <c r="Q957" t="s">
        <v>1338</v>
      </c>
      <c r="R957">
        <v>9</v>
      </c>
    </row>
    <row r="958" spans="1:18">
      <c r="A958" t="s">
        <v>3418</v>
      </c>
      <c r="B958" s="77">
        <v>45883</v>
      </c>
      <c r="C958" t="s">
        <v>1510</v>
      </c>
      <c r="D958" t="s">
        <v>33</v>
      </c>
      <c r="E958" t="s">
        <v>1511</v>
      </c>
      <c r="F958" t="s">
        <v>1563</v>
      </c>
      <c r="G958" t="s">
        <v>1513</v>
      </c>
      <c r="H958" t="s">
        <v>1606</v>
      </c>
      <c r="I958" t="s">
        <v>3419</v>
      </c>
      <c r="J958">
        <v>6</v>
      </c>
      <c r="K958">
        <v>476</v>
      </c>
      <c r="L958">
        <v>0.1</v>
      </c>
      <c r="M958">
        <v>2570.4</v>
      </c>
      <c r="N958">
        <v>0.4</v>
      </c>
      <c r="O958">
        <v>1028.1600000000001</v>
      </c>
      <c r="P958" t="s">
        <v>1522</v>
      </c>
      <c r="Q958" t="s">
        <v>1338</v>
      </c>
      <c r="R958">
        <v>9</v>
      </c>
    </row>
    <row r="959" spans="1:18">
      <c r="A959" t="s">
        <v>3420</v>
      </c>
      <c r="B959" s="77">
        <v>45884</v>
      </c>
      <c r="C959" t="s">
        <v>1533</v>
      </c>
      <c r="D959" t="s">
        <v>28</v>
      </c>
      <c r="E959" t="s">
        <v>1511</v>
      </c>
      <c r="F959" t="s">
        <v>1503</v>
      </c>
      <c r="G959" t="s">
        <v>1513</v>
      </c>
      <c r="H959" t="s">
        <v>1539</v>
      </c>
      <c r="I959" t="s">
        <v>3206</v>
      </c>
      <c r="J959">
        <v>5</v>
      </c>
      <c r="K959">
        <v>731</v>
      </c>
      <c r="L959">
        <v>0.2</v>
      </c>
      <c r="M959">
        <v>2924</v>
      </c>
      <c r="N959">
        <v>0.4</v>
      </c>
      <c r="O959">
        <v>1169.5999999999999</v>
      </c>
      <c r="P959" t="s">
        <v>1525</v>
      </c>
      <c r="Q959" t="s">
        <v>1338</v>
      </c>
      <c r="R959">
        <v>3</v>
      </c>
    </row>
    <row r="960" spans="1:18">
      <c r="A960" t="s">
        <v>3421</v>
      </c>
      <c r="B960" s="77">
        <v>45885</v>
      </c>
      <c r="C960" t="s">
        <v>1533</v>
      </c>
      <c r="D960" t="s">
        <v>28</v>
      </c>
      <c r="E960" t="s">
        <v>834</v>
      </c>
      <c r="F960" t="s">
        <v>1291</v>
      </c>
      <c r="G960" t="s">
        <v>215</v>
      </c>
      <c r="H960" t="s">
        <v>1520</v>
      </c>
      <c r="I960" t="s">
        <v>3422</v>
      </c>
      <c r="J960">
        <v>8</v>
      </c>
      <c r="K960">
        <v>1677</v>
      </c>
      <c r="L960">
        <v>7.0000000000000007E-2</v>
      </c>
      <c r="M960">
        <v>12476.88</v>
      </c>
      <c r="N960">
        <v>0.35</v>
      </c>
      <c r="O960">
        <v>4366.91</v>
      </c>
      <c r="P960" t="s">
        <v>1522</v>
      </c>
      <c r="Q960" t="s">
        <v>1338</v>
      </c>
      <c r="R960">
        <v>3</v>
      </c>
    </row>
    <row r="961" spans="1:18">
      <c r="A961" t="s">
        <v>3423</v>
      </c>
      <c r="B961" s="77">
        <v>45886</v>
      </c>
      <c r="C961" t="s">
        <v>1562</v>
      </c>
      <c r="D961" t="s">
        <v>28</v>
      </c>
      <c r="E961" t="s">
        <v>1502</v>
      </c>
      <c r="F961" t="s">
        <v>1286</v>
      </c>
      <c r="G961" t="s">
        <v>216</v>
      </c>
      <c r="H961" t="s">
        <v>1003</v>
      </c>
      <c r="I961" t="s">
        <v>3424</v>
      </c>
      <c r="J961">
        <v>1</v>
      </c>
      <c r="K961">
        <v>73870</v>
      </c>
      <c r="L961">
        <v>0.25</v>
      </c>
      <c r="M961">
        <v>55402.5</v>
      </c>
      <c r="N961">
        <v>0.15</v>
      </c>
      <c r="O961">
        <v>8310.3799999999992</v>
      </c>
      <c r="P961" t="s">
        <v>1516</v>
      </c>
      <c r="Q961" t="s">
        <v>1338</v>
      </c>
      <c r="R961">
        <v>4</v>
      </c>
    </row>
    <row r="962" spans="1:18">
      <c r="A962" t="s">
        <v>3425</v>
      </c>
      <c r="B962" s="77">
        <v>45887</v>
      </c>
      <c r="C962" t="s">
        <v>1501</v>
      </c>
      <c r="D962" t="s">
        <v>127</v>
      </c>
      <c r="E962" t="s">
        <v>1502</v>
      </c>
      <c r="F962" t="s">
        <v>1563</v>
      </c>
      <c r="G962" t="s">
        <v>1504</v>
      </c>
      <c r="H962" t="s">
        <v>1586</v>
      </c>
      <c r="I962" t="s">
        <v>3426</v>
      </c>
      <c r="J962">
        <v>7</v>
      </c>
      <c r="K962">
        <v>10283</v>
      </c>
      <c r="L962">
        <v>0.01</v>
      </c>
      <c r="M962">
        <v>71261.19</v>
      </c>
      <c r="N962">
        <v>0.25</v>
      </c>
      <c r="O962">
        <v>17815.3</v>
      </c>
      <c r="P962" t="s">
        <v>1507</v>
      </c>
      <c r="Q962" t="s">
        <v>29</v>
      </c>
      <c r="R962">
        <v>7</v>
      </c>
    </row>
    <row r="963" spans="1:18">
      <c r="A963" t="s">
        <v>3427</v>
      </c>
      <c r="B963" s="77">
        <v>45888</v>
      </c>
      <c r="C963" t="s">
        <v>1562</v>
      </c>
      <c r="D963" t="s">
        <v>22</v>
      </c>
      <c r="E963" t="s">
        <v>1511</v>
      </c>
      <c r="F963" t="s">
        <v>1286</v>
      </c>
      <c r="G963" t="s">
        <v>1005</v>
      </c>
      <c r="H963" t="s">
        <v>1566</v>
      </c>
      <c r="I963" t="s">
        <v>3428</v>
      </c>
      <c r="J963">
        <v>2</v>
      </c>
      <c r="K963">
        <v>15171</v>
      </c>
      <c r="L963">
        <v>0.15</v>
      </c>
      <c r="M963">
        <v>25790.7</v>
      </c>
      <c r="N963">
        <v>0.2</v>
      </c>
      <c r="O963">
        <v>5158.1400000000003</v>
      </c>
      <c r="P963" t="s">
        <v>1516</v>
      </c>
      <c r="Q963" t="s">
        <v>1338</v>
      </c>
      <c r="R963">
        <v>3</v>
      </c>
    </row>
    <row r="964" spans="1:18">
      <c r="A964" t="s">
        <v>3429</v>
      </c>
      <c r="B964" s="77">
        <v>45889</v>
      </c>
      <c r="C964" t="s">
        <v>1501</v>
      </c>
      <c r="D964" t="s">
        <v>33</v>
      </c>
      <c r="E964" t="s">
        <v>1502</v>
      </c>
      <c r="F964" t="s">
        <v>1519</v>
      </c>
      <c r="G964" t="s">
        <v>1005</v>
      </c>
      <c r="H964" t="s">
        <v>1004</v>
      </c>
      <c r="I964" t="s">
        <v>3430</v>
      </c>
      <c r="J964">
        <v>9</v>
      </c>
      <c r="K964">
        <v>7774</v>
      </c>
      <c r="L964">
        <v>0.16</v>
      </c>
      <c r="M964">
        <v>58771.44</v>
      </c>
      <c r="N964">
        <v>0.2</v>
      </c>
      <c r="O964">
        <v>11754.29</v>
      </c>
      <c r="P964" t="s">
        <v>1507</v>
      </c>
      <c r="Q964" t="s">
        <v>29</v>
      </c>
      <c r="R964">
        <v>8</v>
      </c>
    </row>
    <row r="965" spans="1:18">
      <c r="A965" t="s">
        <v>3431</v>
      </c>
      <c r="B965" s="77">
        <v>45890</v>
      </c>
      <c r="C965" t="s">
        <v>1510</v>
      </c>
      <c r="D965" t="s">
        <v>22</v>
      </c>
      <c r="E965" t="s">
        <v>1502</v>
      </c>
      <c r="F965" t="s">
        <v>1512</v>
      </c>
      <c r="G965" t="s">
        <v>1513</v>
      </c>
      <c r="H965" t="s">
        <v>1606</v>
      </c>
      <c r="I965" t="s">
        <v>3432</v>
      </c>
      <c r="J965">
        <v>1</v>
      </c>
      <c r="K965">
        <v>575</v>
      </c>
      <c r="L965">
        <v>0.17</v>
      </c>
      <c r="M965">
        <v>477.25</v>
      </c>
      <c r="N965">
        <v>0.4</v>
      </c>
      <c r="O965">
        <v>190.9</v>
      </c>
      <c r="P965" t="s">
        <v>1516</v>
      </c>
      <c r="Q965" t="s">
        <v>1338</v>
      </c>
      <c r="R965">
        <v>8</v>
      </c>
    </row>
    <row r="966" spans="1:18">
      <c r="A966" t="s">
        <v>3433</v>
      </c>
      <c r="B966" s="77">
        <v>45891</v>
      </c>
      <c r="C966" t="s">
        <v>1533</v>
      </c>
      <c r="D966" t="s">
        <v>127</v>
      </c>
      <c r="E966" t="s">
        <v>1502</v>
      </c>
      <c r="F966" t="s">
        <v>1512</v>
      </c>
      <c r="G966" t="s">
        <v>215</v>
      </c>
      <c r="H966" t="s">
        <v>1520</v>
      </c>
      <c r="I966" t="s">
        <v>3434</v>
      </c>
      <c r="J966">
        <v>6</v>
      </c>
      <c r="K966">
        <v>3291</v>
      </c>
      <c r="L966">
        <v>0.03</v>
      </c>
      <c r="M966">
        <v>19153.62</v>
      </c>
      <c r="N966">
        <v>0.35</v>
      </c>
      <c r="O966">
        <v>6703.77</v>
      </c>
      <c r="P966" t="s">
        <v>1507</v>
      </c>
      <c r="Q966" t="s">
        <v>1338</v>
      </c>
      <c r="R966">
        <v>6</v>
      </c>
    </row>
    <row r="967" spans="1:18">
      <c r="A967" t="s">
        <v>3435</v>
      </c>
      <c r="B967" s="77">
        <v>45892</v>
      </c>
      <c r="C967" t="s">
        <v>1562</v>
      </c>
      <c r="D967" t="s">
        <v>22</v>
      </c>
      <c r="E967" t="s">
        <v>1502</v>
      </c>
      <c r="F967" t="s">
        <v>1563</v>
      </c>
      <c r="G967" t="s">
        <v>1005</v>
      </c>
      <c r="H967" t="s">
        <v>1549</v>
      </c>
      <c r="I967" t="s">
        <v>2441</v>
      </c>
      <c r="J967">
        <v>9</v>
      </c>
      <c r="K967">
        <v>16939</v>
      </c>
      <c r="L967">
        <v>0.23</v>
      </c>
      <c r="M967">
        <v>117387.27</v>
      </c>
      <c r="N967">
        <v>0.2</v>
      </c>
      <c r="O967">
        <v>23477.45</v>
      </c>
      <c r="P967" t="s">
        <v>1525</v>
      </c>
      <c r="Q967" t="s">
        <v>1338</v>
      </c>
      <c r="R967">
        <v>4</v>
      </c>
    </row>
    <row r="968" spans="1:18">
      <c r="A968" t="s">
        <v>3436</v>
      </c>
      <c r="B968" s="77">
        <v>45893</v>
      </c>
      <c r="C968" t="s">
        <v>1510</v>
      </c>
      <c r="D968" t="s">
        <v>127</v>
      </c>
      <c r="E968" t="s">
        <v>1511</v>
      </c>
      <c r="F968" t="s">
        <v>1563</v>
      </c>
      <c r="G968" t="s">
        <v>216</v>
      </c>
      <c r="H968" t="s">
        <v>1643</v>
      </c>
      <c r="I968" t="s">
        <v>3437</v>
      </c>
      <c r="J968">
        <v>1</v>
      </c>
      <c r="K968">
        <v>10781</v>
      </c>
      <c r="L968">
        <v>0.05</v>
      </c>
      <c r="M968">
        <v>10241.950000000001</v>
      </c>
      <c r="N968">
        <v>0.15</v>
      </c>
      <c r="O968">
        <v>1536.29</v>
      </c>
      <c r="P968" t="s">
        <v>1507</v>
      </c>
      <c r="Q968" t="s">
        <v>1338</v>
      </c>
      <c r="R968">
        <v>5</v>
      </c>
    </row>
    <row r="969" spans="1:18">
      <c r="A969" t="s">
        <v>3438</v>
      </c>
      <c r="B969" s="77">
        <v>45894</v>
      </c>
      <c r="C969" t="s">
        <v>1533</v>
      </c>
      <c r="D969" t="s">
        <v>28</v>
      </c>
      <c r="E969" t="s">
        <v>1502</v>
      </c>
      <c r="F969" t="s">
        <v>1519</v>
      </c>
      <c r="G969" t="s">
        <v>1513</v>
      </c>
      <c r="H969" t="s">
        <v>1606</v>
      </c>
      <c r="I969" t="s">
        <v>3439</v>
      </c>
      <c r="J969">
        <v>4</v>
      </c>
      <c r="K969">
        <v>1200</v>
      </c>
      <c r="L969">
        <v>0.16</v>
      </c>
      <c r="M969">
        <v>4032</v>
      </c>
      <c r="N969">
        <v>0.4</v>
      </c>
      <c r="O969">
        <v>1612.8</v>
      </c>
      <c r="P969" t="s">
        <v>1507</v>
      </c>
      <c r="Q969" t="s">
        <v>1338</v>
      </c>
      <c r="R969">
        <v>2</v>
      </c>
    </row>
    <row r="970" spans="1:18">
      <c r="A970" t="s">
        <v>3440</v>
      </c>
      <c r="B970" s="77">
        <v>45895</v>
      </c>
      <c r="C970" t="s">
        <v>1501</v>
      </c>
      <c r="D970" t="s">
        <v>33</v>
      </c>
      <c r="E970" t="s">
        <v>1502</v>
      </c>
      <c r="F970" t="s">
        <v>1503</v>
      </c>
      <c r="G970" t="s">
        <v>1504</v>
      </c>
      <c r="H970" t="s">
        <v>1542</v>
      </c>
      <c r="I970" t="s">
        <v>3441</v>
      </c>
      <c r="J970">
        <v>4</v>
      </c>
      <c r="K970">
        <v>7823</v>
      </c>
      <c r="L970">
        <v>0.06</v>
      </c>
      <c r="M970">
        <v>29414.48</v>
      </c>
      <c r="N970">
        <v>0.25</v>
      </c>
      <c r="O970">
        <v>7353.62</v>
      </c>
      <c r="P970" t="s">
        <v>1516</v>
      </c>
      <c r="Q970" t="s">
        <v>1338</v>
      </c>
      <c r="R970">
        <v>6</v>
      </c>
    </row>
    <row r="971" spans="1:18">
      <c r="A971" t="s">
        <v>3442</v>
      </c>
      <c r="B971" s="77">
        <v>45896</v>
      </c>
      <c r="C971" t="s">
        <v>1533</v>
      </c>
      <c r="D971" t="s">
        <v>28</v>
      </c>
      <c r="E971" t="s">
        <v>834</v>
      </c>
      <c r="F971" t="s">
        <v>1563</v>
      </c>
      <c r="G971" t="s">
        <v>1513</v>
      </c>
      <c r="H971" t="s">
        <v>1514</v>
      </c>
      <c r="I971" t="s">
        <v>3443</v>
      </c>
      <c r="J971">
        <v>9</v>
      </c>
      <c r="K971">
        <v>257</v>
      </c>
      <c r="L971">
        <v>0.08</v>
      </c>
      <c r="M971">
        <v>2127.96</v>
      </c>
      <c r="N971">
        <v>0.4</v>
      </c>
      <c r="O971">
        <v>851.18</v>
      </c>
      <c r="P971" t="s">
        <v>1516</v>
      </c>
      <c r="Q971" t="s">
        <v>29</v>
      </c>
      <c r="R971">
        <v>3</v>
      </c>
    </row>
    <row r="972" spans="1:18">
      <c r="A972" t="s">
        <v>3444</v>
      </c>
      <c r="B972" s="77">
        <v>45897</v>
      </c>
      <c r="C972" t="s">
        <v>1510</v>
      </c>
      <c r="D972" t="s">
        <v>22</v>
      </c>
      <c r="E972" t="s">
        <v>1511</v>
      </c>
      <c r="F972" t="s">
        <v>1512</v>
      </c>
      <c r="G972" t="s">
        <v>1504</v>
      </c>
      <c r="H972" t="s">
        <v>1505</v>
      </c>
      <c r="I972" t="s">
        <v>3445</v>
      </c>
      <c r="J972">
        <v>5</v>
      </c>
      <c r="K972">
        <v>4867</v>
      </c>
      <c r="L972">
        <v>0.14000000000000001</v>
      </c>
      <c r="M972">
        <v>20928.099999999999</v>
      </c>
      <c r="N972">
        <v>0.25</v>
      </c>
      <c r="O972">
        <v>5232.0200000000004</v>
      </c>
      <c r="P972" t="s">
        <v>1516</v>
      </c>
      <c r="Q972" t="s">
        <v>1338</v>
      </c>
      <c r="R972">
        <v>6</v>
      </c>
    </row>
    <row r="973" spans="1:18">
      <c r="A973" t="s">
        <v>3446</v>
      </c>
      <c r="B973" s="77">
        <v>45898</v>
      </c>
      <c r="C973" t="s">
        <v>1562</v>
      </c>
      <c r="D973" t="s">
        <v>28</v>
      </c>
      <c r="E973" t="s">
        <v>777</v>
      </c>
      <c r="F973" t="s">
        <v>1286</v>
      </c>
      <c r="G973" t="s">
        <v>1513</v>
      </c>
      <c r="H973" t="s">
        <v>1569</v>
      </c>
      <c r="I973" t="s">
        <v>3447</v>
      </c>
      <c r="J973">
        <v>5</v>
      </c>
      <c r="K973">
        <v>1249</v>
      </c>
      <c r="L973">
        <v>0.1</v>
      </c>
      <c r="M973">
        <v>5620.5</v>
      </c>
      <c r="N973">
        <v>0.4</v>
      </c>
      <c r="O973">
        <v>2248.1999999999998</v>
      </c>
      <c r="P973" t="s">
        <v>1522</v>
      </c>
      <c r="Q973" t="s">
        <v>29</v>
      </c>
      <c r="R973">
        <v>5</v>
      </c>
    </row>
    <row r="974" spans="1:18">
      <c r="A974" t="s">
        <v>3448</v>
      </c>
      <c r="B974" s="77">
        <v>45899</v>
      </c>
      <c r="C974" t="s">
        <v>1562</v>
      </c>
      <c r="D974" t="s">
        <v>33</v>
      </c>
      <c r="E974" t="s">
        <v>777</v>
      </c>
      <c r="F974" t="s">
        <v>1291</v>
      </c>
      <c r="G974" t="s">
        <v>1513</v>
      </c>
      <c r="H974" t="s">
        <v>1606</v>
      </c>
      <c r="I974" t="s">
        <v>3449</v>
      </c>
      <c r="J974">
        <v>6</v>
      </c>
      <c r="K974">
        <v>1080</v>
      </c>
      <c r="L974">
        <v>0.04</v>
      </c>
      <c r="M974">
        <v>6220.8</v>
      </c>
      <c r="N974">
        <v>0.4</v>
      </c>
      <c r="O974">
        <v>2488.3200000000002</v>
      </c>
      <c r="P974" t="s">
        <v>1522</v>
      </c>
      <c r="Q974" t="s">
        <v>29</v>
      </c>
      <c r="R974">
        <v>2</v>
      </c>
    </row>
    <row r="975" spans="1:18">
      <c r="A975" t="s">
        <v>3450</v>
      </c>
      <c r="B975" s="77">
        <v>45900</v>
      </c>
      <c r="C975" t="s">
        <v>1533</v>
      </c>
      <c r="D975" t="s">
        <v>28</v>
      </c>
      <c r="E975" t="s">
        <v>834</v>
      </c>
      <c r="F975" t="s">
        <v>1286</v>
      </c>
      <c r="G975" t="s">
        <v>1513</v>
      </c>
      <c r="H975" t="s">
        <v>1514</v>
      </c>
      <c r="I975" t="s">
        <v>3451</v>
      </c>
      <c r="J975">
        <v>1</v>
      </c>
      <c r="K975">
        <v>646</v>
      </c>
      <c r="L975">
        <v>0.04</v>
      </c>
      <c r="M975">
        <v>620.16</v>
      </c>
      <c r="N975">
        <v>0.4</v>
      </c>
      <c r="O975">
        <v>248.06</v>
      </c>
      <c r="P975" t="s">
        <v>1507</v>
      </c>
      <c r="Q975" t="s">
        <v>1338</v>
      </c>
      <c r="R975">
        <v>5</v>
      </c>
    </row>
    <row r="976" spans="1:18">
      <c r="A976" t="s">
        <v>3452</v>
      </c>
      <c r="B976" s="77">
        <v>45901</v>
      </c>
      <c r="C976" t="s">
        <v>1510</v>
      </c>
      <c r="D976" t="s">
        <v>33</v>
      </c>
      <c r="E976" t="s">
        <v>834</v>
      </c>
      <c r="F976" t="s">
        <v>1503</v>
      </c>
      <c r="G976" t="s">
        <v>1504</v>
      </c>
      <c r="H976" t="s">
        <v>1505</v>
      </c>
      <c r="I976" t="s">
        <v>3453</v>
      </c>
      <c r="J976">
        <v>1</v>
      </c>
      <c r="K976">
        <v>3113</v>
      </c>
      <c r="L976">
        <v>0.1</v>
      </c>
      <c r="M976">
        <v>2801.7</v>
      </c>
      <c r="N976">
        <v>0.25</v>
      </c>
      <c r="O976">
        <v>700.42</v>
      </c>
      <c r="P976" t="s">
        <v>1507</v>
      </c>
      <c r="Q976" t="s">
        <v>1338</v>
      </c>
      <c r="R976">
        <v>5</v>
      </c>
    </row>
    <row r="977" spans="1:18">
      <c r="A977" t="s">
        <v>3454</v>
      </c>
      <c r="B977" s="77">
        <v>45902</v>
      </c>
      <c r="C977" t="s">
        <v>1518</v>
      </c>
      <c r="D977" t="s">
        <v>33</v>
      </c>
      <c r="E977" t="s">
        <v>1511</v>
      </c>
      <c r="F977" t="s">
        <v>1291</v>
      </c>
      <c r="G977" t="s">
        <v>1504</v>
      </c>
      <c r="H977" t="s">
        <v>1542</v>
      </c>
      <c r="I977" t="s">
        <v>3455</v>
      </c>
      <c r="J977">
        <v>9</v>
      </c>
      <c r="K977">
        <v>6879</v>
      </c>
      <c r="L977">
        <v>0.19</v>
      </c>
      <c r="M977">
        <v>50147.91</v>
      </c>
      <c r="N977">
        <v>0.25</v>
      </c>
      <c r="O977">
        <v>12536.98</v>
      </c>
      <c r="P977" t="s">
        <v>1525</v>
      </c>
      <c r="Q977" t="s">
        <v>1338</v>
      </c>
      <c r="R977">
        <v>9</v>
      </c>
    </row>
    <row r="978" spans="1:18">
      <c r="A978" t="s">
        <v>3456</v>
      </c>
      <c r="B978" s="77">
        <v>45903</v>
      </c>
      <c r="C978" t="s">
        <v>1501</v>
      </c>
      <c r="D978" t="s">
        <v>28</v>
      </c>
      <c r="E978" t="s">
        <v>777</v>
      </c>
      <c r="F978" t="s">
        <v>1286</v>
      </c>
      <c r="G978" t="s">
        <v>1513</v>
      </c>
      <c r="H978" t="s">
        <v>1514</v>
      </c>
      <c r="I978" t="s">
        <v>3457</v>
      </c>
      <c r="J978">
        <v>3</v>
      </c>
      <c r="K978">
        <v>1477</v>
      </c>
      <c r="L978">
        <v>0.22</v>
      </c>
      <c r="M978">
        <v>3456.18</v>
      </c>
      <c r="N978">
        <v>0.4</v>
      </c>
      <c r="O978">
        <v>1382.47</v>
      </c>
      <c r="P978" t="s">
        <v>1525</v>
      </c>
      <c r="Q978" t="s">
        <v>29</v>
      </c>
      <c r="R978">
        <v>8</v>
      </c>
    </row>
    <row r="979" spans="1:18">
      <c r="A979" t="s">
        <v>3458</v>
      </c>
      <c r="B979" s="77">
        <v>45904</v>
      </c>
      <c r="C979" t="s">
        <v>1501</v>
      </c>
      <c r="D979" t="s">
        <v>127</v>
      </c>
      <c r="E979" t="s">
        <v>1502</v>
      </c>
      <c r="F979" t="s">
        <v>1286</v>
      </c>
      <c r="G979" t="s">
        <v>1005</v>
      </c>
      <c r="H979" t="s">
        <v>1004</v>
      </c>
      <c r="I979" t="s">
        <v>3459</v>
      </c>
      <c r="J979">
        <v>4</v>
      </c>
      <c r="K979">
        <v>12183</v>
      </c>
      <c r="L979">
        <v>0.02</v>
      </c>
      <c r="M979">
        <v>47757.36</v>
      </c>
      <c r="N979">
        <v>0.2</v>
      </c>
      <c r="O979">
        <v>9551.4699999999993</v>
      </c>
      <c r="P979" t="s">
        <v>1507</v>
      </c>
      <c r="Q979" t="s">
        <v>1338</v>
      </c>
      <c r="R979">
        <v>7</v>
      </c>
    </row>
    <row r="980" spans="1:18">
      <c r="A980" t="s">
        <v>3460</v>
      </c>
      <c r="B980" s="77">
        <v>45905</v>
      </c>
      <c r="C980" t="s">
        <v>1510</v>
      </c>
      <c r="D980" t="s">
        <v>22</v>
      </c>
      <c r="E980" t="s">
        <v>834</v>
      </c>
      <c r="F980" t="s">
        <v>1519</v>
      </c>
      <c r="G980" t="s">
        <v>215</v>
      </c>
      <c r="H980" t="s">
        <v>1581</v>
      </c>
      <c r="I980" t="s">
        <v>3461</v>
      </c>
      <c r="J980">
        <v>1</v>
      </c>
      <c r="K980">
        <v>1567</v>
      </c>
      <c r="L980">
        <v>0.1</v>
      </c>
      <c r="M980">
        <v>1410.3</v>
      </c>
      <c r="N980">
        <v>0.35</v>
      </c>
      <c r="O980">
        <v>493.6</v>
      </c>
      <c r="P980" t="s">
        <v>1522</v>
      </c>
      <c r="Q980" t="s">
        <v>1338</v>
      </c>
      <c r="R980">
        <v>3</v>
      </c>
    </row>
    <row r="981" spans="1:18">
      <c r="A981" t="s">
        <v>3462</v>
      </c>
      <c r="B981" s="77">
        <v>45906</v>
      </c>
      <c r="C981" t="s">
        <v>1518</v>
      </c>
      <c r="D981" t="s">
        <v>127</v>
      </c>
      <c r="E981" t="s">
        <v>777</v>
      </c>
      <c r="F981" t="s">
        <v>1503</v>
      </c>
      <c r="G981" t="s">
        <v>215</v>
      </c>
      <c r="H981" t="s">
        <v>1534</v>
      </c>
      <c r="I981" t="s">
        <v>3463</v>
      </c>
      <c r="J981">
        <v>9</v>
      </c>
      <c r="K981">
        <v>2077</v>
      </c>
      <c r="L981">
        <v>0.03</v>
      </c>
      <c r="M981">
        <v>18132.21</v>
      </c>
      <c r="N981">
        <v>0.35</v>
      </c>
      <c r="O981">
        <v>6346.27</v>
      </c>
      <c r="P981" t="s">
        <v>1507</v>
      </c>
      <c r="Q981" t="s">
        <v>1338</v>
      </c>
      <c r="R981">
        <v>4</v>
      </c>
    </row>
    <row r="982" spans="1:18">
      <c r="A982" t="s">
        <v>3464</v>
      </c>
      <c r="B982" s="77">
        <v>45907</v>
      </c>
      <c r="C982" t="s">
        <v>1562</v>
      </c>
      <c r="D982" t="s">
        <v>127</v>
      </c>
      <c r="E982" t="s">
        <v>1511</v>
      </c>
      <c r="F982" t="s">
        <v>1512</v>
      </c>
      <c r="G982" t="s">
        <v>215</v>
      </c>
      <c r="H982" t="s">
        <v>1534</v>
      </c>
      <c r="I982" t="s">
        <v>3465</v>
      </c>
      <c r="J982">
        <v>8</v>
      </c>
      <c r="K982">
        <v>1511</v>
      </c>
      <c r="L982">
        <v>0</v>
      </c>
      <c r="M982">
        <v>12088</v>
      </c>
      <c r="N982">
        <v>0.35</v>
      </c>
      <c r="O982">
        <v>4230.8</v>
      </c>
      <c r="P982" t="s">
        <v>1525</v>
      </c>
      <c r="Q982" t="s">
        <v>29</v>
      </c>
      <c r="R982">
        <v>6</v>
      </c>
    </row>
    <row r="983" spans="1:18">
      <c r="A983" t="s">
        <v>3466</v>
      </c>
      <c r="B983" s="77">
        <v>45908</v>
      </c>
      <c r="C983" t="s">
        <v>177</v>
      </c>
      <c r="D983" t="s">
        <v>28</v>
      </c>
      <c r="E983" t="s">
        <v>1502</v>
      </c>
      <c r="F983" t="s">
        <v>1519</v>
      </c>
      <c r="G983" t="s">
        <v>1504</v>
      </c>
      <c r="H983" t="s">
        <v>1586</v>
      </c>
      <c r="I983" t="s">
        <v>3467</v>
      </c>
      <c r="J983">
        <v>2</v>
      </c>
      <c r="K983">
        <v>3274</v>
      </c>
      <c r="L983">
        <v>0.17</v>
      </c>
      <c r="M983">
        <v>5434.84</v>
      </c>
      <c r="N983">
        <v>0.25</v>
      </c>
      <c r="O983">
        <v>1358.71</v>
      </c>
      <c r="P983" t="s">
        <v>1522</v>
      </c>
      <c r="Q983" t="s">
        <v>1338</v>
      </c>
      <c r="R983">
        <v>3</v>
      </c>
    </row>
    <row r="984" spans="1:18">
      <c r="A984" t="s">
        <v>3468</v>
      </c>
      <c r="B984" s="77">
        <v>45909</v>
      </c>
      <c r="C984" t="s">
        <v>177</v>
      </c>
      <c r="D984" t="s">
        <v>22</v>
      </c>
      <c r="E984" t="s">
        <v>1511</v>
      </c>
      <c r="F984" t="s">
        <v>1291</v>
      </c>
      <c r="G984" t="s">
        <v>1504</v>
      </c>
      <c r="H984" t="s">
        <v>1586</v>
      </c>
      <c r="I984" t="s">
        <v>3469</v>
      </c>
      <c r="J984">
        <v>8</v>
      </c>
      <c r="K984">
        <v>5869</v>
      </c>
      <c r="L984">
        <v>0.15</v>
      </c>
      <c r="M984">
        <v>39909.199999999997</v>
      </c>
      <c r="N984">
        <v>0.25</v>
      </c>
      <c r="O984">
        <v>9977.2999999999993</v>
      </c>
      <c r="P984" t="s">
        <v>1522</v>
      </c>
      <c r="Q984" t="s">
        <v>1338</v>
      </c>
      <c r="R984">
        <v>9</v>
      </c>
    </row>
    <row r="985" spans="1:18">
      <c r="A985" t="s">
        <v>3470</v>
      </c>
      <c r="B985" s="77">
        <v>45910</v>
      </c>
      <c r="C985" t="s">
        <v>1510</v>
      </c>
      <c r="D985" t="s">
        <v>22</v>
      </c>
      <c r="E985" t="s">
        <v>834</v>
      </c>
      <c r="F985" t="s">
        <v>1512</v>
      </c>
      <c r="G985" t="s">
        <v>1005</v>
      </c>
      <c r="H985" t="s">
        <v>81</v>
      </c>
      <c r="I985" t="s">
        <v>3471</v>
      </c>
      <c r="J985">
        <v>7</v>
      </c>
      <c r="K985">
        <v>17795</v>
      </c>
      <c r="L985">
        <v>0.04</v>
      </c>
      <c r="M985">
        <v>119582.39999999999</v>
      </c>
      <c r="N985">
        <v>0.2</v>
      </c>
      <c r="O985">
        <v>23916.48</v>
      </c>
      <c r="P985" t="s">
        <v>1525</v>
      </c>
      <c r="Q985" t="s">
        <v>1338</v>
      </c>
      <c r="R985">
        <v>8</v>
      </c>
    </row>
    <row r="986" spans="1:18">
      <c r="A986" t="s">
        <v>3472</v>
      </c>
      <c r="B986" s="77">
        <v>45911</v>
      </c>
      <c r="C986" t="s">
        <v>1518</v>
      </c>
      <c r="D986" t="s">
        <v>127</v>
      </c>
      <c r="E986" t="s">
        <v>777</v>
      </c>
      <c r="F986" t="s">
        <v>1519</v>
      </c>
      <c r="G986" t="s">
        <v>215</v>
      </c>
      <c r="H986" t="s">
        <v>1534</v>
      </c>
      <c r="I986" t="s">
        <v>3473</v>
      </c>
      <c r="J986">
        <v>6</v>
      </c>
      <c r="K986">
        <v>2314</v>
      </c>
      <c r="L986">
        <v>0.06</v>
      </c>
      <c r="M986">
        <v>13050.96</v>
      </c>
      <c r="N986">
        <v>0.35</v>
      </c>
      <c r="O986">
        <v>4567.84</v>
      </c>
      <c r="P986" t="s">
        <v>1507</v>
      </c>
      <c r="Q986" t="s">
        <v>29</v>
      </c>
      <c r="R986">
        <v>6</v>
      </c>
    </row>
    <row r="987" spans="1:18">
      <c r="A987" t="s">
        <v>3474</v>
      </c>
      <c r="B987" s="77">
        <v>45912</v>
      </c>
      <c r="C987" t="s">
        <v>1518</v>
      </c>
      <c r="D987" t="s">
        <v>28</v>
      </c>
      <c r="E987" t="s">
        <v>777</v>
      </c>
      <c r="F987" t="s">
        <v>1503</v>
      </c>
      <c r="G987" t="s">
        <v>215</v>
      </c>
      <c r="H987" t="s">
        <v>1534</v>
      </c>
      <c r="I987" t="s">
        <v>3475</v>
      </c>
      <c r="J987">
        <v>1</v>
      </c>
      <c r="K987">
        <v>2926</v>
      </c>
      <c r="L987">
        <v>0.01</v>
      </c>
      <c r="M987">
        <v>2896.74</v>
      </c>
      <c r="N987">
        <v>0.35</v>
      </c>
      <c r="O987">
        <v>1013.86</v>
      </c>
      <c r="P987" t="s">
        <v>1516</v>
      </c>
      <c r="Q987" t="s">
        <v>1338</v>
      </c>
      <c r="R987">
        <v>4</v>
      </c>
    </row>
    <row r="988" spans="1:18">
      <c r="A988" t="s">
        <v>3476</v>
      </c>
      <c r="B988" s="77">
        <v>45913</v>
      </c>
      <c r="C988" t="s">
        <v>1501</v>
      </c>
      <c r="D988" t="s">
        <v>22</v>
      </c>
      <c r="E988" t="s">
        <v>777</v>
      </c>
      <c r="F988" t="s">
        <v>1563</v>
      </c>
      <c r="G988" t="s">
        <v>1513</v>
      </c>
      <c r="H988" t="s">
        <v>1514</v>
      </c>
      <c r="I988" t="s">
        <v>3477</v>
      </c>
      <c r="J988">
        <v>7</v>
      </c>
      <c r="K988">
        <v>1401</v>
      </c>
      <c r="L988">
        <v>0.21</v>
      </c>
      <c r="M988">
        <v>7747.53</v>
      </c>
      <c r="N988">
        <v>0.4</v>
      </c>
      <c r="O988">
        <v>3099.01</v>
      </c>
      <c r="P988" t="s">
        <v>1507</v>
      </c>
      <c r="Q988" t="s">
        <v>1338</v>
      </c>
      <c r="R988">
        <v>7</v>
      </c>
    </row>
    <row r="989" spans="1:18">
      <c r="A989" t="s">
        <v>3478</v>
      </c>
      <c r="B989" s="77">
        <v>45914</v>
      </c>
      <c r="C989" t="s">
        <v>1562</v>
      </c>
      <c r="D989" t="s">
        <v>127</v>
      </c>
      <c r="E989" t="s">
        <v>777</v>
      </c>
      <c r="F989" t="s">
        <v>1563</v>
      </c>
      <c r="G989" t="s">
        <v>1504</v>
      </c>
      <c r="H989" t="s">
        <v>1542</v>
      </c>
      <c r="I989" t="s">
        <v>3479</v>
      </c>
      <c r="J989">
        <v>7</v>
      </c>
      <c r="K989">
        <v>6546</v>
      </c>
      <c r="L989">
        <v>0.24</v>
      </c>
      <c r="M989">
        <v>34824.720000000001</v>
      </c>
      <c r="N989">
        <v>0.25</v>
      </c>
      <c r="O989">
        <v>8706.18</v>
      </c>
      <c r="P989" t="s">
        <v>1507</v>
      </c>
      <c r="Q989" t="s">
        <v>1338</v>
      </c>
      <c r="R989">
        <v>3</v>
      </c>
    </row>
    <row r="990" spans="1:18">
      <c r="A990" t="s">
        <v>3480</v>
      </c>
      <c r="B990" s="77">
        <v>45915</v>
      </c>
      <c r="C990" t="s">
        <v>1533</v>
      </c>
      <c r="D990" t="s">
        <v>22</v>
      </c>
      <c r="E990" t="s">
        <v>1502</v>
      </c>
      <c r="F990" t="s">
        <v>1291</v>
      </c>
      <c r="G990" t="s">
        <v>215</v>
      </c>
      <c r="H990" t="s">
        <v>1581</v>
      </c>
      <c r="I990" t="s">
        <v>3481</v>
      </c>
      <c r="J990">
        <v>9</v>
      </c>
      <c r="K990">
        <v>4902</v>
      </c>
      <c r="L990">
        <v>0.03</v>
      </c>
      <c r="M990">
        <v>42794.46</v>
      </c>
      <c r="N990">
        <v>0.35</v>
      </c>
      <c r="O990">
        <v>14978.06</v>
      </c>
      <c r="P990" t="s">
        <v>1525</v>
      </c>
      <c r="Q990" t="s">
        <v>1508</v>
      </c>
      <c r="R990">
        <v>8</v>
      </c>
    </row>
    <row r="991" spans="1:18">
      <c r="A991" t="s">
        <v>3482</v>
      </c>
      <c r="B991" s="77">
        <v>45916</v>
      </c>
      <c r="C991" t="s">
        <v>1518</v>
      </c>
      <c r="D991" t="s">
        <v>28</v>
      </c>
      <c r="E991" t="s">
        <v>1502</v>
      </c>
      <c r="F991" t="s">
        <v>1563</v>
      </c>
      <c r="G991" t="s">
        <v>1005</v>
      </c>
      <c r="H991" t="s">
        <v>1549</v>
      </c>
      <c r="I991" t="s">
        <v>3483</v>
      </c>
      <c r="J991">
        <v>1</v>
      </c>
      <c r="K991">
        <v>4551</v>
      </c>
      <c r="L991">
        <v>0.06</v>
      </c>
      <c r="M991">
        <v>4277.9399999999996</v>
      </c>
      <c r="N991">
        <v>0.2</v>
      </c>
      <c r="O991">
        <v>855.59</v>
      </c>
      <c r="P991" t="s">
        <v>1522</v>
      </c>
      <c r="Q991" t="s">
        <v>1338</v>
      </c>
      <c r="R991">
        <v>1</v>
      </c>
    </row>
    <row r="992" spans="1:18">
      <c r="A992" t="s">
        <v>3484</v>
      </c>
      <c r="B992" s="77">
        <v>45917</v>
      </c>
      <c r="C992" t="s">
        <v>1533</v>
      </c>
      <c r="D992" t="s">
        <v>28</v>
      </c>
      <c r="E992" t="s">
        <v>1511</v>
      </c>
      <c r="F992" t="s">
        <v>1519</v>
      </c>
      <c r="G992" t="s">
        <v>1005</v>
      </c>
      <c r="H992" t="s">
        <v>81</v>
      </c>
      <c r="I992" t="s">
        <v>3485</v>
      </c>
      <c r="J992">
        <v>2</v>
      </c>
      <c r="K992">
        <v>8411</v>
      </c>
      <c r="L992">
        <v>0.22</v>
      </c>
      <c r="M992">
        <v>13121.16</v>
      </c>
      <c r="N992">
        <v>0.2</v>
      </c>
      <c r="O992">
        <v>2624.23</v>
      </c>
      <c r="P992" t="s">
        <v>1525</v>
      </c>
      <c r="Q992" t="s">
        <v>29</v>
      </c>
      <c r="R992">
        <v>3</v>
      </c>
    </row>
    <row r="993" spans="1:18">
      <c r="A993" t="s">
        <v>3486</v>
      </c>
      <c r="B993" s="77">
        <v>45918</v>
      </c>
      <c r="C993" t="s">
        <v>177</v>
      </c>
      <c r="D993" t="s">
        <v>28</v>
      </c>
      <c r="E993" t="s">
        <v>1502</v>
      </c>
      <c r="F993" t="s">
        <v>1291</v>
      </c>
      <c r="G993" t="s">
        <v>215</v>
      </c>
      <c r="H993" t="s">
        <v>1581</v>
      </c>
      <c r="I993" t="s">
        <v>2398</v>
      </c>
      <c r="J993">
        <v>9</v>
      </c>
      <c r="K993">
        <v>4157</v>
      </c>
      <c r="L993">
        <v>0.23</v>
      </c>
      <c r="M993">
        <v>28808.01</v>
      </c>
      <c r="N993">
        <v>0.35</v>
      </c>
      <c r="O993">
        <v>10082.799999999999</v>
      </c>
      <c r="P993" t="s">
        <v>1507</v>
      </c>
      <c r="Q993" t="s">
        <v>1338</v>
      </c>
      <c r="R993">
        <v>5</v>
      </c>
    </row>
    <row r="994" spans="1:18">
      <c r="A994" t="s">
        <v>3487</v>
      </c>
      <c r="B994" s="77">
        <v>45919</v>
      </c>
      <c r="C994" t="s">
        <v>1533</v>
      </c>
      <c r="D994" t="s">
        <v>22</v>
      </c>
      <c r="E994" t="s">
        <v>834</v>
      </c>
      <c r="F994" t="s">
        <v>1512</v>
      </c>
      <c r="G994" t="s">
        <v>1504</v>
      </c>
      <c r="H994" t="s">
        <v>1650</v>
      </c>
      <c r="I994" t="s">
        <v>3488</v>
      </c>
      <c r="J994">
        <v>9</v>
      </c>
      <c r="K994">
        <v>1007</v>
      </c>
      <c r="L994">
        <v>0.1</v>
      </c>
      <c r="M994">
        <v>8156.7</v>
      </c>
      <c r="N994">
        <v>0.25</v>
      </c>
      <c r="O994">
        <v>2039.18</v>
      </c>
      <c r="P994" t="s">
        <v>1516</v>
      </c>
      <c r="Q994" t="s">
        <v>1338</v>
      </c>
      <c r="R994">
        <v>5</v>
      </c>
    </row>
    <row r="995" spans="1:18">
      <c r="A995" t="s">
        <v>3489</v>
      </c>
      <c r="B995" s="77">
        <v>45920</v>
      </c>
      <c r="C995" t="s">
        <v>1562</v>
      </c>
      <c r="D995" t="s">
        <v>33</v>
      </c>
      <c r="E995" t="s">
        <v>834</v>
      </c>
      <c r="F995" t="s">
        <v>1503</v>
      </c>
      <c r="G995" t="s">
        <v>1005</v>
      </c>
      <c r="H995" t="s">
        <v>81</v>
      </c>
      <c r="I995" t="s">
        <v>3490</v>
      </c>
      <c r="J995">
        <v>6</v>
      </c>
      <c r="K995">
        <v>2475</v>
      </c>
      <c r="L995">
        <v>0.01</v>
      </c>
      <c r="M995">
        <v>14701.5</v>
      </c>
      <c r="N995">
        <v>0.2</v>
      </c>
      <c r="O995">
        <v>2940.3</v>
      </c>
      <c r="P995" t="s">
        <v>1516</v>
      </c>
      <c r="Q995" t="s">
        <v>1338</v>
      </c>
      <c r="R995">
        <v>2</v>
      </c>
    </row>
    <row r="996" spans="1:18">
      <c r="A996" t="s">
        <v>3491</v>
      </c>
      <c r="B996" s="77">
        <v>45921</v>
      </c>
      <c r="C996" t="s">
        <v>1562</v>
      </c>
      <c r="D996" t="s">
        <v>22</v>
      </c>
      <c r="E996" t="s">
        <v>777</v>
      </c>
      <c r="F996" t="s">
        <v>1291</v>
      </c>
      <c r="G996" t="s">
        <v>1513</v>
      </c>
      <c r="H996" t="s">
        <v>1606</v>
      </c>
      <c r="I996" t="s">
        <v>3492</v>
      </c>
      <c r="J996">
        <v>6</v>
      </c>
      <c r="K996">
        <v>363</v>
      </c>
      <c r="L996">
        <v>0.01</v>
      </c>
      <c r="M996">
        <v>2156.2199999999998</v>
      </c>
      <c r="N996">
        <v>0.4</v>
      </c>
      <c r="O996">
        <v>862.49</v>
      </c>
      <c r="P996" t="s">
        <v>1516</v>
      </c>
      <c r="Q996" t="s">
        <v>29</v>
      </c>
      <c r="R996">
        <v>8</v>
      </c>
    </row>
    <row r="997" spans="1:18">
      <c r="A997" t="s">
        <v>3493</v>
      </c>
      <c r="B997" s="77">
        <v>45922</v>
      </c>
      <c r="C997" t="s">
        <v>1533</v>
      </c>
      <c r="D997" t="s">
        <v>33</v>
      </c>
      <c r="E997" t="s">
        <v>834</v>
      </c>
      <c r="F997" t="s">
        <v>1512</v>
      </c>
      <c r="G997" t="s">
        <v>1005</v>
      </c>
      <c r="H997" t="s">
        <v>81</v>
      </c>
      <c r="I997" t="s">
        <v>3494</v>
      </c>
      <c r="J997">
        <v>4</v>
      </c>
      <c r="K997">
        <v>9239</v>
      </c>
      <c r="L997">
        <v>0.14000000000000001</v>
      </c>
      <c r="M997">
        <v>31782.16</v>
      </c>
      <c r="N997">
        <v>0.2</v>
      </c>
      <c r="O997">
        <v>6356.43</v>
      </c>
      <c r="P997" t="s">
        <v>1525</v>
      </c>
      <c r="Q997" t="s">
        <v>1338</v>
      </c>
      <c r="R997">
        <v>5</v>
      </c>
    </row>
    <row r="998" spans="1:18">
      <c r="A998" t="s">
        <v>3495</v>
      </c>
      <c r="B998" s="77">
        <v>45923</v>
      </c>
      <c r="C998" t="s">
        <v>1510</v>
      </c>
      <c r="D998" t="s">
        <v>28</v>
      </c>
      <c r="E998" t="s">
        <v>1511</v>
      </c>
      <c r="F998" t="s">
        <v>1291</v>
      </c>
      <c r="G998" t="s">
        <v>216</v>
      </c>
      <c r="H998" t="s">
        <v>1707</v>
      </c>
      <c r="I998" t="s">
        <v>3496</v>
      </c>
      <c r="J998">
        <v>4</v>
      </c>
      <c r="K998">
        <v>16710</v>
      </c>
      <c r="L998">
        <v>0.1</v>
      </c>
      <c r="M998">
        <v>60156</v>
      </c>
      <c r="N998">
        <v>0.15</v>
      </c>
      <c r="O998">
        <v>9023.4</v>
      </c>
      <c r="P998" t="s">
        <v>1522</v>
      </c>
      <c r="Q998" t="s">
        <v>29</v>
      </c>
      <c r="R998">
        <v>7</v>
      </c>
    </row>
    <row r="999" spans="1:18">
      <c r="A999" t="s">
        <v>3497</v>
      </c>
      <c r="B999" s="77">
        <v>45924</v>
      </c>
      <c r="C999" t="s">
        <v>1518</v>
      </c>
      <c r="D999" t="s">
        <v>127</v>
      </c>
      <c r="E999" t="s">
        <v>1502</v>
      </c>
      <c r="F999" t="s">
        <v>1286</v>
      </c>
      <c r="G999" t="s">
        <v>216</v>
      </c>
      <c r="H999" t="s">
        <v>1574</v>
      </c>
      <c r="I999" t="s">
        <v>3498</v>
      </c>
      <c r="J999">
        <v>5</v>
      </c>
      <c r="K999">
        <v>31384</v>
      </c>
      <c r="L999">
        <v>0.01</v>
      </c>
      <c r="M999">
        <v>155350.79999999999</v>
      </c>
      <c r="N999">
        <v>0.15</v>
      </c>
      <c r="O999">
        <v>23302.62</v>
      </c>
      <c r="P999" t="s">
        <v>1525</v>
      </c>
      <c r="Q999" t="s">
        <v>1338</v>
      </c>
      <c r="R999">
        <v>7</v>
      </c>
    </row>
    <row r="1000" spans="1:18">
      <c r="A1000" t="s">
        <v>3499</v>
      </c>
      <c r="B1000" s="77">
        <v>45925</v>
      </c>
      <c r="C1000" t="s">
        <v>1510</v>
      </c>
      <c r="D1000" t="s">
        <v>33</v>
      </c>
      <c r="E1000" t="s">
        <v>1502</v>
      </c>
      <c r="F1000" t="s">
        <v>1286</v>
      </c>
      <c r="G1000" t="s">
        <v>1504</v>
      </c>
      <c r="H1000" t="s">
        <v>1542</v>
      </c>
      <c r="I1000" t="s">
        <v>3500</v>
      </c>
      <c r="J1000">
        <v>3</v>
      </c>
      <c r="K1000">
        <v>5654</v>
      </c>
      <c r="L1000">
        <v>0.15</v>
      </c>
      <c r="M1000">
        <v>14417.7</v>
      </c>
      <c r="N1000">
        <v>0.25</v>
      </c>
      <c r="O1000">
        <v>3604.42</v>
      </c>
      <c r="P1000" t="s">
        <v>1516</v>
      </c>
      <c r="Q1000" t="s">
        <v>1338</v>
      </c>
      <c r="R1000">
        <v>5</v>
      </c>
    </row>
    <row r="1001" spans="1:18">
      <c r="A1001" t="s">
        <v>3501</v>
      </c>
      <c r="B1001" s="77">
        <v>45926</v>
      </c>
      <c r="C1001" t="s">
        <v>1533</v>
      </c>
      <c r="D1001" t="s">
        <v>28</v>
      </c>
      <c r="E1001" t="s">
        <v>1502</v>
      </c>
      <c r="F1001" t="s">
        <v>1291</v>
      </c>
      <c r="G1001" t="s">
        <v>215</v>
      </c>
      <c r="H1001" t="s">
        <v>1581</v>
      </c>
      <c r="I1001" t="s">
        <v>3502</v>
      </c>
      <c r="J1001">
        <v>1</v>
      </c>
      <c r="K1001">
        <v>2785</v>
      </c>
      <c r="L1001">
        <v>0</v>
      </c>
      <c r="M1001">
        <v>2785</v>
      </c>
      <c r="N1001">
        <v>0.35</v>
      </c>
      <c r="O1001">
        <v>974.75</v>
      </c>
      <c r="P1001" t="s">
        <v>1507</v>
      </c>
      <c r="Q1001" t="s">
        <v>1338</v>
      </c>
      <c r="R1001">
        <v>8</v>
      </c>
    </row>
  </sheetData>
  <pageMargins left="0.7" right="0.7" top="0.75" bottom="0.75" header="0.3" footer="0.3"/>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64F6F-5C35-4DC7-A3F2-427137B0D428}">
  <dimension ref="A1:AA95"/>
  <sheetViews>
    <sheetView topLeftCell="A58" workbookViewId="0">
      <selection activeCell="H63" sqref="H63"/>
    </sheetView>
  </sheetViews>
  <sheetFormatPr defaultRowHeight="14.4"/>
  <cols>
    <col min="1" max="1" width="12.5546875" bestFit="1" customWidth="1"/>
    <col min="2" max="2" width="12" bestFit="1" customWidth="1"/>
    <col min="3" max="3" width="18" bestFit="1" customWidth="1"/>
    <col min="4" max="5" width="12.5546875" bestFit="1" customWidth="1"/>
    <col min="6" max="6" width="15.5546875" bestFit="1" customWidth="1"/>
    <col min="7" max="7" width="8" bestFit="1" customWidth="1"/>
    <col min="8" max="8" width="10" bestFit="1" customWidth="1"/>
    <col min="9" max="9" width="8.6640625" bestFit="1" customWidth="1"/>
    <col min="10" max="10" width="7" bestFit="1" customWidth="1"/>
    <col min="11" max="11" width="10.77734375" bestFit="1" customWidth="1"/>
    <col min="12" max="12" width="11" bestFit="1" customWidth="1"/>
    <col min="13" max="13" width="12.5546875" bestFit="1" customWidth="1"/>
    <col min="14" max="14" width="12" bestFit="1" customWidth="1"/>
    <col min="15" max="15" width="12.6640625" bestFit="1" customWidth="1"/>
    <col min="16" max="16" width="15.5546875" bestFit="1" customWidth="1"/>
    <col min="17" max="17" width="16.33203125" bestFit="1" customWidth="1"/>
    <col min="18" max="18" width="16.109375" bestFit="1" customWidth="1"/>
    <col min="19" max="19" width="20.21875" bestFit="1" customWidth="1"/>
    <col min="20" max="20" width="15.5546875" bestFit="1" customWidth="1"/>
    <col min="21" max="21" width="12.5546875" bestFit="1" customWidth="1"/>
    <col min="22" max="22" width="12" bestFit="1" customWidth="1"/>
    <col min="23" max="23" width="5.21875" bestFit="1" customWidth="1"/>
    <col min="24" max="24" width="15.5546875" bestFit="1" customWidth="1"/>
    <col min="25" max="25" width="10.77734375" bestFit="1" customWidth="1"/>
    <col min="26" max="28" width="6.5546875" bestFit="1" customWidth="1"/>
    <col min="29" max="29" width="9.21875" bestFit="1" customWidth="1"/>
    <col min="30" max="30" width="10.77734375" bestFit="1" customWidth="1"/>
  </cols>
  <sheetData>
    <row r="1" spans="1:22">
      <c r="Q1" s="147" t="s">
        <v>950</v>
      </c>
      <c r="R1" t="s">
        <v>3522</v>
      </c>
    </row>
    <row r="2" spans="1:22">
      <c r="A2" s="177" t="s">
        <v>3506</v>
      </c>
      <c r="B2" s="177"/>
      <c r="D2" s="177" t="s">
        <v>3508</v>
      </c>
      <c r="E2" s="177"/>
      <c r="G2" s="187" t="s">
        <v>3510</v>
      </c>
      <c r="H2" s="187"/>
      <c r="J2" s="177" t="s">
        <v>3511</v>
      </c>
      <c r="K2" s="177"/>
      <c r="L2" s="177"/>
      <c r="M2" s="177"/>
      <c r="N2" s="177"/>
      <c r="O2" s="177"/>
      <c r="Q2" s="177" t="s">
        <v>3513</v>
      </c>
      <c r="R2" s="177"/>
      <c r="S2" s="177"/>
      <c r="U2" s="177" t="s">
        <v>3517</v>
      </c>
      <c r="V2" s="177"/>
    </row>
    <row r="3" spans="1:22">
      <c r="A3" s="147" t="s">
        <v>3503</v>
      </c>
      <c r="B3" t="s">
        <v>110</v>
      </c>
      <c r="D3" s="147" t="s">
        <v>3503</v>
      </c>
      <c r="E3" t="s">
        <v>3507</v>
      </c>
      <c r="G3" s="149" t="s">
        <v>3503</v>
      </c>
      <c r="H3" s="47" t="s">
        <v>3509</v>
      </c>
      <c r="J3" s="147" t="s">
        <v>110</v>
      </c>
      <c r="K3" s="147" t="s">
        <v>3505</v>
      </c>
      <c r="Q3" s="147" t="s">
        <v>3503</v>
      </c>
      <c r="R3" t="s">
        <v>110</v>
      </c>
      <c r="S3" t="s">
        <v>3512</v>
      </c>
      <c r="U3" s="147" t="s">
        <v>3503</v>
      </c>
      <c r="V3" t="s">
        <v>110</v>
      </c>
    </row>
    <row r="4" spans="1:22">
      <c r="A4" s="148" t="s">
        <v>33</v>
      </c>
      <c r="B4">
        <v>17598171.290000003</v>
      </c>
      <c r="D4" s="148" t="s">
        <v>216</v>
      </c>
      <c r="E4">
        <v>1067</v>
      </c>
      <c r="G4" s="150" t="s">
        <v>1514</v>
      </c>
      <c r="H4" s="60">
        <v>0.12250000000000003</v>
      </c>
      <c r="J4" s="147" t="s">
        <v>3503</v>
      </c>
      <c r="K4" t="s">
        <v>33</v>
      </c>
      <c r="L4" t="s">
        <v>22</v>
      </c>
      <c r="M4" t="s">
        <v>28</v>
      </c>
      <c r="N4" t="s">
        <v>127</v>
      </c>
      <c r="O4" t="s">
        <v>3504</v>
      </c>
      <c r="Q4" s="148" t="s">
        <v>1513</v>
      </c>
      <c r="R4">
        <v>408125.48</v>
      </c>
      <c r="S4">
        <v>163250.16</v>
      </c>
      <c r="U4" s="148" t="s">
        <v>3514</v>
      </c>
      <c r="V4">
        <v>23186469.580000009</v>
      </c>
    </row>
    <row r="5" spans="1:22">
      <c r="A5" s="148" t="s">
        <v>22</v>
      </c>
      <c r="B5">
        <v>12093869.699999994</v>
      </c>
      <c r="D5" s="148" t="s">
        <v>1504</v>
      </c>
      <c r="E5">
        <v>1052</v>
      </c>
      <c r="G5" s="150" t="s">
        <v>1566</v>
      </c>
      <c r="H5" s="47">
        <v>0.13114285714285717</v>
      </c>
      <c r="J5" s="148" t="s">
        <v>777</v>
      </c>
      <c r="K5">
        <v>4774156.7800000012</v>
      </c>
      <c r="L5">
        <v>3382902.0099999993</v>
      </c>
      <c r="M5">
        <v>5037454.29</v>
      </c>
      <c r="N5">
        <v>3075325.26</v>
      </c>
      <c r="O5">
        <v>16269838.340000002</v>
      </c>
      <c r="Q5" s="151" t="s">
        <v>1514</v>
      </c>
      <c r="R5">
        <v>116982.04999999999</v>
      </c>
      <c r="S5">
        <v>46792.80999999999</v>
      </c>
      <c r="U5" s="148" t="s">
        <v>3515</v>
      </c>
      <c r="V5">
        <v>21430189.099999994</v>
      </c>
    </row>
    <row r="6" spans="1:22">
      <c r="A6" s="148" t="s">
        <v>28</v>
      </c>
      <c r="B6">
        <v>18551130.940000005</v>
      </c>
      <c r="D6" s="148" t="s">
        <v>1513</v>
      </c>
      <c r="E6">
        <v>1040</v>
      </c>
      <c r="G6" s="150" t="s">
        <v>1004</v>
      </c>
      <c r="H6" s="47">
        <v>0.13037735849056603</v>
      </c>
      <c r="J6" s="148" t="s">
        <v>834</v>
      </c>
      <c r="K6">
        <v>4646872.75</v>
      </c>
      <c r="L6">
        <v>1861740.5699999998</v>
      </c>
      <c r="M6">
        <v>6113371.1599999992</v>
      </c>
      <c r="N6">
        <v>3160614.6899999995</v>
      </c>
      <c r="O6">
        <v>15782599.17</v>
      </c>
      <c r="Q6" s="151" t="s">
        <v>1539</v>
      </c>
      <c r="R6">
        <v>66839.37999999999</v>
      </c>
      <c r="S6">
        <v>26735.74</v>
      </c>
      <c r="U6" s="148" t="s">
        <v>3516</v>
      </c>
      <c r="V6">
        <v>16098296.939999994</v>
      </c>
    </row>
    <row r="7" spans="1:22">
      <c r="A7" s="148" t="s">
        <v>127</v>
      </c>
      <c r="B7">
        <v>12471783.690000001</v>
      </c>
      <c r="D7" s="148" t="s">
        <v>215</v>
      </c>
      <c r="E7">
        <v>935</v>
      </c>
      <c r="G7" s="150" t="s">
        <v>1539</v>
      </c>
      <c r="H7" s="47">
        <v>0.12274509803921568</v>
      </c>
      <c r="J7" s="148" t="s">
        <v>1511</v>
      </c>
      <c r="K7">
        <v>3535867.5000000005</v>
      </c>
      <c r="L7">
        <v>3782015.72</v>
      </c>
      <c r="M7">
        <v>3168908.9</v>
      </c>
      <c r="N7">
        <v>3723052.5500000003</v>
      </c>
      <c r="O7">
        <v>14209844.670000002</v>
      </c>
      <c r="Q7" s="151" t="s">
        <v>1569</v>
      </c>
      <c r="R7">
        <v>134243.41999999998</v>
      </c>
      <c r="S7">
        <v>53697.37000000001</v>
      </c>
      <c r="U7" s="148" t="s">
        <v>3504</v>
      </c>
      <c r="V7">
        <v>60714955.620000005</v>
      </c>
    </row>
    <row r="8" spans="1:22">
      <c r="A8" s="148" t="s">
        <v>3504</v>
      </c>
      <c r="B8">
        <v>60714955.620000005</v>
      </c>
      <c r="D8" s="148" t="s">
        <v>1005</v>
      </c>
      <c r="E8">
        <v>919</v>
      </c>
      <c r="G8" s="150" t="s">
        <v>1586</v>
      </c>
      <c r="H8" s="47">
        <v>0.11571428571428569</v>
      </c>
      <c r="J8" s="148" t="s">
        <v>1502</v>
      </c>
      <c r="K8">
        <v>4641274.2600000007</v>
      </c>
      <c r="L8">
        <v>3067211.4000000004</v>
      </c>
      <c r="M8">
        <v>4231396.59</v>
      </c>
      <c r="N8">
        <v>2512791.19</v>
      </c>
      <c r="O8">
        <v>14452673.439999999</v>
      </c>
      <c r="Q8" s="151" t="s">
        <v>1606</v>
      </c>
      <c r="R8">
        <v>90060.630000000019</v>
      </c>
      <c r="S8">
        <v>36024.240000000005</v>
      </c>
    </row>
    <row r="9" spans="1:22">
      <c r="D9" s="148" t="s">
        <v>3504</v>
      </c>
      <c r="E9">
        <v>5013</v>
      </c>
      <c r="G9" s="150" t="s">
        <v>1520</v>
      </c>
      <c r="H9" s="47">
        <v>0.12907407407407404</v>
      </c>
      <c r="J9" s="148" t="s">
        <v>3504</v>
      </c>
      <c r="K9">
        <v>17598171.290000003</v>
      </c>
      <c r="L9">
        <v>12093869.699999999</v>
      </c>
      <c r="M9">
        <v>18551130.939999998</v>
      </c>
      <c r="N9">
        <v>12471783.689999999</v>
      </c>
      <c r="O9">
        <v>60714955.620000005</v>
      </c>
      <c r="Q9" s="148" t="s">
        <v>215</v>
      </c>
      <c r="R9">
        <v>1153287.6099999999</v>
      </c>
      <c r="S9">
        <v>403650.69</v>
      </c>
    </row>
    <row r="10" spans="1:22">
      <c r="G10" s="150" t="s">
        <v>1643</v>
      </c>
      <c r="H10" s="47">
        <v>0.12127659574468083</v>
      </c>
      <c r="Q10" s="151" t="s">
        <v>1520</v>
      </c>
      <c r="R10">
        <v>335373.98</v>
      </c>
      <c r="S10">
        <v>117380.88999999998</v>
      </c>
    </row>
    <row r="11" spans="1:22">
      <c r="A11" s="148" t="s">
        <v>3518</v>
      </c>
      <c r="G11" s="150" t="s">
        <v>1569</v>
      </c>
      <c r="H11" s="47">
        <v>0.1144</v>
      </c>
      <c r="Q11" s="151" t="s">
        <v>1603</v>
      </c>
      <c r="R11">
        <v>247015.85000000006</v>
      </c>
      <c r="S11">
        <v>86455.559999999983</v>
      </c>
    </row>
    <row r="12" spans="1:22">
      <c r="G12" s="150" t="s">
        <v>1542</v>
      </c>
      <c r="H12" s="47">
        <v>0.12629629629629635</v>
      </c>
      <c r="Q12" s="151" t="s">
        <v>1581</v>
      </c>
      <c r="R12">
        <v>412596.92</v>
      </c>
      <c r="S12">
        <v>144408.93000000005</v>
      </c>
    </row>
    <row r="13" spans="1:22">
      <c r="G13" s="150" t="s">
        <v>1603</v>
      </c>
      <c r="H13" s="47">
        <v>0.14311111111111111</v>
      </c>
      <c r="Q13" s="151" t="s">
        <v>1534</v>
      </c>
      <c r="R13">
        <v>158300.85999999996</v>
      </c>
      <c r="S13">
        <v>55405.31</v>
      </c>
    </row>
    <row r="14" spans="1:22">
      <c r="G14" s="150" t="s">
        <v>1581</v>
      </c>
      <c r="H14" s="47">
        <v>0.10812500000000003</v>
      </c>
      <c r="Q14" s="148" t="s">
        <v>216</v>
      </c>
      <c r="R14">
        <v>21560177.789999999</v>
      </c>
      <c r="S14">
        <v>3234026.63</v>
      </c>
    </row>
    <row r="15" spans="1:22">
      <c r="G15" s="150" t="s">
        <v>1003</v>
      </c>
      <c r="H15" s="47">
        <v>0.12640625000000003</v>
      </c>
      <c r="Q15" s="151" t="s">
        <v>1643</v>
      </c>
      <c r="R15">
        <v>4845366.5600000005</v>
      </c>
      <c r="S15">
        <v>726804.97999999986</v>
      </c>
    </row>
    <row r="16" spans="1:22">
      <c r="G16" s="150" t="s">
        <v>1707</v>
      </c>
      <c r="H16" s="47">
        <v>0.11470588235294113</v>
      </c>
      <c r="Q16" s="151" t="s">
        <v>1003</v>
      </c>
      <c r="R16">
        <v>5962131.4399999976</v>
      </c>
      <c r="S16">
        <v>894319.71999999974</v>
      </c>
    </row>
    <row r="17" spans="7:19">
      <c r="G17" s="150" t="s">
        <v>1606</v>
      </c>
      <c r="H17" s="47">
        <v>0.11627450980392155</v>
      </c>
      <c r="Q17" s="151" t="s">
        <v>1707</v>
      </c>
      <c r="R17">
        <v>4944785.8000000007</v>
      </c>
      <c r="S17">
        <v>741717.85</v>
      </c>
    </row>
    <row r="18" spans="7:19">
      <c r="G18" s="150" t="s">
        <v>1549</v>
      </c>
      <c r="H18" s="47">
        <v>0.13078431372549021</v>
      </c>
      <c r="Q18" s="151" t="s">
        <v>1574</v>
      </c>
      <c r="R18">
        <v>5807893.9899999993</v>
      </c>
      <c r="S18">
        <v>871184.08000000007</v>
      </c>
    </row>
    <row r="19" spans="7:19">
      <c r="G19" s="150" t="s">
        <v>81</v>
      </c>
      <c r="H19" s="47">
        <v>0.13647058823529409</v>
      </c>
      <c r="Q19" s="148" t="s">
        <v>1005</v>
      </c>
      <c r="R19">
        <v>3813203.0099999993</v>
      </c>
      <c r="S19">
        <v>762640.61</v>
      </c>
    </row>
    <row r="20" spans="7:19">
      <c r="G20" s="150" t="s">
        <v>1574</v>
      </c>
      <c r="H20" s="47">
        <v>0.13062499999999996</v>
      </c>
      <c r="Q20" s="151" t="s">
        <v>1566</v>
      </c>
      <c r="R20">
        <v>688216.85</v>
      </c>
      <c r="S20">
        <v>137643.34999999998</v>
      </c>
    </row>
    <row r="21" spans="7:19">
      <c r="G21" s="150" t="s">
        <v>1650</v>
      </c>
      <c r="H21" s="47">
        <v>0.10884615384615384</v>
      </c>
      <c r="Q21" s="151" t="s">
        <v>1004</v>
      </c>
      <c r="R21">
        <v>1251011.5599999998</v>
      </c>
      <c r="S21">
        <v>250202.32000000004</v>
      </c>
    </row>
    <row r="22" spans="7:19">
      <c r="G22" s="150" t="s">
        <v>1534</v>
      </c>
      <c r="H22" s="47">
        <v>0.12488372093023256</v>
      </c>
      <c r="Q22" s="151" t="s">
        <v>1549</v>
      </c>
      <c r="R22">
        <v>964718.48999999976</v>
      </c>
      <c r="S22">
        <v>192943.69999999998</v>
      </c>
    </row>
    <row r="23" spans="7:19">
      <c r="G23" s="150" t="s">
        <v>1505</v>
      </c>
      <c r="H23" s="47">
        <v>0.11477272727272726</v>
      </c>
      <c r="Q23" s="151" t="s">
        <v>81</v>
      </c>
      <c r="R23">
        <v>909256.11</v>
      </c>
      <c r="S23">
        <v>181851.24000000002</v>
      </c>
    </row>
    <row r="24" spans="7:19">
      <c r="G24" s="150" t="s">
        <v>3504</v>
      </c>
      <c r="H24" s="47">
        <v>0.12329999999999999</v>
      </c>
      <c r="Q24" s="148" t="s">
        <v>1504</v>
      </c>
      <c r="R24">
        <v>3787717.8899999992</v>
      </c>
      <c r="S24">
        <v>946929.49</v>
      </c>
    </row>
    <row r="25" spans="7:19">
      <c r="Q25" s="151" t="s">
        <v>1586</v>
      </c>
      <c r="R25">
        <v>980954.29</v>
      </c>
      <c r="S25">
        <v>245238.56000000003</v>
      </c>
    </row>
    <row r="26" spans="7:19">
      <c r="Q26" s="151" t="s">
        <v>1542</v>
      </c>
      <c r="R26">
        <v>1264339.3</v>
      </c>
      <c r="S26">
        <v>316084.84000000003</v>
      </c>
    </row>
    <row r="27" spans="7:19">
      <c r="Q27" s="151" t="s">
        <v>1650</v>
      </c>
      <c r="R27">
        <v>596907.42999999993</v>
      </c>
      <c r="S27">
        <v>149226.87</v>
      </c>
    </row>
    <row r="28" spans="7:19">
      <c r="Q28" s="151" t="s">
        <v>1505</v>
      </c>
      <c r="R28">
        <v>945516.86999999976</v>
      </c>
      <c r="S28">
        <v>236379.21999999997</v>
      </c>
    </row>
    <row r="29" spans="7:19">
      <c r="Q29" s="148" t="s">
        <v>3504</v>
      </c>
      <c r="R29">
        <v>30722511.779999997</v>
      </c>
      <c r="S29">
        <v>5510497.5799999991</v>
      </c>
    </row>
    <row r="34" spans="1:23">
      <c r="A34" s="154"/>
      <c r="B34" s="154"/>
      <c r="C34" s="154"/>
      <c r="D34" s="154"/>
      <c r="E34" s="154"/>
      <c r="F34" s="154"/>
      <c r="G34" s="154"/>
      <c r="H34" s="154"/>
      <c r="I34" s="154"/>
      <c r="J34" s="154"/>
      <c r="K34" s="154"/>
      <c r="L34" s="154"/>
      <c r="M34" s="154"/>
      <c r="N34" s="154"/>
      <c r="O34" s="154"/>
      <c r="P34" s="154"/>
      <c r="Q34" s="154"/>
      <c r="R34" s="154"/>
      <c r="S34" s="154"/>
      <c r="T34" s="154"/>
      <c r="U34" s="154"/>
      <c r="V34" s="154"/>
    </row>
    <row r="35" spans="1:23">
      <c r="A35" s="178" t="s">
        <v>3520</v>
      </c>
      <c r="B35" s="178"/>
      <c r="C35" s="178"/>
      <c r="E35" s="178" t="s">
        <v>3523</v>
      </c>
      <c r="F35" s="178"/>
      <c r="G35" s="178"/>
      <c r="H35" s="178"/>
      <c r="I35" s="178"/>
      <c r="J35" s="178"/>
      <c r="K35" s="178"/>
      <c r="M35" s="178" t="s">
        <v>3524</v>
      </c>
      <c r="N35" s="178"/>
      <c r="O35" s="178"/>
      <c r="Q35" s="178" t="s">
        <v>3526</v>
      </c>
      <c r="R35" s="178"/>
      <c r="S35" s="178"/>
      <c r="U35" s="178" t="s">
        <v>3528</v>
      </c>
      <c r="V35" s="178"/>
      <c r="W35" s="178"/>
    </row>
    <row r="36" spans="1:23">
      <c r="A36" s="147" t="s">
        <v>3503</v>
      </c>
      <c r="B36" t="s">
        <v>110</v>
      </c>
      <c r="C36" t="s">
        <v>3521</v>
      </c>
      <c r="E36" s="147" t="s">
        <v>110</v>
      </c>
      <c r="F36" s="147" t="s">
        <v>3505</v>
      </c>
      <c r="M36" s="147" t="s">
        <v>3503</v>
      </c>
      <c r="N36" t="s">
        <v>110</v>
      </c>
      <c r="O36" t="s">
        <v>3519</v>
      </c>
      <c r="Q36" s="147" t="s">
        <v>3503</v>
      </c>
      <c r="R36" t="s">
        <v>110</v>
      </c>
      <c r="S36" t="s">
        <v>3525</v>
      </c>
      <c r="U36" s="147" t="s">
        <v>3503</v>
      </c>
      <c r="V36" t="s">
        <v>110</v>
      </c>
      <c r="W36" t="s">
        <v>3527</v>
      </c>
    </row>
    <row r="37" spans="1:23">
      <c r="A37" s="148" t="s">
        <v>33</v>
      </c>
      <c r="B37" s="153">
        <v>0.2898490348925335</v>
      </c>
      <c r="C37" s="153">
        <v>1</v>
      </c>
      <c r="E37" s="147" t="s">
        <v>3503</v>
      </c>
      <c r="F37" t="s">
        <v>1513</v>
      </c>
      <c r="G37" t="s">
        <v>215</v>
      </c>
      <c r="H37" t="s">
        <v>216</v>
      </c>
      <c r="I37" t="s">
        <v>1005</v>
      </c>
      <c r="J37" t="s">
        <v>1504</v>
      </c>
      <c r="K37" t="s">
        <v>3504</v>
      </c>
      <c r="M37" s="148" t="s">
        <v>55</v>
      </c>
      <c r="N37">
        <v>5447944.290000001</v>
      </c>
      <c r="O37" s="153"/>
      <c r="Q37" s="148" t="s">
        <v>55</v>
      </c>
      <c r="R37">
        <v>5447944.290000001</v>
      </c>
      <c r="S37">
        <v>5447944.290000001</v>
      </c>
      <c r="U37" s="148" t="s">
        <v>1003</v>
      </c>
      <c r="V37">
        <v>12628203.539999999</v>
      </c>
      <c r="W37">
        <v>1</v>
      </c>
    </row>
    <row r="38" spans="1:23">
      <c r="A38" s="148" t="s">
        <v>22</v>
      </c>
      <c r="B38" s="153">
        <v>0.19919095017861091</v>
      </c>
      <c r="C38" s="153">
        <v>0.68722309271260607</v>
      </c>
      <c r="E38" s="148" t="s">
        <v>33</v>
      </c>
      <c r="F38" s="153">
        <v>7.2468654781459394E-3</v>
      </c>
      <c r="G38" s="153">
        <v>2.4645920468251124E-2</v>
      </c>
      <c r="H38" s="153">
        <v>0.73927094273668692</v>
      </c>
      <c r="I38" s="153">
        <v>0.1357347175815562</v>
      </c>
      <c r="J38" s="153">
        <v>9.3101553735359763E-2</v>
      </c>
      <c r="K38" s="153">
        <v>1</v>
      </c>
      <c r="M38" s="148" t="s">
        <v>56</v>
      </c>
      <c r="N38">
        <v>4386313.4799999995</v>
      </c>
      <c r="O38" s="153">
        <v>-0.19486814722916362</v>
      </c>
      <c r="Q38" s="148" t="s">
        <v>56</v>
      </c>
      <c r="R38">
        <v>4386313.4799999995</v>
      </c>
      <c r="S38">
        <v>9834257.7699999996</v>
      </c>
      <c r="U38" s="148" t="s">
        <v>1707</v>
      </c>
      <c r="V38">
        <v>10660521.709999997</v>
      </c>
      <c r="W38">
        <v>2</v>
      </c>
    </row>
    <row r="39" spans="1:23">
      <c r="A39" s="148" t="s">
        <v>28</v>
      </c>
      <c r="B39" s="153">
        <v>0.30554466771098338</v>
      </c>
      <c r="C39" s="153">
        <v>1.05415106116972</v>
      </c>
      <c r="E39" s="148" t="s">
        <v>22</v>
      </c>
      <c r="F39" s="153">
        <v>1.887679921009898E-2</v>
      </c>
      <c r="G39" s="153">
        <v>3.8610733502445461E-2</v>
      </c>
      <c r="H39" s="153">
        <v>0.5789135970267647</v>
      </c>
      <c r="I39" s="153">
        <v>0.19530747548900745</v>
      </c>
      <c r="J39" s="153">
        <v>0.16829139477168339</v>
      </c>
      <c r="K39" s="153">
        <v>1</v>
      </c>
      <c r="M39" s="148" t="s">
        <v>57</v>
      </c>
      <c r="N39">
        <v>6001073.9700000007</v>
      </c>
      <c r="O39" s="153">
        <v>0.3681361346749894</v>
      </c>
      <c r="Q39" s="148" t="s">
        <v>57</v>
      </c>
      <c r="R39">
        <v>6001073.9700000007</v>
      </c>
      <c r="S39">
        <v>15835331.74</v>
      </c>
      <c r="U39" s="148" t="s">
        <v>1574</v>
      </c>
      <c r="V39">
        <v>9225561.9700000007</v>
      </c>
      <c r="W39">
        <v>3</v>
      </c>
    </row>
    <row r="40" spans="1:23">
      <c r="A40" s="148" t="s">
        <v>127</v>
      </c>
      <c r="B40" s="153">
        <v>0.20541534721787219</v>
      </c>
      <c r="C40" s="153">
        <v>0.7086977098061874</v>
      </c>
      <c r="E40" s="148" t="s">
        <v>28</v>
      </c>
      <c r="F40" s="153">
        <v>1.2780572826898495E-2</v>
      </c>
      <c r="G40" s="153">
        <v>3.7984732158868578E-2</v>
      </c>
      <c r="H40" s="153">
        <v>0.71977506402097557</v>
      </c>
      <c r="I40" s="153">
        <v>0.11045547016121701</v>
      </c>
      <c r="J40" s="153">
        <v>0.11900416083204032</v>
      </c>
      <c r="K40" s="153">
        <v>1</v>
      </c>
      <c r="M40" s="148" t="s">
        <v>58</v>
      </c>
      <c r="N40">
        <v>5892327.8599999994</v>
      </c>
      <c r="O40" s="153">
        <v>-1.8121108078926289E-2</v>
      </c>
      <c r="Q40" s="148" t="s">
        <v>58</v>
      </c>
      <c r="R40">
        <v>5892327.8599999994</v>
      </c>
      <c r="S40">
        <v>21727659.600000001</v>
      </c>
      <c r="U40" s="148" t="s">
        <v>1643</v>
      </c>
      <c r="V40">
        <v>8730120.9700000007</v>
      </c>
      <c r="W40">
        <v>4</v>
      </c>
    </row>
    <row r="41" spans="1:23">
      <c r="A41" s="148" t="s">
        <v>3504</v>
      </c>
      <c r="B41" s="153">
        <v>1</v>
      </c>
      <c r="C41" s="153"/>
      <c r="E41" s="148" t="s">
        <v>127</v>
      </c>
      <c r="F41" s="153">
        <v>1.438167582587379E-2</v>
      </c>
      <c r="G41" s="153">
        <v>4.7150120192631394E-2</v>
      </c>
      <c r="H41" s="153">
        <v>0.63187789620812473</v>
      </c>
      <c r="I41" s="153">
        <v>0.15480994362884112</v>
      </c>
      <c r="J41" s="153">
        <v>0.15178036414452917</v>
      </c>
      <c r="K41" s="153">
        <v>1</v>
      </c>
      <c r="M41" s="148" t="s">
        <v>59</v>
      </c>
      <c r="N41">
        <v>4818963.29</v>
      </c>
      <c r="O41" s="153">
        <v>-0.18216307637708393</v>
      </c>
      <c r="Q41" s="148" t="s">
        <v>59</v>
      </c>
      <c r="R41">
        <v>4818963.29</v>
      </c>
      <c r="S41">
        <v>26546622.890000001</v>
      </c>
      <c r="U41" s="148" t="s">
        <v>1004</v>
      </c>
      <c r="V41">
        <v>2565737.6900000004</v>
      </c>
      <c r="W41">
        <v>5</v>
      </c>
    </row>
    <row r="42" spans="1:23">
      <c r="E42" s="148" t="s">
        <v>3504</v>
      </c>
      <c r="F42" s="153">
        <v>1.2719837346724557E-2</v>
      </c>
      <c r="G42" s="153">
        <v>3.6125895631511966E-2</v>
      </c>
      <c r="H42" s="153">
        <v>0.67931216895123214</v>
      </c>
      <c r="I42" s="153">
        <v>0.14379547676263293</v>
      </c>
      <c r="J42" s="153">
        <v>0.12804662130789846</v>
      </c>
      <c r="K42" s="153">
        <v>1</v>
      </c>
      <c r="M42" s="148" t="s">
        <v>60</v>
      </c>
      <c r="N42">
        <v>5780893.8100000024</v>
      </c>
      <c r="O42" s="153">
        <v>0.19961358120244205</v>
      </c>
      <c r="Q42" s="148" t="s">
        <v>60</v>
      </c>
      <c r="R42">
        <v>5780893.8100000024</v>
      </c>
      <c r="S42">
        <v>32327516.700000003</v>
      </c>
      <c r="U42" s="148" t="s">
        <v>1549</v>
      </c>
      <c r="V42">
        <v>2486949.7599999993</v>
      </c>
      <c r="W42">
        <v>6</v>
      </c>
    </row>
    <row r="43" spans="1:23">
      <c r="M43" s="148" t="s">
        <v>61</v>
      </c>
      <c r="N43">
        <v>6523362.0200000023</v>
      </c>
      <c r="O43" s="153">
        <v>0.12843484665219956</v>
      </c>
      <c r="Q43" s="148" t="s">
        <v>61</v>
      </c>
      <c r="R43">
        <v>6523362.0200000023</v>
      </c>
      <c r="S43">
        <v>38850878.720000006</v>
      </c>
      <c r="U43" s="148" t="s">
        <v>1542</v>
      </c>
      <c r="V43">
        <v>2119039.16</v>
      </c>
      <c r="W43">
        <v>7</v>
      </c>
    </row>
    <row r="44" spans="1:23">
      <c r="M44" s="148" t="s">
        <v>62</v>
      </c>
      <c r="N44">
        <v>5429584.120000002</v>
      </c>
      <c r="O44" s="153">
        <v>-0.16767088759547336</v>
      </c>
      <c r="Q44" s="148" t="s">
        <v>62</v>
      </c>
      <c r="R44">
        <v>5429584.120000002</v>
      </c>
      <c r="S44">
        <v>44280462.840000011</v>
      </c>
      <c r="U44" s="148" t="s">
        <v>81</v>
      </c>
      <c r="V44">
        <v>2073286.8799999997</v>
      </c>
      <c r="W44">
        <v>8</v>
      </c>
    </row>
    <row r="45" spans="1:23">
      <c r="M45" s="148" t="s">
        <v>63</v>
      </c>
      <c r="N45">
        <v>5057593.4100000011</v>
      </c>
      <c r="O45" s="153">
        <v>-6.8511823701149471E-2</v>
      </c>
      <c r="Q45" s="148" t="s">
        <v>63</v>
      </c>
      <c r="R45">
        <v>5057593.4100000011</v>
      </c>
      <c r="S45">
        <v>49338056.250000015</v>
      </c>
      <c r="U45" s="148" t="s">
        <v>1586</v>
      </c>
      <c r="V45">
        <v>1947297.0499999996</v>
      </c>
      <c r="W45">
        <v>9</v>
      </c>
    </row>
    <row r="46" spans="1:23">
      <c r="M46" s="148" t="s">
        <v>64</v>
      </c>
      <c r="N46">
        <v>4111755.0100000002</v>
      </c>
      <c r="O46" s="153">
        <v>-0.18701353061119252</v>
      </c>
      <c r="Q46" s="148" t="s">
        <v>64</v>
      </c>
      <c r="R46">
        <v>4111755.0100000002</v>
      </c>
      <c r="S46">
        <v>53449811.260000013</v>
      </c>
      <c r="U46" s="148" t="s">
        <v>1650</v>
      </c>
      <c r="V46">
        <v>1864323.56</v>
      </c>
      <c r="W46">
        <v>10</v>
      </c>
    </row>
    <row r="47" spans="1:23">
      <c r="M47" s="148" t="s">
        <v>65</v>
      </c>
      <c r="N47">
        <v>3637504.2699999991</v>
      </c>
      <c r="O47" s="153">
        <v>-0.11534022305477805</v>
      </c>
      <c r="Q47" s="148" t="s">
        <v>65</v>
      </c>
      <c r="R47">
        <v>3637504.2699999991</v>
      </c>
      <c r="S47">
        <v>57087315.530000009</v>
      </c>
      <c r="U47" s="148" t="s">
        <v>1505</v>
      </c>
      <c r="V47">
        <v>1843685.16</v>
      </c>
      <c r="W47">
        <v>11</v>
      </c>
    </row>
    <row r="48" spans="1:23">
      <c r="M48" s="148" t="s">
        <v>66</v>
      </c>
      <c r="N48">
        <v>3627640.0899999994</v>
      </c>
      <c r="O48" s="153">
        <v>-2.711798878520548E-3</v>
      </c>
      <c r="Q48" s="148" t="s">
        <v>66</v>
      </c>
      <c r="R48">
        <v>3627640.0899999994</v>
      </c>
      <c r="S48">
        <v>60714955.620000005</v>
      </c>
      <c r="U48" s="148" t="s">
        <v>1566</v>
      </c>
      <c r="V48">
        <v>1604561.6599999997</v>
      </c>
      <c r="W48">
        <v>12</v>
      </c>
    </row>
    <row r="49" spans="1:27">
      <c r="M49" s="148" t="s">
        <v>3504</v>
      </c>
      <c r="N49">
        <v>60714955.620000005</v>
      </c>
      <c r="O49" s="153"/>
      <c r="Q49" s="148" t="s">
        <v>3504</v>
      </c>
      <c r="R49">
        <v>60714955.620000005</v>
      </c>
      <c r="U49" s="148" t="s">
        <v>1520</v>
      </c>
      <c r="V49">
        <v>649368.94999999995</v>
      </c>
      <c r="W49">
        <v>13</v>
      </c>
    </row>
    <row r="50" spans="1:27">
      <c r="U50" s="148" t="s">
        <v>1581</v>
      </c>
      <c r="V50">
        <v>639627.48</v>
      </c>
      <c r="W50">
        <v>14</v>
      </c>
    </row>
    <row r="51" spans="1:27">
      <c r="U51" s="148" t="s">
        <v>1603</v>
      </c>
      <c r="V51">
        <v>461400.20000000013</v>
      </c>
      <c r="W51">
        <v>15</v>
      </c>
    </row>
    <row r="52" spans="1:27">
      <c r="U52" s="148" t="s">
        <v>1534</v>
      </c>
      <c r="V52">
        <v>442985.52</v>
      </c>
      <c r="W52">
        <v>16</v>
      </c>
    </row>
    <row r="53" spans="1:27">
      <c r="U53" s="148" t="s">
        <v>1569</v>
      </c>
      <c r="V53">
        <v>209647.78999999998</v>
      </c>
      <c r="W53">
        <v>17</v>
      </c>
    </row>
    <row r="54" spans="1:27">
      <c r="U54" s="148" t="s">
        <v>1514</v>
      </c>
      <c r="V54">
        <v>188076.13999999998</v>
      </c>
      <c r="W54">
        <v>18</v>
      </c>
    </row>
    <row r="55" spans="1:27">
      <c r="U55" s="148" t="s">
        <v>1539</v>
      </c>
      <c r="V55">
        <v>187740.78000000003</v>
      </c>
      <c r="W55">
        <v>19</v>
      </c>
    </row>
    <row r="56" spans="1:27">
      <c r="U56" s="148" t="s">
        <v>1606</v>
      </c>
      <c r="V56">
        <v>186819.64999999994</v>
      </c>
      <c r="W56">
        <v>20</v>
      </c>
    </row>
    <row r="57" spans="1:27">
      <c r="U57" s="148" t="s">
        <v>3504</v>
      </c>
      <c r="V57">
        <v>60714955.619999997</v>
      </c>
    </row>
    <row r="60" spans="1:27">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c r="AA60" s="185"/>
    </row>
    <row r="61" spans="1:27">
      <c r="A61" s="178" t="s">
        <v>3529</v>
      </c>
      <c r="B61" s="178"/>
      <c r="D61" s="178" t="s">
        <v>3531</v>
      </c>
      <c r="E61" s="178"/>
      <c r="G61" s="178" t="s">
        <v>3533</v>
      </c>
      <c r="H61" s="178"/>
      <c r="J61" s="178" t="s">
        <v>3533</v>
      </c>
      <c r="K61" s="178"/>
    </row>
    <row r="62" spans="1:27">
      <c r="A62" s="147" t="s">
        <v>3503</v>
      </c>
      <c r="B62" t="s">
        <v>110</v>
      </c>
      <c r="D62" s="147" t="s">
        <v>3530</v>
      </c>
      <c r="E62" t="s">
        <v>3512</v>
      </c>
      <c r="G62" s="155" t="s">
        <v>3503</v>
      </c>
      <c r="H62" s="60" t="s">
        <v>3532</v>
      </c>
      <c r="J62" s="147" t="s">
        <v>3503</v>
      </c>
      <c r="K62" t="s">
        <v>3534</v>
      </c>
    </row>
    <row r="63" spans="1:27">
      <c r="A63" s="148" t="s">
        <v>3514</v>
      </c>
      <c r="D63" s="148" t="s">
        <v>2437</v>
      </c>
      <c r="E63">
        <v>1582.58</v>
      </c>
      <c r="G63" s="156" t="s">
        <v>33</v>
      </c>
      <c r="H63" s="60" t="e">
        <v>#DIV/0!</v>
      </c>
      <c r="J63" s="148" t="s">
        <v>1513</v>
      </c>
      <c r="K63">
        <v>4142022.3200000022</v>
      </c>
    </row>
    <row r="64" spans="1:27">
      <c r="A64" s="151" t="s">
        <v>55</v>
      </c>
      <c r="B64">
        <v>137651.07999999999</v>
      </c>
      <c r="D64" s="148" t="s">
        <v>3504</v>
      </c>
      <c r="E64">
        <v>1582.58</v>
      </c>
      <c r="G64" s="156" t="s">
        <v>22</v>
      </c>
      <c r="H64" s="60" t="e">
        <v>#DIV/0!</v>
      </c>
      <c r="J64" s="148" t="s">
        <v>215</v>
      </c>
      <c r="K64">
        <v>12109572.090000002</v>
      </c>
    </row>
    <row r="65" spans="1:11">
      <c r="A65" s="151" t="s">
        <v>56</v>
      </c>
      <c r="B65">
        <v>263821.86</v>
      </c>
      <c r="G65" s="156" t="s">
        <v>28</v>
      </c>
      <c r="H65" s="60" t="e">
        <v>#DIV/0!</v>
      </c>
      <c r="J65" s="148" t="s">
        <v>216</v>
      </c>
      <c r="K65">
        <v>242393879.75000015</v>
      </c>
    </row>
    <row r="66" spans="1:11">
      <c r="A66" s="151" t="s">
        <v>57</v>
      </c>
      <c r="B66">
        <v>307596.73</v>
      </c>
      <c r="G66" s="156" t="s">
        <v>127</v>
      </c>
      <c r="H66" s="60" t="e">
        <v>#DIV/0!</v>
      </c>
      <c r="J66" s="148" t="s">
        <v>1005</v>
      </c>
      <c r="K66">
        <v>53665944.290000036</v>
      </c>
    </row>
    <row r="67" spans="1:11">
      <c r="A67" s="151" t="s">
        <v>58</v>
      </c>
      <c r="B67">
        <v>381639.22</v>
      </c>
      <c r="G67" s="156" t="s">
        <v>3504</v>
      </c>
      <c r="H67" s="60" t="e">
        <v>#DIV/0!</v>
      </c>
      <c r="J67" s="148" t="s">
        <v>1504</v>
      </c>
      <c r="K67">
        <v>40593803.039999999</v>
      </c>
    </row>
    <row r="68" spans="1:11">
      <c r="A68" s="151" t="s">
        <v>59</v>
      </c>
      <c r="B68">
        <v>216732.39</v>
      </c>
      <c r="J68" s="148" t="s">
        <v>3504</v>
      </c>
      <c r="K68">
        <v>1708599294.8999989</v>
      </c>
    </row>
    <row r="69" spans="1:11">
      <c r="A69" s="151" t="s">
        <v>60</v>
      </c>
      <c r="B69">
        <v>921593.10000000009</v>
      </c>
    </row>
    <row r="70" spans="1:11">
      <c r="A70" s="151" t="s">
        <v>61</v>
      </c>
      <c r="B70">
        <v>594498.04999999993</v>
      </c>
    </row>
    <row r="71" spans="1:11">
      <c r="A71" s="151" t="s">
        <v>62</v>
      </c>
      <c r="B71">
        <v>333048.01</v>
      </c>
    </row>
    <row r="72" spans="1:11">
      <c r="A72" s="151" t="s">
        <v>63</v>
      </c>
      <c r="B72">
        <v>319746.24</v>
      </c>
    </row>
    <row r="73" spans="1:11">
      <c r="A73" s="151" t="s">
        <v>64</v>
      </c>
      <c r="B73">
        <v>934554.12999999989</v>
      </c>
    </row>
    <row r="74" spans="1:11">
      <c r="A74" s="151" t="s">
        <v>65</v>
      </c>
      <c r="B74">
        <v>348097.67000000004</v>
      </c>
    </row>
    <row r="75" spans="1:11">
      <c r="A75" s="151" t="s">
        <v>66</v>
      </c>
      <c r="B75">
        <v>219857.11</v>
      </c>
    </row>
    <row r="76" spans="1:11">
      <c r="A76" s="148" t="s">
        <v>3515</v>
      </c>
      <c r="B76">
        <v>4472013.5300000021</v>
      </c>
    </row>
    <row r="77" spans="1:11">
      <c r="A77" s="148" t="s">
        <v>3516</v>
      </c>
      <c r="B77">
        <v>4244197.8500000006</v>
      </c>
    </row>
    <row r="78" spans="1:11">
      <c r="A78" s="148" t="s">
        <v>3504</v>
      </c>
      <c r="B78">
        <v>13695046.970000003</v>
      </c>
    </row>
    <row r="82" spans="1:19">
      <c r="A82" s="186" t="s">
        <v>3535</v>
      </c>
      <c r="B82" s="186"/>
      <c r="C82" s="186"/>
      <c r="D82" s="186"/>
      <c r="E82" s="186"/>
      <c r="F82" s="186"/>
      <c r="G82" s="186"/>
      <c r="H82" s="186"/>
      <c r="I82" s="186"/>
      <c r="J82" s="186"/>
      <c r="K82" s="186"/>
      <c r="L82" s="186"/>
      <c r="M82" s="186"/>
      <c r="N82" s="186"/>
      <c r="O82" s="186"/>
      <c r="P82" s="186"/>
      <c r="Q82" s="186"/>
      <c r="R82" s="186"/>
      <c r="S82" s="186"/>
    </row>
    <row r="84" spans="1:19">
      <c r="A84" s="147" t="s">
        <v>3503</v>
      </c>
      <c r="B84" t="s">
        <v>110</v>
      </c>
    </row>
    <row r="85" spans="1:19">
      <c r="A85" s="148" t="s">
        <v>1513</v>
      </c>
      <c r="B85">
        <v>772284.35999999987</v>
      </c>
      <c r="I85" s="147" t="s">
        <v>3503</v>
      </c>
      <c r="J85" t="s">
        <v>110</v>
      </c>
    </row>
    <row r="86" spans="1:19">
      <c r="A86" s="148" t="s">
        <v>215</v>
      </c>
      <c r="B86">
        <v>2193382.1500000004</v>
      </c>
      <c r="I86" s="152">
        <v>45654</v>
      </c>
      <c r="J86">
        <v>119270.88</v>
      </c>
    </row>
    <row r="87" spans="1:19">
      <c r="A87" s="148" t="s">
        <v>216</v>
      </c>
      <c r="B87">
        <v>41244408.189999998</v>
      </c>
      <c r="I87" s="152">
        <v>45655</v>
      </c>
      <c r="J87">
        <v>8347.2000000000007</v>
      </c>
    </row>
    <row r="88" spans="1:19">
      <c r="A88" s="148" t="s">
        <v>1005</v>
      </c>
      <c r="B88">
        <v>8730535.9900000021</v>
      </c>
      <c r="I88" s="152">
        <v>45656</v>
      </c>
      <c r="J88">
        <v>325347.75</v>
      </c>
    </row>
    <row r="89" spans="1:19">
      <c r="A89" s="148" t="s">
        <v>1504</v>
      </c>
      <c r="B89">
        <v>7774344.9300000044</v>
      </c>
      <c r="I89" s="152">
        <v>45657</v>
      </c>
      <c r="J89">
        <v>607.86</v>
      </c>
    </row>
    <row r="90" spans="1:19">
      <c r="A90" s="148" t="s">
        <v>3504</v>
      </c>
      <c r="B90">
        <v>60714955.620000005</v>
      </c>
      <c r="I90" s="152">
        <v>45658</v>
      </c>
      <c r="J90">
        <v>2053.52</v>
      </c>
    </row>
    <row r="91" spans="1:19">
      <c r="I91" s="152">
        <v>45659</v>
      </c>
      <c r="J91">
        <v>24983</v>
      </c>
    </row>
    <row r="92" spans="1:19">
      <c r="I92" s="152">
        <v>45660</v>
      </c>
      <c r="J92">
        <v>32503.24</v>
      </c>
    </row>
    <row r="93" spans="1:19">
      <c r="I93" s="152">
        <v>45661</v>
      </c>
      <c r="J93">
        <v>558706.80000000005</v>
      </c>
    </row>
    <row r="94" spans="1:19">
      <c r="I94" s="152">
        <v>45662</v>
      </c>
      <c r="J94">
        <v>144569.70000000001</v>
      </c>
    </row>
    <row r="95" spans="1:19">
      <c r="I95" s="152" t="s">
        <v>3504</v>
      </c>
      <c r="J95">
        <v>1216389.95</v>
      </c>
    </row>
  </sheetData>
  <mergeCells count="17">
    <mergeCell ref="U2:V2"/>
    <mergeCell ref="A2:B2"/>
    <mergeCell ref="D2:E2"/>
    <mergeCell ref="G2:H2"/>
    <mergeCell ref="J2:O2"/>
    <mergeCell ref="Q2:S2"/>
    <mergeCell ref="A35:C35"/>
    <mergeCell ref="E35:K35"/>
    <mergeCell ref="M35:O35"/>
    <mergeCell ref="Q35:S35"/>
    <mergeCell ref="U35:W35"/>
    <mergeCell ref="A60:AA60"/>
    <mergeCell ref="A61:B61"/>
    <mergeCell ref="D61:E61"/>
    <mergeCell ref="G61:H61"/>
    <mergeCell ref="A82:S82"/>
    <mergeCell ref="J61:K61"/>
  </mergeCells>
  <pageMargins left="0.7" right="0.7" top="0.75" bottom="0.75" header="0.3" footer="0.3"/>
  <drawing r:id="rId18"/>
  <extLst>
    <ext xmlns:x14="http://schemas.microsoft.com/office/spreadsheetml/2009/9/main" uri="{A8765BA9-456A-4dab-B4F3-ACF838C121DE}">
      <x14:slicerList>
        <x14:slicer r:id="rId19"/>
      </x14:slicerList>
    </ext>
    <ext xmlns:x15="http://schemas.microsoft.com/office/spreadsheetml/2010/11/main" uri="{7E03D99C-DC04-49d9-9315-930204A7B6E9}">
      <x15:timelineRefs>
        <x15:timelineRef r:id="rId20"/>
      </x15:timelineRef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0EADB-DB6D-425A-B6D2-D7E64DF049B3}">
  <dimension ref="A1:M216"/>
  <sheetViews>
    <sheetView topLeftCell="A136" workbookViewId="0">
      <selection activeCell="B159" sqref="B159"/>
    </sheetView>
  </sheetViews>
  <sheetFormatPr defaultRowHeight="14.4"/>
  <cols>
    <col min="1" max="1" width="13.77734375" bestFit="1" customWidth="1"/>
    <col min="2" max="2" width="18.109375" bestFit="1" customWidth="1"/>
    <col min="3" max="3" width="8" bestFit="1" customWidth="1"/>
    <col min="4" max="4" width="10" bestFit="1" customWidth="1"/>
    <col min="5" max="5" width="8.6640625" bestFit="1" customWidth="1"/>
    <col min="6" max="6" width="7.6640625" bestFit="1" customWidth="1"/>
    <col min="7" max="7" width="20.21875" bestFit="1" customWidth="1"/>
    <col min="8" max="8" width="11.6640625" bestFit="1" customWidth="1"/>
    <col min="9" max="9" width="20.21875" bestFit="1" customWidth="1"/>
    <col min="10" max="10" width="11.6640625" bestFit="1" customWidth="1"/>
    <col min="11" max="11" width="20.21875" bestFit="1" customWidth="1"/>
    <col min="12" max="12" width="16.44140625" bestFit="1" customWidth="1"/>
    <col min="13" max="13" width="25" bestFit="1" customWidth="1"/>
  </cols>
  <sheetData>
    <row r="1" spans="1:13">
      <c r="A1" s="177" t="s">
        <v>3536</v>
      </c>
      <c r="B1" s="177"/>
      <c r="C1" s="177"/>
      <c r="D1" s="177"/>
      <c r="E1" s="177"/>
      <c r="F1" s="177"/>
      <c r="G1" s="177"/>
      <c r="H1" s="177"/>
      <c r="I1" s="177"/>
      <c r="J1" s="177"/>
      <c r="K1" s="177"/>
      <c r="L1" s="177"/>
      <c r="M1" s="177"/>
    </row>
    <row r="2" spans="1:13">
      <c r="A2" s="147" t="s">
        <v>3503</v>
      </c>
      <c r="B2" t="s">
        <v>3512</v>
      </c>
    </row>
    <row r="3" spans="1:13">
      <c r="A3" s="148" t="s">
        <v>216</v>
      </c>
      <c r="B3">
        <v>6186661.1699999999</v>
      </c>
    </row>
    <row r="4" spans="1:13">
      <c r="A4" s="148" t="s">
        <v>1504</v>
      </c>
      <c r="B4">
        <v>1943586.2300000004</v>
      </c>
    </row>
    <row r="5" spans="1:13">
      <c r="A5" s="148" t="s">
        <v>3504</v>
      </c>
      <c r="B5">
        <v>8130247.4000000004</v>
      </c>
    </row>
    <row r="8" spans="1:13">
      <c r="A8" s="177" t="s">
        <v>3537</v>
      </c>
      <c r="B8" s="177"/>
      <c r="C8" s="177"/>
      <c r="D8" s="177"/>
      <c r="E8" s="177"/>
      <c r="F8" s="177"/>
      <c r="G8" s="177"/>
      <c r="H8" s="177"/>
      <c r="I8" s="177"/>
      <c r="J8" s="177"/>
      <c r="K8" s="177"/>
      <c r="L8" s="177"/>
      <c r="M8" s="177"/>
    </row>
    <row r="9" spans="1:13">
      <c r="A9" s="147" t="s">
        <v>3503</v>
      </c>
      <c r="B9" t="s">
        <v>110</v>
      </c>
    </row>
    <row r="10" spans="1:13">
      <c r="A10" s="148" t="s">
        <v>215</v>
      </c>
      <c r="B10">
        <v>2193382.1500000004</v>
      </c>
    </row>
    <row r="11" spans="1:13">
      <c r="A11" s="148" t="s">
        <v>216</v>
      </c>
      <c r="B11">
        <v>41244408.189999998</v>
      </c>
    </row>
    <row r="12" spans="1:13">
      <c r="A12" s="148" t="s">
        <v>1005</v>
      </c>
      <c r="B12">
        <v>8730535.9900000021</v>
      </c>
    </row>
    <row r="13" spans="1:13">
      <c r="A13" s="148" t="s">
        <v>1504</v>
      </c>
      <c r="B13">
        <v>7774344.9300000044</v>
      </c>
    </row>
    <row r="14" spans="1:13">
      <c r="A14" s="148" t="s">
        <v>3504</v>
      </c>
      <c r="B14">
        <v>59942671.260000005</v>
      </c>
    </row>
    <row r="17" spans="1:13">
      <c r="A17" s="177" t="s">
        <v>3538</v>
      </c>
      <c r="B17" s="177"/>
      <c r="C17" s="177"/>
      <c r="D17" s="177"/>
      <c r="E17" s="177"/>
      <c r="F17" s="177"/>
      <c r="G17" s="177"/>
      <c r="H17" s="177"/>
      <c r="I17" s="177"/>
      <c r="J17" s="177"/>
      <c r="K17" s="177"/>
      <c r="L17" s="177"/>
      <c r="M17" s="177"/>
    </row>
    <row r="18" spans="1:13">
      <c r="A18" s="147" t="s">
        <v>110</v>
      </c>
      <c r="B18" s="147" t="s">
        <v>3505</v>
      </c>
    </row>
    <row r="19" spans="1:13">
      <c r="A19" s="147" t="s">
        <v>3503</v>
      </c>
      <c r="B19" t="s">
        <v>1513</v>
      </c>
      <c r="C19" t="s">
        <v>215</v>
      </c>
      <c r="D19" t="s">
        <v>216</v>
      </c>
      <c r="E19" t="s">
        <v>1005</v>
      </c>
      <c r="F19" t="s">
        <v>1504</v>
      </c>
    </row>
    <row r="20" spans="1:13">
      <c r="A20" s="148" t="s">
        <v>3514</v>
      </c>
      <c r="B20" s="153"/>
      <c r="C20" s="153"/>
      <c r="D20" s="153"/>
      <c r="E20" s="153"/>
      <c r="F20" s="153"/>
    </row>
    <row r="21" spans="1:13">
      <c r="A21" s="148" t="s">
        <v>3515</v>
      </c>
      <c r="B21" s="153">
        <v>0.33666625604485478</v>
      </c>
      <c r="C21" s="153">
        <v>-0.15562674547245156</v>
      </c>
      <c r="D21" s="153">
        <v>-8.3837202228282615E-2</v>
      </c>
      <c r="E21" s="153">
        <v>0.34129895101626651</v>
      </c>
      <c r="F21" s="153">
        <v>-0.3508675978504156</v>
      </c>
    </row>
    <row r="22" spans="1:13">
      <c r="A22" s="148" t="s">
        <v>3516</v>
      </c>
      <c r="B22" s="153">
        <v>-0.43053403615858893</v>
      </c>
      <c r="C22" s="153">
        <v>-8.330325234870592E-2</v>
      </c>
      <c r="D22" s="153">
        <v>-0.26147988698735736</v>
      </c>
      <c r="E22" s="153">
        <v>-0.2375303973004009</v>
      </c>
      <c r="F22" s="153">
        <v>-0.21067852880900362</v>
      </c>
    </row>
    <row r="25" spans="1:13">
      <c r="A25" s="177" t="s">
        <v>3539</v>
      </c>
      <c r="B25" s="177"/>
      <c r="C25" s="177"/>
      <c r="D25" s="177"/>
      <c r="E25" s="177"/>
      <c r="F25" s="177"/>
      <c r="G25" s="177"/>
      <c r="H25" s="177"/>
      <c r="I25" s="177"/>
      <c r="J25" s="177"/>
      <c r="K25" s="177"/>
      <c r="L25" s="177"/>
      <c r="M25" s="177"/>
    </row>
    <row r="26" spans="1:13">
      <c r="B26" s="147" t="s">
        <v>3505</v>
      </c>
    </row>
    <row r="27" spans="1:13">
      <c r="B27" t="s">
        <v>1513</v>
      </c>
      <c r="D27" t="s">
        <v>215</v>
      </c>
      <c r="F27" t="s">
        <v>216</v>
      </c>
      <c r="H27" t="s">
        <v>1005</v>
      </c>
      <c r="J27" t="s">
        <v>1504</v>
      </c>
      <c r="L27" t="s">
        <v>3540</v>
      </c>
      <c r="M27" t="s">
        <v>3541</v>
      </c>
    </row>
    <row r="28" spans="1:13">
      <c r="A28" s="147" t="s">
        <v>3503</v>
      </c>
      <c r="B28" t="s">
        <v>110</v>
      </c>
      <c r="C28" t="s">
        <v>3512</v>
      </c>
      <c r="D28" t="s">
        <v>110</v>
      </c>
      <c r="E28" t="s">
        <v>3512</v>
      </c>
      <c r="F28" t="s">
        <v>110</v>
      </c>
      <c r="G28" t="s">
        <v>3512</v>
      </c>
      <c r="H28" t="s">
        <v>110</v>
      </c>
      <c r="I28" t="s">
        <v>3512</v>
      </c>
      <c r="J28" t="s">
        <v>110</v>
      </c>
      <c r="K28" t="s">
        <v>3512</v>
      </c>
    </row>
    <row r="29" spans="1:13">
      <c r="A29" s="148" t="s">
        <v>33</v>
      </c>
      <c r="B29">
        <v>127531.57999999996</v>
      </c>
      <c r="C29">
        <v>51012.630000000019</v>
      </c>
      <c r="D29">
        <v>433723.13000000018</v>
      </c>
      <c r="E29">
        <v>151803.09999999998</v>
      </c>
      <c r="F29">
        <v>13009816.679999994</v>
      </c>
      <c r="G29">
        <v>1951472.4900000007</v>
      </c>
      <c r="H29">
        <v>2388682.81</v>
      </c>
      <c r="I29">
        <v>477736.56999999995</v>
      </c>
      <c r="J29">
        <v>1638417.09</v>
      </c>
      <c r="K29">
        <v>409604.26999999996</v>
      </c>
      <c r="L29">
        <v>17598171.289999995</v>
      </c>
      <c r="M29">
        <v>3041629.0600000005</v>
      </c>
    </row>
    <row r="30" spans="1:13">
      <c r="A30" s="148" t="s">
        <v>22</v>
      </c>
      <c r="B30">
        <v>228293.54999999996</v>
      </c>
      <c r="C30">
        <v>91317.409999999989</v>
      </c>
      <c r="D30">
        <v>466953.18</v>
      </c>
      <c r="E30">
        <v>163433.59000000003</v>
      </c>
      <c r="F30">
        <v>7001305.6099999994</v>
      </c>
      <c r="G30">
        <v>1050195.8199999998</v>
      </c>
      <c r="H30">
        <v>2362023.1599999997</v>
      </c>
      <c r="I30">
        <v>472404.62000000005</v>
      </c>
      <c r="J30">
        <v>2035294.2</v>
      </c>
      <c r="K30">
        <v>508823.55999999994</v>
      </c>
      <c r="L30">
        <v>12093869.699999999</v>
      </c>
      <c r="M30">
        <v>2286175</v>
      </c>
    </row>
    <row r="31" spans="1:13">
      <c r="A31" s="148" t="s">
        <v>28</v>
      </c>
      <c r="B31">
        <v>237094.07999999996</v>
      </c>
      <c r="C31">
        <v>94837.609999999986</v>
      </c>
      <c r="D31">
        <v>704659.74</v>
      </c>
      <c r="E31">
        <v>246630.92999999996</v>
      </c>
      <c r="F31">
        <v>13352641.460000001</v>
      </c>
      <c r="G31">
        <v>2002896.2099999993</v>
      </c>
      <c r="H31">
        <v>2049073.89</v>
      </c>
      <c r="I31">
        <v>409814.77000000008</v>
      </c>
      <c r="J31">
        <v>2207661.7699999996</v>
      </c>
      <c r="K31">
        <v>551915.42999999993</v>
      </c>
      <c r="L31">
        <v>18551130.940000001</v>
      </c>
      <c r="M31">
        <v>3306094.9499999993</v>
      </c>
    </row>
    <row r="32" spans="1:13">
      <c r="A32" s="148" t="s">
        <v>127</v>
      </c>
      <c r="B32">
        <v>179365.15</v>
      </c>
      <c r="C32">
        <v>71746.039999999994</v>
      </c>
      <c r="D32">
        <v>588046.09999999986</v>
      </c>
      <c r="E32">
        <v>205816.14999999991</v>
      </c>
      <c r="F32">
        <v>7880644.4400000023</v>
      </c>
      <c r="G32">
        <v>1182096.6500000001</v>
      </c>
      <c r="H32">
        <v>1930756.13</v>
      </c>
      <c r="I32">
        <v>386151.23</v>
      </c>
      <c r="J32">
        <v>1892971.8699999996</v>
      </c>
      <c r="K32">
        <v>473242.96999999986</v>
      </c>
      <c r="L32">
        <v>12471783.689999999</v>
      </c>
      <c r="M32">
        <v>2319053.04</v>
      </c>
    </row>
    <row r="33" spans="1:13">
      <c r="A33" s="148" t="s">
        <v>3504</v>
      </c>
      <c r="B33">
        <v>772284.35999999987</v>
      </c>
      <c r="C33">
        <v>308913.69</v>
      </c>
      <c r="D33">
        <v>2193382.1500000004</v>
      </c>
      <c r="E33">
        <v>767683.7699999999</v>
      </c>
      <c r="F33">
        <v>41244408.189999998</v>
      </c>
      <c r="G33">
        <v>6186661.1699999999</v>
      </c>
      <c r="H33">
        <v>8730535.9899999984</v>
      </c>
      <c r="I33">
        <v>1746107.19</v>
      </c>
      <c r="J33">
        <v>7774344.9299999997</v>
      </c>
      <c r="K33">
        <v>1943586.2299999995</v>
      </c>
      <c r="L33">
        <v>60714955.61999999</v>
      </c>
      <c r="M33">
        <v>10952952.050000001</v>
      </c>
    </row>
    <row r="36" spans="1:13">
      <c r="A36" s="177" t="s">
        <v>3542</v>
      </c>
      <c r="B36" s="177"/>
      <c r="C36" s="177"/>
      <c r="D36" s="177"/>
      <c r="E36" s="177"/>
      <c r="F36" s="177"/>
      <c r="G36" s="177"/>
      <c r="H36" s="177"/>
      <c r="I36" s="177"/>
      <c r="J36" s="177"/>
      <c r="K36" s="177"/>
      <c r="L36" s="177"/>
      <c r="M36" s="177"/>
    </row>
    <row r="37" spans="1:13">
      <c r="A37" s="147" t="s">
        <v>3503</v>
      </c>
      <c r="B37" t="s">
        <v>3512</v>
      </c>
    </row>
    <row r="38" spans="1:13">
      <c r="A38" s="148" t="s">
        <v>33</v>
      </c>
      <c r="B38">
        <v>626458.49</v>
      </c>
    </row>
    <row r="39" spans="1:13">
      <c r="A39" s="151" t="s">
        <v>1643</v>
      </c>
      <c r="B39">
        <v>626458.49</v>
      </c>
    </row>
    <row r="40" spans="1:13">
      <c r="A40" s="148" t="s">
        <v>22</v>
      </c>
      <c r="B40">
        <v>323585.03000000003</v>
      </c>
    </row>
    <row r="41" spans="1:13">
      <c r="A41" s="151" t="s">
        <v>1574</v>
      </c>
      <c r="B41">
        <v>323585.03000000003</v>
      </c>
    </row>
    <row r="42" spans="1:13">
      <c r="A42" s="148" t="s">
        <v>28</v>
      </c>
      <c r="B42">
        <v>641600.30999999994</v>
      </c>
    </row>
    <row r="43" spans="1:13">
      <c r="A43" s="151" t="s">
        <v>1003</v>
      </c>
      <c r="B43">
        <v>641600.30999999994</v>
      </c>
    </row>
    <row r="44" spans="1:13">
      <c r="A44" s="148" t="s">
        <v>127</v>
      </c>
      <c r="B44">
        <v>451585.98999999993</v>
      </c>
    </row>
    <row r="45" spans="1:13">
      <c r="A45" s="151" t="s">
        <v>1003</v>
      </c>
      <c r="B45">
        <v>451585.98999999993</v>
      </c>
    </row>
    <row r="46" spans="1:13">
      <c r="A46" s="148" t="s">
        <v>3504</v>
      </c>
      <c r="B46">
        <v>2043229.82</v>
      </c>
    </row>
    <row r="49" spans="1:13">
      <c r="A49" s="177" t="s">
        <v>3543</v>
      </c>
      <c r="B49" s="177"/>
      <c r="C49" s="177"/>
      <c r="D49" s="177"/>
      <c r="E49" s="177"/>
      <c r="F49" s="177"/>
      <c r="G49" s="177"/>
      <c r="H49" s="177"/>
      <c r="I49" s="177"/>
      <c r="J49" s="177"/>
      <c r="K49" s="177"/>
      <c r="L49" s="177"/>
      <c r="M49" s="177"/>
    </row>
    <row r="50" spans="1:13">
      <c r="B50" s="147" t="s">
        <v>3505</v>
      </c>
    </row>
    <row r="51" spans="1:13">
      <c r="B51" t="s">
        <v>1508</v>
      </c>
      <c r="D51" t="s">
        <v>1338</v>
      </c>
      <c r="F51" t="s">
        <v>29</v>
      </c>
      <c r="H51" t="s">
        <v>3540</v>
      </c>
      <c r="I51" t="s">
        <v>3541</v>
      </c>
    </row>
    <row r="52" spans="1:13">
      <c r="A52" s="147" t="s">
        <v>3503</v>
      </c>
      <c r="B52" t="s">
        <v>110</v>
      </c>
      <c r="C52" t="s">
        <v>3512</v>
      </c>
      <c r="D52" t="s">
        <v>110</v>
      </c>
      <c r="E52" t="s">
        <v>3512</v>
      </c>
      <c r="F52" t="s">
        <v>110</v>
      </c>
      <c r="G52" t="s">
        <v>3512</v>
      </c>
    </row>
    <row r="53" spans="1:13">
      <c r="A53" s="148" t="s">
        <v>33</v>
      </c>
      <c r="B53">
        <v>1334183.54</v>
      </c>
      <c r="C53">
        <v>210316.62000000002</v>
      </c>
      <c r="D53">
        <v>13857643.890000001</v>
      </c>
      <c r="E53">
        <v>2424838.11</v>
      </c>
      <c r="F53">
        <v>2406343.8599999994</v>
      </c>
      <c r="G53">
        <v>406474.33</v>
      </c>
      <c r="H53">
        <v>17598171.289999999</v>
      </c>
      <c r="I53">
        <v>3041629.06</v>
      </c>
    </row>
    <row r="54" spans="1:13">
      <c r="A54" s="151" t="s">
        <v>1513</v>
      </c>
      <c r="B54">
        <v>4425.6000000000004</v>
      </c>
      <c r="C54">
        <v>1770.24</v>
      </c>
      <c r="D54">
        <v>106064.79000000001</v>
      </c>
      <c r="E54">
        <v>42425.919999999998</v>
      </c>
      <c r="F54">
        <v>17041.189999999999</v>
      </c>
      <c r="G54">
        <v>6816.4699999999993</v>
      </c>
      <c r="H54">
        <v>127531.58000000002</v>
      </c>
      <c r="I54">
        <v>51012.630000000005</v>
      </c>
    </row>
    <row r="55" spans="1:13">
      <c r="A55" s="157" t="s">
        <v>1514</v>
      </c>
      <c r="D55">
        <v>7233.27</v>
      </c>
      <c r="E55">
        <v>2893.3</v>
      </c>
      <c r="F55">
        <v>3498.36</v>
      </c>
      <c r="G55">
        <v>1399.34</v>
      </c>
      <c r="H55">
        <v>10731.630000000001</v>
      </c>
      <c r="I55">
        <v>4292.6400000000003</v>
      </c>
    </row>
    <row r="56" spans="1:13">
      <c r="A56" s="157" t="s">
        <v>1539</v>
      </c>
      <c r="B56">
        <v>4425.6000000000004</v>
      </c>
      <c r="C56">
        <v>1770.24</v>
      </c>
      <c r="D56">
        <v>27988.78</v>
      </c>
      <c r="E56">
        <v>11195.51</v>
      </c>
      <c r="F56">
        <v>5777.1299999999992</v>
      </c>
      <c r="G56">
        <v>2310.85</v>
      </c>
      <c r="H56">
        <v>38191.509999999995</v>
      </c>
      <c r="I56">
        <v>15276.6</v>
      </c>
    </row>
    <row r="57" spans="1:13">
      <c r="A57" s="157" t="s">
        <v>1569</v>
      </c>
      <c r="D57">
        <v>29100.720000000001</v>
      </c>
      <c r="E57">
        <v>11640.289999999999</v>
      </c>
      <c r="F57">
        <v>647.9</v>
      </c>
      <c r="G57">
        <v>259.16000000000003</v>
      </c>
      <c r="H57">
        <v>29748.620000000003</v>
      </c>
      <c r="I57">
        <v>11899.449999999999</v>
      </c>
    </row>
    <row r="58" spans="1:13">
      <c r="A58" s="157" t="s">
        <v>1606</v>
      </c>
      <c r="D58">
        <v>41742.019999999997</v>
      </c>
      <c r="E58">
        <v>16696.82</v>
      </c>
      <c r="F58">
        <v>7117.8</v>
      </c>
      <c r="G58">
        <v>2847.1200000000003</v>
      </c>
      <c r="H58">
        <v>48859.82</v>
      </c>
      <c r="I58">
        <v>19543.939999999999</v>
      </c>
    </row>
    <row r="59" spans="1:13">
      <c r="A59" s="151" t="s">
        <v>215</v>
      </c>
      <c r="B59">
        <v>39616.47</v>
      </c>
      <c r="C59">
        <v>13865.76</v>
      </c>
      <c r="D59">
        <v>384124.5</v>
      </c>
      <c r="E59">
        <v>134443.58000000002</v>
      </c>
      <c r="F59">
        <v>9982.16</v>
      </c>
      <c r="G59">
        <v>3493.76</v>
      </c>
      <c r="H59">
        <v>433723.13</v>
      </c>
      <c r="I59">
        <v>151803.1</v>
      </c>
    </row>
    <row r="60" spans="1:13">
      <c r="A60" s="157" t="s">
        <v>1520</v>
      </c>
      <c r="D60">
        <v>147985.94999999998</v>
      </c>
      <c r="E60">
        <v>51795.079999999994</v>
      </c>
      <c r="F60">
        <v>1236.56</v>
      </c>
      <c r="G60">
        <v>432.8</v>
      </c>
      <c r="H60">
        <v>149222.50999999998</v>
      </c>
      <c r="I60">
        <v>52227.88</v>
      </c>
    </row>
    <row r="61" spans="1:13">
      <c r="A61" s="157" t="s">
        <v>1603</v>
      </c>
      <c r="D61">
        <v>104500.75000000001</v>
      </c>
      <c r="E61">
        <v>36575.270000000004</v>
      </c>
      <c r="H61">
        <v>104500.75000000001</v>
      </c>
      <c r="I61">
        <v>36575.270000000004</v>
      </c>
    </row>
    <row r="62" spans="1:13">
      <c r="A62" s="157" t="s">
        <v>1581</v>
      </c>
      <c r="B62">
        <v>39616.47</v>
      </c>
      <c r="C62">
        <v>13865.76</v>
      </c>
      <c r="D62">
        <v>27706.86</v>
      </c>
      <c r="E62">
        <v>9697.4</v>
      </c>
      <c r="H62">
        <v>67323.33</v>
      </c>
      <c r="I62">
        <v>23563.16</v>
      </c>
    </row>
    <row r="63" spans="1:13">
      <c r="A63" s="157" t="s">
        <v>1534</v>
      </c>
      <c r="D63">
        <v>103930.93999999999</v>
      </c>
      <c r="E63">
        <v>36375.83</v>
      </c>
      <c r="F63">
        <v>8745.6</v>
      </c>
      <c r="G63">
        <v>3060.96</v>
      </c>
      <c r="H63">
        <v>112676.54</v>
      </c>
      <c r="I63">
        <v>39436.79</v>
      </c>
    </row>
    <row r="64" spans="1:13">
      <c r="A64" s="151" t="s">
        <v>216</v>
      </c>
      <c r="B64">
        <v>1278547.44</v>
      </c>
      <c r="C64">
        <v>191782.11000000002</v>
      </c>
      <c r="D64">
        <v>10046601.289999999</v>
      </c>
      <c r="E64">
        <v>1506990.1999999997</v>
      </c>
      <c r="F64">
        <v>1684667.95</v>
      </c>
      <c r="G64">
        <v>252700.18000000002</v>
      </c>
      <c r="H64">
        <v>13009816.68</v>
      </c>
      <c r="I64">
        <v>1951472.49</v>
      </c>
    </row>
    <row r="65" spans="1:9">
      <c r="A65" s="157" t="s">
        <v>1643</v>
      </c>
      <c r="B65">
        <v>819829.32000000007</v>
      </c>
      <c r="C65">
        <v>122974.39000000001</v>
      </c>
      <c r="D65">
        <v>3080127.09</v>
      </c>
      <c r="E65">
        <v>462019.05999999994</v>
      </c>
      <c r="F65">
        <v>276433.65999999997</v>
      </c>
      <c r="G65">
        <v>41465.040000000001</v>
      </c>
      <c r="H65">
        <v>4176390.0700000003</v>
      </c>
      <c r="I65">
        <v>626458.49</v>
      </c>
    </row>
    <row r="66" spans="1:9">
      <c r="A66" s="157" t="s">
        <v>1003</v>
      </c>
      <c r="D66">
        <v>3407549.0200000005</v>
      </c>
      <c r="E66">
        <v>511132.37</v>
      </c>
      <c r="F66">
        <v>126497.28</v>
      </c>
      <c r="G66">
        <v>18974.59</v>
      </c>
      <c r="H66">
        <v>3534046.3000000003</v>
      </c>
      <c r="I66">
        <v>530106.96</v>
      </c>
    </row>
    <row r="67" spans="1:9">
      <c r="A67" s="157" t="s">
        <v>1707</v>
      </c>
      <c r="B67">
        <v>458718.12</v>
      </c>
      <c r="C67">
        <v>68807.72</v>
      </c>
      <c r="D67">
        <v>1301277.8799999999</v>
      </c>
      <c r="E67">
        <v>195191.68000000002</v>
      </c>
      <c r="F67">
        <v>1210241.01</v>
      </c>
      <c r="G67">
        <v>181536.15000000002</v>
      </c>
      <c r="H67">
        <v>2970237.01</v>
      </c>
      <c r="I67">
        <v>445535.55000000005</v>
      </c>
    </row>
    <row r="68" spans="1:9">
      <c r="A68" s="157" t="s">
        <v>1574</v>
      </c>
      <c r="D68">
        <v>2257647.2999999998</v>
      </c>
      <c r="E68">
        <v>338647.08999999997</v>
      </c>
      <c r="F68">
        <v>71496</v>
      </c>
      <c r="G68">
        <v>10724.4</v>
      </c>
      <c r="H68">
        <v>2329143.2999999998</v>
      </c>
      <c r="I68">
        <v>349371.49</v>
      </c>
    </row>
    <row r="69" spans="1:9">
      <c r="A69" s="151" t="s">
        <v>1005</v>
      </c>
      <c r="D69">
        <v>1784698.33</v>
      </c>
      <c r="E69">
        <v>356939.67000000004</v>
      </c>
      <c r="F69">
        <v>603984.48</v>
      </c>
      <c r="G69">
        <v>120796.90000000001</v>
      </c>
      <c r="H69">
        <v>2388682.81</v>
      </c>
      <c r="I69">
        <v>477736.57000000007</v>
      </c>
    </row>
    <row r="70" spans="1:9">
      <c r="A70" s="157" t="s">
        <v>1566</v>
      </c>
      <c r="D70">
        <v>271372.2</v>
      </c>
      <c r="E70">
        <v>54274.430000000008</v>
      </c>
      <c r="F70">
        <v>74539.64</v>
      </c>
      <c r="G70">
        <v>14907.93</v>
      </c>
      <c r="H70">
        <v>345911.84</v>
      </c>
      <c r="I70">
        <v>69182.360000000015</v>
      </c>
    </row>
    <row r="71" spans="1:9">
      <c r="A71" s="157" t="s">
        <v>1004</v>
      </c>
      <c r="D71">
        <v>657719.07000000007</v>
      </c>
      <c r="E71">
        <v>131543.81</v>
      </c>
      <c r="F71">
        <v>58771.44</v>
      </c>
      <c r="G71">
        <v>11754.29</v>
      </c>
      <c r="H71">
        <v>716490.51</v>
      </c>
      <c r="I71">
        <v>143298.1</v>
      </c>
    </row>
    <row r="72" spans="1:9">
      <c r="A72" s="157" t="s">
        <v>1549</v>
      </c>
      <c r="D72">
        <v>343709.99</v>
      </c>
      <c r="E72">
        <v>68742.009999999995</v>
      </c>
      <c r="F72">
        <v>393975.94000000006</v>
      </c>
      <c r="G72">
        <v>78795.19</v>
      </c>
      <c r="H72">
        <v>737685.93</v>
      </c>
      <c r="I72">
        <v>147537.20000000001</v>
      </c>
    </row>
    <row r="73" spans="1:9">
      <c r="A73" s="157" t="s">
        <v>81</v>
      </c>
      <c r="D73">
        <v>511897.06999999995</v>
      </c>
      <c r="E73">
        <v>102379.42000000001</v>
      </c>
      <c r="F73">
        <v>76697.460000000006</v>
      </c>
      <c r="G73">
        <v>15339.49</v>
      </c>
      <c r="H73">
        <v>588594.52999999991</v>
      </c>
      <c r="I73">
        <v>117718.91000000002</v>
      </c>
    </row>
    <row r="74" spans="1:9">
      <c r="A74" s="151" t="s">
        <v>1504</v>
      </c>
      <c r="B74">
        <v>11594.03</v>
      </c>
      <c r="C74">
        <v>2898.51</v>
      </c>
      <c r="D74">
        <v>1536154.98</v>
      </c>
      <c r="E74">
        <v>384038.74000000005</v>
      </c>
      <c r="F74">
        <v>90668.08</v>
      </c>
      <c r="G74">
        <v>22667.02</v>
      </c>
      <c r="H74">
        <v>1638417.0899999999</v>
      </c>
      <c r="I74">
        <v>409604.27</v>
      </c>
    </row>
    <row r="75" spans="1:9">
      <c r="A75" s="157" t="s">
        <v>1586</v>
      </c>
      <c r="B75">
        <v>11594.03</v>
      </c>
      <c r="C75">
        <v>2898.51</v>
      </c>
      <c r="D75">
        <v>386161.22000000003</v>
      </c>
      <c r="E75">
        <v>96540.310000000012</v>
      </c>
      <c r="F75">
        <v>11778.48</v>
      </c>
      <c r="G75">
        <v>2944.62</v>
      </c>
      <c r="H75">
        <v>409533.73000000004</v>
      </c>
      <c r="I75">
        <v>102383.44</v>
      </c>
    </row>
    <row r="76" spans="1:9">
      <c r="A76" s="157" t="s">
        <v>1542</v>
      </c>
      <c r="D76">
        <v>561439.19999999995</v>
      </c>
      <c r="E76">
        <v>140359.79</v>
      </c>
      <c r="H76">
        <v>561439.19999999995</v>
      </c>
      <c r="I76">
        <v>140359.79</v>
      </c>
    </row>
    <row r="77" spans="1:9">
      <c r="A77" s="157" t="s">
        <v>1650</v>
      </c>
      <c r="D77">
        <v>404612.21</v>
      </c>
      <c r="E77">
        <v>101153.06000000001</v>
      </c>
      <c r="F77">
        <v>51328.800000000003</v>
      </c>
      <c r="G77">
        <v>12832.2</v>
      </c>
      <c r="H77">
        <v>455941.01</v>
      </c>
      <c r="I77">
        <v>113985.26000000001</v>
      </c>
    </row>
    <row r="78" spans="1:9">
      <c r="A78" s="157" t="s">
        <v>1505</v>
      </c>
      <c r="D78">
        <v>183942.35000000003</v>
      </c>
      <c r="E78">
        <v>45985.58</v>
      </c>
      <c r="F78">
        <v>27560.799999999999</v>
      </c>
      <c r="G78">
        <v>6890.2</v>
      </c>
      <c r="H78">
        <v>211503.15000000002</v>
      </c>
      <c r="I78">
        <v>52875.78</v>
      </c>
    </row>
    <row r="79" spans="1:9">
      <c r="A79" s="148" t="s">
        <v>22</v>
      </c>
      <c r="B79">
        <v>547104.97</v>
      </c>
      <c r="C79">
        <v>111560.1</v>
      </c>
      <c r="D79">
        <v>9641315.9700000007</v>
      </c>
      <c r="E79">
        <v>1824335.29</v>
      </c>
      <c r="F79">
        <v>1905448.7599999998</v>
      </c>
      <c r="G79">
        <v>350279.61</v>
      </c>
      <c r="H79">
        <v>12093869.699999999</v>
      </c>
      <c r="I79">
        <v>2286175</v>
      </c>
    </row>
    <row r="80" spans="1:9">
      <c r="A80" s="151" t="s">
        <v>1513</v>
      </c>
      <c r="B80">
        <v>7415.3600000000006</v>
      </c>
      <c r="C80">
        <v>2966.14</v>
      </c>
      <c r="D80">
        <v>186549.63</v>
      </c>
      <c r="E80">
        <v>74619.839999999997</v>
      </c>
      <c r="F80">
        <v>34328.559999999998</v>
      </c>
      <c r="G80">
        <v>13731.429999999998</v>
      </c>
      <c r="H80">
        <v>228293.55000000002</v>
      </c>
      <c r="I80">
        <v>91317.41</v>
      </c>
    </row>
    <row r="81" spans="1:9">
      <c r="A81" s="157" t="s">
        <v>1514</v>
      </c>
      <c r="D81">
        <v>74140.680000000008</v>
      </c>
      <c r="E81">
        <v>29656.260000000002</v>
      </c>
      <c r="F81">
        <v>7185.82</v>
      </c>
      <c r="G81">
        <v>2874.33</v>
      </c>
      <c r="H81">
        <v>81326.5</v>
      </c>
      <c r="I81">
        <v>32530.590000000004</v>
      </c>
    </row>
    <row r="82" spans="1:9">
      <c r="A82" s="157" t="s">
        <v>1539</v>
      </c>
      <c r="D82">
        <v>48626.14</v>
      </c>
      <c r="E82">
        <v>19450.46</v>
      </c>
      <c r="H82">
        <v>48626.14</v>
      </c>
      <c r="I82">
        <v>19450.46</v>
      </c>
    </row>
    <row r="83" spans="1:9">
      <c r="A83" s="157" t="s">
        <v>1569</v>
      </c>
      <c r="B83">
        <v>4571.3600000000006</v>
      </c>
      <c r="C83">
        <v>1828.54</v>
      </c>
      <c r="D83">
        <v>30006.219999999998</v>
      </c>
      <c r="E83">
        <v>12002.500000000002</v>
      </c>
      <c r="F83">
        <v>9635.5999999999985</v>
      </c>
      <c r="G83">
        <v>3854.24</v>
      </c>
      <c r="H83">
        <v>44213.18</v>
      </c>
      <c r="I83">
        <v>17685.28</v>
      </c>
    </row>
    <row r="84" spans="1:9">
      <c r="A84" s="157" t="s">
        <v>1606</v>
      </c>
      <c r="B84">
        <v>2844</v>
      </c>
      <c r="C84">
        <v>1137.5999999999999</v>
      </c>
      <c r="D84">
        <v>33776.590000000004</v>
      </c>
      <c r="E84">
        <v>13510.619999999999</v>
      </c>
      <c r="F84">
        <v>17507.14</v>
      </c>
      <c r="G84">
        <v>7002.8599999999988</v>
      </c>
      <c r="H84">
        <v>54127.73</v>
      </c>
      <c r="I84">
        <v>21651.079999999998</v>
      </c>
    </row>
    <row r="85" spans="1:9">
      <c r="A85" s="151" t="s">
        <v>215</v>
      </c>
      <c r="B85">
        <v>86868.37</v>
      </c>
      <c r="C85">
        <v>30403.93</v>
      </c>
      <c r="D85">
        <v>326872.20999999996</v>
      </c>
      <c r="E85">
        <v>114405.25</v>
      </c>
      <c r="F85">
        <v>53212.6</v>
      </c>
      <c r="G85">
        <v>18624.41</v>
      </c>
      <c r="H85">
        <v>466953.18000000005</v>
      </c>
      <c r="I85">
        <v>163433.59</v>
      </c>
    </row>
    <row r="86" spans="1:9">
      <c r="A86" s="157" t="s">
        <v>1520</v>
      </c>
      <c r="B86">
        <v>28329.75</v>
      </c>
      <c r="C86">
        <v>9915.41</v>
      </c>
      <c r="D86">
        <v>98422.069999999992</v>
      </c>
      <c r="E86">
        <v>34447.71</v>
      </c>
      <c r="F86">
        <v>30624</v>
      </c>
      <c r="G86">
        <v>10718.4</v>
      </c>
      <c r="H86">
        <v>157375.82</v>
      </c>
      <c r="I86">
        <v>55081.52</v>
      </c>
    </row>
    <row r="87" spans="1:9">
      <c r="A87" s="157" t="s">
        <v>1603</v>
      </c>
      <c r="D87">
        <v>63171.64</v>
      </c>
      <c r="E87">
        <v>22110.080000000002</v>
      </c>
      <c r="F87">
        <v>9490</v>
      </c>
      <c r="G87">
        <v>3321.5</v>
      </c>
      <c r="H87">
        <v>72661.64</v>
      </c>
      <c r="I87">
        <v>25431.58</v>
      </c>
    </row>
    <row r="88" spans="1:9">
      <c r="A88" s="157" t="s">
        <v>1581</v>
      </c>
      <c r="B88">
        <v>58538.619999999995</v>
      </c>
      <c r="C88">
        <v>20488.52</v>
      </c>
      <c r="D88">
        <v>80197.86</v>
      </c>
      <c r="E88">
        <v>28069.239999999998</v>
      </c>
      <c r="F88">
        <v>13098.6</v>
      </c>
      <c r="G88">
        <v>4584.51</v>
      </c>
      <c r="H88">
        <v>151835.07999999999</v>
      </c>
      <c r="I88">
        <v>53142.27</v>
      </c>
    </row>
    <row r="89" spans="1:9">
      <c r="A89" s="157" t="s">
        <v>1534</v>
      </c>
      <c r="D89">
        <v>85080.639999999985</v>
      </c>
      <c r="E89">
        <v>29778.22</v>
      </c>
      <c r="H89">
        <v>85080.639999999985</v>
      </c>
      <c r="I89">
        <v>29778.22</v>
      </c>
    </row>
    <row r="90" spans="1:9">
      <c r="A90" s="151" t="s">
        <v>216</v>
      </c>
      <c r="B90">
        <v>340815.58999999997</v>
      </c>
      <c r="C90">
        <v>51122.33</v>
      </c>
      <c r="D90">
        <v>5484704.2200000007</v>
      </c>
      <c r="E90">
        <v>822705.6100000001</v>
      </c>
      <c r="F90">
        <v>1175785.7999999998</v>
      </c>
      <c r="G90">
        <v>176367.88</v>
      </c>
      <c r="H90">
        <v>7001305.6100000003</v>
      </c>
      <c r="I90">
        <v>1050195.82</v>
      </c>
    </row>
    <row r="91" spans="1:9">
      <c r="A91" s="157" t="s">
        <v>1643</v>
      </c>
      <c r="D91">
        <v>1090414.8400000001</v>
      </c>
      <c r="E91">
        <v>163562.23000000001</v>
      </c>
      <c r="F91">
        <v>54649.919999999998</v>
      </c>
      <c r="G91">
        <v>8197.49</v>
      </c>
      <c r="H91">
        <v>1145064.76</v>
      </c>
      <c r="I91">
        <v>171759.72</v>
      </c>
    </row>
    <row r="92" spans="1:9">
      <c r="A92" s="157" t="s">
        <v>1003</v>
      </c>
      <c r="B92">
        <v>154284.63</v>
      </c>
      <c r="C92">
        <v>23142.69</v>
      </c>
      <c r="D92">
        <v>1368548.52</v>
      </c>
      <c r="E92">
        <v>205282.27000000002</v>
      </c>
      <c r="F92">
        <v>283415.45999999996</v>
      </c>
      <c r="G92">
        <v>42512.32</v>
      </c>
      <c r="H92">
        <v>1806248.6099999999</v>
      </c>
      <c r="I92">
        <v>270937.28000000003</v>
      </c>
    </row>
    <row r="93" spans="1:9">
      <c r="A93" s="157" t="s">
        <v>1707</v>
      </c>
      <c r="D93">
        <v>1595644.55</v>
      </c>
      <c r="E93">
        <v>239346.68000000002</v>
      </c>
      <c r="F93">
        <v>297114.06</v>
      </c>
      <c r="G93">
        <v>44567.11</v>
      </c>
      <c r="H93">
        <v>1892758.61</v>
      </c>
      <c r="I93">
        <v>283913.79000000004</v>
      </c>
    </row>
    <row r="94" spans="1:9">
      <c r="A94" s="157" t="s">
        <v>1574</v>
      </c>
      <c r="B94">
        <v>186530.96</v>
      </c>
      <c r="C94">
        <v>27979.64</v>
      </c>
      <c r="D94">
        <v>1430096.31</v>
      </c>
      <c r="E94">
        <v>214514.43</v>
      </c>
      <c r="F94">
        <v>540606.36</v>
      </c>
      <c r="G94">
        <v>81090.960000000006</v>
      </c>
      <c r="H94">
        <v>2157233.63</v>
      </c>
      <c r="I94">
        <v>323585.03000000003</v>
      </c>
    </row>
    <row r="95" spans="1:9">
      <c r="A95" s="151" t="s">
        <v>1005</v>
      </c>
      <c r="B95">
        <v>18674.25</v>
      </c>
      <c r="C95">
        <v>3734.85</v>
      </c>
      <c r="D95">
        <v>1963857.83</v>
      </c>
      <c r="E95">
        <v>392771.55999999994</v>
      </c>
      <c r="F95">
        <v>379491.08</v>
      </c>
      <c r="G95">
        <v>75898.210000000006</v>
      </c>
      <c r="H95">
        <v>2362023.16</v>
      </c>
      <c r="I95">
        <v>472404.62</v>
      </c>
    </row>
    <row r="96" spans="1:9">
      <c r="A96" s="157" t="s">
        <v>1566</v>
      </c>
      <c r="D96">
        <v>336047.59</v>
      </c>
      <c r="E96">
        <v>67209.510000000009</v>
      </c>
      <c r="F96">
        <v>205902.38</v>
      </c>
      <c r="G96">
        <v>41180.47</v>
      </c>
      <c r="H96">
        <v>541949.97</v>
      </c>
      <c r="I96">
        <v>108389.98000000001</v>
      </c>
    </row>
    <row r="97" spans="1:13">
      <c r="A97" s="157" t="s">
        <v>1004</v>
      </c>
      <c r="B97">
        <v>16786.650000000001</v>
      </c>
      <c r="C97">
        <v>3357.33</v>
      </c>
      <c r="D97">
        <v>509097.05000000005</v>
      </c>
      <c r="E97">
        <v>101819.41999999998</v>
      </c>
      <c r="F97">
        <v>75351.509999999995</v>
      </c>
      <c r="G97">
        <v>15070.3</v>
      </c>
      <c r="H97">
        <v>601235.21000000008</v>
      </c>
      <c r="I97">
        <v>120247.04999999999</v>
      </c>
    </row>
    <row r="98" spans="1:13">
      <c r="A98" s="157" t="s">
        <v>1549</v>
      </c>
      <c r="B98">
        <v>1887.6</v>
      </c>
      <c r="C98">
        <v>377.52</v>
      </c>
      <c r="D98">
        <v>555343.92000000004</v>
      </c>
      <c r="E98">
        <v>111068.78</v>
      </c>
      <c r="H98">
        <v>557231.52</v>
      </c>
      <c r="I98">
        <v>111446.3</v>
      </c>
    </row>
    <row r="99" spans="1:13">
      <c r="A99" s="157" t="s">
        <v>81</v>
      </c>
      <c r="D99">
        <v>563369.27</v>
      </c>
      <c r="E99">
        <v>112673.84999999999</v>
      </c>
      <c r="F99">
        <v>98237.19</v>
      </c>
      <c r="G99">
        <v>19647.440000000002</v>
      </c>
      <c r="H99">
        <v>661606.46</v>
      </c>
      <c r="I99">
        <v>132321.28999999998</v>
      </c>
    </row>
    <row r="100" spans="1:13">
      <c r="A100" s="151" t="s">
        <v>1504</v>
      </c>
      <c r="B100">
        <v>93331.4</v>
      </c>
      <c r="C100">
        <v>23332.85</v>
      </c>
      <c r="D100">
        <v>1679332.08</v>
      </c>
      <c r="E100">
        <v>419833.02999999997</v>
      </c>
      <c r="F100">
        <v>262630.71999999997</v>
      </c>
      <c r="G100">
        <v>65657.679999999993</v>
      </c>
      <c r="H100">
        <v>2035294.2000000002</v>
      </c>
      <c r="I100">
        <v>508823.55999999994</v>
      </c>
    </row>
    <row r="101" spans="1:13">
      <c r="A101" s="157" t="s">
        <v>1586</v>
      </c>
      <c r="D101">
        <v>356249.79000000004</v>
      </c>
      <c r="E101">
        <v>89062.45</v>
      </c>
      <c r="F101">
        <v>32579.759999999998</v>
      </c>
      <c r="G101">
        <v>8144.94</v>
      </c>
      <c r="H101">
        <v>388829.55000000005</v>
      </c>
      <c r="I101">
        <v>97207.39</v>
      </c>
    </row>
    <row r="102" spans="1:13">
      <c r="A102" s="157" t="s">
        <v>1542</v>
      </c>
      <c r="B102">
        <v>68052.399999999994</v>
      </c>
      <c r="C102">
        <v>17013.099999999999</v>
      </c>
      <c r="D102">
        <v>488870.7900000001</v>
      </c>
      <c r="E102">
        <v>122217.70000000004</v>
      </c>
      <c r="F102">
        <v>89843.4</v>
      </c>
      <c r="G102">
        <v>22460.85</v>
      </c>
      <c r="H102">
        <v>646766.59000000008</v>
      </c>
      <c r="I102">
        <v>161691.65000000005</v>
      </c>
    </row>
    <row r="103" spans="1:13">
      <c r="A103" s="157" t="s">
        <v>1650</v>
      </c>
      <c r="D103">
        <v>262909.82999999996</v>
      </c>
      <c r="E103">
        <v>65727.469999999987</v>
      </c>
      <c r="F103">
        <v>67483.44</v>
      </c>
      <c r="G103">
        <v>16870.86</v>
      </c>
      <c r="H103">
        <v>330393.26999999996</v>
      </c>
      <c r="I103">
        <v>82598.329999999987</v>
      </c>
    </row>
    <row r="104" spans="1:13">
      <c r="A104" s="157" t="s">
        <v>1505</v>
      </c>
      <c r="B104">
        <v>25279</v>
      </c>
      <c r="C104">
        <v>6319.75</v>
      </c>
      <c r="D104">
        <v>571301.66999999993</v>
      </c>
      <c r="E104">
        <v>142825.40999999997</v>
      </c>
      <c r="F104">
        <v>72724.12</v>
      </c>
      <c r="G104">
        <v>18181.03</v>
      </c>
      <c r="H104">
        <v>669304.78999999992</v>
      </c>
      <c r="I104">
        <v>167326.18999999997</v>
      </c>
    </row>
    <row r="105" spans="1:13">
      <c r="A105" s="148" t="s">
        <v>28</v>
      </c>
      <c r="B105">
        <v>752851.58</v>
      </c>
      <c r="C105">
        <v>147568.45000000001</v>
      </c>
      <c r="D105">
        <v>16676306.659999987</v>
      </c>
      <c r="E105">
        <v>2926555.97</v>
      </c>
      <c r="F105">
        <v>1121972.6999999997</v>
      </c>
      <c r="G105">
        <v>231970.53000000003</v>
      </c>
      <c r="H105">
        <v>18551130.939999986</v>
      </c>
      <c r="I105">
        <v>3306094.95</v>
      </c>
    </row>
    <row r="106" spans="1:13">
      <c r="A106" s="148" t="s">
        <v>127</v>
      </c>
      <c r="B106">
        <v>595815.07999999996</v>
      </c>
      <c r="C106">
        <v>103304.3</v>
      </c>
      <c r="D106">
        <v>10213686.510000004</v>
      </c>
      <c r="E106">
        <v>1878676.28</v>
      </c>
      <c r="F106">
        <v>1662282.0999999999</v>
      </c>
      <c r="G106">
        <v>337072.46000000008</v>
      </c>
      <c r="H106">
        <v>12471783.690000003</v>
      </c>
      <c r="I106">
        <v>2319053.04</v>
      </c>
    </row>
    <row r="107" spans="1:13">
      <c r="A107" s="148" t="s">
        <v>3504</v>
      </c>
      <c r="B107">
        <v>3229955.17</v>
      </c>
      <c r="C107">
        <v>572749.47000000009</v>
      </c>
      <c r="D107">
        <v>50388953.029999994</v>
      </c>
      <c r="E107">
        <v>9054405.6500000004</v>
      </c>
      <c r="F107">
        <v>7096047.4199999981</v>
      </c>
      <c r="G107">
        <v>1325796.9300000002</v>
      </c>
      <c r="H107">
        <v>60714955.61999999</v>
      </c>
      <c r="I107">
        <v>10952952.050000001</v>
      </c>
    </row>
    <row r="110" spans="1:13">
      <c r="A110" s="177" t="s">
        <v>3544</v>
      </c>
      <c r="B110" s="177"/>
      <c r="C110" s="177"/>
      <c r="D110" s="177"/>
      <c r="E110" s="177"/>
      <c r="F110" s="177"/>
      <c r="G110" s="177"/>
      <c r="H110" s="177"/>
      <c r="I110" s="177"/>
      <c r="J110" s="177"/>
      <c r="K110" s="177"/>
      <c r="L110" s="177"/>
      <c r="M110" s="177"/>
    </row>
    <row r="112" spans="1:13">
      <c r="A112" s="155" t="s">
        <v>3503</v>
      </c>
      <c r="B112" s="60" t="s">
        <v>3545</v>
      </c>
    </row>
    <row r="113" spans="1:13">
      <c r="A113" s="156" t="s">
        <v>1508</v>
      </c>
      <c r="B113" s="60" t="e">
        <v>#DIV/0!</v>
      </c>
    </row>
    <row r="114" spans="1:13">
      <c r="A114" s="156" t="s">
        <v>1338</v>
      </c>
      <c r="B114" s="60" t="e">
        <v>#DIV/0!</v>
      </c>
    </row>
    <row r="115" spans="1:13">
      <c r="A115" s="156" t="s">
        <v>29</v>
      </c>
      <c r="B115" s="60" t="e">
        <v>#DIV/0!</v>
      </c>
    </row>
    <row r="116" spans="1:13">
      <c r="A116" s="156" t="s">
        <v>3504</v>
      </c>
      <c r="B116" s="60" t="e">
        <v>#DIV/0!</v>
      </c>
    </row>
    <row r="119" spans="1:13">
      <c r="A119" s="177" t="s">
        <v>3546</v>
      </c>
      <c r="B119" s="177"/>
      <c r="C119" s="177"/>
      <c r="D119" s="177"/>
      <c r="E119" s="177"/>
      <c r="F119" s="177"/>
      <c r="G119" s="177"/>
      <c r="H119" s="177"/>
      <c r="I119" s="177"/>
      <c r="J119" s="177"/>
      <c r="K119" s="177"/>
      <c r="L119" s="177"/>
      <c r="M119" s="177"/>
    </row>
    <row r="121" spans="1:13">
      <c r="A121" s="147" t="s">
        <v>3503</v>
      </c>
      <c r="B121" t="s">
        <v>3512</v>
      </c>
    </row>
    <row r="122" spans="1:13">
      <c r="A122" s="148" t="s">
        <v>1513</v>
      </c>
      <c r="B122" s="153">
        <v>1</v>
      </c>
    </row>
    <row r="123" spans="1:13">
      <c r="A123" s="148" t="s">
        <v>215</v>
      </c>
      <c r="B123" s="153">
        <v>1</v>
      </c>
    </row>
    <row r="124" spans="1:13">
      <c r="A124" s="148" t="s">
        <v>216</v>
      </c>
      <c r="B124" s="153">
        <v>1</v>
      </c>
    </row>
    <row r="125" spans="1:13">
      <c r="A125" s="148" t="s">
        <v>1005</v>
      </c>
      <c r="B125" s="153">
        <v>1</v>
      </c>
    </row>
    <row r="126" spans="1:13">
      <c r="A126" s="148" t="s">
        <v>1504</v>
      </c>
      <c r="B126" s="153">
        <v>1</v>
      </c>
    </row>
    <row r="127" spans="1:13">
      <c r="A127" s="148" t="s">
        <v>3504</v>
      </c>
      <c r="B127" s="153"/>
    </row>
    <row r="130" spans="1:13">
      <c r="A130" s="177" t="s">
        <v>3547</v>
      </c>
      <c r="B130" s="177"/>
      <c r="C130" s="177"/>
      <c r="D130" s="177"/>
      <c r="E130" s="177"/>
      <c r="F130" s="177"/>
      <c r="G130" s="177"/>
      <c r="H130" s="177"/>
      <c r="I130" s="177"/>
      <c r="J130" s="177"/>
      <c r="K130" s="177"/>
      <c r="L130" s="177"/>
      <c r="M130" s="177"/>
    </row>
    <row r="132" spans="1:13">
      <c r="A132" s="147" t="s">
        <v>3503</v>
      </c>
      <c r="B132" t="s">
        <v>3512</v>
      </c>
      <c r="C132" t="s">
        <v>3548</v>
      </c>
    </row>
    <row r="133" spans="1:13">
      <c r="A133" s="148" t="s">
        <v>1514</v>
      </c>
      <c r="B133">
        <v>75230.419999999984</v>
      </c>
      <c r="C133">
        <v>0</v>
      </c>
    </row>
    <row r="134" spans="1:13">
      <c r="A134" s="148" t="s">
        <v>1566</v>
      </c>
      <c r="B134">
        <v>320912.3</v>
      </c>
      <c r="C134">
        <v>1</v>
      </c>
    </row>
    <row r="135" spans="1:13">
      <c r="A135" s="148" t="s">
        <v>1004</v>
      </c>
      <c r="B135">
        <v>513147.5500000001</v>
      </c>
      <c r="C135">
        <v>1</v>
      </c>
    </row>
    <row r="136" spans="1:13">
      <c r="A136" s="148" t="s">
        <v>1539</v>
      </c>
      <c r="B136">
        <v>75096.320000000007</v>
      </c>
      <c r="C136">
        <v>0</v>
      </c>
    </row>
    <row r="137" spans="1:13">
      <c r="A137" s="148" t="s">
        <v>1586</v>
      </c>
      <c r="B137">
        <v>486824.26999999996</v>
      </c>
      <c r="C137">
        <v>1</v>
      </c>
    </row>
    <row r="138" spans="1:13">
      <c r="A138" s="148" t="s">
        <v>1520</v>
      </c>
      <c r="B138">
        <v>227279.12</v>
      </c>
      <c r="C138">
        <v>1</v>
      </c>
    </row>
    <row r="139" spans="1:13">
      <c r="A139" s="148" t="s">
        <v>1643</v>
      </c>
      <c r="B139">
        <v>1309518.1299999997</v>
      </c>
      <c r="C139">
        <v>1</v>
      </c>
    </row>
    <row r="140" spans="1:13">
      <c r="A140" s="148" t="s">
        <v>1569</v>
      </c>
      <c r="B140">
        <v>83859.109999999986</v>
      </c>
      <c r="C140">
        <v>0</v>
      </c>
    </row>
    <row r="141" spans="1:13">
      <c r="A141" s="148" t="s">
        <v>1542</v>
      </c>
      <c r="B141">
        <v>529759.78</v>
      </c>
      <c r="C141">
        <v>1</v>
      </c>
    </row>
    <row r="142" spans="1:13">
      <c r="A142" s="148" t="s">
        <v>1603</v>
      </c>
      <c r="B142">
        <v>161490.08999999997</v>
      </c>
      <c r="C142">
        <v>1</v>
      </c>
    </row>
    <row r="143" spans="1:13">
      <c r="A143" s="148" t="s">
        <v>1581</v>
      </c>
      <c r="B143">
        <v>223869.61999999997</v>
      </c>
      <c r="C143">
        <v>1</v>
      </c>
    </row>
    <row r="144" spans="1:13">
      <c r="A144" s="148" t="s">
        <v>1003</v>
      </c>
      <c r="B144">
        <v>1894230.5399999998</v>
      </c>
      <c r="C144">
        <v>1</v>
      </c>
    </row>
    <row r="145" spans="1:13">
      <c r="A145" s="148" t="s">
        <v>1707</v>
      </c>
      <c r="B145">
        <v>1599078.2299999995</v>
      </c>
      <c r="C145">
        <v>1</v>
      </c>
    </row>
    <row r="146" spans="1:13">
      <c r="A146" s="148" t="s">
        <v>1606</v>
      </c>
      <c r="B146">
        <v>74727.840000000026</v>
      </c>
      <c r="C146">
        <v>0</v>
      </c>
    </row>
    <row r="147" spans="1:13">
      <c r="A147" s="148" t="s">
        <v>1549</v>
      </c>
      <c r="B147">
        <v>497389.95</v>
      </c>
      <c r="C147">
        <v>1</v>
      </c>
    </row>
    <row r="148" spans="1:13">
      <c r="A148" s="148" t="s">
        <v>81</v>
      </c>
      <c r="B148">
        <v>414657.38999999996</v>
      </c>
      <c r="C148">
        <v>1</v>
      </c>
    </row>
    <row r="149" spans="1:13">
      <c r="A149" s="148" t="s">
        <v>1574</v>
      </c>
      <c r="B149">
        <v>1383834.27</v>
      </c>
      <c r="C149">
        <v>1</v>
      </c>
    </row>
    <row r="150" spans="1:13">
      <c r="A150" s="148" t="s">
        <v>1650</v>
      </c>
      <c r="B150">
        <v>466080.90999999992</v>
      </c>
      <c r="C150">
        <v>1</v>
      </c>
    </row>
    <row r="151" spans="1:13">
      <c r="A151" s="148" t="s">
        <v>1534</v>
      </c>
      <c r="B151">
        <v>155044.93999999994</v>
      </c>
      <c r="C151">
        <v>1</v>
      </c>
    </row>
    <row r="152" spans="1:13">
      <c r="A152" s="148" t="s">
        <v>1505</v>
      </c>
      <c r="B152">
        <v>460921.26999999996</v>
      </c>
      <c r="C152">
        <v>1</v>
      </c>
    </row>
    <row r="153" spans="1:13">
      <c r="A153" s="148" t="s">
        <v>3504</v>
      </c>
      <c r="B153">
        <v>10952952.049999997</v>
      </c>
      <c r="C153">
        <v>1</v>
      </c>
    </row>
    <row r="156" spans="1:13">
      <c r="A156" s="177" t="s">
        <v>3549</v>
      </c>
      <c r="B156" s="177"/>
      <c r="C156" s="177"/>
      <c r="D156" s="177"/>
      <c r="E156" s="177"/>
      <c r="F156" s="177"/>
      <c r="G156" s="177"/>
      <c r="H156" s="177"/>
      <c r="I156" s="177"/>
      <c r="J156" s="177"/>
      <c r="K156" s="177"/>
      <c r="L156" s="177"/>
      <c r="M156" s="177"/>
    </row>
    <row r="158" spans="1:13">
      <c r="A158" s="158" t="s">
        <v>3503</v>
      </c>
      <c r="B158" s="95" t="s">
        <v>3607</v>
      </c>
    </row>
    <row r="159" spans="1:13">
      <c r="A159" s="159" t="s">
        <v>3550</v>
      </c>
      <c r="B159" s="95">
        <v>4.117808219178082</v>
      </c>
    </row>
    <row r="160" spans="1:13">
      <c r="A160" s="159" t="s">
        <v>3551</v>
      </c>
      <c r="B160" s="95">
        <v>4.6228070175438596</v>
      </c>
    </row>
    <row r="161" spans="1:2">
      <c r="A161" s="159" t="s">
        <v>3552</v>
      </c>
      <c r="B161" s="95">
        <v>5.114583333333333</v>
      </c>
    </row>
    <row r="162" spans="1:2">
      <c r="A162" s="159" t="s">
        <v>3553</v>
      </c>
      <c r="B162" s="95">
        <v>4.6500000000000004</v>
      </c>
    </row>
    <row r="163" spans="1:2">
      <c r="A163" s="159" t="s">
        <v>3554</v>
      </c>
      <c r="B163" s="95">
        <v>5.3658536585365857</v>
      </c>
    </row>
    <row r="164" spans="1:2">
      <c r="A164" s="159" t="s">
        <v>3555</v>
      </c>
      <c r="B164" s="95">
        <v>4.9821428571428568</v>
      </c>
    </row>
    <row r="165" spans="1:2">
      <c r="A165" s="159" t="s">
        <v>3556</v>
      </c>
      <c r="B165" s="95">
        <v>5.2424242424242422</v>
      </c>
    </row>
    <row r="166" spans="1:2">
      <c r="A166" s="159" t="s">
        <v>3557</v>
      </c>
      <c r="B166" s="95">
        <v>6.4285714285714288</v>
      </c>
    </row>
    <row r="167" spans="1:2">
      <c r="A167" s="159" t="s">
        <v>3558</v>
      </c>
      <c r="B167" s="95">
        <v>6.666666666666667</v>
      </c>
    </row>
    <row r="168" spans="1:2">
      <c r="A168" s="159" t="s">
        <v>3559</v>
      </c>
      <c r="B168" s="95">
        <v>6.7</v>
      </c>
    </row>
    <row r="169" spans="1:2">
      <c r="A169" s="159" t="s">
        <v>3560</v>
      </c>
      <c r="B169" s="95">
        <v>6.6923076923076925</v>
      </c>
    </row>
    <row r="170" spans="1:2">
      <c r="A170" s="159" t="s">
        <v>3561</v>
      </c>
      <c r="B170" s="95">
        <v>6.9375</v>
      </c>
    </row>
    <row r="171" spans="1:2">
      <c r="A171" s="159" t="s">
        <v>3562</v>
      </c>
      <c r="B171" s="95">
        <v>5.5</v>
      </c>
    </row>
    <row r="172" spans="1:2">
      <c r="A172" s="159" t="s">
        <v>3563</v>
      </c>
      <c r="B172" s="95">
        <v>7</v>
      </c>
    </row>
    <row r="173" spans="1:2">
      <c r="A173" s="159" t="s">
        <v>3564</v>
      </c>
      <c r="B173" s="95">
        <v>7.2857142857142856</v>
      </c>
    </row>
    <row r="174" spans="1:2">
      <c r="A174" s="159" t="s">
        <v>3565</v>
      </c>
      <c r="B174" s="95">
        <v>6</v>
      </c>
    </row>
    <row r="175" spans="1:2">
      <c r="A175" s="159" t="s">
        <v>3566</v>
      </c>
      <c r="B175" s="95">
        <v>5.75</v>
      </c>
    </row>
    <row r="176" spans="1:2">
      <c r="A176" s="159" t="s">
        <v>3567</v>
      </c>
      <c r="B176" s="95">
        <v>4.4000000000000004</v>
      </c>
    </row>
    <row r="177" spans="1:2">
      <c r="A177" s="159" t="s">
        <v>3568</v>
      </c>
      <c r="B177" s="95">
        <v>6.4285714285714288</v>
      </c>
    </row>
    <row r="178" spans="1:2">
      <c r="A178" s="159" t="s">
        <v>3569</v>
      </c>
      <c r="B178" s="95">
        <v>5.875</v>
      </c>
    </row>
    <row r="179" spans="1:2">
      <c r="A179" s="159" t="s">
        <v>3570</v>
      </c>
      <c r="B179" s="95">
        <v>4.5999999999999996</v>
      </c>
    </row>
    <row r="180" spans="1:2">
      <c r="A180" s="159" t="s">
        <v>3571</v>
      </c>
      <c r="B180" s="95">
        <v>5.2857142857142856</v>
      </c>
    </row>
    <row r="181" spans="1:2">
      <c r="A181" s="159" t="s">
        <v>3572</v>
      </c>
      <c r="B181" s="95">
        <v>6</v>
      </c>
    </row>
    <row r="182" spans="1:2">
      <c r="A182" s="159" t="s">
        <v>3573</v>
      </c>
      <c r="B182" s="95">
        <v>4</v>
      </c>
    </row>
    <row r="183" spans="1:2">
      <c r="A183" s="159" t="s">
        <v>3574</v>
      </c>
      <c r="B183" s="95">
        <v>6.166666666666667</v>
      </c>
    </row>
    <row r="184" spans="1:2">
      <c r="A184" s="159" t="s">
        <v>3575</v>
      </c>
      <c r="B184" s="95">
        <v>6.5</v>
      </c>
    </row>
    <row r="185" spans="1:2">
      <c r="A185" s="159" t="s">
        <v>3576</v>
      </c>
      <c r="B185" s="95">
        <v>7</v>
      </c>
    </row>
    <row r="186" spans="1:2">
      <c r="A186" s="159" t="s">
        <v>3577</v>
      </c>
      <c r="B186" s="95">
        <v>5.8</v>
      </c>
    </row>
    <row r="187" spans="1:2">
      <c r="A187" s="159" t="s">
        <v>3578</v>
      </c>
      <c r="B187" s="95">
        <v>6.6</v>
      </c>
    </row>
    <row r="188" spans="1:2">
      <c r="A188" s="159" t="s">
        <v>3579</v>
      </c>
      <c r="B188" s="95">
        <v>6.4</v>
      </c>
    </row>
    <row r="189" spans="1:2">
      <c r="A189" s="159" t="s">
        <v>3580</v>
      </c>
      <c r="B189" s="95">
        <v>6</v>
      </c>
    </row>
    <row r="190" spans="1:2">
      <c r="A190" s="159" t="s">
        <v>3581</v>
      </c>
      <c r="B190" s="95">
        <v>8.5</v>
      </c>
    </row>
    <row r="191" spans="1:2">
      <c r="A191" s="159" t="s">
        <v>3582</v>
      </c>
      <c r="B191" s="95">
        <v>8.5</v>
      </c>
    </row>
    <row r="192" spans="1:2">
      <c r="A192" s="159" t="s">
        <v>3583</v>
      </c>
      <c r="B192" s="95">
        <v>6.333333333333333</v>
      </c>
    </row>
    <row r="193" spans="1:2">
      <c r="A193" s="159" t="s">
        <v>3584</v>
      </c>
      <c r="B193" s="95">
        <v>7.5</v>
      </c>
    </row>
    <row r="194" spans="1:2">
      <c r="A194" s="159" t="s">
        <v>3585</v>
      </c>
      <c r="B194" s="95">
        <v>7</v>
      </c>
    </row>
    <row r="195" spans="1:2">
      <c r="A195" s="159" t="s">
        <v>3586</v>
      </c>
      <c r="B195" s="95">
        <v>6.25</v>
      </c>
    </row>
    <row r="196" spans="1:2">
      <c r="A196" s="159" t="s">
        <v>3587</v>
      </c>
      <c r="B196" s="95">
        <v>7</v>
      </c>
    </row>
    <row r="197" spans="1:2">
      <c r="A197" s="159" t="s">
        <v>3588</v>
      </c>
      <c r="B197" s="95">
        <v>7</v>
      </c>
    </row>
    <row r="198" spans="1:2">
      <c r="A198" s="159" t="s">
        <v>3589</v>
      </c>
      <c r="B198" s="95">
        <v>7</v>
      </c>
    </row>
    <row r="199" spans="1:2">
      <c r="A199" s="159" t="s">
        <v>3590</v>
      </c>
      <c r="B199" s="95">
        <v>9</v>
      </c>
    </row>
    <row r="200" spans="1:2">
      <c r="A200" s="159" t="s">
        <v>3591</v>
      </c>
      <c r="B200" s="95">
        <v>7</v>
      </c>
    </row>
    <row r="201" spans="1:2">
      <c r="A201" s="159" t="s">
        <v>3592</v>
      </c>
      <c r="B201" s="95">
        <v>8</v>
      </c>
    </row>
    <row r="202" spans="1:2">
      <c r="A202" s="159" t="s">
        <v>3593</v>
      </c>
      <c r="B202" s="95">
        <v>7</v>
      </c>
    </row>
    <row r="203" spans="1:2">
      <c r="A203" s="159" t="s">
        <v>3594</v>
      </c>
      <c r="B203" s="95">
        <v>7.666666666666667</v>
      </c>
    </row>
    <row r="204" spans="1:2">
      <c r="A204" s="159" t="s">
        <v>3595</v>
      </c>
      <c r="B204" s="95">
        <v>9</v>
      </c>
    </row>
    <row r="205" spans="1:2">
      <c r="A205" s="159" t="s">
        <v>3596</v>
      </c>
      <c r="B205" s="95">
        <v>8</v>
      </c>
    </row>
    <row r="206" spans="1:2">
      <c r="A206" s="159" t="s">
        <v>3597</v>
      </c>
      <c r="B206" s="95">
        <v>7</v>
      </c>
    </row>
    <row r="207" spans="1:2">
      <c r="A207" s="159" t="s">
        <v>3598</v>
      </c>
      <c r="B207" s="95">
        <v>8.5</v>
      </c>
    </row>
    <row r="208" spans="1:2">
      <c r="A208" s="159" t="s">
        <v>3599</v>
      </c>
      <c r="B208" s="95">
        <v>9</v>
      </c>
    </row>
    <row r="209" spans="1:2">
      <c r="A209" s="159" t="s">
        <v>3600</v>
      </c>
      <c r="B209" s="95">
        <v>8</v>
      </c>
    </row>
    <row r="210" spans="1:2">
      <c r="A210" s="159" t="s">
        <v>3601</v>
      </c>
      <c r="B210" s="95">
        <v>9</v>
      </c>
    </row>
    <row r="211" spans="1:2">
      <c r="A211" s="159" t="s">
        <v>3602</v>
      </c>
      <c r="B211" s="95">
        <v>9</v>
      </c>
    </row>
    <row r="212" spans="1:2">
      <c r="A212" s="159" t="s">
        <v>3603</v>
      </c>
      <c r="B212" s="95">
        <v>8</v>
      </c>
    </row>
    <row r="213" spans="1:2">
      <c r="A213" s="159" t="s">
        <v>3604</v>
      </c>
      <c r="B213" s="95">
        <v>9</v>
      </c>
    </row>
    <row r="214" spans="1:2">
      <c r="A214" s="159" t="s">
        <v>3605</v>
      </c>
      <c r="B214" s="95">
        <v>9</v>
      </c>
    </row>
    <row r="215" spans="1:2">
      <c r="A215" s="159" t="s">
        <v>3606</v>
      </c>
      <c r="B215" s="95">
        <v>9</v>
      </c>
    </row>
    <row r="216" spans="1:2">
      <c r="A216" s="159" t="s">
        <v>3504</v>
      </c>
      <c r="B216" s="95">
        <v>5.0129999999999999</v>
      </c>
    </row>
  </sheetData>
  <mergeCells count="10">
    <mergeCell ref="A110:M110"/>
    <mergeCell ref="A119:M119"/>
    <mergeCell ref="A130:M130"/>
    <mergeCell ref="A156:M156"/>
    <mergeCell ref="A1:M1"/>
    <mergeCell ref="A8:M8"/>
    <mergeCell ref="A17:M17"/>
    <mergeCell ref="A25:M25"/>
    <mergeCell ref="A36:M36"/>
    <mergeCell ref="A49:M49"/>
  </mergeCells>
  <conditionalFormatting pivot="1" sqref="C133:C152">
    <cfRule type="cellIs" dxfId="4" priority="2" operator="equal">
      <formula>1</formula>
    </cfRule>
  </conditionalFormatting>
  <conditionalFormatting pivot="1" sqref="C133:C152">
    <cfRule type="cellIs" dxfId="3" priority="1" operator="equal">
      <formula>0</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58040-F44B-42B7-A5B0-2FFC7226D82A}">
  <dimension ref="A1:F27"/>
  <sheetViews>
    <sheetView workbookViewId="0">
      <selection activeCell="D8" sqref="D8"/>
    </sheetView>
  </sheetViews>
  <sheetFormatPr defaultRowHeight="14.4"/>
  <cols>
    <col min="1" max="1" width="12.5546875" bestFit="1" customWidth="1"/>
    <col min="2" max="2" width="12" bestFit="1" customWidth="1"/>
    <col min="4" max="4" width="13.88671875" bestFit="1" customWidth="1"/>
    <col min="5" max="5" width="18.5546875" bestFit="1" customWidth="1"/>
    <col min="6" max="6" width="12" bestFit="1" customWidth="1"/>
  </cols>
  <sheetData>
    <row r="1" spans="1:6">
      <c r="A1" s="147" t="s">
        <v>3503</v>
      </c>
      <c r="B1" t="s">
        <v>110</v>
      </c>
    </row>
    <row r="2" spans="1:6">
      <c r="A2" s="148" t="s">
        <v>1514</v>
      </c>
      <c r="B2">
        <v>188076.13999999998</v>
      </c>
      <c r="D2" s="147" t="s">
        <v>950</v>
      </c>
      <c r="E2" s="147" t="s">
        <v>1493</v>
      </c>
      <c r="F2" t="s">
        <v>110</v>
      </c>
    </row>
    <row r="3" spans="1:6">
      <c r="A3" s="148" t="s">
        <v>1566</v>
      </c>
      <c r="B3">
        <v>1604561.6599999997</v>
      </c>
      <c r="D3" t="s">
        <v>777</v>
      </c>
      <c r="E3" t="s">
        <v>1513</v>
      </c>
      <c r="F3">
        <v>203038.32999999996</v>
      </c>
    </row>
    <row r="4" spans="1:6">
      <c r="A4" s="148" t="s">
        <v>1004</v>
      </c>
      <c r="B4">
        <v>2565737.6900000004</v>
      </c>
      <c r="D4" t="s">
        <v>777</v>
      </c>
      <c r="E4" t="s">
        <v>215</v>
      </c>
      <c r="F4">
        <v>546643.86999999988</v>
      </c>
    </row>
    <row r="5" spans="1:6">
      <c r="A5" s="148" t="s">
        <v>1539</v>
      </c>
      <c r="B5">
        <v>187740.78000000003</v>
      </c>
      <c r="D5" t="s">
        <v>777</v>
      </c>
      <c r="E5" t="s">
        <v>216</v>
      </c>
      <c r="F5">
        <v>11753787.419999996</v>
      </c>
    </row>
    <row r="6" spans="1:6">
      <c r="A6" s="148" t="s">
        <v>1586</v>
      </c>
      <c r="B6">
        <v>1947297.0499999996</v>
      </c>
      <c r="D6" t="s">
        <v>777</v>
      </c>
      <c r="E6" t="s">
        <v>1005</v>
      </c>
      <c r="F6">
        <v>1859431.4</v>
      </c>
    </row>
    <row r="7" spans="1:6">
      <c r="A7" s="148" t="s">
        <v>1520</v>
      </c>
      <c r="B7">
        <v>649368.94999999995</v>
      </c>
      <c r="D7" t="s">
        <v>777</v>
      </c>
      <c r="E7" t="s">
        <v>1504</v>
      </c>
      <c r="F7">
        <v>1906937.3199999994</v>
      </c>
    </row>
    <row r="8" spans="1:6">
      <c r="A8" s="148" t="s">
        <v>1643</v>
      </c>
      <c r="B8">
        <v>8730120.9700000007</v>
      </c>
      <c r="D8" t="s">
        <v>3608</v>
      </c>
      <c r="F8">
        <v>16269838.339999996</v>
      </c>
    </row>
    <row r="9" spans="1:6">
      <c r="A9" s="148" t="s">
        <v>1569</v>
      </c>
      <c r="B9">
        <v>209647.78999999998</v>
      </c>
      <c r="D9" t="s">
        <v>834</v>
      </c>
      <c r="E9" t="s">
        <v>1513</v>
      </c>
      <c r="F9">
        <v>163978.21999999997</v>
      </c>
    </row>
    <row r="10" spans="1:6">
      <c r="A10" s="148" t="s">
        <v>1542</v>
      </c>
      <c r="B10">
        <v>2119039.16</v>
      </c>
      <c r="D10" t="s">
        <v>834</v>
      </c>
      <c r="E10" t="s">
        <v>215</v>
      </c>
      <c r="F10">
        <v>623060.2100000002</v>
      </c>
    </row>
    <row r="11" spans="1:6">
      <c r="A11" s="148" t="s">
        <v>1603</v>
      </c>
      <c r="B11">
        <v>461400.20000000013</v>
      </c>
      <c r="D11" t="s">
        <v>834</v>
      </c>
      <c r="E11" t="s">
        <v>216</v>
      </c>
      <c r="F11">
        <v>10876423.470000001</v>
      </c>
    </row>
    <row r="12" spans="1:6">
      <c r="A12" s="148" t="s">
        <v>1581</v>
      </c>
      <c r="B12">
        <v>639627.48</v>
      </c>
      <c r="D12" t="s">
        <v>834</v>
      </c>
      <c r="E12" t="s">
        <v>1005</v>
      </c>
      <c r="F12">
        <v>2407512.37</v>
      </c>
    </row>
    <row r="13" spans="1:6">
      <c r="A13" s="148" t="s">
        <v>1003</v>
      </c>
      <c r="B13">
        <v>12628203.539999999</v>
      </c>
      <c r="D13" t="s">
        <v>834</v>
      </c>
      <c r="E13" t="s">
        <v>1504</v>
      </c>
      <c r="F13">
        <v>1711624.9</v>
      </c>
    </row>
    <row r="14" spans="1:6">
      <c r="A14" s="148" t="s">
        <v>1707</v>
      </c>
      <c r="B14">
        <v>10660521.709999997</v>
      </c>
      <c r="D14" t="s">
        <v>3609</v>
      </c>
      <c r="F14">
        <v>15782599.17</v>
      </c>
    </row>
    <row r="15" spans="1:6">
      <c r="A15" s="148" t="s">
        <v>1606</v>
      </c>
      <c r="B15">
        <v>186819.64999999994</v>
      </c>
      <c r="D15" t="s">
        <v>1511</v>
      </c>
      <c r="E15" t="s">
        <v>1513</v>
      </c>
      <c r="F15">
        <v>200180.65999999997</v>
      </c>
    </row>
    <row r="16" spans="1:6">
      <c r="A16" s="148" t="s">
        <v>1549</v>
      </c>
      <c r="B16">
        <v>2486949.7599999993</v>
      </c>
      <c r="D16" t="s">
        <v>1511</v>
      </c>
      <c r="E16" t="s">
        <v>215</v>
      </c>
      <c r="F16">
        <v>417034.32999999996</v>
      </c>
    </row>
    <row r="17" spans="1:6">
      <c r="A17" s="148" t="s">
        <v>81</v>
      </c>
      <c r="B17">
        <v>2073286.8799999997</v>
      </c>
      <c r="D17" t="s">
        <v>1511</v>
      </c>
      <c r="E17" t="s">
        <v>216</v>
      </c>
      <c r="F17">
        <v>8807806.9299999997</v>
      </c>
    </row>
    <row r="18" spans="1:6">
      <c r="A18" s="148" t="s">
        <v>1574</v>
      </c>
      <c r="B18">
        <v>9225561.9700000007</v>
      </c>
      <c r="D18" t="s">
        <v>1511</v>
      </c>
      <c r="E18" t="s">
        <v>1005</v>
      </c>
      <c r="F18">
        <v>2509820.61</v>
      </c>
    </row>
    <row r="19" spans="1:6">
      <c r="A19" s="148" t="s">
        <v>1650</v>
      </c>
      <c r="B19">
        <v>1864323.56</v>
      </c>
      <c r="D19" t="s">
        <v>1511</v>
      </c>
      <c r="E19" t="s">
        <v>1504</v>
      </c>
      <c r="F19">
        <v>2275002.1400000006</v>
      </c>
    </row>
    <row r="20" spans="1:6">
      <c r="A20" s="148" t="s">
        <v>1534</v>
      </c>
      <c r="B20">
        <v>442985.52</v>
      </c>
      <c r="D20" t="s">
        <v>3610</v>
      </c>
      <c r="F20">
        <v>14209844.67</v>
      </c>
    </row>
    <row r="21" spans="1:6">
      <c r="A21" s="148" t="s">
        <v>1505</v>
      </c>
      <c r="B21">
        <v>1843685.16</v>
      </c>
      <c r="D21" t="s">
        <v>1502</v>
      </c>
      <c r="E21" t="s">
        <v>1513</v>
      </c>
      <c r="F21">
        <v>205087.15</v>
      </c>
    </row>
    <row r="22" spans="1:6">
      <c r="A22" s="148" t="s">
        <v>3504</v>
      </c>
      <c r="B22">
        <v>60714955.619999997</v>
      </c>
      <c r="D22" t="s">
        <v>1502</v>
      </c>
      <c r="E22" t="s">
        <v>215</v>
      </c>
      <c r="F22">
        <v>606643.74</v>
      </c>
    </row>
    <row r="23" spans="1:6">
      <c r="D23" t="s">
        <v>1502</v>
      </c>
      <c r="E23" t="s">
        <v>216</v>
      </c>
      <c r="F23">
        <v>9806390.3700000029</v>
      </c>
    </row>
    <row r="24" spans="1:6">
      <c r="D24" t="s">
        <v>1502</v>
      </c>
      <c r="E24" t="s">
        <v>1005</v>
      </c>
      <c r="F24">
        <v>1953771.6100000003</v>
      </c>
    </row>
    <row r="25" spans="1:6">
      <c r="A25">
        <f>IFERROR(GETPIVOTDATA("Sales",$A$1,"Sub_Category","Mobile"),"Value done exist in data")</f>
        <v>10660521.709999997</v>
      </c>
      <c r="D25" t="s">
        <v>1502</v>
      </c>
      <c r="E25" t="s">
        <v>1504</v>
      </c>
      <c r="F25">
        <v>1880780.5700000003</v>
      </c>
    </row>
    <row r="26" spans="1:6">
      <c r="D26" t="s">
        <v>3611</v>
      </c>
      <c r="F26">
        <v>14452673.440000005</v>
      </c>
    </row>
    <row r="27" spans="1:6">
      <c r="D27" t="s">
        <v>3504</v>
      </c>
      <c r="F27">
        <v>60714955.619999997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FEF9C-35C5-46A2-88A8-A77D0A03B313}">
  <dimension ref="A1:H969"/>
  <sheetViews>
    <sheetView workbookViewId="0">
      <selection activeCell="G1" sqref="G1:H1"/>
    </sheetView>
  </sheetViews>
  <sheetFormatPr defaultRowHeight="14.4"/>
  <cols>
    <col min="1" max="1" width="16.88671875" bestFit="1" customWidth="1"/>
    <col min="2" max="2" width="11.6640625" bestFit="1" customWidth="1"/>
    <col min="4" max="4" width="11.21875" bestFit="1" customWidth="1"/>
    <col min="5" max="5" width="17.44140625" customWidth="1"/>
    <col min="7" max="7" width="16.5546875" customWidth="1"/>
    <col min="8" max="8" width="22.77734375" customWidth="1"/>
  </cols>
  <sheetData>
    <row r="1" spans="1:8">
      <c r="A1" s="147" t="s">
        <v>3503</v>
      </c>
      <c r="B1" t="s">
        <v>110</v>
      </c>
      <c r="D1" s="178" t="s">
        <v>3612</v>
      </c>
      <c r="E1" s="178"/>
      <c r="G1" s="178" t="s">
        <v>3613</v>
      </c>
      <c r="H1" s="178"/>
    </row>
    <row r="2" spans="1:8">
      <c r="A2" s="148" t="s">
        <v>2437</v>
      </c>
      <c r="B2">
        <v>3956.46</v>
      </c>
      <c r="D2" t="str" cm="1">
        <f t="array" ref="D2:E113">_xlfn._xlws.FILTER(A2:B969, (LEFT(A2:A969,5)="Chair")+(LEFT(A2:A969,6)="Laptop"))</f>
        <v>Chair - 108</v>
      </c>
      <c r="E2">
        <v>64334.5</v>
      </c>
      <c r="G2" t="str" cm="1">
        <f t="array" ref="G2:H112">_xlfn._xlws.FILTER(A2:B969,(LEFT(A2:A969,6)="Mobile")+(LEFT(A2:A969,6)="Laptop"))</f>
        <v>Laptop - 130</v>
      </c>
      <c r="H2">
        <v>214294.32</v>
      </c>
    </row>
    <row r="3" spans="1:8">
      <c r="A3" s="148" t="s">
        <v>1515</v>
      </c>
      <c r="B3">
        <v>1028.28</v>
      </c>
      <c r="D3" t="str">
        <v>Chair - 111</v>
      </c>
      <c r="E3">
        <v>166455.51</v>
      </c>
      <c r="G3" t="str">
        <v>Laptop - 133</v>
      </c>
      <c r="H3">
        <v>418665.24</v>
      </c>
    </row>
    <row r="4" spans="1:8">
      <c r="A4" s="148" t="s">
        <v>2565</v>
      </c>
      <c r="B4">
        <v>4102.5600000000004</v>
      </c>
      <c r="D4" t="str">
        <v>Chair - 181</v>
      </c>
      <c r="E4">
        <v>36299.9</v>
      </c>
      <c r="G4" t="str">
        <v>Laptop - 145</v>
      </c>
      <c r="H4">
        <v>60790.619999999995</v>
      </c>
    </row>
    <row r="5" spans="1:8">
      <c r="A5" s="148" t="s">
        <v>2585</v>
      </c>
      <c r="B5">
        <v>5531.76</v>
      </c>
      <c r="D5" t="str">
        <v>Chair - 209</v>
      </c>
      <c r="E5">
        <v>32503.24</v>
      </c>
      <c r="G5" t="str">
        <v>Laptop - 155</v>
      </c>
      <c r="H5">
        <v>164114.23999999999</v>
      </c>
    </row>
    <row r="6" spans="1:8">
      <c r="A6" s="148" t="s">
        <v>1527</v>
      </c>
      <c r="B6">
        <v>1467.84</v>
      </c>
      <c r="D6" t="str">
        <v>Chair - 232</v>
      </c>
      <c r="E6">
        <v>31850.98</v>
      </c>
      <c r="G6" t="str">
        <v>Laptop - 170</v>
      </c>
      <c r="H6">
        <v>51966.36</v>
      </c>
    </row>
    <row r="7" spans="1:8">
      <c r="A7" s="148" t="s">
        <v>3457</v>
      </c>
      <c r="B7">
        <v>3456.18</v>
      </c>
      <c r="D7" t="str">
        <v>Chair - 237</v>
      </c>
      <c r="E7">
        <v>22185.9</v>
      </c>
      <c r="G7" t="str">
        <v>Laptop - 178</v>
      </c>
      <c r="H7">
        <v>261519.44</v>
      </c>
    </row>
    <row r="8" spans="1:8">
      <c r="A8" s="148" t="s">
        <v>1908</v>
      </c>
      <c r="B8">
        <v>9129.2800000000007</v>
      </c>
      <c r="D8" t="str">
        <v>Chair - 246</v>
      </c>
      <c r="E8">
        <v>58771.44</v>
      </c>
      <c r="G8" t="str">
        <v>Laptop - 182</v>
      </c>
      <c r="H8">
        <v>239606.64</v>
      </c>
    </row>
    <row r="9" spans="1:8">
      <c r="A9" s="148" t="s">
        <v>3031</v>
      </c>
      <c r="B9">
        <v>7855.76</v>
      </c>
      <c r="D9" t="str">
        <v>Chair - 262</v>
      </c>
      <c r="E9">
        <v>45873.36</v>
      </c>
      <c r="G9" t="str">
        <v>Laptop - 204</v>
      </c>
      <c r="H9">
        <v>50301.9</v>
      </c>
    </row>
    <row r="10" spans="1:8">
      <c r="A10" s="148" t="s">
        <v>2698</v>
      </c>
      <c r="B10">
        <v>3897.6</v>
      </c>
      <c r="D10" t="str">
        <v>Chair - 268</v>
      </c>
      <c r="E10">
        <v>73596.600000000006</v>
      </c>
      <c r="G10" t="str">
        <v>Laptop - 207</v>
      </c>
      <c r="H10">
        <v>97079.94</v>
      </c>
    </row>
    <row r="11" spans="1:8">
      <c r="A11" s="148" t="s">
        <v>1818</v>
      </c>
      <c r="B11">
        <v>6044.22</v>
      </c>
      <c r="D11" t="str">
        <v>Chair - 276</v>
      </c>
      <c r="E11">
        <v>62963.05</v>
      </c>
      <c r="G11" t="str">
        <v>Laptop - 218</v>
      </c>
      <c r="H11">
        <v>41702.699999999997</v>
      </c>
    </row>
    <row r="12" spans="1:8">
      <c r="A12" s="148" t="s">
        <v>2872</v>
      </c>
      <c r="B12">
        <v>5127.7</v>
      </c>
      <c r="D12" t="str">
        <v>Chair - 307</v>
      </c>
      <c r="E12">
        <v>13491.62</v>
      </c>
      <c r="G12" t="str">
        <v>Laptop - 226</v>
      </c>
      <c r="H12">
        <v>86169.72</v>
      </c>
    </row>
    <row r="13" spans="1:8">
      <c r="A13" s="148" t="s">
        <v>3054</v>
      </c>
      <c r="B13">
        <v>2223.7199999999998</v>
      </c>
      <c r="D13" t="str">
        <v>Chair - 312</v>
      </c>
      <c r="E13">
        <v>91929.600000000006</v>
      </c>
      <c r="G13" t="str">
        <v>Laptop - 237</v>
      </c>
      <c r="H13">
        <v>414709.2</v>
      </c>
    </row>
    <row r="14" spans="1:8">
      <c r="A14" s="148" t="s">
        <v>2618</v>
      </c>
      <c r="B14">
        <v>11956.32</v>
      </c>
      <c r="D14" t="str">
        <v>Chair - 329</v>
      </c>
      <c r="E14">
        <v>49622.3</v>
      </c>
      <c r="G14" t="str">
        <v>Laptop - 247</v>
      </c>
      <c r="H14">
        <v>190254.48</v>
      </c>
    </row>
    <row r="15" spans="1:8">
      <c r="A15" s="148" t="s">
        <v>3277</v>
      </c>
      <c r="B15">
        <v>2519.4</v>
      </c>
      <c r="D15" t="str">
        <v>Chair - 332</v>
      </c>
      <c r="E15">
        <v>15274.49</v>
      </c>
      <c r="G15" t="str">
        <v>Laptop - 257</v>
      </c>
      <c r="H15">
        <v>28527.06</v>
      </c>
    </row>
    <row r="16" spans="1:8">
      <c r="A16" s="148" t="s">
        <v>3271</v>
      </c>
      <c r="B16">
        <v>3896.1</v>
      </c>
      <c r="D16" t="str">
        <v>Chair - 401</v>
      </c>
      <c r="E16">
        <v>19713.5</v>
      </c>
      <c r="G16" t="str">
        <v>Laptop - 275</v>
      </c>
      <c r="H16">
        <v>53660.639999999999</v>
      </c>
    </row>
    <row r="17" spans="1:8">
      <c r="A17" s="148" t="s">
        <v>3123</v>
      </c>
      <c r="B17">
        <v>418.56</v>
      </c>
      <c r="D17" t="str">
        <v>Chair - 414</v>
      </c>
      <c r="E17">
        <v>56001.599999999999</v>
      </c>
      <c r="G17" t="str">
        <v>Laptop - 279</v>
      </c>
      <c r="H17">
        <v>193955.55</v>
      </c>
    </row>
    <row r="18" spans="1:8">
      <c r="A18" s="148" t="s">
        <v>2902</v>
      </c>
      <c r="B18">
        <v>2439.6</v>
      </c>
      <c r="D18" t="str">
        <v>Chair - 426</v>
      </c>
      <c r="E18">
        <v>31180.95</v>
      </c>
      <c r="G18" t="str">
        <v>Laptop - 283</v>
      </c>
      <c r="H18">
        <v>294831.95</v>
      </c>
    </row>
    <row r="19" spans="1:8">
      <c r="A19" s="148" t="s">
        <v>2356</v>
      </c>
      <c r="B19">
        <v>598.5</v>
      </c>
      <c r="D19" t="str">
        <v>Chair - 428</v>
      </c>
      <c r="E19">
        <v>44170.559999999998</v>
      </c>
      <c r="G19" t="str">
        <v>Laptop - 287</v>
      </c>
      <c r="H19">
        <v>92113.14</v>
      </c>
    </row>
    <row r="20" spans="1:8">
      <c r="A20" s="148" t="s">
        <v>1683</v>
      </c>
      <c r="B20">
        <v>1351.98</v>
      </c>
      <c r="D20" t="str">
        <v>Chair - 432</v>
      </c>
      <c r="E20">
        <v>42473.2</v>
      </c>
      <c r="G20" t="str">
        <v>Laptop - 291</v>
      </c>
      <c r="H20">
        <v>106819.72</v>
      </c>
    </row>
    <row r="21" spans="1:8">
      <c r="A21" s="148" t="s">
        <v>2294</v>
      </c>
      <c r="B21">
        <v>979.29</v>
      </c>
      <c r="D21" t="str">
        <v>Chair - 468</v>
      </c>
      <c r="E21">
        <v>18616.5</v>
      </c>
      <c r="G21" t="str">
        <v>Laptop - 315</v>
      </c>
      <c r="H21">
        <v>304327.67999999999</v>
      </c>
    </row>
    <row r="22" spans="1:8">
      <c r="A22" s="148" t="s">
        <v>3035</v>
      </c>
      <c r="B22">
        <v>10379.700000000001</v>
      </c>
      <c r="D22" t="str">
        <v>Chair - 494</v>
      </c>
      <c r="E22">
        <v>11529.7</v>
      </c>
      <c r="G22" t="str">
        <v>Laptop - 328</v>
      </c>
      <c r="H22">
        <v>610802.64</v>
      </c>
    </row>
    <row r="23" spans="1:8">
      <c r="A23" s="148" t="s">
        <v>3353</v>
      </c>
      <c r="B23">
        <v>2652.65</v>
      </c>
      <c r="D23" t="str">
        <v>Chair - 504</v>
      </c>
      <c r="E23">
        <v>85867.199999999997</v>
      </c>
      <c r="G23" t="str">
        <v>Laptop - 331</v>
      </c>
      <c r="H23">
        <v>423184.4</v>
      </c>
    </row>
    <row r="24" spans="1:8">
      <c r="A24" s="148" t="s">
        <v>2210</v>
      </c>
      <c r="B24">
        <v>1145.4000000000001</v>
      </c>
      <c r="D24" t="str">
        <v>Chair - 515</v>
      </c>
      <c r="E24">
        <v>118755</v>
      </c>
      <c r="G24" t="str">
        <v>Laptop - 374</v>
      </c>
      <c r="H24">
        <v>154284.63</v>
      </c>
    </row>
    <row r="25" spans="1:8">
      <c r="A25" s="148" t="s">
        <v>2150</v>
      </c>
      <c r="B25">
        <v>6084.25</v>
      </c>
      <c r="D25" t="str">
        <v>Chair - 540</v>
      </c>
      <c r="E25">
        <v>61683.199999999997</v>
      </c>
      <c r="G25" t="str">
        <v>Laptop - 384</v>
      </c>
      <c r="H25">
        <v>362804.94</v>
      </c>
    </row>
    <row r="26" spans="1:8">
      <c r="A26" s="148" t="s">
        <v>2435</v>
      </c>
      <c r="B26">
        <v>7817.04</v>
      </c>
      <c r="D26" t="str">
        <v>Chair - 543</v>
      </c>
      <c r="E26">
        <v>50225.58</v>
      </c>
      <c r="G26" t="str">
        <v>Laptop - 388</v>
      </c>
      <c r="H26">
        <v>179298.21</v>
      </c>
    </row>
    <row r="27" spans="1:8">
      <c r="A27" s="148" t="s">
        <v>2982</v>
      </c>
      <c r="B27">
        <v>2053.52</v>
      </c>
      <c r="D27" t="str">
        <v>Chair - 552</v>
      </c>
      <c r="E27">
        <v>115372.53</v>
      </c>
      <c r="G27" t="str">
        <v>Laptop - 415</v>
      </c>
      <c r="H27">
        <v>280108.79999999999</v>
      </c>
    </row>
    <row r="28" spans="1:8">
      <c r="A28" s="148" t="s">
        <v>3357</v>
      </c>
      <c r="B28">
        <v>3976.56</v>
      </c>
      <c r="D28" t="str">
        <v>Chair - 556</v>
      </c>
      <c r="E28">
        <v>68732.399999999994</v>
      </c>
      <c r="G28" t="str">
        <v>Laptop - 431</v>
      </c>
      <c r="H28">
        <v>66140.88</v>
      </c>
    </row>
    <row r="29" spans="1:8">
      <c r="A29" s="148" t="s">
        <v>2386</v>
      </c>
      <c r="B29">
        <v>1020.24</v>
      </c>
      <c r="D29" t="str">
        <v>Chair - 562</v>
      </c>
      <c r="E29">
        <v>24727.5</v>
      </c>
      <c r="G29" t="str">
        <v>Laptop - 455</v>
      </c>
      <c r="H29">
        <v>140343.21</v>
      </c>
    </row>
    <row r="30" spans="1:8">
      <c r="A30" s="148" t="s">
        <v>3297</v>
      </c>
      <c r="B30">
        <v>1634.36</v>
      </c>
      <c r="D30" t="str">
        <v>Chair - 576</v>
      </c>
      <c r="E30">
        <v>46892</v>
      </c>
      <c r="G30" t="str">
        <v>Laptop - 491</v>
      </c>
      <c r="H30">
        <v>87134.32</v>
      </c>
    </row>
    <row r="31" spans="1:8">
      <c r="A31" s="148" t="s">
        <v>2800</v>
      </c>
      <c r="B31">
        <v>4830.75</v>
      </c>
      <c r="D31" t="str">
        <v>Chair - 640</v>
      </c>
      <c r="E31">
        <v>4154.04</v>
      </c>
      <c r="G31" t="str">
        <v>Laptop - 495</v>
      </c>
      <c r="H31">
        <v>295520</v>
      </c>
    </row>
    <row r="32" spans="1:8">
      <c r="A32" s="148" t="s">
        <v>2476</v>
      </c>
      <c r="B32">
        <v>769.23</v>
      </c>
      <c r="D32" t="str">
        <v>Chair - 656</v>
      </c>
      <c r="E32">
        <v>42527.97</v>
      </c>
      <c r="G32" t="str">
        <v>Laptop - 530</v>
      </c>
      <c r="H32">
        <v>198652.65</v>
      </c>
    </row>
    <row r="33" spans="1:8">
      <c r="A33" s="148" t="s">
        <v>3135</v>
      </c>
      <c r="B33">
        <v>6921.6</v>
      </c>
      <c r="D33" t="str">
        <v>Chair - 677</v>
      </c>
      <c r="E33">
        <v>14784</v>
      </c>
      <c r="G33" t="str">
        <v>Laptop - 538</v>
      </c>
      <c r="H33">
        <v>31300.41</v>
      </c>
    </row>
    <row r="34" spans="1:8">
      <c r="A34" s="148" t="s">
        <v>2125</v>
      </c>
      <c r="B34">
        <v>2793</v>
      </c>
      <c r="D34" t="str">
        <v>Chair - 678</v>
      </c>
      <c r="E34">
        <v>28332.639999999999</v>
      </c>
      <c r="G34" t="str">
        <v>Laptop - 553</v>
      </c>
      <c r="H34">
        <v>319510.24</v>
      </c>
    </row>
    <row r="35" spans="1:8">
      <c r="A35" s="148" t="s">
        <v>2060</v>
      </c>
      <c r="B35">
        <v>11105.64</v>
      </c>
      <c r="D35" t="str">
        <v>Chair - 726</v>
      </c>
      <c r="E35">
        <v>46475.519999999997</v>
      </c>
      <c r="G35" t="str">
        <v>Laptop - 559</v>
      </c>
      <c r="H35">
        <v>206041.23</v>
      </c>
    </row>
    <row r="36" spans="1:8">
      <c r="A36" s="148" t="s">
        <v>3218</v>
      </c>
      <c r="B36">
        <v>1349.53</v>
      </c>
      <c r="D36" t="str">
        <v>Chair - 729</v>
      </c>
      <c r="E36">
        <v>37932.480000000003</v>
      </c>
      <c r="G36" t="str">
        <v>Laptop - 567</v>
      </c>
      <c r="H36">
        <v>79779.839999999997</v>
      </c>
    </row>
    <row r="37" spans="1:8">
      <c r="A37" s="148" t="s">
        <v>3347</v>
      </c>
      <c r="B37">
        <v>2421.44</v>
      </c>
      <c r="D37" t="str">
        <v>Chair - 732</v>
      </c>
      <c r="E37">
        <v>94770</v>
      </c>
      <c r="G37" t="str">
        <v>Laptop - 626</v>
      </c>
      <c r="H37">
        <v>205020.36</v>
      </c>
    </row>
    <row r="38" spans="1:8">
      <c r="A38" s="148" t="s">
        <v>1695</v>
      </c>
      <c r="B38">
        <v>2841.3</v>
      </c>
      <c r="D38" t="str">
        <v>Chair - 735</v>
      </c>
      <c r="E38">
        <v>52972.92</v>
      </c>
      <c r="G38" t="str">
        <v>Laptop - 637</v>
      </c>
      <c r="H38">
        <v>97128.72</v>
      </c>
    </row>
    <row r="39" spans="1:8">
      <c r="A39" s="148" t="s">
        <v>2634</v>
      </c>
      <c r="B39">
        <v>5685.96</v>
      </c>
      <c r="D39" t="str">
        <v>Chair - 743</v>
      </c>
      <c r="E39">
        <v>59895.99</v>
      </c>
      <c r="G39" t="str">
        <v>Laptop - 654</v>
      </c>
      <c r="H39">
        <v>218724.96</v>
      </c>
    </row>
    <row r="40" spans="1:8">
      <c r="A40" s="148" t="s">
        <v>2904</v>
      </c>
      <c r="B40">
        <v>11834.55</v>
      </c>
      <c r="D40" t="str">
        <v>Chair - 763</v>
      </c>
      <c r="E40">
        <v>14216.25</v>
      </c>
      <c r="G40" t="str">
        <v>Laptop - 657</v>
      </c>
      <c r="H40">
        <v>55402.5</v>
      </c>
    </row>
    <row r="41" spans="1:8">
      <c r="A41" s="148" t="s">
        <v>1524</v>
      </c>
      <c r="B41">
        <v>2352.96</v>
      </c>
      <c r="D41" t="str">
        <v>Chair - 778</v>
      </c>
      <c r="E41">
        <v>20220.2</v>
      </c>
      <c r="G41" t="str">
        <v>Laptop - 659</v>
      </c>
      <c r="H41">
        <v>51408</v>
      </c>
    </row>
    <row r="42" spans="1:8">
      <c r="A42" s="148" t="s">
        <v>1547</v>
      </c>
      <c r="B42">
        <v>1307</v>
      </c>
      <c r="D42" t="str">
        <v>Chair - 796</v>
      </c>
      <c r="E42">
        <v>153662.04</v>
      </c>
      <c r="G42" t="str">
        <v>Laptop - 661</v>
      </c>
      <c r="H42">
        <v>105325.44</v>
      </c>
    </row>
    <row r="43" spans="1:8">
      <c r="A43" s="148" t="s">
        <v>3443</v>
      </c>
      <c r="B43">
        <v>2127.96</v>
      </c>
      <c r="D43" t="str">
        <v>Chair - 802</v>
      </c>
      <c r="E43">
        <v>18328</v>
      </c>
      <c r="G43" t="str">
        <v>Laptop - 688</v>
      </c>
      <c r="H43">
        <v>156277.20000000001</v>
      </c>
    </row>
    <row r="44" spans="1:8">
      <c r="A44" s="148" t="s">
        <v>2854</v>
      </c>
      <c r="B44">
        <v>334.08</v>
      </c>
      <c r="D44" t="str">
        <v>Chair - 843</v>
      </c>
      <c r="E44">
        <v>111829.44</v>
      </c>
      <c r="G44" t="str">
        <v>Laptop - 703</v>
      </c>
      <c r="H44">
        <v>126497.28</v>
      </c>
    </row>
    <row r="45" spans="1:8">
      <c r="A45" s="148" t="s">
        <v>2473</v>
      </c>
      <c r="B45">
        <v>3894.42</v>
      </c>
      <c r="D45" t="str">
        <v>Chair - 890</v>
      </c>
      <c r="E45">
        <v>21349.439999999999</v>
      </c>
      <c r="G45" t="str">
        <v>Laptop - 716</v>
      </c>
      <c r="H45">
        <v>219829.68</v>
      </c>
    </row>
    <row r="46" spans="1:8">
      <c r="A46" s="148" t="s">
        <v>2587</v>
      </c>
      <c r="B46">
        <v>473.76</v>
      </c>
      <c r="D46" t="str">
        <v>Chair - 891</v>
      </c>
      <c r="E46">
        <v>16786.650000000001</v>
      </c>
      <c r="G46" t="str">
        <v>Laptop - 724</v>
      </c>
      <c r="H46">
        <v>483130.17</v>
      </c>
    </row>
    <row r="47" spans="1:8">
      <c r="A47" s="148" t="s">
        <v>3451</v>
      </c>
      <c r="B47">
        <v>620.16</v>
      </c>
      <c r="D47" t="str">
        <v>Chair - 921</v>
      </c>
      <c r="E47">
        <v>23713.64</v>
      </c>
      <c r="G47" t="str">
        <v>Laptop - 745</v>
      </c>
      <c r="H47">
        <v>20388.900000000001</v>
      </c>
    </row>
    <row r="48" spans="1:8">
      <c r="A48" s="148" t="s">
        <v>2322</v>
      </c>
      <c r="B48">
        <v>835.2</v>
      </c>
      <c r="D48" t="str">
        <v>Chair - 930</v>
      </c>
      <c r="E48">
        <v>27612.32</v>
      </c>
      <c r="G48" t="str">
        <v>Laptop - 746</v>
      </c>
      <c r="H48">
        <v>350135.8</v>
      </c>
    </row>
    <row r="49" spans="1:8">
      <c r="A49" s="148" t="s">
        <v>3477</v>
      </c>
      <c r="B49">
        <v>7747.53</v>
      </c>
      <c r="D49" t="str">
        <v>Chair - 949</v>
      </c>
      <c r="E49">
        <v>48957.88</v>
      </c>
      <c r="G49" t="str">
        <v>Laptop - 768</v>
      </c>
      <c r="H49">
        <v>186286.74</v>
      </c>
    </row>
    <row r="50" spans="1:8">
      <c r="A50" s="148" t="s">
        <v>2676</v>
      </c>
      <c r="B50">
        <v>807.52</v>
      </c>
      <c r="D50" t="str">
        <v>Chair - 956</v>
      </c>
      <c r="E50">
        <v>13724.8</v>
      </c>
      <c r="G50" t="str">
        <v>Laptop - 769</v>
      </c>
      <c r="H50">
        <v>89557.56</v>
      </c>
    </row>
    <row r="51" spans="1:8">
      <c r="A51" s="148" t="s">
        <v>2652</v>
      </c>
      <c r="B51">
        <v>2277.7199999999998</v>
      </c>
      <c r="D51" t="str">
        <v>Chair - 977</v>
      </c>
      <c r="E51">
        <v>47757.36</v>
      </c>
      <c r="G51" t="str">
        <v>Laptop - 772</v>
      </c>
      <c r="H51">
        <v>330916.74</v>
      </c>
    </row>
    <row r="52" spans="1:8">
      <c r="A52" s="148" t="s">
        <v>3033</v>
      </c>
      <c r="B52">
        <v>27641.46</v>
      </c>
      <c r="D52" t="str">
        <v>Chair - 992</v>
      </c>
      <c r="E52">
        <v>104640.2</v>
      </c>
      <c r="G52" t="str">
        <v>Laptop - 787</v>
      </c>
      <c r="H52">
        <v>269582.40000000002</v>
      </c>
    </row>
    <row r="53" spans="1:8">
      <c r="A53" s="148" t="s">
        <v>2354</v>
      </c>
      <c r="B53">
        <v>39144.870000000003</v>
      </c>
      <c r="D53" t="str">
        <v>Laptop - 130</v>
      </c>
      <c r="E53">
        <v>214294.32</v>
      </c>
      <c r="G53" t="str">
        <v>Laptop - 799</v>
      </c>
      <c r="H53">
        <v>252198.38</v>
      </c>
    </row>
    <row r="54" spans="1:8">
      <c r="A54" s="148" t="s">
        <v>2453</v>
      </c>
      <c r="B54">
        <v>74539.64</v>
      </c>
      <c r="D54" t="str">
        <v>Laptop - 133</v>
      </c>
      <c r="E54">
        <v>418665.24</v>
      </c>
      <c r="G54" t="str">
        <v>Laptop - 815</v>
      </c>
      <c r="H54">
        <v>453969.45</v>
      </c>
    </row>
    <row r="55" spans="1:8">
      <c r="A55" s="148" t="s">
        <v>2959</v>
      </c>
      <c r="B55">
        <v>38206.559999999998</v>
      </c>
      <c r="D55" t="str">
        <v>Laptop - 145</v>
      </c>
      <c r="E55">
        <v>60790.619999999995</v>
      </c>
      <c r="G55" t="str">
        <v>Laptop - 836</v>
      </c>
      <c r="H55">
        <v>395163</v>
      </c>
    </row>
    <row r="56" spans="1:8">
      <c r="A56" s="148" t="s">
        <v>3428</v>
      </c>
      <c r="B56">
        <v>25790.7</v>
      </c>
      <c r="D56" t="str">
        <v>Laptop - 155</v>
      </c>
      <c r="E56">
        <v>164114.23999999999</v>
      </c>
      <c r="G56" t="str">
        <v>Laptop - 900</v>
      </c>
      <c r="H56">
        <v>66667.199999999997</v>
      </c>
    </row>
    <row r="57" spans="1:8">
      <c r="A57" s="148" t="s">
        <v>2006</v>
      </c>
      <c r="B57">
        <v>4924.3599999999997</v>
      </c>
      <c r="D57" t="str">
        <v>Laptop - 170</v>
      </c>
      <c r="E57">
        <v>51966.36</v>
      </c>
      <c r="G57" t="str">
        <v>Laptop - 901</v>
      </c>
      <c r="H57">
        <v>365830.08</v>
      </c>
    </row>
    <row r="58" spans="1:8">
      <c r="A58" s="148" t="s">
        <v>3107</v>
      </c>
      <c r="B58">
        <v>89315.66</v>
      </c>
      <c r="D58" t="str">
        <v>Laptop - 178</v>
      </c>
      <c r="E58">
        <v>261519.44</v>
      </c>
      <c r="G58" t="str">
        <v>Laptop - 909</v>
      </c>
      <c r="H58">
        <v>98809.600000000006</v>
      </c>
    </row>
    <row r="59" spans="1:8">
      <c r="A59" s="148" t="s">
        <v>1629</v>
      </c>
      <c r="B59">
        <v>29165.5</v>
      </c>
      <c r="D59" t="str">
        <v>Laptop - 182</v>
      </c>
      <c r="E59">
        <v>239606.64</v>
      </c>
      <c r="G59" t="str">
        <v>Laptop - 923</v>
      </c>
      <c r="H59">
        <v>532378.89999999991</v>
      </c>
    </row>
    <row r="60" spans="1:8">
      <c r="A60" s="148" t="s">
        <v>2886</v>
      </c>
      <c r="B60">
        <v>50665.919999999998</v>
      </c>
      <c r="D60" t="str">
        <v>Laptop - 204</v>
      </c>
      <c r="E60">
        <v>50301.9</v>
      </c>
      <c r="G60" t="str">
        <v>Laptop - 948</v>
      </c>
      <c r="H60">
        <v>294889.98</v>
      </c>
    </row>
    <row r="61" spans="1:8">
      <c r="A61" s="148" t="s">
        <v>1669</v>
      </c>
      <c r="B61">
        <v>40313.699999999997</v>
      </c>
      <c r="D61" t="str">
        <v>Laptop - 207</v>
      </c>
      <c r="E61">
        <v>97079.94</v>
      </c>
      <c r="G61" t="str">
        <v>Laptop - 957</v>
      </c>
      <c r="H61">
        <v>218016.96</v>
      </c>
    </row>
    <row r="62" spans="1:8">
      <c r="A62" s="148" t="s">
        <v>1768</v>
      </c>
      <c r="B62">
        <v>102407.76</v>
      </c>
      <c r="D62" t="str">
        <v>Laptop - 218</v>
      </c>
      <c r="E62">
        <v>41702.699999999997</v>
      </c>
      <c r="G62" t="str">
        <v>Laptop - 989</v>
      </c>
      <c r="H62">
        <v>184350.6</v>
      </c>
    </row>
    <row r="63" spans="1:8">
      <c r="A63" s="148" t="s">
        <v>1902</v>
      </c>
      <c r="B63">
        <v>29340</v>
      </c>
      <c r="D63" t="str">
        <v>Laptop - 226</v>
      </c>
      <c r="E63">
        <v>86169.72</v>
      </c>
      <c r="G63" t="str">
        <v>Mobile - 119</v>
      </c>
      <c r="H63">
        <v>299506.40999999997</v>
      </c>
    </row>
    <row r="64" spans="1:8">
      <c r="A64" s="148" t="s">
        <v>2926</v>
      </c>
      <c r="B64">
        <v>31816.32</v>
      </c>
      <c r="D64" t="str">
        <v>Laptop - 237</v>
      </c>
      <c r="E64">
        <v>414709.2</v>
      </c>
      <c r="G64" t="str">
        <v>Mobile - 142</v>
      </c>
      <c r="H64">
        <v>217873.2</v>
      </c>
    </row>
    <row r="65" spans="1:8">
      <c r="A65" s="148" t="s">
        <v>2310</v>
      </c>
      <c r="B65">
        <v>18136.45</v>
      </c>
      <c r="D65" t="str">
        <v>Laptop - 247</v>
      </c>
      <c r="E65">
        <v>190254.48</v>
      </c>
      <c r="G65" t="str">
        <v>Mobile - 143</v>
      </c>
      <c r="H65">
        <v>177976.8</v>
      </c>
    </row>
    <row r="66" spans="1:8">
      <c r="A66" s="148" t="s">
        <v>2178</v>
      </c>
      <c r="B66">
        <v>68888</v>
      </c>
      <c r="D66" t="str">
        <v>Laptop - 257</v>
      </c>
      <c r="E66">
        <v>28527.06</v>
      </c>
      <c r="G66" t="str">
        <v>Mobile - 184</v>
      </c>
      <c r="H66">
        <v>20789.04</v>
      </c>
    </row>
    <row r="67" spans="1:8">
      <c r="A67" s="148" t="s">
        <v>2670</v>
      </c>
      <c r="B67">
        <v>14178.96</v>
      </c>
      <c r="D67" t="str">
        <v>Laptop - 275</v>
      </c>
      <c r="E67">
        <v>53660.639999999999</v>
      </c>
      <c r="G67" t="str">
        <v>Mobile - 190</v>
      </c>
      <c r="H67">
        <v>325347.75</v>
      </c>
    </row>
    <row r="68" spans="1:8">
      <c r="A68" s="148" t="s">
        <v>1922</v>
      </c>
      <c r="B68">
        <v>55464.32</v>
      </c>
      <c r="D68" t="str">
        <v>Laptop - 279</v>
      </c>
      <c r="E68">
        <v>193955.55</v>
      </c>
      <c r="G68" t="str">
        <v>Mobile - 200</v>
      </c>
      <c r="H68">
        <v>52546.62</v>
      </c>
    </row>
    <row r="69" spans="1:8">
      <c r="A69" s="148" t="s">
        <v>1742</v>
      </c>
      <c r="B69">
        <v>9701.74</v>
      </c>
      <c r="D69" t="str">
        <v>Laptop - 283</v>
      </c>
      <c r="E69">
        <v>294831.95</v>
      </c>
      <c r="G69" t="str">
        <v>Mobile - 215</v>
      </c>
      <c r="H69">
        <v>278658</v>
      </c>
    </row>
    <row r="70" spans="1:8">
      <c r="A70" s="148" t="s">
        <v>2378</v>
      </c>
      <c r="B70">
        <v>5032.17</v>
      </c>
      <c r="D70" t="str">
        <v>Laptop - 287</v>
      </c>
      <c r="E70">
        <v>92113.14</v>
      </c>
      <c r="G70" t="str">
        <v>Mobile - 222</v>
      </c>
      <c r="H70">
        <v>241600.96</v>
      </c>
    </row>
    <row r="71" spans="1:8">
      <c r="A71" s="148" t="s">
        <v>1996</v>
      </c>
      <c r="B71">
        <v>68806.559999999998</v>
      </c>
      <c r="D71" t="str">
        <v>Laptop - 291</v>
      </c>
      <c r="E71">
        <v>106819.72</v>
      </c>
      <c r="G71" t="str">
        <v>Mobile - 243</v>
      </c>
      <c r="H71">
        <v>204680</v>
      </c>
    </row>
    <row r="72" spans="1:8">
      <c r="A72" s="148" t="s">
        <v>3269</v>
      </c>
      <c r="B72">
        <v>27976.959999999999</v>
      </c>
      <c r="D72" t="str">
        <v>Laptop - 315</v>
      </c>
      <c r="E72">
        <v>304327.67999999999</v>
      </c>
      <c r="G72" t="str">
        <v>Mobile - 261</v>
      </c>
      <c r="H72">
        <v>151676.25</v>
      </c>
    </row>
    <row r="73" spans="1:8">
      <c r="A73" s="148" t="s">
        <v>1916</v>
      </c>
      <c r="B73">
        <v>48293.279999999999</v>
      </c>
      <c r="D73" t="str">
        <v>Laptop - 328</v>
      </c>
      <c r="E73">
        <v>610802.64</v>
      </c>
      <c r="G73" t="str">
        <v>Mobile - 276</v>
      </c>
      <c r="H73">
        <v>50743.42</v>
      </c>
    </row>
    <row r="74" spans="1:8">
      <c r="A74" s="148" t="s">
        <v>2170</v>
      </c>
      <c r="B74">
        <v>23384.400000000001</v>
      </c>
      <c r="D74" t="str">
        <v>Laptop - 331</v>
      </c>
      <c r="E74">
        <v>423184.4</v>
      </c>
      <c r="G74" t="str">
        <v>Mobile - 291</v>
      </c>
      <c r="H74">
        <v>31682.7</v>
      </c>
    </row>
    <row r="75" spans="1:8">
      <c r="A75" s="148" t="s">
        <v>2508</v>
      </c>
      <c r="B75">
        <v>18014.28</v>
      </c>
      <c r="D75" t="str">
        <v>Laptop - 374</v>
      </c>
      <c r="E75">
        <v>154284.63</v>
      </c>
      <c r="G75" t="str">
        <v>Mobile - 312</v>
      </c>
      <c r="H75">
        <v>162291.92000000001</v>
      </c>
    </row>
    <row r="76" spans="1:8">
      <c r="A76" s="148" t="s">
        <v>3285</v>
      </c>
      <c r="B76">
        <v>62344.800000000003</v>
      </c>
      <c r="D76" t="str">
        <v>Laptop - 384</v>
      </c>
      <c r="E76">
        <v>362804.94</v>
      </c>
      <c r="G76" t="str">
        <v>Mobile - 320</v>
      </c>
      <c r="H76">
        <v>431511.29</v>
      </c>
    </row>
    <row r="77" spans="1:8">
      <c r="A77" s="148" t="s">
        <v>3077</v>
      </c>
      <c r="B77">
        <v>73085.399999999994</v>
      </c>
      <c r="D77" t="str">
        <v>Laptop - 388</v>
      </c>
      <c r="E77">
        <v>179298.21</v>
      </c>
      <c r="G77" t="str">
        <v>Mobile - 325</v>
      </c>
      <c r="H77">
        <v>196914.06</v>
      </c>
    </row>
    <row r="78" spans="1:8">
      <c r="A78" s="148" t="s">
        <v>3400</v>
      </c>
      <c r="B78">
        <v>48987.75</v>
      </c>
      <c r="D78" t="str">
        <v>Laptop - 415</v>
      </c>
      <c r="E78">
        <v>280108.79999999999</v>
      </c>
      <c r="G78" t="str">
        <v>Mobile - 335</v>
      </c>
      <c r="H78">
        <v>609284.16</v>
      </c>
    </row>
    <row r="79" spans="1:8">
      <c r="A79" s="148" t="s">
        <v>1567</v>
      </c>
      <c r="B79">
        <v>73367.22</v>
      </c>
      <c r="D79" t="str">
        <v>Laptop - 431</v>
      </c>
      <c r="E79">
        <v>66140.88</v>
      </c>
      <c r="G79" t="str">
        <v>Mobile - 337</v>
      </c>
      <c r="H79">
        <v>63196.23</v>
      </c>
    </row>
    <row r="80" spans="1:8">
      <c r="A80" s="148" t="s">
        <v>1730</v>
      </c>
      <c r="B80">
        <v>5650.8</v>
      </c>
      <c r="D80" t="str">
        <v>Laptop - 455</v>
      </c>
      <c r="E80">
        <v>140343.21</v>
      </c>
      <c r="G80" t="str">
        <v>Mobile - 352</v>
      </c>
      <c r="H80">
        <v>98973.6</v>
      </c>
    </row>
    <row r="81" spans="1:8">
      <c r="A81" s="148" t="s">
        <v>3125</v>
      </c>
      <c r="B81">
        <v>17502.68</v>
      </c>
      <c r="D81" t="str">
        <v>Laptop - 491</v>
      </c>
      <c r="E81">
        <v>87134.32</v>
      </c>
      <c r="G81" t="str">
        <v>Mobile - 389</v>
      </c>
      <c r="H81">
        <v>431400.83</v>
      </c>
    </row>
    <row r="82" spans="1:8">
      <c r="A82" s="148" t="s">
        <v>2920</v>
      </c>
      <c r="B82">
        <v>92864.52</v>
      </c>
      <c r="D82" t="str">
        <v>Laptop - 495</v>
      </c>
      <c r="E82">
        <v>295520</v>
      </c>
      <c r="G82" t="str">
        <v>Mobile - 432</v>
      </c>
      <c r="H82">
        <v>392240</v>
      </c>
    </row>
    <row r="83" spans="1:8">
      <c r="A83" s="148" t="s">
        <v>3389</v>
      </c>
      <c r="B83">
        <v>52591.44</v>
      </c>
      <c r="D83" t="str">
        <v>Laptop - 530</v>
      </c>
      <c r="E83">
        <v>198652.65</v>
      </c>
      <c r="G83" t="str">
        <v>Mobile - 439</v>
      </c>
      <c r="H83">
        <v>256530</v>
      </c>
    </row>
    <row r="84" spans="1:8">
      <c r="A84" s="148" t="s">
        <v>1832</v>
      </c>
      <c r="B84">
        <v>148581.72</v>
      </c>
      <c r="D84" t="str">
        <v>Laptop - 538</v>
      </c>
      <c r="E84">
        <v>31300.41</v>
      </c>
      <c r="G84" t="str">
        <v>Mobile - 462</v>
      </c>
      <c r="H84">
        <v>41454</v>
      </c>
    </row>
    <row r="85" spans="1:8">
      <c r="A85" s="148" t="s">
        <v>3369</v>
      </c>
      <c r="B85">
        <v>88435.76</v>
      </c>
      <c r="D85" t="str">
        <v>Laptop - 553</v>
      </c>
      <c r="E85">
        <v>319510.24</v>
      </c>
      <c r="G85" t="str">
        <v>Mobile - 481</v>
      </c>
      <c r="H85">
        <v>37784.67</v>
      </c>
    </row>
    <row r="86" spans="1:8">
      <c r="A86" s="148" t="s">
        <v>1621</v>
      </c>
      <c r="B86">
        <v>64334.5</v>
      </c>
      <c r="D86" t="str">
        <v>Laptop - 559</v>
      </c>
      <c r="E86">
        <v>206041.23</v>
      </c>
      <c r="G86" t="str">
        <v>Mobile - 495</v>
      </c>
      <c r="H86">
        <v>526981.02</v>
      </c>
    </row>
    <row r="87" spans="1:8">
      <c r="A87" s="148" t="s">
        <v>2288</v>
      </c>
      <c r="B87">
        <v>166455.51</v>
      </c>
      <c r="D87" t="str">
        <v>Laptop - 567</v>
      </c>
      <c r="E87">
        <v>79779.839999999997</v>
      </c>
      <c r="G87" t="str">
        <v>Mobile - 519</v>
      </c>
      <c r="H87">
        <v>584192.69999999995</v>
      </c>
    </row>
    <row r="88" spans="1:8">
      <c r="A88" s="148" t="s">
        <v>2858</v>
      </c>
      <c r="B88">
        <v>36299.9</v>
      </c>
      <c r="D88" t="str">
        <v>Laptop - 626</v>
      </c>
      <c r="E88">
        <v>205020.36</v>
      </c>
      <c r="G88" t="str">
        <v>Mobile - 543</v>
      </c>
      <c r="H88">
        <v>314779.68</v>
      </c>
    </row>
    <row r="89" spans="1:8">
      <c r="A89" s="148" t="s">
        <v>2986</v>
      </c>
      <c r="B89">
        <v>32503.24</v>
      </c>
      <c r="D89" t="str">
        <v>Laptop - 637</v>
      </c>
      <c r="E89">
        <v>97128.72</v>
      </c>
      <c r="G89" t="str">
        <v>Mobile - 588</v>
      </c>
      <c r="H89">
        <v>348481.98</v>
      </c>
    </row>
    <row r="90" spans="1:8">
      <c r="A90" s="148" t="s">
        <v>3295</v>
      </c>
      <c r="B90">
        <v>31850.98</v>
      </c>
      <c r="D90" t="str">
        <v>Laptop - 654</v>
      </c>
      <c r="E90">
        <v>218724.96</v>
      </c>
      <c r="G90" t="str">
        <v>Mobile - 619</v>
      </c>
      <c r="H90">
        <v>218065</v>
      </c>
    </row>
    <row r="91" spans="1:8">
      <c r="A91" s="148" t="s">
        <v>2241</v>
      </c>
      <c r="B91">
        <v>22185.9</v>
      </c>
      <c r="D91" t="str">
        <v>Laptop - 657</v>
      </c>
      <c r="E91">
        <v>55402.5</v>
      </c>
      <c r="G91" t="str">
        <v>Mobile - 639</v>
      </c>
      <c r="H91">
        <v>163637.44</v>
      </c>
    </row>
    <row r="92" spans="1:8">
      <c r="A92" s="148" t="s">
        <v>3430</v>
      </c>
      <c r="B92">
        <v>58771.44</v>
      </c>
      <c r="D92" t="str">
        <v>Laptop - 659</v>
      </c>
      <c r="E92">
        <v>51408</v>
      </c>
      <c r="G92" t="str">
        <v>Mobile - 647</v>
      </c>
      <c r="H92">
        <v>96482.85</v>
      </c>
    </row>
    <row r="93" spans="1:8">
      <c r="A93" s="148" t="s">
        <v>2912</v>
      </c>
      <c r="B93">
        <v>45873.36</v>
      </c>
      <c r="D93" t="str">
        <v>Laptop - 661</v>
      </c>
      <c r="E93">
        <v>105325.44</v>
      </c>
      <c r="G93" t="str">
        <v>Mobile - 660</v>
      </c>
      <c r="H93">
        <v>558706.80000000005</v>
      </c>
    </row>
    <row r="94" spans="1:8">
      <c r="A94" s="148" t="s">
        <v>3188</v>
      </c>
      <c r="B94">
        <v>73596.600000000006</v>
      </c>
      <c r="D94" t="str">
        <v>Laptop - 688</v>
      </c>
      <c r="E94">
        <v>156277.20000000001</v>
      </c>
      <c r="G94" t="str">
        <v>Mobile - 685</v>
      </c>
      <c r="H94">
        <v>109683.6</v>
      </c>
    </row>
    <row r="95" spans="1:8">
      <c r="A95" s="148" t="s">
        <v>2164</v>
      </c>
      <c r="B95">
        <v>62963.05</v>
      </c>
      <c r="D95" t="str">
        <v>Laptop - 703</v>
      </c>
      <c r="E95">
        <v>126497.28</v>
      </c>
      <c r="G95" t="str">
        <v>Mobile - 731</v>
      </c>
      <c r="H95">
        <v>24338.83</v>
      </c>
    </row>
    <row r="96" spans="1:8">
      <c r="A96" s="148" t="s">
        <v>3222</v>
      </c>
      <c r="B96">
        <v>13491.62</v>
      </c>
      <c r="D96" t="str">
        <v>Laptop - 716</v>
      </c>
      <c r="E96">
        <v>219829.68</v>
      </c>
      <c r="G96" t="str">
        <v>Mobile - 734</v>
      </c>
      <c r="H96">
        <v>119107.8</v>
      </c>
    </row>
    <row r="97" spans="1:8">
      <c r="A97" s="148" t="s">
        <v>2838</v>
      </c>
      <c r="B97">
        <v>91929.600000000006</v>
      </c>
      <c r="D97" t="str">
        <v>Laptop - 724</v>
      </c>
      <c r="E97">
        <v>483130.17</v>
      </c>
      <c r="G97" t="str">
        <v>Mobile - 743</v>
      </c>
      <c r="H97">
        <v>116350.23</v>
      </c>
    </row>
    <row r="98" spans="1:8">
      <c r="A98" s="148" t="s">
        <v>2760</v>
      </c>
      <c r="B98">
        <v>49622.3</v>
      </c>
      <c r="D98" t="str">
        <v>Laptop - 745</v>
      </c>
      <c r="E98">
        <v>20388.900000000001</v>
      </c>
      <c r="G98" t="str">
        <v>Mobile - 746</v>
      </c>
      <c r="H98">
        <v>458718.12</v>
      </c>
    </row>
    <row r="99" spans="1:8">
      <c r="A99" s="148" t="s">
        <v>1776</v>
      </c>
      <c r="B99">
        <v>15274.49</v>
      </c>
      <c r="D99" t="str">
        <v>Laptop - 746</v>
      </c>
      <c r="E99">
        <v>350135.8</v>
      </c>
      <c r="G99" t="str">
        <v>Mobile - 763</v>
      </c>
      <c r="H99">
        <v>30280.23</v>
      </c>
    </row>
    <row r="100" spans="1:8">
      <c r="A100" s="148" t="s">
        <v>1554</v>
      </c>
      <c r="B100">
        <v>19713.5</v>
      </c>
      <c r="D100" t="str">
        <v>Laptop - 768</v>
      </c>
      <c r="E100">
        <v>186286.74</v>
      </c>
      <c r="G100" t="str">
        <v>Mobile - 783</v>
      </c>
      <c r="H100">
        <v>381159.24</v>
      </c>
    </row>
    <row r="101" spans="1:8">
      <c r="A101" s="148" t="s">
        <v>2162</v>
      </c>
      <c r="B101">
        <v>56001.599999999999</v>
      </c>
      <c r="D101" t="str">
        <v>Laptop - 769</v>
      </c>
      <c r="E101">
        <v>89557.56</v>
      </c>
      <c r="G101" t="str">
        <v>Mobile - 786</v>
      </c>
      <c r="H101">
        <v>129559.92</v>
      </c>
    </row>
    <row r="102" spans="1:8">
      <c r="A102" s="148" t="s">
        <v>2276</v>
      </c>
      <c r="B102">
        <v>31180.95</v>
      </c>
      <c r="D102" t="str">
        <v>Laptop - 772</v>
      </c>
      <c r="E102">
        <v>330916.74</v>
      </c>
      <c r="G102" t="str">
        <v>Mobile - 790</v>
      </c>
      <c r="H102">
        <v>35117.699999999997</v>
      </c>
    </row>
    <row r="103" spans="1:8">
      <c r="A103" s="148" t="s">
        <v>2286</v>
      </c>
      <c r="B103">
        <v>44170.559999999998</v>
      </c>
      <c r="D103" t="str">
        <v>Laptop - 787</v>
      </c>
      <c r="E103">
        <v>269582.40000000002</v>
      </c>
      <c r="G103" t="str">
        <v>Mobile - 805</v>
      </c>
      <c r="H103">
        <v>410872.32000000001</v>
      </c>
    </row>
    <row r="104" spans="1:8">
      <c r="A104" s="148" t="s">
        <v>3291</v>
      </c>
      <c r="B104">
        <v>42473.2</v>
      </c>
      <c r="D104" t="str">
        <v>Laptop - 799</v>
      </c>
      <c r="E104">
        <v>252198.38</v>
      </c>
      <c r="G104" t="str">
        <v>Mobile - 812</v>
      </c>
      <c r="H104">
        <v>74425.259999999995</v>
      </c>
    </row>
    <row r="105" spans="1:8">
      <c r="A105" s="148" t="s">
        <v>1667</v>
      </c>
      <c r="B105">
        <v>18616.5</v>
      </c>
      <c r="D105" t="str">
        <v>Laptop - 815</v>
      </c>
      <c r="E105">
        <v>453969.45</v>
      </c>
      <c r="G105" t="str">
        <v>Mobile - 839</v>
      </c>
      <c r="H105">
        <v>91998</v>
      </c>
    </row>
    <row r="106" spans="1:8">
      <c r="A106" s="148" t="s">
        <v>2825</v>
      </c>
      <c r="B106">
        <v>11529.7</v>
      </c>
      <c r="D106" t="str">
        <v>Laptop - 836</v>
      </c>
      <c r="E106">
        <v>395163</v>
      </c>
      <c r="G106" t="str">
        <v>Mobile - 852</v>
      </c>
      <c r="H106">
        <v>60156</v>
      </c>
    </row>
    <row r="107" spans="1:8">
      <c r="A107" s="148" t="s">
        <v>2364</v>
      </c>
      <c r="B107">
        <v>85867.199999999997</v>
      </c>
      <c r="D107" t="str">
        <v>Laptop - 900</v>
      </c>
      <c r="E107">
        <v>66667.199999999997</v>
      </c>
      <c r="G107" t="str">
        <v>Mobile - 897</v>
      </c>
      <c r="H107">
        <v>111507</v>
      </c>
    </row>
    <row r="108" spans="1:8">
      <c r="A108" s="148" t="s">
        <v>2945</v>
      </c>
      <c r="B108">
        <v>118755</v>
      </c>
      <c r="D108" t="str">
        <v>Laptop - 901</v>
      </c>
      <c r="E108">
        <v>365830.08</v>
      </c>
      <c r="G108" t="str">
        <v>Mobile - 929</v>
      </c>
      <c r="H108">
        <v>136131.48000000001</v>
      </c>
    </row>
    <row r="109" spans="1:8">
      <c r="A109" s="148" t="s">
        <v>3139</v>
      </c>
      <c r="B109">
        <v>61683.199999999997</v>
      </c>
      <c r="D109" t="str">
        <v>Laptop - 909</v>
      </c>
      <c r="E109">
        <v>98809.600000000006</v>
      </c>
      <c r="G109" t="str">
        <v>Mobile - 948</v>
      </c>
      <c r="H109">
        <v>149648</v>
      </c>
    </row>
    <row r="110" spans="1:8">
      <c r="A110" s="148" t="s">
        <v>1625</v>
      </c>
      <c r="B110">
        <v>50225.58</v>
      </c>
      <c r="D110" t="str">
        <v>Laptop - 923</v>
      </c>
      <c r="E110">
        <v>532378.89999999991</v>
      </c>
      <c r="G110" t="str">
        <v>Mobile - 958</v>
      </c>
      <c r="H110">
        <v>32076.720000000001</v>
      </c>
    </row>
    <row r="111" spans="1:8">
      <c r="A111" s="148" t="s">
        <v>3037</v>
      </c>
      <c r="B111">
        <v>115372.53</v>
      </c>
      <c r="D111" t="str">
        <v>Laptop - 948</v>
      </c>
      <c r="E111">
        <v>294889.98</v>
      </c>
      <c r="G111" t="str">
        <v>Mobile - 973</v>
      </c>
      <c r="H111">
        <v>242344.2</v>
      </c>
    </row>
    <row r="112" spans="1:8">
      <c r="A112" s="148" t="s">
        <v>1774</v>
      </c>
      <c r="B112">
        <v>68732.399999999994</v>
      </c>
      <c r="D112" t="str">
        <v>Laptop - 957</v>
      </c>
      <c r="E112">
        <v>218016.96</v>
      </c>
      <c r="G112" t="str">
        <v>Mobile - 980</v>
      </c>
      <c r="H112">
        <v>361057.68</v>
      </c>
    </row>
    <row r="113" spans="1:5">
      <c r="A113" s="148" t="s">
        <v>1529</v>
      </c>
      <c r="B113">
        <v>24727.5</v>
      </c>
      <c r="D113" t="str">
        <v>Laptop - 989</v>
      </c>
      <c r="E113">
        <v>184350.6</v>
      </c>
    </row>
    <row r="114" spans="1:5">
      <c r="A114" s="148" t="s">
        <v>2610</v>
      </c>
      <c r="B114">
        <v>46892</v>
      </c>
    </row>
    <row r="115" spans="1:5">
      <c r="A115" s="148" t="s">
        <v>2916</v>
      </c>
      <c r="B115">
        <v>4154.04</v>
      </c>
    </row>
    <row r="116" spans="1:5">
      <c r="A116" s="148" t="s">
        <v>3004</v>
      </c>
      <c r="B116">
        <v>42527.97</v>
      </c>
    </row>
    <row r="117" spans="1:5">
      <c r="A117" s="148" t="s">
        <v>3070</v>
      </c>
      <c r="B117">
        <v>14784</v>
      </c>
    </row>
    <row r="118" spans="1:5">
      <c r="A118" s="148" t="s">
        <v>1880</v>
      </c>
      <c r="B118">
        <v>28332.639999999999</v>
      </c>
    </row>
    <row r="119" spans="1:5">
      <c r="A119" s="148" t="s">
        <v>2591</v>
      </c>
      <c r="B119">
        <v>46475.519999999997</v>
      </c>
    </row>
    <row r="120" spans="1:5">
      <c r="A120" s="148" t="s">
        <v>1685</v>
      </c>
      <c r="B120">
        <v>37932.480000000003</v>
      </c>
    </row>
    <row r="121" spans="1:5">
      <c r="A121" s="148" t="s">
        <v>2632</v>
      </c>
      <c r="B121">
        <v>94770</v>
      </c>
    </row>
    <row r="122" spans="1:5">
      <c r="A122" s="148" t="s">
        <v>2366</v>
      </c>
      <c r="B122">
        <v>52972.92</v>
      </c>
    </row>
    <row r="123" spans="1:5">
      <c r="A123" s="148" t="s">
        <v>3089</v>
      </c>
      <c r="B123">
        <v>59895.99</v>
      </c>
    </row>
    <row r="124" spans="1:5">
      <c r="A124" s="148" t="s">
        <v>2742</v>
      </c>
      <c r="B124">
        <v>14216.25</v>
      </c>
    </row>
    <row r="125" spans="1:5">
      <c r="A125" s="148" t="s">
        <v>1886</v>
      </c>
      <c r="B125">
        <v>20220.2</v>
      </c>
    </row>
    <row r="126" spans="1:5">
      <c r="A126" s="148" t="s">
        <v>2630</v>
      </c>
      <c r="B126">
        <v>153662.04</v>
      </c>
    </row>
    <row r="127" spans="1:5">
      <c r="A127" s="148" t="s">
        <v>2168</v>
      </c>
      <c r="B127">
        <v>18328</v>
      </c>
    </row>
    <row r="128" spans="1:5">
      <c r="A128" s="148" t="s">
        <v>2192</v>
      </c>
      <c r="B128">
        <v>111829.44</v>
      </c>
    </row>
    <row r="129" spans="1:2">
      <c r="A129" s="148" t="s">
        <v>2054</v>
      </c>
      <c r="B129">
        <v>21349.439999999999</v>
      </c>
    </row>
    <row r="130" spans="1:2">
      <c r="A130" s="148" t="s">
        <v>2888</v>
      </c>
      <c r="B130">
        <v>16786.650000000001</v>
      </c>
    </row>
    <row r="131" spans="1:2">
      <c r="A131" s="148" t="s">
        <v>1584</v>
      </c>
      <c r="B131">
        <v>23713.64</v>
      </c>
    </row>
    <row r="132" spans="1:2">
      <c r="A132" s="148" t="s">
        <v>2776</v>
      </c>
      <c r="B132">
        <v>27612.32</v>
      </c>
    </row>
    <row r="133" spans="1:2">
      <c r="A133" s="148" t="s">
        <v>3242</v>
      </c>
      <c r="B133">
        <v>48957.88</v>
      </c>
    </row>
    <row r="134" spans="1:2">
      <c r="A134" s="148" t="s">
        <v>1866</v>
      </c>
      <c r="B134">
        <v>13724.8</v>
      </c>
    </row>
    <row r="135" spans="1:2">
      <c r="A135" s="148" t="s">
        <v>3459</v>
      </c>
      <c r="B135">
        <v>47757.36</v>
      </c>
    </row>
    <row r="136" spans="1:2">
      <c r="A136" s="148" t="s">
        <v>3172</v>
      </c>
      <c r="B136">
        <v>104640.2</v>
      </c>
    </row>
    <row r="137" spans="1:2">
      <c r="A137" s="148" t="s">
        <v>2814</v>
      </c>
      <c r="B137">
        <v>4384.4399999999996</v>
      </c>
    </row>
    <row r="138" spans="1:2">
      <c r="A138" s="148" t="s">
        <v>2250</v>
      </c>
      <c r="B138">
        <v>4425.6000000000004</v>
      </c>
    </row>
    <row r="139" spans="1:2">
      <c r="A139" s="148" t="s">
        <v>3153</v>
      </c>
      <c r="B139">
        <v>6356.34</v>
      </c>
    </row>
    <row r="140" spans="1:2">
      <c r="A140" s="148" t="s">
        <v>3326</v>
      </c>
      <c r="B140">
        <v>1383.2</v>
      </c>
    </row>
    <row r="141" spans="1:2">
      <c r="A141" s="148" t="s">
        <v>3246</v>
      </c>
      <c r="B141">
        <v>2438.1</v>
      </c>
    </row>
    <row r="142" spans="1:2">
      <c r="A142" s="148" t="s">
        <v>2933</v>
      </c>
      <c r="B142">
        <v>2148.3000000000002</v>
      </c>
    </row>
    <row r="143" spans="1:2">
      <c r="A143" s="148" t="s">
        <v>3198</v>
      </c>
      <c r="B143">
        <v>850.84</v>
      </c>
    </row>
    <row r="144" spans="1:2">
      <c r="A144" s="148" t="s">
        <v>1677</v>
      </c>
      <c r="B144">
        <v>550.91</v>
      </c>
    </row>
    <row r="145" spans="1:2">
      <c r="A145" s="148" t="s">
        <v>3085</v>
      </c>
      <c r="B145">
        <v>834.6</v>
      </c>
    </row>
    <row r="146" spans="1:2">
      <c r="A146" s="148" t="s">
        <v>1948</v>
      </c>
      <c r="B146">
        <v>10192.799999999999</v>
      </c>
    </row>
    <row r="147" spans="1:2">
      <c r="A147" s="148" t="s">
        <v>2127</v>
      </c>
      <c r="B147">
        <v>5946.45</v>
      </c>
    </row>
    <row r="148" spans="1:2">
      <c r="A148" s="148" t="s">
        <v>1679</v>
      </c>
      <c r="B148">
        <v>4419</v>
      </c>
    </row>
    <row r="149" spans="1:2">
      <c r="A149" s="148" t="s">
        <v>1850</v>
      </c>
      <c r="B149">
        <v>8122.24</v>
      </c>
    </row>
    <row r="150" spans="1:2">
      <c r="A150" s="148" t="s">
        <v>2262</v>
      </c>
      <c r="B150">
        <v>1784.16</v>
      </c>
    </row>
    <row r="151" spans="1:2">
      <c r="A151" s="148" t="s">
        <v>2533</v>
      </c>
      <c r="B151">
        <v>3054.4</v>
      </c>
    </row>
    <row r="152" spans="1:2">
      <c r="A152" s="148" t="s">
        <v>2314</v>
      </c>
      <c r="B152">
        <v>5751.9</v>
      </c>
    </row>
    <row r="153" spans="1:2">
      <c r="A153" s="148" t="s">
        <v>2300</v>
      </c>
      <c r="B153">
        <v>4777.08</v>
      </c>
    </row>
    <row r="154" spans="1:2">
      <c r="A154" s="148" t="s">
        <v>2721</v>
      </c>
      <c r="B154">
        <v>2871</v>
      </c>
    </row>
    <row r="155" spans="1:2">
      <c r="A155" s="148" t="s">
        <v>1814</v>
      </c>
      <c r="B155">
        <v>2669.6</v>
      </c>
    </row>
    <row r="156" spans="1:2">
      <c r="A156" s="148" t="s">
        <v>2844</v>
      </c>
      <c r="B156">
        <v>1026.72</v>
      </c>
    </row>
    <row r="157" spans="1:2">
      <c r="A157" s="148" t="s">
        <v>2545</v>
      </c>
      <c r="B157">
        <v>3944.16</v>
      </c>
    </row>
    <row r="158" spans="1:2">
      <c r="A158" s="148" t="s">
        <v>2443</v>
      </c>
      <c r="B158">
        <v>1285.2</v>
      </c>
    </row>
    <row r="159" spans="1:2">
      <c r="A159" s="148" t="s">
        <v>2808</v>
      </c>
      <c r="B159">
        <v>5664.3</v>
      </c>
    </row>
    <row r="160" spans="1:2">
      <c r="A160" s="148" t="s">
        <v>3206</v>
      </c>
      <c r="B160">
        <v>4866.2</v>
      </c>
    </row>
    <row r="161" spans="1:2">
      <c r="A161" s="148" t="s">
        <v>2368</v>
      </c>
      <c r="B161">
        <v>2284.1999999999998</v>
      </c>
    </row>
    <row r="162" spans="1:2">
      <c r="A162" s="148" t="s">
        <v>3109</v>
      </c>
      <c r="B162">
        <v>2353.4</v>
      </c>
    </row>
    <row r="163" spans="1:2">
      <c r="A163" s="148" t="s">
        <v>3045</v>
      </c>
      <c r="B163">
        <v>6504</v>
      </c>
    </row>
    <row r="164" spans="1:2">
      <c r="A164" s="148" t="s">
        <v>2941</v>
      </c>
      <c r="B164">
        <v>6308.19</v>
      </c>
    </row>
    <row r="165" spans="1:2">
      <c r="A165" s="148" t="s">
        <v>2599</v>
      </c>
      <c r="B165">
        <v>8050.08</v>
      </c>
    </row>
    <row r="166" spans="1:2">
      <c r="A166" s="148" t="s">
        <v>1760</v>
      </c>
      <c r="B166">
        <v>1338.6</v>
      </c>
    </row>
    <row r="167" spans="1:2">
      <c r="A167" s="148" t="s">
        <v>1746</v>
      </c>
      <c r="B167">
        <v>5952.38</v>
      </c>
    </row>
    <row r="168" spans="1:2">
      <c r="A168" s="148" t="s">
        <v>2362</v>
      </c>
      <c r="B168">
        <v>5339.88</v>
      </c>
    </row>
    <row r="169" spans="1:2">
      <c r="A169" s="148" t="s">
        <v>1892</v>
      </c>
      <c r="B169">
        <v>4057.68</v>
      </c>
    </row>
    <row r="170" spans="1:2">
      <c r="A170" s="148" t="s">
        <v>2678</v>
      </c>
      <c r="B170">
        <v>3351.6</v>
      </c>
    </row>
    <row r="171" spans="1:2">
      <c r="A171" s="148" t="s">
        <v>2388</v>
      </c>
      <c r="B171">
        <v>2516.1999999999998</v>
      </c>
    </row>
    <row r="172" spans="1:2">
      <c r="A172" s="148" t="s">
        <v>1558</v>
      </c>
      <c r="B172">
        <v>2158.2399999999998</v>
      </c>
    </row>
    <row r="173" spans="1:2">
      <c r="A173" s="148" t="s">
        <v>1794</v>
      </c>
      <c r="B173">
        <v>4734.8</v>
      </c>
    </row>
    <row r="174" spans="1:2">
      <c r="A174" s="148" t="s">
        <v>2496</v>
      </c>
      <c r="B174">
        <v>3557.25</v>
      </c>
    </row>
    <row r="175" spans="1:2">
      <c r="A175" s="148" t="s">
        <v>2324</v>
      </c>
      <c r="B175">
        <v>1813.5</v>
      </c>
    </row>
    <row r="176" spans="1:2">
      <c r="A176" s="148" t="s">
        <v>2455</v>
      </c>
      <c r="B176">
        <v>1363.32</v>
      </c>
    </row>
    <row r="177" spans="1:2">
      <c r="A177" s="148" t="s">
        <v>3058</v>
      </c>
      <c r="B177">
        <v>1796.96</v>
      </c>
    </row>
    <row r="178" spans="1:2">
      <c r="A178" s="148" t="s">
        <v>1540</v>
      </c>
      <c r="B178">
        <v>5414.4</v>
      </c>
    </row>
    <row r="179" spans="1:2">
      <c r="A179" s="148" t="s">
        <v>2488</v>
      </c>
      <c r="B179">
        <v>1345.5</v>
      </c>
    </row>
    <row r="180" spans="1:2">
      <c r="A180" s="148" t="s">
        <v>1639</v>
      </c>
      <c r="B180">
        <v>8408.4</v>
      </c>
    </row>
    <row r="181" spans="1:2">
      <c r="A181" s="148" t="s">
        <v>2141</v>
      </c>
      <c r="B181">
        <v>2184.84</v>
      </c>
    </row>
    <row r="182" spans="1:2">
      <c r="A182" s="148" t="s">
        <v>3184</v>
      </c>
      <c r="B182">
        <v>856.56</v>
      </c>
    </row>
    <row r="183" spans="1:2">
      <c r="A183" s="148" t="s">
        <v>2246</v>
      </c>
      <c r="B183">
        <v>5768.82</v>
      </c>
    </row>
    <row r="184" spans="1:2">
      <c r="A184" s="148" t="s">
        <v>2348</v>
      </c>
      <c r="B184">
        <v>4754.24</v>
      </c>
    </row>
    <row r="185" spans="1:2">
      <c r="A185" s="148" t="s">
        <v>2137</v>
      </c>
      <c r="B185">
        <v>1386.88</v>
      </c>
    </row>
    <row r="186" spans="1:2">
      <c r="A186" s="148" t="s">
        <v>2642</v>
      </c>
      <c r="B186">
        <v>4393.32</v>
      </c>
    </row>
    <row r="187" spans="1:2">
      <c r="A187" s="148" t="s">
        <v>3407</v>
      </c>
      <c r="B187">
        <v>8694</v>
      </c>
    </row>
    <row r="188" spans="1:2">
      <c r="A188" s="148" t="s">
        <v>2284</v>
      </c>
      <c r="B188">
        <v>62499.64</v>
      </c>
    </row>
    <row r="189" spans="1:2">
      <c r="A189" s="148" t="s">
        <v>2688</v>
      </c>
      <c r="B189">
        <v>5057.28</v>
      </c>
    </row>
    <row r="190" spans="1:2">
      <c r="A190" s="148" t="s">
        <v>3469</v>
      </c>
      <c r="B190">
        <v>39909.199999999997</v>
      </c>
    </row>
    <row r="191" spans="1:2">
      <c r="A191" s="148" t="s">
        <v>3230</v>
      </c>
      <c r="B191">
        <v>55712</v>
      </c>
    </row>
    <row r="192" spans="1:2">
      <c r="A192" s="148" t="s">
        <v>1646</v>
      </c>
      <c r="B192">
        <v>93129.600000000006</v>
      </c>
    </row>
    <row r="193" spans="1:2">
      <c r="A193" s="148" t="s">
        <v>2967</v>
      </c>
      <c r="B193">
        <v>93570.4</v>
      </c>
    </row>
    <row r="194" spans="1:2">
      <c r="A194" s="148" t="s">
        <v>3363</v>
      </c>
      <c r="B194">
        <v>57602</v>
      </c>
    </row>
    <row r="195" spans="1:2">
      <c r="A195" s="148" t="s">
        <v>2606</v>
      </c>
      <c r="B195">
        <v>12345.84</v>
      </c>
    </row>
    <row r="196" spans="1:2">
      <c r="A196" s="148" t="s">
        <v>3019</v>
      </c>
      <c r="B196">
        <v>26856.639999999999</v>
      </c>
    </row>
    <row r="197" spans="1:2">
      <c r="A197" s="148" t="s">
        <v>2346</v>
      </c>
      <c r="B197">
        <v>22046.58</v>
      </c>
    </row>
    <row r="198" spans="1:2">
      <c r="A198" s="148" t="s">
        <v>1637</v>
      </c>
      <c r="B198">
        <v>13024.8</v>
      </c>
    </row>
    <row r="199" spans="1:2">
      <c r="A199" s="148" t="s">
        <v>1693</v>
      </c>
      <c r="B199">
        <v>11778.48</v>
      </c>
    </row>
    <row r="200" spans="1:2">
      <c r="A200" s="148" t="s">
        <v>2298</v>
      </c>
      <c r="B200">
        <v>986.24</v>
      </c>
    </row>
    <row r="201" spans="1:2">
      <c r="A201" s="148" t="s">
        <v>3176</v>
      </c>
      <c r="B201">
        <v>70000.56</v>
      </c>
    </row>
    <row r="202" spans="1:2">
      <c r="A202" s="148" t="s">
        <v>2010</v>
      </c>
      <c r="B202">
        <v>113552.55</v>
      </c>
    </row>
    <row r="203" spans="1:2">
      <c r="A203" s="148" t="s">
        <v>2000</v>
      </c>
      <c r="B203">
        <v>12923.82</v>
      </c>
    </row>
    <row r="204" spans="1:2">
      <c r="A204" s="148" t="s">
        <v>2715</v>
      </c>
      <c r="B204">
        <v>11594.03</v>
      </c>
    </row>
    <row r="205" spans="1:2">
      <c r="A205" s="148" t="s">
        <v>2514</v>
      </c>
      <c r="B205">
        <v>4911.1099999999997</v>
      </c>
    </row>
    <row r="206" spans="1:2">
      <c r="A206" s="148" t="s">
        <v>2762</v>
      </c>
      <c r="B206">
        <v>11096.34</v>
      </c>
    </row>
    <row r="207" spans="1:2">
      <c r="A207" s="148" t="s">
        <v>3186</v>
      </c>
      <c r="B207">
        <v>50789.16</v>
      </c>
    </row>
    <row r="208" spans="1:2">
      <c r="A208" s="148" t="s">
        <v>3426</v>
      </c>
      <c r="B208">
        <v>71261.19</v>
      </c>
    </row>
    <row r="209" spans="1:2">
      <c r="A209" s="148" t="s">
        <v>3265</v>
      </c>
      <c r="B209">
        <v>36313.800000000003</v>
      </c>
    </row>
    <row r="210" spans="1:2">
      <c r="A210" s="148" t="s">
        <v>1778</v>
      </c>
      <c r="B210">
        <v>6852.6</v>
      </c>
    </row>
    <row r="211" spans="1:2">
      <c r="A211" s="148" t="s">
        <v>1824</v>
      </c>
      <c r="B211">
        <v>9992.6</v>
      </c>
    </row>
    <row r="212" spans="1:2">
      <c r="A212" s="148" t="s">
        <v>1617</v>
      </c>
      <c r="B212">
        <v>6644</v>
      </c>
    </row>
    <row r="213" spans="1:2">
      <c r="A213" s="148" t="s">
        <v>1631</v>
      </c>
      <c r="B213">
        <v>75191.759999999995</v>
      </c>
    </row>
    <row r="214" spans="1:2">
      <c r="A214" s="148" t="s">
        <v>1587</v>
      </c>
      <c r="B214">
        <v>43732.800000000003</v>
      </c>
    </row>
    <row r="215" spans="1:2">
      <c r="A215" s="148" t="s">
        <v>2002</v>
      </c>
      <c r="B215">
        <v>44566.65</v>
      </c>
    </row>
    <row r="216" spans="1:2">
      <c r="A216" s="148" t="s">
        <v>2064</v>
      </c>
      <c r="B216">
        <v>82618.48</v>
      </c>
    </row>
    <row r="217" spans="1:2">
      <c r="A217" s="148" t="s">
        <v>3224</v>
      </c>
      <c r="B217">
        <v>14893.12</v>
      </c>
    </row>
    <row r="218" spans="1:2">
      <c r="A218" s="148" t="s">
        <v>1954</v>
      </c>
      <c r="B218">
        <v>84554.4</v>
      </c>
    </row>
    <row r="219" spans="1:2">
      <c r="A219" s="148" t="s">
        <v>3293</v>
      </c>
      <c r="B219">
        <v>21072.04</v>
      </c>
    </row>
    <row r="220" spans="1:2">
      <c r="A220" s="148" t="s">
        <v>3341</v>
      </c>
      <c r="B220">
        <v>6557.44</v>
      </c>
    </row>
    <row r="221" spans="1:2">
      <c r="A221" s="148" t="s">
        <v>2264</v>
      </c>
      <c r="B221">
        <v>31207.68</v>
      </c>
    </row>
    <row r="222" spans="1:2">
      <c r="A222" s="148" t="s">
        <v>2370</v>
      </c>
      <c r="B222">
        <v>30311.82</v>
      </c>
    </row>
    <row r="223" spans="1:2">
      <c r="A223" s="148" t="s">
        <v>3121</v>
      </c>
      <c r="B223">
        <v>4984.8900000000003</v>
      </c>
    </row>
    <row r="224" spans="1:2">
      <c r="A224" s="148" t="s">
        <v>1790</v>
      </c>
      <c r="B224">
        <v>55849.5</v>
      </c>
    </row>
    <row r="225" spans="1:2">
      <c r="A225" s="148" t="s">
        <v>2506</v>
      </c>
      <c r="B225">
        <v>25350.78</v>
      </c>
    </row>
    <row r="226" spans="1:2">
      <c r="A226" s="148" t="s">
        <v>3248</v>
      </c>
      <c r="B226">
        <v>62899.199999999997</v>
      </c>
    </row>
    <row r="227" spans="1:2">
      <c r="A227" s="148" t="s">
        <v>1820</v>
      </c>
      <c r="B227">
        <v>2274</v>
      </c>
    </row>
    <row r="228" spans="1:2">
      <c r="A228" s="148" t="s">
        <v>1633</v>
      </c>
      <c r="B228">
        <v>61281.2</v>
      </c>
    </row>
    <row r="229" spans="1:2">
      <c r="A229" s="148" t="s">
        <v>3349</v>
      </c>
      <c r="B229">
        <v>52503.360000000001</v>
      </c>
    </row>
    <row r="230" spans="1:2">
      <c r="A230" s="148" t="s">
        <v>3021</v>
      </c>
      <c r="B230">
        <v>34978.400000000001</v>
      </c>
    </row>
    <row r="231" spans="1:2">
      <c r="A231" s="148" t="s">
        <v>2573</v>
      </c>
      <c r="B231">
        <v>28809</v>
      </c>
    </row>
    <row r="232" spans="1:2">
      <c r="A232" s="148" t="s">
        <v>3467</v>
      </c>
      <c r="B232">
        <v>5434.84</v>
      </c>
    </row>
    <row r="233" spans="1:2">
      <c r="A233" s="148" t="s">
        <v>3101</v>
      </c>
      <c r="B233">
        <v>13046.67</v>
      </c>
    </row>
    <row r="234" spans="1:2">
      <c r="A234" s="148" t="s">
        <v>2202</v>
      </c>
      <c r="B234">
        <v>46688</v>
      </c>
    </row>
    <row r="235" spans="1:2">
      <c r="A235" s="148" t="s">
        <v>2868</v>
      </c>
      <c r="B235">
        <v>27805.14</v>
      </c>
    </row>
    <row r="236" spans="1:2">
      <c r="A236" s="148" t="s">
        <v>2729</v>
      </c>
      <c r="B236">
        <v>42233.760000000002</v>
      </c>
    </row>
    <row r="237" spans="1:2">
      <c r="A237" s="148" t="s">
        <v>2664</v>
      </c>
      <c r="B237">
        <v>32579.759999999998</v>
      </c>
    </row>
    <row r="238" spans="1:2">
      <c r="A238" s="148" t="s">
        <v>2614</v>
      </c>
      <c r="B238">
        <v>1898.37</v>
      </c>
    </row>
    <row r="239" spans="1:2">
      <c r="A239" s="148" t="s">
        <v>2914</v>
      </c>
      <c r="B239">
        <v>52964.73</v>
      </c>
    </row>
    <row r="240" spans="1:2">
      <c r="A240" s="148" t="s">
        <v>1740</v>
      </c>
      <c r="B240">
        <v>9473.4</v>
      </c>
    </row>
    <row r="241" spans="1:2">
      <c r="A241" s="148" t="s">
        <v>2396</v>
      </c>
      <c r="B241">
        <v>42391.4</v>
      </c>
    </row>
    <row r="242" spans="1:2">
      <c r="A242" s="148" t="s">
        <v>3216</v>
      </c>
      <c r="B242">
        <v>7489.74</v>
      </c>
    </row>
    <row r="243" spans="1:2">
      <c r="A243" s="148" t="s">
        <v>1898</v>
      </c>
      <c r="B243">
        <v>15411.24</v>
      </c>
    </row>
    <row r="244" spans="1:2">
      <c r="A244" s="148" t="s">
        <v>2812</v>
      </c>
      <c r="B244">
        <v>1635.48</v>
      </c>
    </row>
    <row r="245" spans="1:2">
      <c r="A245" s="148" t="s">
        <v>2026</v>
      </c>
      <c r="B245">
        <v>5928</v>
      </c>
    </row>
    <row r="246" spans="1:2">
      <c r="A246" s="148" t="s">
        <v>3011</v>
      </c>
      <c r="B246">
        <v>19623.419999999998</v>
      </c>
    </row>
    <row r="247" spans="1:2">
      <c r="A247" s="148" t="s">
        <v>2522</v>
      </c>
      <c r="B247">
        <v>7084.8</v>
      </c>
    </row>
    <row r="248" spans="1:2">
      <c r="A248" s="148" t="s">
        <v>2935</v>
      </c>
      <c r="B248">
        <v>13785.84</v>
      </c>
    </row>
    <row r="249" spans="1:2">
      <c r="A249" s="148" t="s">
        <v>1762</v>
      </c>
      <c r="B249">
        <v>7332.48</v>
      </c>
    </row>
    <row r="250" spans="1:2">
      <c r="A250" s="148" t="s">
        <v>3073</v>
      </c>
      <c r="B250">
        <v>5583.6</v>
      </c>
    </row>
    <row r="251" spans="1:2">
      <c r="A251" s="148" t="s">
        <v>2696</v>
      </c>
      <c r="B251">
        <v>3046.12</v>
      </c>
    </row>
    <row r="252" spans="1:2">
      <c r="A252" s="148" t="s">
        <v>3375</v>
      </c>
      <c r="B252">
        <v>20519.599999999999</v>
      </c>
    </row>
    <row r="253" spans="1:2">
      <c r="A253" s="148" t="s">
        <v>2828</v>
      </c>
      <c r="B253">
        <v>20964.23</v>
      </c>
    </row>
    <row r="254" spans="1:2">
      <c r="A254" s="148" t="s">
        <v>3328</v>
      </c>
      <c r="B254">
        <v>5493.12</v>
      </c>
    </row>
    <row r="255" spans="1:2">
      <c r="A255" s="148" t="s">
        <v>2016</v>
      </c>
      <c r="B255">
        <v>5593.2</v>
      </c>
    </row>
    <row r="256" spans="1:2">
      <c r="A256" s="148" t="s">
        <v>2850</v>
      </c>
      <c r="B256">
        <v>30624</v>
      </c>
    </row>
    <row r="257" spans="1:2">
      <c r="A257" s="148" t="s">
        <v>3422</v>
      </c>
      <c r="B257">
        <v>12476.88</v>
      </c>
    </row>
    <row r="258" spans="1:2">
      <c r="A258" s="148" t="s">
        <v>3192</v>
      </c>
      <c r="B258">
        <v>17099.25</v>
      </c>
    </row>
    <row r="259" spans="1:2">
      <c r="A259" s="148" t="s">
        <v>1926</v>
      </c>
      <c r="B259">
        <v>18528.02</v>
      </c>
    </row>
    <row r="260" spans="1:2">
      <c r="A260" s="148" t="s">
        <v>1854</v>
      </c>
      <c r="B260">
        <v>1236.56</v>
      </c>
    </row>
    <row r="261" spans="1:2">
      <c r="A261" s="148" t="s">
        <v>3434</v>
      </c>
      <c r="B261">
        <v>19153.62</v>
      </c>
    </row>
    <row r="262" spans="1:2">
      <c r="A262" s="148" t="s">
        <v>1914</v>
      </c>
      <c r="B262">
        <v>10776.12</v>
      </c>
    </row>
    <row r="263" spans="1:2">
      <c r="A263" s="148" t="s">
        <v>3131</v>
      </c>
      <c r="B263">
        <v>3104.92</v>
      </c>
    </row>
    <row r="264" spans="1:2">
      <c r="A264" s="148" t="s">
        <v>1521</v>
      </c>
      <c r="B264">
        <v>8238.7999999999993</v>
      </c>
    </row>
    <row r="265" spans="1:2">
      <c r="A265" s="148" t="s">
        <v>2736</v>
      </c>
      <c r="B265">
        <v>6565.12</v>
      </c>
    </row>
    <row r="266" spans="1:2">
      <c r="A266" s="148" t="s">
        <v>3234</v>
      </c>
      <c r="B266">
        <v>14759.2</v>
      </c>
    </row>
    <row r="267" spans="1:2">
      <c r="A267" s="148" t="s">
        <v>1531</v>
      </c>
      <c r="B267">
        <v>7361.28</v>
      </c>
    </row>
    <row r="268" spans="1:2">
      <c r="A268" s="148" t="s">
        <v>1782</v>
      </c>
      <c r="B268">
        <v>6357.15</v>
      </c>
    </row>
    <row r="269" spans="1:2">
      <c r="A269" s="148" t="s">
        <v>3194</v>
      </c>
      <c r="B269">
        <v>8309.6</v>
      </c>
    </row>
    <row r="270" spans="1:2">
      <c r="A270" s="148" t="s">
        <v>2603</v>
      </c>
      <c r="B270">
        <v>6648</v>
      </c>
    </row>
    <row r="271" spans="1:2">
      <c r="A271" s="148" t="s">
        <v>2046</v>
      </c>
      <c r="B271">
        <v>30380.400000000001</v>
      </c>
    </row>
    <row r="272" spans="1:2">
      <c r="A272" s="148" t="s">
        <v>3083</v>
      </c>
      <c r="B272">
        <v>3677.4</v>
      </c>
    </row>
    <row r="273" spans="1:2">
      <c r="A273" s="148" t="s">
        <v>2478</v>
      </c>
      <c r="B273">
        <v>14006.3</v>
      </c>
    </row>
    <row r="274" spans="1:2">
      <c r="A274" s="148" t="s">
        <v>3117</v>
      </c>
      <c r="B274">
        <v>5808.78</v>
      </c>
    </row>
    <row r="275" spans="1:2">
      <c r="A275" s="148" t="s">
        <v>2924</v>
      </c>
      <c r="B275">
        <v>8148.06</v>
      </c>
    </row>
    <row r="276" spans="1:2">
      <c r="A276" s="148" t="s">
        <v>1980</v>
      </c>
      <c r="B276">
        <v>11414.13</v>
      </c>
    </row>
    <row r="277" spans="1:2">
      <c r="A277" s="148" t="s">
        <v>1537</v>
      </c>
      <c r="B277">
        <v>4542.8</v>
      </c>
    </row>
    <row r="278" spans="1:2">
      <c r="A278" s="148" t="s">
        <v>2504</v>
      </c>
      <c r="B278">
        <v>35549.730000000003</v>
      </c>
    </row>
    <row r="279" spans="1:2">
      <c r="A279" s="148" t="s">
        <v>1964</v>
      </c>
      <c r="B279">
        <v>5990.94</v>
      </c>
    </row>
    <row r="280" spans="1:2">
      <c r="A280" s="148" t="s">
        <v>1844</v>
      </c>
      <c r="B280">
        <v>40980.15</v>
      </c>
    </row>
    <row r="281" spans="1:2">
      <c r="A281" s="148" t="s">
        <v>1804</v>
      </c>
      <c r="B281">
        <v>13093.68</v>
      </c>
    </row>
    <row r="282" spans="1:2">
      <c r="A282" s="148" t="s">
        <v>3314</v>
      </c>
      <c r="B282">
        <v>4561.83</v>
      </c>
    </row>
    <row r="283" spans="1:2">
      <c r="A283" s="148" t="s">
        <v>2406</v>
      </c>
      <c r="B283">
        <v>3888</v>
      </c>
    </row>
    <row r="284" spans="1:2">
      <c r="A284" s="148" t="s">
        <v>2756</v>
      </c>
      <c r="B284">
        <v>20218</v>
      </c>
    </row>
    <row r="285" spans="1:2">
      <c r="A285" s="148" t="s">
        <v>2876</v>
      </c>
      <c r="B285">
        <v>5396.16</v>
      </c>
    </row>
    <row r="286" spans="1:2">
      <c r="A286" s="148" t="s">
        <v>2890</v>
      </c>
      <c r="B286">
        <v>48743.65</v>
      </c>
    </row>
    <row r="287" spans="1:2">
      <c r="A287" s="148" t="s">
        <v>3025</v>
      </c>
      <c r="B287">
        <v>3188.87</v>
      </c>
    </row>
    <row r="288" spans="1:2">
      <c r="A288" s="148" t="s">
        <v>3279</v>
      </c>
      <c r="B288">
        <v>10245.18</v>
      </c>
    </row>
    <row r="289" spans="1:2">
      <c r="A289" s="148" t="s">
        <v>3409</v>
      </c>
      <c r="B289">
        <v>7304.56</v>
      </c>
    </row>
    <row r="290" spans="1:2">
      <c r="A290" s="148" t="s">
        <v>2282</v>
      </c>
      <c r="B290">
        <v>7256.34</v>
      </c>
    </row>
    <row r="291" spans="1:2">
      <c r="A291" s="148" t="s">
        <v>3228</v>
      </c>
      <c r="B291">
        <v>12659.92</v>
      </c>
    </row>
    <row r="292" spans="1:2">
      <c r="A292" s="148" t="s">
        <v>2818</v>
      </c>
      <c r="B292">
        <v>14613.12</v>
      </c>
    </row>
    <row r="293" spans="1:2">
      <c r="A293" s="148" t="s">
        <v>2194</v>
      </c>
      <c r="B293">
        <v>25798.5</v>
      </c>
    </row>
    <row r="294" spans="1:2">
      <c r="A294" s="148" t="s">
        <v>3041</v>
      </c>
      <c r="B294">
        <v>1173.06</v>
      </c>
    </row>
    <row r="295" spans="1:2">
      <c r="A295" s="148" t="s">
        <v>1872</v>
      </c>
      <c r="B295">
        <v>47533.919999999998</v>
      </c>
    </row>
    <row r="296" spans="1:2">
      <c r="A296" s="148" t="s">
        <v>2553</v>
      </c>
      <c r="B296">
        <v>172152.12</v>
      </c>
    </row>
    <row r="297" spans="1:2">
      <c r="A297" s="148" t="s">
        <v>2312</v>
      </c>
      <c r="B297">
        <v>145657.4</v>
      </c>
    </row>
    <row r="298" spans="1:2">
      <c r="A298" s="148" t="s">
        <v>3079</v>
      </c>
      <c r="B298">
        <v>518577.36</v>
      </c>
    </row>
    <row r="299" spans="1:2">
      <c r="A299" s="148" t="s">
        <v>2848</v>
      </c>
      <c r="B299">
        <v>279076.2</v>
      </c>
    </row>
    <row r="300" spans="1:2">
      <c r="A300" s="148" t="s">
        <v>2702</v>
      </c>
      <c r="B300">
        <v>35077.800000000003</v>
      </c>
    </row>
    <row r="301" spans="1:2">
      <c r="A301" s="148" t="s">
        <v>1940</v>
      </c>
      <c r="B301">
        <v>116667.72</v>
      </c>
    </row>
    <row r="302" spans="1:2">
      <c r="A302" s="148" t="s">
        <v>2248</v>
      </c>
      <c r="B302">
        <v>42831.5</v>
      </c>
    </row>
    <row r="303" spans="1:2">
      <c r="A303" s="148" t="s">
        <v>3263</v>
      </c>
      <c r="B303">
        <v>146090.79</v>
      </c>
    </row>
    <row r="304" spans="1:2">
      <c r="A304" s="148" t="s">
        <v>3060</v>
      </c>
      <c r="B304">
        <v>59874.54</v>
      </c>
    </row>
    <row r="305" spans="1:2">
      <c r="A305" s="148" t="s">
        <v>3151</v>
      </c>
      <c r="B305">
        <v>87574</v>
      </c>
    </row>
    <row r="306" spans="1:2">
      <c r="A306" s="148" t="s">
        <v>1724</v>
      </c>
      <c r="B306">
        <v>140280.79999999999</v>
      </c>
    </row>
    <row r="307" spans="1:2">
      <c r="A307" s="148" t="s">
        <v>3283</v>
      </c>
      <c r="B307">
        <v>136054.38</v>
      </c>
    </row>
    <row r="308" spans="1:2">
      <c r="A308" s="148" t="s">
        <v>2870</v>
      </c>
      <c r="B308">
        <v>92639.25</v>
      </c>
    </row>
    <row r="309" spans="1:2">
      <c r="A309" s="148" t="s">
        <v>3415</v>
      </c>
      <c r="B309">
        <v>229550.4</v>
      </c>
    </row>
    <row r="310" spans="1:2">
      <c r="A310" s="148" t="s">
        <v>3345</v>
      </c>
      <c r="B310">
        <v>321577.28000000003</v>
      </c>
    </row>
    <row r="311" spans="1:2">
      <c r="A311" s="148" t="s">
        <v>2080</v>
      </c>
      <c r="B311">
        <v>212462.56</v>
      </c>
    </row>
    <row r="312" spans="1:2">
      <c r="A312" s="148" t="s">
        <v>3316</v>
      </c>
      <c r="B312">
        <v>339426</v>
      </c>
    </row>
    <row r="313" spans="1:2">
      <c r="A313" s="148" t="s">
        <v>1784</v>
      </c>
      <c r="B313">
        <v>84081.12</v>
      </c>
    </row>
    <row r="314" spans="1:2">
      <c r="A314" s="148" t="s">
        <v>2036</v>
      </c>
      <c r="B314">
        <v>476882.07</v>
      </c>
    </row>
    <row r="315" spans="1:2">
      <c r="A315" s="148" t="s">
        <v>3381</v>
      </c>
      <c r="B315">
        <v>165626.37</v>
      </c>
    </row>
    <row r="316" spans="1:2">
      <c r="A316" s="148" t="s">
        <v>2908</v>
      </c>
      <c r="B316">
        <v>242979.3</v>
      </c>
    </row>
    <row r="317" spans="1:2">
      <c r="A317" s="148" t="s">
        <v>3087</v>
      </c>
      <c r="B317">
        <v>155493</v>
      </c>
    </row>
    <row r="318" spans="1:2">
      <c r="A318" s="148" t="s">
        <v>3075</v>
      </c>
      <c r="B318">
        <v>113298</v>
      </c>
    </row>
    <row r="319" spans="1:2">
      <c r="A319" s="148" t="s">
        <v>3306</v>
      </c>
      <c r="B319">
        <v>69036.149999999994</v>
      </c>
    </row>
    <row r="320" spans="1:2">
      <c r="A320" s="148" t="s">
        <v>2206</v>
      </c>
      <c r="B320">
        <v>66126</v>
      </c>
    </row>
    <row r="321" spans="1:2">
      <c r="A321" s="148" t="s">
        <v>3437</v>
      </c>
      <c r="B321">
        <v>10241.950000000001</v>
      </c>
    </row>
    <row r="322" spans="1:2">
      <c r="A322" s="148" t="s">
        <v>1998</v>
      </c>
      <c r="B322">
        <v>10421.120000000001</v>
      </c>
    </row>
    <row r="323" spans="1:2">
      <c r="A323" s="148" t="s">
        <v>2860</v>
      </c>
      <c r="B323">
        <v>79829.820000000007</v>
      </c>
    </row>
    <row r="324" spans="1:2">
      <c r="A324" s="148" t="s">
        <v>2020</v>
      </c>
      <c r="B324">
        <v>301251.96000000002</v>
      </c>
    </row>
    <row r="325" spans="1:2">
      <c r="A325" s="148" t="s">
        <v>1862</v>
      </c>
      <c r="B325">
        <v>194693</v>
      </c>
    </row>
    <row r="326" spans="1:2">
      <c r="A326" s="148" t="s">
        <v>2490</v>
      </c>
      <c r="B326">
        <v>172499.04</v>
      </c>
    </row>
    <row r="327" spans="1:2">
      <c r="A327" s="148" t="s">
        <v>1675</v>
      </c>
      <c r="B327">
        <v>209607.12</v>
      </c>
    </row>
    <row r="328" spans="1:2">
      <c r="A328" s="148" t="s">
        <v>2182</v>
      </c>
      <c r="B328">
        <v>63971.1</v>
      </c>
    </row>
    <row r="329" spans="1:2">
      <c r="A329" s="148" t="s">
        <v>2498</v>
      </c>
      <c r="B329">
        <v>123995.52</v>
      </c>
    </row>
    <row r="330" spans="1:2">
      <c r="A330" s="148" t="s">
        <v>2527</v>
      </c>
      <c r="B330">
        <v>503228.15999999997</v>
      </c>
    </row>
    <row r="331" spans="1:2">
      <c r="A331" s="148" t="s">
        <v>3202</v>
      </c>
      <c r="B331">
        <v>243395.46</v>
      </c>
    </row>
    <row r="332" spans="1:2">
      <c r="A332" s="148" t="s">
        <v>1644</v>
      </c>
      <c r="B332">
        <v>186125.55</v>
      </c>
    </row>
    <row r="333" spans="1:2">
      <c r="A333" s="148" t="s">
        <v>3371</v>
      </c>
      <c r="B333">
        <v>441624.96</v>
      </c>
    </row>
    <row r="334" spans="1:2">
      <c r="A334" s="148" t="s">
        <v>2360</v>
      </c>
      <c r="B334">
        <v>273118.14</v>
      </c>
    </row>
    <row r="335" spans="1:2">
      <c r="A335" s="148" t="s">
        <v>2044</v>
      </c>
      <c r="B335">
        <v>80225.52</v>
      </c>
    </row>
    <row r="336" spans="1:2">
      <c r="A336" s="148" t="s">
        <v>2583</v>
      </c>
      <c r="B336">
        <v>54649.919999999998</v>
      </c>
    </row>
    <row r="337" spans="1:2">
      <c r="A337" s="148" t="s">
        <v>2624</v>
      </c>
      <c r="B337">
        <v>53786.400000000001</v>
      </c>
    </row>
    <row r="338" spans="1:2">
      <c r="A338" s="148" t="s">
        <v>2146</v>
      </c>
      <c r="B338">
        <v>378973</v>
      </c>
    </row>
    <row r="339" spans="1:2">
      <c r="A339" s="148" t="s">
        <v>1910</v>
      </c>
      <c r="B339">
        <v>136103.6</v>
      </c>
    </row>
    <row r="340" spans="1:2">
      <c r="A340" s="148" t="s">
        <v>1852</v>
      </c>
      <c r="B340">
        <v>248302.88</v>
      </c>
    </row>
    <row r="341" spans="1:2">
      <c r="A341" s="148" t="s">
        <v>2836</v>
      </c>
      <c r="B341">
        <v>467450.72</v>
      </c>
    </row>
    <row r="342" spans="1:2">
      <c r="A342" s="148" t="s">
        <v>3355</v>
      </c>
      <c r="B342">
        <v>9192.9599999999991</v>
      </c>
    </row>
    <row r="343" spans="1:2">
      <c r="A343" s="148" t="s">
        <v>2878</v>
      </c>
      <c r="B343">
        <v>5075.84</v>
      </c>
    </row>
    <row r="344" spans="1:2">
      <c r="A344" s="148" t="s">
        <v>2290</v>
      </c>
      <c r="B344">
        <v>1659.68</v>
      </c>
    </row>
    <row r="345" spans="1:2">
      <c r="A345" s="148" t="s">
        <v>2152</v>
      </c>
      <c r="B345">
        <v>282.82</v>
      </c>
    </row>
    <row r="346" spans="1:2">
      <c r="A346" s="148" t="s">
        <v>3289</v>
      </c>
      <c r="B346">
        <v>3319.25</v>
      </c>
    </row>
    <row r="347" spans="1:2">
      <c r="A347" s="148" t="s">
        <v>3404</v>
      </c>
      <c r="B347">
        <v>1755.6</v>
      </c>
    </row>
    <row r="348" spans="1:2">
      <c r="A348" s="148" t="s">
        <v>2110</v>
      </c>
      <c r="B348">
        <v>1137.3</v>
      </c>
    </row>
    <row r="349" spans="1:2">
      <c r="A349" s="148" t="s">
        <v>3052</v>
      </c>
      <c r="B349">
        <v>8636.56</v>
      </c>
    </row>
    <row r="350" spans="1:2">
      <c r="A350" s="148" t="s">
        <v>2135</v>
      </c>
      <c r="B350">
        <v>1575.84</v>
      </c>
    </row>
    <row r="351" spans="1:2">
      <c r="A351" s="148" t="s">
        <v>2480</v>
      </c>
      <c r="B351">
        <v>7835.1</v>
      </c>
    </row>
    <row r="352" spans="1:2">
      <c r="A352" s="148" t="s">
        <v>2088</v>
      </c>
      <c r="B352">
        <v>4314.72</v>
      </c>
    </row>
    <row r="353" spans="1:2">
      <c r="A353" s="148" t="s">
        <v>3002</v>
      </c>
      <c r="B353">
        <v>3306.24</v>
      </c>
    </row>
    <row r="354" spans="1:2">
      <c r="A354" s="148" t="s">
        <v>2636</v>
      </c>
      <c r="B354">
        <v>647.9</v>
      </c>
    </row>
    <row r="355" spans="1:2">
      <c r="A355" s="148" t="s">
        <v>2270</v>
      </c>
      <c r="B355">
        <v>720.72</v>
      </c>
    </row>
    <row r="356" spans="1:2">
      <c r="A356" s="148" t="s">
        <v>3377</v>
      </c>
      <c r="B356">
        <v>2300.48</v>
      </c>
    </row>
    <row r="357" spans="1:2">
      <c r="A357" s="148" t="s">
        <v>1570</v>
      </c>
      <c r="B357">
        <v>1969.11</v>
      </c>
    </row>
    <row r="358" spans="1:2">
      <c r="A358" s="148" t="s">
        <v>2014</v>
      </c>
      <c r="B358">
        <v>2270.88</v>
      </c>
    </row>
    <row r="359" spans="1:2">
      <c r="A359" s="148" t="s">
        <v>2725</v>
      </c>
      <c r="B359">
        <v>783.2</v>
      </c>
    </row>
    <row r="360" spans="1:2">
      <c r="A360" s="148" t="s">
        <v>2882</v>
      </c>
      <c r="B360">
        <v>2718.72</v>
      </c>
    </row>
    <row r="361" spans="1:2">
      <c r="A361" s="148" t="s">
        <v>2338</v>
      </c>
      <c r="B361">
        <v>4223.7</v>
      </c>
    </row>
    <row r="362" spans="1:2">
      <c r="A362" s="148" t="s">
        <v>2638</v>
      </c>
      <c r="B362">
        <v>4724.4399999999996</v>
      </c>
    </row>
    <row r="363" spans="1:2">
      <c r="A363" s="148" t="s">
        <v>2188</v>
      </c>
      <c r="B363">
        <v>10116.9</v>
      </c>
    </row>
    <row r="364" spans="1:2">
      <c r="A364" s="148" t="s">
        <v>2334</v>
      </c>
      <c r="B364">
        <v>3735.2</v>
      </c>
    </row>
    <row r="365" spans="1:2">
      <c r="A365" s="148" t="s">
        <v>1699</v>
      </c>
      <c r="B365">
        <v>760.76</v>
      </c>
    </row>
    <row r="366" spans="1:2">
      <c r="A366" s="148" t="s">
        <v>2581</v>
      </c>
      <c r="B366">
        <v>7610.05</v>
      </c>
    </row>
    <row r="367" spans="1:2">
      <c r="A367" s="148" t="s">
        <v>1701</v>
      </c>
      <c r="B367">
        <v>10735.2</v>
      </c>
    </row>
    <row r="368" spans="1:2">
      <c r="A368" s="148" t="s">
        <v>2577</v>
      </c>
      <c r="B368">
        <v>10509.12</v>
      </c>
    </row>
    <row r="369" spans="1:2">
      <c r="A369" s="148" t="s">
        <v>3413</v>
      </c>
      <c r="B369">
        <v>5046.3999999999996</v>
      </c>
    </row>
    <row r="370" spans="1:2">
      <c r="A370" s="148" t="s">
        <v>2894</v>
      </c>
      <c r="B370">
        <v>7533</v>
      </c>
    </row>
    <row r="371" spans="1:2">
      <c r="A371" s="148" t="s">
        <v>2874</v>
      </c>
      <c r="B371">
        <v>5578.65</v>
      </c>
    </row>
    <row r="372" spans="1:2">
      <c r="A372" s="148" t="s">
        <v>2342</v>
      </c>
      <c r="B372">
        <v>10282.799999999999</v>
      </c>
    </row>
    <row r="373" spans="1:2">
      <c r="A373" s="148" t="s">
        <v>2200</v>
      </c>
      <c r="B373">
        <v>712.53</v>
      </c>
    </row>
    <row r="374" spans="1:2">
      <c r="A374" s="148" t="s">
        <v>1932</v>
      </c>
      <c r="B374">
        <v>3570.48</v>
      </c>
    </row>
    <row r="375" spans="1:2">
      <c r="A375" s="148" t="s">
        <v>2820</v>
      </c>
      <c r="B375">
        <v>3925.74</v>
      </c>
    </row>
    <row r="376" spans="1:2">
      <c r="A376" s="148" t="s">
        <v>2804</v>
      </c>
      <c r="B376">
        <v>5429.25</v>
      </c>
    </row>
    <row r="377" spans="1:2">
      <c r="A377" s="148" t="s">
        <v>2258</v>
      </c>
      <c r="B377">
        <v>6059.52</v>
      </c>
    </row>
    <row r="378" spans="1:2">
      <c r="A378" s="148" t="s">
        <v>1860</v>
      </c>
      <c r="B378">
        <v>3376.1</v>
      </c>
    </row>
    <row r="379" spans="1:2">
      <c r="A379" s="148" t="s">
        <v>1728</v>
      </c>
      <c r="B379">
        <v>4719.68</v>
      </c>
    </row>
    <row r="380" spans="1:2">
      <c r="A380" s="148" t="s">
        <v>2711</v>
      </c>
      <c r="B380">
        <v>5900.4</v>
      </c>
    </row>
    <row r="381" spans="1:2">
      <c r="A381" s="148" t="s">
        <v>1601</v>
      </c>
      <c r="B381">
        <v>1686.56</v>
      </c>
    </row>
    <row r="382" spans="1:2">
      <c r="A382" s="148" t="s">
        <v>2662</v>
      </c>
      <c r="B382">
        <v>5194.32</v>
      </c>
    </row>
    <row r="383" spans="1:2">
      <c r="A383" s="148" t="s">
        <v>2832</v>
      </c>
      <c r="B383">
        <v>4829.76</v>
      </c>
    </row>
    <row r="384" spans="1:2">
      <c r="A384" s="148" t="s">
        <v>2731</v>
      </c>
      <c r="B384">
        <v>756.96</v>
      </c>
    </row>
    <row r="385" spans="1:2">
      <c r="A385" s="148" t="s">
        <v>2750</v>
      </c>
      <c r="B385">
        <v>8680.32</v>
      </c>
    </row>
    <row r="386" spans="1:2">
      <c r="A386" s="148" t="s">
        <v>3447</v>
      </c>
      <c r="B386">
        <v>5620.5</v>
      </c>
    </row>
    <row r="387" spans="1:2">
      <c r="A387" s="148" t="s">
        <v>2486</v>
      </c>
      <c r="B387">
        <v>1224</v>
      </c>
    </row>
    <row r="388" spans="1:2">
      <c r="A388" s="148" t="s">
        <v>2943</v>
      </c>
      <c r="B388">
        <v>2841.6</v>
      </c>
    </row>
    <row r="389" spans="1:2">
      <c r="A389" s="148" t="s">
        <v>2880</v>
      </c>
      <c r="B389">
        <v>1590.84</v>
      </c>
    </row>
    <row r="390" spans="1:2">
      <c r="A390" s="148" t="s">
        <v>3318</v>
      </c>
      <c r="B390">
        <v>573.53</v>
      </c>
    </row>
    <row r="391" spans="1:2">
      <c r="A391" s="148" t="s">
        <v>2810</v>
      </c>
      <c r="B391">
        <v>2596.56</v>
      </c>
    </row>
    <row r="392" spans="1:2">
      <c r="A392" s="148" t="s">
        <v>2492</v>
      </c>
      <c r="B392">
        <v>30884</v>
      </c>
    </row>
    <row r="393" spans="1:2">
      <c r="A393" s="148" t="s">
        <v>1564</v>
      </c>
      <c r="B393">
        <v>6228.12</v>
      </c>
    </row>
    <row r="394" spans="1:2">
      <c r="A394" s="148" t="s">
        <v>2114</v>
      </c>
      <c r="B394">
        <v>44993.52</v>
      </c>
    </row>
    <row r="395" spans="1:2">
      <c r="A395" s="148" t="s">
        <v>2082</v>
      </c>
      <c r="B395">
        <v>19725.099999999999</v>
      </c>
    </row>
    <row r="396" spans="1:2">
      <c r="A396" s="148" t="s">
        <v>1691</v>
      </c>
      <c r="B396">
        <v>88464.6</v>
      </c>
    </row>
    <row r="397" spans="1:2">
      <c r="A397" s="148" t="s">
        <v>2551</v>
      </c>
      <c r="B397">
        <v>83156.160000000003</v>
      </c>
    </row>
    <row r="398" spans="1:2">
      <c r="A398" s="148" t="s">
        <v>2340</v>
      </c>
      <c r="B398">
        <v>7912.39</v>
      </c>
    </row>
    <row r="399" spans="1:2">
      <c r="A399" s="148" t="s">
        <v>2439</v>
      </c>
      <c r="B399">
        <v>21834</v>
      </c>
    </row>
    <row r="400" spans="1:2">
      <c r="A400" s="148" t="s">
        <v>2274</v>
      </c>
      <c r="B400">
        <v>53849.95</v>
      </c>
    </row>
    <row r="401" spans="1:2">
      <c r="A401" s="148" t="s">
        <v>1884</v>
      </c>
      <c r="B401">
        <v>4164.0200000000004</v>
      </c>
    </row>
    <row r="402" spans="1:2">
      <c r="A402" s="148" t="s">
        <v>2131</v>
      </c>
      <c r="B402">
        <v>39234</v>
      </c>
    </row>
    <row r="403" spans="1:2">
      <c r="A403" s="148" t="s">
        <v>2121</v>
      </c>
      <c r="B403">
        <v>21313.8</v>
      </c>
    </row>
    <row r="404" spans="1:2">
      <c r="A404" s="148" t="s">
        <v>2569</v>
      </c>
      <c r="B404">
        <v>13552.560000000001</v>
      </c>
    </row>
    <row r="405" spans="1:2">
      <c r="A405" s="148" t="s">
        <v>1552</v>
      </c>
      <c r="B405">
        <v>81459.839999999997</v>
      </c>
    </row>
    <row r="406" spans="1:2">
      <c r="A406" s="148" t="s">
        <v>3455</v>
      </c>
      <c r="B406">
        <v>50147.91</v>
      </c>
    </row>
    <row r="407" spans="1:2">
      <c r="A407" s="148" t="s">
        <v>2770</v>
      </c>
      <c r="B407">
        <v>66193.2</v>
      </c>
    </row>
    <row r="408" spans="1:2">
      <c r="A408" s="148" t="s">
        <v>1589</v>
      </c>
      <c r="B408">
        <v>14899.2</v>
      </c>
    </row>
    <row r="409" spans="1:2">
      <c r="A409" s="148" t="s">
        <v>2268</v>
      </c>
      <c r="B409">
        <v>6677.55</v>
      </c>
    </row>
    <row r="410" spans="1:2">
      <c r="A410" s="148" t="s">
        <v>1834</v>
      </c>
      <c r="B410">
        <v>89843.4</v>
      </c>
    </row>
    <row r="411" spans="1:2">
      <c r="A411" s="148" t="s">
        <v>3441</v>
      </c>
      <c r="B411">
        <v>29414.48</v>
      </c>
    </row>
    <row r="412" spans="1:2">
      <c r="A412" s="148" t="s">
        <v>3253</v>
      </c>
      <c r="B412">
        <v>7002.52</v>
      </c>
    </row>
    <row r="413" spans="1:2">
      <c r="A413" s="148" t="s">
        <v>1556</v>
      </c>
      <c r="B413">
        <v>52856.2</v>
      </c>
    </row>
    <row r="414" spans="1:2">
      <c r="A414" s="148" t="s">
        <v>1543</v>
      </c>
      <c r="B414">
        <v>58847.58</v>
      </c>
    </row>
    <row r="415" spans="1:2">
      <c r="A415" s="148" t="s">
        <v>2738</v>
      </c>
      <c r="B415">
        <v>25097.759999999998</v>
      </c>
    </row>
    <row r="416" spans="1:2">
      <c r="A416" s="148" t="s">
        <v>2906</v>
      </c>
      <c r="B416">
        <v>3612.24</v>
      </c>
    </row>
    <row r="417" spans="1:2">
      <c r="A417" s="148" t="s">
        <v>2772</v>
      </c>
      <c r="B417">
        <v>70704.27</v>
      </c>
    </row>
    <row r="418" spans="1:2">
      <c r="A418" s="148" t="s">
        <v>2994</v>
      </c>
      <c r="B418">
        <v>68052.399999999994</v>
      </c>
    </row>
    <row r="419" spans="1:2">
      <c r="A419" s="148" t="s">
        <v>2541</v>
      </c>
      <c r="B419">
        <v>93275.55</v>
      </c>
    </row>
    <row r="420" spans="1:2">
      <c r="A420" s="148" t="s">
        <v>2802</v>
      </c>
      <c r="B420">
        <v>70737.66</v>
      </c>
    </row>
    <row r="421" spans="1:2">
      <c r="A421" s="148" t="s">
        <v>2074</v>
      </c>
      <c r="B421">
        <v>16621.2</v>
      </c>
    </row>
    <row r="422" spans="1:2">
      <c r="A422" s="148" t="s">
        <v>2758</v>
      </c>
      <c r="B422">
        <v>36035.85</v>
      </c>
    </row>
    <row r="423" spans="1:2">
      <c r="A423" s="148" t="s">
        <v>1800</v>
      </c>
      <c r="B423">
        <v>70093.17</v>
      </c>
    </row>
    <row r="424" spans="1:2">
      <c r="A424" s="148" t="s">
        <v>2482</v>
      </c>
      <c r="B424">
        <v>24768.9</v>
      </c>
    </row>
    <row r="425" spans="1:2">
      <c r="A425" s="148" t="s">
        <v>2260</v>
      </c>
      <c r="B425">
        <v>13944</v>
      </c>
    </row>
    <row r="426" spans="1:2">
      <c r="A426" s="148" t="s">
        <v>1595</v>
      </c>
      <c r="B426">
        <v>38402.639999999999</v>
      </c>
    </row>
    <row r="427" spans="1:2">
      <c r="A427" s="148" t="s">
        <v>3411</v>
      </c>
      <c r="B427">
        <v>73140.34</v>
      </c>
    </row>
    <row r="428" spans="1:2">
      <c r="A428" s="148" t="s">
        <v>2806</v>
      </c>
      <c r="B428">
        <v>26003.4</v>
      </c>
    </row>
    <row r="429" spans="1:2">
      <c r="A429" s="148" t="s">
        <v>1934</v>
      </c>
      <c r="B429">
        <v>51707.7</v>
      </c>
    </row>
    <row r="430" spans="1:2">
      <c r="A430" s="148" t="s">
        <v>1808</v>
      </c>
      <c r="B430">
        <v>34583.760000000002</v>
      </c>
    </row>
    <row r="431" spans="1:2">
      <c r="A431" s="148" t="s">
        <v>1572</v>
      </c>
      <c r="B431">
        <v>58470.09</v>
      </c>
    </row>
    <row r="432" spans="1:2">
      <c r="A432" s="148" t="s">
        <v>2040</v>
      </c>
      <c r="B432">
        <v>3989</v>
      </c>
    </row>
    <row r="433" spans="1:2">
      <c r="A433" s="148" t="s">
        <v>2123</v>
      </c>
      <c r="B433">
        <v>45137.04</v>
      </c>
    </row>
    <row r="434" spans="1:2">
      <c r="A434" s="148" t="s">
        <v>3105</v>
      </c>
      <c r="B434">
        <v>29508.87</v>
      </c>
    </row>
    <row r="435" spans="1:2">
      <c r="A435" s="148" t="s">
        <v>3479</v>
      </c>
      <c r="B435">
        <v>34824.720000000001</v>
      </c>
    </row>
    <row r="436" spans="1:2">
      <c r="A436" s="148" t="s">
        <v>2032</v>
      </c>
      <c r="B436">
        <v>72799.3</v>
      </c>
    </row>
    <row r="437" spans="1:2">
      <c r="A437" s="148" t="s">
        <v>3257</v>
      </c>
      <c r="B437">
        <v>46509.54</v>
      </c>
    </row>
    <row r="438" spans="1:2">
      <c r="A438" s="148" t="s">
        <v>2529</v>
      </c>
      <c r="B438">
        <v>14468.9</v>
      </c>
    </row>
    <row r="439" spans="1:2">
      <c r="A439" s="148" t="s">
        <v>1970</v>
      </c>
      <c r="B439">
        <v>11430.08</v>
      </c>
    </row>
    <row r="440" spans="1:2">
      <c r="A440" s="148" t="s">
        <v>3500</v>
      </c>
      <c r="B440">
        <v>14417.7</v>
      </c>
    </row>
    <row r="441" spans="1:2">
      <c r="A441" s="148" t="s">
        <v>2148</v>
      </c>
      <c r="B441">
        <v>58835</v>
      </c>
    </row>
    <row r="442" spans="1:2">
      <c r="A442" s="148" t="s">
        <v>1635</v>
      </c>
      <c r="B442">
        <v>90081.919999999998</v>
      </c>
    </row>
    <row r="443" spans="1:2">
      <c r="A443" s="148" t="s">
        <v>2686</v>
      </c>
      <c r="B443">
        <v>23762.7</v>
      </c>
    </row>
    <row r="444" spans="1:2">
      <c r="A444" s="148" t="s">
        <v>2469</v>
      </c>
      <c r="B444">
        <v>5369.36</v>
      </c>
    </row>
    <row r="445" spans="1:2">
      <c r="A445" s="148" t="s">
        <v>2674</v>
      </c>
      <c r="B445">
        <v>5949.44</v>
      </c>
    </row>
    <row r="446" spans="1:2">
      <c r="A446" s="148" t="s">
        <v>3027</v>
      </c>
      <c r="B446">
        <v>10252.32</v>
      </c>
    </row>
    <row r="447" spans="1:2">
      <c r="A447" s="148" t="s">
        <v>3255</v>
      </c>
      <c r="B447">
        <v>1776.52</v>
      </c>
    </row>
    <row r="448" spans="1:2">
      <c r="A448" s="148" t="s">
        <v>1870</v>
      </c>
      <c r="B448">
        <v>1443.75</v>
      </c>
    </row>
    <row r="449" spans="1:2">
      <c r="A449" s="148" t="s">
        <v>3007</v>
      </c>
      <c r="B449">
        <v>7565.04</v>
      </c>
    </row>
    <row r="450" spans="1:2">
      <c r="A450" s="148" t="s">
        <v>2500</v>
      </c>
      <c r="B450">
        <v>6634.95</v>
      </c>
    </row>
    <row r="451" spans="1:2">
      <c r="A451" s="148" t="s">
        <v>1796</v>
      </c>
      <c r="B451">
        <v>54174.5</v>
      </c>
    </row>
    <row r="452" spans="1:2">
      <c r="A452" s="148" t="s">
        <v>2734</v>
      </c>
      <c r="B452">
        <v>17273.88</v>
      </c>
    </row>
    <row r="453" spans="1:2">
      <c r="A453" s="148" t="s">
        <v>1956</v>
      </c>
      <c r="B453">
        <v>16575.599999999999</v>
      </c>
    </row>
    <row r="454" spans="1:2">
      <c r="A454" s="148" t="s">
        <v>2559</v>
      </c>
      <c r="B454">
        <v>14211.84</v>
      </c>
    </row>
    <row r="455" spans="1:2">
      <c r="A455" s="148" t="s">
        <v>2961</v>
      </c>
      <c r="B455">
        <v>2552.48</v>
      </c>
    </row>
    <row r="456" spans="1:2">
      <c r="A456" s="148" t="s">
        <v>2218</v>
      </c>
      <c r="B456">
        <v>29580.32</v>
      </c>
    </row>
    <row r="457" spans="1:2">
      <c r="A457" s="148" t="s">
        <v>2186</v>
      </c>
      <c r="B457">
        <v>4078.62</v>
      </c>
    </row>
    <row r="458" spans="1:2">
      <c r="A458" s="148" t="s">
        <v>3017</v>
      </c>
      <c r="B458">
        <v>16686</v>
      </c>
    </row>
    <row r="459" spans="1:2">
      <c r="A459" s="148" t="s">
        <v>2976</v>
      </c>
      <c r="B459">
        <v>8347.2000000000007</v>
      </c>
    </row>
    <row r="460" spans="1:2">
      <c r="A460" s="148" t="s">
        <v>3281</v>
      </c>
      <c r="B460">
        <v>21542.22</v>
      </c>
    </row>
    <row r="461" spans="1:2">
      <c r="A461" s="148" t="s">
        <v>2900</v>
      </c>
      <c r="B461">
        <v>18081.36</v>
      </c>
    </row>
    <row r="462" spans="1:2">
      <c r="A462" s="148" t="s">
        <v>2465</v>
      </c>
      <c r="B462">
        <v>2612.25</v>
      </c>
    </row>
    <row r="463" spans="1:2">
      <c r="A463" s="148" t="s">
        <v>1992</v>
      </c>
      <c r="B463">
        <v>1380</v>
      </c>
    </row>
    <row r="464" spans="1:2">
      <c r="A464" s="148" t="s">
        <v>2535</v>
      </c>
      <c r="B464">
        <v>29849.360000000001</v>
      </c>
    </row>
    <row r="465" spans="1:2">
      <c r="A465" s="148" t="s">
        <v>1720</v>
      </c>
      <c r="B465">
        <v>4418.82</v>
      </c>
    </row>
    <row r="466" spans="1:2">
      <c r="A466" s="148" t="s">
        <v>1938</v>
      </c>
      <c r="B466">
        <v>4940.32</v>
      </c>
    </row>
    <row r="467" spans="1:2">
      <c r="A467" s="148" t="s">
        <v>3244</v>
      </c>
      <c r="B467">
        <v>4455.6000000000004</v>
      </c>
    </row>
    <row r="468" spans="1:2">
      <c r="A468" s="148" t="s">
        <v>3119</v>
      </c>
      <c r="B468">
        <v>11811.6</v>
      </c>
    </row>
    <row r="469" spans="1:2">
      <c r="A469" s="148" t="s">
        <v>3210</v>
      </c>
      <c r="B469">
        <v>9411.2800000000007</v>
      </c>
    </row>
    <row r="470" spans="1:2">
      <c r="A470" s="148" t="s">
        <v>1888</v>
      </c>
      <c r="B470">
        <v>27245.68</v>
      </c>
    </row>
    <row r="471" spans="1:2">
      <c r="A471" s="148" t="s">
        <v>2842</v>
      </c>
      <c r="B471">
        <v>3972.44</v>
      </c>
    </row>
    <row r="472" spans="1:2">
      <c r="A472" s="148" t="s">
        <v>3129</v>
      </c>
      <c r="B472">
        <v>7358.12</v>
      </c>
    </row>
    <row r="473" spans="1:2">
      <c r="A473" s="148" t="s">
        <v>2042</v>
      </c>
      <c r="B473">
        <v>28522.880000000001</v>
      </c>
    </row>
    <row r="474" spans="1:2">
      <c r="A474" s="148" t="s">
        <v>2266</v>
      </c>
      <c r="B474">
        <v>7309.44</v>
      </c>
    </row>
    <row r="475" spans="1:2">
      <c r="A475" s="148" t="s">
        <v>1758</v>
      </c>
      <c r="B475">
        <v>10652.16</v>
      </c>
    </row>
    <row r="476" spans="1:2">
      <c r="A476" s="148" t="s">
        <v>2922</v>
      </c>
      <c r="B476">
        <v>3564.45</v>
      </c>
    </row>
    <row r="477" spans="1:2">
      <c r="A477" s="148" t="s">
        <v>2601</v>
      </c>
      <c r="B477">
        <v>5034.3999999999996</v>
      </c>
    </row>
    <row r="478" spans="1:2">
      <c r="A478" s="148" t="s">
        <v>1830</v>
      </c>
      <c r="B478">
        <v>3611.28</v>
      </c>
    </row>
    <row r="479" spans="1:2">
      <c r="A479" s="148" t="s">
        <v>3395</v>
      </c>
      <c r="B479">
        <v>2567.1</v>
      </c>
    </row>
    <row r="480" spans="1:2">
      <c r="A480" s="148" t="s">
        <v>1641</v>
      </c>
      <c r="B480">
        <v>2044.8</v>
      </c>
    </row>
    <row r="481" spans="1:2">
      <c r="A481" s="148" t="s">
        <v>3039</v>
      </c>
      <c r="B481">
        <v>2500.96</v>
      </c>
    </row>
    <row r="482" spans="1:2">
      <c r="A482" s="148" t="s">
        <v>2076</v>
      </c>
      <c r="B482">
        <v>5425.68</v>
      </c>
    </row>
    <row r="483" spans="1:2">
      <c r="A483" s="148" t="s">
        <v>2449</v>
      </c>
      <c r="B483">
        <v>2144.85</v>
      </c>
    </row>
    <row r="484" spans="1:2">
      <c r="A484" s="148" t="s">
        <v>2092</v>
      </c>
      <c r="B484">
        <v>4092.73</v>
      </c>
    </row>
    <row r="485" spans="1:2">
      <c r="A485" s="148" t="s">
        <v>1604</v>
      </c>
      <c r="B485">
        <v>24791.760000000002</v>
      </c>
    </row>
    <row r="486" spans="1:2">
      <c r="A486" s="148" t="s">
        <v>2332</v>
      </c>
      <c r="B486">
        <v>14956.2</v>
      </c>
    </row>
    <row r="487" spans="1:2">
      <c r="A487" s="148" t="s">
        <v>2034</v>
      </c>
      <c r="B487">
        <v>29736.9</v>
      </c>
    </row>
    <row r="488" spans="1:2">
      <c r="A488" s="148" t="s">
        <v>1770</v>
      </c>
      <c r="B488">
        <v>29442.400000000001</v>
      </c>
    </row>
    <row r="489" spans="1:2">
      <c r="A489" s="148" t="s">
        <v>3273</v>
      </c>
      <c r="B489">
        <v>3691.2</v>
      </c>
    </row>
    <row r="490" spans="1:2">
      <c r="A490" s="148" t="s">
        <v>3461</v>
      </c>
      <c r="B490">
        <v>1410.3</v>
      </c>
    </row>
    <row r="491" spans="1:2">
      <c r="A491" s="148" t="s">
        <v>1582</v>
      </c>
      <c r="B491">
        <v>10536</v>
      </c>
    </row>
    <row r="492" spans="1:2">
      <c r="A492" s="148" t="s">
        <v>1946</v>
      </c>
      <c r="B492">
        <v>3000.48</v>
      </c>
    </row>
    <row r="493" spans="1:2">
      <c r="A493" s="148" t="s">
        <v>3009</v>
      </c>
      <c r="B493">
        <v>32733</v>
      </c>
    </row>
    <row r="494" spans="1:2">
      <c r="A494" s="148" t="s">
        <v>2423</v>
      </c>
      <c r="B494">
        <v>22305.15</v>
      </c>
    </row>
    <row r="495" spans="1:2">
      <c r="A495" s="148" t="s">
        <v>3115</v>
      </c>
      <c r="B495">
        <v>2872.32</v>
      </c>
    </row>
    <row r="496" spans="1:2">
      <c r="A496" s="148" t="s">
        <v>2628</v>
      </c>
      <c r="B496">
        <v>8782.6200000000008</v>
      </c>
    </row>
    <row r="497" spans="1:2">
      <c r="A497" s="148" t="s">
        <v>2166</v>
      </c>
      <c r="B497">
        <v>13098.6</v>
      </c>
    </row>
    <row r="498" spans="1:2">
      <c r="A498" s="148" t="s">
        <v>2660</v>
      </c>
      <c r="B498">
        <v>17875.2</v>
      </c>
    </row>
    <row r="499" spans="1:2">
      <c r="A499" s="148" t="s">
        <v>2172</v>
      </c>
      <c r="B499">
        <v>5829.12</v>
      </c>
    </row>
    <row r="500" spans="1:2">
      <c r="A500" s="148" t="s">
        <v>2862</v>
      </c>
      <c r="B500">
        <v>23134.32</v>
      </c>
    </row>
    <row r="501" spans="1:2">
      <c r="A501" s="148" t="s">
        <v>2084</v>
      </c>
      <c r="B501">
        <v>23778.52</v>
      </c>
    </row>
    <row r="502" spans="1:2">
      <c r="A502" s="148" t="s">
        <v>2112</v>
      </c>
      <c r="B502">
        <v>4257.33</v>
      </c>
    </row>
    <row r="503" spans="1:2">
      <c r="A503" s="148" t="s">
        <v>2090</v>
      </c>
      <c r="B503">
        <v>5208.16</v>
      </c>
    </row>
    <row r="504" spans="1:2">
      <c r="A504" s="148" t="s">
        <v>1591</v>
      </c>
      <c r="B504">
        <v>9642.36</v>
      </c>
    </row>
    <row r="505" spans="1:2">
      <c r="A505" s="148" t="s">
        <v>3398</v>
      </c>
      <c r="B505">
        <v>8415</v>
      </c>
    </row>
    <row r="506" spans="1:2">
      <c r="A506" s="148" t="s">
        <v>2398</v>
      </c>
      <c r="B506">
        <v>53866.53</v>
      </c>
    </row>
    <row r="507" spans="1:2">
      <c r="A507" s="148" t="s">
        <v>2640</v>
      </c>
      <c r="B507">
        <v>16256.24</v>
      </c>
    </row>
    <row r="508" spans="1:2">
      <c r="A508" s="148" t="s">
        <v>2022</v>
      </c>
      <c r="B508">
        <v>1726.6</v>
      </c>
    </row>
    <row r="509" spans="1:2">
      <c r="A509" s="148" t="s">
        <v>1754</v>
      </c>
      <c r="B509">
        <v>8636</v>
      </c>
    </row>
    <row r="510" spans="1:2">
      <c r="A510" s="148" t="s">
        <v>2949</v>
      </c>
      <c r="B510">
        <v>15040.8</v>
      </c>
    </row>
    <row r="511" spans="1:2">
      <c r="A511" s="148" t="s">
        <v>2672</v>
      </c>
      <c r="B511">
        <v>8918</v>
      </c>
    </row>
    <row r="512" spans="1:2">
      <c r="A512" s="148" t="s">
        <v>3113</v>
      </c>
      <c r="B512">
        <v>6489.54</v>
      </c>
    </row>
    <row r="513" spans="1:2">
      <c r="A513" s="148" t="s">
        <v>3502</v>
      </c>
      <c r="B513">
        <v>2785</v>
      </c>
    </row>
    <row r="514" spans="1:2">
      <c r="A514" s="148" t="s">
        <v>3337</v>
      </c>
      <c r="B514">
        <v>3803.28</v>
      </c>
    </row>
    <row r="515" spans="1:2">
      <c r="A515" s="148" t="s">
        <v>3351</v>
      </c>
      <c r="B515">
        <v>5366.9</v>
      </c>
    </row>
    <row r="516" spans="1:2">
      <c r="A516" s="148" t="s">
        <v>2727</v>
      </c>
      <c r="B516">
        <v>4828.16</v>
      </c>
    </row>
    <row r="517" spans="1:2">
      <c r="A517" s="148" t="s">
        <v>2575</v>
      </c>
      <c r="B517">
        <v>2354.2199999999998</v>
      </c>
    </row>
    <row r="518" spans="1:2">
      <c r="A518" s="148" t="s">
        <v>3335</v>
      </c>
      <c r="B518">
        <v>8213.76</v>
      </c>
    </row>
    <row r="519" spans="1:2">
      <c r="A519" s="148" t="s">
        <v>3214</v>
      </c>
      <c r="B519">
        <v>3392.46</v>
      </c>
    </row>
    <row r="520" spans="1:2">
      <c r="A520" s="148" t="s">
        <v>3097</v>
      </c>
      <c r="B520">
        <v>26359.65</v>
      </c>
    </row>
    <row r="521" spans="1:2">
      <c r="A521" s="148" t="s">
        <v>3481</v>
      </c>
      <c r="B521">
        <v>42794.46</v>
      </c>
    </row>
    <row r="522" spans="1:2">
      <c r="A522" s="148" t="s">
        <v>2417</v>
      </c>
      <c r="B522">
        <v>9393.42</v>
      </c>
    </row>
    <row r="523" spans="1:2">
      <c r="A523" s="148" t="s">
        <v>3029</v>
      </c>
      <c r="B523">
        <v>8392.02</v>
      </c>
    </row>
    <row r="524" spans="1:2">
      <c r="A524" s="148" t="s">
        <v>2226</v>
      </c>
      <c r="B524">
        <v>8920.7999999999993</v>
      </c>
    </row>
    <row r="525" spans="1:2">
      <c r="A525" s="148" t="s">
        <v>2537</v>
      </c>
      <c r="B525">
        <v>32094.720000000001</v>
      </c>
    </row>
    <row r="526" spans="1:2">
      <c r="A526" s="148" t="s">
        <v>1714</v>
      </c>
      <c r="B526">
        <v>19499.759999999998</v>
      </c>
    </row>
    <row r="527" spans="1:2">
      <c r="A527" s="148" t="s">
        <v>1856</v>
      </c>
      <c r="B527">
        <v>4408.95</v>
      </c>
    </row>
    <row r="528" spans="1:2">
      <c r="A528" s="148" t="s">
        <v>2143</v>
      </c>
      <c r="B528">
        <v>9750.84</v>
      </c>
    </row>
    <row r="529" spans="1:2">
      <c r="A529" s="148" t="s">
        <v>3393</v>
      </c>
      <c r="B529">
        <v>30114.36</v>
      </c>
    </row>
    <row r="530" spans="1:2">
      <c r="A530" s="148" t="s">
        <v>2243</v>
      </c>
      <c r="B530">
        <v>11530.88</v>
      </c>
    </row>
    <row r="531" spans="1:2">
      <c r="A531" s="148" t="s">
        <v>2024</v>
      </c>
      <c r="B531">
        <v>33320</v>
      </c>
    </row>
    <row r="532" spans="1:2">
      <c r="A532" s="148" t="s">
        <v>3163</v>
      </c>
      <c r="B532">
        <v>5621.15</v>
      </c>
    </row>
    <row r="533" spans="1:2">
      <c r="A533" s="148" t="s">
        <v>1846</v>
      </c>
      <c r="B533">
        <v>214294.32</v>
      </c>
    </row>
    <row r="534" spans="1:2">
      <c r="A534" s="148" t="s">
        <v>2104</v>
      </c>
      <c r="B534">
        <v>418665.24</v>
      </c>
    </row>
    <row r="535" spans="1:2">
      <c r="A535" s="148" t="s">
        <v>2066</v>
      </c>
      <c r="B535">
        <v>60790.619999999995</v>
      </c>
    </row>
    <row r="536" spans="1:2">
      <c r="A536" s="148" t="s">
        <v>2516</v>
      </c>
      <c r="B536">
        <v>164114.23999999999</v>
      </c>
    </row>
    <row r="537" spans="1:2">
      <c r="A537" s="148" t="s">
        <v>2798</v>
      </c>
      <c r="B537">
        <v>51966.36</v>
      </c>
    </row>
    <row r="538" spans="1:2">
      <c r="A538" s="148" t="s">
        <v>1978</v>
      </c>
      <c r="B538">
        <v>261519.44</v>
      </c>
    </row>
    <row r="539" spans="1:2">
      <c r="A539" s="148" t="s">
        <v>2214</v>
      </c>
      <c r="B539">
        <v>239606.64</v>
      </c>
    </row>
    <row r="540" spans="1:2">
      <c r="A540" s="148" t="s">
        <v>3267</v>
      </c>
      <c r="B540">
        <v>50301.9</v>
      </c>
    </row>
    <row r="541" spans="1:2">
      <c r="A541" s="148" t="s">
        <v>2154</v>
      </c>
      <c r="B541">
        <v>97079.94</v>
      </c>
    </row>
    <row r="542" spans="1:2">
      <c r="A542" s="148" t="s">
        <v>1890</v>
      </c>
      <c r="B542">
        <v>41702.699999999997</v>
      </c>
    </row>
    <row r="543" spans="1:2">
      <c r="A543" s="148" t="s">
        <v>2427</v>
      </c>
      <c r="B543">
        <v>86169.72</v>
      </c>
    </row>
    <row r="544" spans="1:2">
      <c r="A544" s="148" t="s">
        <v>2788</v>
      </c>
      <c r="B544">
        <v>414709.2</v>
      </c>
    </row>
    <row r="545" spans="1:2">
      <c r="A545" s="148" t="s">
        <v>2840</v>
      </c>
      <c r="B545">
        <v>190254.48</v>
      </c>
    </row>
    <row r="546" spans="1:2">
      <c r="A546" s="148" t="s">
        <v>2139</v>
      </c>
      <c r="B546">
        <v>28527.06</v>
      </c>
    </row>
    <row r="547" spans="1:2">
      <c r="A547" s="148" t="s">
        <v>2692</v>
      </c>
      <c r="B547">
        <v>53660.639999999999</v>
      </c>
    </row>
    <row r="548" spans="1:2">
      <c r="A548" s="148" t="s">
        <v>1718</v>
      </c>
      <c r="B548">
        <v>193955.55</v>
      </c>
    </row>
    <row r="549" spans="1:2">
      <c r="A549" s="148" t="s">
        <v>2740</v>
      </c>
      <c r="B549">
        <v>294831.95</v>
      </c>
    </row>
    <row r="550" spans="1:2">
      <c r="A550" s="148" t="s">
        <v>3259</v>
      </c>
      <c r="B550">
        <v>92113.14</v>
      </c>
    </row>
    <row r="551" spans="1:2">
      <c r="A551" s="148" t="s">
        <v>2070</v>
      </c>
      <c r="B551">
        <v>106819.72</v>
      </c>
    </row>
    <row r="552" spans="1:2">
      <c r="A552" s="148" t="s">
        <v>2648</v>
      </c>
      <c r="B552">
        <v>304327.67999999999</v>
      </c>
    </row>
    <row r="553" spans="1:2">
      <c r="A553" s="148" t="s">
        <v>2308</v>
      </c>
      <c r="B553">
        <v>610802.64</v>
      </c>
    </row>
    <row r="554" spans="1:2">
      <c r="A554" s="148" t="s">
        <v>1772</v>
      </c>
      <c r="B554">
        <v>423184.4</v>
      </c>
    </row>
    <row r="555" spans="1:2">
      <c r="A555" s="148" t="s">
        <v>2547</v>
      </c>
      <c r="B555">
        <v>154284.63</v>
      </c>
    </row>
    <row r="556" spans="1:2">
      <c r="A556" s="148" t="s">
        <v>2930</v>
      </c>
      <c r="B556">
        <v>362804.94</v>
      </c>
    </row>
    <row r="557" spans="1:2">
      <c r="A557" s="148" t="s">
        <v>2571</v>
      </c>
      <c r="B557">
        <v>179298.21</v>
      </c>
    </row>
    <row r="558" spans="1:2">
      <c r="A558" s="148" t="s">
        <v>2706</v>
      </c>
      <c r="B558">
        <v>280108.79999999999</v>
      </c>
    </row>
    <row r="559" spans="1:2">
      <c r="A559" s="148" t="s">
        <v>1974</v>
      </c>
      <c r="B559">
        <v>66140.88</v>
      </c>
    </row>
    <row r="560" spans="1:2">
      <c r="A560" s="148" t="s">
        <v>3365</v>
      </c>
      <c r="B560">
        <v>140343.21</v>
      </c>
    </row>
    <row r="561" spans="1:2">
      <c r="A561" s="148" t="s">
        <v>1896</v>
      </c>
      <c r="B561">
        <v>87134.32</v>
      </c>
    </row>
    <row r="562" spans="1:2">
      <c r="A562" s="148" t="s">
        <v>2237</v>
      </c>
      <c r="B562">
        <v>295520</v>
      </c>
    </row>
    <row r="563" spans="1:2">
      <c r="A563" s="148" t="s">
        <v>2939</v>
      </c>
      <c r="B563">
        <v>198652.65</v>
      </c>
    </row>
    <row r="564" spans="1:2">
      <c r="A564" s="148" t="s">
        <v>2467</v>
      </c>
      <c r="B564">
        <v>31300.41</v>
      </c>
    </row>
    <row r="565" spans="1:2">
      <c r="A565" s="148" t="s">
        <v>2644</v>
      </c>
      <c r="B565">
        <v>319510.24</v>
      </c>
    </row>
    <row r="566" spans="1:2">
      <c r="A566" s="148" t="s">
        <v>3379</v>
      </c>
      <c r="B566">
        <v>206041.23</v>
      </c>
    </row>
    <row r="567" spans="1:2">
      <c r="A567" s="148" t="s">
        <v>2510</v>
      </c>
      <c r="B567">
        <v>79779.839999999997</v>
      </c>
    </row>
    <row r="568" spans="1:2">
      <c r="A568" s="148" t="s">
        <v>2336</v>
      </c>
      <c r="B568">
        <v>205020.36</v>
      </c>
    </row>
    <row r="569" spans="1:2">
      <c r="A569" s="148" t="s">
        <v>2384</v>
      </c>
      <c r="B569">
        <v>97128.72</v>
      </c>
    </row>
    <row r="570" spans="1:2">
      <c r="A570" s="148" t="s">
        <v>2650</v>
      </c>
      <c r="B570">
        <v>218724.96</v>
      </c>
    </row>
    <row r="571" spans="1:2">
      <c r="A571" s="148" t="s">
        <v>3424</v>
      </c>
      <c r="B571">
        <v>55402.5</v>
      </c>
    </row>
    <row r="572" spans="1:2">
      <c r="A572" s="148" t="s">
        <v>3212</v>
      </c>
      <c r="B572">
        <v>51408</v>
      </c>
    </row>
    <row r="573" spans="1:2">
      <c r="A573" s="148" t="s">
        <v>2796</v>
      </c>
      <c r="B573">
        <v>105325.44</v>
      </c>
    </row>
    <row r="574" spans="1:2">
      <c r="A574" s="148" t="s">
        <v>3095</v>
      </c>
      <c r="B574">
        <v>156277.20000000001</v>
      </c>
    </row>
    <row r="575" spans="1:2">
      <c r="A575" s="148" t="s">
        <v>2048</v>
      </c>
      <c r="B575">
        <v>126497.28</v>
      </c>
    </row>
    <row r="576" spans="1:2">
      <c r="A576" s="148" t="s">
        <v>3143</v>
      </c>
      <c r="B576">
        <v>219829.68</v>
      </c>
    </row>
    <row r="577" spans="1:2">
      <c r="A577" s="148" t="s">
        <v>2409</v>
      </c>
      <c r="B577">
        <v>483130.17</v>
      </c>
    </row>
    <row r="578" spans="1:2">
      <c r="A578" s="148" t="s">
        <v>3023</v>
      </c>
      <c r="B578">
        <v>20388.900000000001</v>
      </c>
    </row>
    <row r="579" spans="1:2">
      <c r="A579" s="148" t="s">
        <v>2119</v>
      </c>
      <c r="B579">
        <v>350135.8</v>
      </c>
    </row>
    <row r="580" spans="1:2">
      <c r="A580" s="148" t="s">
        <v>2394</v>
      </c>
      <c r="B580">
        <v>186286.74</v>
      </c>
    </row>
    <row r="581" spans="1:2">
      <c r="A581" s="148" t="s">
        <v>2971</v>
      </c>
      <c r="B581">
        <v>89557.56</v>
      </c>
    </row>
    <row r="582" spans="1:2">
      <c r="A582" s="148" t="s">
        <v>3068</v>
      </c>
      <c r="B582">
        <v>330916.74</v>
      </c>
    </row>
    <row r="583" spans="1:2">
      <c r="A583" s="148" t="s">
        <v>1560</v>
      </c>
      <c r="B583">
        <v>269582.40000000002</v>
      </c>
    </row>
    <row r="584" spans="1:2">
      <c r="A584" s="148" t="s">
        <v>3133</v>
      </c>
      <c r="B584">
        <v>252198.38</v>
      </c>
    </row>
    <row r="585" spans="1:2">
      <c r="A585" s="148" t="s">
        <v>2937</v>
      </c>
      <c r="B585">
        <v>453969.45</v>
      </c>
    </row>
    <row r="586" spans="1:2">
      <c r="A586" s="148" t="s">
        <v>1744</v>
      </c>
      <c r="B586">
        <v>395163</v>
      </c>
    </row>
    <row r="587" spans="1:2">
      <c r="A587" s="148" t="s">
        <v>1623</v>
      </c>
      <c r="B587">
        <v>66667.199999999997</v>
      </c>
    </row>
    <row r="588" spans="1:2">
      <c r="A588" s="148" t="s">
        <v>3383</v>
      </c>
      <c r="B588">
        <v>365830.08</v>
      </c>
    </row>
    <row r="589" spans="1:2">
      <c r="A589" s="148" t="s">
        <v>2822</v>
      </c>
      <c r="B589">
        <v>98809.600000000006</v>
      </c>
    </row>
    <row r="590" spans="1:2">
      <c r="A590" s="148" t="s">
        <v>1697</v>
      </c>
      <c r="B590">
        <v>532378.89999999991</v>
      </c>
    </row>
    <row r="591" spans="1:2">
      <c r="A591" s="148" t="s">
        <v>2520</v>
      </c>
      <c r="B591">
        <v>294889.98</v>
      </c>
    </row>
    <row r="592" spans="1:2">
      <c r="A592" s="148" t="s">
        <v>2030</v>
      </c>
      <c r="B592">
        <v>218016.96</v>
      </c>
    </row>
    <row r="593" spans="1:2">
      <c r="A593" s="148" t="s">
        <v>2280</v>
      </c>
      <c r="B593">
        <v>184350.6</v>
      </c>
    </row>
    <row r="594" spans="1:2">
      <c r="A594" s="148" t="s">
        <v>1942</v>
      </c>
      <c r="B594">
        <v>299506.40999999997</v>
      </c>
    </row>
    <row r="595" spans="1:2">
      <c r="A595" s="148" t="s">
        <v>3385</v>
      </c>
      <c r="B595">
        <v>217873.2</v>
      </c>
    </row>
    <row r="596" spans="1:2">
      <c r="A596" s="148" t="s">
        <v>2133</v>
      </c>
      <c r="B596">
        <v>177976.8</v>
      </c>
    </row>
    <row r="597" spans="1:2">
      <c r="A597" s="148" t="s">
        <v>1842</v>
      </c>
      <c r="B597">
        <v>20789.04</v>
      </c>
    </row>
    <row r="598" spans="1:2">
      <c r="A598" s="148" t="s">
        <v>2978</v>
      </c>
      <c r="B598">
        <v>325347.75</v>
      </c>
    </row>
    <row r="599" spans="1:2">
      <c r="A599" s="148" t="s">
        <v>3236</v>
      </c>
      <c r="B599">
        <v>52546.62</v>
      </c>
    </row>
    <row r="600" spans="1:2">
      <c r="A600" s="148" t="s">
        <v>2004</v>
      </c>
      <c r="B600">
        <v>278658</v>
      </c>
    </row>
    <row r="601" spans="1:2">
      <c r="A601" s="148" t="s">
        <v>3330</v>
      </c>
      <c r="B601">
        <v>241600.96</v>
      </c>
    </row>
    <row r="602" spans="1:2">
      <c r="A602" s="148" t="s">
        <v>2525</v>
      </c>
      <c r="B602">
        <v>204680</v>
      </c>
    </row>
    <row r="603" spans="1:2">
      <c r="A603" s="148" t="s">
        <v>3165</v>
      </c>
      <c r="B603">
        <v>151676.25</v>
      </c>
    </row>
    <row r="604" spans="1:2">
      <c r="A604" s="148" t="s">
        <v>2616</v>
      </c>
      <c r="B604">
        <v>50743.42</v>
      </c>
    </row>
    <row r="605" spans="1:2">
      <c r="A605" s="148" t="s">
        <v>3056</v>
      </c>
      <c r="B605">
        <v>31682.7</v>
      </c>
    </row>
    <row r="606" spans="1:2">
      <c r="A606" s="148" t="s">
        <v>2198</v>
      </c>
      <c r="B606">
        <v>162291.92000000001</v>
      </c>
    </row>
    <row r="607" spans="1:2">
      <c r="A607" s="148" t="s">
        <v>2062</v>
      </c>
      <c r="B607">
        <v>431511.29</v>
      </c>
    </row>
    <row r="608" spans="1:2">
      <c r="A608" s="148" t="s">
        <v>2008</v>
      </c>
      <c r="B608">
        <v>196914.06</v>
      </c>
    </row>
    <row r="609" spans="1:2">
      <c r="A609" s="148" t="s">
        <v>3157</v>
      </c>
      <c r="B609">
        <v>609284.16</v>
      </c>
    </row>
    <row r="610" spans="1:2">
      <c r="A610" s="148" t="s">
        <v>1912</v>
      </c>
      <c r="B610">
        <v>63196.23</v>
      </c>
    </row>
    <row r="611" spans="1:2">
      <c r="A611" s="148" t="s">
        <v>1708</v>
      </c>
      <c r="B611">
        <v>98973.6</v>
      </c>
    </row>
    <row r="612" spans="1:2">
      <c r="A612" s="148" t="s">
        <v>2318</v>
      </c>
      <c r="B612">
        <v>431400.83</v>
      </c>
    </row>
    <row r="613" spans="1:2">
      <c r="A613" s="148" t="s">
        <v>1840</v>
      </c>
      <c r="B613">
        <v>392240</v>
      </c>
    </row>
    <row r="614" spans="1:2">
      <c r="A614" s="148" t="s">
        <v>2451</v>
      </c>
      <c r="B614">
        <v>256530</v>
      </c>
    </row>
    <row r="615" spans="1:2">
      <c r="A615" s="148" t="s">
        <v>3081</v>
      </c>
      <c r="B615">
        <v>41454</v>
      </c>
    </row>
    <row r="616" spans="1:2">
      <c r="A616" s="148" t="s">
        <v>2864</v>
      </c>
      <c r="B616">
        <v>37784.67</v>
      </c>
    </row>
    <row r="617" spans="1:2">
      <c r="A617" s="148" t="s">
        <v>1984</v>
      </c>
      <c r="B617">
        <v>526981.02</v>
      </c>
    </row>
    <row r="618" spans="1:2">
      <c r="A618" s="148" t="s">
        <v>3200</v>
      </c>
      <c r="B618">
        <v>584192.69999999995</v>
      </c>
    </row>
    <row r="619" spans="1:2">
      <c r="A619" s="148" t="s">
        <v>1972</v>
      </c>
      <c r="B619">
        <v>314779.68</v>
      </c>
    </row>
    <row r="620" spans="1:2">
      <c r="A620" s="148" t="s">
        <v>2180</v>
      </c>
      <c r="B620">
        <v>348481.98</v>
      </c>
    </row>
    <row r="621" spans="1:2">
      <c r="A621" s="148" t="s">
        <v>2539</v>
      </c>
      <c r="B621">
        <v>218065</v>
      </c>
    </row>
    <row r="622" spans="1:2">
      <c r="A622" s="148" t="s">
        <v>3302</v>
      </c>
      <c r="B622">
        <v>163637.44</v>
      </c>
    </row>
    <row r="623" spans="1:2">
      <c r="A623" s="148" t="s">
        <v>2709</v>
      </c>
      <c r="B623">
        <v>96482.85</v>
      </c>
    </row>
    <row r="624" spans="1:2">
      <c r="A624" s="148" t="s">
        <v>2988</v>
      </c>
      <c r="B624">
        <v>558706.80000000005</v>
      </c>
    </row>
    <row r="625" spans="1:2">
      <c r="A625" s="148" t="s">
        <v>3387</v>
      </c>
      <c r="B625">
        <v>109683.6</v>
      </c>
    </row>
    <row r="626" spans="1:2">
      <c r="A626" s="148" t="s">
        <v>2531</v>
      </c>
      <c r="B626">
        <v>24338.83</v>
      </c>
    </row>
    <row r="627" spans="1:2">
      <c r="A627" s="148" t="s">
        <v>2100</v>
      </c>
      <c r="B627">
        <v>119107.8</v>
      </c>
    </row>
    <row r="628" spans="1:2">
      <c r="A628" s="148" t="s">
        <v>3093</v>
      </c>
      <c r="B628">
        <v>116350.23</v>
      </c>
    </row>
    <row r="629" spans="1:2">
      <c r="A629" s="148" t="s">
        <v>1734</v>
      </c>
      <c r="B629">
        <v>458718.12</v>
      </c>
    </row>
    <row r="630" spans="1:2">
      <c r="A630" s="148" t="s">
        <v>2892</v>
      </c>
      <c r="B630">
        <v>30280.23</v>
      </c>
    </row>
    <row r="631" spans="1:2">
      <c r="A631" s="148" t="s">
        <v>2608</v>
      </c>
      <c r="B631">
        <v>381159.24</v>
      </c>
    </row>
    <row r="632" spans="1:2">
      <c r="A632" s="148" t="s">
        <v>2184</v>
      </c>
      <c r="B632">
        <v>129559.92</v>
      </c>
    </row>
    <row r="633" spans="1:2">
      <c r="A633" s="148" t="s">
        <v>2078</v>
      </c>
      <c r="B633">
        <v>35117.699999999997</v>
      </c>
    </row>
    <row r="634" spans="1:2">
      <c r="A634" s="148" t="s">
        <v>2898</v>
      </c>
      <c r="B634">
        <v>410872.32000000001</v>
      </c>
    </row>
    <row r="635" spans="1:2">
      <c r="A635" s="148" t="s">
        <v>2744</v>
      </c>
      <c r="B635">
        <v>74425.259999999995</v>
      </c>
    </row>
    <row r="636" spans="1:2">
      <c r="A636" s="148" t="s">
        <v>2296</v>
      </c>
      <c r="B636">
        <v>91998</v>
      </c>
    </row>
    <row r="637" spans="1:2">
      <c r="A637" s="148" t="s">
        <v>3496</v>
      </c>
      <c r="B637">
        <v>60156</v>
      </c>
    </row>
    <row r="638" spans="1:2">
      <c r="A638" s="148" t="s">
        <v>1710</v>
      </c>
      <c r="B638">
        <v>111507</v>
      </c>
    </row>
    <row r="639" spans="1:2">
      <c r="A639" s="148" t="s">
        <v>2160</v>
      </c>
      <c r="B639">
        <v>136131.48000000001</v>
      </c>
    </row>
    <row r="640" spans="1:2">
      <c r="A640" s="148" t="s">
        <v>2969</v>
      </c>
      <c r="B640">
        <v>149648</v>
      </c>
    </row>
    <row r="641" spans="1:2">
      <c r="A641" s="148" t="s">
        <v>1836</v>
      </c>
      <c r="B641">
        <v>32076.720000000001</v>
      </c>
    </row>
    <row r="642" spans="1:2">
      <c r="A642" s="148" t="s">
        <v>3015</v>
      </c>
      <c r="B642">
        <v>242344.2</v>
      </c>
    </row>
    <row r="643" spans="1:2">
      <c r="A643" s="148" t="s">
        <v>1930</v>
      </c>
      <c r="B643">
        <v>361057.68</v>
      </c>
    </row>
    <row r="644" spans="1:2">
      <c r="A644" s="148" t="s">
        <v>3196</v>
      </c>
      <c r="B644">
        <v>1737.36</v>
      </c>
    </row>
    <row r="645" spans="1:2">
      <c r="A645" s="148" t="s">
        <v>3419</v>
      </c>
      <c r="B645">
        <v>2570.4</v>
      </c>
    </row>
    <row r="646" spans="1:2">
      <c r="A646" s="148" t="s">
        <v>3367</v>
      </c>
      <c r="B646">
        <v>1489.12</v>
      </c>
    </row>
    <row r="647" spans="1:2">
      <c r="A647" s="148" t="s">
        <v>2620</v>
      </c>
      <c r="B647">
        <v>4993.1000000000004</v>
      </c>
    </row>
    <row r="648" spans="1:2">
      <c r="A648" s="148" t="s">
        <v>1802</v>
      </c>
      <c r="B648">
        <v>4032</v>
      </c>
    </row>
    <row r="649" spans="1:2">
      <c r="A649" s="148" t="s">
        <v>1627</v>
      </c>
      <c r="B649">
        <v>9298.44</v>
      </c>
    </row>
    <row r="650" spans="1:2">
      <c r="A650" s="148" t="s">
        <v>1798</v>
      </c>
      <c r="B650">
        <v>4123</v>
      </c>
    </row>
    <row r="651" spans="1:2">
      <c r="A651" s="148" t="s">
        <v>2512</v>
      </c>
      <c r="B651">
        <v>9277.68</v>
      </c>
    </row>
    <row r="652" spans="1:2">
      <c r="A652" s="148" t="s">
        <v>2413</v>
      </c>
      <c r="B652">
        <v>1093.3599999999999</v>
      </c>
    </row>
    <row r="653" spans="1:2">
      <c r="A653" s="148" t="s">
        <v>3432</v>
      </c>
      <c r="B653">
        <v>477.25</v>
      </c>
    </row>
    <row r="654" spans="1:2">
      <c r="A654" s="148" t="s">
        <v>2717</v>
      </c>
      <c r="B654">
        <v>2188.6799999999998</v>
      </c>
    </row>
    <row r="655" spans="1:2">
      <c r="A655" s="148" t="s">
        <v>3449</v>
      </c>
      <c r="B655">
        <v>6220.8</v>
      </c>
    </row>
    <row r="656" spans="1:2">
      <c r="A656" s="148" t="s">
        <v>2012</v>
      </c>
      <c r="B656">
        <v>6470.1</v>
      </c>
    </row>
    <row r="657" spans="1:2">
      <c r="A657" s="148" t="s">
        <v>3167</v>
      </c>
      <c r="B657">
        <v>9652</v>
      </c>
    </row>
    <row r="658" spans="1:2">
      <c r="A658" s="148" t="s">
        <v>2518</v>
      </c>
      <c r="B658">
        <v>6456.24</v>
      </c>
    </row>
    <row r="659" spans="1:2">
      <c r="A659" s="148" t="s">
        <v>1659</v>
      </c>
      <c r="B659">
        <v>7590.24</v>
      </c>
    </row>
    <row r="660" spans="1:2">
      <c r="A660" s="148" t="s">
        <v>2106</v>
      </c>
      <c r="B660">
        <v>1719.12</v>
      </c>
    </row>
    <row r="661" spans="1:2">
      <c r="A661" s="148" t="s">
        <v>1607</v>
      </c>
      <c r="B661">
        <v>1902.56</v>
      </c>
    </row>
    <row r="662" spans="1:2">
      <c r="A662" s="148" t="s">
        <v>3391</v>
      </c>
      <c r="B662">
        <v>769.08</v>
      </c>
    </row>
    <row r="663" spans="1:2">
      <c r="A663" s="148" t="s">
        <v>3439</v>
      </c>
      <c r="B663">
        <v>4032</v>
      </c>
    </row>
    <row r="664" spans="1:2">
      <c r="A664" s="148" t="s">
        <v>1780</v>
      </c>
      <c r="B664">
        <v>7119</v>
      </c>
    </row>
    <row r="665" spans="1:2">
      <c r="A665" s="148" t="s">
        <v>1788</v>
      </c>
      <c r="B665">
        <v>756.96</v>
      </c>
    </row>
    <row r="666" spans="1:2">
      <c r="A666" s="148" t="s">
        <v>2998</v>
      </c>
      <c r="B666">
        <v>3261.92</v>
      </c>
    </row>
    <row r="667" spans="1:2">
      <c r="A667" s="148" t="s">
        <v>2595</v>
      </c>
      <c r="B667">
        <v>2586.85</v>
      </c>
    </row>
    <row r="668" spans="1:2">
      <c r="A668" s="148" t="s">
        <v>3043</v>
      </c>
      <c r="B668">
        <v>648.76</v>
      </c>
    </row>
    <row r="669" spans="1:2">
      <c r="A669" s="148" t="s">
        <v>2830</v>
      </c>
      <c r="B669">
        <v>2313.6</v>
      </c>
    </row>
    <row r="670" spans="1:2">
      <c r="A670" s="148" t="s">
        <v>2980</v>
      </c>
      <c r="B670">
        <v>607.86</v>
      </c>
    </row>
    <row r="671" spans="1:2">
      <c r="A671" s="148" t="s">
        <v>2316</v>
      </c>
      <c r="B671">
        <v>3222</v>
      </c>
    </row>
    <row r="672" spans="1:2">
      <c r="A672" s="148" t="s">
        <v>3099</v>
      </c>
      <c r="B672">
        <v>1714.75</v>
      </c>
    </row>
    <row r="673" spans="1:2">
      <c r="A673" s="148" t="s">
        <v>1792</v>
      </c>
      <c r="B673">
        <v>3700.36</v>
      </c>
    </row>
    <row r="674" spans="1:2">
      <c r="A674" s="148" t="s">
        <v>2320</v>
      </c>
      <c r="B674">
        <v>904.68</v>
      </c>
    </row>
    <row r="675" spans="1:2">
      <c r="A675" s="148" t="s">
        <v>2884</v>
      </c>
      <c r="B675">
        <v>998.8</v>
      </c>
    </row>
    <row r="676" spans="1:2">
      <c r="A676" s="148" t="s">
        <v>3492</v>
      </c>
      <c r="B676">
        <v>2156.2199999999998</v>
      </c>
    </row>
    <row r="677" spans="1:2">
      <c r="A677" s="148" t="s">
        <v>2072</v>
      </c>
      <c r="B677">
        <v>8351.0400000000009</v>
      </c>
    </row>
    <row r="678" spans="1:2">
      <c r="A678" s="148" t="s">
        <v>2719</v>
      </c>
      <c r="B678">
        <v>6704.73</v>
      </c>
    </row>
    <row r="679" spans="1:2">
      <c r="A679" s="148" t="s">
        <v>2563</v>
      </c>
      <c r="B679">
        <v>2404.98</v>
      </c>
    </row>
    <row r="680" spans="1:2">
      <c r="A680" s="148" t="s">
        <v>1766</v>
      </c>
      <c r="B680">
        <v>540.38</v>
      </c>
    </row>
    <row r="681" spans="1:2">
      <c r="A681" s="148" t="s">
        <v>2050</v>
      </c>
      <c r="B681">
        <v>4973.5</v>
      </c>
    </row>
    <row r="682" spans="1:2">
      <c r="A682" s="148" t="s">
        <v>2786</v>
      </c>
      <c r="B682">
        <v>1201.2</v>
      </c>
    </row>
    <row r="683" spans="1:2">
      <c r="A683" s="148" t="s">
        <v>2723</v>
      </c>
      <c r="B683">
        <v>2710.8</v>
      </c>
    </row>
    <row r="684" spans="1:2">
      <c r="A684" s="148" t="s">
        <v>2690</v>
      </c>
      <c r="B684">
        <v>1707.16</v>
      </c>
    </row>
    <row r="685" spans="1:2">
      <c r="A685" s="148" t="s">
        <v>3304</v>
      </c>
      <c r="B685">
        <v>2844</v>
      </c>
    </row>
    <row r="686" spans="1:2">
      <c r="A686" s="148" t="s">
        <v>1918</v>
      </c>
      <c r="B686">
        <v>9688.14</v>
      </c>
    </row>
    <row r="687" spans="1:2">
      <c r="A687" s="148" t="s">
        <v>3250</v>
      </c>
      <c r="B687">
        <v>8418.24</v>
      </c>
    </row>
    <row r="688" spans="1:2">
      <c r="A688" s="148" t="s">
        <v>2419</v>
      </c>
      <c r="B688">
        <v>8150.0399999999991</v>
      </c>
    </row>
    <row r="689" spans="1:2">
      <c r="A689" s="148" t="s">
        <v>2098</v>
      </c>
      <c r="B689">
        <v>7767.36</v>
      </c>
    </row>
    <row r="690" spans="1:2">
      <c r="A690" s="148" t="s">
        <v>2766</v>
      </c>
      <c r="B690">
        <v>897</v>
      </c>
    </row>
    <row r="691" spans="1:2">
      <c r="A691" s="148" t="s">
        <v>3204</v>
      </c>
      <c r="B691">
        <v>1109.79</v>
      </c>
    </row>
    <row r="692" spans="1:2">
      <c r="A692" s="148" t="s">
        <v>2866</v>
      </c>
      <c r="B692">
        <v>3267</v>
      </c>
    </row>
    <row r="693" spans="1:2">
      <c r="A693" s="148" t="s">
        <v>2953</v>
      </c>
      <c r="B693">
        <v>23598.16</v>
      </c>
    </row>
    <row r="694" spans="1:2">
      <c r="A694" s="148" t="s">
        <v>3127</v>
      </c>
      <c r="B694">
        <v>32116.7</v>
      </c>
    </row>
    <row r="695" spans="1:2">
      <c r="A695" s="148" t="s">
        <v>3190</v>
      </c>
      <c r="B695">
        <v>77292.800000000003</v>
      </c>
    </row>
    <row r="696" spans="1:2">
      <c r="A696" s="148" t="s">
        <v>2684</v>
      </c>
      <c r="B696">
        <v>16427.32</v>
      </c>
    </row>
    <row r="697" spans="1:2">
      <c r="A697" s="148" t="s">
        <v>1990</v>
      </c>
      <c r="B697">
        <v>4220.28</v>
      </c>
    </row>
    <row r="698" spans="1:2">
      <c r="A698" s="148" t="s">
        <v>2965</v>
      </c>
      <c r="B698">
        <v>27345.599999999999</v>
      </c>
    </row>
    <row r="699" spans="1:2">
      <c r="A699" s="148" t="s">
        <v>2052</v>
      </c>
      <c r="B699">
        <v>102635.58</v>
      </c>
    </row>
    <row r="700" spans="1:2">
      <c r="A700" s="148" t="s">
        <v>2441</v>
      </c>
      <c r="B700">
        <v>121653.54000000001</v>
      </c>
    </row>
    <row r="701" spans="1:2">
      <c r="A701" s="148" t="s">
        <v>2096</v>
      </c>
      <c r="B701">
        <v>24600.959999999999</v>
      </c>
    </row>
    <row r="702" spans="1:2">
      <c r="A702" s="148" t="s">
        <v>2429</v>
      </c>
      <c r="B702">
        <v>14979.2</v>
      </c>
    </row>
    <row r="703" spans="1:2">
      <c r="A703" s="148" t="s">
        <v>2222</v>
      </c>
      <c r="B703">
        <v>1887.6</v>
      </c>
    </row>
    <row r="704" spans="1:2">
      <c r="A704" s="148" t="s">
        <v>2196</v>
      </c>
      <c r="B704">
        <v>39070.080000000002</v>
      </c>
    </row>
    <row r="705" spans="1:2">
      <c r="A705" s="148" t="s">
        <v>1936</v>
      </c>
      <c r="B705">
        <v>10065.44</v>
      </c>
    </row>
    <row r="706" spans="1:2">
      <c r="A706" s="148" t="s">
        <v>2230</v>
      </c>
      <c r="B706">
        <v>56598</v>
      </c>
    </row>
    <row r="707" spans="1:2">
      <c r="A707" s="148" t="s">
        <v>1661</v>
      </c>
      <c r="B707">
        <v>36859.47</v>
      </c>
    </row>
    <row r="708" spans="1:2">
      <c r="A708" s="148" t="s">
        <v>3332</v>
      </c>
      <c r="B708">
        <v>29723.759999999998</v>
      </c>
    </row>
    <row r="709" spans="1:2">
      <c r="A709" s="148" t="s">
        <v>2668</v>
      </c>
      <c r="B709">
        <v>77545.679999999993</v>
      </c>
    </row>
    <row r="710" spans="1:2">
      <c r="A710" s="148" t="s">
        <v>2204</v>
      </c>
      <c r="B710">
        <v>121210.88</v>
      </c>
    </row>
    <row r="711" spans="1:2">
      <c r="A711" s="148" t="s">
        <v>3064</v>
      </c>
      <c r="B711">
        <v>66974.850000000006</v>
      </c>
    </row>
    <row r="712" spans="1:2">
      <c r="A712" s="148" t="s">
        <v>2955</v>
      </c>
      <c r="B712">
        <v>38194.74</v>
      </c>
    </row>
    <row r="713" spans="1:2">
      <c r="A713" s="148" t="s">
        <v>3373</v>
      </c>
      <c r="B713">
        <v>65701.14</v>
      </c>
    </row>
    <row r="714" spans="1:2">
      <c r="A714" s="148" t="s">
        <v>2612</v>
      </c>
      <c r="B714">
        <v>20833.12</v>
      </c>
    </row>
    <row r="715" spans="1:2">
      <c r="A715" s="148" t="s">
        <v>2768</v>
      </c>
      <c r="B715">
        <v>65724.72</v>
      </c>
    </row>
    <row r="716" spans="1:2">
      <c r="A716" s="148" t="s">
        <v>2158</v>
      </c>
      <c r="B716">
        <v>123904</v>
      </c>
    </row>
    <row r="717" spans="1:2">
      <c r="A717" s="148" t="s">
        <v>2292</v>
      </c>
      <c r="B717">
        <v>118463.76</v>
      </c>
    </row>
    <row r="718" spans="1:2">
      <c r="A718" s="148" t="s">
        <v>2457</v>
      </c>
      <c r="B718">
        <v>52193.7</v>
      </c>
    </row>
    <row r="719" spans="1:2">
      <c r="A719" s="148" t="s">
        <v>2494</v>
      </c>
      <c r="B719">
        <v>15371.72</v>
      </c>
    </row>
    <row r="720" spans="1:2">
      <c r="A720" s="148" t="s">
        <v>1976</v>
      </c>
      <c r="B720">
        <v>23787.54</v>
      </c>
    </row>
    <row r="721" spans="1:2">
      <c r="A721" s="148" t="s">
        <v>2304</v>
      </c>
      <c r="B721">
        <v>53871.7</v>
      </c>
    </row>
    <row r="722" spans="1:2">
      <c r="A722" s="148" t="s">
        <v>3238</v>
      </c>
      <c r="B722">
        <v>21213.279999999999</v>
      </c>
    </row>
    <row r="723" spans="1:2">
      <c r="A723" s="148" t="s">
        <v>2330</v>
      </c>
      <c r="B723">
        <v>39493.300000000003</v>
      </c>
    </row>
    <row r="724" spans="1:2">
      <c r="A724" s="148" t="s">
        <v>2471</v>
      </c>
      <c r="B724">
        <v>27547.200000000001</v>
      </c>
    </row>
    <row r="725" spans="1:2">
      <c r="A725" s="148" t="s">
        <v>3483</v>
      </c>
      <c r="B725">
        <v>4277.9399999999996</v>
      </c>
    </row>
    <row r="726" spans="1:2">
      <c r="A726" s="148" t="s">
        <v>2990</v>
      </c>
      <c r="B726">
        <v>144569.70000000001</v>
      </c>
    </row>
    <row r="727" spans="1:2">
      <c r="A727" s="148" t="s">
        <v>2190</v>
      </c>
      <c r="B727">
        <v>112579.82</v>
      </c>
    </row>
    <row r="728" spans="1:2">
      <c r="A728" s="148" t="s">
        <v>2561</v>
      </c>
      <c r="B728">
        <v>37043.64</v>
      </c>
    </row>
    <row r="729" spans="1:2">
      <c r="A729" s="148" t="s">
        <v>2816</v>
      </c>
      <c r="B729">
        <v>84861.36</v>
      </c>
    </row>
    <row r="730" spans="1:2">
      <c r="A730" s="148" t="s">
        <v>1611</v>
      </c>
      <c r="B730">
        <v>52378.3</v>
      </c>
    </row>
    <row r="731" spans="1:2">
      <c r="A731" s="148" t="s">
        <v>3180</v>
      </c>
      <c r="B731">
        <v>96274.44</v>
      </c>
    </row>
    <row r="732" spans="1:2">
      <c r="A732" s="148" t="s">
        <v>1550</v>
      </c>
      <c r="B732">
        <v>89710.46</v>
      </c>
    </row>
    <row r="733" spans="1:2">
      <c r="A733" s="148" t="s">
        <v>1619</v>
      </c>
      <c r="B733">
        <v>33087.120000000003</v>
      </c>
    </row>
    <row r="734" spans="1:2">
      <c r="A734" s="148" t="s">
        <v>2974</v>
      </c>
      <c r="B734">
        <v>119270.88</v>
      </c>
    </row>
    <row r="735" spans="1:2">
      <c r="A735" s="148" t="s">
        <v>2589</v>
      </c>
      <c r="B735">
        <v>26919.200000000001</v>
      </c>
    </row>
    <row r="736" spans="1:2">
      <c r="A736" s="148" t="s">
        <v>2713</v>
      </c>
      <c r="B736">
        <v>59261.58</v>
      </c>
    </row>
    <row r="737" spans="1:2">
      <c r="A737" s="148" t="s">
        <v>2780</v>
      </c>
      <c r="B737">
        <v>62079.100000000006</v>
      </c>
    </row>
    <row r="738" spans="1:2">
      <c r="A738" s="148" t="s">
        <v>2461</v>
      </c>
      <c r="B738">
        <v>8704</v>
      </c>
    </row>
    <row r="739" spans="1:2">
      <c r="A739" s="148" t="s">
        <v>1962</v>
      </c>
      <c r="B739">
        <v>4826.3999999999996</v>
      </c>
    </row>
    <row r="740" spans="1:2">
      <c r="A740" s="148" t="s">
        <v>1681</v>
      </c>
      <c r="B740">
        <v>27445.88</v>
      </c>
    </row>
    <row r="741" spans="1:2">
      <c r="A741" s="148" t="s">
        <v>2774</v>
      </c>
      <c r="B741">
        <v>80351</v>
      </c>
    </row>
    <row r="742" spans="1:2">
      <c r="A742" s="148" t="s">
        <v>1653</v>
      </c>
      <c r="B742">
        <v>61339.08</v>
      </c>
    </row>
    <row r="743" spans="1:2">
      <c r="A743" s="148" t="s">
        <v>2372</v>
      </c>
      <c r="B743">
        <v>8607.2999999999993</v>
      </c>
    </row>
    <row r="744" spans="1:2">
      <c r="A744" s="148" t="s">
        <v>1732</v>
      </c>
      <c r="B744">
        <v>25666.2</v>
      </c>
    </row>
    <row r="745" spans="1:2">
      <c r="A745" s="148" t="s">
        <v>1648</v>
      </c>
      <c r="B745">
        <v>7474.15</v>
      </c>
    </row>
    <row r="746" spans="1:2">
      <c r="A746" s="148" t="s">
        <v>2846</v>
      </c>
      <c r="B746">
        <v>87024</v>
      </c>
    </row>
    <row r="747" spans="1:2">
      <c r="A747" s="148" t="s">
        <v>2918</v>
      </c>
      <c r="B747">
        <v>187984.44</v>
      </c>
    </row>
    <row r="748" spans="1:2">
      <c r="A748" s="148" t="s">
        <v>3494</v>
      </c>
      <c r="B748">
        <v>31782.16</v>
      </c>
    </row>
    <row r="749" spans="1:2">
      <c r="A749" s="148" t="s">
        <v>1810</v>
      </c>
      <c r="B749">
        <v>67617.55</v>
      </c>
    </row>
    <row r="750" spans="1:2">
      <c r="A750" s="148" t="s">
        <v>2224</v>
      </c>
      <c r="B750">
        <v>22992.799999999999</v>
      </c>
    </row>
    <row r="751" spans="1:2">
      <c r="A751" s="148" t="s">
        <v>3490</v>
      </c>
      <c r="B751">
        <v>14701.5</v>
      </c>
    </row>
    <row r="752" spans="1:2">
      <c r="A752" s="148" t="s">
        <v>1655</v>
      </c>
      <c r="B752">
        <v>14818.44</v>
      </c>
    </row>
    <row r="753" spans="1:2">
      <c r="A753" s="148" t="s">
        <v>2376</v>
      </c>
      <c r="B753">
        <v>11317.6</v>
      </c>
    </row>
    <row r="754" spans="1:2">
      <c r="A754" s="148" t="s">
        <v>2593</v>
      </c>
      <c r="B754">
        <v>30518.28</v>
      </c>
    </row>
    <row r="755" spans="1:2">
      <c r="A755" s="148" t="s">
        <v>2404</v>
      </c>
      <c r="B755">
        <v>18295.62</v>
      </c>
    </row>
    <row r="756" spans="1:2">
      <c r="A756" s="148" t="s">
        <v>2447</v>
      </c>
      <c r="B756">
        <v>39255.480000000003</v>
      </c>
    </row>
    <row r="757" spans="1:2">
      <c r="A757" s="148" t="s">
        <v>1904</v>
      </c>
      <c r="B757">
        <v>41139.360000000001</v>
      </c>
    </row>
    <row r="758" spans="1:2">
      <c r="A758" s="148" t="s">
        <v>2392</v>
      </c>
      <c r="B758">
        <v>78583.5</v>
      </c>
    </row>
    <row r="759" spans="1:2">
      <c r="A759" s="148" t="s">
        <v>3066</v>
      </c>
      <c r="B759">
        <v>33931.300000000003</v>
      </c>
    </row>
    <row r="760" spans="1:2">
      <c r="A760" s="148" t="s">
        <v>2957</v>
      </c>
      <c r="B760">
        <v>105893.82</v>
      </c>
    </row>
    <row r="761" spans="1:2">
      <c r="A761" s="148" t="s">
        <v>1663</v>
      </c>
      <c r="B761">
        <v>9161.0400000000009</v>
      </c>
    </row>
    <row r="762" spans="1:2">
      <c r="A762" s="148" t="s">
        <v>3471</v>
      </c>
      <c r="B762">
        <v>119582.39999999999</v>
      </c>
    </row>
    <row r="763" spans="1:2">
      <c r="A763" s="148" t="s">
        <v>2626</v>
      </c>
      <c r="B763">
        <v>25742.15</v>
      </c>
    </row>
    <row r="764" spans="1:2">
      <c r="A764" s="148" t="s">
        <v>2463</v>
      </c>
      <c r="B764">
        <v>10746.75</v>
      </c>
    </row>
    <row r="765" spans="1:2">
      <c r="A765" s="148" t="s">
        <v>3047</v>
      </c>
      <c r="B765">
        <v>38199</v>
      </c>
    </row>
    <row r="766" spans="1:2">
      <c r="A766" s="148" t="s">
        <v>3145</v>
      </c>
      <c r="B766">
        <v>8984.0400000000009</v>
      </c>
    </row>
    <row r="767" spans="1:2">
      <c r="A767" s="148" t="s">
        <v>3111</v>
      </c>
      <c r="B767">
        <v>76697.460000000006</v>
      </c>
    </row>
    <row r="768" spans="1:2">
      <c r="A768" s="148" t="s">
        <v>2382</v>
      </c>
      <c r="B768">
        <v>33572.639999999999</v>
      </c>
    </row>
    <row r="769" spans="1:2">
      <c r="A769" s="148" t="s">
        <v>2306</v>
      </c>
      <c r="B769">
        <v>27677.65</v>
      </c>
    </row>
    <row r="770" spans="1:2">
      <c r="A770" s="148" t="s">
        <v>2272</v>
      </c>
      <c r="B770">
        <v>65818.98</v>
      </c>
    </row>
    <row r="771" spans="1:2">
      <c r="A771" s="148" t="s">
        <v>3161</v>
      </c>
      <c r="B771">
        <v>11556.16</v>
      </c>
    </row>
    <row r="772" spans="1:2">
      <c r="A772" s="148" t="s">
        <v>2056</v>
      </c>
      <c r="B772">
        <v>26364</v>
      </c>
    </row>
    <row r="773" spans="1:2">
      <c r="A773" s="148" t="s">
        <v>2680</v>
      </c>
      <c r="B773">
        <v>26924.799999999999</v>
      </c>
    </row>
    <row r="774" spans="1:2">
      <c r="A774" s="148" t="s">
        <v>2233</v>
      </c>
      <c r="B774">
        <v>16295.39</v>
      </c>
    </row>
    <row r="775" spans="1:2">
      <c r="A775" s="148" t="s">
        <v>2352</v>
      </c>
      <c r="B775">
        <v>9465.66</v>
      </c>
    </row>
    <row r="776" spans="1:2">
      <c r="A776" s="148" t="s">
        <v>2459</v>
      </c>
      <c r="B776">
        <v>41527.599999999999</v>
      </c>
    </row>
    <row r="777" spans="1:2">
      <c r="A777" s="148" t="s">
        <v>1812</v>
      </c>
      <c r="B777">
        <v>19822.080000000002</v>
      </c>
    </row>
    <row r="778" spans="1:2">
      <c r="A778" s="148" t="s">
        <v>3324</v>
      </c>
      <c r="B778">
        <v>53510.400000000001</v>
      </c>
    </row>
    <row r="779" spans="1:2">
      <c r="A779" s="148" t="s">
        <v>2176</v>
      </c>
      <c r="B779">
        <v>106353</v>
      </c>
    </row>
    <row r="780" spans="1:2">
      <c r="A780" s="148" t="s">
        <v>3287</v>
      </c>
      <c r="B780">
        <v>17103.04</v>
      </c>
    </row>
    <row r="781" spans="1:2">
      <c r="A781" s="148" t="s">
        <v>2622</v>
      </c>
      <c r="B781">
        <v>9192.2000000000007</v>
      </c>
    </row>
    <row r="782" spans="1:2">
      <c r="A782" s="148" t="s">
        <v>3103</v>
      </c>
      <c r="B782">
        <v>28882.28</v>
      </c>
    </row>
    <row r="783" spans="1:2">
      <c r="A783" s="148" t="s">
        <v>1988</v>
      </c>
      <c r="B783">
        <v>28246.68</v>
      </c>
    </row>
    <row r="784" spans="1:2">
      <c r="A784" s="148" t="s">
        <v>2174</v>
      </c>
      <c r="B784">
        <v>107516.78</v>
      </c>
    </row>
    <row r="785" spans="1:2">
      <c r="A785" s="148" t="s">
        <v>3485</v>
      </c>
      <c r="B785">
        <v>13121.16</v>
      </c>
    </row>
    <row r="786" spans="1:2">
      <c r="A786" s="148" t="s">
        <v>2235</v>
      </c>
      <c r="B786">
        <v>100393.92</v>
      </c>
    </row>
    <row r="787" spans="1:2">
      <c r="A787" s="148" t="s">
        <v>3000</v>
      </c>
      <c r="B787">
        <v>21456.240000000002</v>
      </c>
    </row>
    <row r="788" spans="1:2">
      <c r="A788" s="148" t="s">
        <v>3361</v>
      </c>
      <c r="B788">
        <v>22633.919999999998</v>
      </c>
    </row>
    <row r="789" spans="1:2">
      <c r="A789" s="148" t="s">
        <v>1756</v>
      </c>
      <c r="B789">
        <v>302831.09999999998</v>
      </c>
    </row>
    <row r="790" spans="1:2">
      <c r="A790" s="148" t="s">
        <v>1703</v>
      </c>
      <c r="B790">
        <v>379949.64</v>
      </c>
    </row>
    <row r="791" spans="1:2">
      <c r="A791" s="148" t="s">
        <v>2794</v>
      </c>
      <c r="B791">
        <v>66062.19</v>
      </c>
    </row>
    <row r="792" spans="1:2">
      <c r="A792" s="148" t="s">
        <v>1705</v>
      </c>
      <c r="B792">
        <v>445922.4</v>
      </c>
    </row>
    <row r="793" spans="1:2">
      <c r="A793" s="148" t="s">
        <v>2746</v>
      </c>
      <c r="B793">
        <v>14716.52</v>
      </c>
    </row>
    <row r="794" spans="1:2">
      <c r="A794" s="148" t="s">
        <v>1609</v>
      </c>
      <c r="B794">
        <v>50482.32</v>
      </c>
    </row>
    <row r="795" spans="1:2">
      <c r="A795" s="148" t="s">
        <v>1687</v>
      </c>
      <c r="B795">
        <v>336528</v>
      </c>
    </row>
    <row r="796" spans="1:2">
      <c r="A796" s="148" t="s">
        <v>2018</v>
      </c>
      <c r="B796">
        <v>36057.97</v>
      </c>
    </row>
    <row r="797" spans="1:2">
      <c r="A797" s="148" t="s">
        <v>2748</v>
      </c>
      <c r="B797">
        <v>445284</v>
      </c>
    </row>
    <row r="798" spans="1:2">
      <c r="A798" s="148" t="s">
        <v>1577</v>
      </c>
      <c r="B798">
        <v>560867.15999999992</v>
      </c>
    </row>
    <row r="799" spans="1:2">
      <c r="A799" s="148" t="s">
        <v>1615</v>
      </c>
      <c r="B799">
        <v>180748.26</v>
      </c>
    </row>
    <row r="800" spans="1:2">
      <c r="A800" s="148" t="s">
        <v>1894</v>
      </c>
      <c r="B800">
        <v>277039.56</v>
      </c>
    </row>
    <row r="801" spans="1:2">
      <c r="A801" s="148" t="s">
        <v>1858</v>
      </c>
      <c r="B801">
        <v>59114.26</v>
      </c>
    </row>
    <row r="802" spans="1:2">
      <c r="A802" s="148" t="s">
        <v>2856</v>
      </c>
      <c r="B802">
        <v>125408.12</v>
      </c>
    </row>
    <row r="803" spans="1:2">
      <c r="A803" s="148" t="s">
        <v>1876</v>
      </c>
      <c r="B803">
        <v>544771.80000000005</v>
      </c>
    </row>
    <row r="804" spans="1:2">
      <c r="A804" s="148" t="s">
        <v>3339</v>
      </c>
      <c r="B804">
        <v>524106.36</v>
      </c>
    </row>
    <row r="805" spans="1:2">
      <c r="A805" s="148" t="s">
        <v>2834</v>
      </c>
      <c r="B805">
        <v>299756.15999999997</v>
      </c>
    </row>
    <row r="806" spans="1:2">
      <c r="A806" s="148" t="s">
        <v>1738</v>
      </c>
      <c r="B806">
        <v>90092</v>
      </c>
    </row>
    <row r="807" spans="1:2">
      <c r="A807" s="148" t="s">
        <v>1878</v>
      </c>
      <c r="B807">
        <v>185151.42</v>
      </c>
    </row>
    <row r="808" spans="1:2">
      <c r="A808" s="148" t="s">
        <v>2502</v>
      </c>
      <c r="B808">
        <v>489633.6</v>
      </c>
    </row>
    <row r="809" spans="1:2">
      <c r="A809" s="148" t="s">
        <v>3308</v>
      </c>
      <c r="B809">
        <v>259144.34</v>
      </c>
    </row>
    <row r="810" spans="1:2">
      <c r="A810" s="148" t="s">
        <v>2484</v>
      </c>
      <c r="B810">
        <v>287627.7</v>
      </c>
    </row>
    <row r="811" spans="1:2">
      <c r="A811" s="148" t="s">
        <v>3417</v>
      </c>
      <c r="B811">
        <v>280736.40000000002</v>
      </c>
    </row>
    <row r="812" spans="1:2">
      <c r="A812" s="148" t="s">
        <v>2896</v>
      </c>
      <c r="B812">
        <v>59207.34</v>
      </c>
    </row>
    <row r="813" spans="1:2">
      <c r="A813" s="148" t="s">
        <v>1816</v>
      </c>
      <c r="B813">
        <v>68777.42</v>
      </c>
    </row>
    <row r="814" spans="1:2">
      <c r="A814" s="148" t="s">
        <v>3149</v>
      </c>
      <c r="B814">
        <v>192714.23999999999</v>
      </c>
    </row>
    <row r="815" spans="1:2">
      <c r="A815" s="148" t="s">
        <v>1575</v>
      </c>
      <c r="B815">
        <v>35802.839999999997</v>
      </c>
    </row>
    <row r="816" spans="1:2">
      <c r="A816" s="148" t="s">
        <v>3182</v>
      </c>
      <c r="B816">
        <v>52787.519999999997</v>
      </c>
    </row>
    <row r="817" spans="1:2">
      <c r="A817" s="148" t="s">
        <v>2992</v>
      </c>
      <c r="B817">
        <v>283452.46999999997</v>
      </c>
    </row>
    <row r="818" spans="1:2">
      <c r="A818" s="148" t="s">
        <v>2910</v>
      </c>
      <c r="B818">
        <v>46514.16</v>
      </c>
    </row>
    <row r="819" spans="1:2">
      <c r="A819" s="148" t="s">
        <v>1900</v>
      </c>
      <c r="B819">
        <v>108090.9</v>
      </c>
    </row>
    <row r="820" spans="1:2">
      <c r="A820" s="148" t="s">
        <v>1986</v>
      </c>
      <c r="B820">
        <v>71026.759999999995</v>
      </c>
    </row>
    <row r="821" spans="1:2">
      <c r="A821" s="148" t="s">
        <v>3310</v>
      </c>
      <c r="B821">
        <v>205484.94</v>
      </c>
    </row>
    <row r="822" spans="1:2">
      <c r="A822" s="148" t="s">
        <v>2302</v>
      </c>
      <c r="B822">
        <v>245571.20000000001</v>
      </c>
    </row>
    <row r="823" spans="1:2">
      <c r="A823" s="148" t="s">
        <v>1838</v>
      </c>
      <c r="B823">
        <v>122737.60000000001</v>
      </c>
    </row>
    <row r="824" spans="1:2">
      <c r="A824" s="148" t="s">
        <v>2228</v>
      </c>
      <c r="B824">
        <v>121645.36</v>
      </c>
    </row>
    <row r="825" spans="1:2">
      <c r="A825" s="148" t="s">
        <v>2425</v>
      </c>
      <c r="B825">
        <v>103605.48</v>
      </c>
    </row>
    <row r="826" spans="1:2">
      <c r="A826" s="148" t="s">
        <v>3232</v>
      </c>
      <c r="B826">
        <v>23623.759999999998</v>
      </c>
    </row>
    <row r="827" spans="1:2">
      <c r="A827" s="148" t="s">
        <v>2754</v>
      </c>
      <c r="B827">
        <v>186530.96</v>
      </c>
    </row>
    <row r="828" spans="1:2">
      <c r="A828" s="148" t="s">
        <v>3174</v>
      </c>
      <c r="B828">
        <v>193818.23999999999</v>
      </c>
    </row>
    <row r="829" spans="1:2">
      <c r="A829" s="148" t="s">
        <v>2411</v>
      </c>
      <c r="B829">
        <v>71496</v>
      </c>
    </row>
    <row r="830" spans="1:2">
      <c r="A830" s="148" t="s">
        <v>3141</v>
      </c>
      <c r="B830">
        <v>30143.86</v>
      </c>
    </row>
    <row r="831" spans="1:2">
      <c r="A831" s="148" t="s">
        <v>3498</v>
      </c>
      <c r="B831">
        <v>155350.79999999999</v>
      </c>
    </row>
    <row r="832" spans="1:2">
      <c r="A832" s="148" t="s">
        <v>1597</v>
      </c>
      <c r="B832">
        <v>174595.41</v>
      </c>
    </row>
    <row r="833" spans="1:2">
      <c r="A833" s="148" t="s">
        <v>2694</v>
      </c>
      <c r="B833">
        <v>283860.47999999998</v>
      </c>
    </row>
    <row r="834" spans="1:2">
      <c r="A834" s="148" t="s">
        <v>2344</v>
      </c>
      <c r="B834">
        <v>74462.55</v>
      </c>
    </row>
    <row r="835" spans="1:2">
      <c r="A835" s="148" t="s">
        <v>1764</v>
      </c>
      <c r="B835">
        <v>72230.399999999994</v>
      </c>
    </row>
    <row r="836" spans="1:2">
      <c r="A836" s="148" t="s">
        <v>1673</v>
      </c>
      <c r="B836">
        <v>26518.95</v>
      </c>
    </row>
    <row r="837" spans="1:2">
      <c r="A837" s="148" t="s">
        <v>1828</v>
      </c>
      <c r="B837">
        <v>54393.1</v>
      </c>
    </row>
    <row r="838" spans="1:2">
      <c r="A838" s="148" t="s">
        <v>1920</v>
      </c>
      <c r="B838">
        <v>38411.1</v>
      </c>
    </row>
    <row r="839" spans="1:2">
      <c r="A839" s="148" t="s">
        <v>3488</v>
      </c>
      <c r="B839">
        <v>8156.7</v>
      </c>
    </row>
    <row r="840" spans="1:2">
      <c r="A840" s="148" t="s">
        <v>2208</v>
      </c>
      <c r="B840">
        <v>46089.120000000003</v>
      </c>
    </row>
    <row r="841" spans="1:2">
      <c r="A841" s="148" t="s">
        <v>2658</v>
      </c>
      <c r="B841">
        <v>41375.699999999997</v>
      </c>
    </row>
    <row r="842" spans="1:2">
      <c r="A842" s="148" t="s">
        <v>1671</v>
      </c>
      <c r="B842">
        <v>2630.64</v>
      </c>
    </row>
    <row r="843" spans="1:2">
      <c r="A843" s="148" t="s">
        <v>3049</v>
      </c>
      <c r="B843">
        <v>11247.36</v>
      </c>
    </row>
    <row r="844" spans="1:2">
      <c r="A844" s="148" t="s">
        <v>1994</v>
      </c>
      <c r="B844">
        <v>73105.759999999995</v>
      </c>
    </row>
    <row r="845" spans="1:2">
      <c r="A845" s="148" t="s">
        <v>3159</v>
      </c>
      <c r="B845">
        <v>57985.5</v>
      </c>
    </row>
    <row r="846" spans="1:2">
      <c r="A846" s="148" t="s">
        <v>1786</v>
      </c>
      <c r="B846">
        <v>27960.240000000002</v>
      </c>
    </row>
    <row r="847" spans="1:2">
      <c r="A847" s="148" t="s">
        <v>2256</v>
      </c>
      <c r="B847">
        <v>44196</v>
      </c>
    </row>
    <row r="848" spans="1:2">
      <c r="A848" s="148" t="s">
        <v>2216</v>
      </c>
      <c r="B848">
        <v>21307.65</v>
      </c>
    </row>
    <row r="849" spans="1:2">
      <c r="A849" s="148" t="s">
        <v>3261</v>
      </c>
      <c r="B849">
        <v>71782.48</v>
      </c>
    </row>
    <row r="850" spans="1:2">
      <c r="A850" s="148" t="s">
        <v>3147</v>
      </c>
      <c r="B850">
        <v>51328.800000000003</v>
      </c>
    </row>
    <row r="851" spans="1:2">
      <c r="A851" s="148" t="s">
        <v>2390</v>
      </c>
      <c r="B851">
        <v>64939.399999999994</v>
      </c>
    </row>
    <row r="852" spans="1:2">
      <c r="A852" s="148" t="s">
        <v>2646</v>
      </c>
      <c r="B852">
        <v>63106.559999999998</v>
      </c>
    </row>
    <row r="853" spans="1:2">
      <c r="A853" s="148" t="s">
        <v>1868</v>
      </c>
      <c r="B853">
        <v>8844.0499999999993</v>
      </c>
    </row>
    <row r="854" spans="1:2">
      <c r="A854" s="148" t="s">
        <v>1952</v>
      </c>
      <c r="B854">
        <v>69821.88</v>
      </c>
    </row>
    <row r="855" spans="1:2">
      <c r="A855" s="148" t="s">
        <v>2543</v>
      </c>
      <c r="B855">
        <v>70593.19</v>
      </c>
    </row>
    <row r="856" spans="1:2">
      <c r="A856" s="148" t="s">
        <v>2038</v>
      </c>
      <c r="B856">
        <v>34358.94</v>
      </c>
    </row>
    <row r="857" spans="1:2">
      <c r="A857" s="148" t="s">
        <v>2421</v>
      </c>
      <c r="B857">
        <v>57861</v>
      </c>
    </row>
    <row r="858" spans="1:2">
      <c r="A858" s="148" t="s">
        <v>1665</v>
      </c>
      <c r="B858">
        <v>65621.25</v>
      </c>
    </row>
    <row r="859" spans="1:2">
      <c r="A859" s="148" t="s">
        <v>1944</v>
      </c>
      <c r="B859">
        <v>44064</v>
      </c>
    </row>
    <row r="860" spans="1:2">
      <c r="A860" s="148" t="s">
        <v>3402</v>
      </c>
      <c r="B860">
        <v>82566</v>
      </c>
    </row>
    <row r="861" spans="1:2">
      <c r="A861" s="148" t="s">
        <v>3275</v>
      </c>
      <c r="B861">
        <v>4110.12</v>
      </c>
    </row>
    <row r="862" spans="1:2">
      <c r="A862" s="148" t="s">
        <v>3155</v>
      </c>
      <c r="B862">
        <v>52934.400000000001</v>
      </c>
    </row>
    <row r="863" spans="1:2">
      <c r="A863" s="148" t="s">
        <v>2358</v>
      </c>
      <c r="B863">
        <v>13022.24</v>
      </c>
    </row>
    <row r="864" spans="1:2">
      <c r="A864" s="148" t="s">
        <v>2784</v>
      </c>
      <c r="B864">
        <v>3758.48</v>
      </c>
    </row>
    <row r="865" spans="1:2">
      <c r="A865" s="148" t="s">
        <v>2557</v>
      </c>
      <c r="B865">
        <v>9628.2000000000007</v>
      </c>
    </row>
    <row r="866" spans="1:2">
      <c r="A866" s="148" t="s">
        <v>1651</v>
      </c>
      <c r="B866">
        <v>5326.8</v>
      </c>
    </row>
    <row r="867" spans="1:2">
      <c r="A867" s="148" t="s">
        <v>3208</v>
      </c>
      <c r="B867">
        <v>52189.599999999999</v>
      </c>
    </row>
    <row r="868" spans="1:2">
      <c r="A868" s="148" t="s">
        <v>2252</v>
      </c>
      <c r="B868">
        <v>8697.7800000000007</v>
      </c>
    </row>
    <row r="869" spans="1:2">
      <c r="A869" s="148" t="s">
        <v>1982</v>
      </c>
      <c r="B869">
        <v>13186.68</v>
      </c>
    </row>
    <row r="870" spans="1:2">
      <c r="A870" s="148" t="s">
        <v>2400</v>
      </c>
      <c r="B870">
        <v>87645.18</v>
      </c>
    </row>
    <row r="871" spans="1:2">
      <c r="A871" s="148" t="s">
        <v>1826</v>
      </c>
      <c r="B871">
        <v>37444.68</v>
      </c>
    </row>
    <row r="872" spans="1:2">
      <c r="A872" s="148" t="s">
        <v>3226</v>
      </c>
      <c r="B872">
        <v>22222.2</v>
      </c>
    </row>
    <row r="873" spans="1:2">
      <c r="A873" s="148" t="s">
        <v>2700</v>
      </c>
      <c r="B873">
        <v>44969.2</v>
      </c>
    </row>
    <row r="874" spans="1:2">
      <c r="A874" s="148" t="s">
        <v>1848</v>
      </c>
      <c r="B874">
        <v>52265.88</v>
      </c>
    </row>
    <row r="875" spans="1:2">
      <c r="A875" s="148" t="s">
        <v>3300</v>
      </c>
      <c r="B875">
        <v>23616</v>
      </c>
    </row>
    <row r="876" spans="1:2">
      <c r="A876" s="148" t="s">
        <v>2764</v>
      </c>
      <c r="B876">
        <v>86695.2</v>
      </c>
    </row>
    <row r="877" spans="1:2">
      <c r="A877" s="148" t="s">
        <v>2433</v>
      </c>
      <c r="B877">
        <v>22514.240000000002</v>
      </c>
    </row>
    <row r="878" spans="1:2">
      <c r="A878" s="148" t="s">
        <v>3137</v>
      </c>
      <c r="B878">
        <v>16330.16</v>
      </c>
    </row>
    <row r="879" spans="1:2">
      <c r="A879" s="148" t="s">
        <v>2068</v>
      </c>
      <c r="B879">
        <v>42714.2</v>
      </c>
    </row>
    <row r="880" spans="1:2">
      <c r="A880" s="148" t="s">
        <v>2984</v>
      </c>
      <c r="B880">
        <v>24983</v>
      </c>
    </row>
    <row r="881" spans="1:2">
      <c r="A881" s="148" t="s">
        <v>1906</v>
      </c>
      <c r="B881">
        <v>46972.800000000003</v>
      </c>
    </row>
    <row r="882" spans="1:2">
      <c r="A882" s="148" t="s">
        <v>1657</v>
      </c>
      <c r="B882">
        <v>14584.4</v>
      </c>
    </row>
    <row r="883" spans="1:2">
      <c r="A883" s="148" t="s">
        <v>1874</v>
      </c>
      <c r="B883">
        <v>40246.75</v>
      </c>
    </row>
    <row r="884" spans="1:2">
      <c r="A884" s="148" t="s">
        <v>1579</v>
      </c>
      <c r="B884">
        <v>22123.200000000001</v>
      </c>
    </row>
    <row r="885" spans="1:2">
      <c r="A885" s="148" t="s">
        <v>1599</v>
      </c>
      <c r="B885">
        <v>1893.06</v>
      </c>
    </row>
    <row r="886" spans="1:2">
      <c r="A886" s="148" t="s">
        <v>2567</v>
      </c>
      <c r="B886">
        <v>6255.15</v>
      </c>
    </row>
    <row r="887" spans="1:2">
      <c r="A887" s="148" t="s">
        <v>1748</v>
      </c>
      <c r="B887">
        <v>6317.2</v>
      </c>
    </row>
    <row r="888" spans="1:2">
      <c r="A888" s="148" t="s">
        <v>1752</v>
      </c>
      <c r="B888">
        <v>24708.240000000002</v>
      </c>
    </row>
    <row r="889" spans="1:2">
      <c r="A889" s="148" t="s">
        <v>2094</v>
      </c>
      <c r="B889">
        <v>1917.16</v>
      </c>
    </row>
    <row r="890" spans="1:2">
      <c r="A890" s="148" t="s">
        <v>2326</v>
      </c>
      <c r="B890">
        <v>5565.15</v>
      </c>
    </row>
    <row r="891" spans="1:2">
      <c r="A891" s="148" t="s">
        <v>2666</v>
      </c>
      <c r="B891">
        <v>21108.639999999999</v>
      </c>
    </row>
    <row r="892" spans="1:2">
      <c r="A892" s="148" t="s">
        <v>1960</v>
      </c>
      <c r="B892">
        <v>5913.96</v>
      </c>
    </row>
    <row r="893" spans="1:2">
      <c r="A893" s="148" t="s">
        <v>2156</v>
      </c>
      <c r="B893">
        <v>15810.27</v>
      </c>
    </row>
    <row r="894" spans="1:2">
      <c r="A894" s="148" t="s">
        <v>2278</v>
      </c>
      <c r="B894">
        <v>7399.25</v>
      </c>
    </row>
    <row r="895" spans="1:2">
      <c r="A895" s="148" t="s">
        <v>2752</v>
      </c>
      <c r="B895">
        <v>4201.47</v>
      </c>
    </row>
    <row r="896" spans="1:2">
      <c r="A896" s="148" t="s">
        <v>1806</v>
      </c>
      <c r="B896">
        <v>25354.560000000001</v>
      </c>
    </row>
    <row r="897" spans="1:2">
      <c r="A897" s="148" t="s">
        <v>1864</v>
      </c>
      <c r="B897">
        <v>12798</v>
      </c>
    </row>
    <row r="898" spans="1:2">
      <c r="A898" s="148" t="s">
        <v>1535</v>
      </c>
      <c r="B898">
        <v>8745.6</v>
      </c>
    </row>
    <row r="899" spans="1:2">
      <c r="A899" s="148" t="s">
        <v>2058</v>
      </c>
      <c r="B899">
        <v>3842.72</v>
      </c>
    </row>
    <row r="900" spans="1:2">
      <c r="A900" s="148" t="s">
        <v>1545</v>
      </c>
      <c r="B900">
        <v>3484.69</v>
      </c>
    </row>
    <row r="901" spans="1:2">
      <c r="A901" s="148" t="s">
        <v>3475</v>
      </c>
      <c r="B901">
        <v>2896.74</v>
      </c>
    </row>
    <row r="902" spans="1:2">
      <c r="A902" s="148" t="s">
        <v>2549</v>
      </c>
      <c r="B902">
        <v>4790.3999999999996</v>
      </c>
    </row>
    <row r="903" spans="1:2">
      <c r="A903" s="148" t="s">
        <v>1928</v>
      </c>
      <c r="B903">
        <v>15780.6</v>
      </c>
    </row>
    <row r="904" spans="1:2">
      <c r="A904" s="148" t="s">
        <v>2129</v>
      </c>
      <c r="B904">
        <v>1089</v>
      </c>
    </row>
    <row r="905" spans="1:2">
      <c r="A905" s="148" t="s">
        <v>3473</v>
      </c>
      <c r="B905">
        <v>13050.96</v>
      </c>
    </row>
    <row r="906" spans="1:2">
      <c r="A906" s="148" t="s">
        <v>2445</v>
      </c>
      <c r="B906">
        <v>3082.05</v>
      </c>
    </row>
    <row r="907" spans="1:2">
      <c r="A907" s="148" t="s">
        <v>1950</v>
      </c>
      <c r="B907">
        <v>24353.279999999999</v>
      </c>
    </row>
    <row r="908" spans="1:2">
      <c r="A908" s="148" t="s">
        <v>3465</v>
      </c>
      <c r="B908">
        <v>12088</v>
      </c>
    </row>
    <row r="909" spans="1:2">
      <c r="A909" s="148" t="s">
        <v>2116</v>
      </c>
      <c r="B909">
        <v>7534.08</v>
      </c>
    </row>
    <row r="910" spans="1:2">
      <c r="A910" s="148" t="s">
        <v>2415</v>
      </c>
      <c r="B910">
        <v>3402</v>
      </c>
    </row>
    <row r="911" spans="1:2">
      <c r="A911" s="148" t="s">
        <v>2597</v>
      </c>
      <c r="B911">
        <v>9999.9</v>
      </c>
    </row>
    <row r="912" spans="1:2">
      <c r="A912" s="148" t="s">
        <v>1966</v>
      </c>
      <c r="B912">
        <v>8334.24</v>
      </c>
    </row>
    <row r="913" spans="1:2">
      <c r="A913" s="148" t="s">
        <v>3312</v>
      </c>
      <c r="B913">
        <v>4543.4799999999996</v>
      </c>
    </row>
    <row r="914" spans="1:2">
      <c r="A914" s="148" t="s">
        <v>2431</v>
      </c>
      <c r="B914">
        <v>22820.959999999999</v>
      </c>
    </row>
    <row r="915" spans="1:2">
      <c r="A915" s="148" t="s">
        <v>2963</v>
      </c>
      <c r="B915">
        <v>11987.36</v>
      </c>
    </row>
    <row r="916" spans="1:2">
      <c r="A916" s="148" t="s">
        <v>3240</v>
      </c>
      <c r="B916">
        <v>2953.28</v>
      </c>
    </row>
    <row r="917" spans="1:2">
      <c r="A917" s="148" t="s">
        <v>3463</v>
      </c>
      <c r="B917">
        <v>18132.21</v>
      </c>
    </row>
    <row r="918" spans="1:2">
      <c r="A918" s="148" t="s">
        <v>2086</v>
      </c>
      <c r="B918">
        <v>1404</v>
      </c>
    </row>
    <row r="919" spans="1:2">
      <c r="A919" s="148" t="s">
        <v>2380</v>
      </c>
      <c r="B919">
        <v>10088.65</v>
      </c>
    </row>
    <row r="920" spans="1:2">
      <c r="A920" s="148" t="s">
        <v>3013</v>
      </c>
      <c r="B920">
        <v>7495.62</v>
      </c>
    </row>
    <row r="921" spans="1:2">
      <c r="A921" s="148" t="s">
        <v>2947</v>
      </c>
      <c r="B921">
        <v>3128</v>
      </c>
    </row>
    <row r="922" spans="1:2">
      <c r="A922" s="148" t="s">
        <v>2792</v>
      </c>
      <c r="B922">
        <v>32809.14</v>
      </c>
    </row>
    <row r="923" spans="1:2">
      <c r="A923" s="148" t="s">
        <v>3178</v>
      </c>
      <c r="B923">
        <v>17273.849999999999</v>
      </c>
    </row>
    <row r="924" spans="1:2">
      <c r="A924" s="148" t="s">
        <v>1716</v>
      </c>
      <c r="B924">
        <v>5468.2</v>
      </c>
    </row>
    <row r="925" spans="1:2">
      <c r="A925" s="148" t="s">
        <v>1726</v>
      </c>
      <c r="B925">
        <v>16758.599999999999</v>
      </c>
    </row>
    <row r="926" spans="1:2">
      <c r="A926" s="148" t="s">
        <v>1722</v>
      </c>
      <c r="B926">
        <v>4282.6000000000004</v>
      </c>
    </row>
    <row r="927" spans="1:2">
      <c r="A927" s="148" t="s">
        <v>1736</v>
      </c>
      <c r="B927">
        <v>38133.72</v>
      </c>
    </row>
    <row r="928" spans="1:2">
      <c r="A928" s="148" t="s">
        <v>2654</v>
      </c>
      <c r="B928">
        <v>8331.1200000000008</v>
      </c>
    </row>
    <row r="929" spans="1:2">
      <c r="A929" s="148" t="s">
        <v>2350</v>
      </c>
      <c r="B929">
        <v>11697.6</v>
      </c>
    </row>
    <row r="930" spans="1:2">
      <c r="A930" s="148" t="s">
        <v>3091</v>
      </c>
      <c r="B930">
        <v>44671.519999999997</v>
      </c>
    </row>
    <row r="931" spans="1:2">
      <c r="A931" s="148" t="s">
        <v>2928</v>
      </c>
      <c r="B931">
        <v>54207.45</v>
      </c>
    </row>
    <row r="932" spans="1:2">
      <c r="A932" s="148" t="s">
        <v>2102</v>
      </c>
      <c r="B932">
        <v>8027.76</v>
      </c>
    </row>
    <row r="933" spans="1:2">
      <c r="A933" s="148" t="s">
        <v>3170</v>
      </c>
      <c r="B933">
        <v>25279</v>
      </c>
    </row>
    <row r="934" spans="1:2">
      <c r="A934" s="148" t="s">
        <v>1882</v>
      </c>
      <c r="B934">
        <v>19757.7</v>
      </c>
    </row>
    <row r="935" spans="1:2">
      <c r="A935" s="148" t="s">
        <v>2682</v>
      </c>
      <c r="B935">
        <v>72403.199999999997</v>
      </c>
    </row>
    <row r="936" spans="1:2">
      <c r="A936" s="148" t="s">
        <v>1822</v>
      </c>
      <c r="B936">
        <v>13300.8</v>
      </c>
    </row>
    <row r="937" spans="1:2">
      <c r="A937" s="148" t="s">
        <v>2656</v>
      </c>
      <c r="B937">
        <v>52990.6</v>
      </c>
    </row>
    <row r="938" spans="1:2">
      <c r="A938" s="148" t="s">
        <v>1750</v>
      </c>
      <c r="B938">
        <v>89276.800000000003</v>
      </c>
    </row>
    <row r="939" spans="1:2">
      <c r="A939" s="148" t="s">
        <v>2704</v>
      </c>
      <c r="B939">
        <v>40354.080000000002</v>
      </c>
    </row>
    <row r="940" spans="1:2">
      <c r="A940" s="148" t="s">
        <v>2778</v>
      </c>
      <c r="B940">
        <v>20822.400000000001</v>
      </c>
    </row>
    <row r="941" spans="1:2">
      <c r="A941" s="148" t="s">
        <v>2374</v>
      </c>
      <c r="B941">
        <v>27560.799999999999</v>
      </c>
    </row>
    <row r="942" spans="1:2">
      <c r="A942" s="148" t="s">
        <v>2212</v>
      </c>
      <c r="B942">
        <v>51370.06</v>
      </c>
    </row>
    <row r="943" spans="1:2">
      <c r="A943" s="148" t="s">
        <v>3453</v>
      </c>
      <c r="B943">
        <v>2801.7</v>
      </c>
    </row>
    <row r="944" spans="1:2">
      <c r="A944" s="148" t="s">
        <v>1506</v>
      </c>
      <c r="B944">
        <v>66111.679999999993</v>
      </c>
    </row>
    <row r="945" spans="1:2">
      <c r="A945" s="148" t="s">
        <v>2579</v>
      </c>
      <c r="B945">
        <v>10919.16</v>
      </c>
    </row>
    <row r="946" spans="1:2">
      <c r="A946" s="148" t="s">
        <v>2951</v>
      </c>
      <c r="B946">
        <v>60544.26</v>
      </c>
    </row>
    <row r="947" spans="1:2">
      <c r="A947" s="148" t="s">
        <v>2790</v>
      </c>
      <c r="B947">
        <v>26825.119999999999</v>
      </c>
    </row>
    <row r="948" spans="1:2">
      <c r="A948" s="148" t="s">
        <v>3220</v>
      </c>
      <c r="B948">
        <v>77005.25</v>
      </c>
    </row>
    <row r="949" spans="1:2">
      <c r="A949" s="148" t="s">
        <v>1924</v>
      </c>
      <c r="B949">
        <v>40609.379999999997</v>
      </c>
    </row>
    <row r="950" spans="1:2">
      <c r="A950" s="148" t="s">
        <v>1958</v>
      </c>
      <c r="B950">
        <v>96101.55</v>
      </c>
    </row>
    <row r="951" spans="1:2">
      <c r="A951" s="148" t="s">
        <v>1689</v>
      </c>
      <c r="B951">
        <v>102439.76</v>
      </c>
    </row>
    <row r="952" spans="1:2">
      <c r="A952" s="148" t="s">
        <v>2996</v>
      </c>
      <c r="B952">
        <v>40087.760000000002</v>
      </c>
    </row>
    <row r="953" spans="1:2">
      <c r="A953" s="148" t="s">
        <v>3062</v>
      </c>
      <c r="B953">
        <v>9664.92</v>
      </c>
    </row>
    <row r="954" spans="1:2">
      <c r="A954" s="148" t="s">
        <v>2555</v>
      </c>
      <c r="B954">
        <v>105573.6</v>
      </c>
    </row>
    <row r="955" spans="1:2">
      <c r="A955" s="148" t="s">
        <v>1968</v>
      </c>
      <c r="B955">
        <v>18704.16</v>
      </c>
    </row>
    <row r="956" spans="1:2">
      <c r="A956" s="148" t="s">
        <v>2782</v>
      </c>
      <c r="B956">
        <v>25542</v>
      </c>
    </row>
    <row r="957" spans="1:2">
      <c r="A957" s="148" t="s">
        <v>3320</v>
      </c>
      <c r="B957">
        <v>12496.68</v>
      </c>
    </row>
    <row r="958" spans="1:2">
      <c r="A958" s="148" t="s">
        <v>2328</v>
      </c>
      <c r="B958">
        <v>10022.61</v>
      </c>
    </row>
    <row r="959" spans="1:2">
      <c r="A959" s="148" t="s">
        <v>2239</v>
      </c>
      <c r="B959">
        <v>63059.199999999997</v>
      </c>
    </row>
    <row r="960" spans="1:2">
      <c r="A960" s="148" t="s">
        <v>1712</v>
      </c>
      <c r="B960">
        <v>94907.43</v>
      </c>
    </row>
    <row r="961" spans="1:2">
      <c r="A961" s="148" t="s">
        <v>2220</v>
      </c>
      <c r="B961">
        <v>7280</v>
      </c>
    </row>
    <row r="962" spans="1:2">
      <c r="A962" s="148" t="s">
        <v>2402</v>
      </c>
      <c r="B962">
        <v>46819.5</v>
      </c>
    </row>
    <row r="963" spans="1:2">
      <c r="A963" s="148" t="s">
        <v>2254</v>
      </c>
      <c r="B963">
        <v>15745.6</v>
      </c>
    </row>
    <row r="964" spans="1:2">
      <c r="A964" s="148" t="s">
        <v>3322</v>
      </c>
      <c r="B964">
        <v>111194.72</v>
      </c>
    </row>
    <row r="965" spans="1:2">
      <c r="A965" s="148" t="s">
        <v>1593</v>
      </c>
      <c r="B965">
        <v>54532.800000000003</v>
      </c>
    </row>
    <row r="966" spans="1:2">
      <c r="A966" s="148" t="s">
        <v>3445</v>
      </c>
      <c r="B966">
        <v>20928.099999999999</v>
      </c>
    </row>
    <row r="967" spans="1:2">
      <c r="A967" s="148" t="s">
        <v>1613</v>
      </c>
      <c r="B967">
        <v>110493.81</v>
      </c>
    </row>
    <row r="968" spans="1:2">
      <c r="A968" s="148" t="s">
        <v>2108</v>
      </c>
      <c r="B968">
        <v>3317.4</v>
      </c>
    </row>
    <row r="969" spans="1:2">
      <c r="A969" s="148" t="s">
        <v>2028</v>
      </c>
      <c r="B969">
        <v>31772.400000000001</v>
      </c>
    </row>
  </sheetData>
  <mergeCells count="2">
    <mergeCell ref="D1:E1"/>
    <mergeCell ref="G1:H1"/>
  </mergeCell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E5AE0-52F2-4389-ABC2-AAC028607385}">
  <dimension ref="A1:S2014"/>
  <sheetViews>
    <sheetView topLeftCell="A1992" workbookViewId="0">
      <selection activeCell="G1997" sqref="G1997"/>
    </sheetView>
  </sheetViews>
  <sheetFormatPr defaultRowHeight="14.4"/>
  <cols>
    <col min="1" max="1" width="14.21875" bestFit="1" customWidth="1"/>
    <col min="2" max="3" width="11.6640625" bestFit="1" customWidth="1"/>
    <col min="4" max="4" width="14.21875" bestFit="1" customWidth="1"/>
    <col min="5" max="5" width="11.6640625" bestFit="1" customWidth="1"/>
    <col min="6" max="54" width="14.21875" bestFit="1" customWidth="1"/>
    <col min="55" max="88" width="14" bestFit="1" customWidth="1"/>
    <col min="89" max="139" width="9.88671875" bestFit="1" customWidth="1"/>
    <col min="140" max="189" width="11.5546875" bestFit="1" customWidth="1"/>
    <col min="190" max="244" width="14.6640625" bestFit="1" customWidth="1"/>
    <col min="245" max="297" width="10" bestFit="1" customWidth="1"/>
    <col min="298" max="344" width="14.5546875" bestFit="1" customWidth="1"/>
    <col min="345" max="394" width="11.109375" bestFit="1" customWidth="1"/>
    <col min="395" max="447" width="12.33203125" bestFit="1" customWidth="1"/>
    <col min="448" max="489" width="10.77734375" bestFit="1" customWidth="1"/>
    <col min="490" max="535" width="10.109375" bestFit="1" customWidth="1"/>
    <col min="536" max="646" width="11.44140625" bestFit="1" customWidth="1"/>
    <col min="647" max="695" width="15.44140625" bestFit="1" customWidth="1"/>
    <col min="696" max="742" width="9.33203125" bestFit="1" customWidth="1"/>
    <col min="743" max="791" width="10.109375" bestFit="1" customWidth="1"/>
    <col min="792" max="838" width="10.77734375" bestFit="1" customWidth="1"/>
    <col min="839" max="886" width="17.33203125" bestFit="1" customWidth="1"/>
    <col min="887" max="929" width="11.109375" bestFit="1" customWidth="1"/>
    <col min="930" max="972" width="13.6640625" bestFit="1" customWidth="1"/>
    <col min="973" max="973" width="10.77734375" bestFit="1" customWidth="1"/>
  </cols>
  <sheetData>
    <row r="1" spans="1:14">
      <c r="A1" s="189" t="s">
        <v>3614</v>
      </c>
      <c r="B1" s="189"/>
      <c r="C1" s="189"/>
      <c r="D1" s="189"/>
      <c r="E1" s="189"/>
      <c r="F1" s="189"/>
      <c r="G1" s="189"/>
      <c r="H1" s="189"/>
      <c r="I1" s="189"/>
      <c r="J1" s="189"/>
      <c r="K1" s="189"/>
      <c r="L1" s="189"/>
      <c r="M1" s="189"/>
      <c r="N1" s="189"/>
    </row>
    <row r="2" spans="1:14">
      <c r="A2" s="147" t="s">
        <v>3503</v>
      </c>
      <c r="B2" t="s">
        <v>110</v>
      </c>
      <c r="D2" s="178" t="s">
        <v>3615</v>
      </c>
      <c r="E2" s="178"/>
    </row>
    <row r="3" spans="1:14">
      <c r="A3" s="148" t="s">
        <v>1512</v>
      </c>
      <c r="B3">
        <v>10657530.119999995</v>
      </c>
      <c r="D3" t="str" cm="1">
        <f t="array" ref="D3:E4">_xlfn._xlws.FILTER(A3:B8,B3:B8&gt;AVERAGE(B3:B8))</f>
        <v>Bangalore</v>
      </c>
      <c r="E3">
        <v>10657530.119999995</v>
      </c>
    </row>
    <row r="4" spans="1:14">
      <c r="A4" s="148" t="s">
        <v>1291</v>
      </c>
      <c r="B4">
        <v>8823594.5900000036</v>
      </c>
      <c r="D4" t="str">
        <v>Mumbai</v>
      </c>
      <c r="E4">
        <v>11818387.909999998</v>
      </c>
    </row>
    <row r="5" spans="1:14">
      <c r="A5" s="148" t="s">
        <v>1503</v>
      </c>
      <c r="B5">
        <v>10057324.799999999</v>
      </c>
    </row>
    <row r="6" spans="1:14">
      <c r="A6" s="148" t="s">
        <v>1286</v>
      </c>
      <c r="B6">
        <v>11818387.909999998</v>
      </c>
    </row>
    <row r="7" spans="1:14">
      <c r="A7" s="148" t="s">
        <v>1563</v>
      </c>
      <c r="B7">
        <v>9779821.2100000065</v>
      </c>
      <c r="D7" t="str" cm="1">
        <f t="array" ref="D7:D12">IF(B3:B8&gt;B12,A3:A8,"")</f>
        <v>Bangalore</v>
      </c>
    </row>
    <row r="8" spans="1:14">
      <c r="A8" s="148" t="s">
        <v>1519</v>
      </c>
      <c r="B8">
        <v>9578296.9899999984</v>
      </c>
      <c r="D8" t="str">
        <v/>
      </c>
    </row>
    <row r="9" spans="1:14">
      <c r="D9" t="str">
        <v/>
      </c>
    </row>
    <row r="10" spans="1:14">
      <c r="D10" t="str">
        <v>Mumbai</v>
      </c>
    </row>
    <row r="11" spans="1:14">
      <c r="D11" t="str">
        <v/>
      </c>
    </row>
    <row r="12" spans="1:14">
      <c r="B12">
        <f>AVERAGE(B3:B8)</f>
        <v>10119159.270000001</v>
      </c>
      <c r="D12" t="str">
        <v/>
      </c>
    </row>
    <row r="15" spans="1:14">
      <c r="A15" s="188" t="s">
        <v>3616</v>
      </c>
      <c r="B15" s="188"/>
      <c r="C15" s="188"/>
      <c r="D15" s="188"/>
      <c r="E15" s="188"/>
      <c r="F15" s="188"/>
      <c r="G15" s="188"/>
      <c r="H15" s="188"/>
      <c r="I15" s="188"/>
      <c r="J15" s="188"/>
      <c r="K15" s="188"/>
      <c r="L15" s="188"/>
      <c r="M15" s="188"/>
      <c r="N15" s="188"/>
    </row>
    <row r="17" spans="1:7">
      <c r="A17" s="147" t="s">
        <v>3503</v>
      </c>
      <c r="B17" t="s">
        <v>110</v>
      </c>
      <c r="C17" t="s">
        <v>3512</v>
      </c>
    </row>
    <row r="18" spans="1:7">
      <c r="A18" s="148" t="s">
        <v>2437</v>
      </c>
      <c r="B18">
        <v>3956.46</v>
      </c>
      <c r="C18">
        <v>1582.58</v>
      </c>
      <c r="E18" t="str" cm="1">
        <f t="array" ref="E18:G273">_xlfn._xlws.FILTER(A18:C985,(C18:C985/B18:B985)&lt;0.2)</f>
        <v>Bookshelf - 106</v>
      </c>
      <c r="F18">
        <v>27641.46</v>
      </c>
      <c r="G18">
        <v>5528.29</v>
      </c>
    </row>
    <row r="19" spans="1:7">
      <c r="A19" s="148" t="s">
        <v>1515</v>
      </c>
      <c r="B19">
        <v>1028.28</v>
      </c>
      <c r="C19">
        <v>411.31</v>
      </c>
      <c r="E19" t="str">
        <v>Bookshelf - 115</v>
      </c>
      <c r="F19">
        <v>39144.870000000003</v>
      </c>
      <c r="G19">
        <v>7828.97</v>
      </c>
    </row>
    <row r="20" spans="1:7">
      <c r="A20" s="148" t="s">
        <v>2565</v>
      </c>
      <c r="B20">
        <v>4102.5600000000004</v>
      </c>
      <c r="C20">
        <v>1641.02</v>
      </c>
      <c r="E20" t="str">
        <v>Bookshelf - 155</v>
      </c>
      <c r="F20">
        <v>38206.559999999998</v>
      </c>
      <c r="G20">
        <v>7641.31</v>
      </c>
    </row>
    <row r="21" spans="1:7">
      <c r="A21" s="148" t="s">
        <v>2585</v>
      </c>
      <c r="B21">
        <v>5531.76</v>
      </c>
      <c r="C21">
        <v>2212.6999999999998</v>
      </c>
      <c r="E21" t="str">
        <v>Bookshelf - 262</v>
      </c>
      <c r="F21">
        <v>4924.3599999999997</v>
      </c>
      <c r="G21">
        <v>984.87</v>
      </c>
    </row>
    <row r="22" spans="1:7">
      <c r="A22" s="148" t="s">
        <v>1527</v>
      </c>
      <c r="B22">
        <v>1467.84</v>
      </c>
      <c r="C22">
        <v>587.14</v>
      </c>
      <c r="E22" t="str">
        <v>Bookshelf - 275</v>
      </c>
      <c r="F22">
        <v>89315.66</v>
      </c>
      <c r="G22">
        <v>17863.13</v>
      </c>
    </row>
    <row r="23" spans="1:7">
      <c r="A23" s="148" t="s">
        <v>3457</v>
      </c>
      <c r="B23">
        <v>3456.18</v>
      </c>
      <c r="C23">
        <v>1382.47</v>
      </c>
      <c r="E23" t="str">
        <v>Bookshelf - 307</v>
      </c>
      <c r="F23">
        <v>50665.919999999998</v>
      </c>
      <c r="G23">
        <v>10133.18</v>
      </c>
    </row>
    <row r="24" spans="1:7">
      <c r="A24" s="148" t="s">
        <v>1908</v>
      </c>
      <c r="B24">
        <v>9129.2800000000007</v>
      </c>
      <c r="C24">
        <v>3651.71</v>
      </c>
      <c r="E24" t="str">
        <v>Bookshelf - 339</v>
      </c>
      <c r="F24">
        <v>102407.76</v>
      </c>
      <c r="G24">
        <v>20481.55</v>
      </c>
    </row>
    <row r="25" spans="1:7">
      <c r="A25" s="148" t="s">
        <v>3031</v>
      </c>
      <c r="B25">
        <v>7855.76</v>
      </c>
      <c r="C25">
        <v>3142.3</v>
      </c>
      <c r="E25" t="str">
        <v>Bookshelf - 394</v>
      </c>
      <c r="F25">
        <v>31816.32</v>
      </c>
      <c r="G25">
        <v>6363.26</v>
      </c>
    </row>
    <row r="26" spans="1:7">
      <c r="A26" s="148" t="s">
        <v>2698</v>
      </c>
      <c r="B26">
        <v>3897.6</v>
      </c>
      <c r="C26">
        <v>1559.04</v>
      </c>
      <c r="E26" t="str">
        <v>Bookshelf - 489</v>
      </c>
      <c r="F26">
        <v>14178.96</v>
      </c>
      <c r="G26">
        <v>2835.79</v>
      </c>
    </row>
    <row r="27" spans="1:7">
      <c r="A27" s="148" t="s">
        <v>1818</v>
      </c>
      <c r="B27">
        <v>6044.22</v>
      </c>
      <c r="C27">
        <v>2417.69</v>
      </c>
      <c r="E27" t="str">
        <v>Bookshelf - 506</v>
      </c>
      <c r="F27">
        <v>55464.32</v>
      </c>
      <c r="G27">
        <v>11092.86</v>
      </c>
    </row>
    <row r="28" spans="1:7">
      <c r="A28" s="148" t="s">
        <v>2872</v>
      </c>
      <c r="B28">
        <v>5127.7</v>
      </c>
      <c r="C28">
        <v>2051.08</v>
      </c>
      <c r="E28" t="str">
        <v>Bookshelf - 609</v>
      </c>
      <c r="F28">
        <v>5032.17</v>
      </c>
      <c r="G28">
        <v>1006.43</v>
      </c>
    </row>
    <row r="29" spans="1:7">
      <c r="A29" s="148" t="s">
        <v>3054</v>
      </c>
      <c r="B29">
        <v>2223.7199999999998</v>
      </c>
      <c r="C29">
        <v>889.49</v>
      </c>
      <c r="E29" t="str">
        <v>Bookshelf - 617</v>
      </c>
      <c r="F29">
        <v>68806.559999999998</v>
      </c>
      <c r="G29">
        <v>13761.31</v>
      </c>
    </row>
    <row r="30" spans="1:7">
      <c r="A30" s="148" t="s">
        <v>2618</v>
      </c>
      <c r="B30">
        <v>11956.32</v>
      </c>
      <c r="C30">
        <v>4782.53</v>
      </c>
      <c r="E30" t="str">
        <v>Bookshelf - 645</v>
      </c>
      <c r="F30">
        <v>27976.959999999999</v>
      </c>
      <c r="G30">
        <v>5595.39</v>
      </c>
    </row>
    <row r="31" spans="1:7">
      <c r="A31" s="148" t="s">
        <v>3277</v>
      </c>
      <c r="B31">
        <v>2519.4</v>
      </c>
      <c r="C31">
        <v>1007.76</v>
      </c>
      <c r="E31" t="str">
        <v>Bookshelf - 906</v>
      </c>
      <c r="F31">
        <v>73367.22</v>
      </c>
      <c r="G31">
        <v>14673.44</v>
      </c>
    </row>
    <row r="32" spans="1:7">
      <c r="A32" s="148" t="s">
        <v>3271</v>
      </c>
      <c r="B32">
        <v>3896.1</v>
      </c>
      <c r="C32">
        <v>1558.44</v>
      </c>
      <c r="E32" t="str">
        <v>Bookshelf - 948</v>
      </c>
      <c r="F32">
        <v>92864.52</v>
      </c>
      <c r="G32">
        <v>18572.900000000001</v>
      </c>
    </row>
    <row r="33" spans="1:7">
      <c r="A33" s="148" t="s">
        <v>3123</v>
      </c>
      <c r="B33">
        <v>418.56</v>
      </c>
      <c r="C33">
        <v>167.42</v>
      </c>
      <c r="E33" t="str">
        <v>Bookshelf - 979</v>
      </c>
      <c r="F33">
        <v>148581.72</v>
      </c>
      <c r="G33">
        <v>29716.34</v>
      </c>
    </row>
    <row r="34" spans="1:7">
      <c r="A34" s="148" t="s">
        <v>2902</v>
      </c>
      <c r="B34">
        <v>2439.6</v>
      </c>
      <c r="C34">
        <v>975.84</v>
      </c>
      <c r="E34" t="str">
        <v>Bookshelf - 989</v>
      </c>
      <c r="F34">
        <v>88435.76</v>
      </c>
      <c r="G34">
        <v>17687.150000000001</v>
      </c>
    </row>
    <row r="35" spans="1:7">
      <c r="A35" s="148" t="s">
        <v>2356</v>
      </c>
      <c r="B35">
        <v>598.5</v>
      </c>
      <c r="C35">
        <v>239.4</v>
      </c>
      <c r="E35" t="str">
        <v>Chair - 111</v>
      </c>
      <c r="F35">
        <v>166455.51</v>
      </c>
      <c r="G35">
        <v>33291.1</v>
      </c>
    </row>
    <row r="36" spans="1:7">
      <c r="A36" s="148" t="s">
        <v>1683</v>
      </c>
      <c r="B36">
        <v>1351.98</v>
      </c>
      <c r="C36">
        <v>540.79</v>
      </c>
      <c r="E36" t="str">
        <v>Chair - 262</v>
      </c>
      <c r="F36">
        <v>45873.36</v>
      </c>
      <c r="G36">
        <v>9174.67</v>
      </c>
    </row>
    <row r="37" spans="1:7">
      <c r="A37" s="148" t="s">
        <v>2294</v>
      </c>
      <c r="B37">
        <v>979.29</v>
      </c>
      <c r="C37">
        <v>391.71000000000004</v>
      </c>
      <c r="E37" t="str">
        <v>Chair - 307</v>
      </c>
      <c r="F37">
        <v>13491.62</v>
      </c>
      <c r="G37">
        <v>2698.32</v>
      </c>
    </row>
    <row r="38" spans="1:7">
      <c r="A38" s="148" t="s">
        <v>3035</v>
      </c>
      <c r="B38">
        <v>10379.700000000001</v>
      </c>
      <c r="C38">
        <v>4151.88</v>
      </c>
      <c r="E38" t="str">
        <v>Chair - 428</v>
      </c>
      <c r="F38">
        <v>44170.559999999998</v>
      </c>
      <c r="G38">
        <v>8834.11</v>
      </c>
    </row>
    <row r="39" spans="1:7">
      <c r="A39" s="148" t="s">
        <v>3353</v>
      </c>
      <c r="B39">
        <v>2652.65</v>
      </c>
      <c r="C39">
        <v>1061.06</v>
      </c>
      <c r="E39" t="str">
        <v>Chair - 656</v>
      </c>
      <c r="F39">
        <v>42527.97</v>
      </c>
      <c r="G39">
        <v>8505.59</v>
      </c>
    </row>
    <row r="40" spans="1:7">
      <c r="A40" s="148" t="s">
        <v>2210</v>
      </c>
      <c r="B40">
        <v>1145.4000000000001</v>
      </c>
      <c r="C40">
        <v>458.16</v>
      </c>
      <c r="E40" t="str">
        <v>Chair - 726</v>
      </c>
      <c r="F40">
        <v>46475.519999999997</v>
      </c>
      <c r="G40">
        <v>9295.1</v>
      </c>
    </row>
    <row r="41" spans="1:7">
      <c r="A41" s="148" t="s">
        <v>2150</v>
      </c>
      <c r="B41">
        <v>6084.25</v>
      </c>
      <c r="C41">
        <v>2433.6999999999998</v>
      </c>
      <c r="E41" t="str">
        <v>Chair - 735</v>
      </c>
      <c r="F41">
        <v>52972.92</v>
      </c>
      <c r="G41">
        <v>10594.58</v>
      </c>
    </row>
    <row r="42" spans="1:7">
      <c r="A42" s="148" t="s">
        <v>2435</v>
      </c>
      <c r="B42">
        <v>7817.04</v>
      </c>
      <c r="C42">
        <v>3126.82</v>
      </c>
      <c r="E42" t="str">
        <v>Chair - 930</v>
      </c>
      <c r="F42">
        <v>27612.32</v>
      </c>
      <c r="G42">
        <v>5522.46</v>
      </c>
    </row>
    <row r="43" spans="1:7">
      <c r="A43" s="148" t="s">
        <v>2982</v>
      </c>
      <c r="B43">
        <v>2053.52</v>
      </c>
      <c r="C43">
        <v>821.41</v>
      </c>
      <c r="E43" t="str">
        <v>Chair - 977</v>
      </c>
      <c r="F43">
        <v>47757.36</v>
      </c>
      <c r="G43">
        <v>9551.4699999999993</v>
      </c>
    </row>
    <row r="44" spans="1:7">
      <c r="A44" s="148" t="s">
        <v>3357</v>
      </c>
      <c r="B44">
        <v>3976.56</v>
      </c>
      <c r="C44">
        <v>1590.62</v>
      </c>
      <c r="E44" t="str">
        <v>Earphones - 146</v>
      </c>
      <c r="F44">
        <v>47533.919999999998</v>
      </c>
      <c r="G44">
        <v>7130.09</v>
      </c>
    </row>
    <row r="45" spans="1:7">
      <c r="A45" s="148" t="s">
        <v>2386</v>
      </c>
      <c r="B45">
        <v>1020.24</v>
      </c>
      <c r="C45">
        <v>408.1</v>
      </c>
      <c r="E45" t="str">
        <v>Earphones - 178</v>
      </c>
      <c r="F45">
        <v>172152.12</v>
      </c>
      <c r="G45">
        <v>25822.82</v>
      </c>
    </row>
    <row r="46" spans="1:7">
      <c r="A46" s="148" t="s">
        <v>3297</v>
      </c>
      <c r="B46">
        <v>1634.36</v>
      </c>
      <c r="C46">
        <v>653.74</v>
      </c>
      <c r="E46" t="str">
        <v>Earphones - 179</v>
      </c>
      <c r="F46">
        <v>145657.4</v>
      </c>
      <c r="G46">
        <v>21848.61</v>
      </c>
    </row>
    <row r="47" spans="1:7">
      <c r="A47" s="148" t="s">
        <v>2800</v>
      </c>
      <c r="B47">
        <v>4830.75</v>
      </c>
      <c r="C47">
        <v>1932.3</v>
      </c>
      <c r="E47" t="str">
        <v>Earphones - 181</v>
      </c>
      <c r="F47">
        <v>518577.36</v>
      </c>
      <c r="G47">
        <v>77786.600000000006</v>
      </c>
    </row>
    <row r="48" spans="1:7">
      <c r="A48" s="148" t="s">
        <v>2476</v>
      </c>
      <c r="B48">
        <v>769.23</v>
      </c>
      <c r="C48">
        <v>307.69</v>
      </c>
      <c r="E48" t="str">
        <v>Earphones - 187</v>
      </c>
      <c r="F48">
        <v>279076.2</v>
      </c>
      <c r="G48">
        <v>41861.43</v>
      </c>
    </row>
    <row r="49" spans="1:7">
      <c r="A49" s="148" t="s">
        <v>3135</v>
      </c>
      <c r="B49">
        <v>6921.6</v>
      </c>
      <c r="C49">
        <v>2768.64</v>
      </c>
      <c r="E49" t="str">
        <v>Earphones - 205</v>
      </c>
      <c r="F49">
        <v>35077.800000000003</v>
      </c>
      <c r="G49">
        <v>5261.67</v>
      </c>
    </row>
    <row r="50" spans="1:7">
      <c r="A50" s="148" t="s">
        <v>2125</v>
      </c>
      <c r="B50">
        <v>2793</v>
      </c>
      <c r="C50">
        <v>1117.2</v>
      </c>
      <c r="E50" t="str">
        <v>Earphones - 213</v>
      </c>
      <c r="F50">
        <v>116667.72</v>
      </c>
      <c r="G50">
        <v>17500.16</v>
      </c>
    </row>
    <row r="51" spans="1:7">
      <c r="A51" s="148" t="s">
        <v>2060</v>
      </c>
      <c r="B51">
        <v>11105.64</v>
      </c>
      <c r="C51">
        <v>4442.26</v>
      </c>
      <c r="E51" t="str">
        <v>Earphones - 228</v>
      </c>
      <c r="F51">
        <v>42831.5</v>
      </c>
      <c r="G51">
        <v>6424.72</v>
      </c>
    </row>
    <row r="52" spans="1:7">
      <c r="A52" s="148" t="s">
        <v>3218</v>
      </c>
      <c r="B52">
        <v>1349.53</v>
      </c>
      <c r="C52">
        <v>539.80999999999995</v>
      </c>
      <c r="E52" t="str">
        <v>Earphones - 237</v>
      </c>
      <c r="F52">
        <v>146090.79</v>
      </c>
      <c r="G52">
        <v>21913.62</v>
      </c>
    </row>
    <row r="53" spans="1:7">
      <c r="A53" s="148" t="s">
        <v>3347</v>
      </c>
      <c r="B53">
        <v>2421.44</v>
      </c>
      <c r="C53">
        <v>968.58</v>
      </c>
      <c r="E53" t="str">
        <v>Earphones - 313</v>
      </c>
      <c r="F53">
        <v>59874.54</v>
      </c>
      <c r="G53">
        <v>8981.18</v>
      </c>
    </row>
    <row r="54" spans="1:7">
      <c r="A54" s="148" t="s">
        <v>1695</v>
      </c>
      <c r="B54">
        <v>2841.3</v>
      </c>
      <c r="C54">
        <v>1136.52</v>
      </c>
      <c r="E54" t="str">
        <v>Earphones - 314</v>
      </c>
      <c r="F54">
        <v>87574</v>
      </c>
      <c r="G54">
        <v>13136.1</v>
      </c>
    </row>
    <row r="55" spans="1:7">
      <c r="A55" s="148" t="s">
        <v>2634</v>
      </c>
      <c r="B55">
        <v>5685.96</v>
      </c>
      <c r="C55">
        <v>2274.38</v>
      </c>
      <c r="E55" t="str">
        <v>Earphones - 334</v>
      </c>
      <c r="F55">
        <v>140280.79999999999</v>
      </c>
      <c r="G55">
        <v>21042.12</v>
      </c>
    </row>
    <row r="56" spans="1:7">
      <c r="A56" s="148" t="s">
        <v>2904</v>
      </c>
      <c r="B56">
        <v>11834.55</v>
      </c>
      <c r="C56">
        <v>4733.82</v>
      </c>
      <c r="E56" t="str">
        <v>Earphones - 365</v>
      </c>
      <c r="F56">
        <v>136054.38</v>
      </c>
      <c r="G56">
        <v>20408.16</v>
      </c>
    </row>
    <row r="57" spans="1:7">
      <c r="A57" s="148" t="s">
        <v>1524</v>
      </c>
      <c r="B57">
        <v>2352.96</v>
      </c>
      <c r="C57">
        <v>941.18</v>
      </c>
      <c r="E57" t="str">
        <v>Earphones - 369</v>
      </c>
      <c r="F57">
        <v>92639.25</v>
      </c>
      <c r="G57">
        <v>13895.89</v>
      </c>
    </row>
    <row r="58" spans="1:7">
      <c r="A58" s="148" t="s">
        <v>1547</v>
      </c>
      <c r="B58">
        <v>1307</v>
      </c>
      <c r="C58">
        <v>522.79999999999995</v>
      </c>
      <c r="E58" t="str">
        <v>Earphones - 405</v>
      </c>
      <c r="F58">
        <v>229550.4</v>
      </c>
      <c r="G58">
        <v>34432.559999999998</v>
      </c>
    </row>
    <row r="59" spans="1:7">
      <c r="A59" s="148" t="s">
        <v>3443</v>
      </c>
      <c r="B59">
        <v>2127.96</v>
      </c>
      <c r="C59">
        <v>851.18</v>
      </c>
      <c r="E59" t="str">
        <v>Earphones - 414</v>
      </c>
      <c r="F59">
        <v>321577.28000000003</v>
      </c>
      <c r="G59">
        <v>48236.59</v>
      </c>
    </row>
    <row r="60" spans="1:7">
      <c r="A60" s="148" t="s">
        <v>2854</v>
      </c>
      <c r="B60">
        <v>334.08</v>
      </c>
      <c r="C60">
        <v>133.63</v>
      </c>
      <c r="E60" t="str">
        <v>Earphones - 433</v>
      </c>
      <c r="F60">
        <v>212462.56</v>
      </c>
      <c r="G60">
        <v>31869.38</v>
      </c>
    </row>
    <row r="61" spans="1:7">
      <c r="A61" s="148" t="s">
        <v>2473</v>
      </c>
      <c r="B61">
        <v>3894.42</v>
      </c>
      <c r="C61">
        <v>1557.77</v>
      </c>
      <c r="E61" t="str">
        <v>Earphones - 468</v>
      </c>
      <c r="F61">
        <v>339426</v>
      </c>
      <c r="G61">
        <v>50913.9</v>
      </c>
    </row>
    <row r="62" spans="1:7">
      <c r="A62" s="148" t="s">
        <v>2587</v>
      </c>
      <c r="B62">
        <v>473.76</v>
      </c>
      <c r="C62">
        <v>189.5</v>
      </c>
      <c r="E62" t="str">
        <v>Earphones - 474</v>
      </c>
      <c r="F62">
        <v>84081.12</v>
      </c>
      <c r="G62">
        <v>12612.17</v>
      </c>
    </row>
    <row r="63" spans="1:7">
      <c r="A63" s="148" t="s">
        <v>3451</v>
      </c>
      <c r="B63">
        <v>620.16</v>
      </c>
      <c r="C63">
        <v>248.06</v>
      </c>
      <c r="E63" t="str">
        <v>Earphones - 514</v>
      </c>
      <c r="F63">
        <v>476882.07</v>
      </c>
      <c r="G63">
        <v>71532.31</v>
      </c>
    </row>
    <row r="64" spans="1:7">
      <c r="A64" s="148" t="s">
        <v>2322</v>
      </c>
      <c r="B64">
        <v>835.2</v>
      </c>
      <c r="C64">
        <v>334.08</v>
      </c>
      <c r="E64" t="str">
        <v>Earphones - 557</v>
      </c>
      <c r="F64">
        <v>165626.37</v>
      </c>
      <c r="G64">
        <v>24843.96</v>
      </c>
    </row>
    <row r="65" spans="1:7">
      <c r="A65" s="148" t="s">
        <v>3477</v>
      </c>
      <c r="B65">
        <v>7747.53</v>
      </c>
      <c r="C65">
        <v>3099.01</v>
      </c>
      <c r="E65" t="str">
        <v>Earphones - 596</v>
      </c>
      <c r="F65">
        <v>242979.3</v>
      </c>
      <c r="G65">
        <v>36446.89</v>
      </c>
    </row>
    <row r="66" spans="1:7">
      <c r="A66" s="148" t="s">
        <v>2676</v>
      </c>
      <c r="B66">
        <v>807.52</v>
      </c>
      <c r="C66">
        <v>323.01</v>
      </c>
      <c r="E66" t="str">
        <v>Earphones - 603</v>
      </c>
      <c r="F66">
        <v>155493</v>
      </c>
      <c r="G66">
        <v>23323.95</v>
      </c>
    </row>
    <row r="67" spans="1:7">
      <c r="A67" s="148" t="s">
        <v>2652</v>
      </c>
      <c r="B67">
        <v>2277.7199999999998</v>
      </c>
      <c r="C67">
        <v>911.09</v>
      </c>
      <c r="E67" t="str">
        <v>Earphones - 631</v>
      </c>
      <c r="F67">
        <v>113298</v>
      </c>
      <c r="G67">
        <v>16994.7</v>
      </c>
    </row>
    <row r="68" spans="1:7">
      <c r="A68" s="148" t="s">
        <v>3033</v>
      </c>
      <c r="B68">
        <v>27641.46</v>
      </c>
      <c r="C68">
        <v>5528.29</v>
      </c>
      <c r="E68" t="str">
        <v>Earphones - 634</v>
      </c>
      <c r="F68">
        <v>69036.149999999994</v>
      </c>
      <c r="G68">
        <v>10355.42</v>
      </c>
    </row>
    <row r="69" spans="1:7">
      <c r="A69" s="148" t="s">
        <v>2354</v>
      </c>
      <c r="B69">
        <v>39144.870000000003</v>
      </c>
      <c r="C69">
        <v>7828.97</v>
      </c>
      <c r="E69" t="str">
        <v>Earphones - 693</v>
      </c>
      <c r="F69">
        <v>66126</v>
      </c>
      <c r="G69">
        <v>9918.9</v>
      </c>
    </row>
    <row r="70" spans="1:7">
      <c r="A70" s="148" t="s">
        <v>2453</v>
      </c>
      <c r="B70">
        <v>74539.64</v>
      </c>
      <c r="C70">
        <v>14907.93</v>
      </c>
      <c r="E70" t="str">
        <v>Earphones - 728</v>
      </c>
      <c r="F70">
        <v>10241.950000000001</v>
      </c>
      <c r="G70">
        <v>1536.29</v>
      </c>
    </row>
    <row r="71" spans="1:7">
      <c r="A71" s="148" t="s">
        <v>2959</v>
      </c>
      <c r="B71">
        <v>38206.559999999998</v>
      </c>
      <c r="C71">
        <v>7641.31</v>
      </c>
      <c r="E71" t="str">
        <v>Earphones - 733</v>
      </c>
      <c r="F71">
        <v>10421.120000000001</v>
      </c>
      <c r="G71">
        <v>1563.17</v>
      </c>
    </row>
    <row r="72" spans="1:7">
      <c r="A72" s="148" t="s">
        <v>3428</v>
      </c>
      <c r="B72">
        <v>25790.7</v>
      </c>
      <c r="C72">
        <v>5158.1400000000003</v>
      </c>
      <c r="E72" t="str">
        <v>Earphones - 740</v>
      </c>
      <c r="F72">
        <v>79829.820000000007</v>
      </c>
      <c r="G72">
        <v>11974.47</v>
      </c>
    </row>
    <row r="73" spans="1:7">
      <c r="A73" s="148" t="s">
        <v>2006</v>
      </c>
      <c r="B73">
        <v>4924.3599999999997</v>
      </c>
      <c r="C73">
        <v>984.87</v>
      </c>
      <c r="E73" t="str">
        <v>Earphones - 755</v>
      </c>
      <c r="F73">
        <v>301251.96000000002</v>
      </c>
      <c r="G73">
        <v>45187.79</v>
      </c>
    </row>
    <row r="74" spans="1:7">
      <c r="A74" s="148" t="s">
        <v>3107</v>
      </c>
      <c r="B74">
        <v>89315.66</v>
      </c>
      <c r="C74">
        <v>17863.13</v>
      </c>
      <c r="E74" t="str">
        <v>Earphones - 767</v>
      </c>
      <c r="F74">
        <v>194693</v>
      </c>
      <c r="G74">
        <v>29203.95</v>
      </c>
    </row>
    <row r="75" spans="1:7">
      <c r="A75" s="148" t="s">
        <v>1629</v>
      </c>
      <c r="B75">
        <v>29165.5</v>
      </c>
      <c r="C75">
        <v>5833.1</v>
      </c>
      <c r="E75" t="str">
        <v>Earphones - 775</v>
      </c>
      <c r="F75">
        <v>172499.04</v>
      </c>
      <c r="G75">
        <v>25874.86</v>
      </c>
    </row>
    <row r="76" spans="1:7">
      <c r="A76" s="148" t="s">
        <v>2886</v>
      </c>
      <c r="B76">
        <v>50665.919999999998</v>
      </c>
      <c r="C76">
        <v>10133.18</v>
      </c>
      <c r="E76" t="str">
        <v>Earphones - 788</v>
      </c>
      <c r="F76">
        <v>209607.12</v>
      </c>
      <c r="G76">
        <v>31441.07</v>
      </c>
    </row>
    <row r="77" spans="1:7">
      <c r="A77" s="148" t="s">
        <v>1669</v>
      </c>
      <c r="B77">
        <v>40313.699999999997</v>
      </c>
      <c r="C77">
        <v>8062.74</v>
      </c>
      <c r="E77" t="str">
        <v>Earphones - 801</v>
      </c>
      <c r="F77">
        <v>63971.1</v>
      </c>
      <c r="G77">
        <v>9595.66</v>
      </c>
    </row>
    <row r="78" spans="1:7">
      <c r="A78" s="148" t="s">
        <v>1768</v>
      </c>
      <c r="B78">
        <v>102407.76</v>
      </c>
      <c r="C78">
        <v>20481.55</v>
      </c>
      <c r="E78" t="str">
        <v>Earphones - 816</v>
      </c>
      <c r="F78">
        <v>123995.52</v>
      </c>
      <c r="G78">
        <v>18599.330000000002</v>
      </c>
    </row>
    <row r="79" spans="1:7">
      <c r="A79" s="148" t="s">
        <v>1902</v>
      </c>
      <c r="B79">
        <v>29340</v>
      </c>
      <c r="C79">
        <v>5868</v>
      </c>
      <c r="E79" t="str">
        <v>Earphones - 849</v>
      </c>
      <c r="F79">
        <v>503228.15999999997</v>
      </c>
      <c r="G79">
        <v>75484.22</v>
      </c>
    </row>
    <row r="80" spans="1:7">
      <c r="A80" s="148" t="s">
        <v>2926</v>
      </c>
      <c r="B80">
        <v>31816.32</v>
      </c>
      <c r="C80">
        <v>6363.26</v>
      </c>
      <c r="E80" t="str">
        <v>Earphones - 856</v>
      </c>
      <c r="F80">
        <v>243395.46</v>
      </c>
      <c r="G80">
        <v>36509.32</v>
      </c>
    </row>
    <row r="81" spans="1:7">
      <c r="A81" s="148" t="s">
        <v>2310</v>
      </c>
      <c r="B81">
        <v>18136.45</v>
      </c>
      <c r="C81">
        <v>3627.29</v>
      </c>
      <c r="E81" t="str">
        <v>Earphones - 859</v>
      </c>
      <c r="F81">
        <v>186125.55</v>
      </c>
      <c r="G81">
        <v>27918.83</v>
      </c>
    </row>
    <row r="82" spans="1:7">
      <c r="A82" s="148" t="s">
        <v>2178</v>
      </c>
      <c r="B82">
        <v>68888</v>
      </c>
      <c r="C82">
        <v>13777.6</v>
      </c>
      <c r="E82" t="str">
        <v>Earphones - 892</v>
      </c>
      <c r="F82">
        <v>441624.96</v>
      </c>
      <c r="G82">
        <v>66243.740000000005</v>
      </c>
    </row>
    <row r="83" spans="1:7">
      <c r="A83" s="148" t="s">
        <v>2670</v>
      </c>
      <c r="B83">
        <v>14178.96</v>
      </c>
      <c r="C83">
        <v>2835.79</v>
      </c>
      <c r="E83" t="str">
        <v>Earphones - 904</v>
      </c>
      <c r="F83">
        <v>273118.14</v>
      </c>
      <c r="G83">
        <v>40967.72</v>
      </c>
    </row>
    <row r="84" spans="1:7">
      <c r="A84" s="148" t="s">
        <v>1922</v>
      </c>
      <c r="B84">
        <v>55464.32</v>
      </c>
      <c r="C84">
        <v>11092.86</v>
      </c>
      <c r="E84" t="str">
        <v>Earphones - 943</v>
      </c>
      <c r="F84">
        <v>80225.52</v>
      </c>
      <c r="G84">
        <v>12033.83</v>
      </c>
    </row>
    <row r="85" spans="1:7">
      <c r="A85" s="148" t="s">
        <v>1742</v>
      </c>
      <c r="B85">
        <v>9701.74</v>
      </c>
      <c r="C85">
        <v>1940.35</v>
      </c>
      <c r="E85" t="str">
        <v>Earphones - 945</v>
      </c>
      <c r="F85">
        <v>54649.919999999998</v>
      </c>
      <c r="G85">
        <v>8197.49</v>
      </c>
    </row>
    <row r="86" spans="1:7">
      <c r="A86" s="148" t="s">
        <v>2378</v>
      </c>
      <c r="B86">
        <v>5032.17</v>
      </c>
      <c r="C86">
        <v>1006.43</v>
      </c>
      <c r="E86" t="str">
        <v>Earphones - 951</v>
      </c>
      <c r="F86">
        <v>53786.400000000001</v>
      </c>
      <c r="G86">
        <v>8067.96</v>
      </c>
    </row>
    <row r="87" spans="1:7">
      <c r="A87" s="148" t="s">
        <v>1996</v>
      </c>
      <c r="B87">
        <v>68806.559999999998</v>
      </c>
      <c r="C87">
        <v>13761.31</v>
      </c>
      <c r="E87" t="str">
        <v>Earphones - 966</v>
      </c>
      <c r="F87">
        <v>378973</v>
      </c>
      <c r="G87">
        <v>56845.95</v>
      </c>
    </row>
    <row r="88" spans="1:7">
      <c r="A88" s="148" t="s">
        <v>3269</v>
      </c>
      <c r="B88">
        <v>27976.959999999999</v>
      </c>
      <c r="C88">
        <v>5595.39</v>
      </c>
      <c r="E88" t="str">
        <v>Earphones - 979</v>
      </c>
      <c r="F88">
        <v>136103.6</v>
      </c>
      <c r="G88">
        <v>20415.54</v>
      </c>
    </row>
    <row r="89" spans="1:7">
      <c r="A89" s="148" t="s">
        <v>1916</v>
      </c>
      <c r="B89">
        <v>48293.279999999999</v>
      </c>
      <c r="C89">
        <v>9658.66</v>
      </c>
      <c r="E89" t="str">
        <v>Earphones - 989</v>
      </c>
      <c r="F89">
        <v>248302.88</v>
      </c>
      <c r="G89">
        <v>37245.43</v>
      </c>
    </row>
    <row r="90" spans="1:7">
      <c r="A90" s="148" t="s">
        <v>2170</v>
      </c>
      <c r="B90">
        <v>23384.400000000001</v>
      </c>
      <c r="C90">
        <v>4676.88</v>
      </c>
      <c r="E90" t="str">
        <v>Earphones - 997</v>
      </c>
      <c r="F90">
        <v>467450.72</v>
      </c>
      <c r="G90">
        <v>70117.61</v>
      </c>
    </row>
    <row r="91" spans="1:7">
      <c r="A91" s="148" t="s">
        <v>2508</v>
      </c>
      <c r="B91">
        <v>18014.28</v>
      </c>
      <c r="C91">
        <v>3602.86</v>
      </c>
      <c r="E91" t="str">
        <v>Laptop - 130</v>
      </c>
      <c r="F91">
        <v>214294.32</v>
      </c>
      <c r="G91">
        <v>32144.15</v>
      </c>
    </row>
    <row r="92" spans="1:7">
      <c r="A92" s="148" t="s">
        <v>3285</v>
      </c>
      <c r="B92">
        <v>62344.800000000003</v>
      </c>
      <c r="C92">
        <v>12468.96</v>
      </c>
      <c r="E92" t="str">
        <v>Laptop - 133</v>
      </c>
      <c r="F92">
        <v>418665.24</v>
      </c>
      <c r="G92">
        <v>62799.79</v>
      </c>
    </row>
    <row r="93" spans="1:7">
      <c r="A93" s="148" t="s">
        <v>3077</v>
      </c>
      <c r="B93">
        <v>73085.399999999994</v>
      </c>
      <c r="C93">
        <v>14617.08</v>
      </c>
      <c r="E93" t="str">
        <v>Laptop - 145</v>
      </c>
      <c r="F93">
        <v>60790.619999999995</v>
      </c>
      <c r="G93">
        <v>9118.59</v>
      </c>
    </row>
    <row r="94" spans="1:7">
      <c r="A94" s="148" t="s">
        <v>3400</v>
      </c>
      <c r="B94">
        <v>48987.75</v>
      </c>
      <c r="C94">
        <v>9797.5499999999993</v>
      </c>
      <c r="E94" t="str">
        <v>Laptop - 155</v>
      </c>
      <c r="F94">
        <v>164114.23999999999</v>
      </c>
      <c r="G94">
        <v>24617.14</v>
      </c>
    </row>
    <row r="95" spans="1:7">
      <c r="A95" s="148" t="s">
        <v>1567</v>
      </c>
      <c r="B95">
        <v>73367.22</v>
      </c>
      <c r="C95">
        <v>14673.44</v>
      </c>
      <c r="E95" t="str">
        <v>Laptop - 170</v>
      </c>
      <c r="F95">
        <v>51966.36</v>
      </c>
      <c r="G95">
        <v>7794.95</v>
      </c>
    </row>
    <row r="96" spans="1:7">
      <c r="A96" s="148" t="s">
        <v>1730</v>
      </c>
      <c r="B96">
        <v>5650.8</v>
      </c>
      <c r="C96">
        <v>1130.1600000000001</v>
      </c>
      <c r="E96" t="str">
        <v>Laptop - 178</v>
      </c>
      <c r="F96">
        <v>261519.44</v>
      </c>
      <c r="G96">
        <v>39227.919999999998</v>
      </c>
    </row>
    <row r="97" spans="1:7">
      <c r="A97" s="148" t="s">
        <v>3125</v>
      </c>
      <c r="B97">
        <v>17502.68</v>
      </c>
      <c r="C97">
        <v>3500.54</v>
      </c>
      <c r="E97" t="str">
        <v>Laptop - 182</v>
      </c>
      <c r="F97">
        <v>239606.64</v>
      </c>
      <c r="G97">
        <v>35941</v>
      </c>
    </row>
    <row r="98" spans="1:7">
      <c r="A98" s="148" t="s">
        <v>2920</v>
      </c>
      <c r="B98">
        <v>92864.52</v>
      </c>
      <c r="C98">
        <v>18572.900000000001</v>
      </c>
      <c r="E98" t="str">
        <v>Laptop - 204</v>
      </c>
      <c r="F98">
        <v>50301.9</v>
      </c>
      <c r="G98">
        <v>7545.28</v>
      </c>
    </row>
    <row r="99" spans="1:7">
      <c r="A99" s="148" t="s">
        <v>3389</v>
      </c>
      <c r="B99">
        <v>52591.44</v>
      </c>
      <c r="C99">
        <v>10518.29</v>
      </c>
      <c r="E99" t="str">
        <v>Laptop - 207</v>
      </c>
      <c r="F99">
        <v>97079.94</v>
      </c>
      <c r="G99">
        <v>14561.99</v>
      </c>
    </row>
    <row r="100" spans="1:7">
      <c r="A100" s="148" t="s">
        <v>1832</v>
      </c>
      <c r="B100">
        <v>148581.72</v>
      </c>
      <c r="C100">
        <v>29716.34</v>
      </c>
      <c r="E100" t="str">
        <v>Laptop - 218</v>
      </c>
      <c r="F100">
        <v>41702.699999999997</v>
      </c>
      <c r="G100">
        <v>6255.4</v>
      </c>
    </row>
    <row r="101" spans="1:7">
      <c r="A101" s="148" t="s">
        <v>3369</v>
      </c>
      <c r="B101">
        <v>88435.76</v>
      </c>
      <c r="C101">
        <v>17687.150000000001</v>
      </c>
      <c r="E101" t="str">
        <v>Laptop - 226</v>
      </c>
      <c r="F101">
        <v>86169.72</v>
      </c>
      <c r="G101">
        <v>12925.46</v>
      </c>
    </row>
    <row r="102" spans="1:7">
      <c r="A102" s="148" t="s">
        <v>1621</v>
      </c>
      <c r="B102">
        <v>64334.5</v>
      </c>
      <c r="C102">
        <v>12866.900000000001</v>
      </c>
      <c r="E102" t="str">
        <v>Laptop - 237</v>
      </c>
      <c r="F102">
        <v>414709.2</v>
      </c>
      <c r="G102">
        <v>62206.38</v>
      </c>
    </row>
    <row r="103" spans="1:7">
      <c r="A103" s="148" t="s">
        <v>2288</v>
      </c>
      <c r="B103">
        <v>166455.51</v>
      </c>
      <c r="C103">
        <v>33291.1</v>
      </c>
      <c r="E103" t="str">
        <v>Laptop - 247</v>
      </c>
      <c r="F103">
        <v>190254.48</v>
      </c>
      <c r="G103">
        <v>28538.17</v>
      </c>
    </row>
    <row r="104" spans="1:7">
      <c r="A104" s="148" t="s">
        <v>2858</v>
      </c>
      <c r="B104">
        <v>36299.9</v>
      </c>
      <c r="C104">
        <v>7259.98</v>
      </c>
      <c r="E104" t="str">
        <v>Laptop - 257</v>
      </c>
      <c r="F104">
        <v>28527.06</v>
      </c>
      <c r="G104">
        <v>4279.0600000000004</v>
      </c>
    </row>
    <row r="105" spans="1:7">
      <c r="A105" s="148" t="s">
        <v>2986</v>
      </c>
      <c r="B105">
        <v>32503.24</v>
      </c>
      <c r="C105">
        <v>6500.65</v>
      </c>
      <c r="E105" t="str">
        <v>Laptop - 275</v>
      </c>
      <c r="F105">
        <v>53660.639999999999</v>
      </c>
      <c r="G105">
        <v>8049.1</v>
      </c>
    </row>
    <row r="106" spans="1:7">
      <c r="A106" s="148" t="s">
        <v>3295</v>
      </c>
      <c r="B106">
        <v>31850.98</v>
      </c>
      <c r="C106">
        <v>6370.2</v>
      </c>
      <c r="E106" t="str">
        <v>Laptop - 279</v>
      </c>
      <c r="F106">
        <v>193955.55</v>
      </c>
      <c r="G106">
        <v>29093.33</v>
      </c>
    </row>
    <row r="107" spans="1:7">
      <c r="A107" s="148" t="s">
        <v>2241</v>
      </c>
      <c r="B107">
        <v>22185.9</v>
      </c>
      <c r="C107">
        <v>4437.18</v>
      </c>
      <c r="E107" t="str">
        <v>Laptop - 283</v>
      </c>
      <c r="F107">
        <v>294831.95</v>
      </c>
      <c r="G107">
        <v>44224.79</v>
      </c>
    </row>
    <row r="108" spans="1:7">
      <c r="A108" s="148" t="s">
        <v>3430</v>
      </c>
      <c r="B108">
        <v>58771.44</v>
      </c>
      <c r="C108">
        <v>11754.29</v>
      </c>
      <c r="E108" t="str">
        <v>Laptop - 287</v>
      </c>
      <c r="F108">
        <v>92113.14</v>
      </c>
      <c r="G108">
        <v>13816.97</v>
      </c>
    </row>
    <row r="109" spans="1:7">
      <c r="A109" s="148" t="s">
        <v>2912</v>
      </c>
      <c r="B109">
        <v>45873.36</v>
      </c>
      <c r="C109">
        <v>9174.67</v>
      </c>
      <c r="E109" t="str">
        <v>Laptop - 291</v>
      </c>
      <c r="F109">
        <v>106819.72</v>
      </c>
      <c r="G109">
        <v>16022.96</v>
      </c>
    </row>
    <row r="110" spans="1:7">
      <c r="A110" s="148" t="s">
        <v>3188</v>
      </c>
      <c r="B110">
        <v>73596.600000000006</v>
      </c>
      <c r="C110">
        <v>14719.32</v>
      </c>
      <c r="E110" t="str">
        <v>Laptop - 315</v>
      </c>
      <c r="F110">
        <v>304327.67999999999</v>
      </c>
      <c r="G110">
        <v>45649.15</v>
      </c>
    </row>
    <row r="111" spans="1:7">
      <c r="A111" s="148" t="s">
        <v>2164</v>
      </c>
      <c r="B111">
        <v>62963.05</v>
      </c>
      <c r="C111">
        <v>12592.61</v>
      </c>
      <c r="E111" t="str">
        <v>Laptop - 328</v>
      </c>
      <c r="F111">
        <v>610802.64</v>
      </c>
      <c r="G111">
        <v>91620.4</v>
      </c>
    </row>
    <row r="112" spans="1:7">
      <c r="A112" s="148" t="s">
        <v>3222</v>
      </c>
      <c r="B112">
        <v>13491.62</v>
      </c>
      <c r="C112">
        <v>2698.32</v>
      </c>
      <c r="E112" t="str">
        <v>Laptop - 331</v>
      </c>
      <c r="F112">
        <v>423184.4</v>
      </c>
      <c r="G112">
        <v>63477.66</v>
      </c>
    </row>
    <row r="113" spans="1:7">
      <c r="A113" s="148" t="s">
        <v>2838</v>
      </c>
      <c r="B113">
        <v>91929.600000000006</v>
      </c>
      <c r="C113">
        <v>18385.919999999998</v>
      </c>
      <c r="E113" t="str">
        <v>Laptop - 374</v>
      </c>
      <c r="F113">
        <v>154284.63</v>
      </c>
      <c r="G113">
        <v>23142.69</v>
      </c>
    </row>
    <row r="114" spans="1:7">
      <c r="A114" s="148" t="s">
        <v>2760</v>
      </c>
      <c r="B114">
        <v>49622.3</v>
      </c>
      <c r="C114">
        <v>9924.4599999999991</v>
      </c>
      <c r="E114" t="str">
        <v>Laptop - 384</v>
      </c>
      <c r="F114">
        <v>362804.94</v>
      </c>
      <c r="G114">
        <v>54420.74</v>
      </c>
    </row>
    <row r="115" spans="1:7">
      <c r="A115" s="148" t="s">
        <v>1776</v>
      </c>
      <c r="B115">
        <v>15274.49</v>
      </c>
      <c r="C115">
        <v>3054.9</v>
      </c>
      <c r="E115" t="str">
        <v>Laptop - 388</v>
      </c>
      <c r="F115">
        <v>179298.21</v>
      </c>
      <c r="G115">
        <v>26894.73</v>
      </c>
    </row>
    <row r="116" spans="1:7">
      <c r="A116" s="148" t="s">
        <v>1554</v>
      </c>
      <c r="B116">
        <v>19713.5</v>
      </c>
      <c r="C116">
        <v>3942.7</v>
      </c>
      <c r="E116" t="str">
        <v>Laptop - 415</v>
      </c>
      <c r="F116">
        <v>280108.79999999999</v>
      </c>
      <c r="G116">
        <v>42016.32</v>
      </c>
    </row>
    <row r="117" spans="1:7">
      <c r="A117" s="148" t="s">
        <v>2162</v>
      </c>
      <c r="B117">
        <v>56001.599999999999</v>
      </c>
      <c r="C117">
        <v>11200.32</v>
      </c>
      <c r="E117" t="str">
        <v>Laptop - 431</v>
      </c>
      <c r="F117">
        <v>66140.88</v>
      </c>
      <c r="G117">
        <v>9921.1299999999992</v>
      </c>
    </row>
    <row r="118" spans="1:7">
      <c r="A118" s="148" t="s">
        <v>2276</v>
      </c>
      <c r="B118">
        <v>31180.95</v>
      </c>
      <c r="C118">
        <v>6236.19</v>
      </c>
      <c r="E118" t="str">
        <v>Laptop - 455</v>
      </c>
      <c r="F118">
        <v>140343.21</v>
      </c>
      <c r="G118">
        <v>21051.48</v>
      </c>
    </row>
    <row r="119" spans="1:7">
      <c r="A119" s="148" t="s">
        <v>2286</v>
      </c>
      <c r="B119">
        <v>44170.559999999998</v>
      </c>
      <c r="C119">
        <v>8834.11</v>
      </c>
      <c r="E119" t="str">
        <v>Laptop - 491</v>
      </c>
      <c r="F119">
        <v>87134.32</v>
      </c>
      <c r="G119">
        <v>13070.15</v>
      </c>
    </row>
    <row r="120" spans="1:7">
      <c r="A120" s="148" t="s">
        <v>3291</v>
      </c>
      <c r="B120">
        <v>42473.2</v>
      </c>
      <c r="C120">
        <v>8494.64</v>
      </c>
      <c r="E120" t="str">
        <v>Laptop - 495</v>
      </c>
      <c r="F120">
        <v>295520</v>
      </c>
      <c r="G120">
        <v>44328</v>
      </c>
    </row>
    <row r="121" spans="1:7">
      <c r="A121" s="148" t="s">
        <v>1667</v>
      </c>
      <c r="B121">
        <v>18616.5</v>
      </c>
      <c r="C121">
        <v>3723.3</v>
      </c>
      <c r="E121" t="str">
        <v>Laptop - 530</v>
      </c>
      <c r="F121">
        <v>198652.65</v>
      </c>
      <c r="G121">
        <v>29797.9</v>
      </c>
    </row>
    <row r="122" spans="1:7">
      <c r="A122" s="148" t="s">
        <v>2825</v>
      </c>
      <c r="B122">
        <v>11529.7</v>
      </c>
      <c r="C122">
        <v>2305.94</v>
      </c>
      <c r="E122" t="str">
        <v>Laptop - 538</v>
      </c>
      <c r="F122">
        <v>31300.41</v>
      </c>
      <c r="G122">
        <v>4695.0600000000004</v>
      </c>
    </row>
    <row r="123" spans="1:7">
      <c r="A123" s="148" t="s">
        <v>2364</v>
      </c>
      <c r="B123">
        <v>85867.199999999997</v>
      </c>
      <c r="C123">
        <v>17173.439999999999</v>
      </c>
      <c r="E123" t="str">
        <v>Laptop - 553</v>
      </c>
      <c r="F123">
        <v>319510.24</v>
      </c>
      <c r="G123">
        <v>47926.54</v>
      </c>
    </row>
    <row r="124" spans="1:7">
      <c r="A124" s="148" t="s">
        <v>2945</v>
      </c>
      <c r="B124">
        <v>118755</v>
      </c>
      <c r="C124">
        <v>23751</v>
      </c>
      <c r="E124" t="str">
        <v>Laptop - 559</v>
      </c>
      <c r="F124">
        <v>206041.23</v>
      </c>
      <c r="G124">
        <v>30906.18</v>
      </c>
    </row>
    <row r="125" spans="1:7">
      <c r="A125" s="148" t="s">
        <v>3139</v>
      </c>
      <c r="B125">
        <v>61683.199999999997</v>
      </c>
      <c r="C125">
        <v>12336.64</v>
      </c>
      <c r="E125" t="str">
        <v>Laptop - 567</v>
      </c>
      <c r="F125">
        <v>79779.839999999997</v>
      </c>
      <c r="G125">
        <v>11966.98</v>
      </c>
    </row>
    <row r="126" spans="1:7">
      <c r="A126" s="148" t="s">
        <v>1625</v>
      </c>
      <c r="B126">
        <v>50225.58</v>
      </c>
      <c r="C126">
        <v>10045.120000000001</v>
      </c>
      <c r="E126" t="str">
        <v>Laptop - 626</v>
      </c>
      <c r="F126">
        <v>205020.36</v>
      </c>
      <c r="G126">
        <v>30753.05</v>
      </c>
    </row>
    <row r="127" spans="1:7">
      <c r="A127" s="148" t="s">
        <v>3037</v>
      </c>
      <c r="B127">
        <v>115372.53</v>
      </c>
      <c r="C127">
        <v>23074.51</v>
      </c>
      <c r="E127" t="str">
        <v>Laptop - 637</v>
      </c>
      <c r="F127">
        <v>97128.72</v>
      </c>
      <c r="G127">
        <v>14569.31</v>
      </c>
    </row>
    <row r="128" spans="1:7">
      <c r="A128" s="148" t="s">
        <v>1774</v>
      </c>
      <c r="B128">
        <v>68732.399999999994</v>
      </c>
      <c r="C128">
        <v>13746.48</v>
      </c>
      <c r="E128" t="str">
        <v>Laptop - 654</v>
      </c>
      <c r="F128">
        <v>218724.96</v>
      </c>
      <c r="G128">
        <v>32808.74</v>
      </c>
    </row>
    <row r="129" spans="1:7">
      <c r="A129" s="148" t="s">
        <v>1529</v>
      </c>
      <c r="B129">
        <v>24727.5</v>
      </c>
      <c r="C129">
        <v>4945.5</v>
      </c>
      <c r="E129" t="str">
        <v>Laptop - 657</v>
      </c>
      <c r="F129">
        <v>55402.5</v>
      </c>
      <c r="G129">
        <v>8310.3799999999992</v>
      </c>
    </row>
    <row r="130" spans="1:7">
      <c r="A130" s="148" t="s">
        <v>2610</v>
      </c>
      <c r="B130">
        <v>46892</v>
      </c>
      <c r="C130">
        <v>9378.4</v>
      </c>
      <c r="E130" t="str">
        <v>Laptop - 659</v>
      </c>
      <c r="F130">
        <v>51408</v>
      </c>
      <c r="G130">
        <v>7711.2</v>
      </c>
    </row>
    <row r="131" spans="1:7">
      <c r="A131" s="148" t="s">
        <v>2916</v>
      </c>
      <c r="B131">
        <v>4154.04</v>
      </c>
      <c r="C131">
        <v>830.81</v>
      </c>
      <c r="E131" t="str">
        <v>Laptop - 661</v>
      </c>
      <c r="F131">
        <v>105325.44</v>
      </c>
      <c r="G131">
        <v>15798.82</v>
      </c>
    </row>
    <row r="132" spans="1:7">
      <c r="A132" s="148" t="s">
        <v>3004</v>
      </c>
      <c r="B132">
        <v>42527.97</v>
      </c>
      <c r="C132">
        <v>8505.59</v>
      </c>
      <c r="E132" t="str">
        <v>Laptop - 688</v>
      </c>
      <c r="F132">
        <v>156277.20000000001</v>
      </c>
      <c r="G132">
        <v>23441.58</v>
      </c>
    </row>
    <row r="133" spans="1:7">
      <c r="A133" s="148" t="s">
        <v>3070</v>
      </c>
      <c r="B133">
        <v>14784</v>
      </c>
      <c r="C133">
        <v>2956.8</v>
      </c>
      <c r="E133" t="str">
        <v>Laptop - 703</v>
      </c>
      <c r="F133">
        <v>126497.28</v>
      </c>
      <c r="G133">
        <v>18974.59</v>
      </c>
    </row>
    <row r="134" spans="1:7">
      <c r="A134" s="148" t="s">
        <v>1880</v>
      </c>
      <c r="B134">
        <v>28332.639999999999</v>
      </c>
      <c r="C134">
        <v>5666.53</v>
      </c>
      <c r="E134" t="str">
        <v>Laptop - 716</v>
      </c>
      <c r="F134">
        <v>219829.68</v>
      </c>
      <c r="G134">
        <v>32974.449999999997</v>
      </c>
    </row>
    <row r="135" spans="1:7">
      <c r="A135" s="148" t="s">
        <v>2591</v>
      </c>
      <c r="B135">
        <v>46475.519999999997</v>
      </c>
      <c r="C135">
        <v>9295.1</v>
      </c>
      <c r="E135" t="str">
        <v>Laptop - 724</v>
      </c>
      <c r="F135">
        <v>483130.17</v>
      </c>
      <c r="G135">
        <v>72469.53</v>
      </c>
    </row>
    <row r="136" spans="1:7">
      <c r="A136" s="148" t="s">
        <v>1685</v>
      </c>
      <c r="B136">
        <v>37932.480000000003</v>
      </c>
      <c r="C136">
        <v>7586.5</v>
      </c>
      <c r="E136" t="str">
        <v>Laptop - 745</v>
      </c>
      <c r="F136">
        <v>20388.900000000001</v>
      </c>
      <c r="G136">
        <v>3058.34</v>
      </c>
    </row>
    <row r="137" spans="1:7">
      <c r="A137" s="148" t="s">
        <v>2632</v>
      </c>
      <c r="B137">
        <v>94770</v>
      </c>
      <c r="C137">
        <v>18954</v>
      </c>
      <c r="E137" t="str">
        <v>Laptop - 746</v>
      </c>
      <c r="F137">
        <v>350135.8</v>
      </c>
      <c r="G137">
        <v>52520.37</v>
      </c>
    </row>
    <row r="138" spans="1:7">
      <c r="A138" s="148" t="s">
        <v>2366</v>
      </c>
      <c r="B138">
        <v>52972.92</v>
      </c>
      <c r="C138">
        <v>10594.58</v>
      </c>
      <c r="E138" t="str">
        <v>Laptop - 768</v>
      </c>
      <c r="F138">
        <v>186286.74</v>
      </c>
      <c r="G138">
        <v>27943.01</v>
      </c>
    </row>
    <row r="139" spans="1:7">
      <c r="A139" s="148" t="s">
        <v>3089</v>
      </c>
      <c r="B139">
        <v>59895.99</v>
      </c>
      <c r="C139">
        <v>11979.2</v>
      </c>
      <c r="E139" t="str">
        <v>Laptop - 769</v>
      </c>
      <c r="F139">
        <v>89557.56</v>
      </c>
      <c r="G139">
        <v>13433.63</v>
      </c>
    </row>
    <row r="140" spans="1:7">
      <c r="A140" s="148" t="s">
        <v>2742</v>
      </c>
      <c r="B140">
        <v>14216.25</v>
      </c>
      <c r="C140">
        <v>2843.25</v>
      </c>
      <c r="E140" t="str">
        <v>Laptop - 772</v>
      </c>
      <c r="F140">
        <v>330916.74</v>
      </c>
      <c r="G140">
        <v>49637.51</v>
      </c>
    </row>
    <row r="141" spans="1:7">
      <c r="A141" s="148" t="s">
        <v>1886</v>
      </c>
      <c r="B141">
        <v>20220.2</v>
      </c>
      <c r="C141">
        <v>4044.04</v>
      </c>
      <c r="E141" t="str">
        <v>Laptop - 787</v>
      </c>
      <c r="F141">
        <v>269582.40000000002</v>
      </c>
      <c r="G141">
        <v>40437.360000000001</v>
      </c>
    </row>
    <row r="142" spans="1:7">
      <c r="A142" s="148" t="s">
        <v>2630</v>
      </c>
      <c r="B142">
        <v>153662.04</v>
      </c>
      <c r="C142">
        <v>30732.41</v>
      </c>
      <c r="E142" t="str">
        <v>Laptop - 799</v>
      </c>
      <c r="F142">
        <v>252198.38</v>
      </c>
      <c r="G142">
        <v>37829.760000000002</v>
      </c>
    </row>
    <row r="143" spans="1:7">
      <c r="A143" s="148" t="s">
        <v>2168</v>
      </c>
      <c r="B143">
        <v>18328</v>
      </c>
      <c r="C143">
        <v>3665.6</v>
      </c>
      <c r="E143" t="str">
        <v>Laptop - 815</v>
      </c>
      <c r="F143">
        <v>453969.45</v>
      </c>
      <c r="G143">
        <v>68095.42</v>
      </c>
    </row>
    <row r="144" spans="1:7">
      <c r="A144" s="148" t="s">
        <v>2192</v>
      </c>
      <c r="B144">
        <v>111829.44</v>
      </c>
      <c r="C144">
        <v>22365.89</v>
      </c>
      <c r="E144" t="str">
        <v>Laptop - 836</v>
      </c>
      <c r="F144">
        <v>395163</v>
      </c>
      <c r="G144">
        <v>59274.45</v>
      </c>
    </row>
    <row r="145" spans="1:7">
      <c r="A145" s="148" t="s">
        <v>2054</v>
      </c>
      <c r="B145">
        <v>21349.439999999999</v>
      </c>
      <c r="C145">
        <v>4269.8900000000003</v>
      </c>
      <c r="E145" t="str">
        <v>Laptop - 900</v>
      </c>
      <c r="F145">
        <v>66667.199999999997</v>
      </c>
      <c r="G145">
        <v>10000.08</v>
      </c>
    </row>
    <row r="146" spans="1:7">
      <c r="A146" s="148" t="s">
        <v>2888</v>
      </c>
      <c r="B146">
        <v>16786.650000000001</v>
      </c>
      <c r="C146">
        <v>3357.33</v>
      </c>
      <c r="E146" t="str">
        <v>Laptop - 901</v>
      </c>
      <c r="F146">
        <v>365830.08</v>
      </c>
      <c r="G146">
        <v>54874.51</v>
      </c>
    </row>
    <row r="147" spans="1:7">
      <c r="A147" s="148" t="s">
        <v>1584</v>
      </c>
      <c r="B147">
        <v>23713.64</v>
      </c>
      <c r="C147">
        <v>4742.7299999999996</v>
      </c>
      <c r="E147" t="str">
        <v>Laptop - 909</v>
      </c>
      <c r="F147">
        <v>98809.600000000006</v>
      </c>
      <c r="G147">
        <v>14821.44</v>
      </c>
    </row>
    <row r="148" spans="1:7">
      <c r="A148" s="148" t="s">
        <v>2776</v>
      </c>
      <c r="B148">
        <v>27612.32</v>
      </c>
      <c r="C148">
        <v>5522.46</v>
      </c>
      <c r="E148" t="str">
        <v>Laptop - 923</v>
      </c>
      <c r="F148">
        <v>532378.89999999991</v>
      </c>
      <c r="G148">
        <v>79856.84</v>
      </c>
    </row>
    <row r="149" spans="1:7">
      <c r="A149" s="148" t="s">
        <v>3242</v>
      </c>
      <c r="B149">
        <v>48957.88</v>
      </c>
      <c r="C149">
        <v>9791.58</v>
      </c>
      <c r="E149" t="str">
        <v>Laptop - 948</v>
      </c>
      <c r="F149">
        <v>294889.98</v>
      </c>
      <c r="G149">
        <v>44233.5</v>
      </c>
    </row>
    <row r="150" spans="1:7">
      <c r="A150" s="148" t="s">
        <v>1866</v>
      </c>
      <c r="B150">
        <v>13724.8</v>
      </c>
      <c r="C150">
        <v>2744.96</v>
      </c>
      <c r="E150" t="str">
        <v>Laptop - 957</v>
      </c>
      <c r="F150">
        <v>218016.96</v>
      </c>
      <c r="G150">
        <v>32702.54</v>
      </c>
    </row>
    <row r="151" spans="1:7">
      <c r="A151" s="148" t="s">
        <v>3459</v>
      </c>
      <c r="B151">
        <v>47757.36</v>
      </c>
      <c r="C151">
        <v>9551.4699999999993</v>
      </c>
      <c r="E151" t="str">
        <v>Laptop - 989</v>
      </c>
      <c r="F151">
        <v>184350.6</v>
      </c>
      <c r="G151">
        <v>27652.59</v>
      </c>
    </row>
    <row r="152" spans="1:7">
      <c r="A152" s="148" t="s">
        <v>3172</v>
      </c>
      <c r="B152">
        <v>104640.2</v>
      </c>
      <c r="C152">
        <v>20928.04</v>
      </c>
      <c r="E152" t="str">
        <v>Mobile - 119</v>
      </c>
      <c r="F152">
        <v>299506.40999999997</v>
      </c>
      <c r="G152">
        <v>44925.96</v>
      </c>
    </row>
    <row r="153" spans="1:7">
      <c r="A153" s="148" t="s">
        <v>2814</v>
      </c>
      <c r="B153">
        <v>4384.4399999999996</v>
      </c>
      <c r="C153">
        <v>1753.78</v>
      </c>
      <c r="E153" t="str">
        <v>Mobile - 142</v>
      </c>
      <c r="F153">
        <v>217873.2</v>
      </c>
      <c r="G153">
        <v>32680.98</v>
      </c>
    </row>
    <row r="154" spans="1:7">
      <c r="A154" s="148" t="s">
        <v>2250</v>
      </c>
      <c r="B154">
        <v>4425.6000000000004</v>
      </c>
      <c r="C154">
        <v>1770.24</v>
      </c>
      <c r="E154" t="str">
        <v>Mobile - 143</v>
      </c>
      <c r="F154">
        <v>177976.8</v>
      </c>
      <c r="G154">
        <v>26696.52</v>
      </c>
    </row>
    <row r="155" spans="1:7">
      <c r="A155" s="148" t="s">
        <v>3153</v>
      </c>
      <c r="B155">
        <v>6356.34</v>
      </c>
      <c r="C155">
        <v>2542.54</v>
      </c>
      <c r="E155" t="str">
        <v>Mobile - 184</v>
      </c>
      <c r="F155">
        <v>20789.04</v>
      </c>
      <c r="G155">
        <v>3118.36</v>
      </c>
    </row>
    <row r="156" spans="1:7">
      <c r="A156" s="148" t="s">
        <v>3326</v>
      </c>
      <c r="B156">
        <v>1383.2</v>
      </c>
      <c r="C156">
        <v>553.28</v>
      </c>
      <c r="E156" t="str">
        <v>Mobile - 190</v>
      </c>
      <c r="F156">
        <v>325347.75</v>
      </c>
      <c r="G156">
        <v>48802.16</v>
      </c>
    </row>
    <row r="157" spans="1:7">
      <c r="A157" s="148" t="s">
        <v>3246</v>
      </c>
      <c r="B157">
        <v>2438.1</v>
      </c>
      <c r="C157">
        <v>975.24</v>
      </c>
      <c r="E157" t="str">
        <v>Mobile - 200</v>
      </c>
      <c r="F157">
        <v>52546.62</v>
      </c>
      <c r="G157">
        <v>7881.99</v>
      </c>
    </row>
    <row r="158" spans="1:7">
      <c r="A158" s="148" t="s">
        <v>2933</v>
      </c>
      <c r="B158">
        <v>2148.3000000000002</v>
      </c>
      <c r="C158">
        <v>859.32</v>
      </c>
      <c r="E158" t="str">
        <v>Mobile - 215</v>
      </c>
      <c r="F158">
        <v>278658</v>
      </c>
      <c r="G158">
        <v>41798.699999999997</v>
      </c>
    </row>
    <row r="159" spans="1:7">
      <c r="A159" s="148" t="s">
        <v>3198</v>
      </c>
      <c r="B159">
        <v>850.84</v>
      </c>
      <c r="C159">
        <v>340.34</v>
      </c>
      <c r="E159" t="str">
        <v>Mobile - 222</v>
      </c>
      <c r="F159">
        <v>241600.96</v>
      </c>
      <c r="G159">
        <v>36240.14</v>
      </c>
    </row>
    <row r="160" spans="1:7">
      <c r="A160" s="148" t="s">
        <v>1677</v>
      </c>
      <c r="B160">
        <v>550.91</v>
      </c>
      <c r="C160">
        <v>220.36</v>
      </c>
      <c r="E160" t="str">
        <v>Mobile - 243</v>
      </c>
      <c r="F160">
        <v>204680</v>
      </c>
      <c r="G160">
        <v>30702</v>
      </c>
    </row>
    <row r="161" spans="1:7">
      <c r="A161" s="148" t="s">
        <v>3085</v>
      </c>
      <c r="B161">
        <v>834.6</v>
      </c>
      <c r="C161">
        <v>333.84</v>
      </c>
      <c r="E161" t="str">
        <v>Mobile - 261</v>
      </c>
      <c r="F161">
        <v>151676.25</v>
      </c>
      <c r="G161">
        <v>22751.439999999999</v>
      </c>
    </row>
    <row r="162" spans="1:7">
      <c r="A162" s="148" t="s">
        <v>1948</v>
      </c>
      <c r="B162">
        <v>10192.799999999999</v>
      </c>
      <c r="C162">
        <v>4077.12</v>
      </c>
      <c r="E162" t="str">
        <v>Mobile - 276</v>
      </c>
      <c r="F162">
        <v>50743.42</v>
      </c>
      <c r="G162">
        <v>7611.51</v>
      </c>
    </row>
    <row r="163" spans="1:7">
      <c r="A163" s="148" t="s">
        <v>2127</v>
      </c>
      <c r="B163">
        <v>5946.45</v>
      </c>
      <c r="C163">
        <v>2378.58</v>
      </c>
      <c r="E163" t="str">
        <v>Mobile - 291</v>
      </c>
      <c r="F163">
        <v>31682.7</v>
      </c>
      <c r="G163">
        <v>4752.3999999999996</v>
      </c>
    </row>
    <row r="164" spans="1:7">
      <c r="A164" s="148" t="s">
        <v>1679</v>
      </c>
      <c r="B164">
        <v>4419</v>
      </c>
      <c r="C164">
        <v>1767.6</v>
      </c>
      <c r="E164" t="str">
        <v>Mobile - 312</v>
      </c>
      <c r="F164">
        <v>162291.92000000001</v>
      </c>
      <c r="G164">
        <v>24343.79</v>
      </c>
    </row>
    <row r="165" spans="1:7">
      <c r="A165" s="148" t="s">
        <v>1850</v>
      </c>
      <c r="B165">
        <v>8122.24</v>
      </c>
      <c r="C165">
        <v>3248.9</v>
      </c>
      <c r="E165" t="str">
        <v>Mobile - 320</v>
      </c>
      <c r="F165">
        <v>431511.29</v>
      </c>
      <c r="G165">
        <v>64726.69</v>
      </c>
    </row>
    <row r="166" spans="1:7">
      <c r="A166" s="148" t="s">
        <v>2262</v>
      </c>
      <c r="B166">
        <v>1784.16</v>
      </c>
      <c r="C166">
        <v>713.66</v>
      </c>
      <c r="E166" t="str">
        <v>Mobile - 325</v>
      </c>
      <c r="F166">
        <v>196914.06</v>
      </c>
      <c r="G166">
        <v>29537.11</v>
      </c>
    </row>
    <row r="167" spans="1:7">
      <c r="A167" s="148" t="s">
        <v>2533</v>
      </c>
      <c r="B167">
        <v>3054.4</v>
      </c>
      <c r="C167">
        <v>1221.76</v>
      </c>
      <c r="E167" t="str">
        <v>Mobile - 335</v>
      </c>
      <c r="F167">
        <v>609284.16</v>
      </c>
      <c r="G167">
        <v>91392.62</v>
      </c>
    </row>
    <row r="168" spans="1:7">
      <c r="A168" s="148" t="s">
        <v>2314</v>
      </c>
      <c r="B168">
        <v>5751.9</v>
      </c>
      <c r="C168">
        <v>2300.7600000000002</v>
      </c>
      <c r="E168" t="str">
        <v>Mobile - 337</v>
      </c>
      <c r="F168">
        <v>63196.23</v>
      </c>
      <c r="G168">
        <v>9479.43</v>
      </c>
    </row>
    <row r="169" spans="1:7">
      <c r="A169" s="148" t="s">
        <v>2300</v>
      </c>
      <c r="B169">
        <v>4777.08</v>
      </c>
      <c r="C169">
        <v>1910.83</v>
      </c>
      <c r="E169" t="str">
        <v>Mobile - 352</v>
      </c>
      <c r="F169">
        <v>98973.6</v>
      </c>
      <c r="G169">
        <v>14846.04</v>
      </c>
    </row>
    <row r="170" spans="1:7">
      <c r="A170" s="148" t="s">
        <v>2721</v>
      </c>
      <c r="B170">
        <v>2871</v>
      </c>
      <c r="C170">
        <v>1148.4000000000001</v>
      </c>
      <c r="E170" t="str">
        <v>Mobile - 389</v>
      </c>
      <c r="F170">
        <v>431400.83</v>
      </c>
      <c r="G170">
        <v>64710.12</v>
      </c>
    </row>
    <row r="171" spans="1:7">
      <c r="A171" s="148" t="s">
        <v>1814</v>
      </c>
      <c r="B171">
        <v>2669.6</v>
      </c>
      <c r="C171">
        <v>1067.8399999999999</v>
      </c>
      <c r="E171" t="str">
        <v>Mobile - 432</v>
      </c>
      <c r="F171">
        <v>392240</v>
      </c>
      <c r="G171">
        <v>58836</v>
      </c>
    </row>
    <row r="172" spans="1:7">
      <c r="A172" s="148" t="s">
        <v>2844</v>
      </c>
      <c r="B172">
        <v>1026.72</v>
      </c>
      <c r="C172">
        <v>410.69</v>
      </c>
      <c r="E172" t="str">
        <v>Mobile - 439</v>
      </c>
      <c r="F172">
        <v>256530</v>
      </c>
      <c r="G172">
        <v>38479.5</v>
      </c>
    </row>
    <row r="173" spans="1:7">
      <c r="A173" s="148" t="s">
        <v>2545</v>
      </c>
      <c r="B173">
        <v>3944.16</v>
      </c>
      <c r="C173">
        <v>1577.66</v>
      </c>
      <c r="E173" t="str">
        <v>Mobile - 462</v>
      </c>
      <c r="F173">
        <v>41454</v>
      </c>
      <c r="G173">
        <v>6218.1</v>
      </c>
    </row>
    <row r="174" spans="1:7">
      <c r="A174" s="148" t="s">
        <v>2443</v>
      </c>
      <c r="B174">
        <v>1285.2</v>
      </c>
      <c r="C174">
        <v>514.08000000000004</v>
      </c>
      <c r="E174" t="str">
        <v>Mobile - 481</v>
      </c>
      <c r="F174">
        <v>37784.67</v>
      </c>
      <c r="G174">
        <v>5667.7</v>
      </c>
    </row>
    <row r="175" spans="1:7">
      <c r="A175" s="148" t="s">
        <v>2808</v>
      </c>
      <c r="B175">
        <v>5664.3</v>
      </c>
      <c r="C175">
        <v>2265.7199999999998</v>
      </c>
      <c r="E175" t="str">
        <v>Mobile - 495</v>
      </c>
      <c r="F175">
        <v>526981.02</v>
      </c>
      <c r="G175">
        <v>79047.149999999994</v>
      </c>
    </row>
    <row r="176" spans="1:7">
      <c r="A176" s="148" t="s">
        <v>3206</v>
      </c>
      <c r="B176">
        <v>4866.2</v>
      </c>
      <c r="C176">
        <v>1946.48</v>
      </c>
      <c r="E176" t="str">
        <v>Mobile - 519</v>
      </c>
      <c r="F176">
        <v>584192.69999999995</v>
      </c>
      <c r="G176">
        <v>87628.9</v>
      </c>
    </row>
    <row r="177" spans="1:7">
      <c r="A177" s="148" t="s">
        <v>2368</v>
      </c>
      <c r="B177">
        <v>2284.1999999999998</v>
      </c>
      <c r="C177">
        <v>913.68</v>
      </c>
      <c r="E177" t="str">
        <v>Mobile - 543</v>
      </c>
      <c r="F177">
        <v>314779.68</v>
      </c>
      <c r="G177">
        <v>47216.95</v>
      </c>
    </row>
    <row r="178" spans="1:7">
      <c r="A178" s="148" t="s">
        <v>3109</v>
      </c>
      <c r="B178">
        <v>2353.4</v>
      </c>
      <c r="C178">
        <v>941.36</v>
      </c>
      <c r="E178" t="str">
        <v>Mobile - 588</v>
      </c>
      <c r="F178">
        <v>348481.98</v>
      </c>
      <c r="G178">
        <v>52272.3</v>
      </c>
    </row>
    <row r="179" spans="1:7">
      <c r="A179" s="148" t="s">
        <v>3045</v>
      </c>
      <c r="B179">
        <v>6504</v>
      </c>
      <c r="C179">
        <v>2601.6</v>
      </c>
      <c r="E179" t="str">
        <v>Mobile - 619</v>
      </c>
      <c r="F179">
        <v>218065</v>
      </c>
      <c r="G179">
        <v>32709.75</v>
      </c>
    </row>
    <row r="180" spans="1:7">
      <c r="A180" s="148" t="s">
        <v>2941</v>
      </c>
      <c r="B180">
        <v>6308.19</v>
      </c>
      <c r="C180">
        <v>2523.2800000000002</v>
      </c>
      <c r="E180" t="str">
        <v>Mobile - 639</v>
      </c>
      <c r="F180">
        <v>163637.44</v>
      </c>
      <c r="G180">
        <v>24545.62</v>
      </c>
    </row>
    <row r="181" spans="1:7">
      <c r="A181" s="148" t="s">
        <v>2599</v>
      </c>
      <c r="B181">
        <v>8050.08</v>
      </c>
      <c r="C181">
        <v>3220.03</v>
      </c>
      <c r="E181" t="str">
        <v>Mobile - 647</v>
      </c>
      <c r="F181">
        <v>96482.85</v>
      </c>
      <c r="G181">
        <v>14472.43</v>
      </c>
    </row>
    <row r="182" spans="1:7">
      <c r="A182" s="148" t="s">
        <v>1760</v>
      </c>
      <c r="B182">
        <v>1338.6</v>
      </c>
      <c r="C182">
        <v>535.44000000000005</v>
      </c>
      <c r="E182" t="str">
        <v>Mobile - 660</v>
      </c>
      <c r="F182">
        <v>558706.80000000005</v>
      </c>
      <c r="G182">
        <v>83806.02</v>
      </c>
    </row>
    <row r="183" spans="1:7">
      <c r="A183" s="148" t="s">
        <v>1746</v>
      </c>
      <c r="B183">
        <v>5952.38</v>
      </c>
      <c r="C183">
        <v>2380.9499999999998</v>
      </c>
      <c r="E183" t="str">
        <v>Mobile - 685</v>
      </c>
      <c r="F183">
        <v>109683.6</v>
      </c>
      <c r="G183">
        <v>16452.54</v>
      </c>
    </row>
    <row r="184" spans="1:7">
      <c r="A184" s="148" t="s">
        <v>2362</v>
      </c>
      <c r="B184">
        <v>5339.88</v>
      </c>
      <c r="C184">
        <v>2135.9499999999998</v>
      </c>
      <c r="E184" t="str">
        <v>Mobile - 731</v>
      </c>
      <c r="F184">
        <v>24338.83</v>
      </c>
      <c r="G184">
        <v>3650.82</v>
      </c>
    </row>
    <row r="185" spans="1:7">
      <c r="A185" s="148" t="s">
        <v>1892</v>
      </c>
      <c r="B185">
        <v>4057.68</v>
      </c>
      <c r="C185">
        <v>1623.07</v>
      </c>
      <c r="E185" t="str">
        <v>Mobile - 734</v>
      </c>
      <c r="F185">
        <v>119107.8</v>
      </c>
      <c r="G185">
        <v>17866.169999999998</v>
      </c>
    </row>
    <row r="186" spans="1:7">
      <c r="A186" s="148" t="s">
        <v>2678</v>
      </c>
      <c r="B186">
        <v>3351.6</v>
      </c>
      <c r="C186">
        <v>1340.64</v>
      </c>
      <c r="E186" t="str">
        <v>Mobile - 743</v>
      </c>
      <c r="F186">
        <v>116350.23</v>
      </c>
      <c r="G186">
        <v>17452.53</v>
      </c>
    </row>
    <row r="187" spans="1:7">
      <c r="A187" s="148" t="s">
        <v>2388</v>
      </c>
      <c r="B187">
        <v>2516.1999999999998</v>
      </c>
      <c r="C187">
        <v>1006.48</v>
      </c>
      <c r="E187" t="str">
        <v>Mobile - 746</v>
      </c>
      <c r="F187">
        <v>458718.12</v>
      </c>
      <c r="G187">
        <v>68807.72</v>
      </c>
    </row>
    <row r="188" spans="1:7">
      <c r="A188" s="148" t="s">
        <v>1558</v>
      </c>
      <c r="B188">
        <v>2158.2399999999998</v>
      </c>
      <c r="C188">
        <v>863.3</v>
      </c>
      <c r="E188" t="str">
        <v>Mobile - 763</v>
      </c>
      <c r="F188">
        <v>30280.23</v>
      </c>
      <c r="G188">
        <v>4542.03</v>
      </c>
    </row>
    <row r="189" spans="1:7">
      <c r="A189" s="148" t="s">
        <v>1794</v>
      </c>
      <c r="B189">
        <v>4734.8</v>
      </c>
      <c r="C189">
        <v>1893.92</v>
      </c>
      <c r="E189" t="str">
        <v>Mobile - 783</v>
      </c>
      <c r="F189">
        <v>381159.24</v>
      </c>
      <c r="G189">
        <v>57173.89</v>
      </c>
    </row>
    <row r="190" spans="1:7">
      <c r="A190" s="148" t="s">
        <v>2496</v>
      </c>
      <c r="B190">
        <v>3557.25</v>
      </c>
      <c r="C190">
        <v>1422.9</v>
      </c>
      <c r="E190" t="str">
        <v>Mobile - 786</v>
      </c>
      <c r="F190">
        <v>129559.92</v>
      </c>
      <c r="G190">
        <v>19433.990000000002</v>
      </c>
    </row>
    <row r="191" spans="1:7">
      <c r="A191" s="148" t="s">
        <v>2324</v>
      </c>
      <c r="B191">
        <v>1813.5</v>
      </c>
      <c r="C191">
        <v>725.4</v>
      </c>
      <c r="E191" t="str">
        <v>Mobile - 790</v>
      </c>
      <c r="F191">
        <v>35117.699999999997</v>
      </c>
      <c r="G191">
        <v>5267.66</v>
      </c>
    </row>
    <row r="192" spans="1:7">
      <c r="A192" s="148" t="s">
        <v>2455</v>
      </c>
      <c r="B192">
        <v>1363.32</v>
      </c>
      <c r="C192">
        <v>545.33000000000004</v>
      </c>
      <c r="E192" t="str">
        <v>Mobile - 805</v>
      </c>
      <c r="F192">
        <v>410872.32000000001</v>
      </c>
      <c r="G192">
        <v>61630.85</v>
      </c>
    </row>
    <row r="193" spans="1:7">
      <c r="A193" s="148" t="s">
        <v>3058</v>
      </c>
      <c r="B193">
        <v>1796.96</v>
      </c>
      <c r="C193">
        <v>718.78</v>
      </c>
      <c r="E193" t="str">
        <v>Mobile - 812</v>
      </c>
      <c r="F193">
        <v>74425.259999999995</v>
      </c>
      <c r="G193">
        <v>11163.79</v>
      </c>
    </row>
    <row r="194" spans="1:7">
      <c r="A194" s="148" t="s">
        <v>1540</v>
      </c>
      <c r="B194">
        <v>5414.4</v>
      </c>
      <c r="C194">
        <v>2165.7600000000002</v>
      </c>
      <c r="E194" t="str">
        <v>Mobile - 839</v>
      </c>
      <c r="F194">
        <v>91998</v>
      </c>
      <c r="G194">
        <v>13799.7</v>
      </c>
    </row>
    <row r="195" spans="1:7">
      <c r="A195" s="148" t="s">
        <v>2488</v>
      </c>
      <c r="B195">
        <v>1345.5</v>
      </c>
      <c r="C195">
        <v>538.20000000000005</v>
      </c>
      <c r="E195" t="str">
        <v>Mobile - 852</v>
      </c>
      <c r="F195">
        <v>60156</v>
      </c>
      <c r="G195">
        <v>9023.4</v>
      </c>
    </row>
    <row r="196" spans="1:7">
      <c r="A196" s="148" t="s">
        <v>1639</v>
      </c>
      <c r="B196">
        <v>8408.4</v>
      </c>
      <c r="C196">
        <v>3363.36</v>
      </c>
      <c r="E196" t="str">
        <v>Mobile - 897</v>
      </c>
      <c r="F196">
        <v>111507</v>
      </c>
      <c r="G196">
        <v>16726.05</v>
      </c>
    </row>
    <row r="197" spans="1:7">
      <c r="A197" s="148" t="s">
        <v>2141</v>
      </c>
      <c r="B197">
        <v>2184.84</v>
      </c>
      <c r="C197">
        <v>873.94</v>
      </c>
      <c r="E197" t="str">
        <v>Mobile - 929</v>
      </c>
      <c r="F197">
        <v>136131.48000000001</v>
      </c>
      <c r="G197">
        <v>20419.72</v>
      </c>
    </row>
    <row r="198" spans="1:7">
      <c r="A198" s="148" t="s">
        <v>3184</v>
      </c>
      <c r="B198">
        <v>856.56</v>
      </c>
      <c r="C198">
        <v>342.62</v>
      </c>
      <c r="E198" t="str">
        <v>Mobile - 948</v>
      </c>
      <c r="F198">
        <v>149648</v>
      </c>
      <c r="G198">
        <v>22447.200000000001</v>
      </c>
    </row>
    <row r="199" spans="1:7">
      <c r="A199" s="148" t="s">
        <v>2246</v>
      </c>
      <c r="B199">
        <v>5768.82</v>
      </c>
      <c r="C199">
        <v>2307.5300000000002</v>
      </c>
      <c r="E199" t="str">
        <v>Mobile - 958</v>
      </c>
      <c r="F199">
        <v>32076.720000000001</v>
      </c>
      <c r="G199">
        <v>4811.51</v>
      </c>
    </row>
    <row r="200" spans="1:7">
      <c r="A200" s="148" t="s">
        <v>2348</v>
      </c>
      <c r="B200">
        <v>4754.24</v>
      </c>
      <c r="C200">
        <v>1901.7</v>
      </c>
      <c r="E200" t="str">
        <v>Mobile - 973</v>
      </c>
      <c r="F200">
        <v>242344.2</v>
      </c>
      <c r="G200">
        <v>36351.629999999997</v>
      </c>
    </row>
    <row r="201" spans="1:7">
      <c r="A201" s="148" t="s">
        <v>2137</v>
      </c>
      <c r="B201">
        <v>1386.88</v>
      </c>
      <c r="C201">
        <v>554.75</v>
      </c>
      <c r="E201" t="str">
        <v>Mobile - 980</v>
      </c>
      <c r="F201">
        <v>361057.68</v>
      </c>
      <c r="G201">
        <v>54158.65</v>
      </c>
    </row>
    <row r="202" spans="1:7">
      <c r="A202" s="148" t="s">
        <v>2642</v>
      </c>
      <c r="B202">
        <v>4393.32</v>
      </c>
      <c r="C202">
        <v>1757.33</v>
      </c>
      <c r="E202" t="str">
        <v>Sofa - 125</v>
      </c>
      <c r="F202">
        <v>23598.16</v>
      </c>
      <c r="G202">
        <v>4719.63</v>
      </c>
    </row>
    <row r="203" spans="1:7">
      <c r="A203" s="148" t="s">
        <v>3407</v>
      </c>
      <c r="B203">
        <v>8694</v>
      </c>
      <c r="C203">
        <v>2173.5</v>
      </c>
      <c r="E203" t="str">
        <v>Sofa - 178</v>
      </c>
      <c r="F203">
        <v>16427.32</v>
      </c>
      <c r="G203">
        <v>3285.46</v>
      </c>
    </row>
    <row r="204" spans="1:7">
      <c r="A204" s="148" t="s">
        <v>2284</v>
      </c>
      <c r="B204">
        <v>62499.64</v>
      </c>
      <c r="C204">
        <v>15624.91</v>
      </c>
      <c r="E204" t="str">
        <v>Sofa - 238</v>
      </c>
      <c r="F204">
        <v>121653.54000000001</v>
      </c>
      <c r="G204">
        <v>24330.7</v>
      </c>
    </row>
    <row r="205" spans="1:7">
      <c r="A205" s="148" t="s">
        <v>2688</v>
      </c>
      <c r="B205">
        <v>5057.28</v>
      </c>
      <c r="C205">
        <v>1264.32</v>
      </c>
      <c r="E205" t="str">
        <v>Sofa - 260</v>
      </c>
      <c r="F205">
        <v>24600.959999999999</v>
      </c>
      <c r="G205">
        <v>4920.1899999999996</v>
      </c>
    </row>
    <row r="206" spans="1:7">
      <c r="A206" s="148" t="s">
        <v>3469</v>
      </c>
      <c r="B206">
        <v>39909.199999999997</v>
      </c>
      <c r="C206">
        <v>9977.2999999999993</v>
      </c>
      <c r="E206" t="str">
        <v>Sofa - 401</v>
      </c>
      <c r="F206">
        <v>36859.47</v>
      </c>
      <c r="G206">
        <v>7371.89</v>
      </c>
    </row>
    <row r="207" spans="1:7">
      <c r="A207" s="148" t="s">
        <v>3230</v>
      </c>
      <c r="B207">
        <v>55712</v>
      </c>
      <c r="C207">
        <v>13928</v>
      </c>
      <c r="E207" t="str">
        <v>Sofa - 419</v>
      </c>
      <c r="F207">
        <v>29723.759999999998</v>
      </c>
      <c r="G207">
        <v>5944.75</v>
      </c>
    </row>
    <row r="208" spans="1:7">
      <c r="A208" s="148" t="s">
        <v>1646</v>
      </c>
      <c r="B208">
        <v>93129.600000000006</v>
      </c>
      <c r="C208">
        <v>23282.400000000001</v>
      </c>
      <c r="E208" t="str">
        <v>Sofa - 500</v>
      </c>
      <c r="F208">
        <v>20833.12</v>
      </c>
      <c r="G208">
        <v>4166.62</v>
      </c>
    </row>
    <row r="209" spans="1:7">
      <c r="A209" s="148" t="s">
        <v>2967</v>
      </c>
      <c r="B209">
        <v>93570.4</v>
      </c>
      <c r="C209">
        <v>23392.6</v>
      </c>
      <c r="E209" t="str">
        <v>Sofa - 514</v>
      </c>
      <c r="F209">
        <v>65724.72</v>
      </c>
      <c r="G209">
        <v>13144.94</v>
      </c>
    </row>
    <row r="210" spans="1:7">
      <c r="A210" s="148" t="s">
        <v>3363</v>
      </c>
      <c r="B210">
        <v>57602</v>
      </c>
      <c r="C210">
        <v>14400.5</v>
      </c>
      <c r="E210" t="str">
        <v>Sofa - 546</v>
      </c>
      <c r="F210">
        <v>118463.76</v>
      </c>
      <c r="G210">
        <v>23692.75</v>
      </c>
    </row>
    <row r="211" spans="1:7">
      <c r="A211" s="148" t="s">
        <v>2606</v>
      </c>
      <c r="B211">
        <v>12345.84</v>
      </c>
      <c r="C211">
        <v>3086.46</v>
      </c>
      <c r="E211" t="str">
        <v>Sofa - 599</v>
      </c>
      <c r="F211">
        <v>15371.72</v>
      </c>
      <c r="G211">
        <v>3074.34</v>
      </c>
    </row>
    <row r="212" spans="1:7">
      <c r="A212" s="148" t="s">
        <v>3019</v>
      </c>
      <c r="B212">
        <v>26856.639999999999</v>
      </c>
      <c r="C212">
        <v>6714.16</v>
      </c>
      <c r="E212" t="str">
        <v>Sofa - 756</v>
      </c>
      <c r="F212">
        <v>112579.82</v>
      </c>
      <c r="G212">
        <v>22515.96</v>
      </c>
    </row>
    <row r="213" spans="1:7">
      <c r="A213" s="148" t="s">
        <v>2346</v>
      </c>
      <c r="B213">
        <v>22046.58</v>
      </c>
      <c r="C213">
        <v>5511.64</v>
      </c>
      <c r="E213" t="str">
        <v>Sofa - 765</v>
      </c>
      <c r="F213">
        <v>84861.36</v>
      </c>
      <c r="G213">
        <v>16972.27</v>
      </c>
    </row>
    <row r="214" spans="1:7">
      <c r="A214" s="148" t="s">
        <v>1637</v>
      </c>
      <c r="B214">
        <v>13024.8</v>
      </c>
      <c r="C214">
        <v>3256.2</v>
      </c>
      <c r="E214" t="str">
        <v>Sofa - 801</v>
      </c>
      <c r="F214">
        <v>89710.46</v>
      </c>
      <c r="G214">
        <v>17942.09</v>
      </c>
    </row>
    <row r="215" spans="1:7">
      <c r="A215" s="148" t="s">
        <v>1693</v>
      </c>
      <c r="B215">
        <v>11778.48</v>
      </c>
      <c r="C215">
        <v>2944.62</v>
      </c>
      <c r="E215" t="str">
        <v>Sofa - 832</v>
      </c>
      <c r="F215">
        <v>33087.120000000003</v>
      </c>
      <c r="G215">
        <v>6617.42</v>
      </c>
    </row>
    <row r="216" spans="1:7">
      <c r="A216" s="148" t="s">
        <v>2298</v>
      </c>
      <c r="B216">
        <v>986.24</v>
      </c>
      <c r="C216">
        <v>246.56</v>
      </c>
      <c r="E216" t="str">
        <v>Table - 164</v>
      </c>
      <c r="F216">
        <v>61339.08</v>
      </c>
      <c r="G216">
        <v>12267.810000000001</v>
      </c>
    </row>
    <row r="217" spans="1:7">
      <c r="A217" s="148" t="s">
        <v>3176</v>
      </c>
      <c r="B217">
        <v>70000.56</v>
      </c>
      <c r="C217">
        <v>17500.14</v>
      </c>
      <c r="E217" t="str">
        <v>Table - 278</v>
      </c>
      <c r="F217">
        <v>31782.16</v>
      </c>
      <c r="G217">
        <v>6356.43</v>
      </c>
    </row>
    <row r="218" spans="1:7">
      <c r="A218" s="148" t="s">
        <v>2010</v>
      </c>
      <c r="B218">
        <v>113552.55</v>
      </c>
      <c r="C218">
        <v>28388.14</v>
      </c>
      <c r="E218" t="str">
        <v>Table - 423</v>
      </c>
      <c r="F218">
        <v>18295.62</v>
      </c>
      <c r="G218">
        <v>3659.12</v>
      </c>
    </row>
    <row r="219" spans="1:7">
      <c r="A219" s="148" t="s">
        <v>2000</v>
      </c>
      <c r="B219">
        <v>12923.82</v>
      </c>
      <c r="C219">
        <v>3230.96</v>
      </c>
      <c r="E219" t="str">
        <v>Table - 436</v>
      </c>
      <c r="F219">
        <v>41139.360000000001</v>
      </c>
      <c r="G219">
        <v>8227.8700000000008</v>
      </c>
    </row>
    <row r="220" spans="1:7">
      <c r="A220" s="148" t="s">
        <v>2715</v>
      </c>
      <c r="B220">
        <v>11594.03</v>
      </c>
      <c r="C220">
        <v>2898.51</v>
      </c>
      <c r="E220" t="str">
        <v>Table - 484</v>
      </c>
      <c r="F220">
        <v>105893.82</v>
      </c>
      <c r="G220">
        <v>21178.76</v>
      </c>
    </row>
    <row r="221" spans="1:7">
      <c r="A221" s="148" t="s">
        <v>2514</v>
      </c>
      <c r="B221">
        <v>4911.1099999999997</v>
      </c>
      <c r="C221">
        <v>1227.78</v>
      </c>
      <c r="E221" t="str">
        <v>Table - 669</v>
      </c>
      <c r="F221">
        <v>76697.460000000006</v>
      </c>
      <c r="G221">
        <v>15339.49</v>
      </c>
    </row>
    <row r="222" spans="1:7">
      <c r="A222" s="148" t="s">
        <v>2762</v>
      </c>
      <c r="B222">
        <v>11096.34</v>
      </c>
      <c r="C222">
        <v>2774.08</v>
      </c>
      <c r="E222" t="str">
        <v>Table - 716</v>
      </c>
      <c r="F222">
        <v>11556.16</v>
      </c>
      <c r="G222">
        <v>2311.23</v>
      </c>
    </row>
    <row r="223" spans="1:7">
      <c r="A223" s="148" t="s">
        <v>3186</v>
      </c>
      <c r="B223">
        <v>50789.16</v>
      </c>
      <c r="C223">
        <v>12697.29</v>
      </c>
      <c r="E223" t="str">
        <v>Table - 805</v>
      </c>
      <c r="F223">
        <v>9465.66</v>
      </c>
      <c r="G223">
        <v>1893.13</v>
      </c>
    </row>
    <row r="224" spans="1:7">
      <c r="A224" s="148" t="s">
        <v>3426</v>
      </c>
      <c r="B224">
        <v>71261.19</v>
      </c>
      <c r="C224">
        <v>17815.3</v>
      </c>
      <c r="E224" t="str">
        <v>Table - 979</v>
      </c>
      <c r="F224">
        <v>13121.16</v>
      </c>
      <c r="G224">
        <v>2624.23</v>
      </c>
    </row>
    <row r="225" spans="1:7">
      <c r="A225" s="148" t="s">
        <v>3265</v>
      </c>
      <c r="B225">
        <v>36313.800000000003</v>
      </c>
      <c r="C225">
        <v>9078.4500000000007</v>
      </c>
      <c r="E225" t="str">
        <v>Table - 980</v>
      </c>
      <c r="F225">
        <v>100393.92</v>
      </c>
      <c r="G225">
        <v>20078.78</v>
      </c>
    </row>
    <row r="226" spans="1:7">
      <c r="A226" s="148" t="s">
        <v>1778</v>
      </c>
      <c r="B226">
        <v>6852.6</v>
      </c>
      <c r="C226">
        <v>1713.15</v>
      </c>
      <c r="E226" t="str">
        <v>Table - 996</v>
      </c>
      <c r="F226">
        <v>22633.919999999998</v>
      </c>
      <c r="G226">
        <v>4526.78</v>
      </c>
    </row>
    <row r="227" spans="1:7">
      <c r="A227" s="148" t="s">
        <v>1824</v>
      </c>
      <c r="B227">
        <v>9992.6</v>
      </c>
      <c r="C227">
        <v>2498.15</v>
      </c>
      <c r="E227" t="str">
        <v>Tablet - 106</v>
      </c>
      <c r="F227">
        <v>302831.09999999998</v>
      </c>
      <c r="G227">
        <v>45424.66</v>
      </c>
    </row>
    <row r="228" spans="1:7">
      <c r="A228" s="148" t="s">
        <v>1617</v>
      </c>
      <c r="B228">
        <v>6644</v>
      </c>
      <c r="C228">
        <v>1661</v>
      </c>
      <c r="E228" t="str">
        <v>Tablet - 155</v>
      </c>
      <c r="F228">
        <v>379949.64</v>
      </c>
      <c r="G228">
        <v>56992.45</v>
      </c>
    </row>
    <row r="229" spans="1:7">
      <c r="A229" s="148" t="s">
        <v>1631</v>
      </c>
      <c r="B229">
        <v>75191.759999999995</v>
      </c>
      <c r="C229">
        <v>18797.939999999999</v>
      </c>
      <c r="E229" t="str">
        <v>Tablet - 156</v>
      </c>
      <c r="F229">
        <v>66062.19</v>
      </c>
      <c r="G229">
        <v>9909.33</v>
      </c>
    </row>
    <row r="230" spans="1:7">
      <c r="A230" s="148" t="s">
        <v>1587</v>
      </c>
      <c r="B230">
        <v>43732.800000000003</v>
      </c>
      <c r="C230">
        <v>10933.2</v>
      </c>
      <c r="E230" t="str">
        <v>Tablet - 217</v>
      </c>
      <c r="F230">
        <v>445922.4</v>
      </c>
      <c r="G230">
        <v>66888.36</v>
      </c>
    </row>
    <row r="231" spans="1:7">
      <c r="A231" s="148" t="s">
        <v>2002</v>
      </c>
      <c r="B231">
        <v>44566.65</v>
      </c>
      <c r="C231">
        <v>11141.66</v>
      </c>
      <c r="E231" t="str">
        <v>Tablet - 227</v>
      </c>
      <c r="F231">
        <v>14716.52</v>
      </c>
      <c r="G231">
        <v>2207.48</v>
      </c>
    </row>
    <row r="232" spans="1:7">
      <c r="A232" s="148" t="s">
        <v>2064</v>
      </c>
      <c r="B232">
        <v>82618.48</v>
      </c>
      <c r="C232">
        <v>20654.62</v>
      </c>
      <c r="E232" t="str">
        <v>Tablet - 260</v>
      </c>
      <c r="F232">
        <v>50482.32</v>
      </c>
      <c r="G232">
        <v>7572.35</v>
      </c>
    </row>
    <row r="233" spans="1:7">
      <c r="A233" s="148" t="s">
        <v>3224</v>
      </c>
      <c r="B233">
        <v>14893.12</v>
      </c>
      <c r="C233">
        <v>3723.28</v>
      </c>
      <c r="E233" t="str">
        <v>Tablet - 263</v>
      </c>
      <c r="F233">
        <v>336528</v>
      </c>
      <c r="G233">
        <v>50479.199999999997</v>
      </c>
    </row>
    <row r="234" spans="1:7">
      <c r="A234" s="148" t="s">
        <v>1954</v>
      </c>
      <c r="B234">
        <v>84554.4</v>
      </c>
      <c r="C234">
        <v>21138.6</v>
      </c>
      <c r="E234" t="str">
        <v>Tablet - 309</v>
      </c>
      <c r="F234">
        <v>36057.97</v>
      </c>
      <c r="G234">
        <v>5408.7</v>
      </c>
    </row>
    <row r="235" spans="1:7">
      <c r="A235" s="148" t="s">
        <v>3293</v>
      </c>
      <c r="B235">
        <v>21072.04</v>
      </c>
      <c r="C235">
        <v>5268.01</v>
      </c>
      <c r="E235" t="str">
        <v>Tablet - 386</v>
      </c>
      <c r="F235">
        <v>445284</v>
      </c>
      <c r="G235">
        <v>66792.600000000006</v>
      </c>
    </row>
    <row r="236" spans="1:7">
      <c r="A236" s="148" t="s">
        <v>3341</v>
      </c>
      <c r="B236">
        <v>6557.44</v>
      </c>
      <c r="C236">
        <v>1639.36</v>
      </c>
      <c r="E236" t="str">
        <v>Tablet - 401</v>
      </c>
      <c r="F236">
        <v>560867.15999999992</v>
      </c>
      <c r="G236">
        <v>84130.069999999992</v>
      </c>
    </row>
    <row r="237" spans="1:7">
      <c r="A237" s="148" t="s">
        <v>2264</v>
      </c>
      <c r="B237">
        <v>31207.68</v>
      </c>
      <c r="C237">
        <v>7801.92</v>
      </c>
      <c r="E237" t="str">
        <v>Tablet - 407</v>
      </c>
      <c r="F237">
        <v>180748.26</v>
      </c>
      <c r="G237">
        <v>27112.240000000002</v>
      </c>
    </row>
    <row r="238" spans="1:7">
      <c r="A238" s="148" t="s">
        <v>2370</v>
      </c>
      <c r="B238">
        <v>30311.82</v>
      </c>
      <c r="C238">
        <v>7577.96</v>
      </c>
      <c r="E238" t="str">
        <v>Tablet - 481</v>
      </c>
      <c r="F238">
        <v>277039.56</v>
      </c>
      <c r="G238">
        <v>41555.93</v>
      </c>
    </row>
    <row r="239" spans="1:7">
      <c r="A239" s="148" t="s">
        <v>3121</v>
      </c>
      <c r="B239">
        <v>4984.8900000000003</v>
      </c>
      <c r="C239">
        <v>1246.22</v>
      </c>
      <c r="E239" t="str">
        <v>Tablet - 488</v>
      </c>
      <c r="F239">
        <v>59114.26</v>
      </c>
      <c r="G239">
        <v>8867.14</v>
      </c>
    </row>
    <row r="240" spans="1:7">
      <c r="A240" s="148" t="s">
        <v>1790</v>
      </c>
      <c r="B240">
        <v>55849.5</v>
      </c>
      <c r="C240">
        <v>13962.38</v>
      </c>
      <c r="E240" t="str">
        <v>Tablet - 503</v>
      </c>
      <c r="F240">
        <v>125408.12</v>
      </c>
      <c r="G240">
        <v>18811.22</v>
      </c>
    </row>
    <row r="241" spans="1:7">
      <c r="A241" s="148" t="s">
        <v>2506</v>
      </c>
      <c r="B241">
        <v>25350.78</v>
      </c>
      <c r="C241">
        <v>6337.7</v>
      </c>
      <c r="E241" t="str">
        <v>Tablet - 521</v>
      </c>
      <c r="F241">
        <v>544771.80000000005</v>
      </c>
      <c r="G241">
        <v>81715.77</v>
      </c>
    </row>
    <row r="242" spans="1:7">
      <c r="A242" s="148" t="s">
        <v>3248</v>
      </c>
      <c r="B242">
        <v>62899.199999999997</v>
      </c>
      <c r="C242">
        <v>15724.8</v>
      </c>
      <c r="E242" t="str">
        <v>Tablet - 556</v>
      </c>
      <c r="F242">
        <v>524106.36</v>
      </c>
      <c r="G242">
        <v>78615.95</v>
      </c>
    </row>
    <row r="243" spans="1:7">
      <c r="A243" s="148" t="s">
        <v>1820</v>
      </c>
      <c r="B243">
        <v>2274</v>
      </c>
      <c r="C243">
        <v>568.5</v>
      </c>
      <c r="E243" t="str">
        <v>Tablet - 566</v>
      </c>
      <c r="F243">
        <v>299756.15999999997</v>
      </c>
      <c r="G243">
        <v>44963.42</v>
      </c>
    </row>
    <row r="244" spans="1:7">
      <c r="A244" s="148" t="s">
        <v>1633</v>
      </c>
      <c r="B244">
        <v>61281.2</v>
      </c>
      <c r="C244">
        <v>15320.3</v>
      </c>
      <c r="E244" t="str">
        <v>Tablet - 576</v>
      </c>
      <c r="F244">
        <v>90092</v>
      </c>
      <c r="G244">
        <v>13513.8</v>
      </c>
    </row>
    <row r="245" spans="1:7">
      <c r="A245" s="148" t="s">
        <v>3349</v>
      </c>
      <c r="B245">
        <v>52503.360000000001</v>
      </c>
      <c r="C245">
        <v>13125.84</v>
      </c>
      <c r="E245" t="str">
        <v>Tablet - 579</v>
      </c>
      <c r="F245">
        <v>185151.42</v>
      </c>
      <c r="G245">
        <v>27772.71</v>
      </c>
    </row>
    <row r="246" spans="1:7">
      <c r="A246" s="148" t="s">
        <v>3021</v>
      </c>
      <c r="B246">
        <v>34978.400000000001</v>
      </c>
      <c r="C246">
        <v>8744.6</v>
      </c>
      <c r="E246" t="str">
        <v>Tablet - 584</v>
      </c>
      <c r="F246">
        <v>489633.6</v>
      </c>
      <c r="G246">
        <v>73445.039999999994</v>
      </c>
    </row>
    <row r="247" spans="1:7">
      <c r="A247" s="148" t="s">
        <v>2573</v>
      </c>
      <c r="B247">
        <v>28809</v>
      </c>
      <c r="C247">
        <v>7202.25</v>
      </c>
      <c r="E247" t="str">
        <v>Tablet - 595</v>
      </c>
      <c r="F247">
        <v>259144.34</v>
      </c>
      <c r="G247">
        <v>38871.65</v>
      </c>
    </row>
    <row r="248" spans="1:7">
      <c r="A248" s="148" t="s">
        <v>3467</v>
      </c>
      <c r="B248">
        <v>5434.84</v>
      </c>
      <c r="C248">
        <v>1358.71</v>
      </c>
      <c r="E248" t="str">
        <v>Tablet - 602</v>
      </c>
      <c r="F248">
        <v>287627.7</v>
      </c>
      <c r="G248">
        <v>43144.160000000003</v>
      </c>
    </row>
    <row r="249" spans="1:7">
      <c r="A249" s="148" t="s">
        <v>3101</v>
      </c>
      <c r="B249">
        <v>13046.67</v>
      </c>
      <c r="C249">
        <v>3261.67</v>
      </c>
      <c r="E249" t="str">
        <v>Tablet - 626</v>
      </c>
      <c r="F249">
        <v>280736.40000000002</v>
      </c>
      <c r="G249">
        <v>42110.46</v>
      </c>
    </row>
    <row r="250" spans="1:7">
      <c r="A250" s="148" t="s">
        <v>2202</v>
      </c>
      <c r="B250">
        <v>46688</v>
      </c>
      <c r="C250">
        <v>11672</v>
      </c>
      <c r="E250" t="str">
        <v>Tablet - 637</v>
      </c>
      <c r="F250">
        <v>59207.34</v>
      </c>
      <c r="G250">
        <v>8881.1</v>
      </c>
    </row>
    <row r="251" spans="1:7">
      <c r="A251" s="148" t="s">
        <v>2868</v>
      </c>
      <c r="B251">
        <v>27805.14</v>
      </c>
      <c r="C251">
        <v>6951.28</v>
      </c>
      <c r="E251" t="str">
        <v>Tablet - 644</v>
      </c>
      <c r="F251">
        <v>68777.42</v>
      </c>
      <c r="G251">
        <v>10316.61</v>
      </c>
    </row>
    <row r="252" spans="1:7">
      <c r="A252" s="148" t="s">
        <v>2729</v>
      </c>
      <c r="B252">
        <v>42233.760000000002</v>
      </c>
      <c r="C252">
        <v>10558.44</v>
      </c>
      <c r="E252" t="str">
        <v>Tablet - 652</v>
      </c>
      <c r="F252">
        <v>192714.23999999999</v>
      </c>
      <c r="G252">
        <v>28907.14</v>
      </c>
    </row>
    <row r="253" spans="1:7">
      <c r="A253" s="148" t="s">
        <v>2664</v>
      </c>
      <c r="B253">
        <v>32579.759999999998</v>
      </c>
      <c r="C253">
        <v>8144.94</v>
      </c>
      <c r="E253" t="str">
        <v>Tablet - 660</v>
      </c>
      <c r="F253">
        <v>35802.839999999997</v>
      </c>
      <c r="G253">
        <v>5370.43</v>
      </c>
    </row>
    <row r="254" spans="1:7">
      <c r="A254" s="148" t="s">
        <v>2614</v>
      </c>
      <c r="B254">
        <v>1898.37</v>
      </c>
      <c r="C254">
        <v>474.59</v>
      </c>
      <c r="E254" t="str">
        <v>Tablet - 681</v>
      </c>
      <c r="F254">
        <v>52787.519999999997</v>
      </c>
      <c r="G254">
        <v>7918.13</v>
      </c>
    </row>
    <row r="255" spans="1:7">
      <c r="A255" s="148" t="s">
        <v>2914</v>
      </c>
      <c r="B255">
        <v>52964.73</v>
      </c>
      <c r="C255">
        <v>13241.18</v>
      </c>
      <c r="E255" t="str">
        <v>Tablet - 684</v>
      </c>
      <c r="F255">
        <v>283452.46999999997</v>
      </c>
      <c r="G255">
        <v>42517.87</v>
      </c>
    </row>
    <row r="256" spans="1:7">
      <c r="A256" s="148" t="s">
        <v>1740</v>
      </c>
      <c r="B256">
        <v>9473.4</v>
      </c>
      <c r="C256">
        <v>2368.35</v>
      </c>
      <c r="E256" t="str">
        <v>Tablet - 686</v>
      </c>
      <c r="F256">
        <v>46514.16</v>
      </c>
      <c r="G256">
        <v>6977.12</v>
      </c>
    </row>
    <row r="257" spans="1:7">
      <c r="A257" s="148" t="s">
        <v>2396</v>
      </c>
      <c r="B257">
        <v>42391.4</v>
      </c>
      <c r="C257">
        <v>10597.85</v>
      </c>
      <c r="E257" t="str">
        <v>Tablet - 702</v>
      </c>
      <c r="F257">
        <v>108090.9</v>
      </c>
      <c r="G257">
        <v>16213.63</v>
      </c>
    </row>
    <row r="258" spans="1:7">
      <c r="A258" s="148" t="s">
        <v>3216</v>
      </c>
      <c r="B258">
        <v>7489.74</v>
      </c>
      <c r="C258">
        <v>2621.41</v>
      </c>
      <c r="E258" t="str">
        <v>Tablet - 707</v>
      </c>
      <c r="F258">
        <v>71026.759999999995</v>
      </c>
      <c r="G258">
        <v>10654.01</v>
      </c>
    </row>
    <row r="259" spans="1:7">
      <c r="A259" s="148" t="s">
        <v>1898</v>
      </c>
      <c r="B259">
        <v>15411.24</v>
      </c>
      <c r="C259">
        <v>5393.93</v>
      </c>
      <c r="E259" t="str">
        <v>Tablet - 720</v>
      </c>
      <c r="F259">
        <v>205484.94</v>
      </c>
      <c r="G259">
        <v>30822.74</v>
      </c>
    </row>
    <row r="260" spans="1:7">
      <c r="A260" s="148" t="s">
        <v>2812</v>
      </c>
      <c r="B260">
        <v>1635.48</v>
      </c>
      <c r="C260">
        <v>572.41999999999996</v>
      </c>
      <c r="E260" t="str">
        <v>Tablet - 752</v>
      </c>
      <c r="F260">
        <v>245571.20000000001</v>
      </c>
      <c r="G260">
        <v>36835.68</v>
      </c>
    </row>
    <row r="261" spans="1:7">
      <c r="A261" s="148" t="s">
        <v>2026</v>
      </c>
      <c r="B261">
        <v>5928</v>
      </c>
      <c r="C261">
        <v>2074.8000000000002</v>
      </c>
      <c r="E261" t="str">
        <v>Tablet - 764</v>
      </c>
      <c r="F261">
        <v>122737.60000000001</v>
      </c>
      <c r="G261">
        <v>18410.64</v>
      </c>
    </row>
    <row r="262" spans="1:7">
      <c r="A262" s="148" t="s">
        <v>3011</v>
      </c>
      <c r="B262">
        <v>19623.419999999998</v>
      </c>
      <c r="C262">
        <v>6868.2</v>
      </c>
      <c r="E262" t="str">
        <v>Tablet - 782</v>
      </c>
      <c r="F262">
        <v>121645.36</v>
      </c>
      <c r="G262">
        <v>18246.8</v>
      </c>
    </row>
    <row r="263" spans="1:7">
      <c r="A263" s="148" t="s">
        <v>2522</v>
      </c>
      <c r="B263">
        <v>7084.8</v>
      </c>
      <c r="C263">
        <v>2479.6799999999998</v>
      </c>
      <c r="E263" t="str">
        <v>Tablet - 836</v>
      </c>
      <c r="F263">
        <v>103605.48</v>
      </c>
      <c r="G263">
        <v>15540.82</v>
      </c>
    </row>
    <row r="264" spans="1:7">
      <c r="A264" s="148" t="s">
        <v>2935</v>
      </c>
      <c r="B264">
        <v>13785.84</v>
      </c>
      <c r="C264">
        <v>4825.04</v>
      </c>
      <c r="E264" t="str">
        <v>Tablet - 841</v>
      </c>
      <c r="F264">
        <v>23623.759999999998</v>
      </c>
      <c r="G264">
        <v>3543.56</v>
      </c>
    </row>
    <row r="265" spans="1:7">
      <c r="A265" s="148" t="s">
        <v>1762</v>
      </c>
      <c r="B265">
        <v>7332.48</v>
      </c>
      <c r="C265">
        <v>2566.37</v>
      </c>
      <c r="E265" t="str">
        <v>Tablet - 877</v>
      </c>
      <c r="F265">
        <v>186530.96</v>
      </c>
      <c r="G265">
        <v>27979.64</v>
      </c>
    </row>
    <row r="266" spans="1:7">
      <c r="A266" s="148" t="s">
        <v>3073</v>
      </c>
      <c r="B266">
        <v>5583.6</v>
      </c>
      <c r="C266">
        <v>1954.26</v>
      </c>
      <c r="E266" t="str">
        <v>Tablet - 916</v>
      </c>
      <c r="F266">
        <v>193818.23999999999</v>
      </c>
      <c r="G266">
        <v>29072.74</v>
      </c>
    </row>
    <row r="267" spans="1:7">
      <c r="A267" s="148" t="s">
        <v>2696</v>
      </c>
      <c r="B267">
        <v>3046.12</v>
      </c>
      <c r="C267">
        <v>1066.1400000000001</v>
      </c>
      <c r="E267" t="str">
        <v>Tablet - 924</v>
      </c>
      <c r="F267">
        <v>71496</v>
      </c>
      <c r="G267">
        <v>10724.4</v>
      </c>
    </row>
    <row r="268" spans="1:7">
      <c r="A268" s="148" t="s">
        <v>3375</v>
      </c>
      <c r="B268">
        <v>20519.599999999999</v>
      </c>
      <c r="C268">
        <v>7181.86</v>
      </c>
      <c r="E268" t="str">
        <v>Tablet - 936</v>
      </c>
      <c r="F268">
        <v>30143.86</v>
      </c>
      <c r="G268">
        <v>4521.58</v>
      </c>
    </row>
    <row r="269" spans="1:7">
      <c r="A269" s="148" t="s">
        <v>2828</v>
      </c>
      <c r="B269">
        <v>20964.23</v>
      </c>
      <c r="C269">
        <v>7337.48</v>
      </c>
      <c r="E269" t="str">
        <v>Tablet - 937</v>
      </c>
      <c r="F269">
        <v>155350.79999999999</v>
      </c>
      <c r="G269">
        <v>23302.62</v>
      </c>
    </row>
    <row r="270" spans="1:7">
      <c r="A270" s="148" t="s">
        <v>3328</v>
      </c>
      <c r="B270">
        <v>5493.12</v>
      </c>
      <c r="C270">
        <v>1922.59</v>
      </c>
      <c r="E270" t="str">
        <v>Tablet - 963</v>
      </c>
      <c r="F270">
        <v>174595.41</v>
      </c>
      <c r="G270">
        <v>26189.31</v>
      </c>
    </row>
    <row r="271" spans="1:7">
      <c r="A271" s="148" t="s">
        <v>2016</v>
      </c>
      <c r="B271">
        <v>5593.2</v>
      </c>
      <c r="C271">
        <v>1957.62</v>
      </c>
      <c r="E271" t="str">
        <v>Tablet - 969</v>
      </c>
      <c r="F271">
        <v>283860.47999999998</v>
      </c>
      <c r="G271">
        <v>42579.07</v>
      </c>
    </row>
    <row r="272" spans="1:7">
      <c r="A272" s="148" t="s">
        <v>2850</v>
      </c>
      <c r="B272">
        <v>30624</v>
      </c>
      <c r="C272">
        <v>10718.4</v>
      </c>
      <c r="E272" t="str">
        <v>Tablet - 970</v>
      </c>
      <c r="F272">
        <v>74462.55</v>
      </c>
      <c r="G272">
        <v>11169.38</v>
      </c>
    </row>
    <row r="273" spans="1:7">
      <c r="A273" s="148" t="s">
        <v>3422</v>
      </c>
      <c r="B273">
        <v>12476.88</v>
      </c>
      <c r="C273">
        <v>4366.91</v>
      </c>
      <c r="E273" t="str">
        <v>Tablet - 973</v>
      </c>
      <c r="F273">
        <v>72230.399999999994</v>
      </c>
      <c r="G273">
        <v>10834.56</v>
      </c>
    </row>
    <row r="274" spans="1:7">
      <c r="A274" s="148" t="s">
        <v>3192</v>
      </c>
      <c r="B274">
        <v>17099.25</v>
      </c>
      <c r="C274">
        <v>5984.74</v>
      </c>
    </row>
    <row r="275" spans="1:7">
      <c r="A275" s="148" t="s">
        <v>1926</v>
      </c>
      <c r="B275">
        <v>18528.02</v>
      </c>
      <c r="C275">
        <v>6484.81</v>
      </c>
    </row>
    <row r="276" spans="1:7">
      <c r="A276" s="148" t="s">
        <v>1854</v>
      </c>
      <c r="B276">
        <v>1236.56</v>
      </c>
      <c r="C276">
        <v>432.8</v>
      </c>
    </row>
    <row r="277" spans="1:7">
      <c r="A277" s="148" t="s">
        <v>3434</v>
      </c>
      <c r="B277">
        <v>19153.62</v>
      </c>
      <c r="C277">
        <v>6703.77</v>
      </c>
    </row>
    <row r="278" spans="1:7">
      <c r="A278" s="148" t="s">
        <v>1914</v>
      </c>
      <c r="B278">
        <v>10776.12</v>
      </c>
      <c r="C278">
        <v>3771.64</v>
      </c>
    </row>
    <row r="279" spans="1:7">
      <c r="A279" s="148" t="s">
        <v>3131</v>
      </c>
      <c r="B279">
        <v>3104.92</v>
      </c>
      <c r="C279">
        <v>1086.72</v>
      </c>
    </row>
    <row r="280" spans="1:7">
      <c r="A280" s="148" t="s">
        <v>1521</v>
      </c>
      <c r="B280">
        <v>8238.7999999999993</v>
      </c>
      <c r="C280">
        <v>2883.58</v>
      </c>
    </row>
    <row r="281" spans="1:7">
      <c r="A281" s="148" t="s">
        <v>2736</v>
      </c>
      <c r="B281">
        <v>6565.12</v>
      </c>
      <c r="C281">
        <v>2297.79</v>
      </c>
    </row>
    <row r="282" spans="1:7">
      <c r="A282" s="148" t="s">
        <v>3234</v>
      </c>
      <c r="B282">
        <v>14759.2</v>
      </c>
      <c r="C282">
        <v>5165.72</v>
      </c>
    </row>
    <row r="283" spans="1:7">
      <c r="A283" s="148" t="s">
        <v>1531</v>
      </c>
      <c r="B283">
        <v>7361.28</v>
      </c>
      <c r="C283">
        <v>2576.4499999999998</v>
      </c>
    </row>
    <row r="284" spans="1:7">
      <c r="A284" s="148" t="s">
        <v>1782</v>
      </c>
      <c r="B284">
        <v>6357.15</v>
      </c>
      <c r="C284">
        <v>2225</v>
      </c>
    </row>
    <row r="285" spans="1:7">
      <c r="A285" s="148" t="s">
        <v>3194</v>
      </c>
      <c r="B285">
        <v>8309.6</v>
      </c>
      <c r="C285">
        <v>2908.36</v>
      </c>
    </row>
    <row r="286" spans="1:7">
      <c r="A286" s="148" t="s">
        <v>2603</v>
      </c>
      <c r="B286">
        <v>6648</v>
      </c>
      <c r="C286">
        <v>2326.8000000000002</v>
      </c>
    </row>
    <row r="287" spans="1:7">
      <c r="A287" s="148" t="s">
        <v>2046</v>
      </c>
      <c r="B287">
        <v>30380.400000000001</v>
      </c>
      <c r="C287">
        <v>10633.14</v>
      </c>
    </row>
    <row r="288" spans="1:7">
      <c r="A288" s="148" t="s">
        <v>3083</v>
      </c>
      <c r="B288">
        <v>3677.4</v>
      </c>
      <c r="C288">
        <v>1287.0899999999999</v>
      </c>
    </row>
    <row r="289" spans="1:3">
      <c r="A289" s="148" t="s">
        <v>2478</v>
      </c>
      <c r="B289">
        <v>14006.3</v>
      </c>
      <c r="C289">
        <v>4902.2</v>
      </c>
    </row>
    <row r="290" spans="1:3">
      <c r="A290" s="148" t="s">
        <v>3117</v>
      </c>
      <c r="B290">
        <v>5808.78</v>
      </c>
      <c r="C290">
        <v>2033.07</v>
      </c>
    </row>
    <row r="291" spans="1:3">
      <c r="A291" s="148" t="s">
        <v>2924</v>
      </c>
      <c r="B291">
        <v>8148.06</v>
      </c>
      <c r="C291">
        <v>2851.82</v>
      </c>
    </row>
    <row r="292" spans="1:3">
      <c r="A292" s="148" t="s">
        <v>1980</v>
      </c>
      <c r="B292">
        <v>11414.13</v>
      </c>
      <c r="C292">
        <v>3994.95</v>
      </c>
    </row>
    <row r="293" spans="1:3">
      <c r="A293" s="148" t="s">
        <v>1537</v>
      </c>
      <c r="B293">
        <v>4542.8</v>
      </c>
      <c r="C293">
        <v>1589.98</v>
      </c>
    </row>
    <row r="294" spans="1:3">
      <c r="A294" s="148" t="s">
        <v>2504</v>
      </c>
      <c r="B294">
        <v>35549.730000000003</v>
      </c>
      <c r="C294">
        <v>12442.41</v>
      </c>
    </row>
    <row r="295" spans="1:3">
      <c r="A295" s="148" t="s">
        <v>1964</v>
      </c>
      <c r="B295">
        <v>5990.94</v>
      </c>
      <c r="C295">
        <v>2096.83</v>
      </c>
    </row>
    <row r="296" spans="1:3">
      <c r="A296" s="148" t="s">
        <v>1844</v>
      </c>
      <c r="B296">
        <v>40980.15</v>
      </c>
      <c r="C296">
        <v>14343.05</v>
      </c>
    </row>
    <row r="297" spans="1:3">
      <c r="A297" s="148" t="s">
        <v>1804</v>
      </c>
      <c r="B297">
        <v>13093.68</v>
      </c>
      <c r="C297">
        <v>4582.79</v>
      </c>
    </row>
    <row r="298" spans="1:3">
      <c r="A298" s="148" t="s">
        <v>3314</v>
      </c>
      <c r="B298">
        <v>4561.83</v>
      </c>
      <c r="C298">
        <v>1596.64</v>
      </c>
    </row>
    <row r="299" spans="1:3">
      <c r="A299" s="148" t="s">
        <v>2406</v>
      </c>
      <c r="B299">
        <v>3888</v>
      </c>
      <c r="C299">
        <v>1360.8</v>
      </c>
    </row>
    <row r="300" spans="1:3">
      <c r="A300" s="148" t="s">
        <v>2756</v>
      </c>
      <c r="B300">
        <v>20218</v>
      </c>
      <c r="C300">
        <v>7076.3</v>
      </c>
    </row>
    <row r="301" spans="1:3">
      <c r="A301" s="148" t="s">
        <v>2876</v>
      </c>
      <c r="B301">
        <v>5396.16</v>
      </c>
      <c r="C301">
        <v>1888.66</v>
      </c>
    </row>
    <row r="302" spans="1:3">
      <c r="A302" s="148" t="s">
        <v>2890</v>
      </c>
      <c r="B302">
        <v>48743.65</v>
      </c>
      <c r="C302">
        <v>17060.27</v>
      </c>
    </row>
    <row r="303" spans="1:3">
      <c r="A303" s="148" t="s">
        <v>3025</v>
      </c>
      <c r="B303">
        <v>3188.87</v>
      </c>
      <c r="C303">
        <v>1116.0999999999999</v>
      </c>
    </row>
    <row r="304" spans="1:3">
      <c r="A304" s="148" t="s">
        <v>3279</v>
      </c>
      <c r="B304">
        <v>10245.18</v>
      </c>
      <c r="C304">
        <v>3585.81</v>
      </c>
    </row>
    <row r="305" spans="1:3">
      <c r="A305" s="148" t="s">
        <v>3409</v>
      </c>
      <c r="B305">
        <v>7304.56</v>
      </c>
      <c r="C305">
        <v>2556.6</v>
      </c>
    </row>
    <row r="306" spans="1:3">
      <c r="A306" s="148" t="s">
        <v>2282</v>
      </c>
      <c r="B306">
        <v>7256.34</v>
      </c>
      <c r="C306">
        <v>2539.7199999999998</v>
      </c>
    </row>
    <row r="307" spans="1:3">
      <c r="A307" s="148" t="s">
        <v>3228</v>
      </c>
      <c r="B307">
        <v>12659.92</v>
      </c>
      <c r="C307">
        <v>4430.97</v>
      </c>
    </row>
    <row r="308" spans="1:3">
      <c r="A308" s="148" t="s">
        <v>2818</v>
      </c>
      <c r="B308">
        <v>14613.12</v>
      </c>
      <c r="C308">
        <v>5114.59</v>
      </c>
    </row>
    <row r="309" spans="1:3">
      <c r="A309" s="148" t="s">
        <v>2194</v>
      </c>
      <c r="B309">
        <v>25798.5</v>
      </c>
      <c r="C309">
        <v>9029.4699999999993</v>
      </c>
    </row>
    <row r="310" spans="1:3">
      <c r="A310" s="148" t="s">
        <v>3041</v>
      </c>
      <c r="B310">
        <v>1173.06</v>
      </c>
      <c r="C310">
        <v>410.57</v>
      </c>
    </row>
    <row r="311" spans="1:3">
      <c r="A311" s="148" t="s">
        <v>1872</v>
      </c>
      <c r="B311">
        <v>47533.919999999998</v>
      </c>
      <c r="C311">
        <v>7130.09</v>
      </c>
    </row>
    <row r="312" spans="1:3">
      <c r="A312" s="148" t="s">
        <v>2553</v>
      </c>
      <c r="B312">
        <v>172152.12</v>
      </c>
      <c r="C312">
        <v>25822.82</v>
      </c>
    </row>
    <row r="313" spans="1:3">
      <c r="A313" s="148" t="s">
        <v>2312</v>
      </c>
      <c r="B313">
        <v>145657.4</v>
      </c>
      <c r="C313">
        <v>21848.61</v>
      </c>
    </row>
    <row r="314" spans="1:3">
      <c r="A314" s="148" t="s">
        <v>3079</v>
      </c>
      <c r="B314">
        <v>518577.36</v>
      </c>
      <c r="C314">
        <v>77786.600000000006</v>
      </c>
    </row>
    <row r="315" spans="1:3">
      <c r="A315" s="148" t="s">
        <v>2848</v>
      </c>
      <c r="B315">
        <v>279076.2</v>
      </c>
      <c r="C315">
        <v>41861.43</v>
      </c>
    </row>
    <row r="316" spans="1:3">
      <c r="A316" s="148" t="s">
        <v>2702</v>
      </c>
      <c r="B316">
        <v>35077.800000000003</v>
      </c>
      <c r="C316">
        <v>5261.67</v>
      </c>
    </row>
    <row r="317" spans="1:3">
      <c r="A317" s="148" t="s">
        <v>1940</v>
      </c>
      <c r="B317">
        <v>116667.72</v>
      </c>
      <c r="C317">
        <v>17500.16</v>
      </c>
    </row>
    <row r="318" spans="1:3">
      <c r="A318" s="148" t="s">
        <v>2248</v>
      </c>
      <c r="B318">
        <v>42831.5</v>
      </c>
      <c r="C318">
        <v>6424.72</v>
      </c>
    </row>
    <row r="319" spans="1:3">
      <c r="A319" s="148" t="s">
        <v>3263</v>
      </c>
      <c r="B319">
        <v>146090.79</v>
      </c>
      <c r="C319">
        <v>21913.62</v>
      </c>
    </row>
    <row r="320" spans="1:3">
      <c r="A320" s="148" t="s">
        <v>3060</v>
      </c>
      <c r="B320">
        <v>59874.54</v>
      </c>
      <c r="C320">
        <v>8981.18</v>
      </c>
    </row>
    <row r="321" spans="1:3">
      <c r="A321" s="148" t="s">
        <v>3151</v>
      </c>
      <c r="B321">
        <v>87574</v>
      </c>
      <c r="C321">
        <v>13136.1</v>
      </c>
    </row>
    <row r="322" spans="1:3">
      <c r="A322" s="148" t="s">
        <v>1724</v>
      </c>
      <c r="B322">
        <v>140280.79999999999</v>
      </c>
      <c r="C322">
        <v>21042.12</v>
      </c>
    </row>
    <row r="323" spans="1:3">
      <c r="A323" s="148" t="s">
        <v>3283</v>
      </c>
      <c r="B323">
        <v>136054.38</v>
      </c>
      <c r="C323">
        <v>20408.16</v>
      </c>
    </row>
    <row r="324" spans="1:3">
      <c r="A324" s="148" t="s">
        <v>2870</v>
      </c>
      <c r="B324">
        <v>92639.25</v>
      </c>
      <c r="C324">
        <v>13895.89</v>
      </c>
    </row>
    <row r="325" spans="1:3">
      <c r="A325" s="148" t="s">
        <v>3415</v>
      </c>
      <c r="B325">
        <v>229550.4</v>
      </c>
      <c r="C325">
        <v>34432.559999999998</v>
      </c>
    </row>
    <row r="326" spans="1:3">
      <c r="A326" s="148" t="s">
        <v>3345</v>
      </c>
      <c r="B326">
        <v>321577.28000000003</v>
      </c>
      <c r="C326">
        <v>48236.59</v>
      </c>
    </row>
    <row r="327" spans="1:3">
      <c r="A327" s="148" t="s">
        <v>2080</v>
      </c>
      <c r="B327">
        <v>212462.56</v>
      </c>
      <c r="C327">
        <v>31869.38</v>
      </c>
    </row>
    <row r="328" spans="1:3">
      <c r="A328" s="148" t="s">
        <v>3316</v>
      </c>
      <c r="B328">
        <v>339426</v>
      </c>
      <c r="C328">
        <v>50913.9</v>
      </c>
    </row>
    <row r="329" spans="1:3">
      <c r="A329" s="148" t="s">
        <v>1784</v>
      </c>
      <c r="B329">
        <v>84081.12</v>
      </c>
      <c r="C329">
        <v>12612.17</v>
      </c>
    </row>
    <row r="330" spans="1:3">
      <c r="A330" s="148" t="s">
        <v>2036</v>
      </c>
      <c r="B330">
        <v>476882.07</v>
      </c>
      <c r="C330">
        <v>71532.31</v>
      </c>
    </row>
    <row r="331" spans="1:3">
      <c r="A331" s="148" t="s">
        <v>3381</v>
      </c>
      <c r="B331">
        <v>165626.37</v>
      </c>
      <c r="C331">
        <v>24843.96</v>
      </c>
    </row>
    <row r="332" spans="1:3">
      <c r="A332" s="148" t="s">
        <v>2908</v>
      </c>
      <c r="B332">
        <v>242979.3</v>
      </c>
      <c r="C332">
        <v>36446.89</v>
      </c>
    </row>
    <row r="333" spans="1:3">
      <c r="A333" s="148" t="s">
        <v>3087</v>
      </c>
      <c r="B333">
        <v>155493</v>
      </c>
      <c r="C333">
        <v>23323.95</v>
      </c>
    </row>
    <row r="334" spans="1:3">
      <c r="A334" s="148" t="s">
        <v>3075</v>
      </c>
      <c r="B334">
        <v>113298</v>
      </c>
      <c r="C334">
        <v>16994.7</v>
      </c>
    </row>
    <row r="335" spans="1:3">
      <c r="A335" s="148" t="s">
        <v>3306</v>
      </c>
      <c r="B335">
        <v>69036.149999999994</v>
      </c>
      <c r="C335">
        <v>10355.42</v>
      </c>
    </row>
    <row r="336" spans="1:3">
      <c r="A336" s="148" t="s">
        <v>2206</v>
      </c>
      <c r="B336">
        <v>66126</v>
      </c>
      <c r="C336">
        <v>9918.9</v>
      </c>
    </row>
    <row r="337" spans="1:3">
      <c r="A337" s="148" t="s">
        <v>3437</v>
      </c>
      <c r="B337">
        <v>10241.950000000001</v>
      </c>
      <c r="C337">
        <v>1536.29</v>
      </c>
    </row>
    <row r="338" spans="1:3">
      <c r="A338" s="148" t="s">
        <v>1998</v>
      </c>
      <c r="B338">
        <v>10421.120000000001</v>
      </c>
      <c r="C338">
        <v>1563.17</v>
      </c>
    </row>
    <row r="339" spans="1:3">
      <c r="A339" s="148" t="s">
        <v>2860</v>
      </c>
      <c r="B339">
        <v>79829.820000000007</v>
      </c>
      <c r="C339">
        <v>11974.47</v>
      </c>
    </row>
    <row r="340" spans="1:3">
      <c r="A340" s="148" t="s">
        <v>2020</v>
      </c>
      <c r="B340">
        <v>301251.96000000002</v>
      </c>
      <c r="C340">
        <v>45187.79</v>
      </c>
    </row>
    <row r="341" spans="1:3">
      <c r="A341" s="148" t="s">
        <v>1862</v>
      </c>
      <c r="B341">
        <v>194693</v>
      </c>
      <c r="C341">
        <v>29203.95</v>
      </c>
    </row>
    <row r="342" spans="1:3">
      <c r="A342" s="148" t="s">
        <v>2490</v>
      </c>
      <c r="B342">
        <v>172499.04</v>
      </c>
      <c r="C342">
        <v>25874.86</v>
      </c>
    </row>
    <row r="343" spans="1:3">
      <c r="A343" s="148" t="s">
        <v>1675</v>
      </c>
      <c r="B343">
        <v>209607.12</v>
      </c>
      <c r="C343">
        <v>31441.07</v>
      </c>
    </row>
    <row r="344" spans="1:3">
      <c r="A344" s="148" t="s">
        <v>2182</v>
      </c>
      <c r="B344">
        <v>63971.1</v>
      </c>
      <c r="C344">
        <v>9595.66</v>
      </c>
    </row>
    <row r="345" spans="1:3">
      <c r="A345" s="148" t="s">
        <v>2498</v>
      </c>
      <c r="B345">
        <v>123995.52</v>
      </c>
      <c r="C345">
        <v>18599.330000000002</v>
      </c>
    </row>
    <row r="346" spans="1:3">
      <c r="A346" s="148" t="s">
        <v>2527</v>
      </c>
      <c r="B346">
        <v>503228.15999999997</v>
      </c>
      <c r="C346">
        <v>75484.22</v>
      </c>
    </row>
    <row r="347" spans="1:3">
      <c r="A347" s="148" t="s">
        <v>3202</v>
      </c>
      <c r="B347">
        <v>243395.46</v>
      </c>
      <c r="C347">
        <v>36509.32</v>
      </c>
    </row>
    <row r="348" spans="1:3">
      <c r="A348" s="148" t="s">
        <v>1644</v>
      </c>
      <c r="B348">
        <v>186125.55</v>
      </c>
      <c r="C348">
        <v>27918.83</v>
      </c>
    </row>
    <row r="349" spans="1:3">
      <c r="A349" s="148" t="s">
        <v>3371</v>
      </c>
      <c r="B349">
        <v>441624.96</v>
      </c>
      <c r="C349">
        <v>66243.740000000005</v>
      </c>
    </row>
    <row r="350" spans="1:3">
      <c r="A350" s="148" t="s">
        <v>2360</v>
      </c>
      <c r="B350">
        <v>273118.14</v>
      </c>
      <c r="C350">
        <v>40967.72</v>
      </c>
    </row>
    <row r="351" spans="1:3">
      <c r="A351" s="148" t="s">
        <v>2044</v>
      </c>
      <c r="B351">
        <v>80225.52</v>
      </c>
      <c r="C351">
        <v>12033.83</v>
      </c>
    </row>
    <row r="352" spans="1:3">
      <c r="A352" s="148" t="s">
        <v>2583</v>
      </c>
      <c r="B352">
        <v>54649.919999999998</v>
      </c>
      <c r="C352">
        <v>8197.49</v>
      </c>
    </row>
    <row r="353" spans="1:3">
      <c r="A353" s="148" t="s">
        <v>2624</v>
      </c>
      <c r="B353">
        <v>53786.400000000001</v>
      </c>
      <c r="C353">
        <v>8067.96</v>
      </c>
    </row>
    <row r="354" spans="1:3">
      <c r="A354" s="148" t="s">
        <v>2146</v>
      </c>
      <c r="B354">
        <v>378973</v>
      </c>
      <c r="C354">
        <v>56845.95</v>
      </c>
    </row>
    <row r="355" spans="1:3">
      <c r="A355" s="148" t="s">
        <v>1910</v>
      </c>
      <c r="B355">
        <v>136103.6</v>
      </c>
      <c r="C355">
        <v>20415.54</v>
      </c>
    </row>
    <row r="356" spans="1:3">
      <c r="A356" s="148" t="s">
        <v>1852</v>
      </c>
      <c r="B356">
        <v>248302.88</v>
      </c>
      <c r="C356">
        <v>37245.43</v>
      </c>
    </row>
    <row r="357" spans="1:3">
      <c r="A357" s="148" t="s">
        <v>2836</v>
      </c>
      <c r="B357">
        <v>467450.72</v>
      </c>
      <c r="C357">
        <v>70117.61</v>
      </c>
    </row>
    <row r="358" spans="1:3">
      <c r="A358" s="148" t="s">
        <v>3355</v>
      </c>
      <c r="B358">
        <v>9192.9599999999991</v>
      </c>
      <c r="C358">
        <v>3677.18</v>
      </c>
    </row>
    <row r="359" spans="1:3">
      <c r="A359" s="148" t="s">
        <v>2878</v>
      </c>
      <c r="B359">
        <v>5075.84</v>
      </c>
      <c r="C359">
        <v>2030.34</v>
      </c>
    </row>
    <row r="360" spans="1:3">
      <c r="A360" s="148" t="s">
        <v>2290</v>
      </c>
      <c r="B360">
        <v>1659.68</v>
      </c>
      <c r="C360">
        <v>663.87</v>
      </c>
    </row>
    <row r="361" spans="1:3">
      <c r="A361" s="148" t="s">
        <v>2152</v>
      </c>
      <c r="B361">
        <v>282.82</v>
      </c>
      <c r="C361">
        <v>113.13</v>
      </c>
    </row>
    <row r="362" spans="1:3">
      <c r="A362" s="148" t="s">
        <v>3289</v>
      </c>
      <c r="B362">
        <v>3319.25</v>
      </c>
      <c r="C362">
        <v>1327.7</v>
      </c>
    </row>
    <row r="363" spans="1:3">
      <c r="A363" s="148" t="s">
        <v>3404</v>
      </c>
      <c r="B363">
        <v>1755.6</v>
      </c>
      <c r="C363">
        <v>702.24</v>
      </c>
    </row>
    <row r="364" spans="1:3">
      <c r="A364" s="148" t="s">
        <v>2110</v>
      </c>
      <c r="B364">
        <v>1137.3</v>
      </c>
      <c r="C364">
        <v>454.92</v>
      </c>
    </row>
    <row r="365" spans="1:3">
      <c r="A365" s="148" t="s">
        <v>3052</v>
      </c>
      <c r="B365">
        <v>8636.56</v>
      </c>
      <c r="C365">
        <v>3454.62</v>
      </c>
    </row>
    <row r="366" spans="1:3">
      <c r="A366" s="148" t="s">
        <v>2135</v>
      </c>
      <c r="B366">
        <v>1575.84</v>
      </c>
      <c r="C366">
        <v>630.34</v>
      </c>
    </row>
    <row r="367" spans="1:3">
      <c r="A367" s="148" t="s">
        <v>2480</v>
      </c>
      <c r="B367">
        <v>7835.1</v>
      </c>
      <c r="C367">
        <v>3134.04</v>
      </c>
    </row>
    <row r="368" spans="1:3">
      <c r="A368" s="148" t="s">
        <v>2088</v>
      </c>
      <c r="B368">
        <v>4314.72</v>
      </c>
      <c r="C368">
        <v>1725.89</v>
      </c>
    </row>
    <row r="369" spans="1:3">
      <c r="A369" s="148" t="s">
        <v>3002</v>
      </c>
      <c r="B369">
        <v>3306.24</v>
      </c>
      <c r="C369">
        <v>1322.5</v>
      </c>
    </row>
    <row r="370" spans="1:3">
      <c r="A370" s="148" t="s">
        <v>2636</v>
      </c>
      <c r="B370">
        <v>647.9</v>
      </c>
      <c r="C370">
        <v>259.16000000000003</v>
      </c>
    </row>
    <row r="371" spans="1:3">
      <c r="A371" s="148" t="s">
        <v>2270</v>
      </c>
      <c r="B371">
        <v>720.72</v>
      </c>
      <c r="C371">
        <v>288.29000000000002</v>
      </c>
    </row>
    <row r="372" spans="1:3">
      <c r="A372" s="148" t="s">
        <v>3377</v>
      </c>
      <c r="B372">
        <v>2300.48</v>
      </c>
      <c r="C372">
        <v>920.19</v>
      </c>
    </row>
    <row r="373" spans="1:3">
      <c r="A373" s="148" t="s">
        <v>1570</v>
      </c>
      <c r="B373">
        <v>1969.11</v>
      </c>
      <c r="C373">
        <v>787.64</v>
      </c>
    </row>
    <row r="374" spans="1:3">
      <c r="A374" s="148" t="s">
        <v>2014</v>
      </c>
      <c r="B374">
        <v>2270.88</v>
      </c>
      <c r="C374">
        <v>908.35</v>
      </c>
    </row>
    <row r="375" spans="1:3">
      <c r="A375" s="148" t="s">
        <v>2725</v>
      </c>
      <c r="B375">
        <v>783.2</v>
      </c>
      <c r="C375">
        <v>313.27999999999997</v>
      </c>
    </row>
    <row r="376" spans="1:3">
      <c r="A376" s="148" t="s">
        <v>2882</v>
      </c>
      <c r="B376">
        <v>2718.72</v>
      </c>
      <c r="C376">
        <v>1087.49</v>
      </c>
    </row>
    <row r="377" spans="1:3">
      <c r="A377" s="148" t="s">
        <v>2338</v>
      </c>
      <c r="B377">
        <v>4223.7</v>
      </c>
      <c r="C377">
        <v>1689.48</v>
      </c>
    </row>
    <row r="378" spans="1:3">
      <c r="A378" s="148" t="s">
        <v>2638</v>
      </c>
      <c r="B378">
        <v>4724.4399999999996</v>
      </c>
      <c r="C378">
        <v>1889.78</v>
      </c>
    </row>
    <row r="379" spans="1:3">
      <c r="A379" s="148" t="s">
        <v>2188</v>
      </c>
      <c r="B379">
        <v>10116.9</v>
      </c>
      <c r="C379">
        <v>4046.76</v>
      </c>
    </row>
    <row r="380" spans="1:3">
      <c r="A380" s="148" t="s">
        <v>2334</v>
      </c>
      <c r="B380">
        <v>3735.2</v>
      </c>
      <c r="C380">
        <v>1494.08</v>
      </c>
    </row>
    <row r="381" spans="1:3">
      <c r="A381" s="148" t="s">
        <v>1699</v>
      </c>
      <c r="B381">
        <v>760.76</v>
      </c>
      <c r="C381">
        <v>304.3</v>
      </c>
    </row>
    <row r="382" spans="1:3">
      <c r="A382" s="148" t="s">
        <v>2581</v>
      </c>
      <c r="B382">
        <v>7610.05</v>
      </c>
      <c r="C382">
        <v>3044.02</v>
      </c>
    </row>
    <row r="383" spans="1:3">
      <c r="A383" s="148" t="s">
        <v>1701</v>
      </c>
      <c r="B383">
        <v>10735.2</v>
      </c>
      <c r="C383">
        <v>4294.08</v>
      </c>
    </row>
    <row r="384" spans="1:3">
      <c r="A384" s="148" t="s">
        <v>2577</v>
      </c>
      <c r="B384">
        <v>10509.12</v>
      </c>
      <c r="C384">
        <v>4203.6499999999996</v>
      </c>
    </row>
    <row r="385" spans="1:3">
      <c r="A385" s="148" t="s">
        <v>3413</v>
      </c>
      <c r="B385">
        <v>5046.3999999999996</v>
      </c>
      <c r="C385">
        <v>2018.56</v>
      </c>
    </row>
    <row r="386" spans="1:3">
      <c r="A386" s="148" t="s">
        <v>2894</v>
      </c>
      <c r="B386">
        <v>7533</v>
      </c>
      <c r="C386">
        <v>3013.2</v>
      </c>
    </row>
    <row r="387" spans="1:3">
      <c r="A387" s="148" t="s">
        <v>2874</v>
      </c>
      <c r="B387">
        <v>5578.65</v>
      </c>
      <c r="C387">
        <v>2231.46</v>
      </c>
    </row>
    <row r="388" spans="1:3">
      <c r="A388" s="148" t="s">
        <v>2342</v>
      </c>
      <c r="B388">
        <v>10282.799999999999</v>
      </c>
      <c r="C388">
        <v>4113.12</v>
      </c>
    </row>
    <row r="389" spans="1:3">
      <c r="A389" s="148" t="s">
        <v>2200</v>
      </c>
      <c r="B389">
        <v>712.53</v>
      </c>
      <c r="C389">
        <v>285.01</v>
      </c>
    </row>
    <row r="390" spans="1:3">
      <c r="A390" s="148" t="s">
        <v>1932</v>
      </c>
      <c r="B390">
        <v>3570.48</v>
      </c>
      <c r="C390">
        <v>1428.19</v>
      </c>
    </row>
    <row r="391" spans="1:3">
      <c r="A391" s="148" t="s">
        <v>2820</v>
      </c>
      <c r="B391">
        <v>3925.74</v>
      </c>
      <c r="C391">
        <v>1570.3</v>
      </c>
    </row>
    <row r="392" spans="1:3">
      <c r="A392" s="148" t="s">
        <v>2804</v>
      </c>
      <c r="B392">
        <v>5429.25</v>
      </c>
      <c r="C392">
        <v>2171.6999999999998</v>
      </c>
    </row>
    <row r="393" spans="1:3">
      <c r="A393" s="148" t="s">
        <v>2258</v>
      </c>
      <c r="B393">
        <v>6059.52</v>
      </c>
      <c r="C393">
        <v>2423.81</v>
      </c>
    </row>
    <row r="394" spans="1:3">
      <c r="A394" s="148" t="s">
        <v>1860</v>
      </c>
      <c r="B394">
        <v>3376.1</v>
      </c>
      <c r="C394">
        <v>1350.44</v>
      </c>
    </row>
    <row r="395" spans="1:3">
      <c r="A395" s="148" t="s">
        <v>1728</v>
      </c>
      <c r="B395">
        <v>4719.68</v>
      </c>
      <c r="C395">
        <v>1887.87</v>
      </c>
    </row>
    <row r="396" spans="1:3">
      <c r="A396" s="148" t="s">
        <v>2711</v>
      </c>
      <c r="B396">
        <v>5900.4</v>
      </c>
      <c r="C396">
        <v>2360.16</v>
      </c>
    </row>
    <row r="397" spans="1:3">
      <c r="A397" s="148" t="s">
        <v>1601</v>
      </c>
      <c r="B397">
        <v>1686.56</v>
      </c>
      <c r="C397">
        <v>674.62</v>
      </c>
    </row>
    <row r="398" spans="1:3">
      <c r="A398" s="148" t="s">
        <v>2662</v>
      </c>
      <c r="B398">
        <v>5194.32</v>
      </c>
      <c r="C398">
        <v>2077.73</v>
      </c>
    </row>
    <row r="399" spans="1:3">
      <c r="A399" s="148" t="s">
        <v>2832</v>
      </c>
      <c r="B399">
        <v>4829.76</v>
      </c>
      <c r="C399">
        <v>1931.9</v>
      </c>
    </row>
    <row r="400" spans="1:3">
      <c r="A400" s="148" t="s">
        <v>2731</v>
      </c>
      <c r="B400">
        <v>756.96</v>
      </c>
      <c r="C400">
        <v>302.77999999999997</v>
      </c>
    </row>
    <row r="401" spans="1:3">
      <c r="A401" s="148" t="s">
        <v>2750</v>
      </c>
      <c r="B401">
        <v>8680.32</v>
      </c>
      <c r="C401">
        <v>3472.13</v>
      </c>
    </row>
    <row r="402" spans="1:3">
      <c r="A402" s="148" t="s">
        <v>3447</v>
      </c>
      <c r="B402">
        <v>5620.5</v>
      </c>
      <c r="C402">
        <v>2248.1999999999998</v>
      </c>
    </row>
    <row r="403" spans="1:3">
      <c r="A403" s="148" t="s">
        <v>2486</v>
      </c>
      <c r="B403">
        <v>1224</v>
      </c>
      <c r="C403">
        <v>489.6</v>
      </c>
    </row>
    <row r="404" spans="1:3">
      <c r="A404" s="148" t="s">
        <v>2943</v>
      </c>
      <c r="B404">
        <v>2841.6</v>
      </c>
      <c r="C404">
        <v>1136.6400000000001</v>
      </c>
    </row>
    <row r="405" spans="1:3">
      <c r="A405" s="148" t="s">
        <v>2880</v>
      </c>
      <c r="B405">
        <v>1590.84</v>
      </c>
      <c r="C405">
        <v>636.34</v>
      </c>
    </row>
    <row r="406" spans="1:3">
      <c r="A406" s="148" t="s">
        <v>3318</v>
      </c>
      <c r="B406">
        <v>573.53</v>
      </c>
      <c r="C406">
        <v>229.41</v>
      </c>
    </row>
    <row r="407" spans="1:3">
      <c r="A407" s="148" t="s">
        <v>2810</v>
      </c>
      <c r="B407">
        <v>2596.56</v>
      </c>
      <c r="C407">
        <v>1038.6199999999999</v>
      </c>
    </row>
    <row r="408" spans="1:3">
      <c r="A408" s="148" t="s">
        <v>2492</v>
      </c>
      <c r="B408">
        <v>30884</v>
      </c>
      <c r="C408">
        <v>7721</v>
      </c>
    </row>
    <row r="409" spans="1:3">
      <c r="A409" s="148" t="s">
        <v>1564</v>
      </c>
      <c r="B409">
        <v>6228.12</v>
      </c>
      <c r="C409">
        <v>1557.03</v>
      </c>
    </row>
    <row r="410" spans="1:3">
      <c r="A410" s="148" t="s">
        <v>2114</v>
      </c>
      <c r="B410">
        <v>44993.52</v>
      </c>
      <c r="C410">
        <v>11248.38</v>
      </c>
    </row>
    <row r="411" spans="1:3">
      <c r="A411" s="148" t="s">
        <v>2082</v>
      </c>
      <c r="B411">
        <v>19725.099999999999</v>
      </c>
      <c r="C411">
        <v>4931.2700000000004</v>
      </c>
    </row>
    <row r="412" spans="1:3">
      <c r="A412" s="148" t="s">
        <v>1691</v>
      </c>
      <c r="B412">
        <v>88464.6</v>
      </c>
      <c r="C412">
        <v>22116.15</v>
      </c>
    </row>
    <row r="413" spans="1:3">
      <c r="A413" s="148" t="s">
        <v>2551</v>
      </c>
      <c r="B413">
        <v>83156.160000000003</v>
      </c>
      <c r="C413">
        <v>20789.04</v>
      </c>
    </row>
    <row r="414" spans="1:3">
      <c r="A414" s="148" t="s">
        <v>2340</v>
      </c>
      <c r="B414">
        <v>7912.39</v>
      </c>
      <c r="C414">
        <v>1978.1</v>
      </c>
    </row>
    <row r="415" spans="1:3">
      <c r="A415" s="148" t="s">
        <v>2439</v>
      </c>
      <c r="B415">
        <v>21834</v>
      </c>
      <c r="C415">
        <v>5458.5</v>
      </c>
    </row>
    <row r="416" spans="1:3">
      <c r="A416" s="148" t="s">
        <v>2274</v>
      </c>
      <c r="B416">
        <v>53849.95</v>
      </c>
      <c r="C416">
        <v>13462.49</v>
      </c>
    </row>
    <row r="417" spans="1:3">
      <c r="A417" s="148" t="s">
        <v>1884</v>
      </c>
      <c r="B417">
        <v>4164.0200000000004</v>
      </c>
      <c r="C417">
        <v>1041.01</v>
      </c>
    </row>
    <row r="418" spans="1:3">
      <c r="A418" s="148" t="s">
        <v>2131</v>
      </c>
      <c r="B418">
        <v>39234</v>
      </c>
      <c r="C418">
        <v>9808.5</v>
      </c>
    </row>
    <row r="419" spans="1:3">
      <c r="A419" s="148" t="s">
        <v>2121</v>
      </c>
      <c r="B419">
        <v>21313.8</v>
      </c>
      <c r="C419">
        <v>5328.45</v>
      </c>
    </row>
    <row r="420" spans="1:3">
      <c r="A420" s="148" t="s">
        <v>2569</v>
      </c>
      <c r="B420">
        <v>13552.560000000001</v>
      </c>
      <c r="C420">
        <v>3388.1400000000003</v>
      </c>
    </row>
    <row r="421" spans="1:3">
      <c r="A421" s="148" t="s">
        <v>1552</v>
      </c>
      <c r="B421">
        <v>81459.839999999997</v>
      </c>
      <c r="C421">
        <v>20364.96</v>
      </c>
    </row>
    <row r="422" spans="1:3">
      <c r="A422" s="148" t="s">
        <v>3455</v>
      </c>
      <c r="B422">
        <v>50147.91</v>
      </c>
      <c r="C422">
        <v>12536.98</v>
      </c>
    </row>
    <row r="423" spans="1:3">
      <c r="A423" s="148" t="s">
        <v>2770</v>
      </c>
      <c r="B423">
        <v>66193.2</v>
      </c>
      <c r="C423">
        <v>16548.3</v>
      </c>
    </row>
    <row r="424" spans="1:3">
      <c r="A424" s="148" t="s">
        <v>1589</v>
      </c>
      <c r="B424">
        <v>14899.2</v>
      </c>
      <c r="C424">
        <v>3724.8</v>
      </c>
    </row>
    <row r="425" spans="1:3">
      <c r="A425" s="148" t="s">
        <v>2268</v>
      </c>
      <c r="B425">
        <v>6677.55</v>
      </c>
      <c r="C425">
        <v>1669.39</v>
      </c>
    </row>
    <row r="426" spans="1:3">
      <c r="A426" s="148" t="s">
        <v>1834</v>
      </c>
      <c r="B426">
        <v>89843.4</v>
      </c>
      <c r="C426">
        <v>22460.85</v>
      </c>
    </row>
    <row r="427" spans="1:3">
      <c r="A427" s="148" t="s">
        <v>3441</v>
      </c>
      <c r="B427">
        <v>29414.48</v>
      </c>
      <c r="C427">
        <v>7353.62</v>
      </c>
    </row>
    <row r="428" spans="1:3">
      <c r="A428" s="148" t="s">
        <v>3253</v>
      </c>
      <c r="B428">
        <v>7002.52</v>
      </c>
      <c r="C428">
        <v>1750.63</v>
      </c>
    </row>
    <row r="429" spans="1:3">
      <c r="A429" s="148" t="s">
        <v>1556</v>
      </c>
      <c r="B429">
        <v>52856.2</v>
      </c>
      <c r="C429">
        <v>13214.05</v>
      </c>
    </row>
    <row r="430" spans="1:3">
      <c r="A430" s="148" t="s">
        <v>1543</v>
      </c>
      <c r="B430">
        <v>58847.58</v>
      </c>
      <c r="C430">
        <v>14711.9</v>
      </c>
    </row>
    <row r="431" spans="1:3">
      <c r="A431" s="148" t="s">
        <v>2738</v>
      </c>
      <c r="B431">
        <v>25097.759999999998</v>
      </c>
      <c r="C431">
        <v>6274.44</v>
      </c>
    </row>
    <row r="432" spans="1:3">
      <c r="A432" s="148" t="s">
        <v>2906</v>
      </c>
      <c r="B432">
        <v>3612.24</v>
      </c>
      <c r="C432">
        <v>903.06</v>
      </c>
    </row>
    <row r="433" spans="1:3">
      <c r="A433" s="148" t="s">
        <v>2772</v>
      </c>
      <c r="B433">
        <v>70704.27</v>
      </c>
      <c r="C433">
        <v>17676.07</v>
      </c>
    </row>
    <row r="434" spans="1:3">
      <c r="A434" s="148" t="s">
        <v>2994</v>
      </c>
      <c r="B434">
        <v>68052.399999999994</v>
      </c>
      <c r="C434">
        <v>17013.099999999999</v>
      </c>
    </row>
    <row r="435" spans="1:3">
      <c r="A435" s="148" t="s">
        <v>2541</v>
      </c>
      <c r="B435">
        <v>93275.55</v>
      </c>
      <c r="C435">
        <v>23318.89</v>
      </c>
    </row>
    <row r="436" spans="1:3">
      <c r="A436" s="148" t="s">
        <v>2802</v>
      </c>
      <c r="B436">
        <v>70737.66</v>
      </c>
      <c r="C436">
        <v>17684.419999999998</v>
      </c>
    </row>
    <row r="437" spans="1:3">
      <c r="A437" s="148" t="s">
        <v>2074</v>
      </c>
      <c r="B437">
        <v>16621.2</v>
      </c>
      <c r="C437">
        <v>4155.3</v>
      </c>
    </row>
    <row r="438" spans="1:3">
      <c r="A438" s="148" t="s">
        <v>2758</v>
      </c>
      <c r="B438">
        <v>36035.85</v>
      </c>
      <c r="C438">
        <v>9008.9599999999991</v>
      </c>
    </row>
    <row r="439" spans="1:3">
      <c r="A439" s="148" t="s">
        <v>1800</v>
      </c>
      <c r="B439">
        <v>70093.17</v>
      </c>
      <c r="C439">
        <v>17523.29</v>
      </c>
    </row>
    <row r="440" spans="1:3">
      <c r="A440" s="148" t="s">
        <v>2482</v>
      </c>
      <c r="B440">
        <v>24768.9</v>
      </c>
      <c r="C440">
        <v>6192.22</v>
      </c>
    </row>
    <row r="441" spans="1:3">
      <c r="A441" s="148" t="s">
        <v>2260</v>
      </c>
      <c r="B441">
        <v>13944</v>
      </c>
      <c r="C441">
        <v>3486</v>
      </c>
    </row>
    <row r="442" spans="1:3">
      <c r="A442" s="148" t="s">
        <v>1595</v>
      </c>
      <c r="B442">
        <v>38402.639999999999</v>
      </c>
      <c r="C442">
        <v>9600.66</v>
      </c>
    </row>
    <row r="443" spans="1:3">
      <c r="A443" s="148" t="s">
        <v>3411</v>
      </c>
      <c r="B443">
        <v>73140.34</v>
      </c>
      <c r="C443">
        <v>18285.080000000002</v>
      </c>
    </row>
    <row r="444" spans="1:3">
      <c r="A444" s="148" t="s">
        <v>2806</v>
      </c>
      <c r="B444">
        <v>26003.4</v>
      </c>
      <c r="C444">
        <v>6500.85</v>
      </c>
    </row>
    <row r="445" spans="1:3">
      <c r="A445" s="148" t="s">
        <v>1934</v>
      </c>
      <c r="B445">
        <v>51707.7</v>
      </c>
      <c r="C445">
        <v>12926.92</v>
      </c>
    </row>
    <row r="446" spans="1:3">
      <c r="A446" s="148" t="s">
        <v>1808</v>
      </c>
      <c r="B446">
        <v>34583.760000000002</v>
      </c>
      <c r="C446">
        <v>8645.94</v>
      </c>
    </row>
    <row r="447" spans="1:3">
      <c r="A447" s="148" t="s">
        <v>1572</v>
      </c>
      <c r="B447">
        <v>58470.09</v>
      </c>
      <c r="C447">
        <v>14617.52</v>
      </c>
    </row>
    <row r="448" spans="1:3">
      <c r="A448" s="148" t="s">
        <v>2040</v>
      </c>
      <c r="B448">
        <v>3989</v>
      </c>
      <c r="C448">
        <v>997.25</v>
      </c>
    </row>
    <row r="449" spans="1:3">
      <c r="A449" s="148" t="s">
        <v>2123</v>
      </c>
      <c r="B449">
        <v>45137.04</v>
      </c>
      <c r="C449">
        <v>11284.26</v>
      </c>
    </row>
    <row r="450" spans="1:3">
      <c r="A450" s="148" t="s">
        <v>3105</v>
      </c>
      <c r="B450">
        <v>29508.87</v>
      </c>
      <c r="C450">
        <v>7377.22</v>
      </c>
    </row>
    <row r="451" spans="1:3">
      <c r="A451" s="148" t="s">
        <v>3479</v>
      </c>
      <c r="B451">
        <v>34824.720000000001</v>
      </c>
      <c r="C451">
        <v>8706.18</v>
      </c>
    </row>
    <row r="452" spans="1:3">
      <c r="A452" s="148" t="s">
        <v>2032</v>
      </c>
      <c r="B452">
        <v>72799.3</v>
      </c>
      <c r="C452">
        <v>18199.82</v>
      </c>
    </row>
    <row r="453" spans="1:3">
      <c r="A453" s="148" t="s">
        <v>3257</v>
      </c>
      <c r="B453">
        <v>46509.54</v>
      </c>
      <c r="C453">
        <v>11627.38</v>
      </c>
    </row>
    <row r="454" spans="1:3">
      <c r="A454" s="148" t="s">
        <v>2529</v>
      </c>
      <c r="B454">
        <v>14468.9</v>
      </c>
      <c r="C454">
        <v>3617.22</v>
      </c>
    </row>
    <row r="455" spans="1:3">
      <c r="A455" s="148" t="s">
        <v>1970</v>
      </c>
      <c r="B455">
        <v>11430.08</v>
      </c>
      <c r="C455">
        <v>2857.52</v>
      </c>
    </row>
    <row r="456" spans="1:3">
      <c r="A456" s="148" t="s">
        <v>3500</v>
      </c>
      <c r="B456">
        <v>14417.7</v>
      </c>
      <c r="C456">
        <v>3604.42</v>
      </c>
    </row>
    <row r="457" spans="1:3">
      <c r="A457" s="148" t="s">
        <v>2148</v>
      </c>
      <c r="B457">
        <v>58835</v>
      </c>
      <c r="C457">
        <v>14708.75</v>
      </c>
    </row>
    <row r="458" spans="1:3">
      <c r="A458" s="148" t="s">
        <v>1635</v>
      </c>
      <c r="B458">
        <v>90081.919999999998</v>
      </c>
      <c r="C458">
        <v>22520.48</v>
      </c>
    </row>
    <row r="459" spans="1:3">
      <c r="A459" s="148" t="s">
        <v>2686</v>
      </c>
      <c r="B459">
        <v>23762.7</v>
      </c>
      <c r="C459">
        <v>5940.68</v>
      </c>
    </row>
    <row r="460" spans="1:3">
      <c r="A460" s="148" t="s">
        <v>2469</v>
      </c>
      <c r="B460">
        <v>5369.36</v>
      </c>
      <c r="C460">
        <v>1342.34</v>
      </c>
    </row>
    <row r="461" spans="1:3">
      <c r="A461" s="148" t="s">
        <v>2674</v>
      </c>
      <c r="B461">
        <v>5949.44</v>
      </c>
      <c r="C461">
        <v>2082.3000000000002</v>
      </c>
    </row>
    <row r="462" spans="1:3">
      <c r="A462" s="148" t="s">
        <v>3027</v>
      </c>
      <c r="B462">
        <v>10252.32</v>
      </c>
      <c r="C462">
        <v>3588.31</v>
      </c>
    </row>
    <row r="463" spans="1:3">
      <c r="A463" s="148" t="s">
        <v>3255</v>
      </c>
      <c r="B463">
        <v>1776.52</v>
      </c>
      <c r="C463">
        <v>621.78</v>
      </c>
    </row>
    <row r="464" spans="1:3">
      <c r="A464" s="148" t="s">
        <v>1870</v>
      </c>
      <c r="B464">
        <v>1443.75</v>
      </c>
      <c r="C464">
        <v>505.31</v>
      </c>
    </row>
    <row r="465" spans="1:3">
      <c r="A465" s="148" t="s">
        <v>3007</v>
      </c>
      <c r="B465">
        <v>7565.04</v>
      </c>
      <c r="C465">
        <v>2647.76</v>
      </c>
    </row>
    <row r="466" spans="1:3">
      <c r="A466" s="148" t="s">
        <v>2500</v>
      </c>
      <c r="B466">
        <v>6634.95</v>
      </c>
      <c r="C466">
        <v>2322.23</v>
      </c>
    </row>
    <row r="467" spans="1:3">
      <c r="A467" s="148" t="s">
        <v>1796</v>
      </c>
      <c r="B467">
        <v>54174.5</v>
      </c>
      <c r="C467">
        <v>18961.080000000002</v>
      </c>
    </row>
    <row r="468" spans="1:3">
      <c r="A468" s="148" t="s">
        <v>2734</v>
      </c>
      <c r="B468">
        <v>17273.88</v>
      </c>
      <c r="C468">
        <v>6045.86</v>
      </c>
    </row>
    <row r="469" spans="1:3">
      <c r="A469" s="148" t="s">
        <v>1956</v>
      </c>
      <c r="B469">
        <v>16575.599999999999</v>
      </c>
      <c r="C469">
        <v>5801.46</v>
      </c>
    </row>
    <row r="470" spans="1:3">
      <c r="A470" s="148" t="s">
        <v>2559</v>
      </c>
      <c r="B470">
        <v>14211.84</v>
      </c>
      <c r="C470">
        <v>4974.1400000000003</v>
      </c>
    </row>
    <row r="471" spans="1:3">
      <c r="A471" s="148" t="s">
        <v>2961</v>
      </c>
      <c r="B471">
        <v>2552.48</v>
      </c>
      <c r="C471">
        <v>893.37</v>
      </c>
    </row>
    <row r="472" spans="1:3">
      <c r="A472" s="148" t="s">
        <v>2218</v>
      </c>
      <c r="B472">
        <v>29580.32</v>
      </c>
      <c r="C472">
        <v>10353.11</v>
      </c>
    </row>
    <row r="473" spans="1:3">
      <c r="A473" s="148" t="s">
        <v>2186</v>
      </c>
      <c r="B473">
        <v>4078.62</v>
      </c>
      <c r="C473">
        <v>1427.52</v>
      </c>
    </row>
    <row r="474" spans="1:3">
      <c r="A474" s="148" t="s">
        <v>3017</v>
      </c>
      <c r="B474">
        <v>16686</v>
      </c>
      <c r="C474">
        <v>5840.1</v>
      </c>
    </row>
    <row r="475" spans="1:3">
      <c r="A475" s="148" t="s">
        <v>2976</v>
      </c>
      <c r="B475">
        <v>8347.2000000000007</v>
      </c>
      <c r="C475">
        <v>2921.52</v>
      </c>
    </row>
    <row r="476" spans="1:3">
      <c r="A476" s="148" t="s">
        <v>3281</v>
      </c>
      <c r="B476">
        <v>21542.22</v>
      </c>
      <c r="C476">
        <v>7539.78</v>
      </c>
    </row>
    <row r="477" spans="1:3">
      <c r="A477" s="148" t="s">
        <v>2900</v>
      </c>
      <c r="B477">
        <v>18081.36</v>
      </c>
      <c r="C477">
        <v>6328.48</v>
      </c>
    </row>
    <row r="478" spans="1:3">
      <c r="A478" s="148" t="s">
        <v>2465</v>
      </c>
      <c r="B478">
        <v>2612.25</v>
      </c>
      <c r="C478">
        <v>914.29</v>
      </c>
    </row>
    <row r="479" spans="1:3">
      <c r="A479" s="148" t="s">
        <v>1992</v>
      </c>
      <c r="B479">
        <v>1380</v>
      </c>
      <c r="C479">
        <v>483</v>
      </c>
    </row>
    <row r="480" spans="1:3">
      <c r="A480" s="148" t="s">
        <v>2535</v>
      </c>
      <c r="B480">
        <v>29849.360000000001</v>
      </c>
      <c r="C480">
        <v>10447.280000000001</v>
      </c>
    </row>
    <row r="481" spans="1:3">
      <c r="A481" s="148" t="s">
        <v>1720</v>
      </c>
      <c r="B481">
        <v>4418.82</v>
      </c>
      <c r="C481">
        <v>1546.59</v>
      </c>
    </row>
    <row r="482" spans="1:3">
      <c r="A482" s="148" t="s">
        <v>1938</v>
      </c>
      <c r="B482">
        <v>4940.32</v>
      </c>
      <c r="C482">
        <v>1729.11</v>
      </c>
    </row>
    <row r="483" spans="1:3">
      <c r="A483" s="148" t="s">
        <v>3244</v>
      </c>
      <c r="B483">
        <v>4455.6000000000004</v>
      </c>
      <c r="C483">
        <v>1559.46</v>
      </c>
    </row>
    <row r="484" spans="1:3">
      <c r="A484" s="148" t="s">
        <v>3119</v>
      </c>
      <c r="B484">
        <v>11811.6</v>
      </c>
      <c r="C484">
        <v>4134.0600000000004</v>
      </c>
    </row>
    <row r="485" spans="1:3">
      <c r="A485" s="148" t="s">
        <v>3210</v>
      </c>
      <c r="B485">
        <v>9411.2800000000007</v>
      </c>
      <c r="C485">
        <v>3293.95</v>
      </c>
    </row>
    <row r="486" spans="1:3">
      <c r="A486" s="148" t="s">
        <v>1888</v>
      </c>
      <c r="B486">
        <v>27245.68</v>
      </c>
      <c r="C486">
        <v>9535.99</v>
      </c>
    </row>
    <row r="487" spans="1:3">
      <c r="A487" s="148" t="s">
        <v>2842</v>
      </c>
      <c r="B487">
        <v>3972.44</v>
      </c>
      <c r="C487">
        <v>1390.35</v>
      </c>
    </row>
    <row r="488" spans="1:3">
      <c r="A488" s="148" t="s">
        <v>3129</v>
      </c>
      <c r="B488">
        <v>7358.12</v>
      </c>
      <c r="C488">
        <v>2575.34</v>
      </c>
    </row>
    <row r="489" spans="1:3">
      <c r="A489" s="148" t="s">
        <v>2042</v>
      </c>
      <c r="B489">
        <v>28522.880000000001</v>
      </c>
      <c r="C489">
        <v>9983.01</v>
      </c>
    </row>
    <row r="490" spans="1:3">
      <c r="A490" s="148" t="s">
        <v>2266</v>
      </c>
      <c r="B490">
        <v>7309.44</v>
      </c>
      <c r="C490">
        <v>2558.3000000000002</v>
      </c>
    </row>
    <row r="491" spans="1:3">
      <c r="A491" s="148" t="s">
        <v>1758</v>
      </c>
      <c r="B491">
        <v>10652.16</v>
      </c>
      <c r="C491">
        <v>3728.26</v>
      </c>
    </row>
    <row r="492" spans="1:3">
      <c r="A492" s="148" t="s">
        <v>2922</v>
      </c>
      <c r="B492">
        <v>3564.45</v>
      </c>
      <c r="C492">
        <v>1247.56</v>
      </c>
    </row>
    <row r="493" spans="1:3">
      <c r="A493" s="148" t="s">
        <v>2601</v>
      </c>
      <c r="B493">
        <v>5034.3999999999996</v>
      </c>
      <c r="C493">
        <v>1762.04</v>
      </c>
    </row>
    <row r="494" spans="1:3">
      <c r="A494" s="148" t="s">
        <v>1830</v>
      </c>
      <c r="B494">
        <v>3611.28</v>
      </c>
      <c r="C494">
        <v>1263.95</v>
      </c>
    </row>
    <row r="495" spans="1:3">
      <c r="A495" s="148" t="s">
        <v>3395</v>
      </c>
      <c r="B495">
        <v>2567.1</v>
      </c>
      <c r="C495">
        <v>898.48</v>
      </c>
    </row>
    <row r="496" spans="1:3">
      <c r="A496" s="148" t="s">
        <v>1641</v>
      </c>
      <c r="B496">
        <v>2044.8</v>
      </c>
      <c r="C496">
        <v>715.68</v>
      </c>
    </row>
    <row r="497" spans="1:3">
      <c r="A497" s="148" t="s">
        <v>3039</v>
      </c>
      <c r="B497">
        <v>2500.96</v>
      </c>
      <c r="C497">
        <v>875.34</v>
      </c>
    </row>
    <row r="498" spans="1:3">
      <c r="A498" s="148" t="s">
        <v>2076</v>
      </c>
      <c r="B498">
        <v>5425.68</v>
      </c>
      <c r="C498">
        <v>1898.99</v>
      </c>
    </row>
    <row r="499" spans="1:3">
      <c r="A499" s="148" t="s">
        <v>2449</v>
      </c>
      <c r="B499">
        <v>2144.85</v>
      </c>
      <c r="C499">
        <v>750.7</v>
      </c>
    </row>
    <row r="500" spans="1:3">
      <c r="A500" s="148" t="s">
        <v>2092</v>
      </c>
      <c r="B500">
        <v>4092.73</v>
      </c>
      <c r="C500">
        <v>1432.46</v>
      </c>
    </row>
    <row r="501" spans="1:3">
      <c r="A501" s="148" t="s">
        <v>1604</v>
      </c>
      <c r="B501">
        <v>24791.760000000002</v>
      </c>
      <c r="C501">
        <v>8677.119999999999</v>
      </c>
    </row>
    <row r="502" spans="1:3">
      <c r="A502" s="148" t="s">
        <v>2332</v>
      </c>
      <c r="B502">
        <v>14956.2</v>
      </c>
      <c r="C502">
        <v>5234.67</v>
      </c>
    </row>
    <row r="503" spans="1:3">
      <c r="A503" s="148" t="s">
        <v>2034</v>
      </c>
      <c r="B503">
        <v>29736.9</v>
      </c>
      <c r="C503">
        <v>10407.91</v>
      </c>
    </row>
    <row r="504" spans="1:3">
      <c r="A504" s="148" t="s">
        <v>1770</v>
      </c>
      <c r="B504">
        <v>29442.400000000001</v>
      </c>
      <c r="C504">
        <v>10304.84</v>
      </c>
    </row>
    <row r="505" spans="1:3">
      <c r="A505" s="148" t="s">
        <v>3273</v>
      </c>
      <c r="B505">
        <v>3691.2</v>
      </c>
      <c r="C505">
        <v>1291.92</v>
      </c>
    </row>
    <row r="506" spans="1:3">
      <c r="A506" s="148" t="s">
        <v>3461</v>
      </c>
      <c r="B506">
        <v>1410.3</v>
      </c>
      <c r="C506">
        <v>493.6</v>
      </c>
    </row>
    <row r="507" spans="1:3">
      <c r="A507" s="148" t="s">
        <v>1582</v>
      </c>
      <c r="B507">
        <v>10536</v>
      </c>
      <c r="C507">
        <v>3687.6</v>
      </c>
    </row>
    <row r="508" spans="1:3">
      <c r="A508" s="148" t="s">
        <v>1946</v>
      </c>
      <c r="B508">
        <v>3000.48</v>
      </c>
      <c r="C508">
        <v>1050.17</v>
      </c>
    </row>
    <row r="509" spans="1:3">
      <c r="A509" s="148" t="s">
        <v>3009</v>
      </c>
      <c r="B509">
        <v>32733</v>
      </c>
      <c r="C509">
        <v>11456.55</v>
      </c>
    </row>
    <row r="510" spans="1:3">
      <c r="A510" s="148" t="s">
        <v>2423</v>
      </c>
      <c r="B510">
        <v>22305.15</v>
      </c>
      <c r="C510">
        <v>7806.8</v>
      </c>
    </row>
    <row r="511" spans="1:3">
      <c r="A511" s="148" t="s">
        <v>3115</v>
      </c>
      <c r="B511">
        <v>2872.32</v>
      </c>
      <c r="C511">
        <v>1005.31</v>
      </c>
    </row>
    <row r="512" spans="1:3">
      <c r="A512" s="148" t="s">
        <v>2628</v>
      </c>
      <c r="B512">
        <v>8782.6200000000008</v>
      </c>
      <c r="C512">
        <v>3073.92</v>
      </c>
    </row>
    <row r="513" spans="1:3">
      <c r="A513" s="148" t="s">
        <v>2166</v>
      </c>
      <c r="B513">
        <v>13098.6</v>
      </c>
      <c r="C513">
        <v>4584.51</v>
      </c>
    </row>
    <row r="514" spans="1:3">
      <c r="A514" s="148" t="s">
        <v>2660</v>
      </c>
      <c r="B514">
        <v>17875.2</v>
      </c>
      <c r="C514">
        <v>6256.32</v>
      </c>
    </row>
    <row r="515" spans="1:3">
      <c r="A515" s="148" t="s">
        <v>2172</v>
      </c>
      <c r="B515">
        <v>5829.12</v>
      </c>
      <c r="C515">
        <v>2040.19</v>
      </c>
    </row>
    <row r="516" spans="1:3">
      <c r="A516" s="148" t="s">
        <v>2862</v>
      </c>
      <c r="B516">
        <v>23134.32</v>
      </c>
      <c r="C516">
        <v>8097.01</v>
      </c>
    </row>
    <row r="517" spans="1:3">
      <c r="A517" s="148" t="s">
        <v>2084</v>
      </c>
      <c r="B517">
        <v>23778.52</v>
      </c>
      <c r="C517">
        <v>8322.48</v>
      </c>
    </row>
    <row r="518" spans="1:3">
      <c r="A518" s="148" t="s">
        <v>2112</v>
      </c>
      <c r="B518">
        <v>4257.33</v>
      </c>
      <c r="C518">
        <v>1490.07</v>
      </c>
    </row>
    <row r="519" spans="1:3">
      <c r="A519" s="148" t="s">
        <v>2090</v>
      </c>
      <c r="B519">
        <v>5208.16</v>
      </c>
      <c r="C519">
        <v>1822.86</v>
      </c>
    </row>
    <row r="520" spans="1:3">
      <c r="A520" s="148" t="s">
        <v>1591</v>
      </c>
      <c r="B520">
        <v>9642.36</v>
      </c>
      <c r="C520">
        <v>3374.83</v>
      </c>
    </row>
    <row r="521" spans="1:3">
      <c r="A521" s="148" t="s">
        <v>3398</v>
      </c>
      <c r="B521">
        <v>8415</v>
      </c>
      <c r="C521">
        <v>2945.25</v>
      </c>
    </row>
    <row r="522" spans="1:3">
      <c r="A522" s="148" t="s">
        <v>2398</v>
      </c>
      <c r="B522">
        <v>53866.53</v>
      </c>
      <c r="C522">
        <v>18853.28</v>
      </c>
    </row>
    <row r="523" spans="1:3">
      <c r="A523" s="148" t="s">
        <v>2640</v>
      </c>
      <c r="B523">
        <v>16256.24</v>
      </c>
      <c r="C523">
        <v>5689.68</v>
      </c>
    </row>
    <row r="524" spans="1:3">
      <c r="A524" s="148" t="s">
        <v>2022</v>
      </c>
      <c r="B524">
        <v>1726.6</v>
      </c>
      <c r="C524">
        <v>604.30999999999995</v>
      </c>
    </row>
    <row r="525" spans="1:3">
      <c r="A525" s="148" t="s">
        <v>1754</v>
      </c>
      <c r="B525">
        <v>8636</v>
      </c>
      <c r="C525">
        <v>3022.6</v>
      </c>
    </row>
    <row r="526" spans="1:3">
      <c r="A526" s="148" t="s">
        <v>2949</v>
      </c>
      <c r="B526">
        <v>15040.8</v>
      </c>
      <c r="C526">
        <v>5264.28</v>
      </c>
    </row>
    <row r="527" spans="1:3">
      <c r="A527" s="148" t="s">
        <v>2672</v>
      </c>
      <c r="B527">
        <v>8918</v>
      </c>
      <c r="C527">
        <v>3121.3</v>
      </c>
    </row>
    <row r="528" spans="1:3">
      <c r="A528" s="148" t="s">
        <v>3113</v>
      </c>
      <c r="B528">
        <v>6489.54</v>
      </c>
      <c r="C528">
        <v>2271.34</v>
      </c>
    </row>
    <row r="529" spans="1:3">
      <c r="A529" s="148" t="s">
        <v>3502</v>
      </c>
      <c r="B529">
        <v>2785</v>
      </c>
      <c r="C529">
        <v>974.75</v>
      </c>
    </row>
    <row r="530" spans="1:3">
      <c r="A530" s="148" t="s">
        <v>3337</v>
      </c>
      <c r="B530">
        <v>3803.28</v>
      </c>
      <c r="C530">
        <v>1331.15</v>
      </c>
    </row>
    <row r="531" spans="1:3">
      <c r="A531" s="148" t="s">
        <v>3351</v>
      </c>
      <c r="B531">
        <v>5366.9</v>
      </c>
      <c r="C531">
        <v>1878.41</v>
      </c>
    </row>
    <row r="532" spans="1:3">
      <c r="A532" s="148" t="s">
        <v>2727</v>
      </c>
      <c r="B532">
        <v>4828.16</v>
      </c>
      <c r="C532">
        <v>1689.86</v>
      </c>
    </row>
    <row r="533" spans="1:3">
      <c r="A533" s="148" t="s">
        <v>2575</v>
      </c>
      <c r="B533">
        <v>2354.2199999999998</v>
      </c>
      <c r="C533">
        <v>823.98</v>
      </c>
    </row>
    <row r="534" spans="1:3">
      <c r="A534" s="148" t="s">
        <v>3335</v>
      </c>
      <c r="B534">
        <v>8213.76</v>
      </c>
      <c r="C534">
        <v>2874.82</v>
      </c>
    </row>
    <row r="535" spans="1:3">
      <c r="A535" s="148" t="s">
        <v>3214</v>
      </c>
      <c r="B535">
        <v>3392.46</v>
      </c>
      <c r="C535">
        <v>1187.3599999999999</v>
      </c>
    </row>
    <row r="536" spans="1:3">
      <c r="A536" s="148" t="s">
        <v>3097</v>
      </c>
      <c r="B536">
        <v>26359.65</v>
      </c>
      <c r="C536">
        <v>9225.8799999999992</v>
      </c>
    </row>
    <row r="537" spans="1:3">
      <c r="A537" s="148" t="s">
        <v>3481</v>
      </c>
      <c r="B537">
        <v>42794.46</v>
      </c>
      <c r="C537">
        <v>14978.06</v>
      </c>
    </row>
    <row r="538" spans="1:3">
      <c r="A538" s="148" t="s">
        <v>2417</v>
      </c>
      <c r="B538">
        <v>9393.42</v>
      </c>
      <c r="C538">
        <v>3287.7</v>
      </c>
    </row>
    <row r="539" spans="1:3">
      <c r="A539" s="148" t="s">
        <v>3029</v>
      </c>
      <c r="B539">
        <v>8392.02</v>
      </c>
      <c r="C539">
        <v>2937.21</v>
      </c>
    </row>
    <row r="540" spans="1:3">
      <c r="A540" s="148" t="s">
        <v>2226</v>
      </c>
      <c r="B540">
        <v>8920.7999999999993</v>
      </c>
      <c r="C540">
        <v>3122.28</v>
      </c>
    </row>
    <row r="541" spans="1:3">
      <c r="A541" s="148" t="s">
        <v>2537</v>
      </c>
      <c r="B541">
        <v>32094.720000000001</v>
      </c>
      <c r="C541">
        <v>11233.15</v>
      </c>
    </row>
    <row r="542" spans="1:3">
      <c r="A542" s="148" t="s">
        <v>1714</v>
      </c>
      <c r="B542">
        <v>19499.759999999998</v>
      </c>
      <c r="C542">
        <v>6824.92</v>
      </c>
    </row>
    <row r="543" spans="1:3">
      <c r="A543" s="148" t="s">
        <v>1856</v>
      </c>
      <c r="B543">
        <v>4408.95</v>
      </c>
      <c r="C543">
        <v>1543.13</v>
      </c>
    </row>
    <row r="544" spans="1:3">
      <c r="A544" s="148" t="s">
        <v>2143</v>
      </c>
      <c r="B544">
        <v>9750.84</v>
      </c>
      <c r="C544">
        <v>3412.79</v>
      </c>
    </row>
    <row r="545" spans="1:3">
      <c r="A545" s="148" t="s">
        <v>3393</v>
      </c>
      <c r="B545">
        <v>30114.36</v>
      </c>
      <c r="C545">
        <v>10540.03</v>
      </c>
    </row>
    <row r="546" spans="1:3">
      <c r="A546" s="148" t="s">
        <v>2243</v>
      </c>
      <c r="B546">
        <v>11530.88</v>
      </c>
      <c r="C546">
        <v>4035.81</v>
      </c>
    </row>
    <row r="547" spans="1:3">
      <c r="A547" s="148" t="s">
        <v>2024</v>
      </c>
      <c r="B547">
        <v>33320</v>
      </c>
      <c r="C547">
        <v>11662</v>
      </c>
    </row>
    <row r="548" spans="1:3">
      <c r="A548" s="148" t="s">
        <v>3163</v>
      </c>
      <c r="B548">
        <v>5621.15</v>
      </c>
      <c r="C548">
        <v>1967.4</v>
      </c>
    </row>
    <row r="549" spans="1:3">
      <c r="A549" s="148" t="s">
        <v>1846</v>
      </c>
      <c r="B549">
        <v>214294.32</v>
      </c>
      <c r="C549">
        <v>32144.15</v>
      </c>
    </row>
    <row r="550" spans="1:3">
      <c r="A550" s="148" t="s">
        <v>2104</v>
      </c>
      <c r="B550">
        <v>418665.24</v>
      </c>
      <c r="C550">
        <v>62799.79</v>
      </c>
    </row>
    <row r="551" spans="1:3">
      <c r="A551" s="148" t="s">
        <v>2066</v>
      </c>
      <c r="B551">
        <v>60790.619999999995</v>
      </c>
      <c r="C551">
        <v>9118.59</v>
      </c>
    </row>
    <row r="552" spans="1:3">
      <c r="A552" s="148" t="s">
        <v>2516</v>
      </c>
      <c r="B552">
        <v>164114.23999999999</v>
      </c>
      <c r="C552">
        <v>24617.14</v>
      </c>
    </row>
    <row r="553" spans="1:3">
      <c r="A553" s="148" t="s">
        <v>2798</v>
      </c>
      <c r="B553">
        <v>51966.36</v>
      </c>
      <c r="C553">
        <v>7794.95</v>
      </c>
    </row>
    <row r="554" spans="1:3">
      <c r="A554" s="148" t="s">
        <v>1978</v>
      </c>
      <c r="B554">
        <v>261519.44</v>
      </c>
      <c r="C554">
        <v>39227.919999999998</v>
      </c>
    </row>
    <row r="555" spans="1:3">
      <c r="A555" s="148" t="s">
        <v>2214</v>
      </c>
      <c r="B555">
        <v>239606.64</v>
      </c>
      <c r="C555">
        <v>35941</v>
      </c>
    </row>
    <row r="556" spans="1:3">
      <c r="A556" s="148" t="s">
        <v>3267</v>
      </c>
      <c r="B556">
        <v>50301.9</v>
      </c>
      <c r="C556">
        <v>7545.28</v>
      </c>
    </row>
    <row r="557" spans="1:3">
      <c r="A557" s="148" t="s">
        <v>2154</v>
      </c>
      <c r="B557">
        <v>97079.94</v>
      </c>
      <c r="C557">
        <v>14561.99</v>
      </c>
    </row>
    <row r="558" spans="1:3">
      <c r="A558" s="148" t="s">
        <v>1890</v>
      </c>
      <c r="B558">
        <v>41702.699999999997</v>
      </c>
      <c r="C558">
        <v>6255.4</v>
      </c>
    </row>
    <row r="559" spans="1:3">
      <c r="A559" s="148" t="s">
        <v>2427</v>
      </c>
      <c r="B559">
        <v>86169.72</v>
      </c>
      <c r="C559">
        <v>12925.46</v>
      </c>
    </row>
    <row r="560" spans="1:3">
      <c r="A560" s="148" t="s">
        <v>2788</v>
      </c>
      <c r="B560">
        <v>414709.2</v>
      </c>
      <c r="C560">
        <v>62206.38</v>
      </c>
    </row>
    <row r="561" spans="1:3">
      <c r="A561" s="148" t="s">
        <v>2840</v>
      </c>
      <c r="B561">
        <v>190254.48</v>
      </c>
      <c r="C561">
        <v>28538.17</v>
      </c>
    </row>
    <row r="562" spans="1:3">
      <c r="A562" s="148" t="s">
        <v>2139</v>
      </c>
      <c r="B562">
        <v>28527.06</v>
      </c>
      <c r="C562">
        <v>4279.0600000000004</v>
      </c>
    </row>
    <row r="563" spans="1:3">
      <c r="A563" s="148" t="s">
        <v>2692</v>
      </c>
      <c r="B563">
        <v>53660.639999999999</v>
      </c>
      <c r="C563">
        <v>8049.1</v>
      </c>
    </row>
    <row r="564" spans="1:3">
      <c r="A564" s="148" t="s">
        <v>1718</v>
      </c>
      <c r="B564">
        <v>193955.55</v>
      </c>
      <c r="C564">
        <v>29093.33</v>
      </c>
    </row>
    <row r="565" spans="1:3">
      <c r="A565" s="148" t="s">
        <v>2740</v>
      </c>
      <c r="B565">
        <v>294831.95</v>
      </c>
      <c r="C565">
        <v>44224.79</v>
      </c>
    </row>
    <row r="566" spans="1:3">
      <c r="A566" s="148" t="s">
        <v>3259</v>
      </c>
      <c r="B566">
        <v>92113.14</v>
      </c>
      <c r="C566">
        <v>13816.97</v>
      </c>
    </row>
    <row r="567" spans="1:3">
      <c r="A567" s="148" t="s">
        <v>2070</v>
      </c>
      <c r="B567">
        <v>106819.72</v>
      </c>
      <c r="C567">
        <v>16022.96</v>
      </c>
    </row>
    <row r="568" spans="1:3">
      <c r="A568" s="148" t="s">
        <v>2648</v>
      </c>
      <c r="B568">
        <v>304327.67999999999</v>
      </c>
      <c r="C568">
        <v>45649.15</v>
      </c>
    </row>
    <row r="569" spans="1:3">
      <c r="A569" s="148" t="s">
        <v>2308</v>
      </c>
      <c r="B569">
        <v>610802.64</v>
      </c>
      <c r="C569">
        <v>91620.4</v>
      </c>
    </row>
    <row r="570" spans="1:3">
      <c r="A570" s="148" t="s">
        <v>1772</v>
      </c>
      <c r="B570">
        <v>423184.4</v>
      </c>
      <c r="C570">
        <v>63477.66</v>
      </c>
    </row>
    <row r="571" spans="1:3">
      <c r="A571" s="148" t="s">
        <v>2547</v>
      </c>
      <c r="B571">
        <v>154284.63</v>
      </c>
      <c r="C571">
        <v>23142.69</v>
      </c>
    </row>
    <row r="572" spans="1:3">
      <c r="A572" s="148" t="s">
        <v>2930</v>
      </c>
      <c r="B572">
        <v>362804.94</v>
      </c>
      <c r="C572">
        <v>54420.74</v>
      </c>
    </row>
    <row r="573" spans="1:3">
      <c r="A573" s="148" t="s">
        <v>2571</v>
      </c>
      <c r="B573">
        <v>179298.21</v>
      </c>
      <c r="C573">
        <v>26894.73</v>
      </c>
    </row>
    <row r="574" spans="1:3">
      <c r="A574" s="148" t="s">
        <v>2706</v>
      </c>
      <c r="B574">
        <v>280108.79999999999</v>
      </c>
      <c r="C574">
        <v>42016.32</v>
      </c>
    </row>
    <row r="575" spans="1:3">
      <c r="A575" s="148" t="s">
        <v>1974</v>
      </c>
      <c r="B575">
        <v>66140.88</v>
      </c>
      <c r="C575">
        <v>9921.1299999999992</v>
      </c>
    </row>
    <row r="576" spans="1:3">
      <c r="A576" s="148" t="s">
        <v>3365</v>
      </c>
      <c r="B576">
        <v>140343.21</v>
      </c>
      <c r="C576">
        <v>21051.48</v>
      </c>
    </row>
    <row r="577" spans="1:3">
      <c r="A577" s="148" t="s">
        <v>1896</v>
      </c>
      <c r="B577">
        <v>87134.32</v>
      </c>
      <c r="C577">
        <v>13070.15</v>
      </c>
    </row>
    <row r="578" spans="1:3">
      <c r="A578" s="148" t="s">
        <v>2237</v>
      </c>
      <c r="B578">
        <v>295520</v>
      </c>
      <c r="C578">
        <v>44328</v>
      </c>
    </row>
    <row r="579" spans="1:3">
      <c r="A579" s="148" t="s">
        <v>2939</v>
      </c>
      <c r="B579">
        <v>198652.65</v>
      </c>
      <c r="C579">
        <v>29797.9</v>
      </c>
    </row>
    <row r="580" spans="1:3">
      <c r="A580" s="148" t="s">
        <v>2467</v>
      </c>
      <c r="B580">
        <v>31300.41</v>
      </c>
      <c r="C580">
        <v>4695.0600000000004</v>
      </c>
    </row>
    <row r="581" spans="1:3">
      <c r="A581" s="148" t="s">
        <v>2644</v>
      </c>
      <c r="B581">
        <v>319510.24</v>
      </c>
      <c r="C581">
        <v>47926.54</v>
      </c>
    </row>
    <row r="582" spans="1:3">
      <c r="A582" s="148" t="s">
        <v>3379</v>
      </c>
      <c r="B582">
        <v>206041.23</v>
      </c>
      <c r="C582">
        <v>30906.18</v>
      </c>
    </row>
    <row r="583" spans="1:3">
      <c r="A583" s="148" t="s">
        <v>2510</v>
      </c>
      <c r="B583">
        <v>79779.839999999997</v>
      </c>
      <c r="C583">
        <v>11966.98</v>
      </c>
    </row>
    <row r="584" spans="1:3">
      <c r="A584" s="148" t="s">
        <v>2336</v>
      </c>
      <c r="B584">
        <v>205020.36</v>
      </c>
      <c r="C584">
        <v>30753.05</v>
      </c>
    </row>
    <row r="585" spans="1:3">
      <c r="A585" s="148" t="s">
        <v>2384</v>
      </c>
      <c r="B585">
        <v>97128.72</v>
      </c>
      <c r="C585">
        <v>14569.31</v>
      </c>
    </row>
    <row r="586" spans="1:3">
      <c r="A586" s="148" t="s">
        <v>2650</v>
      </c>
      <c r="B586">
        <v>218724.96</v>
      </c>
      <c r="C586">
        <v>32808.74</v>
      </c>
    </row>
    <row r="587" spans="1:3">
      <c r="A587" s="148" t="s">
        <v>3424</v>
      </c>
      <c r="B587">
        <v>55402.5</v>
      </c>
      <c r="C587">
        <v>8310.3799999999992</v>
      </c>
    </row>
    <row r="588" spans="1:3">
      <c r="A588" s="148" t="s">
        <v>3212</v>
      </c>
      <c r="B588">
        <v>51408</v>
      </c>
      <c r="C588">
        <v>7711.2</v>
      </c>
    </row>
    <row r="589" spans="1:3">
      <c r="A589" s="148" t="s">
        <v>2796</v>
      </c>
      <c r="B589">
        <v>105325.44</v>
      </c>
      <c r="C589">
        <v>15798.82</v>
      </c>
    </row>
    <row r="590" spans="1:3">
      <c r="A590" s="148" t="s">
        <v>3095</v>
      </c>
      <c r="B590">
        <v>156277.20000000001</v>
      </c>
      <c r="C590">
        <v>23441.58</v>
      </c>
    </row>
    <row r="591" spans="1:3">
      <c r="A591" s="148" t="s">
        <v>2048</v>
      </c>
      <c r="B591">
        <v>126497.28</v>
      </c>
      <c r="C591">
        <v>18974.59</v>
      </c>
    </row>
    <row r="592" spans="1:3">
      <c r="A592" s="148" t="s">
        <v>3143</v>
      </c>
      <c r="B592">
        <v>219829.68</v>
      </c>
      <c r="C592">
        <v>32974.449999999997</v>
      </c>
    </row>
    <row r="593" spans="1:3">
      <c r="A593" s="148" t="s">
        <v>2409</v>
      </c>
      <c r="B593">
        <v>483130.17</v>
      </c>
      <c r="C593">
        <v>72469.53</v>
      </c>
    </row>
    <row r="594" spans="1:3">
      <c r="A594" s="148" t="s">
        <v>3023</v>
      </c>
      <c r="B594">
        <v>20388.900000000001</v>
      </c>
      <c r="C594">
        <v>3058.34</v>
      </c>
    </row>
    <row r="595" spans="1:3">
      <c r="A595" s="148" t="s">
        <v>2119</v>
      </c>
      <c r="B595">
        <v>350135.8</v>
      </c>
      <c r="C595">
        <v>52520.37</v>
      </c>
    </row>
    <row r="596" spans="1:3">
      <c r="A596" s="148" t="s">
        <v>2394</v>
      </c>
      <c r="B596">
        <v>186286.74</v>
      </c>
      <c r="C596">
        <v>27943.01</v>
      </c>
    </row>
    <row r="597" spans="1:3">
      <c r="A597" s="148" t="s">
        <v>2971</v>
      </c>
      <c r="B597">
        <v>89557.56</v>
      </c>
      <c r="C597">
        <v>13433.63</v>
      </c>
    </row>
    <row r="598" spans="1:3">
      <c r="A598" s="148" t="s">
        <v>3068</v>
      </c>
      <c r="B598">
        <v>330916.74</v>
      </c>
      <c r="C598">
        <v>49637.51</v>
      </c>
    </row>
    <row r="599" spans="1:3">
      <c r="A599" s="148" t="s">
        <v>1560</v>
      </c>
      <c r="B599">
        <v>269582.40000000002</v>
      </c>
      <c r="C599">
        <v>40437.360000000001</v>
      </c>
    </row>
    <row r="600" spans="1:3">
      <c r="A600" s="148" t="s">
        <v>3133</v>
      </c>
      <c r="B600">
        <v>252198.38</v>
      </c>
      <c r="C600">
        <v>37829.760000000002</v>
      </c>
    </row>
    <row r="601" spans="1:3">
      <c r="A601" s="148" t="s">
        <v>2937</v>
      </c>
      <c r="B601">
        <v>453969.45</v>
      </c>
      <c r="C601">
        <v>68095.42</v>
      </c>
    </row>
    <row r="602" spans="1:3">
      <c r="A602" s="148" t="s">
        <v>1744</v>
      </c>
      <c r="B602">
        <v>395163</v>
      </c>
      <c r="C602">
        <v>59274.45</v>
      </c>
    </row>
    <row r="603" spans="1:3">
      <c r="A603" s="148" t="s">
        <v>1623</v>
      </c>
      <c r="B603">
        <v>66667.199999999997</v>
      </c>
      <c r="C603">
        <v>10000.08</v>
      </c>
    </row>
    <row r="604" spans="1:3">
      <c r="A604" s="148" t="s">
        <v>3383</v>
      </c>
      <c r="B604">
        <v>365830.08</v>
      </c>
      <c r="C604">
        <v>54874.51</v>
      </c>
    </row>
    <row r="605" spans="1:3">
      <c r="A605" s="148" t="s">
        <v>2822</v>
      </c>
      <c r="B605">
        <v>98809.600000000006</v>
      </c>
      <c r="C605">
        <v>14821.44</v>
      </c>
    </row>
    <row r="606" spans="1:3">
      <c r="A606" s="148" t="s">
        <v>1697</v>
      </c>
      <c r="B606">
        <v>532378.89999999991</v>
      </c>
      <c r="C606">
        <v>79856.84</v>
      </c>
    </row>
    <row r="607" spans="1:3">
      <c r="A607" s="148" t="s">
        <v>2520</v>
      </c>
      <c r="B607">
        <v>294889.98</v>
      </c>
      <c r="C607">
        <v>44233.5</v>
      </c>
    </row>
    <row r="608" spans="1:3">
      <c r="A608" s="148" t="s">
        <v>2030</v>
      </c>
      <c r="B608">
        <v>218016.96</v>
      </c>
      <c r="C608">
        <v>32702.54</v>
      </c>
    </row>
    <row r="609" spans="1:3">
      <c r="A609" s="148" t="s">
        <v>2280</v>
      </c>
      <c r="B609">
        <v>184350.6</v>
      </c>
      <c r="C609">
        <v>27652.59</v>
      </c>
    </row>
    <row r="610" spans="1:3">
      <c r="A610" s="148" t="s">
        <v>1942</v>
      </c>
      <c r="B610">
        <v>299506.40999999997</v>
      </c>
      <c r="C610">
        <v>44925.96</v>
      </c>
    </row>
    <row r="611" spans="1:3">
      <c r="A611" s="148" t="s">
        <v>3385</v>
      </c>
      <c r="B611">
        <v>217873.2</v>
      </c>
      <c r="C611">
        <v>32680.98</v>
      </c>
    </row>
    <row r="612" spans="1:3">
      <c r="A612" s="148" t="s">
        <v>2133</v>
      </c>
      <c r="B612">
        <v>177976.8</v>
      </c>
      <c r="C612">
        <v>26696.52</v>
      </c>
    </row>
    <row r="613" spans="1:3">
      <c r="A613" s="148" t="s">
        <v>1842</v>
      </c>
      <c r="B613">
        <v>20789.04</v>
      </c>
      <c r="C613">
        <v>3118.36</v>
      </c>
    </row>
    <row r="614" spans="1:3">
      <c r="A614" s="148" t="s">
        <v>2978</v>
      </c>
      <c r="B614">
        <v>325347.75</v>
      </c>
      <c r="C614">
        <v>48802.16</v>
      </c>
    </row>
    <row r="615" spans="1:3">
      <c r="A615" s="148" t="s">
        <v>3236</v>
      </c>
      <c r="B615">
        <v>52546.62</v>
      </c>
      <c r="C615">
        <v>7881.99</v>
      </c>
    </row>
    <row r="616" spans="1:3">
      <c r="A616" s="148" t="s">
        <v>2004</v>
      </c>
      <c r="B616">
        <v>278658</v>
      </c>
      <c r="C616">
        <v>41798.699999999997</v>
      </c>
    </row>
    <row r="617" spans="1:3">
      <c r="A617" s="148" t="s">
        <v>3330</v>
      </c>
      <c r="B617">
        <v>241600.96</v>
      </c>
      <c r="C617">
        <v>36240.14</v>
      </c>
    </row>
    <row r="618" spans="1:3">
      <c r="A618" s="148" t="s">
        <v>2525</v>
      </c>
      <c r="B618">
        <v>204680</v>
      </c>
      <c r="C618">
        <v>30702</v>
      </c>
    </row>
    <row r="619" spans="1:3">
      <c r="A619" s="148" t="s">
        <v>3165</v>
      </c>
      <c r="B619">
        <v>151676.25</v>
      </c>
      <c r="C619">
        <v>22751.439999999999</v>
      </c>
    </row>
    <row r="620" spans="1:3">
      <c r="A620" s="148" t="s">
        <v>2616</v>
      </c>
      <c r="B620">
        <v>50743.42</v>
      </c>
      <c r="C620">
        <v>7611.51</v>
      </c>
    </row>
    <row r="621" spans="1:3">
      <c r="A621" s="148" t="s">
        <v>3056</v>
      </c>
      <c r="B621">
        <v>31682.7</v>
      </c>
      <c r="C621">
        <v>4752.3999999999996</v>
      </c>
    </row>
    <row r="622" spans="1:3">
      <c r="A622" s="148" t="s">
        <v>2198</v>
      </c>
      <c r="B622">
        <v>162291.92000000001</v>
      </c>
      <c r="C622">
        <v>24343.79</v>
      </c>
    </row>
    <row r="623" spans="1:3">
      <c r="A623" s="148" t="s">
        <v>2062</v>
      </c>
      <c r="B623">
        <v>431511.29</v>
      </c>
      <c r="C623">
        <v>64726.69</v>
      </c>
    </row>
    <row r="624" spans="1:3">
      <c r="A624" s="148" t="s">
        <v>2008</v>
      </c>
      <c r="B624">
        <v>196914.06</v>
      </c>
      <c r="C624">
        <v>29537.11</v>
      </c>
    </row>
    <row r="625" spans="1:3">
      <c r="A625" s="148" t="s">
        <v>3157</v>
      </c>
      <c r="B625">
        <v>609284.16</v>
      </c>
      <c r="C625">
        <v>91392.62</v>
      </c>
    </row>
    <row r="626" spans="1:3">
      <c r="A626" s="148" t="s">
        <v>1912</v>
      </c>
      <c r="B626">
        <v>63196.23</v>
      </c>
      <c r="C626">
        <v>9479.43</v>
      </c>
    </row>
    <row r="627" spans="1:3">
      <c r="A627" s="148" t="s">
        <v>1708</v>
      </c>
      <c r="B627">
        <v>98973.6</v>
      </c>
      <c r="C627">
        <v>14846.04</v>
      </c>
    </row>
    <row r="628" spans="1:3">
      <c r="A628" s="148" t="s">
        <v>2318</v>
      </c>
      <c r="B628">
        <v>431400.83</v>
      </c>
      <c r="C628">
        <v>64710.12</v>
      </c>
    </row>
    <row r="629" spans="1:3">
      <c r="A629" s="148" t="s">
        <v>1840</v>
      </c>
      <c r="B629">
        <v>392240</v>
      </c>
      <c r="C629">
        <v>58836</v>
      </c>
    </row>
    <row r="630" spans="1:3">
      <c r="A630" s="148" t="s">
        <v>2451</v>
      </c>
      <c r="B630">
        <v>256530</v>
      </c>
      <c r="C630">
        <v>38479.5</v>
      </c>
    </row>
    <row r="631" spans="1:3">
      <c r="A631" s="148" t="s">
        <v>3081</v>
      </c>
      <c r="B631">
        <v>41454</v>
      </c>
      <c r="C631">
        <v>6218.1</v>
      </c>
    </row>
    <row r="632" spans="1:3">
      <c r="A632" s="148" t="s">
        <v>2864</v>
      </c>
      <c r="B632">
        <v>37784.67</v>
      </c>
      <c r="C632">
        <v>5667.7</v>
      </c>
    </row>
    <row r="633" spans="1:3">
      <c r="A633" s="148" t="s">
        <v>1984</v>
      </c>
      <c r="B633">
        <v>526981.02</v>
      </c>
      <c r="C633">
        <v>79047.149999999994</v>
      </c>
    </row>
    <row r="634" spans="1:3">
      <c r="A634" s="148" t="s">
        <v>3200</v>
      </c>
      <c r="B634">
        <v>584192.69999999995</v>
      </c>
      <c r="C634">
        <v>87628.9</v>
      </c>
    </row>
    <row r="635" spans="1:3">
      <c r="A635" s="148" t="s">
        <v>1972</v>
      </c>
      <c r="B635">
        <v>314779.68</v>
      </c>
      <c r="C635">
        <v>47216.95</v>
      </c>
    </row>
    <row r="636" spans="1:3">
      <c r="A636" s="148" t="s">
        <v>2180</v>
      </c>
      <c r="B636">
        <v>348481.98</v>
      </c>
      <c r="C636">
        <v>52272.3</v>
      </c>
    </row>
    <row r="637" spans="1:3">
      <c r="A637" s="148" t="s">
        <v>2539</v>
      </c>
      <c r="B637">
        <v>218065</v>
      </c>
      <c r="C637">
        <v>32709.75</v>
      </c>
    </row>
    <row r="638" spans="1:3">
      <c r="A638" s="148" t="s">
        <v>3302</v>
      </c>
      <c r="B638">
        <v>163637.44</v>
      </c>
      <c r="C638">
        <v>24545.62</v>
      </c>
    </row>
    <row r="639" spans="1:3">
      <c r="A639" s="148" t="s">
        <v>2709</v>
      </c>
      <c r="B639">
        <v>96482.85</v>
      </c>
      <c r="C639">
        <v>14472.43</v>
      </c>
    </row>
    <row r="640" spans="1:3">
      <c r="A640" s="148" t="s">
        <v>2988</v>
      </c>
      <c r="B640">
        <v>558706.80000000005</v>
      </c>
      <c r="C640">
        <v>83806.02</v>
      </c>
    </row>
    <row r="641" spans="1:3">
      <c r="A641" s="148" t="s">
        <v>3387</v>
      </c>
      <c r="B641">
        <v>109683.6</v>
      </c>
      <c r="C641">
        <v>16452.54</v>
      </c>
    </row>
    <row r="642" spans="1:3">
      <c r="A642" s="148" t="s">
        <v>2531</v>
      </c>
      <c r="B642">
        <v>24338.83</v>
      </c>
      <c r="C642">
        <v>3650.82</v>
      </c>
    </row>
    <row r="643" spans="1:3">
      <c r="A643" s="148" t="s">
        <v>2100</v>
      </c>
      <c r="B643">
        <v>119107.8</v>
      </c>
      <c r="C643">
        <v>17866.169999999998</v>
      </c>
    </row>
    <row r="644" spans="1:3">
      <c r="A644" s="148" t="s">
        <v>3093</v>
      </c>
      <c r="B644">
        <v>116350.23</v>
      </c>
      <c r="C644">
        <v>17452.53</v>
      </c>
    </row>
    <row r="645" spans="1:3">
      <c r="A645" s="148" t="s">
        <v>1734</v>
      </c>
      <c r="B645">
        <v>458718.12</v>
      </c>
      <c r="C645">
        <v>68807.72</v>
      </c>
    </row>
    <row r="646" spans="1:3">
      <c r="A646" s="148" t="s">
        <v>2892</v>
      </c>
      <c r="B646">
        <v>30280.23</v>
      </c>
      <c r="C646">
        <v>4542.03</v>
      </c>
    </row>
    <row r="647" spans="1:3">
      <c r="A647" s="148" t="s">
        <v>2608</v>
      </c>
      <c r="B647">
        <v>381159.24</v>
      </c>
      <c r="C647">
        <v>57173.89</v>
      </c>
    </row>
    <row r="648" spans="1:3">
      <c r="A648" s="148" t="s">
        <v>2184</v>
      </c>
      <c r="B648">
        <v>129559.92</v>
      </c>
      <c r="C648">
        <v>19433.990000000002</v>
      </c>
    </row>
    <row r="649" spans="1:3">
      <c r="A649" s="148" t="s">
        <v>2078</v>
      </c>
      <c r="B649">
        <v>35117.699999999997</v>
      </c>
      <c r="C649">
        <v>5267.66</v>
      </c>
    </row>
    <row r="650" spans="1:3">
      <c r="A650" s="148" t="s">
        <v>2898</v>
      </c>
      <c r="B650">
        <v>410872.32000000001</v>
      </c>
      <c r="C650">
        <v>61630.85</v>
      </c>
    </row>
    <row r="651" spans="1:3">
      <c r="A651" s="148" t="s">
        <v>2744</v>
      </c>
      <c r="B651">
        <v>74425.259999999995</v>
      </c>
      <c r="C651">
        <v>11163.79</v>
      </c>
    </row>
    <row r="652" spans="1:3">
      <c r="A652" s="148" t="s">
        <v>2296</v>
      </c>
      <c r="B652">
        <v>91998</v>
      </c>
      <c r="C652">
        <v>13799.7</v>
      </c>
    </row>
    <row r="653" spans="1:3">
      <c r="A653" s="148" t="s">
        <v>3496</v>
      </c>
      <c r="B653">
        <v>60156</v>
      </c>
      <c r="C653">
        <v>9023.4</v>
      </c>
    </row>
    <row r="654" spans="1:3">
      <c r="A654" s="148" t="s">
        <v>1710</v>
      </c>
      <c r="B654">
        <v>111507</v>
      </c>
      <c r="C654">
        <v>16726.05</v>
      </c>
    </row>
    <row r="655" spans="1:3">
      <c r="A655" s="148" t="s">
        <v>2160</v>
      </c>
      <c r="B655">
        <v>136131.48000000001</v>
      </c>
      <c r="C655">
        <v>20419.72</v>
      </c>
    </row>
    <row r="656" spans="1:3">
      <c r="A656" s="148" t="s">
        <v>2969</v>
      </c>
      <c r="B656">
        <v>149648</v>
      </c>
      <c r="C656">
        <v>22447.200000000001</v>
      </c>
    </row>
    <row r="657" spans="1:3">
      <c r="A657" s="148" t="s">
        <v>1836</v>
      </c>
      <c r="B657">
        <v>32076.720000000001</v>
      </c>
      <c r="C657">
        <v>4811.51</v>
      </c>
    </row>
    <row r="658" spans="1:3">
      <c r="A658" s="148" t="s">
        <v>3015</v>
      </c>
      <c r="B658">
        <v>242344.2</v>
      </c>
      <c r="C658">
        <v>36351.629999999997</v>
      </c>
    </row>
    <row r="659" spans="1:3">
      <c r="A659" s="148" t="s">
        <v>1930</v>
      </c>
      <c r="B659">
        <v>361057.68</v>
      </c>
      <c r="C659">
        <v>54158.65</v>
      </c>
    </row>
    <row r="660" spans="1:3">
      <c r="A660" s="148" t="s">
        <v>3196</v>
      </c>
      <c r="B660">
        <v>1737.36</v>
      </c>
      <c r="C660">
        <v>694.94</v>
      </c>
    </row>
    <row r="661" spans="1:3">
      <c r="A661" s="148" t="s">
        <v>3419</v>
      </c>
      <c r="B661">
        <v>2570.4</v>
      </c>
      <c r="C661">
        <v>1028.1600000000001</v>
      </c>
    </row>
    <row r="662" spans="1:3">
      <c r="A662" s="148" t="s">
        <v>3367</v>
      </c>
      <c r="B662">
        <v>1489.12</v>
      </c>
      <c r="C662">
        <v>595.65</v>
      </c>
    </row>
    <row r="663" spans="1:3">
      <c r="A663" s="148" t="s">
        <v>2620</v>
      </c>
      <c r="B663">
        <v>4993.1000000000004</v>
      </c>
      <c r="C663">
        <v>1997.24</v>
      </c>
    </row>
    <row r="664" spans="1:3">
      <c r="A664" s="148" t="s">
        <v>1802</v>
      </c>
      <c r="B664">
        <v>4032</v>
      </c>
      <c r="C664">
        <v>1612.8</v>
      </c>
    </row>
    <row r="665" spans="1:3">
      <c r="A665" s="148" t="s">
        <v>1627</v>
      </c>
      <c r="B665">
        <v>9298.44</v>
      </c>
      <c r="C665">
        <v>3719.38</v>
      </c>
    </row>
    <row r="666" spans="1:3">
      <c r="A666" s="148" t="s">
        <v>1798</v>
      </c>
      <c r="B666">
        <v>4123</v>
      </c>
      <c r="C666">
        <v>1649.2</v>
      </c>
    </row>
    <row r="667" spans="1:3">
      <c r="A667" s="148" t="s">
        <v>2512</v>
      </c>
      <c r="B667">
        <v>9277.68</v>
      </c>
      <c r="C667">
        <v>3711.07</v>
      </c>
    </row>
    <row r="668" spans="1:3">
      <c r="A668" s="148" t="s">
        <v>2413</v>
      </c>
      <c r="B668">
        <v>1093.3599999999999</v>
      </c>
      <c r="C668">
        <v>437.34</v>
      </c>
    </row>
    <row r="669" spans="1:3">
      <c r="A669" s="148" t="s">
        <v>3432</v>
      </c>
      <c r="B669">
        <v>477.25</v>
      </c>
      <c r="C669">
        <v>190.9</v>
      </c>
    </row>
    <row r="670" spans="1:3">
      <c r="A670" s="148" t="s">
        <v>2717</v>
      </c>
      <c r="B670">
        <v>2188.6799999999998</v>
      </c>
      <c r="C670">
        <v>875.47</v>
      </c>
    </row>
    <row r="671" spans="1:3">
      <c r="A671" s="148" t="s">
        <v>3449</v>
      </c>
      <c r="B671">
        <v>6220.8</v>
      </c>
      <c r="C671">
        <v>2488.3200000000002</v>
      </c>
    </row>
    <row r="672" spans="1:3">
      <c r="A672" s="148" t="s">
        <v>2012</v>
      </c>
      <c r="B672">
        <v>6470.1</v>
      </c>
      <c r="C672">
        <v>2588.04</v>
      </c>
    </row>
    <row r="673" spans="1:3">
      <c r="A673" s="148" t="s">
        <v>3167</v>
      </c>
      <c r="B673">
        <v>9652</v>
      </c>
      <c r="C673">
        <v>3860.8</v>
      </c>
    </row>
    <row r="674" spans="1:3">
      <c r="A674" s="148" t="s">
        <v>2518</v>
      </c>
      <c r="B674">
        <v>6456.24</v>
      </c>
      <c r="C674">
        <v>2582.5</v>
      </c>
    </row>
    <row r="675" spans="1:3">
      <c r="A675" s="148" t="s">
        <v>1659</v>
      </c>
      <c r="B675">
        <v>7590.24</v>
      </c>
      <c r="C675">
        <v>3036.1</v>
      </c>
    </row>
    <row r="676" spans="1:3">
      <c r="A676" s="148" t="s">
        <v>2106</v>
      </c>
      <c r="B676">
        <v>1719.12</v>
      </c>
      <c r="C676">
        <v>687.65</v>
      </c>
    </row>
    <row r="677" spans="1:3">
      <c r="A677" s="148" t="s">
        <v>1607</v>
      </c>
      <c r="B677">
        <v>1902.56</v>
      </c>
      <c r="C677">
        <v>761.02</v>
      </c>
    </row>
    <row r="678" spans="1:3">
      <c r="A678" s="148" t="s">
        <v>3391</v>
      </c>
      <c r="B678">
        <v>769.08</v>
      </c>
      <c r="C678">
        <v>307.63</v>
      </c>
    </row>
    <row r="679" spans="1:3">
      <c r="A679" s="148" t="s">
        <v>3439</v>
      </c>
      <c r="B679">
        <v>4032</v>
      </c>
      <c r="C679">
        <v>1612.8</v>
      </c>
    </row>
    <row r="680" spans="1:3">
      <c r="A680" s="148" t="s">
        <v>1780</v>
      </c>
      <c r="B680">
        <v>7119</v>
      </c>
      <c r="C680">
        <v>2847.6</v>
      </c>
    </row>
    <row r="681" spans="1:3">
      <c r="A681" s="148" t="s">
        <v>1788</v>
      </c>
      <c r="B681">
        <v>756.96</v>
      </c>
      <c r="C681">
        <v>302.77999999999997</v>
      </c>
    </row>
    <row r="682" spans="1:3">
      <c r="A682" s="148" t="s">
        <v>2998</v>
      </c>
      <c r="B682">
        <v>3261.92</v>
      </c>
      <c r="C682">
        <v>1304.77</v>
      </c>
    </row>
    <row r="683" spans="1:3">
      <c r="A683" s="148" t="s">
        <v>2595</v>
      </c>
      <c r="B683">
        <v>2586.85</v>
      </c>
      <c r="C683">
        <v>1034.74</v>
      </c>
    </row>
    <row r="684" spans="1:3">
      <c r="A684" s="148" t="s">
        <v>3043</v>
      </c>
      <c r="B684">
        <v>648.76</v>
      </c>
      <c r="C684">
        <v>259.5</v>
      </c>
    </row>
    <row r="685" spans="1:3">
      <c r="A685" s="148" t="s">
        <v>2830</v>
      </c>
      <c r="B685">
        <v>2313.6</v>
      </c>
      <c r="C685">
        <v>925.44</v>
      </c>
    </row>
    <row r="686" spans="1:3">
      <c r="A686" s="148" t="s">
        <v>2980</v>
      </c>
      <c r="B686">
        <v>607.86</v>
      </c>
      <c r="C686">
        <v>243.14</v>
      </c>
    </row>
    <row r="687" spans="1:3">
      <c r="A687" s="148" t="s">
        <v>2316</v>
      </c>
      <c r="B687">
        <v>3222</v>
      </c>
      <c r="C687">
        <v>1288.8</v>
      </c>
    </row>
    <row r="688" spans="1:3">
      <c r="A688" s="148" t="s">
        <v>3099</v>
      </c>
      <c r="B688">
        <v>1714.75</v>
      </c>
      <c r="C688">
        <v>685.9</v>
      </c>
    </row>
    <row r="689" spans="1:3">
      <c r="A689" s="148" t="s">
        <v>1792</v>
      </c>
      <c r="B689">
        <v>3700.36</v>
      </c>
      <c r="C689">
        <v>1480.14</v>
      </c>
    </row>
    <row r="690" spans="1:3">
      <c r="A690" s="148" t="s">
        <v>2320</v>
      </c>
      <c r="B690">
        <v>904.68</v>
      </c>
      <c r="C690">
        <v>361.87</v>
      </c>
    </row>
    <row r="691" spans="1:3">
      <c r="A691" s="148" t="s">
        <v>2884</v>
      </c>
      <c r="B691">
        <v>998.8</v>
      </c>
      <c r="C691">
        <v>399.52</v>
      </c>
    </row>
    <row r="692" spans="1:3">
      <c r="A692" s="148" t="s">
        <v>3492</v>
      </c>
      <c r="B692">
        <v>2156.2199999999998</v>
      </c>
      <c r="C692">
        <v>862.49</v>
      </c>
    </row>
    <row r="693" spans="1:3">
      <c r="A693" s="148" t="s">
        <v>2072</v>
      </c>
      <c r="B693">
        <v>8351.0400000000009</v>
      </c>
      <c r="C693">
        <v>3340.41</v>
      </c>
    </row>
    <row r="694" spans="1:3">
      <c r="A694" s="148" t="s">
        <v>2719</v>
      </c>
      <c r="B694">
        <v>6704.73</v>
      </c>
      <c r="C694">
        <v>2681.89</v>
      </c>
    </row>
    <row r="695" spans="1:3">
      <c r="A695" s="148" t="s">
        <v>2563</v>
      </c>
      <c r="B695">
        <v>2404.98</v>
      </c>
      <c r="C695">
        <v>961.99</v>
      </c>
    </row>
    <row r="696" spans="1:3">
      <c r="A696" s="148" t="s">
        <v>1766</v>
      </c>
      <c r="B696">
        <v>540.38</v>
      </c>
      <c r="C696">
        <v>216.15</v>
      </c>
    </row>
    <row r="697" spans="1:3">
      <c r="A697" s="148" t="s">
        <v>2050</v>
      </c>
      <c r="B697">
        <v>4973.5</v>
      </c>
      <c r="C697">
        <v>1989.4</v>
      </c>
    </row>
    <row r="698" spans="1:3">
      <c r="A698" s="148" t="s">
        <v>2786</v>
      </c>
      <c r="B698">
        <v>1201.2</v>
      </c>
      <c r="C698">
        <v>480.48</v>
      </c>
    </row>
    <row r="699" spans="1:3">
      <c r="A699" s="148" t="s">
        <v>2723</v>
      </c>
      <c r="B699">
        <v>2710.8</v>
      </c>
      <c r="C699">
        <v>1084.32</v>
      </c>
    </row>
    <row r="700" spans="1:3">
      <c r="A700" s="148" t="s">
        <v>2690</v>
      </c>
      <c r="B700">
        <v>1707.16</v>
      </c>
      <c r="C700">
        <v>682.86</v>
      </c>
    </row>
    <row r="701" spans="1:3">
      <c r="A701" s="148" t="s">
        <v>3304</v>
      </c>
      <c r="B701">
        <v>2844</v>
      </c>
      <c r="C701">
        <v>1137.5999999999999</v>
      </c>
    </row>
    <row r="702" spans="1:3">
      <c r="A702" s="148" t="s">
        <v>1918</v>
      </c>
      <c r="B702">
        <v>9688.14</v>
      </c>
      <c r="C702">
        <v>3875.26</v>
      </c>
    </row>
    <row r="703" spans="1:3">
      <c r="A703" s="148" t="s">
        <v>3250</v>
      </c>
      <c r="B703">
        <v>8418.24</v>
      </c>
      <c r="C703">
        <v>3367.3</v>
      </c>
    </row>
    <row r="704" spans="1:3">
      <c r="A704" s="148" t="s">
        <v>2419</v>
      </c>
      <c r="B704">
        <v>8150.0399999999991</v>
      </c>
      <c r="C704">
        <v>3260.0199999999995</v>
      </c>
    </row>
    <row r="705" spans="1:3">
      <c r="A705" s="148" t="s">
        <v>2098</v>
      </c>
      <c r="B705">
        <v>7767.36</v>
      </c>
      <c r="C705">
        <v>3106.94</v>
      </c>
    </row>
    <row r="706" spans="1:3">
      <c r="A706" s="148" t="s">
        <v>2766</v>
      </c>
      <c r="B706">
        <v>897</v>
      </c>
      <c r="C706">
        <v>358.8</v>
      </c>
    </row>
    <row r="707" spans="1:3">
      <c r="A707" s="148" t="s">
        <v>3204</v>
      </c>
      <c r="B707">
        <v>1109.79</v>
      </c>
      <c r="C707">
        <v>443.92</v>
      </c>
    </row>
    <row r="708" spans="1:3">
      <c r="A708" s="148" t="s">
        <v>2866</v>
      </c>
      <c r="B708">
        <v>3267</v>
      </c>
      <c r="C708">
        <v>1306.8</v>
      </c>
    </row>
    <row r="709" spans="1:3">
      <c r="A709" s="148" t="s">
        <v>2953</v>
      </c>
      <c r="B709">
        <v>23598.16</v>
      </c>
      <c r="C709">
        <v>4719.63</v>
      </c>
    </row>
    <row r="710" spans="1:3">
      <c r="A710" s="148" t="s">
        <v>3127</v>
      </c>
      <c r="B710">
        <v>32116.7</v>
      </c>
      <c r="C710">
        <v>6423.34</v>
      </c>
    </row>
    <row r="711" spans="1:3">
      <c r="A711" s="148" t="s">
        <v>3190</v>
      </c>
      <c r="B711">
        <v>77292.800000000003</v>
      </c>
      <c r="C711">
        <v>15458.56</v>
      </c>
    </row>
    <row r="712" spans="1:3">
      <c r="A712" s="148" t="s">
        <v>2684</v>
      </c>
      <c r="B712">
        <v>16427.32</v>
      </c>
      <c r="C712">
        <v>3285.46</v>
      </c>
    </row>
    <row r="713" spans="1:3">
      <c r="A713" s="148" t="s">
        <v>1990</v>
      </c>
      <c r="B713">
        <v>4220.28</v>
      </c>
      <c r="C713">
        <v>844.06</v>
      </c>
    </row>
    <row r="714" spans="1:3">
      <c r="A714" s="148" t="s">
        <v>2965</v>
      </c>
      <c r="B714">
        <v>27345.599999999999</v>
      </c>
      <c r="C714">
        <v>5469.12</v>
      </c>
    </row>
    <row r="715" spans="1:3">
      <c r="A715" s="148" t="s">
        <v>2052</v>
      </c>
      <c r="B715">
        <v>102635.58</v>
      </c>
      <c r="C715">
        <v>20527.12</v>
      </c>
    </row>
    <row r="716" spans="1:3">
      <c r="A716" s="148" t="s">
        <v>2441</v>
      </c>
      <c r="B716">
        <v>121653.54000000001</v>
      </c>
      <c r="C716">
        <v>24330.7</v>
      </c>
    </row>
    <row r="717" spans="1:3">
      <c r="A717" s="148" t="s">
        <v>2096</v>
      </c>
      <c r="B717">
        <v>24600.959999999999</v>
      </c>
      <c r="C717">
        <v>4920.1899999999996</v>
      </c>
    </row>
    <row r="718" spans="1:3">
      <c r="A718" s="148" t="s">
        <v>2429</v>
      </c>
      <c r="B718">
        <v>14979.2</v>
      </c>
      <c r="C718">
        <v>2995.84</v>
      </c>
    </row>
    <row r="719" spans="1:3">
      <c r="A719" s="148" t="s">
        <v>2222</v>
      </c>
      <c r="B719">
        <v>1887.6</v>
      </c>
      <c r="C719">
        <v>377.52</v>
      </c>
    </row>
    <row r="720" spans="1:3">
      <c r="A720" s="148" t="s">
        <v>2196</v>
      </c>
      <c r="B720">
        <v>39070.080000000002</v>
      </c>
      <c r="C720">
        <v>7814.02</v>
      </c>
    </row>
    <row r="721" spans="1:3">
      <c r="A721" s="148" t="s">
        <v>1936</v>
      </c>
      <c r="B721">
        <v>10065.44</v>
      </c>
      <c r="C721">
        <v>2013.09</v>
      </c>
    </row>
    <row r="722" spans="1:3">
      <c r="A722" s="148" t="s">
        <v>2230</v>
      </c>
      <c r="B722">
        <v>56598</v>
      </c>
      <c r="C722">
        <v>11319.6</v>
      </c>
    </row>
    <row r="723" spans="1:3">
      <c r="A723" s="148" t="s">
        <v>1661</v>
      </c>
      <c r="B723">
        <v>36859.47</v>
      </c>
      <c r="C723">
        <v>7371.89</v>
      </c>
    </row>
    <row r="724" spans="1:3">
      <c r="A724" s="148" t="s">
        <v>3332</v>
      </c>
      <c r="B724">
        <v>29723.759999999998</v>
      </c>
      <c r="C724">
        <v>5944.75</v>
      </c>
    </row>
    <row r="725" spans="1:3">
      <c r="A725" s="148" t="s">
        <v>2668</v>
      </c>
      <c r="B725">
        <v>77545.679999999993</v>
      </c>
      <c r="C725">
        <v>15509.14</v>
      </c>
    </row>
    <row r="726" spans="1:3">
      <c r="A726" s="148" t="s">
        <v>2204</v>
      </c>
      <c r="B726">
        <v>121210.88</v>
      </c>
      <c r="C726">
        <v>24242.18</v>
      </c>
    </row>
    <row r="727" spans="1:3">
      <c r="A727" s="148" t="s">
        <v>3064</v>
      </c>
      <c r="B727">
        <v>66974.850000000006</v>
      </c>
      <c r="C727">
        <v>13394.97</v>
      </c>
    </row>
    <row r="728" spans="1:3">
      <c r="A728" s="148" t="s">
        <v>2955</v>
      </c>
      <c r="B728">
        <v>38194.74</v>
      </c>
      <c r="C728">
        <v>7638.95</v>
      </c>
    </row>
    <row r="729" spans="1:3">
      <c r="A729" s="148" t="s">
        <v>3373</v>
      </c>
      <c r="B729">
        <v>65701.14</v>
      </c>
      <c r="C729">
        <v>13140.23</v>
      </c>
    </row>
    <row r="730" spans="1:3">
      <c r="A730" s="148" t="s">
        <v>2612</v>
      </c>
      <c r="B730">
        <v>20833.12</v>
      </c>
      <c r="C730">
        <v>4166.62</v>
      </c>
    </row>
    <row r="731" spans="1:3">
      <c r="A731" s="148" t="s">
        <v>2768</v>
      </c>
      <c r="B731">
        <v>65724.72</v>
      </c>
      <c r="C731">
        <v>13144.94</v>
      </c>
    </row>
    <row r="732" spans="1:3">
      <c r="A732" s="148" t="s">
        <v>2158</v>
      </c>
      <c r="B732">
        <v>123904</v>
      </c>
      <c r="C732">
        <v>24780.799999999999</v>
      </c>
    </row>
    <row r="733" spans="1:3">
      <c r="A733" s="148" t="s">
        <v>2292</v>
      </c>
      <c r="B733">
        <v>118463.76</v>
      </c>
      <c r="C733">
        <v>23692.75</v>
      </c>
    </row>
    <row r="734" spans="1:3">
      <c r="A734" s="148" t="s">
        <v>2457</v>
      </c>
      <c r="B734">
        <v>52193.7</v>
      </c>
      <c r="C734">
        <v>10438.74</v>
      </c>
    </row>
    <row r="735" spans="1:3">
      <c r="A735" s="148" t="s">
        <v>2494</v>
      </c>
      <c r="B735">
        <v>15371.72</v>
      </c>
      <c r="C735">
        <v>3074.34</v>
      </c>
    </row>
    <row r="736" spans="1:3">
      <c r="A736" s="148" t="s">
        <v>1976</v>
      </c>
      <c r="B736">
        <v>23787.54</v>
      </c>
      <c r="C736">
        <v>4757.51</v>
      </c>
    </row>
    <row r="737" spans="1:3">
      <c r="A737" s="148" t="s">
        <v>2304</v>
      </c>
      <c r="B737">
        <v>53871.7</v>
      </c>
      <c r="C737">
        <v>10774.34</v>
      </c>
    </row>
    <row r="738" spans="1:3">
      <c r="A738" s="148" t="s">
        <v>3238</v>
      </c>
      <c r="B738">
        <v>21213.279999999999</v>
      </c>
      <c r="C738">
        <v>4242.66</v>
      </c>
    </row>
    <row r="739" spans="1:3">
      <c r="A739" s="148" t="s">
        <v>2330</v>
      </c>
      <c r="B739">
        <v>39493.300000000003</v>
      </c>
      <c r="C739">
        <v>7898.66</v>
      </c>
    </row>
    <row r="740" spans="1:3">
      <c r="A740" s="148" t="s">
        <v>2471</v>
      </c>
      <c r="B740">
        <v>27547.200000000001</v>
      </c>
      <c r="C740">
        <v>5509.44</v>
      </c>
    </row>
    <row r="741" spans="1:3">
      <c r="A741" s="148" t="s">
        <v>3483</v>
      </c>
      <c r="B741">
        <v>4277.9399999999996</v>
      </c>
      <c r="C741">
        <v>855.59</v>
      </c>
    </row>
    <row r="742" spans="1:3">
      <c r="A742" s="148" t="s">
        <v>2990</v>
      </c>
      <c r="B742">
        <v>144569.70000000001</v>
      </c>
      <c r="C742">
        <v>28913.94</v>
      </c>
    </row>
    <row r="743" spans="1:3">
      <c r="A743" s="148" t="s">
        <v>2190</v>
      </c>
      <c r="B743">
        <v>112579.82</v>
      </c>
      <c r="C743">
        <v>22515.96</v>
      </c>
    </row>
    <row r="744" spans="1:3">
      <c r="A744" s="148" t="s">
        <v>2561</v>
      </c>
      <c r="B744">
        <v>37043.64</v>
      </c>
      <c r="C744">
        <v>7408.73</v>
      </c>
    </row>
    <row r="745" spans="1:3">
      <c r="A745" s="148" t="s">
        <v>2816</v>
      </c>
      <c r="B745">
        <v>84861.36</v>
      </c>
      <c r="C745">
        <v>16972.27</v>
      </c>
    </row>
    <row r="746" spans="1:3">
      <c r="A746" s="148" t="s">
        <v>1611</v>
      </c>
      <c r="B746">
        <v>52378.3</v>
      </c>
      <c r="C746">
        <v>10475.66</v>
      </c>
    </row>
    <row r="747" spans="1:3">
      <c r="A747" s="148" t="s">
        <v>3180</v>
      </c>
      <c r="B747">
        <v>96274.44</v>
      </c>
      <c r="C747">
        <v>19254.89</v>
      </c>
    </row>
    <row r="748" spans="1:3">
      <c r="A748" s="148" t="s">
        <v>1550</v>
      </c>
      <c r="B748">
        <v>89710.46</v>
      </c>
      <c r="C748">
        <v>17942.09</v>
      </c>
    </row>
    <row r="749" spans="1:3">
      <c r="A749" s="148" t="s">
        <v>1619</v>
      </c>
      <c r="B749">
        <v>33087.120000000003</v>
      </c>
      <c r="C749">
        <v>6617.42</v>
      </c>
    </row>
    <row r="750" spans="1:3">
      <c r="A750" s="148" t="s">
        <v>2974</v>
      </c>
      <c r="B750">
        <v>119270.88</v>
      </c>
      <c r="C750">
        <v>23854.18</v>
      </c>
    </row>
    <row r="751" spans="1:3">
      <c r="A751" s="148" t="s">
        <v>2589</v>
      </c>
      <c r="B751">
        <v>26919.200000000001</v>
      </c>
      <c r="C751">
        <v>5383.84</v>
      </c>
    </row>
    <row r="752" spans="1:3">
      <c r="A752" s="148" t="s">
        <v>2713</v>
      </c>
      <c r="B752">
        <v>59261.58</v>
      </c>
      <c r="C752">
        <v>11852.32</v>
      </c>
    </row>
    <row r="753" spans="1:3">
      <c r="A753" s="148" t="s">
        <v>2780</v>
      </c>
      <c r="B753">
        <v>62079.100000000006</v>
      </c>
      <c r="C753">
        <v>12415.82</v>
      </c>
    </row>
    <row r="754" spans="1:3">
      <c r="A754" s="148" t="s">
        <v>2461</v>
      </c>
      <c r="B754">
        <v>8704</v>
      </c>
      <c r="C754">
        <v>1740.8</v>
      </c>
    </row>
    <row r="755" spans="1:3">
      <c r="A755" s="148" t="s">
        <v>1962</v>
      </c>
      <c r="B755">
        <v>4826.3999999999996</v>
      </c>
      <c r="C755">
        <v>965.28</v>
      </c>
    </row>
    <row r="756" spans="1:3">
      <c r="A756" s="148" t="s">
        <v>1681</v>
      </c>
      <c r="B756">
        <v>27445.88</v>
      </c>
      <c r="C756">
        <v>5489.18</v>
      </c>
    </row>
    <row r="757" spans="1:3">
      <c r="A757" s="148" t="s">
        <v>2774</v>
      </c>
      <c r="B757">
        <v>80351</v>
      </c>
      <c r="C757">
        <v>16070.2</v>
      </c>
    </row>
    <row r="758" spans="1:3">
      <c r="A758" s="148" t="s">
        <v>1653</v>
      </c>
      <c r="B758">
        <v>61339.08</v>
      </c>
      <c r="C758">
        <v>12267.810000000001</v>
      </c>
    </row>
    <row r="759" spans="1:3">
      <c r="A759" s="148" t="s">
        <v>2372</v>
      </c>
      <c r="B759">
        <v>8607.2999999999993</v>
      </c>
      <c r="C759">
        <v>1721.46</v>
      </c>
    </row>
    <row r="760" spans="1:3">
      <c r="A760" s="148" t="s">
        <v>1732</v>
      </c>
      <c r="B760">
        <v>25666.2</v>
      </c>
      <c r="C760">
        <v>5133.24</v>
      </c>
    </row>
    <row r="761" spans="1:3">
      <c r="A761" s="148" t="s">
        <v>1648</v>
      </c>
      <c r="B761">
        <v>7474.15</v>
      </c>
      <c r="C761">
        <v>1494.83</v>
      </c>
    </row>
    <row r="762" spans="1:3">
      <c r="A762" s="148" t="s">
        <v>2846</v>
      </c>
      <c r="B762">
        <v>87024</v>
      </c>
      <c r="C762">
        <v>17404.8</v>
      </c>
    </row>
    <row r="763" spans="1:3">
      <c r="A763" s="148" t="s">
        <v>2918</v>
      </c>
      <c r="B763">
        <v>187984.44</v>
      </c>
      <c r="C763">
        <v>37596.89</v>
      </c>
    </row>
    <row r="764" spans="1:3">
      <c r="A764" s="148" t="s">
        <v>3494</v>
      </c>
      <c r="B764">
        <v>31782.16</v>
      </c>
      <c r="C764">
        <v>6356.43</v>
      </c>
    </row>
    <row r="765" spans="1:3">
      <c r="A765" s="148" t="s">
        <v>1810</v>
      </c>
      <c r="B765">
        <v>67617.55</v>
      </c>
      <c r="C765">
        <v>13523.51</v>
      </c>
    </row>
    <row r="766" spans="1:3">
      <c r="A766" s="148" t="s">
        <v>2224</v>
      </c>
      <c r="B766">
        <v>22992.799999999999</v>
      </c>
      <c r="C766">
        <v>4598.5600000000004</v>
      </c>
    </row>
    <row r="767" spans="1:3">
      <c r="A767" s="148" t="s">
        <v>3490</v>
      </c>
      <c r="B767">
        <v>14701.5</v>
      </c>
      <c r="C767">
        <v>2940.3</v>
      </c>
    </row>
    <row r="768" spans="1:3">
      <c r="A768" s="148" t="s">
        <v>1655</v>
      </c>
      <c r="B768">
        <v>14818.44</v>
      </c>
      <c r="C768">
        <v>2963.69</v>
      </c>
    </row>
    <row r="769" spans="1:3">
      <c r="A769" s="148" t="s">
        <v>2376</v>
      </c>
      <c r="B769">
        <v>11317.6</v>
      </c>
      <c r="C769">
        <v>2263.52</v>
      </c>
    </row>
    <row r="770" spans="1:3">
      <c r="A770" s="148" t="s">
        <v>2593</v>
      </c>
      <c r="B770">
        <v>30518.28</v>
      </c>
      <c r="C770">
        <v>6103.66</v>
      </c>
    </row>
    <row r="771" spans="1:3">
      <c r="A771" s="148" t="s">
        <v>2404</v>
      </c>
      <c r="B771">
        <v>18295.62</v>
      </c>
      <c r="C771">
        <v>3659.12</v>
      </c>
    </row>
    <row r="772" spans="1:3">
      <c r="A772" s="148" t="s">
        <v>2447</v>
      </c>
      <c r="B772">
        <v>39255.480000000003</v>
      </c>
      <c r="C772">
        <v>7851.1</v>
      </c>
    </row>
    <row r="773" spans="1:3">
      <c r="A773" s="148" t="s">
        <v>1904</v>
      </c>
      <c r="B773">
        <v>41139.360000000001</v>
      </c>
      <c r="C773">
        <v>8227.8700000000008</v>
      </c>
    </row>
    <row r="774" spans="1:3">
      <c r="A774" s="148" t="s">
        <v>2392</v>
      </c>
      <c r="B774">
        <v>78583.5</v>
      </c>
      <c r="C774">
        <v>15716.7</v>
      </c>
    </row>
    <row r="775" spans="1:3">
      <c r="A775" s="148" t="s">
        <v>3066</v>
      </c>
      <c r="B775">
        <v>33931.300000000003</v>
      </c>
      <c r="C775">
        <v>6786.26</v>
      </c>
    </row>
    <row r="776" spans="1:3">
      <c r="A776" s="148" t="s">
        <v>2957</v>
      </c>
      <c r="B776">
        <v>105893.82</v>
      </c>
      <c r="C776">
        <v>21178.76</v>
      </c>
    </row>
    <row r="777" spans="1:3">
      <c r="A777" s="148" t="s">
        <v>1663</v>
      </c>
      <c r="B777">
        <v>9161.0400000000009</v>
      </c>
      <c r="C777">
        <v>1832.21</v>
      </c>
    </row>
    <row r="778" spans="1:3">
      <c r="A778" s="148" t="s">
        <v>3471</v>
      </c>
      <c r="B778">
        <v>119582.39999999999</v>
      </c>
      <c r="C778">
        <v>23916.48</v>
      </c>
    </row>
    <row r="779" spans="1:3">
      <c r="A779" s="148" t="s">
        <v>2626</v>
      </c>
      <c r="B779">
        <v>25742.15</v>
      </c>
      <c r="C779">
        <v>5148.43</v>
      </c>
    </row>
    <row r="780" spans="1:3">
      <c r="A780" s="148" t="s">
        <v>2463</v>
      </c>
      <c r="B780">
        <v>10746.75</v>
      </c>
      <c r="C780">
        <v>2149.35</v>
      </c>
    </row>
    <row r="781" spans="1:3">
      <c r="A781" s="148" t="s">
        <v>3047</v>
      </c>
      <c r="B781">
        <v>38199</v>
      </c>
      <c r="C781">
        <v>7639.8</v>
      </c>
    </row>
    <row r="782" spans="1:3">
      <c r="A782" s="148" t="s">
        <v>3145</v>
      </c>
      <c r="B782">
        <v>8984.0400000000009</v>
      </c>
      <c r="C782">
        <v>1796.81</v>
      </c>
    </row>
    <row r="783" spans="1:3">
      <c r="A783" s="148" t="s">
        <v>3111</v>
      </c>
      <c r="B783">
        <v>76697.460000000006</v>
      </c>
      <c r="C783">
        <v>15339.49</v>
      </c>
    </row>
    <row r="784" spans="1:3">
      <c r="A784" s="148" t="s">
        <v>2382</v>
      </c>
      <c r="B784">
        <v>33572.639999999999</v>
      </c>
      <c r="C784">
        <v>6714.53</v>
      </c>
    </row>
    <row r="785" spans="1:3">
      <c r="A785" s="148" t="s">
        <v>2306</v>
      </c>
      <c r="B785">
        <v>27677.65</v>
      </c>
      <c r="C785">
        <v>5535.53</v>
      </c>
    </row>
    <row r="786" spans="1:3">
      <c r="A786" s="148" t="s">
        <v>2272</v>
      </c>
      <c r="B786">
        <v>65818.98</v>
      </c>
      <c r="C786">
        <v>13163.8</v>
      </c>
    </row>
    <row r="787" spans="1:3">
      <c r="A787" s="148" t="s">
        <v>3161</v>
      </c>
      <c r="B787">
        <v>11556.16</v>
      </c>
      <c r="C787">
        <v>2311.23</v>
      </c>
    </row>
    <row r="788" spans="1:3">
      <c r="A788" s="148" t="s">
        <v>2056</v>
      </c>
      <c r="B788">
        <v>26364</v>
      </c>
      <c r="C788">
        <v>5272.8</v>
      </c>
    </row>
    <row r="789" spans="1:3">
      <c r="A789" s="148" t="s">
        <v>2680</v>
      </c>
      <c r="B789">
        <v>26924.799999999999</v>
      </c>
      <c r="C789">
        <v>5384.96</v>
      </c>
    </row>
    <row r="790" spans="1:3">
      <c r="A790" s="148" t="s">
        <v>2233</v>
      </c>
      <c r="B790">
        <v>16295.39</v>
      </c>
      <c r="C790">
        <v>3259.08</v>
      </c>
    </row>
    <row r="791" spans="1:3">
      <c r="A791" s="148" t="s">
        <v>2352</v>
      </c>
      <c r="B791">
        <v>9465.66</v>
      </c>
      <c r="C791">
        <v>1893.13</v>
      </c>
    </row>
    <row r="792" spans="1:3">
      <c r="A792" s="148" t="s">
        <v>2459</v>
      </c>
      <c r="B792">
        <v>41527.599999999999</v>
      </c>
      <c r="C792">
        <v>8305.52</v>
      </c>
    </row>
    <row r="793" spans="1:3">
      <c r="A793" s="148" t="s">
        <v>1812</v>
      </c>
      <c r="B793">
        <v>19822.080000000002</v>
      </c>
      <c r="C793">
        <v>3964.42</v>
      </c>
    </row>
    <row r="794" spans="1:3">
      <c r="A794" s="148" t="s">
        <v>3324</v>
      </c>
      <c r="B794">
        <v>53510.400000000001</v>
      </c>
      <c r="C794">
        <v>10702.08</v>
      </c>
    </row>
    <row r="795" spans="1:3">
      <c r="A795" s="148" t="s">
        <v>2176</v>
      </c>
      <c r="B795">
        <v>106353</v>
      </c>
      <c r="C795">
        <v>21270.6</v>
      </c>
    </row>
    <row r="796" spans="1:3">
      <c r="A796" s="148" t="s">
        <v>3287</v>
      </c>
      <c r="B796">
        <v>17103.04</v>
      </c>
      <c r="C796">
        <v>3420.61</v>
      </c>
    </row>
    <row r="797" spans="1:3">
      <c r="A797" s="148" t="s">
        <v>2622</v>
      </c>
      <c r="B797">
        <v>9192.2000000000007</v>
      </c>
      <c r="C797">
        <v>1838.44</v>
      </c>
    </row>
    <row r="798" spans="1:3">
      <c r="A798" s="148" t="s">
        <v>3103</v>
      </c>
      <c r="B798">
        <v>28882.28</v>
      </c>
      <c r="C798">
        <v>5776.46</v>
      </c>
    </row>
    <row r="799" spans="1:3">
      <c r="A799" s="148" t="s">
        <v>1988</v>
      </c>
      <c r="B799">
        <v>28246.68</v>
      </c>
      <c r="C799">
        <v>5649.34</v>
      </c>
    </row>
    <row r="800" spans="1:3">
      <c r="A800" s="148" t="s">
        <v>2174</v>
      </c>
      <c r="B800">
        <v>107516.78</v>
      </c>
      <c r="C800">
        <v>21503.360000000001</v>
      </c>
    </row>
    <row r="801" spans="1:3">
      <c r="A801" s="148" t="s">
        <v>3485</v>
      </c>
      <c r="B801">
        <v>13121.16</v>
      </c>
      <c r="C801">
        <v>2624.23</v>
      </c>
    </row>
    <row r="802" spans="1:3">
      <c r="A802" s="148" t="s">
        <v>2235</v>
      </c>
      <c r="B802">
        <v>100393.92</v>
      </c>
      <c r="C802">
        <v>20078.78</v>
      </c>
    </row>
    <row r="803" spans="1:3">
      <c r="A803" s="148" t="s">
        <v>3000</v>
      </c>
      <c r="B803">
        <v>21456.240000000002</v>
      </c>
      <c r="C803">
        <v>4291.25</v>
      </c>
    </row>
    <row r="804" spans="1:3">
      <c r="A804" s="148" t="s">
        <v>3361</v>
      </c>
      <c r="B804">
        <v>22633.919999999998</v>
      </c>
      <c r="C804">
        <v>4526.78</v>
      </c>
    </row>
    <row r="805" spans="1:3">
      <c r="A805" s="148" t="s">
        <v>1756</v>
      </c>
      <c r="B805">
        <v>302831.09999999998</v>
      </c>
      <c r="C805">
        <v>45424.66</v>
      </c>
    </row>
    <row r="806" spans="1:3">
      <c r="A806" s="148" t="s">
        <v>1703</v>
      </c>
      <c r="B806">
        <v>379949.64</v>
      </c>
      <c r="C806">
        <v>56992.45</v>
      </c>
    </row>
    <row r="807" spans="1:3">
      <c r="A807" s="148" t="s">
        <v>2794</v>
      </c>
      <c r="B807">
        <v>66062.19</v>
      </c>
      <c r="C807">
        <v>9909.33</v>
      </c>
    </row>
    <row r="808" spans="1:3">
      <c r="A808" s="148" t="s">
        <v>1705</v>
      </c>
      <c r="B808">
        <v>445922.4</v>
      </c>
      <c r="C808">
        <v>66888.36</v>
      </c>
    </row>
    <row r="809" spans="1:3">
      <c r="A809" s="148" t="s">
        <v>2746</v>
      </c>
      <c r="B809">
        <v>14716.52</v>
      </c>
      <c r="C809">
        <v>2207.48</v>
      </c>
    </row>
    <row r="810" spans="1:3">
      <c r="A810" s="148" t="s">
        <v>1609</v>
      </c>
      <c r="B810">
        <v>50482.32</v>
      </c>
      <c r="C810">
        <v>7572.35</v>
      </c>
    </row>
    <row r="811" spans="1:3">
      <c r="A811" s="148" t="s">
        <v>1687</v>
      </c>
      <c r="B811">
        <v>336528</v>
      </c>
      <c r="C811">
        <v>50479.199999999997</v>
      </c>
    </row>
    <row r="812" spans="1:3">
      <c r="A812" s="148" t="s">
        <v>2018</v>
      </c>
      <c r="B812">
        <v>36057.97</v>
      </c>
      <c r="C812">
        <v>5408.7</v>
      </c>
    </row>
    <row r="813" spans="1:3">
      <c r="A813" s="148" t="s">
        <v>2748</v>
      </c>
      <c r="B813">
        <v>445284</v>
      </c>
      <c r="C813">
        <v>66792.600000000006</v>
      </c>
    </row>
    <row r="814" spans="1:3">
      <c r="A814" s="148" t="s">
        <v>1577</v>
      </c>
      <c r="B814">
        <v>560867.15999999992</v>
      </c>
      <c r="C814">
        <v>84130.069999999992</v>
      </c>
    </row>
    <row r="815" spans="1:3">
      <c r="A815" s="148" t="s">
        <v>1615</v>
      </c>
      <c r="B815">
        <v>180748.26</v>
      </c>
      <c r="C815">
        <v>27112.240000000002</v>
      </c>
    </row>
    <row r="816" spans="1:3">
      <c r="A816" s="148" t="s">
        <v>1894</v>
      </c>
      <c r="B816">
        <v>277039.56</v>
      </c>
      <c r="C816">
        <v>41555.93</v>
      </c>
    </row>
    <row r="817" spans="1:3">
      <c r="A817" s="148" t="s">
        <v>1858</v>
      </c>
      <c r="B817">
        <v>59114.26</v>
      </c>
      <c r="C817">
        <v>8867.14</v>
      </c>
    </row>
    <row r="818" spans="1:3">
      <c r="A818" s="148" t="s">
        <v>2856</v>
      </c>
      <c r="B818">
        <v>125408.12</v>
      </c>
      <c r="C818">
        <v>18811.22</v>
      </c>
    </row>
    <row r="819" spans="1:3">
      <c r="A819" s="148" t="s">
        <v>1876</v>
      </c>
      <c r="B819">
        <v>544771.80000000005</v>
      </c>
      <c r="C819">
        <v>81715.77</v>
      </c>
    </row>
    <row r="820" spans="1:3">
      <c r="A820" s="148" t="s">
        <v>3339</v>
      </c>
      <c r="B820">
        <v>524106.36</v>
      </c>
      <c r="C820">
        <v>78615.95</v>
      </c>
    </row>
    <row r="821" spans="1:3">
      <c r="A821" s="148" t="s">
        <v>2834</v>
      </c>
      <c r="B821">
        <v>299756.15999999997</v>
      </c>
      <c r="C821">
        <v>44963.42</v>
      </c>
    </row>
    <row r="822" spans="1:3">
      <c r="A822" s="148" t="s">
        <v>1738</v>
      </c>
      <c r="B822">
        <v>90092</v>
      </c>
      <c r="C822">
        <v>13513.8</v>
      </c>
    </row>
    <row r="823" spans="1:3">
      <c r="A823" s="148" t="s">
        <v>1878</v>
      </c>
      <c r="B823">
        <v>185151.42</v>
      </c>
      <c r="C823">
        <v>27772.71</v>
      </c>
    </row>
    <row r="824" spans="1:3">
      <c r="A824" s="148" t="s">
        <v>2502</v>
      </c>
      <c r="B824">
        <v>489633.6</v>
      </c>
      <c r="C824">
        <v>73445.039999999994</v>
      </c>
    </row>
    <row r="825" spans="1:3">
      <c r="A825" s="148" t="s">
        <v>3308</v>
      </c>
      <c r="B825">
        <v>259144.34</v>
      </c>
      <c r="C825">
        <v>38871.65</v>
      </c>
    </row>
    <row r="826" spans="1:3">
      <c r="A826" s="148" t="s">
        <v>2484</v>
      </c>
      <c r="B826">
        <v>287627.7</v>
      </c>
      <c r="C826">
        <v>43144.160000000003</v>
      </c>
    </row>
    <row r="827" spans="1:3">
      <c r="A827" s="148" t="s">
        <v>3417</v>
      </c>
      <c r="B827">
        <v>280736.40000000002</v>
      </c>
      <c r="C827">
        <v>42110.46</v>
      </c>
    </row>
    <row r="828" spans="1:3">
      <c r="A828" s="148" t="s">
        <v>2896</v>
      </c>
      <c r="B828">
        <v>59207.34</v>
      </c>
      <c r="C828">
        <v>8881.1</v>
      </c>
    </row>
    <row r="829" spans="1:3">
      <c r="A829" s="148" t="s">
        <v>1816</v>
      </c>
      <c r="B829">
        <v>68777.42</v>
      </c>
      <c r="C829">
        <v>10316.61</v>
      </c>
    </row>
    <row r="830" spans="1:3">
      <c r="A830" s="148" t="s">
        <v>3149</v>
      </c>
      <c r="B830">
        <v>192714.23999999999</v>
      </c>
      <c r="C830">
        <v>28907.14</v>
      </c>
    </row>
    <row r="831" spans="1:3">
      <c r="A831" s="148" t="s">
        <v>1575</v>
      </c>
      <c r="B831">
        <v>35802.839999999997</v>
      </c>
      <c r="C831">
        <v>5370.43</v>
      </c>
    </row>
    <row r="832" spans="1:3">
      <c r="A832" s="148" t="s">
        <v>3182</v>
      </c>
      <c r="B832">
        <v>52787.519999999997</v>
      </c>
      <c r="C832">
        <v>7918.13</v>
      </c>
    </row>
    <row r="833" spans="1:3">
      <c r="A833" s="148" t="s">
        <v>2992</v>
      </c>
      <c r="B833">
        <v>283452.46999999997</v>
      </c>
      <c r="C833">
        <v>42517.87</v>
      </c>
    </row>
    <row r="834" spans="1:3">
      <c r="A834" s="148" t="s">
        <v>2910</v>
      </c>
      <c r="B834">
        <v>46514.16</v>
      </c>
      <c r="C834">
        <v>6977.12</v>
      </c>
    </row>
    <row r="835" spans="1:3">
      <c r="A835" s="148" t="s">
        <v>1900</v>
      </c>
      <c r="B835">
        <v>108090.9</v>
      </c>
      <c r="C835">
        <v>16213.63</v>
      </c>
    </row>
    <row r="836" spans="1:3">
      <c r="A836" s="148" t="s">
        <v>1986</v>
      </c>
      <c r="B836">
        <v>71026.759999999995</v>
      </c>
      <c r="C836">
        <v>10654.01</v>
      </c>
    </row>
    <row r="837" spans="1:3">
      <c r="A837" s="148" t="s">
        <v>3310</v>
      </c>
      <c r="B837">
        <v>205484.94</v>
      </c>
      <c r="C837">
        <v>30822.74</v>
      </c>
    </row>
    <row r="838" spans="1:3">
      <c r="A838" s="148" t="s">
        <v>2302</v>
      </c>
      <c r="B838">
        <v>245571.20000000001</v>
      </c>
      <c r="C838">
        <v>36835.68</v>
      </c>
    </row>
    <row r="839" spans="1:3">
      <c r="A839" s="148" t="s">
        <v>1838</v>
      </c>
      <c r="B839">
        <v>122737.60000000001</v>
      </c>
      <c r="C839">
        <v>18410.64</v>
      </c>
    </row>
    <row r="840" spans="1:3">
      <c r="A840" s="148" t="s">
        <v>2228</v>
      </c>
      <c r="B840">
        <v>121645.36</v>
      </c>
      <c r="C840">
        <v>18246.8</v>
      </c>
    </row>
    <row r="841" spans="1:3">
      <c r="A841" s="148" t="s">
        <v>2425</v>
      </c>
      <c r="B841">
        <v>103605.48</v>
      </c>
      <c r="C841">
        <v>15540.82</v>
      </c>
    </row>
    <row r="842" spans="1:3">
      <c r="A842" s="148" t="s">
        <v>3232</v>
      </c>
      <c r="B842">
        <v>23623.759999999998</v>
      </c>
      <c r="C842">
        <v>3543.56</v>
      </c>
    </row>
    <row r="843" spans="1:3">
      <c r="A843" s="148" t="s">
        <v>2754</v>
      </c>
      <c r="B843">
        <v>186530.96</v>
      </c>
      <c r="C843">
        <v>27979.64</v>
      </c>
    </row>
    <row r="844" spans="1:3">
      <c r="A844" s="148" t="s">
        <v>3174</v>
      </c>
      <c r="B844">
        <v>193818.23999999999</v>
      </c>
      <c r="C844">
        <v>29072.74</v>
      </c>
    </row>
    <row r="845" spans="1:3">
      <c r="A845" s="148" t="s">
        <v>2411</v>
      </c>
      <c r="B845">
        <v>71496</v>
      </c>
      <c r="C845">
        <v>10724.4</v>
      </c>
    </row>
    <row r="846" spans="1:3">
      <c r="A846" s="148" t="s">
        <v>3141</v>
      </c>
      <c r="B846">
        <v>30143.86</v>
      </c>
      <c r="C846">
        <v>4521.58</v>
      </c>
    </row>
    <row r="847" spans="1:3">
      <c r="A847" s="148" t="s">
        <v>3498</v>
      </c>
      <c r="B847">
        <v>155350.79999999999</v>
      </c>
      <c r="C847">
        <v>23302.62</v>
      </c>
    </row>
    <row r="848" spans="1:3">
      <c r="A848" s="148" t="s">
        <v>1597</v>
      </c>
      <c r="B848">
        <v>174595.41</v>
      </c>
      <c r="C848">
        <v>26189.31</v>
      </c>
    </row>
    <row r="849" spans="1:3">
      <c r="A849" s="148" t="s">
        <v>2694</v>
      </c>
      <c r="B849">
        <v>283860.47999999998</v>
      </c>
      <c r="C849">
        <v>42579.07</v>
      </c>
    </row>
    <row r="850" spans="1:3">
      <c r="A850" s="148" t="s">
        <v>2344</v>
      </c>
      <c r="B850">
        <v>74462.55</v>
      </c>
      <c r="C850">
        <v>11169.38</v>
      </c>
    </row>
    <row r="851" spans="1:3">
      <c r="A851" s="148" t="s">
        <v>1764</v>
      </c>
      <c r="B851">
        <v>72230.399999999994</v>
      </c>
      <c r="C851">
        <v>10834.56</v>
      </c>
    </row>
    <row r="852" spans="1:3">
      <c r="A852" s="148" t="s">
        <v>1673</v>
      </c>
      <c r="B852">
        <v>26518.95</v>
      </c>
      <c r="C852">
        <v>6629.74</v>
      </c>
    </row>
    <row r="853" spans="1:3">
      <c r="A853" s="148" t="s">
        <v>1828</v>
      </c>
      <c r="B853">
        <v>54393.1</v>
      </c>
      <c r="C853">
        <v>13598.28</v>
      </c>
    </row>
    <row r="854" spans="1:3">
      <c r="A854" s="148" t="s">
        <v>1920</v>
      </c>
      <c r="B854">
        <v>38411.1</v>
      </c>
      <c r="C854">
        <v>9602.7800000000007</v>
      </c>
    </row>
    <row r="855" spans="1:3">
      <c r="A855" s="148" t="s">
        <v>3488</v>
      </c>
      <c r="B855">
        <v>8156.7</v>
      </c>
      <c r="C855">
        <v>2039.18</v>
      </c>
    </row>
    <row r="856" spans="1:3">
      <c r="A856" s="148" t="s">
        <v>2208</v>
      </c>
      <c r="B856">
        <v>46089.120000000003</v>
      </c>
      <c r="C856">
        <v>11522.28</v>
      </c>
    </row>
    <row r="857" spans="1:3">
      <c r="A857" s="148" t="s">
        <v>2658</v>
      </c>
      <c r="B857">
        <v>41375.699999999997</v>
      </c>
      <c r="C857">
        <v>10343.92</v>
      </c>
    </row>
    <row r="858" spans="1:3">
      <c r="A858" s="148" t="s">
        <v>1671</v>
      </c>
      <c r="B858">
        <v>2630.64</v>
      </c>
      <c r="C858">
        <v>657.66</v>
      </c>
    </row>
    <row r="859" spans="1:3">
      <c r="A859" s="148" t="s">
        <v>3049</v>
      </c>
      <c r="B859">
        <v>11247.36</v>
      </c>
      <c r="C859">
        <v>2811.84</v>
      </c>
    </row>
    <row r="860" spans="1:3">
      <c r="A860" s="148" t="s">
        <v>1994</v>
      </c>
      <c r="B860">
        <v>73105.759999999995</v>
      </c>
      <c r="C860">
        <v>18276.439999999999</v>
      </c>
    </row>
    <row r="861" spans="1:3">
      <c r="A861" s="148" t="s">
        <v>3159</v>
      </c>
      <c r="B861">
        <v>57985.5</v>
      </c>
      <c r="C861">
        <v>14496.38</v>
      </c>
    </row>
    <row r="862" spans="1:3">
      <c r="A862" s="148" t="s">
        <v>1786</v>
      </c>
      <c r="B862">
        <v>27960.240000000002</v>
      </c>
      <c r="C862">
        <v>6990.06</v>
      </c>
    </row>
    <row r="863" spans="1:3">
      <c r="A863" s="148" t="s">
        <v>2256</v>
      </c>
      <c r="B863">
        <v>44196</v>
      </c>
      <c r="C863">
        <v>11049</v>
      </c>
    </row>
    <row r="864" spans="1:3">
      <c r="A864" s="148" t="s">
        <v>2216</v>
      </c>
      <c r="B864">
        <v>21307.65</v>
      </c>
      <c r="C864">
        <v>5326.91</v>
      </c>
    </row>
    <row r="865" spans="1:3">
      <c r="A865" s="148" t="s">
        <v>3261</v>
      </c>
      <c r="B865">
        <v>71782.48</v>
      </c>
      <c r="C865">
        <v>17945.62</v>
      </c>
    </row>
    <row r="866" spans="1:3">
      <c r="A866" s="148" t="s">
        <v>3147</v>
      </c>
      <c r="B866">
        <v>51328.800000000003</v>
      </c>
      <c r="C866">
        <v>12832.2</v>
      </c>
    </row>
    <row r="867" spans="1:3">
      <c r="A867" s="148" t="s">
        <v>2390</v>
      </c>
      <c r="B867">
        <v>64939.399999999994</v>
      </c>
      <c r="C867">
        <v>16234.849999999999</v>
      </c>
    </row>
    <row r="868" spans="1:3">
      <c r="A868" s="148" t="s">
        <v>2646</v>
      </c>
      <c r="B868">
        <v>63106.559999999998</v>
      </c>
      <c r="C868">
        <v>15776.64</v>
      </c>
    </row>
    <row r="869" spans="1:3">
      <c r="A869" s="148" t="s">
        <v>1868</v>
      </c>
      <c r="B869">
        <v>8844.0499999999993</v>
      </c>
      <c r="C869">
        <v>2211.0100000000002</v>
      </c>
    </row>
    <row r="870" spans="1:3">
      <c r="A870" s="148" t="s">
        <v>1952</v>
      </c>
      <c r="B870">
        <v>69821.88</v>
      </c>
      <c r="C870">
        <v>17455.47</v>
      </c>
    </row>
    <row r="871" spans="1:3">
      <c r="A871" s="148" t="s">
        <v>2543</v>
      </c>
      <c r="B871">
        <v>70593.19</v>
      </c>
      <c r="C871">
        <v>17648.29</v>
      </c>
    </row>
    <row r="872" spans="1:3">
      <c r="A872" s="148" t="s">
        <v>2038</v>
      </c>
      <c r="B872">
        <v>34358.94</v>
      </c>
      <c r="C872">
        <v>8589.74</v>
      </c>
    </row>
    <row r="873" spans="1:3">
      <c r="A873" s="148" t="s">
        <v>2421</v>
      </c>
      <c r="B873">
        <v>57861</v>
      </c>
      <c r="C873">
        <v>14465.25</v>
      </c>
    </row>
    <row r="874" spans="1:3">
      <c r="A874" s="148" t="s">
        <v>1665</v>
      </c>
      <c r="B874">
        <v>65621.25</v>
      </c>
      <c r="C874">
        <v>16405.310000000001</v>
      </c>
    </row>
    <row r="875" spans="1:3">
      <c r="A875" s="148" t="s">
        <v>1944</v>
      </c>
      <c r="B875">
        <v>44064</v>
      </c>
      <c r="C875">
        <v>11016</v>
      </c>
    </row>
    <row r="876" spans="1:3">
      <c r="A876" s="148" t="s">
        <v>3402</v>
      </c>
      <c r="B876">
        <v>82566</v>
      </c>
      <c r="C876">
        <v>20641.5</v>
      </c>
    </row>
    <row r="877" spans="1:3">
      <c r="A877" s="148" t="s">
        <v>3275</v>
      </c>
      <c r="B877">
        <v>4110.12</v>
      </c>
      <c r="C877">
        <v>1027.53</v>
      </c>
    </row>
    <row r="878" spans="1:3">
      <c r="A878" s="148" t="s">
        <v>3155</v>
      </c>
      <c r="B878">
        <v>52934.400000000001</v>
      </c>
      <c r="C878">
        <v>13233.6</v>
      </c>
    </row>
    <row r="879" spans="1:3">
      <c r="A879" s="148" t="s">
        <v>2358</v>
      </c>
      <c r="B879">
        <v>13022.24</v>
      </c>
      <c r="C879">
        <v>3255.56</v>
      </c>
    </row>
    <row r="880" spans="1:3">
      <c r="A880" s="148" t="s">
        <v>2784</v>
      </c>
      <c r="B880">
        <v>3758.48</v>
      </c>
      <c r="C880">
        <v>939.62</v>
      </c>
    </row>
    <row r="881" spans="1:3">
      <c r="A881" s="148" t="s">
        <v>2557</v>
      </c>
      <c r="B881">
        <v>9628.2000000000007</v>
      </c>
      <c r="C881">
        <v>2407.0500000000002</v>
      </c>
    </row>
    <row r="882" spans="1:3">
      <c r="A882" s="148" t="s">
        <v>1651</v>
      </c>
      <c r="B882">
        <v>5326.8</v>
      </c>
      <c r="C882">
        <v>1331.7</v>
      </c>
    </row>
    <row r="883" spans="1:3">
      <c r="A883" s="148" t="s">
        <v>3208</v>
      </c>
      <c r="B883">
        <v>52189.599999999999</v>
      </c>
      <c r="C883">
        <v>13047.4</v>
      </c>
    </row>
    <row r="884" spans="1:3">
      <c r="A884" s="148" t="s">
        <v>2252</v>
      </c>
      <c r="B884">
        <v>8697.7800000000007</v>
      </c>
      <c r="C884">
        <v>2174.4499999999998</v>
      </c>
    </row>
    <row r="885" spans="1:3">
      <c r="A885" s="148" t="s">
        <v>1982</v>
      </c>
      <c r="B885">
        <v>13186.68</v>
      </c>
      <c r="C885">
        <v>3296.67</v>
      </c>
    </row>
    <row r="886" spans="1:3">
      <c r="A886" s="148" t="s">
        <v>2400</v>
      </c>
      <c r="B886">
        <v>87645.18</v>
      </c>
      <c r="C886">
        <v>21911.3</v>
      </c>
    </row>
    <row r="887" spans="1:3">
      <c r="A887" s="148" t="s">
        <v>1826</v>
      </c>
      <c r="B887">
        <v>37444.68</v>
      </c>
      <c r="C887">
        <v>9361.17</v>
      </c>
    </row>
    <row r="888" spans="1:3">
      <c r="A888" s="148" t="s">
        <v>3226</v>
      </c>
      <c r="B888">
        <v>22222.2</v>
      </c>
      <c r="C888">
        <v>5555.55</v>
      </c>
    </row>
    <row r="889" spans="1:3">
      <c r="A889" s="148" t="s">
        <v>2700</v>
      </c>
      <c r="B889">
        <v>44969.2</v>
      </c>
      <c r="C889">
        <v>11242.3</v>
      </c>
    </row>
    <row r="890" spans="1:3">
      <c r="A890" s="148" t="s">
        <v>1848</v>
      </c>
      <c r="B890">
        <v>52265.88</v>
      </c>
      <c r="C890">
        <v>13066.47</v>
      </c>
    </row>
    <row r="891" spans="1:3">
      <c r="A891" s="148" t="s">
        <v>3300</v>
      </c>
      <c r="B891">
        <v>23616</v>
      </c>
      <c r="C891">
        <v>5904</v>
      </c>
    </row>
    <row r="892" spans="1:3">
      <c r="A892" s="148" t="s">
        <v>2764</v>
      </c>
      <c r="B892">
        <v>86695.2</v>
      </c>
      <c r="C892">
        <v>21673.8</v>
      </c>
    </row>
    <row r="893" spans="1:3">
      <c r="A893" s="148" t="s">
        <v>2433</v>
      </c>
      <c r="B893">
        <v>22514.240000000002</v>
      </c>
      <c r="C893">
        <v>5628.56</v>
      </c>
    </row>
    <row r="894" spans="1:3">
      <c r="A894" s="148" t="s">
        <v>3137</v>
      </c>
      <c r="B894">
        <v>16330.16</v>
      </c>
      <c r="C894">
        <v>4082.54</v>
      </c>
    </row>
    <row r="895" spans="1:3">
      <c r="A895" s="148" t="s">
        <v>2068</v>
      </c>
      <c r="B895">
        <v>42714.2</v>
      </c>
      <c r="C895">
        <v>10678.55</v>
      </c>
    </row>
    <row r="896" spans="1:3">
      <c r="A896" s="148" t="s">
        <v>2984</v>
      </c>
      <c r="B896">
        <v>24983</v>
      </c>
      <c r="C896">
        <v>6245.75</v>
      </c>
    </row>
    <row r="897" spans="1:3">
      <c r="A897" s="148" t="s">
        <v>1906</v>
      </c>
      <c r="B897">
        <v>46972.800000000003</v>
      </c>
      <c r="C897">
        <v>11743.2</v>
      </c>
    </row>
    <row r="898" spans="1:3">
      <c r="A898" s="148" t="s">
        <v>1657</v>
      </c>
      <c r="B898">
        <v>14584.4</v>
      </c>
      <c r="C898">
        <v>3646.1</v>
      </c>
    </row>
    <row r="899" spans="1:3">
      <c r="A899" s="148" t="s">
        <v>1874</v>
      </c>
      <c r="B899">
        <v>40246.75</v>
      </c>
      <c r="C899">
        <v>10061.69</v>
      </c>
    </row>
    <row r="900" spans="1:3">
      <c r="A900" s="148" t="s">
        <v>1579</v>
      </c>
      <c r="B900">
        <v>22123.200000000001</v>
      </c>
      <c r="C900">
        <v>7743.12</v>
      </c>
    </row>
    <row r="901" spans="1:3">
      <c r="A901" s="148" t="s">
        <v>1599</v>
      </c>
      <c r="B901">
        <v>1893.06</v>
      </c>
      <c r="C901">
        <v>662.57</v>
      </c>
    </row>
    <row r="902" spans="1:3">
      <c r="A902" s="148" t="s">
        <v>2567</v>
      </c>
      <c r="B902">
        <v>6255.15</v>
      </c>
      <c r="C902">
        <v>2189.3000000000002</v>
      </c>
    </row>
    <row r="903" spans="1:3">
      <c r="A903" s="148" t="s">
        <v>1748</v>
      </c>
      <c r="B903">
        <v>6317.2</v>
      </c>
      <c r="C903">
        <v>2211.02</v>
      </c>
    </row>
    <row r="904" spans="1:3">
      <c r="A904" s="148" t="s">
        <v>1752</v>
      </c>
      <c r="B904">
        <v>24708.240000000002</v>
      </c>
      <c r="C904">
        <v>8647.8799999999992</v>
      </c>
    </row>
    <row r="905" spans="1:3">
      <c r="A905" s="148" t="s">
        <v>2094</v>
      </c>
      <c r="B905">
        <v>1917.16</v>
      </c>
      <c r="C905">
        <v>671.01</v>
      </c>
    </row>
    <row r="906" spans="1:3">
      <c r="A906" s="148" t="s">
        <v>2326</v>
      </c>
      <c r="B906">
        <v>5565.15</v>
      </c>
      <c r="C906">
        <v>1947.8</v>
      </c>
    </row>
    <row r="907" spans="1:3">
      <c r="A907" s="148" t="s">
        <v>2666</v>
      </c>
      <c r="B907">
        <v>21108.639999999999</v>
      </c>
      <c r="C907">
        <v>7388.02</v>
      </c>
    </row>
    <row r="908" spans="1:3">
      <c r="A908" s="148" t="s">
        <v>1960</v>
      </c>
      <c r="B908">
        <v>5913.96</v>
      </c>
      <c r="C908">
        <v>2069.89</v>
      </c>
    </row>
    <row r="909" spans="1:3">
      <c r="A909" s="148" t="s">
        <v>2156</v>
      </c>
      <c r="B909">
        <v>15810.27</v>
      </c>
      <c r="C909">
        <v>5533.59</v>
      </c>
    </row>
    <row r="910" spans="1:3">
      <c r="A910" s="148" t="s">
        <v>2278</v>
      </c>
      <c r="B910">
        <v>7399.25</v>
      </c>
      <c r="C910">
        <v>2589.7399999999998</v>
      </c>
    </row>
    <row r="911" spans="1:3">
      <c r="A911" s="148" t="s">
        <v>2752</v>
      </c>
      <c r="B911">
        <v>4201.47</v>
      </c>
      <c r="C911">
        <v>1470.51</v>
      </c>
    </row>
    <row r="912" spans="1:3">
      <c r="A912" s="148" t="s">
        <v>1806</v>
      </c>
      <c r="B912">
        <v>25354.560000000001</v>
      </c>
      <c r="C912">
        <v>8874.1</v>
      </c>
    </row>
    <row r="913" spans="1:3">
      <c r="A913" s="148" t="s">
        <v>1864</v>
      </c>
      <c r="B913">
        <v>12798</v>
      </c>
      <c r="C913">
        <v>4479.3</v>
      </c>
    </row>
    <row r="914" spans="1:3">
      <c r="A914" s="148" t="s">
        <v>1535</v>
      </c>
      <c r="B914">
        <v>8745.6</v>
      </c>
      <c r="C914">
        <v>3060.96</v>
      </c>
    </row>
    <row r="915" spans="1:3">
      <c r="A915" s="148" t="s">
        <v>2058</v>
      </c>
      <c r="B915">
        <v>3842.72</v>
      </c>
      <c r="C915">
        <v>1344.95</v>
      </c>
    </row>
    <row r="916" spans="1:3">
      <c r="A916" s="148" t="s">
        <v>1545</v>
      </c>
      <c r="B916">
        <v>3484.69</v>
      </c>
      <c r="C916">
        <v>1219.6400000000001</v>
      </c>
    </row>
    <row r="917" spans="1:3">
      <c r="A917" s="148" t="s">
        <v>3475</v>
      </c>
      <c r="B917">
        <v>2896.74</v>
      </c>
      <c r="C917">
        <v>1013.86</v>
      </c>
    </row>
    <row r="918" spans="1:3">
      <c r="A918" s="148" t="s">
        <v>2549</v>
      </c>
      <c r="B918">
        <v>4790.3999999999996</v>
      </c>
      <c r="C918">
        <v>1676.64</v>
      </c>
    </row>
    <row r="919" spans="1:3">
      <c r="A919" s="148" t="s">
        <v>1928</v>
      </c>
      <c r="B919">
        <v>15780.6</v>
      </c>
      <c r="C919">
        <v>5523.21</v>
      </c>
    </row>
    <row r="920" spans="1:3">
      <c r="A920" s="148" t="s">
        <v>2129</v>
      </c>
      <c r="B920">
        <v>1089</v>
      </c>
      <c r="C920">
        <v>381.15</v>
      </c>
    </row>
    <row r="921" spans="1:3">
      <c r="A921" s="148" t="s">
        <v>3473</v>
      </c>
      <c r="B921">
        <v>13050.96</v>
      </c>
      <c r="C921">
        <v>4567.84</v>
      </c>
    </row>
    <row r="922" spans="1:3">
      <c r="A922" s="148" t="s">
        <v>2445</v>
      </c>
      <c r="B922">
        <v>3082.05</v>
      </c>
      <c r="C922">
        <v>1078.72</v>
      </c>
    </row>
    <row r="923" spans="1:3">
      <c r="A923" s="148" t="s">
        <v>1950</v>
      </c>
      <c r="B923">
        <v>24353.279999999999</v>
      </c>
      <c r="C923">
        <v>8523.65</v>
      </c>
    </row>
    <row r="924" spans="1:3">
      <c r="A924" s="148" t="s">
        <v>3465</v>
      </c>
      <c r="B924">
        <v>12088</v>
      </c>
      <c r="C924">
        <v>4230.8</v>
      </c>
    </row>
    <row r="925" spans="1:3">
      <c r="A925" s="148" t="s">
        <v>2116</v>
      </c>
      <c r="B925">
        <v>7534.08</v>
      </c>
      <c r="C925">
        <v>2636.93</v>
      </c>
    </row>
    <row r="926" spans="1:3">
      <c r="A926" s="148" t="s">
        <v>2415</v>
      </c>
      <c r="B926">
        <v>3402</v>
      </c>
      <c r="C926">
        <v>1190.7</v>
      </c>
    </row>
    <row r="927" spans="1:3">
      <c r="A927" s="148" t="s">
        <v>2597</v>
      </c>
      <c r="B927">
        <v>9999.9</v>
      </c>
      <c r="C927">
        <v>3499.96</v>
      </c>
    </row>
    <row r="928" spans="1:3">
      <c r="A928" s="148" t="s">
        <v>1966</v>
      </c>
      <c r="B928">
        <v>8334.24</v>
      </c>
      <c r="C928">
        <v>2916.98</v>
      </c>
    </row>
    <row r="929" spans="1:3">
      <c r="A929" s="148" t="s">
        <v>3312</v>
      </c>
      <c r="B929">
        <v>4543.4799999999996</v>
      </c>
      <c r="C929">
        <v>1590.22</v>
      </c>
    </row>
    <row r="930" spans="1:3">
      <c r="A930" s="148" t="s">
        <v>2431</v>
      </c>
      <c r="B930">
        <v>22820.959999999999</v>
      </c>
      <c r="C930">
        <v>7987.34</v>
      </c>
    </row>
    <row r="931" spans="1:3">
      <c r="A931" s="148" t="s">
        <v>2963</v>
      </c>
      <c r="B931">
        <v>11987.36</v>
      </c>
      <c r="C931">
        <v>4195.58</v>
      </c>
    </row>
    <row r="932" spans="1:3">
      <c r="A932" s="148" t="s">
        <v>3240</v>
      </c>
      <c r="B932">
        <v>2953.28</v>
      </c>
      <c r="C932">
        <v>1033.6500000000001</v>
      </c>
    </row>
    <row r="933" spans="1:3">
      <c r="A933" s="148" t="s">
        <v>3463</v>
      </c>
      <c r="B933">
        <v>18132.21</v>
      </c>
      <c r="C933">
        <v>6346.27</v>
      </c>
    </row>
    <row r="934" spans="1:3">
      <c r="A934" s="148" t="s">
        <v>2086</v>
      </c>
      <c r="B934">
        <v>1404</v>
      </c>
      <c r="C934">
        <v>491.4</v>
      </c>
    </row>
    <row r="935" spans="1:3">
      <c r="A935" s="148" t="s">
        <v>2380</v>
      </c>
      <c r="B935">
        <v>10088.65</v>
      </c>
      <c r="C935">
        <v>3531.03</v>
      </c>
    </row>
    <row r="936" spans="1:3">
      <c r="A936" s="148" t="s">
        <v>3013</v>
      </c>
      <c r="B936">
        <v>7495.62</v>
      </c>
      <c r="C936">
        <v>2623.47</v>
      </c>
    </row>
    <row r="937" spans="1:3">
      <c r="A937" s="148" t="s">
        <v>2947</v>
      </c>
      <c r="B937">
        <v>3128</v>
      </c>
      <c r="C937">
        <v>1094.8</v>
      </c>
    </row>
    <row r="938" spans="1:3">
      <c r="A938" s="148" t="s">
        <v>2792</v>
      </c>
      <c r="B938">
        <v>32809.14</v>
      </c>
      <c r="C938">
        <v>11483.2</v>
      </c>
    </row>
    <row r="939" spans="1:3">
      <c r="A939" s="148" t="s">
        <v>3178</v>
      </c>
      <c r="B939">
        <v>17273.849999999999</v>
      </c>
      <c r="C939">
        <v>6045.85</v>
      </c>
    </row>
    <row r="940" spans="1:3">
      <c r="A940" s="148" t="s">
        <v>1716</v>
      </c>
      <c r="B940">
        <v>5468.2</v>
      </c>
      <c r="C940">
        <v>1913.87</v>
      </c>
    </row>
    <row r="941" spans="1:3">
      <c r="A941" s="148" t="s">
        <v>1726</v>
      </c>
      <c r="B941">
        <v>16758.599999999999</v>
      </c>
      <c r="C941">
        <v>5865.51</v>
      </c>
    </row>
    <row r="942" spans="1:3">
      <c r="A942" s="148" t="s">
        <v>1722</v>
      </c>
      <c r="B942">
        <v>4282.6000000000004</v>
      </c>
      <c r="C942">
        <v>1498.91</v>
      </c>
    </row>
    <row r="943" spans="1:3">
      <c r="A943" s="148" t="s">
        <v>1736</v>
      </c>
      <c r="B943">
        <v>38133.72</v>
      </c>
      <c r="C943">
        <v>9533.43</v>
      </c>
    </row>
    <row r="944" spans="1:3">
      <c r="A944" s="148" t="s">
        <v>2654</v>
      </c>
      <c r="B944">
        <v>8331.1200000000008</v>
      </c>
      <c r="C944">
        <v>2082.7800000000002</v>
      </c>
    </row>
    <row r="945" spans="1:3">
      <c r="A945" s="148" t="s">
        <v>2350</v>
      </c>
      <c r="B945">
        <v>11697.6</v>
      </c>
      <c r="C945">
        <v>2924.4</v>
      </c>
    </row>
    <row r="946" spans="1:3">
      <c r="A946" s="148" t="s">
        <v>3091</v>
      </c>
      <c r="B946">
        <v>44671.519999999997</v>
      </c>
      <c r="C946">
        <v>11167.88</v>
      </c>
    </row>
    <row r="947" spans="1:3">
      <c r="A947" s="148" t="s">
        <v>2928</v>
      </c>
      <c r="B947">
        <v>54207.45</v>
      </c>
      <c r="C947">
        <v>13551.86</v>
      </c>
    </row>
    <row r="948" spans="1:3">
      <c r="A948" s="148" t="s">
        <v>2102</v>
      </c>
      <c r="B948">
        <v>8027.76</v>
      </c>
      <c r="C948">
        <v>2006.94</v>
      </c>
    </row>
    <row r="949" spans="1:3">
      <c r="A949" s="148" t="s">
        <v>3170</v>
      </c>
      <c r="B949">
        <v>25279</v>
      </c>
      <c r="C949">
        <v>6319.75</v>
      </c>
    </row>
    <row r="950" spans="1:3">
      <c r="A950" s="148" t="s">
        <v>1882</v>
      </c>
      <c r="B950">
        <v>19757.7</v>
      </c>
      <c r="C950">
        <v>4939.42</v>
      </c>
    </row>
    <row r="951" spans="1:3">
      <c r="A951" s="148" t="s">
        <v>2682</v>
      </c>
      <c r="B951">
        <v>72403.199999999997</v>
      </c>
      <c r="C951">
        <v>18100.8</v>
      </c>
    </row>
    <row r="952" spans="1:3">
      <c r="A952" s="148" t="s">
        <v>1822</v>
      </c>
      <c r="B952">
        <v>13300.8</v>
      </c>
      <c r="C952">
        <v>3325.2</v>
      </c>
    </row>
    <row r="953" spans="1:3">
      <c r="A953" s="148" t="s">
        <v>2656</v>
      </c>
      <c r="B953">
        <v>52990.6</v>
      </c>
      <c r="C953">
        <v>13247.65</v>
      </c>
    </row>
    <row r="954" spans="1:3">
      <c r="A954" s="148" t="s">
        <v>1750</v>
      </c>
      <c r="B954">
        <v>89276.800000000003</v>
      </c>
      <c r="C954">
        <v>22319.200000000001</v>
      </c>
    </row>
    <row r="955" spans="1:3">
      <c r="A955" s="148" t="s">
        <v>2704</v>
      </c>
      <c r="B955">
        <v>40354.080000000002</v>
      </c>
      <c r="C955">
        <v>10088.52</v>
      </c>
    </row>
    <row r="956" spans="1:3">
      <c r="A956" s="148" t="s">
        <v>2778</v>
      </c>
      <c r="B956">
        <v>20822.400000000001</v>
      </c>
      <c r="C956">
        <v>5205.6000000000004</v>
      </c>
    </row>
    <row r="957" spans="1:3">
      <c r="A957" s="148" t="s">
        <v>2374</v>
      </c>
      <c r="B957">
        <v>27560.799999999999</v>
      </c>
      <c r="C957">
        <v>6890.2</v>
      </c>
    </row>
    <row r="958" spans="1:3">
      <c r="A958" s="148" t="s">
        <v>2212</v>
      </c>
      <c r="B958">
        <v>51370.06</v>
      </c>
      <c r="C958">
        <v>12842.52</v>
      </c>
    </row>
    <row r="959" spans="1:3">
      <c r="A959" s="148" t="s">
        <v>3453</v>
      </c>
      <c r="B959">
        <v>2801.7</v>
      </c>
      <c r="C959">
        <v>700.42</v>
      </c>
    </row>
    <row r="960" spans="1:3">
      <c r="A960" s="148" t="s">
        <v>1506</v>
      </c>
      <c r="B960">
        <v>66111.679999999993</v>
      </c>
      <c r="C960">
        <v>16527.919999999998</v>
      </c>
    </row>
    <row r="961" spans="1:3">
      <c r="A961" s="148" t="s">
        <v>2579</v>
      </c>
      <c r="B961">
        <v>10919.16</v>
      </c>
      <c r="C961">
        <v>2729.79</v>
      </c>
    </row>
    <row r="962" spans="1:3">
      <c r="A962" s="148" t="s">
        <v>2951</v>
      </c>
      <c r="B962">
        <v>60544.26</v>
      </c>
      <c r="C962">
        <v>15136.06</v>
      </c>
    </row>
    <row r="963" spans="1:3">
      <c r="A963" s="148" t="s">
        <v>2790</v>
      </c>
      <c r="B963">
        <v>26825.119999999999</v>
      </c>
      <c r="C963">
        <v>6706.28</v>
      </c>
    </row>
    <row r="964" spans="1:3">
      <c r="A964" s="148" t="s">
        <v>3220</v>
      </c>
      <c r="B964">
        <v>77005.25</v>
      </c>
      <c r="C964">
        <v>19251.310000000001</v>
      </c>
    </row>
    <row r="965" spans="1:3">
      <c r="A965" s="148" t="s">
        <v>1924</v>
      </c>
      <c r="B965">
        <v>40609.379999999997</v>
      </c>
      <c r="C965">
        <v>10152.34</v>
      </c>
    </row>
    <row r="966" spans="1:3">
      <c r="A966" s="148" t="s">
        <v>1958</v>
      </c>
      <c r="B966">
        <v>96101.55</v>
      </c>
      <c r="C966">
        <v>24025.39</v>
      </c>
    </row>
    <row r="967" spans="1:3">
      <c r="A967" s="148" t="s">
        <v>1689</v>
      </c>
      <c r="B967">
        <v>102439.76</v>
      </c>
      <c r="C967">
        <v>25609.94</v>
      </c>
    </row>
    <row r="968" spans="1:3">
      <c r="A968" s="148" t="s">
        <v>2996</v>
      </c>
      <c r="B968">
        <v>40087.760000000002</v>
      </c>
      <c r="C968">
        <v>10021.94</v>
      </c>
    </row>
    <row r="969" spans="1:3">
      <c r="A969" s="148" t="s">
        <v>3062</v>
      </c>
      <c r="B969">
        <v>9664.92</v>
      </c>
      <c r="C969">
        <v>2416.23</v>
      </c>
    </row>
    <row r="970" spans="1:3">
      <c r="A970" s="148" t="s">
        <v>2555</v>
      </c>
      <c r="B970">
        <v>105573.6</v>
      </c>
      <c r="C970">
        <v>26393.4</v>
      </c>
    </row>
    <row r="971" spans="1:3">
      <c r="A971" s="148" t="s">
        <v>1968</v>
      </c>
      <c r="B971">
        <v>18704.16</v>
      </c>
      <c r="C971">
        <v>4676.04</v>
      </c>
    </row>
    <row r="972" spans="1:3">
      <c r="A972" s="148" t="s">
        <v>2782</v>
      </c>
      <c r="B972">
        <v>25542</v>
      </c>
      <c r="C972">
        <v>6385.5</v>
      </c>
    </row>
    <row r="973" spans="1:3">
      <c r="A973" s="148" t="s">
        <v>3320</v>
      </c>
      <c r="B973">
        <v>12496.68</v>
      </c>
      <c r="C973">
        <v>3124.17</v>
      </c>
    </row>
    <row r="974" spans="1:3">
      <c r="A974" s="148" t="s">
        <v>2328</v>
      </c>
      <c r="B974">
        <v>10022.61</v>
      </c>
      <c r="C974">
        <v>2505.65</v>
      </c>
    </row>
    <row r="975" spans="1:3">
      <c r="A975" s="148" t="s">
        <v>2239</v>
      </c>
      <c r="B975">
        <v>63059.199999999997</v>
      </c>
      <c r="C975">
        <v>15764.8</v>
      </c>
    </row>
    <row r="976" spans="1:3">
      <c r="A976" s="148" t="s">
        <v>1712</v>
      </c>
      <c r="B976">
        <v>94907.43</v>
      </c>
      <c r="C976">
        <v>23726.86</v>
      </c>
    </row>
    <row r="977" spans="1:14">
      <c r="A977" s="148" t="s">
        <v>2220</v>
      </c>
      <c r="B977">
        <v>7280</v>
      </c>
      <c r="C977">
        <v>1820</v>
      </c>
    </row>
    <row r="978" spans="1:14">
      <c r="A978" s="148" t="s">
        <v>2402</v>
      </c>
      <c r="B978">
        <v>46819.5</v>
      </c>
      <c r="C978">
        <v>11704.88</v>
      </c>
    </row>
    <row r="979" spans="1:14">
      <c r="A979" s="148" t="s">
        <v>2254</v>
      </c>
      <c r="B979">
        <v>15745.6</v>
      </c>
      <c r="C979">
        <v>3936.4</v>
      </c>
    </row>
    <row r="980" spans="1:14">
      <c r="A980" s="148" t="s">
        <v>3322</v>
      </c>
      <c r="B980">
        <v>111194.72</v>
      </c>
      <c r="C980">
        <v>27798.68</v>
      </c>
    </row>
    <row r="981" spans="1:14">
      <c r="A981" s="148" t="s">
        <v>1593</v>
      </c>
      <c r="B981">
        <v>54532.800000000003</v>
      </c>
      <c r="C981">
        <v>13633.2</v>
      </c>
    </row>
    <row r="982" spans="1:14">
      <c r="A982" s="148" t="s">
        <v>3445</v>
      </c>
      <c r="B982">
        <v>20928.099999999999</v>
      </c>
      <c r="C982">
        <v>5232.0200000000004</v>
      </c>
    </row>
    <row r="983" spans="1:14">
      <c r="A983" s="148" t="s">
        <v>1613</v>
      </c>
      <c r="B983">
        <v>110493.81</v>
      </c>
      <c r="C983">
        <v>27623.45</v>
      </c>
    </row>
    <row r="984" spans="1:14">
      <c r="A984" s="148" t="s">
        <v>2108</v>
      </c>
      <c r="B984">
        <v>3317.4</v>
      </c>
      <c r="C984">
        <v>829.35</v>
      </c>
    </row>
    <row r="985" spans="1:14">
      <c r="A985" s="148" t="s">
        <v>2028</v>
      </c>
      <c r="B985">
        <v>31772.400000000001</v>
      </c>
      <c r="C985">
        <v>7943.1</v>
      </c>
    </row>
    <row r="986" spans="1:14">
      <c r="A986" s="148" t="s">
        <v>3504</v>
      </c>
      <c r="B986">
        <v>60714955.619999923</v>
      </c>
      <c r="C986">
        <v>10952952.049999997</v>
      </c>
    </row>
    <row r="990" spans="1:14">
      <c r="A990" s="190" t="s">
        <v>3617</v>
      </c>
      <c r="B990" s="188"/>
      <c r="C990" s="188"/>
      <c r="D990" s="188"/>
      <c r="E990" s="188"/>
      <c r="F990" s="188"/>
      <c r="G990" s="188"/>
      <c r="H990" s="188"/>
      <c r="I990" s="188"/>
      <c r="J990" s="188"/>
      <c r="K990" s="188"/>
      <c r="L990" s="188"/>
      <c r="M990" s="188"/>
      <c r="N990" s="188"/>
    </row>
    <row r="992" spans="1:14">
      <c r="A992" s="147" t="s">
        <v>1494</v>
      </c>
      <c r="B992" s="147" t="s">
        <v>1354</v>
      </c>
      <c r="C992" t="s">
        <v>110</v>
      </c>
    </row>
    <row r="993" spans="1:7">
      <c r="A993" t="s">
        <v>1514</v>
      </c>
      <c r="B993" t="s">
        <v>2437</v>
      </c>
      <c r="C993">
        <v>3956.46</v>
      </c>
    </row>
    <row r="994" spans="1:7">
      <c r="A994" t="s">
        <v>1514</v>
      </c>
      <c r="B994" t="s">
        <v>1515</v>
      </c>
      <c r="C994">
        <v>1028.28</v>
      </c>
      <c r="E994" t="str" cm="1">
        <f t="array" ref="E994:G1502">_xlfn._xlws.FILTER(A993:C1960,(A993:A1960="Phones")+(A993:A1960="Chairs")+(C993:C1960&gt;20000))</f>
        <v>Bookshelf</v>
      </c>
      <c r="F994" t="str">
        <v>Bookshelf - 106</v>
      </c>
      <c r="G994">
        <v>27641.46</v>
      </c>
    </row>
    <row r="995" spans="1:7">
      <c r="A995" t="s">
        <v>1514</v>
      </c>
      <c r="B995" t="s">
        <v>2565</v>
      </c>
      <c r="C995">
        <v>4102.5600000000004</v>
      </c>
      <c r="E995" t="str">
        <v>Bookshelf</v>
      </c>
      <c r="F995" t="str">
        <v>Bookshelf - 115</v>
      </c>
      <c r="G995">
        <v>39144.870000000003</v>
      </c>
    </row>
    <row r="996" spans="1:7">
      <c r="A996" t="s">
        <v>1514</v>
      </c>
      <c r="B996" t="s">
        <v>2585</v>
      </c>
      <c r="C996">
        <v>5531.76</v>
      </c>
      <c r="E996" t="str">
        <v>Bookshelf</v>
      </c>
      <c r="F996" t="str">
        <v>Bookshelf - 151</v>
      </c>
      <c r="G996">
        <v>74539.64</v>
      </c>
    </row>
    <row r="997" spans="1:7">
      <c r="A997" t="s">
        <v>1514</v>
      </c>
      <c r="B997" t="s">
        <v>1527</v>
      </c>
      <c r="C997">
        <v>1467.84</v>
      </c>
      <c r="E997" t="str">
        <v>Bookshelf</v>
      </c>
      <c r="F997" t="str">
        <v>Bookshelf - 155</v>
      </c>
      <c r="G997">
        <v>38206.559999999998</v>
      </c>
    </row>
    <row r="998" spans="1:7">
      <c r="A998" t="s">
        <v>1514</v>
      </c>
      <c r="B998" t="s">
        <v>3457</v>
      </c>
      <c r="C998">
        <v>3456.18</v>
      </c>
      <c r="E998" t="str">
        <v>Bookshelf</v>
      </c>
      <c r="F998" t="str">
        <v>Bookshelf - 213</v>
      </c>
      <c r="G998">
        <v>25790.7</v>
      </c>
    </row>
    <row r="999" spans="1:7">
      <c r="A999" t="s">
        <v>1514</v>
      </c>
      <c r="B999" t="s">
        <v>1908</v>
      </c>
      <c r="C999">
        <v>9129.2800000000007</v>
      </c>
      <c r="E999" t="str">
        <v>Bookshelf</v>
      </c>
      <c r="F999" t="str">
        <v>Bookshelf - 275</v>
      </c>
      <c r="G999">
        <v>89315.66</v>
      </c>
    </row>
    <row r="1000" spans="1:7">
      <c r="A1000" t="s">
        <v>1514</v>
      </c>
      <c r="B1000" t="s">
        <v>3031</v>
      </c>
      <c r="C1000">
        <v>7855.76</v>
      </c>
      <c r="E1000" t="str">
        <v>Bookshelf</v>
      </c>
      <c r="F1000" t="str">
        <v>Bookshelf - 304</v>
      </c>
      <c r="G1000">
        <v>29165.5</v>
      </c>
    </row>
    <row r="1001" spans="1:7">
      <c r="A1001" t="s">
        <v>1514</v>
      </c>
      <c r="B1001" t="s">
        <v>2698</v>
      </c>
      <c r="C1001">
        <v>3897.6</v>
      </c>
      <c r="E1001" t="str">
        <v>Bookshelf</v>
      </c>
      <c r="F1001" t="str">
        <v>Bookshelf - 307</v>
      </c>
      <c r="G1001">
        <v>50665.919999999998</v>
      </c>
    </row>
    <row r="1002" spans="1:7">
      <c r="A1002" t="s">
        <v>1514</v>
      </c>
      <c r="B1002" t="s">
        <v>1818</v>
      </c>
      <c r="C1002">
        <v>6044.22</v>
      </c>
      <c r="E1002" t="str">
        <v>Bookshelf</v>
      </c>
      <c r="F1002" t="str">
        <v>Bookshelf - 332</v>
      </c>
      <c r="G1002">
        <v>40313.699999999997</v>
      </c>
    </row>
    <row r="1003" spans="1:7">
      <c r="A1003" t="s">
        <v>1514</v>
      </c>
      <c r="B1003" t="s">
        <v>2872</v>
      </c>
      <c r="C1003">
        <v>5127.7</v>
      </c>
      <c r="E1003" t="str">
        <v>Bookshelf</v>
      </c>
      <c r="F1003" t="str">
        <v>Bookshelf - 339</v>
      </c>
      <c r="G1003">
        <v>102407.76</v>
      </c>
    </row>
    <row r="1004" spans="1:7">
      <c r="A1004" t="s">
        <v>1514</v>
      </c>
      <c r="B1004" t="s">
        <v>3054</v>
      </c>
      <c r="C1004">
        <v>2223.7199999999998</v>
      </c>
      <c r="E1004" t="str">
        <v>Bookshelf</v>
      </c>
      <c r="F1004" t="str">
        <v>Bookshelf - 388</v>
      </c>
      <c r="G1004">
        <v>29340</v>
      </c>
    </row>
    <row r="1005" spans="1:7">
      <c r="A1005" t="s">
        <v>1514</v>
      </c>
      <c r="B1005" t="s">
        <v>2618</v>
      </c>
      <c r="C1005">
        <v>11956.32</v>
      </c>
      <c r="E1005" t="str">
        <v>Bookshelf</v>
      </c>
      <c r="F1005" t="str">
        <v>Bookshelf - 394</v>
      </c>
      <c r="G1005">
        <v>31816.32</v>
      </c>
    </row>
    <row r="1006" spans="1:7">
      <c r="A1006" t="s">
        <v>1514</v>
      </c>
      <c r="B1006" t="s">
        <v>3277</v>
      </c>
      <c r="C1006">
        <v>2519.4</v>
      </c>
      <c r="E1006" t="str">
        <v>Bookshelf</v>
      </c>
      <c r="F1006" t="str">
        <v>Bookshelf - 478</v>
      </c>
      <c r="G1006">
        <v>68888</v>
      </c>
    </row>
    <row r="1007" spans="1:7">
      <c r="A1007" t="s">
        <v>1514</v>
      </c>
      <c r="B1007" t="s">
        <v>3271</v>
      </c>
      <c r="C1007">
        <v>3896.1</v>
      </c>
      <c r="E1007" t="str">
        <v>Bookshelf</v>
      </c>
      <c r="F1007" t="str">
        <v>Bookshelf - 506</v>
      </c>
      <c r="G1007">
        <v>55464.32</v>
      </c>
    </row>
    <row r="1008" spans="1:7">
      <c r="A1008" t="s">
        <v>1514</v>
      </c>
      <c r="B1008" t="s">
        <v>3123</v>
      </c>
      <c r="C1008">
        <v>418.56</v>
      </c>
      <c r="E1008" t="str">
        <v>Bookshelf</v>
      </c>
      <c r="F1008" t="str">
        <v>Bookshelf - 617</v>
      </c>
      <c r="G1008">
        <v>68806.559999999998</v>
      </c>
    </row>
    <row r="1009" spans="1:7">
      <c r="A1009" t="s">
        <v>1514</v>
      </c>
      <c r="B1009" t="s">
        <v>2902</v>
      </c>
      <c r="C1009">
        <v>2439.6</v>
      </c>
      <c r="E1009" t="str">
        <v>Bookshelf</v>
      </c>
      <c r="F1009" t="str">
        <v>Bookshelf - 645</v>
      </c>
      <c r="G1009">
        <v>27976.959999999999</v>
      </c>
    </row>
    <row r="1010" spans="1:7">
      <c r="A1010" t="s">
        <v>1514</v>
      </c>
      <c r="B1010" t="s">
        <v>2356</v>
      </c>
      <c r="C1010">
        <v>598.5</v>
      </c>
      <c r="E1010" t="str">
        <v>Bookshelf</v>
      </c>
      <c r="F1010" t="str">
        <v>Bookshelf - 766</v>
      </c>
      <c r="G1010">
        <v>48293.279999999999</v>
      </c>
    </row>
    <row r="1011" spans="1:7">
      <c r="A1011" t="s">
        <v>1514</v>
      </c>
      <c r="B1011" t="s">
        <v>1683</v>
      </c>
      <c r="C1011">
        <v>1351.98</v>
      </c>
      <c r="E1011" t="str">
        <v>Bookshelf</v>
      </c>
      <c r="F1011" t="str">
        <v>Bookshelf - 771</v>
      </c>
      <c r="G1011">
        <v>23384.400000000001</v>
      </c>
    </row>
    <row r="1012" spans="1:7">
      <c r="A1012" t="s">
        <v>1514</v>
      </c>
      <c r="B1012" t="s">
        <v>2294</v>
      </c>
      <c r="C1012">
        <v>979.29</v>
      </c>
      <c r="E1012" t="str">
        <v>Bookshelf</v>
      </c>
      <c r="F1012" t="str">
        <v>Bookshelf - 793</v>
      </c>
      <c r="G1012">
        <v>62344.800000000003</v>
      </c>
    </row>
    <row r="1013" spans="1:7">
      <c r="A1013" t="s">
        <v>1514</v>
      </c>
      <c r="B1013" t="s">
        <v>3035</v>
      </c>
      <c r="C1013">
        <v>10379.700000000001</v>
      </c>
      <c r="E1013" t="str">
        <v>Bookshelf</v>
      </c>
      <c r="F1013" t="str">
        <v>Bookshelf - 799</v>
      </c>
      <c r="G1013">
        <v>73085.399999999994</v>
      </c>
    </row>
    <row r="1014" spans="1:7">
      <c r="A1014" t="s">
        <v>1514</v>
      </c>
      <c r="B1014" t="s">
        <v>3353</v>
      </c>
      <c r="C1014">
        <v>2652.65</v>
      </c>
      <c r="E1014" t="str">
        <v>Bookshelf</v>
      </c>
      <c r="F1014" t="str">
        <v>Bookshelf - 805</v>
      </c>
      <c r="G1014">
        <v>48987.75</v>
      </c>
    </row>
    <row r="1015" spans="1:7">
      <c r="A1015" t="s">
        <v>1514</v>
      </c>
      <c r="B1015" t="s">
        <v>2210</v>
      </c>
      <c r="C1015">
        <v>1145.4000000000001</v>
      </c>
      <c r="E1015" t="str">
        <v>Bookshelf</v>
      </c>
      <c r="F1015" t="str">
        <v>Bookshelf - 906</v>
      </c>
      <c r="G1015">
        <v>73367.22</v>
      </c>
    </row>
    <row r="1016" spans="1:7">
      <c r="A1016" t="s">
        <v>1514</v>
      </c>
      <c r="B1016" t="s">
        <v>2150</v>
      </c>
      <c r="C1016">
        <v>6084.25</v>
      </c>
      <c r="E1016" t="str">
        <v>Bookshelf</v>
      </c>
      <c r="F1016" t="str">
        <v>Bookshelf - 948</v>
      </c>
      <c r="G1016">
        <v>92864.52</v>
      </c>
    </row>
    <row r="1017" spans="1:7">
      <c r="A1017" t="s">
        <v>1514</v>
      </c>
      <c r="B1017" t="s">
        <v>2435</v>
      </c>
      <c r="C1017">
        <v>7817.04</v>
      </c>
      <c r="E1017" t="str">
        <v>Bookshelf</v>
      </c>
      <c r="F1017" t="str">
        <v>Bookshelf - 961</v>
      </c>
      <c r="G1017">
        <v>52591.44</v>
      </c>
    </row>
    <row r="1018" spans="1:7">
      <c r="A1018" t="s">
        <v>1514</v>
      </c>
      <c r="B1018" t="s">
        <v>2982</v>
      </c>
      <c r="C1018">
        <v>2053.52</v>
      </c>
      <c r="E1018" t="str">
        <v>Bookshelf</v>
      </c>
      <c r="F1018" t="str">
        <v>Bookshelf - 979</v>
      </c>
      <c r="G1018">
        <v>148581.72</v>
      </c>
    </row>
    <row r="1019" spans="1:7">
      <c r="A1019" t="s">
        <v>1514</v>
      </c>
      <c r="B1019" t="s">
        <v>3357</v>
      </c>
      <c r="C1019">
        <v>3976.56</v>
      </c>
      <c r="E1019" t="str">
        <v>Bookshelf</v>
      </c>
      <c r="F1019" t="str">
        <v>Bookshelf - 989</v>
      </c>
      <c r="G1019">
        <v>88435.76</v>
      </c>
    </row>
    <row r="1020" spans="1:7">
      <c r="A1020" t="s">
        <v>1514</v>
      </c>
      <c r="B1020" t="s">
        <v>2386</v>
      </c>
      <c r="C1020">
        <v>1020.24</v>
      </c>
      <c r="E1020" t="str">
        <v>Chair</v>
      </c>
      <c r="F1020" t="str">
        <v>Chair - 108</v>
      </c>
      <c r="G1020">
        <v>64334.5</v>
      </c>
    </row>
    <row r="1021" spans="1:7">
      <c r="A1021" t="s">
        <v>1514</v>
      </c>
      <c r="B1021" t="s">
        <v>3297</v>
      </c>
      <c r="C1021">
        <v>1634.36</v>
      </c>
      <c r="E1021" t="str">
        <v>Chair</v>
      </c>
      <c r="F1021" t="str">
        <v>Chair - 111</v>
      </c>
      <c r="G1021">
        <v>166455.51</v>
      </c>
    </row>
    <row r="1022" spans="1:7">
      <c r="A1022" t="s">
        <v>1514</v>
      </c>
      <c r="B1022" t="s">
        <v>2800</v>
      </c>
      <c r="C1022">
        <v>4830.75</v>
      </c>
      <c r="E1022" t="str">
        <v>Chair</v>
      </c>
      <c r="F1022" t="str">
        <v>Chair - 181</v>
      </c>
      <c r="G1022">
        <v>36299.9</v>
      </c>
    </row>
    <row r="1023" spans="1:7">
      <c r="A1023" t="s">
        <v>1514</v>
      </c>
      <c r="B1023" t="s">
        <v>2476</v>
      </c>
      <c r="C1023">
        <v>769.23</v>
      </c>
      <c r="E1023" t="str">
        <v>Chair</v>
      </c>
      <c r="F1023" t="str">
        <v>Chair - 209</v>
      </c>
      <c r="G1023">
        <v>32503.24</v>
      </c>
    </row>
    <row r="1024" spans="1:7">
      <c r="A1024" t="s">
        <v>1514</v>
      </c>
      <c r="B1024" t="s">
        <v>3135</v>
      </c>
      <c r="C1024">
        <v>6921.6</v>
      </c>
      <c r="E1024" t="str">
        <v>Chair</v>
      </c>
      <c r="F1024" t="str">
        <v>Chair - 232</v>
      </c>
      <c r="G1024">
        <v>31850.98</v>
      </c>
    </row>
    <row r="1025" spans="1:7">
      <c r="A1025" t="s">
        <v>1514</v>
      </c>
      <c r="B1025" t="s">
        <v>2125</v>
      </c>
      <c r="C1025">
        <v>2793</v>
      </c>
      <c r="E1025" t="str">
        <v>Chair</v>
      </c>
      <c r="F1025" t="str">
        <v>Chair - 237</v>
      </c>
      <c r="G1025">
        <v>22185.9</v>
      </c>
    </row>
    <row r="1026" spans="1:7">
      <c r="A1026" t="s">
        <v>1514</v>
      </c>
      <c r="B1026" t="s">
        <v>2060</v>
      </c>
      <c r="C1026">
        <v>11105.64</v>
      </c>
      <c r="E1026" t="str">
        <v>Chair</v>
      </c>
      <c r="F1026" t="str">
        <v>Chair - 246</v>
      </c>
      <c r="G1026">
        <v>58771.44</v>
      </c>
    </row>
    <row r="1027" spans="1:7">
      <c r="A1027" t="s">
        <v>1514</v>
      </c>
      <c r="B1027" t="s">
        <v>3218</v>
      </c>
      <c r="C1027">
        <v>1349.53</v>
      </c>
      <c r="E1027" t="str">
        <v>Chair</v>
      </c>
      <c r="F1027" t="str">
        <v>Chair - 262</v>
      </c>
      <c r="G1027">
        <v>45873.36</v>
      </c>
    </row>
    <row r="1028" spans="1:7">
      <c r="A1028" t="s">
        <v>1514</v>
      </c>
      <c r="B1028" t="s">
        <v>3347</v>
      </c>
      <c r="C1028">
        <v>2421.44</v>
      </c>
      <c r="E1028" t="str">
        <v>Chair</v>
      </c>
      <c r="F1028" t="str">
        <v>Chair - 268</v>
      </c>
      <c r="G1028">
        <v>73596.600000000006</v>
      </c>
    </row>
    <row r="1029" spans="1:7">
      <c r="A1029" t="s">
        <v>1514</v>
      </c>
      <c r="B1029" t="s">
        <v>1695</v>
      </c>
      <c r="C1029">
        <v>2841.3</v>
      </c>
      <c r="E1029" t="str">
        <v>Chair</v>
      </c>
      <c r="F1029" t="str">
        <v>Chair - 276</v>
      </c>
      <c r="G1029">
        <v>62963.05</v>
      </c>
    </row>
    <row r="1030" spans="1:7">
      <c r="A1030" t="s">
        <v>1514</v>
      </c>
      <c r="B1030" t="s">
        <v>2634</v>
      </c>
      <c r="C1030">
        <v>5685.96</v>
      </c>
      <c r="E1030" t="str">
        <v>Chair</v>
      </c>
      <c r="F1030" t="str">
        <v>Chair - 312</v>
      </c>
      <c r="G1030">
        <v>91929.600000000006</v>
      </c>
    </row>
    <row r="1031" spans="1:7">
      <c r="A1031" t="s">
        <v>1514</v>
      </c>
      <c r="B1031" t="s">
        <v>2904</v>
      </c>
      <c r="C1031">
        <v>11834.55</v>
      </c>
      <c r="E1031" t="str">
        <v>Chair</v>
      </c>
      <c r="F1031" t="str">
        <v>Chair - 329</v>
      </c>
      <c r="G1031">
        <v>49622.3</v>
      </c>
    </row>
    <row r="1032" spans="1:7">
      <c r="A1032" t="s">
        <v>1514</v>
      </c>
      <c r="B1032" t="s">
        <v>1524</v>
      </c>
      <c r="C1032">
        <v>2352.96</v>
      </c>
      <c r="E1032" t="str">
        <v>Chair</v>
      </c>
      <c r="F1032" t="str">
        <v>Chair - 414</v>
      </c>
      <c r="G1032">
        <v>56001.599999999999</v>
      </c>
    </row>
    <row r="1033" spans="1:7">
      <c r="A1033" t="s">
        <v>1514</v>
      </c>
      <c r="B1033" t="s">
        <v>1547</v>
      </c>
      <c r="C1033">
        <v>1307</v>
      </c>
      <c r="E1033" t="str">
        <v>Chair</v>
      </c>
      <c r="F1033" t="str">
        <v>Chair - 426</v>
      </c>
      <c r="G1033">
        <v>31180.95</v>
      </c>
    </row>
    <row r="1034" spans="1:7">
      <c r="A1034" t="s">
        <v>1514</v>
      </c>
      <c r="B1034" t="s">
        <v>3443</v>
      </c>
      <c r="C1034">
        <v>2127.96</v>
      </c>
      <c r="E1034" t="str">
        <v>Chair</v>
      </c>
      <c r="F1034" t="str">
        <v>Chair - 428</v>
      </c>
      <c r="G1034">
        <v>44170.559999999998</v>
      </c>
    </row>
    <row r="1035" spans="1:7">
      <c r="A1035" t="s">
        <v>1514</v>
      </c>
      <c r="B1035" t="s">
        <v>2854</v>
      </c>
      <c r="C1035">
        <v>334.08</v>
      </c>
      <c r="E1035" t="str">
        <v>Chair</v>
      </c>
      <c r="F1035" t="str">
        <v>Chair - 432</v>
      </c>
      <c r="G1035">
        <v>42473.2</v>
      </c>
    </row>
    <row r="1036" spans="1:7">
      <c r="A1036" t="s">
        <v>1514</v>
      </c>
      <c r="B1036" t="s">
        <v>2473</v>
      </c>
      <c r="C1036">
        <v>3894.42</v>
      </c>
      <c r="E1036" t="str">
        <v>Chair</v>
      </c>
      <c r="F1036" t="str">
        <v>Chair - 504</v>
      </c>
      <c r="G1036">
        <v>85867.199999999997</v>
      </c>
    </row>
    <row r="1037" spans="1:7">
      <c r="A1037" t="s">
        <v>1514</v>
      </c>
      <c r="B1037" t="s">
        <v>2587</v>
      </c>
      <c r="C1037">
        <v>473.76</v>
      </c>
      <c r="E1037" t="str">
        <v>Chair</v>
      </c>
      <c r="F1037" t="str">
        <v>Chair - 515</v>
      </c>
      <c r="G1037">
        <v>118755</v>
      </c>
    </row>
    <row r="1038" spans="1:7">
      <c r="A1038" t="s">
        <v>1514</v>
      </c>
      <c r="B1038" t="s">
        <v>3451</v>
      </c>
      <c r="C1038">
        <v>620.16</v>
      </c>
      <c r="E1038" t="str">
        <v>Chair</v>
      </c>
      <c r="F1038" t="str">
        <v>Chair - 540</v>
      </c>
      <c r="G1038">
        <v>61683.199999999997</v>
      </c>
    </row>
    <row r="1039" spans="1:7">
      <c r="A1039" t="s">
        <v>1514</v>
      </c>
      <c r="B1039" t="s">
        <v>2322</v>
      </c>
      <c r="C1039">
        <v>835.2</v>
      </c>
      <c r="E1039" t="str">
        <v>Chair</v>
      </c>
      <c r="F1039" t="str">
        <v>Chair - 543</v>
      </c>
      <c r="G1039">
        <v>50225.58</v>
      </c>
    </row>
    <row r="1040" spans="1:7">
      <c r="A1040" t="s">
        <v>1514</v>
      </c>
      <c r="B1040" t="s">
        <v>3477</v>
      </c>
      <c r="C1040">
        <v>7747.53</v>
      </c>
      <c r="E1040" t="str">
        <v>Chair</v>
      </c>
      <c r="F1040" t="str">
        <v>Chair - 552</v>
      </c>
      <c r="G1040">
        <v>115372.53</v>
      </c>
    </row>
    <row r="1041" spans="1:7">
      <c r="A1041" t="s">
        <v>1514</v>
      </c>
      <c r="B1041" t="s">
        <v>2676</v>
      </c>
      <c r="C1041">
        <v>807.52</v>
      </c>
      <c r="E1041" t="str">
        <v>Chair</v>
      </c>
      <c r="F1041" t="str">
        <v>Chair - 556</v>
      </c>
      <c r="G1041">
        <v>68732.399999999994</v>
      </c>
    </row>
    <row r="1042" spans="1:7">
      <c r="A1042" t="s">
        <v>1514</v>
      </c>
      <c r="B1042" t="s">
        <v>2652</v>
      </c>
      <c r="C1042">
        <v>2277.7199999999998</v>
      </c>
      <c r="E1042" t="str">
        <v>Chair</v>
      </c>
      <c r="F1042" t="str">
        <v>Chair - 562</v>
      </c>
      <c r="G1042">
        <v>24727.5</v>
      </c>
    </row>
    <row r="1043" spans="1:7">
      <c r="A1043" t="s">
        <v>1566</v>
      </c>
      <c r="B1043" t="s">
        <v>3033</v>
      </c>
      <c r="C1043">
        <v>27641.46</v>
      </c>
      <c r="E1043" t="str">
        <v>Chair</v>
      </c>
      <c r="F1043" t="str">
        <v>Chair - 576</v>
      </c>
      <c r="G1043">
        <v>46892</v>
      </c>
    </row>
    <row r="1044" spans="1:7">
      <c r="A1044" t="s">
        <v>1566</v>
      </c>
      <c r="B1044" t="s">
        <v>2354</v>
      </c>
      <c r="C1044">
        <v>39144.870000000003</v>
      </c>
      <c r="E1044" t="str">
        <v>Chair</v>
      </c>
      <c r="F1044" t="str">
        <v>Chair - 656</v>
      </c>
      <c r="G1044">
        <v>42527.97</v>
      </c>
    </row>
    <row r="1045" spans="1:7">
      <c r="A1045" t="s">
        <v>1566</v>
      </c>
      <c r="B1045" t="s">
        <v>2453</v>
      </c>
      <c r="C1045">
        <v>74539.64</v>
      </c>
      <c r="E1045" t="str">
        <v>Chair</v>
      </c>
      <c r="F1045" t="str">
        <v>Chair - 678</v>
      </c>
      <c r="G1045">
        <v>28332.639999999999</v>
      </c>
    </row>
    <row r="1046" spans="1:7">
      <c r="A1046" t="s">
        <v>1566</v>
      </c>
      <c r="B1046" t="s">
        <v>2959</v>
      </c>
      <c r="C1046">
        <v>38206.559999999998</v>
      </c>
      <c r="E1046" t="str">
        <v>Chair</v>
      </c>
      <c r="F1046" t="str">
        <v>Chair - 726</v>
      </c>
      <c r="G1046">
        <v>46475.519999999997</v>
      </c>
    </row>
    <row r="1047" spans="1:7">
      <c r="A1047" t="s">
        <v>1566</v>
      </c>
      <c r="B1047" t="s">
        <v>3428</v>
      </c>
      <c r="C1047">
        <v>25790.7</v>
      </c>
      <c r="E1047" t="str">
        <v>Chair</v>
      </c>
      <c r="F1047" t="str">
        <v>Chair - 729</v>
      </c>
      <c r="G1047">
        <v>37932.480000000003</v>
      </c>
    </row>
    <row r="1048" spans="1:7">
      <c r="A1048" t="s">
        <v>1566</v>
      </c>
      <c r="B1048" t="s">
        <v>2006</v>
      </c>
      <c r="C1048">
        <v>4924.3599999999997</v>
      </c>
      <c r="E1048" t="str">
        <v>Chair</v>
      </c>
      <c r="F1048" t="str">
        <v>Chair - 732</v>
      </c>
      <c r="G1048">
        <v>94770</v>
      </c>
    </row>
    <row r="1049" spans="1:7">
      <c r="A1049" t="s">
        <v>1566</v>
      </c>
      <c r="B1049" t="s">
        <v>3107</v>
      </c>
      <c r="C1049">
        <v>89315.66</v>
      </c>
      <c r="E1049" t="str">
        <v>Chair</v>
      </c>
      <c r="F1049" t="str">
        <v>Chair - 735</v>
      </c>
      <c r="G1049">
        <v>52972.92</v>
      </c>
    </row>
    <row r="1050" spans="1:7">
      <c r="A1050" t="s">
        <v>1566</v>
      </c>
      <c r="B1050" t="s">
        <v>1629</v>
      </c>
      <c r="C1050">
        <v>29165.5</v>
      </c>
      <c r="E1050" t="str">
        <v>Chair</v>
      </c>
      <c r="F1050" t="str">
        <v>Chair - 743</v>
      </c>
      <c r="G1050">
        <v>59895.99</v>
      </c>
    </row>
    <row r="1051" spans="1:7">
      <c r="A1051" t="s">
        <v>1566</v>
      </c>
      <c r="B1051" t="s">
        <v>2886</v>
      </c>
      <c r="C1051">
        <v>50665.919999999998</v>
      </c>
      <c r="E1051" t="str">
        <v>Chair</v>
      </c>
      <c r="F1051" t="str">
        <v>Chair - 778</v>
      </c>
      <c r="G1051">
        <v>20220.2</v>
      </c>
    </row>
    <row r="1052" spans="1:7">
      <c r="A1052" t="s">
        <v>1566</v>
      </c>
      <c r="B1052" t="s">
        <v>1669</v>
      </c>
      <c r="C1052">
        <v>40313.699999999997</v>
      </c>
      <c r="E1052" t="str">
        <v>Chair</v>
      </c>
      <c r="F1052" t="str">
        <v>Chair - 796</v>
      </c>
      <c r="G1052">
        <v>153662.04</v>
      </c>
    </row>
    <row r="1053" spans="1:7">
      <c r="A1053" t="s">
        <v>1566</v>
      </c>
      <c r="B1053" t="s">
        <v>1768</v>
      </c>
      <c r="C1053">
        <v>102407.76</v>
      </c>
      <c r="E1053" t="str">
        <v>Chair</v>
      </c>
      <c r="F1053" t="str">
        <v>Chair - 843</v>
      </c>
      <c r="G1053">
        <v>111829.44</v>
      </c>
    </row>
    <row r="1054" spans="1:7">
      <c r="A1054" t="s">
        <v>1566</v>
      </c>
      <c r="B1054" t="s">
        <v>1902</v>
      </c>
      <c r="C1054">
        <v>29340</v>
      </c>
      <c r="E1054" t="str">
        <v>Chair</v>
      </c>
      <c r="F1054" t="str">
        <v>Chair - 890</v>
      </c>
      <c r="G1054">
        <v>21349.439999999999</v>
      </c>
    </row>
    <row r="1055" spans="1:7">
      <c r="A1055" t="s">
        <v>1566</v>
      </c>
      <c r="B1055" t="s">
        <v>2926</v>
      </c>
      <c r="C1055">
        <v>31816.32</v>
      </c>
      <c r="E1055" t="str">
        <v>Chair</v>
      </c>
      <c r="F1055" t="str">
        <v>Chair - 921</v>
      </c>
      <c r="G1055">
        <v>23713.64</v>
      </c>
    </row>
    <row r="1056" spans="1:7">
      <c r="A1056" t="s">
        <v>1566</v>
      </c>
      <c r="B1056" t="s">
        <v>2310</v>
      </c>
      <c r="C1056">
        <v>18136.45</v>
      </c>
      <c r="E1056" t="str">
        <v>Chair</v>
      </c>
      <c r="F1056" t="str">
        <v>Chair - 930</v>
      </c>
      <c r="G1056">
        <v>27612.32</v>
      </c>
    </row>
    <row r="1057" spans="1:7">
      <c r="A1057" t="s">
        <v>1566</v>
      </c>
      <c r="B1057" t="s">
        <v>2178</v>
      </c>
      <c r="C1057">
        <v>68888</v>
      </c>
      <c r="E1057" t="str">
        <v>Chair</v>
      </c>
      <c r="F1057" t="str">
        <v>Chair - 949</v>
      </c>
      <c r="G1057">
        <v>48957.88</v>
      </c>
    </row>
    <row r="1058" spans="1:7">
      <c r="A1058" t="s">
        <v>1566</v>
      </c>
      <c r="B1058" t="s">
        <v>2670</v>
      </c>
      <c r="C1058">
        <v>14178.96</v>
      </c>
      <c r="E1058" t="str">
        <v>Chair</v>
      </c>
      <c r="F1058" t="str">
        <v>Chair - 977</v>
      </c>
      <c r="G1058">
        <v>47757.36</v>
      </c>
    </row>
    <row r="1059" spans="1:7">
      <c r="A1059" t="s">
        <v>1566</v>
      </c>
      <c r="B1059" t="s">
        <v>1922</v>
      </c>
      <c r="C1059">
        <v>55464.32</v>
      </c>
      <c r="E1059" t="str">
        <v>Chair</v>
      </c>
      <c r="F1059" t="str">
        <v>Chair - 992</v>
      </c>
      <c r="G1059">
        <v>104640.2</v>
      </c>
    </row>
    <row r="1060" spans="1:7">
      <c r="A1060" t="s">
        <v>1566</v>
      </c>
      <c r="B1060" t="s">
        <v>1742</v>
      </c>
      <c r="C1060">
        <v>9701.74</v>
      </c>
      <c r="E1060" t="str">
        <v>Cricket Bat</v>
      </c>
      <c r="F1060" t="str">
        <v>Cricket Bat - 110</v>
      </c>
      <c r="G1060">
        <v>62499.64</v>
      </c>
    </row>
    <row r="1061" spans="1:7">
      <c r="A1061" t="s">
        <v>1566</v>
      </c>
      <c r="B1061" t="s">
        <v>2378</v>
      </c>
      <c r="C1061">
        <v>5032.17</v>
      </c>
      <c r="E1061" t="str">
        <v>Cricket Bat</v>
      </c>
      <c r="F1061" t="str">
        <v>Cricket Bat - 167</v>
      </c>
      <c r="G1061">
        <v>39909.199999999997</v>
      </c>
    </row>
    <row r="1062" spans="1:7">
      <c r="A1062" t="s">
        <v>1566</v>
      </c>
      <c r="B1062" t="s">
        <v>1996</v>
      </c>
      <c r="C1062">
        <v>68806.559999999998</v>
      </c>
      <c r="E1062" t="str">
        <v>Cricket Bat</v>
      </c>
      <c r="F1062" t="str">
        <v>Cricket Bat - 203</v>
      </c>
      <c r="G1062">
        <v>55712</v>
      </c>
    </row>
    <row r="1063" spans="1:7">
      <c r="A1063" t="s">
        <v>1566</v>
      </c>
      <c r="B1063" t="s">
        <v>3269</v>
      </c>
      <c r="C1063">
        <v>27976.959999999999</v>
      </c>
      <c r="E1063" t="str">
        <v>Cricket Bat</v>
      </c>
      <c r="F1063" t="str">
        <v>Cricket Bat - 214</v>
      </c>
      <c r="G1063">
        <v>93129.600000000006</v>
      </c>
    </row>
    <row r="1064" spans="1:7">
      <c r="A1064" t="s">
        <v>1566</v>
      </c>
      <c r="B1064" t="s">
        <v>1916</v>
      </c>
      <c r="C1064">
        <v>48293.279999999999</v>
      </c>
      <c r="E1064" t="str">
        <v>Cricket Bat</v>
      </c>
      <c r="F1064" t="str">
        <v>Cricket Bat - 229</v>
      </c>
      <c r="G1064">
        <v>93570.4</v>
      </c>
    </row>
    <row r="1065" spans="1:7">
      <c r="A1065" t="s">
        <v>1566</v>
      </c>
      <c r="B1065" t="s">
        <v>2170</v>
      </c>
      <c r="C1065">
        <v>23384.400000000001</v>
      </c>
      <c r="E1065" t="str">
        <v>Cricket Bat</v>
      </c>
      <c r="F1065" t="str">
        <v>Cricket Bat - 231</v>
      </c>
      <c r="G1065">
        <v>57602</v>
      </c>
    </row>
    <row r="1066" spans="1:7">
      <c r="A1066" t="s">
        <v>1566</v>
      </c>
      <c r="B1066" t="s">
        <v>2508</v>
      </c>
      <c r="C1066">
        <v>18014.28</v>
      </c>
      <c r="E1066" t="str">
        <v>Cricket Bat</v>
      </c>
      <c r="F1066" t="str">
        <v>Cricket Bat - 266</v>
      </c>
      <c r="G1066">
        <v>26856.639999999999</v>
      </c>
    </row>
    <row r="1067" spans="1:7">
      <c r="A1067" t="s">
        <v>1566</v>
      </c>
      <c r="B1067" t="s">
        <v>3285</v>
      </c>
      <c r="C1067">
        <v>62344.800000000003</v>
      </c>
      <c r="E1067" t="str">
        <v>Cricket Bat</v>
      </c>
      <c r="F1067" t="str">
        <v>Cricket Bat - 295</v>
      </c>
      <c r="G1067">
        <v>22046.58</v>
      </c>
    </row>
    <row r="1068" spans="1:7">
      <c r="A1068" t="s">
        <v>1566</v>
      </c>
      <c r="B1068" t="s">
        <v>3077</v>
      </c>
      <c r="C1068">
        <v>73085.399999999994</v>
      </c>
      <c r="E1068" t="str">
        <v>Cricket Bat</v>
      </c>
      <c r="F1068" t="str">
        <v>Cricket Bat - 324</v>
      </c>
      <c r="G1068">
        <v>70000.56</v>
      </c>
    </row>
    <row r="1069" spans="1:7">
      <c r="A1069" t="s">
        <v>1566</v>
      </c>
      <c r="B1069" t="s">
        <v>3400</v>
      </c>
      <c r="C1069">
        <v>48987.75</v>
      </c>
      <c r="E1069" t="str">
        <v>Cricket Bat</v>
      </c>
      <c r="F1069" t="str">
        <v>Cricket Bat - 329</v>
      </c>
      <c r="G1069">
        <v>113552.55</v>
      </c>
    </row>
    <row r="1070" spans="1:7">
      <c r="A1070" t="s">
        <v>1566</v>
      </c>
      <c r="B1070" t="s">
        <v>1567</v>
      </c>
      <c r="C1070">
        <v>73367.22</v>
      </c>
      <c r="E1070" t="str">
        <v>Cricket Bat</v>
      </c>
      <c r="F1070" t="str">
        <v>Cricket Bat - 386</v>
      </c>
      <c r="G1070">
        <v>50789.16</v>
      </c>
    </row>
    <row r="1071" spans="1:7">
      <c r="A1071" t="s">
        <v>1566</v>
      </c>
      <c r="B1071" t="s">
        <v>1730</v>
      </c>
      <c r="C1071">
        <v>5650.8</v>
      </c>
      <c r="E1071" t="str">
        <v>Cricket Bat</v>
      </c>
      <c r="F1071" t="str">
        <v>Cricket Bat - 424</v>
      </c>
      <c r="G1071">
        <v>71261.19</v>
      </c>
    </row>
    <row r="1072" spans="1:7">
      <c r="A1072" t="s">
        <v>1566</v>
      </c>
      <c r="B1072" t="s">
        <v>3125</v>
      </c>
      <c r="C1072">
        <v>17502.68</v>
      </c>
      <c r="E1072" t="str">
        <v>Cricket Bat</v>
      </c>
      <c r="F1072" t="str">
        <v>Cricket Bat - 442</v>
      </c>
      <c r="G1072">
        <v>36313.800000000003</v>
      </c>
    </row>
    <row r="1073" spans="1:7">
      <c r="A1073" t="s">
        <v>1566</v>
      </c>
      <c r="B1073" t="s">
        <v>2920</v>
      </c>
      <c r="C1073">
        <v>92864.52</v>
      </c>
      <c r="E1073" t="str">
        <v>Cricket Bat</v>
      </c>
      <c r="F1073" t="str">
        <v>Cricket Bat - 504</v>
      </c>
      <c r="G1073">
        <v>75191.759999999995</v>
      </c>
    </row>
    <row r="1074" spans="1:7">
      <c r="A1074" t="s">
        <v>1566</v>
      </c>
      <c r="B1074" t="s">
        <v>3389</v>
      </c>
      <c r="C1074">
        <v>52591.44</v>
      </c>
      <c r="E1074" t="str">
        <v>Cricket Bat</v>
      </c>
      <c r="F1074" t="str">
        <v>Cricket Bat - 520</v>
      </c>
      <c r="G1074">
        <v>43732.800000000003</v>
      </c>
    </row>
    <row r="1075" spans="1:7">
      <c r="A1075" t="s">
        <v>1566</v>
      </c>
      <c r="B1075" t="s">
        <v>1832</v>
      </c>
      <c r="C1075">
        <v>148581.72</v>
      </c>
      <c r="E1075" t="str">
        <v>Cricket Bat</v>
      </c>
      <c r="F1075" t="str">
        <v>Cricket Bat - 526</v>
      </c>
      <c r="G1075">
        <v>44566.65</v>
      </c>
    </row>
    <row r="1076" spans="1:7">
      <c r="A1076" t="s">
        <v>1566</v>
      </c>
      <c r="B1076" t="s">
        <v>3369</v>
      </c>
      <c r="C1076">
        <v>88435.76</v>
      </c>
      <c r="E1076" t="str">
        <v>Cricket Bat</v>
      </c>
      <c r="F1076" t="str">
        <v>Cricket Bat - 537</v>
      </c>
      <c r="G1076">
        <v>82618.48</v>
      </c>
    </row>
    <row r="1077" spans="1:7">
      <c r="A1077" t="s">
        <v>1004</v>
      </c>
      <c r="B1077" t="s">
        <v>1621</v>
      </c>
      <c r="C1077">
        <v>64334.5</v>
      </c>
      <c r="E1077" t="str">
        <v>Cricket Bat</v>
      </c>
      <c r="F1077" t="str">
        <v>Cricket Bat - 603</v>
      </c>
      <c r="G1077">
        <v>84554.4</v>
      </c>
    </row>
    <row r="1078" spans="1:7">
      <c r="A1078" t="s">
        <v>1004</v>
      </c>
      <c r="B1078" t="s">
        <v>2288</v>
      </c>
      <c r="C1078">
        <v>166455.51</v>
      </c>
      <c r="E1078" t="str">
        <v>Cricket Bat</v>
      </c>
      <c r="F1078" t="str">
        <v>Cricket Bat - 612</v>
      </c>
      <c r="G1078">
        <v>21072.04</v>
      </c>
    </row>
    <row r="1079" spans="1:7">
      <c r="A1079" t="s">
        <v>1004</v>
      </c>
      <c r="B1079" t="s">
        <v>2858</v>
      </c>
      <c r="C1079">
        <v>36299.9</v>
      </c>
      <c r="E1079" t="str">
        <v>Cricket Bat</v>
      </c>
      <c r="F1079" t="str">
        <v>Cricket Bat - 636</v>
      </c>
      <c r="G1079">
        <v>31207.68</v>
      </c>
    </row>
    <row r="1080" spans="1:7">
      <c r="A1080" t="s">
        <v>1004</v>
      </c>
      <c r="B1080" t="s">
        <v>2986</v>
      </c>
      <c r="C1080">
        <v>32503.24</v>
      </c>
      <c r="E1080" t="str">
        <v>Cricket Bat</v>
      </c>
      <c r="F1080" t="str">
        <v>Cricket Bat - 713</v>
      </c>
      <c r="G1080">
        <v>30311.82</v>
      </c>
    </row>
    <row r="1081" spans="1:7">
      <c r="A1081" t="s">
        <v>1004</v>
      </c>
      <c r="B1081" t="s">
        <v>3295</v>
      </c>
      <c r="C1081">
        <v>31850.98</v>
      </c>
      <c r="E1081" t="str">
        <v>Cricket Bat</v>
      </c>
      <c r="F1081" t="str">
        <v>Cricket Bat - 763</v>
      </c>
      <c r="G1081">
        <v>55849.5</v>
      </c>
    </row>
    <row r="1082" spans="1:7">
      <c r="A1082" t="s">
        <v>1004</v>
      </c>
      <c r="B1082" t="s">
        <v>2241</v>
      </c>
      <c r="C1082">
        <v>22185.9</v>
      </c>
      <c r="E1082" t="str">
        <v>Cricket Bat</v>
      </c>
      <c r="F1082" t="str">
        <v>Cricket Bat - 765</v>
      </c>
      <c r="G1082">
        <v>25350.78</v>
      </c>
    </row>
    <row r="1083" spans="1:7">
      <c r="A1083" t="s">
        <v>1004</v>
      </c>
      <c r="B1083" t="s">
        <v>3430</v>
      </c>
      <c r="C1083">
        <v>58771.44</v>
      </c>
      <c r="E1083" t="str">
        <v>Cricket Bat</v>
      </c>
      <c r="F1083" t="str">
        <v>Cricket Bat - 778</v>
      </c>
      <c r="G1083">
        <v>62899.199999999997</v>
      </c>
    </row>
    <row r="1084" spans="1:7">
      <c r="A1084" t="s">
        <v>1004</v>
      </c>
      <c r="B1084" t="s">
        <v>2912</v>
      </c>
      <c r="C1084">
        <v>45873.36</v>
      </c>
      <c r="E1084" t="str">
        <v>Cricket Bat</v>
      </c>
      <c r="F1084" t="str">
        <v>Cricket Bat - 797</v>
      </c>
      <c r="G1084">
        <v>61281.2</v>
      </c>
    </row>
    <row r="1085" spans="1:7">
      <c r="A1085" t="s">
        <v>1004</v>
      </c>
      <c r="B1085" t="s">
        <v>3188</v>
      </c>
      <c r="C1085">
        <v>73596.600000000006</v>
      </c>
      <c r="E1085" t="str">
        <v>Cricket Bat</v>
      </c>
      <c r="F1085" t="str">
        <v>Cricket Bat - 809</v>
      </c>
      <c r="G1085">
        <v>52503.360000000001</v>
      </c>
    </row>
    <row r="1086" spans="1:7">
      <c r="A1086" t="s">
        <v>1004</v>
      </c>
      <c r="B1086" t="s">
        <v>2164</v>
      </c>
      <c r="C1086">
        <v>62963.05</v>
      </c>
      <c r="E1086" t="str">
        <v>Cricket Bat</v>
      </c>
      <c r="F1086" t="str">
        <v>Cricket Bat - 812</v>
      </c>
      <c r="G1086">
        <v>34978.400000000001</v>
      </c>
    </row>
    <row r="1087" spans="1:7">
      <c r="A1087" t="s">
        <v>1004</v>
      </c>
      <c r="B1087" t="s">
        <v>3222</v>
      </c>
      <c r="C1087">
        <v>13491.62</v>
      </c>
      <c r="E1087" t="str">
        <v>Cricket Bat</v>
      </c>
      <c r="F1087" t="str">
        <v>Cricket Bat - 829</v>
      </c>
      <c r="G1087">
        <v>28809</v>
      </c>
    </row>
    <row r="1088" spans="1:7">
      <c r="A1088" t="s">
        <v>1004</v>
      </c>
      <c r="B1088" t="s">
        <v>2838</v>
      </c>
      <c r="C1088">
        <v>91929.600000000006</v>
      </c>
      <c r="E1088" t="str">
        <v>Cricket Bat</v>
      </c>
      <c r="F1088" t="str">
        <v>Cricket Bat - 886</v>
      </c>
      <c r="G1088">
        <v>46688</v>
      </c>
    </row>
    <row r="1089" spans="1:7">
      <c r="A1089" t="s">
        <v>1004</v>
      </c>
      <c r="B1089" t="s">
        <v>2760</v>
      </c>
      <c r="C1089">
        <v>49622.3</v>
      </c>
      <c r="E1089" t="str">
        <v>Cricket Bat</v>
      </c>
      <c r="F1089" t="str">
        <v>Cricket Bat - 891</v>
      </c>
      <c r="G1089">
        <v>27805.14</v>
      </c>
    </row>
    <row r="1090" spans="1:7">
      <c r="A1090" t="s">
        <v>1004</v>
      </c>
      <c r="B1090" t="s">
        <v>1776</v>
      </c>
      <c r="C1090">
        <v>15274.49</v>
      </c>
      <c r="E1090" t="str">
        <v>Cricket Bat</v>
      </c>
      <c r="F1090" t="str">
        <v>Cricket Bat - 898</v>
      </c>
      <c r="G1090">
        <v>42233.760000000002</v>
      </c>
    </row>
    <row r="1091" spans="1:7">
      <c r="A1091" t="s">
        <v>1004</v>
      </c>
      <c r="B1091" t="s">
        <v>1554</v>
      </c>
      <c r="C1091">
        <v>19713.5</v>
      </c>
      <c r="E1091" t="str">
        <v>Cricket Bat</v>
      </c>
      <c r="F1091" t="str">
        <v>Cricket Bat - 904</v>
      </c>
      <c r="G1091">
        <v>32579.759999999998</v>
      </c>
    </row>
    <row r="1092" spans="1:7">
      <c r="A1092" t="s">
        <v>1004</v>
      </c>
      <c r="B1092" t="s">
        <v>2162</v>
      </c>
      <c r="C1092">
        <v>56001.599999999999</v>
      </c>
      <c r="E1092" t="str">
        <v>Cricket Bat</v>
      </c>
      <c r="F1092" t="str">
        <v>Cricket Bat - 910</v>
      </c>
      <c r="G1092">
        <v>52964.73</v>
      </c>
    </row>
    <row r="1093" spans="1:7">
      <c r="A1093" t="s">
        <v>1004</v>
      </c>
      <c r="B1093" t="s">
        <v>2276</v>
      </c>
      <c r="C1093">
        <v>31180.95</v>
      </c>
      <c r="E1093" t="str">
        <v>Cricket Bat</v>
      </c>
      <c r="F1093" t="str">
        <v>Cricket Bat - 974</v>
      </c>
      <c r="G1093">
        <v>42391.4</v>
      </c>
    </row>
    <row r="1094" spans="1:7">
      <c r="A1094" t="s">
        <v>1004</v>
      </c>
      <c r="B1094" t="s">
        <v>2286</v>
      </c>
      <c r="C1094">
        <v>44170.559999999998</v>
      </c>
      <c r="E1094" t="str">
        <v>Dress</v>
      </c>
      <c r="F1094" t="str">
        <v>Dress - 364</v>
      </c>
      <c r="G1094">
        <v>20519.599999999999</v>
      </c>
    </row>
    <row r="1095" spans="1:7">
      <c r="A1095" t="s">
        <v>1004</v>
      </c>
      <c r="B1095" t="s">
        <v>3291</v>
      </c>
      <c r="C1095">
        <v>42473.2</v>
      </c>
      <c r="E1095" t="str">
        <v>Dress</v>
      </c>
      <c r="F1095" t="str">
        <v>Dress - 389</v>
      </c>
      <c r="G1095">
        <v>20964.23</v>
      </c>
    </row>
    <row r="1096" spans="1:7">
      <c r="A1096" t="s">
        <v>1004</v>
      </c>
      <c r="B1096" t="s">
        <v>1667</v>
      </c>
      <c r="C1096">
        <v>18616.5</v>
      </c>
      <c r="E1096" t="str">
        <v>Dress</v>
      </c>
      <c r="F1096" t="str">
        <v>Dress - 423</v>
      </c>
      <c r="G1096">
        <v>30624</v>
      </c>
    </row>
    <row r="1097" spans="1:7">
      <c r="A1097" t="s">
        <v>1004</v>
      </c>
      <c r="B1097" t="s">
        <v>2825</v>
      </c>
      <c r="C1097">
        <v>11529.7</v>
      </c>
      <c r="E1097" t="str">
        <v>Dress</v>
      </c>
      <c r="F1097" t="str">
        <v>Dress - 600</v>
      </c>
      <c r="G1097">
        <v>30380.400000000001</v>
      </c>
    </row>
    <row r="1098" spans="1:7">
      <c r="A1098" t="s">
        <v>1004</v>
      </c>
      <c r="B1098" t="s">
        <v>2364</v>
      </c>
      <c r="C1098">
        <v>85867.199999999997</v>
      </c>
      <c r="E1098" t="str">
        <v>Dress</v>
      </c>
      <c r="F1098" t="str">
        <v>Dress - 700</v>
      </c>
      <c r="G1098">
        <v>35549.730000000003</v>
      </c>
    </row>
    <row r="1099" spans="1:7">
      <c r="A1099" t="s">
        <v>1004</v>
      </c>
      <c r="B1099" t="s">
        <v>2945</v>
      </c>
      <c r="C1099">
        <v>118755</v>
      </c>
      <c r="E1099" t="str">
        <v>Dress</v>
      </c>
      <c r="F1099" t="str">
        <v>Dress - 720</v>
      </c>
      <c r="G1099">
        <v>40980.15</v>
      </c>
    </row>
    <row r="1100" spans="1:7">
      <c r="A1100" t="s">
        <v>1004</v>
      </c>
      <c r="B1100" t="s">
        <v>3139</v>
      </c>
      <c r="C1100">
        <v>61683.199999999997</v>
      </c>
      <c r="E1100" t="str">
        <v>Dress</v>
      </c>
      <c r="F1100" t="str">
        <v>Dress - 799</v>
      </c>
      <c r="G1100">
        <v>20218</v>
      </c>
    </row>
    <row r="1101" spans="1:7">
      <c r="A1101" t="s">
        <v>1004</v>
      </c>
      <c r="B1101" t="s">
        <v>1625</v>
      </c>
      <c r="C1101">
        <v>50225.58</v>
      </c>
      <c r="E1101" t="str">
        <v>Dress</v>
      </c>
      <c r="F1101" t="str">
        <v>Dress - 816</v>
      </c>
      <c r="G1101">
        <v>48743.65</v>
      </c>
    </row>
    <row r="1102" spans="1:7">
      <c r="A1102" t="s">
        <v>1004</v>
      </c>
      <c r="B1102" t="s">
        <v>3037</v>
      </c>
      <c r="C1102">
        <v>115372.53</v>
      </c>
      <c r="E1102" t="str">
        <v>Dress</v>
      </c>
      <c r="F1102" t="str">
        <v>Dress - 971</v>
      </c>
      <c r="G1102">
        <v>25798.5</v>
      </c>
    </row>
    <row r="1103" spans="1:7">
      <c r="A1103" t="s">
        <v>1004</v>
      </c>
      <c r="B1103" t="s">
        <v>1774</v>
      </c>
      <c r="C1103">
        <v>68732.399999999994</v>
      </c>
      <c r="E1103" t="str">
        <v>Earphones</v>
      </c>
      <c r="F1103" t="str">
        <v>Earphones - 146</v>
      </c>
      <c r="G1103">
        <v>47533.919999999998</v>
      </c>
    </row>
    <row r="1104" spans="1:7">
      <c r="A1104" t="s">
        <v>1004</v>
      </c>
      <c r="B1104" t="s">
        <v>1529</v>
      </c>
      <c r="C1104">
        <v>24727.5</v>
      </c>
      <c r="E1104" t="str">
        <v>Earphones</v>
      </c>
      <c r="F1104" t="str">
        <v>Earphones - 178</v>
      </c>
      <c r="G1104">
        <v>172152.12</v>
      </c>
    </row>
    <row r="1105" spans="1:7">
      <c r="A1105" t="s">
        <v>1004</v>
      </c>
      <c r="B1105" t="s">
        <v>2610</v>
      </c>
      <c r="C1105">
        <v>46892</v>
      </c>
      <c r="E1105" t="str">
        <v>Earphones</v>
      </c>
      <c r="F1105" t="str">
        <v>Earphones - 179</v>
      </c>
      <c r="G1105">
        <v>145657.4</v>
      </c>
    </row>
    <row r="1106" spans="1:7">
      <c r="A1106" t="s">
        <v>1004</v>
      </c>
      <c r="B1106" t="s">
        <v>2916</v>
      </c>
      <c r="C1106">
        <v>4154.04</v>
      </c>
      <c r="E1106" t="str">
        <v>Earphones</v>
      </c>
      <c r="F1106" t="str">
        <v>Earphones - 181</v>
      </c>
      <c r="G1106">
        <v>518577.36</v>
      </c>
    </row>
    <row r="1107" spans="1:7">
      <c r="A1107" t="s">
        <v>1004</v>
      </c>
      <c r="B1107" t="s">
        <v>3004</v>
      </c>
      <c r="C1107">
        <v>42527.97</v>
      </c>
      <c r="E1107" t="str">
        <v>Earphones</v>
      </c>
      <c r="F1107" t="str">
        <v>Earphones - 187</v>
      </c>
      <c r="G1107">
        <v>279076.2</v>
      </c>
    </row>
    <row r="1108" spans="1:7">
      <c r="A1108" t="s">
        <v>1004</v>
      </c>
      <c r="B1108" t="s">
        <v>3070</v>
      </c>
      <c r="C1108">
        <v>14784</v>
      </c>
      <c r="E1108" t="str">
        <v>Earphones</v>
      </c>
      <c r="F1108" t="str">
        <v>Earphones - 205</v>
      </c>
      <c r="G1108">
        <v>35077.800000000003</v>
      </c>
    </row>
    <row r="1109" spans="1:7">
      <c r="A1109" t="s">
        <v>1004</v>
      </c>
      <c r="B1109" t="s">
        <v>1880</v>
      </c>
      <c r="C1109">
        <v>28332.639999999999</v>
      </c>
      <c r="E1109" t="str">
        <v>Earphones</v>
      </c>
      <c r="F1109" t="str">
        <v>Earphones - 213</v>
      </c>
      <c r="G1109">
        <v>116667.72</v>
      </c>
    </row>
    <row r="1110" spans="1:7">
      <c r="A1110" t="s">
        <v>1004</v>
      </c>
      <c r="B1110" t="s">
        <v>2591</v>
      </c>
      <c r="C1110">
        <v>46475.519999999997</v>
      </c>
      <c r="E1110" t="str">
        <v>Earphones</v>
      </c>
      <c r="F1110" t="str">
        <v>Earphones - 228</v>
      </c>
      <c r="G1110">
        <v>42831.5</v>
      </c>
    </row>
    <row r="1111" spans="1:7">
      <c r="A1111" t="s">
        <v>1004</v>
      </c>
      <c r="B1111" t="s">
        <v>1685</v>
      </c>
      <c r="C1111">
        <v>37932.480000000003</v>
      </c>
      <c r="E1111" t="str">
        <v>Earphones</v>
      </c>
      <c r="F1111" t="str">
        <v>Earphones - 237</v>
      </c>
      <c r="G1111">
        <v>146090.79</v>
      </c>
    </row>
    <row r="1112" spans="1:7">
      <c r="A1112" t="s">
        <v>1004</v>
      </c>
      <c r="B1112" t="s">
        <v>2632</v>
      </c>
      <c r="C1112">
        <v>94770</v>
      </c>
      <c r="E1112" t="str">
        <v>Earphones</v>
      </c>
      <c r="F1112" t="str">
        <v>Earphones - 313</v>
      </c>
      <c r="G1112">
        <v>59874.54</v>
      </c>
    </row>
    <row r="1113" spans="1:7">
      <c r="A1113" t="s">
        <v>1004</v>
      </c>
      <c r="B1113" t="s">
        <v>2366</v>
      </c>
      <c r="C1113">
        <v>52972.92</v>
      </c>
      <c r="E1113" t="str">
        <v>Earphones</v>
      </c>
      <c r="F1113" t="str">
        <v>Earphones - 314</v>
      </c>
      <c r="G1113">
        <v>87574</v>
      </c>
    </row>
    <row r="1114" spans="1:7">
      <c r="A1114" t="s">
        <v>1004</v>
      </c>
      <c r="B1114" t="s">
        <v>3089</v>
      </c>
      <c r="C1114">
        <v>59895.99</v>
      </c>
      <c r="E1114" t="str">
        <v>Earphones</v>
      </c>
      <c r="F1114" t="str">
        <v>Earphones - 334</v>
      </c>
      <c r="G1114">
        <v>140280.79999999999</v>
      </c>
    </row>
    <row r="1115" spans="1:7">
      <c r="A1115" t="s">
        <v>1004</v>
      </c>
      <c r="B1115" t="s">
        <v>2742</v>
      </c>
      <c r="C1115">
        <v>14216.25</v>
      </c>
      <c r="E1115" t="str">
        <v>Earphones</v>
      </c>
      <c r="F1115" t="str">
        <v>Earphones - 365</v>
      </c>
      <c r="G1115">
        <v>136054.38</v>
      </c>
    </row>
    <row r="1116" spans="1:7">
      <c r="A1116" t="s">
        <v>1004</v>
      </c>
      <c r="B1116" t="s">
        <v>1886</v>
      </c>
      <c r="C1116">
        <v>20220.2</v>
      </c>
      <c r="E1116" t="str">
        <v>Earphones</v>
      </c>
      <c r="F1116" t="str">
        <v>Earphones - 369</v>
      </c>
      <c r="G1116">
        <v>92639.25</v>
      </c>
    </row>
    <row r="1117" spans="1:7">
      <c r="A1117" t="s">
        <v>1004</v>
      </c>
      <c r="B1117" t="s">
        <v>2630</v>
      </c>
      <c r="C1117">
        <v>153662.04</v>
      </c>
      <c r="E1117" t="str">
        <v>Earphones</v>
      </c>
      <c r="F1117" t="str">
        <v>Earphones - 405</v>
      </c>
      <c r="G1117">
        <v>229550.4</v>
      </c>
    </row>
    <row r="1118" spans="1:7">
      <c r="A1118" t="s">
        <v>1004</v>
      </c>
      <c r="B1118" t="s">
        <v>2168</v>
      </c>
      <c r="C1118">
        <v>18328</v>
      </c>
      <c r="E1118" t="str">
        <v>Earphones</v>
      </c>
      <c r="F1118" t="str">
        <v>Earphones - 414</v>
      </c>
      <c r="G1118">
        <v>321577.28000000003</v>
      </c>
    </row>
    <row r="1119" spans="1:7">
      <c r="A1119" t="s">
        <v>1004</v>
      </c>
      <c r="B1119" t="s">
        <v>2192</v>
      </c>
      <c r="C1119">
        <v>111829.44</v>
      </c>
      <c r="E1119" t="str">
        <v>Earphones</v>
      </c>
      <c r="F1119" t="str">
        <v>Earphones - 433</v>
      </c>
      <c r="G1119">
        <v>212462.56</v>
      </c>
    </row>
    <row r="1120" spans="1:7">
      <c r="A1120" t="s">
        <v>1004</v>
      </c>
      <c r="B1120" t="s">
        <v>2054</v>
      </c>
      <c r="C1120">
        <v>21349.439999999999</v>
      </c>
      <c r="E1120" t="str">
        <v>Earphones</v>
      </c>
      <c r="F1120" t="str">
        <v>Earphones - 468</v>
      </c>
      <c r="G1120">
        <v>339426</v>
      </c>
    </row>
    <row r="1121" spans="1:7">
      <c r="A1121" t="s">
        <v>1004</v>
      </c>
      <c r="B1121" t="s">
        <v>2888</v>
      </c>
      <c r="C1121">
        <v>16786.650000000001</v>
      </c>
      <c r="E1121" t="str">
        <v>Earphones</v>
      </c>
      <c r="F1121" t="str">
        <v>Earphones - 474</v>
      </c>
      <c r="G1121">
        <v>84081.12</v>
      </c>
    </row>
    <row r="1122" spans="1:7">
      <c r="A1122" t="s">
        <v>1004</v>
      </c>
      <c r="B1122" t="s">
        <v>1584</v>
      </c>
      <c r="C1122">
        <v>23713.64</v>
      </c>
      <c r="E1122" t="str">
        <v>Earphones</v>
      </c>
      <c r="F1122" t="str">
        <v>Earphones - 514</v>
      </c>
      <c r="G1122">
        <v>476882.07</v>
      </c>
    </row>
    <row r="1123" spans="1:7">
      <c r="A1123" t="s">
        <v>1004</v>
      </c>
      <c r="B1123" t="s">
        <v>2776</v>
      </c>
      <c r="C1123">
        <v>27612.32</v>
      </c>
      <c r="E1123" t="str">
        <v>Earphones</v>
      </c>
      <c r="F1123" t="str">
        <v>Earphones - 557</v>
      </c>
      <c r="G1123">
        <v>165626.37</v>
      </c>
    </row>
    <row r="1124" spans="1:7">
      <c r="A1124" t="s">
        <v>1004</v>
      </c>
      <c r="B1124" t="s">
        <v>3242</v>
      </c>
      <c r="C1124">
        <v>48957.88</v>
      </c>
      <c r="E1124" t="str">
        <v>Earphones</v>
      </c>
      <c r="F1124" t="str">
        <v>Earphones - 596</v>
      </c>
      <c r="G1124">
        <v>242979.3</v>
      </c>
    </row>
    <row r="1125" spans="1:7">
      <c r="A1125" t="s">
        <v>1004</v>
      </c>
      <c r="B1125" t="s">
        <v>1866</v>
      </c>
      <c r="C1125">
        <v>13724.8</v>
      </c>
      <c r="E1125" t="str">
        <v>Earphones</v>
      </c>
      <c r="F1125" t="str">
        <v>Earphones - 603</v>
      </c>
      <c r="G1125">
        <v>155493</v>
      </c>
    </row>
    <row r="1126" spans="1:7">
      <c r="A1126" t="s">
        <v>1004</v>
      </c>
      <c r="B1126" t="s">
        <v>3459</v>
      </c>
      <c r="C1126">
        <v>47757.36</v>
      </c>
      <c r="E1126" t="str">
        <v>Earphones</v>
      </c>
      <c r="F1126" t="str">
        <v>Earphones - 631</v>
      </c>
      <c r="G1126">
        <v>113298</v>
      </c>
    </row>
    <row r="1127" spans="1:7">
      <c r="A1127" t="s">
        <v>1004</v>
      </c>
      <c r="B1127" t="s">
        <v>3172</v>
      </c>
      <c r="C1127">
        <v>104640.2</v>
      </c>
      <c r="E1127" t="str">
        <v>Earphones</v>
      </c>
      <c r="F1127" t="str">
        <v>Earphones - 634</v>
      </c>
      <c r="G1127">
        <v>69036.149999999994</v>
      </c>
    </row>
    <row r="1128" spans="1:7">
      <c r="A1128" t="s">
        <v>1539</v>
      </c>
      <c r="B1128" t="s">
        <v>2814</v>
      </c>
      <c r="C1128">
        <v>4384.4399999999996</v>
      </c>
      <c r="E1128" t="str">
        <v>Earphones</v>
      </c>
      <c r="F1128" t="str">
        <v>Earphones - 693</v>
      </c>
      <c r="G1128">
        <v>66126</v>
      </c>
    </row>
    <row r="1129" spans="1:7">
      <c r="A1129" t="s">
        <v>1539</v>
      </c>
      <c r="B1129" t="s">
        <v>2250</v>
      </c>
      <c r="C1129">
        <v>4425.6000000000004</v>
      </c>
      <c r="E1129" t="str">
        <v>Earphones</v>
      </c>
      <c r="F1129" t="str">
        <v>Earphones - 740</v>
      </c>
      <c r="G1129">
        <v>79829.820000000007</v>
      </c>
    </row>
    <row r="1130" spans="1:7">
      <c r="A1130" t="s">
        <v>1539</v>
      </c>
      <c r="B1130" t="s">
        <v>3153</v>
      </c>
      <c r="C1130">
        <v>6356.34</v>
      </c>
      <c r="E1130" t="str">
        <v>Earphones</v>
      </c>
      <c r="F1130" t="str">
        <v>Earphones - 755</v>
      </c>
      <c r="G1130">
        <v>301251.96000000002</v>
      </c>
    </row>
    <row r="1131" spans="1:7">
      <c r="A1131" t="s">
        <v>1539</v>
      </c>
      <c r="B1131" t="s">
        <v>3326</v>
      </c>
      <c r="C1131">
        <v>1383.2</v>
      </c>
      <c r="E1131" t="str">
        <v>Earphones</v>
      </c>
      <c r="F1131" t="str">
        <v>Earphones - 767</v>
      </c>
      <c r="G1131">
        <v>194693</v>
      </c>
    </row>
    <row r="1132" spans="1:7">
      <c r="A1132" t="s">
        <v>1539</v>
      </c>
      <c r="B1132" t="s">
        <v>3246</v>
      </c>
      <c r="C1132">
        <v>2438.1</v>
      </c>
      <c r="E1132" t="str">
        <v>Earphones</v>
      </c>
      <c r="F1132" t="str">
        <v>Earphones - 775</v>
      </c>
      <c r="G1132">
        <v>172499.04</v>
      </c>
    </row>
    <row r="1133" spans="1:7">
      <c r="A1133" t="s">
        <v>1539</v>
      </c>
      <c r="B1133" t="s">
        <v>2933</v>
      </c>
      <c r="C1133">
        <v>2148.3000000000002</v>
      </c>
      <c r="E1133" t="str">
        <v>Earphones</v>
      </c>
      <c r="F1133" t="str">
        <v>Earphones - 788</v>
      </c>
      <c r="G1133">
        <v>209607.12</v>
      </c>
    </row>
    <row r="1134" spans="1:7">
      <c r="A1134" t="s">
        <v>1539</v>
      </c>
      <c r="B1134" t="s">
        <v>3198</v>
      </c>
      <c r="C1134">
        <v>850.84</v>
      </c>
      <c r="E1134" t="str">
        <v>Earphones</v>
      </c>
      <c r="F1134" t="str">
        <v>Earphones - 801</v>
      </c>
      <c r="G1134">
        <v>63971.1</v>
      </c>
    </row>
    <row r="1135" spans="1:7">
      <c r="A1135" t="s">
        <v>1539</v>
      </c>
      <c r="B1135" t="s">
        <v>1677</v>
      </c>
      <c r="C1135">
        <v>550.91</v>
      </c>
      <c r="E1135" t="str">
        <v>Earphones</v>
      </c>
      <c r="F1135" t="str">
        <v>Earphones - 816</v>
      </c>
      <c r="G1135">
        <v>123995.52</v>
      </c>
    </row>
    <row r="1136" spans="1:7">
      <c r="A1136" t="s">
        <v>1539</v>
      </c>
      <c r="B1136" t="s">
        <v>3085</v>
      </c>
      <c r="C1136">
        <v>834.6</v>
      </c>
      <c r="E1136" t="str">
        <v>Earphones</v>
      </c>
      <c r="F1136" t="str">
        <v>Earphones - 849</v>
      </c>
      <c r="G1136">
        <v>503228.15999999997</v>
      </c>
    </row>
    <row r="1137" spans="1:7">
      <c r="A1137" t="s">
        <v>1539</v>
      </c>
      <c r="B1137" t="s">
        <v>1948</v>
      </c>
      <c r="C1137">
        <v>10192.799999999999</v>
      </c>
      <c r="E1137" t="str">
        <v>Earphones</v>
      </c>
      <c r="F1137" t="str">
        <v>Earphones - 856</v>
      </c>
      <c r="G1137">
        <v>243395.46</v>
      </c>
    </row>
    <row r="1138" spans="1:7">
      <c r="A1138" t="s">
        <v>1539</v>
      </c>
      <c r="B1138" t="s">
        <v>2127</v>
      </c>
      <c r="C1138">
        <v>5946.45</v>
      </c>
      <c r="E1138" t="str">
        <v>Earphones</v>
      </c>
      <c r="F1138" t="str">
        <v>Earphones - 859</v>
      </c>
      <c r="G1138">
        <v>186125.55</v>
      </c>
    </row>
    <row r="1139" spans="1:7">
      <c r="A1139" t="s">
        <v>1539</v>
      </c>
      <c r="B1139" t="s">
        <v>1679</v>
      </c>
      <c r="C1139">
        <v>4419</v>
      </c>
      <c r="E1139" t="str">
        <v>Earphones</v>
      </c>
      <c r="F1139" t="str">
        <v>Earphones - 892</v>
      </c>
      <c r="G1139">
        <v>441624.96</v>
      </c>
    </row>
    <row r="1140" spans="1:7">
      <c r="A1140" t="s">
        <v>1539</v>
      </c>
      <c r="B1140" t="s">
        <v>1850</v>
      </c>
      <c r="C1140">
        <v>8122.24</v>
      </c>
      <c r="E1140" t="str">
        <v>Earphones</v>
      </c>
      <c r="F1140" t="str">
        <v>Earphones - 904</v>
      </c>
      <c r="G1140">
        <v>273118.14</v>
      </c>
    </row>
    <row r="1141" spans="1:7">
      <c r="A1141" t="s">
        <v>1539</v>
      </c>
      <c r="B1141" t="s">
        <v>2262</v>
      </c>
      <c r="C1141">
        <v>1784.16</v>
      </c>
      <c r="E1141" t="str">
        <v>Earphones</v>
      </c>
      <c r="F1141" t="str">
        <v>Earphones - 943</v>
      </c>
      <c r="G1141">
        <v>80225.52</v>
      </c>
    </row>
    <row r="1142" spans="1:7">
      <c r="A1142" t="s">
        <v>1539</v>
      </c>
      <c r="B1142" t="s">
        <v>2533</v>
      </c>
      <c r="C1142">
        <v>3054.4</v>
      </c>
      <c r="E1142" t="str">
        <v>Earphones</v>
      </c>
      <c r="F1142" t="str">
        <v>Earphones - 945</v>
      </c>
      <c r="G1142">
        <v>54649.919999999998</v>
      </c>
    </row>
    <row r="1143" spans="1:7">
      <c r="A1143" t="s">
        <v>1539</v>
      </c>
      <c r="B1143" t="s">
        <v>2314</v>
      </c>
      <c r="C1143">
        <v>5751.9</v>
      </c>
      <c r="E1143" t="str">
        <v>Earphones</v>
      </c>
      <c r="F1143" t="str">
        <v>Earphones - 951</v>
      </c>
      <c r="G1143">
        <v>53786.400000000001</v>
      </c>
    </row>
    <row r="1144" spans="1:7">
      <c r="A1144" t="s">
        <v>1539</v>
      </c>
      <c r="B1144" t="s">
        <v>2300</v>
      </c>
      <c r="C1144">
        <v>4777.08</v>
      </c>
      <c r="E1144" t="str">
        <v>Earphones</v>
      </c>
      <c r="F1144" t="str">
        <v>Earphones - 966</v>
      </c>
      <c r="G1144">
        <v>378973</v>
      </c>
    </row>
    <row r="1145" spans="1:7">
      <c r="A1145" t="s">
        <v>1539</v>
      </c>
      <c r="B1145" t="s">
        <v>2721</v>
      </c>
      <c r="C1145">
        <v>2871</v>
      </c>
      <c r="E1145" t="str">
        <v>Earphones</v>
      </c>
      <c r="F1145" t="str">
        <v>Earphones - 979</v>
      </c>
      <c r="G1145">
        <v>136103.6</v>
      </c>
    </row>
    <row r="1146" spans="1:7">
      <c r="A1146" t="s">
        <v>1539</v>
      </c>
      <c r="B1146" t="s">
        <v>1814</v>
      </c>
      <c r="C1146">
        <v>2669.6</v>
      </c>
      <c r="E1146" t="str">
        <v>Earphones</v>
      </c>
      <c r="F1146" t="str">
        <v>Earphones - 989</v>
      </c>
      <c r="G1146">
        <v>248302.88</v>
      </c>
    </row>
    <row r="1147" spans="1:7">
      <c r="A1147" t="s">
        <v>1539</v>
      </c>
      <c r="B1147" t="s">
        <v>2844</v>
      </c>
      <c r="C1147">
        <v>1026.72</v>
      </c>
      <c r="E1147" t="str">
        <v>Earphones</v>
      </c>
      <c r="F1147" t="str">
        <v>Earphones - 997</v>
      </c>
      <c r="G1147">
        <v>467450.72</v>
      </c>
    </row>
    <row r="1148" spans="1:7">
      <c r="A1148" t="s">
        <v>1539</v>
      </c>
      <c r="B1148" t="s">
        <v>2545</v>
      </c>
      <c r="C1148">
        <v>3944.16</v>
      </c>
      <c r="E1148" t="str">
        <v>Football</v>
      </c>
      <c r="F1148" t="str">
        <v>Football - 105</v>
      </c>
      <c r="G1148">
        <v>30884</v>
      </c>
    </row>
    <row r="1149" spans="1:7">
      <c r="A1149" t="s">
        <v>1539</v>
      </c>
      <c r="B1149" t="s">
        <v>2443</v>
      </c>
      <c r="C1149">
        <v>1285.2</v>
      </c>
      <c r="E1149" t="str">
        <v>Football</v>
      </c>
      <c r="F1149" t="str">
        <v>Football - 122</v>
      </c>
      <c r="G1149">
        <v>44993.52</v>
      </c>
    </row>
    <row r="1150" spans="1:7">
      <c r="A1150" t="s">
        <v>1539</v>
      </c>
      <c r="B1150" t="s">
        <v>2808</v>
      </c>
      <c r="C1150">
        <v>5664.3</v>
      </c>
      <c r="E1150" t="str">
        <v>Football</v>
      </c>
      <c r="F1150" t="str">
        <v>Football - 152</v>
      </c>
      <c r="G1150">
        <v>88464.6</v>
      </c>
    </row>
    <row r="1151" spans="1:7">
      <c r="A1151" t="s">
        <v>1539</v>
      </c>
      <c r="B1151" t="s">
        <v>3206</v>
      </c>
      <c r="C1151">
        <v>4866.2</v>
      </c>
      <c r="E1151" t="str">
        <v>Football</v>
      </c>
      <c r="F1151" t="str">
        <v>Football - 165</v>
      </c>
      <c r="G1151">
        <v>83156.160000000003</v>
      </c>
    </row>
    <row r="1152" spans="1:7">
      <c r="A1152" t="s">
        <v>1539</v>
      </c>
      <c r="B1152" t="s">
        <v>2368</v>
      </c>
      <c r="C1152">
        <v>2284.1999999999998</v>
      </c>
      <c r="E1152" t="str">
        <v>Football</v>
      </c>
      <c r="F1152" t="str">
        <v>Football - 191</v>
      </c>
      <c r="G1152">
        <v>21834</v>
      </c>
    </row>
    <row r="1153" spans="1:7">
      <c r="A1153" t="s">
        <v>1539</v>
      </c>
      <c r="B1153" t="s">
        <v>3109</v>
      </c>
      <c r="C1153">
        <v>2353.4</v>
      </c>
      <c r="E1153" t="str">
        <v>Football</v>
      </c>
      <c r="F1153" t="str">
        <v>Football - 193</v>
      </c>
      <c r="G1153">
        <v>53849.95</v>
      </c>
    </row>
    <row r="1154" spans="1:7">
      <c r="A1154" t="s">
        <v>1539</v>
      </c>
      <c r="B1154" t="s">
        <v>3045</v>
      </c>
      <c r="C1154">
        <v>6504</v>
      </c>
      <c r="E1154" t="str">
        <v>Football</v>
      </c>
      <c r="F1154" t="str">
        <v>Football - 212</v>
      </c>
      <c r="G1154">
        <v>39234</v>
      </c>
    </row>
    <row r="1155" spans="1:7">
      <c r="A1155" t="s">
        <v>1539</v>
      </c>
      <c r="B1155" t="s">
        <v>2941</v>
      </c>
      <c r="C1155">
        <v>6308.19</v>
      </c>
      <c r="E1155" t="str">
        <v>Football</v>
      </c>
      <c r="F1155" t="str">
        <v>Football - 217</v>
      </c>
      <c r="G1155">
        <v>21313.8</v>
      </c>
    </row>
    <row r="1156" spans="1:7">
      <c r="A1156" t="s">
        <v>1539</v>
      </c>
      <c r="B1156" t="s">
        <v>2599</v>
      </c>
      <c r="C1156">
        <v>8050.08</v>
      </c>
      <c r="E1156" t="str">
        <v>Football</v>
      </c>
      <c r="F1156" t="str">
        <v>Football - 251</v>
      </c>
      <c r="G1156">
        <v>81459.839999999997</v>
      </c>
    </row>
    <row r="1157" spans="1:7">
      <c r="A1157" t="s">
        <v>1539</v>
      </c>
      <c r="B1157" t="s">
        <v>1760</v>
      </c>
      <c r="C1157">
        <v>1338.6</v>
      </c>
      <c r="E1157" t="str">
        <v>Football</v>
      </c>
      <c r="F1157" t="str">
        <v>Football - 253</v>
      </c>
      <c r="G1157">
        <v>50147.91</v>
      </c>
    </row>
    <row r="1158" spans="1:7">
      <c r="A1158" t="s">
        <v>1539</v>
      </c>
      <c r="B1158" t="s">
        <v>1746</v>
      </c>
      <c r="C1158">
        <v>5952.38</v>
      </c>
      <c r="E1158" t="str">
        <v>Football</v>
      </c>
      <c r="F1158" t="str">
        <v>Football - 297</v>
      </c>
      <c r="G1158">
        <v>66193.2</v>
      </c>
    </row>
    <row r="1159" spans="1:7">
      <c r="A1159" t="s">
        <v>1539</v>
      </c>
      <c r="B1159" t="s">
        <v>2362</v>
      </c>
      <c r="C1159">
        <v>5339.88</v>
      </c>
      <c r="E1159" t="str">
        <v>Football</v>
      </c>
      <c r="F1159" t="str">
        <v>Football - 369</v>
      </c>
      <c r="G1159">
        <v>89843.4</v>
      </c>
    </row>
    <row r="1160" spans="1:7">
      <c r="A1160" t="s">
        <v>1539</v>
      </c>
      <c r="B1160" t="s">
        <v>1892</v>
      </c>
      <c r="C1160">
        <v>4057.68</v>
      </c>
      <c r="E1160" t="str">
        <v>Football</v>
      </c>
      <c r="F1160" t="str">
        <v>Football - 375</v>
      </c>
      <c r="G1160">
        <v>29414.48</v>
      </c>
    </row>
    <row r="1161" spans="1:7">
      <c r="A1161" t="s">
        <v>1539</v>
      </c>
      <c r="B1161" t="s">
        <v>2678</v>
      </c>
      <c r="C1161">
        <v>3351.6</v>
      </c>
      <c r="E1161" t="str">
        <v>Football</v>
      </c>
      <c r="F1161" t="str">
        <v>Football - 377</v>
      </c>
      <c r="G1161">
        <v>52856.2</v>
      </c>
    </row>
    <row r="1162" spans="1:7">
      <c r="A1162" t="s">
        <v>1539</v>
      </c>
      <c r="B1162" t="s">
        <v>2388</v>
      </c>
      <c r="C1162">
        <v>2516.1999999999998</v>
      </c>
      <c r="E1162" t="str">
        <v>Football</v>
      </c>
      <c r="F1162" t="str">
        <v>Football - 380</v>
      </c>
      <c r="G1162">
        <v>58847.58</v>
      </c>
    </row>
    <row r="1163" spans="1:7">
      <c r="A1163" t="s">
        <v>1539</v>
      </c>
      <c r="B1163" t="s">
        <v>1558</v>
      </c>
      <c r="C1163">
        <v>2158.2399999999998</v>
      </c>
      <c r="E1163" t="str">
        <v>Football</v>
      </c>
      <c r="F1163" t="str">
        <v>Football - 413</v>
      </c>
      <c r="G1163">
        <v>25097.759999999998</v>
      </c>
    </row>
    <row r="1164" spans="1:7">
      <c r="A1164" t="s">
        <v>1539</v>
      </c>
      <c r="B1164" t="s">
        <v>1794</v>
      </c>
      <c r="C1164">
        <v>4734.8</v>
      </c>
      <c r="E1164" t="str">
        <v>Football</v>
      </c>
      <c r="F1164" t="str">
        <v>Football - 422</v>
      </c>
      <c r="G1164">
        <v>70704.27</v>
      </c>
    </row>
    <row r="1165" spans="1:7">
      <c r="A1165" t="s">
        <v>1539</v>
      </c>
      <c r="B1165" t="s">
        <v>2496</v>
      </c>
      <c r="C1165">
        <v>3557.25</v>
      </c>
      <c r="E1165" t="str">
        <v>Football</v>
      </c>
      <c r="F1165" t="str">
        <v>Football - 439</v>
      </c>
      <c r="G1165">
        <v>68052.399999999994</v>
      </c>
    </row>
    <row r="1166" spans="1:7">
      <c r="A1166" t="s">
        <v>1539</v>
      </c>
      <c r="B1166" t="s">
        <v>2324</v>
      </c>
      <c r="C1166">
        <v>1813.5</v>
      </c>
      <c r="E1166" t="str">
        <v>Football</v>
      </c>
      <c r="F1166" t="str">
        <v>Football - 443</v>
      </c>
      <c r="G1166">
        <v>93275.55</v>
      </c>
    </row>
    <row r="1167" spans="1:7">
      <c r="A1167" t="s">
        <v>1539</v>
      </c>
      <c r="B1167" t="s">
        <v>2455</v>
      </c>
      <c r="C1167">
        <v>1363.32</v>
      </c>
      <c r="E1167" t="str">
        <v>Football</v>
      </c>
      <c r="F1167" t="str">
        <v>Football - 471</v>
      </c>
      <c r="G1167">
        <v>70737.66</v>
      </c>
    </row>
    <row r="1168" spans="1:7">
      <c r="A1168" t="s">
        <v>1539</v>
      </c>
      <c r="B1168" t="s">
        <v>3058</v>
      </c>
      <c r="C1168">
        <v>1796.96</v>
      </c>
      <c r="E1168" t="str">
        <v>Football</v>
      </c>
      <c r="F1168" t="str">
        <v>Football - 485</v>
      </c>
      <c r="G1168">
        <v>36035.85</v>
      </c>
    </row>
    <row r="1169" spans="1:7">
      <c r="A1169" t="s">
        <v>1539</v>
      </c>
      <c r="B1169" t="s">
        <v>1540</v>
      </c>
      <c r="C1169">
        <v>5414.4</v>
      </c>
      <c r="E1169" t="str">
        <v>Football</v>
      </c>
      <c r="F1169" t="str">
        <v>Football - 514</v>
      </c>
      <c r="G1169">
        <v>70093.17</v>
      </c>
    </row>
    <row r="1170" spans="1:7">
      <c r="A1170" t="s">
        <v>1539</v>
      </c>
      <c r="B1170" t="s">
        <v>2488</v>
      </c>
      <c r="C1170">
        <v>1345.5</v>
      </c>
      <c r="E1170" t="str">
        <v>Football</v>
      </c>
      <c r="F1170" t="str">
        <v>Football - 613</v>
      </c>
      <c r="G1170">
        <v>24768.9</v>
      </c>
    </row>
    <row r="1171" spans="1:7">
      <c r="A1171" t="s">
        <v>1539</v>
      </c>
      <c r="B1171" t="s">
        <v>1639</v>
      </c>
      <c r="C1171">
        <v>8408.4</v>
      </c>
      <c r="E1171" t="str">
        <v>Football</v>
      </c>
      <c r="F1171" t="str">
        <v>Football - 645</v>
      </c>
      <c r="G1171">
        <v>38402.639999999999</v>
      </c>
    </row>
    <row r="1172" spans="1:7">
      <c r="A1172" t="s">
        <v>1539</v>
      </c>
      <c r="B1172" t="s">
        <v>2141</v>
      </c>
      <c r="C1172">
        <v>2184.84</v>
      </c>
      <c r="E1172" t="str">
        <v>Football</v>
      </c>
      <c r="F1172" t="str">
        <v>Football - 683</v>
      </c>
      <c r="G1172">
        <v>73140.34</v>
      </c>
    </row>
    <row r="1173" spans="1:7">
      <c r="A1173" t="s">
        <v>1539</v>
      </c>
      <c r="B1173" t="s">
        <v>3184</v>
      </c>
      <c r="C1173">
        <v>856.56</v>
      </c>
      <c r="E1173" t="str">
        <v>Football</v>
      </c>
      <c r="F1173" t="str">
        <v>Football - 699</v>
      </c>
      <c r="G1173">
        <v>26003.4</v>
      </c>
    </row>
    <row r="1174" spans="1:7">
      <c r="A1174" t="s">
        <v>1539</v>
      </c>
      <c r="B1174" t="s">
        <v>2246</v>
      </c>
      <c r="C1174">
        <v>5768.82</v>
      </c>
      <c r="E1174" t="str">
        <v>Football</v>
      </c>
      <c r="F1174" t="str">
        <v>Football - 734</v>
      </c>
      <c r="G1174">
        <v>51707.7</v>
      </c>
    </row>
    <row r="1175" spans="1:7">
      <c r="A1175" t="s">
        <v>1539</v>
      </c>
      <c r="B1175" t="s">
        <v>2348</v>
      </c>
      <c r="C1175">
        <v>4754.24</v>
      </c>
      <c r="E1175" t="str">
        <v>Football</v>
      </c>
      <c r="F1175" t="str">
        <v>Football - 754</v>
      </c>
      <c r="G1175">
        <v>34583.760000000002</v>
      </c>
    </row>
    <row r="1176" spans="1:7">
      <c r="A1176" t="s">
        <v>1539</v>
      </c>
      <c r="B1176" t="s">
        <v>2137</v>
      </c>
      <c r="C1176">
        <v>1386.88</v>
      </c>
      <c r="E1176" t="str">
        <v>Football</v>
      </c>
      <c r="F1176" t="str">
        <v>Football - 774</v>
      </c>
      <c r="G1176">
        <v>58470.09</v>
      </c>
    </row>
    <row r="1177" spans="1:7">
      <c r="A1177" t="s">
        <v>1539</v>
      </c>
      <c r="B1177" t="s">
        <v>2642</v>
      </c>
      <c r="C1177">
        <v>4393.32</v>
      </c>
      <c r="E1177" t="str">
        <v>Football</v>
      </c>
      <c r="F1177" t="str">
        <v>Football - 800</v>
      </c>
      <c r="G1177">
        <v>45137.04</v>
      </c>
    </row>
    <row r="1178" spans="1:7">
      <c r="A1178" t="s">
        <v>1586</v>
      </c>
      <c r="B1178" t="s">
        <v>3407</v>
      </c>
      <c r="C1178">
        <v>8694</v>
      </c>
      <c r="E1178" t="str">
        <v>Football</v>
      </c>
      <c r="F1178" t="str">
        <v>Football - 805</v>
      </c>
      <c r="G1178">
        <v>29508.87</v>
      </c>
    </row>
    <row r="1179" spans="1:7">
      <c r="A1179" t="s">
        <v>1586</v>
      </c>
      <c r="B1179" t="s">
        <v>2284</v>
      </c>
      <c r="C1179">
        <v>62499.64</v>
      </c>
      <c r="E1179" t="str">
        <v>Football</v>
      </c>
      <c r="F1179" t="str">
        <v>Football - 807</v>
      </c>
      <c r="G1179">
        <v>34824.720000000001</v>
      </c>
    </row>
    <row r="1180" spans="1:7">
      <c r="A1180" t="s">
        <v>1586</v>
      </c>
      <c r="B1180" t="s">
        <v>2688</v>
      </c>
      <c r="C1180">
        <v>5057.28</v>
      </c>
      <c r="E1180" t="str">
        <v>Football</v>
      </c>
      <c r="F1180" t="str">
        <v>Football - 855</v>
      </c>
      <c r="G1180">
        <v>72799.3</v>
      </c>
    </row>
    <row r="1181" spans="1:7">
      <c r="A1181" t="s">
        <v>1586</v>
      </c>
      <c r="B1181" t="s">
        <v>3469</v>
      </c>
      <c r="C1181">
        <v>39909.199999999997</v>
      </c>
      <c r="E1181" t="str">
        <v>Football</v>
      </c>
      <c r="F1181" t="str">
        <v>Football - 882</v>
      </c>
      <c r="G1181">
        <v>46509.54</v>
      </c>
    </row>
    <row r="1182" spans="1:7">
      <c r="A1182" t="s">
        <v>1586</v>
      </c>
      <c r="B1182" t="s">
        <v>3230</v>
      </c>
      <c r="C1182">
        <v>55712</v>
      </c>
      <c r="E1182" t="str">
        <v>Football</v>
      </c>
      <c r="F1182" t="str">
        <v>Football - 951</v>
      </c>
      <c r="G1182">
        <v>58835</v>
      </c>
    </row>
    <row r="1183" spans="1:7">
      <c r="A1183" t="s">
        <v>1586</v>
      </c>
      <c r="B1183" t="s">
        <v>1646</v>
      </c>
      <c r="C1183">
        <v>93129.600000000006</v>
      </c>
      <c r="E1183" t="str">
        <v>Football</v>
      </c>
      <c r="F1183" t="str">
        <v>Football - 952</v>
      </c>
      <c r="G1183">
        <v>90081.919999999998</v>
      </c>
    </row>
    <row r="1184" spans="1:7">
      <c r="A1184" t="s">
        <v>1586</v>
      </c>
      <c r="B1184" t="s">
        <v>2967</v>
      </c>
      <c r="C1184">
        <v>93570.4</v>
      </c>
      <c r="E1184" t="str">
        <v>Football</v>
      </c>
      <c r="F1184" t="str">
        <v>Football - 957</v>
      </c>
      <c r="G1184">
        <v>23762.7</v>
      </c>
    </row>
    <row r="1185" spans="1:7">
      <c r="A1185" t="s">
        <v>1586</v>
      </c>
      <c r="B1185" t="s">
        <v>3363</v>
      </c>
      <c r="C1185">
        <v>57602</v>
      </c>
      <c r="E1185" t="str">
        <v>Jacket</v>
      </c>
      <c r="F1185" t="str">
        <v>Jacket - 229</v>
      </c>
      <c r="G1185">
        <v>54174.5</v>
      </c>
    </row>
    <row r="1186" spans="1:7">
      <c r="A1186" t="s">
        <v>1586</v>
      </c>
      <c r="B1186" t="s">
        <v>2606</v>
      </c>
      <c r="C1186">
        <v>12345.84</v>
      </c>
      <c r="E1186" t="str">
        <v>Jacket</v>
      </c>
      <c r="F1186" t="str">
        <v>Jacket - 361</v>
      </c>
      <c r="G1186">
        <v>29580.32</v>
      </c>
    </row>
    <row r="1187" spans="1:7">
      <c r="A1187" t="s">
        <v>1586</v>
      </c>
      <c r="B1187" t="s">
        <v>3019</v>
      </c>
      <c r="C1187">
        <v>26856.639999999999</v>
      </c>
      <c r="E1187" t="str">
        <v>Jacket</v>
      </c>
      <c r="F1187" t="str">
        <v>Jacket - 416</v>
      </c>
      <c r="G1187">
        <v>21542.22</v>
      </c>
    </row>
    <row r="1188" spans="1:7">
      <c r="A1188" t="s">
        <v>1586</v>
      </c>
      <c r="B1188" t="s">
        <v>2346</v>
      </c>
      <c r="C1188">
        <v>22046.58</v>
      </c>
      <c r="E1188" t="str">
        <v>Jacket</v>
      </c>
      <c r="F1188" t="str">
        <v>Jacket - 512</v>
      </c>
      <c r="G1188">
        <v>29849.360000000001</v>
      </c>
    </row>
    <row r="1189" spans="1:7">
      <c r="A1189" t="s">
        <v>1586</v>
      </c>
      <c r="B1189" t="s">
        <v>1637</v>
      </c>
      <c r="C1189">
        <v>13024.8</v>
      </c>
      <c r="E1189" t="str">
        <v>Jacket</v>
      </c>
      <c r="F1189" t="str">
        <v>Jacket - 648</v>
      </c>
      <c r="G1189">
        <v>27245.68</v>
      </c>
    </row>
    <row r="1190" spans="1:7">
      <c r="A1190" t="s">
        <v>1586</v>
      </c>
      <c r="B1190" t="s">
        <v>1693</v>
      </c>
      <c r="C1190">
        <v>11778.48</v>
      </c>
      <c r="E1190" t="str">
        <v>Jacket</v>
      </c>
      <c r="F1190" t="str">
        <v>Jacket - 732</v>
      </c>
      <c r="G1190">
        <v>28522.880000000001</v>
      </c>
    </row>
    <row r="1191" spans="1:7">
      <c r="A1191" t="s">
        <v>1586</v>
      </c>
      <c r="B1191" t="s">
        <v>2298</v>
      </c>
      <c r="C1191">
        <v>986.24</v>
      </c>
      <c r="E1191" t="str">
        <v>Jacket</v>
      </c>
      <c r="F1191" t="str">
        <v>Jacket - 994</v>
      </c>
      <c r="G1191">
        <v>24791.760000000002</v>
      </c>
    </row>
    <row r="1192" spans="1:7">
      <c r="A1192" t="s">
        <v>1586</v>
      </c>
      <c r="B1192" t="s">
        <v>3176</v>
      </c>
      <c r="C1192">
        <v>70000.56</v>
      </c>
      <c r="E1192" t="str">
        <v>Jeans</v>
      </c>
      <c r="F1192" t="str">
        <v>Jeans - 185</v>
      </c>
      <c r="G1192">
        <v>29736.9</v>
      </c>
    </row>
    <row r="1193" spans="1:7">
      <c r="A1193" t="s">
        <v>1586</v>
      </c>
      <c r="B1193" t="s">
        <v>2010</v>
      </c>
      <c r="C1193">
        <v>113552.55</v>
      </c>
      <c r="E1193" t="str">
        <v>Jeans</v>
      </c>
      <c r="F1193" t="str">
        <v>Jeans - 189</v>
      </c>
      <c r="G1193">
        <v>29442.400000000001</v>
      </c>
    </row>
    <row r="1194" spans="1:7">
      <c r="A1194" t="s">
        <v>1586</v>
      </c>
      <c r="B1194" t="s">
        <v>2000</v>
      </c>
      <c r="C1194">
        <v>12923.82</v>
      </c>
      <c r="E1194" t="str">
        <v>Jeans</v>
      </c>
      <c r="F1194" t="str">
        <v>Jeans - 249</v>
      </c>
      <c r="G1194">
        <v>32733</v>
      </c>
    </row>
    <row r="1195" spans="1:7">
      <c r="A1195" t="s">
        <v>1586</v>
      </c>
      <c r="B1195" t="s">
        <v>2715</v>
      </c>
      <c r="C1195">
        <v>11594.03</v>
      </c>
      <c r="E1195" t="str">
        <v>Jeans</v>
      </c>
      <c r="F1195" t="str">
        <v>Jeans - 252</v>
      </c>
      <c r="G1195">
        <v>22305.15</v>
      </c>
    </row>
    <row r="1196" spans="1:7">
      <c r="A1196" t="s">
        <v>1586</v>
      </c>
      <c r="B1196" t="s">
        <v>2514</v>
      </c>
      <c r="C1196">
        <v>4911.1099999999997</v>
      </c>
      <c r="E1196" t="str">
        <v>Jeans</v>
      </c>
      <c r="F1196" t="str">
        <v>Jeans - 385</v>
      </c>
      <c r="G1196">
        <v>23134.32</v>
      </c>
    </row>
    <row r="1197" spans="1:7">
      <c r="A1197" t="s">
        <v>1586</v>
      </c>
      <c r="B1197" t="s">
        <v>2762</v>
      </c>
      <c r="C1197">
        <v>11096.34</v>
      </c>
      <c r="E1197" t="str">
        <v>Jeans</v>
      </c>
      <c r="F1197" t="str">
        <v>Jeans - 392</v>
      </c>
      <c r="G1197">
        <v>23778.52</v>
      </c>
    </row>
    <row r="1198" spans="1:7">
      <c r="A1198" t="s">
        <v>1586</v>
      </c>
      <c r="B1198" t="s">
        <v>3186</v>
      </c>
      <c r="C1198">
        <v>50789.16</v>
      </c>
      <c r="E1198" t="str">
        <v>Jeans</v>
      </c>
      <c r="F1198" t="str">
        <v>Jeans - 458</v>
      </c>
      <c r="G1198">
        <v>53866.53</v>
      </c>
    </row>
    <row r="1199" spans="1:7">
      <c r="A1199" t="s">
        <v>1586</v>
      </c>
      <c r="B1199" t="s">
        <v>3426</v>
      </c>
      <c r="C1199">
        <v>71261.19</v>
      </c>
      <c r="E1199" t="str">
        <v>Jeans</v>
      </c>
      <c r="F1199" t="str">
        <v>Jeans - 700</v>
      </c>
      <c r="G1199">
        <v>26359.65</v>
      </c>
    </row>
    <row r="1200" spans="1:7">
      <c r="A1200" t="s">
        <v>1586</v>
      </c>
      <c r="B1200" t="s">
        <v>3265</v>
      </c>
      <c r="C1200">
        <v>36313.800000000003</v>
      </c>
      <c r="E1200" t="str">
        <v>Jeans</v>
      </c>
      <c r="F1200" t="str">
        <v>Jeans - 701</v>
      </c>
      <c r="G1200">
        <v>42794.46</v>
      </c>
    </row>
    <row r="1201" spans="1:7">
      <c r="A1201" t="s">
        <v>1586</v>
      </c>
      <c r="B1201" t="s">
        <v>1778</v>
      </c>
      <c r="C1201">
        <v>6852.6</v>
      </c>
      <c r="E1201" t="str">
        <v>Jeans</v>
      </c>
      <c r="F1201" t="str">
        <v>Jeans - 831</v>
      </c>
      <c r="G1201">
        <v>32094.720000000001</v>
      </c>
    </row>
    <row r="1202" spans="1:7">
      <c r="A1202" t="s">
        <v>1586</v>
      </c>
      <c r="B1202" t="s">
        <v>1824</v>
      </c>
      <c r="C1202">
        <v>9992.6</v>
      </c>
      <c r="E1202" t="str">
        <v>Jeans</v>
      </c>
      <c r="F1202" t="str">
        <v>Jeans - 937</v>
      </c>
      <c r="G1202">
        <v>30114.36</v>
      </c>
    </row>
    <row r="1203" spans="1:7">
      <c r="A1203" t="s">
        <v>1586</v>
      </c>
      <c r="B1203" t="s">
        <v>1617</v>
      </c>
      <c r="C1203">
        <v>6644</v>
      </c>
      <c r="E1203" t="str">
        <v>Jeans</v>
      </c>
      <c r="F1203" t="str">
        <v>Jeans - 956</v>
      </c>
      <c r="G1203">
        <v>33320</v>
      </c>
    </row>
    <row r="1204" spans="1:7">
      <c r="A1204" t="s">
        <v>1586</v>
      </c>
      <c r="B1204" t="s">
        <v>1631</v>
      </c>
      <c r="C1204">
        <v>75191.759999999995</v>
      </c>
      <c r="E1204" t="str">
        <v>Laptop</v>
      </c>
      <c r="F1204" t="str">
        <v>Laptop - 130</v>
      </c>
      <c r="G1204">
        <v>214294.32</v>
      </c>
    </row>
    <row r="1205" spans="1:7">
      <c r="A1205" t="s">
        <v>1586</v>
      </c>
      <c r="B1205" t="s">
        <v>1587</v>
      </c>
      <c r="C1205">
        <v>43732.800000000003</v>
      </c>
      <c r="E1205" t="str">
        <v>Laptop</v>
      </c>
      <c r="F1205" t="str">
        <v>Laptop - 133</v>
      </c>
      <c r="G1205">
        <v>418665.24</v>
      </c>
    </row>
    <row r="1206" spans="1:7">
      <c r="A1206" t="s">
        <v>1586</v>
      </c>
      <c r="B1206" t="s">
        <v>2002</v>
      </c>
      <c r="C1206">
        <v>44566.65</v>
      </c>
      <c r="E1206" t="str">
        <v>Laptop</v>
      </c>
      <c r="F1206" t="str">
        <v>Laptop - 145</v>
      </c>
      <c r="G1206">
        <v>60790.619999999995</v>
      </c>
    </row>
    <row r="1207" spans="1:7">
      <c r="A1207" t="s">
        <v>1586</v>
      </c>
      <c r="B1207" t="s">
        <v>2064</v>
      </c>
      <c r="C1207">
        <v>82618.48</v>
      </c>
      <c r="E1207" t="str">
        <v>Laptop</v>
      </c>
      <c r="F1207" t="str">
        <v>Laptop - 155</v>
      </c>
      <c r="G1207">
        <v>164114.23999999999</v>
      </c>
    </row>
    <row r="1208" spans="1:7">
      <c r="A1208" t="s">
        <v>1586</v>
      </c>
      <c r="B1208" t="s">
        <v>3224</v>
      </c>
      <c r="C1208">
        <v>14893.12</v>
      </c>
      <c r="E1208" t="str">
        <v>Laptop</v>
      </c>
      <c r="F1208" t="str">
        <v>Laptop - 170</v>
      </c>
      <c r="G1208">
        <v>51966.36</v>
      </c>
    </row>
    <row r="1209" spans="1:7">
      <c r="A1209" t="s">
        <v>1586</v>
      </c>
      <c r="B1209" t="s">
        <v>1954</v>
      </c>
      <c r="C1209">
        <v>84554.4</v>
      </c>
      <c r="E1209" t="str">
        <v>Laptop</v>
      </c>
      <c r="F1209" t="str">
        <v>Laptop - 178</v>
      </c>
      <c r="G1209">
        <v>261519.44</v>
      </c>
    </row>
    <row r="1210" spans="1:7">
      <c r="A1210" t="s">
        <v>1586</v>
      </c>
      <c r="B1210" t="s">
        <v>3293</v>
      </c>
      <c r="C1210">
        <v>21072.04</v>
      </c>
      <c r="E1210" t="str">
        <v>Laptop</v>
      </c>
      <c r="F1210" t="str">
        <v>Laptop - 182</v>
      </c>
      <c r="G1210">
        <v>239606.64</v>
      </c>
    </row>
    <row r="1211" spans="1:7">
      <c r="A1211" t="s">
        <v>1586</v>
      </c>
      <c r="B1211" t="s">
        <v>3341</v>
      </c>
      <c r="C1211">
        <v>6557.44</v>
      </c>
      <c r="E1211" t="str">
        <v>Laptop</v>
      </c>
      <c r="F1211" t="str">
        <v>Laptop - 204</v>
      </c>
      <c r="G1211">
        <v>50301.9</v>
      </c>
    </row>
    <row r="1212" spans="1:7">
      <c r="A1212" t="s">
        <v>1586</v>
      </c>
      <c r="B1212" t="s">
        <v>2264</v>
      </c>
      <c r="C1212">
        <v>31207.68</v>
      </c>
      <c r="E1212" t="str">
        <v>Laptop</v>
      </c>
      <c r="F1212" t="str">
        <v>Laptop - 207</v>
      </c>
      <c r="G1212">
        <v>97079.94</v>
      </c>
    </row>
    <row r="1213" spans="1:7">
      <c r="A1213" t="s">
        <v>1586</v>
      </c>
      <c r="B1213" t="s">
        <v>2370</v>
      </c>
      <c r="C1213">
        <v>30311.82</v>
      </c>
      <c r="E1213" t="str">
        <v>Laptop</v>
      </c>
      <c r="F1213" t="str">
        <v>Laptop - 218</v>
      </c>
      <c r="G1213">
        <v>41702.699999999997</v>
      </c>
    </row>
    <row r="1214" spans="1:7">
      <c r="A1214" t="s">
        <v>1586</v>
      </c>
      <c r="B1214" t="s">
        <v>3121</v>
      </c>
      <c r="C1214">
        <v>4984.8900000000003</v>
      </c>
      <c r="E1214" t="str">
        <v>Laptop</v>
      </c>
      <c r="F1214" t="str">
        <v>Laptop - 226</v>
      </c>
      <c r="G1214">
        <v>86169.72</v>
      </c>
    </row>
    <row r="1215" spans="1:7">
      <c r="A1215" t="s">
        <v>1586</v>
      </c>
      <c r="B1215" t="s">
        <v>1790</v>
      </c>
      <c r="C1215">
        <v>55849.5</v>
      </c>
      <c r="E1215" t="str">
        <v>Laptop</v>
      </c>
      <c r="F1215" t="str">
        <v>Laptop - 237</v>
      </c>
      <c r="G1215">
        <v>414709.2</v>
      </c>
    </row>
    <row r="1216" spans="1:7">
      <c r="A1216" t="s">
        <v>1586</v>
      </c>
      <c r="B1216" t="s">
        <v>2506</v>
      </c>
      <c r="C1216">
        <v>25350.78</v>
      </c>
      <c r="E1216" t="str">
        <v>Laptop</v>
      </c>
      <c r="F1216" t="str">
        <v>Laptop - 247</v>
      </c>
      <c r="G1216">
        <v>190254.48</v>
      </c>
    </row>
    <row r="1217" spans="1:7">
      <c r="A1217" t="s">
        <v>1586</v>
      </c>
      <c r="B1217" t="s">
        <v>3248</v>
      </c>
      <c r="C1217">
        <v>62899.199999999997</v>
      </c>
      <c r="E1217" t="str">
        <v>Laptop</v>
      </c>
      <c r="F1217" t="str">
        <v>Laptop - 257</v>
      </c>
      <c r="G1217">
        <v>28527.06</v>
      </c>
    </row>
    <row r="1218" spans="1:7">
      <c r="A1218" t="s">
        <v>1586</v>
      </c>
      <c r="B1218" t="s">
        <v>1820</v>
      </c>
      <c r="C1218">
        <v>2274</v>
      </c>
      <c r="E1218" t="str">
        <v>Laptop</v>
      </c>
      <c r="F1218" t="str">
        <v>Laptop - 275</v>
      </c>
      <c r="G1218">
        <v>53660.639999999999</v>
      </c>
    </row>
    <row r="1219" spans="1:7">
      <c r="A1219" t="s">
        <v>1586</v>
      </c>
      <c r="B1219" t="s">
        <v>1633</v>
      </c>
      <c r="C1219">
        <v>61281.2</v>
      </c>
      <c r="E1219" t="str">
        <v>Laptop</v>
      </c>
      <c r="F1219" t="str">
        <v>Laptop - 279</v>
      </c>
      <c r="G1219">
        <v>193955.55</v>
      </c>
    </row>
    <row r="1220" spans="1:7">
      <c r="A1220" t="s">
        <v>1586</v>
      </c>
      <c r="B1220" t="s">
        <v>3349</v>
      </c>
      <c r="C1220">
        <v>52503.360000000001</v>
      </c>
      <c r="E1220" t="str">
        <v>Laptop</v>
      </c>
      <c r="F1220" t="str">
        <v>Laptop - 283</v>
      </c>
      <c r="G1220">
        <v>294831.95</v>
      </c>
    </row>
    <row r="1221" spans="1:7">
      <c r="A1221" t="s">
        <v>1586</v>
      </c>
      <c r="B1221" t="s">
        <v>3021</v>
      </c>
      <c r="C1221">
        <v>34978.400000000001</v>
      </c>
      <c r="E1221" t="str">
        <v>Laptop</v>
      </c>
      <c r="F1221" t="str">
        <v>Laptop - 287</v>
      </c>
      <c r="G1221">
        <v>92113.14</v>
      </c>
    </row>
    <row r="1222" spans="1:7">
      <c r="A1222" t="s">
        <v>1586</v>
      </c>
      <c r="B1222" t="s">
        <v>2573</v>
      </c>
      <c r="C1222">
        <v>28809</v>
      </c>
      <c r="E1222" t="str">
        <v>Laptop</v>
      </c>
      <c r="F1222" t="str">
        <v>Laptop - 291</v>
      </c>
      <c r="G1222">
        <v>106819.72</v>
      </c>
    </row>
    <row r="1223" spans="1:7">
      <c r="A1223" t="s">
        <v>1586</v>
      </c>
      <c r="B1223" t="s">
        <v>3467</v>
      </c>
      <c r="C1223">
        <v>5434.84</v>
      </c>
      <c r="E1223" t="str">
        <v>Laptop</v>
      </c>
      <c r="F1223" t="str">
        <v>Laptop - 315</v>
      </c>
      <c r="G1223">
        <v>304327.67999999999</v>
      </c>
    </row>
    <row r="1224" spans="1:7">
      <c r="A1224" t="s">
        <v>1586</v>
      </c>
      <c r="B1224" t="s">
        <v>3101</v>
      </c>
      <c r="C1224">
        <v>13046.67</v>
      </c>
      <c r="E1224" t="str">
        <v>Laptop</v>
      </c>
      <c r="F1224" t="str">
        <v>Laptop - 328</v>
      </c>
      <c r="G1224">
        <v>610802.64</v>
      </c>
    </row>
    <row r="1225" spans="1:7">
      <c r="A1225" t="s">
        <v>1586</v>
      </c>
      <c r="B1225" t="s">
        <v>2202</v>
      </c>
      <c r="C1225">
        <v>46688</v>
      </c>
      <c r="E1225" t="str">
        <v>Laptop</v>
      </c>
      <c r="F1225" t="str">
        <v>Laptop - 331</v>
      </c>
      <c r="G1225">
        <v>423184.4</v>
      </c>
    </row>
    <row r="1226" spans="1:7">
      <c r="A1226" t="s">
        <v>1586</v>
      </c>
      <c r="B1226" t="s">
        <v>2868</v>
      </c>
      <c r="C1226">
        <v>27805.14</v>
      </c>
      <c r="E1226" t="str">
        <v>Laptop</v>
      </c>
      <c r="F1226" t="str">
        <v>Laptop - 374</v>
      </c>
      <c r="G1226">
        <v>154284.63</v>
      </c>
    </row>
    <row r="1227" spans="1:7">
      <c r="A1227" t="s">
        <v>1586</v>
      </c>
      <c r="B1227" t="s">
        <v>2729</v>
      </c>
      <c r="C1227">
        <v>42233.760000000002</v>
      </c>
      <c r="E1227" t="str">
        <v>Laptop</v>
      </c>
      <c r="F1227" t="str">
        <v>Laptop - 384</v>
      </c>
      <c r="G1227">
        <v>362804.94</v>
      </c>
    </row>
    <row r="1228" spans="1:7">
      <c r="A1228" t="s">
        <v>1586</v>
      </c>
      <c r="B1228" t="s">
        <v>2664</v>
      </c>
      <c r="C1228">
        <v>32579.759999999998</v>
      </c>
      <c r="E1228" t="str">
        <v>Laptop</v>
      </c>
      <c r="F1228" t="str">
        <v>Laptop - 388</v>
      </c>
      <c r="G1228">
        <v>179298.21</v>
      </c>
    </row>
    <row r="1229" spans="1:7">
      <c r="A1229" t="s">
        <v>1586</v>
      </c>
      <c r="B1229" t="s">
        <v>2614</v>
      </c>
      <c r="C1229">
        <v>1898.37</v>
      </c>
      <c r="E1229" t="str">
        <v>Laptop</v>
      </c>
      <c r="F1229" t="str">
        <v>Laptop - 415</v>
      </c>
      <c r="G1229">
        <v>280108.79999999999</v>
      </c>
    </row>
    <row r="1230" spans="1:7">
      <c r="A1230" t="s">
        <v>1586</v>
      </c>
      <c r="B1230" t="s">
        <v>2914</v>
      </c>
      <c r="C1230">
        <v>52964.73</v>
      </c>
      <c r="E1230" t="str">
        <v>Laptop</v>
      </c>
      <c r="F1230" t="str">
        <v>Laptop - 431</v>
      </c>
      <c r="G1230">
        <v>66140.88</v>
      </c>
    </row>
    <row r="1231" spans="1:7">
      <c r="A1231" t="s">
        <v>1586</v>
      </c>
      <c r="B1231" t="s">
        <v>1740</v>
      </c>
      <c r="C1231">
        <v>9473.4</v>
      </c>
      <c r="E1231" t="str">
        <v>Laptop</v>
      </c>
      <c r="F1231" t="str">
        <v>Laptop - 455</v>
      </c>
      <c r="G1231">
        <v>140343.21</v>
      </c>
    </row>
    <row r="1232" spans="1:7">
      <c r="A1232" t="s">
        <v>1586</v>
      </c>
      <c r="B1232" t="s">
        <v>2396</v>
      </c>
      <c r="C1232">
        <v>42391.4</v>
      </c>
      <c r="E1232" t="str">
        <v>Laptop</v>
      </c>
      <c r="F1232" t="str">
        <v>Laptop - 491</v>
      </c>
      <c r="G1232">
        <v>87134.32</v>
      </c>
    </row>
    <row r="1233" spans="1:7">
      <c r="A1233" t="s">
        <v>1520</v>
      </c>
      <c r="B1233" t="s">
        <v>3216</v>
      </c>
      <c r="C1233">
        <v>7489.74</v>
      </c>
      <c r="E1233" t="str">
        <v>Laptop</v>
      </c>
      <c r="F1233" t="str">
        <v>Laptop - 495</v>
      </c>
      <c r="G1233">
        <v>295520</v>
      </c>
    </row>
    <row r="1234" spans="1:7">
      <c r="A1234" t="s">
        <v>1520</v>
      </c>
      <c r="B1234" t="s">
        <v>1898</v>
      </c>
      <c r="C1234">
        <v>15411.24</v>
      </c>
      <c r="E1234" t="str">
        <v>Laptop</v>
      </c>
      <c r="F1234" t="str">
        <v>Laptop - 530</v>
      </c>
      <c r="G1234">
        <v>198652.65</v>
      </c>
    </row>
    <row r="1235" spans="1:7">
      <c r="A1235" t="s">
        <v>1520</v>
      </c>
      <c r="B1235" t="s">
        <v>2812</v>
      </c>
      <c r="C1235">
        <v>1635.48</v>
      </c>
      <c r="E1235" t="str">
        <v>Laptop</v>
      </c>
      <c r="F1235" t="str">
        <v>Laptop - 538</v>
      </c>
      <c r="G1235">
        <v>31300.41</v>
      </c>
    </row>
    <row r="1236" spans="1:7">
      <c r="A1236" t="s">
        <v>1520</v>
      </c>
      <c r="B1236" t="s">
        <v>2026</v>
      </c>
      <c r="C1236">
        <v>5928</v>
      </c>
      <c r="E1236" t="str">
        <v>Laptop</v>
      </c>
      <c r="F1236" t="str">
        <v>Laptop - 553</v>
      </c>
      <c r="G1236">
        <v>319510.24</v>
      </c>
    </row>
    <row r="1237" spans="1:7">
      <c r="A1237" t="s">
        <v>1520</v>
      </c>
      <c r="B1237" t="s">
        <v>3011</v>
      </c>
      <c r="C1237">
        <v>19623.419999999998</v>
      </c>
      <c r="E1237" t="str">
        <v>Laptop</v>
      </c>
      <c r="F1237" t="str">
        <v>Laptop - 559</v>
      </c>
      <c r="G1237">
        <v>206041.23</v>
      </c>
    </row>
    <row r="1238" spans="1:7">
      <c r="A1238" t="s">
        <v>1520</v>
      </c>
      <c r="B1238" t="s">
        <v>2522</v>
      </c>
      <c r="C1238">
        <v>7084.8</v>
      </c>
      <c r="E1238" t="str">
        <v>Laptop</v>
      </c>
      <c r="F1238" t="str">
        <v>Laptop - 567</v>
      </c>
      <c r="G1238">
        <v>79779.839999999997</v>
      </c>
    </row>
    <row r="1239" spans="1:7">
      <c r="A1239" t="s">
        <v>1520</v>
      </c>
      <c r="B1239" t="s">
        <v>2935</v>
      </c>
      <c r="C1239">
        <v>13785.84</v>
      </c>
      <c r="E1239" t="str">
        <v>Laptop</v>
      </c>
      <c r="F1239" t="str">
        <v>Laptop - 626</v>
      </c>
      <c r="G1239">
        <v>205020.36</v>
      </c>
    </row>
    <row r="1240" spans="1:7">
      <c r="A1240" t="s">
        <v>1520</v>
      </c>
      <c r="B1240" t="s">
        <v>1762</v>
      </c>
      <c r="C1240">
        <v>7332.48</v>
      </c>
      <c r="E1240" t="str">
        <v>Laptop</v>
      </c>
      <c r="F1240" t="str">
        <v>Laptop - 637</v>
      </c>
      <c r="G1240">
        <v>97128.72</v>
      </c>
    </row>
    <row r="1241" spans="1:7">
      <c r="A1241" t="s">
        <v>1520</v>
      </c>
      <c r="B1241" t="s">
        <v>3073</v>
      </c>
      <c r="C1241">
        <v>5583.6</v>
      </c>
      <c r="E1241" t="str">
        <v>Laptop</v>
      </c>
      <c r="F1241" t="str">
        <v>Laptop - 654</v>
      </c>
      <c r="G1241">
        <v>218724.96</v>
      </c>
    </row>
    <row r="1242" spans="1:7">
      <c r="A1242" t="s">
        <v>1520</v>
      </c>
      <c r="B1242" t="s">
        <v>2696</v>
      </c>
      <c r="C1242">
        <v>3046.12</v>
      </c>
      <c r="E1242" t="str">
        <v>Laptop</v>
      </c>
      <c r="F1242" t="str">
        <v>Laptop - 657</v>
      </c>
      <c r="G1242">
        <v>55402.5</v>
      </c>
    </row>
    <row r="1243" spans="1:7">
      <c r="A1243" t="s">
        <v>1520</v>
      </c>
      <c r="B1243" t="s">
        <v>3375</v>
      </c>
      <c r="C1243">
        <v>20519.599999999999</v>
      </c>
      <c r="E1243" t="str">
        <v>Laptop</v>
      </c>
      <c r="F1243" t="str">
        <v>Laptop - 659</v>
      </c>
      <c r="G1243">
        <v>51408</v>
      </c>
    </row>
    <row r="1244" spans="1:7">
      <c r="A1244" t="s">
        <v>1520</v>
      </c>
      <c r="B1244" t="s">
        <v>2828</v>
      </c>
      <c r="C1244">
        <v>20964.23</v>
      </c>
      <c r="E1244" t="str">
        <v>Laptop</v>
      </c>
      <c r="F1244" t="str">
        <v>Laptop - 661</v>
      </c>
      <c r="G1244">
        <v>105325.44</v>
      </c>
    </row>
    <row r="1245" spans="1:7">
      <c r="A1245" t="s">
        <v>1520</v>
      </c>
      <c r="B1245" t="s">
        <v>3328</v>
      </c>
      <c r="C1245">
        <v>5493.12</v>
      </c>
      <c r="E1245" t="str">
        <v>Laptop</v>
      </c>
      <c r="F1245" t="str">
        <v>Laptop - 688</v>
      </c>
      <c r="G1245">
        <v>156277.20000000001</v>
      </c>
    </row>
    <row r="1246" spans="1:7">
      <c r="A1246" t="s">
        <v>1520</v>
      </c>
      <c r="B1246" t="s">
        <v>2016</v>
      </c>
      <c r="C1246">
        <v>5593.2</v>
      </c>
      <c r="E1246" t="str">
        <v>Laptop</v>
      </c>
      <c r="F1246" t="str">
        <v>Laptop - 703</v>
      </c>
      <c r="G1246">
        <v>126497.28</v>
      </c>
    </row>
    <row r="1247" spans="1:7">
      <c r="A1247" t="s">
        <v>1520</v>
      </c>
      <c r="B1247" t="s">
        <v>2850</v>
      </c>
      <c r="C1247">
        <v>30624</v>
      </c>
      <c r="E1247" t="str">
        <v>Laptop</v>
      </c>
      <c r="F1247" t="str">
        <v>Laptop - 716</v>
      </c>
      <c r="G1247">
        <v>219829.68</v>
      </c>
    </row>
    <row r="1248" spans="1:7">
      <c r="A1248" t="s">
        <v>1520</v>
      </c>
      <c r="B1248" t="s">
        <v>3422</v>
      </c>
      <c r="C1248">
        <v>12476.88</v>
      </c>
      <c r="E1248" t="str">
        <v>Laptop</v>
      </c>
      <c r="F1248" t="str">
        <v>Laptop - 724</v>
      </c>
      <c r="G1248">
        <v>483130.17</v>
      </c>
    </row>
    <row r="1249" spans="1:7">
      <c r="A1249" t="s">
        <v>1520</v>
      </c>
      <c r="B1249" t="s">
        <v>3192</v>
      </c>
      <c r="C1249">
        <v>17099.25</v>
      </c>
      <c r="E1249" t="str">
        <v>Laptop</v>
      </c>
      <c r="F1249" t="str">
        <v>Laptop - 745</v>
      </c>
      <c r="G1249">
        <v>20388.900000000001</v>
      </c>
    </row>
    <row r="1250" spans="1:7">
      <c r="A1250" t="s">
        <v>1520</v>
      </c>
      <c r="B1250" t="s">
        <v>1926</v>
      </c>
      <c r="C1250">
        <v>18528.02</v>
      </c>
      <c r="E1250" t="str">
        <v>Laptop</v>
      </c>
      <c r="F1250" t="str">
        <v>Laptop - 746</v>
      </c>
      <c r="G1250">
        <v>350135.8</v>
      </c>
    </row>
    <row r="1251" spans="1:7">
      <c r="A1251" t="s">
        <v>1520</v>
      </c>
      <c r="B1251" t="s">
        <v>1854</v>
      </c>
      <c r="C1251">
        <v>1236.56</v>
      </c>
      <c r="E1251" t="str">
        <v>Laptop</v>
      </c>
      <c r="F1251" t="str">
        <v>Laptop - 768</v>
      </c>
      <c r="G1251">
        <v>186286.74</v>
      </c>
    </row>
    <row r="1252" spans="1:7">
      <c r="A1252" t="s">
        <v>1520</v>
      </c>
      <c r="B1252" t="s">
        <v>3434</v>
      </c>
      <c r="C1252">
        <v>19153.62</v>
      </c>
      <c r="E1252" t="str">
        <v>Laptop</v>
      </c>
      <c r="F1252" t="str">
        <v>Laptop - 769</v>
      </c>
      <c r="G1252">
        <v>89557.56</v>
      </c>
    </row>
    <row r="1253" spans="1:7">
      <c r="A1253" t="s">
        <v>1520</v>
      </c>
      <c r="B1253" t="s">
        <v>1914</v>
      </c>
      <c r="C1253">
        <v>10776.12</v>
      </c>
      <c r="E1253" t="str">
        <v>Laptop</v>
      </c>
      <c r="F1253" t="str">
        <v>Laptop - 772</v>
      </c>
      <c r="G1253">
        <v>330916.74</v>
      </c>
    </row>
    <row r="1254" spans="1:7">
      <c r="A1254" t="s">
        <v>1520</v>
      </c>
      <c r="B1254" t="s">
        <v>3131</v>
      </c>
      <c r="C1254">
        <v>3104.92</v>
      </c>
      <c r="E1254" t="str">
        <v>Laptop</v>
      </c>
      <c r="F1254" t="str">
        <v>Laptop - 787</v>
      </c>
      <c r="G1254">
        <v>269582.40000000002</v>
      </c>
    </row>
    <row r="1255" spans="1:7">
      <c r="A1255" t="s">
        <v>1520</v>
      </c>
      <c r="B1255" t="s">
        <v>1521</v>
      </c>
      <c r="C1255">
        <v>8238.7999999999993</v>
      </c>
      <c r="E1255" t="str">
        <v>Laptop</v>
      </c>
      <c r="F1255" t="str">
        <v>Laptop - 799</v>
      </c>
      <c r="G1255">
        <v>252198.38</v>
      </c>
    </row>
    <row r="1256" spans="1:7">
      <c r="A1256" t="s">
        <v>1520</v>
      </c>
      <c r="B1256" t="s">
        <v>2736</v>
      </c>
      <c r="C1256">
        <v>6565.12</v>
      </c>
      <c r="E1256" t="str">
        <v>Laptop</v>
      </c>
      <c r="F1256" t="str">
        <v>Laptop - 815</v>
      </c>
      <c r="G1256">
        <v>453969.45</v>
      </c>
    </row>
    <row r="1257" spans="1:7">
      <c r="A1257" t="s">
        <v>1520</v>
      </c>
      <c r="B1257" t="s">
        <v>3234</v>
      </c>
      <c r="C1257">
        <v>14759.2</v>
      </c>
      <c r="E1257" t="str">
        <v>Laptop</v>
      </c>
      <c r="F1257" t="str">
        <v>Laptop - 836</v>
      </c>
      <c r="G1257">
        <v>395163</v>
      </c>
    </row>
    <row r="1258" spans="1:7">
      <c r="A1258" t="s">
        <v>1520</v>
      </c>
      <c r="B1258" t="s">
        <v>1531</v>
      </c>
      <c r="C1258">
        <v>7361.28</v>
      </c>
      <c r="E1258" t="str">
        <v>Laptop</v>
      </c>
      <c r="F1258" t="str">
        <v>Laptop - 900</v>
      </c>
      <c r="G1258">
        <v>66667.199999999997</v>
      </c>
    </row>
    <row r="1259" spans="1:7">
      <c r="A1259" t="s">
        <v>1520</v>
      </c>
      <c r="B1259" t="s">
        <v>1782</v>
      </c>
      <c r="C1259">
        <v>6357.15</v>
      </c>
      <c r="E1259" t="str">
        <v>Laptop</v>
      </c>
      <c r="F1259" t="str">
        <v>Laptop - 901</v>
      </c>
      <c r="G1259">
        <v>365830.08</v>
      </c>
    </row>
    <row r="1260" spans="1:7">
      <c r="A1260" t="s">
        <v>1520</v>
      </c>
      <c r="B1260" t="s">
        <v>3194</v>
      </c>
      <c r="C1260">
        <v>8309.6</v>
      </c>
      <c r="E1260" t="str">
        <v>Laptop</v>
      </c>
      <c r="F1260" t="str">
        <v>Laptop - 909</v>
      </c>
      <c r="G1260">
        <v>98809.600000000006</v>
      </c>
    </row>
    <row r="1261" spans="1:7">
      <c r="A1261" t="s">
        <v>1520</v>
      </c>
      <c r="B1261" t="s">
        <v>2603</v>
      </c>
      <c r="C1261">
        <v>6648</v>
      </c>
      <c r="E1261" t="str">
        <v>Laptop</v>
      </c>
      <c r="F1261" t="str">
        <v>Laptop - 923</v>
      </c>
      <c r="G1261">
        <v>532378.89999999991</v>
      </c>
    </row>
    <row r="1262" spans="1:7">
      <c r="A1262" t="s">
        <v>1520</v>
      </c>
      <c r="B1262" t="s">
        <v>2046</v>
      </c>
      <c r="C1262">
        <v>30380.400000000001</v>
      </c>
      <c r="E1262" t="str">
        <v>Laptop</v>
      </c>
      <c r="F1262" t="str">
        <v>Laptop - 948</v>
      </c>
      <c r="G1262">
        <v>294889.98</v>
      </c>
    </row>
    <row r="1263" spans="1:7">
      <c r="A1263" t="s">
        <v>1520</v>
      </c>
      <c r="B1263" t="s">
        <v>3083</v>
      </c>
      <c r="C1263">
        <v>3677.4</v>
      </c>
      <c r="E1263" t="str">
        <v>Laptop</v>
      </c>
      <c r="F1263" t="str">
        <v>Laptop - 957</v>
      </c>
      <c r="G1263">
        <v>218016.96</v>
      </c>
    </row>
    <row r="1264" spans="1:7">
      <c r="A1264" t="s">
        <v>1520</v>
      </c>
      <c r="B1264" t="s">
        <v>2478</v>
      </c>
      <c r="C1264">
        <v>14006.3</v>
      </c>
      <c r="E1264" t="str">
        <v>Laptop</v>
      </c>
      <c r="F1264" t="str">
        <v>Laptop - 989</v>
      </c>
      <c r="G1264">
        <v>184350.6</v>
      </c>
    </row>
    <row r="1265" spans="1:7">
      <c r="A1265" t="s">
        <v>1520</v>
      </c>
      <c r="B1265" t="s">
        <v>3117</v>
      </c>
      <c r="C1265">
        <v>5808.78</v>
      </c>
      <c r="E1265" t="str">
        <v>Mobile</v>
      </c>
      <c r="F1265" t="str">
        <v>Mobile - 119</v>
      </c>
      <c r="G1265">
        <v>299506.40999999997</v>
      </c>
    </row>
    <row r="1266" spans="1:7">
      <c r="A1266" t="s">
        <v>1520</v>
      </c>
      <c r="B1266" t="s">
        <v>2924</v>
      </c>
      <c r="C1266">
        <v>8148.06</v>
      </c>
      <c r="E1266" t="str">
        <v>Mobile</v>
      </c>
      <c r="F1266" t="str">
        <v>Mobile - 142</v>
      </c>
      <c r="G1266">
        <v>217873.2</v>
      </c>
    </row>
    <row r="1267" spans="1:7">
      <c r="A1267" t="s">
        <v>1520</v>
      </c>
      <c r="B1267" t="s">
        <v>1980</v>
      </c>
      <c r="C1267">
        <v>11414.13</v>
      </c>
      <c r="E1267" t="str">
        <v>Mobile</v>
      </c>
      <c r="F1267" t="str">
        <v>Mobile - 143</v>
      </c>
      <c r="G1267">
        <v>177976.8</v>
      </c>
    </row>
    <row r="1268" spans="1:7">
      <c r="A1268" t="s">
        <v>1520</v>
      </c>
      <c r="B1268" t="s">
        <v>1537</v>
      </c>
      <c r="C1268">
        <v>4542.8</v>
      </c>
      <c r="E1268" t="str">
        <v>Mobile</v>
      </c>
      <c r="F1268" t="str">
        <v>Mobile - 184</v>
      </c>
      <c r="G1268">
        <v>20789.04</v>
      </c>
    </row>
    <row r="1269" spans="1:7">
      <c r="A1269" t="s">
        <v>1520</v>
      </c>
      <c r="B1269" t="s">
        <v>2504</v>
      </c>
      <c r="C1269">
        <v>35549.730000000003</v>
      </c>
      <c r="E1269" t="str">
        <v>Mobile</v>
      </c>
      <c r="F1269" t="str">
        <v>Mobile - 190</v>
      </c>
      <c r="G1269">
        <v>325347.75</v>
      </c>
    </row>
    <row r="1270" spans="1:7">
      <c r="A1270" t="s">
        <v>1520</v>
      </c>
      <c r="B1270" t="s">
        <v>1964</v>
      </c>
      <c r="C1270">
        <v>5990.94</v>
      </c>
      <c r="E1270" t="str">
        <v>Mobile</v>
      </c>
      <c r="F1270" t="str">
        <v>Mobile - 200</v>
      </c>
      <c r="G1270">
        <v>52546.62</v>
      </c>
    </row>
    <row r="1271" spans="1:7">
      <c r="A1271" t="s">
        <v>1520</v>
      </c>
      <c r="B1271" t="s">
        <v>1844</v>
      </c>
      <c r="C1271">
        <v>40980.15</v>
      </c>
      <c r="E1271" t="str">
        <v>Mobile</v>
      </c>
      <c r="F1271" t="str">
        <v>Mobile - 215</v>
      </c>
      <c r="G1271">
        <v>278658</v>
      </c>
    </row>
    <row r="1272" spans="1:7">
      <c r="A1272" t="s">
        <v>1520</v>
      </c>
      <c r="B1272" t="s">
        <v>1804</v>
      </c>
      <c r="C1272">
        <v>13093.68</v>
      </c>
      <c r="E1272" t="str">
        <v>Mobile</v>
      </c>
      <c r="F1272" t="str">
        <v>Mobile - 222</v>
      </c>
      <c r="G1272">
        <v>241600.96</v>
      </c>
    </row>
    <row r="1273" spans="1:7">
      <c r="A1273" t="s">
        <v>1520</v>
      </c>
      <c r="B1273" t="s">
        <v>3314</v>
      </c>
      <c r="C1273">
        <v>4561.83</v>
      </c>
      <c r="E1273" t="str">
        <v>Mobile</v>
      </c>
      <c r="F1273" t="str">
        <v>Mobile - 243</v>
      </c>
      <c r="G1273">
        <v>204680</v>
      </c>
    </row>
    <row r="1274" spans="1:7">
      <c r="A1274" t="s">
        <v>1520</v>
      </c>
      <c r="B1274" t="s">
        <v>2406</v>
      </c>
      <c r="C1274">
        <v>3888</v>
      </c>
      <c r="E1274" t="str">
        <v>Mobile</v>
      </c>
      <c r="F1274" t="str">
        <v>Mobile - 261</v>
      </c>
      <c r="G1274">
        <v>151676.25</v>
      </c>
    </row>
    <row r="1275" spans="1:7">
      <c r="A1275" t="s">
        <v>1520</v>
      </c>
      <c r="B1275" t="s">
        <v>2756</v>
      </c>
      <c r="C1275">
        <v>20218</v>
      </c>
      <c r="E1275" t="str">
        <v>Mobile</v>
      </c>
      <c r="F1275" t="str">
        <v>Mobile - 276</v>
      </c>
      <c r="G1275">
        <v>50743.42</v>
      </c>
    </row>
    <row r="1276" spans="1:7">
      <c r="A1276" t="s">
        <v>1520</v>
      </c>
      <c r="B1276" t="s">
        <v>2876</v>
      </c>
      <c r="C1276">
        <v>5396.16</v>
      </c>
      <c r="E1276" t="str">
        <v>Mobile</v>
      </c>
      <c r="F1276" t="str">
        <v>Mobile - 291</v>
      </c>
      <c r="G1276">
        <v>31682.7</v>
      </c>
    </row>
    <row r="1277" spans="1:7">
      <c r="A1277" t="s">
        <v>1520</v>
      </c>
      <c r="B1277" t="s">
        <v>2890</v>
      </c>
      <c r="C1277">
        <v>48743.65</v>
      </c>
      <c r="E1277" t="str">
        <v>Mobile</v>
      </c>
      <c r="F1277" t="str">
        <v>Mobile - 312</v>
      </c>
      <c r="G1277">
        <v>162291.92000000001</v>
      </c>
    </row>
    <row r="1278" spans="1:7">
      <c r="A1278" t="s">
        <v>1520</v>
      </c>
      <c r="B1278" t="s">
        <v>3025</v>
      </c>
      <c r="C1278">
        <v>3188.87</v>
      </c>
      <c r="E1278" t="str">
        <v>Mobile</v>
      </c>
      <c r="F1278" t="str">
        <v>Mobile - 320</v>
      </c>
      <c r="G1278">
        <v>431511.29</v>
      </c>
    </row>
    <row r="1279" spans="1:7">
      <c r="A1279" t="s">
        <v>1520</v>
      </c>
      <c r="B1279" t="s">
        <v>3279</v>
      </c>
      <c r="C1279">
        <v>10245.18</v>
      </c>
      <c r="E1279" t="str">
        <v>Mobile</v>
      </c>
      <c r="F1279" t="str">
        <v>Mobile - 325</v>
      </c>
      <c r="G1279">
        <v>196914.06</v>
      </c>
    </row>
    <row r="1280" spans="1:7">
      <c r="A1280" t="s">
        <v>1520</v>
      </c>
      <c r="B1280" t="s">
        <v>3409</v>
      </c>
      <c r="C1280">
        <v>7304.56</v>
      </c>
      <c r="E1280" t="str">
        <v>Mobile</v>
      </c>
      <c r="F1280" t="str">
        <v>Mobile - 335</v>
      </c>
      <c r="G1280">
        <v>609284.16</v>
      </c>
    </row>
    <row r="1281" spans="1:7">
      <c r="A1281" t="s">
        <v>1520</v>
      </c>
      <c r="B1281" t="s">
        <v>2282</v>
      </c>
      <c r="C1281">
        <v>7256.34</v>
      </c>
      <c r="E1281" t="str">
        <v>Mobile</v>
      </c>
      <c r="F1281" t="str">
        <v>Mobile - 337</v>
      </c>
      <c r="G1281">
        <v>63196.23</v>
      </c>
    </row>
    <row r="1282" spans="1:7">
      <c r="A1282" t="s">
        <v>1520</v>
      </c>
      <c r="B1282" t="s">
        <v>3228</v>
      </c>
      <c r="C1282">
        <v>12659.92</v>
      </c>
      <c r="E1282" t="str">
        <v>Mobile</v>
      </c>
      <c r="F1282" t="str">
        <v>Mobile - 352</v>
      </c>
      <c r="G1282">
        <v>98973.6</v>
      </c>
    </row>
    <row r="1283" spans="1:7">
      <c r="A1283" t="s">
        <v>1520</v>
      </c>
      <c r="B1283" t="s">
        <v>2818</v>
      </c>
      <c r="C1283">
        <v>14613.12</v>
      </c>
      <c r="E1283" t="str">
        <v>Mobile</v>
      </c>
      <c r="F1283" t="str">
        <v>Mobile - 389</v>
      </c>
      <c r="G1283">
        <v>431400.83</v>
      </c>
    </row>
    <row r="1284" spans="1:7">
      <c r="A1284" t="s">
        <v>1520</v>
      </c>
      <c r="B1284" t="s">
        <v>2194</v>
      </c>
      <c r="C1284">
        <v>25798.5</v>
      </c>
      <c r="E1284" t="str">
        <v>Mobile</v>
      </c>
      <c r="F1284" t="str">
        <v>Mobile - 432</v>
      </c>
      <c r="G1284">
        <v>392240</v>
      </c>
    </row>
    <row r="1285" spans="1:7">
      <c r="A1285" t="s">
        <v>1520</v>
      </c>
      <c r="B1285" t="s">
        <v>3041</v>
      </c>
      <c r="C1285">
        <v>1173.06</v>
      </c>
      <c r="E1285" t="str">
        <v>Mobile</v>
      </c>
      <c r="F1285" t="str">
        <v>Mobile - 439</v>
      </c>
      <c r="G1285">
        <v>256530</v>
      </c>
    </row>
    <row r="1286" spans="1:7">
      <c r="A1286" t="s">
        <v>1643</v>
      </c>
      <c r="B1286" t="s">
        <v>1872</v>
      </c>
      <c r="C1286">
        <v>47533.919999999998</v>
      </c>
      <c r="E1286" t="str">
        <v>Mobile</v>
      </c>
      <c r="F1286" t="str">
        <v>Mobile - 462</v>
      </c>
      <c r="G1286">
        <v>41454</v>
      </c>
    </row>
    <row r="1287" spans="1:7">
      <c r="A1287" t="s">
        <v>1643</v>
      </c>
      <c r="B1287" t="s">
        <v>2553</v>
      </c>
      <c r="C1287">
        <v>172152.12</v>
      </c>
      <c r="E1287" t="str">
        <v>Mobile</v>
      </c>
      <c r="F1287" t="str">
        <v>Mobile - 481</v>
      </c>
      <c r="G1287">
        <v>37784.67</v>
      </c>
    </row>
    <row r="1288" spans="1:7">
      <c r="A1288" t="s">
        <v>1643</v>
      </c>
      <c r="B1288" t="s">
        <v>2312</v>
      </c>
      <c r="C1288">
        <v>145657.4</v>
      </c>
      <c r="E1288" t="str">
        <v>Mobile</v>
      </c>
      <c r="F1288" t="str">
        <v>Mobile - 495</v>
      </c>
      <c r="G1288">
        <v>526981.02</v>
      </c>
    </row>
    <row r="1289" spans="1:7">
      <c r="A1289" t="s">
        <v>1643</v>
      </c>
      <c r="B1289" t="s">
        <v>3079</v>
      </c>
      <c r="C1289">
        <v>518577.36</v>
      </c>
      <c r="E1289" t="str">
        <v>Mobile</v>
      </c>
      <c r="F1289" t="str">
        <v>Mobile - 519</v>
      </c>
      <c r="G1289">
        <v>584192.69999999995</v>
      </c>
    </row>
    <row r="1290" spans="1:7">
      <c r="A1290" t="s">
        <v>1643</v>
      </c>
      <c r="B1290" t="s">
        <v>2848</v>
      </c>
      <c r="C1290">
        <v>279076.2</v>
      </c>
      <c r="E1290" t="str">
        <v>Mobile</v>
      </c>
      <c r="F1290" t="str">
        <v>Mobile - 543</v>
      </c>
      <c r="G1290">
        <v>314779.68</v>
      </c>
    </row>
    <row r="1291" spans="1:7">
      <c r="A1291" t="s">
        <v>1643</v>
      </c>
      <c r="B1291" t="s">
        <v>2702</v>
      </c>
      <c r="C1291">
        <v>35077.800000000003</v>
      </c>
      <c r="E1291" t="str">
        <v>Mobile</v>
      </c>
      <c r="F1291" t="str">
        <v>Mobile - 588</v>
      </c>
      <c r="G1291">
        <v>348481.98</v>
      </c>
    </row>
    <row r="1292" spans="1:7">
      <c r="A1292" t="s">
        <v>1643</v>
      </c>
      <c r="B1292" t="s">
        <v>1940</v>
      </c>
      <c r="C1292">
        <v>116667.72</v>
      </c>
      <c r="E1292" t="str">
        <v>Mobile</v>
      </c>
      <c r="F1292" t="str">
        <v>Mobile - 619</v>
      </c>
      <c r="G1292">
        <v>218065</v>
      </c>
    </row>
    <row r="1293" spans="1:7">
      <c r="A1293" t="s">
        <v>1643</v>
      </c>
      <c r="B1293" t="s">
        <v>2248</v>
      </c>
      <c r="C1293">
        <v>42831.5</v>
      </c>
      <c r="E1293" t="str">
        <v>Mobile</v>
      </c>
      <c r="F1293" t="str">
        <v>Mobile - 639</v>
      </c>
      <c r="G1293">
        <v>163637.44</v>
      </c>
    </row>
    <row r="1294" spans="1:7">
      <c r="A1294" t="s">
        <v>1643</v>
      </c>
      <c r="B1294" t="s">
        <v>3263</v>
      </c>
      <c r="C1294">
        <v>146090.79</v>
      </c>
      <c r="E1294" t="str">
        <v>Mobile</v>
      </c>
      <c r="F1294" t="str">
        <v>Mobile - 647</v>
      </c>
      <c r="G1294">
        <v>96482.85</v>
      </c>
    </row>
    <row r="1295" spans="1:7">
      <c r="A1295" t="s">
        <v>1643</v>
      </c>
      <c r="B1295" t="s">
        <v>3060</v>
      </c>
      <c r="C1295">
        <v>59874.54</v>
      </c>
      <c r="E1295" t="str">
        <v>Mobile</v>
      </c>
      <c r="F1295" t="str">
        <v>Mobile - 660</v>
      </c>
      <c r="G1295">
        <v>558706.80000000005</v>
      </c>
    </row>
    <row r="1296" spans="1:7">
      <c r="A1296" t="s">
        <v>1643</v>
      </c>
      <c r="B1296" t="s">
        <v>3151</v>
      </c>
      <c r="C1296">
        <v>87574</v>
      </c>
      <c r="E1296" t="str">
        <v>Mobile</v>
      </c>
      <c r="F1296" t="str">
        <v>Mobile - 685</v>
      </c>
      <c r="G1296">
        <v>109683.6</v>
      </c>
    </row>
    <row r="1297" spans="1:7">
      <c r="A1297" t="s">
        <v>1643</v>
      </c>
      <c r="B1297" t="s">
        <v>1724</v>
      </c>
      <c r="C1297">
        <v>140280.79999999999</v>
      </c>
      <c r="E1297" t="str">
        <v>Mobile</v>
      </c>
      <c r="F1297" t="str">
        <v>Mobile - 731</v>
      </c>
      <c r="G1297">
        <v>24338.83</v>
      </c>
    </row>
    <row r="1298" spans="1:7">
      <c r="A1298" t="s">
        <v>1643</v>
      </c>
      <c r="B1298" t="s">
        <v>3283</v>
      </c>
      <c r="C1298">
        <v>136054.38</v>
      </c>
      <c r="E1298" t="str">
        <v>Mobile</v>
      </c>
      <c r="F1298" t="str">
        <v>Mobile - 734</v>
      </c>
      <c r="G1298">
        <v>119107.8</v>
      </c>
    </row>
    <row r="1299" spans="1:7">
      <c r="A1299" t="s">
        <v>1643</v>
      </c>
      <c r="B1299" t="s">
        <v>2870</v>
      </c>
      <c r="C1299">
        <v>92639.25</v>
      </c>
      <c r="E1299" t="str">
        <v>Mobile</v>
      </c>
      <c r="F1299" t="str">
        <v>Mobile - 743</v>
      </c>
      <c r="G1299">
        <v>116350.23</v>
      </c>
    </row>
    <row r="1300" spans="1:7">
      <c r="A1300" t="s">
        <v>1643</v>
      </c>
      <c r="B1300" t="s">
        <v>3415</v>
      </c>
      <c r="C1300">
        <v>229550.4</v>
      </c>
      <c r="E1300" t="str">
        <v>Mobile</v>
      </c>
      <c r="F1300" t="str">
        <v>Mobile - 746</v>
      </c>
      <c r="G1300">
        <v>458718.12</v>
      </c>
    </row>
    <row r="1301" spans="1:7">
      <c r="A1301" t="s">
        <v>1643</v>
      </c>
      <c r="B1301" t="s">
        <v>3345</v>
      </c>
      <c r="C1301">
        <v>321577.28000000003</v>
      </c>
      <c r="E1301" t="str">
        <v>Mobile</v>
      </c>
      <c r="F1301" t="str">
        <v>Mobile - 763</v>
      </c>
      <c r="G1301">
        <v>30280.23</v>
      </c>
    </row>
    <row r="1302" spans="1:7">
      <c r="A1302" t="s">
        <v>1643</v>
      </c>
      <c r="B1302" t="s">
        <v>2080</v>
      </c>
      <c r="C1302">
        <v>212462.56</v>
      </c>
      <c r="E1302" t="str">
        <v>Mobile</v>
      </c>
      <c r="F1302" t="str">
        <v>Mobile - 783</v>
      </c>
      <c r="G1302">
        <v>381159.24</v>
      </c>
    </row>
    <row r="1303" spans="1:7">
      <c r="A1303" t="s">
        <v>1643</v>
      </c>
      <c r="B1303" t="s">
        <v>3316</v>
      </c>
      <c r="C1303">
        <v>339426</v>
      </c>
      <c r="E1303" t="str">
        <v>Mobile</v>
      </c>
      <c r="F1303" t="str">
        <v>Mobile - 786</v>
      </c>
      <c r="G1303">
        <v>129559.92</v>
      </c>
    </row>
    <row r="1304" spans="1:7">
      <c r="A1304" t="s">
        <v>1643</v>
      </c>
      <c r="B1304" t="s">
        <v>1784</v>
      </c>
      <c r="C1304">
        <v>84081.12</v>
      </c>
      <c r="E1304" t="str">
        <v>Mobile</v>
      </c>
      <c r="F1304" t="str">
        <v>Mobile - 790</v>
      </c>
      <c r="G1304">
        <v>35117.699999999997</v>
      </c>
    </row>
    <row r="1305" spans="1:7">
      <c r="A1305" t="s">
        <v>1643</v>
      </c>
      <c r="B1305" t="s">
        <v>2036</v>
      </c>
      <c r="C1305">
        <v>476882.07</v>
      </c>
      <c r="E1305" t="str">
        <v>Mobile</v>
      </c>
      <c r="F1305" t="str">
        <v>Mobile - 805</v>
      </c>
      <c r="G1305">
        <v>410872.32000000001</v>
      </c>
    </row>
    <row r="1306" spans="1:7">
      <c r="A1306" t="s">
        <v>1643</v>
      </c>
      <c r="B1306" t="s">
        <v>3381</v>
      </c>
      <c r="C1306">
        <v>165626.37</v>
      </c>
      <c r="E1306" t="str">
        <v>Mobile</v>
      </c>
      <c r="F1306" t="str">
        <v>Mobile - 812</v>
      </c>
      <c r="G1306">
        <v>74425.259999999995</v>
      </c>
    </row>
    <row r="1307" spans="1:7">
      <c r="A1307" t="s">
        <v>1643</v>
      </c>
      <c r="B1307" t="s">
        <v>2908</v>
      </c>
      <c r="C1307">
        <v>242979.3</v>
      </c>
      <c r="E1307" t="str">
        <v>Mobile</v>
      </c>
      <c r="F1307" t="str">
        <v>Mobile - 839</v>
      </c>
      <c r="G1307">
        <v>91998</v>
      </c>
    </row>
    <row r="1308" spans="1:7">
      <c r="A1308" t="s">
        <v>1643</v>
      </c>
      <c r="B1308" t="s">
        <v>3087</v>
      </c>
      <c r="C1308">
        <v>155493</v>
      </c>
      <c r="E1308" t="str">
        <v>Mobile</v>
      </c>
      <c r="F1308" t="str">
        <v>Mobile - 852</v>
      </c>
      <c r="G1308">
        <v>60156</v>
      </c>
    </row>
    <row r="1309" spans="1:7">
      <c r="A1309" t="s">
        <v>1643</v>
      </c>
      <c r="B1309" t="s">
        <v>3075</v>
      </c>
      <c r="C1309">
        <v>113298</v>
      </c>
      <c r="E1309" t="str">
        <v>Mobile</v>
      </c>
      <c r="F1309" t="str">
        <v>Mobile - 897</v>
      </c>
      <c r="G1309">
        <v>111507</v>
      </c>
    </row>
    <row r="1310" spans="1:7">
      <c r="A1310" t="s">
        <v>1643</v>
      </c>
      <c r="B1310" t="s">
        <v>3306</v>
      </c>
      <c r="C1310">
        <v>69036.149999999994</v>
      </c>
      <c r="E1310" t="str">
        <v>Mobile</v>
      </c>
      <c r="F1310" t="str">
        <v>Mobile - 929</v>
      </c>
      <c r="G1310">
        <v>136131.48000000001</v>
      </c>
    </row>
    <row r="1311" spans="1:7">
      <c r="A1311" t="s">
        <v>1643</v>
      </c>
      <c r="B1311" t="s">
        <v>2206</v>
      </c>
      <c r="C1311">
        <v>66126</v>
      </c>
      <c r="E1311" t="str">
        <v>Mobile</v>
      </c>
      <c r="F1311" t="str">
        <v>Mobile - 948</v>
      </c>
      <c r="G1311">
        <v>149648</v>
      </c>
    </row>
    <row r="1312" spans="1:7">
      <c r="A1312" t="s">
        <v>1643</v>
      </c>
      <c r="B1312" t="s">
        <v>3437</v>
      </c>
      <c r="C1312">
        <v>10241.950000000001</v>
      </c>
      <c r="E1312" t="str">
        <v>Mobile</v>
      </c>
      <c r="F1312" t="str">
        <v>Mobile - 958</v>
      </c>
      <c r="G1312">
        <v>32076.720000000001</v>
      </c>
    </row>
    <row r="1313" spans="1:7">
      <c r="A1313" t="s">
        <v>1643</v>
      </c>
      <c r="B1313" t="s">
        <v>1998</v>
      </c>
      <c r="C1313">
        <v>10421.120000000001</v>
      </c>
      <c r="E1313" t="str">
        <v>Mobile</v>
      </c>
      <c r="F1313" t="str">
        <v>Mobile - 973</v>
      </c>
      <c r="G1313">
        <v>242344.2</v>
      </c>
    </row>
    <row r="1314" spans="1:7">
      <c r="A1314" t="s">
        <v>1643</v>
      </c>
      <c r="B1314" t="s">
        <v>2860</v>
      </c>
      <c r="C1314">
        <v>79829.820000000007</v>
      </c>
      <c r="E1314" t="str">
        <v>Mobile</v>
      </c>
      <c r="F1314" t="str">
        <v>Mobile - 980</v>
      </c>
      <c r="G1314">
        <v>361057.68</v>
      </c>
    </row>
    <row r="1315" spans="1:7">
      <c r="A1315" t="s">
        <v>1643</v>
      </c>
      <c r="B1315" t="s">
        <v>2020</v>
      </c>
      <c r="C1315">
        <v>301251.96000000002</v>
      </c>
      <c r="E1315" t="str">
        <v>Sofa</v>
      </c>
      <c r="F1315" t="str">
        <v>Sofa - 125</v>
      </c>
      <c r="G1315">
        <v>23598.16</v>
      </c>
    </row>
    <row r="1316" spans="1:7">
      <c r="A1316" t="s">
        <v>1643</v>
      </c>
      <c r="B1316" t="s">
        <v>1862</v>
      </c>
      <c r="C1316">
        <v>194693</v>
      </c>
      <c r="E1316" t="str">
        <v>Sofa</v>
      </c>
      <c r="F1316" t="str">
        <v>Sofa - 141</v>
      </c>
      <c r="G1316">
        <v>32116.7</v>
      </c>
    </row>
    <row r="1317" spans="1:7">
      <c r="A1317" t="s">
        <v>1643</v>
      </c>
      <c r="B1317" t="s">
        <v>2490</v>
      </c>
      <c r="C1317">
        <v>172499.04</v>
      </c>
      <c r="E1317" t="str">
        <v>Sofa</v>
      </c>
      <c r="F1317" t="str">
        <v>Sofa - 161</v>
      </c>
      <c r="G1317">
        <v>77292.800000000003</v>
      </c>
    </row>
    <row r="1318" spans="1:7">
      <c r="A1318" t="s">
        <v>1643</v>
      </c>
      <c r="B1318" t="s">
        <v>1675</v>
      </c>
      <c r="C1318">
        <v>209607.12</v>
      </c>
      <c r="E1318" t="str">
        <v>Sofa</v>
      </c>
      <c r="F1318" t="str">
        <v>Sofa - 205</v>
      </c>
      <c r="G1318">
        <v>27345.599999999999</v>
      </c>
    </row>
    <row r="1319" spans="1:7">
      <c r="A1319" t="s">
        <v>1643</v>
      </c>
      <c r="B1319" t="s">
        <v>2182</v>
      </c>
      <c r="C1319">
        <v>63971.1</v>
      </c>
      <c r="E1319" t="str">
        <v>Sofa</v>
      </c>
      <c r="F1319" t="str">
        <v>Sofa - 232</v>
      </c>
      <c r="G1319">
        <v>102635.58</v>
      </c>
    </row>
    <row r="1320" spans="1:7">
      <c r="A1320" t="s">
        <v>1643</v>
      </c>
      <c r="B1320" t="s">
        <v>2498</v>
      </c>
      <c r="C1320">
        <v>123995.52</v>
      </c>
      <c r="E1320" t="str">
        <v>Sofa</v>
      </c>
      <c r="F1320" t="str">
        <v>Sofa - 238</v>
      </c>
      <c r="G1320">
        <v>121653.54000000001</v>
      </c>
    </row>
    <row r="1321" spans="1:7">
      <c r="A1321" t="s">
        <v>1643</v>
      </c>
      <c r="B1321" t="s">
        <v>2527</v>
      </c>
      <c r="C1321">
        <v>503228.15999999997</v>
      </c>
      <c r="E1321" t="str">
        <v>Sofa</v>
      </c>
      <c r="F1321" t="str">
        <v>Sofa - 260</v>
      </c>
      <c r="G1321">
        <v>24600.959999999999</v>
      </c>
    </row>
    <row r="1322" spans="1:7">
      <c r="A1322" t="s">
        <v>1643</v>
      </c>
      <c r="B1322" t="s">
        <v>3202</v>
      </c>
      <c r="C1322">
        <v>243395.46</v>
      </c>
      <c r="E1322" t="str">
        <v>Sofa</v>
      </c>
      <c r="F1322" t="str">
        <v>Sofa - 303</v>
      </c>
      <c r="G1322">
        <v>39070.080000000002</v>
      </c>
    </row>
    <row r="1323" spans="1:7">
      <c r="A1323" t="s">
        <v>1643</v>
      </c>
      <c r="B1323" t="s">
        <v>1644</v>
      </c>
      <c r="C1323">
        <v>186125.55</v>
      </c>
      <c r="E1323" t="str">
        <v>Sofa</v>
      </c>
      <c r="F1323" t="str">
        <v>Sofa - 394</v>
      </c>
      <c r="G1323">
        <v>56598</v>
      </c>
    </row>
    <row r="1324" spans="1:7">
      <c r="A1324" t="s">
        <v>1643</v>
      </c>
      <c r="B1324" t="s">
        <v>3371</v>
      </c>
      <c r="C1324">
        <v>441624.96</v>
      </c>
      <c r="E1324" t="str">
        <v>Sofa</v>
      </c>
      <c r="F1324" t="str">
        <v>Sofa - 401</v>
      </c>
      <c r="G1324">
        <v>36859.47</v>
      </c>
    </row>
    <row r="1325" spans="1:7">
      <c r="A1325" t="s">
        <v>1643</v>
      </c>
      <c r="B1325" t="s">
        <v>2360</v>
      </c>
      <c r="C1325">
        <v>273118.14</v>
      </c>
      <c r="E1325" t="str">
        <v>Sofa</v>
      </c>
      <c r="F1325" t="str">
        <v>Sofa - 419</v>
      </c>
      <c r="G1325">
        <v>29723.759999999998</v>
      </c>
    </row>
    <row r="1326" spans="1:7">
      <c r="A1326" t="s">
        <v>1643</v>
      </c>
      <c r="B1326" t="s">
        <v>2044</v>
      </c>
      <c r="C1326">
        <v>80225.52</v>
      </c>
      <c r="E1326" t="str">
        <v>Sofa</v>
      </c>
      <c r="F1326" t="str">
        <v>Sofa - 420</v>
      </c>
      <c r="G1326">
        <v>77545.679999999993</v>
      </c>
    </row>
    <row r="1327" spans="1:7">
      <c r="A1327" t="s">
        <v>1643</v>
      </c>
      <c r="B1327" t="s">
        <v>2583</v>
      </c>
      <c r="C1327">
        <v>54649.919999999998</v>
      </c>
      <c r="E1327" t="str">
        <v>Sofa</v>
      </c>
      <c r="F1327" t="str">
        <v>Sofa - 422</v>
      </c>
      <c r="G1327">
        <v>121210.88</v>
      </c>
    </row>
    <row r="1328" spans="1:7">
      <c r="A1328" t="s">
        <v>1643</v>
      </c>
      <c r="B1328" t="s">
        <v>2624</v>
      </c>
      <c r="C1328">
        <v>53786.400000000001</v>
      </c>
      <c r="E1328" t="str">
        <v>Sofa</v>
      </c>
      <c r="F1328" t="str">
        <v>Sofa - 427</v>
      </c>
      <c r="G1328">
        <v>66974.850000000006</v>
      </c>
    </row>
    <row r="1329" spans="1:7">
      <c r="A1329" t="s">
        <v>1643</v>
      </c>
      <c r="B1329" t="s">
        <v>2146</v>
      </c>
      <c r="C1329">
        <v>378973</v>
      </c>
      <c r="E1329" t="str">
        <v>Sofa</v>
      </c>
      <c r="F1329" t="str">
        <v>Sofa - 470</v>
      </c>
      <c r="G1329">
        <v>38194.74</v>
      </c>
    </row>
    <row r="1330" spans="1:7">
      <c r="A1330" t="s">
        <v>1643</v>
      </c>
      <c r="B1330" t="s">
        <v>1910</v>
      </c>
      <c r="C1330">
        <v>136103.6</v>
      </c>
      <c r="E1330" t="str">
        <v>Sofa</v>
      </c>
      <c r="F1330" t="str">
        <v>Sofa - 486</v>
      </c>
      <c r="G1330">
        <v>65701.14</v>
      </c>
    </row>
    <row r="1331" spans="1:7">
      <c r="A1331" t="s">
        <v>1643</v>
      </c>
      <c r="B1331" t="s">
        <v>1852</v>
      </c>
      <c r="C1331">
        <v>248302.88</v>
      </c>
      <c r="E1331" t="str">
        <v>Sofa</v>
      </c>
      <c r="F1331" t="str">
        <v>Sofa - 500</v>
      </c>
      <c r="G1331">
        <v>20833.12</v>
      </c>
    </row>
    <row r="1332" spans="1:7">
      <c r="A1332" t="s">
        <v>1643</v>
      </c>
      <c r="B1332" t="s">
        <v>2836</v>
      </c>
      <c r="C1332">
        <v>467450.72</v>
      </c>
      <c r="E1332" t="str">
        <v>Sofa</v>
      </c>
      <c r="F1332" t="str">
        <v>Sofa - 514</v>
      </c>
      <c r="G1332">
        <v>65724.72</v>
      </c>
    </row>
    <row r="1333" spans="1:7">
      <c r="A1333" t="s">
        <v>1569</v>
      </c>
      <c r="B1333" t="s">
        <v>3355</v>
      </c>
      <c r="C1333">
        <v>9192.9599999999991</v>
      </c>
      <c r="E1333" t="str">
        <v>Sofa</v>
      </c>
      <c r="F1333" t="str">
        <v>Sofa - 542</v>
      </c>
      <c r="G1333">
        <v>123904</v>
      </c>
    </row>
    <row r="1334" spans="1:7">
      <c r="A1334" t="s">
        <v>1569</v>
      </c>
      <c r="B1334" t="s">
        <v>2878</v>
      </c>
      <c r="C1334">
        <v>5075.84</v>
      </c>
      <c r="E1334" t="str">
        <v>Sofa</v>
      </c>
      <c r="F1334" t="str">
        <v>Sofa - 546</v>
      </c>
      <c r="G1334">
        <v>118463.76</v>
      </c>
    </row>
    <row r="1335" spans="1:7">
      <c r="A1335" t="s">
        <v>1569</v>
      </c>
      <c r="B1335" t="s">
        <v>2290</v>
      </c>
      <c r="C1335">
        <v>1659.68</v>
      </c>
      <c r="E1335" t="str">
        <v>Sofa</v>
      </c>
      <c r="F1335" t="str">
        <v>Sofa - 565</v>
      </c>
      <c r="G1335">
        <v>52193.7</v>
      </c>
    </row>
    <row r="1336" spans="1:7">
      <c r="A1336" t="s">
        <v>1569</v>
      </c>
      <c r="B1336" t="s">
        <v>2152</v>
      </c>
      <c r="C1336">
        <v>282.82</v>
      </c>
      <c r="E1336" t="str">
        <v>Sofa</v>
      </c>
      <c r="F1336" t="str">
        <v>Sofa - 602</v>
      </c>
      <c r="G1336">
        <v>23787.54</v>
      </c>
    </row>
    <row r="1337" spans="1:7">
      <c r="A1337" t="s">
        <v>1569</v>
      </c>
      <c r="B1337" t="s">
        <v>3289</v>
      </c>
      <c r="C1337">
        <v>3319.25</v>
      </c>
      <c r="E1337" t="str">
        <v>Sofa</v>
      </c>
      <c r="F1337" t="str">
        <v>Sofa - 634</v>
      </c>
      <c r="G1337">
        <v>53871.7</v>
      </c>
    </row>
    <row r="1338" spans="1:7">
      <c r="A1338" t="s">
        <v>1569</v>
      </c>
      <c r="B1338" t="s">
        <v>3404</v>
      </c>
      <c r="C1338">
        <v>1755.6</v>
      </c>
      <c r="E1338" t="str">
        <v>Sofa</v>
      </c>
      <c r="F1338" t="str">
        <v>Sofa - 640</v>
      </c>
      <c r="G1338">
        <v>21213.279999999999</v>
      </c>
    </row>
    <row r="1339" spans="1:7">
      <c r="A1339" t="s">
        <v>1569</v>
      </c>
      <c r="B1339" t="s">
        <v>2110</v>
      </c>
      <c r="C1339">
        <v>1137.3</v>
      </c>
      <c r="E1339" t="str">
        <v>Sofa</v>
      </c>
      <c r="F1339" t="str">
        <v>Sofa - 642</v>
      </c>
      <c r="G1339">
        <v>39493.300000000003</v>
      </c>
    </row>
    <row r="1340" spans="1:7">
      <c r="A1340" t="s">
        <v>1569</v>
      </c>
      <c r="B1340" t="s">
        <v>3052</v>
      </c>
      <c r="C1340">
        <v>8636.56</v>
      </c>
      <c r="E1340" t="str">
        <v>Sofa</v>
      </c>
      <c r="F1340" t="str">
        <v>Sofa - 704</v>
      </c>
      <c r="G1340">
        <v>27547.200000000001</v>
      </c>
    </row>
    <row r="1341" spans="1:7">
      <c r="A1341" t="s">
        <v>1569</v>
      </c>
      <c r="B1341" t="s">
        <v>2135</v>
      </c>
      <c r="C1341">
        <v>1575.84</v>
      </c>
      <c r="E1341" t="str">
        <v>Sofa</v>
      </c>
      <c r="F1341" t="str">
        <v>Sofa - 740</v>
      </c>
      <c r="G1341">
        <v>144569.70000000001</v>
      </c>
    </row>
    <row r="1342" spans="1:7">
      <c r="A1342" t="s">
        <v>1569</v>
      </c>
      <c r="B1342" t="s">
        <v>2480</v>
      </c>
      <c r="C1342">
        <v>7835.1</v>
      </c>
      <c r="E1342" t="str">
        <v>Sofa</v>
      </c>
      <c r="F1342" t="str">
        <v>Sofa - 756</v>
      </c>
      <c r="G1342">
        <v>112579.82</v>
      </c>
    </row>
    <row r="1343" spans="1:7">
      <c r="A1343" t="s">
        <v>1569</v>
      </c>
      <c r="B1343" t="s">
        <v>2088</v>
      </c>
      <c r="C1343">
        <v>4314.72</v>
      </c>
      <c r="E1343" t="str">
        <v>Sofa</v>
      </c>
      <c r="F1343" t="str">
        <v>Sofa - 761</v>
      </c>
      <c r="G1343">
        <v>37043.64</v>
      </c>
    </row>
    <row r="1344" spans="1:7">
      <c r="A1344" t="s">
        <v>1569</v>
      </c>
      <c r="B1344" t="s">
        <v>3002</v>
      </c>
      <c r="C1344">
        <v>3306.24</v>
      </c>
      <c r="E1344" t="str">
        <v>Sofa</v>
      </c>
      <c r="F1344" t="str">
        <v>Sofa - 765</v>
      </c>
      <c r="G1344">
        <v>84861.36</v>
      </c>
    </row>
    <row r="1345" spans="1:7">
      <c r="A1345" t="s">
        <v>1569</v>
      </c>
      <c r="B1345" t="s">
        <v>2636</v>
      </c>
      <c r="C1345">
        <v>647.9</v>
      </c>
      <c r="E1345" t="str">
        <v>Sofa</v>
      </c>
      <c r="F1345" t="str">
        <v>Sofa - 786</v>
      </c>
      <c r="G1345">
        <v>52378.3</v>
      </c>
    </row>
    <row r="1346" spans="1:7">
      <c r="A1346" t="s">
        <v>1569</v>
      </c>
      <c r="B1346" t="s">
        <v>2270</v>
      </c>
      <c r="C1346">
        <v>720.72</v>
      </c>
      <c r="E1346" t="str">
        <v>Sofa</v>
      </c>
      <c r="F1346" t="str">
        <v>Sofa - 799</v>
      </c>
      <c r="G1346">
        <v>96274.44</v>
      </c>
    </row>
    <row r="1347" spans="1:7">
      <c r="A1347" t="s">
        <v>1569</v>
      </c>
      <c r="B1347" t="s">
        <v>3377</v>
      </c>
      <c r="C1347">
        <v>2300.48</v>
      </c>
      <c r="E1347" t="str">
        <v>Sofa</v>
      </c>
      <c r="F1347" t="str">
        <v>Sofa - 801</v>
      </c>
      <c r="G1347">
        <v>89710.46</v>
      </c>
    </row>
    <row r="1348" spans="1:7">
      <c r="A1348" t="s">
        <v>1569</v>
      </c>
      <c r="B1348" t="s">
        <v>1570</v>
      </c>
      <c r="C1348">
        <v>1969.11</v>
      </c>
      <c r="E1348" t="str">
        <v>Sofa</v>
      </c>
      <c r="F1348" t="str">
        <v>Sofa - 832</v>
      </c>
      <c r="G1348">
        <v>33087.120000000003</v>
      </c>
    </row>
    <row r="1349" spans="1:7">
      <c r="A1349" t="s">
        <v>1569</v>
      </c>
      <c r="B1349" t="s">
        <v>2014</v>
      </c>
      <c r="C1349">
        <v>2270.88</v>
      </c>
      <c r="E1349" t="str">
        <v>Sofa</v>
      </c>
      <c r="F1349" t="str">
        <v>Sofa - 842</v>
      </c>
      <c r="G1349">
        <v>119270.88</v>
      </c>
    </row>
    <row r="1350" spans="1:7">
      <c r="A1350" t="s">
        <v>1569</v>
      </c>
      <c r="B1350" t="s">
        <v>2725</v>
      </c>
      <c r="C1350">
        <v>783.2</v>
      </c>
      <c r="E1350" t="str">
        <v>Sofa</v>
      </c>
      <c r="F1350" t="str">
        <v>Sofa - 850</v>
      </c>
      <c r="G1350">
        <v>26919.200000000001</v>
      </c>
    </row>
    <row r="1351" spans="1:7">
      <c r="A1351" t="s">
        <v>1569</v>
      </c>
      <c r="B1351" t="s">
        <v>2882</v>
      </c>
      <c r="C1351">
        <v>2718.72</v>
      </c>
      <c r="E1351" t="str">
        <v>Sofa</v>
      </c>
      <c r="F1351" t="str">
        <v>Sofa - 878</v>
      </c>
      <c r="G1351">
        <v>59261.58</v>
      </c>
    </row>
    <row r="1352" spans="1:7">
      <c r="A1352" t="s">
        <v>1569</v>
      </c>
      <c r="B1352" t="s">
        <v>2338</v>
      </c>
      <c r="C1352">
        <v>4223.7</v>
      </c>
      <c r="E1352" t="str">
        <v>Sofa</v>
      </c>
      <c r="F1352" t="str">
        <v>Sofa - 882</v>
      </c>
      <c r="G1352">
        <v>62079.100000000006</v>
      </c>
    </row>
    <row r="1353" spans="1:7">
      <c r="A1353" t="s">
        <v>1569</v>
      </c>
      <c r="B1353" t="s">
        <v>2638</v>
      </c>
      <c r="C1353">
        <v>4724.4399999999996</v>
      </c>
      <c r="E1353" t="str">
        <v>Table</v>
      </c>
      <c r="F1353" t="str">
        <v>Table - 110</v>
      </c>
      <c r="G1353">
        <v>27445.88</v>
      </c>
    </row>
    <row r="1354" spans="1:7">
      <c r="A1354" t="s">
        <v>1569</v>
      </c>
      <c r="B1354" t="s">
        <v>2188</v>
      </c>
      <c r="C1354">
        <v>10116.9</v>
      </c>
      <c r="E1354" t="str">
        <v>Table</v>
      </c>
      <c r="F1354" t="str">
        <v>Table - 155</v>
      </c>
      <c r="G1354">
        <v>80351</v>
      </c>
    </row>
    <row r="1355" spans="1:7">
      <c r="A1355" t="s">
        <v>1569</v>
      </c>
      <c r="B1355" t="s">
        <v>2334</v>
      </c>
      <c r="C1355">
        <v>3735.2</v>
      </c>
      <c r="E1355" t="str">
        <v>Table</v>
      </c>
      <c r="F1355" t="str">
        <v>Table - 164</v>
      </c>
      <c r="G1355">
        <v>61339.08</v>
      </c>
    </row>
    <row r="1356" spans="1:7">
      <c r="A1356" t="s">
        <v>1569</v>
      </c>
      <c r="B1356" t="s">
        <v>1699</v>
      </c>
      <c r="C1356">
        <v>760.76</v>
      </c>
      <c r="E1356" t="str">
        <v>Table</v>
      </c>
      <c r="F1356" t="str">
        <v>Table - 179</v>
      </c>
      <c r="G1356">
        <v>25666.2</v>
      </c>
    </row>
    <row r="1357" spans="1:7">
      <c r="A1357" t="s">
        <v>1569</v>
      </c>
      <c r="B1357" t="s">
        <v>2581</v>
      </c>
      <c r="C1357">
        <v>7610.05</v>
      </c>
      <c r="E1357" t="str">
        <v>Table</v>
      </c>
      <c r="F1357" t="str">
        <v>Table - 248</v>
      </c>
      <c r="G1357">
        <v>87024</v>
      </c>
    </row>
    <row r="1358" spans="1:7">
      <c r="A1358" t="s">
        <v>1569</v>
      </c>
      <c r="B1358" t="s">
        <v>1701</v>
      </c>
      <c r="C1358">
        <v>10735.2</v>
      </c>
      <c r="E1358" t="str">
        <v>Table</v>
      </c>
      <c r="F1358" t="str">
        <v>Table - 264</v>
      </c>
      <c r="G1358">
        <v>187984.44</v>
      </c>
    </row>
    <row r="1359" spans="1:7">
      <c r="A1359" t="s">
        <v>1569</v>
      </c>
      <c r="B1359" t="s">
        <v>2577</v>
      </c>
      <c r="C1359">
        <v>10509.12</v>
      </c>
      <c r="E1359" t="str">
        <v>Table</v>
      </c>
      <c r="F1359" t="str">
        <v>Table - 278</v>
      </c>
      <c r="G1359">
        <v>31782.16</v>
      </c>
    </row>
    <row r="1360" spans="1:7">
      <c r="A1360" t="s">
        <v>1569</v>
      </c>
      <c r="B1360" t="s">
        <v>3413</v>
      </c>
      <c r="C1360">
        <v>5046.3999999999996</v>
      </c>
      <c r="E1360" t="str">
        <v>Table</v>
      </c>
      <c r="F1360" t="str">
        <v>Table - 322</v>
      </c>
      <c r="G1360">
        <v>67617.55</v>
      </c>
    </row>
    <row r="1361" spans="1:7">
      <c r="A1361" t="s">
        <v>1569</v>
      </c>
      <c r="B1361" t="s">
        <v>2894</v>
      </c>
      <c r="C1361">
        <v>7533</v>
      </c>
      <c r="E1361" t="str">
        <v>Table</v>
      </c>
      <c r="F1361" t="str">
        <v>Table - 339</v>
      </c>
      <c r="G1361">
        <v>22992.799999999999</v>
      </c>
    </row>
    <row r="1362" spans="1:7">
      <c r="A1362" t="s">
        <v>1569</v>
      </c>
      <c r="B1362" t="s">
        <v>2874</v>
      </c>
      <c r="C1362">
        <v>5578.65</v>
      </c>
      <c r="E1362" t="str">
        <v>Table</v>
      </c>
      <c r="F1362" t="str">
        <v>Table - 418</v>
      </c>
      <c r="G1362">
        <v>30518.28</v>
      </c>
    </row>
    <row r="1363" spans="1:7">
      <c r="A1363" t="s">
        <v>1569</v>
      </c>
      <c r="B1363" t="s">
        <v>2342</v>
      </c>
      <c r="C1363">
        <v>10282.799999999999</v>
      </c>
      <c r="E1363" t="str">
        <v>Table</v>
      </c>
      <c r="F1363" t="str">
        <v>Table - 432</v>
      </c>
      <c r="G1363">
        <v>39255.480000000003</v>
      </c>
    </row>
    <row r="1364" spans="1:7">
      <c r="A1364" t="s">
        <v>1569</v>
      </c>
      <c r="B1364" t="s">
        <v>2200</v>
      </c>
      <c r="C1364">
        <v>712.53</v>
      </c>
      <c r="E1364" t="str">
        <v>Table</v>
      </c>
      <c r="F1364" t="str">
        <v>Table - 436</v>
      </c>
      <c r="G1364">
        <v>41139.360000000001</v>
      </c>
    </row>
    <row r="1365" spans="1:7">
      <c r="A1365" t="s">
        <v>1569</v>
      </c>
      <c r="B1365" t="s">
        <v>1932</v>
      </c>
      <c r="C1365">
        <v>3570.48</v>
      </c>
      <c r="E1365" t="str">
        <v>Table</v>
      </c>
      <c r="F1365" t="str">
        <v>Table - 462</v>
      </c>
      <c r="G1365">
        <v>78583.5</v>
      </c>
    </row>
    <row r="1366" spans="1:7">
      <c r="A1366" t="s">
        <v>1569</v>
      </c>
      <c r="B1366" t="s">
        <v>2820</v>
      </c>
      <c r="C1366">
        <v>3925.74</v>
      </c>
      <c r="E1366" t="str">
        <v>Table</v>
      </c>
      <c r="F1366" t="str">
        <v>Table - 480</v>
      </c>
      <c r="G1366">
        <v>33931.300000000003</v>
      </c>
    </row>
    <row r="1367" spans="1:7">
      <c r="A1367" t="s">
        <v>1569</v>
      </c>
      <c r="B1367" t="s">
        <v>2804</v>
      </c>
      <c r="C1367">
        <v>5429.25</v>
      </c>
      <c r="E1367" t="str">
        <v>Table</v>
      </c>
      <c r="F1367" t="str">
        <v>Table - 484</v>
      </c>
      <c r="G1367">
        <v>105893.82</v>
      </c>
    </row>
    <row r="1368" spans="1:7">
      <c r="A1368" t="s">
        <v>1569</v>
      </c>
      <c r="B1368" t="s">
        <v>2258</v>
      </c>
      <c r="C1368">
        <v>6059.52</v>
      </c>
      <c r="E1368" t="str">
        <v>Table</v>
      </c>
      <c r="F1368" t="str">
        <v>Table - 544</v>
      </c>
      <c r="G1368">
        <v>119582.39999999999</v>
      </c>
    </row>
    <row r="1369" spans="1:7">
      <c r="A1369" t="s">
        <v>1569</v>
      </c>
      <c r="B1369" t="s">
        <v>1860</v>
      </c>
      <c r="C1369">
        <v>3376.1</v>
      </c>
      <c r="E1369" t="str">
        <v>Table</v>
      </c>
      <c r="F1369" t="str">
        <v>Table - 547</v>
      </c>
      <c r="G1369">
        <v>25742.15</v>
      </c>
    </row>
    <row r="1370" spans="1:7">
      <c r="A1370" t="s">
        <v>1569</v>
      </c>
      <c r="B1370" t="s">
        <v>1728</v>
      </c>
      <c r="C1370">
        <v>4719.68</v>
      </c>
      <c r="E1370" t="str">
        <v>Table</v>
      </c>
      <c r="F1370" t="str">
        <v>Table - 586</v>
      </c>
      <c r="G1370">
        <v>38199</v>
      </c>
    </row>
    <row r="1371" spans="1:7">
      <c r="A1371" t="s">
        <v>1569</v>
      </c>
      <c r="B1371" t="s">
        <v>2711</v>
      </c>
      <c r="C1371">
        <v>5900.4</v>
      </c>
      <c r="E1371" t="str">
        <v>Table</v>
      </c>
      <c r="F1371" t="str">
        <v>Table - 669</v>
      </c>
      <c r="G1371">
        <v>76697.460000000006</v>
      </c>
    </row>
    <row r="1372" spans="1:7">
      <c r="A1372" t="s">
        <v>1569</v>
      </c>
      <c r="B1372" t="s">
        <v>1601</v>
      </c>
      <c r="C1372">
        <v>1686.56</v>
      </c>
      <c r="E1372" t="str">
        <v>Table</v>
      </c>
      <c r="F1372" t="str">
        <v>Table - 672</v>
      </c>
      <c r="G1372">
        <v>33572.639999999999</v>
      </c>
    </row>
    <row r="1373" spans="1:7">
      <c r="A1373" t="s">
        <v>1569</v>
      </c>
      <c r="B1373" t="s">
        <v>2662</v>
      </c>
      <c r="C1373">
        <v>5194.32</v>
      </c>
      <c r="E1373" t="str">
        <v>Table</v>
      </c>
      <c r="F1373" t="str">
        <v>Table - 694</v>
      </c>
      <c r="G1373">
        <v>27677.65</v>
      </c>
    </row>
    <row r="1374" spans="1:7">
      <c r="A1374" t="s">
        <v>1569</v>
      </c>
      <c r="B1374" t="s">
        <v>2832</v>
      </c>
      <c r="C1374">
        <v>4829.76</v>
      </c>
      <c r="E1374" t="str">
        <v>Table</v>
      </c>
      <c r="F1374" t="str">
        <v>Table - 704</v>
      </c>
      <c r="G1374">
        <v>65818.98</v>
      </c>
    </row>
    <row r="1375" spans="1:7">
      <c r="A1375" t="s">
        <v>1569</v>
      </c>
      <c r="B1375" t="s">
        <v>2731</v>
      </c>
      <c r="C1375">
        <v>756.96</v>
      </c>
      <c r="E1375" t="str">
        <v>Table</v>
      </c>
      <c r="F1375" t="str">
        <v>Table - 748</v>
      </c>
      <c r="G1375">
        <v>26364</v>
      </c>
    </row>
    <row r="1376" spans="1:7">
      <c r="A1376" t="s">
        <v>1569</v>
      </c>
      <c r="B1376" t="s">
        <v>2750</v>
      </c>
      <c r="C1376">
        <v>8680.32</v>
      </c>
      <c r="E1376" t="str">
        <v>Table</v>
      </c>
      <c r="F1376" t="str">
        <v>Table - 764</v>
      </c>
      <c r="G1376">
        <v>26924.799999999999</v>
      </c>
    </row>
    <row r="1377" spans="1:7">
      <c r="A1377" t="s">
        <v>1569</v>
      </c>
      <c r="B1377" t="s">
        <v>3447</v>
      </c>
      <c r="C1377">
        <v>5620.5</v>
      </c>
      <c r="E1377" t="str">
        <v>Table</v>
      </c>
      <c r="F1377" t="str">
        <v>Table - 817</v>
      </c>
      <c r="G1377">
        <v>41527.599999999999</v>
      </c>
    </row>
    <row r="1378" spans="1:7">
      <c r="A1378" t="s">
        <v>1569</v>
      </c>
      <c r="B1378" t="s">
        <v>2486</v>
      </c>
      <c r="C1378">
        <v>1224</v>
      </c>
      <c r="E1378" t="str">
        <v>Table</v>
      </c>
      <c r="F1378" t="str">
        <v>Table - 909</v>
      </c>
      <c r="G1378">
        <v>53510.400000000001</v>
      </c>
    </row>
    <row r="1379" spans="1:7">
      <c r="A1379" t="s">
        <v>1569</v>
      </c>
      <c r="B1379" t="s">
        <v>2943</v>
      </c>
      <c r="C1379">
        <v>2841.6</v>
      </c>
      <c r="E1379" t="str">
        <v>Table</v>
      </c>
      <c r="F1379" t="str">
        <v>Table - 937</v>
      </c>
      <c r="G1379">
        <v>106353</v>
      </c>
    </row>
    <row r="1380" spans="1:7">
      <c r="A1380" t="s">
        <v>1569</v>
      </c>
      <c r="B1380" t="s">
        <v>2880</v>
      </c>
      <c r="C1380">
        <v>1590.84</v>
      </c>
      <c r="E1380" t="str">
        <v>Table</v>
      </c>
      <c r="F1380" t="str">
        <v>Table - 955</v>
      </c>
      <c r="G1380">
        <v>28882.28</v>
      </c>
    </row>
    <row r="1381" spans="1:7">
      <c r="A1381" t="s">
        <v>1569</v>
      </c>
      <c r="B1381" t="s">
        <v>3318</v>
      </c>
      <c r="C1381">
        <v>573.53</v>
      </c>
      <c r="E1381" t="str">
        <v>Table</v>
      </c>
      <c r="F1381" t="str">
        <v>Table - 956</v>
      </c>
      <c r="G1381">
        <v>28246.68</v>
      </c>
    </row>
    <row r="1382" spans="1:7">
      <c r="A1382" t="s">
        <v>1569</v>
      </c>
      <c r="B1382" t="s">
        <v>2810</v>
      </c>
      <c r="C1382">
        <v>2596.56</v>
      </c>
      <c r="E1382" t="str">
        <v>Table</v>
      </c>
      <c r="F1382" t="str">
        <v>Table - 969</v>
      </c>
      <c r="G1382">
        <v>107516.78</v>
      </c>
    </row>
    <row r="1383" spans="1:7">
      <c r="A1383" t="s">
        <v>1542</v>
      </c>
      <c r="B1383" t="s">
        <v>2492</v>
      </c>
      <c r="C1383">
        <v>30884</v>
      </c>
      <c r="E1383" t="str">
        <v>Table</v>
      </c>
      <c r="F1383" t="str">
        <v>Table - 980</v>
      </c>
      <c r="G1383">
        <v>100393.92</v>
      </c>
    </row>
    <row r="1384" spans="1:7">
      <c r="A1384" t="s">
        <v>1542</v>
      </c>
      <c r="B1384" t="s">
        <v>1564</v>
      </c>
      <c r="C1384">
        <v>6228.12</v>
      </c>
      <c r="E1384" t="str">
        <v>Table</v>
      </c>
      <c r="F1384" t="str">
        <v>Table - 991</v>
      </c>
      <c r="G1384">
        <v>21456.240000000002</v>
      </c>
    </row>
    <row r="1385" spans="1:7">
      <c r="A1385" t="s">
        <v>1542</v>
      </c>
      <c r="B1385" t="s">
        <v>2114</v>
      </c>
      <c r="C1385">
        <v>44993.52</v>
      </c>
      <c r="E1385" t="str">
        <v>Table</v>
      </c>
      <c r="F1385" t="str">
        <v>Table - 996</v>
      </c>
      <c r="G1385">
        <v>22633.919999999998</v>
      </c>
    </row>
    <row r="1386" spans="1:7">
      <c r="A1386" t="s">
        <v>1542</v>
      </c>
      <c r="B1386" t="s">
        <v>2082</v>
      </c>
      <c r="C1386">
        <v>19725.099999999999</v>
      </c>
      <c r="E1386" t="str">
        <v>Tablet</v>
      </c>
      <c r="F1386" t="str">
        <v>Tablet - 106</v>
      </c>
      <c r="G1386">
        <v>302831.09999999998</v>
      </c>
    </row>
    <row r="1387" spans="1:7">
      <c r="A1387" t="s">
        <v>1542</v>
      </c>
      <c r="B1387" t="s">
        <v>1691</v>
      </c>
      <c r="C1387">
        <v>88464.6</v>
      </c>
      <c r="E1387" t="str">
        <v>Tablet</v>
      </c>
      <c r="F1387" t="str">
        <v>Tablet - 155</v>
      </c>
      <c r="G1387">
        <v>379949.64</v>
      </c>
    </row>
    <row r="1388" spans="1:7">
      <c r="A1388" t="s">
        <v>1542</v>
      </c>
      <c r="B1388" t="s">
        <v>2551</v>
      </c>
      <c r="C1388">
        <v>83156.160000000003</v>
      </c>
      <c r="E1388" t="str">
        <v>Tablet</v>
      </c>
      <c r="F1388" t="str">
        <v>Tablet - 156</v>
      </c>
      <c r="G1388">
        <v>66062.19</v>
      </c>
    </row>
    <row r="1389" spans="1:7">
      <c r="A1389" t="s">
        <v>1542</v>
      </c>
      <c r="B1389" t="s">
        <v>2340</v>
      </c>
      <c r="C1389">
        <v>7912.39</v>
      </c>
      <c r="E1389" t="str">
        <v>Tablet</v>
      </c>
      <c r="F1389" t="str">
        <v>Tablet - 217</v>
      </c>
      <c r="G1389">
        <v>445922.4</v>
      </c>
    </row>
    <row r="1390" spans="1:7">
      <c r="A1390" t="s">
        <v>1542</v>
      </c>
      <c r="B1390" t="s">
        <v>2439</v>
      </c>
      <c r="C1390">
        <v>21834</v>
      </c>
      <c r="E1390" t="str">
        <v>Tablet</v>
      </c>
      <c r="F1390" t="str">
        <v>Tablet - 260</v>
      </c>
      <c r="G1390">
        <v>50482.32</v>
      </c>
    </row>
    <row r="1391" spans="1:7">
      <c r="A1391" t="s">
        <v>1542</v>
      </c>
      <c r="B1391" t="s">
        <v>2274</v>
      </c>
      <c r="C1391">
        <v>53849.95</v>
      </c>
      <c r="E1391" t="str">
        <v>Tablet</v>
      </c>
      <c r="F1391" t="str">
        <v>Tablet - 263</v>
      </c>
      <c r="G1391">
        <v>336528</v>
      </c>
    </row>
    <row r="1392" spans="1:7">
      <c r="A1392" t="s">
        <v>1542</v>
      </c>
      <c r="B1392" t="s">
        <v>1884</v>
      </c>
      <c r="C1392">
        <v>4164.0200000000004</v>
      </c>
      <c r="E1392" t="str">
        <v>Tablet</v>
      </c>
      <c r="F1392" t="str">
        <v>Tablet - 309</v>
      </c>
      <c r="G1392">
        <v>36057.97</v>
      </c>
    </row>
    <row r="1393" spans="1:7">
      <c r="A1393" t="s">
        <v>1542</v>
      </c>
      <c r="B1393" t="s">
        <v>2131</v>
      </c>
      <c r="C1393">
        <v>39234</v>
      </c>
      <c r="E1393" t="str">
        <v>Tablet</v>
      </c>
      <c r="F1393" t="str">
        <v>Tablet - 386</v>
      </c>
      <c r="G1393">
        <v>445284</v>
      </c>
    </row>
    <row r="1394" spans="1:7">
      <c r="A1394" t="s">
        <v>1542</v>
      </c>
      <c r="B1394" t="s">
        <v>2121</v>
      </c>
      <c r="C1394">
        <v>21313.8</v>
      </c>
      <c r="E1394" t="str">
        <v>Tablet</v>
      </c>
      <c r="F1394" t="str">
        <v>Tablet - 401</v>
      </c>
      <c r="G1394">
        <v>560867.15999999992</v>
      </c>
    </row>
    <row r="1395" spans="1:7">
      <c r="A1395" t="s">
        <v>1542</v>
      </c>
      <c r="B1395" t="s">
        <v>2569</v>
      </c>
      <c r="C1395">
        <v>13552.560000000001</v>
      </c>
      <c r="E1395" t="str">
        <v>Tablet</v>
      </c>
      <c r="F1395" t="str">
        <v>Tablet - 407</v>
      </c>
      <c r="G1395">
        <v>180748.26</v>
      </c>
    </row>
    <row r="1396" spans="1:7">
      <c r="A1396" t="s">
        <v>1542</v>
      </c>
      <c r="B1396" t="s">
        <v>1552</v>
      </c>
      <c r="C1396">
        <v>81459.839999999997</v>
      </c>
      <c r="E1396" t="str">
        <v>Tablet</v>
      </c>
      <c r="F1396" t="str">
        <v>Tablet - 481</v>
      </c>
      <c r="G1396">
        <v>277039.56</v>
      </c>
    </row>
    <row r="1397" spans="1:7">
      <c r="A1397" t="s">
        <v>1542</v>
      </c>
      <c r="B1397" t="s">
        <v>3455</v>
      </c>
      <c r="C1397">
        <v>50147.91</v>
      </c>
      <c r="E1397" t="str">
        <v>Tablet</v>
      </c>
      <c r="F1397" t="str">
        <v>Tablet - 488</v>
      </c>
      <c r="G1397">
        <v>59114.26</v>
      </c>
    </row>
    <row r="1398" spans="1:7">
      <c r="A1398" t="s">
        <v>1542</v>
      </c>
      <c r="B1398" t="s">
        <v>2770</v>
      </c>
      <c r="C1398">
        <v>66193.2</v>
      </c>
      <c r="E1398" t="str">
        <v>Tablet</v>
      </c>
      <c r="F1398" t="str">
        <v>Tablet - 503</v>
      </c>
      <c r="G1398">
        <v>125408.12</v>
      </c>
    </row>
    <row r="1399" spans="1:7">
      <c r="A1399" t="s">
        <v>1542</v>
      </c>
      <c r="B1399" t="s">
        <v>1589</v>
      </c>
      <c r="C1399">
        <v>14899.2</v>
      </c>
      <c r="E1399" t="str">
        <v>Tablet</v>
      </c>
      <c r="F1399" t="str">
        <v>Tablet - 521</v>
      </c>
      <c r="G1399">
        <v>544771.80000000005</v>
      </c>
    </row>
    <row r="1400" spans="1:7">
      <c r="A1400" t="s">
        <v>1542</v>
      </c>
      <c r="B1400" t="s">
        <v>2268</v>
      </c>
      <c r="C1400">
        <v>6677.55</v>
      </c>
      <c r="E1400" t="str">
        <v>Tablet</v>
      </c>
      <c r="F1400" t="str">
        <v>Tablet - 556</v>
      </c>
      <c r="G1400">
        <v>524106.36</v>
      </c>
    </row>
    <row r="1401" spans="1:7">
      <c r="A1401" t="s">
        <v>1542</v>
      </c>
      <c r="B1401" t="s">
        <v>1834</v>
      </c>
      <c r="C1401">
        <v>89843.4</v>
      </c>
      <c r="E1401" t="str">
        <v>Tablet</v>
      </c>
      <c r="F1401" t="str">
        <v>Tablet - 566</v>
      </c>
      <c r="G1401">
        <v>299756.15999999997</v>
      </c>
    </row>
    <row r="1402" spans="1:7">
      <c r="A1402" t="s">
        <v>1542</v>
      </c>
      <c r="B1402" t="s">
        <v>3441</v>
      </c>
      <c r="C1402">
        <v>29414.48</v>
      </c>
      <c r="E1402" t="str">
        <v>Tablet</v>
      </c>
      <c r="F1402" t="str">
        <v>Tablet - 576</v>
      </c>
      <c r="G1402">
        <v>90092</v>
      </c>
    </row>
    <row r="1403" spans="1:7">
      <c r="A1403" t="s">
        <v>1542</v>
      </c>
      <c r="B1403" t="s">
        <v>3253</v>
      </c>
      <c r="C1403">
        <v>7002.52</v>
      </c>
      <c r="E1403" t="str">
        <v>Tablet</v>
      </c>
      <c r="F1403" t="str">
        <v>Tablet - 579</v>
      </c>
      <c r="G1403">
        <v>185151.42</v>
      </c>
    </row>
    <row r="1404" spans="1:7">
      <c r="A1404" t="s">
        <v>1542</v>
      </c>
      <c r="B1404" t="s">
        <v>1556</v>
      </c>
      <c r="C1404">
        <v>52856.2</v>
      </c>
      <c r="E1404" t="str">
        <v>Tablet</v>
      </c>
      <c r="F1404" t="str">
        <v>Tablet - 584</v>
      </c>
      <c r="G1404">
        <v>489633.6</v>
      </c>
    </row>
    <row r="1405" spans="1:7">
      <c r="A1405" t="s">
        <v>1542</v>
      </c>
      <c r="B1405" t="s">
        <v>1543</v>
      </c>
      <c r="C1405">
        <v>58847.58</v>
      </c>
      <c r="E1405" t="str">
        <v>Tablet</v>
      </c>
      <c r="F1405" t="str">
        <v>Tablet - 595</v>
      </c>
      <c r="G1405">
        <v>259144.34</v>
      </c>
    </row>
    <row r="1406" spans="1:7">
      <c r="A1406" t="s">
        <v>1542</v>
      </c>
      <c r="B1406" t="s">
        <v>2738</v>
      </c>
      <c r="C1406">
        <v>25097.759999999998</v>
      </c>
      <c r="E1406" t="str">
        <v>Tablet</v>
      </c>
      <c r="F1406" t="str">
        <v>Tablet - 602</v>
      </c>
      <c r="G1406">
        <v>287627.7</v>
      </c>
    </row>
    <row r="1407" spans="1:7">
      <c r="A1407" t="s">
        <v>1542</v>
      </c>
      <c r="B1407" t="s">
        <v>2906</v>
      </c>
      <c r="C1407">
        <v>3612.24</v>
      </c>
      <c r="E1407" t="str">
        <v>Tablet</v>
      </c>
      <c r="F1407" t="str">
        <v>Tablet - 626</v>
      </c>
      <c r="G1407">
        <v>280736.40000000002</v>
      </c>
    </row>
    <row r="1408" spans="1:7">
      <c r="A1408" t="s">
        <v>1542</v>
      </c>
      <c r="B1408" t="s">
        <v>2772</v>
      </c>
      <c r="C1408">
        <v>70704.27</v>
      </c>
      <c r="E1408" t="str">
        <v>Tablet</v>
      </c>
      <c r="F1408" t="str">
        <v>Tablet - 637</v>
      </c>
      <c r="G1408">
        <v>59207.34</v>
      </c>
    </row>
    <row r="1409" spans="1:7">
      <c r="A1409" t="s">
        <v>1542</v>
      </c>
      <c r="B1409" t="s">
        <v>2994</v>
      </c>
      <c r="C1409">
        <v>68052.399999999994</v>
      </c>
      <c r="E1409" t="str">
        <v>Tablet</v>
      </c>
      <c r="F1409" t="str">
        <v>Tablet - 644</v>
      </c>
      <c r="G1409">
        <v>68777.42</v>
      </c>
    </row>
    <row r="1410" spans="1:7">
      <c r="A1410" t="s">
        <v>1542</v>
      </c>
      <c r="B1410" t="s">
        <v>2541</v>
      </c>
      <c r="C1410">
        <v>93275.55</v>
      </c>
      <c r="E1410" t="str">
        <v>Tablet</v>
      </c>
      <c r="F1410" t="str">
        <v>Tablet - 652</v>
      </c>
      <c r="G1410">
        <v>192714.23999999999</v>
      </c>
    </row>
    <row r="1411" spans="1:7">
      <c r="A1411" t="s">
        <v>1542</v>
      </c>
      <c r="B1411" t="s">
        <v>2802</v>
      </c>
      <c r="C1411">
        <v>70737.66</v>
      </c>
      <c r="E1411" t="str">
        <v>Tablet</v>
      </c>
      <c r="F1411" t="str">
        <v>Tablet - 660</v>
      </c>
      <c r="G1411">
        <v>35802.839999999997</v>
      </c>
    </row>
    <row r="1412" spans="1:7">
      <c r="A1412" t="s">
        <v>1542</v>
      </c>
      <c r="B1412" t="s">
        <v>2074</v>
      </c>
      <c r="C1412">
        <v>16621.2</v>
      </c>
      <c r="E1412" t="str">
        <v>Tablet</v>
      </c>
      <c r="F1412" t="str">
        <v>Tablet - 681</v>
      </c>
      <c r="G1412">
        <v>52787.519999999997</v>
      </c>
    </row>
    <row r="1413" spans="1:7">
      <c r="A1413" t="s">
        <v>1542</v>
      </c>
      <c r="B1413" t="s">
        <v>2758</v>
      </c>
      <c r="C1413">
        <v>36035.85</v>
      </c>
      <c r="E1413" t="str">
        <v>Tablet</v>
      </c>
      <c r="F1413" t="str">
        <v>Tablet - 684</v>
      </c>
      <c r="G1413">
        <v>283452.46999999997</v>
      </c>
    </row>
    <row r="1414" spans="1:7">
      <c r="A1414" t="s">
        <v>1542</v>
      </c>
      <c r="B1414" t="s">
        <v>1800</v>
      </c>
      <c r="C1414">
        <v>70093.17</v>
      </c>
      <c r="E1414" t="str">
        <v>Tablet</v>
      </c>
      <c r="F1414" t="str">
        <v>Tablet - 686</v>
      </c>
      <c r="G1414">
        <v>46514.16</v>
      </c>
    </row>
    <row r="1415" spans="1:7">
      <c r="A1415" t="s">
        <v>1542</v>
      </c>
      <c r="B1415" t="s">
        <v>2482</v>
      </c>
      <c r="C1415">
        <v>24768.9</v>
      </c>
      <c r="E1415" t="str">
        <v>Tablet</v>
      </c>
      <c r="F1415" t="str">
        <v>Tablet - 702</v>
      </c>
      <c r="G1415">
        <v>108090.9</v>
      </c>
    </row>
    <row r="1416" spans="1:7">
      <c r="A1416" t="s">
        <v>1542</v>
      </c>
      <c r="B1416" t="s">
        <v>2260</v>
      </c>
      <c r="C1416">
        <v>13944</v>
      </c>
      <c r="E1416" t="str">
        <v>Tablet</v>
      </c>
      <c r="F1416" t="str">
        <v>Tablet - 707</v>
      </c>
      <c r="G1416">
        <v>71026.759999999995</v>
      </c>
    </row>
    <row r="1417" spans="1:7">
      <c r="A1417" t="s">
        <v>1542</v>
      </c>
      <c r="B1417" t="s">
        <v>1595</v>
      </c>
      <c r="C1417">
        <v>38402.639999999999</v>
      </c>
      <c r="E1417" t="str">
        <v>Tablet</v>
      </c>
      <c r="F1417" t="str">
        <v>Tablet - 720</v>
      </c>
      <c r="G1417">
        <v>205484.94</v>
      </c>
    </row>
    <row r="1418" spans="1:7">
      <c r="A1418" t="s">
        <v>1542</v>
      </c>
      <c r="B1418" t="s">
        <v>3411</v>
      </c>
      <c r="C1418">
        <v>73140.34</v>
      </c>
      <c r="E1418" t="str">
        <v>Tablet</v>
      </c>
      <c r="F1418" t="str">
        <v>Tablet - 752</v>
      </c>
      <c r="G1418">
        <v>245571.20000000001</v>
      </c>
    </row>
    <row r="1419" spans="1:7">
      <c r="A1419" t="s">
        <v>1542</v>
      </c>
      <c r="B1419" t="s">
        <v>2806</v>
      </c>
      <c r="C1419">
        <v>26003.4</v>
      </c>
      <c r="E1419" t="str">
        <v>Tablet</v>
      </c>
      <c r="F1419" t="str">
        <v>Tablet - 764</v>
      </c>
      <c r="G1419">
        <v>122737.60000000001</v>
      </c>
    </row>
    <row r="1420" spans="1:7">
      <c r="A1420" t="s">
        <v>1542</v>
      </c>
      <c r="B1420" t="s">
        <v>1934</v>
      </c>
      <c r="C1420">
        <v>51707.7</v>
      </c>
      <c r="E1420" t="str">
        <v>Tablet</v>
      </c>
      <c r="F1420" t="str">
        <v>Tablet - 782</v>
      </c>
      <c r="G1420">
        <v>121645.36</v>
      </c>
    </row>
    <row r="1421" spans="1:7">
      <c r="A1421" t="s">
        <v>1542</v>
      </c>
      <c r="B1421" t="s">
        <v>1808</v>
      </c>
      <c r="C1421">
        <v>34583.760000000002</v>
      </c>
      <c r="E1421" t="str">
        <v>Tablet</v>
      </c>
      <c r="F1421" t="str">
        <v>Tablet - 836</v>
      </c>
      <c r="G1421">
        <v>103605.48</v>
      </c>
    </row>
    <row r="1422" spans="1:7">
      <c r="A1422" t="s">
        <v>1542</v>
      </c>
      <c r="B1422" t="s">
        <v>1572</v>
      </c>
      <c r="C1422">
        <v>58470.09</v>
      </c>
      <c r="E1422" t="str">
        <v>Tablet</v>
      </c>
      <c r="F1422" t="str">
        <v>Tablet - 841</v>
      </c>
      <c r="G1422">
        <v>23623.759999999998</v>
      </c>
    </row>
    <row r="1423" spans="1:7">
      <c r="A1423" t="s">
        <v>1542</v>
      </c>
      <c r="B1423" t="s">
        <v>2040</v>
      </c>
      <c r="C1423">
        <v>3989</v>
      </c>
      <c r="E1423" t="str">
        <v>Tablet</v>
      </c>
      <c r="F1423" t="str">
        <v>Tablet - 877</v>
      </c>
      <c r="G1423">
        <v>186530.96</v>
      </c>
    </row>
    <row r="1424" spans="1:7">
      <c r="A1424" t="s">
        <v>1542</v>
      </c>
      <c r="B1424" t="s">
        <v>2123</v>
      </c>
      <c r="C1424">
        <v>45137.04</v>
      </c>
      <c r="E1424" t="str">
        <v>Tablet</v>
      </c>
      <c r="F1424" t="str">
        <v>Tablet - 916</v>
      </c>
      <c r="G1424">
        <v>193818.23999999999</v>
      </c>
    </row>
    <row r="1425" spans="1:7">
      <c r="A1425" t="s">
        <v>1542</v>
      </c>
      <c r="B1425" t="s">
        <v>3105</v>
      </c>
      <c r="C1425">
        <v>29508.87</v>
      </c>
      <c r="E1425" t="str">
        <v>Tablet</v>
      </c>
      <c r="F1425" t="str">
        <v>Tablet - 924</v>
      </c>
      <c r="G1425">
        <v>71496</v>
      </c>
    </row>
    <row r="1426" spans="1:7">
      <c r="A1426" t="s">
        <v>1542</v>
      </c>
      <c r="B1426" t="s">
        <v>3479</v>
      </c>
      <c r="C1426">
        <v>34824.720000000001</v>
      </c>
      <c r="E1426" t="str">
        <v>Tablet</v>
      </c>
      <c r="F1426" t="str">
        <v>Tablet - 936</v>
      </c>
      <c r="G1426">
        <v>30143.86</v>
      </c>
    </row>
    <row r="1427" spans="1:7">
      <c r="A1427" t="s">
        <v>1542</v>
      </c>
      <c r="B1427" t="s">
        <v>2032</v>
      </c>
      <c r="C1427">
        <v>72799.3</v>
      </c>
      <c r="E1427" t="str">
        <v>Tablet</v>
      </c>
      <c r="F1427" t="str">
        <v>Tablet - 937</v>
      </c>
      <c r="G1427">
        <v>155350.79999999999</v>
      </c>
    </row>
    <row r="1428" spans="1:7">
      <c r="A1428" t="s">
        <v>1542</v>
      </c>
      <c r="B1428" t="s">
        <v>3257</v>
      </c>
      <c r="C1428">
        <v>46509.54</v>
      </c>
      <c r="E1428" t="str">
        <v>Tablet</v>
      </c>
      <c r="F1428" t="str">
        <v>Tablet - 963</v>
      </c>
      <c r="G1428">
        <v>174595.41</v>
      </c>
    </row>
    <row r="1429" spans="1:7">
      <c r="A1429" t="s">
        <v>1542</v>
      </c>
      <c r="B1429" t="s">
        <v>2529</v>
      </c>
      <c r="C1429">
        <v>14468.9</v>
      </c>
      <c r="E1429" t="str">
        <v>Tablet</v>
      </c>
      <c r="F1429" t="str">
        <v>Tablet - 969</v>
      </c>
      <c r="G1429">
        <v>283860.47999999998</v>
      </c>
    </row>
    <row r="1430" spans="1:7">
      <c r="A1430" t="s">
        <v>1542</v>
      </c>
      <c r="B1430" t="s">
        <v>1970</v>
      </c>
      <c r="C1430">
        <v>11430.08</v>
      </c>
      <c r="E1430" t="str">
        <v>Tablet</v>
      </c>
      <c r="F1430" t="str">
        <v>Tablet - 970</v>
      </c>
      <c r="G1430">
        <v>74462.55</v>
      </c>
    </row>
    <row r="1431" spans="1:7">
      <c r="A1431" t="s">
        <v>1542</v>
      </c>
      <c r="B1431" t="s">
        <v>3500</v>
      </c>
      <c r="C1431">
        <v>14417.7</v>
      </c>
      <c r="E1431" t="str">
        <v>Tablet</v>
      </c>
      <c r="F1431" t="str">
        <v>Tablet - 973</v>
      </c>
      <c r="G1431">
        <v>72230.399999999994</v>
      </c>
    </row>
    <row r="1432" spans="1:7">
      <c r="A1432" t="s">
        <v>1542</v>
      </c>
      <c r="B1432" t="s">
        <v>2148</v>
      </c>
      <c r="C1432">
        <v>58835</v>
      </c>
      <c r="E1432" t="str">
        <v>Tennis Racket</v>
      </c>
      <c r="F1432" t="str">
        <v>Tennis Racket - 111</v>
      </c>
      <c r="G1432">
        <v>26518.95</v>
      </c>
    </row>
    <row r="1433" spans="1:7">
      <c r="A1433" t="s">
        <v>1542</v>
      </c>
      <c r="B1433" t="s">
        <v>1635</v>
      </c>
      <c r="C1433">
        <v>90081.919999999998</v>
      </c>
      <c r="E1433" t="str">
        <v>Tennis Racket</v>
      </c>
      <c r="F1433" t="str">
        <v>Tennis Racket - 122</v>
      </c>
      <c r="G1433">
        <v>54393.1</v>
      </c>
    </row>
    <row r="1434" spans="1:7">
      <c r="A1434" t="s">
        <v>1542</v>
      </c>
      <c r="B1434" t="s">
        <v>2686</v>
      </c>
      <c r="C1434">
        <v>23762.7</v>
      </c>
      <c r="E1434" t="str">
        <v>Tennis Racket</v>
      </c>
      <c r="F1434" t="str">
        <v>Tennis Racket - 235</v>
      </c>
      <c r="G1434">
        <v>38411.1</v>
      </c>
    </row>
    <row r="1435" spans="1:7">
      <c r="A1435" t="s">
        <v>1542</v>
      </c>
      <c r="B1435" t="s">
        <v>2469</v>
      </c>
      <c r="C1435">
        <v>5369.36</v>
      </c>
      <c r="E1435" t="str">
        <v>Tennis Racket</v>
      </c>
      <c r="F1435" t="str">
        <v>Tennis Racket - 280</v>
      </c>
      <c r="G1435">
        <v>46089.120000000003</v>
      </c>
    </row>
    <row r="1436" spans="1:7">
      <c r="A1436" t="s">
        <v>1603</v>
      </c>
      <c r="B1436" t="s">
        <v>2674</v>
      </c>
      <c r="C1436">
        <v>5949.44</v>
      </c>
      <c r="E1436" t="str">
        <v>Tennis Racket</v>
      </c>
      <c r="F1436" t="str">
        <v>Tennis Racket - 285</v>
      </c>
      <c r="G1436">
        <v>41375.699999999997</v>
      </c>
    </row>
    <row r="1437" spans="1:7">
      <c r="A1437" t="s">
        <v>1603</v>
      </c>
      <c r="B1437" t="s">
        <v>3027</v>
      </c>
      <c r="C1437">
        <v>10252.32</v>
      </c>
      <c r="E1437" t="str">
        <v>Tennis Racket</v>
      </c>
      <c r="F1437" t="str">
        <v>Tennis Racket - 323</v>
      </c>
      <c r="G1437">
        <v>73105.759999999995</v>
      </c>
    </row>
    <row r="1438" spans="1:7">
      <c r="A1438" t="s">
        <v>1603</v>
      </c>
      <c r="B1438" t="s">
        <v>3255</v>
      </c>
      <c r="C1438">
        <v>1776.52</v>
      </c>
      <c r="E1438" t="str">
        <v>Tennis Racket</v>
      </c>
      <c r="F1438" t="str">
        <v>Tennis Racket - 380</v>
      </c>
      <c r="G1438">
        <v>57985.5</v>
      </c>
    </row>
    <row r="1439" spans="1:7">
      <c r="A1439" t="s">
        <v>1603</v>
      </c>
      <c r="B1439" t="s">
        <v>1870</v>
      </c>
      <c r="C1439">
        <v>1443.75</v>
      </c>
      <c r="E1439" t="str">
        <v>Tennis Racket</v>
      </c>
      <c r="F1439" t="str">
        <v>Tennis Racket - 391</v>
      </c>
      <c r="G1439">
        <v>27960.240000000002</v>
      </c>
    </row>
    <row r="1440" spans="1:7">
      <c r="A1440" t="s">
        <v>1603</v>
      </c>
      <c r="B1440" t="s">
        <v>3007</v>
      </c>
      <c r="C1440">
        <v>7565.04</v>
      </c>
      <c r="E1440" t="str">
        <v>Tennis Racket</v>
      </c>
      <c r="F1440" t="str">
        <v>Tennis Racket - 392</v>
      </c>
      <c r="G1440">
        <v>44196</v>
      </c>
    </row>
    <row r="1441" spans="1:7">
      <c r="A1441" t="s">
        <v>1603</v>
      </c>
      <c r="B1441" t="s">
        <v>2500</v>
      </c>
      <c r="C1441">
        <v>6634.95</v>
      </c>
      <c r="E1441" t="str">
        <v>Tennis Racket</v>
      </c>
      <c r="F1441" t="str">
        <v>Tennis Racket - 402</v>
      </c>
      <c r="G1441">
        <v>21307.65</v>
      </c>
    </row>
    <row r="1442" spans="1:7">
      <c r="A1442" t="s">
        <v>1603</v>
      </c>
      <c r="B1442" t="s">
        <v>1796</v>
      </c>
      <c r="C1442">
        <v>54174.5</v>
      </c>
      <c r="E1442" t="str">
        <v>Tennis Racket</v>
      </c>
      <c r="F1442" t="str">
        <v>Tennis Racket - 416</v>
      </c>
      <c r="G1442">
        <v>71782.48</v>
      </c>
    </row>
    <row r="1443" spans="1:7">
      <c r="A1443" t="s">
        <v>1603</v>
      </c>
      <c r="B1443" t="s">
        <v>2734</v>
      </c>
      <c r="C1443">
        <v>17273.88</v>
      </c>
      <c r="E1443" t="str">
        <v>Tennis Racket</v>
      </c>
      <c r="F1443" t="str">
        <v>Tennis Racket - 419</v>
      </c>
      <c r="G1443">
        <v>51328.800000000003</v>
      </c>
    </row>
    <row r="1444" spans="1:7">
      <c r="A1444" t="s">
        <v>1603</v>
      </c>
      <c r="B1444" t="s">
        <v>1956</v>
      </c>
      <c r="C1444">
        <v>16575.599999999999</v>
      </c>
      <c r="E1444" t="str">
        <v>Tennis Racket</v>
      </c>
      <c r="F1444" t="str">
        <v>Tennis Racket - 425</v>
      </c>
      <c r="G1444">
        <v>64939.399999999994</v>
      </c>
    </row>
    <row r="1445" spans="1:7">
      <c r="A1445" t="s">
        <v>1603</v>
      </c>
      <c r="B1445" t="s">
        <v>2559</v>
      </c>
      <c r="C1445">
        <v>14211.84</v>
      </c>
      <c r="E1445" t="str">
        <v>Tennis Racket</v>
      </c>
      <c r="F1445" t="str">
        <v>Tennis Racket - 455</v>
      </c>
      <c r="G1445">
        <v>63106.559999999998</v>
      </c>
    </row>
    <row r="1446" spans="1:7">
      <c r="A1446" t="s">
        <v>1603</v>
      </c>
      <c r="B1446" t="s">
        <v>2961</v>
      </c>
      <c r="C1446">
        <v>2552.48</v>
      </c>
      <c r="E1446" t="str">
        <v>Tennis Racket</v>
      </c>
      <c r="F1446" t="str">
        <v>Tennis Racket - 475</v>
      </c>
      <c r="G1446">
        <v>69821.88</v>
      </c>
    </row>
    <row r="1447" spans="1:7">
      <c r="A1447" t="s">
        <v>1603</v>
      </c>
      <c r="B1447" t="s">
        <v>2218</v>
      </c>
      <c r="C1447">
        <v>29580.32</v>
      </c>
      <c r="E1447" t="str">
        <v>Tennis Racket</v>
      </c>
      <c r="F1447" t="str">
        <v>Tennis Racket - 486</v>
      </c>
      <c r="G1447">
        <v>70593.19</v>
      </c>
    </row>
    <row r="1448" spans="1:7">
      <c r="A1448" t="s">
        <v>1603</v>
      </c>
      <c r="B1448" t="s">
        <v>2186</v>
      </c>
      <c r="C1448">
        <v>4078.62</v>
      </c>
      <c r="E1448" t="str">
        <v>Tennis Racket</v>
      </c>
      <c r="F1448" t="str">
        <v>Tennis Racket - 493</v>
      </c>
      <c r="G1448">
        <v>34358.94</v>
      </c>
    </row>
    <row r="1449" spans="1:7">
      <c r="A1449" t="s">
        <v>1603</v>
      </c>
      <c r="B1449" t="s">
        <v>3017</v>
      </c>
      <c r="C1449">
        <v>16686</v>
      </c>
      <c r="E1449" t="str">
        <v>Tennis Racket</v>
      </c>
      <c r="F1449" t="str">
        <v>Tennis Racket - 554</v>
      </c>
      <c r="G1449">
        <v>57861</v>
      </c>
    </row>
    <row r="1450" spans="1:7">
      <c r="A1450" t="s">
        <v>1603</v>
      </c>
      <c r="B1450" t="s">
        <v>2976</v>
      </c>
      <c r="C1450">
        <v>8347.2000000000007</v>
      </c>
      <c r="E1450" t="str">
        <v>Tennis Racket</v>
      </c>
      <c r="F1450" t="str">
        <v>Tennis Racket - 621</v>
      </c>
      <c r="G1450">
        <v>65621.25</v>
      </c>
    </row>
    <row r="1451" spans="1:7">
      <c r="A1451" t="s">
        <v>1603</v>
      </c>
      <c r="B1451" t="s">
        <v>3281</v>
      </c>
      <c r="C1451">
        <v>21542.22</v>
      </c>
      <c r="E1451" t="str">
        <v>Tennis Racket</v>
      </c>
      <c r="F1451" t="str">
        <v>Tennis Racket - 627</v>
      </c>
      <c r="G1451">
        <v>44064</v>
      </c>
    </row>
    <row r="1452" spans="1:7">
      <c r="A1452" t="s">
        <v>1603</v>
      </c>
      <c r="B1452" t="s">
        <v>2900</v>
      </c>
      <c r="C1452">
        <v>18081.36</v>
      </c>
      <c r="E1452" t="str">
        <v>Tennis Racket</v>
      </c>
      <c r="F1452" t="str">
        <v>Tennis Racket - 643</v>
      </c>
      <c r="G1452">
        <v>82566</v>
      </c>
    </row>
    <row r="1453" spans="1:7">
      <c r="A1453" t="s">
        <v>1603</v>
      </c>
      <c r="B1453" t="s">
        <v>2465</v>
      </c>
      <c r="C1453">
        <v>2612.25</v>
      </c>
      <c r="E1453" t="str">
        <v>Tennis Racket</v>
      </c>
      <c r="F1453" t="str">
        <v>Tennis Racket - 667</v>
      </c>
      <c r="G1453">
        <v>52934.400000000001</v>
      </c>
    </row>
    <row r="1454" spans="1:7">
      <c r="A1454" t="s">
        <v>1603</v>
      </c>
      <c r="B1454" t="s">
        <v>1992</v>
      </c>
      <c r="C1454">
        <v>1380</v>
      </c>
      <c r="E1454" t="str">
        <v>Tennis Racket</v>
      </c>
      <c r="F1454" t="str">
        <v>Tennis Racket - 765</v>
      </c>
      <c r="G1454">
        <v>52189.599999999999</v>
      </c>
    </row>
    <row r="1455" spans="1:7">
      <c r="A1455" t="s">
        <v>1603</v>
      </c>
      <c r="B1455" t="s">
        <v>2535</v>
      </c>
      <c r="C1455">
        <v>29849.360000000001</v>
      </c>
      <c r="E1455" t="str">
        <v>Tennis Racket</v>
      </c>
      <c r="F1455" t="str">
        <v>Tennis Racket - 805</v>
      </c>
      <c r="G1455">
        <v>87645.18</v>
      </c>
    </row>
    <row r="1456" spans="1:7">
      <c r="A1456" t="s">
        <v>1603</v>
      </c>
      <c r="B1456" t="s">
        <v>1720</v>
      </c>
      <c r="C1456">
        <v>4418.82</v>
      </c>
      <c r="E1456" t="str">
        <v>Tennis Racket</v>
      </c>
      <c r="F1456" t="str">
        <v>Tennis Racket - 812</v>
      </c>
      <c r="G1456">
        <v>37444.68</v>
      </c>
    </row>
    <row r="1457" spans="1:7">
      <c r="A1457" t="s">
        <v>1603</v>
      </c>
      <c r="B1457" t="s">
        <v>1938</v>
      </c>
      <c r="C1457">
        <v>4940.32</v>
      </c>
      <c r="E1457" t="str">
        <v>Tennis Racket</v>
      </c>
      <c r="F1457" t="str">
        <v>Tennis Racket - 815</v>
      </c>
      <c r="G1457">
        <v>22222.2</v>
      </c>
    </row>
    <row r="1458" spans="1:7">
      <c r="A1458" t="s">
        <v>1603</v>
      </c>
      <c r="B1458" t="s">
        <v>3244</v>
      </c>
      <c r="C1458">
        <v>4455.6000000000004</v>
      </c>
      <c r="E1458" t="str">
        <v>Tennis Racket</v>
      </c>
      <c r="F1458" t="str">
        <v>Tennis Racket - 838</v>
      </c>
      <c r="G1458">
        <v>44969.2</v>
      </c>
    </row>
    <row r="1459" spans="1:7">
      <c r="A1459" t="s">
        <v>1603</v>
      </c>
      <c r="B1459" t="s">
        <v>3119</v>
      </c>
      <c r="C1459">
        <v>11811.6</v>
      </c>
      <c r="E1459" t="str">
        <v>Tennis Racket</v>
      </c>
      <c r="F1459" t="str">
        <v>Tennis Racket - 840</v>
      </c>
      <c r="G1459">
        <v>52265.88</v>
      </c>
    </row>
    <row r="1460" spans="1:7">
      <c r="A1460" t="s">
        <v>1603</v>
      </c>
      <c r="B1460" t="s">
        <v>3210</v>
      </c>
      <c r="C1460">
        <v>9411.2800000000007</v>
      </c>
      <c r="E1460" t="str">
        <v>Tennis Racket</v>
      </c>
      <c r="F1460" t="str">
        <v>Tennis Racket - 852</v>
      </c>
      <c r="G1460">
        <v>23616</v>
      </c>
    </row>
    <row r="1461" spans="1:7">
      <c r="A1461" t="s">
        <v>1603</v>
      </c>
      <c r="B1461" t="s">
        <v>1888</v>
      </c>
      <c r="C1461">
        <v>27245.68</v>
      </c>
      <c r="E1461" t="str">
        <v>Tennis Racket</v>
      </c>
      <c r="F1461" t="str">
        <v>Tennis Racket - 870</v>
      </c>
      <c r="G1461">
        <v>86695.2</v>
      </c>
    </row>
    <row r="1462" spans="1:7">
      <c r="A1462" t="s">
        <v>1603</v>
      </c>
      <c r="B1462" t="s">
        <v>2842</v>
      </c>
      <c r="C1462">
        <v>3972.44</v>
      </c>
      <c r="E1462" t="str">
        <v>Tennis Racket</v>
      </c>
      <c r="F1462" t="str">
        <v>Tennis Racket - 873</v>
      </c>
      <c r="G1462">
        <v>22514.240000000002</v>
      </c>
    </row>
    <row r="1463" spans="1:7">
      <c r="A1463" t="s">
        <v>1603</v>
      </c>
      <c r="B1463" t="s">
        <v>3129</v>
      </c>
      <c r="C1463">
        <v>7358.12</v>
      </c>
      <c r="E1463" t="str">
        <v>Tennis Racket</v>
      </c>
      <c r="F1463" t="str">
        <v>Tennis Racket - 889</v>
      </c>
      <c r="G1463">
        <v>42714.2</v>
      </c>
    </row>
    <row r="1464" spans="1:7">
      <c r="A1464" t="s">
        <v>1603</v>
      </c>
      <c r="B1464" t="s">
        <v>2042</v>
      </c>
      <c r="C1464">
        <v>28522.880000000001</v>
      </c>
      <c r="E1464" t="str">
        <v>Tennis Racket</v>
      </c>
      <c r="F1464" t="str">
        <v>Tennis Racket - 901</v>
      </c>
      <c r="G1464">
        <v>24983</v>
      </c>
    </row>
    <row r="1465" spans="1:7">
      <c r="A1465" t="s">
        <v>1603</v>
      </c>
      <c r="B1465" t="s">
        <v>2266</v>
      </c>
      <c r="C1465">
        <v>7309.44</v>
      </c>
      <c r="E1465" t="str">
        <v>Tennis Racket</v>
      </c>
      <c r="F1465" t="str">
        <v>Tennis Racket - 909</v>
      </c>
      <c r="G1465">
        <v>46972.800000000003</v>
      </c>
    </row>
    <row r="1466" spans="1:7">
      <c r="A1466" t="s">
        <v>1603</v>
      </c>
      <c r="B1466" t="s">
        <v>1758</v>
      </c>
      <c r="C1466">
        <v>10652.16</v>
      </c>
      <c r="E1466" t="str">
        <v>Tennis Racket</v>
      </c>
      <c r="F1466" t="str">
        <v>Tennis Racket - 938</v>
      </c>
      <c r="G1466">
        <v>40246.75</v>
      </c>
    </row>
    <row r="1467" spans="1:7">
      <c r="A1467" t="s">
        <v>1603</v>
      </c>
      <c r="B1467" t="s">
        <v>2922</v>
      </c>
      <c r="C1467">
        <v>3564.45</v>
      </c>
      <c r="E1467" t="str">
        <v>T-Shirt</v>
      </c>
      <c r="F1467" t="str">
        <v>T-Shirt - 137</v>
      </c>
      <c r="G1467">
        <v>22123.200000000001</v>
      </c>
    </row>
    <row r="1468" spans="1:7">
      <c r="A1468" t="s">
        <v>1603</v>
      </c>
      <c r="B1468" t="s">
        <v>2601</v>
      </c>
      <c r="C1468">
        <v>5034.3999999999996</v>
      </c>
      <c r="E1468" t="str">
        <v>T-Shirt</v>
      </c>
      <c r="F1468" t="str">
        <v>T-Shirt - 202</v>
      </c>
      <c r="G1468">
        <v>24708.240000000002</v>
      </c>
    </row>
    <row r="1469" spans="1:7">
      <c r="A1469" t="s">
        <v>1603</v>
      </c>
      <c r="B1469" t="s">
        <v>1830</v>
      </c>
      <c r="C1469">
        <v>3611.28</v>
      </c>
      <c r="E1469" t="str">
        <v>T-Shirt</v>
      </c>
      <c r="F1469" t="str">
        <v>T-Shirt - 233</v>
      </c>
      <c r="G1469">
        <v>21108.639999999999</v>
      </c>
    </row>
    <row r="1470" spans="1:7">
      <c r="A1470" t="s">
        <v>1603</v>
      </c>
      <c r="B1470" t="s">
        <v>3395</v>
      </c>
      <c r="C1470">
        <v>2567.1</v>
      </c>
      <c r="E1470" t="str">
        <v>T-Shirt</v>
      </c>
      <c r="F1470" t="str">
        <v>T-Shirt - 383</v>
      </c>
      <c r="G1470">
        <v>25354.560000000001</v>
      </c>
    </row>
    <row r="1471" spans="1:7">
      <c r="A1471" t="s">
        <v>1603</v>
      </c>
      <c r="B1471" t="s">
        <v>1641</v>
      </c>
      <c r="C1471">
        <v>2044.8</v>
      </c>
      <c r="E1471" t="str">
        <v>T-Shirt</v>
      </c>
      <c r="F1471" t="str">
        <v>T-Shirt - 630</v>
      </c>
      <c r="G1471">
        <v>24353.279999999999</v>
      </c>
    </row>
    <row r="1472" spans="1:7">
      <c r="A1472" t="s">
        <v>1603</v>
      </c>
      <c r="B1472" t="s">
        <v>3039</v>
      </c>
      <c r="C1472">
        <v>2500.96</v>
      </c>
      <c r="E1472" t="str">
        <v>T-Shirt</v>
      </c>
      <c r="F1472" t="str">
        <v>T-Shirt - 726</v>
      </c>
      <c r="G1472">
        <v>22820.959999999999</v>
      </c>
    </row>
    <row r="1473" spans="1:7">
      <c r="A1473" t="s">
        <v>1603</v>
      </c>
      <c r="B1473" t="s">
        <v>2076</v>
      </c>
      <c r="C1473">
        <v>5425.68</v>
      </c>
      <c r="E1473" t="str">
        <v>T-Shirt</v>
      </c>
      <c r="F1473" t="str">
        <v>T-Shirt - 914</v>
      </c>
      <c r="G1473">
        <v>32809.14</v>
      </c>
    </row>
    <row r="1474" spans="1:7">
      <c r="A1474" t="s">
        <v>1603</v>
      </c>
      <c r="B1474" t="s">
        <v>2449</v>
      </c>
      <c r="C1474">
        <v>2144.85</v>
      </c>
      <c r="E1474" t="str">
        <v>Yoga Mat</v>
      </c>
      <c r="F1474" t="str">
        <v>Yoga Mat - 121</v>
      </c>
      <c r="G1474">
        <v>38133.72</v>
      </c>
    </row>
    <row r="1475" spans="1:7">
      <c r="A1475" t="s">
        <v>1603</v>
      </c>
      <c r="B1475" t="s">
        <v>2092</v>
      </c>
      <c r="C1475">
        <v>4092.73</v>
      </c>
      <c r="E1475" t="str">
        <v>Yoga Mat</v>
      </c>
      <c r="F1475" t="str">
        <v>Yoga Mat - 136</v>
      </c>
      <c r="G1475">
        <v>44671.519999999997</v>
      </c>
    </row>
    <row r="1476" spans="1:7">
      <c r="A1476" t="s">
        <v>1603</v>
      </c>
      <c r="B1476" t="s">
        <v>1604</v>
      </c>
      <c r="C1476">
        <v>24791.760000000002</v>
      </c>
      <c r="E1476" t="str">
        <v>Yoga Mat</v>
      </c>
      <c r="F1476" t="str">
        <v>Yoga Mat - 141</v>
      </c>
      <c r="G1476">
        <v>54207.45</v>
      </c>
    </row>
    <row r="1477" spans="1:7">
      <c r="A1477" t="s">
        <v>1603</v>
      </c>
      <c r="B1477" t="s">
        <v>2332</v>
      </c>
      <c r="C1477">
        <v>14956.2</v>
      </c>
      <c r="E1477" t="str">
        <v>Yoga Mat</v>
      </c>
      <c r="F1477" t="str">
        <v>Yoga Mat - 159</v>
      </c>
      <c r="G1477">
        <v>25279</v>
      </c>
    </row>
    <row r="1478" spans="1:7">
      <c r="A1478" t="s">
        <v>1581</v>
      </c>
      <c r="B1478" t="s">
        <v>2034</v>
      </c>
      <c r="C1478">
        <v>29736.9</v>
      </c>
      <c r="E1478" t="str">
        <v>Yoga Mat</v>
      </c>
      <c r="F1478" t="str">
        <v>Yoga Mat - 224</v>
      </c>
      <c r="G1478">
        <v>72403.199999999997</v>
      </c>
    </row>
    <row r="1479" spans="1:7">
      <c r="A1479" t="s">
        <v>1581</v>
      </c>
      <c r="B1479" t="s">
        <v>1770</v>
      </c>
      <c r="C1479">
        <v>29442.400000000001</v>
      </c>
      <c r="E1479" t="str">
        <v>Yoga Mat</v>
      </c>
      <c r="F1479" t="str">
        <v>Yoga Mat - 254</v>
      </c>
      <c r="G1479">
        <v>52990.6</v>
      </c>
    </row>
    <row r="1480" spans="1:7">
      <c r="A1480" t="s">
        <v>1581</v>
      </c>
      <c r="B1480" t="s">
        <v>3273</v>
      </c>
      <c r="C1480">
        <v>3691.2</v>
      </c>
      <c r="E1480" t="str">
        <v>Yoga Mat</v>
      </c>
      <c r="F1480" t="str">
        <v>Yoga Mat - 291</v>
      </c>
      <c r="G1480">
        <v>89276.800000000003</v>
      </c>
    </row>
    <row r="1481" spans="1:7">
      <c r="A1481" t="s">
        <v>1581</v>
      </c>
      <c r="B1481" t="s">
        <v>3461</v>
      </c>
      <c r="C1481">
        <v>1410.3</v>
      </c>
      <c r="E1481" t="str">
        <v>Yoga Mat</v>
      </c>
      <c r="F1481" t="str">
        <v>Yoga Mat - 292</v>
      </c>
      <c r="G1481">
        <v>40354.080000000002</v>
      </c>
    </row>
    <row r="1482" spans="1:7">
      <c r="A1482" t="s">
        <v>1581</v>
      </c>
      <c r="B1482" t="s">
        <v>1582</v>
      </c>
      <c r="C1482">
        <v>10536</v>
      </c>
      <c r="E1482" t="str">
        <v>Yoga Mat</v>
      </c>
      <c r="F1482" t="str">
        <v>Yoga Mat - 302</v>
      </c>
      <c r="G1482">
        <v>20822.400000000001</v>
      </c>
    </row>
    <row r="1483" spans="1:7">
      <c r="A1483" t="s">
        <v>1581</v>
      </c>
      <c r="B1483" t="s">
        <v>1946</v>
      </c>
      <c r="C1483">
        <v>3000.48</v>
      </c>
      <c r="E1483" t="str">
        <v>Yoga Mat</v>
      </c>
      <c r="F1483" t="str">
        <v>Yoga Mat - 328</v>
      </c>
      <c r="G1483">
        <v>27560.799999999999</v>
      </c>
    </row>
    <row r="1484" spans="1:7">
      <c r="A1484" t="s">
        <v>1581</v>
      </c>
      <c r="B1484" t="s">
        <v>3009</v>
      </c>
      <c r="C1484">
        <v>32733</v>
      </c>
      <c r="E1484" t="str">
        <v>Yoga Mat</v>
      </c>
      <c r="F1484" t="str">
        <v>Yoga Mat - 419</v>
      </c>
      <c r="G1484">
        <v>51370.06</v>
      </c>
    </row>
    <row r="1485" spans="1:7">
      <c r="A1485" t="s">
        <v>1581</v>
      </c>
      <c r="B1485" t="s">
        <v>2423</v>
      </c>
      <c r="C1485">
        <v>22305.15</v>
      </c>
      <c r="E1485" t="str">
        <v>Yoga Mat</v>
      </c>
      <c r="F1485" t="str">
        <v>Yoga Mat - 475</v>
      </c>
      <c r="G1485">
        <v>66111.679999999993</v>
      </c>
    </row>
    <row r="1486" spans="1:7">
      <c r="A1486" t="s">
        <v>1581</v>
      </c>
      <c r="B1486" t="s">
        <v>3115</v>
      </c>
      <c r="C1486">
        <v>2872.32</v>
      </c>
      <c r="E1486" t="str">
        <v>Yoga Mat</v>
      </c>
      <c r="F1486" t="str">
        <v>Yoga Mat - 515</v>
      </c>
      <c r="G1486">
        <v>60544.26</v>
      </c>
    </row>
    <row r="1487" spans="1:7">
      <c r="A1487" t="s">
        <v>1581</v>
      </c>
      <c r="B1487" t="s">
        <v>2628</v>
      </c>
      <c r="C1487">
        <v>8782.6200000000008</v>
      </c>
      <c r="E1487" t="str">
        <v>Yoga Mat</v>
      </c>
      <c r="F1487" t="str">
        <v>Yoga Mat - 521</v>
      </c>
      <c r="G1487">
        <v>26825.119999999999</v>
      </c>
    </row>
    <row r="1488" spans="1:7">
      <c r="A1488" t="s">
        <v>1581</v>
      </c>
      <c r="B1488" t="s">
        <v>2166</v>
      </c>
      <c r="C1488">
        <v>13098.6</v>
      </c>
      <c r="E1488" t="str">
        <v>Yoga Mat</v>
      </c>
      <c r="F1488" t="str">
        <v>Yoga Mat - 545</v>
      </c>
      <c r="G1488">
        <v>77005.25</v>
      </c>
    </row>
    <row r="1489" spans="1:7">
      <c r="A1489" t="s">
        <v>1581</v>
      </c>
      <c r="B1489" t="s">
        <v>2660</v>
      </c>
      <c r="C1489">
        <v>17875.2</v>
      </c>
      <c r="E1489" t="str">
        <v>Yoga Mat</v>
      </c>
      <c r="F1489" t="str">
        <v>Yoga Mat - 607</v>
      </c>
      <c r="G1489">
        <v>40609.379999999997</v>
      </c>
    </row>
    <row r="1490" spans="1:7">
      <c r="A1490" t="s">
        <v>1581</v>
      </c>
      <c r="B1490" t="s">
        <v>2172</v>
      </c>
      <c r="C1490">
        <v>5829.12</v>
      </c>
      <c r="E1490" t="str">
        <v>Yoga Mat</v>
      </c>
      <c r="F1490" t="str">
        <v>Yoga Mat - 649</v>
      </c>
      <c r="G1490">
        <v>96101.55</v>
      </c>
    </row>
    <row r="1491" spans="1:7">
      <c r="A1491" t="s">
        <v>1581</v>
      </c>
      <c r="B1491" t="s">
        <v>2862</v>
      </c>
      <c r="C1491">
        <v>23134.32</v>
      </c>
      <c r="E1491" t="str">
        <v>Yoga Mat</v>
      </c>
      <c r="F1491" t="str">
        <v>Yoga Mat - 650</v>
      </c>
      <c r="G1491">
        <v>102439.76</v>
      </c>
    </row>
    <row r="1492" spans="1:7">
      <c r="A1492" t="s">
        <v>1581</v>
      </c>
      <c r="B1492" t="s">
        <v>2084</v>
      </c>
      <c r="C1492">
        <v>23778.52</v>
      </c>
      <c r="E1492" t="str">
        <v>Yoga Mat</v>
      </c>
      <c r="F1492" t="str">
        <v>Yoga Mat - 664</v>
      </c>
      <c r="G1492">
        <v>40087.760000000002</v>
      </c>
    </row>
    <row r="1493" spans="1:7">
      <c r="A1493" t="s">
        <v>1581</v>
      </c>
      <c r="B1493" t="s">
        <v>2112</v>
      </c>
      <c r="C1493">
        <v>4257.33</v>
      </c>
      <c r="E1493" t="str">
        <v>Yoga Mat</v>
      </c>
      <c r="F1493" t="str">
        <v>Yoga Mat - 697</v>
      </c>
      <c r="G1493">
        <v>105573.6</v>
      </c>
    </row>
    <row r="1494" spans="1:7">
      <c r="A1494" t="s">
        <v>1581</v>
      </c>
      <c r="B1494" t="s">
        <v>2090</v>
      </c>
      <c r="C1494">
        <v>5208.16</v>
      </c>
      <c r="E1494" t="str">
        <v>Yoga Mat</v>
      </c>
      <c r="F1494" t="str">
        <v>Yoga Mat - 720</v>
      </c>
      <c r="G1494">
        <v>25542</v>
      </c>
    </row>
    <row r="1495" spans="1:7">
      <c r="A1495" t="s">
        <v>1581</v>
      </c>
      <c r="B1495" t="s">
        <v>1591</v>
      </c>
      <c r="C1495">
        <v>9642.36</v>
      </c>
      <c r="E1495" t="str">
        <v>Yoga Mat</v>
      </c>
      <c r="F1495" t="str">
        <v>Yoga Mat - 848</v>
      </c>
      <c r="G1495">
        <v>63059.199999999997</v>
      </c>
    </row>
    <row r="1496" spans="1:7">
      <c r="A1496" t="s">
        <v>1581</v>
      </c>
      <c r="B1496" t="s">
        <v>3398</v>
      </c>
      <c r="C1496">
        <v>8415</v>
      </c>
      <c r="E1496" t="str">
        <v>Yoga Mat</v>
      </c>
      <c r="F1496" t="str">
        <v>Yoga Mat - 879</v>
      </c>
      <c r="G1496">
        <v>94907.43</v>
      </c>
    </row>
    <row r="1497" spans="1:7">
      <c r="A1497" t="s">
        <v>1581</v>
      </c>
      <c r="B1497" t="s">
        <v>2398</v>
      </c>
      <c r="C1497">
        <v>53866.53</v>
      </c>
      <c r="E1497" t="str">
        <v>Yoga Mat</v>
      </c>
      <c r="F1497" t="str">
        <v>Yoga Mat - 886</v>
      </c>
      <c r="G1497">
        <v>46819.5</v>
      </c>
    </row>
    <row r="1498" spans="1:7">
      <c r="A1498" t="s">
        <v>1581</v>
      </c>
      <c r="B1498" t="s">
        <v>2640</v>
      </c>
      <c r="C1498">
        <v>16256.24</v>
      </c>
      <c r="E1498" t="str">
        <v>Yoga Mat</v>
      </c>
      <c r="F1498" t="str">
        <v>Yoga Mat - 895</v>
      </c>
      <c r="G1498">
        <v>111194.72</v>
      </c>
    </row>
    <row r="1499" spans="1:7">
      <c r="A1499" t="s">
        <v>1581</v>
      </c>
      <c r="B1499" t="s">
        <v>2022</v>
      </c>
      <c r="C1499">
        <v>1726.6</v>
      </c>
      <c r="E1499" t="str">
        <v>Yoga Mat</v>
      </c>
      <c r="F1499" t="str">
        <v>Yoga Mat - 907</v>
      </c>
      <c r="G1499">
        <v>54532.800000000003</v>
      </c>
    </row>
    <row r="1500" spans="1:7">
      <c r="A1500" t="s">
        <v>1581</v>
      </c>
      <c r="B1500" t="s">
        <v>1754</v>
      </c>
      <c r="C1500">
        <v>8636</v>
      </c>
      <c r="E1500" t="str">
        <v>Yoga Mat</v>
      </c>
      <c r="F1500" t="str">
        <v>Yoga Mat - 949</v>
      </c>
      <c r="G1500">
        <v>20928.099999999999</v>
      </c>
    </row>
    <row r="1501" spans="1:7">
      <c r="A1501" t="s">
        <v>1581</v>
      </c>
      <c r="B1501" t="s">
        <v>2949</v>
      </c>
      <c r="C1501">
        <v>15040.8</v>
      </c>
      <c r="E1501" t="str">
        <v>Yoga Mat</v>
      </c>
      <c r="F1501" t="str">
        <v>Yoga Mat - 977</v>
      </c>
      <c r="G1501">
        <v>110493.81</v>
      </c>
    </row>
    <row r="1502" spans="1:7">
      <c r="A1502" t="s">
        <v>1581</v>
      </c>
      <c r="B1502" t="s">
        <v>2672</v>
      </c>
      <c r="C1502">
        <v>8918</v>
      </c>
      <c r="E1502" t="str">
        <v>Yoga Mat</v>
      </c>
      <c r="F1502" t="str">
        <v>Yoga Mat - 993</v>
      </c>
      <c r="G1502">
        <v>31772.400000000001</v>
      </c>
    </row>
    <row r="1503" spans="1:7">
      <c r="A1503" t="s">
        <v>1581</v>
      </c>
      <c r="B1503" t="s">
        <v>3113</v>
      </c>
      <c r="C1503">
        <v>6489.54</v>
      </c>
    </row>
    <row r="1504" spans="1:7">
      <c r="A1504" t="s">
        <v>1581</v>
      </c>
      <c r="B1504" t="s">
        <v>3502</v>
      </c>
      <c r="C1504">
        <v>2785</v>
      </c>
    </row>
    <row r="1505" spans="1:3">
      <c r="A1505" t="s">
        <v>1581</v>
      </c>
      <c r="B1505" t="s">
        <v>3337</v>
      </c>
      <c r="C1505">
        <v>3803.28</v>
      </c>
    </row>
    <row r="1506" spans="1:3">
      <c r="A1506" t="s">
        <v>1581</v>
      </c>
      <c r="B1506" t="s">
        <v>3351</v>
      </c>
      <c r="C1506">
        <v>5366.9</v>
      </c>
    </row>
    <row r="1507" spans="1:3">
      <c r="A1507" t="s">
        <v>1581</v>
      </c>
      <c r="B1507" t="s">
        <v>2727</v>
      </c>
      <c r="C1507">
        <v>4828.16</v>
      </c>
    </row>
    <row r="1508" spans="1:3">
      <c r="A1508" t="s">
        <v>1581</v>
      </c>
      <c r="B1508" t="s">
        <v>2575</v>
      </c>
      <c r="C1508">
        <v>2354.2199999999998</v>
      </c>
    </row>
    <row r="1509" spans="1:3">
      <c r="A1509" t="s">
        <v>1581</v>
      </c>
      <c r="B1509" t="s">
        <v>3335</v>
      </c>
      <c r="C1509">
        <v>8213.76</v>
      </c>
    </row>
    <row r="1510" spans="1:3">
      <c r="A1510" t="s">
        <v>1581</v>
      </c>
      <c r="B1510" t="s">
        <v>3214</v>
      </c>
      <c r="C1510">
        <v>3392.46</v>
      </c>
    </row>
    <row r="1511" spans="1:3">
      <c r="A1511" t="s">
        <v>1581</v>
      </c>
      <c r="B1511" t="s">
        <v>3097</v>
      </c>
      <c r="C1511">
        <v>26359.65</v>
      </c>
    </row>
    <row r="1512" spans="1:3">
      <c r="A1512" t="s">
        <v>1581</v>
      </c>
      <c r="B1512" t="s">
        <v>3481</v>
      </c>
      <c r="C1512">
        <v>42794.46</v>
      </c>
    </row>
    <row r="1513" spans="1:3">
      <c r="A1513" t="s">
        <v>1581</v>
      </c>
      <c r="B1513" t="s">
        <v>2417</v>
      </c>
      <c r="C1513">
        <v>9393.42</v>
      </c>
    </row>
    <row r="1514" spans="1:3">
      <c r="A1514" t="s">
        <v>1581</v>
      </c>
      <c r="B1514" t="s">
        <v>3029</v>
      </c>
      <c r="C1514">
        <v>8392.02</v>
      </c>
    </row>
    <row r="1515" spans="1:3">
      <c r="A1515" t="s">
        <v>1581</v>
      </c>
      <c r="B1515" t="s">
        <v>2226</v>
      </c>
      <c r="C1515">
        <v>8920.7999999999993</v>
      </c>
    </row>
    <row r="1516" spans="1:3">
      <c r="A1516" t="s">
        <v>1581</v>
      </c>
      <c r="B1516" t="s">
        <v>2537</v>
      </c>
      <c r="C1516">
        <v>32094.720000000001</v>
      </c>
    </row>
    <row r="1517" spans="1:3">
      <c r="A1517" t="s">
        <v>1581</v>
      </c>
      <c r="B1517" t="s">
        <v>1714</v>
      </c>
      <c r="C1517">
        <v>19499.759999999998</v>
      </c>
    </row>
    <row r="1518" spans="1:3">
      <c r="A1518" t="s">
        <v>1581</v>
      </c>
      <c r="B1518" t="s">
        <v>1856</v>
      </c>
      <c r="C1518">
        <v>4408.95</v>
      </c>
    </row>
    <row r="1519" spans="1:3">
      <c r="A1519" t="s">
        <v>1581</v>
      </c>
      <c r="B1519" t="s">
        <v>2143</v>
      </c>
      <c r="C1519">
        <v>9750.84</v>
      </c>
    </row>
    <row r="1520" spans="1:3">
      <c r="A1520" t="s">
        <v>1581</v>
      </c>
      <c r="B1520" t="s">
        <v>3393</v>
      </c>
      <c r="C1520">
        <v>30114.36</v>
      </c>
    </row>
    <row r="1521" spans="1:3">
      <c r="A1521" t="s">
        <v>1581</v>
      </c>
      <c r="B1521" t="s">
        <v>2243</v>
      </c>
      <c r="C1521">
        <v>11530.88</v>
      </c>
    </row>
    <row r="1522" spans="1:3">
      <c r="A1522" t="s">
        <v>1581</v>
      </c>
      <c r="B1522" t="s">
        <v>2024</v>
      </c>
      <c r="C1522">
        <v>33320</v>
      </c>
    </row>
    <row r="1523" spans="1:3">
      <c r="A1523" t="s">
        <v>1581</v>
      </c>
      <c r="B1523" t="s">
        <v>3163</v>
      </c>
      <c r="C1523">
        <v>5621.15</v>
      </c>
    </row>
    <row r="1524" spans="1:3">
      <c r="A1524" t="s">
        <v>1003</v>
      </c>
      <c r="B1524" t="s">
        <v>1846</v>
      </c>
      <c r="C1524">
        <v>214294.32</v>
      </c>
    </row>
    <row r="1525" spans="1:3">
      <c r="A1525" t="s">
        <v>1003</v>
      </c>
      <c r="B1525" t="s">
        <v>2104</v>
      </c>
      <c r="C1525">
        <v>418665.24</v>
      </c>
    </row>
    <row r="1526" spans="1:3">
      <c r="A1526" t="s">
        <v>1003</v>
      </c>
      <c r="B1526" t="s">
        <v>2066</v>
      </c>
      <c r="C1526">
        <v>60790.619999999995</v>
      </c>
    </row>
    <row r="1527" spans="1:3">
      <c r="A1527" t="s">
        <v>1003</v>
      </c>
      <c r="B1527" t="s">
        <v>2516</v>
      </c>
      <c r="C1527">
        <v>164114.23999999999</v>
      </c>
    </row>
    <row r="1528" spans="1:3">
      <c r="A1528" t="s">
        <v>1003</v>
      </c>
      <c r="B1528" t="s">
        <v>2798</v>
      </c>
      <c r="C1528">
        <v>51966.36</v>
      </c>
    </row>
    <row r="1529" spans="1:3">
      <c r="A1529" t="s">
        <v>1003</v>
      </c>
      <c r="B1529" t="s">
        <v>1978</v>
      </c>
      <c r="C1529">
        <v>261519.44</v>
      </c>
    </row>
    <row r="1530" spans="1:3">
      <c r="A1530" t="s">
        <v>1003</v>
      </c>
      <c r="B1530" t="s">
        <v>2214</v>
      </c>
      <c r="C1530">
        <v>239606.64</v>
      </c>
    </row>
    <row r="1531" spans="1:3">
      <c r="A1531" t="s">
        <v>1003</v>
      </c>
      <c r="B1531" t="s">
        <v>3267</v>
      </c>
      <c r="C1531">
        <v>50301.9</v>
      </c>
    </row>
    <row r="1532" spans="1:3">
      <c r="A1532" t="s">
        <v>1003</v>
      </c>
      <c r="B1532" t="s">
        <v>2154</v>
      </c>
      <c r="C1532">
        <v>97079.94</v>
      </c>
    </row>
    <row r="1533" spans="1:3">
      <c r="A1533" t="s">
        <v>1003</v>
      </c>
      <c r="B1533" t="s">
        <v>1890</v>
      </c>
      <c r="C1533">
        <v>41702.699999999997</v>
      </c>
    </row>
    <row r="1534" spans="1:3">
      <c r="A1534" t="s">
        <v>1003</v>
      </c>
      <c r="B1534" t="s">
        <v>2427</v>
      </c>
      <c r="C1534">
        <v>86169.72</v>
      </c>
    </row>
    <row r="1535" spans="1:3">
      <c r="A1535" t="s">
        <v>1003</v>
      </c>
      <c r="B1535" t="s">
        <v>2788</v>
      </c>
      <c r="C1535">
        <v>414709.2</v>
      </c>
    </row>
    <row r="1536" spans="1:3">
      <c r="A1536" t="s">
        <v>1003</v>
      </c>
      <c r="B1536" t="s">
        <v>2840</v>
      </c>
      <c r="C1536">
        <v>190254.48</v>
      </c>
    </row>
    <row r="1537" spans="1:3">
      <c r="A1537" t="s">
        <v>1003</v>
      </c>
      <c r="B1537" t="s">
        <v>2139</v>
      </c>
      <c r="C1537">
        <v>28527.06</v>
      </c>
    </row>
    <row r="1538" spans="1:3">
      <c r="A1538" t="s">
        <v>1003</v>
      </c>
      <c r="B1538" t="s">
        <v>2692</v>
      </c>
      <c r="C1538">
        <v>53660.639999999999</v>
      </c>
    </row>
    <row r="1539" spans="1:3">
      <c r="A1539" t="s">
        <v>1003</v>
      </c>
      <c r="B1539" t="s">
        <v>1718</v>
      </c>
      <c r="C1539">
        <v>193955.55</v>
      </c>
    </row>
    <row r="1540" spans="1:3">
      <c r="A1540" t="s">
        <v>1003</v>
      </c>
      <c r="B1540" t="s">
        <v>2740</v>
      </c>
      <c r="C1540">
        <v>294831.95</v>
      </c>
    </row>
    <row r="1541" spans="1:3">
      <c r="A1541" t="s">
        <v>1003</v>
      </c>
      <c r="B1541" t="s">
        <v>3259</v>
      </c>
      <c r="C1541">
        <v>92113.14</v>
      </c>
    </row>
    <row r="1542" spans="1:3">
      <c r="A1542" t="s">
        <v>1003</v>
      </c>
      <c r="B1542" t="s">
        <v>2070</v>
      </c>
      <c r="C1542">
        <v>106819.72</v>
      </c>
    </row>
    <row r="1543" spans="1:3">
      <c r="A1543" t="s">
        <v>1003</v>
      </c>
      <c r="B1543" t="s">
        <v>2648</v>
      </c>
      <c r="C1543">
        <v>304327.67999999999</v>
      </c>
    </row>
    <row r="1544" spans="1:3">
      <c r="A1544" t="s">
        <v>1003</v>
      </c>
      <c r="B1544" t="s">
        <v>2308</v>
      </c>
      <c r="C1544">
        <v>610802.64</v>
      </c>
    </row>
    <row r="1545" spans="1:3">
      <c r="A1545" t="s">
        <v>1003</v>
      </c>
      <c r="B1545" t="s">
        <v>1772</v>
      </c>
      <c r="C1545">
        <v>423184.4</v>
      </c>
    </row>
    <row r="1546" spans="1:3">
      <c r="A1546" t="s">
        <v>1003</v>
      </c>
      <c r="B1546" t="s">
        <v>2547</v>
      </c>
      <c r="C1546">
        <v>154284.63</v>
      </c>
    </row>
    <row r="1547" spans="1:3">
      <c r="A1547" t="s">
        <v>1003</v>
      </c>
      <c r="B1547" t="s">
        <v>2930</v>
      </c>
      <c r="C1547">
        <v>362804.94</v>
      </c>
    </row>
    <row r="1548" spans="1:3">
      <c r="A1548" t="s">
        <v>1003</v>
      </c>
      <c r="B1548" t="s">
        <v>2571</v>
      </c>
      <c r="C1548">
        <v>179298.21</v>
      </c>
    </row>
    <row r="1549" spans="1:3">
      <c r="A1549" t="s">
        <v>1003</v>
      </c>
      <c r="B1549" t="s">
        <v>2706</v>
      </c>
      <c r="C1549">
        <v>280108.79999999999</v>
      </c>
    </row>
    <row r="1550" spans="1:3">
      <c r="A1550" t="s">
        <v>1003</v>
      </c>
      <c r="B1550" t="s">
        <v>1974</v>
      </c>
      <c r="C1550">
        <v>66140.88</v>
      </c>
    </row>
    <row r="1551" spans="1:3">
      <c r="A1551" t="s">
        <v>1003</v>
      </c>
      <c r="B1551" t="s">
        <v>3365</v>
      </c>
      <c r="C1551">
        <v>140343.21</v>
      </c>
    </row>
    <row r="1552" spans="1:3">
      <c r="A1552" t="s">
        <v>1003</v>
      </c>
      <c r="B1552" t="s">
        <v>1896</v>
      </c>
      <c r="C1552">
        <v>87134.32</v>
      </c>
    </row>
    <row r="1553" spans="1:3">
      <c r="A1553" t="s">
        <v>1003</v>
      </c>
      <c r="B1553" t="s">
        <v>2237</v>
      </c>
      <c r="C1553">
        <v>295520</v>
      </c>
    </row>
    <row r="1554" spans="1:3">
      <c r="A1554" t="s">
        <v>1003</v>
      </c>
      <c r="B1554" t="s">
        <v>2939</v>
      </c>
      <c r="C1554">
        <v>198652.65</v>
      </c>
    </row>
    <row r="1555" spans="1:3">
      <c r="A1555" t="s">
        <v>1003</v>
      </c>
      <c r="B1555" t="s">
        <v>2467</v>
      </c>
      <c r="C1555">
        <v>31300.41</v>
      </c>
    </row>
    <row r="1556" spans="1:3">
      <c r="A1556" t="s">
        <v>1003</v>
      </c>
      <c r="B1556" t="s">
        <v>2644</v>
      </c>
      <c r="C1556">
        <v>319510.24</v>
      </c>
    </row>
    <row r="1557" spans="1:3">
      <c r="A1557" t="s">
        <v>1003</v>
      </c>
      <c r="B1557" t="s">
        <v>3379</v>
      </c>
      <c r="C1557">
        <v>206041.23</v>
      </c>
    </row>
    <row r="1558" spans="1:3">
      <c r="A1558" t="s">
        <v>1003</v>
      </c>
      <c r="B1558" t="s">
        <v>2510</v>
      </c>
      <c r="C1558">
        <v>79779.839999999997</v>
      </c>
    </row>
    <row r="1559" spans="1:3">
      <c r="A1559" t="s">
        <v>1003</v>
      </c>
      <c r="B1559" t="s">
        <v>2336</v>
      </c>
      <c r="C1559">
        <v>205020.36</v>
      </c>
    </row>
    <row r="1560" spans="1:3">
      <c r="A1560" t="s">
        <v>1003</v>
      </c>
      <c r="B1560" t="s">
        <v>2384</v>
      </c>
      <c r="C1560">
        <v>97128.72</v>
      </c>
    </row>
    <row r="1561" spans="1:3">
      <c r="A1561" t="s">
        <v>1003</v>
      </c>
      <c r="B1561" t="s">
        <v>2650</v>
      </c>
      <c r="C1561">
        <v>218724.96</v>
      </c>
    </row>
    <row r="1562" spans="1:3">
      <c r="A1562" t="s">
        <v>1003</v>
      </c>
      <c r="B1562" t="s">
        <v>3424</v>
      </c>
      <c r="C1562">
        <v>55402.5</v>
      </c>
    </row>
    <row r="1563" spans="1:3">
      <c r="A1563" t="s">
        <v>1003</v>
      </c>
      <c r="B1563" t="s">
        <v>3212</v>
      </c>
      <c r="C1563">
        <v>51408</v>
      </c>
    </row>
    <row r="1564" spans="1:3">
      <c r="A1564" t="s">
        <v>1003</v>
      </c>
      <c r="B1564" t="s">
        <v>2796</v>
      </c>
      <c r="C1564">
        <v>105325.44</v>
      </c>
    </row>
    <row r="1565" spans="1:3">
      <c r="A1565" t="s">
        <v>1003</v>
      </c>
      <c r="B1565" t="s">
        <v>3095</v>
      </c>
      <c r="C1565">
        <v>156277.20000000001</v>
      </c>
    </row>
    <row r="1566" spans="1:3">
      <c r="A1566" t="s">
        <v>1003</v>
      </c>
      <c r="B1566" t="s">
        <v>2048</v>
      </c>
      <c r="C1566">
        <v>126497.28</v>
      </c>
    </row>
    <row r="1567" spans="1:3">
      <c r="A1567" t="s">
        <v>1003</v>
      </c>
      <c r="B1567" t="s">
        <v>3143</v>
      </c>
      <c r="C1567">
        <v>219829.68</v>
      </c>
    </row>
    <row r="1568" spans="1:3">
      <c r="A1568" t="s">
        <v>1003</v>
      </c>
      <c r="B1568" t="s">
        <v>2409</v>
      </c>
      <c r="C1568">
        <v>483130.17</v>
      </c>
    </row>
    <row r="1569" spans="1:3">
      <c r="A1569" t="s">
        <v>1003</v>
      </c>
      <c r="B1569" t="s">
        <v>3023</v>
      </c>
      <c r="C1569">
        <v>20388.900000000001</v>
      </c>
    </row>
    <row r="1570" spans="1:3">
      <c r="A1570" t="s">
        <v>1003</v>
      </c>
      <c r="B1570" t="s">
        <v>2119</v>
      </c>
      <c r="C1570">
        <v>350135.8</v>
      </c>
    </row>
    <row r="1571" spans="1:3">
      <c r="A1571" t="s">
        <v>1003</v>
      </c>
      <c r="B1571" t="s">
        <v>2394</v>
      </c>
      <c r="C1571">
        <v>186286.74</v>
      </c>
    </row>
    <row r="1572" spans="1:3">
      <c r="A1572" t="s">
        <v>1003</v>
      </c>
      <c r="B1572" t="s">
        <v>2971</v>
      </c>
      <c r="C1572">
        <v>89557.56</v>
      </c>
    </row>
    <row r="1573" spans="1:3">
      <c r="A1573" t="s">
        <v>1003</v>
      </c>
      <c r="B1573" t="s">
        <v>3068</v>
      </c>
      <c r="C1573">
        <v>330916.74</v>
      </c>
    </row>
    <row r="1574" spans="1:3">
      <c r="A1574" t="s">
        <v>1003</v>
      </c>
      <c r="B1574" t="s">
        <v>1560</v>
      </c>
      <c r="C1574">
        <v>269582.40000000002</v>
      </c>
    </row>
    <row r="1575" spans="1:3">
      <c r="A1575" t="s">
        <v>1003</v>
      </c>
      <c r="B1575" t="s">
        <v>3133</v>
      </c>
      <c r="C1575">
        <v>252198.38</v>
      </c>
    </row>
    <row r="1576" spans="1:3">
      <c r="A1576" t="s">
        <v>1003</v>
      </c>
      <c r="B1576" t="s">
        <v>2937</v>
      </c>
      <c r="C1576">
        <v>453969.45</v>
      </c>
    </row>
    <row r="1577" spans="1:3">
      <c r="A1577" t="s">
        <v>1003</v>
      </c>
      <c r="B1577" t="s">
        <v>1744</v>
      </c>
      <c r="C1577">
        <v>395163</v>
      </c>
    </row>
    <row r="1578" spans="1:3">
      <c r="A1578" t="s">
        <v>1003</v>
      </c>
      <c r="B1578" t="s">
        <v>1623</v>
      </c>
      <c r="C1578">
        <v>66667.199999999997</v>
      </c>
    </row>
    <row r="1579" spans="1:3">
      <c r="A1579" t="s">
        <v>1003</v>
      </c>
      <c r="B1579" t="s">
        <v>3383</v>
      </c>
      <c r="C1579">
        <v>365830.08</v>
      </c>
    </row>
    <row r="1580" spans="1:3">
      <c r="A1580" t="s">
        <v>1003</v>
      </c>
      <c r="B1580" t="s">
        <v>2822</v>
      </c>
      <c r="C1580">
        <v>98809.600000000006</v>
      </c>
    </row>
    <row r="1581" spans="1:3">
      <c r="A1581" t="s">
        <v>1003</v>
      </c>
      <c r="B1581" t="s">
        <v>1697</v>
      </c>
      <c r="C1581">
        <v>532378.89999999991</v>
      </c>
    </row>
    <row r="1582" spans="1:3">
      <c r="A1582" t="s">
        <v>1003</v>
      </c>
      <c r="B1582" t="s">
        <v>2520</v>
      </c>
      <c r="C1582">
        <v>294889.98</v>
      </c>
    </row>
    <row r="1583" spans="1:3">
      <c r="A1583" t="s">
        <v>1003</v>
      </c>
      <c r="B1583" t="s">
        <v>2030</v>
      </c>
      <c r="C1583">
        <v>218016.96</v>
      </c>
    </row>
    <row r="1584" spans="1:3">
      <c r="A1584" t="s">
        <v>1003</v>
      </c>
      <c r="B1584" t="s">
        <v>2280</v>
      </c>
      <c r="C1584">
        <v>184350.6</v>
      </c>
    </row>
    <row r="1585" spans="1:3">
      <c r="A1585" t="s">
        <v>1707</v>
      </c>
      <c r="B1585" t="s">
        <v>1942</v>
      </c>
      <c r="C1585">
        <v>299506.40999999997</v>
      </c>
    </row>
    <row r="1586" spans="1:3">
      <c r="A1586" t="s">
        <v>1707</v>
      </c>
      <c r="B1586" t="s">
        <v>3385</v>
      </c>
      <c r="C1586">
        <v>217873.2</v>
      </c>
    </row>
    <row r="1587" spans="1:3">
      <c r="A1587" t="s">
        <v>1707</v>
      </c>
      <c r="B1587" t="s">
        <v>2133</v>
      </c>
      <c r="C1587">
        <v>177976.8</v>
      </c>
    </row>
    <row r="1588" spans="1:3">
      <c r="A1588" t="s">
        <v>1707</v>
      </c>
      <c r="B1588" t="s">
        <v>1842</v>
      </c>
      <c r="C1588">
        <v>20789.04</v>
      </c>
    </row>
    <row r="1589" spans="1:3">
      <c r="A1589" t="s">
        <v>1707</v>
      </c>
      <c r="B1589" t="s">
        <v>2978</v>
      </c>
      <c r="C1589">
        <v>325347.75</v>
      </c>
    </row>
    <row r="1590" spans="1:3">
      <c r="A1590" t="s">
        <v>1707</v>
      </c>
      <c r="B1590" t="s">
        <v>3236</v>
      </c>
      <c r="C1590">
        <v>52546.62</v>
      </c>
    </row>
    <row r="1591" spans="1:3">
      <c r="A1591" t="s">
        <v>1707</v>
      </c>
      <c r="B1591" t="s">
        <v>2004</v>
      </c>
      <c r="C1591">
        <v>278658</v>
      </c>
    </row>
    <row r="1592" spans="1:3">
      <c r="A1592" t="s">
        <v>1707</v>
      </c>
      <c r="B1592" t="s">
        <v>3330</v>
      </c>
      <c r="C1592">
        <v>241600.96</v>
      </c>
    </row>
    <row r="1593" spans="1:3">
      <c r="A1593" t="s">
        <v>1707</v>
      </c>
      <c r="B1593" t="s">
        <v>2525</v>
      </c>
      <c r="C1593">
        <v>204680</v>
      </c>
    </row>
    <row r="1594" spans="1:3">
      <c r="A1594" t="s">
        <v>1707</v>
      </c>
      <c r="B1594" t="s">
        <v>3165</v>
      </c>
      <c r="C1594">
        <v>151676.25</v>
      </c>
    </row>
    <row r="1595" spans="1:3">
      <c r="A1595" t="s">
        <v>1707</v>
      </c>
      <c r="B1595" t="s">
        <v>2616</v>
      </c>
      <c r="C1595">
        <v>50743.42</v>
      </c>
    </row>
    <row r="1596" spans="1:3">
      <c r="A1596" t="s">
        <v>1707</v>
      </c>
      <c r="B1596" t="s">
        <v>3056</v>
      </c>
      <c r="C1596">
        <v>31682.7</v>
      </c>
    </row>
    <row r="1597" spans="1:3">
      <c r="A1597" t="s">
        <v>1707</v>
      </c>
      <c r="B1597" t="s">
        <v>2198</v>
      </c>
      <c r="C1597">
        <v>162291.92000000001</v>
      </c>
    </row>
    <row r="1598" spans="1:3">
      <c r="A1598" t="s">
        <v>1707</v>
      </c>
      <c r="B1598" t="s">
        <v>2062</v>
      </c>
      <c r="C1598">
        <v>431511.29</v>
      </c>
    </row>
    <row r="1599" spans="1:3">
      <c r="A1599" t="s">
        <v>1707</v>
      </c>
      <c r="B1599" t="s">
        <v>2008</v>
      </c>
      <c r="C1599">
        <v>196914.06</v>
      </c>
    </row>
    <row r="1600" spans="1:3">
      <c r="A1600" t="s">
        <v>1707</v>
      </c>
      <c r="B1600" t="s">
        <v>3157</v>
      </c>
      <c r="C1600">
        <v>609284.16</v>
      </c>
    </row>
    <row r="1601" spans="1:3">
      <c r="A1601" t="s">
        <v>1707</v>
      </c>
      <c r="B1601" t="s">
        <v>1912</v>
      </c>
      <c r="C1601">
        <v>63196.23</v>
      </c>
    </row>
    <row r="1602" spans="1:3">
      <c r="A1602" t="s">
        <v>1707</v>
      </c>
      <c r="B1602" t="s">
        <v>1708</v>
      </c>
      <c r="C1602">
        <v>98973.6</v>
      </c>
    </row>
    <row r="1603" spans="1:3">
      <c r="A1603" t="s">
        <v>1707</v>
      </c>
      <c r="B1603" t="s">
        <v>2318</v>
      </c>
      <c r="C1603">
        <v>431400.83</v>
      </c>
    </row>
    <row r="1604" spans="1:3">
      <c r="A1604" t="s">
        <v>1707</v>
      </c>
      <c r="B1604" t="s">
        <v>1840</v>
      </c>
      <c r="C1604">
        <v>392240</v>
      </c>
    </row>
    <row r="1605" spans="1:3">
      <c r="A1605" t="s">
        <v>1707</v>
      </c>
      <c r="B1605" t="s">
        <v>2451</v>
      </c>
      <c r="C1605">
        <v>256530</v>
      </c>
    </row>
    <row r="1606" spans="1:3">
      <c r="A1606" t="s">
        <v>1707</v>
      </c>
      <c r="B1606" t="s">
        <v>3081</v>
      </c>
      <c r="C1606">
        <v>41454</v>
      </c>
    </row>
    <row r="1607" spans="1:3">
      <c r="A1607" t="s">
        <v>1707</v>
      </c>
      <c r="B1607" t="s">
        <v>2864</v>
      </c>
      <c r="C1607">
        <v>37784.67</v>
      </c>
    </row>
    <row r="1608" spans="1:3">
      <c r="A1608" t="s">
        <v>1707</v>
      </c>
      <c r="B1608" t="s">
        <v>1984</v>
      </c>
      <c r="C1608">
        <v>526981.02</v>
      </c>
    </row>
    <row r="1609" spans="1:3">
      <c r="A1609" t="s">
        <v>1707</v>
      </c>
      <c r="B1609" t="s">
        <v>3200</v>
      </c>
      <c r="C1609">
        <v>584192.69999999995</v>
      </c>
    </row>
    <row r="1610" spans="1:3">
      <c r="A1610" t="s">
        <v>1707</v>
      </c>
      <c r="B1610" t="s">
        <v>1972</v>
      </c>
      <c r="C1610">
        <v>314779.68</v>
      </c>
    </row>
    <row r="1611" spans="1:3">
      <c r="A1611" t="s">
        <v>1707</v>
      </c>
      <c r="B1611" t="s">
        <v>2180</v>
      </c>
      <c r="C1611">
        <v>348481.98</v>
      </c>
    </row>
    <row r="1612" spans="1:3">
      <c r="A1612" t="s">
        <v>1707</v>
      </c>
      <c r="B1612" t="s">
        <v>2539</v>
      </c>
      <c r="C1612">
        <v>218065</v>
      </c>
    </row>
    <row r="1613" spans="1:3">
      <c r="A1613" t="s">
        <v>1707</v>
      </c>
      <c r="B1613" t="s">
        <v>3302</v>
      </c>
      <c r="C1613">
        <v>163637.44</v>
      </c>
    </row>
    <row r="1614" spans="1:3">
      <c r="A1614" t="s">
        <v>1707</v>
      </c>
      <c r="B1614" t="s">
        <v>2709</v>
      </c>
      <c r="C1614">
        <v>96482.85</v>
      </c>
    </row>
    <row r="1615" spans="1:3">
      <c r="A1615" t="s">
        <v>1707</v>
      </c>
      <c r="B1615" t="s">
        <v>2988</v>
      </c>
      <c r="C1615">
        <v>558706.80000000005</v>
      </c>
    </row>
    <row r="1616" spans="1:3">
      <c r="A1616" t="s">
        <v>1707</v>
      </c>
      <c r="B1616" t="s">
        <v>3387</v>
      </c>
      <c r="C1616">
        <v>109683.6</v>
      </c>
    </row>
    <row r="1617" spans="1:3">
      <c r="A1617" t="s">
        <v>1707</v>
      </c>
      <c r="B1617" t="s">
        <v>2531</v>
      </c>
      <c r="C1617">
        <v>24338.83</v>
      </c>
    </row>
    <row r="1618" spans="1:3">
      <c r="A1618" t="s">
        <v>1707</v>
      </c>
      <c r="B1618" t="s">
        <v>2100</v>
      </c>
      <c r="C1618">
        <v>119107.8</v>
      </c>
    </row>
    <row r="1619" spans="1:3">
      <c r="A1619" t="s">
        <v>1707</v>
      </c>
      <c r="B1619" t="s">
        <v>3093</v>
      </c>
      <c r="C1619">
        <v>116350.23</v>
      </c>
    </row>
    <row r="1620" spans="1:3">
      <c r="A1620" t="s">
        <v>1707</v>
      </c>
      <c r="B1620" t="s">
        <v>1734</v>
      </c>
      <c r="C1620">
        <v>458718.12</v>
      </c>
    </row>
    <row r="1621" spans="1:3">
      <c r="A1621" t="s">
        <v>1707</v>
      </c>
      <c r="B1621" t="s">
        <v>2892</v>
      </c>
      <c r="C1621">
        <v>30280.23</v>
      </c>
    </row>
    <row r="1622" spans="1:3">
      <c r="A1622" t="s">
        <v>1707</v>
      </c>
      <c r="B1622" t="s">
        <v>2608</v>
      </c>
      <c r="C1622">
        <v>381159.24</v>
      </c>
    </row>
    <row r="1623" spans="1:3">
      <c r="A1623" t="s">
        <v>1707</v>
      </c>
      <c r="B1623" t="s">
        <v>2184</v>
      </c>
      <c r="C1623">
        <v>129559.92</v>
      </c>
    </row>
    <row r="1624" spans="1:3">
      <c r="A1624" t="s">
        <v>1707</v>
      </c>
      <c r="B1624" t="s">
        <v>2078</v>
      </c>
      <c r="C1624">
        <v>35117.699999999997</v>
      </c>
    </row>
    <row r="1625" spans="1:3">
      <c r="A1625" t="s">
        <v>1707</v>
      </c>
      <c r="B1625" t="s">
        <v>2898</v>
      </c>
      <c r="C1625">
        <v>410872.32000000001</v>
      </c>
    </row>
    <row r="1626" spans="1:3">
      <c r="A1626" t="s">
        <v>1707</v>
      </c>
      <c r="B1626" t="s">
        <v>2744</v>
      </c>
      <c r="C1626">
        <v>74425.259999999995</v>
      </c>
    </row>
    <row r="1627" spans="1:3">
      <c r="A1627" t="s">
        <v>1707</v>
      </c>
      <c r="B1627" t="s">
        <v>2296</v>
      </c>
      <c r="C1627">
        <v>91998</v>
      </c>
    </row>
    <row r="1628" spans="1:3">
      <c r="A1628" t="s">
        <v>1707</v>
      </c>
      <c r="B1628" t="s">
        <v>3496</v>
      </c>
      <c r="C1628">
        <v>60156</v>
      </c>
    </row>
    <row r="1629" spans="1:3">
      <c r="A1629" t="s">
        <v>1707</v>
      </c>
      <c r="B1629" t="s">
        <v>1710</v>
      </c>
      <c r="C1629">
        <v>111507</v>
      </c>
    </row>
    <row r="1630" spans="1:3">
      <c r="A1630" t="s">
        <v>1707</v>
      </c>
      <c r="B1630" t="s">
        <v>2160</v>
      </c>
      <c r="C1630">
        <v>136131.48000000001</v>
      </c>
    </row>
    <row r="1631" spans="1:3">
      <c r="A1631" t="s">
        <v>1707</v>
      </c>
      <c r="B1631" t="s">
        <v>2969</v>
      </c>
      <c r="C1631">
        <v>149648</v>
      </c>
    </row>
    <row r="1632" spans="1:3">
      <c r="A1632" t="s">
        <v>1707</v>
      </c>
      <c r="B1632" t="s">
        <v>1836</v>
      </c>
      <c r="C1632">
        <v>32076.720000000001</v>
      </c>
    </row>
    <row r="1633" spans="1:3">
      <c r="A1633" t="s">
        <v>1707</v>
      </c>
      <c r="B1633" t="s">
        <v>3015</v>
      </c>
      <c r="C1633">
        <v>242344.2</v>
      </c>
    </row>
    <row r="1634" spans="1:3">
      <c r="A1634" t="s">
        <v>1707</v>
      </c>
      <c r="B1634" t="s">
        <v>1930</v>
      </c>
      <c r="C1634">
        <v>361057.68</v>
      </c>
    </row>
    <row r="1635" spans="1:3">
      <c r="A1635" t="s">
        <v>1606</v>
      </c>
      <c r="B1635" t="s">
        <v>3196</v>
      </c>
      <c r="C1635">
        <v>1737.36</v>
      </c>
    </row>
    <row r="1636" spans="1:3">
      <c r="A1636" t="s">
        <v>1606</v>
      </c>
      <c r="B1636" t="s">
        <v>3419</v>
      </c>
      <c r="C1636">
        <v>2570.4</v>
      </c>
    </row>
    <row r="1637" spans="1:3">
      <c r="A1637" t="s">
        <v>1606</v>
      </c>
      <c r="B1637" t="s">
        <v>3367</v>
      </c>
      <c r="C1637">
        <v>1489.12</v>
      </c>
    </row>
    <row r="1638" spans="1:3">
      <c r="A1638" t="s">
        <v>1606</v>
      </c>
      <c r="B1638" t="s">
        <v>2620</v>
      </c>
      <c r="C1638">
        <v>4993.1000000000004</v>
      </c>
    </row>
    <row r="1639" spans="1:3">
      <c r="A1639" t="s">
        <v>1606</v>
      </c>
      <c r="B1639" t="s">
        <v>1802</v>
      </c>
      <c r="C1639">
        <v>4032</v>
      </c>
    </row>
    <row r="1640" spans="1:3">
      <c r="A1640" t="s">
        <v>1606</v>
      </c>
      <c r="B1640" t="s">
        <v>1627</v>
      </c>
      <c r="C1640">
        <v>9298.44</v>
      </c>
    </row>
    <row r="1641" spans="1:3">
      <c r="A1641" t="s">
        <v>1606</v>
      </c>
      <c r="B1641" t="s">
        <v>1798</v>
      </c>
      <c r="C1641">
        <v>4123</v>
      </c>
    </row>
    <row r="1642" spans="1:3">
      <c r="A1642" t="s">
        <v>1606</v>
      </c>
      <c r="B1642" t="s">
        <v>2512</v>
      </c>
      <c r="C1642">
        <v>9277.68</v>
      </c>
    </row>
    <row r="1643" spans="1:3">
      <c r="A1643" t="s">
        <v>1606</v>
      </c>
      <c r="B1643" t="s">
        <v>2413</v>
      </c>
      <c r="C1643">
        <v>1093.3599999999999</v>
      </c>
    </row>
    <row r="1644" spans="1:3">
      <c r="A1644" t="s">
        <v>1606</v>
      </c>
      <c r="B1644" t="s">
        <v>3432</v>
      </c>
      <c r="C1644">
        <v>477.25</v>
      </c>
    </row>
    <row r="1645" spans="1:3">
      <c r="A1645" t="s">
        <v>1606</v>
      </c>
      <c r="B1645" t="s">
        <v>2717</v>
      </c>
      <c r="C1645">
        <v>2188.6799999999998</v>
      </c>
    </row>
    <row r="1646" spans="1:3">
      <c r="A1646" t="s">
        <v>1606</v>
      </c>
      <c r="B1646" t="s">
        <v>3449</v>
      </c>
      <c r="C1646">
        <v>6220.8</v>
      </c>
    </row>
    <row r="1647" spans="1:3">
      <c r="A1647" t="s">
        <v>1606</v>
      </c>
      <c r="B1647" t="s">
        <v>2012</v>
      </c>
      <c r="C1647">
        <v>6470.1</v>
      </c>
    </row>
    <row r="1648" spans="1:3">
      <c r="A1648" t="s">
        <v>1606</v>
      </c>
      <c r="B1648" t="s">
        <v>3167</v>
      </c>
      <c r="C1648">
        <v>9652</v>
      </c>
    </row>
    <row r="1649" spans="1:3">
      <c r="A1649" t="s">
        <v>1606</v>
      </c>
      <c r="B1649" t="s">
        <v>2518</v>
      </c>
      <c r="C1649">
        <v>6456.24</v>
      </c>
    </row>
    <row r="1650" spans="1:3">
      <c r="A1650" t="s">
        <v>1606</v>
      </c>
      <c r="B1650" t="s">
        <v>1659</v>
      </c>
      <c r="C1650">
        <v>7590.24</v>
      </c>
    </row>
    <row r="1651" spans="1:3">
      <c r="A1651" t="s">
        <v>1606</v>
      </c>
      <c r="B1651" t="s">
        <v>2106</v>
      </c>
      <c r="C1651">
        <v>1719.12</v>
      </c>
    </row>
    <row r="1652" spans="1:3">
      <c r="A1652" t="s">
        <v>1606</v>
      </c>
      <c r="B1652" t="s">
        <v>1607</v>
      </c>
      <c r="C1652">
        <v>1902.56</v>
      </c>
    </row>
    <row r="1653" spans="1:3">
      <c r="A1653" t="s">
        <v>1606</v>
      </c>
      <c r="B1653" t="s">
        <v>3391</v>
      </c>
      <c r="C1653">
        <v>769.08</v>
      </c>
    </row>
    <row r="1654" spans="1:3">
      <c r="A1654" t="s">
        <v>1606</v>
      </c>
      <c r="B1654" t="s">
        <v>3439</v>
      </c>
      <c r="C1654">
        <v>4032</v>
      </c>
    </row>
    <row r="1655" spans="1:3">
      <c r="A1655" t="s">
        <v>1606</v>
      </c>
      <c r="B1655" t="s">
        <v>1780</v>
      </c>
      <c r="C1655">
        <v>7119</v>
      </c>
    </row>
    <row r="1656" spans="1:3">
      <c r="A1656" t="s">
        <v>1606</v>
      </c>
      <c r="B1656" t="s">
        <v>1788</v>
      </c>
      <c r="C1656">
        <v>756.96</v>
      </c>
    </row>
    <row r="1657" spans="1:3">
      <c r="A1657" t="s">
        <v>1606</v>
      </c>
      <c r="B1657" t="s">
        <v>2998</v>
      </c>
      <c r="C1657">
        <v>3261.92</v>
      </c>
    </row>
    <row r="1658" spans="1:3">
      <c r="A1658" t="s">
        <v>1606</v>
      </c>
      <c r="B1658" t="s">
        <v>2595</v>
      </c>
      <c r="C1658">
        <v>2586.85</v>
      </c>
    </row>
    <row r="1659" spans="1:3">
      <c r="A1659" t="s">
        <v>1606</v>
      </c>
      <c r="B1659" t="s">
        <v>3043</v>
      </c>
      <c r="C1659">
        <v>648.76</v>
      </c>
    </row>
    <row r="1660" spans="1:3">
      <c r="A1660" t="s">
        <v>1606</v>
      </c>
      <c r="B1660" t="s">
        <v>2830</v>
      </c>
      <c r="C1660">
        <v>2313.6</v>
      </c>
    </row>
    <row r="1661" spans="1:3">
      <c r="A1661" t="s">
        <v>1606</v>
      </c>
      <c r="B1661" t="s">
        <v>2980</v>
      </c>
      <c r="C1661">
        <v>607.86</v>
      </c>
    </row>
    <row r="1662" spans="1:3">
      <c r="A1662" t="s">
        <v>1606</v>
      </c>
      <c r="B1662" t="s">
        <v>2316</v>
      </c>
      <c r="C1662">
        <v>3222</v>
      </c>
    </row>
    <row r="1663" spans="1:3">
      <c r="A1663" t="s">
        <v>1606</v>
      </c>
      <c r="B1663" t="s">
        <v>3099</v>
      </c>
      <c r="C1663">
        <v>1714.75</v>
      </c>
    </row>
    <row r="1664" spans="1:3">
      <c r="A1664" t="s">
        <v>1606</v>
      </c>
      <c r="B1664" t="s">
        <v>1792</v>
      </c>
      <c r="C1664">
        <v>3700.36</v>
      </c>
    </row>
    <row r="1665" spans="1:3">
      <c r="A1665" t="s">
        <v>1606</v>
      </c>
      <c r="B1665" t="s">
        <v>2320</v>
      </c>
      <c r="C1665">
        <v>904.68</v>
      </c>
    </row>
    <row r="1666" spans="1:3">
      <c r="A1666" t="s">
        <v>1606</v>
      </c>
      <c r="B1666" t="s">
        <v>2884</v>
      </c>
      <c r="C1666">
        <v>998.8</v>
      </c>
    </row>
    <row r="1667" spans="1:3">
      <c r="A1667" t="s">
        <v>1606</v>
      </c>
      <c r="B1667" t="s">
        <v>3492</v>
      </c>
      <c r="C1667">
        <v>2156.2199999999998</v>
      </c>
    </row>
    <row r="1668" spans="1:3">
      <c r="A1668" t="s">
        <v>1606</v>
      </c>
      <c r="B1668" t="s">
        <v>2072</v>
      </c>
      <c r="C1668">
        <v>8351.0400000000009</v>
      </c>
    </row>
    <row r="1669" spans="1:3">
      <c r="A1669" t="s">
        <v>1606</v>
      </c>
      <c r="B1669" t="s">
        <v>2719</v>
      </c>
      <c r="C1669">
        <v>6704.73</v>
      </c>
    </row>
    <row r="1670" spans="1:3">
      <c r="A1670" t="s">
        <v>1606</v>
      </c>
      <c r="B1670" t="s">
        <v>2563</v>
      </c>
      <c r="C1670">
        <v>2404.98</v>
      </c>
    </row>
    <row r="1671" spans="1:3">
      <c r="A1671" t="s">
        <v>1606</v>
      </c>
      <c r="B1671" t="s">
        <v>1766</v>
      </c>
      <c r="C1671">
        <v>540.38</v>
      </c>
    </row>
    <row r="1672" spans="1:3">
      <c r="A1672" t="s">
        <v>1606</v>
      </c>
      <c r="B1672" t="s">
        <v>2050</v>
      </c>
      <c r="C1672">
        <v>4973.5</v>
      </c>
    </row>
    <row r="1673" spans="1:3">
      <c r="A1673" t="s">
        <v>1606</v>
      </c>
      <c r="B1673" t="s">
        <v>2786</v>
      </c>
      <c r="C1673">
        <v>1201.2</v>
      </c>
    </row>
    <row r="1674" spans="1:3">
      <c r="A1674" t="s">
        <v>1606</v>
      </c>
      <c r="B1674" t="s">
        <v>2723</v>
      </c>
      <c r="C1674">
        <v>2710.8</v>
      </c>
    </row>
    <row r="1675" spans="1:3">
      <c r="A1675" t="s">
        <v>1606</v>
      </c>
      <c r="B1675" t="s">
        <v>2690</v>
      </c>
      <c r="C1675">
        <v>1707.16</v>
      </c>
    </row>
    <row r="1676" spans="1:3">
      <c r="A1676" t="s">
        <v>1606</v>
      </c>
      <c r="B1676" t="s">
        <v>3304</v>
      </c>
      <c r="C1676">
        <v>2844</v>
      </c>
    </row>
    <row r="1677" spans="1:3">
      <c r="A1677" t="s">
        <v>1606</v>
      </c>
      <c r="B1677" t="s">
        <v>1918</v>
      </c>
      <c r="C1677">
        <v>9688.14</v>
      </c>
    </row>
    <row r="1678" spans="1:3">
      <c r="A1678" t="s">
        <v>1606</v>
      </c>
      <c r="B1678" t="s">
        <v>3250</v>
      </c>
      <c r="C1678">
        <v>8418.24</v>
      </c>
    </row>
    <row r="1679" spans="1:3">
      <c r="A1679" t="s">
        <v>1606</v>
      </c>
      <c r="B1679" t="s">
        <v>2419</v>
      </c>
      <c r="C1679">
        <v>8150.0399999999991</v>
      </c>
    </row>
    <row r="1680" spans="1:3">
      <c r="A1680" t="s">
        <v>1606</v>
      </c>
      <c r="B1680" t="s">
        <v>2098</v>
      </c>
      <c r="C1680">
        <v>7767.36</v>
      </c>
    </row>
    <row r="1681" spans="1:3">
      <c r="A1681" t="s">
        <v>1606</v>
      </c>
      <c r="B1681" t="s">
        <v>2766</v>
      </c>
      <c r="C1681">
        <v>897</v>
      </c>
    </row>
    <row r="1682" spans="1:3">
      <c r="A1682" t="s">
        <v>1606</v>
      </c>
      <c r="B1682" t="s">
        <v>3204</v>
      </c>
      <c r="C1682">
        <v>1109.79</v>
      </c>
    </row>
    <row r="1683" spans="1:3">
      <c r="A1683" t="s">
        <v>1606</v>
      </c>
      <c r="B1683" t="s">
        <v>2866</v>
      </c>
      <c r="C1683">
        <v>3267</v>
      </c>
    </row>
    <row r="1684" spans="1:3">
      <c r="A1684" t="s">
        <v>1549</v>
      </c>
      <c r="B1684" t="s">
        <v>2953</v>
      </c>
      <c r="C1684">
        <v>23598.16</v>
      </c>
    </row>
    <row r="1685" spans="1:3">
      <c r="A1685" t="s">
        <v>1549</v>
      </c>
      <c r="B1685" t="s">
        <v>3127</v>
      </c>
      <c r="C1685">
        <v>32116.7</v>
      </c>
    </row>
    <row r="1686" spans="1:3">
      <c r="A1686" t="s">
        <v>1549</v>
      </c>
      <c r="B1686" t="s">
        <v>3190</v>
      </c>
      <c r="C1686">
        <v>77292.800000000003</v>
      </c>
    </row>
    <row r="1687" spans="1:3">
      <c r="A1687" t="s">
        <v>1549</v>
      </c>
      <c r="B1687" t="s">
        <v>2684</v>
      </c>
      <c r="C1687">
        <v>16427.32</v>
      </c>
    </row>
    <row r="1688" spans="1:3">
      <c r="A1688" t="s">
        <v>1549</v>
      </c>
      <c r="B1688" t="s">
        <v>1990</v>
      </c>
      <c r="C1688">
        <v>4220.28</v>
      </c>
    </row>
    <row r="1689" spans="1:3">
      <c r="A1689" t="s">
        <v>1549</v>
      </c>
      <c r="B1689" t="s">
        <v>2965</v>
      </c>
      <c r="C1689">
        <v>27345.599999999999</v>
      </c>
    </row>
    <row r="1690" spans="1:3">
      <c r="A1690" t="s">
        <v>1549</v>
      </c>
      <c r="B1690" t="s">
        <v>2052</v>
      </c>
      <c r="C1690">
        <v>102635.58</v>
      </c>
    </row>
    <row r="1691" spans="1:3">
      <c r="A1691" t="s">
        <v>1549</v>
      </c>
      <c r="B1691" t="s">
        <v>2441</v>
      </c>
      <c r="C1691">
        <v>121653.54000000001</v>
      </c>
    </row>
    <row r="1692" spans="1:3">
      <c r="A1692" t="s">
        <v>1549</v>
      </c>
      <c r="B1692" t="s">
        <v>2096</v>
      </c>
      <c r="C1692">
        <v>24600.959999999999</v>
      </c>
    </row>
    <row r="1693" spans="1:3">
      <c r="A1693" t="s">
        <v>1549</v>
      </c>
      <c r="B1693" t="s">
        <v>2429</v>
      </c>
      <c r="C1693">
        <v>14979.2</v>
      </c>
    </row>
    <row r="1694" spans="1:3">
      <c r="A1694" t="s">
        <v>1549</v>
      </c>
      <c r="B1694" t="s">
        <v>2222</v>
      </c>
      <c r="C1694">
        <v>1887.6</v>
      </c>
    </row>
    <row r="1695" spans="1:3">
      <c r="A1695" t="s">
        <v>1549</v>
      </c>
      <c r="B1695" t="s">
        <v>2196</v>
      </c>
      <c r="C1695">
        <v>39070.080000000002</v>
      </c>
    </row>
    <row r="1696" spans="1:3">
      <c r="A1696" t="s">
        <v>1549</v>
      </c>
      <c r="B1696" t="s">
        <v>1936</v>
      </c>
      <c r="C1696">
        <v>10065.44</v>
      </c>
    </row>
    <row r="1697" spans="1:3">
      <c r="A1697" t="s">
        <v>1549</v>
      </c>
      <c r="B1697" t="s">
        <v>2230</v>
      </c>
      <c r="C1697">
        <v>56598</v>
      </c>
    </row>
    <row r="1698" spans="1:3">
      <c r="A1698" t="s">
        <v>1549</v>
      </c>
      <c r="B1698" t="s">
        <v>1661</v>
      </c>
      <c r="C1698">
        <v>36859.47</v>
      </c>
    </row>
    <row r="1699" spans="1:3">
      <c r="A1699" t="s">
        <v>1549</v>
      </c>
      <c r="B1699" t="s">
        <v>3332</v>
      </c>
      <c r="C1699">
        <v>29723.759999999998</v>
      </c>
    </row>
    <row r="1700" spans="1:3">
      <c r="A1700" t="s">
        <v>1549</v>
      </c>
      <c r="B1700" t="s">
        <v>2668</v>
      </c>
      <c r="C1700">
        <v>77545.679999999993</v>
      </c>
    </row>
    <row r="1701" spans="1:3">
      <c r="A1701" t="s">
        <v>1549</v>
      </c>
      <c r="B1701" t="s">
        <v>2204</v>
      </c>
      <c r="C1701">
        <v>121210.88</v>
      </c>
    </row>
    <row r="1702" spans="1:3">
      <c r="A1702" t="s">
        <v>1549</v>
      </c>
      <c r="B1702" t="s">
        <v>3064</v>
      </c>
      <c r="C1702">
        <v>66974.850000000006</v>
      </c>
    </row>
    <row r="1703" spans="1:3">
      <c r="A1703" t="s">
        <v>1549</v>
      </c>
      <c r="B1703" t="s">
        <v>2955</v>
      </c>
      <c r="C1703">
        <v>38194.74</v>
      </c>
    </row>
    <row r="1704" spans="1:3">
      <c r="A1704" t="s">
        <v>1549</v>
      </c>
      <c r="B1704" t="s">
        <v>3373</v>
      </c>
      <c r="C1704">
        <v>65701.14</v>
      </c>
    </row>
    <row r="1705" spans="1:3">
      <c r="A1705" t="s">
        <v>1549</v>
      </c>
      <c r="B1705" t="s">
        <v>2612</v>
      </c>
      <c r="C1705">
        <v>20833.12</v>
      </c>
    </row>
    <row r="1706" spans="1:3">
      <c r="A1706" t="s">
        <v>1549</v>
      </c>
      <c r="B1706" t="s">
        <v>2768</v>
      </c>
      <c r="C1706">
        <v>65724.72</v>
      </c>
    </row>
    <row r="1707" spans="1:3">
      <c r="A1707" t="s">
        <v>1549</v>
      </c>
      <c r="B1707" t="s">
        <v>2158</v>
      </c>
      <c r="C1707">
        <v>123904</v>
      </c>
    </row>
    <row r="1708" spans="1:3">
      <c r="A1708" t="s">
        <v>1549</v>
      </c>
      <c r="B1708" t="s">
        <v>2292</v>
      </c>
      <c r="C1708">
        <v>118463.76</v>
      </c>
    </row>
    <row r="1709" spans="1:3">
      <c r="A1709" t="s">
        <v>1549</v>
      </c>
      <c r="B1709" t="s">
        <v>2457</v>
      </c>
      <c r="C1709">
        <v>52193.7</v>
      </c>
    </row>
    <row r="1710" spans="1:3">
      <c r="A1710" t="s">
        <v>1549</v>
      </c>
      <c r="B1710" t="s">
        <v>2494</v>
      </c>
      <c r="C1710">
        <v>15371.72</v>
      </c>
    </row>
    <row r="1711" spans="1:3">
      <c r="A1711" t="s">
        <v>1549</v>
      </c>
      <c r="B1711" t="s">
        <v>1976</v>
      </c>
      <c r="C1711">
        <v>23787.54</v>
      </c>
    </row>
    <row r="1712" spans="1:3">
      <c r="A1712" t="s">
        <v>1549</v>
      </c>
      <c r="B1712" t="s">
        <v>2304</v>
      </c>
      <c r="C1712">
        <v>53871.7</v>
      </c>
    </row>
    <row r="1713" spans="1:3">
      <c r="A1713" t="s">
        <v>1549</v>
      </c>
      <c r="B1713" t="s">
        <v>3238</v>
      </c>
      <c r="C1713">
        <v>21213.279999999999</v>
      </c>
    </row>
    <row r="1714" spans="1:3">
      <c r="A1714" t="s">
        <v>1549</v>
      </c>
      <c r="B1714" t="s">
        <v>2330</v>
      </c>
      <c r="C1714">
        <v>39493.300000000003</v>
      </c>
    </row>
    <row r="1715" spans="1:3">
      <c r="A1715" t="s">
        <v>1549</v>
      </c>
      <c r="B1715" t="s">
        <v>2471</v>
      </c>
      <c r="C1715">
        <v>27547.200000000001</v>
      </c>
    </row>
    <row r="1716" spans="1:3">
      <c r="A1716" t="s">
        <v>1549</v>
      </c>
      <c r="B1716" t="s">
        <v>3483</v>
      </c>
      <c r="C1716">
        <v>4277.9399999999996</v>
      </c>
    </row>
    <row r="1717" spans="1:3">
      <c r="A1717" t="s">
        <v>1549</v>
      </c>
      <c r="B1717" t="s">
        <v>2990</v>
      </c>
      <c r="C1717">
        <v>144569.70000000001</v>
      </c>
    </row>
    <row r="1718" spans="1:3">
      <c r="A1718" t="s">
        <v>1549</v>
      </c>
      <c r="B1718" t="s">
        <v>2190</v>
      </c>
      <c r="C1718">
        <v>112579.82</v>
      </c>
    </row>
    <row r="1719" spans="1:3">
      <c r="A1719" t="s">
        <v>1549</v>
      </c>
      <c r="B1719" t="s">
        <v>2561</v>
      </c>
      <c r="C1719">
        <v>37043.64</v>
      </c>
    </row>
    <row r="1720" spans="1:3">
      <c r="A1720" t="s">
        <v>1549</v>
      </c>
      <c r="B1720" t="s">
        <v>2816</v>
      </c>
      <c r="C1720">
        <v>84861.36</v>
      </c>
    </row>
    <row r="1721" spans="1:3">
      <c r="A1721" t="s">
        <v>1549</v>
      </c>
      <c r="B1721" t="s">
        <v>1611</v>
      </c>
      <c r="C1721">
        <v>52378.3</v>
      </c>
    </row>
    <row r="1722" spans="1:3">
      <c r="A1722" t="s">
        <v>1549</v>
      </c>
      <c r="B1722" t="s">
        <v>3180</v>
      </c>
      <c r="C1722">
        <v>96274.44</v>
      </c>
    </row>
    <row r="1723" spans="1:3">
      <c r="A1723" t="s">
        <v>1549</v>
      </c>
      <c r="B1723" t="s">
        <v>1550</v>
      </c>
      <c r="C1723">
        <v>89710.46</v>
      </c>
    </row>
    <row r="1724" spans="1:3">
      <c r="A1724" t="s">
        <v>1549</v>
      </c>
      <c r="B1724" t="s">
        <v>1619</v>
      </c>
      <c r="C1724">
        <v>33087.120000000003</v>
      </c>
    </row>
    <row r="1725" spans="1:3">
      <c r="A1725" t="s">
        <v>1549</v>
      </c>
      <c r="B1725" t="s">
        <v>2974</v>
      </c>
      <c r="C1725">
        <v>119270.88</v>
      </c>
    </row>
    <row r="1726" spans="1:3">
      <c r="A1726" t="s">
        <v>1549</v>
      </c>
      <c r="B1726" t="s">
        <v>2589</v>
      </c>
      <c r="C1726">
        <v>26919.200000000001</v>
      </c>
    </row>
    <row r="1727" spans="1:3">
      <c r="A1727" t="s">
        <v>1549</v>
      </c>
      <c r="B1727" t="s">
        <v>2713</v>
      </c>
      <c r="C1727">
        <v>59261.58</v>
      </c>
    </row>
    <row r="1728" spans="1:3">
      <c r="A1728" t="s">
        <v>1549</v>
      </c>
      <c r="B1728" t="s">
        <v>2780</v>
      </c>
      <c r="C1728">
        <v>62079.100000000006</v>
      </c>
    </row>
    <row r="1729" spans="1:3">
      <c r="A1729" t="s">
        <v>1549</v>
      </c>
      <c r="B1729" t="s">
        <v>2461</v>
      </c>
      <c r="C1729">
        <v>8704</v>
      </c>
    </row>
    <row r="1730" spans="1:3">
      <c r="A1730" t="s">
        <v>1549</v>
      </c>
      <c r="B1730" t="s">
        <v>1962</v>
      </c>
      <c r="C1730">
        <v>4826.3999999999996</v>
      </c>
    </row>
    <row r="1731" spans="1:3">
      <c r="A1731" t="s">
        <v>81</v>
      </c>
      <c r="B1731" t="s">
        <v>1681</v>
      </c>
      <c r="C1731">
        <v>27445.88</v>
      </c>
    </row>
    <row r="1732" spans="1:3">
      <c r="A1732" t="s">
        <v>81</v>
      </c>
      <c r="B1732" t="s">
        <v>2774</v>
      </c>
      <c r="C1732">
        <v>80351</v>
      </c>
    </row>
    <row r="1733" spans="1:3">
      <c r="A1733" t="s">
        <v>81</v>
      </c>
      <c r="B1733" t="s">
        <v>1653</v>
      </c>
      <c r="C1733">
        <v>61339.08</v>
      </c>
    </row>
    <row r="1734" spans="1:3">
      <c r="A1734" t="s">
        <v>81</v>
      </c>
      <c r="B1734" t="s">
        <v>2372</v>
      </c>
      <c r="C1734">
        <v>8607.2999999999993</v>
      </c>
    </row>
    <row r="1735" spans="1:3">
      <c r="A1735" t="s">
        <v>81</v>
      </c>
      <c r="B1735" t="s">
        <v>1732</v>
      </c>
      <c r="C1735">
        <v>25666.2</v>
      </c>
    </row>
    <row r="1736" spans="1:3">
      <c r="A1736" t="s">
        <v>81</v>
      </c>
      <c r="B1736" t="s">
        <v>1648</v>
      </c>
      <c r="C1736">
        <v>7474.15</v>
      </c>
    </row>
    <row r="1737" spans="1:3">
      <c r="A1737" t="s">
        <v>81</v>
      </c>
      <c r="B1737" t="s">
        <v>2846</v>
      </c>
      <c r="C1737">
        <v>87024</v>
      </c>
    </row>
    <row r="1738" spans="1:3">
      <c r="A1738" t="s">
        <v>81</v>
      </c>
      <c r="B1738" t="s">
        <v>2918</v>
      </c>
      <c r="C1738">
        <v>187984.44</v>
      </c>
    </row>
    <row r="1739" spans="1:3">
      <c r="A1739" t="s">
        <v>81</v>
      </c>
      <c r="B1739" t="s">
        <v>3494</v>
      </c>
      <c r="C1739">
        <v>31782.16</v>
      </c>
    </row>
    <row r="1740" spans="1:3">
      <c r="A1740" t="s">
        <v>81</v>
      </c>
      <c r="B1740" t="s">
        <v>1810</v>
      </c>
      <c r="C1740">
        <v>67617.55</v>
      </c>
    </row>
    <row r="1741" spans="1:3">
      <c r="A1741" t="s">
        <v>81</v>
      </c>
      <c r="B1741" t="s">
        <v>2224</v>
      </c>
      <c r="C1741">
        <v>22992.799999999999</v>
      </c>
    </row>
    <row r="1742" spans="1:3">
      <c r="A1742" t="s">
        <v>81</v>
      </c>
      <c r="B1742" t="s">
        <v>3490</v>
      </c>
      <c r="C1742">
        <v>14701.5</v>
      </c>
    </row>
    <row r="1743" spans="1:3">
      <c r="A1743" t="s">
        <v>81</v>
      </c>
      <c r="B1743" t="s">
        <v>1655</v>
      </c>
      <c r="C1743">
        <v>14818.44</v>
      </c>
    </row>
    <row r="1744" spans="1:3">
      <c r="A1744" t="s">
        <v>81</v>
      </c>
      <c r="B1744" t="s">
        <v>2376</v>
      </c>
      <c r="C1744">
        <v>11317.6</v>
      </c>
    </row>
    <row r="1745" spans="1:3">
      <c r="A1745" t="s">
        <v>81</v>
      </c>
      <c r="B1745" t="s">
        <v>2593</v>
      </c>
      <c r="C1745">
        <v>30518.28</v>
      </c>
    </row>
    <row r="1746" spans="1:3">
      <c r="A1746" t="s">
        <v>81</v>
      </c>
      <c r="B1746" t="s">
        <v>2404</v>
      </c>
      <c r="C1746">
        <v>18295.62</v>
      </c>
    </row>
    <row r="1747" spans="1:3">
      <c r="A1747" t="s">
        <v>81</v>
      </c>
      <c r="B1747" t="s">
        <v>2447</v>
      </c>
      <c r="C1747">
        <v>39255.480000000003</v>
      </c>
    </row>
    <row r="1748" spans="1:3">
      <c r="A1748" t="s">
        <v>81</v>
      </c>
      <c r="B1748" t="s">
        <v>1904</v>
      </c>
      <c r="C1748">
        <v>41139.360000000001</v>
      </c>
    </row>
    <row r="1749" spans="1:3">
      <c r="A1749" t="s">
        <v>81</v>
      </c>
      <c r="B1749" t="s">
        <v>2392</v>
      </c>
      <c r="C1749">
        <v>78583.5</v>
      </c>
    </row>
    <row r="1750" spans="1:3">
      <c r="A1750" t="s">
        <v>81</v>
      </c>
      <c r="B1750" t="s">
        <v>3066</v>
      </c>
      <c r="C1750">
        <v>33931.300000000003</v>
      </c>
    </row>
    <row r="1751" spans="1:3">
      <c r="A1751" t="s">
        <v>81</v>
      </c>
      <c r="B1751" t="s">
        <v>2957</v>
      </c>
      <c r="C1751">
        <v>105893.82</v>
      </c>
    </row>
    <row r="1752" spans="1:3">
      <c r="A1752" t="s">
        <v>81</v>
      </c>
      <c r="B1752" t="s">
        <v>1663</v>
      </c>
      <c r="C1752">
        <v>9161.0400000000009</v>
      </c>
    </row>
    <row r="1753" spans="1:3">
      <c r="A1753" t="s">
        <v>81</v>
      </c>
      <c r="B1753" t="s">
        <v>3471</v>
      </c>
      <c r="C1753">
        <v>119582.39999999999</v>
      </c>
    </row>
    <row r="1754" spans="1:3">
      <c r="A1754" t="s">
        <v>81</v>
      </c>
      <c r="B1754" t="s">
        <v>2626</v>
      </c>
      <c r="C1754">
        <v>25742.15</v>
      </c>
    </row>
    <row r="1755" spans="1:3">
      <c r="A1755" t="s">
        <v>81</v>
      </c>
      <c r="B1755" t="s">
        <v>2463</v>
      </c>
      <c r="C1755">
        <v>10746.75</v>
      </c>
    </row>
    <row r="1756" spans="1:3">
      <c r="A1756" t="s">
        <v>81</v>
      </c>
      <c r="B1756" t="s">
        <v>3047</v>
      </c>
      <c r="C1756">
        <v>38199</v>
      </c>
    </row>
    <row r="1757" spans="1:3">
      <c r="A1757" t="s">
        <v>81</v>
      </c>
      <c r="B1757" t="s">
        <v>3145</v>
      </c>
      <c r="C1757">
        <v>8984.0400000000009</v>
      </c>
    </row>
    <row r="1758" spans="1:3">
      <c r="A1758" t="s">
        <v>81</v>
      </c>
      <c r="B1758" t="s">
        <v>3111</v>
      </c>
      <c r="C1758">
        <v>76697.460000000006</v>
      </c>
    </row>
    <row r="1759" spans="1:3">
      <c r="A1759" t="s">
        <v>81</v>
      </c>
      <c r="B1759" t="s">
        <v>2382</v>
      </c>
      <c r="C1759">
        <v>33572.639999999999</v>
      </c>
    </row>
    <row r="1760" spans="1:3">
      <c r="A1760" t="s">
        <v>81</v>
      </c>
      <c r="B1760" t="s">
        <v>2306</v>
      </c>
      <c r="C1760">
        <v>27677.65</v>
      </c>
    </row>
    <row r="1761" spans="1:3">
      <c r="A1761" t="s">
        <v>81</v>
      </c>
      <c r="B1761" t="s">
        <v>2272</v>
      </c>
      <c r="C1761">
        <v>65818.98</v>
      </c>
    </row>
    <row r="1762" spans="1:3">
      <c r="A1762" t="s">
        <v>81</v>
      </c>
      <c r="B1762" t="s">
        <v>3161</v>
      </c>
      <c r="C1762">
        <v>11556.16</v>
      </c>
    </row>
    <row r="1763" spans="1:3">
      <c r="A1763" t="s">
        <v>81</v>
      </c>
      <c r="B1763" t="s">
        <v>2056</v>
      </c>
      <c r="C1763">
        <v>26364</v>
      </c>
    </row>
    <row r="1764" spans="1:3">
      <c r="A1764" t="s">
        <v>81</v>
      </c>
      <c r="B1764" t="s">
        <v>2680</v>
      </c>
      <c r="C1764">
        <v>26924.799999999999</v>
      </c>
    </row>
    <row r="1765" spans="1:3">
      <c r="A1765" t="s">
        <v>81</v>
      </c>
      <c r="B1765" t="s">
        <v>2233</v>
      </c>
      <c r="C1765">
        <v>16295.39</v>
      </c>
    </row>
    <row r="1766" spans="1:3">
      <c r="A1766" t="s">
        <v>81</v>
      </c>
      <c r="B1766" t="s">
        <v>2352</v>
      </c>
      <c r="C1766">
        <v>9465.66</v>
      </c>
    </row>
    <row r="1767" spans="1:3">
      <c r="A1767" t="s">
        <v>81</v>
      </c>
      <c r="B1767" t="s">
        <v>2459</v>
      </c>
      <c r="C1767">
        <v>41527.599999999999</v>
      </c>
    </row>
    <row r="1768" spans="1:3">
      <c r="A1768" t="s">
        <v>81</v>
      </c>
      <c r="B1768" t="s">
        <v>1812</v>
      </c>
      <c r="C1768">
        <v>19822.080000000002</v>
      </c>
    </row>
    <row r="1769" spans="1:3">
      <c r="A1769" t="s">
        <v>81</v>
      </c>
      <c r="B1769" t="s">
        <v>3324</v>
      </c>
      <c r="C1769">
        <v>53510.400000000001</v>
      </c>
    </row>
    <row r="1770" spans="1:3">
      <c r="A1770" t="s">
        <v>81</v>
      </c>
      <c r="B1770" t="s">
        <v>2176</v>
      </c>
      <c r="C1770">
        <v>106353</v>
      </c>
    </row>
    <row r="1771" spans="1:3">
      <c r="A1771" t="s">
        <v>81</v>
      </c>
      <c r="B1771" t="s">
        <v>3287</v>
      </c>
      <c r="C1771">
        <v>17103.04</v>
      </c>
    </row>
    <row r="1772" spans="1:3">
      <c r="A1772" t="s">
        <v>81</v>
      </c>
      <c r="B1772" t="s">
        <v>2622</v>
      </c>
      <c r="C1772">
        <v>9192.2000000000007</v>
      </c>
    </row>
    <row r="1773" spans="1:3">
      <c r="A1773" t="s">
        <v>81</v>
      </c>
      <c r="B1773" t="s">
        <v>3103</v>
      </c>
      <c r="C1773">
        <v>28882.28</v>
      </c>
    </row>
    <row r="1774" spans="1:3">
      <c r="A1774" t="s">
        <v>81</v>
      </c>
      <c r="B1774" t="s">
        <v>1988</v>
      </c>
      <c r="C1774">
        <v>28246.68</v>
      </c>
    </row>
    <row r="1775" spans="1:3">
      <c r="A1775" t="s">
        <v>81</v>
      </c>
      <c r="B1775" t="s">
        <v>2174</v>
      </c>
      <c r="C1775">
        <v>107516.78</v>
      </c>
    </row>
    <row r="1776" spans="1:3">
      <c r="A1776" t="s">
        <v>81</v>
      </c>
      <c r="B1776" t="s">
        <v>3485</v>
      </c>
      <c r="C1776">
        <v>13121.16</v>
      </c>
    </row>
    <row r="1777" spans="1:3">
      <c r="A1777" t="s">
        <v>81</v>
      </c>
      <c r="B1777" t="s">
        <v>2235</v>
      </c>
      <c r="C1777">
        <v>100393.92</v>
      </c>
    </row>
    <row r="1778" spans="1:3">
      <c r="A1778" t="s">
        <v>81</v>
      </c>
      <c r="B1778" t="s">
        <v>3000</v>
      </c>
      <c r="C1778">
        <v>21456.240000000002</v>
      </c>
    </row>
    <row r="1779" spans="1:3">
      <c r="A1779" t="s">
        <v>81</v>
      </c>
      <c r="B1779" t="s">
        <v>3361</v>
      </c>
      <c r="C1779">
        <v>22633.919999999998</v>
      </c>
    </row>
    <row r="1780" spans="1:3">
      <c r="A1780" t="s">
        <v>1574</v>
      </c>
      <c r="B1780" t="s">
        <v>1756</v>
      </c>
      <c r="C1780">
        <v>302831.09999999998</v>
      </c>
    </row>
    <row r="1781" spans="1:3">
      <c r="A1781" t="s">
        <v>1574</v>
      </c>
      <c r="B1781" t="s">
        <v>1703</v>
      </c>
      <c r="C1781">
        <v>379949.64</v>
      </c>
    </row>
    <row r="1782" spans="1:3">
      <c r="A1782" t="s">
        <v>1574</v>
      </c>
      <c r="B1782" t="s">
        <v>2794</v>
      </c>
      <c r="C1782">
        <v>66062.19</v>
      </c>
    </row>
    <row r="1783" spans="1:3">
      <c r="A1783" t="s">
        <v>1574</v>
      </c>
      <c r="B1783" t="s">
        <v>1705</v>
      </c>
      <c r="C1783">
        <v>445922.4</v>
      </c>
    </row>
    <row r="1784" spans="1:3">
      <c r="A1784" t="s">
        <v>1574</v>
      </c>
      <c r="B1784" t="s">
        <v>2746</v>
      </c>
      <c r="C1784">
        <v>14716.52</v>
      </c>
    </row>
    <row r="1785" spans="1:3">
      <c r="A1785" t="s">
        <v>1574</v>
      </c>
      <c r="B1785" t="s">
        <v>1609</v>
      </c>
      <c r="C1785">
        <v>50482.32</v>
      </c>
    </row>
    <row r="1786" spans="1:3">
      <c r="A1786" t="s">
        <v>1574</v>
      </c>
      <c r="B1786" t="s">
        <v>1687</v>
      </c>
      <c r="C1786">
        <v>336528</v>
      </c>
    </row>
    <row r="1787" spans="1:3">
      <c r="A1787" t="s">
        <v>1574</v>
      </c>
      <c r="B1787" t="s">
        <v>2018</v>
      </c>
      <c r="C1787">
        <v>36057.97</v>
      </c>
    </row>
    <row r="1788" spans="1:3">
      <c r="A1788" t="s">
        <v>1574</v>
      </c>
      <c r="B1788" t="s">
        <v>2748</v>
      </c>
      <c r="C1788">
        <v>445284</v>
      </c>
    </row>
    <row r="1789" spans="1:3">
      <c r="A1789" t="s">
        <v>1574</v>
      </c>
      <c r="B1789" t="s">
        <v>1577</v>
      </c>
      <c r="C1789">
        <v>560867.15999999992</v>
      </c>
    </row>
    <row r="1790" spans="1:3">
      <c r="A1790" t="s">
        <v>1574</v>
      </c>
      <c r="B1790" t="s">
        <v>1615</v>
      </c>
      <c r="C1790">
        <v>180748.26</v>
      </c>
    </row>
    <row r="1791" spans="1:3">
      <c r="A1791" t="s">
        <v>1574</v>
      </c>
      <c r="B1791" t="s">
        <v>1894</v>
      </c>
      <c r="C1791">
        <v>277039.56</v>
      </c>
    </row>
    <row r="1792" spans="1:3">
      <c r="A1792" t="s">
        <v>1574</v>
      </c>
      <c r="B1792" t="s">
        <v>1858</v>
      </c>
      <c r="C1792">
        <v>59114.26</v>
      </c>
    </row>
    <row r="1793" spans="1:3">
      <c r="A1793" t="s">
        <v>1574</v>
      </c>
      <c r="B1793" t="s">
        <v>2856</v>
      </c>
      <c r="C1793">
        <v>125408.12</v>
      </c>
    </row>
    <row r="1794" spans="1:3">
      <c r="A1794" t="s">
        <v>1574</v>
      </c>
      <c r="B1794" t="s">
        <v>1876</v>
      </c>
      <c r="C1794">
        <v>544771.80000000005</v>
      </c>
    </row>
    <row r="1795" spans="1:3">
      <c r="A1795" t="s">
        <v>1574</v>
      </c>
      <c r="B1795" t="s">
        <v>3339</v>
      </c>
      <c r="C1795">
        <v>524106.36</v>
      </c>
    </row>
    <row r="1796" spans="1:3">
      <c r="A1796" t="s">
        <v>1574</v>
      </c>
      <c r="B1796" t="s">
        <v>2834</v>
      </c>
      <c r="C1796">
        <v>299756.15999999997</v>
      </c>
    </row>
    <row r="1797" spans="1:3">
      <c r="A1797" t="s">
        <v>1574</v>
      </c>
      <c r="B1797" t="s">
        <v>1738</v>
      </c>
      <c r="C1797">
        <v>90092</v>
      </c>
    </row>
    <row r="1798" spans="1:3">
      <c r="A1798" t="s">
        <v>1574</v>
      </c>
      <c r="B1798" t="s">
        <v>1878</v>
      </c>
      <c r="C1798">
        <v>185151.42</v>
      </c>
    </row>
    <row r="1799" spans="1:3">
      <c r="A1799" t="s">
        <v>1574</v>
      </c>
      <c r="B1799" t="s">
        <v>2502</v>
      </c>
      <c r="C1799">
        <v>489633.6</v>
      </c>
    </row>
    <row r="1800" spans="1:3">
      <c r="A1800" t="s">
        <v>1574</v>
      </c>
      <c r="B1800" t="s">
        <v>3308</v>
      </c>
      <c r="C1800">
        <v>259144.34</v>
      </c>
    </row>
    <row r="1801" spans="1:3">
      <c r="A1801" t="s">
        <v>1574</v>
      </c>
      <c r="B1801" t="s">
        <v>2484</v>
      </c>
      <c r="C1801">
        <v>287627.7</v>
      </c>
    </row>
    <row r="1802" spans="1:3">
      <c r="A1802" t="s">
        <v>1574</v>
      </c>
      <c r="B1802" t="s">
        <v>3417</v>
      </c>
      <c r="C1802">
        <v>280736.40000000002</v>
      </c>
    </row>
    <row r="1803" spans="1:3">
      <c r="A1803" t="s">
        <v>1574</v>
      </c>
      <c r="B1803" t="s">
        <v>2896</v>
      </c>
      <c r="C1803">
        <v>59207.34</v>
      </c>
    </row>
    <row r="1804" spans="1:3">
      <c r="A1804" t="s">
        <v>1574</v>
      </c>
      <c r="B1804" t="s">
        <v>1816</v>
      </c>
      <c r="C1804">
        <v>68777.42</v>
      </c>
    </row>
    <row r="1805" spans="1:3">
      <c r="A1805" t="s">
        <v>1574</v>
      </c>
      <c r="B1805" t="s">
        <v>3149</v>
      </c>
      <c r="C1805">
        <v>192714.23999999999</v>
      </c>
    </row>
    <row r="1806" spans="1:3">
      <c r="A1806" t="s">
        <v>1574</v>
      </c>
      <c r="B1806" t="s">
        <v>1575</v>
      </c>
      <c r="C1806">
        <v>35802.839999999997</v>
      </c>
    </row>
    <row r="1807" spans="1:3">
      <c r="A1807" t="s">
        <v>1574</v>
      </c>
      <c r="B1807" t="s">
        <v>3182</v>
      </c>
      <c r="C1807">
        <v>52787.519999999997</v>
      </c>
    </row>
    <row r="1808" spans="1:3">
      <c r="A1808" t="s">
        <v>1574</v>
      </c>
      <c r="B1808" t="s">
        <v>2992</v>
      </c>
      <c r="C1808">
        <v>283452.46999999997</v>
      </c>
    </row>
    <row r="1809" spans="1:3">
      <c r="A1809" t="s">
        <v>1574</v>
      </c>
      <c r="B1809" t="s">
        <v>2910</v>
      </c>
      <c r="C1809">
        <v>46514.16</v>
      </c>
    </row>
    <row r="1810" spans="1:3">
      <c r="A1810" t="s">
        <v>1574</v>
      </c>
      <c r="B1810" t="s">
        <v>1900</v>
      </c>
      <c r="C1810">
        <v>108090.9</v>
      </c>
    </row>
    <row r="1811" spans="1:3">
      <c r="A1811" t="s">
        <v>1574</v>
      </c>
      <c r="B1811" t="s">
        <v>1986</v>
      </c>
      <c r="C1811">
        <v>71026.759999999995</v>
      </c>
    </row>
    <row r="1812" spans="1:3">
      <c r="A1812" t="s">
        <v>1574</v>
      </c>
      <c r="B1812" t="s">
        <v>3310</v>
      </c>
      <c r="C1812">
        <v>205484.94</v>
      </c>
    </row>
    <row r="1813" spans="1:3">
      <c r="A1813" t="s">
        <v>1574</v>
      </c>
      <c r="B1813" t="s">
        <v>2302</v>
      </c>
      <c r="C1813">
        <v>245571.20000000001</v>
      </c>
    </row>
    <row r="1814" spans="1:3">
      <c r="A1814" t="s">
        <v>1574</v>
      </c>
      <c r="B1814" t="s">
        <v>1838</v>
      </c>
      <c r="C1814">
        <v>122737.60000000001</v>
      </c>
    </row>
    <row r="1815" spans="1:3">
      <c r="A1815" t="s">
        <v>1574</v>
      </c>
      <c r="B1815" t="s">
        <v>2228</v>
      </c>
      <c r="C1815">
        <v>121645.36</v>
      </c>
    </row>
    <row r="1816" spans="1:3">
      <c r="A1816" t="s">
        <v>1574</v>
      </c>
      <c r="B1816" t="s">
        <v>2425</v>
      </c>
      <c r="C1816">
        <v>103605.48</v>
      </c>
    </row>
    <row r="1817" spans="1:3">
      <c r="A1817" t="s">
        <v>1574</v>
      </c>
      <c r="B1817" t="s">
        <v>3232</v>
      </c>
      <c r="C1817">
        <v>23623.759999999998</v>
      </c>
    </row>
    <row r="1818" spans="1:3">
      <c r="A1818" t="s">
        <v>1574</v>
      </c>
      <c r="B1818" t="s">
        <v>2754</v>
      </c>
      <c r="C1818">
        <v>186530.96</v>
      </c>
    </row>
    <row r="1819" spans="1:3">
      <c r="A1819" t="s">
        <v>1574</v>
      </c>
      <c r="B1819" t="s">
        <v>3174</v>
      </c>
      <c r="C1819">
        <v>193818.23999999999</v>
      </c>
    </row>
    <row r="1820" spans="1:3">
      <c r="A1820" t="s">
        <v>1574</v>
      </c>
      <c r="B1820" t="s">
        <v>2411</v>
      </c>
      <c r="C1820">
        <v>71496</v>
      </c>
    </row>
    <row r="1821" spans="1:3">
      <c r="A1821" t="s">
        <v>1574</v>
      </c>
      <c r="B1821" t="s">
        <v>3141</v>
      </c>
      <c r="C1821">
        <v>30143.86</v>
      </c>
    </row>
    <row r="1822" spans="1:3">
      <c r="A1822" t="s">
        <v>1574</v>
      </c>
      <c r="B1822" t="s">
        <v>3498</v>
      </c>
      <c r="C1822">
        <v>155350.79999999999</v>
      </c>
    </row>
    <row r="1823" spans="1:3">
      <c r="A1823" t="s">
        <v>1574</v>
      </c>
      <c r="B1823" t="s">
        <v>1597</v>
      </c>
      <c r="C1823">
        <v>174595.41</v>
      </c>
    </row>
    <row r="1824" spans="1:3">
      <c r="A1824" t="s">
        <v>1574</v>
      </c>
      <c r="B1824" t="s">
        <v>2694</v>
      </c>
      <c r="C1824">
        <v>283860.47999999998</v>
      </c>
    </row>
    <row r="1825" spans="1:3">
      <c r="A1825" t="s">
        <v>1574</v>
      </c>
      <c r="B1825" t="s">
        <v>2344</v>
      </c>
      <c r="C1825">
        <v>74462.55</v>
      </c>
    </row>
    <row r="1826" spans="1:3">
      <c r="A1826" t="s">
        <v>1574</v>
      </c>
      <c r="B1826" t="s">
        <v>1764</v>
      </c>
      <c r="C1826">
        <v>72230.399999999994</v>
      </c>
    </row>
    <row r="1827" spans="1:3">
      <c r="A1827" t="s">
        <v>1650</v>
      </c>
      <c r="B1827" t="s">
        <v>1673</v>
      </c>
      <c r="C1827">
        <v>26518.95</v>
      </c>
    </row>
    <row r="1828" spans="1:3">
      <c r="A1828" t="s">
        <v>1650</v>
      </c>
      <c r="B1828" t="s">
        <v>1828</v>
      </c>
      <c r="C1828">
        <v>54393.1</v>
      </c>
    </row>
    <row r="1829" spans="1:3">
      <c r="A1829" t="s">
        <v>1650</v>
      </c>
      <c r="B1829" t="s">
        <v>1920</v>
      </c>
      <c r="C1829">
        <v>38411.1</v>
      </c>
    </row>
    <row r="1830" spans="1:3">
      <c r="A1830" t="s">
        <v>1650</v>
      </c>
      <c r="B1830" t="s">
        <v>3488</v>
      </c>
      <c r="C1830">
        <v>8156.7</v>
      </c>
    </row>
    <row r="1831" spans="1:3">
      <c r="A1831" t="s">
        <v>1650</v>
      </c>
      <c r="B1831" t="s">
        <v>2208</v>
      </c>
      <c r="C1831">
        <v>46089.120000000003</v>
      </c>
    </row>
    <row r="1832" spans="1:3">
      <c r="A1832" t="s">
        <v>1650</v>
      </c>
      <c r="B1832" t="s">
        <v>2658</v>
      </c>
      <c r="C1832">
        <v>41375.699999999997</v>
      </c>
    </row>
    <row r="1833" spans="1:3">
      <c r="A1833" t="s">
        <v>1650</v>
      </c>
      <c r="B1833" t="s">
        <v>1671</v>
      </c>
      <c r="C1833">
        <v>2630.64</v>
      </c>
    </row>
    <row r="1834" spans="1:3">
      <c r="A1834" t="s">
        <v>1650</v>
      </c>
      <c r="B1834" t="s">
        <v>3049</v>
      </c>
      <c r="C1834">
        <v>11247.36</v>
      </c>
    </row>
    <row r="1835" spans="1:3">
      <c r="A1835" t="s">
        <v>1650</v>
      </c>
      <c r="B1835" t="s">
        <v>1994</v>
      </c>
      <c r="C1835">
        <v>73105.759999999995</v>
      </c>
    </row>
    <row r="1836" spans="1:3">
      <c r="A1836" t="s">
        <v>1650</v>
      </c>
      <c r="B1836" t="s">
        <v>3159</v>
      </c>
      <c r="C1836">
        <v>57985.5</v>
      </c>
    </row>
    <row r="1837" spans="1:3">
      <c r="A1837" t="s">
        <v>1650</v>
      </c>
      <c r="B1837" t="s">
        <v>1786</v>
      </c>
      <c r="C1837">
        <v>27960.240000000002</v>
      </c>
    </row>
    <row r="1838" spans="1:3">
      <c r="A1838" t="s">
        <v>1650</v>
      </c>
      <c r="B1838" t="s">
        <v>2256</v>
      </c>
      <c r="C1838">
        <v>44196</v>
      </c>
    </row>
    <row r="1839" spans="1:3">
      <c r="A1839" t="s">
        <v>1650</v>
      </c>
      <c r="B1839" t="s">
        <v>2216</v>
      </c>
      <c r="C1839">
        <v>21307.65</v>
      </c>
    </row>
    <row r="1840" spans="1:3">
      <c r="A1840" t="s">
        <v>1650</v>
      </c>
      <c r="B1840" t="s">
        <v>3261</v>
      </c>
      <c r="C1840">
        <v>71782.48</v>
      </c>
    </row>
    <row r="1841" spans="1:3">
      <c r="A1841" t="s">
        <v>1650</v>
      </c>
      <c r="B1841" t="s">
        <v>3147</v>
      </c>
      <c r="C1841">
        <v>51328.800000000003</v>
      </c>
    </row>
    <row r="1842" spans="1:3">
      <c r="A1842" t="s">
        <v>1650</v>
      </c>
      <c r="B1842" t="s">
        <v>2390</v>
      </c>
      <c r="C1842">
        <v>64939.399999999994</v>
      </c>
    </row>
    <row r="1843" spans="1:3">
      <c r="A1843" t="s">
        <v>1650</v>
      </c>
      <c r="B1843" t="s">
        <v>2646</v>
      </c>
      <c r="C1843">
        <v>63106.559999999998</v>
      </c>
    </row>
    <row r="1844" spans="1:3">
      <c r="A1844" t="s">
        <v>1650</v>
      </c>
      <c r="B1844" t="s">
        <v>1868</v>
      </c>
      <c r="C1844">
        <v>8844.0499999999993</v>
      </c>
    </row>
    <row r="1845" spans="1:3">
      <c r="A1845" t="s">
        <v>1650</v>
      </c>
      <c r="B1845" t="s">
        <v>1952</v>
      </c>
      <c r="C1845">
        <v>69821.88</v>
      </c>
    </row>
    <row r="1846" spans="1:3">
      <c r="A1846" t="s">
        <v>1650</v>
      </c>
      <c r="B1846" t="s">
        <v>2543</v>
      </c>
      <c r="C1846">
        <v>70593.19</v>
      </c>
    </row>
    <row r="1847" spans="1:3">
      <c r="A1847" t="s">
        <v>1650</v>
      </c>
      <c r="B1847" t="s">
        <v>2038</v>
      </c>
      <c r="C1847">
        <v>34358.94</v>
      </c>
    </row>
    <row r="1848" spans="1:3">
      <c r="A1848" t="s">
        <v>1650</v>
      </c>
      <c r="B1848" t="s">
        <v>2421</v>
      </c>
      <c r="C1848">
        <v>57861</v>
      </c>
    </row>
    <row r="1849" spans="1:3">
      <c r="A1849" t="s">
        <v>1650</v>
      </c>
      <c r="B1849" t="s">
        <v>1665</v>
      </c>
      <c r="C1849">
        <v>65621.25</v>
      </c>
    </row>
    <row r="1850" spans="1:3">
      <c r="A1850" t="s">
        <v>1650</v>
      </c>
      <c r="B1850" t="s">
        <v>1944</v>
      </c>
      <c r="C1850">
        <v>44064</v>
      </c>
    </row>
    <row r="1851" spans="1:3">
      <c r="A1851" t="s">
        <v>1650</v>
      </c>
      <c r="B1851" t="s">
        <v>3402</v>
      </c>
      <c r="C1851">
        <v>82566</v>
      </c>
    </row>
    <row r="1852" spans="1:3">
      <c r="A1852" t="s">
        <v>1650</v>
      </c>
      <c r="B1852" t="s">
        <v>3275</v>
      </c>
      <c r="C1852">
        <v>4110.12</v>
      </c>
    </row>
    <row r="1853" spans="1:3">
      <c r="A1853" t="s">
        <v>1650</v>
      </c>
      <c r="B1853" t="s">
        <v>3155</v>
      </c>
      <c r="C1853">
        <v>52934.400000000001</v>
      </c>
    </row>
    <row r="1854" spans="1:3">
      <c r="A1854" t="s">
        <v>1650</v>
      </c>
      <c r="B1854" t="s">
        <v>2358</v>
      </c>
      <c r="C1854">
        <v>13022.24</v>
      </c>
    </row>
    <row r="1855" spans="1:3">
      <c r="A1855" t="s">
        <v>1650</v>
      </c>
      <c r="B1855" t="s">
        <v>2784</v>
      </c>
      <c r="C1855">
        <v>3758.48</v>
      </c>
    </row>
    <row r="1856" spans="1:3">
      <c r="A1856" t="s">
        <v>1650</v>
      </c>
      <c r="B1856" t="s">
        <v>2557</v>
      </c>
      <c r="C1856">
        <v>9628.2000000000007</v>
      </c>
    </row>
    <row r="1857" spans="1:3">
      <c r="A1857" t="s">
        <v>1650</v>
      </c>
      <c r="B1857" t="s">
        <v>1651</v>
      </c>
      <c r="C1857">
        <v>5326.8</v>
      </c>
    </row>
    <row r="1858" spans="1:3">
      <c r="A1858" t="s">
        <v>1650</v>
      </c>
      <c r="B1858" t="s">
        <v>3208</v>
      </c>
      <c r="C1858">
        <v>52189.599999999999</v>
      </c>
    </row>
    <row r="1859" spans="1:3">
      <c r="A1859" t="s">
        <v>1650</v>
      </c>
      <c r="B1859" t="s">
        <v>2252</v>
      </c>
      <c r="C1859">
        <v>8697.7800000000007</v>
      </c>
    </row>
    <row r="1860" spans="1:3">
      <c r="A1860" t="s">
        <v>1650</v>
      </c>
      <c r="B1860" t="s">
        <v>1982</v>
      </c>
      <c r="C1860">
        <v>13186.68</v>
      </c>
    </row>
    <row r="1861" spans="1:3">
      <c r="A1861" t="s">
        <v>1650</v>
      </c>
      <c r="B1861" t="s">
        <v>2400</v>
      </c>
      <c r="C1861">
        <v>87645.18</v>
      </c>
    </row>
    <row r="1862" spans="1:3">
      <c r="A1862" t="s">
        <v>1650</v>
      </c>
      <c r="B1862" t="s">
        <v>1826</v>
      </c>
      <c r="C1862">
        <v>37444.68</v>
      </c>
    </row>
    <row r="1863" spans="1:3">
      <c r="A1863" t="s">
        <v>1650</v>
      </c>
      <c r="B1863" t="s">
        <v>3226</v>
      </c>
      <c r="C1863">
        <v>22222.2</v>
      </c>
    </row>
    <row r="1864" spans="1:3">
      <c r="A1864" t="s">
        <v>1650</v>
      </c>
      <c r="B1864" t="s">
        <v>2700</v>
      </c>
      <c r="C1864">
        <v>44969.2</v>
      </c>
    </row>
    <row r="1865" spans="1:3">
      <c r="A1865" t="s">
        <v>1650</v>
      </c>
      <c r="B1865" t="s">
        <v>1848</v>
      </c>
      <c r="C1865">
        <v>52265.88</v>
      </c>
    </row>
    <row r="1866" spans="1:3">
      <c r="A1866" t="s">
        <v>1650</v>
      </c>
      <c r="B1866" t="s">
        <v>3300</v>
      </c>
      <c r="C1866">
        <v>23616</v>
      </c>
    </row>
    <row r="1867" spans="1:3">
      <c r="A1867" t="s">
        <v>1650</v>
      </c>
      <c r="B1867" t="s">
        <v>2764</v>
      </c>
      <c r="C1867">
        <v>86695.2</v>
      </c>
    </row>
    <row r="1868" spans="1:3">
      <c r="A1868" t="s">
        <v>1650</v>
      </c>
      <c r="B1868" t="s">
        <v>2433</v>
      </c>
      <c r="C1868">
        <v>22514.240000000002</v>
      </c>
    </row>
    <row r="1869" spans="1:3">
      <c r="A1869" t="s">
        <v>1650</v>
      </c>
      <c r="B1869" t="s">
        <v>3137</v>
      </c>
      <c r="C1869">
        <v>16330.16</v>
      </c>
    </row>
    <row r="1870" spans="1:3">
      <c r="A1870" t="s">
        <v>1650</v>
      </c>
      <c r="B1870" t="s">
        <v>2068</v>
      </c>
      <c r="C1870">
        <v>42714.2</v>
      </c>
    </row>
    <row r="1871" spans="1:3">
      <c r="A1871" t="s">
        <v>1650</v>
      </c>
      <c r="B1871" t="s">
        <v>2984</v>
      </c>
      <c r="C1871">
        <v>24983</v>
      </c>
    </row>
    <row r="1872" spans="1:3">
      <c r="A1872" t="s">
        <v>1650</v>
      </c>
      <c r="B1872" t="s">
        <v>1906</v>
      </c>
      <c r="C1872">
        <v>46972.800000000003</v>
      </c>
    </row>
    <row r="1873" spans="1:3">
      <c r="A1873" t="s">
        <v>1650</v>
      </c>
      <c r="B1873" t="s">
        <v>1657</v>
      </c>
      <c r="C1873">
        <v>14584.4</v>
      </c>
    </row>
    <row r="1874" spans="1:3">
      <c r="A1874" t="s">
        <v>1650</v>
      </c>
      <c r="B1874" t="s">
        <v>1874</v>
      </c>
      <c r="C1874">
        <v>40246.75</v>
      </c>
    </row>
    <row r="1875" spans="1:3">
      <c r="A1875" t="s">
        <v>1534</v>
      </c>
      <c r="B1875" t="s">
        <v>1579</v>
      </c>
      <c r="C1875">
        <v>22123.200000000001</v>
      </c>
    </row>
    <row r="1876" spans="1:3">
      <c r="A1876" t="s">
        <v>1534</v>
      </c>
      <c r="B1876" t="s">
        <v>1599</v>
      </c>
      <c r="C1876">
        <v>1893.06</v>
      </c>
    </row>
    <row r="1877" spans="1:3">
      <c r="A1877" t="s">
        <v>1534</v>
      </c>
      <c r="B1877" t="s">
        <v>2567</v>
      </c>
      <c r="C1877">
        <v>6255.15</v>
      </c>
    </row>
    <row r="1878" spans="1:3">
      <c r="A1878" t="s">
        <v>1534</v>
      </c>
      <c r="B1878" t="s">
        <v>1748</v>
      </c>
      <c r="C1878">
        <v>6317.2</v>
      </c>
    </row>
    <row r="1879" spans="1:3">
      <c r="A1879" t="s">
        <v>1534</v>
      </c>
      <c r="B1879" t="s">
        <v>1752</v>
      </c>
      <c r="C1879">
        <v>24708.240000000002</v>
      </c>
    </row>
    <row r="1880" spans="1:3">
      <c r="A1880" t="s">
        <v>1534</v>
      </c>
      <c r="B1880" t="s">
        <v>2094</v>
      </c>
      <c r="C1880">
        <v>1917.16</v>
      </c>
    </row>
    <row r="1881" spans="1:3">
      <c r="A1881" t="s">
        <v>1534</v>
      </c>
      <c r="B1881" t="s">
        <v>2326</v>
      </c>
      <c r="C1881">
        <v>5565.15</v>
      </c>
    </row>
    <row r="1882" spans="1:3">
      <c r="A1882" t="s">
        <v>1534</v>
      </c>
      <c r="B1882" t="s">
        <v>2666</v>
      </c>
      <c r="C1882">
        <v>21108.639999999999</v>
      </c>
    </row>
    <row r="1883" spans="1:3">
      <c r="A1883" t="s">
        <v>1534</v>
      </c>
      <c r="B1883" t="s">
        <v>1960</v>
      </c>
      <c r="C1883">
        <v>5913.96</v>
      </c>
    </row>
    <row r="1884" spans="1:3">
      <c r="A1884" t="s">
        <v>1534</v>
      </c>
      <c r="B1884" t="s">
        <v>2156</v>
      </c>
      <c r="C1884">
        <v>15810.27</v>
      </c>
    </row>
    <row r="1885" spans="1:3">
      <c r="A1885" t="s">
        <v>1534</v>
      </c>
      <c r="B1885" t="s">
        <v>2278</v>
      </c>
      <c r="C1885">
        <v>7399.25</v>
      </c>
    </row>
    <row r="1886" spans="1:3">
      <c r="A1886" t="s">
        <v>1534</v>
      </c>
      <c r="B1886" t="s">
        <v>2752</v>
      </c>
      <c r="C1886">
        <v>4201.47</v>
      </c>
    </row>
    <row r="1887" spans="1:3">
      <c r="A1887" t="s">
        <v>1534</v>
      </c>
      <c r="B1887" t="s">
        <v>1806</v>
      </c>
      <c r="C1887">
        <v>25354.560000000001</v>
      </c>
    </row>
    <row r="1888" spans="1:3">
      <c r="A1888" t="s">
        <v>1534</v>
      </c>
      <c r="B1888" t="s">
        <v>1864</v>
      </c>
      <c r="C1888">
        <v>12798</v>
      </c>
    </row>
    <row r="1889" spans="1:3">
      <c r="A1889" t="s">
        <v>1534</v>
      </c>
      <c r="B1889" t="s">
        <v>1535</v>
      </c>
      <c r="C1889">
        <v>8745.6</v>
      </c>
    </row>
    <row r="1890" spans="1:3">
      <c r="A1890" t="s">
        <v>1534</v>
      </c>
      <c r="B1890" t="s">
        <v>2058</v>
      </c>
      <c r="C1890">
        <v>3842.72</v>
      </c>
    </row>
    <row r="1891" spans="1:3">
      <c r="A1891" t="s">
        <v>1534</v>
      </c>
      <c r="B1891" t="s">
        <v>1545</v>
      </c>
      <c r="C1891">
        <v>3484.69</v>
      </c>
    </row>
    <row r="1892" spans="1:3">
      <c r="A1892" t="s">
        <v>1534</v>
      </c>
      <c r="B1892" t="s">
        <v>3475</v>
      </c>
      <c r="C1892">
        <v>2896.74</v>
      </c>
    </row>
    <row r="1893" spans="1:3">
      <c r="A1893" t="s">
        <v>1534</v>
      </c>
      <c r="B1893" t="s">
        <v>2549</v>
      </c>
      <c r="C1893">
        <v>4790.3999999999996</v>
      </c>
    </row>
    <row r="1894" spans="1:3">
      <c r="A1894" t="s">
        <v>1534</v>
      </c>
      <c r="B1894" t="s">
        <v>1928</v>
      </c>
      <c r="C1894">
        <v>15780.6</v>
      </c>
    </row>
    <row r="1895" spans="1:3">
      <c r="A1895" t="s">
        <v>1534</v>
      </c>
      <c r="B1895" t="s">
        <v>2129</v>
      </c>
      <c r="C1895">
        <v>1089</v>
      </c>
    </row>
    <row r="1896" spans="1:3">
      <c r="A1896" t="s">
        <v>1534</v>
      </c>
      <c r="B1896" t="s">
        <v>3473</v>
      </c>
      <c r="C1896">
        <v>13050.96</v>
      </c>
    </row>
    <row r="1897" spans="1:3">
      <c r="A1897" t="s">
        <v>1534</v>
      </c>
      <c r="B1897" t="s">
        <v>2445</v>
      </c>
      <c r="C1897">
        <v>3082.05</v>
      </c>
    </row>
    <row r="1898" spans="1:3">
      <c r="A1898" t="s">
        <v>1534</v>
      </c>
      <c r="B1898" t="s">
        <v>1950</v>
      </c>
      <c r="C1898">
        <v>24353.279999999999</v>
      </c>
    </row>
    <row r="1899" spans="1:3">
      <c r="A1899" t="s">
        <v>1534</v>
      </c>
      <c r="B1899" t="s">
        <v>3465</v>
      </c>
      <c r="C1899">
        <v>12088</v>
      </c>
    </row>
    <row r="1900" spans="1:3">
      <c r="A1900" t="s">
        <v>1534</v>
      </c>
      <c r="B1900" t="s">
        <v>2116</v>
      </c>
      <c r="C1900">
        <v>7534.08</v>
      </c>
    </row>
    <row r="1901" spans="1:3">
      <c r="A1901" t="s">
        <v>1534</v>
      </c>
      <c r="B1901" t="s">
        <v>2415</v>
      </c>
      <c r="C1901">
        <v>3402</v>
      </c>
    </row>
    <row r="1902" spans="1:3">
      <c r="A1902" t="s">
        <v>1534</v>
      </c>
      <c r="B1902" t="s">
        <v>2597</v>
      </c>
      <c r="C1902">
        <v>9999.9</v>
      </c>
    </row>
    <row r="1903" spans="1:3">
      <c r="A1903" t="s">
        <v>1534</v>
      </c>
      <c r="B1903" t="s">
        <v>1966</v>
      </c>
      <c r="C1903">
        <v>8334.24</v>
      </c>
    </row>
    <row r="1904" spans="1:3">
      <c r="A1904" t="s">
        <v>1534</v>
      </c>
      <c r="B1904" t="s">
        <v>3312</v>
      </c>
      <c r="C1904">
        <v>4543.4799999999996</v>
      </c>
    </row>
    <row r="1905" spans="1:3">
      <c r="A1905" t="s">
        <v>1534</v>
      </c>
      <c r="B1905" t="s">
        <v>2431</v>
      </c>
      <c r="C1905">
        <v>22820.959999999999</v>
      </c>
    </row>
    <row r="1906" spans="1:3">
      <c r="A1906" t="s">
        <v>1534</v>
      </c>
      <c r="B1906" t="s">
        <v>2963</v>
      </c>
      <c r="C1906">
        <v>11987.36</v>
      </c>
    </row>
    <row r="1907" spans="1:3">
      <c r="A1907" t="s">
        <v>1534</v>
      </c>
      <c r="B1907" t="s">
        <v>3240</v>
      </c>
      <c r="C1907">
        <v>2953.28</v>
      </c>
    </row>
    <row r="1908" spans="1:3">
      <c r="A1908" t="s">
        <v>1534</v>
      </c>
      <c r="B1908" t="s">
        <v>3463</v>
      </c>
      <c r="C1908">
        <v>18132.21</v>
      </c>
    </row>
    <row r="1909" spans="1:3">
      <c r="A1909" t="s">
        <v>1534</v>
      </c>
      <c r="B1909" t="s">
        <v>2086</v>
      </c>
      <c r="C1909">
        <v>1404</v>
      </c>
    </row>
    <row r="1910" spans="1:3">
      <c r="A1910" t="s">
        <v>1534</v>
      </c>
      <c r="B1910" t="s">
        <v>2380</v>
      </c>
      <c r="C1910">
        <v>10088.65</v>
      </c>
    </row>
    <row r="1911" spans="1:3">
      <c r="A1911" t="s">
        <v>1534</v>
      </c>
      <c r="B1911" t="s">
        <v>3013</v>
      </c>
      <c r="C1911">
        <v>7495.62</v>
      </c>
    </row>
    <row r="1912" spans="1:3">
      <c r="A1912" t="s">
        <v>1534</v>
      </c>
      <c r="B1912" t="s">
        <v>2947</v>
      </c>
      <c r="C1912">
        <v>3128</v>
      </c>
    </row>
    <row r="1913" spans="1:3">
      <c r="A1913" t="s">
        <v>1534</v>
      </c>
      <c r="B1913" t="s">
        <v>2792</v>
      </c>
      <c r="C1913">
        <v>32809.14</v>
      </c>
    </row>
    <row r="1914" spans="1:3">
      <c r="A1914" t="s">
        <v>1534</v>
      </c>
      <c r="B1914" t="s">
        <v>3178</v>
      </c>
      <c r="C1914">
        <v>17273.849999999999</v>
      </c>
    </row>
    <row r="1915" spans="1:3">
      <c r="A1915" t="s">
        <v>1534</v>
      </c>
      <c r="B1915" t="s">
        <v>1716</v>
      </c>
      <c r="C1915">
        <v>5468.2</v>
      </c>
    </row>
    <row r="1916" spans="1:3">
      <c r="A1916" t="s">
        <v>1534</v>
      </c>
      <c r="B1916" t="s">
        <v>1726</v>
      </c>
      <c r="C1916">
        <v>16758.599999999999</v>
      </c>
    </row>
    <row r="1917" spans="1:3">
      <c r="A1917" t="s">
        <v>1534</v>
      </c>
      <c r="B1917" t="s">
        <v>1722</v>
      </c>
      <c r="C1917">
        <v>4282.6000000000004</v>
      </c>
    </row>
    <row r="1918" spans="1:3">
      <c r="A1918" t="s">
        <v>1505</v>
      </c>
      <c r="B1918" t="s">
        <v>1736</v>
      </c>
      <c r="C1918">
        <v>38133.72</v>
      </c>
    </row>
    <row r="1919" spans="1:3">
      <c r="A1919" t="s">
        <v>1505</v>
      </c>
      <c r="B1919" t="s">
        <v>2654</v>
      </c>
      <c r="C1919">
        <v>8331.1200000000008</v>
      </c>
    </row>
    <row r="1920" spans="1:3">
      <c r="A1920" t="s">
        <v>1505</v>
      </c>
      <c r="B1920" t="s">
        <v>2350</v>
      </c>
      <c r="C1920">
        <v>11697.6</v>
      </c>
    </row>
    <row r="1921" spans="1:3">
      <c r="A1921" t="s">
        <v>1505</v>
      </c>
      <c r="B1921" t="s">
        <v>3091</v>
      </c>
      <c r="C1921">
        <v>44671.519999999997</v>
      </c>
    </row>
    <row r="1922" spans="1:3">
      <c r="A1922" t="s">
        <v>1505</v>
      </c>
      <c r="B1922" t="s">
        <v>2928</v>
      </c>
      <c r="C1922">
        <v>54207.45</v>
      </c>
    </row>
    <row r="1923" spans="1:3">
      <c r="A1923" t="s">
        <v>1505</v>
      </c>
      <c r="B1923" t="s">
        <v>2102</v>
      </c>
      <c r="C1923">
        <v>8027.76</v>
      </c>
    </row>
    <row r="1924" spans="1:3">
      <c r="A1924" t="s">
        <v>1505</v>
      </c>
      <c r="B1924" t="s">
        <v>3170</v>
      </c>
      <c r="C1924">
        <v>25279</v>
      </c>
    </row>
    <row r="1925" spans="1:3">
      <c r="A1925" t="s">
        <v>1505</v>
      </c>
      <c r="B1925" t="s">
        <v>1882</v>
      </c>
      <c r="C1925">
        <v>19757.7</v>
      </c>
    </row>
    <row r="1926" spans="1:3">
      <c r="A1926" t="s">
        <v>1505</v>
      </c>
      <c r="B1926" t="s">
        <v>2682</v>
      </c>
      <c r="C1926">
        <v>72403.199999999997</v>
      </c>
    </row>
    <row r="1927" spans="1:3">
      <c r="A1927" t="s">
        <v>1505</v>
      </c>
      <c r="B1927" t="s">
        <v>1822</v>
      </c>
      <c r="C1927">
        <v>13300.8</v>
      </c>
    </row>
    <row r="1928" spans="1:3">
      <c r="A1928" t="s">
        <v>1505</v>
      </c>
      <c r="B1928" t="s">
        <v>2656</v>
      </c>
      <c r="C1928">
        <v>52990.6</v>
      </c>
    </row>
    <row r="1929" spans="1:3">
      <c r="A1929" t="s">
        <v>1505</v>
      </c>
      <c r="B1929" t="s">
        <v>1750</v>
      </c>
      <c r="C1929">
        <v>89276.800000000003</v>
      </c>
    </row>
    <row r="1930" spans="1:3">
      <c r="A1930" t="s">
        <v>1505</v>
      </c>
      <c r="B1930" t="s">
        <v>2704</v>
      </c>
      <c r="C1930">
        <v>40354.080000000002</v>
      </c>
    </row>
    <row r="1931" spans="1:3">
      <c r="A1931" t="s">
        <v>1505</v>
      </c>
      <c r="B1931" t="s">
        <v>2778</v>
      </c>
      <c r="C1931">
        <v>20822.400000000001</v>
      </c>
    </row>
    <row r="1932" spans="1:3">
      <c r="A1932" t="s">
        <v>1505</v>
      </c>
      <c r="B1932" t="s">
        <v>2374</v>
      </c>
      <c r="C1932">
        <v>27560.799999999999</v>
      </c>
    </row>
    <row r="1933" spans="1:3">
      <c r="A1933" t="s">
        <v>1505</v>
      </c>
      <c r="B1933" t="s">
        <v>2212</v>
      </c>
      <c r="C1933">
        <v>51370.06</v>
      </c>
    </row>
    <row r="1934" spans="1:3">
      <c r="A1934" t="s">
        <v>1505</v>
      </c>
      <c r="B1934" t="s">
        <v>3453</v>
      </c>
      <c r="C1934">
        <v>2801.7</v>
      </c>
    </row>
    <row r="1935" spans="1:3">
      <c r="A1935" t="s">
        <v>1505</v>
      </c>
      <c r="B1935" t="s">
        <v>1506</v>
      </c>
      <c r="C1935">
        <v>66111.679999999993</v>
      </c>
    </row>
    <row r="1936" spans="1:3">
      <c r="A1936" t="s">
        <v>1505</v>
      </c>
      <c r="B1936" t="s">
        <v>2579</v>
      </c>
      <c r="C1936">
        <v>10919.16</v>
      </c>
    </row>
    <row r="1937" spans="1:3">
      <c r="A1937" t="s">
        <v>1505</v>
      </c>
      <c r="B1937" t="s">
        <v>2951</v>
      </c>
      <c r="C1937">
        <v>60544.26</v>
      </c>
    </row>
    <row r="1938" spans="1:3">
      <c r="A1938" t="s">
        <v>1505</v>
      </c>
      <c r="B1938" t="s">
        <v>2790</v>
      </c>
      <c r="C1938">
        <v>26825.119999999999</v>
      </c>
    </row>
    <row r="1939" spans="1:3">
      <c r="A1939" t="s">
        <v>1505</v>
      </c>
      <c r="B1939" t="s">
        <v>3220</v>
      </c>
      <c r="C1939">
        <v>77005.25</v>
      </c>
    </row>
    <row r="1940" spans="1:3">
      <c r="A1940" t="s">
        <v>1505</v>
      </c>
      <c r="B1940" t="s">
        <v>1924</v>
      </c>
      <c r="C1940">
        <v>40609.379999999997</v>
      </c>
    </row>
    <row r="1941" spans="1:3">
      <c r="A1941" t="s">
        <v>1505</v>
      </c>
      <c r="B1941" t="s">
        <v>1958</v>
      </c>
      <c r="C1941">
        <v>96101.55</v>
      </c>
    </row>
    <row r="1942" spans="1:3">
      <c r="A1942" t="s">
        <v>1505</v>
      </c>
      <c r="B1942" t="s">
        <v>1689</v>
      </c>
      <c r="C1942">
        <v>102439.76</v>
      </c>
    </row>
    <row r="1943" spans="1:3">
      <c r="A1943" t="s">
        <v>1505</v>
      </c>
      <c r="B1943" t="s">
        <v>2996</v>
      </c>
      <c r="C1943">
        <v>40087.760000000002</v>
      </c>
    </row>
    <row r="1944" spans="1:3">
      <c r="A1944" t="s">
        <v>1505</v>
      </c>
      <c r="B1944" t="s">
        <v>3062</v>
      </c>
      <c r="C1944">
        <v>9664.92</v>
      </c>
    </row>
    <row r="1945" spans="1:3">
      <c r="A1945" t="s">
        <v>1505</v>
      </c>
      <c r="B1945" t="s">
        <v>2555</v>
      </c>
      <c r="C1945">
        <v>105573.6</v>
      </c>
    </row>
    <row r="1946" spans="1:3">
      <c r="A1946" t="s">
        <v>1505</v>
      </c>
      <c r="B1946" t="s">
        <v>1968</v>
      </c>
      <c r="C1946">
        <v>18704.16</v>
      </c>
    </row>
    <row r="1947" spans="1:3">
      <c r="A1947" t="s">
        <v>1505</v>
      </c>
      <c r="B1947" t="s">
        <v>2782</v>
      </c>
      <c r="C1947">
        <v>25542</v>
      </c>
    </row>
    <row r="1948" spans="1:3">
      <c r="A1948" t="s">
        <v>1505</v>
      </c>
      <c r="B1948" t="s">
        <v>3320</v>
      </c>
      <c r="C1948">
        <v>12496.68</v>
      </c>
    </row>
    <row r="1949" spans="1:3">
      <c r="A1949" t="s">
        <v>1505</v>
      </c>
      <c r="B1949" t="s">
        <v>2328</v>
      </c>
      <c r="C1949">
        <v>10022.61</v>
      </c>
    </row>
    <row r="1950" spans="1:3">
      <c r="A1950" t="s">
        <v>1505</v>
      </c>
      <c r="B1950" t="s">
        <v>2239</v>
      </c>
      <c r="C1950">
        <v>63059.199999999997</v>
      </c>
    </row>
    <row r="1951" spans="1:3">
      <c r="A1951" t="s">
        <v>1505</v>
      </c>
      <c r="B1951" t="s">
        <v>1712</v>
      </c>
      <c r="C1951">
        <v>94907.43</v>
      </c>
    </row>
    <row r="1952" spans="1:3">
      <c r="A1952" t="s">
        <v>1505</v>
      </c>
      <c r="B1952" t="s">
        <v>2220</v>
      </c>
      <c r="C1952">
        <v>7280</v>
      </c>
    </row>
    <row r="1953" spans="1:19">
      <c r="A1953" t="s">
        <v>1505</v>
      </c>
      <c r="B1953" t="s">
        <v>2402</v>
      </c>
      <c r="C1953">
        <v>46819.5</v>
      </c>
    </row>
    <row r="1954" spans="1:19">
      <c r="A1954" t="s">
        <v>1505</v>
      </c>
      <c r="B1954" t="s">
        <v>2254</v>
      </c>
      <c r="C1954">
        <v>15745.6</v>
      </c>
    </row>
    <row r="1955" spans="1:19">
      <c r="A1955" t="s">
        <v>1505</v>
      </c>
      <c r="B1955" t="s">
        <v>3322</v>
      </c>
      <c r="C1955">
        <v>111194.72</v>
      </c>
    </row>
    <row r="1956" spans="1:19">
      <c r="A1956" t="s">
        <v>1505</v>
      </c>
      <c r="B1956" t="s">
        <v>1593</v>
      </c>
      <c r="C1956">
        <v>54532.800000000003</v>
      </c>
    </row>
    <row r="1957" spans="1:19">
      <c r="A1957" t="s">
        <v>1505</v>
      </c>
      <c r="B1957" t="s">
        <v>3445</v>
      </c>
      <c r="C1957">
        <v>20928.099999999999</v>
      </c>
    </row>
    <row r="1958" spans="1:19">
      <c r="A1958" t="s">
        <v>1505</v>
      </c>
      <c r="B1958" t="s">
        <v>1613</v>
      </c>
      <c r="C1958">
        <v>110493.81</v>
      </c>
    </row>
    <row r="1959" spans="1:19">
      <c r="A1959" t="s">
        <v>1505</v>
      </c>
      <c r="B1959" t="s">
        <v>2108</v>
      </c>
      <c r="C1959">
        <v>3317.4</v>
      </c>
    </row>
    <row r="1960" spans="1:19">
      <c r="A1960" t="s">
        <v>1505</v>
      </c>
      <c r="B1960" t="s">
        <v>2028</v>
      </c>
      <c r="C1960">
        <v>31772.400000000001</v>
      </c>
    </row>
    <row r="1963" spans="1:19">
      <c r="A1963" s="188" t="s">
        <v>3618</v>
      </c>
      <c r="B1963" s="188"/>
      <c r="C1963" s="188"/>
      <c r="D1963" s="188"/>
      <c r="E1963" s="188"/>
      <c r="F1963" s="188"/>
      <c r="G1963" s="188"/>
      <c r="H1963" s="188"/>
      <c r="I1963" s="188"/>
      <c r="J1963" s="188"/>
      <c r="K1963" s="188"/>
      <c r="L1963" s="188"/>
      <c r="M1963" s="188"/>
      <c r="N1963" s="188"/>
      <c r="O1963" s="188"/>
      <c r="P1963" s="188"/>
      <c r="Q1963" s="188"/>
      <c r="R1963" s="188"/>
      <c r="S1963" s="188"/>
    </row>
    <row r="1965" spans="1:19">
      <c r="A1965" s="147" t="s">
        <v>3503</v>
      </c>
      <c r="B1965" t="s">
        <v>110</v>
      </c>
    </row>
    <row r="1966" spans="1:19">
      <c r="A1966" s="148" t="s">
        <v>1003</v>
      </c>
      <c r="B1966">
        <v>12628203.539999999</v>
      </c>
      <c r="D1966" t="str" cm="1">
        <f t="array" ref="D1966:E1979">_xlfn._xlws.FILTER(A1966:B1985,(B1966:B1985&lt;LARGE(B1966:B1985,3))*(B1966:B1985&gt;SMALL(B1966:B1985,3)))</f>
        <v>Earphones</v>
      </c>
      <c r="E1966">
        <v>8730120.9700000007</v>
      </c>
    </row>
    <row r="1967" spans="1:19">
      <c r="A1967" s="148" t="s">
        <v>1707</v>
      </c>
      <c r="B1967">
        <v>10660521.709999997</v>
      </c>
      <c r="D1967" t="str">
        <v>Chair</v>
      </c>
      <c r="E1967">
        <v>2565737.6900000004</v>
      </c>
    </row>
    <row r="1968" spans="1:19">
      <c r="A1968" s="148" t="s">
        <v>1574</v>
      </c>
      <c r="B1968">
        <v>9225561.9700000007</v>
      </c>
      <c r="D1968" t="str">
        <v>Sofa</v>
      </c>
      <c r="E1968">
        <v>2486949.7599999993</v>
      </c>
    </row>
    <row r="1969" spans="1:5">
      <c r="A1969" s="148" t="s">
        <v>1643</v>
      </c>
      <c r="B1969">
        <v>8730120.9700000007</v>
      </c>
      <c r="D1969" t="str">
        <v>Football</v>
      </c>
      <c r="E1969">
        <v>2119039.16</v>
      </c>
    </row>
    <row r="1970" spans="1:5">
      <c r="A1970" s="148" t="s">
        <v>1004</v>
      </c>
      <c r="B1970">
        <v>2565737.6900000004</v>
      </c>
      <c r="D1970" t="str">
        <v>Table</v>
      </c>
      <c r="E1970">
        <v>2073286.8799999997</v>
      </c>
    </row>
    <row r="1971" spans="1:5">
      <c r="A1971" s="148" t="s">
        <v>1549</v>
      </c>
      <c r="B1971">
        <v>2486949.7599999993</v>
      </c>
      <c r="D1971" t="str">
        <v>Cricket Bat</v>
      </c>
      <c r="E1971">
        <v>1947297.0499999996</v>
      </c>
    </row>
    <row r="1972" spans="1:5">
      <c r="A1972" s="148" t="s">
        <v>1542</v>
      </c>
      <c r="B1972">
        <v>2119039.16</v>
      </c>
      <c r="D1972" t="str">
        <v>Tennis Racket</v>
      </c>
      <c r="E1972">
        <v>1864323.56</v>
      </c>
    </row>
    <row r="1973" spans="1:5">
      <c r="A1973" s="148" t="s">
        <v>81</v>
      </c>
      <c r="B1973">
        <v>2073286.8799999997</v>
      </c>
      <c r="D1973" t="str">
        <v>Yoga Mat</v>
      </c>
      <c r="E1973">
        <v>1843685.16</v>
      </c>
    </row>
    <row r="1974" spans="1:5">
      <c r="A1974" s="148" t="s">
        <v>1586</v>
      </c>
      <c r="B1974">
        <v>1947297.0499999996</v>
      </c>
      <c r="D1974" t="str">
        <v>Bookshelf</v>
      </c>
      <c r="E1974">
        <v>1604561.6599999997</v>
      </c>
    </row>
    <row r="1975" spans="1:5">
      <c r="A1975" s="148" t="s">
        <v>1650</v>
      </c>
      <c r="B1975">
        <v>1864323.56</v>
      </c>
      <c r="D1975" t="str">
        <v>Dress</v>
      </c>
      <c r="E1975">
        <v>649368.94999999995</v>
      </c>
    </row>
    <row r="1976" spans="1:5">
      <c r="A1976" s="148" t="s">
        <v>1505</v>
      </c>
      <c r="B1976">
        <v>1843685.16</v>
      </c>
      <c r="D1976" t="str">
        <v>Jeans</v>
      </c>
      <c r="E1976">
        <v>639627.48</v>
      </c>
    </row>
    <row r="1977" spans="1:5">
      <c r="A1977" s="148" t="s">
        <v>1566</v>
      </c>
      <c r="B1977">
        <v>1604561.6599999997</v>
      </c>
      <c r="D1977" t="str">
        <v>Jacket</v>
      </c>
      <c r="E1977">
        <v>461400.20000000013</v>
      </c>
    </row>
    <row r="1978" spans="1:5">
      <c r="A1978" s="148" t="s">
        <v>1520</v>
      </c>
      <c r="B1978">
        <v>649368.94999999995</v>
      </c>
      <c r="D1978" t="str">
        <v>T-Shirt</v>
      </c>
      <c r="E1978">
        <v>442985.52</v>
      </c>
    </row>
    <row r="1979" spans="1:5">
      <c r="A1979" s="148" t="s">
        <v>1581</v>
      </c>
      <c r="B1979">
        <v>639627.48</v>
      </c>
      <c r="D1979" t="str">
        <v>Fiction</v>
      </c>
      <c r="E1979">
        <v>209647.78999999998</v>
      </c>
    </row>
    <row r="1980" spans="1:5">
      <c r="A1980" s="148" t="s">
        <v>1603</v>
      </c>
      <c r="B1980">
        <v>461400.20000000013</v>
      </c>
    </row>
    <row r="1981" spans="1:5">
      <c r="A1981" s="148" t="s">
        <v>1534</v>
      </c>
      <c r="B1981">
        <v>442985.52</v>
      </c>
    </row>
    <row r="1982" spans="1:5">
      <c r="A1982" s="148" t="s">
        <v>1569</v>
      </c>
      <c r="B1982">
        <v>209647.78999999998</v>
      </c>
    </row>
    <row r="1983" spans="1:5">
      <c r="A1983" s="148" t="s">
        <v>1514</v>
      </c>
      <c r="B1983">
        <v>188076.13999999998</v>
      </c>
    </row>
    <row r="1984" spans="1:5">
      <c r="A1984" s="148" t="s">
        <v>1539</v>
      </c>
      <c r="B1984">
        <v>187740.78000000003</v>
      </c>
    </row>
    <row r="1985" spans="1:19">
      <c r="A1985" s="148" t="s">
        <v>1606</v>
      </c>
      <c r="B1985">
        <v>186819.64999999994</v>
      </c>
    </row>
    <row r="1986" spans="1:19">
      <c r="A1986" s="148" t="s">
        <v>3504</v>
      </c>
      <c r="B1986">
        <v>60714955.619999997</v>
      </c>
    </row>
    <row r="1990" spans="1:19">
      <c r="A1990" s="188" t="s">
        <v>3619</v>
      </c>
      <c r="B1990" s="188"/>
      <c r="C1990" s="188"/>
      <c r="D1990" s="188"/>
      <c r="E1990" s="188"/>
      <c r="F1990" s="188"/>
      <c r="G1990" s="188"/>
      <c r="H1990" s="188"/>
      <c r="I1990" s="188"/>
      <c r="J1990" s="188"/>
      <c r="K1990" s="188"/>
      <c r="L1990" s="188"/>
      <c r="M1990" s="188"/>
      <c r="N1990" s="188"/>
      <c r="O1990" s="188"/>
      <c r="P1990" s="188"/>
      <c r="Q1990" s="188"/>
      <c r="R1990" s="188"/>
      <c r="S1990" s="188"/>
    </row>
    <row r="1992" spans="1:19">
      <c r="A1992" s="147" t="s">
        <v>10</v>
      </c>
      <c r="B1992" t="s">
        <v>127</v>
      </c>
      <c r="D1992" s="147" t="s">
        <v>10</v>
      </c>
      <c r="E1992" t="s">
        <v>28</v>
      </c>
    </row>
    <row r="1994" spans="1:19">
      <c r="A1994" s="147" t="s">
        <v>3503</v>
      </c>
      <c r="B1994" t="s">
        <v>110</v>
      </c>
      <c r="D1994" s="147" t="s">
        <v>3503</v>
      </c>
      <c r="E1994" t="s">
        <v>110</v>
      </c>
    </row>
    <row r="1995" spans="1:19">
      <c r="A1995" s="148" t="s">
        <v>3415</v>
      </c>
      <c r="B1995">
        <v>229550.4</v>
      </c>
      <c r="D1995" s="148" t="s">
        <v>3371</v>
      </c>
      <c r="E1995">
        <v>441624.96</v>
      </c>
    </row>
    <row r="1996" spans="1:19">
      <c r="A1996" s="148" t="s">
        <v>3316</v>
      </c>
      <c r="B1996">
        <v>339426</v>
      </c>
      <c r="D1996" s="148" t="s">
        <v>2788</v>
      </c>
      <c r="E1996">
        <v>414709.2</v>
      </c>
      <c r="G1996" t="str" cm="1">
        <f t="array" ref="G1996">IFERROR(_xlfn._xlws.FILTER(A1995:A2232, COUNTIF(D1995:D2275,A1995:A2232)&gt;0),"No matching found")</f>
        <v>No matching found</v>
      </c>
    </row>
    <row r="1997" spans="1:19">
      <c r="A1997" s="148" t="s">
        <v>2908</v>
      </c>
      <c r="B1997">
        <v>242979.3</v>
      </c>
      <c r="D1997" s="148" t="s">
        <v>1772</v>
      </c>
      <c r="E1997">
        <v>423184.4</v>
      </c>
    </row>
    <row r="1998" spans="1:19">
      <c r="A1998" s="148" t="s">
        <v>2527</v>
      </c>
      <c r="B1998">
        <v>503228.15999999997</v>
      </c>
      <c r="D1998" s="148" t="s">
        <v>2930</v>
      </c>
      <c r="E1998">
        <v>362804.94</v>
      </c>
    </row>
    <row r="1999" spans="1:19">
      <c r="A1999" s="148" t="s">
        <v>3202</v>
      </c>
      <c r="B1999">
        <v>243395.46</v>
      </c>
      <c r="D1999" s="148" t="s">
        <v>2409</v>
      </c>
      <c r="E1999">
        <v>483130.17</v>
      </c>
    </row>
    <row r="2000" spans="1:19">
      <c r="A2000" s="148" t="s">
        <v>2516</v>
      </c>
      <c r="B2000">
        <v>164114.23999999999</v>
      </c>
      <c r="D2000" s="148" t="s">
        <v>3068</v>
      </c>
      <c r="E2000">
        <v>330916.74</v>
      </c>
    </row>
    <row r="2001" spans="1:5">
      <c r="A2001" s="148" t="s">
        <v>2214</v>
      </c>
      <c r="B2001">
        <v>239606.64</v>
      </c>
      <c r="D2001" s="148" t="s">
        <v>2937</v>
      </c>
      <c r="E2001">
        <v>402034.68</v>
      </c>
    </row>
    <row r="2002" spans="1:5">
      <c r="A2002" s="148" t="s">
        <v>2648</v>
      </c>
      <c r="B2002">
        <v>304327.67999999999</v>
      </c>
      <c r="D2002" s="148" t="s">
        <v>2520</v>
      </c>
      <c r="E2002">
        <v>294889.98</v>
      </c>
    </row>
    <row r="2003" spans="1:5">
      <c r="A2003" s="148" t="s">
        <v>2939</v>
      </c>
      <c r="B2003">
        <v>198652.65</v>
      </c>
      <c r="D2003" s="148" t="s">
        <v>2062</v>
      </c>
      <c r="E2003">
        <v>431511.29</v>
      </c>
    </row>
    <row r="2004" spans="1:5">
      <c r="A2004" s="148" t="s">
        <v>2336</v>
      </c>
      <c r="B2004">
        <v>205020.36</v>
      </c>
      <c r="D2004" s="148" t="s">
        <v>3157</v>
      </c>
      <c r="E2004">
        <v>609284.16</v>
      </c>
    </row>
    <row r="2005" spans="1:5">
      <c r="A2005" s="148" t="s">
        <v>1560</v>
      </c>
      <c r="B2005">
        <v>269582.40000000002</v>
      </c>
      <c r="D2005" s="148" t="s">
        <v>2318</v>
      </c>
      <c r="E2005">
        <v>431400.83</v>
      </c>
    </row>
    <row r="2006" spans="1:5">
      <c r="A2006" s="148" t="s">
        <v>3383</v>
      </c>
      <c r="B2006">
        <v>365830.08</v>
      </c>
      <c r="D2006" s="148" t="s">
        <v>2451</v>
      </c>
      <c r="E2006">
        <v>256530</v>
      </c>
    </row>
    <row r="2007" spans="1:5">
      <c r="A2007" s="148" t="s">
        <v>1697</v>
      </c>
      <c r="B2007">
        <v>532378.89999999991</v>
      </c>
      <c r="D2007" s="148" t="s">
        <v>2180</v>
      </c>
      <c r="E2007">
        <v>348481.98</v>
      </c>
    </row>
    <row r="2008" spans="1:5">
      <c r="A2008" s="148" t="s">
        <v>2978</v>
      </c>
      <c r="B2008">
        <v>325347.75</v>
      </c>
      <c r="D2008" s="148" t="s">
        <v>2898</v>
      </c>
      <c r="E2008">
        <v>410872.32000000001</v>
      </c>
    </row>
    <row r="2009" spans="1:5">
      <c r="A2009" s="148" t="s">
        <v>3200</v>
      </c>
      <c r="B2009">
        <v>584192.69999999995</v>
      </c>
      <c r="D2009" s="148" t="s">
        <v>1705</v>
      </c>
      <c r="E2009">
        <v>445922.4</v>
      </c>
    </row>
    <row r="2010" spans="1:5">
      <c r="A2010" s="148" t="s">
        <v>1972</v>
      </c>
      <c r="B2010">
        <v>314779.68</v>
      </c>
      <c r="D2010" s="148" t="s">
        <v>1876</v>
      </c>
      <c r="E2010">
        <v>544771.80000000005</v>
      </c>
    </row>
    <row r="2011" spans="1:5">
      <c r="A2011" s="148" t="s">
        <v>3302</v>
      </c>
      <c r="B2011">
        <v>163637.44</v>
      </c>
      <c r="D2011" s="148" t="s">
        <v>3339</v>
      </c>
      <c r="E2011">
        <v>524106.36</v>
      </c>
    </row>
    <row r="2012" spans="1:5">
      <c r="A2012" s="148" t="s">
        <v>1756</v>
      </c>
      <c r="B2012">
        <v>302831.09999999998</v>
      </c>
      <c r="D2012" s="148" t="s">
        <v>2502</v>
      </c>
      <c r="E2012">
        <v>489633.6</v>
      </c>
    </row>
    <row r="2013" spans="1:5">
      <c r="A2013" s="148" t="s">
        <v>3310</v>
      </c>
      <c r="B2013">
        <v>205484.94</v>
      </c>
      <c r="D2013" s="148" t="s">
        <v>3308</v>
      </c>
      <c r="E2013">
        <v>259144.34</v>
      </c>
    </row>
    <row r="2014" spans="1:5">
      <c r="A2014" s="148" t="s">
        <v>3174</v>
      </c>
      <c r="B2014">
        <v>193818.23999999999</v>
      </c>
      <c r="D2014" s="148" t="s">
        <v>2992</v>
      </c>
      <c r="E2014">
        <v>283452.46999999997</v>
      </c>
    </row>
  </sheetData>
  <mergeCells count="6">
    <mergeCell ref="A1990:S1990"/>
    <mergeCell ref="A1:N1"/>
    <mergeCell ref="D2:E2"/>
    <mergeCell ref="A15:N15"/>
    <mergeCell ref="A990:N990"/>
    <mergeCell ref="A1963:S196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425D9-57BF-4075-955B-AC275356DF8A}">
  <dimension ref="A1:I11"/>
  <sheetViews>
    <sheetView workbookViewId="0">
      <selection activeCell="A10" sqref="A10"/>
    </sheetView>
  </sheetViews>
  <sheetFormatPr defaultRowHeight="14.4"/>
  <cols>
    <col min="1" max="1" width="18.77734375" customWidth="1"/>
    <col min="2" max="2" width="13.6640625" customWidth="1"/>
    <col min="3" max="3" width="28.33203125" customWidth="1"/>
    <col min="4" max="4" width="18.88671875" customWidth="1"/>
    <col min="5" max="5" width="12.88671875" customWidth="1"/>
    <col min="6" max="7" width="15.88671875" customWidth="1"/>
    <col min="8" max="8" width="22.5546875" customWidth="1"/>
    <col min="9" max="9" width="19.109375" customWidth="1"/>
  </cols>
  <sheetData>
    <row r="1" spans="1:9">
      <c r="A1" t="s">
        <v>3620</v>
      </c>
      <c r="B1" t="s">
        <v>1072</v>
      </c>
      <c r="C1" t="s">
        <v>980</v>
      </c>
      <c r="D1" t="s">
        <v>3621</v>
      </c>
      <c r="E1" t="s">
        <v>981</v>
      </c>
      <c r="F1" t="s">
        <v>3622</v>
      </c>
      <c r="G1" t="s">
        <v>3623</v>
      </c>
      <c r="H1" t="s">
        <v>3624</v>
      </c>
      <c r="I1" t="s">
        <v>3625</v>
      </c>
    </row>
    <row r="2" spans="1:9">
      <c r="A2" t="s">
        <v>3635</v>
      </c>
      <c r="B2" t="s">
        <v>3636</v>
      </c>
      <c r="C2" t="s">
        <v>1019</v>
      </c>
      <c r="D2" s="42">
        <v>44246</v>
      </c>
      <c r="E2">
        <v>120000</v>
      </c>
      <c r="F2">
        <v>95000</v>
      </c>
      <c r="G2">
        <v>100000</v>
      </c>
      <c r="H2" t="s">
        <v>170</v>
      </c>
      <c r="I2" s="60">
        <v>0.94</v>
      </c>
    </row>
    <row r="3" spans="1:9">
      <c r="A3" t="s">
        <v>3643</v>
      </c>
      <c r="B3" t="s">
        <v>3644</v>
      </c>
      <c r="C3" t="s">
        <v>1019</v>
      </c>
      <c r="D3" s="42">
        <v>44730</v>
      </c>
      <c r="E3">
        <v>112000</v>
      </c>
      <c r="F3">
        <v>90000</v>
      </c>
      <c r="G3">
        <v>95000</v>
      </c>
      <c r="H3" t="s">
        <v>170</v>
      </c>
      <c r="I3" s="60">
        <v>0.96</v>
      </c>
    </row>
    <row r="4" spans="1:9">
      <c r="A4" t="s">
        <v>3630</v>
      </c>
      <c r="B4" t="s">
        <v>3631</v>
      </c>
      <c r="C4" t="s">
        <v>981</v>
      </c>
      <c r="D4" s="42">
        <v>43844</v>
      </c>
      <c r="E4">
        <v>98000</v>
      </c>
      <c r="F4">
        <v>80000</v>
      </c>
      <c r="G4">
        <v>85000</v>
      </c>
      <c r="H4" t="s">
        <v>170</v>
      </c>
      <c r="I4" s="60">
        <v>0.88</v>
      </c>
    </row>
    <row r="5" spans="1:9">
      <c r="A5" t="s">
        <v>3639</v>
      </c>
      <c r="B5" t="s">
        <v>3640</v>
      </c>
      <c r="C5" t="s">
        <v>982</v>
      </c>
      <c r="D5" s="42">
        <v>43241</v>
      </c>
      <c r="E5">
        <v>89000</v>
      </c>
      <c r="F5">
        <v>60000</v>
      </c>
      <c r="G5">
        <v>65000</v>
      </c>
      <c r="H5" t="s">
        <v>170</v>
      </c>
      <c r="I5" s="60">
        <v>0.85</v>
      </c>
    </row>
    <row r="6" spans="1:9">
      <c r="A6" t="s">
        <v>3626</v>
      </c>
      <c r="B6" t="s">
        <v>3627</v>
      </c>
      <c r="C6" t="s">
        <v>981</v>
      </c>
      <c r="D6" s="42">
        <v>44239</v>
      </c>
      <c r="E6">
        <v>75000</v>
      </c>
      <c r="F6">
        <v>65000</v>
      </c>
      <c r="G6">
        <v>70000</v>
      </c>
      <c r="H6" t="s">
        <v>170</v>
      </c>
      <c r="I6" s="60">
        <v>0.92</v>
      </c>
    </row>
    <row r="7" spans="1:9">
      <c r="A7" t="s">
        <v>3641</v>
      </c>
      <c r="B7" t="s">
        <v>3642</v>
      </c>
      <c r="C7" t="s">
        <v>981</v>
      </c>
      <c r="D7" s="42">
        <v>43564</v>
      </c>
      <c r="E7">
        <v>54000</v>
      </c>
      <c r="F7">
        <v>50000</v>
      </c>
      <c r="G7">
        <v>53000</v>
      </c>
      <c r="H7" t="s">
        <v>3634</v>
      </c>
      <c r="I7" s="60">
        <v>0.73</v>
      </c>
    </row>
    <row r="8" spans="1:9">
      <c r="A8" t="s">
        <v>3632</v>
      </c>
      <c r="B8" t="s">
        <v>3633</v>
      </c>
      <c r="C8" t="s">
        <v>983</v>
      </c>
      <c r="D8" s="42">
        <v>44829</v>
      </c>
      <c r="E8">
        <v>45000</v>
      </c>
      <c r="F8">
        <v>50000</v>
      </c>
      <c r="G8">
        <v>55000</v>
      </c>
      <c r="H8" t="s">
        <v>3634</v>
      </c>
      <c r="I8" s="60">
        <v>0.76</v>
      </c>
    </row>
    <row r="9" spans="1:9">
      <c r="A9" t="s">
        <v>3637</v>
      </c>
      <c r="B9" t="s">
        <v>3638</v>
      </c>
      <c r="C9" t="s">
        <v>983</v>
      </c>
      <c r="D9" s="42">
        <v>43893</v>
      </c>
      <c r="E9">
        <v>38000</v>
      </c>
      <c r="F9">
        <v>45000</v>
      </c>
      <c r="G9">
        <v>47000</v>
      </c>
      <c r="H9" t="s">
        <v>29</v>
      </c>
      <c r="I9" s="60">
        <v>0.63</v>
      </c>
    </row>
    <row r="10" spans="1:9">
      <c r="A10" t="s">
        <v>3628</v>
      </c>
      <c r="B10" t="s">
        <v>3629</v>
      </c>
      <c r="C10" t="s">
        <v>982</v>
      </c>
      <c r="D10" s="42">
        <v>43777</v>
      </c>
      <c r="E10">
        <v>35000</v>
      </c>
      <c r="F10">
        <v>30000</v>
      </c>
      <c r="G10">
        <v>32000</v>
      </c>
      <c r="H10" t="s">
        <v>29</v>
      </c>
      <c r="I10" s="60">
        <v>0.68</v>
      </c>
    </row>
    <row r="11" spans="1:9">
      <c r="A11" t="s">
        <v>3645</v>
      </c>
      <c r="B11" t="s">
        <v>3646</v>
      </c>
      <c r="C11" t="s">
        <v>983</v>
      </c>
      <c r="D11" s="42">
        <v>43441</v>
      </c>
      <c r="E11">
        <v>27000</v>
      </c>
      <c r="F11">
        <v>30000</v>
      </c>
      <c r="G11">
        <v>35000</v>
      </c>
      <c r="H11" t="s">
        <v>29</v>
      </c>
      <c r="I11" s="60">
        <v>0.59</v>
      </c>
    </row>
  </sheetData>
  <sortState xmlns:xlrd2="http://schemas.microsoft.com/office/spreadsheetml/2017/richdata2" ref="A2:I11">
    <sortCondition descending="1" ref="E1:E11"/>
  </sortState>
  <conditionalFormatting sqref="A2:A11">
    <cfRule type="expression" dxfId="2" priority="1">
      <formula>$D2&lt;DATE(2020,1,1)</formula>
    </cfRule>
  </conditionalFormatting>
  <conditionalFormatting sqref="A1:I11">
    <cfRule type="expression" dxfId="1" priority="2">
      <formula>$H1="Pending"</formula>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4AC8E-5A33-4177-8535-D0561A4405BA}">
  <dimension ref="A2:AF19"/>
  <sheetViews>
    <sheetView topLeftCell="V1" workbookViewId="0">
      <selection activeCell="AE13" sqref="AE13"/>
    </sheetView>
  </sheetViews>
  <sheetFormatPr defaultRowHeight="14.4"/>
  <cols>
    <col min="1" max="1" width="13.6640625" bestFit="1" customWidth="1"/>
    <col min="2" max="2" width="17.6640625" bestFit="1" customWidth="1"/>
    <col min="3" max="3" width="9.88671875" bestFit="1" customWidth="1"/>
    <col min="4" max="4" width="9" bestFit="1" customWidth="1"/>
    <col min="5" max="5" width="13.6640625" bestFit="1" customWidth="1"/>
    <col min="6" max="6" width="17.6640625" bestFit="1" customWidth="1"/>
    <col min="10" max="10" width="12.5546875" bestFit="1" customWidth="1"/>
    <col min="11" max="11" width="17.6640625" bestFit="1" customWidth="1"/>
    <col min="15" max="15" width="12.5546875" bestFit="1" customWidth="1"/>
    <col min="16" max="16" width="22.44140625" bestFit="1" customWidth="1"/>
    <col min="20" max="20" width="15.21875" bestFit="1" customWidth="1"/>
    <col min="21" max="21" width="17.6640625" bestFit="1" customWidth="1"/>
    <col min="24" max="24" width="12.5546875" bestFit="1" customWidth="1"/>
    <col min="25" max="25" width="18.33203125" bestFit="1" customWidth="1"/>
    <col min="26" max="26" width="16.5546875" bestFit="1" customWidth="1"/>
    <col min="29" max="29" width="22.44140625" bestFit="1" customWidth="1"/>
    <col min="30" max="30" width="15.5546875" bestFit="1" customWidth="1"/>
    <col min="31" max="31" width="10.88671875" bestFit="1" customWidth="1"/>
    <col min="32" max="32" width="10.77734375" bestFit="1" customWidth="1"/>
  </cols>
  <sheetData>
    <row r="2" spans="1:32">
      <c r="AC2" s="177" t="s">
        <v>3668</v>
      </c>
      <c r="AD2" s="177"/>
      <c r="AE2" s="177"/>
      <c r="AF2" s="177"/>
    </row>
    <row r="3" spans="1:32">
      <c r="A3" s="177" t="s">
        <v>3651</v>
      </c>
      <c r="B3" s="177"/>
      <c r="E3" s="177" t="s">
        <v>3651</v>
      </c>
      <c r="F3" s="177"/>
      <c r="J3" s="177" t="s">
        <v>3654</v>
      </c>
      <c r="K3" s="177"/>
      <c r="O3" s="177" t="s">
        <v>3656</v>
      </c>
      <c r="P3" s="177"/>
      <c r="T3" s="177" t="s">
        <v>3663</v>
      </c>
      <c r="U3" s="177"/>
      <c r="X3" s="177" t="s">
        <v>3664</v>
      </c>
      <c r="Y3" s="177"/>
      <c r="AC3" s="147" t="s">
        <v>3667</v>
      </c>
      <c r="AD3" s="147" t="s">
        <v>3505</v>
      </c>
    </row>
    <row r="4" spans="1:32">
      <c r="A4" s="147" t="s">
        <v>3503</v>
      </c>
      <c r="B4" t="s">
        <v>3650</v>
      </c>
      <c r="E4" s="147" t="s">
        <v>3503</v>
      </c>
      <c r="F4" t="s">
        <v>3650</v>
      </c>
      <c r="J4" s="147" t="s">
        <v>3503</v>
      </c>
      <c r="K4" t="s">
        <v>3650</v>
      </c>
      <c r="O4" s="147" t="s">
        <v>3503</v>
      </c>
      <c r="P4" t="s">
        <v>3655</v>
      </c>
      <c r="T4" s="147" t="s">
        <v>3503</v>
      </c>
      <c r="U4" t="s">
        <v>3650</v>
      </c>
      <c r="X4" s="147" t="s">
        <v>3503</v>
      </c>
      <c r="Y4" t="s">
        <v>3669</v>
      </c>
      <c r="AC4" s="147" t="s">
        <v>3503</v>
      </c>
      <c r="AD4" t="s">
        <v>3665</v>
      </c>
      <c r="AE4" t="s">
        <v>3666</v>
      </c>
      <c r="AF4" t="s">
        <v>3504</v>
      </c>
    </row>
    <row r="5" spans="1:32">
      <c r="A5" s="148" t="s">
        <v>216</v>
      </c>
      <c r="E5" s="148" t="s">
        <v>216</v>
      </c>
      <c r="J5" s="148" t="s">
        <v>3647</v>
      </c>
      <c r="K5">
        <v>13615.63</v>
      </c>
      <c r="O5" s="148" t="s">
        <v>3647</v>
      </c>
      <c r="P5">
        <v>14995.63</v>
      </c>
      <c r="T5" s="148" t="s">
        <v>3657</v>
      </c>
      <c r="U5">
        <v>6107.25</v>
      </c>
      <c r="X5" s="148" t="s">
        <v>216</v>
      </c>
      <c r="Y5">
        <v>20368.780000000002</v>
      </c>
      <c r="AC5" s="148" t="s">
        <v>3647</v>
      </c>
      <c r="AD5">
        <v>640.72</v>
      </c>
      <c r="AE5">
        <v>584.54999999999995</v>
      </c>
      <c r="AF5">
        <v>1225.27</v>
      </c>
    </row>
    <row r="6" spans="1:32">
      <c r="A6" s="151" t="s">
        <v>3647</v>
      </c>
      <c r="B6">
        <v>5835.7</v>
      </c>
      <c r="E6" s="151" t="s">
        <v>3647</v>
      </c>
      <c r="F6">
        <v>5835.7</v>
      </c>
      <c r="J6" s="148" t="s">
        <v>3648</v>
      </c>
      <c r="K6">
        <v>24851.73</v>
      </c>
      <c r="O6" s="148" t="s">
        <v>3648</v>
      </c>
      <c r="P6">
        <v>29751.73</v>
      </c>
      <c r="T6" s="148" t="s">
        <v>3658</v>
      </c>
      <c r="U6">
        <v>10447.23</v>
      </c>
      <c r="X6" s="148" t="s">
        <v>1005</v>
      </c>
      <c r="Y6">
        <v>11138.06</v>
      </c>
      <c r="AC6" s="148" t="s">
        <v>3648</v>
      </c>
      <c r="AD6">
        <v>1379.82</v>
      </c>
      <c r="AE6">
        <v>670.55000000000007</v>
      </c>
      <c r="AF6">
        <v>2050.37</v>
      </c>
    </row>
    <row r="7" spans="1:32">
      <c r="A7" s="151" t="s">
        <v>3648</v>
      </c>
      <c r="B7">
        <v>21119.599999999999</v>
      </c>
      <c r="E7" s="151" t="s">
        <v>3648</v>
      </c>
      <c r="F7">
        <v>21119.599999999999</v>
      </c>
      <c r="J7" s="148" t="s">
        <v>3652</v>
      </c>
      <c r="K7">
        <v>11973.45</v>
      </c>
      <c r="O7" s="148" t="s">
        <v>3652</v>
      </c>
      <c r="P7">
        <v>12663.45</v>
      </c>
      <c r="T7" s="148" t="s">
        <v>3659</v>
      </c>
      <c r="U7">
        <v>1155</v>
      </c>
      <c r="X7" s="148" t="s">
        <v>3504</v>
      </c>
      <c r="Y7">
        <v>31506.84</v>
      </c>
      <c r="AC7" s="148" t="s">
        <v>3649</v>
      </c>
      <c r="AD7">
        <v>101.65</v>
      </c>
      <c r="AE7">
        <v>181.87</v>
      </c>
      <c r="AF7">
        <v>283.52000000000004</v>
      </c>
    </row>
    <row r="8" spans="1:32">
      <c r="A8" s="151" t="s">
        <v>3649</v>
      </c>
      <c r="B8">
        <v>13138.48</v>
      </c>
      <c r="E8" s="151" t="s">
        <v>3649</v>
      </c>
      <c r="F8">
        <v>13138.48</v>
      </c>
      <c r="J8" s="148" t="s">
        <v>3653</v>
      </c>
      <c r="K8">
        <v>5736.03</v>
      </c>
      <c r="O8" s="148" t="s">
        <v>3653</v>
      </c>
      <c r="P8">
        <v>5736.03</v>
      </c>
      <c r="T8" s="148" t="s">
        <v>3660</v>
      </c>
      <c r="U8">
        <v>3510.05</v>
      </c>
      <c r="AC8" s="148" t="s">
        <v>3504</v>
      </c>
      <c r="AD8">
        <v>2122.1899999999996</v>
      </c>
      <c r="AE8">
        <v>1436.97</v>
      </c>
      <c r="AF8">
        <v>3559.16</v>
      </c>
    </row>
    <row r="9" spans="1:32">
      <c r="A9" s="148" t="s">
        <v>1005</v>
      </c>
      <c r="E9" s="148" t="s">
        <v>1005</v>
      </c>
      <c r="J9" s="148" t="s">
        <v>3504</v>
      </c>
      <c r="K9">
        <v>56176.84</v>
      </c>
      <c r="O9" s="148" t="s">
        <v>3504</v>
      </c>
      <c r="P9">
        <v>63146.84</v>
      </c>
      <c r="T9" s="148" t="s">
        <v>3661</v>
      </c>
      <c r="U9">
        <v>24851.73</v>
      </c>
    </row>
    <row r="10" spans="1:32">
      <c r="A10" s="151" t="s">
        <v>3647</v>
      </c>
      <c r="B10">
        <v>7779.93</v>
      </c>
      <c r="E10" s="151" t="s">
        <v>3647</v>
      </c>
      <c r="F10">
        <v>7779.93</v>
      </c>
      <c r="T10" s="148" t="s">
        <v>3662</v>
      </c>
      <c r="U10">
        <v>10105.58</v>
      </c>
    </row>
    <row r="11" spans="1:32">
      <c r="A11" s="151" t="s">
        <v>3648</v>
      </c>
      <c r="B11">
        <v>3732.13</v>
      </c>
      <c r="E11" s="151" t="s">
        <v>3648</v>
      </c>
      <c r="F11">
        <v>3732.13</v>
      </c>
      <c r="T11" s="148" t="s">
        <v>3504</v>
      </c>
      <c r="U11">
        <v>56176.84</v>
      </c>
    </row>
    <row r="12" spans="1:32">
      <c r="A12" s="151" t="s">
        <v>3649</v>
      </c>
      <c r="B12">
        <v>4571</v>
      </c>
      <c r="E12" s="151" t="s">
        <v>3649</v>
      </c>
      <c r="F12">
        <v>4571</v>
      </c>
      <c r="AC12" s="147" t="s">
        <v>3503</v>
      </c>
      <c r="AD12" t="s">
        <v>3669</v>
      </c>
      <c r="AE12" t="s">
        <v>3676</v>
      </c>
    </row>
    <row r="13" spans="1:32">
      <c r="A13" s="148" t="s">
        <v>3504</v>
      </c>
      <c r="B13">
        <v>56176.84</v>
      </c>
      <c r="E13" s="148" t="s">
        <v>3504</v>
      </c>
      <c r="F13">
        <v>56176.84</v>
      </c>
      <c r="AC13" s="148" t="s">
        <v>3670</v>
      </c>
      <c r="AD13">
        <v>7650.38</v>
      </c>
      <c r="AE13">
        <v>1</v>
      </c>
    </row>
    <row r="14" spans="1:32">
      <c r="AC14" s="148" t="s">
        <v>3671</v>
      </c>
      <c r="AD14">
        <v>3487.68</v>
      </c>
      <c r="AE14">
        <v>0</v>
      </c>
    </row>
    <row r="15" spans="1:32">
      <c r="AC15" s="148" t="s">
        <v>3672</v>
      </c>
      <c r="AD15">
        <v>5285.4</v>
      </c>
      <c r="AE15">
        <v>0</v>
      </c>
    </row>
    <row r="16" spans="1:32">
      <c r="AC16" s="148" t="s">
        <v>3673</v>
      </c>
      <c r="AD16">
        <v>7458.3999999999987</v>
      </c>
      <c r="AE16">
        <v>1</v>
      </c>
    </row>
    <row r="17" spans="29:31">
      <c r="AC17" s="148" t="s">
        <v>3674</v>
      </c>
      <c r="AD17">
        <v>5051.28</v>
      </c>
      <c r="AE17">
        <v>0</v>
      </c>
    </row>
    <row r="18" spans="29:31">
      <c r="AC18" s="148" t="s">
        <v>3675</v>
      </c>
      <c r="AD18">
        <v>2573.6999999999998</v>
      </c>
      <c r="AE18">
        <v>-1</v>
      </c>
    </row>
    <row r="19" spans="29:31">
      <c r="AC19" s="148" t="s">
        <v>3504</v>
      </c>
      <c r="AD19">
        <v>31506.84</v>
      </c>
      <c r="AE19">
        <v>1</v>
      </c>
    </row>
  </sheetData>
  <mergeCells count="7">
    <mergeCell ref="AC2:AF2"/>
    <mergeCell ref="A3:B3"/>
    <mergeCell ref="E3:F3"/>
    <mergeCell ref="J3:K3"/>
    <mergeCell ref="O3:P3"/>
    <mergeCell ref="T3:U3"/>
    <mergeCell ref="X3:Y3"/>
  </mergeCells>
  <conditionalFormatting pivot="1" sqref="AE13:AE19">
    <cfRule type="iconSet" priority="1">
      <iconSet showValue="0">
        <cfvo type="num" val="-1"/>
        <cfvo type="num" val="-0.5"/>
        <cfvo type="num" val="0.5"/>
      </iconSet>
    </cfRule>
  </conditionalFormatting>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7210-DE49-4614-B27A-86E8657C1A32}">
  <dimension ref="A1:AT683"/>
  <sheetViews>
    <sheetView topLeftCell="T83" workbookViewId="0">
      <selection activeCell="Z91" sqref="A1:AC565"/>
    </sheetView>
  </sheetViews>
  <sheetFormatPr defaultRowHeight="14.4"/>
  <cols>
    <col min="1" max="1" width="8.77734375" bestFit="1" customWidth="1"/>
    <col min="2" max="2" width="12.21875" bestFit="1" customWidth="1"/>
    <col min="3" max="3" width="12.77734375" bestFit="1" customWidth="1"/>
    <col min="4" max="4" width="9.44140625" bestFit="1" customWidth="1"/>
    <col min="5" max="5" width="12.33203125" bestFit="1" customWidth="1"/>
    <col min="6" max="6" width="10.33203125" bestFit="1" customWidth="1"/>
    <col min="10" max="10" width="7.21875" bestFit="1" customWidth="1"/>
    <col min="11" max="11" width="8.5546875" bestFit="1" customWidth="1"/>
    <col min="12" max="12" width="17.21875" bestFit="1" customWidth="1"/>
    <col min="13" max="13" width="17.77734375" bestFit="1" customWidth="1"/>
    <col min="14" max="14" width="15.5546875" bestFit="1" customWidth="1"/>
    <col min="15" max="15" width="11" bestFit="1" customWidth="1"/>
    <col min="16" max="16" width="15" bestFit="1" customWidth="1"/>
    <col min="17" max="17" width="21.5546875" bestFit="1" customWidth="1"/>
    <col min="18" max="18" width="19.109375" bestFit="1" customWidth="1"/>
    <col min="19" max="19" width="22.77734375" bestFit="1" customWidth="1"/>
    <col min="20" max="20" width="26.21875" bestFit="1" customWidth="1"/>
    <col min="21" max="22" width="21.6640625" bestFit="1" customWidth="1"/>
    <col min="23" max="23" width="17.5546875" bestFit="1" customWidth="1"/>
    <col min="24" max="24" width="18.33203125" bestFit="1" customWidth="1"/>
    <col min="25" max="25" width="17.77734375" bestFit="1" customWidth="1"/>
    <col min="26" max="26" width="14.77734375" bestFit="1" customWidth="1"/>
    <col min="27" max="27" width="15.6640625" bestFit="1" customWidth="1"/>
    <col min="28" max="28" width="13.6640625" bestFit="1" customWidth="1"/>
    <col min="29" max="29" width="22.21875" bestFit="1" customWidth="1"/>
    <col min="33" max="33" width="19.88671875" customWidth="1"/>
    <col min="34" max="34" width="21.44140625" customWidth="1"/>
    <col min="35" max="35" width="22.6640625" customWidth="1"/>
    <col min="36" max="36" width="16.5546875" customWidth="1"/>
    <col min="37" max="37" width="17" customWidth="1"/>
    <col min="38" max="38" width="18.44140625" customWidth="1"/>
    <col min="39" max="39" width="16.88671875" customWidth="1"/>
    <col min="40" max="40" width="15.6640625" customWidth="1"/>
    <col min="41" max="41" width="15.88671875" customWidth="1"/>
    <col min="42" max="42" width="20" customWidth="1"/>
  </cols>
  <sheetData>
    <row r="1" spans="1:42">
      <c r="A1" t="s">
        <v>3677</v>
      </c>
      <c r="B1" t="s">
        <v>3678</v>
      </c>
      <c r="C1" t="s">
        <v>3679</v>
      </c>
      <c r="D1" t="s">
        <v>3680</v>
      </c>
      <c r="E1" t="s">
        <v>3681</v>
      </c>
      <c r="F1" t="s">
        <v>3682</v>
      </c>
      <c r="G1" t="s">
        <v>3683</v>
      </c>
      <c r="H1" t="s">
        <v>3684</v>
      </c>
      <c r="I1" t="s">
        <v>3685</v>
      </c>
      <c r="J1" t="s">
        <v>3686</v>
      </c>
      <c r="K1" t="s">
        <v>3687</v>
      </c>
      <c r="L1" t="s">
        <v>3688</v>
      </c>
      <c r="M1" s="47" t="s">
        <v>3689</v>
      </c>
      <c r="N1" s="47" t="s">
        <v>3690</v>
      </c>
      <c r="O1" s="47" t="s">
        <v>3691</v>
      </c>
      <c r="P1" s="47" t="s">
        <v>3692</v>
      </c>
      <c r="Q1" s="47" t="s">
        <v>3693</v>
      </c>
      <c r="R1" t="s">
        <v>3694</v>
      </c>
      <c r="S1" t="s">
        <v>3695</v>
      </c>
      <c r="T1" t="s">
        <v>3696</v>
      </c>
      <c r="U1" t="s">
        <v>3697</v>
      </c>
      <c r="V1" t="s">
        <v>3698</v>
      </c>
      <c r="W1" t="s">
        <v>3699</v>
      </c>
      <c r="X1" t="s">
        <v>3700</v>
      </c>
      <c r="Y1" t="s">
        <v>3701</v>
      </c>
      <c r="Z1" t="s">
        <v>3702</v>
      </c>
      <c r="AA1" t="s">
        <v>3703</v>
      </c>
      <c r="AB1" t="s">
        <v>3704</v>
      </c>
      <c r="AC1" t="s">
        <v>3705</v>
      </c>
    </row>
    <row r="2" spans="1:42">
      <c r="A2">
        <v>565</v>
      </c>
      <c r="B2" t="s">
        <v>3706</v>
      </c>
      <c r="C2" t="s">
        <v>834</v>
      </c>
      <c r="D2" t="s">
        <v>3707</v>
      </c>
      <c r="E2" t="s">
        <v>3708</v>
      </c>
      <c r="F2" s="42">
        <v>42008</v>
      </c>
      <c r="G2">
        <v>2015</v>
      </c>
      <c r="H2">
        <v>1</v>
      </c>
      <c r="I2">
        <v>1</v>
      </c>
      <c r="J2">
        <v>20.59</v>
      </c>
      <c r="K2">
        <v>78.959999999999994</v>
      </c>
      <c r="L2">
        <v>1380</v>
      </c>
      <c r="M2" s="47">
        <v>15.1</v>
      </c>
      <c r="N2" s="47">
        <v>50.2</v>
      </c>
      <c r="O2" s="47">
        <v>100.9</v>
      </c>
      <c r="P2" s="47">
        <v>142</v>
      </c>
      <c r="Q2" s="47">
        <v>83.4</v>
      </c>
      <c r="R2">
        <v>19.600000000000001</v>
      </c>
      <c r="S2">
        <v>7.9</v>
      </c>
      <c r="T2">
        <v>24.8</v>
      </c>
      <c r="U2">
        <v>3.2</v>
      </c>
      <c r="V2">
        <v>43.7</v>
      </c>
      <c r="W2">
        <v>2470</v>
      </c>
      <c r="X2">
        <v>69.900000000000006</v>
      </c>
      <c r="Y2">
        <v>87.9</v>
      </c>
      <c r="Z2">
        <v>0</v>
      </c>
      <c r="AA2">
        <v>0</v>
      </c>
      <c r="AB2">
        <v>0</v>
      </c>
      <c r="AC2">
        <v>0</v>
      </c>
    </row>
    <row r="3" spans="1:42">
      <c r="A3">
        <v>566</v>
      </c>
      <c r="B3" t="s">
        <v>3706</v>
      </c>
      <c r="C3" t="s">
        <v>834</v>
      </c>
      <c r="D3" t="s">
        <v>3707</v>
      </c>
      <c r="E3" t="s">
        <v>3708</v>
      </c>
      <c r="F3" s="42">
        <v>42015</v>
      </c>
      <c r="G3">
        <v>2015</v>
      </c>
      <c r="H3">
        <v>1</v>
      </c>
      <c r="I3">
        <v>2</v>
      </c>
      <c r="J3">
        <v>20.59</v>
      </c>
      <c r="K3">
        <v>78.959999999999994</v>
      </c>
      <c r="L3">
        <v>1380</v>
      </c>
      <c r="M3" s="47">
        <v>14.18</v>
      </c>
      <c r="N3" s="47">
        <v>58.9</v>
      </c>
      <c r="O3" s="47">
        <v>135.69999999999999</v>
      </c>
      <c r="P3" s="47">
        <v>214</v>
      </c>
      <c r="Q3" s="47">
        <v>115.1</v>
      </c>
      <c r="R3">
        <v>33.4</v>
      </c>
      <c r="S3">
        <v>3.1</v>
      </c>
      <c r="T3">
        <v>20.5</v>
      </c>
      <c r="U3">
        <v>0.6</v>
      </c>
      <c r="V3">
        <v>45.2</v>
      </c>
      <c r="W3">
        <v>2470</v>
      </c>
      <c r="X3">
        <v>66.7</v>
      </c>
      <c r="Y3">
        <v>90.5</v>
      </c>
      <c r="Z3">
        <v>0</v>
      </c>
      <c r="AA3">
        <v>0</v>
      </c>
      <c r="AB3">
        <v>0</v>
      </c>
      <c r="AC3">
        <v>0</v>
      </c>
    </row>
    <row r="4" spans="1:42">
      <c r="A4">
        <v>567</v>
      </c>
      <c r="B4" t="s">
        <v>3706</v>
      </c>
      <c r="C4" t="s">
        <v>834</v>
      </c>
      <c r="D4" t="s">
        <v>3707</v>
      </c>
      <c r="E4" t="s">
        <v>3708</v>
      </c>
      <c r="F4" s="42">
        <v>42022</v>
      </c>
      <c r="G4">
        <v>2015</v>
      </c>
      <c r="H4">
        <v>1</v>
      </c>
      <c r="I4">
        <v>3</v>
      </c>
      <c r="J4">
        <v>20.59</v>
      </c>
      <c r="K4">
        <v>78.959999999999994</v>
      </c>
      <c r="L4">
        <v>1380</v>
      </c>
      <c r="M4" s="47">
        <v>16.38</v>
      </c>
      <c r="N4" s="47">
        <v>108.2</v>
      </c>
      <c r="O4" s="47">
        <v>69.8</v>
      </c>
      <c r="P4" s="47">
        <v>108</v>
      </c>
      <c r="Q4" s="47">
        <v>83.9</v>
      </c>
      <c r="R4">
        <v>25.9</v>
      </c>
      <c r="S4">
        <v>2.2999999999999998</v>
      </c>
      <c r="T4">
        <v>28.6</v>
      </c>
      <c r="U4">
        <v>2.6</v>
      </c>
      <c r="V4">
        <v>47.2</v>
      </c>
      <c r="W4">
        <v>2470</v>
      </c>
      <c r="X4">
        <v>68.8</v>
      </c>
      <c r="Y4">
        <v>97.3</v>
      </c>
      <c r="Z4">
        <v>0</v>
      </c>
      <c r="AA4">
        <v>0</v>
      </c>
      <c r="AB4">
        <v>0</v>
      </c>
      <c r="AC4">
        <v>0</v>
      </c>
      <c r="AG4" s="177" t="s">
        <v>3722</v>
      </c>
      <c r="AH4" s="177"/>
      <c r="AI4" s="177"/>
      <c r="AJ4" s="177"/>
      <c r="AK4" s="177"/>
      <c r="AL4" s="177"/>
      <c r="AM4" s="177"/>
      <c r="AN4" s="177"/>
      <c r="AO4" s="177"/>
      <c r="AP4" s="177"/>
    </row>
    <row r="5" spans="1:42" ht="15" thickBot="1">
      <c r="A5">
        <v>568</v>
      </c>
      <c r="B5" t="s">
        <v>3706</v>
      </c>
      <c r="C5" t="s">
        <v>834</v>
      </c>
      <c r="D5" t="s">
        <v>3707</v>
      </c>
      <c r="E5" t="s">
        <v>3708</v>
      </c>
      <c r="F5" s="42">
        <v>42029</v>
      </c>
      <c r="G5">
        <v>2015</v>
      </c>
      <c r="H5">
        <v>1</v>
      </c>
      <c r="I5">
        <v>4</v>
      </c>
      <c r="J5">
        <v>20.59</v>
      </c>
      <c r="K5">
        <v>78.959999999999994</v>
      </c>
      <c r="L5">
        <v>1380</v>
      </c>
      <c r="M5" s="47">
        <v>19.07</v>
      </c>
      <c r="N5" s="47">
        <v>63.1</v>
      </c>
      <c r="O5" s="47">
        <v>55.7</v>
      </c>
      <c r="P5" s="47">
        <v>85</v>
      </c>
      <c r="Q5" s="47">
        <v>62.3</v>
      </c>
      <c r="R5">
        <v>29.2</v>
      </c>
      <c r="S5">
        <v>7.8</v>
      </c>
      <c r="T5">
        <v>22.3</v>
      </c>
      <c r="U5">
        <v>3.5</v>
      </c>
      <c r="V5">
        <v>46.7</v>
      </c>
      <c r="W5">
        <v>2470</v>
      </c>
      <c r="X5">
        <v>80.2</v>
      </c>
      <c r="Y5">
        <v>85</v>
      </c>
      <c r="Z5">
        <v>0</v>
      </c>
      <c r="AA5">
        <v>0</v>
      </c>
      <c r="AB5">
        <v>0</v>
      </c>
      <c r="AC5">
        <v>0</v>
      </c>
    </row>
    <row r="6" spans="1:42">
      <c r="A6">
        <v>569</v>
      </c>
      <c r="B6" t="s">
        <v>3706</v>
      </c>
      <c r="C6" t="s">
        <v>834</v>
      </c>
      <c r="D6" t="s">
        <v>3707</v>
      </c>
      <c r="E6" t="s">
        <v>3708</v>
      </c>
      <c r="F6" s="42">
        <v>42036</v>
      </c>
      <c r="G6">
        <v>2015</v>
      </c>
      <c r="H6">
        <v>2</v>
      </c>
      <c r="I6">
        <v>5</v>
      </c>
      <c r="J6">
        <v>20.59</v>
      </c>
      <c r="K6">
        <v>78.959999999999994</v>
      </c>
      <c r="L6">
        <v>1380</v>
      </c>
      <c r="M6" s="47">
        <v>19.04</v>
      </c>
      <c r="N6" s="47">
        <v>99</v>
      </c>
      <c r="O6" s="47">
        <v>112.3</v>
      </c>
      <c r="P6" s="47">
        <v>165</v>
      </c>
      <c r="Q6" s="47">
        <v>95.2</v>
      </c>
      <c r="R6">
        <v>21.4</v>
      </c>
      <c r="S6">
        <v>5.9</v>
      </c>
      <c r="T6">
        <v>26.1</v>
      </c>
      <c r="U6">
        <v>21.2</v>
      </c>
      <c r="V6">
        <v>51.9</v>
      </c>
      <c r="W6">
        <v>2474</v>
      </c>
      <c r="X6">
        <v>72.900000000000006</v>
      </c>
      <c r="Y6">
        <v>93.1</v>
      </c>
      <c r="Z6">
        <v>0</v>
      </c>
      <c r="AA6">
        <v>0</v>
      </c>
      <c r="AB6">
        <v>0</v>
      </c>
      <c r="AC6">
        <v>0</v>
      </c>
      <c r="AG6" s="161" t="s">
        <v>3689</v>
      </c>
      <c r="AH6" s="161"/>
      <c r="AI6" s="161" t="s">
        <v>3690</v>
      </c>
      <c r="AJ6" s="161"/>
      <c r="AK6" s="161" t="s">
        <v>3691</v>
      </c>
      <c r="AL6" s="161"/>
      <c r="AM6" s="161" t="s">
        <v>3692</v>
      </c>
      <c r="AN6" s="161"/>
      <c r="AO6" s="161" t="s">
        <v>3693</v>
      </c>
      <c r="AP6" s="161"/>
    </row>
    <row r="7" spans="1:42">
      <c r="A7">
        <v>570</v>
      </c>
      <c r="B7" t="s">
        <v>3706</v>
      </c>
      <c r="C7" t="s">
        <v>834</v>
      </c>
      <c r="D7" t="s">
        <v>3707</v>
      </c>
      <c r="E7" t="s">
        <v>3708</v>
      </c>
      <c r="F7" s="42">
        <v>42043</v>
      </c>
      <c r="G7">
        <v>2015</v>
      </c>
      <c r="H7">
        <v>2</v>
      </c>
      <c r="I7">
        <v>6</v>
      </c>
      <c r="J7">
        <v>20.59</v>
      </c>
      <c r="K7">
        <v>78.959999999999994</v>
      </c>
      <c r="L7">
        <v>1380</v>
      </c>
      <c r="M7" s="47">
        <v>15.78</v>
      </c>
      <c r="N7" s="47">
        <v>138.4</v>
      </c>
      <c r="O7" s="47">
        <v>41.1</v>
      </c>
      <c r="P7" s="47">
        <v>51</v>
      </c>
      <c r="Q7" s="47">
        <v>49</v>
      </c>
      <c r="R7">
        <v>29.8</v>
      </c>
      <c r="S7">
        <v>3.7</v>
      </c>
      <c r="T7">
        <v>28.2</v>
      </c>
      <c r="U7">
        <v>5.7</v>
      </c>
      <c r="V7">
        <v>49.8</v>
      </c>
      <c r="W7">
        <v>2474</v>
      </c>
      <c r="X7">
        <v>62.3</v>
      </c>
      <c r="Y7">
        <v>82.5</v>
      </c>
      <c r="Z7">
        <v>0</v>
      </c>
      <c r="AA7">
        <v>0</v>
      </c>
      <c r="AB7">
        <v>0</v>
      </c>
      <c r="AC7">
        <v>0</v>
      </c>
    </row>
    <row r="8" spans="1:42">
      <c r="A8">
        <v>571</v>
      </c>
      <c r="B8" t="s">
        <v>3706</v>
      </c>
      <c r="C8" t="s">
        <v>834</v>
      </c>
      <c r="D8" t="s">
        <v>3707</v>
      </c>
      <c r="E8" t="s">
        <v>3708</v>
      </c>
      <c r="F8" s="42">
        <v>42050</v>
      </c>
      <c r="G8">
        <v>2015</v>
      </c>
      <c r="H8">
        <v>2</v>
      </c>
      <c r="I8">
        <v>7</v>
      </c>
      <c r="J8">
        <v>20.59</v>
      </c>
      <c r="K8">
        <v>78.959999999999994</v>
      </c>
      <c r="L8">
        <v>1380</v>
      </c>
      <c r="M8" s="47">
        <v>16.8</v>
      </c>
      <c r="N8" s="47">
        <v>136.6</v>
      </c>
      <c r="O8" s="47">
        <v>111.7</v>
      </c>
      <c r="P8" s="47">
        <v>194</v>
      </c>
      <c r="Q8" s="47">
        <v>80.3</v>
      </c>
      <c r="R8">
        <v>25.5</v>
      </c>
      <c r="S8">
        <v>6.3</v>
      </c>
      <c r="T8">
        <v>22.2</v>
      </c>
      <c r="U8">
        <v>5.7</v>
      </c>
      <c r="V8">
        <v>51.9</v>
      </c>
      <c r="W8">
        <v>2474</v>
      </c>
      <c r="X8">
        <v>69</v>
      </c>
      <c r="Y8">
        <v>98.2</v>
      </c>
      <c r="Z8">
        <v>0</v>
      </c>
      <c r="AA8">
        <v>0</v>
      </c>
      <c r="AB8">
        <v>0</v>
      </c>
      <c r="AC8">
        <v>0</v>
      </c>
      <c r="AG8" t="s">
        <v>3709</v>
      </c>
      <c r="AH8">
        <v>12.7947695035461</v>
      </c>
      <c r="AI8" t="s">
        <v>3709</v>
      </c>
      <c r="AJ8">
        <v>81.31755319148931</v>
      </c>
      <c r="AK8" t="s">
        <v>3709</v>
      </c>
      <c r="AL8">
        <v>103.21648936170222</v>
      </c>
      <c r="AM8" t="s">
        <v>3709</v>
      </c>
      <c r="AN8">
        <v>154.6418439716312</v>
      </c>
      <c r="AO8" t="s">
        <v>3709</v>
      </c>
      <c r="AP8">
        <v>81.178191489361765</v>
      </c>
    </row>
    <row r="9" spans="1:42">
      <c r="A9">
        <v>572</v>
      </c>
      <c r="B9" t="s">
        <v>3706</v>
      </c>
      <c r="C9" t="s">
        <v>834</v>
      </c>
      <c r="D9" t="s">
        <v>3707</v>
      </c>
      <c r="E9" t="s">
        <v>3708</v>
      </c>
      <c r="F9" s="42">
        <v>42057</v>
      </c>
      <c r="G9">
        <v>2015</v>
      </c>
      <c r="H9">
        <v>2</v>
      </c>
      <c r="I9">
        <v>8</v>
      </c>
      <c r="J9">
        <v>20.59</v>
      </c>
      <c r="K9">
        <v>78.959999999999994</v>
      </c>
      <c r="L9">
        <v>1380</v>
      </c>
      <c r="M9" s="47">
        <v>20.59</v>
      </c>
      <c r="N9" s="47">
        <v>138.69999999999999</v>
      </c>
      <c r="O9" s="47">
        <v>118</v>
      </c>
      <c r="P9" s="47">
        <v>156</v>
      </c>
      <c r="Q9" s="47">
        <v>89.9</v>
      </c>
      <c r="R9">
        <v>38.299999999999997</v>
      </c>
      <c r="S9">
        <v>44.6</v>
      </c>
      <c r="T9">
        <v>19.5</v>
      </c>
      <c r="U9">
        <v>12.6</v>
      </c>
      <c r="V9">
        <v>48.9</v>
      </c>
      <c r="W9">
        <v>2474</v>
      </c>
      <c r="X9">
        <v>75</v>
      </c>
      <c r="Y9">
        <v>86.1</v>
      </c>
      <c r="Z9">
        <v>0</v>
      </c>
      <c r="AA9">
        <v>0</v>
      </c>
      <c r="AB9">
        <v>0</v>
      </c>
      <c r="AC9">
        <v>0</v>
      </c>
      <c r="AG9" t="s">
        <v>3710</v>
      </c>
      <c r="AH9">
        <v>0.25372914915234435</v>
      </c>
      <c r="AI9" t="s">
        <v>3710</v>
      </c>
      <c r="AJ9">
        <v>1.6714939629788423</v>
      </c>
      <c r="AK9" t="s">
        <v>3710</v>
      </c>
      <c r="AL9">
        <v>1.1187506605484479</v>
      </c>
      <c r="AM9" t="s">
        <v>3710</v>
      </c>
      <c r="AN9">
        <v>1.8150171776692188</v>
      </c>
      <c r="AO9" t="s">
        <v>3710</v>
      </c>
      <c r="AP9">
        <v>0.55963475051969902</v>
      </c>
    </row>
    <row r="10" spans="1:42">
      <c r="A10">
        <v>573</v>
      </c>
      <c r="B10" t="s">
        <v>3706</v>
      </c>
      <c r="C10" t="s">
        <v>834</v>
      </c>
      <c r="D10" t="s">
        <v>3707</v>
      </c>
      <c r="E10" t="s">
        <v>3708</v>
      </c>
      <c r="F10" s="42">
        <v>42064</v>
      </c>
      <c r="G10">
        <v>2015</v>
      </c>
      <c r="H10">
        <v>3</v>
      </c>
      <c r="I10">
        <v>9</v>
      </c>
      <c r="J10">
        <v>20.59</v>
      </c>
      <c r="K10">
        <v>78.959999999999994</v>
      </c>
      <c r="L10">
        <v>1380</v>
      </c>
      <c r="M10" s="47">
        <v>22.67</v>
      </c>
      <c r="N10" s="47">
        <v>92.5</v>
      </c>
      <c r="O10" s="47">
        <v>79.599999999999994</v>
      </c>
      <c r="P10" s="47">
        <v>131</v>
      </c>
      <c r="Q10" s="47">
        <v>75.2</v>
      </c>
      <c r="R10">
        <v>32.799999999999997</v>
      </c>
      <c r="S10">
        <v>25</v>
      </c>
      <c r="T10">
        <v>27.8</v>
      </c>
      <c r="U10">
        <v>16.8</v>
      </c>
      <c r="V10">
        <v>53.9</v>
      </c>
      <c r="W10">
        <v>2478</v>
      </c>
      <c r="X10">
        <v>64.900000000000006</v>
      </c>
      <c r="Y10">
        <v>87.4</v>
      </c>
      <c r="Z10">
        <v>0</v>
      </c>
      <c r="AA10">
        <v>0</v>
      </c>
      <c r="AB10">
        <v>0</v>
      </c>
      <c r="AC10">
        <v>0</v>
      </c>
      <c r="AG10" t="s">
        <v>3711</v>
      </c>
      <c r="AH10">
        <v>13.055</v>
      </c>
      <c r="AI10" t="s">
        <v>3711</v>
      </c>
      <c r="AJ10">
        <v>81.8</v>
      </c>
      <c r="AK10" t="s">
        <v>3711</v>
      </c>
      <c r="AL10">
        <v>103.75</v>
      </c>
      <c r="AM10" t="s">
        <v>3711</v>
      </c>
      <c r="AN10">
        <v>156</v>
      </c>
      <c r="AO10" t="s">
        <v>3711</v>
      </c>
      <c r="AP10">
        <v>81.2</v>
      </c>
    </row>
    <row r="11" spans="1:42">
      <c r="A11">
        <v>574</v>
      </c>
      <c r="B11" t="s">
        <v>3706</v>
      </c>
      <c r="C11" t="s">
        <v>834</v>
      </c>
      <c r="D11" t="s">
        <v>3707</v>
      </c>
      <c r="E11" t="s">
        <v>3708</v>
      </c>
      <c r="F11" s="42">
        <v>42071</v>
      </c>
      <c r="G11">
        <v>2015</v>
      </c>
      <c r="H11">
        <v>3</v>
      </c>
      <c r="I11">
        <v>10</v>
      </c>
      <c r="J11">
        <v>20.59</v>
      </c>
      <c r="K11">
        <v>78.959999999999994</v>
      </c>
      <c r="L11">
        <v>1380</v>
      </c>
      <c r="M11" s="47">
        <v>19.239999999999998</v>
      </c>
      <c r="N11" s="47">
        <v>54.7</v>
      </c>
      <c r="O11" s="47">
        <v>70.400000000000006</v>
      </c>
      <c r="P11" s="47">
        <v>125</v>
      </c>
      <c r="Q11" s="47">
        <v>88.9</v>
      </c>
      <c r="R11">
        <v>32.700000000000003</v>
      </c>
      <c r="S11">
        <v>5.2</v>
      </c>
      <c r="T11">
        <v>28.6</v>
      </c>
      <c r="U11">
        <v>20</v>
      </c>
      <c r="V11">
        <v>45.4</v>
      </c>
      <c r="W11">
        <v>2478</v>
      </c>
      <c r="X11">
        <v>70.2</v>
      </c>
      <c r="Y11">
        <v>90</v>
      </c>
      <c r="Z11">
        <v>1</v>
      </c>
      <c r="AA11">
        <v>0</v>
      </c>
      <c r="AB11">
        <v>0</v>
      </c>
      <c r="AC11">
        <v>1</v>
      </c>
      <c r="AG11" t="s">
        <v>3712</v>
      </c>
      <c r="AH11">
        <v>15.35</v>
      </c>
      <c r="AI11" t="s">
        <v>3712</v>
      </c>
      <c r="AJ11">
        <v>0</v>
      </c>
      <c r="AK11" t="s">
        <v>3712</v>
      </c>
      <c r="AL11">
        <v>112.2</v>
      </c>
      <c r="AM11" t="s">
        <v>3712</v>
      </c>
      <c r="AN11">
        <v>142</v>
      </c>
      <c r="AO11" t="s">
        <v>3712</v>
      </c>
      <c r="AP11">
        <v>83.3</v>
      </c>
    </row>
    <row r="12" spans="1:42">
      <c r="A12">
        <v>575</v>
      </c>
      <c r="B12" t="s">
        <v>3706</v>
      </c>
      <c r="C12" t="s">
        <v>834</v>
      </c>
      <c r="D12" t="s">
        <v>3707</v>
      </c>
      <c r="E12" t="s">
        <v>3708</v>
      </c>
      <c r="F12" s="42">
        <v>42078</v>
      </c>
      <c r="G12">
        <v>2015</v>
      </c>
      <c r="H12">
        <v>3</v>
      </c>
      <c r="I12">
        <v>11</v>
      </c>
      <c r="J12">
        <v>20.59</v>
      </c>
      <c r="K12">
        <v>78.959999999999994</v>
      </c>
      <c r="L12">
        <v>1380</v>
      </c>
      <c r="M12" s="47">
        <v>19.61</v>
      </c>
      <c r="N12" s="47">
        <v>121.3</v>
      </c>
      <c r="O12" s="47">
        <v>52.5</v>
      </c>
      <c r="P12" s="47">
        <v>82</v>
      </c>
      <c r="Q12" s="47">
        <v>71.900000000000006</v>
      </c>
      <c r="R12">
        <v>33.6</v>
      </c>
      <c r="S12">
        <v>4.5999999999999996</v>
      </c>
      <c r="T12">
        <v>21.9</v>
      </c>
      <c r="U12">
        <v>16.899999999999999</v>
      </c>
      <c r="V12">
        <v>54.1</v>
      </c>
      <c r="W12">
        <v>2478</v>
      </c>
      <c r="X12">
        <v>71.900000000000006</v>
      </c>
      <c r="Y12">
        <v>85.9</v>
      </c>
      <c r="Z12">
        <v>0</v>
      </c>
      <c r="AA12">
        <v>0</v>
      </c>
      <c r="AB12">
        <v>0</v>
      </c>
      <c r="AC12">
        <v>0</v>
      </c>
      <c r="AG12" t="s">
        <v>3713</v>
      </c>
      <c r="AH12">
        <v>6.0257334289760074</v>
      </c>
      <c r="AI12" t="s">
        <v>3713</v>
      </c>
      <c r="AJ12">
        <v>39.695782225658931</v>
      </c>
      <c r="AK12" t="s">
        <v>3713</v>
      </c>
      <c r="AL12">
        <v>26.568856106903809</v>
      </c>
      <c r="AM12" t="s">
        <v>3713</v>
      </c>
      <c r="AN12">
        <v>43.104269722988761</v>
      </c>
      <c r="AO12" t="s">
        <v>3713</v>
      </c>
      <c r="AP12">
        <v>13.290588942930054</v>
      </c>
    </row>
    <row r="13" spans="1:42">
      <c r="A13">
        <v>576</v>
      </c>
      <c r="B13" t="s">
        <v>3706</v>
      </c>
      <c r="C13" t="s">
        <v>834</v>
      </c>
      <c r="D13" t="s">
        <v>3707</v>
      </c>
      <c r="E13" t="s">
        <v>3708</v>
      </c>
      <c r="F13" s="42">
        <v>42085</v>
      </c>
      <c r="G13">
        <v>2015</v>
      </c>
      <c r="H13">
        <v>3</v>
      </c>
      <c r="I13">
        <v>12</v>
      </c>
      <c r="J13">
        <v>20.59</v>
      </c>
      <c r="K13">
        <v>78.959999999999994</v>
      </c>
      <c r="L13">
        <v>1380</v>
      </c>
      <c r="M13" s="47">
        <v>21.11</v>
      </c>
      <c r="N13" s="47">
        <v>161.1</v>
      </c>
      <c r="O13" s="47">
        <v>74.5</v>
      </c>
      <c r="P13" s="47">
        <v>122</v>
      </c>
      <c r="Q13" s="47">
        <v>82.3</v>
      </c>
      <c r="R13">
        <v>41.5</v>
      </c>
      <c r="S13">
        <v>17.899999999999999</v>
      </c>
      <c r="T13">
        <v>51.9</v>
      </c>
      <c r="U13">
        <v>31.4</v>
      </c>
      <c r="V13">
        <v>53.2</v>
      </c>
      <c r="W13">
        <v>2478</v>
      </c>
      <c r="X13">
        <v>57.5</v>
      </c>
      <c r="Y13">
        <v>84</v>
      </c>
      <c r="Z13">
        <v>1</v>
      </c>
      <c r="AA13">
        <v>0</v>
      </c>
      <c r="AB13">
        <v>1</v>
      </c>
      <c r="AC13">
        <v>2</v>
      </c>
      <c r="AG13" t="s">
        <v>3714</v>
      </c>
      <c r="AH13">
        <v>36.309463357078954</v>
      </c>
      <c r="AI13" t="s">
        <v>3714</v>
      </c>
      <c r="AJ13">
        <v>1575.7551265069396</v>
      </c>
      <c r="AK13" t="s">
        <v>3714</v>
      </c>
      <c r="AL13">
        <v>705.90411482935974</v>
      </c>
      <c r="AM13" t="s">
        <v>3714</v>
      </c>
      <c r="AN13">
        <v>1857.9780683521658</v>
      </c>
      <c r="AO13" t="s">
        <v>3714</v>
      </c>
      <c r="AP13">
        <v>176.6397544499346</v>
      </c>
    </row>
    <row r="14" spans="1:42">
      <c r="A14">
        <v>577</v>
      </c>
      <c r="B14" t="s">
        <v>3706</v>
      </c>
      <c r="C14" t="s">
        <v>834</v>
      </c>
      <c r="D14" t="s">
        <v>3707</v>
      </c>
      <c r="E14" t="s">
        <v>3708</v>
      </c>
      <c r="F14" s="42">
        <v>42092</v>
      </c>
      <c r="G14">
        <v>2015</v>
      </c>
      <c r="H14">
        <v>3</v>
      </c>
      <c r="I14">
        <v>13</v>
      </c>
      <c r="J14">
        <v>20.59</v>
      </c>
      <c r="K14">
        <v>78.959999999999994</v>
      </c>
      <c r="L14">
        <v>1380</v>
      </c>
      <c r="M14" s="47">
        <v>20.58</v>
      </c>
      <c r="N14" s="47">
        <v>116.3</v>
      </c>
      <c r="O14" s="47">
        <v>133.19999999999999</v>
      </c>
      <c r="P14" s="47">
        <v>210</v>
      </c>
      <c r="Q14" s="47">
        <v>101.6</v>
      </c>
      <c r="R14">
        <v>30.9</v>
      </c>
      <c r="S14">
        <v>31.3</v>
      </c>
      <c r="T14">
        <v>23.6</v>
      </c>
      <c r="U14">
        <v>18.100000000000001</v>
      </c>
      <c r="V14">
        <v>53</v>
      </c>
      <c r="W14">
        <v>2478</v>
      </c>
      <c r="X14">
        <v>74.099999999999994</v>
      </c>
      <c r="Y14">
        <v>93</v>
      </c>
      <c r="Z14">
        <v>0</v>
      </c>
      <c r="AA14">
        <v>0</v>
      </c>
      <c r="AB14">
        <v>0</v>
      </c>
      <c r="AC14">
        <v>0</v>
      </c>
      <c r="AG14" t="s">
        <v>3715</v>
      </c>
      <c r="AH14">
        <v>-1.2476551239514253</v>
      </c>
      <c r="AI14" t="s">
        <v>3715</v>
      </c>
      <c r="AJ14">
        <v>-0.34978870521780525</v>
      </c>
      <c r="AK14" t="s">
        <v>3715</v>
      </c>
      <c r="AL14">
        <v>0.12147977500111873</v>
      </c>
      <c r="AM14" t="s">
        <v>3715</v>
      </c>
      <c r="AN14">
        <v>0.22404234153173963</v>
      </c>
      <c r="AO14" t="s">
        <v>3715</v>
      </c>
      <c r="AP14">
        <v>-0.14090933952967966</v>
      </c>
    </row>
    <row r="15" spans="1:42">
      <c r="A15">
        <v>578</v>
      </c>
      <c r="B15" t="s">
        <v>3706</v>
      </c>
      <c r="C15" t="s">
        <v>834</v>
      </c>
      <c r="D15" t="s">
        <v>3707</v>
      </c>
      <c r="E15" t="s">
        <v>3708</v>
      </c>
      <c r="F15" s="42">
        <v>42099</v>
      </c>
      <c r="G15">
        <v>2015</v>
      </c>
      <c r="H15">
        <v>4</v>
      </c>
      <c r="I15">
        <v>14</v>
      </c>
      <c r="J15">
        <v>20.59</v>
      </c>
      <c r="K15">
        <v>78.959999999999994</v>
      </c>
      <c r="L15">
        <v>1380</v>
      </c>
      <c r="M15" s="47">
        <v>18.600000000000001</v>
      </c>
      <c r="N15" s="47">
        <v>91.7</v>
      </c>
      <c r="O15" s="47">
        <v>104.4</v>
      </c>
      <c r="P15" s="47">
        <v>196</v>
      </c>
      <c r="Q15" s="47">
        <v>85.2</v>
      </c>
      <c r="R15">
        <v>31.3</v>
      </c>
      <c r="S15">
        <v>5.3</v>
      </c>
      <c r="T15">
        <v>21.8</v>
      </c>
      <c r="U15">
        <v>19.600000000000001</v>
      </c>
      <c r="V15">
        <v>47.5</v>
      </c>
      <c r="W15">
        <v>2483</v>
      </c>
      <c r="X15">
        <v>75.099999999999994</v>
      </c>
      <c r="Y15">
        <v>90.5</v>
      </c>
      <c r="Z15">
        <v>1</v>
      </c>
      <c r="AA15">
        <v>0</v>
      </c>
      <c r="AB15">
        <v>0</v>
      </c>
      <c r="AC15">
        <v>1</v>
      </c>
      <c r="AG15" t="s">
        <v>3716</v>
      </c>
      <c r="AH15">
        <v>-4.4204316754066983E-2</v>
      </c>
      <c r="AI15" t="s">
        <v>3716</v>
      </c>
      <c r="AJ15">
        <v>-3.6006194478463336E-3</v>
      </c>
      <c r="AK15" t="s">
        <v>3716</v>
      </c>
      <c r="AL15">
        <v>6.8557445506723283E-2</v>
      </c>
      <c r="AM15" t="s">
        <v>3716</v>
      </c>
      <c r="AN15">
        <v>7.3918501555436722E-2</v>
      </c>
      <c r="AO15" t="s">
        <v>3716</v>
      </c>
      <c r="AP15">
        <v>4.6985347420068227E-2</v>
      </c>
    </row>
    <row r="16" spans="1:42">
      <c r="A16">
        <v>579</v>
      </c>
      <c r="B16" t="s">
        <v>3706</v>
      </c>
      <c r="C16" t="s">
        <v>834</v>
      </c>
      <c r="D16" t="s">
        <v>3707</v>
      </c>
      <c r="E16" t="s">
        <v>3708</v>
      </c>
      <c r="F16" s="42">
        <v>42106</v>
      </c>
      <c r="G16">
        <v>2015</v>
      </c>
      <c r="H16">
        <v>4</v>
      </c>
      <c r="I16">
        <v>15</v>
      </c>
      <c r="J16">
        <v>20.59</v>
      </c>
      <c r="K16">
        <v>78.959999999999994</v>
      </c>
      <c r="L16">
        <v>1380</v>
      </c>
      <c r="M16" s="47">
        <v>18.670000000000002</v>
      </c>
      <c r="N16" s="47">
        <v>121.5</v>
      </c>
      <c r="O16" s="47">
        <v>125.5</v>
      </c>
      <c r="P16" s="47">
        <v>180</v>
      </c>
      <c r="Q16" s="47">
        <v>83.3</v>
      </c>
      <c r="R16">
        <v>23.3</v>
      </c>
      <c r="S16">
        <v>5.4</v>
      </c>
      <c r="T16">
        <v>27.3</v>
      </c>
      <c r="U16">
        <v>21.4</v>
      </c>
      <c r="V16">
        <v>43.5</v>
      </c>
      <c r="W16">
        <v>2483</v>
      </c>
      <c r="X16">
        <v>76.099999999999994</v>
      </c>
      <c r="Y16">
        <v>85.8</v>
      </c>
      <c r="Z16">
        <v>2</v>
      </c>
      <c r="AA16">
        <v>0</v>
      </c>
      <c r="AB16">
        <v>0</v>
      </c>
      <c r="AC16">
        <v>2</v>
      </c>
      <c r="AG16" t="s">
        <v>3717</v>
      </c>
      <c r="AH16">
        <v>25.04</v>
      </c>
      <c r="AI16" t="s">
        <v>3717</v>
      </c>
      <c r="AJ16">
        <v>198.2</v>
      </c>
      <c r="AK16" t="s">
        <v>3717</v>
      </c>
      <c r="AL16">
        <v>160.6</v>
      </c>
      <c r="AM16" t="s">
        <v>3717</v>
      </c>
      <c r="AN16">
        <v>260</v>
      </c>
      <c r="AO16" t="s">
        <v>3717</v>
      </c>
      <c r="AP16">
        <v>76.099999999999994</v>
      </c>
    </row>
    <row r="17" spans="1:46">
      <c r="A17">
        <v>580</v>
      </c>
      <c r="B17" t="s">
        <v>3706</v>
      </c>
      <c r="C17" t="s">
        <v>834</v>
      </c>
      <c r="D17" t="s">
        <v>3707</v>
      </c>
      <c r="E17" t="s">
        <v>3708</v>
      </c>
      <c r="F17" s="42">
        <v>42113</v>
      </c>
      <c r="G17">
        <v>2015</v>
      </c>
      <c r="H17">
        <v>4</v>
      </c>
      <c r="I17">
        <v>16</v>
      </c>
      <c r="J17">
        <v>20.59</v>
      </c>
      <c r="K17">
        <v>78.959999999999994</v>
      </c>
      <c r="L17">
        <v>1380</v>
      </c>
      <c r="M17" s="47">
        <v>23.27</v>
      </c>
      <c r="N17" s="47">
        <v>147.1</v>
      </c>
      <c r="O17" s="47">
        <v>108.6</v>
      </c>
      <c r="P17" s="47">
        <v>168</v>
      </c>
      <c r="Q17" s="47">
        <v>79.400000000000006</v>
      </c>
      <c r="R17">
        <v>29.1</v>
      </c>
      <c r="S17">
        <v>55</v>
      </c>
      <c r="T17">
        <v>20.100000000000001</v>
      </c>
      <c r="U17">
        <v>34.1</v>
      </c>
      <c r="V17">
        <v>48.2</v>
      </c>
      <c r="W17">
        <v>2483</v>
      </c>
      <c r="X17">
        <v>74.2</v>
      </c>
      <c r="Y17">
        <v>91.4</v>
      </c>
      <c r="Z17">
        <v>1</v>
      </c>
      <c r="AA17">
        <v>0</v>
      </c>
      <c r="AB17">
        <v>0</v>
      </c>
      <c r="AC17">
        <v>1</v>
      </c>
      <c r="AG17" t="s">
        <v>3718</v>
      </c>
      <c r="AH17">
        <v>0.28999999999999998</v>
      </c>
      <c r="AI17" t="s">
        <v>3718</v>
      </c>
      <c r="AJ17">
        <v>0</v>
      </c>
      <c r="AK17" t="s">
        <v>3718</v>
      </c>
      <c r="AL17">
        <v>27.4</v>
      </c>
      <c r="AM17" t="s">
        <v>3718</v>
      </c>
      <c r="AN17">
        <v>32</v>
      </c>
      <c r="AO17" t="s">
        <v>3718</v>
      </c>
      <c r="AP17">
        <v>44.9</v>
      </c>
    </row>
    <row r="18" spans="1:46">
      <c r="A18">
        <v>581</v>
      </c>
      <c r="B18" t="s">
        <v>3706</v>
      </c>
      <c r="C18" t="s">
        <v>834</v>
      </c>
      <c r="D18" t="s">
        <v>3707</v>
      </c>
      <c r="E18" t="s">
        <v>3708</v>
      </c>
      <c r="F18" s="42">
        <v>42120</v>
      </c>
      <c r="G18">
        <v>2015</v>
      </c>
      <c r="H18">
        <v>4</v>
      </c>
      <c r="I18">
        <v>17</v>
      </c>
      <c r="J18">
        <v>20.59</v>
      </c>
      <c r="K18">
        <v>78.959999999999994</v>
      </c>
      <c r="L18">
        <v>1380</v>
      </c>
      <c r="M18" s="47">
        <v>21.81</v>
      </c>
      <c r="N18" s="47">
        <v>85.9</v>
      </c>
      <c r="O18" s="47">
        <v>93.6</v>
      </c>
      <c r="P18" s="47">
        <v>138</v>
      </c>
      <c r="Q18" s="47">
        <v>85.5</v>
      </c>
      <c r="R18">
        <v>34.5</v>
      </c>
      <c r="S18">
        <v>31.3</v>
      </c>
      <c r="T18">
        <v>26.1</v>
      </c>
      <c r="U18">
        <v>14.2</v>
      </c>
      <c r="V18">
        <v>49</v>
      </c>
      <c r="W18">
        <v>2483</v>
      </c>
      <c r="X18">
        <v>73.5</v>
      </c>
      <c r="Y18">
        <v>89.6</v>
      </c>
      <c r="Z18">
        <v>0</v>
      </c>
      <c r="AA18">
        <v>0</v>
      </c>
      <c r="AB18">
        <v>0</v>
      </c>
      <c r="AC18">
        <v>0</v>
      </c>
      <c r="AG18" t="s">
        <v>3719</v>
      </c>
      <c r="AH18">
        <v>25.33</v>
      </c>
      <c r="AI18" t="s">
        <v>3719</v>
      </c>
      <c r="AJ18">
        <v>198.2</v>
      </c>
      <c r="AK18" t="s">
        <v>3719</v>
      </c>
      <c r="AL18">
        <v>188</v>
      </c>
      <c r="AM18" t="s">
        <v>3719</v>
      </c>
      <c r="AN18">
        <v>292</v>
      </c>
      <c r="AO18" t="s">
        <v>3719</v>
      </c>
      <c r="AP18">
        <v>121</v>
      </c>
    </row>
    <row r="19" spans="1:46">
      <c r="A19">
        <v>582</v>
      </c>
      <c r="B19" t="s">
        <v>3706</v>
      </c>
      <c r="C19" t="s">
        <v>834</v>
      </c>
      <c r="D19" t="s">
        <v>3707</v>
      </c>
      <c r="E19" t="s">
        <v>3708</v>
      </c>
      <c r="F19" s="42">
        <v>42127</v>
      </c>
      <c r="G19">
        <v>2015</v>
      </c>
      <c r="H19">
        <v>5</v>
      </c>
      <c r="I19">
        <v>18</v>
      </c>
      <c r="J19">
        <v>20.59</v>
      </c>
      <c r="K19">
        <v>78.959999999999994</v>
      </c>
      <c r="L19">
        <v>1380</v>
      </c>
      <c r="M19" s="47">
        <v>18.77</v>
      </c>
      <c r="N19" s="47">
        <v>100.7</v>
      </c>
      <c r="O19" s="47">
        <v>106.8</v>
      </c>
      <c r="P19" s="47">
        <v>175</v>
      </c>
      <c r="Q19" s="47">
        <v>88.5</v>
      </c>
      <c r="R19">
        <v>41.4</v>
      </c>
      <c r="S19">
        <v>4.5999999999999996</v>
      </c>
      <c r="T19">
        <v>20.7</v>
      </c>
      <c r="U19">
        <v>11.1</v>
      </c>
      <c r="V19">
        <v>46.9</v>
      </c>
      <c r="W19">
        <v>2487</v>
      </c>
      <c r="X19">
        <v>68.400000000000006</v>
      </c>
      <c r="Y19">
        <v>89.6</v>
      </c>
      <c r="Z19">
        <v>0</v>
      </c>
      <c r="AA19">
        <v>0</v>
      </c>
      <c r="AB19">
        <v>0</v>
      </c>
      <c r="AC19">
        <v>0</v>
      </c>
      <c r="AG19" t="s">
        <v>3720</v>
      </c>
      <c r="AH19">
        <v>7216.25</v>
      </c>
      <c r="AI19" t="s">
        <v>3720</v>
      </c>
      <c r="AJ19">
        <v>45863.099999999969</v>
      </c>
      <c r="AK19" t="s">
        <v>3720</v>
      </c>
      <c r="AL19">
        <v>58214.100000000049</v>
      </c>
      <c r="AM19" t="s">
        <v>3720</v>
      </c>
      <c r="AN19">
        <v>87218</v>
      </c>
      <c r="AO19" t="s">
        <v>3720</v>
      </c>
      <c r="AP19">
        <v>45784.500000000036</v>
      </c>
    </row>
    <row r="20" spans="1:46">
      <c r="A20">
        <v>583</v>
      </c>
      <c r="B20" t="s">
        <v>3706</v>
      </c>
      <c r="C20" t="s">
        <v>834</v>
      </c>
      <c r="D20" t="s">
        <v>3707</v>
      </c>
      <c r="E20" t="s">
        <v>3708</v>
      </c>
      <c r="F20" s="42">
        <v>42134</v>
      </c>
      <c r="G20">
        <v>2015</v>
      </c>
      <c r="H20">
        <v>5</v>
      </c>
      <c r="I20">
        <v>19</v>
      </c>
      <c r="J20">
        <v>20.59</v>
      </c>
      <c r="K20">
        <v>78.959999999999994</v>
      </c>
      <c r="L20">
        <v>1380</v>
      </c>
      <c r="M20" s="47">
        <v>20.51</v>
      </c>
      <c r="N20" s="47">
        <v>73.5</v>
      </c>
      <c r="O20" s="47">
        <v>129.5</v>
      </c>
      <c r="P20" s="47">
        <v>176</v>
      </c>
      <c r="Q20" s="47">
        <v>80</v>
      </c>
      <c r="R20">
        <v>16.7</v>
      </c>
      <c r="S20">
        <v>34.299999999999997</v>
      </c>
      <c r="T20">
        <v>35.299999999999997</v>
      </c>
      <c r="U20">
        <v>16.5</v>
      </c>
      <c r="V20">
        <v>48.5</v>
      </c>
      <c r="W20">
        <v>2487</v>
      </c>
      <c r="X20">
        <v>62.9</v>
      </c>
      <c r="Y20">
        <v>86.7</v>
      </c>
      <c r="Z20">
        <v>0</v>
      </c>
      <c r="AA20">
        <v>0</v>
      </c>
      <c r="AB20">
        <v>0</v>
      </c>
      <c r="AC20">
        <v>0</v>
      </c>
      <c r="AG20" t="s">
        <v>1373</v>
      </c>
      <c r="AH20">
        <v>564</v>
      </c>
      <c r="AI20" t="s">
        <v>1373</v>
      </c>
      <c r="AJ20">
        <v>564</v>
      </c>
      <c r="AK20" t="s">
        <v>1373</v>
      </c>
      <c r="AL20">
        <v>564</v>
      </c>
      <c r="AM20" t="s">
        <v>1373</v>
      </c>
      <c r="AN20">
        <v>564</v>
      </c>
      <c r="AO20" t="s">
        <v>1373</v>
      </c>
      <c r="AP20">
        <v>564</v>
      </c>
    </row>
    <row r="21" spans="1:46" ht="15" thickBot="1">
      <c r="A21">
        <v>584</v>
      </c>
      <c r="B21" t="s">
        <v>3706</v>
      </c>
      <c r="C21" t="s">
        <v>834</v>
      </c>
      <c r="D21" t="s">
        <v>3707</v>
      </c>
      <c r="E21" t="s">
        <v>3708</v>
      </c>
      <c r="F21" s="42">
        <v>42141</v>
      </c>
      <c r="G21">
        <v>2015</v>
      </c>
      <c r="H21">
        <v>5</v>
      </c>
      <c r="I21">
        <v>20</v>
      </c>
      <c r="J21">
        <v>20.59</v>
      </c>
      <c r="K21">
        <v>78.959999999999994</v>
      </c>
      <c r="L21">
        <v>1380</v>
      </c>
      <c r="M21" s="47">
        <v>16.260000000000002</v>
      </c>
      <c r="N21" s="47">
        <v>132.5</v>
      </c>
      <c r="O21" s="47">
        <v>64.599999999999994</v>
      </c>
      <c r="P21" s="47">
        <v>108</v>
      </c>
      <c r="Q21" s="47">
        <v>84.7</v>
      </c>
      <c r="R21">
        <v>41.7</v>
      </c>
      <c r="S21">
        <v>13.6</v>
      </c>
      <c r="T21">
        <v>20.5</v>
      </c>
      <c r="U21">
        <v>21.4</v>
      </c>
      <c r="V21">
        <v>50.8</v>
      </c>
      <c r="W21">
        <v>2487</v>
      </c>
      <c r="X21">
        <v>68.2</v>
      </c>
      <c r="Y21">
        <v>87</v>
      </c>
      <c r="Z21">
        <v>0</v>
      </c>
      <c r="AA21">
        <v>0</v>
      </c>
      <c r="AB21">
        <v>0</v>
      </c>
      <c r="AC21">
        <v>0</v>
      </c>
      <c r="AG21" s="160" t="s">
        <v>3721</v>
      </c>
      <c r="AH21" s="160">
        <v>0.49837137682054788</v>
      </c>
      <c r="AI21" s="160" t="s">
        <v>3721</v>
      </c>
      <c r="AJ21" s="160">
        <v>3.2831259256571812</v>
      </c>
      <c r="AK21" s="160" t="s">
        <v>3721</v>
      </c>
      <c r="AL21" s="160">
        <v>2.1974349769393684</v>
      </c>
      <c r="AM21" s="160" t="s">
        <v>3721</v>
      </c>
      <c r="AN21" s="160">
        <v>3.5650322905739182</v>
      </c>
      <c r="AO21" s="160" t="s">
        <v>3721</v>
      </c>
      <c r="AP21" s="160">
        <v>1.0992270382212381</v>
      </c>
    </row>
    <row r="22" spans="1:46">
      <c r="A22">
        <v>585</v>
      </c>
      <c r="B22" t="s">
        <v>3706</v>
      </c>
      <c r="C22" t="s">
        <v>834</v>
      </c>
      <c r="D22" t="s">
        <v>3707</v>
      </c>
      <c r="E22" t="s">
        <v>3708</v>
      </c>
      <c r="F22" s="42">
        <v>42148</v>
      </c>
      <c r="G22">
        <v>2015</v>
      </c>
      <c r="H22">
        <v>5</v>
      </c>
      <c r="I22">
        <v>21</v>
      </c>
      <c r="J22">
        <v>20.59</v>
      </c>
      <c r="K22">
        <v>78.959999999999994</v>
      </c>
      <c r="L22">
        <v>1380</v>
      </c>
      <c r="M22" s="47">
        <v>16.41</v>
      </c>
      <c r="N22" s="47">
        <v>65</v>
      </c>
      <c r="O22" s="47">
        <v>101</v>
      </c>
      <c r="P22" s="47">
        <v>171</v>
      </c>
      <c r="Q22" s="47">
        <v>79.7</v>
      </c>
      <c r="R22">
        <v>31.7</v>
      </c>
      <c r="S22">
        <v>6.4</v>
      </c>
      <c r="T22">
        <v>30.9</v>
      </c>
      <c r="U22">
        <v>0</v>
      </c>
      <c r="V22">
        <v>50.3</v>
      </c>
      <c r="W22">
        <v>2487</v>
      </c>
      <c r="X22">
        <v>72.900000000000006</v>
      </c>
      <c r="Y22">
        <v>88.6</v>
      </c>
      <c r="Z22">
        <v>0</v>
      </c>
      <c r="AA22">
        <v>0</v>
      </c>
      <c r="AB22">
        <v>0</v>
      </c>
      <c r="AC22">
        <v>0</v>
      </c>
    </row>
    <row r="23" spans="1:46">
      <c r="A23">
        <v>586</v>
      </c>
      <c r="B23" t="s">
        <v>3706</v>
      </c>
      <c r="C23" t="s">
        <v>834</v>
      </c>
      <c r="D23" t="s">
        <v>3707</v>
      </c>
      <c r="E23" t="s">
        <v>3708</v>
      </c>
      <c r="F23" s="42">
        <v>42155</v>
      </c>
      <c r="G23">
        <v>2015</v>
      </c>
      <c r="H23">
        <v>5</v>
      </c>
      <c r="I23">
        <v>22</v>
      </c>
      <c r="J23">
        <v>20.59</v>
      </c>
      <c r="K23">
        <v>78.959999999999994</v>
      </c>
      <c r="L23">
        <v>1380</v>
      </c>
      <c r="M23" s="47">
        <v>18.899999999999999</v>
      </c>
      <c r="N23" s="47">
        <v>70.3</v>
      </c>
      <c r="O23" s="47">
        <v>100.8</v>
      </c>
      <c r="P23" s="47">
        <v>171</v>
      </c>
      <c r="Q23" s="47">
        <v>76.900000000000006</v>
      </c>
      <c r="R23">
        <v>17</v>
      </c>
      <c r="S23">
        <v>4.4000000000000004</v>
      </c>
      <c r="T23">
        <v>25.8</v>
      </c>
      <c r="U23">
        <v>11.9</v>
      </c>
      <c r="V23">
        <v>46</v>
      </c>
      <c r="W23">
        <v>2487</v>
      </c>
      <c r="X23">
        <v>72.900000000000006</v>
      </c>
      <c r="Y23">
        <v>87.1</v>
      </c>
      <c r="Z23">
        <v>0</v>
      </c>
      <c r="AA23">
        <v>0</v>
      </c>
      <c r="AB23">
        <v>0</v>
      </c>
      <c r="AC23">
        <v>0</v>
      </c>
    </row>
    <row r="24" spans="1:46">
      <c r="A24">
        <v>587</v>
      </c>
      <c r="B24" t="s">
        <v>3706</v>
      </c>
      <c r="C24" t="s">
        <v>834</v>
      </c>
      <c r="D24" t="s">
        <v>3707</v>
      </c>
      <c r="E24" t="s">
        <v>3708</v>
      </c>
      <c r="F24" s="42">
        <v>42162</v>
      </c>
      <c r="G24">
        <v>2015</v>
      </c>
      <c r="H24">
        <v>6</v>
      </c>
      <c r="I24">
        <v>23</v>
      </c>
      <c r="J24">
        <v>20.59</v>
      </c>
      <c r="K24">
        <v>78.959999999999994</v>
      </c>
      <c r="L24">
        <v>1380</v>
      </c>
      <c r="M24" s="47">
        <v>13.93</v>
      </c>
      <c r="N24" s="47">
        <v>80.599999999999994</v>
      </c>
      <c r="O24" s="47">
        <v>164</v>
      </c>
      <c r="P24" s="47">
        <v>265</v>
      </c>
      <c r="Q24" s="47">
        <v>106.1</v>
      </c>
      <c r="R24">
        <v>31</v>
      </c>
      <c r="S24">
        <v>5.9</v>
      </c>
      <c r="T24">
        <v>26.6</v>
      </c>
      <c r="U24">
        <v>3.4</v>
      </c>
      <c r="V24">
        <v>48.7</v>
      </c>
      <c r="W24">
        <v>2491</v>
      </c>
      <c r="X24">
        <v>70.2</v>
      </c>
      <c r="Y24">
        <v>79.5</v>
      </c>
      <c r="Z24">
        <v>0</v>
      </c>
      <c r="AA24">
        <v>0</v>
      </c>
      <c r="AB24">
        <v>0</v>
      </c>
      <c r="AC24">
        <v>0</v>
      </c>
    </row>
    <row r="25" spans="1:46">
      <c r="A25">
        <v>588</v>
      </c>
      <c r="B25" t="s">
        <v>3706</v>
      </c>
      <c r="C25" t="s">
        <v>834</v>
      </c>
      <c r="D25" t="s">
        <v>3707</v>
      </c>
      <c r="E25" t="s">
        <v>3708</v>
      </c>
      <c r="F25" s="42">
        <v>42169</v>
      </c>
      <c r="G25">
        <v>2015</v>
      </c>
      <c r="H25">
        <v>6</v>
      </c>
      <c r="I25">
        <v>24</v>
      </c>
      <c r="J25">
        <v>20.59</v>
      </c>
      <c r="K25">
        <v>78.959999999999994</v>
      </c>
      <c r="L25">
        <v>1380</v>
      </c>
      <c r="M25" s="47">
        <v>14.55</v>
      </c>
      <c r="N25" s="47">
        <v>75.2</v>
      </c>
      <c r="O25" s="47">
        <v>112.5</v>
      </c>
      <c r="P25" s="47">
        <v>180</v>
      </c>
      <c r="Q25" s="47">
        <v>86.7</v>
      </c>
      <c r="R25">
        <v>31.9</v>
      </c>
      <c r="S25">
        <v>7.3</v>
      </c>
      <c r="T25">
        <v>23.5</v>
      </c>
      <c r="U25">
        <v>6.4</v>
      </c>
      <c r="V25">
        <v>48.3</v>
      </c>
      <c r="W25">
        <v>2491</v>
      </c>
      <c r="X25">
        <v>61.3</v>
      </c>
      <c r="Y25">
        <v>88</v>
      </c>
      <c r="Z25">
        <v>0</v>
      </c>
      <c r="AA25">
        <v>0</v>
      </c>
      <c r="AB25">
        <v>0</v>
      </c>
      <c r="AC25">
        <v>0</v>
      </c>
    </row>
    <row r="26" spans="1:46">
      <c r="A26">
        <v>589</v>
      </c>
      <c r="B26" t="s">
        <v>3706</v>
      </c>
      <c r="C26" t="s">
        <v>834</v>
      </c>
      <c r="D26" t="s">
        <v>3707</v>
      </c>
      <c r="E26" t="s">
        <v>3708</v>
      </c>
      <c r="F26" s="42">
        <v>42176</v>
      </c>
      <c r="G26">
        <v>2015</v>
      </c>
      <c r="H26">
        <v>6</v>
      </c>
      <c r="I26">
        <v>25</v>
      </c>
      <c r="J26">
        <v>20.59</v>
      </c>
      <c r="K26">
        <v>78.959999999999994</v>
      </c>
      <c r="L26">
        <v>1380</v>
      </c>
      <c r="M26" s="47">
        <v>17.16</v>
      </c>
      <c r="N26" s="47">
        <v>47.2</v>
      </c>
      <c r="O26" s="47">
        <v>125.4</v>
      </c>
      <c r="P26" s="47">
        <v>202</v>
      </c>
      <c r="Q26" s="47">
        <v>86.7</v>
      </c>
      <c r="R26">
        <v>34.299999999999997</v>
      </c>
      <c r="S26">
        <v>0</v>
      </c>
      <c r="T26">
        <v>11.5</v>
      </c>
      <c r="U26">
        <v>3.1</v>
      </c>
      <c r="V26">
        <v>46.5</v>
      </c>
      <c r="W26">
        <v>2491</v>
      </c>
      <c r="X26">
        <v>70.7</v>
      </c>
      <c r="Y26">
        <v>97.6</v>
      </c>
      <c r="Z26">
        <v>0</v>
      </c>
      <c r="AA26">
        <v>0</v>
      </c>
      <c r="AB26">
        <v>0</v>
      </c>
      <c r="AC26">
        <v>0</v>
      </c>
      <c r="AG26" s="177" t="s">
        <v>3723</v>
      </c>
      <c r="AH26" s="177"/>
      <c r="AI26" s="177"/>
      <c r="AJ26" s="177"/>
      <c r="AK26" s="177"/>
      <c r="AL26" s="177"/>
      <c r="AM26" s="177"/>
      <c r="AN26" s="177"/>
      <c r="AO26" s="177"/>
      <c r="AP26" s="177"/>
    </row>
    <row r="27" spans="1:46" ht="15" thickBot="1">
      <c r="A27">
        <v>590</v>
      </c>
      <c r="B27" t="s">
        <v>3706</v>
      </c>
      <c r="C27" t="s">
        <v>834</v>
      </c>
      <c r="D27" t="s">
        <v>3707</v>
      </c>
      <c r="E27" t="s">
        <v>3708</v>
      </c>
      <c r="F27" s="42">
        <v>42183</v>
      </c>
      <c r="G27">
        <v>2015</v>
      </c>
      <c r="H27">
        <v>6</v>
      </c>
      <c r="I27">
        <v>26</v>
      </c>
      <c r="J27">
        <v>20.59</v>
      </c>
      <c r="K27">
        <v>78.959999999999994</v>
      </c>
      <c r="L27">
        <v>1380</v>
      </c>
      <c r="M27" s="47">
        <v>11.43</v>
      </c>
      <c r="N27" s="47">
        <v>67.599999999999994</v>
      </c>
      <c r="O27" s="47">
        <v>92.7</v>
      </c>
      <c r="P27" s="47">
        <v>133</v>
      </c>
      <c r="Q27" s="47">
        <v>91</v>
      </c>
      <c r="R27">
        <v>35.9</v>
      </c>
      <c r="S27">
        <v>5.0999999999999996</v>
      </c>
      <c r="T27">
        <v>33.299999999999997</v>
      </c>
      <c r="U27">
        <v>0.1</v>
      </c>
      <c r="V27">
        <v>47.9</v>
      </c>
      <c r="W27">
        <v>2491</v>
      </c>
      <c r="X27">
        <v>75.8</v>
      </c>
      <c r="Y27">
        <v>85.6</v>
      </c>
      <c r="Z27">
        <v>0</v>
      </c>
      <c r="AA27">
        <v>0</v>
      </c>
      <c r="AB27">
        <v>0</v>
      </c>
      <c r="AC27">
        <v>0</v>
      </c>
    </row>
    <row r="28" spans="1:46">
      <c r="A28">
        <v>591</v>
      </c>
      <c r="B28" t="s">
        <v>3706</v>
      </c>
      <c r="C28" t="s">
        <v>834</v>
      </c>
      <c r="D28" t="s">
        <v>3707</v>
      </c>
      <c r="E28" t="s">
        <v>3708</v>
      </c>
      <c r="F28" s="42">
        <v>42190</v>
      </c>
      <c r="G28">
        <v>2015</v>
      </c>
      <c r="H28">
        <v>7</v>
      </c>
      <c r="I28">
        <v>27</v>
      </c>
      <c r="J28">
        <v>20.59</v>
      </c>
      <c r="K28">
        <v>78.959999999999994</v>
      </c>
      <c r="L28">
        <v>1380</v>
      </c>
      <c r="M28" s="47">
        <v>10.85</v>
      </c>
      <c r="N28" s="47">
        <v>79.400000000000006</v>
      </c>
      <c r="O28" s="47">
        <v>112.2</v>
      </c>
      <c r="P28" s="47">
        <v>198</v>
      </c>
      <c r="Q28" s="47">
        <v>90.9</v>
      </c>
      <c r="R28">
        <v>27.3</v>
      </c>
      <c r="S28">
        <v>5</v>
      </c>
      <c r="T28">
        <v>32.6</v>
      </c>
      <c r="U28">
        <v>0.3</v>
      </c>
      <c r="V28">
        <v>47.7</v>
      </c>
      <c r="W28">
        <v>2495</v>
      </c>
      <c r="X28">
        <v>77.5</v>
      </c>
      <c r="Y28">
        <v>87.5</v>
      </c>
      <c r="Z28">
        <v>0</v>
      </c>
      <c r="AA28">
        <v>0</v>
      </c>
      <c r="AB28">
        <v>0</v>
      </c>
      <c r="AC28">
        <v>0</v>
      </c>
      <c r="AG28" s="161"/>
      <c r="AH28" s="161" t="s">
        <v>3689</v>
      </c>
      <c r="AI28" s="161" t="s">
        <v>3690</v>
      </c>
      <c r="AJ28" s="161" t="s">
        <v>3691</v>
      </c>
      <c r="AK28" s="161" t="s">
        <v>3692</v>
      </c>
      <c r="AL28" s="161" t="s">
        <v>3693</v>
      </c>
      <c r="AM28" s="161" t="s">
        <v>3694</v>
      </c>
      <c r="AN28" s="161" t="s">
        <v>3695</v>
      </c>
      <c r="AO28" s="161" t="s">
        <v>3696</v>
      </c>
      <c r="AP28" s="161" t="s">
        <v>3697</v>
      </c>
      <c r="AQ28" s="161" t="s">
        <v>3698</v>
      </c>
      <c r="AR28" s="161" t="s">
        <v>3699</v>
      </c>
      <c r="AS28" s="161" t="s">
        <v>3700</v>
      </c>
      <c r="AT28" s="161" t="s">
        <v>3701</v>
      </c>
    </row>
    <row r="29" spans="1:46">
      <c r="A29">
        <v>592</v>
      </c>
      <c r="B29" t="s">
        <v>3706</v>
      </c>
      <c r="C29" t="s">
        <v>834</v>
      </c>
      <c r="D29" t="s">
        <v>3707</v>
      </c>
      <c r="E29" t="s">
        <v>3708</v>
      </c>
      <c r="F29" s="42">
        <v>42197</v>
      </c>
      <c r="G29">
        <v>2015</v>
      </c>
      <c r="H29">
        <v>7</v>
      </c>
      <c r="I29">
        <v>28</v>
      </c>
      <c r="J29">
        <v>20.59</v>
      </c>
      <c r="K29">
        <v>78.959999999999994</v>
      </c>
      <c r="L29">
        <v>1380</v>
      </c>
      <c r="M29" s="47">
        <v>9.83</v>
      </c>
      <c r="N29" s="47">
        <v>40.9</v>
      </c>
      <c r="O29" s="47">
        <v>119.2</v>
      </c>
      <c r="P29" s="47">
        <v>183</v>
      </c>
      <c r="Q29" s="47">
        <v>99.1</v>
      </c>
      <c r="R29">
        <v>20.3</v>
      </c>
      <c r="S29">
        <v>2.2000000000000002</v>
      </c>
      <c r="T29">
        <v>29.1</v>
      </c>
      <c r="U29">
        <v>0</v>
      </c>
      <c r="V29">
        <v>46.8</v>
      </c>
      <c r="W29">
        <v>2495</v>
      </c>
      <c r="X29">
        <v>70.2</v>
      </c>
      <c r="Y29">
        <v>96.3</v>
      </c>
      <c r="Z29">
        <v>0</v>
      </c>
      <c r="AA29">
        <v>0</v>
      </c>
      <c r="AB29">
        <v>0</v>
      </c>
      <c r="AC29">
        <v>0</v>
      </c>
      <c r="AG29" t="s">
        <v>3689</v>
      </c>
      <c r="AH29">
        <v>1</v>
      </c>
    </row>
    <row r="30" spans="1:46">
      <c r="A30">
        <v>593</v>
      </c>
      <c r="B30" t="s">
        <v>3706</v>
      </c>
      <c r="C30" t="s">
        <v>834</v>
      </c>
      <c r="D30" t="s">
        <v>3707</v>
      </c>
      <c r="E30" t="s">
        <v>3708</v>
      </c>
      <c r="F30" s="42">
        <v>42204</v>
      </c>
      <c r="G30">
        <v>2015</v>
      </c>
      <c r="H30">
        <v>7</v>
      </c>
      <c r="I30">
        <v>29</v>
      </c>
      <c r="J30">
        <v>20.59</v>
      </c>
      <c r="K30">
        <v>78.959999999999994</v>
      </c>
      <c r="L30">
        <v>1380</v>
      </c>
      <c r="M30" s="47">
        <v>8.83</v>
      </c>
      <c r="N30" s="47">
        <v>7.7</v>
      </c>
      <c r="O30" s="47">
        <v>121.8</v>
      </c>
      <c r="P30" s="47">
        <v>182</v>
      </c>
      <c r="Q30" s="47">
        <v>105.4</v>
      </c>
      <c r="R30">
        <v>29.1</v>
      </c>
      <c r="S30">
        <v>2.5</v>
      </c>
      <c r="T30">
        <v>26.1</v>
      </c>
      <c r="U30">
        <v>0</v>
      </c>
      <c r="V30">
        <v>53.5</v>
      </c>
      <c r="W30">
        <v>2495</v>
      </c>
      <c r="X30">
        <v>71.599999999999994</v>
      </c>
      <c r="Y30">
        <v>92.9</v>
      </c>
      <c r="Z30">
        <v>0</v>
      </c>
      <c r="AA30">
        <v>0</v>
      </c>
      <c r="AB30">
        <v>0</v>
      </c>
      <c r="AC30">
        <v>0</v>
      </c>
      <c r="AG30" t="s">
        <v>3690</v>
      </c>
      <c r="AH30" s="162">
        <v>0.61478467581784502</v>
      </c>
      <c r="AI30">
        <v>1</v>
      </c>
    </row>
    <row r="31" spans="1:46">
      <c r="A31">
        <v>594</v>
      </c>
      <c r="B31" t="s">
        <v>3706</v>
      </c>
      <c r="C31" t="s">
        <v>834</v>
      </c>
      <c r="D31" t="s">
        <v>3707</v>
      </c>
      <c r="E31" t="s">
        <v>3708</v>
      </c>
      <c r="F31" s="42">
        <v>42211</v>
      </c>
      <c r="G31">
        <v>2015</v>
      </c>
      <c r="H31">
        <v>7</v>
      </c>
      <c r="I31">
        <v>30</v>
      </c>
      <c r="J31">
        <v>20.59</v>
      </c>
      <c r="K31">
        <v>78.959999999999994</v>
      </c>
      <c r="L31">
        <v>1380</v>
      </c>
      <c r="M31" s="47">
        <v>9.33</v>
      </c>
      <c r="N31" s="47">
        <v>90.9</v>
      </c>
      <c r="O31" s="47">
        <v>84.1</v>
      </c>
      <c r="P31" s="47">
        <v>159</v>
      </c>
      <c r="Q31" s="47">
        <v>78.5</v>
      </c>
      <c r="R31">
        <v>30</v>
      </c>
      <c r="S31">
        <v>10</v>
      </c>
      <c r="T31">
        <v>35.4</v>
      </c>
      <c r="U31">
        <v>0</v>
      </c>
      <c r="V31">
        <v>52</v>
      </c>
      <c r="W31">
        <v>2495</v>
      </c>
      <c r="X31">
        <v>67.5</v>
      </c>
      <c r="Y31">
        <v>89.1</v>
      </c>
      <c r="Z31">
        <v>0</v>
      </c>
      <c r="AA31">
        <v>0</v>
      </c>
      <c r="AB31">
        <v>0</v>
      </c>
      <c r="AC31">
        <v>0</v>
      </c>
      <c r="AG31" t="s">
        <v>3691</v>
      </c>
      <c r="AH31">
        <v>-0.17675306591327414</v>
      </c>
      <c r="AI31">
        <v>-0.26966680352953948</v>
      </c>
      <c r="AJ31">
        <v>1</v>
      </c>
    </row>
    <row r="32" spans="1:46">
      <c r="A32">
        <v>595</v>
      </c>
      <c r="B32" t="s">
        <v>3706</v>
      </c>
      <c r="C32" t="s">
        <v>834</v>
      </c>
      <c r="D32" t="s">
        <v>3707</v>
      </c>
      <c r="E32" t="s">
        <v>3708</v>
      </c>
      <c r="F32" s="42">
        <v>42218</v>
      </c>
      <c r="G32">
        <v>2015</v>
      </c>
      <c r="H32">
        <v>8</v>
      </c>
      <c r="I32">
        <v>31</v>
      </c>
      <c r="J32">
        <v>20.59</v>
      </c>
      <c r="K32">
        <v>78.959999999999994</v>
      </c>
      <c r="L32">
        <v>1380</v>
      </c>
      <c r="M32" s="47">
        <v>11.09</v>
      </c>
      <c r="N32" s="47">
        <v>62.4</v>
      </c>
      <c r="O32" s="47">
        <v>145</v>
      </c>
      <c r="P32" s="47">
        <v>213</v>
      </c>
      <c r="Q32" s="47">
        <v>103.8</v>
      </c>
      <c r="R32">
        <v>30.1</v>
      </c>
      <c r="S32">
        <v>6.3</v>
      </c>
      <c r="T32">
        <v>24.5</v>
      </c>
      <c r="U32">
        <v>0</v>
      </c>
      <c r="V32">
        <v>47.6</v>
      </c>
      <c r="W32">
        <v>2499</v>
      </c>
      <c r="X32">
        <v>68.099999999999994</v>
      </c>
      <c r="Y32">
        <v>96.7</v>
      </c>
      <c r="Z32">
        <v>0</v>
      </c>
      <c r="AA32">
        <v>0</v>
      </c>
      <c r="AB32">
        <v>0</v>
      </c>
      <c r="AC32">
        <v>0</v>
      </c>
      <c r="AG32" t="s">
        <v>3692</v>
      </c>
      <c r="AH32">
        <v>-0.16303173150034531</v>
      </c>
      <c r="AI32">
        <v>-0.24680189342855557</v>
      </c>
      <c r="AJ32" s="162">
        <v>0.94052702448674108</v>
      </c>
      <c r="AK32">
        <v>1</v>
      </c>
    </row>
    <row r="33" spans="1:46">
      <c r="A33">
        <v>596</v>
      </c>
      <c r="B33" t="s">
        <v>3706</v>
      </c>
      <c r="C33" t="s">
        <v>834</v>
      </c>
      <c r="D33" t="s">
        <v>3707</v>
      </c>
      <c r="E33" t="s">
        <v>3708</v>
      </c>
      <c r="F33" s="42">
        <v>42225</v>
      </c>
      <c r="G33">
        <v>2015</v>
      </c>
      <c r="H33">
        <v>8</v>
      </c>
      <c r="I33">
        <v>32</v>
      </c>
      <c r="J33">
        <v>20.59</v>
      </c>
      <c r="K33">
        <v>78.959999999999994</v>
      </c>
      <c r="L33">
        <v>1380</v>
      </c>
      <c r="M33" s="47">
        <v>6.26</v>
      </c>
      <c r="N33" s="47">
        <v>84.7</v>
      </c>
      <c r="O33" s="47">
        <v>43.4</v>
      </c>
      <c r="P33" s="47">
        <v>57</v>
      </c>
      <c r="Q33" s="47">
        <v>44.9</v>
      </c>
      <c r="R33">
        <v>30.6</v>
      </c>
      <c r="S33">
        <v>0</v>
      </c>
      <c r="T33">
        <v>24.3</v>
      </c>
      <c r="U33">
        <v>0</v>
      </c>
      <c r="V33">
        <v>50.1</v>
      </c>
      <c r="W33">
        <v>2499</v>
      </c>
      <c r="X33">
        <v>70.3</v>
      </c>
      <c r="Y33">
        <v>81.8</v>
      </c>
      <c r="Z33">
        <v>0</v>
      </c>
      <c r="AA33">
        <v>0</v>
      </c>
      <c r="AB33">
        <v>0</v>
      </c>
      <c r="AC33">
        <v>0</v>
      </c>
      <c r="AG33" t="s">
        <v>3693</v>
      </c>
      <c r="AH33">
        <v>-0.10703322276551439</v>
      </c>
      <c r="AI33">
        <v>-0.13888664578174639</v>
      </c>
      <c r="AJ33" s="162">
        <v>0.64355730731310523</v>
      </c>
      <c r="AK33" s="162">
        <v>0.62258271131321397</v>
      </c>
      <c r="AL33">
        <v>1</v>
      </c>
    </row>
    <row r="34" spans="1:46">
      <c r="A34">
        <v>597</v>
      </c>
      <c r="B34" t="s">
        <v>3706</v>
      </c>
      <c r="C34" t="s">
        <v>834</v>
      </c>
      <c r="D34" t="s">
        <v>3707</v>
      </c>
      <c r="E34" t="s">
        <v>3708</v>
      </c>
      <c r="F34" s="42">
        <v>42232</v>
      </c>
      <c r="G34">
        <v>2015</v>
      </c>
      <c r="H34">
        <v>8</v>
      </c>
      <c r="I34">
        <v>33</v>
      </c>
      <c r="J34">
        <v>20.59</v>
      </c>
      <c r="K34">
        <v>78.959999999999994</v>
      </c>
      <c r="L34">
        <v>1380</v>
      </c>
      <c r="M34" s="47">
        <v>6.18</v>
      </c>
      <c r="N34" s="47">
        <v>94.1</v>
      </c>
      <c r="O34" s="47">
        <v>120.8</v>
      </c>
      <c r="P34" s="47">
        <v>176</v>
      </c>
      <c r="Q34" s="47">
        <v>106.1</v>
      </c>
      <c r="R34">
        <v>26.1</v>
      </c>
      <c r="S34">
        <v>0.8</v>
      </c>
      <c r="T34">
        <v>24.6</v>
      </c>
      <c r="U34">
        <v>0</v>
      </c>
      <c r="V34">
        <v>45.5</v>
      </c>
      <c r="W34">
        <v>2499</v>
      </c>
      <c r="X34">
        <v>69</v>
      </c>
      <c r="Y34">
        <v>89</v>
      </c>
      <c r="Z34">
        <v>0</v>
      </c>
      <c r="AA34">
        <v>0</v>
      </c>
      <c r="AB34">
        <v>0</v>
      </c>
      <c r="AC34">
        <v>0</v>
      </c>
      <c r="AG34" t="s">
        <v>3694</v>
      </c>
      <c r="AH34">
        <v>5.1344388280674877E-2</v>
      </c>
      <c r="AI34">
        <v>5.0826235648771936E-2</v>
      </c>
      <c r="AJ34">
        <v>-2.0041062025879647E-2</v>
      </c>
      <c r="AK34">
        <v>-1.9500552120914963E-2</v>
      </c>
      <c r="AL34">
        <v>-8.558629102049525E-3</v>
      </c>
      <c r="AM34">
        <v>1</v>
      </c>
    </row>
    <row r="35" spans="1:46">
      <c r="A35">
        <v>598</v>
      </c>
      <c r="B35" t="s">
        <v>3706</v>
      </c>
      <c r="C35" t="s">
        <v>834</v>
      </c>
      <c r="D35" t="s">
        <v>3707</v>
      </c>
      <c r="E35" t="s">
        <v>3708</v>
      </c>
      <c r="F35" s="42">
        <v>42239</v>
      </c>
      <c r="G35">
        <v>2015</v>
      </c>
      <c r="H35">
        <v>8</v>
      </c>
      <c r="I35">
        <v>34</v>
      </c>
      <c r="J35">
        <v>20.59</v>
      </c>
      <c r="K35">
        <v>78.959999999999994</v>
      </c>
      <c r="L35">
        <v>1380</v>
      </c>
      <c r="M35" s="47">
        <v>8.27</v>
      </c>
      <c r="N35" s="47">
        <v>72.2</v>
      </c>
      <c r="O35" s="47">
        <v>89.8</v>
      </c>
      <c r="P35" s="47">
        <v>124</v>
      </c>
      <c r="Q35" s="47">
        <v>64</v>
      </c>
      <c r="R35">
        <v>32.9</v>
      </c>
      <c r="S35">
        <v>1.8</v>
      </c>
      <c r="T35">
        <v>19.100000000000001</v>
      </c>
      <c r="U35">
        <v>0</v>
      </c>
      <c r="V35">
        <v>51.2</v>
      </c>
      <c r="W35">
        <v>2499</v>
      </c>
      <c r="X35">
        <v>67.599999999999994</v>
      </c>
      <c r="Y35">
        <v>87.3</v>
      </c>
      <c r="Z35">
        <v>0</v>
      </c>
      <c r="AA35">
        <v>0</v>
      </c>
      <c r="AB35">
        <v>0</v>
      </c>
      <c r="AC35">
        <v>0</v>
      </c>
      <c r="AG35" t="s">
        <v>3695</v>
      </c>
      <c r="AH35" s="162">
        <v>0.52270773810889271</v>
      </c>
      <c r="AI35">
        <v>0.33626075187694066</v>
      </c>
      <c r="AJ35">
        <v>-9.3435042514557962E-2</v>
      </c>
      <c r="AK35">
        <v>-8.679076693385325E-2</v>
      </c>
      <c r="AL35">
        <v>-7.8984602745465135E-2</v>
      </c>
      <c r="AM35">
        <v>-1.6943292516482113E-2</v>
      </c>
      <c r="AN35">
        <v>1</v>
      </c>
    </row>
    <row r="36" spans="1:46">
      <c r="A36">
        <v>599</v>
      </c>
      <c r="B36" t="s">
        <v>3706</v>
      </c>
      <c r="C36" t="s">
        <v>834</v>
      </c>
      <c r="D36" t="s">
        <v>3707</v>
      </c>
      <c r="E36" t="s">
        <v>3708</v>
      </c>
      <c r="F36" s="42">
        <v>42246</v>
      </c>
      <c r="G36">
        <v>2015</v>
      </c>
      <c r="H36">
        <v>8</v>
      </c>
      <c r="I36">
        <v>35</v>
      </c>
      <c r="J36">
        <v>20.59</v>
      </c>
      <c r="K36">
        <v>78.959999999999994</v>
      </c>
      <c r="L36">
        <v>1380</v>
      </c>
      <c r="M36" s="47">
        <v>5.98</v>
      </c>
      <c r="N36" s="47">
        <v>51.3</v>
      </c>
      <c r="O36" s="47">
        <v>84.9</v>
      </c>
      <c r="P36" s="47">
        <v>129</v>
      </c>
      <c r="Q36" s="47">
        <v>77</v>
      </c>
      <c r="R36">
        <v>21.8</v>
      </c>
      <c r="S36">
        <v>8</v>
      </c>
      <c r="T36">
        <v>20.6</v>
      </c>
      <c r="U36">
        <v>0</v>
      </c>
      <c r="V36">
        <v>49.9</v>
      </c>
      <c r="W36">
        <v>2499</v>
      </c>
      <c r="X36">
        <v>75.8</v>
      </c>
      <c r="Y36">
        <v>94.6</v>
      </c>
      <c r="Z36">
        <v>0</v>
      </c>
      <c r="AA36">
        <v>0</v>
      </c>
      <c r="AB36">
        <v>0</v>
      </c>
      <c r="AC36">
        <v>0</v>
      </c>
      <c r="AG36" t="s">
        <v>3696</v>
      </c>
      <c r="AH36">
        <v>0.10616943126847304</v>
      </c>
      <c r="AI36">
        <v>0.12257229047549036</v>
      </c>
      <c r="AJ36">
        <v>5.3585833112288241E-3</v>
      </c>
      <c r="AK36">
        <v>-1.206439508831178E-2</v>
      </c>
      <c r="AL36">
        <v>-5.0714538104003011E-2</v>
      </c>
      <c r="AM36">
        <v>-4.6053171086487446E-2</v>
      </c>
      <c r="AN36">
        <v>0.11418914412194782</v>
      </c>
      <c r="AO36">
        <v>1</v>
      </c>
    </row>
    <row r="37" spans="1:46">
      <c r="A37">
        <v>600</v>
      </c>
      <c r="B37" t="s">
        <v>3706</v>
      </c>
      <c r="C37" t="s">
        <v>834</v>
      </c>
      <c r="D37" t="s">
        <v>3707</v>
      </c>
      <c r="E37" t="s">
        <v>3708</v>
      </c>
      <c r="F37" s="42">
        <v>42253</v>
      </c>
      <c r="G37">
        <v>2015</v>
      </c>
      <c r="H37">
        <v>9</v>
      </c>
      <c r="I37">
        <v>36</v>
      </c>
      <c r="J37">
        <v>20.59</v>
      </c>
      <c r="K37">
        <v>78.959999999999994</v>
      </c>
      <c r="L37">
        <v>1380</v>
      </c>
      <c r="M37" s="47">
        <v>4.6500000000000004</v>
      </c>
      <c r="N37" s="47">
        <v>63.8</v>
      </c>
      <c r="O37" s="47">
        <v>91.8</v>
      </c>
      <c r="P37" s="47">
        <v>126</v>
      </c>
      <c r="Q37" s="47">
        <v>56.8</v>
      </c>
      <c r="R37">
        <v>33.200000000000003</v>
      </c>
      <c r="S37">
        <v>4.8</v>
      </c>
      <c r="T37">
        <v>30.7</v>
      </c>
      <c r="U37">
        <v>0</v>
      </c>
      <c r="V37">
        <v>53.2</v>
      </c>
      <c r="W37">
        <v>2503</v>
      </c>
      <c r="X37">
        <v>76.7</v>
      </c>
      <c r="Y37">
        <v>86.5</v>
      </c>
      <c r="Z37">
        <v>0</v>
      </c>
      <c r="AA37">
        <v>0</v>
      </c>
      <c r="AB37">
        <v>0</v>
      </c>
      <c r="AC37">
        <v>0</v>
      </c>
      <c r="AG37" t="s">
        <v>3697</v>
      </c>
      <c r="AH37" s="162">
        <v>0.79386490330522597</v>
      </c>
      <c r="AI37" s="162">
        <v>0.49067394471415937</v>
      </c>
      <c r="AJ37">
        <v>-0.15112542312200383</v>
      </c>
      <c r="AK37">
        <v>-0.15185905054765622</v>
      </c>
      <c r="AL37">
        <v>-7.4012477328122619E-2</v>
      </c>
      <c r="AM37">
        <v>7.648943432604223E-2</v>
      </c>
      <c r="AN37" s="162">
        <v>0.62712387585656904</v>
      </c>
      <c r="AO37">
        <v>6.7338038126871128E-2</v>
      </c>
      <c r="AP37">
        <v>1</v>
      </c>
    </row>
    <row r="38" spans="1:46">
      <c r="A38">
        <v>601</v>
      </c>
      <c r="B38" t="s">
        <v>3706</v>
      </c>
      <c r="C38" t="s">
        <v>834</v>
      </c>
      <c r="D38" t="s">
        <v>3707</v>
      </c>
      <c r="E38" t="s">
        <v>3708</v>
      </c>
      <c r="F38" s="42">
        <v>42260</v>
      </c>
      <c r="G38">
        <v>2015</v>
      </c>
      <c r="H38">
        <v>9</v>
      </c>
      <c r="I38">
        <v>37</v>
      </c>
      <c r="J38">
        <v>20.59</v>
      </c>
      <c r="K38">
        <v>78.959999999999994</v>
      </c>
      <c r="L38">
        <v>1380</v>
      </c>
      <c r="M38" s="47">
        <v>3.97</v>
      </c>
      <c r="N38" s="47">
        <v>0</v>
      </c>
      <c r="O38" s="47">
        <v>125.9</v>
      </c>
      <c r="P38" s="47">
        <v>172</v>
      </c>
      <c r="Q38" s="47">
        <v>78.900000000000006</v>
      </c>
      <c r="R38">
        <v>35.299999999999997</v>
      </c>
      <c r="S38">
        <v>4.5999999999999996</v>
      </c>
      <c r="T38">
        <v>25.2</v>
      </c>
      <c r="U38">
        <v>0</v>
      </c>
      <c r="V38">
        <v>50.6</v>
      </c>
      <c r="W38">
        <v>2503</v>
      </c>
      <c r="X38">
        <v>75.400000000000006</v>
      </c>
      <c r="Y38">
        <v>90</v>
      </c>
      <c r="Z38">
        <v>0</v>
      </c>
      <c r="AA38">
        <v>0</v>
      </c>
      <c r="AB38">
        <v>0</v>
      </c>
      <c r="AC38">
        <v>0</v>
      </c>
      <c r="AG38" t="s">
        <v>3698</v>
      </c>
      <c r="AH38">
        <v>8.1889485054557676E-2</v>
      </c>
      <c r="AI38">
        <v>7.6401120845940779E-2</v>
      </c>
      <c r="AJ38">
        <v>-5.0598148757476848E-2</v>
      </c>
      <c r="AK38">
        <v>-6.3798860419103945E-2</v>
      </c>
      <c r="AL38">
        <v>-3.9664100161415375E-2</v>
      </c>
      <c r="AM38">
        <v>2.2689345066005239E-4</v>
      </c>
      <c r="AN38">
        <v>6.6469418589568868E-2</v>
      </c>
      <c r="AO38">
        <v>2.779241766214674E-2</v>
      </c>
      <c r="AP38">
        <v>6.9404453019178927E-2</v>
      </c>
      <c r="AQ38">
        <v>1</v>
      </c>
    </row>
    <row r="39" spans="1:46">
      <c r="A39">
        <v>602</v>
      </c>
      <c r="B39" t="s">
        <v>3706</v>
      </c>
      <c r="C39" t="s">
        <v>834</v>
      </c>
      <c r="D39" t="s">
        <v>3707</v>
      </c>
      <c r="E39" t="s">
        <v>3708</v>
      </c>
      <c r="F39" s="42">
        <v>42267</v>
      </c>
      <c r="G39">
        <v>2015</v>
      </c>
      <c r="H39">
        <v>9</v>
      </c>
      <c r="I39">
        <v>38</v>
      </c>
      <c r="J39">
        <v>20.59</v>
      </c>
      <c r="K39">
        <v>78.959999999999994</v>
      </c>
      <c r="L39">
        <v>1380</v>
      </c>
      <c r="M39" s="47">
        <v>3.66</v>
      </c>
      <c r="N39" s="47">
        <v>77.400000000000006</v>
      </c>
      <c r="O39" s="47">
        <v>103.6</v>
      </c>
      <c r="P39" s="47">
        <v>147</v>
      </c>
      <c r="Q39" s="47">
        <v>64.900000000000006</v>
      </c>
      <c r="R39">
        <v>28.6</v>
      </c>
      <c r="S39">
        <v>0</v>
      </c>
      <c r="T39">
        <v>20.5</v>
      </c>
      <c r="U39">
        <v>0</v>
      </c>
      <c r="V39">
        <v>48.7</v>
      </c>
      <c r="W39">
        <v>2503</v>
      </c>
      <c r="X39">
        <v>69.7</v>
      </c>
      <c r="Y39">
        <v>100</v>
      </c>
      <c r="Z39">
        <v>0</v>
      </c>
      <c r="AA39">
        <v>0</v>
      </c>
      <c r="AB39">
        <v>0</v>
      </c>
      <c r="AC39">
        <v>0</v>
      </c>
      <c r="AG39" t="s">
        <v>3699</v>
      </c>
      <c r="AH39">
        <v>-4.1983741542559218E-2</v>
      </c>
      <c r="AI39">
        <v>-9.9734988710644731E-3</v>
      </c>
      <c r="AJ39">
        <v>3.0533620761867251E-2</v>
      </c>
      <c r="AK39">
        <v>4.3614807632721062E-2</v>
      </c>
      <c r="AL39">
        <v>-1.84968172446301E-2</v>
      </c>
      <c r="AM39">
        <v>9.9141550982464938E-2</v>
      </c>
      <c r="AN39">
        <v>2.2450819667256924E-2</v>
      </c>
      <c r="AO39">
        <v>-3.6810297032884978E-2</v>
      </c>
      <c r="AP39">
        <v>-1.0350360000226011E-2</v>
      </c>
      <c r="AQ39">
        <v>1.4055505987231829E-2</v>
      </c>
      <c r="AR39">
        <v>1</v>
      </c>
    </row>
    <row r="40" spans="1:46">
      <c r="A40">
        <v>603</v>
      </c>
      <c r="B40" t="s">
        <v>3706</v>
      </c>
      <c r="C40" t="s">
        <v>834</v>
      </c>
      <c r="D40" t="s">
        <v>3707</v>
      </c>
      <c r="E40" t="s">
        <v>3708</v>
      </c>
      <c r="F40" s="42">
        <v>42274</v>
      </c>
      <c r="G40">
        <v>2015</v>
      </c>
      <c r="H40">
        <v>9</v>
      </c>
      <c r="I40">
        <v>39</v>
      </c>
      <c r="J40">
        <v>20.59</v>
      </c>
      <c r="K40">
        <v>78.959999999999994</v>
      </c>
      <c r="L40">
        <v>1380</v>
      </c>
      <c r="M40" s="47">
        <v>3.78</v>
      </c>
      <c r="N40" s="47">
        <v>0</v>
      </c>
      <c r="O40" s="47">
        <v>83</v>
      </c>
      <c r="P40" s="47">
        <v>111</v>
      </c>
      <c r="Q40" s="47">
        <v>73.3</v>
      </c>
      <c r="R40">
        <v>27.7</v>
      </c>
      <c r="S40">
        <v>6</v>
      </c>
      <c r="T40">
        <v>23.9</v>
      </c>
      <c r="U40">
        <v>0</v>
      </c>
      <c r="V40">
        <v>51.1</v>
      </c>
      <c r="W40">
        <v>2503</v>
      </c>
      <c r="X40">
        <v>75.7</v>
      </c>
      <c r="Y40">
        <v>84</v>
      </c>
      <c r="Z40">
        <v>0</v>
      </c>
      <c r="AA40">
        <v>0</v>
      </c>
      <c r="AB40">
        <v>0</v>
      </c>
      <c r="AC40">
        <v>0</v>
      </c>
      <c r="AG40" t="s">
        <v>3700</v>
      </c>
      <c r="AH40">
        <v>-2.0506070256787873E-2</v>
      </c>
      <c r="AI40">
        <v>-7.5063246036977935E-2</v>
      </c>
      <c r="AJ40">
        <v>2.5519349182702468E-2</v>
      </c>
      <c r="AK40">
        <v>3.6376907622400784E-2</v>
      </c>
      <c r="AL40">
        <v>-1.1726995436331328E-3</v>
      </c>
      <c r="AM40">
        <v>-4.0995738111749995E-2</v>
      </c>
      <c r="AN40">
        <v>4.3295496491741236E-3</v>
      </c>
      <c r="AO40">
        <v>-3.3368932023027147E-2</v>
      </c>
      <c r="AP40">
        <v>3.8697894313284367E-2</v>
      </c>
      <c r="AQ40">
        <v>-9.0213838605467903E-2</v>
      </c>
      <c r="AR40">
        <v>-1.2647048613506283E-2</v>
      </c>
      <c r="AS40">
        <v>1</v>
      </c>
    </row>
    <row r="41" spans="1:46" ht="15" thickBot="1">
      <c r="A41">
        <v>604</v>
      </c>
      <c r="B41" t="s">
        <v>3706</v>
      </c>
      <c r="C41" t="s">
        <v>834</v>
      </c>
      <c r="D41" t="s">
        <v>3707</v>
      </c>
      <c r="E41" t="s">
        <v>3708</v>
      </c>
      <c r="F41" s="42">
        <v>42281</v>
      </c>
      <c r="G41">
        <v>2015</v>
      </c>
      <c r="H41">
        <v>10</v>
      </c>
      <c r="I41">
        <v>40</v>
      </c>
      <c r="J41">
        <v>20.59</v>
      </c>
      <c r="K41">
        <v>78.959999999999994</v>
      </c>
      <c r="L41">
        <v>1380</v>
      </c>
      <c r="M41" s="47">
        <v>4.6500000000000004</v>
      </c>
      <c r="N41" s="47">
        <v>66.599999999999994</v>
      </c>
      <c r="O41" s="47">
        <v>128.69999999999999</v>
      </c>
      <c r="P41" s="47">
        <v>179</v>
      </c>
      <c r="Q41" s="47">
        <v>86.8</v>
      </c>
      <c r="R41">
        <v>30.7</v>
      </c>
      <c r="S41">
        <v>4.2</v>
      </c>
      <c r="T41">
        <v>28</v>
      </c>
      <c r="U41">
        <v>0</v>
      </c>
      <c r="V41">
        <v>49.5</v>
      </c>
      <c r="W41">
        <v>2507</v>
      </c>
      <c r="X41">
        <v>79.2</v>
      </c>
      <c r="Y41">
        <v>82.3</v>
      </c>
      <c r="Z41">
        <v>0</v>
      </c>
      <c r="AA41">
        <v>0</v>
      </c>
      <c r="AB41">
        <v>0</v>
      </c>
      <c r="AC41">
        <v>0</v>
      </c>
      <c r="AG41" s="160" t="s">
        <v>3701</v>
      </c>
      <c r="AH41" s="160">
        <v>-2.8808167387420706E-2</v>
      </c>
      <c r="AI41" s="160">
        <v>-2.2597955226566626E-2</v>
      </c>
      <c r="AJ41" s="160">
        <v>-4.5492668638677852E-3</v>
      </c>
      <c r="AK41" s="160">
        <v>1.1765446103292176E-2</v>
      </c>
      <c r="AL41" s="160">
        <v>5.5154178598620929E-3</v>
      </c>
      <c r="AM41" s="160">
        <v>2.3131953806269583E-2</v>
      </c>
      <c r="AN41" s="160">
        <v>-3.1794550503843465E-2</v>
      </c>
      <c r="AO41" s="160">
        <v>-6.3489062279372774E-2</v>
      </c>
      <c r="AP41" s="160">
        <v>-3.5016032602939992E-2</v>
      </c>
      <c r="AQ41" s="160">
        <v>-8.8048696571831619E-2</v>
      </c>
      <c r="AR41" s="160">
        <v>3.8843395290932531E-2</v>
      </c>
      <c r="AS41" s="160">
        <v>1.2351814174888577E-2</v>
      </c>
      <c r="AT41" s="160">
        <v>1</v>
      </c>
    </row>
    <row r="42" spans="1:46">
      <c r="A42">
        <v>605</v>
      </c>
      <c r="B42" t="s">
        <v>3706</v>
      </c>
      <c r="C42" t="s">
        <v>834</v>
      </c>
      <c r="D42" t="s">
        <v>3707</v>
      </c>
      <c r="E42" t="s">
        <v>3708</v>
      </c>
      <c r="F42" s="42">
        <v>42288</v>
      </c>
      <c r="G42">
        <v>2015</v>
      </c>
      <c r="H42">
        <v>10</v>
      </c>
      <c r="I42">
        <v>41</v>
      </c>
      <c r="J42">
        <v>20.59</v>
      </c>
      <c r="K42">
        <v>78.959999999999994</v>
      </c>
      <c r="L42">
        <v>1380</v>
      </c>
      <c r="M42" s="47">
        <v>2.97</v>
      </c>
      <c r="N42" s="47">
        <v>0</v>
      </c>
      <c r="O42" s="47">
        <v>128.69999999999999</v>
      </c>
      <c r="P42" s="47">
        <v>186</v>
      </c>
      <c r="Q42" s="47">
        <v>73.8</v>
      </c>
      <c r="R42">
        <v>31.3</v>
      </c>
      <c r="S42">
        <v>0.3</v>
      </c>
      <c r="T42">
        <v>27</v>
      </c>
      <c r="U42">
        <v>0</v>
      </c>
      <c r="V42">
        <v>47.2</v>
      </c>
      <c r="W42">
        <v>2507</v>
      </c>
      <c r="X42">
        <v>65.900000000000006</v>
      </c>
      <c r="Y42">
        <v>90.8</v>
      </c>
      <c r="Z42">
        <v>0</v>
      </c>
      <c r="AA42">
        <v>0</v>
      </c>
      <c r="AB42">
        <v>0</v>
      </c>
      <c r="AC42">
        <v>0</v>
      </c>
    </row>
    <row r="43" spans="1:46">
      <c r="A43">
        <v>606</v>
      </c>
      <c r="B43" t="s">
        <v>3706</v>
      </c>
      <c r="C43" t="s">
        <v>834</v>
      </c>
      <c r="D43" t="s">
        <v>3707</v>
      </c>
      <c r="E43" t="s">
        <v>3708</v>
      </c>
      <c r="F43" s="42">
        <v>42295</v>
      </c>
      <c r="G43">
        <v>2015</v>
      </c>
      <c r="H43">
        <v>10</v>
      </c>
      <c r="I43">
        <v>42</v>
      </c>
      <c r="J43">
        <v>20.59</v>
      </c>
      <c r="K43">
        <v>78.959999999999994</v>
      </c>
      <c r="L43">
        <v>1380</v>
      </c>
      <c r="M43" s="47">
        <v>6.04</v>
      </c>
      <c r="N43" s="47">
        <v>65.400000000000006</v>
      </c>
      <c r="O43" s="47">
        <v>61.6</v>
      </c>
      <c r="P43" s="47">
        <v>77</v>
      </c>
      <c r="Q43" s="47">
        <v>57.4</v>
      </c>
      <c r="R43">
        <v>29.4</v>
      </c>
      <c r="S43">
        <v>6.7</v>
      </c>
      <c r="T43">
        <v>26.4</v>
      </c>
      <c r="U43">
        <v>0</v>
      </c>
      <c r="V43">
        <v>52.2</v>
      </c>
      <c r="W43">
        <v>2507</v>
      </c>
      <c r="X43">
        <v>56</v>
      </c>
      <c r="Y43">
        <v>90.1</v>
      </c>
      <c r="Z43">
        <v>0</v>
      </c>
      <c r="AA43">
        <v>0</v>
      </c>
      <c r="AB43">
        <v>0</v>
      </c>
      <c r="AC43">
        <v>0</v>
      </c>
    </row>
    <row r="44" spans="1:46">
      <c r="A44">
        <v>607</v>
      </c>
      <c r="B44" t="s">
        <v>3706</v>
      </c>
      <c r="C44" t="s">
        <v>834</v>
      </c>
      <c r="D44" t="s">
        <v>3707</v>
      </c>
      <c r="E44" t="s">
        <v>3708</v>
      </c>
      <c r="F44" s="42">
        <v>42302</v>
      </c>
      <c r="G44">
        <v>2015</v>
      </c>
      <c r="H44">
        <v>10</v>
      </c>
      <c r="I44">
        <v>43</v>
      </c>
      <c r="J44">
        <v>20.59</v>
      </c>
      <c r="K44">
        <v>78.959999999999994</v>
      </c>
      <c r="L44">
        <v>1380</v>
      </c>
      <c r="M44" s="47">
        <v>10.71</v>
      </c>
      <c r="N44" s="47">
        <v>23.5</v>
      </c>
      <c r="O44" s="47">
        <v>123.3</v>
      </c>
      <c r="P44" s="47">
        <v>174</v>
      </c>
      <c r="Q44" s="47">
        <v>85.9</v>
      </c>
      <c r="R44">
        <v>26.3</v>
      </c>
      <c r="S44">
        <v>8.8000000000000007</v>
      </c>
      <c r="T44">
        <v>26.3</v>
      </c>
      <c r="U44">
        <v>0</v>
      </c>
      <c r="V44">
        <v>54.6</v>
      </c>
      <c r="W44">
        <v>2507</v>
      </c>
      <c r="X44">
        <v>67.599999999999994</v>
      </c>
      <c r="Y44">
        <v>95.6</v>
      </c>
      <c r="Z44">
        <v>0</v>
      </c>
      <c r="AA44">
        <v>0</v>
      </c>
      <c r="AB44">
        <v>0</v>
      </c>
      <c r="AC44">
        <v>0</v>
      </c>
    </row>
    <row r="45" spans="1:46">
      <c r="A45">
        <v>608</v>
      </c>
      <c r="B45" t="s">
        <v>3706</v>
      </c>
      <c r="C45" t="s">
        <v>834</v>
      </c>
      <c r="D45" t="s">
        <v>3707</v>
      </c>
      <c r="E45" t="s">
        <v>3708</v>
      </c>
      <c r="F45" s="42">
        <v>42309</v>
      </c>
      <c r="G45">
        <v>2015</v>
      </c>
      <c r="H45">
        <v>11</v>
      </c>
      <c r="I45">
        <v>44</v>
      </c>
      <c r="J45">
        <v>20.59</v>
      </c>
      <c r="K45">
        <v>78.959999999999994</v>
      </c>
      <c r="L45">
        <v>1380</v>
      </c>
      <c r="M45" s="47">
        <v>8.85</v>
      </c>
      <c r="N45" s="47">
        <v>38.1</v>
      </c>
      <c r="O45" s="47">
        <v>31.3</v>
      </c>
      <c r="P45" s="47">
        <v>51</v>
      </c>
      <c r="Q45" s="47">
        <v>59.4</v>
      </c>
      <c r="R45">
        <v>32.700000000000003</v>
      </c>
      <c r="S45">
        <v>5.2</v>
      </c>
      <c r="T45">
        <v>18.399999999999999</v>
      </c>
      <c r="U45">
        <v>0</v>
      </c>
      <c r="V45">
        <v>52.7</v>
      </c>
      <c r="W45">
        <v>2511</v>
      </c>
      <c r="X45">
        <v>73.2</v>
      </c>
      <c r="Y45">
        <v>93.4</v>
      </c>
      <c r="Z45">
        <v>0</v>
      </c>
      <c r="AA45">
        <v>0</v>
      </c>
      <c r="AB45">
        <v>0</v>
      </c>
      <c r="AC45">
        <v>0</v>
      </c>
    </row>
    <row r="46" spans="1:46">
      <c r="A46">
        <v>609</v>
      </c>
      <c r="B46" t="s">
        <v>3706</v>
      </c>
      <c r="C46" t="s">
        <v>834</v>
      </c>
      <c r="D46" t="s">
        <v>3707</v>
      </c>
      <c r="E46" t="s">
        <v>3708</v>
      </c>
      <c r="F46" s="42">
        <v>42316</v>
      </c>
      <c r="G46">
        <v>2015</v>
      </c>
      <c r="H46">
        <v>11</v>
      </c>
      <c r="I46">
        <v>45</v>
      </c>
      <c r="J46">
        <v>20.59</v>
      </c>
      <c r="K46">
        <v>78.959999999999994</v>
      </c>
      <c r="L46">
        <v>1380</v>
      </c>
      <c r="M46" s="47">
        <v>7.54</v>
      </c>
      <c r="N46" s="47">
        <v>46.2</v>
      </c>
      <c r="O46" s="47">
        <v>113</v>
      </c>
      <c r="P46" s="47">
        <v>171</v>
      </c>
      <c r="Q46" s="47">
        <v>93.9</v>
      </c>
      <c r="R46">
        <v>32.299999999999997</v>
      </c>
      <c r="S46">
        <v>11.2</v>
      </c>
      <c r="T46">
        <v>36.1</v>
      </c>
      <c r="U46">
        <v>0</v>
      </c>
      <c r="V46">
        <v>48.2</v>
      </c>
      <c r="W46">
        <v>2511</v>
      </c>
      <c r="X46">
        <v>50.8</v>
      </c>
      <c r="Y46">
        <v>96.1</v>
      </c>
      <c r="Z46">
        <v>0</v>
      </c>
      <c r="AA46">
        <v>0</v>
      </c>
      <c r="AB46">
        <v>0</v>
      </c>
      <c r="AC46">
        <v>0</v>
      </c>
      <c r="AG46" s="177" t="s">
        <v>3724</v>
      </c>
      <c r="AH46" s="177"/>
      <c r="AI46" s="177"/>
      <c r="AJ46" s="177"/>
      <c r="AK46" s="177"/>
      <c r="AL46" s="177"/>
      <c r="AM46" s="177"/>
      <c r="AN46" s="177"/>
      <c r="AO46" s="177"/>
      <c r="AP46" s="177"/>
      <c r="AQ46" s="177"/>
    </row>
    <row r="47" spans="1:46">
      <c r="A47">
        <v>610</v>
      </c>
      <c r="B47" t="s">
        <v>3706</v>
      </c>
      <c r="C47" t="s">
        <v>834</v>
      </c>
      <c r="D47" t="s">
        <v>3707</v>
      </c>
      <c r="E47" t="s">
        <v>3708</v>
      </c>
      <c r="F47" s="42">
        <v>42323</v>
      </c>
      <c r="G47">
        <v>2015</v>
      </c>
      <c r="H47">
        <v>11</v>
      </c>
      <c r="I47">
        <v>46</v>
      </c>
      <c r="J47">
        <v>20.59</v>
      </c>
      <c r="K47">
        <v>78.959999999999994</v>
      </c>
      <c r="L47">
        <v>1380</v>
      </c>
      <c r="M47" s="47">
        <v>5.37</v>
      </c>
      <c r="N47" s="47">
        <v>38.1</v>
      </c>
      <c r="O47" s="47">
        <v>127.7</v>
      </c>
      <c r="P47" s="47">
        <v>168</v>
      </c>
      <c r="Q47" s="47">
        <v>77.5</v>
      </c>
      <c r="R47">
        <v>30.8</v>
      </c>
      <c r="S47">
        <v>6.9</v>
      </c>
      <c r="T47">
        <v>28.2</v>
      </c>
      <c r="U47">
        <v>0</v>
      </c>
      <c r="V47">
        <v>50.6</v>
      </c>
      <c r="W47">
        <v>2511</v>
      </c>
      <c r="X47">
        <v>65.099999999999994</v>
      </c>
      <c r="Y47">
        <v>87.4</v>
      </c>
      <c r="Z47">
        <v>0</v>
      </c>
      <c r="AA47">
        <v>0</v>
      </c>
      <c r="AB47">
        <v>0</v>
      </c>
      <c r="AC47">
        <v>0</v>
      </c>
    </row>
    <row r="48" spans="1:46">
      <c r="A48">
        <v>611</v>
      </c>
      <c r="B48" t="s">
        <v>3706</v>
      </c>
      <c r="C48" t="s">
        <v>834</v>
      </c>
      <c r="D48" t="s">
        <v>3707</v>
      </c>
      <c r="E48" t="s">
        <v>3708</v>
      </c>
      <c r="F48" s="42">
        <v>42330</v>
      </c>
      <c r="G48">
        <v>2015</v>
      </c>
      <c r="H48">
        <v>11</v>
      </c>
      <c r="I48">
        <v>47</v>
      </c>
      <c r="J48">
        <v>20.59</v>
      </c>
      <c r="K48">
        <v>78.959999999999994</v>
      </c>
      <c r="L48">
        <v>1380</v>
      </c>
      <c r="M48" s="47">
        <v>10.66</v>
      </c>
      <c r="N48" s="47">
        <v>48.5</v>
      </c>
      <c r="O48" s="47">
        <v>77</v>
      </c>
      <c r="P48" s="47">
        <v>91</v>
      </c>
      <c r="Q48" s="47">
        <v>82.8</v>
      </c>
      <c r="R48">
        <v>27.7</v>
      </c>
      <c r="S48">
        <v>6.3</v>
      </c>
      <c r="T48">
        <v>29.6</v>
      </c>
      <c r="U48">
        <v>0</v>
      </c>
      <c r="V48">
        <v>49.1</v>
      </c>
      <c r="W48">
        <v>2511</v>
      </c>
      <c r="X48">
        <v>67.8</v>
      </c>
      <c r="Y48">
        <v>100</v>
      </c>
      <c r="Z48">
        <v>0</v>
      </c>
      <c r="AA48">
        <v>0</v>
      </c>
      <c r="AB48">
        <v>0</v>
      </c>
      <c r="AC48">
        <v>0</v>
      </c>
    </row>
    <row r="49" spans="1:43">
      <c r="A49">
        <v>612</v>
      </c>
      <c r="B49" t="s">
        <v>3706</v>
      </c>
      <c r="C49" t="s">
        <v>834</v>
      </c>
      <c r="D49" t="s">
        <v>3707</v>
      </c>
      <c r="E49" t="s">
        <v>3708</v>
      </c>
      <c r="F49" s="42">
        <v>42337</v>
      </c>
      <c r="G49">
        <v>2015</v>
      </c>
      <c r="H49">
        <v>11</v>
      </c>
      <c r="I49">
        <v>48</v>
      </c>
      <c r="J49">
        <v>20.59</v>
      </c>
      <c r="K49">
        <v>78.959999999999994</v>
      </c>
      <c r="L49">
        <v>1380</v>
      </c>
      <c r="M49" s="47">
        <v>9.9499999999999993</v>
      </c>
      <c r="N49" s="47">
        <v>3.6</v>
      </c>
      <c r="O49" s="47">
        <v>151.9</v>
      </c>
      <c r="P49" s="47">
        <v>212</v>
      </c>
      <c r="Q49" s="47">
        <v>101.4</v>
      </c>
      <c r="R49">
        <v>32.299999999999997</v>
      </c>
      <c r="S49">
        <v>2.7</v>
      </c>
      <c r="T49">
        <v>32.700000000000003</v>
      </c>
      <c r="U49">
        <v>0</v>
      </c>
      <c r="V49">
        <v>49</v>
      </c>
      <c r="W49">
        <v>2511</v>
      </c>
      <c r="X49">
        <v>80.099999999999994</v>
      </c>
      <c r="Y49">
        <v>81.8</v>
      </c>
      <c r="Z49">
        <v>0</v>
      </c>
      <c r="AA49">
        <v>0</v>
      </c>
      <c r="AB49">
        <v>0</v>
      </c>
      <c r="AC49">
        <v>0</v>
      </c>
    </row>
    <row r="50" spans="1:43">
      <c r="A50">
        <v>613</v>
      </c>
      <c r="B50" t="s">
        <v>3706</v>
      </c>
      <c r="C50" t="s">
        <v>834</v>
      </c>
      <c r="D50" t="s">
        <v>3707</v>
      </c>
      <c r="E50" t="s">
        <v>3708</v>
      </c>
      <c r="F50" s="42">
        <v>42344</v>
      </c>
      <c r="G50">
        <v>2015</v>
      </c>
      <c r="H50">
        <v>12</v>
      </c>
      <c r="I50">
        <v>49</v>
      </c>
      <c r="J50">
        <v>20.59</v>
      </c>
      <c r="K50">
        <v>78.959999999999994</v>
      </c>
      <c r="L50">
        <v>1380</v>
      </c>
      <c r="M50" s="47">
        <v>9.0299999999999994</v>
      </c>
      <c r="N50" s="47">
        <v>84.8</v>
      </c>
      <c r="O50" s="47">
        <v>188</v>
      </c>
      <c r="P50" s="47">
        <v>289</v>
      </c>
      <c r="Q50" s="47">
        <v>106.6</v>
      </c>
      <c r="R50">
        <v>24.5</v>
      </c>
      <c r="S50">
        <v>0</v>
      </c>
      <c r="T50">
        <v>30.9</v>
      </c>
      <c r="U50">
        <v>0</v>
      </c>
      <c r="V50">
        <v>50.9</v>
      </c>
      <c r="W50">
        <v>2515</v>
      </c>
      <c r="X50">
        <v>83</v>
      </c>
      <c r="Y50">
        <v>94.3</v>
      </c>
      <c r="Z50">
        <v>0</v>
      </c>
      <c r="AA50">
        <v>0</v>
      </c>
      <c r="AB50">
        <v>0</v>
      </c>
      <c r="AC50">
        <v>0</v>
      </c>
    </row>
    <row r="51" spans="1:43">
      <c r="A51">
        <v>614</v>
      </c>
      <c r="B51" t="s">
        <v>3706</v>
      </c>
      <c r="C51" t="s">
        <v>834</v>
      </c>
      <c r="D51" t="s">
        <v>3707</v>
      </c>
      <c r="E51" t="s">
        <v>3708</v>
      </c>
      <c r="F51" s="42">
        <v>42351</v>
      </c>
      <c r="G51">
        <v>2015</v>
      </c>
      <c r="H51">
        <v>12</v>
      </c>
      <c r="I51">
        <v>50</v>
      </c>
      <c r="J51">
        <v>20.59</v>
      </c>
      <c r="K51">
        <v>78.959999999999994</v>
      </c>
      <c r="L51">
        <v>1380</v>
      </c>
      <c r="M51" s="47">
        <v>11.01</v>
      </c>
      <c r="N51" s="47">
        <v>47</v>
      </c>
      <c r="O51" s="47">
        <v>66.8</v>
      </c>
      <c r="P51" s="47">
        <v>92</v>
      </c>
      <c r="Q51" s="47">
        <v>69.900000000000006</v>
      </c>
      <c r="R51">
        <v>27.9</v>
      </c>
      <c r="S51">
        <v>1.1000000000000001</v>
      </c>
      <c r="T51">
        <v>21.3</v>
      </c>
      <c r="U51">
        <v>1.9</v>
      </c>
      <c r="V51">
        <v>51.6</v>
      </c>
      <c r="W51">
        <v>2515</v>
      </c>
      <c r="X51">
        <v>73.7</v>
      </c>
      <c r="Y51">
        <v>90.8</v>
      </c>
      <c r="Z51">
        <v>0</v>
      </c>
      <c r="AA51">
        <v>0</v>
      </c>
      <c r="AB51">
        <v>0</v>
      </c>
      <c r="AC51">
        <v>0</v>
      </c>
    </row>
    <row r="52" spans="1:43">
      <c r="A52">
        <v>615</v>
      </c>
      <c r="B52" t="s">
        <v>3706</v>
      </c>
      <c r="C52" t="s">
        <v>834</v>
      </c>
      <c r="D52" t="s">
        <v>3707</v>
      </c>
      <c r="E52" t="s">
        <v>3708</v>
      </c>
      <c r="F52" s="42">
        <v>42358</v>
      </c>
      <c r="G52">
        <v>2015</v>
      </c>
      <c r="H52">
        <v>12</v>
      </c>
      <c r="I52">
        <v>51</v>
      </c>
      <c r="J52">
        <v>20.59</v>
      </c>
      <c r="K52">
        <v>78.959999999999994</v>
      </c>
      <c r="L52">
        <v>1380</v>
      </c>
      <c r="M52" s="47">
        <v>8.9</v>
      </c>
      <c r="N52" s="47">
        <v>81.8</v>
      </c>
      <c r="O52" s="47">
        <v>78.5</v>
      </c>
      <c r="P52" s="47">
        <v>119</v>
      </c>
      <c r="Q52" s="47">
        <v>60.9</v>
      </c>
      <c r="R52">
        <v>19.899999999999999</v>
      </c>
      <c r="S52">
        <v>7.2</v>
      </c>
      <c r="T52">
        <v>30.2</v>
      </c>
      <c r="U52">
        <v>0</v>
      </c>
      <c r="V52">
        <v>55.4</v>
      </c>
      <c r="W52">
        <v>2515</v>
      </c>
      <c r="X52">
        <v>62.4</v>
      </c>
      <c r="Y52">
        <v>78.900000000000006</v>
      </c>
      <c r="Z52">
        <v>0</v>
      </c>
      <c r="AA52">
        <v>0</v>
      </c>
      <c r="AB52">
        <v>0</v>
      </c>
      <c r="AC52">
        <v>0</v>
      </c>
    </row>
    <row r="53" spans="1:43">
      <c r="A53">
        <v>616</v>
      </c>
      <c r="B53" t="s">
        <v>3706</v>
      </c>
      <c r="C53" t="s">
        <v>834</v>
      </c>
      <c r="D53" t="s">
        <v>3707</v>
      </c>
      <c r="E53" t="s">
        <v>3708</v>
      </c>
      <c r="F53" s="42">
        <v>42365</v>
      </c>
      <c r="G53">
        <v>2015</v>
      </c>
      <c r="H53">
        <v>12</v>
      </c>
      <c r="I53">
        <v>52</v>
      </c>
      <c r="J53">
        <v>20.59</v>
      </c>
      <c r="K53">
        <v>78.959999999999994</v>
      </c>
      <c r="L53">
        <v>1380</v>
      </c>
      <c r="M53" s="47">
        <v>12.34</v>
      </c>
      <c r="N53" s="47">
        <v>66.3</v>
      </c>
      <c r="O53" s="47">
        <v>58.9</v>
      </c>
      <c r="P53" s="47">
        <v>98</v>
      </c>
      <c r="Q53" s="47">
        <v>87.7</v>
      </c>
      <c r="R53">
        <v>24.7</v>
      </c>
      <c r="S53">
        <v>12.2</v>
      </c>
      <c r="T53">
        <v>24.5</v>
      </c>
      <c r="U53">
        <v>7.7</v>
      </c>
      <c r="V53">
        <v>55.4</v>
      </c>
      <c r="W53">
        <v>2515</v>
      </c>
      <c r="X53">
        <v>71.5</v>
      </c>
      <c r="Y53">
        <v>91.5</v>
      </c>
      <c r="Z53">
        <v>0</v>
      </c>
      <c r="AA53">
        <v>0</v>
      </c>
      <c r="AB53">
        <v>0</v>
      </c>
      <c r="AC53">
        <v>0</v>
      </c>
    </row>
    <row r="54" spans="1:43">
      <c r="A54">
        <v>617</v>
      </c>
      <c r="B54" t="s">
        <v>3706</v>
      </c>
      <c r="C54" t="s">
        <v>834</v>
      </c>
      <c r="D54" t="s">
        <v>3707</v>
      </c>
      <c r="E54" t="s">
        <v>3708</v>
      </c>
      <c r="F54" s="42">
        <v>42372</v>
      </c>
      <c r="G54">
        <v>2016</v>
      </c>
      <c r="H54">
        <v>1</v>
      </c>
      <c r="I54">
        <v>53</v>
      </c>
      <c r="J54">
        <v>20.59</v>
      </c>
      <c r="K54">
        <v>78.959999999999994</v>
      </c>
      <c r="L54">
        <v>1380</v>
      </c>
      <c r="M54" s="47">
        <v>14.65</v>
      </c>
      <c r="N54" s="47">
        <v>23.8</v>
      </c>
      <c r="O54" s="47">
        <v>77.599999999999994</v>
      </c>
      <c r="P54" s="47">
        <v>106</v>
      </c>
      <c r="Q54" s="47">
        <v>74.7</v>
      </c>
      <c r="R54">
        <v>35.200000000000003</v>
      </c>
      <c r="S54">
        <v>7.4</v>
      </c>
      <c r="T54">
        <v>17.899999999999999</v>
      </c>
      <c r="U54">
        <v>13.6</v>
      </c>
      <c r="V54">
        <v>47.1</v>
      </c>
      <c r="W54">
        <v>2520</v>
      </c>
      <c r="X54">
        <v>66.8</v>
      </c>
      <c r="Y54">
        <v>88.6</v>
      </c>
      <c r="Z54">
        <v>0</v>
      </c>
      <c r="AA54">
        <v>0</v>
      </c>
      <c r="AB54">
        <v>0</v>
      </c>
      <c r="AC54">
        <v>0</v>
      </c>
    </row>
    <row r="55" spans="1:43">
      <c r="A55">
        <v>618</v>
      </c>
      <c r="B55" t="s">
        <v>3706</v>
      </c>
      <c r="C55" t="s">
        <v>834</v>
      </c>
      <c r="D55" t="s">
        <v>3707</v>
      </c>
      <c r="E55" t="s">
        <v>3708</v>
      </c>
      <c r="F55" s="42">
        <v>42379</v>
      </c>
      <c r="G55">
        <v>2016</v>
      </c>
      <c r="H55">
        <v>1</v>
      </c>
      <c r="I55">
        <v>1</v>
      </c>
      <c r="J55">
        <v>20.59</v>
      </c>
      <c r="K55">
        <v>78.959999999999994</v>
      </c>
      <c r="L55">
        <v>1380</v>
      </c>
      <c r="M55" s="47">
        <v>19.43</v>
      </c>
      <c r="N55" s="47">
        <v>61.3</v>
      </c>
      <c r="O55" s="47">
        <v>103</v>
      </c>
      <c r="P55" s="47">
        <v>167</v>
      </c>
      <c r="Q55" s="47">
        <v>74.7</v>
      </c>
      <c r="R55">
        <v>29.7</v>
      </c>
      <c r="S55">
        <v>0</v>
      </c>
      <c r="T55">
        <v>18.399999999999999</v>
      </c>
      <c r="U55">
        <v>30.6</v>
      </c>
      <c r="V55">
        <v>54.8</v>
      </c>
      <c r="W55">
        <v>2520</v>
      </c>
      <c r="X55">
        <v>77.7</v>
      </c>
      <c r="Y55">
        <v>90.3</v>
      </c>
      <c r="Z55">
        <v>1</v>
      </c>
      <c r="AA55">
        <v>0</v>
      </c>
      <c r="AB55">
        <v>0</v>
      </c>
      <c r="AC55">
        <v>1</v>
      </c>
    </row>
    <row r="56" spans="1:43">
      <c r="A56">
        <v>619</v>
      </c>
      <c r="B56" t="s">
        <v>3706</v>
      </c>
      <c r="C56" t="s">
        <v>834</v>
      </c>
      <c r="D56" t="s">
        <v>3707</v>
      </c>
      <c r="E56" t="s">
        <v>3708</v>
      </c>
      <c r="F56" s="42">
        <v>42386</v>
      </c>
      <c r="G56">
        <v>2016</v>
      </c>
      <c r="H56">
        <v>1</v>
      </c>
      <c r="I56">
        <v>2</v>
      </c>
      <c r="J56">
        <v>20.59</v>
      </c>
      <c r="K56">
        <v>78.959999999999994</v>
      </c>
      <c r="L56">
        <v>1380</v>
      </c>
      <c r="M56" s="47">
        <v>14.66</v>
      </c>
      <c r="N56" s="47">
        <v>93.2</v>
      </c>
      <c r="O56" s="47">
        <v>98.2</v>
      </c>
      <c r="P56" s="47">
        <v>144</v>
      </c>
      <c r="Q56" s="47">
        <v>90.9</v>
      </c>
      <c r="R56">
        <v>30.3</v>
      </c>
      <c r="S56">
        <v>7.1</v>
      </c>
      <c r="T56">
        <v>30.2</v>
      </c>
      <c r="U56">
        <v>6</v>
      </c>
      <c r="V56">
        <v>50.3</v>
      </c>
      <c r="W56">
        <v>2520</v>
      </c>
      <c r="X56">
        <v>65.099999999999994</v>
      </c>
      <c r="Y56">
        <v>83.2</v>
      </c>
      <c r="Z56">
        <v>0</v>
      </c>
      <c r="AA56">
        <v>0</v>
      </c>
      <c r="AB56">
        <v>0</v>
      </c>
      <c r="AC56">
        <v>0</v>
      </c>
    </row>
    <row r="57" spans="1:43">
      <c r="A57">
        <v>620</v>
      </c>
      <c r="B57" t="s">
        <v>3706</v>
      </c>
      <c r="C57" t="s">
        <v>834</v>
      </c>
      <c r="D57" t="s">
        <v>3707</v>
      </c>
      <c r="E57" t="s">
        <v>3708</v>
      </c>
      <c r="F57" s="42">
        <v>42393</v>
      </c>
      <c r="G57">
        <v>2016</v>
      </c>
      <c r="H57">
        <v>1</v>
      </c>
      <c r="I57">
        <v>3</v>
      </c>
      <c r="J57">
        <v>20.59</v>
      </c>
      <c r="K57">
        <v>78.959999999999994</v>
      </c>
      <c r="L57">
        <v>1380</v>
      </c>
      <c r="M57" s="47">
        <v>15.54</v>
      </c>
      <c r="N57" s="47">
        <v>95.6</v>
      </c>
      <c r="O57" s="47">
        <v>165.5</v>
      </c>
      <c r="P57" s="47">
        <v>228</v>
      </c>
      <c r="Q57" s="47">
        <v>79.7</v>
      </c>
      <c r="R57">
        <v>32</v>
      </c>
      <c r="S57">
        <v>3.9</v>
      </c>
      <c r="T57">
        <v>26.6</v>
      </c>
      <c r="U57">
        <v>8.6999999999999993</v>
      </c>
      <c r="V57">
        <v>48.2</v>
      </c>
      <c r="W57">
        <v>2520</v>
      </c>
      <c r="X57">
        <v>76.400000000000006</v>
      </c>
      <c r="Y57">
        <v>82.4</v>
      </c>
      <c r="Z57">
        <v>0</v>
      </c>
      <c r="AA57">
        <v>0</v>
      </c>
      <c r="AB57">
        <v>0</v>
      </c>
      <c r="AC57">
        <v>0</v>
      </c>
    </row>
    <row r="58" spans="1:43">
      <c r="A58">
        <v>621</v>
      </c>
      <c r="B58" t="s">
        <v>3706</v>
      </c>
      <c r="C58" t="s">
        <v>834</v>
      </c>
      <c r="D58" t="s">
        <v>3707</v>
      </c>
      <c r="E58" t="s">
        <v>3708</v>
      </c>
      <c r="F58" s="42">
        <v>42400</v>
      </c>
      <c r="G58">
        <v>2016</v>
      </c>
      <c r="H58">
        <v>1</v>
      </c>
      <c r="I58">
        <v>4</v>
      </c>
      <c r="J58">
        <v>20.59</v>
      </c>
      <c r="K58">
        <v>78.959999999999994</v>
      </c>
      <c r="L58">
        <v>1380</v>
      </c>
      <c r="M58" s="47">
        <v>17.59</v>
      </c>
      <c r="N58" s="47">
        <v>166.2</v>
      </c>
      <c r="O58" s="47">
        <v>110.7</v>
      </c>
      <c r="P58" s="47">
        <v>145</v>
      </c>
      <c r="Q58" s="47">
        <v>82</v>
      </c>
      <c r="R58">
        <v>35.1</v>
      </c>
      <c r="S58">
        <v>1.7</v>
      </c>
      <c r="T58">
        <v>54.1</v>
      </c>
      <c r="U58">
        <v>13.9</v>
      </c>
      <c r="V58">
        <v>51</v>
      </c>
      <c r="W58">
        <v>2520</v>
      </c>
      <c r="X58">
        <v>67.900000000000006</v>
      </c>
      <c r="Y58">
        <v>74.2</v>
      </c>
      <c r="Z58">
        <v>0</v>
      </c>
      <c r="AA58">
        <v>0</v>
      </c>
      <c r="AB58">
        <v>1</v>
      </c>
      <c r="AC58">
        <v>1</v>
      </c>
    </row>
    <row r="59" spans="1:43">
      <c r="A59">
        <v>622</v>
      </c>
      <c r="B59" t="s">
        <v>3706</v>
      </c>
      <c r="C59" t="s">
        <v>834</v>
      </c>
      <c r="D59" t="s">
        <v>3707</v>
      </c>
      <c r="E59" t="s">
        <v>3708</v>
      </c>
      <c r="F59" s="42">
        <v>42407</v>
      </c>
      <c r="G59">
        <v>2016</v>
      </c>
      <c r="H59">
        <v>2</v>
      </c>
      <c r="I59">
        <v>5</v>
      </c>
      <c r="J59">
        <v>20.59</v>
      </c>
      <c r="K59">
        <v>78.959999999999994</v>
      </c>
      <c r="L59">
        <v>1380</v>
      </c>
      <c r="M59" s="47">
        <v>18.649999999999999</v>
      </c>
      <c r="N59" s="47">
        <v>137</v>
      </c>
      <c r="O59" s="47">
        <v>63.5</v>
      </c>
      <c r="P59" s="47">
        <v>71</v>
      </c>
      <c r="Q59" s="47">
        <v>78.900000000000006</v>
      </c>
      <c r="R59">
        <v>32</v>
      </c>
      <c r="S59">
        <v>3.6</v>
      </c>
      <c r="T59">
        <v>19.7</v>
      </c>
      <c r="U59">
        <v>24.2</v>
      </c>
      <c r="V59">
        <v>51.2</v>
      </c>
      <c r="W59">
        <v>2524</v>
      </c>
      <c r="X59">
        <v>62</v>
      </c>
      <c r="Y59">
        <v>94.9</v>
      </c>
      <c r="Z59">
        <v>1</v>
      </c>
      <c r="AA59">
        <v>0</v>
      </c>
      <c r="AB59">
        <v>0</v>
      </c>
      <c r="AC59">
        <v>1</v>
      </c>
    </row>
    <row r="60" spans="1:43">
      <c r="A60">
        <v>623</v>
      </c>
      <c r="B60" t="s">
        <v>3706</v>
      </c>
      <c r="C60" t="s">
        <v>834</v>
      </c>
      <c r="D60" t="s">
        <v>3707</v>
      </c>
      <c r="E60" t="s">
        <v>3708</v>
      </c>
      <c r="F60" s="42">
        <v>42414</v>
      </c>
      <c r="G60">
        <v>2016</v>
      </c>
      <c r="H60">
        <v>2</v>
      </c>
      <c r="I60">
        <v>6</v>
      </c>
      <c r="J60">
        <v>20.59</v>
      </c>
      <c r="K60">
        <v>78.959999999999994</v>
      </c>
      <c r="L60">
        <v>1380</v>
      </c>
      <c r="M60" s="47">
        <v>15.35</v>
      </c>
      <c r="N60" s="47">
        <v>187.6</v>
      </c>
      <c r="O60" s="47">
        <v>112.2</v>
      </c>
      <c r="P60" s="47">
        <v>159</v>
      </c>
      <c r="Q60" s="47">
        <v>71.099999999999994</v>
      </c>
      <c r="R60">
        <v>32.4</v>
      </c>
      <c r="S60">
        <v>4.5999999999999996</v>
      </c>
      <c r="T60">
        <v>32.9</v>
      </c>
      <c r="U60">
        <v>3.7</v>
      </c>
      <c r="V60">
        <v>52.6</v>
      </c>
      <c r="W60">
        <v>2524</v>
      </c>
      <c r="X60">
        <v>65.8</v>
      </c>
      <c r="Y60">
        <v>94.4</v>
      </c>
      <c r="Z60">
        <v>0</v>
      </c>
      <c r="AA60">
        <v>0</v>
      </c>
      <c r="AB60">
        <v>0</v>
      </c>
      <c r="AC60">
        <v>0</v>
      </c>
    </row>
    <row r="61" spans="1:43">
      <c r="A61">
        <v>624</v>
      </c>
      <c r="B61" t="s">
        <v>3706</v>
      </c>
      <c r="C61" t="s">
        <v>834</v>
      </c>
      <c r="D61" t="s">
        <v>3707</v>
      </c>
      <c r="E61" t="s">
        <v>3708</v>
      </c>
      <c r="F61" s="42">
        <v>42421</v>
      </c>
      <c r="G61">
        <v>2016</v>
      </c>
      <c r="H61">
        <v>2</v>
      </c>
      <c r="I61">
        <v>7</v>
      </c>
      <c r="J61">
        <v>20.59</v>
      </c>
      <c r="K61">
        <v>78.959999999999994</v>
      </c>
      <c r="L61">
        <v>1380</v>
      </c>
      <c r="M61" s="47">
        <v>19.25</v>
      </c>
      <c r="N61" s="47">
        <v>110.1</v>
      </c>
      <c r="O61" s="47">
        <v>109.1</v>
      </c>
      <c r="P61" s="47">
        <v>166</v>
      </c>
      <c r="Q61" s="47">
        <v>86</v>
      </c>
      <c r="R61">
        <v>33.4</v>
      </c>
      <c r="S61">
        <v>0</v>
      </c>
      <c r="T61">
        <v>30.8</v>
      </c>
      <c r="U61">
        <v>12.7</v>
      </c>
      <c r="V61">
        <v>54.8</v>
      </c>
      <c r="W61">
        <v>2524</v>
      </c>
      <c r="X61">
        <v>73.5</v>
      </c>
      <c r="Y61">
        <v>78.400000000000006</v>
      </c>
      <c r="Z61">
        <v>0</v>
      </c>
      <c r="AA61">
        <v>0</v>
      </c>
      <c r="AB61">
        <v>0</v>
      </c>
      <c r="AC61">
        <v>0</v>
      </c>
    </row>
    <row r="62" spans="1:43">
      <c r="A62">
        <v>625</v>
      </c>
      <c r="B62" t="s">
        <v>3706</v>
      </c>
      <c r="C62" t="s">
        <v>834</v>
      </c>
      <c r="D62" t="s">
        <v>3707</v>
      </c>
      <c r="E62" t="s">
        <v>3708</v>
      </c>
      <c r="F62" s="42">
        <v>42428</v>
      </c>
      <c r="G62">
        <v>2016</v>
      </c>
      <c r="H62">
        <v>2</v>
      </c>
      <c r="I62">
        <v>8</v>
      </c>
      <c r="J62">
        <v>20.59</v>
      </c>
      <c r="K62">
        <v>78.959999999999994</v>
      </c>
      <c r="L62">
        <v>1380</v>
      </c>
      <c r="M62" s="47">
        <v>17.16</v>
      </c>
      <c r="N62" s="47">
        <v>177.6</v>
      </c>
      <c r="O62" s="47">
        <v>51.4</v>
      </c>
      <c r="P62" s="47">
        <v>68</v>
      </c>
      <c r="Q62" s="47">
        <v>68.400000000000006</v>
      </c>
      <c r="R62">
        <v>36.1</v>
      </c>
      <c r="S62">
        <v>5.3</v>
      </c>
      <c r="T62">
        <v>52.3</v>
      </c>
      <c r="U62">
        <v>6.5</v>
      </c>
      <c r="V62">
        <v>48</v>
      </c>
      <c r="W62">
        <v>2524</v>
      </c>
      <c r="X62">
        <v>66.400000000000006</v>
      </c>
      <c r="Y62">
        <v>84.7</v>
      </c>
      <c r="Z62">
        <v>0</v>
      </c>
      <c r="AA62">
        <v>0</v>
      </c>
      <c r="AB62">
        <v>1</v>
      </c>
      <c r="AC62">
        <v>1</v>
      </c>
    </row>
    <row r="63" spans="1:43">
      <c r="A63">
        <v>626</v>
      </c>
      <c r="B63" t="s">
        <v>3706</v>
      </c>
      <c r="C63" t="s">
        <v>834</v>
      </c>
      <c r="D63" t="s">
        <v>3707</v>
      </c>
      <c r="E63" t="s">
        <v>3708</v>
      </c>
      <c r="F63" s="42">
        <v>42435</v>
      </c>
      <c r="G63">
        <v>2016</v>
      </c>
      <c r="H63">
        <v>3</v>
      </c>
      <c r="I63">
        <v>9</v>
      </c>
      <c r="J63">
        <v>20.59</v>
      </c>
      <c r="K63">
        <v>78.959999999999994</v>
      </c>
      <c r="L63">
        <v>1380</v>
      </c>
      <c r="M63" s="47">
        <v>18.190000000000001</v>
      </c>
      <c r="N63" s="47">
        <v>115.3</v>
      </c>
      <c r="O63" s="47">
        <v>86.1</v>
      </c>
      <c r="P63" s="47">
        <v>154</v>
      </c>
      <c r="Q63" s="47">
        <v>71.8</v>
      </c>
      <c r="R63">
        <v>22.5</v>
      </c>
      <c r="S63">
        <v>7.4</v>
      </c>
      <c r="T63">
        <v>20.399999999999999</v>
      </c>
      <c r="U63">
        <v>12.2</v>
      </c>
      <c r="V63">
        <v>49.3</v>
      </c>
      <c r="W63">
        <v>2528</v>
      </c>
      <c r="X63">
        <v>69.099999999999994</v>
      </c>
      <c r="Y63">
        <v>98.8</v>
      </c>
      <c r="Z63">
        <v>0</v>
      </c>
      <c r="AA63">
        <v>0</v>
      </c>
      <c r="AB63">
        <v>0</v>
      </c>
      <c r="AC63">
        <v>0</v>
      </c>
    </row>
    <row r="64" spans="1:43">
      <c r="A64">
        <v>627</v>
      </c>
      <c r="B64" t="s">
        <v>3706</v>
      </c>
      <c r="C64" t="s">
        <v>834</v>
      </c>
      <c r="D64" t="s">
        <v>3707</v>
      </c>
      <c r="E64" t="s">
        <v>3708</v>
      </c>
      <c r="F64" s="42">
        <v>42442</v>
      </c>
      <c r="G64">
        <v>2016</v>
      </c>
      <c r="H64">
        <v>3</v>
      </c>
      <c r="I64">
        <v>10</v>
      </c>
      <c r="J64">
        <v>20.59</v>
      </c>
      <c r="K64">
        <v>78.959999999999994</v>
      </c>
      <c r="L64">
        <v>1380</v>
      </c>
      <c r="M64" s="47">
        <v>17.989999999999998</v>
      </c>
      <c r="N64" s="47">
        <v>81.2</v>
      </c>
      <c r="O64" s="47">
        <v>98.5</v>
      </c>
      <c r="P64" s="47">
        <v>174</v>
      </c>
      <c r="Q64" s="47">
        <v>94</v>
      </c>
      <c r="R64">
        <v>40.700000000000003</v>
      </c>
      <c r="S64">
        <v>6.4</v>
      </c>
      <c r="T64">
        <v>25.7</v>
      </c>
      <c r="U64">
        <v>13.7</v>
      </c>
      <c r="V64">
        <v>52.2</v>
      </c>
      <c r="W64">
        <v>2528</v>
      </c>
      <c r="X64">
        <v>70.8</v>
      </c>
      <c r="Y64">
        <v>89.3</v>
      </c>
      <c r="Z64">
        <v>1</v>
      </c>
      <c r="AA64">
        <v>0</v>
      </c>
      <c r="AB64">
        <v>0</v>
      </c>
      <c r="AC64">
        <v>1</v>
      </c>
      <c r="AG64" s="177" t="s">
        <v>3725</v>
      </c>
      <c r="AH64" s="177"/>
      <c r="AI64" s="177"/>
      <c r="AJ64" s="177"/>
      <c r="AK64" s="177"/>
      <c r="AL64" s="177"/>
      <c r="AM64" s="177"/>
      <c r="AN64" s="177"/>
      <c r="AO64" s="177"/>
      <c r="AP64" s="177"/>
      <c r="AQ64" s="177"/>
    </row>
    <row r="65" spans="1:38">
      <c r="A65">
        <v>628</v>
      </c>
      <c r="B65" t="s">
        <v>3706</v>
      </c>
      <c r="C65" t="s">
        <v>834</v>
      </c>
      <c r="D65" t="s">
        <v>3707</v>
      </c>
      <c r="E65" t="s">
        <v>3708</v>
      </c>
      <c r="F65" s="42">
        <v>42449</v>
      </c>
      <c r="G65">
        <v>2016</v>
      </c>
      <c r="H65">
        <v>3</v>
      </c>
      <c r="I65">
        <v>11</v>
      </c>
      <c r="J65">
        <v>20.59</v>
      </c>
      <c r="K65">
        <v>78.959999999999994</v>
      </c>
      <c r="L65">
        <v>1380</v>
      </c>
      <c r="M65" s="47">
        <v>18.28</v>
      </c>
      <c r="N65" s="47">
        <v>72</v>
      </c>
      <c r="O65" s="47">
        <v>86.8</v>
      </c>
      <c r="P65" s="47">
        <v>98</v>
      </c>
      <c r="Q65" s="47">
        <v>84.6</v>
      </c>
      <c r="R65">
        <v>27.7</v>
      </c>
      <c r="S65">
        <v>8</v>
      </c>
      <c r="T65">
        <v>23.1</v>
      </c>
      <c r="U65">
        <v>30.3</v>
      </c>
      <c r="V65">
        <v>48.1</v>
      </c>
      <c r="W65">
        <v>2528</v>
      </c>
      <c r="X65">
        <v>76</v>
      </c>
      <c r="Y65">
        <v>83.9</v>
      </c>
      <c r="Z65">
        <v>2</v>
      </c>
      <c r="AA65">
        <v>0</v>
      </c>
      <c r="AB65">
        <v>0</v>
      </c>
      <c r="AC65">
        <v>2</v>
      </c>
    </row>
    <row r="66" spans="1:38">
      <c r="A66">
        <v>629</v>
      </c>
      <c r="B66" t="s">
        <v>3706</v>
      </c>
      <c r="C66" t="s">
        <v>834</v>
      </c>
      <c r="D66" t="s">
        <v>3707</v>
      </c>
      <c r="E66" t="s">
        <v>3708</v>
      </c>
      <c r="F66" s="42">
        <v>42456</v>
      </c>
      <c r="G66">
        <v>2016</v>
      </c>
      <c r="H66">
        <v>3</v>
      </c>
      <c r="I66">
        <v>12</v>
      </c>
      <c r="J66">
        <v>20.59</v>
      </c>
      <c r="K66">
        <v>78.959999999999994</v>
      </c>
      <c r="L66">
        <v>1380</v>
      </c>
      <c r="M66" s="47">
        <v>20.5</v>
      </c>
      <c r="N66" s="47">
        <v>100.1</v>
      </c>
      <c r="O66" s="47">
        <v>85.1</v>
      </c>
      <c r="P66" s="47">
        <v>117</v>
      </c>
      <c r="Q66" s="47">
        <v>82.7</v>
      </c>
      <c r="R66">
        <v>21</v>
      </c>
      <c r="S66">
        <v>45.8</v>
      </c>
      <c r="T66">
        <v>30</v>
      </c>
      <c r="U66">
        <v>16.8</v>
      </c>
      <c r="V66">
        <v>49.7</v>
      </c>
      <c r="W66">
        <v>2528</v>
      </c>
      <c r="X66">
        <v>69.3</v>
      </c>
      <c r="Y66">
        <v>95.4</v>
      </c>
      <c r="Z66">
        <v>0</v>
      </c>
      <c r="AA66">
        <v>0</v>
      </c>
      <c r="AB66">
        <v>0</v>
      </c>
      <c r="AC66">
        <v>0</v>
      </c>
    </row>
    <row r="67" spans="1:38">
      <c r="A67">
        <v>630</v>
      </c>
      <c r="B67" t="s">
        <v>3706</v>
      </c>
      <c r="C67" t="s">
        <v>834</v>
      </c>
      <c r="D67" t="s">
        <v>3707</v>
      </c>
      <c r="E67" t="s">
        <v>3708</v>
      </c>
      <c r="F67" s="42">
        <v>42463</v>
      </c>
      <c r="G67">
        <v>2016</v>
      </c>
      <c r="H67">
        <v>4</v>
      </c>
      <c r="I67">
        <v>13</v>
      </c>
      <c r="J67">
        <v>20.59</v>
      </c>
      <c r="K67">
        <v>78.959999999999994</v>
      </c>
      <c r="L67">
        <v>1380</v>
      </c>
      <c r="M67" s="47">
        <v>20.11</v>
      </c>
      <c r="N67" s="47">
        <v>182.8</v>
      </c>
      <c r="O67" s="47">
        <v>97.7</v>
      </c>
      <c r="P67" s="47">
        <v>136</v>
      </c>
      <c r="Q67" s="47">
        <v>94</v>
      </c>
      <c r="R67">
        <v>29.6</v>
      </c>
      <c r="S67">
        <v>37.5</v>
      </c>
      <c r="T67">
        <v>22.3</v>
      </c>
      <c r="U67">
        <v>18</v>
      </c>
      <c r="V67">
        <v>53.5</v>
      </c>
      <c r="W67">
        <v>2532</v>
      </c>
      <c r="X67">
        <v>73.2</v>
      </c>
      <c r="Y67">
        <v>92.6</v>
      </c>
      <c r="Z67">
        <v>1</v>
      </c>
      <c r="AA67">
        <v>0</v>
      </c>
      <c r="AB67">
        <v>0</v>
      </c>
      <c r="AC67">
        <v>1</v>
      </c>
      <c r="AG67" t="s">
        <v>3726</v>
      </c>
    </row>
    <row r="68" spans="1:38" ht="15" thickBot="1">
      <c r="A68">
        <v>631</v>
      </c>
      <c r="B68" t="s">
        <v>3706</v>
      </c>
      <c r="C68" t="s">
        <v>834</v>
      </c>
      <c r="D68" t="s">
        <v>3707</v>
      </c>
      <c r="E68" t="s">
        <v>3708</v>
      </c>
      <c r="F68" s="42">
        <v>42470</v>
      </c>
      <c r="G68">
        <v>2016</v>
      </c>
      <c r="H68">
        <v>4</v>
      </c>
      <c r="I68">
        <v>14</v>
      </c>
      <c r="J68">
        <v>20.59</v>
      </c>
      <c r="K68">
        <v>78.959999999999994</v>
      </c>
      <c r="L68">
        <v>1380</v>
      </c>
      <c r="M68" s="47">
        <v>17</v>
      </c>
      <c r="N68" s="47">
        <v>194.6</v>
      </c>
      <c r="O68" s="47">
        <v>69.8</v>
      </c>
      <c r="P68" s="47">
        <v>96</v>
      </c>
      <c r="Q68" s="47">
        <v>88.6</v>
      </c>
      <c r="R68">
        <v>29.8</v>
      </c>
      <c r="S68">
        <v>3.1</v>
      </c>
      <c r="T68">
        <v>28.9</v>
      </c>
      <c r="U68">
        <v>12</v>
      </c>
      <c r="V68">
        <v>52.9</v>
      </c>
      <c r="W68">
        <v>2532</v>
      </c>
      <c r="X68">
        <v>74.3</v>
      </c>
      <c r="Y68">
        <v>90</v>
      </c>
      <c r="Z68">
        <v>0</v>
      </c>
      <c r="AA68">
        <v>0</v>
      </c>
      <c r="AB68">
        <v>0</v>
      </c>
      <c r="AC68">
        <v>0</v>
      </c>
    </row>
    <row r="69" spans="1:38">
      <c r="A69">
        <v>632</v>
      </c>
      <c r="B69" t="s">
        <v>3706</v>
      </c>
      <c r="C69" t="s">
        <v>834</v>
      </c>
      <c r="D69" t="s">
        <v>3707</v>
      </c>
      <c r="E69" t="s">
        <v>3708</v>
      </c>
      <c r="F69" s="42">
        <v>42477</v>
      </c>
      <c r="G69">
        <v>2016</v>
      </c>
      <c r="H69">
        <v>4</v>
      </c>
      <c r="I69">
        <v>15</v>
      </c>
      <c r="J69">
        <v>20.59</v>
      </c>
      <c r="K69">
        <v>78.959999999999994</v>
      </c>
      <c r="L69">
        <v>1380</v>
      </c>
      <c r="M69" s="47">
        <v>22.27</v>
      </c>
      <c r="N69" s="47">
        <v>99.6</v>
      </c>
      <c r="O69" s="47">
        <v>94.2</v>
      </c>
      <c r="P69" s="47">
        <v>144</v>
      </c>
      <c r="Q69" s="47">
        <v>73.3</v>
      </c>
      <c r="R69">
        <v>27.9</v>
      </c>
      <c r="S69">
        <v>19.3</v>
      </c>
      <c r="T69">
        <v>19.8</v>
      </c>
      <c r="U69">
        <v>17.600000000000001</v>
      </c>
      <c r="V69">
        <v>48.5</v>
      </c>
      <c r="W69">
        <v>2532</v>
      </c>
      <c r="X69">
        <v>71.099999999999994</v>
      </c>
      <c r="Y69">
        <v>95</v>
      </c>
      <c r="Z69">
        <v>0</v>
      </c>
      <c r="AA69">
        <v>0</v>
      </c>
      <c r="AB69">
        <v>0</v>
      </c>
      <c r="AC69">
        <v>0</v>
      </c>
      <c r="AG69" s="163" t="s">
        <v>3727</v>
      </c>
      <c r="AH69" s="163"/>
    </row>
    <row r="70" spans="1:38">
      <c r="A70">
        <v>633</v>
      </c>
      <c r="B70" t="s">
        <v>3706</v>
      </c>
      <c r="C70" t="s">
        <v>834</v>
      </c>
      <c r="D70" t="s">
        <v>3707</v>
      </c>
      <c r="E70" t="s">
        <v>3708</v>
      </c>
      <c r="F70" s="42">
        <v>42484</v>
      </c>
      <c r="G70">
        <v>2016</v>
      </c>
      <c r="H70">
        <v>4</v>
      </c>
      <c r="I70">
        <v>16</v>
      </c>
      <c r="J70">
        <v>20.59</v>
      </c>
      <c r="K70">
        <v>78.959999999999994</v>
      </c>
      <c r="L70">
        <v>1380</v>
      </c>
      <c r="M70" s="47">
        <v>18.25</v>
      </c>
      <c r="N70" s="47">
        <v>131.1</v>
      </c>
      <c r="O70" s="47">
        <v>128.4</v>
      </c>
      <c r="P70" s="47">
        <v>202</v>
      </c>
      <c r="Q70" s="47">
        <v>107.5</v>
      </c>
      <c r="R70">
        <v>29.7</v>
      </c>
      <c r="S70">
        <v>6.9</v>
      </c>
      <c r="T70">
        <v>23.4</v>
      </c>
      <c r="U70">
        <v>12.4</v>
      </c>
      <c r="V70">
        <v>50</v>
      </c>
      <c r="W70">
        <v>2532</v>
      </c>
      <c r="X70">
        <v>66.099999999999994</v>
      </c>
      <c r="Y70">
        <v>89.9</v>
      </c>
      <c r="Z70">
        <v>1</v>
      </c>
      <c r="AA70">
        <v>0</v>
      </c>
      <c r="AB70">
        <v>0</v>
      </c>
      <c r="AC70">
        <v>1</v>
      </c>
      <c r="AG70" t="s">
        <v>3728</v>
      </c>
      <c r="AH70">
        <v>0.64355730731310434</v>
      </c>
    </row>
    <row r="71" spans="1:38">
      <c r="A71">
        <v>634</v>
      </c>
      <c r="B71" t="s">
        <v>3706</v>
      </c>
      <c r="C71" t="s">
        <v>834</v>
      </c>
      <c r="D71" t="s">
        <v>3707</v>
      </c>
      <c r="E71" t="s">
        <v>3708</v>
      </c>
      <c r="F71" s="42">
        <v>42491</v>
      </c>
      <c r="G71">
        <v>2016</v>
      </c>
      <c r="H71">
        <v>5</v>
      </c>
      <c r="I71">
        <v>17</v>
      </c>
      <c r="J71">
        <v>20.59</v>
      </c>
      <c r="K71">
        <v>78.959999999999994</v>
      </c>
      <c r="L71">
        <v>1380</v>
      </c>
      <c r="M71" s="47">
        <v>23.43</v>
      </c>
      <c r="N71" s="47">
        <v>149.9</v>
      </c>
      <c r="O71" s="47">
        <v>82.1</v>
      </c>
      <c r="P71" s="47">
        <v>110</v>
      </c>
      <c r="Q71" s="47">
        <v>75.099999999999994</v>
      </c>
      <c r="R71">
        <v>21.9</v>
      </c>
      <c r="S71">
        <v>46</v>
      </c>
      <c r="T71">
        <v>27.4</v>
      </c>
      <c r="U71">
        <v>23.1</v>
      </c>
      <c r="V71">
        <v>49.6</v>
      </c>
      <c r="W71">
        <v>2536</v>
      </c>
      <c r="X71">
        <v>73.900000000000006</v>
      </c>
      <c r="Y71">
        <v>95.8</v>
      </c>
      <c r="Z71">
        <v>0</v>
      </c>
      <c r="AA71">
        <v>0</v>
      </c>
      <c r="AB71">
        <v>0</v>
      </c>
      <c r="AC71">
        <v>0</v>
      </c>
      <c r="AG71" t="s">
        <v>3729</v>
      </c>
      <c r="AH71">
        <v>0.41416600779609342</v>
      </c>
    </row>
    <row r="72" spans="1:38">
      <c r="A72">
        <v>635</v>
      </c>
      <c r="B72" t="s">
        <v>3706</v>
      </c>
      <c r="C72" t="s">
        <v>834</v>
      </c>
      <c r="D72" t="s">
        <v>3707</v>
      </c>
      <c r="E72" t="s">
        <v>3708</v>
      </c>
      <c r="F72" s="42">
        <v>42498</v>
      </c>
      <c r="G72">
        <v>2016</v>
      </c>
      <c r="H72">
        <v>5</v>
      </c>
      <c r="I72">
        <v>18</v>
      </c>
      <c r="J72">
        <v>20.59</v>
      </c>
      <c r="K72">
        <v>78.959999999999994</v>
      </c>
      <c r="L72">
        <v>1380</v>
      </c>
      <c r="M72" s="47">
        <v>21.23</v>
      </c>
      <c r="N72" s="47">
        <v>90.9</v>
      </c>
      <c r="O72" s="47">
        <v>92</v>
      </c>
      <c r="P72" s="47">
        <v>138</v>
      </c>
      <c r="Q72" s="47">
        <v>72.900000000000006</v>
      </c>
      <c r="R72">
        <v>38.700000000000003</v>
      </c>
      <c r="S72">
        <v>18.399999999999999</v>
      </c>
      <c r="T72">
        <v>21.7</v>
      </c>
      <c r="U72">
        <v>29.6</v>
      </c>
      <c r="V72">
        <v>50.6</v>
      </c>
      <c r="W72">
        <v>2536</v>
      </c>
      <c r="X72">
        <v>78.3</v>
      </c>
      <c r="Y72">
        <v>92.4</v>
      </c>
      <c r="Z72">
        <v>1</v>
      </c>
      <c r="AA72">
        <v>0</v>
      </c>
      <c r="AB72">
        <v>0</v>
      </c>
      <c r="AC72">
        <v>1</v>
      </c>
      <c r="AG72" t="s">
        <v>3730</v>
      </c>
      <c r="AH72">
        <v>0.41312359855729641</v>
      </c>
    </row>
    <row r="73" spans="1:38">
      <c r="A73">
        <v>636</v>
      </c>
      <c r="B73" t="s">
        <v>3706</v>
      </c>
      <c r="C73" t="s">
        <v>834</v>
      </c>
      <c r="D73" t="s">
        <v>3707</v>
      </c>
      <c r="E73" t="s">
        <v>3708</v>
      </c>
      <c r="F73" s="42">
        <v>42505</v>
      </c>
      <c r="G73">
        <v>2016</v>
      </c>
      <c r="H73">
        <v>5</v>
      </c>
      <c r="I73">
        <v>19</v>
      </c>
      <c r="J73">
        <v>20.59</v>
      </c>
      <c r="K73">
        <v>78.959999999999994</v>
      </c>
      <c r="L73">
        <v>1380</v>
      </c>
      <c r="M73" s="47">
        <v>17.829999999999998</v>
      </c>
      <c r="N73" s="47">
        <v>112.6</v>
      </c>
      <c r="O73" s="47">
        <v>97.9</v>
      </c>
      <c r="P73" s="47">
        <v>132</v>
      </c>
      <c r="Q73" s="47">
        <v>56.8</v>
      </c>
      <c r="R73">
        <v>33.700000000000003</v>
      </c>
      <c r="S73">
        <v>5.5</v>
      </c>
      <c r="T73">
        <v>21.9</v>
      </c>
      <c r="U73">
        <v>2.2999999999999998</v>
      </c>
      <c r="V73">
        <v>51.5</v>
      </c>
      <c r="W73">
        <v>2536</v>
      </c>
      <c r="X73">
        <v>73.099999999999994</v>
      </c>
      <c r="Y73">
        <v>88.6</v>
      </c>
      <c r="Z73">
        <v>0</v>
      </c>
      <c r="AA73">
        <v>0</v>
      </c>
      <c r="AB73">
        <v>0</v>
      </c>
      <c r="AC73">
        <v>0</v>
      </c>
      <c r="AG73" t="s">
        <v>3710</v>
      </c>
      <c r="AH73">
        <v>10.18163559764867</v>
      </c>
    </row>
    <row r="74" spans="1:38" ht="15" thickBot="1">
      <c r="A74">
        <v>637</v>
      </c>
      <c r="B74" t="s">
        <v>3706</v>
      </c>
      <c r="C74" t="s">
        <v>834</v>
      </c>
      <c r="D74" t="s">
        <v>3707</v>
      </c>
      <c r="E74" t="s">
        <v>3708</v>
      </c>
      <c r="F74" s="42">
        <v>42512</v>
      </c>
      <c r="G74">
        <v>2016</v>
      </c>
      <c r="H74">
        <v>5</v>
      </c>
      <c r="I74">
        <v>20</v>
      </c>
      <c r="J74">
        <v>20.59</v>
      </c>
      <c r="K74">
        <v>78.959999999999994</v>
      </c>
      <c r="L74">
        <v>1380</v>
      </c>
      <c r="M74" s="47">
        <v>21.43</v>
      </c>
      <c r="N74" s="47">
        <v>84.2</v>
      </c>
      <c r="O74" s="47">
        <v>97.9</v>
      </c>
      <c r="P74" s="47">
        <v>152</v>
      </c>
      <c r="Q74" s="47">
        <v>104.4</v>
      </c>
      <c r="R74">
        <v>23.2</v>
      </c>
      <c r="S74">
        <v>34.1</v>
      </c>
      <c r="T74">
        <v>29.3</v>
      </c>
      <c r="U74">
        <v>14.7</v>
      </c>
      <c r="V74">
        <v>48.6</v>
      </c>
      <c r="W74">
        <v>2536</v>
      </c>
      <c r="X74">
        <v>76.400000000000006</v>
      </c>
      <c r="Y74">
        <v>82.1</v>
      </c>
      <c r="Z74">
        <v>0</v>
      </c>
      <c r="AA74">
        <v>0</v>
      </c>
      <c r="AB74">
        <v>0</v>
      </c>
      <c r="AC74">
        <v>0</v>
      </c>
      <c r="AG74" s="160" t="s">
        <v>3731</v>
      </c>
      <c r="AH74" s="160">
        <v>564</v>
      </c>
    </row>
    <row r="75" spans="1:38">
      <c r="A75">
        <v>638</v>
      </c>
      <c r="B75" t="s">
        <v>3706</v>
      </c>
      <c r="C75" t="s">
        <v>834</v>
      </c>
      <c r="D75" t="s">
        <v>3707</v>
      </c>
      <c r="E75" t="s">
        <v>3708</v>
      </c>
      <c r="F75" s="42">
        <v>42519</v>
      </c>
      <c r="G75">
        <v>2016</v>
      </c>
      <c r="H75">
        <v>5</v>
      </c>
      <c r="I75">
        <v>21</v>
      </c>
      <c r="J75">
        <v>20.59</v>
      </c>
      <c r="K75">
        <v>78.959999999999994</v>
      </c>
      <c r="L75">
        <v>1380</v>
      </c>
      <c r="M75" s="47">
        <v>16.3</v>
      </c>
      <c r="N75" s="47">
        <v>42.1</v>
      </c>
      <c r="O75" s="47">
        <v>145.4</v>
      </c>
      <c r="P75" s="47">
        <v>224</v>
      </c>
      <c r="Q75" s="47">
        <v>104.8</v>
      </c>
      <c r="R75">
        <v>38.6</v>
      </c>
      <c r="S75">
        <v>2.8</v>
      </c>
      <c r="T75">
        <v>12.6</v>
      </c>
      <c r="U75">
        <v>13</v>
      </c>
      <c r="V75">
        <v>51.6</v>
      </c>
      <c r="W75">
        <v>2536</v>
      </c>
      <c r="X75">
        <v>68.599999999999994</v>
      </c>
      <c r="Y75">
        <v>84.3</v>
      </c>
      <c r="Z75">
        <v>0</v>
      </c>
      <c r="AA75">
        <v>0</v>
      </c>
      <c r="AB75">
        <v>0</v>
      </c>
      <c r="AC75">
        <v>0</v>
      </c>
    </row>
    <row r="76" spans="1:38" ht="15" thickBot="1">
      <c r="A76">
        <v>639</v>
      </c>
      <c r="B76" t="s">
        <v>3706</v>
      </c>
      <c r="C76" t="s">
        <v>834</v>
      </c>
      <c r="D76" t="s">
        <v>3707</v>
      </c>
      <c r="E76" t="s">
        <v>3708</v>
      </c>
      <c r="F76" s="42">
        <v>42526</v>
      </c>
      <c r="G76">
        <v>2016</v>
      </c>
      <c r="H76">
        <v>6</v>
      </c>
      <c r="I76">
        <v>22</v>
      </c>
      <c r="J76">
        <v>20.59</v>
      </c>
      <c r="K76">
        <v>78.959999999999994</v>
      </c>
      <c r="L76">
        <v>1380</v>
      </c>
      <c r="M76" s="47">
        <v>21</v>
      </c>
      <c r="N76" s="47">
        <v>125.5</v>
      </c>
      <c r="O76" s="47">
        <v>70.2</v>
      </c>
      <c r="P76" s="47">
        <v>93</v>
      </c>
      <c r="Q76" s="47">
        <v>78</v>
      </c>
      <c r="R76">
        <v>28.5</v>
      </c>
      <c r="S76">
        <v>47.5</v>
      </c>
      <c r="T76">
        <v>30.1</v>
      </c>
      <c r="U76">
        <v>17.8</v>
      </c>
      <c r="V76">
        <v>51.8</v>
      </c>
      <c r="W76">
        <v>2540</v>
      </c>
      <c r="X76">
        <v>68.3</v>
      </c>
      <c r="Y76">
        <v>94.8</v>
      </c>
      <c r="Z76">
        <v>0</v>
      </c>
      <c r="AA76">
        <v>0</v>
      </c>
      <c r="AB76">
        <v>0</v>
      </c>
      <c r="AC76">
        <v>0</v>
      </c>
      <c r="AG76" t="s">
        <v>3732</v>
      </c>
    </row>
    <row r="77" spans="1:38">
      <c r="A77">
        <v>640</v>
      </c>
      <c r="B77" t="s">
        <v>3706</v>
      </c>
      <c r="C77" t="s">
        <v>834</v>
      </c>
      <c r="D77" t="s">
        <v>3707</v>
      </c>
      <c r="E77" t="s">
        <v>3708</v>
      </c>
      <c r="F77" s="42">
        <v>42533</v>
      </c>
      <c r="G77">
        <v>2016</v>
      </c>
      <c r="H77">
        <v>6</v>
      </c>
      <c r="I77">
        <v>23</v>
      </c>
      <c r="J77">
        <v>20.59</v>
      </c>
      <c r="K77">
        <v>78.959999999999994</v>
      </c>
      <c r="L77">
        <v>1380</v>
      </c>
      <c r="M77" s="47">
        <v>13.81</v>
      </c>
      <c r="N77" s="47">
        <v>83.9</v>
      </c>
      <c r="O77" s="47">
        <v>141.1</v>
      </c>
      <c r="P77" s="47">
        <v>229</v>
      </c>
      <c r="Q77" s="47">
        <v>81.2</v>
      </c>
      <c r="R77">
        <v>21</v>
      </c>
      <c r="S77">
        <v>8.8000000000000007</v>
      </c>
      <c r="T77">
        <v>19.399999999999999</v>
      </c>
      <c r="U77">
        <v>4.9000000000000004</v>
      </c>
      <c r="V77">
        <v>47.5</v>
      </c>
      <c r="W77">
        <v>2540</v>
      </c>
      <c r="X77">
        <v>66.900000000000006</v>
      </c>
      <c r="Y77">
        <v>98</v>
      </c>
      <c r="Z77">
        <v>0</v>
      </c>
      <c r="AA77">
        <v>0</v>
      </c>
      <c r="AB77">
        <v>0</v>
      </c>
      <c r="AC77">
        <v>0</v>
      </c>
      <c r="AG77" s="161"/>
      <c r="AH77" s="161" t="s">
        <v>3736</v>
      </c>
      <c r="AI77" s="161" t="s">
        <v>3737</v>
      </c>
      <c r="AJ77" s="161" t="s">
        <v>3738</v>
      </c>
      <c r="AK77" s="161" t="s">
        <v>1475</v>
      </c>
      <c r="AL77" s="161" t="s">
        <v>3739</v>
      </c>
    </row>
    <row r="78" spans="1:38">
      <c r="A78">
        <v>641</v>
      </c>
      <c r="B78" t="s">
        <v>3706</v>
      </c>
      <c r="C78" t="s">
        <v>834</v>
      </c>
      <c r="D78" t="s">
        <v>3707</v>
      </c>
      <c r="E78" t="s">
        <v>3708</v>
      </c>
      <c r="F78" s="42">
        <v>42540</v>
      </c>
      <c r="G78">
        <v>2016</v>
      </c>
      <c r="H78">
        <v>6</v>
      </c>
      <c r="I78">
        <v>24</v>
      </c>
      <c r="J78">
        <v>20.59</v>
      </c>
      <c r="K78">
        <v>78.959999999999994</v>
      </c>
      <c r="L78">
        <v>1380</v>
      </c>
      <c r="M78" s="47">
        <v>16.54</v>
      </c>
      <c r="N78" s="47">
        <v>95.4</v>
      </c>
      <c r="O78" s="47">
        <v>51.7</v>
      </c>
      <c r="P78" s="47">
        <v>44</v>
      </c>
      <c r="Q78" s="47">
        <v>63.3</v>
      </c>
      <c r="R78">
        <v>31.8</v>
      </c>
      <c r="S78">
        <v>1.6</v>
      </c>
      <c r="T78">
        <v>19.600000000000001</v>
      </c>
      <c r="U78">
        <v>10.6</v>
      </c>
      <c r="V78">
        <v>52.2</v>
      </c>
      <c r="W78">
        <v>2540</v>
      </c>
      <c r="X78">
        <v>72.8</v>
      </c>
      <c r="Y78">
        <v>89.3</v>
      </c>
      <c r="Z78">
        <v>0</v>
      </c>
      <c r="AA78">
        <v>0</v>
      </c>
      <c r="AB78">
        <v>0</v>
      </c>
      <c r="AC78">
        <v>0</v>
      </c>
      <c r="AG78" t="s">
        <v>3733</v>
      </c>
      <c r="AH78">
        <v>1</v>
      </c>
      <c r="AI78">
        <v>41188.056420180816</v>
      </c>
      <c r="AJ78">
        <v>41188.056420180816</v>
      </c>
      <c r="AK78">
        <v>397.31613303242591</v>
      </c>
      <c r="AL78">
        <v>2.8964261035307626E-67</v>
      </c>
    </row>
    <row r="79" spans="1:38">
      <c r="A79">
        <v>642</v>
      </c>
      <c r="B79" t="s">
        <v>3706</v>
      </c>
      <c r="C79" t="s">
        <v>834</v>
      </c>
      <c r="D79" t="s">
        <v>3707</v>
      </c>
      <c r="E79" t="s">
        <v>3708</v>
      </c>
      <c r="F79" s="42">
        <v>42547</v>
      </c>
      <c r="G79">
        <v>2016</v>
      </c>
      <c r="H79">
        <v>6</v>
      </c>
      <c r="I79">
        <v>25</v>
      </c>
      <c r="J79">
        <v>20.59</v>
      </c>
      <c r="K79">
        <v>78.959999999999994</v>
      </c>
      <c r="L79">
        <v>1380</v>
      </c>
      <c r="M79" s="47">
        <v>10.95</v>
      </c>
      <c r="N79" s="47">
        <v>132.5</v>
      </c>
      <c r="O79" s="47">
        <v>95.2</v>
      </c>
      <c r="P79" s="47">
        <v>145</v>
      </c>
      <c r="Q79" s="47">
        <v>101.6</v>
      </c>
      <c r="R79">
        <v>22.3</v>
      </c>
      <c r="S79">
        <v>7.4</v>
      </c>
      <c r="T79">
        <v>33.4</v>
      </c>
      <c r="U79">
        <v>0</v>
      </c>
      <c r="V79">
        <v>47.8</v>
      </c>
      <c r="W79">
        <v>2540</v>
      </c>
      <c r="X79">
        <v>74.3</v>
      </c>
      <c r="Y79">
        <v>85</v>
      </c>
      <c r="Z79">
        <v>0</v>
      </c>
      <c r="AA79">
        <v>0</v>
      </c>
      <c r="AB79">
        <v>0</v>
      </c>
      <c r="AC79">
        <v>0</v>
      </c>
      <c r="AG79" t="s">
        <v>3734</v>
      </c>
      <c r="AH79">
        <v>562</v>
      </c>
      <c r="AI79">
        <v>58260.125335138306</v>
      </c>
      <c r="AJ79">
        <v>103.6657034433066</v>
      </c>
    </row>
    <row r="80" spans="1:38" ht="15" thickBot="1">
      <c r="A80">
        <v>643</v>
      </c>
      <c r="B80" t="s">
        <v>3706</v>
      </c>
      <c r="C80" t="s">
        <v>834</v>
      </c>
      <c r="D80" t="s">
        <v>3707</v>
      </c>
      <c r="E80" t="s">
        <v>3708</v>
      </c>
      <c r="F80" s="42">
        <v>42554</v>
      </c>
      <c r="G80">
        <v>2016</v>
      </c>
      <c r="H80">
        <v>7</v>
      </c>
      <c r="I80">
        <v>26</v>
      </c>
      <c r="J80">
        <v>20.59</v>
      </c>
      <c r="K80">
        <v>78.959999999999994</v>
      </c>
      <c r="L80">
        <v>1380</v>
      </c>
      <c r="M80" s="47">
        <v>13.1</v>
      </c>
      <c r="N80" s="47">
        <v>111.9</v>
      </c>
      <c r="O80" s="47">
        <v>136.9</v>
      </c>
      <c r="P80" s="47">
        <v>204</v>
      </c>
      <c r="Q80" s="47">
        <v>103</v>
      </c>
      <c r="R80">
        <v>30.4</v>
      </c>
      <c r="S80">
        <v>7.7</v>
      </c>
      <c r="T80">
        <v>26.1</v>
      </c>
      <c r="U80">
        <v>3.1</v>
      </c>
      <c r="V80">
        <v>46.5</v>
      </c>
      <c r="W80">
        <v>2544</v>
      </c>
      <c r="X80">
        <v>72.099999999999994</v>
      </c>
      <c r="Y80">
        <v>81.900000000000006</v>
      </c>
      <c r="Z80">
        <v>0</v>
      </c>
      <c r="AA80">
        <v>0</v>
      </c>
      <c r="AB80">
        <v>0</v>
      </c>
      <c r="AC80">
        <v>0</v>
      </c>
      <c r="AG80" s="160" t="s">
        <v>1367</v>
      </c>
      <c r="AH80" s="160">
        <v>563</v>
      </c>
      <c r="AI80" s="160">
        <v>99448.181755319121</v>
      </c>
      <c r="AJ80" s="160"/>
      <c r="AK80" s="160"/>
      <c r="AL80" s="160"/>
    </row>
    <row r="81" spans="1:43" ht="15" thickBot="1">
      <c r="A81">
        <v>644</v>
      </c>
      <c r="B81" t="s">
        <v>3706</v>
      </c>
      <c r="C81" t="s">
        <v>834</v>
      </c>
      <c r="D81" t="s">
        <v>3707</v>
      </c>
      <c r="E81" t="s">
        <v>3708</v>
      </c>
      <c r="F81" s="42">
        <v>42561</v>
      </c>
      <c r="G81">
        <v>2016</v>
      </c>
      <c r="H81">
        <v>7</v>
      </c>
      <c r="I81">
        <v>27</v>
      </c>
      <c r="J81">
        <v>20.59</v>
      </c>
      <c r="K81">
        <v>78.959999999999994</v>
      </c>
      <c r="L81">
        <v>1380</v>
      </c>
      <c r="M81" s="47">
        <v>11.58</v>
      </c>
      <c r="N81" s="47">
        <v>98.4</v>
      </c>
      <c r="O81" s="47">
        <v>122.1</v>
      </c>
      <c r="P81" s="47">
        <v>188</v>
      </c>
      <c r="Q81" s="47">
        <v>75.400000000000006</v>
      </c>
      <c r="R81">
        <v>32.799999999999997</v>
      </c>
      <c r="S81">
        <v>11.1</v>
      </c>
      <c r="T81">
        <v>25.8</v>
      </c>
      <c r="U81">
        <v>0.4</v>
      </c>
      <c r="V81">
        <v>49.5</v>
      </c>
      <c r="W81">
        <v>2544</v>
      </c>
      <c r="X81">
        <v>71</v>
      </c>
      <c r="Y81">
        <v>92.6</v>
      </c>
      <c r="Z81">
        <v>0</v>
      </c>
      <c r="AA81">
        <v>0</v>
      </c>
      <c r="AB81">
        <v>0</v>
      </c>
      <c r="AC81">
        <v>0</v>
      </c>
    </row>
    <row r="82" spans="1:43">
      <c r="A82">
        <v>645</v>
      </c>
      <c r="B82" t="s">
        <v>3706</v>
      </c>
      <c r="C82" t="s">
        <v>834</v>
      </c>
      <c r="D82" t="s">
        <v>3707</v>
      </c>
      <c r="E82" t="s">
        <v>3708</v>
      </c>
      <c r="F82" s="42">
        <v>42568</v>
      </c>
      <c r="G82">
        <v>2016</v>
      </c>
      <c r="H82">
        <v>7</v>
      </c>
      <c r="I82">
        <v>28</v>
      </c>
      <c r="J82">
        <v>20.59</v>
      </c>
      <c r="K82">
        <v>78.959999999999994</v>
      </c>
      <c r="L82">
        <v>1380</v>
      </c>
      <c r="M82" s="47">
        <v>10.37</v>
      </c>
      <c r="N82" s="47">
        <v>139.19999999999999</v>
      </c>
      <c r="O82" s="47">
        <v>57.2</v>
      </c>
      <c r="P82" s="47">
        <v>84</v>
      </c>
      <c r="Q82" s="47">
        <v>55.3</v>
      </c>
      <c r="R82">
        <v>40.4</v>
      </c>
      <c r="S82">
        <v>3.2</v>
      </c>
      <c r="T82">
        <v>17.8</v>
      </c>
      <c r="U82">
        <v>0</v>
      </c>
      <c r="V82">
        <v>50.4</v>
      </c>
      <c r="W82">
        <v>2544</v>
      </c>
      <c r="X82">
        <v>78.7</v>
      </c>
      <c r="Y82">
        <v>93.3</v>
      </c>
      <c r="Z82">
        <v>0</v>
      </c>
      <c r="AA82">
        <v>0</v>
      </c>
      <c r="AB82">
        <v>0</v>
      </c>
      <c r="AC82">
        <v>0</v>
      </c>
      <c r="AG82" s="161"/>
      <c r="AH82" s="161" t="s">
        <v>3740</v>
      </c>
      <c r="AI82" s="161" t="s">
        <v>3710</v>
      </c>
      <c r="AJ82" s="161" t="s">
        <v>3741</v>
      </c>
      <c r="AK82" s="161" t="s">
        <v>3742</v>
      </c>
      <c r="AL82" s="161" t="s">
        <v>3743</v>
      </c>
      <c r="AM82" s="161" t="s">
        <v>3744</v>
      </c>
      <c r="AN82" s="161" t="s">
        <v>3745</v>
      </c>
      <c r="AO82" s="161" t="s">
        <v>3746</v>
      </c>
    </row>
    <row r="83" spans="1:43">
      <c r="A83">
        <v>646</v>
      </c>
      <c r="B83" t="s">
        <v>3706</v>
      </c>
      <c r="C83" t="s">
        <v>834</v>
      </c>
      <c r="D83" t="s">
        <v>3707</v>
      </c>
      <c r="E83" t="s">
        <v>3708</v>
      </c>
      <c r="F83" s="42">
        <v>42575</v>
      </c>
      <c r="G83">
        <v>2016</v>
      </c>
      <c r="H83">
        <v>7</v>
      </c>
      <c r="I83">
        <v>29</v>
      </c>
      <c r="J83">
        <v>20.59</v>
      </c>
      <c r="K83">
        <v>78.959999999999994</v>
      </c>
      <c r="L83">
        <v>1380</v>
      </c>
      <c r="M83" s="47">
        <v>10.35</v>
      </c>
      <c r="N83" s="47">
        <v>38</v>
      </c>
      <c r="O83" s="47">
        <v>109.6</v>
      </c>
      <c r="P83" s="47">
        <v>158</v>
      </c>
      <c r="Q83" s="47">
        <v>71.2</v>
      </c>
      <c r="R83">
        <v>32.1</v>
      </c>
      <c r="S83">
        <v>8.3000000000000007</v>
      </c>
      <c r="T83">
        <v>27.9</v>
      </c>
      <c r="U83">
        <v>0</v>
      </c>
      <c r="V83">
        <v>47.4</v>
      </c>
      <c r="W83">
        <v>2544</v>
      </c>
      <c r="X83">
        <v>70.7</v>
      </c>
      <c r="Y83">
        <v>92.6</v>
      </c>
      <c r="Z83">
        <v>0</v>
      </c>
      <c r="AA83">
        <v>0</v>
      </c>
      <c r="AB83">
        <v>0</v>
      </c>
      <c r="AC83">
        <v>0</v>
      </c>
      <c r="AG83" t="s">
        <v>3735</v>
      </c>
      <c r="AH83">
        <v>47.949925452236066</v>
      </c>
      <c r="AI83">
        <v>1.7212624323355528</v>
      </c>
      <c r="AJ83">
        <v>27.857417062878437</v>
      </c>
      <c r="AK83">
        <v>6.0687308211107557E-108</v>
      </c>
      <c r="AL83">
        <v>44.569032009506671</v>
      </c>
      <c r="AM83">
        <v>51.330818894965461</v>
      </c>
      <c r="AN83">
        <v>44.569032009506671</v>
      </c>
      <c r="AO83">
        <v>51.330818894965461</v>
      </c>
    </row>
    <row r="84" spans="1:43" ht="15" thickBot="1">
      <c r="A84">
        <v>647</v>
      </c>
      <c r="B84" t="s">
        <v>3706</v>
      </c>
      <c r="C84" t="s">
        <v>834</v>
      </c>
      <c r="D84" t="s">
        <v>3707</v>
      </c>
      <c r="E84" t="s">
        <v>3708</v>
      </c>
      <c r="F84" s="42">
        <v>42582</v>
      </c>
      <c r="G84">
        <v>2016</v>
      </c>
      <c r="H84">
        <v>7</v>
      </c>
      <c r="I84">
        <v>30</v>
      </c>
      <c r="J84">
        <v>20.59</v>
      </c>
      <c r="K84">
        <v>78.959999999999994</v>
      </c>
      <c r="L84">
        <v>1380</v>
      </c>
      <c r="M84" s="47">
        <v>8.0500000000000007</v>
      </c>
      <c r="N84" s="47">
        <v>68.3</v>
      </c>
      <c r="O84" s="47">
        <v>114.3</v>
      </c>
      <c r="P84" s="47">
        <v>169</v>
      </c>
      <c r="Q84" s="47">
        <v>80.5</v>
      </c>
      <c r="R84">
        <v>46.4</v>
      </c>
      <c r="S84">
        <v>7.7</v>
      </c>
      <c r="T84">
        <v>27.1</v>
      </c>
      <c r="U84">
        <v>0</v>
      </c>
      <c r="V84">
        <v>50.7</v>
      </c>
      <c r="W84">
        <v>2544</v>
      </c>
      <c r="X84">
        <v>67.7</v>
      </c>
      <c r="Y84">
        <v>89.3</v>
      </c>
      <c r="Z84">
        <v>0</v>
      </c>
      <c r="AA84">
        <v>0</v>
      </c>
      <c r="AB84">
        <v>0</v>
      </c>
      <c r="AC84">
        <v>0</v>
      </c>
      <c r="AG84" s="160" t="s">
        <v>3691</v>
      </c>
      <c r="AH84" s="160">
        <v>0.32192788422287516</v>
      </c>
      <c r="AI84" s="160">
        <v>1.6150668210635474E-2</v>
      </c>
      <c r="AJ84" s="160">
        <v>19.932790397544078</v>
      </c>
      <c r="AK84" s="160">
        <v>2.896426103531176E-67</v>
      </c>
      <c r="AL84" s="160">
        <v>0.29020483768258398</v>
      </c>
      <c r="AM84" s="160">
        <v>0.35365093076316634</v>
      </c>
      <c r="AN84" s="160">
        <v>0.29020483768258398</v>
      </c>
      <c r="AO84" s="160">
        <v>0.35365093076316634</v>
      </c>
    </row>
    <row r="85" spans="1:43">
      <c r="A85">
        <v>648</v>
      </c>
      <c r="B85" t="s">
        <v>3706</v>
      </c>
      <c r="C85" t="s">
        <v>834</v>
      </c>
      <c r="D85" t="s">
        <v>3707</v>
      </c>
      <c r="E85" t="s">
        <v>3708</v>
      </c>
      <c r="F85" s="42">
        <v>42589</v>
      </c>
      <c r="G85">
        <v>2016</v>
      </c>
      <c r="H85">
        <v>8</v>
      </c>
      <c r="I85">
        <v>31</v>
      </c>
      <c r="J85">
        <v>20.59</v>
      </c>
      <c r="K85">
        <v>78.959999999999994</v>
      </c>
      <c r="L85">
        <v>1380</v>
      </c>
      <c r="M85" s="47">
        <v>4.1100000000000003</v>
      </c>
      <c r="N85" s="47">
        <v>36.799999999999997</v>
      </c>
      <c r="O85" s="47">
        <v>117.8</v>
      </c>
      <c r="P85" s="47">
        <v>173</v>
      </c>
      <c r="Q85" s="47">
        <v>100.1</v>
      </c>
      <c r="R85">
        <v>18.8</v>
      </c>
      <c r="S85">
        <v>2.7</v>
      </c>
      <c r="T85">
        <v>32.6</v>
      </c>
      <c r="U85">
        <v>0</v>
      </c>
      <c r="V85">
        <v>47.8</v>
      </c>
      <c r="W85">
        <v>2548</v>
      </c>
      <c r="X85">
        <v>74.400000000000006</v>
      </c>
      <c r="Y85">
        <v>100</v>
      </c>
      <c r="Z85">
        <v>0</v>
      </c>
      <c r="AA85">
        <v>0</v>
      </c>
      <c r="AB85">
        <v>0</v>
      </c>
      <c r="AC85">
        <v>0</v>
      </c>
    </row>
    <row r="86" spans="1:43">
      <c r="A86">
        <v>649</v>
      </c>
      <c r="B86" t="s">
        <v>3706</v>
      </c>
      <c r="C86" t="s">
        <v>834</v>
      </c>
      <c r="D86" t="s">
        <v>3707</v>
      </c>
      <c r="E86" t="s">
        <v>3708</v>
      </c>
      <c r="F86" s="42">
        <v>42596</v>
      </c>
      <c r="G86">
        <v>2016</v>
      </c>
      <c r="H86">
        <v>8</v>
      </c>
      <c r="I86">
        <v>32</v>
      </c>
      <c r="J86">
        <v>20.59</v>
      </c>
      <c r="K86">
        <v>78.959999999999994</v>
      </c>
      <c r="L86">
        <v>1380</v>
      </c>
      <c r="M86" s="47">
        <v>6.93</v>
      </c>
      <c r="N86" s="47">
        <v>0</v>
      </c>
      <c r="O86" s="47">
        <v>112.2</v>
      </c>
      <c r="P86" s="47">
        <v>177</v>
      </c>
      <c r="Q86" s="47">
        <v>91.4</v>
      </c>
      <c r="R86">
        <v>31.2</v>
      </c>
      <c r="S86">
        <v>6.4</v>
      </c>
      <c r="T86">
        <v>31.8</v>
      </c>
      <c r="U86">
        <v>0</v>
      </c>
      <c r="V86">
        <v>44.3</v>
      </c>
      <c r="W86">
        <v>2548</v>
      </c>
      <c r="X86">
        <v>70.8</v>
      </c>
      <c r="Y86">
        <v>88.8</v>
      </c>
      <c r="Z86">
        <v>0</v>
      </c>
      <c r="AA86">
        <v>0</v>
      </c>
      <c r="AB86">
        <v>0</v>
      </c>
      <c r="AC86">
        <v>0</v>
      </c>
    </row>
    <row r="87" spans="1:43">
      <c r="A87">
        <v>650</v>
      </c>
      <c r="B87" t="s">
        <v>3706</v>
      </c>
      <c r="C87" t="s">
        <v>834</v>
      </c>
      <c r="D87" t="s">
        <v>3707</v>
      </c>
      <c r="E87" t="s">
        <v>3708</v>
      </c>
      <c r="F87" s="42">
        <v>42603</v>
      </c>
      <c r="G87">
        <v>2016</v>
      </c>
      <c r="H87">
        <v>8</v>
      </c>
      <c r="I87">
        <v>33</v>
      </c>
      <c r="J87">
        <v>20.59</v>
      </c>
      <c r="K87">
        <v>78.959999999999994</v>
      </c>
      <c r="L87">
        <v>1380</v>
      </c>
      <c r="M87" s="47">
        <v>7.05</v>
      </c>
      <c r="N87" s="47">
        <v>90.3</v>
      </c>
      <c r="O87" s="47">
        <v>148.4</v>
      </c>
      <c r="P87" s="47">
        <v>196</v>
      </c>
      <c r="Q87" s="47">
        <v>110.8</v>
      </c>
      <c r="R87">
        <v>34.200000000000003</v>
      </c>
      <c r="S87">
        <v>9.8000000000000007</v>
      </c>
      <c r="T87">
        <v>23.1</v>
      </c>
      <c r="U87">
        <v>0</v>
      </c>
      <c r="V87">
        <v>51.4</v>
      </c>
      <c r="W87">
        <v>2548</v>
      </c>
      <c r="X87">
        <v>63.9</v>
      </c>
      <c r="Y87">
        <v>93.8</v>
      </c>
      <c r="Z87">
        <v>0</v>
      </c>
      <c r="AA87">
        <v>0</v>
      </c>
      <c r="AB87">
        <v>0</v>
      </c>
      <c r="AC87">
        <v>0</v>
      </c>
    </row>
    <row r="88" spans="1:43">
      <c r="A88">
        <v>651</v>
      </c>
      <c r="B88" t="s">
        <v>3706</v>
      </c>
      <c r="C88" t="s">
        <v>834</v>
      </c>
      <c r="D88" t="s">
        <v>3707</v>
      </c>
      <c r="E88" t="s">
        <v>3708</v>
      </c>
      <c r="F88" s="42">
        <v>42610</v>
      </c>
      <c r="G88">
        <v>2016</v>
      </c>
      <c r="H88">
        <v>8</v>
      </c>
      <c r="I88">
        <v>34</v>
      </c>
      <c r="J88">
        <v>20.59</v>
      </c>
      <c r="K88">
        <v>78.959999999999994</v>
      </c>
      <c r="L88">
        <v>1380</v>
      </c>
      <c r="M88" s="47">
        <v>3.68</v>
      </c>
      <c r="N88" s="47">
        <v>58.6</v>
      </c>
      <c r="O88" s="47">
        <v>121.5</v>
      </c>
      <c r="P88" s="47">
        <v>167</v>
      </c>
      <c r="Q88" s="47">
        <v>74.599999999999994</v>
      </c>
      <c r="R88">
        <v>28</v>
      </c>
      <c r="S88">
        <v>10.6</v>
      </c>
      <c r="T88">
        <v>22.6</v>
      </c>
      <c r="U88">
        <v>0</v>
      </c>
      <c r="V88">
        <v>48.7</v>
      </c>
      <c r="W88">
        <v>2548</v>
      </c>
      <c r="X88">
        <v>71.5</v>
      </c>
      <c r="Y88">
        <v>93.1</v>
      </c>
      <c r="Z88">
        <v>0</v>
      </c>
      <c r="AA88">
        <v>0</v>
      </c>
      <c r="AB88">
        <v>0</v>
      </c>
      <c r="AC88">
        <v>0</v>
      </c>
    </row>
    <row r="89" spans="1:43">
      <c r="A89">
        <v>652</v>
      </c>
      <c r="B89" t="s">
        <v>3706</v>
      </c>
      <c r="C89" t="s">
        <v>834</v>
      </c>
      <c r="D89" t="s">
        <v>3707</v>
      </c>
      <c r="E89" t="s">
        <v>3708</v>
      </c>
      <c r="F89" s="42">
        <v>42617</v>
      </c>
      <c r="G89">
        <v>2016</v>
      </c>
      <c r="H89">
        <v>9</v>
      </c>
      <c r="I89">
        <v>35</v>
      </c>
      <c r="J89">
        <v>20.59</v>
      </c>
      <c r="K89">
        <v>78.959999999999994</v>
      </c>
      <c r="L89">
        <v>1380</v>
      </c>
      <c r="M89" s="47">
        <v>9.5</v>
      </c>
      <c r="N89" s="47">
        <v>32.4</v>
      </c>
      <c r="O89" s="47">
        <v>73.7</v>
      </c>
      <c r="P89" s="47">
        <v>130</v>
      </c>
      <c r="Q89" s="47">
        <v>84</v>
      </c>
      <c r="R89">
        <v>30.9</v>
      </c>
      <c r="S89">
        <v>6.1</v>
      </c>
      <c r="T89">
        <v>24.3</v>
      </c>
      <c r="U89">
        <v>0</v>
      </c>
      <c r="V89">
        <v>52.3</v>
      </c>
      <c r="W89">
        <v>2552</v>
      </c>
      <c r="X89">
        <v>64.900000000000006</v>
      </c>
      <c r="Y89">
        <v>84.1</v>
      </c>
      <c r="Z89">
        <v>0</v>
      </c>
      <c r="AA89">
        <v>0</v>
      </c>
      <c r="AB89">
        <v>0</v>
      </c>
      <c r="AC89">
        <v>0</v>
      </c>
    </row>
    <row r="90" spans="1:43">
      <c r="A90">
        <v>653</v>
      </c>
      <c r="B90" t="s">
        <v>3706</v>
      </c>
      <c r="C90" t="s">
        <v>834</v>
      </c>
      <c r="D90" t="s">
        <v>3707</v>
      </c>
      <c r="E90" t="s">
        <v>3708</v>
      </c>
      <c r="F90" s="42">
        <v>42624</v>
      </c>
      <c r="G90">
        <v>2016</v>
      </c>
      <c r="H90">
        <v>9</v>
      </c>
      <c r="I90">
        <v>36</v>
      </c>
      <c r="J90">
        <v>20.59</v>
      </c>
      <c r="K90">
        <v>78.959999999999994</v>
      </c>
      <c r="L90">
        <v>1380</v>
      </c>
      <c r="M90" s="47">
        <v>6.97</v>
      </c>
      <c r="N90" s="47">
        <v>19.600000000000001</v>
      </c>
      <c r="O90" s="47">
        <v>144.80000000000001</v>
      </c>
      <c r="P90" s="47">
        <v>204</v>
      </c>
      <c r="Q90" s="47">
        <v>93.1</v>
      </c>
      <c r="R90">
        <v>31.4</v>
      </c>
      <c r="S90">
        <v>7.3</v>
      </c>
      <c r="T90">
        <v>25.8</v>
      </c>
      <c r="U90">
        <v>0</v>
      </c>
      <c r="V90">
        <v>50.8</v>
      </c>
      <c r="W90">
        <v>2552</v>
      </c>
      <c r="X90">
        <v>70.400000000000006</v>
      </c>
      <c r="Y90">
        <v>93.4</v>
      </c>
      <c r="Z90">
        <v>0</v>
      </c>
      <c r="AA90">
        <v>0</v>
      </c>
      <c r="AB90">
        <v>0</v>
      </c>
      <c r="AC90">
        <v>0</v>
      </c>
      <c r="AG90" s="177" t="s">
        <v>3747</v>
      </c>
      <c r="AH90" s="177"/>
      <c r="AI90" s="177"/>
      <c r="AJ90" s="177"/>
      <c r="AK90" s="177"/>
      <c r="AL90" s="177"/>
      <c r="AM90" s="177"/>
      <c r="AN90" s="177"/>
      <c r="AO90" s="177"/>
      <c r="AP90" s="177"/>
      <c r="AQ90" s="177"/>
    </row>
    <row r="91" spans="1:43">
      <c r="A91">
        <v>654</v>
      </c>
      <c r="B91" t="s">
        <v>3706</v>
      </c>
      <c r="C91" t="s">
        <v>834</v>
      </c>
      <c r="D91" t="s">
        <v>3707</v>
      </c>
      <c r="E91" t="s">
        <v>3708</v>
      </c>
      <c r="F91" s="42">
        <v>42631</v>
      </c>
      <c r="G91">
        <v>2016</v>
      </c>
      <c r="H91">
        <v>9</v>
      </c>
      <c r="I91">
        <v>37</v>
      </c>
      <c r="J91">
        <v>20.59</v>
      </c>
      <c r="K91">
        <v>78.959999999999994</v>
      </c>
      <c r="L91">
        <v>1380</v>
      </c>
      <c r="M91" s="47">
        <v>4.9800000000000004</v>
      </c>
      <c r="N91" s="47">
        <v>43.3</v>
      </c>
      <c r="O91" s="47">
        <v>123.5</v>
      </c>
      <c r="P91" s="47">
        <v>189</v>
      </c>
      <c r="Q91" s="47">
        <v>90.8</v>
      </c>
      <c r="R91">
        <v>36.200000000000003</v>
      </c>
      <c r="S91">
        <v>5.8</v>
      </c>
      <c r="T91">
        <v>21.8</v>
      </c>
      <c r="U91">
        <v>0</v>
      </c>
      <c r="V91">
        <v>50.8</v>
      </c>
      <c r="W91">
        <v>2552</v>
      </c>
      <c r="X91">
        <v>63.2</v>
      </c>
      <c r="Y91">
        <v>84.5</v>
      </c>
      <c r="Z91">
        <v>0</v>
      </c>
      <c r="AA91">
        <v>0</v>
      </c>
      <c r="AB91">
        <v>0</v>
      </c>
      <c r="AC91">
        <v>0</v>
      </c>
    </row>
    <row r="92" spans="1:43">
      <c r="A92">
        <v>655</v>
      </c>
      <c r="B92" t="s">
        <v>3706</v>
      </c>
      <c r="C92" t="s">
        <v>834</v>
      </c>
      <c r="D92" t="s">
        <v>3707</v>
      </c>
      <c r="E92" t="s">
        <v>3708</v>
      </c>
      <c r="F92" s="42">
        <v>42638</v>
      </c>
      <c r="G92">
        <v>2016</v>
      </c>
      <c r="H92">
        <v>9</v>
      </c>
      <c r="I92">
        <v>38</v>
      </c>
      <c r="J92">
        <v>20.59</v>
      </c>
      <c r="K92">
        <v>78.959999999999994</v>
      </c>
      <c r="L92">
        <v>1380</v>
      </c>
      <c r="M92" s="47">
        <v>5.74</v>
      </c>
      <c r="N92" s="47">
        <v>28.6</v>
      </c>
      <c r="O92" s="47">
        <v>99.1</v>
      </c>
      <c r="P92" s="47">
        <v>147</v>
      </c>
      <c r="Q92" s="47">
        <v>59.2</v>
      </c>
      <c r="R92">
        <v>34.6</v>
      </c>
      <c r="S92">
        <v>0.3</v>
      </c>
      <c r="T92">
        <v>26.9</v>
      </c>
      <c r="U92">
        <v>0</v>
      </c>
      <c r="V92">
        <v>46.8</v>
      </c>
      <c r="W92">
        <v>2552</v>
      </c>
      <c r="X92">
        <v>70.2</v>
      </c>
      <c r="Y92">
        <v>90.3</v>
      </c>
      <c r="Z92">
        <v>0</v>
      </c>
      <c r="AA92">
        <v>0</v>
      </c>
      <c r="AB92">
        <v>0</v>
      </c>
      <c r="AC92">
        <v>0</v>
      </c>
    </row>
    <row r="93" spans="1:43">
      <c r="A93">
        <v>656</v>
      </c>
      <c r="B93" t="s">
        <v>3706</v>
      </c>
      <c r="C93" t="s">
        <v>834</v>
      </c>
      <c r="D93" t="s">
        <v>3707</v>
      </c>
      <c r="E93" t="s">
        <v>3708</v>
      </c>
      <c r="F93" s="42">
        <v>42645</v>
      </c>
      <c r="G93">
        <v>2016</v>
      </c>
      <c r="H93">
        <v>10</v>
      </c>
      <c r="I93">
        <v>39</v>
      </c>
      <c r="J93">
        <v>20.59</v>
      </c>
      <c r="K93">
        <v>78.959999999999994</v>
      </c>
      <c r="L93">
        <v>1380</v>
      </c>
      <c r="M93" s="47">
        <v>4.03</v>
      </c>
      <c r="N93" s="47">
        <v>78</v>
      </c>
      <c r="O93" s="47">
        <v>93.9</v>
      </c>
      <c r="P93" s="47">
        <v>117</v>
      </c>
      <c r="Q93" s="47">
        <v>70.400000000000006</v>
      </c>
      <c r="R93">
        <v>41.9</v>
      </c>
      <c r="S93">
        <v>2.8</v>
      </c>
      <c r="T93">
        <v>24.5</v>
      </c>
      <c r="U93">
        <v>0</v>
      </c>
      <c r="V93">
        <v>52.2</v>
      </c>
      <c r="W93">
        <v>2557</v>
      </c>
      <c r="X93">
        <v>67.400000000000006</v>
      </c>
      <c r="Y93">
        <v>89.1</v>
      </c>
      <c r="Z93">
        <v>0</v>
      </c>
      <c r="AA93">
        <v>0</v>
      </c>
      <c r="AB93">
        <v>0</v>
      </c>
      <c r="AC93">
        <v>0</v>
      </c>
      <c r="AG93" t="s">
        <v>3726</v>
      </c>
    </row>
    <row r="94" spans="1:43" ht="15" thickBot="1">
      <c r="A94">
        <v>657</v>
      </c>
      <c r="B94" t="s">
        <v>3706</v>
      </c>
      <c r="C94" t="s">
        <v>834</v>
      </c>
      <c r="D94" t="s">
        <v>3707</v>
      </c>
      <c r="E94" t="s">
        <v>3708</v>
      </c>
      <c r="F94" s="42">
        <v>42652</v>
      </c>
      <c r="G94">
        <v>2016</v>
      </c>
      <c r="H94">
        <v>10</v>
      </c>
      <c r="I94">
        <v>40</v>
      </c>
      <c r="J94">
        <v>20.59</v>
      </c>
      <c r="K94">
        <v>78.959999999999994</v>
      </c>
      <c r="L94">
        <v>1380</v>
      </c>
      <c r="M94" s="47">
        <v>8.2100000000000009</v>
      </c>
      <c r="N94" s="47">
        <v>82.3</v>
      </c>
      <c r="O94" s="47">
        <v>96.5</v>
      </c>
      <c r="P94" s="47">
        <v>131</v>
      </c>
      <c r="Q94" s="47">
        <v>81.400000000000006</v>
      </c>
      <c r="R94">
        <v>22.8</v>
      </c>
      <c r="S94">
        <v>6.4</v>
      </c>
      <c r="T94">
        <v>40.799999999999997</v>
      </c>
      <c r="U94">
        <v>0</v>
      </c>
      <c r="V94">
        <v>47</v>
      </c>
      <c r="W94">
        <v>2557</v>
      </c>
      <c r="X94">
        <v>69.5</v>
      </c>
      <c r="Y94">
        <v>95.2</v>
      </c>
      <c r="Z94">
        <v>0</v>
      </c>
      <c r="AA94">
        <v>0</v>
      </c>
      <c r="AB94">
        <v>0</v>
      </c>
      <c r="AC94">
        <v>0</v>
      </c>
    </row>
    <row r="95" spans="1:43">
      <c r="A95">
        <v>658</v>
      </c>
      <c r="B95" t="s">
        <v>3706</v>
      </c>
      <c r="C95" t="s">
        <v>834</v>
      </c>
      <c r="D95" t="s">
        <v>3707</v>
      </c>
      <c r="E95" t="s">
        <v>3708</v>
      </c>
      <c r="F95" s="42">
        <v>42659</v>
      </c>
      <c r="G95">
        <v>2016</v>
      </c>
      <c r="H95">
        <v>10</v>
      </c>
      <c r="I95">
        <v>41</v>
      </c>
      <c r="J95">
        <v>20.59</v>
      </c>
      <c r="K95">
        <v>78.959999999999994</v>
      </c>
      <c r="L95">
        <v>1380</v>
      </c>
      <c r="M95" s="47">
        <v>3.47</v>
      </c>
      <c r="N95" s="47">
        <v>44.2</v>
      </c>
      <c r="O95" s="47">
        <v>78.8</v>
      </c>
      <c r="P95" s="47">
        <v>114</v>
      </c>
      <c r="Q95" s="47">
        <v>72.2</v>
      </c>
      <c r="R95">
        <v>37.700000000000003</v>
      </c>
      <c r="S95">
        <v>1.1000000000000001</v>
      </c>
      <c r="T95">
        <v>18.100000000000001</v>
      </c>
      <c r="U95">
        <v>0</v>
      </c>
      <c r="V95">
        <v>50.7</v>
      </c>
      <c r="W95">
        <v>2557</v>
      </c>
      <c r="X95">
        <v>75.8</v>
      </c>
      <c r="Y95">
        <v>92.7</v>
      </c>
      <c r="Z95">
        <v>0</v>
      </c>
      <c r="AA95">
        <v>0</v>
      </c>
      <c r="AB95">
        <v>0</v>
      </c>
      <c r="AC95">
        <v>0</v>
      </c>
      <c r="AG95" s="163" t="s">
        <v>3727</v>
      </c>
      <c r="AH95" s="163"/>
    </row>
    <row r="96" spans="1:43">
      <c r="A96">
        <v>659</v>
      </c>
      <c r="B96" t="s">
        <v>3706</v>
      </c>
      <c r="C96" t="s">
        <v>834</v>
      </c>
      <c r="D96" t="s">
        <v>3707</v>
      </c>
      <c r="E96" t="s">
        <v>3708</v>
      </c>
      <c r="F96" s="42">
        <v>42666</v>
      </c>
      <c r="G96">
        <v>2016</v>
      </c>
      <c r="H96">
        <v>10</v>
      </c>
      <c r="I96">
        <v>42</v>
      </c>
      <c r="J96">
        <v>20.59</v>
      </c>
      <c r="K96">
        <v>78.959999999999994</v>
      </c>
      <c r="L96">
        <v>1380</v>
      </c>
      <c r="M96" s="47">
        <v>4.74</v>
      </c>
      <c r="N96" s="47">
        <v>68</v>
      </c>
      <c r="O96" s="47">
        <v>100</v>
      </c>
      <c r="P96" s="47">
        <v>136</v>
      </c>
      <c r="Q96" s="47">
        <v>70.599999999999994</v>
      </c>
      <c r="R96">
        <v>36.299999999999997</v>
      </c>
      <c r="S96">
        <v>0.4</v>
      </c>
      <c r="T96">
        <v>33.4</v>
      </c>
      <c r="U96">
        <v>0</v>
      </c>
      <c r="V96">
        <v>47.8</v>
      </c>
      <c r="W96">
        <v>2557</v>
      </c>
      <c r="X96">
        <v>71.5</v>
      </c>
      <c r="Y96">
        <v>93.5</v>
      </c>
      <c r="Z96">
        <v>0</v>
      </c>
      <c r="AA96">
        <v>0</v>
      </c>
      <c r="AB96">
        <v>0</v>
      </c>
      <c r="AC96">
        <v>0</v>
      </c>
      <c r="AG96" t="s">
        <v>3728</v>
      </c>
      <c r="AH96">
        <v>0.64676918743652623</v>
      </c>
    </row>
    <row r="97" spans="1:41">
      <c r="A97">
        <v>660</v>
      </c>
      <c r="B97" t="s">
        <v>3706</v>
      </c>
      <c r="C97" t="s">
        <v>834</v>
      </c>
      <c r="D97" t="s">
        <v>3707</v>
      </c>
      <c r="E97" t="s">
        <v>3708</v>
      </c>
      <c r="F97" s="42">
        <v>42673</v>
      </c>
      <c r="G97">
        <v>2016</v>
      </c>
      <c r="H97">
        <v>10</v>
      </c>
      <c r="I97">
        <v>43</v>
      </c>
      <c r="J97">
        <v>20.59</v>
      </c>
      <c r="K97">
        <v>78.959999999999994</v>
      </c>
      <c r="L97">
        <v>1380</v>
      </c>
      <c r="M97" s="47">
        <v>4.82</v>
      </c>
      <c r="N97" s="47">
        <v>19.7</v>
      </c>
      <c r="O97" s="47">
        <v>105.5</v>
      </c>
      <c r="P97" s="47">
        <v>147</v>
      </c>
      <c r="Q97" s="47">
        <v>89</v>
      </c>
      <c r="R97">
        <v>22.8</v>
      </c>
      <c r="S97">
        <v>6.7</v>
      </c>
      <c r="T97">
        <v>28.5</v>
      </c>
      <c r="U97">
        <v>0</v>
      </c>
      <c r="V97">
        <v>50.7</v>
      </c>
      <c r="W97">
        <v>2557</v>
      </c>
      <c r="X97">
        <v>65.900000000000006</v>
      </c>
      <c r="Y97">
        <v>88.8</v>
      </c>
      <c r="Z97">
        <v>0</v>
      </c>
      <c r="AA97">
        <v>0</v>
      </c>
      <c r="AB97">
        <v>0</v>
      </c>
      <c r="AC97">
        <v>0</v>
      </c>
      <c r="AG97" t="s">
        <v>3729</v>
      </c>
      <c r="AH97">
        <v>0.41831038181730434</v>
      </c>
    </row>
    <row r="98" spans="1:41">
      <c r="A98">
        <v>661</v>
      </c>
      <c r="B98" t="s">
        <v>3706</v>
      </c>
      <c r="C98" t="s">
        <v>834</v>
      </c>
      <c r="D98" t="s">
        <v>3707</v>
      </c>
      <c r="E98" t="s">
        <v>3708</v>
      </c>
      <c r="F98" s="42">
        <v>42680</v>
      </c>
      <c r="G98">
        <v>2016</v>
      </c>
      <c r="H98">
        <v>11</v>
      </c>
      <c r="I98">
        <v>44</v>
      </c>
      <c r="J98">
        <v>20.59</v>
      </c>
      <c r="K98">
        <v>78.959999999999994</v>
      </c>
      <c r="L98">
        <v>1380</v>
      </c>
      <c r="M98" s="47">
        <v>5.97</v>
      </c>
      <c r="N98" s="47">
        <v>100.8</v>
      </c>
      <c r="O98" s="47">
        <v>87.1</v>
      </c>
      <c r="P98" s="47">
        <v>105</v>
      </c>
      <c r="Q98" s="47">
        <v>84.4</v>
      </c>
      <c r="R98">
        <v>39.700000000000003</v>
      </c>
      <c r="S98">
        <v>6.2</v>
      </c>
      <c r="T98">
        <v>19.600000000000001</v>
      </c>
      <c r="U98">
        <v>0</v>
      </c>
      <c r="V98">
        <v>45.8</v>
      </c>
      <c r="W98">
        <v>2561</v>
      </c>
      <c r="X98">
        <v>64.400000000000006</v>
      </c>
      <c r="Y98">
        <v>93.2</v>
      </c>
      <c r="Z98">
        <v>0</v>
      </c>
      <c r="AA98">
        <v>0</v>
      </c>
      <c r="AB98">
        <v>0</v>
      </c>
      <c r="AC98">
        <v>0</v>
      </c>
      <c r="AG98" t="s">
        <v>3730</v>
      </c>
      <c r="AH98">
        <v>0.41414802318987898</v>
      </c>
    </row>
    <row r="99" spans="1:41">
      <c r="A99">
        <v>662</v>
      </c>
      <c r="B99" t="s">
        <v>3706</v>
      </c>
      <c r="C99" t="s">
        <v>834</v>
      </c>
      <c r="D99" t="s">
        <v>3707</v>
      </c>
      <c r="E99" t="s">
        <v>3708</v>
      </c>
      <c r="F99" s="42">
        <v>42687</v>
      </c>
      <c r="G99">
        <v>2016</v>
      </c>
      <c r="H99">
        <v>11</v>
      </c>
      <c r="I99">
        <v>45</v>
      </c>
      <c r="J99">
        <v>20.59</v>
      </c>
      <c r="K99">
        <v>78.959999999999994</v>
      </c>
      <c r="L99">
        <v>1380</v>
      </c>
      <c r="M99" s="47">
        <v>6.29</v>
      </c>
      <c r="N99" s="47">
        <v>54.9</v>
      </c>
      <c r="O99" s="47">
        <v>99.9</v>
      </c>
      <c r="P99" s="47">
        <v>152</v>
      </c>
      <c r="Q99" s="47">
        <v>80.2</v>
      </c>
      <c r="R99">
        <v>22.7</v>
      </c>
      <c r="S99">
        <v>6.9</v>
      </c>
      <c r="T99">
        <v>24.8</v>
      </c>
      <c r="U99">
        <v>0</v>
      </c>
      <c r="V99">
        <v>49.4</v>
      </c>
      <c r="W99">
        <v>2561</v>
      </c>
      <c r="X99">
        <v>81.2</v>
      </c>
      <c r="Y99">
        <v>92.3</v>
      </c>
      <c r="Z99">
        <v>0</v>
      </c>
      <c r="AA99">
        <v>0</v>
      </c>
      <c r="AB99">
        <v>0</v>
      </c>
      <c r="AC99">
        <v>0</v>
      </c>
      <c r="AG99" t="s">
        <v>3710</v>
      </c>
      <c r="AH99">
        <v>10.172745417425659</v>
      </c>
    </row>
    <row r="100" spans="1:41" ht="15" thickBot="1">
      <c r="A100">
        <v>663</v>
      </c>
      <c r="B100" t="s">
        <v>3706</v>
      </c>
      <c r="C100" t="s">
        <v>834</v>
      </c>
      <c r="D100" t="s">
        <v>3707</v>
      </c>
      <c r="E100" t="s">
        <v>3708</v>
      </c>
      <c r="F100" s="42">
        <v>42694</v>
      </c>
      <c r="G100">
        <v>2016</v>
      </c>
      <c r="H100">
        <v>11</v>
      </c>
      <c r="I100">
        <v>46</v>
      </c>
      <c r="J100">
        <v>20.59</v>
      </c>
      <c r="K100">
        <v>78.959999999999994</v>
      </c>
      <c r="L100">
        <v>1380</v>
      </c>
      <c r="M100" s="47">
        <v>10.43</v>
      </c>
      <c r="N100" s="47">
        <v>50.2</v>
      </c>
      <c r="O100" s="47">
        <v>118.6</v>
      </c>
      <c r="P100" s="47">
        <v>163</v>
      </c>
      <c r="Q100" s="47">
        <v>84.1</v>
      </c>
      <c r="R100">
        <v>33.799999999999997</v>
      </c>
      <c r="S100">
        <v>5.6</v>
      </c>
      <c r="T100">
        <v>26.7</v>
      </c>
      <c r="U100">
        <v>0</v>
      </c>
      <c r="V100">
        <v>47</v>
      </c>
      <c r="W100">
        <v>2561</v>
      </c>
      <c r="X100">
        <v>71.2</v>
      </c>
      <c r="Y100">
        <v>83.9</v>
      </c>
      <c r="Z100">
        <v>0</v>
      </c>
      <c r="AA100">
        <v>0</v>
      </c>
      <c r="AB100">
        <v>0</v>
      </c>
      <c r="AC100">
        <v>0</v>
      </c>
      <c r="AG100" s="160" t="s">
        <v>3731</v>
      </c>
      <c r="AH100" s="160">
        <v>564</v>
      </c>
    </row>
    <row r="101" spans="1:41">
      <c r="A101">
        <v>664</v>
      </c>
      <c r="B101" t="s">
        <v>3706</v>
      </c>
      <c r="C101" t="s">
        <v>834</v>
      </c>
      <c r="D101" t="s">
        <v>3707</v>
      </c>
      <c r="E101" t="s">
        <v>3708</v>
      </c>
      <c r="F101" s="42">
        <v>42701</v>
      </c>
      <c r="G101">
        <v>2016</v>
      </c>
      <c r="H101">
        <v>11</v>
      </c>
      <c r="I101">
        <v>47</v>
      </c>
      <c r="J101">
        <v>20.59</v>
      </c>
      <c r="K101">
        <v>78.959999999999994</v>
      </c>
      <c r="L101">
        <v>1380</v>
      </c>
      <c r="M101" s="47">
        <v>7.29</v>
      </c>
      <c r="N101" s="47">
        <v>90</v>
      </c>
      <c r="O101" s="47">
        <v>72.900000000000006</v>
      </c>
      <c r="P101" s="47">
        <v>104</v>
      </c>
      <c r="Q101" s="47">
        <v>81.400000000000006</v>
      </c>
      <c r="R101">
        <v>28</v>
      </c>
      <c r="S101">
        <v>6.4</v>
      </c>
      <c r="T101">
        <v>24.3</v>
      </c>
      <c r="U101">
        <v>0</v>
      </c>
      <c r="V101">
        <v>45.2</v>
      </c>
      <c r="W101">
        <v>2561</v>
      </c>
      <c r="X101">
        <v>68.900000000000006</v>
      </c>
      <c r="Y101">
        <v>93.3</v>
      </c>
      <c r="Z101">
        <v>0</v>
      </c>
      <c r="AA101">
        <v>0</v>
      </c>
      <c r="AB101">
        <v>0</v>
      </c>
      <c r="AC101">
        <v>0</v>
      </c>
    </row>
    <row r="102" spans="1:41" ht="15" thickBot="1">
      <c r="A102">
        <v>665</v>
      </c>
      <c r="B102" t="s">
        <v>3706</v>
      </c>
      <c r="C102" t="s">
        <v>834</v>
      </c>
      <c r="D102" t="s">
        <v>3707</v>
      </c>
      <c r="E102" t="s">
        <v>3708</v>
      </c>
      <c r="F102" s="42">
        <v>42708</v>
      </c>
      <c r="G102">
        <v>2016</v>
      </c>
      <c r="H102">
        <v>12</v>
      </c>
      <c r="I102">
        <v>48</v>
      </c>
      <c r="J102">
        <v>20.59</v>
      </c>
      <c r="K102">
        <v>78.959999999999994</v>
      </c>
      <c r="L102">
        <v>1380</v>
      </c>
      <c r="M102" s="47">
        <v>8.5</v>
      </c>
      <c r="N102" s="47">
        <v>78.7</v>
      </c>
      <c r="O102" s="47">
        <v>141.6</v>
      </c>
      <c r="P102" s="47">
        <v>207</v>
      </c>
      <c r="Q102" s="47">
        <v>107.3</v>
      </c>
      <c r="R102">
        <v>27.6</v>
      </c>
      <c r="S102">
        <v>9</v>
      </c>
      <c r="T102">
        <v>29.1</v>
      </c>
      <c r="U102">
        <v>0</v>
      </c>
      <c r="V102">
        <v>51.7</v>
      </c>
      <c r="W102">
        <v>2565</v>
      </c>
      <c r="X102">
        <v>71.5</v>
      </c>
      <c r="Y102">
        <v>89.7</v>
      </c>
      <c r="Z102">
        <v>0</v>
      </c>
      <c r="AA102">
        <v>0</v>
      </c>
      <c r="AB102">
        <v>0</v>
      </c>
      <c r="AC102">
        <v>0</v>
      </c>
      <c r="AG102" t="s">
        <v>3732</v>
      </c>
    </row>
    <row r="103" spans="1:41">
      <c r="A103">
        <v>666</v>
      </c>
      <c r="B103" t="s">
        <v>3706</v>
      </c>
      <c r="C103" t="s">
        <v>834</v>
      </c>
      <c r="D103" t="s">
        <v>3707</v>
      </c>
      <c r="E103" t="s">
        <v>3708</v>
      </c>
      <c r="F103" s="42">
        <v>42715</v>
      </c>
      <c r="G103">
        <v>2016</v>
      </c>
      <c r="H103">
        <v>12</v>
      </c>
      <c r="I103">
        <v>49</v>
      </c>
      <c r="J103">
        <v>20.59</v>
      </c>
      <c r="K103">
        <v>78.959999999999994</v>
      </c>
      <c r="L103">
        <v>1380</v>
      </c>
      <c r="M103" s="47">
        <v>9.67</v>
      </c>
      <c r="N103" s="47">
        <v>108.2</v>
      </c>
      <c r="O103" s="47">
        <v>95.9</v>
      </c>
      <c r="P103" s="47">
        <v>156</v>
      </c>
      <c r="Q103" s="47">
        <v>76.5</v>
      </c>
      <c r="R103">
        <v>37.799999999999997</v>
      </c>
      <c r="S103">
        <v>3</v>
      </c>
      <c r="T103">
        <v>22</v>
      </c>
      <c r="U103">
        <v>1.7</v>
      </c>
      <c r="V103">
        <v>52.5</v>
      </c>
      <c r="W103">
        <v>2565</v>
      </c>
      <c r="X103">
        <v>67.8</v>
      </c>
      <c r="Y103">
        <v>98</v>
      </c>
      <c r="Z103">
        <v>0</v>
      </c>
      <c r="AA103">
        <v>0</v>
      </c>
      <c r="AB103">
        <v>0</v>
      </c>
      <c r="AC103">
        <v>0</v>
      </c>
      <c r="AG103" s="161"/>
      <c r="AH103" s="161" t="s">
        <v>3736</v>
      </c>
      <c r="AI103" s="161" t="s">
        <v>3737</v>
      </c>
      <c r="AJ103" s="161" t="s">
        <v>3738</v>
      </c>
      <c r="AK103" s="161" t="s">
        <v>1475</v>
      </c>
      <c r="AL103" s="161" t="s">
        <v>3739</v>
      </c>
    </row>
    <row r="104" spans="1:41">
      <c r="A104">
        <v>667</v>
      </c>
      <c r="B104" t="s">
        <v>3706</v>
      </c>
      <c r="C104" t="s">
        <v>834</v>
      </c>
      <c r="D104" t="s">
        <v>3707</v>
      </c>
      <c r="E104" t="s">
        <v>3708</v>
      </c>
      <c r="F104" s="42">
        <v>42722</v>
      </c>
      <c r="G104">
        <v>2016</v>
      </c>
      <c r="H104">
        <v>12</v>
      </c>
      <c r="I104">
        <v>50</v>
      </c>
      <c r="J104">
        <v>20.59</v>
      </c>
      <c r="K104">
        <v>78.959999999999994</v>
      </c>
      <c r="L104">
        <v>1380</v>
      </c>
      <c r="M104" s="47">
        <v>10.74</v>
      </c>
      <c r="N104" s="47">
        <v>71.2</v>
      </c>
      <c r="O104" s="47">
        <v>108.3</v>
      </c>
      <c r="P104" s="47">
        <v>180</v>
      </c>
      <c r="Q104" s="47">
        <v>98.4</v>
      </c>
      <c r="R104">
        <v>22.2</v>
      </c>
      <c r="S104">
        <v>7.4</v>
      </c>
      <c r="T104">
        <v>28.9</v>
      </c>
      <c r="U104">
        <v>1.5</v>
      </c>
      <c r="V104">
        <v>49.4</v>
      </c>
      <c r="W104">
        <v>2565</v>
      </c>
      <c r="X104">
        <v>72.5</v>
      </c>
      <c r="Y104">
        <v>80.2</v>
      </c>
      <c r="Z104">
        <v>0</v>
      </c>
      <c r="AA104">
        <v>0</v>
      </c>
      <c r="AB104">
        <v>0</v>
      </c>
      <c r="AC104">
        <v>0</v>
      </c>
      <c r="AG104" t="s">
        <v>3733</v>
      </c>
      <c r="AH104">
        <v>4</v>
      </c>
      <c r="AI104">
        <v>41600.206881104219</v>
      </c>
      <c r="AJ104">
        <v>10400.051720276055</v>
      </c>
      <c r="AK104">
        <v>100.49839988825046</v>
      </c>
      <c r="AL104">
        <v>2.0081728603455429E-64</v>
      </c>
    </row>
    <row r="105" spans="1:41">
      <c r="A105">
        <v>668</v>
      </c>
      <c r="B105" t="s">
        <v>3706</v>
      </c>
      <c r="C105" t="s">
        <v>834</v>
      </c>
      <c r="D105" t="s">
        <v>3707</v>
      </c>
      <c r="E105" t="s">
        <v>3708</v>
      </c>
      <c r="F105" s="42">
        <v>42729</v>
      </c>
      <c r="G105">
        <v>2016</v>
      </c>
      <c r="H105">
        <v>12</v>
      </c>
      <c r="I105">
        <v>51</v>
      </c>
      <c r="J105">
        <v>20.59</v>
      </c>
      <c r="K105">
        <v>78.959999999999994</v>
      </c>
      <c r="L105">
        <v>1380</v>
      </c>
      <c r="M105" s="47">
        <v>9.69</v>
      </c>
      <c r="N105" s="47">
        <v>106</v>
      </c>
      <c r="O105" s="47">
        <v>106.4</v>
      </c>
      <c r="P105" s="47">
        <v>177</v>
      </c>
      <c r="Q105" s="47">
        <v>85.3</v>
      </c>
      <c r="R105">
        <v>23.2</v>
      </c>
      <c r="S105">
        <v>0</v>
      </c>
      <c r="T105">
        <v>25.8</v>
      </c>
      <c r="U105">
        <v>0</v>
      </c>
      <c r="V105">
        <v>47.6</v>
      </c>
      <c r="W105">
        <v>2565</v>
      </c>
      <c r="X105">
        <v>65.099999999999994</v>
      </c>
      <c r="Y105">
        <v>81.400000000000006</v>
      </c>
      <c r="Z105">
        <v>0</v>
      </c>
      <c r="AA105">
        <v>0</v>
      </c>
      <c r="AB105">
        <v>0</v>
      </c>
      <c r="AC105">
        <v>0</v>
      </c>
      <c r="AG105" t="s">
        <v>3734</v>
      </c>
      <c r="AH105">
        <v>559</v>
      </c>
      <c r="AI105">
        <v>57847.974874214902</v>
      </c>
      <c r="AJ105">
        <v>103.48474932775474</v>
      </c>
    </row>
    <row r="106" spans="1:41" ht="15" thickBot="1">
      <c r="A106">
        <v>669</v>
      </c>
      <c r="B106" t="s">
        <v>3706</v>
      </c>
      <c r="C106" t="s">
        <v>834</v>
      </c>
      <c r="D106" t="s">
        <v>3707</v>
      </c>
      <c r="E106" t="s">
        <v>3708</v>
      </c>
      <c r="F106" s="42">
        <v>42736</v>
      </c>
      <c r="G106">
        <v>2017</v>
      </c>
      <c r="H106">
        <v>1</v>
      </c>
      <c r="I106">
        <v>52</v>
      </c>
      <c r="J106">
        <v>20.59</v>
      </c>
      <c r="K106">
        <v>78.959999999999994</v>
      </c>
      <c r="L106">
        <v>1380</v>
      </c>
      <c r="M106" s="47">
        <v>12.44</v>
      </c>
      <c r="N106" s="47">
        <v>86.3</v>
      </c>
      <c r="O106" s="47">
        <v>142.9</v>
      </c>
      <c r="P106" s="47">
        <v>199</v>
      </c>
      <c r="Q106" s="47">
        <v>101.7</v>
      </c>
      <c r="R106">
        <v>32.1</v>
      </c>
      <c r="S106">
        <v>7.1</v>
      </c>
      <c r="T106">
        <v>22.9</v>
      </c>
      <c r="U106">
        <v>4.9000000000000004</v>
      </c>
      <c r="V106">
        <v>49.8</v>
      </c>
      <c r="W106">
        <v>2569</v>
      </c>
      <c r="X106">
        <v>71.5</v>
      </c>
      <c r="Y106">
        <v>86.6</v>
      </c>
      <c r="Z106">
        <v>0</v>
      </c>
      <c r="AA106">
        <v>0</v>
      </c>
      <c r="AB106">
        <v>0</v>
      </c>
      <c r="AC106">
        <v>0</v>
      </c>
      <c r="AG106" s="160" t="s">
        <v>1367</v>
      </c>
      <c r="AH106" s="160">
        <v>563</v>
      </c>
      <c r="AI106" s="160">
        <v>99448.181755319121</v>
      </c>
      <c r="AJ106" s="160"/>
      <c r="AK106" s="160"/>
      <c r="AL106" s="160"/>
    </row>
    <row r="107" spans="1:41" ht="15" thickBot="1">
      <c r="A107">
        <v>670</v>
      </c>
      <c r="B107" t="s">
        <v>3706</v>
      </c>
      <c r="C107" t="s">
        <v>834</v>
      </c>
      <c r="D107" t="s">
        <v>3707</v>
      </c>
      <c r="E107" t="s">
        <v>3708</v>
      </c>
      <c r="F107" s="42">
        <v>42743</v>
      </c>
      <c r="G107">
        <v>2017</v>
      </c>
      <c r="H107">
        <v>1</v>
      </c>
      <c r="I107">
        <v>1</v>
      </c>
      <c r="J107">
        <v>20.59</v>
      </c>
      <c r="K107">
        <v>78.959999999999994</v>
      </c>
      <c r="L107">
        <v>1380</v>
      </c>
      <c r="M107" s="47">
        <v>13.31</v>
      </c>
      <c r="N107" s="47">
        <v>50.1</v>
      </c>
      <c r="O107" s="47">
        <v>109.2</v>
      </c>
      <c r="P107" s="47">
        <v>170</v>
      </c>
      <c r="Q107" s="47">
        <v>83.1</v>
      </c>
      <c r="R107">
        <v>38.200000000000003</v>
      </c>
      <c r="S107">
        <v>7.3</v>
      </c>
      <c r="T107">
        <v>25</v>
      </c>
      <c r="U107">
        <v>2.4</v>
      </c>
      <c r="V107">
        <v>44.4</v>
      </c>
      <c r="W107">
        <v>2569</v>
      </c>
      <c r="X107">
        <v>71.5</v>
      </c>
      <c r="Y107">
        <v>92</v>
      </c>
      <c r="Z107">
        <v>0</v>
      </c>
      <c r="AA107">
        <v>0</v>
      </c>
      <c r="AB107">
        <v>0</v>
      </c>
      <c r="AC107">
        <v>0</v>
      </c>
    </row>
    <row r="108" spans="1:41">
      <c r="A108">
        <v>671</v>
      </c>
      <c r="B108" t="s">
        <v>3706</v>
      </c>
      <c r="C108" t="s">
        <v>834</v>
      </c>
      <c r="D108" t="s">
        <v>3707</v>
      </c>
      <c r="E108" t="s">
        <v>3708</v>
      </c>
      <c r="F108" s="42">
        <v>42750</v>
      </c>
      <c r="G108">
        <v>2017</v>
      </c>
      <c r="H108">
        <v>1</v>
      </c>
      <c r="I108">
        <v>2</v>
      </c>
      <c r="J108">
        <v>20.59</v>
      </c>
      <c r="K108">
        <v>78.959999999999994</v>
      </c>
      <c r="L108">
        <v>1380</v>
      </c>
      <c r="M108" s="47">
        <v>14.13</v>
      </c>
      <c r="N108" s="47">
        <v>128.6</v>
      </c>
      <c r="O108" s="47">
        <v>92.8</v>
      </c>
      <c r="P108" s="47">
        <v>136</v>
      </c>
      <c r="Q108" s="47">
        <v>86.8</v>
      </c>
      <c r="R108">
        <v>28.6</v>
      </c>
      <c r="S108">
        <v>1.6</v>
      </c>
      <c r="T108">
        <v>24.7</v>
      </c>
      <c r="U108">
        <v>1.3</v>
      </c>
      <c r="V108">
        <v>49.3</v>
      </c>
      <c r="W108">
        <v>2569</v>
      </c>
      <c r="X108">
        <v>61.3</v>
      </c>
      <c r="Y108">
        <v>86.5</v>
      </c>
      <c r="Z108">
        <v>0</v>
      </c>
      <c r="AA108">
        <v>0</v>
      </c>
      <c r="AB108">
        <v>0</v>
      </c>
      <c r="AC108">
        <v>0</v>
      </c>
      <c r="AG108" s="161"/>
      <c r="AH108" s="161" t="s">
        <v>3740</v>
      </c>
      <c r="AI108" s="161" t="s">
        <v>3710</v>
      </c>
      <c r="AJ108" s="161" t="s">
        <v>3741</v>
      </c>
      <c r="AK108" s="161" t="s">
        <v>3742</v>
      </c>
      <c r="AL108" s="161" t="s">
        <v>3743</v>
      </c>
      <c r="AM108" s="161" t="s">
        <v>3744</v>
      </c>
      <c r="AN108" s="161" t="s">
        <v>3745</v>
      </c>
      <c r="AO108" s="161" t="s">
        <v>3746</v>
      </c>
    </row>
    <row r="109" spans="1:41">
      <c r="A109">
        <v>672</v>
      </c>
      <c r="B109" t="s">
        <v>3706</v>
      </c>
      <c r="C109" t="s">
        <v>834</v>
      </c>
      <c r="D109" t="s">
        <v>3707</v>
      </c>
      <c r="E109" t="s">
        <v>3708</v>
      </c>
      <c r="F109" s="42">
        <v>42757</v>
      </c>
      <c r="G109">
        <v>2017</v>
      </c>
      <c r="H109">
        <v>1</v>
      </c>
      <c r="I109">
        <v>3</v>
      </c>
      <c r="J109">
        <v>20.59</v>
      </c>
      <c r="K109">
        <v>78.959999999999994</v>
      </c>
      <c r="L109">
        <v>1380</v>
      </c>
      <c r="M109" s="47">
        <v>15.42</v>
      </c>
      <c r="N109" s="47">
        <v>129.30000000000001</v>
      </c>
      <c r="O109" s="47">
        <v>91.6</v>
      </c>
      <c r="P109" s="47">
        <v>138</v>
      </c>
      <c r="Q109" s="47">
        <v>81.5</v>
      </c>
      <c r="R109">
        <v>22.6</v>
      </c>
      <c r="S109">
        <v>6.4</v>
      </c>
      <c r="T109">
        <v>23.2</v>
      </c>
      <c r="U109">
        <v>1.1000000000000001</v>
      </c>
      <c r="V109">
        <v>52</v>
      </c>
      <c r="W109">
        <v>2569</v>
      </c>
      <c r="X109">
        <v>72.900000000000006</v>
      </c>
      <c r="Y109">
        <v>97.4</v>
      </c>
      <c r="Z109">
        <v>0</v>
      </c>
      <c r="AA109">
        <v>0</v>
      </c>
      <c r="AB109">
        <v>0</v>
      </c>
      <c r="AC109">
        <v>0</v>
      </c>
      <c r="AG109" t="s">
        <v>3735</v>
      </c>
      <c r="AH109">
        <v>46.867188931870302</v>
      </c>
      <c r="AI109">
        <v>2.2623458377825583</v>
      </c>
      <c r="AJ109">
        <v>20.716191198162388</v>
      </c>
      <c r="AK109">
        <v>3.5929283842550444E-71</v>
      </c>
      <c r="AL109">
        <v>42.423451210586876</v>
      </c>
      <c r="AM109">
        <v>51.310926653153814</v>
      </c>
      <c r="AN109">
        <v>42.423451210586876</v>
      </c>
      <c r="AO109">
        <v>51.310926653153814</v>
      </c>
    </row>
    <row r="110" spans="1:41">
      <c r="A110">
        <v>673</v>
      </c>
      <c r="B110" t="s">
        <v>3706</v>
      </c>
      <c r="C110" t="s">
        <v>834</v>
      </c>
      <c r="D110" t="s">
        <v>3707</v>
      </c>
      <c r="E110" t="s">
        <v>3708</v>
      </c>
      <c r="F110" s="42">
        <v>42764</v>
      </c>
      <c r="G110">
        <v>2017</v>
      </c>
      <c r="H110">
        <v>1</v>
      </c>
      <c r="I110">
        <v>4</v>
      </c>
      <c r="J110">
        <v>20.59</v>
      </c>
      <c r="K110">
        <v>78.959999999999994</v>
      </c>
      <c r="L110">
        <v>1380</v>
      </c>
      <c r="M110" s="47">
        <v>18.36</v>
      </c>
      <c r="N110" s="47">
        <v>51.2</v>
      </c>
      <c r="O110" s="47">
        <v>147</v>
      </c>
      <c r="P110" s="47">
        <v>203</v>
      </c>
      <c r="Q110" s="47">
        <v>96.8</v>
      </c>
      <c r="R110">
        <v>20.399999999999999</v>
      </c>
      <c r="S110">
        <v>1.8</v>
      </c>
      <c r="T110">
        <v>32.200000000000003</v>
      </c>
      <c r="U110">
        <v>8.6999999999999993</v>
      </c>
      <c r="V110">
        <v>47.8</v>
      </c>
      <c r="W110">
        <v>2569</v>
      </c>
      <c r="X110">
        <v>73.599999999999994</v>
      </c>
      <c r="Y110">
        <v>89.8</v>
      </c>
      <c r="Z110">
        <v>0</v>
      </c>
      <c r="AA110">
        <v>0</v>
      </c>
      <c r="AB110">
        <v>0</v>
      </c>
      <c r="AC110">
        <v>0</v>
      </c>
      <c r="AG110" t="s">
        <v>3689</v>
      </c>
      <c r="AH110">
        <v>-5.0848647206196994E-2</v>
      </c>
      <c r="AI110">
        <v>9.0222130290117983E-2</v>
      </c>
      <c r="AJ110">
        <v>-0.56359395463938011</v>
      </c>
      <c r="AK110">
        <v>0.57325651248751897</v>
      </c>
      <c r="AL110">
        <v>-0.22806447202355329</v>
      </c>
      <c r="AM110">
        <v>0.12636717761115929</v>
      </c>
      <c r="AN110">
        <v>-0.22806447202355329</v>
      </c>
      <c r="AO110">
        <v>0.12636717761115929</v>
      </c>
    </row>
    <row r="111" spans="1:41">
      <c r="A111">
        <v>674</v>
      </c>
      <c r="B111" t="s">
        <v>3706</v>
      </c>
      <c r="C111" t="s">
        <v>834</v>
      </c>
      <c r="D111" t="s">
        <v>3707</v>
      </c>
      <c r="E111" t="s">
        <v>3708</v>
      </c>
      <c r="F111" s="42">
        <v>42771</v>
      </c>
      <c r="G111">
        <v>2017</v>
      </c>
      <c r="H111">
        <v>2</v>
      </c>
      <c r="I111">
        <v>5</v>
      </c>
      <c r="J111">
        <v>20.59</v>
      </c>
      <c r="K111">
        <v>78.959999999999994</v>
      </c>
      <c r="L111">
        <v>1380</v>
      </c>
      <c r="M111" s="47">
        <v>14.01</v>
      </c>
      <c r="N111" s="47">
        <v>146.9</v>
      </c>
      <c r="O111" s="47">
        <v>74.3</v>
      </c>
      <c r="P111" s="47">
        <v>113</v>
      </c>
      <c r="Q111" s="47">
        <v>57.1</v>
      </c>
      <c r="R111">
        <v>27.4</v>
      </c>
      <c r="S111">
        <v>6</v>
      </c>
      <c r="T111">
        <v>28.8</v>
      </c>
      <c r="U111">
        <v>5.5</v>
      </c>
      <c r="V111">
        <v>46.9</v>
      </c>
      <c r="W111">
        <v>2573</v>
      </c>
      <c r="X111">
        <v>59.8</v>
      </c>
      <c r="Y111">
        <v>87.7</v>
      </c>
      <c r="Z111">
        <v>0</v>
      </c>
      <c r="AA111">
        <v>0</v>
      </c>
      <c r="AB111">
        <v>0</v>
      </c>
      <c r="AC111">
        <v>0</v>
      </c>
      <c r="AG111" t="s">
        <v>3690</v>
      </c>
      <c r="AH111">
        <v>1.687139571188543E-2</v>
      </c>
      <c r="AI111">
        <v>1.4000886778181891E-2</v>
      </c>
      <c r="AJ111">
        <v>1.2050233659611305</v>
      </c>
      <c r="AK111">
        <v>0.22870416882143288</v>
      </c>
      <c r="AL111">
        <v>-1.0629381432163951E-2</v>
      </c>
      <c r="AM111">
        <v>4.4372172855934811E-2</v>
      </c>
      <c r="AN111">
        <v>-1.0629381432163951E-2</v>
      </c>
      <c r="AO111">
        <v>4.4372172855934811E-2</v>
      </c>
    </row>
    <row r="112" spans="1:41">
      <c r="A112">
        <v>675</v>
      </c>
      <c r="B112" t="s">
        <v>3706</v>
      </c>
      <c r="C112" t="s">
        <v>834</v>
      </c>
      <c r="D112" t="s">
        <v>3707</v>
      </c>
      <c r="E112" t="s">
        <v>3708</v>
      </c>
      <c r="F112" s="42">
        <v>42778</v>
      </c>
      <c r="G112">
        <v>2017</v>
      </c>
      <c r="H112">
        <v>2</v>
      </c>
      <c r="I112">
        <v>6</v>
      </c>
      <c r="J112">
        <v>20.59</v>
      </c>
      <c r="K112">
        <v>78.959999999999994</v>
      </c>
      <c r="L112">
        <v>1380</v>
      </c>
      <c r="M112" s="47">
        <v>17.47</v>
      </c>
      <c r="N112" s="47">
        <v>139</v>
      </c>
      <c r="O112" s="47">
        <v>99.6</v>
      </c>
      <c r="P112" s="47">
        <v>171</v>
      </c>
      <c r="Q112" s="47">
        <v>72.900000000000006</v>
      </c>
      <c r="R112">
        <v>22.9</v>
      </c>
      <c r="S112">
        <v>9.4</v>
      </c>
      <c r="T112">
        <v>27.2</v>
      </c>
      <c r="U112">
        <v>5.9</v>
      </c>
      <c r="V112">
        <v>50.2</v>
      </c>
      <c r="W112">
        <v>2573</v>
      </c>
      <c r="X112">
        <v>72.2</v>
      </c>
      <c r="Y112">
        <v>94.1</v>
      </c>
      <c r="Z112">
        <v>0</v>
      </c>
      <c r="AA112">
        <v>0</v>
      </c>
      <c r="AB112">
        <v>0</v>
      </c>
      <c r="AC112">
        <v>0</v>
      </c>
      <c r="AG112" t="s">
        <v>3691</v>
      </c>
      <c r="AH112">
        <v>0.25726316539715105</v>
      </c>
      <c r="AI112">
        <v>4.7811743674274106E-2</v>
      </c>
      <c r="AJ112">
        <v>5.3807526274256281</v>
      </c>
      <c r="AK112">
        <v>1.0926237078881294E-7</v>
      </c>
      <c r="AL112">
        <v>0.16335053482694883</v>
      </c>
      <c r="AM112">
        <v>0.35117579596735327</v>
      </c>
      <c r="AN112">
        <v>0.16335053482694883</v>
      </c>
      <c r="AO112">
        <v>0.35117579596735327</v>
      </c>
    </row>
    <row r="113" spans="1:41" ht="15" thickBot="1">
      <c r="A113">
        <v>676</v>
      </c>
      <c r="B113" t="s">
        <v>3706</v>
      </c>
      <c r="C113" t="s">
        <v>834</v>
      </c>
      <c r="D113" t="s">
        <v>3707</v>
      </c>
      <c r="E113" t="s">
        <v>3708</v>
      </c>
      <c r="F113" s="42">
        <v>42785</v>
      </c>
      <c r="G113">
        <v>2017</v>
      </c>
      <c r="H113">
        <v>2</v>
      </c>
      <c r="I113">
        <v>7</v>
      </c>
      <c r="J113">
        <v>20.59</v>
      </c>
      <c r="K113">
        <v>78.959999999999994</v>
      </c>
      <c r="L113">
        <v>1380</v>
      </c>
      <c r="M113" s="47">
        <v>17.3</v>
      </c>
      <c r="N113" s="47">
        <v>119.1</v>
      </c>
      <c r="O113" s="47">
        <v>101.2</v>
      </c>
      <c r="P113" s="47">
        <v>170</v>
      </c>
      <c r="Q113" s="47">
        <v>77.599999999999994</v>
      </c>
      <c r="R113">
        <v>24.3</v>
      </c>
      <c r="S113">
        <v>12.7</v>
      </c>
      <c r="T113">
        <v>25.9</v>
      </c>
      <c r="U113">
        <v>13.5</v>
      </c>
      <c r="V113">
        <v>49.1</v>
      </c>
      <c r="W113">
        <v>2573</v>
      </c>
      <c r="X113">
        <v>72.599999999999994</v>
      </c>
      <c r="Y113">
        <v>90.9</v>
      </c>
      <c r="Z113">
        <v>0</v>
      </c>
      <c r="AA113">
        <v>0</v>
      </c>
      <c r="AB113">
        <v>0</v>
      </c>
      <c r="AC113">
        <v>0</v>
      </c>
      <c r="AG113" s="160" t="s">
        <v>3692</v>
      </c>
      <c r="AH113" s="160">
        <v>4.5497762473420696E-2</v>
      </c>
      <c r="AI113" s="160">
        <v>2.928474347094084E-2</v>
      </c>
      <c r="AJ113" s="160">
        <v>1.5536336358407232</v>
      </c>
      <c r="AK113" s="160">
        <v>0.12083777996714787</v>
      </c>
      <c r="AL113" s="160">
        <v>-1.2023822885730368E-2</v>
      </c>
      <c r="AM113" s="160">
        <v>0.10301934783257176</v>
      </c>
      <c r="AN113" s="160">
        <v>-1.2023822885730368E-2</v>
      </c>
      <c r="AO113" s="160">
        <v>0.10301934783257176</v>
      </c>
    </row>
    <row r="114" spans="1:41">
      <c r="A114">
        <v>677</v>
      </c>
      <c r="B114" t="s">
        <v>3706</v>
      </c>
      <c r="C114" t="s">
        <v>834</v>
      </c>
      <c r="D114" t="s">
        <v>3707</v>
      </c>
      <c r="E114" t="s">
        <v>3708</v>
      </c>
      <c r="F114" s="42">
        <v>42792</v>
      </c>
      <c r="G114">
        <v>2017</v>
      </c>
      <c r="H114">
        <v>2</v>
      </c>
      <c r="I114">
        <v>8</v>
      </c>
      <c r="J114">
        <v>20.59</v>
      </c>
      <c r="K114">
        <v>78.959999999999994</v>
      </c>
      <c r="L114">
        <v>1380</v>
      </c>
      <c r="M114" s="47">
        <v>13.73</v>
      </c>
      <c r="N114" s="47">
        <v>123.1</v>
      </c>
      <c r="O114" s="47">
        <v>27.4</v>
      </c>
      <c r="P114" s="47">
        <v>42</v>
      </c>
      <c r="Q114" s="47">
        <v>64.8</v>
      </c>
      <c r="R114">
        <v>31.7</v>
      </c>
      <c r="S114">
        <v>6.8</v>
      </c>
      <c r="T114">
        <v>29.8</v>
      </c>
      <c r="U114">
        <v>10.199999999999999</v>
      </c>
      <c r="V114">
        <v>49.4</v>
      </c>
      <c r="W114">
        <v>2573</v>
      </c>
      <c r="X114">
        <v>75.5</v>
      </c>
      <c r="Y114">
        <v>90.9</v>
      </c>
      <c r="Z114">
        <v>0</v>
      </c>
      <c r="AA114">
        <v>0</v>
      </c>
      <c r="AB114">
        <v>0</v>
      </c>
      <c r="AC114">
        <v>0</v>
      </c>
    </row>
    <row r="115" spans="1:41">
      <c r="A115">
        <v>678</v>
      </c>
      <c r="B115" t="s">
        <v>3706</v>
      </c>
      <c r="C115" t="s">
        <v>834</v>
      </c>
      <c r="D115" t="s">
        <v>3707</v>
      </c>
      <c r="E115" t="s">
        <v>3708</v>
      </c>
      <c r="F115" s="42">
        <v>42799</v>
      </c>
      <c r="G115">
        <v>2017</v>
      </c>
      <c r="H115">
        <v>3</v>
      </c>
      <c r="I115">
        <v>9</v>
      </c>
      <c r="J115">
        <v>20.59</v>
      </c>
      <c r="K115">
        <v>78.959999999999994</v>
      </c>
      <c r="L115">
        <v>1380</v>
      </c>
      <c r="M115" s="47">
        <v>20.059999999999999</v>
      </c>
      <c r="N115" s="47">
        <v>149.19999999999999</v>
      </c>
      <c r="O115" s="47">
        <v>85.3</v>
      </c>
      <c r="P115" s="47">
        <v>144</v>
      </c>
      <c r="Q115" s="47">
        <v>69.5</v>
      </c>
      <c r="R115">
        <v>33.5</v>
      </c>
      <c r="S115">
        <v>35.1</v>
      </c>
      <c r="T115">
        <v>24.1</v>
      </c>
      <c r="U115">
        <v>16.100000000000001</v>
      </c>
      <c r="V115">
        <v>44.7</v>
      </c>
      <c r="W115">
        <v>2577</v>
      </c>
      <c r="X115">
        <v>68</v>
      </c>
      <c r="Y115">
        <v>87.8</v>
      </c>
      <c r="Z115">
        <v>0</v>
      </c>
      <c r="AA115">
        <v>0</v>
      </c>
      <c r="AB115">
        <v>0</v>
      </c>
      <c r="AC115">
        <v>0</v>
      </c>
    </row>
    <row r="116" spans="1:41">
      <c r="A116">
        <v>679</v>
      </c>
      <c r="B116" t="s">
        <v>3706</v>
      </c>
      <c r="C116" t="s">
        <v>834</v>
      </c>
      <c r="D116" t="s">
        <v>3707</v>
      </c>
      <c r="E116" t="s">
        <v>3708</v>
      </c>
      <c r="F116" s="42">
        <v>42806</v>
      </c>
      <c r="G116">
        <v>2017</v>
      </c>
      <c r="H116">
        <v>3</v>
      </c>
      <c r="I116">
        <v>10</v>
      </c>
      <c r="J116">
        <v>20.59</v>
      </c>
      <c r="K116">
        <v>78.959999999999994</v>
      </c>
      <c r="L116">
        <v>1380</v>
      </c>
      <c r="M116" s="47">
        <v>19.71</v>
      </c>
      <c r="N116" s="47">
        <v>102.1</v>
      </c>
      <c r="O116" s="47">
        <v>110</v>
      </c>
      <c r="P116" s="47">
        <v>180</v>
      </c>
      <c r="Q116" s="47">
        <v>90.8</v>
      </c>
      <c r="R116">
        <v>29</v>
      </c>
      <c r="S116">
        <v>3.6</v>
      </c>
      <c r="T116">
        <v>26.6</v>
      </c>
      <c r="U116">
        <v>25</v>
      </c>
      <c r="V116">
        <v>48.2</v>
      </c>
      <c r="W116">
        <v>2577</v>
      </c>
      <c r="X116">
        <v>76.5</v>
      </c>
      <c r="Y116">
        <v>95.9</v>
      </c>
      <c r="Z116">
        <v>1</v>
      </c>
      <c r="AA116">
        <v>0</v>
      </c>
      <c r="AB116">
        <v>0</v>
      </c>
      <c r="AC116">
        <v>1</v>
      </c>
    </row>
    <row r="117" spans="1:41">
      <c r="A117">
        <v>680</v>
      </c>
      <c r="B117" t="s">
        <v>3706</v>
      </c>
      <c r="C117" t="s">
        <v>834</v>
      </c>
      <c r="D117" t="s">
        <v>3707</v>
      </c>
      <c r="E117" t="s">
        <v>3708</v>
      </c>
      <c r="F117" s="42">
        <v>42813</v>
      </c>
      <c r="G117">
        <v>2017</v>
      </c>
      <c r="H117">
        <v>3</v>
      </c>
      <c r="I117">
        <v>11</v>
      </c>
      <c r="J117">
        <v>20.59</v>
      </c>
      <c r="K117">
        <v>78.959999999999994</v>
      </c>
      <c r="L117">
        <v>1380</v>
      </c>
      <c r="M117" s="47">
        <v>20.28</v>
      </c>
      <c r="N117" s="47">
        <v>151</v>
      </c>
      <c r="O117" s="47">
        <v>58.4</v>
      </c>
      <c r="P117" s="47">
        <v>73</v>
      </c>
      <c r="Q117" s="47">
        <v>70.3</v>
      </c>
      <c r="R117">
        <v>33.6</v>
      </c>
      <c r="S117">
        <v>25</v>
      </c>
      <c r="T117">
        <v>25.3</v>
      </c>
      <c r="U117">
        <v>18.399999999999999</v>
      </c>
      <c r="V117">
        <v>48.7</v>
      </c>
      <c r="W117">
        <v>2577</v>
      </c>
      <c r="X117">
        <v>64.2</v>
      </c>
      <c r="Y117">
        <v>95.5</v>
      </c>
      <c r="Z117">
        <v>0</v>
      </c>
      <c r="AA117">
        <v>0</v>
      </c>
      <c r="AB117">
        <v>0</v>
      </c>
      <c r="AC117">
        <v>0</v>
      </c>
    </row>
    <row r="118" spans="1:41" ht="15" thickBot="1">
      <c r="A118">
        <v>681</v>
      </c>
      <c r="B118" t="s">
        <v>3706</v>
      </c>
      <c r="C118" t="s">
        <v>834</v>
      </c>
      <c r="D118" t="s">
        <v>3707</v>
      </c>
      <c r="E118" t="s">
        <v>3708</v>
      </c>
      <c r="F118" s="42">
        <v>42820</v>
      </c>
      <c r="G118">
        <v>2017</v>
      </c>
      <c r="H118">
        <v>3</v>
      </c>
      <c r="I118">
        <v>12</v>
      </c>
      <c r="J118">
        <v>20.59</v>
      </c>
      <c r="K118">
        <v>78.959999999999994</v>
      </c>
      <c r="L118">
        <v>1380</v>
      </c>
      <c r="M118" s="47">
        <v>23.16</v>
      </c>
      <c r="N118" s="47">
        <v>89</v>
      </c>
      <c r="O118" s="47">
        <v>90.8</v>
      </c>
      <c r="P118" s="47">
        <v>148</v>
      </c>
      <c r="Q118" s="47">
        <v>74.900000000000006</v>
      </c>
      <c r="R118">
        <v>25.2</v>
      </c>
      <c r="S118">
        <v>31.8</v>
      </c>
      <c r="T118">
        <v>21.7</v>
      </c>
      <c r="U118">
        <v>26.4</v>
      </c>
      <c r="V118">
        <v>49.1</v>
      </c>
      <c r="W118">
        <v>2577</v>
      </c>
      <c r="X118">
        <v>70.8</v>
      </c>
      <c r="Y118">
        <v>84.4</v>
      </c>
      <c r="Z118">
        <v>0</v>
      </c>
      <c r="AA118">
        <v>0</v>
      </c>
      <c r="AB118">
        <v>0</v>
      </c>
      <c r="AC118">
        <v>0</v>
      </c>
    </row>
    <row r="119" spans="1:41">
      <c r="A119">
        <v>682</v>
      </c>
      <c r="B119" t="s">
        <v>3706</v>
      </c>
      <c r="C119" t="s">
        <v>834</v>
      </c>
      <c r="D119" t="s">
        <v>3707</v>
      </c>
      <c r="E119" t="s">
        <v>3708</v>
      </c>
      <c r="F119" s="42">
        <v>42827</v>
      </c>
      <c r="G119">
        <v>2017</v>
      </c>
      <c r="H119">
        <v>4</v>
      </c>
      <c r="I119">
        <v>13</v>
      </c>
      <c r="J119">
        <v>20.59</v>
      </c>
      <c r="K119">
        <v>78.959999999999994</v>
      </c>
      <c r="L119">
        <v>1380</v>
      </c>
      <c r="M119" s="47">
        <v>20.43</v>
      </c>
      <c r="N119" s="47">
        <v>114.1</v>
      </c>
      <c r="O119" s="47">
        <v>112.6</v>
      </c>
      <c r="P119" s="47">
        <v>174</v>
      </c>
      <c r="Q119" s="47">
        <v>73.7</v>
      </c>
      <c r="R119">
        <v>17.2</v>
      </c>
      <c r="S119">
        <v>48.1</v>
      </c>
      <c r="T119">
        <v>32.1</v>
      </c>
      <c r="U119">
        <v>3.1</v>
      </c>
      <c r="V119">
        <v>48.4</v>
      </c>
      <c r="W119">
        <v>2581</v>
      </c>
      <c r="X119">
        <v>67.7</v>
      </c>
      <c r="Y119">
        <v>98.3</v>
      </c>
      <c r="Z119">
        <v>0</v>
      </c>
      <c r="AA119">
        <v>0</v>
      </c>
      <c r="AB119">
        <v>0</v>
      </c>
      <c r="AC119">
        <v>0</v>
      </c>
      <c r="AG119" s="161"/>
      <c r="AH119" s="161"/>
      <c r="AI119" s="161"/>
    </row>
    <row r="120" spans="1:41">
      <c r="A120">
        <v>683</v>
      </c>
      <c r="B120" t="s">
        <v>3706</v>
      </c>
      <c r="C120" t="s">
        <v>834</v>
      </c>
      <c r="D120" t="s">
        <v>3707</v>
      </c>
      <c r="E120" t="s">
        <v>3708</v>
      </c>
      <c r="F120" s="42">
        <v>42834</v>
      </c>
      <c r="G120">
        <v>2017</v>
      </c>
      <c r="H120">
        <v>4</v>
      </c>
      <c r="I120">
        <v>14</v>
      </c>
      <c r="J120">
        <v>20.59</v>
      </c>
      <c r="K120">
        <v>78.959999999999994</v>
      </c>
      <c r="L120">
        <v>1380</v>
      </c>
      <c r="M120" s="47">
        <v>19.64</v>
      </c>
      <c r="N120" s="47">
        <v>86</v>
      </c>
      <c r="O120" s="47">
        <v>60.2</v>
      </c>
      <c r="P120" s="47">
        <v>83</v>
      </c>
      <c r="Q120" s="47">
        <v>79.2</v>
      </c>
      <c r="R120">
        <v>25.8</v>
      </c>
      <c r="S120">
        <v>5.4</v>
      </c>
      <c r="T120">
        <v>27.7</v>
      </c>
      <c r="U120">
        <v>14.6</v>
      </c>
      <c r="V120">
        <v>51.7</v>
      </c>
      <c r="W120">
        <v>2581</v>
      </c>
      <c r="X120">
        <v>73.900000000000006</v>
      </c>
      <c r="Y120">
        <v>87.8</v>
      </c>
      <c r="Z120">
        <v>0</v>
      </c>
      <c r="AA120">
        <v>0</v>
      </c>
      <c r="AB120">
        <v>0</v>
      </c>
      <c r="AC120">
        <v>0</v>
      </c>
    </row>
    <row r="121" spans="1:41">
      <c r="A121">
        <v>684</v>
      </c>
      <c r="B121" t="s">
        <v>3706</v>
      </c>
      <c r="C121" t="s">
        <v>834</v>
      </c>
      <c r="D121" t="s">
        <v>3707</v>
      </c>
      <c r="E121" t="s">
        <v>3708</v>
      </c>
      <c r="F121" s="42">
        <v>42841</v>
      </c>
      <c r="G121">
        <v>2017</v>
      </c>
      <c r="H121">
        <v>4</v>
      </c>
      <c r="I121">
        <v>15</v>
      </c>
      <c r="J121">
        <v>20.59</v>
      </c>
      <c r="K121">
        <v>78.959999999999994</v>
      </c>
      <c r="L121">
        <v>1380</v>
      </c>
      <c r="M121" s="47">
        <v>21.74</v>
      </c>
      <c r="N121" s="47">
        <v>62.1</v>
      </c>
      <c r="O121" s="47">
        <v>97.3</v>
      </c>
      <c r="P121" s="47">
        <v>138</v>
      </c>
      <c r="Q121" s="47">
        <v>74.2</v>
      </c>
      <c r="R121">
        <v>29</v>
      </c>
      <c r="S121">
        <v>38.1</v>
      </c>
      <c r="T121">
        <v>36.4</v>
      </c>
      <c r="U121">
        <v>23.4</v>
      </c>
      <c r="V121">
        <v>45</v>
      </c>
      <c r="W121">
        <v>2581</v>
      </c>
      <c r="X121">
        <v>67.2</v>
      </c>
      <c r="Y121">
        <v>90</v>
      </c>
      <c r="Z121">
        <v>1</v>
      </c>
      <c r="AA121">
        <v>0</v>
      </c>
      <c r="AB121">
        <v>0</v>
      </c>
      <c r="AC121">
        <v>1</v>
      </c>
    </row>
    <row r="122" spans="1:41">
      <c r="A122">
        <v>685</v>
      </c>
      <c r="B122" t="s">
        <v>3706</v>
      </c>
      <c r="C122" t="s">
        <v>834</v>
      </c>
      <c r="D122" t="s">
        <v>3707</v>
      </c>
      <c r="E122" t="s">
        <v>3708</v>
      </c>
      <c r="F122" s="42">
        <v>42848</v>
      </c>
      <c r="G122">
        <v>2017</v>
      </c>
      <c r="H122">
        <v>4</v>
      </c>
      <c r="I122">
        <v>16</v>
      </c>
      <c r="J122">
        <v>20.59</v>
      </c>
      <c r="K122">
        <v>78.959999999999994</v>
      </c>
      <c r="L122">
        <v>1380</v>
      </c>
      <c r="M122" s="47">
        <v>18.75</v>
      </c>
      <c r="N122" s="47">
        <v>90.4</v>
      </c>
      <c r="O122" s="47">
        <v>131.9</v>
      </c>
      <c r="P122" s="47">
        <v>220</v>
      </c>
      <c r="Q122" s="47">
        <v>95.4</v>
      </c>
      <c r="R122">
        <v>30.9</v>
      </c>
      <c r="S122">
        <v>5.7</v>
      </c>
      <c r="T122">
        <v>22.8</v>
      </c>
      <c r="U122">
        <v>10</v>
      </c>
      <c r="V122">
        <v>47</v>
      </c>
      <c r="W122">
        <v>2581</v>
      </c>
      <c r="X122">
        <v>64.599999999999994</v>
      </c>
      <c r="Y122">
        <v>89.9</v>
      </c>
      <c r="Z122">
        <v>1</v>
      </c>
      <c r="AA122">
        <v>0</v>
      </c>
      <c r="AB122">
        <v>0</v>
      </c>
      <c r="AC122">
        <v>1</v>
      </c>
    </row>
    <row r="123" spans="1:41">
      <c r="A123">
        <v>686</v>
      </c>
      <c r="B123" t="s">
        <v>3706</v>
      </c>
      <c r="C123" t="s">
        <v>834</v>
      </c>
      <c r="D123" t="s">
        <v>3707</v>
      </c>
      <c r="E123" t="s">
        <v>3708</v>
      </c>
      <c r="F123" s="42">
        <v>42855</v>
      </c>
      <c r="G123">
        <v>2017</v>
      </c>
      <c r="H123">
        <v>4</v>
      </c>
      <c r="I123">
        <v>17</v>
      </c>
      <c r="J123">
        <v>20.59</v>
      </c>
      <c r="K123">
        <v>78.959999999999994</v>
      </c>
      <c r="L123">
        <v>1380</v>
      </c>
      <c r="M123" s="47">
        <v>18.91</v>
      </c>
      <c r="N123" s="47">
        <v>119.6</v>
      </c>
      <c r="O123" s="47">
        <v>122.6</v>
      </c>
      <c r="P123" s="47">
        <v>188</v>
      </c>
      <c r="Q123" s="47">
        <v>92.3</v>
      </c>
      <c r="R123">
        <v>29.4</v>
      </c>
      <c r="S123">
        <v>1</v>
      </c>
      <c r="T123">
        <v>23</v>
      </c>
      <c r="U123">
        <v>16.899999999999999</v>
      </c>
      <c r="V123">
        <v>52.4</v>
      </c>
      <c r="W123">
        <v>2581</v>
      </c>
      <c r="X123">
        <v>68.7</v>
      </c>
      <c r="Y123">
        <v>84.6</v>
      </c>
      <c r="Z123">
        <v>1</v>
      </c>
      <c r="AA123">
        <v>0</v>
      </c>
      <c r="AB123">
        <v>0</v>
      </c>
      <c r="AC123">
        <v>1</v>
      </c>
    </row>
    <row r="124" spans="1:41">
      <c r="A124">
        <v>687</v>
      </c>
      <c r="B124" t="s">
        <v>3706</v>
      </c>
      <c r="C124" t="s">
        <v>834</v>
      </c>
      <c r="D124" t="s">
        <v>3707</v>
      </c>
      <c r="E124" t="s">
        <v>3708</v>
      </c>
      <c r="F124" s="42">
        <v>42862</v>
      </c>
      <c r="G124">
        <v>2017</v>
      </c>
      <c r="H124">
        <v>5</v>
      </c>
      <c r="I124">
        <v>18</v>
      </c>
      <c r="J124">
        <v>20.59</v>
      </c>
      <c r="K124">
        <v>78.959999999999994</v>
      </c>
      <c r="L124">
        <v>1380</v>
      </c>
      <c r="M124" s="47">
        <v>17.760000000000002</v>
      </c>
      <c r="N124" s="47">
        <v>112.1</v>
      </c>
      <c r="O124" s="47">
        <v>125.7</v>
      </c>
      <c r="P124" s="47">
        <v>160</v>
      </c>
      <c r="Q124" s="47">
        <v>102.6</v>
      </c>
      <c r="R124">
        <v>32.4</v>
      </c>
      <c r="S124">
        <v>2.7</v>
      </c>
      <c r="T124">
        <v>20.399999999999999</v>
      </c>
      <c r="U124">
        <v>13.6</v>
      </c>
      <c r="V124">
        <v>55.2</v>
      </c>
      <c r="W124">
        <v>2585</v>
      </c>
      <c r="X124">
        <v>68.8</v>
      </c>
      <c r="Y124">
        <v>80.3</v>
      </c>
      <c r="Z124">
        <v>0</v>
      </c>
      <c r="AA124">
        <v>0</v>
      </c>
      <c r="AB124">
        <v>0</v>
      </c>
      <c r="AC124">
        <v>0</v>
      </c>
    </row>
    <row r="125" spans="1:41">
      <c r="A125">
        <v>688</v>
      </c>
      <c r="B125" t="s">
        <v>3706</v>
      </c>
      <c r="C125" t="s">
        <v>834</v>
      </c>
      <c r="D125" t="s">
        <v>3707</v>
      </c>
      <c r="E125" t="s">
        <v>3708</v>
      </c>
      <c r="F125" s="42">
        <v>42869</v>
      </c>
      <c r="G125">
        <v>2017</v>
      </c>
      <c r="H125">
        <v>5</v>
      </c>
      <c r="I125">
        <v>19</v>
      </c>
      <c r="J125">
        <v>20.59</v>
      </c>
      <c r="K125">
        <v>78.959999999999994</v>
      </c>
      <c r="L125">
        <v>1380</v>
      </c>
      <c r="M125" s="47">
        <v>17.760000000000002</v>
      </c>
      <c r="N125" s="47">
        <v>148</v>
      </c>
      <c r="O125" s="47">
        <v>74.099999999999994</v>
      </c>
      <c r="P125" s="47">
        <v>83</v>
      </c>
      <c r="Q125" s="47">
        <v>70</v>
      </c>
      <c r="R125">
        <v>37.5</v>
      </c>
      <c r="S125">
        <v>3.6</v>
      </c>
      <c r="T125">
        <v>23.5</v>
      </c>
      <c r="U125">
        <v>23.9</v>
      </c>
      <c r="V125">
        <v>51.9</v>
      </c>
      <c r="W125">
        <v>2585</v>
      </c>
      <c r="X125">
        <v>70</v>
      </c>
      <c r="Y125">
        <v>85.7</v>
      </c>
      <c r="Z125">
        <v>1</v>
      </c>
      <c r="AA125">
        <v>0</v>
      </c>
      <c r="AB125">
        <v>0</v>
      </c>
      <c r="AC125">
        <v>1</v>
      </c>
    </row>
    <row r="126" spans="1:41">
      <c r="A126">
        <v>689</v>
      </c>
      <c r="B126" t="s">
        <v>3706</v>
      </c>
      <c r="C126" t="s">
        <v>834</v>
      </c>
      <c r="D126" t="s">
        <v>3707</v>
      </c>
      <c r="E126" t="s">
        <v>3708</v>
      </c>
      <c r="F126" s="42">
        <v>42876</v>
      </c>
      <c r="G126">
        <v>2017</v>
      </c>
      <c r="H126">
        <v>5</v>
      </c>
      <c r="I126">
        <v>20</v>
      </c>
      <c r="J126">
        <v>20.59</v>
      </c>
      <c r="K126">
        <v>78.959999999999994</v>
      </c>
      <c r="L126">
        <v>1380</v>
      </c>
      <c r="M126" s="47">
        <v>18.329999999999998</v>
      </c>
      <c r="N126" s="47">
        <v>119.1</v>
      </c>
      <c r="O126" s="47">
        <v>106</v>
      </c>
      <c r="P126" s="47">
        <v>149</v>
      </c>
      <c r="Q126" s="47">
        <v>87.2</v>
      </c>
      <c r="R126">
        <v>17.600000000000001</v>
      </c>
      <c r="S126">
        <v>6.2</v>
      </c>
      <c r="T126">
        <v>34.799999999999997</v>
      </c>
      <c r="U126">
        <v>14.4</v>
      </c>
      <c r="V126">
        <v>50.2</v>
      </c>
      <c r="W126">
        <v>2585</v>
      </c>
      <c r="X126">
        <v>65.7</v>
      </c>
      <c r="Y126">
        <v>86.4</v>
      </c>
      <c r="Z126">
        <v>1</v>
      </c>
      <c r="AA126">
        <v>0</v>
      </c>
      <c r="AB126">
        <v>0</v>
      </c>
      <c r="AC126">
        <v>1</v>
      </c>
    </row>
    <row r="127" spans="1:41">
      <c r="A127">
        <v>690</v>
      </c>
      <c r="B127" t="s">
        <v>3706</v>
      </c>
      <c r="C127" t="s">
        <v>834</v>
      </c>
      <c r="D127" t="s">
        <v>3707</v>
      </c>
      <c r="E127" t="s">
        <v>3708</v>
      </c>
      <c r="F127" s="42">
        <v>42883</v>
      </c>
      <c r="G127">
        <v>2017</v>
      </c>
      <c r="H127">
        <v>5</v>
      </c>
      <c r="I127">
        <v>21</v>
      </c>
      <c r="J127">
        <v>20.59</v>
      </c>
      <c r="K127">
        <v>78.959999999999994</v>
      </c>
      <c r="L127">
        <v>1380</v>
      </c>
      <c r="M127" s="47">
        <v>15.04</v>
      </c>
      <c r="N127" s="47">
        <v>127.8</v>
      </c>
      <c r="O127" s="47">
        <v>107.8</v>
      </c>
      <c r="P127" s="47">
        <v>135</v>
      </c>
      <c r="Q127" s="47">
        <v>92.3</v>
      </c>
      <c r="R127">
        <v>36</v>
      </c>
      <c r="S127">
        <v>7.5</v>
      </c>
      <c r="T127">
        <v>26.9</v>
      </c>
      <c r="U127">
        <v>5.9</v>
      </c>
      <c r="V127">
        <v>47</v>
      </c>
      <c r="W127">
        <v>2585</v>
      </c>
      <c r="X127">
        <v>75.2</v>
      </c>
      <c r="Y127">
        <v>99.6</v>
      </c>
      <c r="Z127">
        <v>0</v>
      </c>
      <c r="AA127">
        <v>0</v>
      </c>
      <c r="AB127">
        <v>0</v>
      </c>
      <c r="AC127">
        <v>0</v>
      </c>
    </row>
    <row r="128" spans="1:41">
      <c r="A128">
        <v>691</v>
      </c>
      <c r="B128" t="s">
        <v>3706</v>
      </c>
      <c r="C128" t="s">
        <v>834</v>
      </c>
      <c r="D128" t="s">
        <v>3707</v>
      </c>
      <c r="E128" t="s">
        <v>3708</v>
      </c>
      <c r="F128" s="42">
        <v>42890</v>
      </c>
      <c r="G128">
        <v>2017</v>
      </c>
      <c r="H128">
        <v>6</v>
      </c>
      <c r="I128">
        <v>22</v>
      </c>
      <c r="J128">
        <v>20.59</v>
      </c>
      <c r="K128">
        <v>78.959999999999994</v>
      </c>
      <c r="L128">
        <v>1380</v>
      </c>
      <c r="M128" s="47">
        <v>18.5</v>
      </c>
      <c r="N128" s="47">
        <v>94.3</v>
      </c>
      <c r="O128" s="47">
        <v>62.7</v>
      </c>
      <c r="P128" s="47">
        <v>76</v>
      </c>
      <c r="Q128" s="47">
        <v>65</v>
      </c>
      <c r="R128">
        <v>23.3</v>
      </c>
      <c r="S128">
        <v>0.6</v>
      </c>
      <c r="T128">
        <v>26.7</v>
      </c>
      <c r="U128">
        <v>8.8000000000000007</v>
      </c>
      <c r="V128">
        <v>58</v>
      </c>
      <c r="W128">
        <v>2589</v>
      </c>
      <c r="X128">
        <v>67.599999999999994</v>
      </c>
      <c r="Y128">
        <v>86.8</v>
      </c>
      <c r="Z128">
        <v>0</v>
      </c>
      <c r="AA128">
        <v>0</v>
      </c>
      <c r="AB128">
        <v>0</v>
      </c>
      <c r="AC128">
        <v>0</v>
      </c>
    </row>
    <row r="129" spans="1:29">
      <c r="A129">
        <v>692</v>
      </c>
      <c r="B129" t="s">
        <v>3706</v>
      </c>
      <c r="C129" t="s">
        <v>834</v>
      </c>
      <c r="D129" t="s">
        <v>3707</v>
      </c>
      <c r="E129" t="s">
        <v>3708</v>
      </c>
      <c r="F129" s="42">
        <v>42897</v>
      </c>
      <c r="G129">
        <v>2017</v>
      </c>
      <c r="H129">
        <v>6</v>
      </c>
      <c r="I129">
        <v>23</v>
      </c>
      <c r="J129">
        <v>20.59</v>
      </c>
      <c r="K129">
        <v>78.959999999999994</v>
      </c>
      <c r="L129">
        <v>1380</v>
      </c>
      <c r="M129" s="47">
        <v>16.68</v>
      </c>
      <c r="N129" s="47">
        <v>70.599999999999994</v>
      </c>
      <c r="O129" s="47">
        <v>118.5</v>
      </c>
      <c r="P129" s="47">
        <v>174</v>
      </c>
      <c r="Q129" s="47">
        <v>77.7</v>
      </c>
      <c r="R129">
        <v>41.7</v>
      </c>
      <c r="S129">
        <v>6.7</v>
      </c>
      <c r="T129">
        <v>27.6</v>
      </c>
      <c r="U129">
        <v>3.2</v>
      </c>
      <c r="V129">
        <v>48.1</v>
      </c>
      <c r="W129">
        <v>2589</v>
      </c>
      <c r="X129">
        <v>63.6</v>
      </c>
      <c r="Y129">
        <v>89.7</v>
      </c>
      <c r="Z129">
        <v>0</v>
      </c>
      <c r="AA129">
        <v>0</v>
      </c>
      <c r="AB129">
        <v>0</v>
      </c>
      <c r="AC129">
        <v>0</v>
      </c>
    </row>
    <row r="130" spans="1:29">
      <c r="A130">
        <v>693</v>
      </c>
      <c r="B130" t="s">
        <v>3706</v>
      </c>
      <c r="C130" t="s">
        <v>834</v>
      </c>
      <c r="D130" t="s">
        <v>3707</v>
      </c>
      <c r="E130" t="s">
        <v>3708</v>
      </c>
      <c r="F130" s="42">
        <v>42904</v>
      </c>
      <c r="G130">
        <v>2017</v>
      </c>
      <c r="H130">
        <v>6</v>
      </c>
      <c r="I130">
        <v>24</v>
      </c>
      <c r="J130">
        <v>20.59</v>
      </c>
      <c r="K130">
        <v>78.959999999999994</v>
      </c>
      <c r="L130">
        <v>1380</v>
      </c>
      <c r="M130" s="47">
        <v>15.76</v>
      </c>
      <c r="N130" s="47">
        <v>91.2</v>
      </c>
      <c r="O130" s="47">
        <v>122.5</v>
      </c>
      <c r="P130" s="47">
        <v>187</v>
      </c>
      <c r="Q130" s="47">
        <v>78</v>
      </c>
      <c r="R130">
        <v>31</v>
      </c>
      <c r="S130">
        <v>5.4</v>
      </c>
      <c r="T130">
        <v>29.7</v>
      </c>
      <c r="U130">
        <v>7.4</v>
      </c>
      <c r="V130">
        <v>51</v>
      </c>
      <c r="W130">
        <v>2589</v>
      </c>
      <c r="X130">
        <v>67.099999999999994</v>
      </c>
      <c r="Y130">
        <v>94.8</v>
      </c>
      <c r="Z130">
        <v>0</v>
      </c>
      <c r="AA130">
        <v>0</v>
      </c>
      <c r="AB130">
        <v>0</v>
      </c>
      <c r="AC130">
        <v>0</v>
      </c>
    </row>
    <row r="131" spans="1:29">
      <c r="A131">
        <v>694</v>
      </c>
      <c r="B131" t="s">
        <v>3706</v>
      </c>
      <c r="C131" t="s">
        <v>834</v>
      </c>
      <c r="D131" t="s">
        <v>3707</v>
      </c>
      <c r="E131" t="s">
        <v>3708</v>
      </c>
      <c r="F131" s="42">
        <v>42911</v>
      </c>
      <c r="G131">
        <v>2017</v>
      </c>
      <c r="H131">
        <v>6</v>
      </c>
      <c r="I131">
        <v>25</v>
      </c>
      <c r="J131">
        <v>20.59</v>
      </c>
      <c r="K131">
        <v>78.959999999999994</v>
      </c>
      <c r="L131">
        <v>1380</v>
      </c>
      <c r="M131" s="47">
        <v>16.68</v>
      </c>
      <c r="N131" s="47">
        <v>53.3</v>
      </c>
      <c r="O131" s="47">
        <v>138.80000000000001</v>
      </c>
      <c r="P131" s="47">
        <v>199</v>
      </c>
      <c r="Q131" s="47">
        <v>94.6</v>
      </c>
      <c r="R131">
        <v>31.4</v>
      </c>
      <c r="S131">
        <v>5.0999999999999996</v>
      </c>
      <c r="T131">
        <v>24.2</v>
      </c>
      <c r="U131">
        <v>0</v>
      </c>
      <c r="V131">
        <v>51.1</v>
      </c>
      <c r="W131">
        <v>2589</v>
      </c>
      <c r="X131">
        <v>65</v>
      </c>
      <c r="Y131">
        <v>95.6</v>
      </c>
      <c r="Z131">
        <v>0</v>
      </c>
      <c r="AA131">
        <v>0</v>
      </c>
      <c r="AB131">
        <v>0</v>
      </c>
      <c r="AC131">
        <v>0</v>
      </c>
    </row>
    <row r="132" spans="1:29">
      <c r="A132">
        <v>695</v>
      </c>
      <c r="B132" t="s">
        <v>3706</v>
      </c>
      <c r="C132" t="s">
        <v>834</v>
      </c>
      <c r="D132" t="s">
        <v>3707</v>
      </c>
      <c r="E132" t="s">
        <v>3708</v>
      </c>
      <c r="F132" s="42">
        <v>42918</v>
      </c>
      <c r="G132">
        <v>2017</v>
      </c>
      <c r="H132">
        <v>7</v>
      </c>
      <c r="I132">
        <v>26</v>
      </c>
      <c r="J132">
        <v>20.59</v>
      </c>
      <c r="K132">
        <v>78.959999999999994</v>
      </c>
      <c r="L132">
        <v>1380</v>
      </c>
      <c r="M132" s="47">
        <v>16.45</v>
      </c>
      <c r="N132" s="47">
        <v>78.7</v>
      </c>
      <c r="O132" s="47">
        <v>133.30000000000001</v>
      </c>
      <c r="P132" s="47">
        <v>192</v>
      </c>
      <c r="Q132" s="47">
        <v>85.1</v>
      </c>
      <c r="R132">
        <v>26.2</v>
      </c>
      <c r="S132">
        <v>3.7</v>
      </c>
      <c r="T132">
        <v>27.7</v>
      </c>
      <c r="U132">
        <v>0</v>
      </c>
      <c r="V132">
        <v>43.5</v>
      </c>
      <c r="W132">
        <v>2594</v>
      </c>
      <c r="X132">
        <v>78.2</v>
      </c>
      <c r="Y132">
        <v>85.2</v>
      </c>
      <c r="Z132">
        <v>0</v>
      </c>
      <c r="AA132">
        <v>0</v>
      </c>
      <c r="AB132">
        <v>0</v>
      </c>
      <c r="AC132">
        <v>0</v>
      </c>
    </row>
    <row r="133" spans="1:29">
      <c r="A133">
        <v>696</v>
      </c>
      <c r="B133" t="s">
        <v>3706</v>
      </c>
      <c r="C133" t="s">
        <v>834</v>
      </c>
      <c r="D133" t="s">
        <v>3707</v>
      </c>
      <c r="E133" t="s">
        <v>3708</v>
      </c>
      <c r="F133" s="42">
        <v>42925</v>
      </c>
      <c r="G133">
        <v>2017</v>
      </c>
      <c r="H133">
        <v>7</v>
      </c>
      <c r="I133">
        <v>27</v>
      </c>
      <c r="J133">
        <v>20.59</v>
      </c>
      <c r="K133">
        <v>78.959999999999994</v>
      </c>
      <c r="L133">
        <v>1380</v>
      </c>
      <c r="M133" s="47">
        <v>11.65</v>
      </c>
      <c r="N133" s="47">
        <v>69.5</v>
      </c>
      <c r="O133" s="47">
        <v>113.9</v>
      </c>
      <c r="P133" s="47">
        <v>181</v>
      </c>
      <c r="Q133" s="47">
        <v>101</v>
      </c>
      <c r="R133">
        <v>25.9</v>
      </c>
      <c r="S133">
        <v>7.3</v>
      </c>
      <c r="T133">
        <v>28.6</v>
      </c>
      <c r="U133">
        <v>0</v>
      </c>
      <c r="V133">
        <v>51.2</v>
      </c>
      <c r="W133">
        <v>2594</v>
      </c>
      <c r="X133">
        <v>65.8</v>
      </c>
      <c r="Y133">
        <v>83.5</v>
      </c>
      <c r="Z133">
        <v>0</v>
      </c>
      <c r="AA133">
        <v>0</v>
      </c>
      <c r="AB133">
        <v>0</v>
      </c>
      <c r="AC133">
        <v>0</v>
      </c>
    </row>
    <row r="134" spans="1:29">
      <c r="A134">
        <v>697</v>
      </c>
      <c r="B134" t="s">
        <v>3706</v>
      </c>
      <c r="C134" t="s">
        <v>834</v>
      </c>
      <c r="D134" t="s">
        <v>3707</v>
      </c>
      <c r="E134" t="s">
        <v>3708</v>
      </c>
      <c r="F134" s="42">
        <v>42932</v>
      </c>
      <c r="G134">
        <v>2017</v>
      </c>
      <c r="H134">
        <v>7</v>
      </c>
      <c r="I134">
        <v>28</v>
      </c>
      <c r="J134">
        <v>20.59</v>
      </c>
      <c r="K134">
        <v>78.959999999999994</v>
      </c>
      <c r="L134">
        <v>1380</v>
      </c>
      <c r="M134" s="47">
        <v>11.4</v>
      </c>
      <c r="N134" s="47">
        <v>61</v>
      </c>
      <c r="O134" s="47">
        <v>102.7</v>
      </c>
      <c r="P134" s="47">
        <v>154</v>
      </c>
      <c r="Q134" s="47">
        <v>76.8</v>
      </c>
      <c r="R134">
        <v>35</v>
      </c>
      <c r="S134">
        <v>1.8</v>
      </c>
      <c r="T134">
        <v>21.1</v>
      </c>
      <c r="U134">
        <v>0</v>
      </c>
      <c r="V134">
        <v>51.4</v>
      </c>
      <c r="W134">
        <v>2594</v>
      </c>
      <c r="X134">
        <v>68.2</v>
      </c>
      <c r="Y134">
        <v>84.4</v>
      </c>
      <c r="Z134">
        <v>0</v>
      </c>
      <c r="AA134">
        <v>0</v>
      </c>
      <c r="AB134">
        <v>0</v>
      </c>
      <c r="AC134">
        <v>0</v>
      </c>
    </row>
    <row r="135" spans="1:29">
      <c r="A135">
        <v>698</v>
      </c>
      <c r="B135" t="s">
        <v>3706</v>
      </c>
      <c r="C135" t="s">
        <v>834</v>
      </c>
      <c r="D135" t="s">
        <v>3707</v>
      </c>
      <c r="E135" t="s">
        <v>3708</v>
      </c>
      <c r="F135" s="42">
        <v>42939</v>
      </c>
      <c r="G135">
        <v>2017</v>
      </c>
      <c r="H135">
        <v>7</v>
      </c>
      <c r="I135">
        <v>29</v>
      </c>
      <c r="J135">
        <v>20.59</v>
      </c>
      <c r="K135">
        <v>78.959999999999994</v>
      </c>
      <c r="L135">
        <v>1380</v>
      </c>
      <c r="M135" s="47">
        <v>8.66</v>
      </c>
      <c r="N135" s="47">
        <v>60.3</v>
      </c>
      <c r="O135" s="47">
        <v>85.6</v>
      </c>
      <c r="P135" s="47">
        <v>128</v>
      </c>
      <c r="Q135" s="47">
        <v>72.099999999999994</v>
      </c>
      <c r="R135">
        <v>25.6</v>
      </c>
      <c r="S135">
        <v>3.5</v>
      </c>
      <c r="T135">
        <v>30</v>
      </c>
      <c r="U135">
        <v>0</v>
      </c>
      <c r="V135">
        <v>51.4</v>
      </c>
      <c r="W135">
        <v>2594</v>
      </c>
      <c r="X135">
        <v>61.5</v>
      </c>
      <c r="Y135">
        <v>94.4</v>
      </c>
      <c r="Z135">
        <v>0</v>
      </c>
      <c r="AA135">
        <v>0</v>
      </c>
      <c r="AB135">
        <v>0</v>
      </c>
      <c r="AC135">
        <v>0</v>
      </c>
    </row>
    <row r="136" spans="1:29">
      <c r="A136">
        <v>699</v>
      </c>
      <c r="B136" t="s">
        <v>3706</v>
      </c>
      <c r="C136" t="s">
        <v>834</v>
      </c>
      <c r="D136" t="s">
        <v>3707</v>
      </c>
      <c r="E136" t="s">
        <v>3708</v>
      </c>
      <c r="F136" s="42">
        <v>42946</v>
      </c>
      <c r="G136">
        <v>2017</v>
      </c>
      <c r="H136">
        <v>7</v>
      </c>
      <c r="I136">
        <v>30</v>
      </c>
      <c r="J136">
        <v>20.59</v>
      </c>
      <c r="K136">
        <v>78.959999999999994</v>
      </c>
      <c r="L136">
        <v>1380</v>
      </c>
      <c r="M136" s="47">
        <v>9.84</v>
      </c>
      <c r="N136" s="47">
        <v>61.6</v>
      </c>
      <c r="O136" s="47">
        <v>123.2</v>
      </c>
      <c r="P136" s="47">
        <v>178</v>
      </c>
      <c r="Q136" s="47">
        <v>95.4</v>
      </c>
      <c r="R136">
        <v>33.6</v>
      </c>
      <c r="S136">
        <v>0.9</v>
      </c>
      <c r="T136">
        <v>30.2</v>
      </c>
      <c r="U136">
        <v>0</v>
      </c>
      <c r="V136">
        <v>48.7</v>
      </c>
      <c r="W136">
        <v>2594</v>
      </c>
      <c r="X136">
        <v>68.7</v>
      </c>
      <c r="Y136">
        <v>87.7</v>
      </c>
      <c r="Z136">
        <v>0</v>
      </c>
      <c r="AA136">
        <v>0</v>
      </c>
      <c r="AB136">
        <v>0</v>
      </c>
      <c r="AC136">
        <v>0</v>
      </c>
    </row>
    <row r="137" spans="1:29">
      <c r="A137">
        <v>700</v>
      </c>
      <c r="B137" t="s">
        <v>3706</v>
      </c>
      <c r="C137" t="s">
        <v>834</v>
      </c>
      <c r="D137" t="s">
        <v>3707</v>
      </c>
      <c r="E137" t="s">
        <v>3708</v>
      </c>
      <c r="F137" s="42">
        <v>42953</v>
      </c>
      <c r="G137">
        <v>2017</v>
      </c>
      <c r="H137">
        <v>8</v>
      </c>
      <c r="I137">
        <v>31</v>
      </c>
      <c r="J137">
        <v>20.59</v>
      </c>
      <c r="K137">
        <v>78.959999999999994</v>
      </c>
      <c r="L137">
        <v>1380</v>
      </c>
      <c r="M137" s="47">
        <v>8.57</v>
      </c>
      <c r="N137" s="47">
        <v>10</v>
      </c>
      <c r="O137" s="47">
        <v>120.9</v>
      </c>
      <c r="P137" s="47">
        <v>180</v>
      </c>
      <c r="Q137" s="47">
        <v>94.5</v>
      </c>
      <c r="R137">
        <v>27.3</v>
      </c>
      <c r="S137">
        <v>0</v>
      </c>
      <c r="T137">
        <v>23.8</v>
      </c>
      <c r="U137">
        <v>0</v>
      </c>
      <c r="V137">
        <v>44.6</v>
      </c>
      <c r="W137">
        <v>2598</v>
      </c>
      <c r="X137">
        <v>70.400000000000006</v>
      </c>
      <c r="Y137">
        <v>97.1</v>
      </c>
      <c r="Z137">
        <v>0</v>
      </c>
      <c r="AA137">
        <v>0</v>
      </c>
      <c r="AB137">
        <v>0</v>
      </c>
      <c r="AC137">
        <v>0</v>
      </c>
    </row>
    <row r="138" spans="1:29">
      <c r="A138">
        <v>701</v>
      </c>
      <c r="B138" t="s">
        <v>3706</v>
      </c>
      <c r="C138" t="s">
        <v>834</v>
      </c>
      <c r="D138" t="s">
        <v>3707</v>
      </c>
      <c r="E138" t="s">
        <v>3708</v>
      </c>
      <c r="F138" s="42">
        <v>42960</v>
      </c>
      <c r="G138">
        <v>2017</v>
      </c>
      <c r="H138">
        <v>8</v>
      </c>
      <c r="I138">
        <v>32</v>
      </c>
      <c r="J138">
        <v>20.59</v>
      </c>
      <c r="K138">
        <v>78.959999999999994</v>
      </c>
      <c r="L138">
        <v>1380</v>
      </c>
      <c r="M138" s="47">
        <v>5.75</v>
      </c>
      <c r="N138" s="47">
        <v>41.8</v>
      </c>
      <c r="O138" s="47">
        <v>130.1</v>
      </c>
      <c r="P138" s="47">
        <v>193</v>
      </c>
      <c r="Q138" s="47">
        <v>93.2</v>
      </c>
      <c r="R138">
        <v>25.8</v>
      </c>
      <c r="S138">
        <v>5.7</v>
      </c>
      <c r="T138">
        <v>28.9</v>
      </c>
      <c r="U138">
        <v>0</v>
      </c>
      <c r="V138">
        <v>53</v>
      </c>
      <c r="W138">
        <v>2598</v>
      </c>
      <c r="X138">
        <v>73.900000000000006</v>
      </c>
      <c r="Y138">
        <v>90.2</v>
      </c>
      <c r="Z138">
        <v>0</v>
      </c>
      <c r="AA138">
        <v>0</v>
      </c>
      <c r="AB138">
        <v>0</v>
      </c>
      <c r="AC138">
        <v>0</v>
      </c>
    </row>
    <row r="139" spans="1:29">
      <c r="A139">
        <v>702</v>
      </c>
      <c r="B139" t="s">
        <v>3706</v>
      </c>
      <c r="C139" t="s">
        <v>834</v>
      </c>
      <c r="D139" t="s">
        <v>3707</v>
      </c>
      <c r="E139" t="s">
        <v>3708</v>
      </c>
      <c r="F139" s="42">
        <v>42967</v>
      </c>
      <c r="G139">
        <v>2017</v>
      </c>
      <c r="H139">
        <v>8</v>
      </c>
      <c r="I139">
        <v>33</v>
      </c>
      <c r="J139">
        <v>20.59</v>
      </c>
      <c r="K139">
        <v>78.959999999999994</v>
      </c>
      <c r="L139">
        <v>1380</v>
      </c>
      <c r="M139" s="47">
        <v>6.28</v>
      </c>
      <c r="N139" s="47">
        <v>48.7</v>
      </c>
      <c r="O139" s="47">
        <v>107.9</v>
      </c>
      <c r="P139" s="47">
        <v>166</v>
      </c>
      <c r="Q139" s="47">
        <v>87.7</v>
      </c>
      <c r="R139">
        <v>25</v>
      </c>
      <c r="S139">
        <v>9.3000000000000007</v>
      </c>
      <c r="T139">
        <v>15.7</v>
      </c>
      <c r="U139">
        <v>0</v>
      </c>
      <c r="V139">
        <v>54.6</v>
      </c>
      <c r="W139">
        <v>2598</v>
      </c>
      <c r="X139">
        <v>69.5</v>
      </c>
      <c r="Y139">
        <v>92</v>
      </c>
      <c r="Z139">
        <v>0</v>
      </c>
      <c r="AA139">
        <v>0</v>
      </c>
      <c r="AB139">
        <v>0</v>
      </c>
      <c r="AC139">
        <v>0</v>
      </c>
    </row>
    <row r="140" spans="1:29">
      <c r="A140">
        <v>703</v>
      </c>
      <c r="B140" t="s">
        <v>3706</v>
      </c>
      <c r="C140" t="s">
        <v>834</v>
      </c>
      <c r="D140" t="s">
        <v>3707</v>
      </c>
      <c r="E140" t="s">
        <v>3708</v>
      </c>
      <c r="F140" s="42">
        <v>42974</v>
      </c>
      <c r="G140">
        <v>2017</v>
      </c>
      <c r="H140">
        <v>8</v>
      </c>
      <c r="I140">
        <v>34</v>
      </c>
      <c r="J140">
        <v>20.59</v>
      </c>
      <c r="K140">
        <v>78.959999999999994</v>
      </c>
      <c r="L140">
        <v>1380</v>
      </c>
      <c r="M140" s="47">
        <v>2.37</v>
      </c>
      <c r="N140" s="47">
        <v>0</v>
      </c>
      <c r="O140" s="47">
        <v>120.8</v>
      </c>
      <c r="P140" s="47">
        <v>197</v>
      </c>
      <c r="Q140" s="47">
        <v>87.5</v>
      </c>
      <c r="R140">
        <v>21.1</v>
      </c>
      <c r="S140">
        <v>5.8</v>
      </c>
      <c r="T140">
        <v>26</v>
      </c>
      <c r="U140">
        <v>0</v>
      </c>
      <c r="V140">
        <v>52.8</v>
      </c>
      <c r="W140">
        <v>2598</v>
      </c>
      <c r="X140">
        <v>72.599999999999994</v>
      </c>
      <c r="Y140">
        <v>83.8</v>
      </c>
      <c r="Z140">
        <v>0</v>
      </c>
      <c r="AA140">
        <v>0</v>
      </c>
      <c r="AB140">
        <v>0</v>
      </c>
      <c r="AC140">
        <v>0</v>
      </c>
    </row>
    <row r="141" spans="1:29">
      <c r="A141">
        <v>704</v>
      </c>
      <c r="B141" t="s">
        <v>3706</v>
      </c>
      <c r="C141" t="s">
        <v>834</v>
      </c>
      <c r="D141" t="s">
        <v>3707</v>
      </c>
      <c r="E141" t="s">
        <v>3708</v>
      </c>
      <c r="F141" s="42">
        <v>42981</v>
      </c>
      <c r="G141">
        <v>2017</v>
      </c>
      <c r="H141">
        <v>9</v>
      </c>
      <c r="I141">
        <v>35</v>
      </c>
      <c r="J141">
        <v>20.59</v>
      </c>
      <c r="K141">
        <v>78.959999999999994</v>
      </c>
      <c r="L141">
        <v>1380</v>
      </c>
      <c r="M141" s="47">
        <v>4.7699999999999996</v>
      </c>
      <c r="N141" s="47">
        <v>33.799999999999997</v>
      </c>
      <c r="O141" s="47">
        <v>108</v>
      </c>
      <c r="P141" s="47">
        <v>150</v>
      </c>
      <c r="Q141" s="47">
        <v>77.400000000000006</v>
      </c>
      <c r="R141">
        <v>30.8</v>
      </c>
      <c r="S141">
        <v>8.5</v>
      </c>
      <c r="T141">
        <v>18.399999999999999</v>
      </c>
      <c r="U141">
        <v>0</v>
      </c>
      <c r="V141">
        <v>50</v>
      </c>
      <c r="W141">
        <v>2602</v>
      </c>
      <c r="X141">
        <v>74.099999999999994</v>
      </c>
      <c r="Y141">
        <v>96.8</v>
      </c>
      <c r="Z141">
        <v>0</v>
      </c>
      <c r="AA141">
        <v>0</v>
      </c>
      <c r="AB141">
        <v>0</v>
      </c>
      <c r="AC141">
        <v>0</v>
      </c>
    </row>
    <row r="142" spans="1:29">
      <c r="A142">
        <v>705</v>
      </c>
      <c r="B142" t="s">
        <v>3706</v>
      </c>
      <c r="C142" t="s">
        <v>834</v>
      </c>
      <c r="D142" t="s">
        <v>3707</v>
      </c>
      <c r="E142" t="s">
        <v>3708</v>
      </c>
      <c r="F142" s="42">
        <v>42988</v>
      </c>
      <c r="G142">
        <v>2017</v>
      </c>
      <c r="H142">
        <v>9</v>
      </c>
      <c r="I142">
        <v>36</v>
      </c>
      <c r="J142">
        <v>20.59</v>
      </c>
      <c r="K142">
        <v>78.959999999999994</v>
      </c>
      <c r="L142">
        <v>1380</v>
      </c>
      <c r="M142" s="47">
        <v>3.15</v>
      </c>
      <c r="N142" s="47">
        <v>60.4</v>
      </c>
      <c r="O142" s="47">
        <v>110</v>
      </c>
      <c r="P142" s="47">
        <v>171</v>
      </c>
      <c r="Q142" s="47">
        <v>96.7</v>
      </c>
      <c r="R142">
        <v>32.799999999999997</v>
      </c>
      <c r="S142">
        <v>5.6</v>
      </c>
      <c r="T142">
        <v>15.8</v>
      </c>
      <c r="U142">
        <v>0</v>
      </c>
      <c r="V142">
        <v>46.5</v>
      </c>
      <c r="W142">
        <v>2602</v>
      </c>
      <c r="X142">
        <v>68</v>
      </c>
      <c r="Y142">
        <v>80.099999999999994</v>
      </c>
      <c r="Z142">
        <v>0</v>
      </c>
      <c r="AA142">
        <v>0</v>
      </c>
      <c r="AB142">
        <v>0</v>
      </c>
      <c r="AC142">
        <v>0</v>
      </c>
    </row>
    <row r="143" spans="1:29">
      <c r="A143">
        <v>706</v>
      </c>
      <c r="B143" t="s">
        <v>3706</v>
      </c>
      <c r="C143" t="s">
        <v>834</v>
      </c>
      <c r="D143" t="s">
        <v>3707</v>
      </c>
      <c r="E143" t="s">
        <v>3708</v>
      </c>
      <c r="F143" s="42">
        <v>42995</v>
      </c>
      <c r="G143">
        <v>2017</v>
      </c>
      <c r="H143">
        <v>9</v>
      </c>
      <c r="I143">
        <v>37</v>
      </c>
      <c r="J143">
        <v>20.59</v>
      </c>
      <c r="K143">
        <v>78.959999999999994</v>
      </c>
      <c r="L143">
        <v>1380</v>
      </c>
      <c r="M143" s="47">
        <v>4.3899999999999997</v>
      </c>
      <c r="N143" s="47">
        <v>56.3</v>
      </c>
      <c r="O143" s="47">
        <v>103.6</v>
      </c>
      <c r="P143" s="47">
        <v>159</v>
      </c>
      <c r="Q143" s="47">
        <v>76.900000000000006</v>
      </c>
      <c r="R143">
        <v>30.2</v>
      </c>
      <c r="S143">
        <v>6.4</v>
      </c>
      <c r="T143">
        <v>32.4</v>
      </c>
      <c r="U143">
        <v>0</v>
      </c>
      <c r="V143">
        <v>45.5</v>
      </c>
      <c r="W143">
        <v>2602</v>
      </c>
      <c r="X143">
        <v>70.7</v>
      </c>
      <c r="Y143">
        <v>94.3</v>
      </c>
      <c r="Z143">
        <v>0</v>
      </c>
      <c r="AA143">
        <v>0</v>
      </c>
      <c r="AB143">
        <v>0</v>
      </c>
      <c r="AC143">
        <v>0</v>
      </c>
    </row>
    <row r="144" spans="1:29">
      <c r="A144">
        <v>707</v>
      </c>
      <c r="B144" t="s">
        <v>3706</v>
      </c>
      <c r="C144" t="s">
        <v>834</v>
      </c>
      <c r="D144" t="s">
        <v>3707</v>
      </c>
      <c r="E144" t="s">
        <v>3708</v>
      </c>
      <c r="F144" s="42">
        <v>43002</v>
      </c>
      <c r="G144">
        <v>2017</v>
      </c>
      <c r="H144">
        <v>9</v>
      </c>
      <c r="I144">
        <v>38</v>
      </c>
      <c r="J144">
        <v>20.59</v>
      </c>
      <c r="K144">
        <v>78.959999999999994</v>
      </c>
      <c r="L144">
        <v>1380</v>
      </c>
      <c r="M144" s="47">
        <v>8.75</v>
      </c>
      <c r="N144" s="47">
        <v>0</v>
      </c>
      <c r="O144" s="47">
        <v>129.30000000000001</v>
      </c>
      <c r="P144" s="47">
        <v>176</v>
      </c>
      <c r="Q144" s="47">
        <v>93.2</v>
      </c>
      <c r="R144">
        <v>34.1</v>
      </c>
      <c r="S144">
        <v>4.5</v>
      </c>
      <c r="T144">
        <v>29.1</v>
      </c>
      <c r="U144">
        <v>0</v>
      </c>
      <c r="V144">
        <v>52.3</v>
      </c>
      <c r="W144">
        <v>2602</v>
      </c>
      <c r="X144">
        <v>62.4</v>
      </c>
      <c r="Y144">
        <v>87</v>
      </c>
      <c r="Z144">
        <v>0</v>
      </c>
      <c r="AA144">
        <v>0</v>
      </c>
      <c r="AB144">
        <v>0</v>
      </c>
      <c r="AC144">
        <v>0</v>
      </c>
    </row>
    <row r="145" spans="1:29">
      <c r="A145">
        <v>708</v>
      </c>
      <c r="B145" t="s">
        <v>3706</v>
      </c>
      <c r="C145" t="s">
        <v>834</v>
      </c>
      <c r="D145" t="s">
        <v>3707</v>
      </c>
      <c r="E145" t="s">
        <v>3708</v>
      </c>
      <c r="F145" s="42">
        <v>43009</v>
      </c>
      <c r="G145">
        <v>2017</v>
      </c>
      <c r="H145">
        <v>10</v>
      </c>
      <c r="I145">
        <v>39</v>
      </c>
      <c r="J145">
        <v>20.59</v>
      </c>
      <c r="K145">
        <v>78.959999999999994</v>
      </c>
      <c r="L145">
        <v>1380</v>
      </c>
      <c r="M145" s="47">
        <v>3.77</v>
      </c>
      <c r="N145" s="47">
        <v>70.599999999999994</v>
      </c>
      <c r="O145" s="47">
        <v>73.7</v>
      </c>
      <c r="P145" s="47">
        <v>106</v>
      </c>
      <c r="Q145" s="47">
        <v>75.400000000000006</v>
      </c>
      <c r="R145">
        <v>25.4</v>
      </c>
      <c r="S145">
        <v>7.3</v>
      </c>
      <c r="T145">
        <v>22.2</v>
      </c>
      <c r="U145">
        <v>0</v>
      </c>
      <c r="V145">
        <v>52.1</v>
      </c>
      <c r="W145">
        <v>2606</v>
      </c>
      <c r="X145">
        <v>69.400000000000006</v>
      </c>
      <c r="Y145">
        <v>93.3</v>
      </c>
      <c r="Z145">
        <v>0</v>
      </c>
      <c r="AA145">
        <v>0</v>
      </c>
      <c r="AB145">
        <v>0</v>
      </c>
      <c r="AC145">
        <v>0</v>
      </c>
    </row>
    <row r="146" spans="1:29">
      <c r="A146">
        <v>709</v>
      </c>
      <c r="B146" t="s">
        <v>3706</v>
      </c>
      <c r="C146" t="s">
        <v>834</v>
      </c>
      <c r="D146" t="s">
        <v>3707</v>
      </c>
      <c r="E146" t="s">
        <v>3708</v>
      </c>
      <c r="F146" s="42">
        <v>43016</v>
      </c>
      <c r="G146">
        <v>2017</v>
      </c>
      <c r="H146">
        <v>10</v>
      </c>
      <c r="I146">
        <v>40</v>
      </c>
      <c r="J146">
        <v>20.59</v>
      </c>
      <c r="K146">
        <v>78.959999999999994</v>
      </c>
      <c r="L146">
        <v>1380</v>
      </c>
      <c r="M146" s="47">
        <v>3.51</v>
      </c>
      <c r="N146" s="47">
        <v>51.1</v>
      </c>
      <c r="O146" s="47">
        <v>111.6</v>
      </c>
      <c r="P146" s="47">
        <v>176</v>
      </c>
      <c r="Q146" s="47">
        <v>81.2</v>
      </c>
      <c r="R146">
        <v>23</v>
      </c>
      <c r="S146">
        <v>11</v>
      </c>
      <c r="T146">
        <v>17.7</v>
      </c>
      <c r="U146">
        <v>0</v>
      </c>
      <c r="V146">
        <v>48.9</v>
      </c>
      <c r="W146">
        <v>2606</v>
      </c>
      <c r="X146">
        <v>67.099999999999994</v>
      </c>
      <c r="Y146">
        <v>88.3</v>
      </c>
      <c r="Z146">
        <v>0</v>
      </c>
      <c r="AA146">
        <v>0</v>
      </c>
      <c r="AB146">
        <v>0</v>
      </c>
      <c r="AC146">
        <v>0</v>
      </c>
    </row>
    <row r="147" spans="1:29">
      <c r="A147">
        <v>710</v>
      </c>
      <c r="B147" t="s">
        <v>3706</v>
      </c>
      <c r="C147" t="s">
        <v>834</v>
      </c>
      <c r="D147" t="s">
        <v>3707</v>
      </c>
      <c r="E147" t="s">
        <v>3708</v>
      </c>
      <c r="F147" s="42">
        <v>43023</v>
      </c>
      <c r="G147">
        <v>2017</v>
      </c>
      <c r="H147">
        <v>10</v>
      </c>
      <c r="I147">
        <v>41</v>
      </c>
      <c r="J147">
        <v>20.59</v>
      </c>
      <c r="K147">
        <v>78.959999999999994</v>
      </c>
      <c r="L147">
        <v>1380</v>
      </c>
      <c r="M147" s="47">
        <v>3.34</v>
      </c>
      <c r="N147" s="47">
        <v>82.9</v>
      </c>
      <c r="O147" s="47">
        <v>115.2</v>
      </c>
      <c r="P147" s="47">
        <v>174</v>
      </c>
      <c r="Q147" s="47">
        <v>74.7</v>
      </c>
      <c r="R147">
        <v>34.299999999999997</v>
      </c>
      <c r="S147">
        <v>11.5</v>
      </c>
      <c r="T147">
        <v>23.1</v>
      </c>
      <c r="U147">
        <v>0</v>
      </c>
      <c r="V147">
        <v>41.6</v>
      </c>
      <c r="W147">
        <v>2606</v>
      </c>
      <c r="X147">
        <v>67.2</v>
      </c>
      <c r="Y147">
        <v>87.5</v>
      </c>
      <c r="Z147">
        <v>0</v>
      </c>
      <c r="AA147">
        <v>0</v>
      </c>
      <c r="AB147">
        <v>0</v>
      </c>
      <c r="AC147">
        <v>0</v>
      </c>
    </row>
    <row r="148" spans="1:29">
      <c r="A148">
        <v>711</v>
      </c>
      <c r="B148" t="s">
        <v>3706</v>
      </c>
      <c r="C148" t="s">
        <v>834</v>
      </c>
      <c r="D148" t="s">
        <v>3707</v>
      </c>
      <c r="E148" t="s">
        <v>3708</v>
      </c>
      <c r="F148" s="42">
        <v>43030</v>
      </c>
      <c r="G148">
        <v>2017</v>
      </c>
      <c r="H148">
        <v>10</v>
      </c>
      <c r="I148">
        <v>42</v>
      </c>
      <c r="J148">
        <v>20.59</v>
      </c>
      <c r="K148">
        <v>78.959999999999994</v>
      </c>
      <c r="L148">
        <v>1380</v>
      </c>
      <c r="M148" s="47">
        <v>6.04</v>
      </c>
      <c r="N148" s="47">
        <v>0</v>
      </c>
      <c r="O148" s="47">
        <v>138.80000000000001</v>
      </c>
      <c r="P148" s="47">
        <v>205</v>
      </c>
      <c r="Q148" s="47">
        <v>84.5</v>
      </c>
      <c r="R148">
        <v>26.3</v>
      </c>
      <c r="S148">
        <v>1.9</v>
      </c>
      <c r="T148">
        <v>29</v>
      </c>
      <c r="U148">
        <v>0</v>
      </c>
      <c r="V148">
        <v>52.9</v>
      </c>
      <c r="W148">
        <v>2606</v>
      </c>
      <c r="X148">
        <v>63.5</v>
      </c>
      <c r="Y148">
        <v>69</v>
      </c>
      <c r="Z148">
        <v>0</v>
      </c>
      <c r="AA148">
        <v>1</v>
      </c>
      <c r="AB148">
        <v>0</v>
      </c>
      <c r="AC148">
        <v>1</v>
      </c>
    </row>
    <row r="149" spans="1:29">
      <c r="A149">
        <v>712</v>
      </c>
      <c r="B149" t="s">
        <v>3706</v>
      </c>
      <c r="C149" t="s">
        <v>834</v>
      </c>
      <c r="D149" t="s">
        <v>3707</v>
      </c>
      <c r="E149" t="s">
        <v>3708</v>
      </c>
      <c r="F149" s="42">
        <v>43037</v>
      </c>
      <c r="G149">
        <v>2017</v>
      </c>
      <c r="H149">
        <v>10</v>
      </c>
      <c r="I149">
        <v>43</v>
      </c>
      <c r="J149">
        <v>20.59</v>
      </c>
      <c r="K149">
        <v>78.959999999999994</v>
      </c>
      <c r="L149">
        <v>1380</v>
      </c>
      <c r="M149" s="47">
        <v>6.27</v>
      </c>
      <c r="N149" s="47">
        <v>92.3</v>
      </c>
      <c r="O149" s="47">
        <v>67.400000000000006</v>
      </c>
      <c r="P149" s="47">
        <v>80</v>
      </c>
      <c r="Q149" s="47">
        <v>68.599999999999994</v>
      </c>
      <c r="R149">
        <v>31.4</v>
      </c>
      <c r="S149">
        <v>3.9</v>
      </c>
      <c r="T149">
        <v>37.299999999999997</v>
      </c>
      <c r="U149">
        <v>0</v>
      </c>
      <c r="V149">
        <v>52.7</v>
      </c>
      <c r="W149">
        <v>2606</v>
      </c>
      <c r="X149">
        <v>67.2</v>
      </c>
      <c r="Y149">
        <v>90.6</v>
      </c>
      <c r="Z149">
        <v>0</v>
      </c>
      <c r="AA149">
        <v>0</v>
      </c>
      <c r="AB149">
        <v>0</v>
      </c>
      <c r="AC149">
        <v>0</v>
      </c>
    </row>
    <row r="150" spans="1:29">
      <c r="A150">
        <v>713</v>
      </c>
      <c r="B150" t="s">
        <v>3706</v>
      </c>
      <c r="C150" t="s">
        <v>834</v>
      </c>
      <c r="D150" t="s">
        <v>3707</v>
      </c>
      <c r="E150" t="s">
        <v>3708</v>
      </c>
      <c r="F150" s="42">
        <v>43044</v>
      </c>
      <c r="G150">
        <v>2017</v>
      </c>
      <c r="H150">
        <v>11</v>
      </c>
      <c r="I150">
        <v>44</v>
      </c>
      <c r="J150">
        <v>20.59</v>
      </c>
      <c r="K150">
        <v>78.959999999999994</v>
      </c>
      <c r="L150">
        <v>1380</v>
      </c>
      <c r="M150" s="47">
        <v>4.68</v>
      </c>
      <c r="N150" s="47">
        <v>77.099999999999994</v>
      </c>
      <c r="O150" s="47">
        <v>130.9</v>
      </c>
      <c r="P150" s="47">
        <v>200</v>
      </c>
      <c r="Q150" s="47">
        <v>113.5</v>
      </c>
      <c r="R150">
        <v>39.799999999999997</v>
      </c>
      <c r="S150">
        <v>0.8</v>
      </c>
      <c r="T150">
        <v>16.600000000000001</v>
      </c>
      <c r="U150">
        <v>0</v>
      </c>
      <c r="V150">
        <v>48.3</v>
      </c>
      <c r="W150">
        <v>2610</v>
      </c>
      <c r="X150">
        <v>76.8</v>
      </c>
      <c r="Y150">
        <v>88.8</v>
      </c>
      <c r="Z150">
        <v>0</v>
      </c>
      <c r="AA150">
        <v>0</v>
      </c>
      <c r="AB150">
        <v>0</v>
      </c>
      <c r="AC150">
        <v>0</v>
      </c>
    </row>
    <row r="151" spans="1:29">
      <c r="A151">
        <v>714</v>
      </c>
      <c r="B151" t="s">
        <v>3706</v>
      </c>
      <c r="C151" t="s">
        <v>834</v>
      </c>
      <c r="D151" t="s">
        <v>3707</v>
      </c>
      <c r="E151" t="s">
        <v>3708</v>
      </c>
      <c r="F151" s="42">
        <v>43051</v>
      </c>
      <c r="G151">
        <v>2017</v>
      </c>
      <c r="H151">
        <v>11</v>
      </c>
      <c r="I151">
        <v>45</v>
      </c>
      <c r="J151">
        <v>20.59</v>
      </c>
      <c r="K151">
        <v>78.959999999999994</v>
      </c>
      <c r="L151">
        <v>1380</v>
      </c>
      <c r="M151" s="47">
        <v>5.09</v>
      </c>
      <c r="N151" s="47">
        <v>84.2</v>
      </c>
      <c r="O151" s="47">
        <v>93.6</v>
      </c>
      <c r="P151" s="47">
        <v>145</v>
      </c>
      <c r="Q151" s="47">
        <v>59.8</v>
      </c>
      <c r="R151">
        <v>32.4</v>
      </c>
      <c r="S151">
        <v>6.8</v>
      </c>
      <c r="T151">
        <v>18.3</v>
      </c>
      <c r="U151">
        <v>0</v>
      </c>
      <c r="V151">
        <v>41.1</v>
      </c>
      <c r="W151">
        <v>2610</v>
      </c>
      <c r="X151">
        <v>70</v>
      </c>
      <c r="Y151">
        <v>87.7</v>
      </c>
      <c r="Z151">
        <v>0</v>
      </c>
      <c r="AA151">
        <v>0</v>
      </c>
      <c r="AB151">
        <v>0</v>
      </c>
      <c r="AC151">
        <v>0</v>
      </c>
    </row>
    <row r="152" spans="1:29">
      <c r="A152">
        <v>715</v>
      </c>
      <c r="B152" t="s">
        <v>3706</v>
      </c>
      <c r="C152" t="s">
        <v>834</v>
      </c>
      <c r="D152" t="s">
        <v>3707</v>
      </c>
      <c r="E152" t="s">
        <v>3708</v>
      </c>
      <c r="F152" s="42">
        <v>43058</v>
      </c>
      <c r="G152">
        <v>2017</v>
      </c>
      <c r="H152">
        <v>11</v>
      </c>
      <c r="I152">
        <v>46</v>
      </c>
      <c r="J152">
        <v>20.59</v>
      </c>
      <c r="K152">
        <v>78.959999999999994</v>
      </c>
      <c r="L152">
        <v>1380</v>
      </c>
      <c r="M152" s="47">
        <v>6.09</v>
      </c>
      <c r="N152" s="47">
        <v>37.1</v>
      </c>
      <c r="O152" s="47">
        <v>107</v>
      </c>
      <c r="P152" s="47">
        <v>183</v>
      </c>
      <c r="Q152" s="47">
        <v>81.3</v>
      </c>
      <c r="R152">
        <v>20.6</v>
      </c>
      <c r="S152">
        <v>4.4000000000000004</v>
      </c>
      <c r="T152">
        <v>25.5</v>
      </c>
      <c r="U152">
        <v>0</v>
      </c>
      <c r="V152">
        <v>49.4</v>
      </c>
      <c r="W152">
        <v>2610</v>
      </c>
      <c r="X152">
        <v>73.7</v>
      </c>
      <c r="Y152">
        <v>82.6</v>
      </c>
      <c r="Z152">
        <v>0</v>
      </c>
      <c r="AA152">
        <v>0</v>
      </c>
      <c r="AB152">
        <v>0</v>
      </c>
      <c r="AC152">
        <v>0</v>
      </c>
    </row>
    <row r="153" spans="1:29">
      <c r="A153">
        <v>716</v>
      </c>
      <c r="B153" t="s">
        <v>3706</v>
      </c>
      <c r="C153" t="s">
        <v>834</v>
      </c>
      <c r="D153" t="s">
        <v>3707</v>
      </c>
      <c r="E153" t="s">
        <v>3708</v>
      </c>
      <c r="F153" s="42">
        <v>43065</v>
      </c>
      <c r="G153">
        <v>2017</v>
      </c>
      <c r="H153">
        <v>11</v>
      </c>
      <c r="I153">
        <v>47</v>
      </c>
      <c r="J153">
        <v>20.59</v>
      </c>
      <c r="K153">
        <v>78.959999999999994</v>
      </c>
      <c r="L153">
        <v>1380</v>
      </c>
      <c r="M153" s="47">
        <v>5.22</v>
      </c>
      <c r="N153" s="47">
        <v>78.599999999999994</v>
      </c>
      <c r="O153" s="47">
        <v>100.2</v>
      </c>
      <c r="P153" s="47">
        <v>147</v>
      </c>
      <c r="Q153" s="47">
        <v>80.400000000000006</v>
      </c>
      <c r="R153">
        <v>29.9</v>
      </c>
      <c r="S153">
        <v>7.1</v>
      </c>
      <c r="T153">
        <v>28.5</v>
      </c>
      <c r="U153">
        <v>0</v>
      </c>
      <c r="V153">
        <v>52.4</v>
      </c>
      <c r="W153">
        <v>2610</v>
      </c>
      <c r="X153">
        <v>70.8</v>
      </c>
      <c r="Y153">
        <v>81.599999999999994</v>
      </c>
      <c r="Z153">
        <v>0</v>
      </c>
      <c r="AA153">
        <v>0</v>
      </c>
      <c r="AB153">
        <v>0</v>
      </c>
      <c r="AC153">
        <v>0</v>
      </c>
    </row>
    <row r="154" spans="1:29">
      <c r="A154">
        <v>717</v>
      </c>
      <c r="B154" t="s">
        <v>3706</v>
      </c>
      <c r="C154" t="s">
        <v>834</v>
      </c>
      <c r="D154" t="s">
        <v>3707</v>
      </c>
      <c r="E154" t="s">
        <v>3708</v>
      </c>
      <c r="F154" s="42">
        <v>43072</v>
      </c>
      <c r="G154">
        <v>2017</v>
      </c>
      <c r="H154">
        <v>12</v>
      </c>
      <c r="I154">
        <v>48</v>
      </c>
      <c r="J154">
        <v>20.59</v>
      </c>
      <c r="K154">
        <v>78.959999999999994</v>
      </c>
      <c r="L154">
        <v>1380</v>
      </c>
      <c r="M154" s="47">
        <v>11.7</v>
      </c>
      <c r="N154" s="47">
        <v>105</v>
      </c>
      <c r="O154" s="47">
        <v>86.7</v>
      </c>
      <c r="P154" s="47">
        <v>133</v>
      </c>
      <c r="Q154" s="47">
        <v>73.3</v>
      </c>
      <c r="R154">
        <v>34.4</v>
      </c>
      <c r="S154">
        <v>4.7</v>
      </c>
      <c r="T154">
        <v>31.5</v>
      </c>
      <c r="U154">
        <v>0</v>
      </c>
      <c r="V154">
        <v>54.2</v>
      </c>
      <c r="W154">
        <v>2614</v>
      </c>
      <c r="X154">
        <v>65</v>
      </c>
      <c r="Y154">
        <v>96</v>
      </c>
      <c r="Z154">
        <v>0</v>
      </c>
      <c r="AA154">
        <v>0</v>
      </c>
      <c r="AB154">
        <v>0</v>
      </c>
      <c r="AC154">
        <v>0</v>
      </c>
    </row>
    <row r="155" spans="1:29">
      <c r="A155">
        <v>718</v>
      </c>
      <c r="B155" t="s">
        <v>3706</v>
      </c>
      <c r="C155" t="s">
        <v>834</v>
      </c>
      <c r="D155" t="s">
        <v>3707</v>
      </c>
      <c r="E155" t="s">
        <v>3708</v>
      </c>
      <c r="F155" s="42">
        <v>43079</v>
      </c>
      <c r="G155">
        <v>2017</v>
      </c>
      <c r="H155">
        <v>12</v>
      </c>
      <c r="I155">
        <v>49</v>
      </c>
      <c r="J155">
        <v>20.59</v>
      </c>
      <c r="K155">
        <v>78.959999999999994</v>
      </c>
      <c r="L155">
        <v>1380</v>
      </c>
      <c r="M155" s="47">
        <v>8.56</v>
      </c>
      <c r="N155" s="47">
        <v>95.1</v>
      </c>
      <c r="O155" s="47">
        <v>94.3</v>
      </c>
      <c r="P155" s="47">
        <v>105</v>
      </c>
      <c r="Q155" s="47">
        <v>61.6</v>
      </c>
      <c r="R155">
        <v>31.1</v>
      </c>
      <c r="S155">
        <v>7.3</v>
      </c>
      <c r="T155">
        <v>28.8</v>
      </c>
      <c r="U155">
        <v>0</v>
      </c>
      <c r="V155">
        <v>49.2</v>
      </c>
      <c r="W155">
        <v>2614</v>
      </c>
      <c r="X155">
        <v>68.8</v>
      </c>
      <c r="Y155">
        <v>89.8</v>
      </c>
      <c r="Z155">
        <v>0</v>
      </c>
      <c r="AA155">
        <v>0</v>
      </c>
      <c r="AB155">
        <v>0</v>
      </c>
      <c r="AC155">
        <v>0</v>
      </c>
    </row>
    <row r="156" spans="1:29">
      <c r="A156">
        <v>719</v>
      </c>
      <c r="B156" t="s">
        <v>3706</v>
      </c>
      <c r="C156" t="s">
        <v>834</v>
      </c>
      <c r="D156" t="s">
        <v>3707</v>
      </c>
      <c r="E156" t="s">
        <v>3708</v>
      </c>
      <c r="F156" s="42">
        <v>43086</v>
      </c>
      <c r="G156">
        <v>2017</v>
      </c>
      <c r="H156">
        <v>12</v>
      </c>
      <c r="I156">
        <v>50</v>
      </c>
      <c r="J156">
        <v>20.59</v>
      </c>
      <c r="K156">
        <v>78.959999999999994</v>
      </c>
      <c r="L156">
        <v>1380</v>
      </c>
      <c r="M156" s="47">
        <v>11.12</v>
      </c>
      <c r="N156" s="47">
        <v>20.2</v>
      </c>
      <c r="O156" s="47">
        <v>110.8</v>
      </c>
      <c r="P156" s="47">
        <v>204</v>
      </c>
      <c r="Q156" s="47">
        <v>81</v>
      </c>
      <c r="R156">
        <v>29.1</v>
      </c>
      <c r="S156">
        <v>2.6</v>
      </c>
      <c r="T156">
        <v>25.7</v>
      </c>
      <c r="U156">
        <v>0</v>
      </c>
      <c r="V156">
        <v>49.1</v>
      </c>
      <c r="W156">
        <v>2614</v>
      </c>
      <c r="X156">
        <v>76</v>
      </c>
      <c r="Y156">
        <v>82.5</v>
      </c>
      <c r="Z156">
        <v>0</v>
      </c>
      <c r="AA156">
        <v>0</v>
      </c>
      <c r="AB156">
        <v>0</v>
      </c>
      <c r="AC156">
        <v>0</v>
      </c>
    </row>
    <row r="157" spans="1:29">
      <c r="A157">
        <v>720</v>
      </c>
      <c r="B157" t="s">
        <v>3706</v>
      </c>
      <c r="C157" t="s">
        <v>834</v>
      </c>
      <c r="D157" t="s">
        <v>3707</v>
      </c>
      <c r="E157" t="s">
        <v>3708</v>
      </c>
      <c r="F157" s="42">
        <v>43093</v>
      </c>
      <c r="G157">
        <v>2017</v>
      </c>
      <c r="H157">
        <v>12</v>
      </c>
      <c r="I157">
        <v>51</v>
      </c>
      <c r="J157">
        <v>20.59</v>
      </c>
      <c r="K157">
        <v>78.959999999999994</v>
      </c>
      <c r="L157">
        <v>1380</v>
      </c>
      <c r="M157" s="47">
        <v>12.64</v>
      </c>
      <c r="N157" s="47">
        <v>75.400000000000006</v>
      </c>
      <c r="O157" s="47">
        <v>118.5</v>
      </c>
      <c r="P157" s="47">
        <v>166</v>
      </c>
      <c r="Q157" s="47">
        <v>101.1</v>
      </c>
      <c r="R157">
        <v>36.700000000000003</v>
      </c>
      <c r="S157">
        <v>1</v>
      </c>
      <c r="T157">
        <v>19.7</v>
      </c>
      <c r="U157">
        <v>0</v>
      </c>
      <c r="V157">
        <v>48.8</v>
      </c>
      <c r="W157">
        <v>2614</v>
      </c>
      <c r="X157">
        <v>73.400000000000006</v>
      </c>
      <c r="Y157">
        <v>83.5</v>
      </c>
      <c r="Z157">
        <v>0</v>
      </c>
      <c r="AA157">
        <v>0</v>
      </c>
      <c r="AB157">
        <v>0</v>
      </c>
      <c r="AC157">
        <v>0</v>
      </c>
    </row>
    <row r="158" spans="1:29">
      <c r="A158">
        <v>721</v>
      </c>
      <c r="B158" t="s">
        <v>3706</v>
      </c>
      <c r="C158" t="s">
        <v>834</v>
      </c>
      <c r="D158" t="s">
        <v>3707</v>
      </c>
      <c r="E158" t="s">
        <v>3708</v>
      </c>
      <c r="F158" s="42">
        <v>43100</v>
      </c>
      <c r="G158">
        <v>2017</v>
      </c>
      <c r="H158">
        <v>12</v>
      </c>
      <c r="I158">
        <v>52</v>
      </c>
      <c r="J158">
        <v>20.59</v>
      </c>
      <c r="K158">
        <v>78.959999999999994</v>
      </c>
      <c r="L158">
        <v>1380</v>
      </c>
      <c r="M158" s="47">
        <v>13.62</v>
      </c>
      <c r="N158" s="47">
        <v>87.8</v>
      </c>
      <c r="O158" s="47">
        <v>75.8</v>
      </c>
      <c r="P158" s="47">
        <v>123</v>
      </c>
      <c r="Q158" s="47">
        <v>66.599999999999994</v>
      </c>
      <c r="R158">
        <v>28.5</v>
      </c>
      <c r="S158">
        <v>5.7</v>
      </c>
      <c r="T158">
        <v>25.5</v>
      </c>
      <c r="U158">
        <v>2.1</v>
      </c>
      <c r="V158">
        <v>49.8</v>
      </c>
      <c r="W158">
        <v>2614</v>
      </c>
      <c r="X158">
        <v>66.2</v>
      </c>
      <c r="Y158">
        <v>88.5</v>
      </c>
      <c r="Z158">
        <v>0</v>
      </c>
      <c r="AA158">
        <v>0</v>
      </c>
      <c r="AB158">
        <v>0</v>
      </c>
      <c r="AC158">
        <v>0</v>
      </c>
    </row>
    <row r="159" spans="1:29">
      <c r="A159">
        <v>722</v>
      </c>
      <c r="B159" t="s">
        <v>3706</v>
      </c>
      <c r="C159" t="s">
        <v>834</v>
      </c>
      <c r="D159" t="s">
        <v>3707</v>
      </c>
      <c r="E159" t="s">
        <v>3708</v>
      </c>
      <c r="F159" s="42">
        <v>43107</v>
      </c>
      <c r="G159">
        <v>2018</v>
      </c>
      <c r="H159">
        <v>1</v>
      </c>
      <c r="I159">
        <v>1</v>
      </c>
      <c r="J159">
        <v>20.59</v>
      </c>
      <c r="K159">
        <v>78.959999999999994</v>
      </c>
      <c r="L159">
        <v>1380</v>
      </c>
      <c r="M159" s="47">
        <v>10.92</v>
      </c>
      <c r="N159" s="47">
        <v>96.4</v>
      </c>
      <c r="O159" s="47">
        <v>68.8</v>
      </c>
      <c r="P159" s="47">
        <v>121</v>
      </c>
      <c r="Q159" s="47">
        <v>83.3</v>
      </c>
      <c r="R159">
        <v>22.9</v>
      </c>
      <c r="S159">
        <v>9.1</v>
      </c>
      <c r="T159">
        <v>24.3</v>
      </c>
      <c r="U159">
        <v>0</v>
      </c>
      <c r="V159">
        <v>51.1</v>
      </c>
      <c r="W159">
        <v>2618</v>
      </c>
      <c r="X159">
        <v>67.5</v>
      </c>
      <c r="Y159">
        <v>94.6</v>
      </c>
      <c r="Z159">
        <v>0</v>
      </c>
      <c r="AA159">
        <v>0</v>
      </c>
      <c r="AB159">
        <v>0</v>
      </c>
      <c r="AC159">
        <v>0</v>
      </c>
    </row>
    <row r="160" spans="1:29">
      <c r="A160">
        <v>723</v>
      </c>
      <c r="B160" t="s">
        <v>3706</v>
      </c>
      <c r="C160" t="s">
        <v>834</v>
      </c>
      <c r="D160" t="s">
        <v>3707</v>
      </c>
      <c r="E160" t="s">
        <v>3708</v>
      </c>
      <c r="F160" s="42">
        <v>43114</v>
      </c>
      <c r="G160">
        <v>2018</v>
      </c>
      <c r="H160">
        <v>1</v>
      </c>
      <c r="I160">
        <v>2</v>
      </c>
      <c r="J160">
        <v>20.59</v>
      </c>
      <c r="K160">
        <v>78.959999999999994</v>
      </c>
      <c r="L160">
        <v>1380</v>
      </c>
      <c r="M160" s="47">
        <v>12.99</v>
      </c>
      <c r="N160" s="47">
        <v>45.7</v>
      </c>
      <c r="O160" s="47">
        <v>115.6</v>
      </c>
      <c r="P160" s="47">
        <v>182</v>
      </c>
      <c r="Q160" s="47">
        <v>91.2</v>
      </c>
      <c r="R160">
        <v>26.8</v>
      </c>
      <c r="S160">
        <v>1.5</v>
      </c>
      <c r="T160">
        <v>21.6</v>
      </c>
      <c r="U160">
        <v>6.4</v>
      </c>
      <c r="V160">
        <v>46.6</v>
      </c>
      <c r="W160">
        <v>2618</v>
      </c>
      <c r="X160">
        <v>67.599999999999994</v>
      </c>
      <c r="Y160">
        <v>90.7</v>
      </c>
      <c r="Z160">
        <v>0</v>
      </c>
      <c r="AA160">
        <v>0</v>
      </c>
      <c r="AB160">
        <v>0</v>
      </c>
      <c r="AC160">
        <v>0</v>
      </c>
    </row>
    <row r="161" spans="1:29">
      <c r="A161">
        <v>724</v>
      </c>
      <c r="B161" t="s">
        <v>3706</v>
      </c>
      <c r="C161" t="s">
        <v>834</v>
      </c>
      <c r="D161" t="s">
        <v>3707</v>
      </c>
      <c r="E161" t="s">
        <v>3708</v>
      </c>
      <c r="F161" s="42">
        <v>43121</v>
      </c>
      <c r="G161">
        <v>2018</v>
      </c>
      <c r="H161">
        <v>1</v>
      </c>
      <c r="I161">
        <v>3</v>
      </c>
      <c r="J161">
        <v>20.59</v>
      </c>
      <c r="K161">
        <v>78.959999999999994</v>
      </c>
      <c r="L161">
        <v>1380</v>
      </c>
      <c r="M161" s="47">
        <v>16.21</v>
      </c>
      <c r="N161" s="47">
        <v>125.5</v>
      </c>
      <c r="O161" s="47">
        <v>114.2</v>
      </c>
      <c r="P161" s="47">
        <v>164</v>
      </c>
      <c r="Q161" s="47">
        <v>83</v>
      </c>
      <c r="R161">
        <v>26.4</v>
      </c>
      <c r="S161">
        <v>0.7</v>
      </c>
      <c r="T161">
        <v>20.7</v>
      </c>
      <c r="U161">
        <v>8.1</v>
      </c>
      <c r="V161">
        <v>48.9</v>
      </c>
      <c r="W161">
        <v>2618</v>
      </c>
      <c r="X161">
        <v>71.599999999999994</v>
      </c>
      <c r="Y161">
        <v>90.7</v>
      </c>
      <c r="Z161">
        <v>0</v>
      </c>
      <c r="AA161">
        <v>0</v>
      </c>
      <c r="AB161">
        <v>0</v>
      </c>
      <c r="AC161">
        <v>0</v>
      </c>
    </row>
    <row r="162" spans="1:29">
      <c r="A162">
        <v>725</v>
      </c>
      <c r="B162" t="s">
        <v>3706</v>
      </c>
      <c r="C162" t="s">
        <v>834</v>
      </c>
      <c r="D162" t="s">
        <v>3707</v>
      </c>
      <c r="E162" t="s">
        <v>3708</v>
      </c>
      <c r="F162" s="42">
        <v>43128</v>
      </c>
      <c r="G162">
        <v>2018</v>
      </c>
      <c r="H162">
        <v>1</v>
      </c>
      <c r="I162">
        <v>4</v>
      </c>
      <c r="J162">
        <v>20.59</v>
      </c>
      <c r="K162">
        <v>78.959999999999994</v>
      </c>
      <c r="L162">
        <v>1380</v>
      </c>
      <c r="M162" s="47">
        <v>18.28</v>
      </c>
      <c r="N162" s="47">
        <v>119.6</v>
      </c>
      <c r="O162" s="47">
        <v>51.7</v>
      </c>
      <c r="P162" s="47">
        <v>32</v>
      </c>
      <c r="Q162" s="47">
        <v>58.3</v>
      </c>
      <c r="R162">
        <v>33.700000000000003</v>
      </c>
      <c r="S162">
        <v>2.7</v>
      </c>
      <c r="T162">
        <v>27.9</v>
      </c>
      <c r="U162">
        <v>11</v>
      </c>
      <c r="V162">
        <v>50.4</v>
      </c>
      <c r="W162">
        <v>2618</v>
      </c>
      <c r="X162">
        <v>74.3</v>
      </c>
      <c r="Y162">
        <v>84.3</v>
      </c>
      <c r="Z162">
        <v>0</v>
      </c>
      <c r="AA162">
        <v>0</v>
      </c>
      <c r="AB162">
        <v>0</v>
      </c>
      <c r="AC162">
        <v>0</v>
      </c>
    </row>
    <row r="163" spans="1:29">
      <c r="A163">
        <v>726</v>
      </c>
      <c r="B163" t="s">
        <v>3706</v>
      </c>
      <c r="C163" t="s">
        <v>834</v>
      </c>
      <c r="D163" t="s">
        <v>3707</v>
      </c>
      <c r="E163" t="s">
        <v>3708</v>
      </c>
      <c r="F163" s="42">
        <v>43135</v>
      </c>
      <c r="G163">
        <v>2018</v>
      </c>
      <c r="H163">
        <v>2</v>
      </c>
      <c r="I163">
        <v>5</v>
      </c>
      <c r="J163">
        <v>20.59</v>
      </c>
      <c r="K163">
        <v>78.959999999999994</v>
      </c>
      <c r="L163">
        <v>1380</v>
      </c>
      <c r="M163" s="47">
        <v>18.170000000000002</v>
      </c>
      <c r="N163" s="47">
        <v>107.2</v>
      </c>
      <c r="O163" s="47">
        <v>70.8</v>
      </c>
      <c r="P163" s="47">
        <v>111</v>
      </c>
      <c r="Q163" s="47">
        <v>55.8</v>
      </c>
      <c r="R163">
        <v>31.7</v>
      </c>
      <c r="S163">
        <v>5.6</v>
      </c>
      <c r="T163">
        <v>33.4</v>
      </c>
      <c r="U163">
        <v>3.2</v>
      </c>
      <c r="V163">
        <v>50.8</v>
      </c>
      <c r="W163">
        <v>2622</v>
      </c>
      <c r="X163">
        <v>67</v>
      </c>
      <c r="Y163">
        <v>94.1</v>
      </c>
      <c r="Z163">
        <v>0</v>
      </c>
      <c r="AA163">
        <v>0</v>
      </c>
      <c r="AB163">
        <v>0</v>
      </c>
      <c r="AC163">
        <v>0</v>
      </c>
    </row>
    <row r="164" spans="1:29">
      <c r="A164">
        <v>727</v>
      </c>
      <c r="B164" t="s">
        <v>3706</v>
      </c>
      <c r="C164" t="s">
        <v>834</v>
      </c>
      <c r="D164" t="s">
        <v>3707</v>
      </c>
      <c r="E164" t="s">
        <v>3708</v>
      </c>
      <c r="F164" s="42">
        <v>43142</v>
      </c>
      <c r="G164">
        <v>2018</v>
      </c>
      <c r="H164">
        <v>2</v>
      </c>
      <c r="I164">
        <v>6</v>
      </c>
      <c r="J164">
        <v>20.59</v>
      </c>
      <c r="K164">
        <v>78.959999999999994</v>
      </c>
      <c r="L164">
        <v>1380</v>
      </c>
      <c r="M164" s="47">
        <v>18.36</v>
      </c>
      <c r="N164" s="47">
        <v>88.7</v>
      </c>
      <c r="O164" s="47">
        <v>133.4</v>
      </c>
      <c r="P164" s="47">
        <v>198</v>
      </c>
      <c r="Q164" s="47">
        <v>80.2</v>
      </c>
      <c r="R164">
        <v>34.1</v>
      </c>
      <c r="S164">
        <v>6.5</v>
      </c>
      <c r="T164">
        <v>36.6</v>
      </c>
      <c r="U164">
        <v>14.4</v>
      </c>
      <c r="V164">
        <v>50.3</v>
      </c>
      <c r="W164">
        <v>2622</v>
      </c>
      <c r="X164">
        <v>73.599999999999994</v>
      </c>
      <c r="Y164">
        <v>83.4</v>
      </c>
      <c r="Z164">
        <v>1</v>
      </c>
      <c r="AA164">
        <v>0</v>
      </c>
      <c r="AB164">
        <v>0</v>
      </c>
      <c r="AC164">
        <v>1</v>
      </c>
    </row>
    <row r="165" spans="1:29">
      <c r="A165">
        <v>728</v>
      </c>
      <c r="B165" t="s">
        <v>3706</v>
      </c>
      <c r="C165" t="s">
        <v>834</v>
      </c>
      <c r="D165" t="s">
        <v>3707</v>
      </c>
      <c r="E165" t="s">
        <v>3708</v>
      </c>
      <c r="F165" s="42">
        <v>43149</v>
      </c>
      <c r="G165">
        <v>2018</v>
      </c>
      <c r="H165">
        <v>2</v>
      </c>
      <c r="I165">
        <v>7</v>
      </c>
      <c r="J165">
        <v>20.59</v>
      </c>
      <c r="K165">
        <v>78.959999999999994</v>
      </c>
      <c r="L165">
        <v>1380</v>
      </c>
      <c r="M165" s="47">
        <v>20.64</v>
      </c>
      <c r="N165" s="47">
        <v>103.7</v>
      </c>
      <c r="O165" s="47">
        <v>115.9</v>
      </c>
      <c r="P165" s="47">
        <v>166</v>
      </c>
      <c r="Q165" s="47">
        <v>92.3</v>
      </c>
      <c r="R165">
        <v>26.2</v>
      </c>
      <c r="S165">
        <v>27.8</v>
      </c>
      <c r="T165">
        <v>23.5</v>
      </c>
      <c r="U165">
        <v>16</v>
      </c>
      <c r="V165">
        <v>48.7</v>
      </c>
      <c r="W165">
        <v>2622</v>
      </c>
      <c r="X165">
        <v>68.900000000000006</v>
      </c>
      <c r="Y165">
        <v>93.6</v>
      </c>
      <c r="Z165">
        <v>0</v>
      </c>
      <c r="AA165">
        <v>0</v>
      </c>
      <c r="AB165">
        <v>0</v>
      </c>
      <c r="AC165">
        <v>0</v>
      </c>
    </row>
    <row r="166" spans="1:29">
      <c r="A166">
        <v>729</v>
      </c>
      <c r="B166" t="s">
        <v>3706</v>
      </c>
      <c r="C166" t="s">
        <v>834</v>
      </c>
      <c r="D166" t="s">
        <v>3707</v>
      </c>
      <c r="E166" t="s">
        <v>3708</v>
      </c>
      <c r="F166" s="42">
        <v>43156</v>
      </c>
      <c r="G166">
        <v>2018</v>
      </c>
      <c r="H166">
        <v>2</v>
      </c>
      <c r="I166">
        <v>8</v>
      </c>
      <c r="J166">
        <v>20.59</v>
      </c>
      <c r="K166">
        <v>78.959999999999994</v>
      </c>
      <c r="L166">
        <v>1380</v>
      </c>
      <c r="M166" s="47">
        <v>18.14</v>
      </c>
      <c r="N166" s="47">
        <v>100.2</v>
      </c>
      <c r="O166" s="47">
        <v>86.5</v>
      </c>
      <c r="P166" s="47">
        <v>104</v>
      </c>
      <c r="Q166" s="47">
        <v>69.900000000000006</v>
      </c>
      <c r="R166">
        <v>35.200000000000003</v>
      </c>
      <c r="S166">
        <v>3</v>
      </c>
      <c r="T166">
        <v>19.899999999999999</v>
      </c>
      <c r="U166">
        <v>6.9</v>
      </c>
      <c r="V166">
        <v>56.3</v>
      </c>
      <c r="W166">
        <v>2622</v>
      </c>
      <c r="X166">
        <v>67.7</v>
      </c>
      <c r="Y166">
        <v>88.2</v>
      </c>
      <c r="Z166">
        <v>0</v>
      </c>
      <c r="AA166">
        <v>0</v>
      </c>
      <c r="AB166">
        <v>0</v>
      </c>
      <c r="AC166">
        <v>0</v>
      </c>
    </row>
    <row r="167" spans="1:29">
      <c r="A167">
        <v>730</v>
      </c>
      <c r="B167" t="s">
        <v>3706</v>
      </c>
      <c r="C167" t="s">
        <v>834</v>
      </c>
      <c r="D167" t="s">
        <v>3707</v>
      </c>
      <c r="E167" t="s">
        <v>3708</v>
      </c>
      <c r="F167" s="42">
        <v>43163</v>
      </c>
      <c r="G167">
        <v>2018</v>
      </c>
      <c r="H167">
        <v>3</v>
      </c>
      <c r="I167">
        <v>9</v>
      </c>
      <c r="J167">
        <v>20.59</v>
      </c>
      <c r="K167">
        <v>78.959999999999994</v>
      </c>
      <c r="L167">
        <v>1380</v>
      </c>
      <c r="M167" s="47">
        <v>21.89</v>
      </c>
      <c r="N167" s="47">
        <v>150.4</v>
      </c>
      <c r="O167" s="47">
        <v>62.2</v>
      </c>
      <c r="P167" s="47">
        <v>113</v>
      </c>
      <c r="Q167" s="47">
        <v>63.2</v>
      </c>
      <c r="R167">
        <v>26.6</v>
      </c>
      <c r="S167">
        <v>36.4</v>
      </c>
      <c r="T167">
        <v>23.8</v>
      </c>
      <c r="U167">
        <v>19.8</v>
      </c>
      <c r="V167">
        <v>51.9</v>
      </c>
      <c r="W167">
        <v>2626</v>
      </c>
      <c r="X167">
        <v>71.3</v>
      </c>
      <c r="Y167">
        <v>85.8</v>
      </c>
      <c r="Z167">
        <v>0</v>
      </c>
      <c r="AA167">
        <v>0</v>
      </c>
      <c r="AB167">
        <v>0</v>
      </c>
      <c r="AC167">
        <v>0</v>
      </c>
    </row>
    <row r="168" spans="1:29">
      <c r="A168">
        <v>731</v>
      </c>
      <c r="B168" t="s">
        <v>3706</v>
      </c>
      <c r="C168" t="s">
        <v>834</v>
      </c>
      <c r="D168" t="s">
        <v>3707</v>
      </c>
      <c r="E168" t="s">
        <v>3708</v>
      </c>
      <c r="F168" s="42">
        <v>43170</v>
      </c>
      <c r="G168">
        <v>2018</v>
      </c>
      <c r="H168">
        <v>3</v>
      </c>
      <c r="I168">
        <v>10</v>
      </c>
      <c r="J168">
        <v>20.59</v>
      </c>
      <c r="K168">
        <v>78.959999999999994</v>
      </c>
      <c r="L168">
        <v>1380</v>
      </c>
      <c r="M168" s="47">
        <v>18.899999999999999</v>
      </c>
      <c r="N168" s="47">
        <v>138</v>
      </c>
      <c r="O168" s="47">
        <v>76.400000000000006</v>
      </c>
      <c r="P168" s="47">
        <v>102</v>
      </c>
      <c r="Q168" s="47">
        <v>71.099999999999994</v>
      </c>
      <c r="R168">
        <v>34.200000000000003</v>
      </c>
      <c r="S168">
        <v>11.2</v>
      </c>
      <c r="T168">
        <v>28.1</v>
      </c>
      <c r="U168">
        <v>22.9</v>
      </c>
      <c r="V168">
        <v>50.2</v>
      </c>
      <c r="W168">
        <v>2626</v>
      </c>
      <c r="X168">
        <v>72.2</v>
      </c>
      <c r="Y168">
        <v>84.6</v>
      </c>
      <c r="Z168">
        <v>1</v>
      </c>
      <c r="AA168">
        <v>0</v>
      </c>
      <c r="AB168">
        <v>0</v>
      </c>
      <c r="AC168">
        <v>1</v>
      </c>
    </row>
    <row r="169" spans="1:29">
      <c r="A169">
        <v>732</v>
      </c>
      <c r="B169" t="s">
        <v>3706</v>
      </c>
      <c r="C169" t="s">
        <v>834</v>
      </c>
      <c r="D169" t="s">
        <v>3707</v>
      </c>
      <c r="E169" t="s">
        <v>3708</v>
      </c>
      <c r="F169" s="42">
        <v>43177</v>
      </c>
      <c r="G169">
        <v>2018</v>
      </c>
      <c r="H169">
        <v>3</v>
      </c>
      <c r="I169">
        <v>11</v>
      </c>
      <c r="J169">
        <v>20.59</v>
      </c>
      <c r="K169">
        <v>78.959999999999994</v>
      </c>
      <c r="L169">
        <v>1380</v>
      </c>
      <c r="M169" s="47">
        <v>20.41</v>
      </c>
      <c r="N169" s="47">
        <v>122.3</v>
      </c>
      <c r="O169" s="47">
        <v>85.5</v>
      </c>
      <c r="P169" s="47">
        <v>141</v>
      </c>
      <c r="Q169" s="47">
        <v>90.2</v>
      </c>
      <c r="R169">
        <v>31.5</v>
      </c>
      <c r="S169">
        <v>21.7</v>
      </c>
      <c r="T169">
        <v>12.6</v>
      </c>
      <c r="U169">
        <v>15.3</v>
      </c>
      <c r="V169">
        <v>50.2</v>
      </c>
      <c r="W169">
        <v>2626</v>
      </c>
      <c r="X169">
        <v>71.3</v>
      </c>
      <c r="Y169">
        <v>87</v>
      </c>
      <c r="Z169">
        <v>0</v>
      </c>
      <c r="AA169">
        <v>0</v>
      </c>
      <c r="AB169">
        <v>0</v>
      </c>
      <c r="AC169">
        <v>0</v>
      </c>
    </row>
    <row r="170" spans="1:29">
      <c r="A170">
        <v>733</v>
      </c>
      <c r="B170" t="s">
        <v>3706</v>
      </c>
      <c r="C170" t="s">
        <v>834</v>
      </c>
      <c r="D170" t="s">
        <v>3707</v>
      </c>
      <c r="E170" t="s">
        <v>3708</v>
      </c>
      <c r="F170" s="42">
        <v>43184</v>
      </c>
      <c r="G170">
        <v>2018</v>
      </c>
      <c r="H170">
        <v>3</v>
      </c>
      <c r="I170">
        <v>12</v>
      </c>
      <c r="J170">
        <v>20.59</v>
      </c>
      <c r="K170">
        <v>78.959999999999994</v>
      </c>
      <c r="L170">
        <v>1380</v>
      </c>
      <c r="M170" s="47">
        <v>21.51</v>
      </c>
      <c r="N170" s="47">
        <v>112.8</v>
      </c>
      <c r="O170" s="47">
        <v>96.3</v>
      </c>
      <c r="P170" s="47">
        <v>126</v>
      </c>
      <c r="Q170" s="47">
        <v>83.4</v>
      </c>
      <c r="R170">
        <v>35.5</v>
      </c>
      <c r="S170">
        <v>24.9</v>
      </c>
      <c r="T170">
        <v>24.3</v>
      </c>
      <c r="U170">
        <v>16</v>
      </c>
      <c r="V170">
        <v>53.6</v>
      </c>
      <c r="W170">
        <v>2626</v>
      </c>
      <c r="X170">
        <v>71.3</v>
      </c>
      <c r="Y170">
        <v>84.4</v>
      </c>
      <c r="Z170">
        <v>0</v>
      </c>
      <c r="AA170">
        <v>0</v>
      </c>
      <c r="AB170">
        <v>0</v>
      </c>
      <c r="AC170">
        <v>0</v>
      </c>
    </row>
    <row r="171" spans="1:29">
      <c r="A171">
        <v>734</v>
      </c>
      <c r="B171" t="s">
        <v>3706</v>
      </c>
      <c r="C171" t="s">
        <v>834</v>
      </c>
      <c r="D171" t="s">
        <v>3707</v>
      </c>
      <c r="E171" t="s">
        <v>3708</v>
      </c>
      <c r="F171" s="42">
        <v>43191</v>
      </c>
      <c r="G171">
        <v>2018</v>
      </c>
      <c r="H171">
        <v>4</v>
      </c>
      <c r="I171">
        <v>13</v>
      </c>
      <c r="J171">
        <v>20.59</v>
      </c>
      <c r="K171">
        <v>78.959999999999994</v>
      </c>
      <c r="L171">
        <v>1380</v>
      </c>
      <c r="M171" s="47">
        <v>22.54</v>
      </c>
      <c r="N171" s="47">
        <v>113.5</v>
      </c>
      <c r="O171" s="47">
        <v>113</v>
      </c>
      <c r="P171" s="47">
        <v>168</v>
      </c>
      <c r="Q171" s="47">
        <v>76.8</v>
      </c>
      <c r="R171">
        <v>25.3</v>
      </c>
      <c r="S171">
        <v>41.2</v>
      </c>
      <c r="T171">
        <v>20.8</v>
      </c>
      <c r="U171">
        <v>25.3</v>
      </c>
      <c r="V171">
        <v>53.2</v>
      </c>
      <c r="W171">
        <v>2631</v>
      </c>
      <c r="X171">
        <v>76.900000000000006</v>
      </c>
      <c r="Y171">
        <v>89.7</v>
      </c>
      <c r="Z171">
        <v>0</v>
      </c>
      <c r="AA171">
        <v>0</v>
      </c>
      <c r="AB171">
        <v>0</v>
      </c>
      <c r="AC171">
        <v>0</v>
      </c>
    </row>
    <row r="172" spans="1:29">
      <c r="A172">
        <v>735</v>
      </c>
      <c r="B172" t="s">
        <v>3706</v>
      </c>
      <c r="C172" t="s">
        <v>834</v>
      </c>
      <c r="D172" t="s">
        <v>3707</v>
      </c>
      <c r="E172" t="s">
        <v>3708</v>
      </c>
      <c r="F172" s="42">
        <v>43198</v>
      </c>
      <c r="G172">
        <v>2018</v>
      </c>
      <c r="H172">
        <v>4</v>
      </c>
      <c r="I172">
        <v>14</v>
      </c>
      <c r="J172">
        <v>20.59</v>
      </c>
      <c r="K172">
        <v>78.959999999999994</v>
      </c>
      <c r="L172">
        <v>1380</v>
      </c>
      <c r="M172" s="47">
        <v>19.84</v>
      </c>
      <c r="N172" s="47">
        <v>152.69999999999999</v>
      </c>
      <c r="O172" s="47">
        <v>128.9</v>
      </c>
      <c r="P172" s="47">
        <v>206</v>
      </c>
      <c r="Q172" s="47">
        <v>91.8</v>
      </c>
      <c r="R172">
        <v>35.6</v>
      </c>
      <c r="S172">
        <v>6.3</v>
      </c>
      <c r="T172">
        <v>29.1</v>
      </c>
      <c r="U172">
        <v>8.6999999999999993</v>
      </c>
      <c r="V172">
        <v>52</v>
      </c>
      <c r="W172">
        <v>2631</v>
      </c>
      <c r="X172">
        <v>68.8</v>
      </c>
      <c r="Y172">
        <v>94</v>
      </c>
      <c r="Z172">
        <v>0</v>
      </c>
      <c r="AA172">
        <v>0</v>
      </c>
      <c r="AB172">
        <v>0</v>
      </c>
      <c r="AC172">
        <v>0</v>
      </c>
    </row>
    <row r="173" spans="1:29">
      <c r="A173">
        <v>736</v>
      </c>
      <c r="B173" t="s">
        <v>3706</v>
      </c>
      <c r="C173" t="s">
        <v>834</v>
      </c>
      <c r="D173" t="s">
        <v>3707</v>
      </c>
      <c r="E173" t="s">
        <v>3708</v>
      </c>
      <c r="F173" s="42">
        <v>43205</v>
      </c>
      <c r="G173">
        <v>2018</v>
      </c>
      <c r="H173">
        <v>4</v>
      </c>
      <c r="I173">
        <v>15</v>
      </c>
      <c r="J173">
        <v>20.59</v>
      </c>
      <c r="K173">
        <v>78.959999999999994</v>
      </c>
      <c r="L173">
        <v>1380</v>
      </c>
      <c r="M173" s="47">
        <v>22.29</v>
      </c>
      <c r="N173" s="47">
        <v>99.3</v>
      </c>
      <c r="O173" s="47">
        <v>57.2</v>
      </c>
      <c r="P173" s="47">
        <v>101</v>
      </c>
      <c r="Q173" s="47">
        <v>67.599999999999994</v>
      </c>
      <c r="R173">
        <v>28</v>
      </c>
      <c r="S173">
        <v>28.5</v>
      </c>
      <c r="T173">
        <v>23.9</v>
      </c>
      <c r="U173">
        <v>22.7</v>
      </c>
      <c r="V173">
        <v>47.3</v>
      </c>
      <c r="W173">
        <v>2631</v>
      </c>
      <c r="X173">
        <v>72.7</v>
      </c>
      <c r="Y173">
        <v>86.4</v>
      </c>
      <c r="Z173">
        <v>0</v>
      </c>
      <c r="AA173">
        <v>0</v>
      </c>
      <c r="AB173">
        <v>0</v>
      </c>
      <c r="AC173">
        <v>0</v>
      </c>
    </row>
    <row r="174" spans="1:29">
      <c r="A174">
        <v>737</v>
      </c>
      <c r="B174" t="s">
        <v>3706</v>
      </c>
      <c r="C174" t="s">
        <v>834</v>
      </c>
      <c r="D174" t="s">
        <v>3707</v>
      </c>
      <c r="E174" t="s">
        <v>3708</v>
      </c>
      <c r="F174" s="42">
        <v>43212</v>
      </c>
      <c r="G174">
        <v>2018</v>
      </c>
      <c r="H174">
        <v>4</v>
      </c>
      <c r="I174">
        <v>16</v>
      </c>
      <c r="J174">
        <v>20.59</v>
      </c>
      <c r="K174">
        <v>78.959999999999994</v>
      </c>
      <c r="L174">
        <v>1380</v>
      </c>
      <c r="M174" s="47">
        <v>21.52</v>
      </c>
      <c r="N174" s="47">
        <v>119.3</v>
      </c>
      <c r="O174" s="47">
        <v>99.2</v>
      </c>
      <c r="P174" s="47">
        <v>130</v>
      </c>
      <c r="Q174" s="47">
        <v>62.7</v>
      </c>
      <c r="R174">
        <v>27.2</v>
      </c>
      <c r="S174">
        <v>54.5</v>
      </c>
      <c r="T174">
        <v>35.1</v>
      </c>
      <c r="U174">
        <v>34.9</v>
      </c>
      <c r="V174">
        <v>42.8</v>
      </c>
      <c r="W174">
        <v>2631</v>
      </c>
      <c r="X174">
        <v>68.5</v>
      </c>
      <c r="Y174">
        <v>81</v>
      </c>
      <c r="Z174">
        <v>1</v>
      </c>
      <c r="AA174">
        <v>0</v>
      </c>
      <c r="AB174">
        <v>0</v>
      </c>
      <c r="AC174">
        <v>1</v>
      </c>
    </row>
    <row r="175" spans="1:29">
      <c r="A175">
        <v>738</v>
      </c>
      <c r="B175" t="s">
        <v>3706</v>
      </c>
      <c r="C175" t="s">
        <v>834</v>
      </c>
      <c r="D175" t="s">
        <v>3707</v>
      </c>
      <c r="E175" t="s">
        <v>3708</v>
      </c>
      <c r="F175" s="42">
        <v>43219</v>
      </c>
      <c r="G175">
        <v>2018</v>
      </c>
      <c r="H175">
        <v>4</v>
      </c>
      <c r="I175">
        <v>17</v>
      </c>
      <c r="J175">
        <v>20.59</v>
      </c>
      <c r="K175">
        <v>78.959999999999994</v>
      </c>
      <c r="L175">
        <v>1380</v>
      </c>
      <c r="M175" s="47">
        <v>18.59</v>
      </c>
      <c r="N175" s="47">
        <v>154.5</v>
      </c>
      <c r="O175" s="47">
        <v>66.8</v>
      </c>
      <c r="P175" s="47">
        <v>86</v>
      </c>
      <c r="Q175" s="47">
        <v>72.599999999999994</v>
      </c>
      <c r="R175">
        <v>33.299999999999997</v>
      </c>
      <c r="S175">
        <v>6.2</v>
      </c>
      <c r="T175">
        <v>19.899999999999999</v>
      </c>
      <c r="U175">
        <v>15.1</v>
      </c>
      <c r="V175">
        <v>47.5</v>
      </c>
      <c r="W175">
        <v>2631</v>
      </c>
      <c r="X175">
        <v>72.099999999999994</v>
      </c>
      <c r="Y175">
        <v>84.6</v>
      </c>
      <c r="Z175">
        <v>0</v>
      </c>
      <c r="AA175">
        <v>0</v>
      </c>
      <c r="AB175">
        <v>0</v>
      </c>
      <c r="AC175">
        <v>0</v>
      </c>
    </row>
    <row r="176" spans="1:29">
      <c r="A176">
        <v>739</v>
      </c>
      <c r="B176" t="s">
        <v>3706</v>
      </c>
      <c r="C176" t="s">
        <v>834</v>
      </c>
      <c r="D176" t="s">
        <v>3707</v>
      </c>
      <c r="E176" t="s">
        <v>3708</v>
      </c>
      <c r="F176" s="42">
        <v>43226</v>
      </c>
      <c r="G176">
        <v>2018</v>
      </c>
      <c r="H176">
        <v>5</v>
      </c>
      <c r="I176">
        <v>18</v>
      </c>
      <c r="J176">
        <v>20.59</v>
      </c>
      <c r="K176">
        <v>78.959999999999994</v>
      </c>
      <c r="L176">
        <v>1380</v>
      </c>
      <c r="M176" s="47">
        <v>20.7</v>
      </c>
      <c r="N176" s="47">
        <v>160.69999999999999</v>
      </c>
      <c r="O176" s="47">
        <v>100.4</v>
      </c>
      <c r="P176" s="47">
        <v>152</v>
      </c>
      <c r="Q176" s="47">
        <v>72.8</v>
      </c>
      <c r="R176">
        <v>25.2</v>
      </c>
      <c r="S176">
        <v>45.2</v>
      </c>
      <c r="T176">
        <v>59.3</v>
      </c>
      <c r="U176">
        <v>19.100000000000001</v>
      </c>
      <c r="V176">
        <v>54.9</v>
      </c>
      <c r="W176">
        <v>2635</v>
      </c>
      <c r="X176">
        <v>72.599999999999994</v>
      </c>
      <c r="Y176">
        <v>77.2</v>
      </c>
      <c r="Z176">
        <v>0</v>
      </c>
      <c r="AA176">
        <v>0</v>
      </c>
      <c r="AB176">
        <v>1</v>
      </c>
      <c r="AC176">
        <v>1</v>
      </c>
    </row>
    <row r="177" spans="1:29">
      <c r="A177">
        <v>740</v>
      </c>
      <c r="B177" t="s">
        <v>3706</v>
      </c>
      <c r="C177" t="s">
        <v>834</v>
      </c>
      <c r="D177" t="s">
        <v>3707</v>
      </c>
      <c r="E177" t="s">
        <v>3708</v>
      </c>
      <c r="F177" s="42">
        <v>43233</v>
      </c>
      <c r="G177">
        <v>2018</v>
      </c>
      <c r="H177">
        <v>5</v>
      </c>
      <c r="I177">
        <v>19</v>
      </c>
      <c r="J177">
        <v>20.59</v>
      </c>
      <c r="K177">
        <v>78.959999999999994</v>
      </c>
      <c r="L177">
        <v>1380</v>
      </c>
      <c r="M177" s="47">
        <v>16.93</v>
      </c>
      <c r="N177" s="47">
        <v>57.3</v>
      </c>
      <c r="O177" s="47">
        <v>97.4</v>
      </c>
      <c r="P177" s="47">
        <v>139</v>
      </c>
      <c r="Q177" s="47">
        <v>84.5</v>
      </c>
      <c r="R177">
        <v>29</v>
      </c>
      <c r="S177">
        <v>1.4</v>
      </c>
      <c r="T177">
        <v>23.1</v>
      </c>
      <c r="U177">
        <v>6.7</v>
      </c>
      <c r="V177">
        <v>47.5</v>
      </c>
      <c r="W177">
        <v>2635</v>
      </c>
      <c r="X177">
        <v>61.1</v>
      </c>
      <c r="Y177">
        <v>85</v>
      </c>
      <c r="Z177">
        <v>0</v>
      </c>
      <c r="AA177">
        <v>0</v>
      </c>
      <c r="AB177">
        <v>0</v>
      </c>
      <c r="AC177">
        <v>0</v>
      </c>
    </row>
    <row r="178" spans="1:29">
      <c r="A178">
        <v>741</v>
      </c>
      <c r="B178" t="s">
        <v>3706</v>
      </c>
      <c r="C178" t="s">
        <v>834</v>
      </c>
      <c r="D178" t="s">
        <v>3707</v>
      </c>
      <c r="E178" t="s">
        <v>3708</v>
      </c>
      <c r="F178" s="42">
        <v>43240</v>
      </c>
      <c r="G178">
        <v>2018</v>
      </c>
      <c r="H178">
        <v>5</v>
      </c>
      <c r="I178">
        <v>20</v>
      </c>
      <c r="J178">
        <v>20.59</v>
      </c>
      <c r="K178">
        <v>78.959999999999994</v>
      </c>
      <c r="L178">
        <v>1380</v>
      </c>
      <c r="M178" s="47">
        <v>20.93</v>
      </c>
      <c r="N178" s="47">
        <v>126.6</v>
      </c>
      <c r="O178" s="47">
        <v>57.2</v>
      </c>
      <c r="P178" s="47">
        <v>56</v>
      </c>
      <c r="Q178" s="47">
        <v>62.1</v>
      </c>
      <c r="R178">
        <v>34.799999999999997</v>
      </c>
      <c r="S178">
        <v>41.9</v>
      </c>
      <c r="T178">
        <v>21.6</v>
      </c>
      <c r="U178">
        <v>23</v>
      </c>
      <c r="V178">
        <v>53.4</v>
      </c>
      <c r="W178">
        <v>2635</v>
      </c>
      <c r="X178">
        <v>66.5</v>
      </c>
      <c r="Y178">
        <v>90.5</v>
      </c>
      <c r="Z178">
        <v>1</v>
      </c>
      <c r="AA178">
        <v>0</v>
      </c>
      <c r="AB178">
        <v>0</v>
      </c>
      <c r="AC178">
        <v>1</v>
      </c>
    </row>
    <row r="179" spans="1:29">
      <c r="A179">
        <v>742</v>
      </c>
      <c r="B179" t="s">
        <v>3706</v>
      </c>
      <c r="C179" t="s">
        <v>834</v>
      </c>
      <c r="D179" t="s">
        <v>3707</v>
      </c>
      <c r="E179" t="s">
        <v>3708</v>
      </c>
      <c r="F179" s="42">
        <v>43247</v>
      </c>
      <c r="G179">
        <v>2018</v>
      </c>
      <c r="H179">
        <v>5</v>
      </c>
      <c r="I179">
        <v>21</v>
      </c>
      <c r="J179">
        <v>20.59</v>
      </c>
      <c r="K179">
        <v>78.959999999999994</v>
      </c>
      <c r="L179">
        <v>1380</v>
      </c>
      <c r="M179" s="47">
        <v>15.76</v>
      </c>
      <c r="N179" s="47">
        <v>79.5</v>
      </c>
      <c r="O179" s="47">
        <v>82.9</v>
      </c>
      <c r="P179" s="47">
        <v>137</v>
      </c>
      <c r="Q179" s="47">
        <v>84.1</v>
      </c>
      <c r="R179">
        <v>37.1</v>
      </c>
      <c r="S179">
        <v>1.1000000000000001</v>
      </c>
      <c r="T179">
        <v>22.7</v>
      </c>
      <c r="U179">
        <v>10.3</v>
      </c>
      <c r="V179">
        <v>51.2</v>
      </c>
      <c r="W179">
        <v>2635</v>
      </c>
      <c r="X179">
        <v>70.2</v>
      </c>
      <c r="Y179">
        <v>84.6</v>
      </c>
      <c r="Z179">
        <v>0</v>
      </c>
      <c r="AA179">
        <v>0</v>
      </c>
      <c r="AB179">
        <v>0</v>
      </c>
      <c r="AC179">
        <v>0</v>
      </c>
    </row>
    <row r="180" spans="1:29">
      <c r="A180">
        <v>743</v>
      </c>
      <c r="B180" t="s">
        <v>3706</v>
      </c>
      <c r="C180" t="s">
        <v>834</v>
      </c>
      <c r="D180" t="s">
        <v>3707</v>
      </c>
      <c r="E180" t="s">
        <v>3708</v>
      </c>
      <c r="F180" s="42">
        <v>43254</v>
      </c>
      <c r="G180">
        <v>2018</v>
      </c>
      <c r="H180">
        <v>6</v>
      </c>
      <c r="I180">
        <v>22</v>
      </c>
      <c r="J180">
        <v>20.59</v>
      </c>
      <c r="K180">
        <v>78.959999999999994</v>
      </c>
      <c r="L180">
        <v>1380</v>
      </c>
      <c r="M180" s="47">
        <v>15.06</v>
      </c>
      <c r="N180" s="47">
        <v>145.19999999999999</v>
      </c>
      <c r="O180" s="47">
        <v>106.1</v>
      </c>
      <c r="P180" s="47">
        <v>180</v>
      </c>
      <c r="Q180" s="47">
        <v>82.5</v>
      </c>
      <c r="R180">
        <v>38.700000000000003</v>
      </c>
      <c r="S180">
        <v>9.4</v>
      </c>
      <c r="T180">
        <v>26.3</v>
      </c>
      <c r="U180">
        <v>3.5</v>
      </c>
      <c r="V180">
        <v>52.3</v>
      </c>
      <c r="W180">
        <v>2639</v>
      </c>
      <c r="X180">
        <v>61.5</v>
      </c>
      <c r="Y180">
        <v>89.5</v>
      </c>
      <c r="Z180">
        <v>0</v>
      </c>
      <c r="AA180">
        <v>0</v>
      </c>
      <c r="AB180">
        <v>0</v>
      </c>
      <c r="AC180">
        <v>0</v>
      </c>
    </row>
    <row r="181" spans="1:29">
      <c r="A181">
        <v>744</v>
      </c>
      <c r="B181" t="s">
        <v>3706</v>
      </c>
      <c r="C181" t="s">
        <v>834</v>
      </c>
      <c r="D181" t="s">
        <v>3707</v>
      </c>
      <c r="E181" t="s">
        <v>3708</v>
      </c>
      <c r="F181" s="42">
        <v>43261</v>
      </c>
      <c r="G181">
        <v>2018</v>
      </c>
      <c r="H181">
        <v>6</v>
      </c>
      <c r="I181">
        <v>23</v>
      </c>
      <c r="J181">
        <v>20.59</v>
      </c>
      <c r="K181">
        <v>78.959999999999994</v>
      </c>
      <c r="L181">
        <v>1380</v>
      </c>
      <c r="M181" s="47">
        <v>17.5</v>
      </c>
      <c r="N181" s="47">
        <v>78.2</v>
      </c>
      <c r="O181" s="47">
        <v>54.9</v>
      </c>
      <c r="P181" s="47">
        <v>75</v>
      </c>
      <c r="Q181" s="47">
        <v>63.4</v>
      </c>
      <c r="R181">
        <v>30</v>
      </c>
      <c r="S181">
        <v>6.9</v>
      </c>
      <c r="T181">
        <v>35</v>
      </c>
      <c r="U181">
        <v>10.3</v>
      </c>
      <c r="V181">
        <v>50.2</v>
      </c>
      <c r="W181">
        <v>2639</v>
      </c>
      <c r="X181">
        <v>68.900000000000006</v>
      </c>
      <c r="Y181">
        <v>88.7</v>
      </c>
      <c r="Z181">
        <v>0</v>
      </c>
      <c r="AA181">
        <v>0</v>
      </c>
      <c r="AB181">
        <v>0</v>
      </c>
      <c r="AC181">
        <v>0</v>
      </c>
    </row>
    <row r="182" spans="1:29">
      <c r="A182">
        <v>745</v>
      </c>
      <c r="B182" t="s">
        <v>3706</v>
      </c>
      <c r="C182" t="s">
        <v>834</v>
      </c>
      <c r="D182" t="s">
        <v>3707</v>
      </c>
      <c r="E182" t="s">
        <v>3708</v>
      </c>
      <c r="F182" s="42">
        <v>43268</v>
      </c>
      <c r="G182">
        <v>2018</v>
      </c>
      <c r="H182">
        <v>6</v>
      </c>
      <c r="I182">
        <v>24</v>
      </c>
      <c r="J182">
        <v>20.59</v>
      </c>
      <c r="K182">
        <v>78.959999999999994</v>
      </c>
      <c r="L182">
        <v>1380</v>
      </c>
      <c r="M182" s="47">
        <v>13.04</v>
      </c>
      <c r="N182" s="47">
        <v>103.4</v>
      </c>
      <c r="O182" s="47">
        <v>104.6</v>
      </c>
      <c r="P182" s="47">
        <v>164</v>
      </c>
      <c r="Q182" s="47">
        <v>85.7</v>
      </c>
      <c r="R182">
        <v>21.8</v>
      </c>
      <c r="S182">
        <v>6.9</v>
      </c>
      <c r="T182">
        <v>21.7</v>
      </c>
      <c r="U182">
        <v>0</v>
      </c>
      <c r="V182">
        <v>49.2</v>
      </c>
      <c r="W182">
        <v>2639</v>
      </c>
      <c r="X182">
        <v>64.5</v>
      </c>
      <c r="Y182">
        <v>92.1</v>
      </c>
      <c r="Z182">
        <v>0</v>
      </c>
      <c r="AA182">
        <v>0</v>
      </c>
      <c r="AB182">
        <v>0</v>
      </c>
      <c r="AC182">
        <v>0</v>
      </c>
    </row>
    <row r="183" spans="1:29">
      <c r="A183">
        <v>746</v>
      </c>
      <c r="B183" t="s">
        <v>3706</v>
      </c>
      <c r="C183" t="s">
        <v>834</v>
      </c>
      <c r="D183" t="s">
        <v>3707</v>
      </c>
      <c r="E183" t="s">
        <v>3708</v>
      </c>
      <c r="F183" s="42">
        <v>43275</v>
      </c>
      <c r="G183">
        <v>2018</v>
      </c>
      <c r="H183">
        <v>6</v>
      </c>
      <c r="I183">
        <v>25</v>
      </c>
      <c r="J183">
        <v>20.59</v>
      </c>
      <c r="K183">
        <v>78.959999999999994</v>
      </c>
      <c r="L183">
        <v>1380</v>
      </c>
      <c r="M183" s="47">
        <v>10.38</v>
      </c>
      <c r="N183" s="47">
        <v>42</v>
      </c>
      <c r="O183" s="47">
        <v>115.1</v>
      </c>
      <c r="P183" s="47">
        <v>176</v>
      </c>
      <c r="Q183" s="47">
        <v>93.4</v>
      </c>
      <c r="R183">
        <v>40.5</v>
      </c>
      <c r="S183">
        <v>0.9</v>
      </c>
      <c r="T183">
        <v>24.8</v>
      </c>
      <c r="U183">
        <v>0</v>
      </c>
      <c r="V183">
        <v>48.8</v>
      </c>
      <c r="W183">
        <v>2639</v>
      </c>
      <c r="X183">
        <v>72.2</v>
      </c>
      <c r="Y183">
        <v>91</v>
      </c>
      <c r="Z183">
        <v>0</v>
      </c>
      <c r="AA183">
        <v>0</v>
      </c>
      <c r="AB183">
        <v>0</v>
      </c>
      <c r="AC183">
        <v>0</v>
      </c>
    </row>
    <row r="184" spans="1:29">
      <c r="A184">
        <v>747</v>
      </c>
      <c r="B184" t="s">
        <v>3706</v>
      </c>
      <c r="C184" t="s">
        <v>834</v>
      </c>
      <c r="D184" t="s">
        <v>3707</v>
      </c>
      <c r="E184" t="s">
        <v>3708</v>
      </c>
      <c r="F184" s="42">
        <v>43282</v>
      </c>
      <c r="G184">
        <v>2018</v>
      </c>
      <c r="H184">
        <v>7</v>
      </c>
      <c r="I184">
        <v>26</v>
      </c>
      <c r="J184">
        <v>20.59</v>
      </c>
      <c r="K184">
        <v>78.959999999999994</v>
      </c>
      <c r="L184">
        <v>1380</v>
      </c>
      <c r="M184" s="47">
        <v>11.9</v>
      </c>
      <c r="N184" s="47">
        <v>110</v>
      </c>
      <c r="O184" s="47">
        <v>109.5</v>
      </c>
      <c r="P184" s="47">
        <v>178</v>
      </c>
      <c r="Q184" s="47">
        <v>79.7</v>
      </c>
      <c r="R184">
        <v>24.3</v>
      </c>
      <c r="S184">
        <v>1.8</v>
      </c>
      <c r="T184">
        <v>26.8</v>
      </c>
      <c r="U184">
        <v>0</v>
      </c>
      <c r="V184">
        <v>50.7</v>
      </c>
      <c r="W184">
        <v>2643</v>
      </c>
      <c r="X184">
        <v>79.2</v>
      </c>
      <c r="Y184">
        <v>83.4</v>
      </c>
      <c r="Z184">
        <v>0</v>
      </c>
      <c r="AA184">
        <v>0</v>
      </c>
      <c r="AB184">
        <v>0</v>
      </c>
      <c r="AC184">
        <v>0</v>
      </c>
    </row>
    <row r="185" spans="1:29">
      <c r="A185">
        <v>748</v>
      </c>
      <c r="B185" t="s">
        <v>3706</v>
      </c>
      <c r="C185" t="s">
        <v>834</v>
      </c>
      <c r="D185" t="s">
        <v>3707</v>
      </c>
      <c r="E185" t="s">
        <v>3708</v>
      </c>
      <c r="F185" s="42">
        <v>43289</v>
      </c>
      <c r="G185">
        <v>2018</v>
      </c>
      <c r="H185">
        <v>7</v>
      </c>
      <c r="I185">
        <v>27</v>
      </c>
      <c r="J185">
        <v>20.59</v>
      </c>
      <c r="K185">
        <v>78.959999999999994</v>
      </c>
      <c r="L185">
        <v>1380</v>
      </c>
      <c r="M185" s="47">
        <v>14.96</v>
      </c>
      <c r="N185" s="47">
        <v>80.8</v>
      </c>
      <c r="O185" s="47">
        <v>79.599999999999994</v>
      </c>
      <c r="P185" s="47">
        <v>99</v>
      </c>
      <c r="Q185" s="47">
        <v>81.599999999999994</v>
      </c>
      <c r="R185">
        <v>39.4</v>
      </c>
      <c r="S185">
        <v>3.7</v>
      </c>
      <c r="T185">
        <v>19.3</v>
      </c>
      <c r="U185">
        <v>0</v>
      </c>
      <c r="V185">
        <v>54.6</v>
      </c>
      <c r="W185">
        <v>2643</v>
      </c>
      <c r="X185">
        <v>65.099999999999994</v>
      </c>
      <c r="Y185">
        <v>89.4</v>
      </c>
      <c r="Z185">
        <v>0</v>
      </c>
      <c r="AA185">
        <v>0</v>
      </c>
      <c r="AB185">
        <v>0</v>
      </c>
      <c r="AC185">
        <v>0</v>
      </c>
    </row>
    <row r="186" spans="1:29">
      <c r="A186">
        <v>749</v>
      </c>
      <c r="B186" t="s">
        <v>3706</v>
      </c>
      <c r="C186" t="s">
        <v>834</v>
      </c>
      <c r="D186" t="s">
        <v>3707</v>
      </c>
      <c r="E186" t="s">
        <v>3708</v>
      </c>
      <c r="F186" s="42">
        <v>43296</v>
      </c>
      <c r="G186">
        <v>2018</v>
      </c>
      <c r="H186">
        <v>7</v>
      </c>
      <c r="I186">
        <v>28</v>
      </c>
      <c r="J186">
        <v>20.59</v>
      </c>
      <c r="K186">
        <v>78.959999999999994</v>
      </c>
      <c r="L186">
        <v>1380</v>
      </c>
      <c r="M186" s="47">
        <v>12.22</v>
      </c>
      <c r="N186" s="47">
        <v>58.8</v>
      </c>
      <c r="O186" s="47">
        <v>93.7</v>
      </c>
      <c r="P186" s="47">
        <v>162</v>
      </c>
      <c r="Q186" s="47">
        <v>80.099999999999994</v>
      </c>
      <c r="R186">
        <v>20.6</v>
      </c>
      <c r="S186">
        <v>3</v>
      </c>
      <c r="T186">
        <v>20.7</v>
      </c>
      <c r="U186">
        <v>0</v>
      </c>
      <c r="V186">
        <v>49.6</v>
      </c>
      <c r="W186">
        <v>2643</v>
      </c>
      <c r="X186">
        <v>72.8</v>
      </c>
      <c r="Y186">
        <v>89.4</v>
      </c>
      <c r="Z186">
        <v>0</v>
      </c>
      <c r="AA186">
        <v>0</v>
      </c>
      <c r="AB186">
        <v>0</v>
      </c>
      <c r="AC186">
        <v>0</v>
      </c>
    </row>
    <row r="187" spans="1:29">
      <c r="A187">
        <v>750</v>
      </c>
      <c r="B187" t="s">
        <v>3706</v>
      </c>
      <c r="C187" t="s">
        <v>834</v>
      </c>
      <c r="D187" t="s">
        <v>3707</v>
      </c>
      <c r="E187" t="s">
        <v>3708</v>
      </c>
      <c r="F187" s="42">
        <v>43303</v>
      </c>
      <c r="G187">
        <v>2018</v>
      </c>
      <c r="H187">
        <v>7</v>
      </c>
      <c r="I187">
        <v>29</v>
      </c>
      <c r="J187">
        <v>20.59</v>
      </c>
      <c r="K187">
        <v>78.959999999999994</v>
      </c>
      <c r="L187">
        <v>1380</v>
      </c>
      <c r="M187" s="47">
        <v>12.58</v>
      </c>
      <c r="N187" s="47">
        <v>122.1</v>
      </c>
      <c r="O187" s="47">
        <v>78.8</v>
      </c>
      <c r="P187" s="47">
        <v>120</v>
      </c>
      <c r="Q187" s="47">
        <v>70.8</v>
      </c>
      <c r="R187">
        <v>29.2</v>
      </c>
      <c r="S187">
        <v>6.3</v>
      </c>
      <c r="T187">
        <v>27.2</v>
      </c>
      <c r="U187">
        <v>0</v>
      </c>
      <c r="V187">
        <v>48.4</v>
      </c>
      <c r="W187">
        <v>2643</v>
      </c>
      <c r="X187">
        <v>64.400000000000006</v>
      </c>
      <c r="Y187">
        <v>100</v>
      </c>
      <c r="Z187">
        <v>0</v>
      </c>
      <c r="AA187">
        <v>0</v>
      </c>
      <c r="AB187">
        <v>0</v>
      </c>
      <c r="AC187">
        <v>0</v>
      </c>
    </row>
    <row r="188" spans="1:29">
      <c r="A188">
        <v>751</v>
      </c>
      <c r="B188" t="s">
        <v>3706</v>
      </c>
      <c r="C188" t="s">
        <v>834</v>
      </c>
      <c r="D188" t="s">
        <v>3707</v>
      </c>
      <c r="E188" t="s">
        <v>3708</v>
      </c>
      <c r="F188" s="42">
        <v>43310</v>
      </c>
      <c r="G188">
        <v>2018</v>
      </c>
      <c r="H188">
        <v>7</v>
      </c>
      <c r="I188">
        <v>30</v>
      </c>
      <c r="J188">
        <v>20.59</v>
      </c>
      <c r="K188">
        <v>78.959999999999994</v>
      </c>
      <c r="L188">
        <v>1380</v>
      </c>
      <c r="M188" s="47">
        <v>10.47</v>
      </c>
      <c r="N188" s="47">
        <v>53.4</v>
      </c>
      <c r="O188" s="47">
        <v>106.1</v>
      </c>
      <c r="P188" s="47">
        <v>166</v>
      </c>
      <c r="Q188" s="47">
        <v>54.6</v>
      </c>
      <c r="R188">
        <v>27.2</v>
      </c>
      <c r="S188">
        <v>1.6</v>
      </c>
      <c r="T188">
        <v>26.7</v>
      </c>
      <c r="U188">
        <v>0</v>
      </c>
      <c r="V188">
        <v>46.7</v>
      </c>
      <c r="W188">
        <v>2643</v>
      </c>
      <c r="X188">
        <v>65.7</v>
      </c>
      <c r="Y188">
        <v>88.6</v>
      </c>
      <c r="Z188">
        <v>0</v>
      </c>
      <c r="AA188">
        <v>0</v>
      </c>
      <c r="AB188">
        <v>0</v>
      </c>
      <c r="AC188">
        <v>0</v>
      </c>
    </row>
    <row r="189" spans="1:29">
      <c r="A189">
        <v>752</v>
      </c>
      <c r="B189" t="s">
        <v>3706</v>
      </c>
      <c r="C189" t="s">
        <v>834</v>
      </c>
      <c r="D189" t="s">
        <v>3707</v>
      </c>
      <c r="E189" t="s">
        <v>3708</v>
      </c>
      <c r="F189" s="42">
        <v>43317</v>
      </c>
      <c r="G189">
        <v>2018</v>
      </c>
      <c r="H189">
        <v>8</v>
      </c>
      <c r="I189">
        <v>31</v>
      </c>
      <c r="J189">
        <v>20.59</v>
      </c>
      <c r="K189">
        <v>78.959999999999994</v>
      </c>
      <c r="L189">
        <v>1380</v>
      </c>
      <c r="M189" s="47">
        <v>7.29</v>
      </c>
      <c r="N189" s="47">
        <v>2.6</v>
      </c>
      <c r="O189" s="47">
        <v>135.1</v>
      </c>
      <c r="P189" s="47">
        <v>206</v>
      </c>
      <c r="Q189" s="47">
        <v>78</v>
      </c>
      <c r="R189">
        <v>25.4</v>
      </c>
      <c r="S189">
        <v>7.1</v>
      </c>
      <c r="T189">
        <v>22.8</v>
      </c>
      <c r="U189">
        <v>0</v>
      </c>
      <c r="V189">
        <v>46.3</v>
      </c>
      <c r="W189">
        <v>2647</v>
      </c>
      <c r="X189">
        <v>81.3</v>
      </c>
      <c r="Y189">
        <v>89.1</v>
      </c>
      <c r="Z189">
        <v>0</v>
      </c>
      <c r="AA189">
        <v>0</v>
      </c>
      <c r="AB189">
        <v>0</v>
      </c>
      <c r="AC189">
        <v>0</v>
      </c>
    </row>
    <row r="190" spans="1:29">
      <c r="A190">
        <v>753</v>
      </c>
      <c r="B190" t="s">
        <v>3706</v>
      </c>
      <c r="C190" t="s">
        <v>834</v>
      </c>
      <c r="D190" t="s">
        <v>3707</v>
      </c>
      <c r="E190" t="s">
        <v>3708</v>
      </c>
      <c r="F190" s="42">
        <v>43324</v>
      </c>
      <c r="G190">
        <v>2018</v>
      </c>
      <c r="H190">
        <v>8</v>
      </c>
      <c r="I190">
        <v>32</v>
      </c>
      <c r="J190">
        <v>20.59</v>
      </c>
      <c r="K190">
        <v>78.959999999999994</v>
      </c>
      <c r="L190">
        <v>1380</v>
      </c>
      <c r="M190" s="47">
        <v>7.82</v>
      </c>
      <c r="N190" s="47">
        <v>7.5</v>
      </c>
      <c r="O190" s="47">
        <v>120.8</v>
      </c>
      <c r="P190" s="47">
        <v>182</v>
      </c>
      <c r="Q190" s="47">
        <v>96.8</v>
      </c>
      <c r="R190">
        <v>24.7</v>
      </c>
      <c r="S190">
        <v>3.1</v>
      </c>
      <c r="T190">
        <v>27.5</v>
      </c>
      <c r="U190">
        <v>0</v>
      </c>
      <c r="V190">
        <v>50.7</v>
      </c>
      <c r="W190">
        <v>2647</v>
      </c>
      <c r="X190">
        <v>62.5</v>
      </c>
      <c r="Y190">
        <v>89.1</v>
      </c>
      <c r="Z190">
        <v>0</v>
      </c>
      <c r="AA190">
        <v>0</v>
      </c>
      <c r="AB190">
        <v>0</v>
      </c>
      <c r="AC190">
        <v>0</v>
      </c>
    </row>
    <row r="191" spans="1:29">
      <c r="A191">
        <v>754</v>
      </c>
      <c r="B191" t="s">
        <v>3706</v>
      </c>
      <c r="C191" t="s">
        <v>834</v>
      </c>
      <c r="D191" t="s">
        <v>3707</v>
      </c>
      <c r="E191" t="s">
        <v>3708</v>
      </c>
      <c r="F191" s="42">
        <v>43331</v>
      </c>
      <c r="G191">
        <v>2018</v>
      </c>
      <c r="H191">
        <v>8</v>
      </c>
      <c r="I191">
        <v>33</v>
      </c>
      <c r="J191">
        <v>20.59</v>
      </c>
      <c r="K191">
        <v>78.959999999999994</v>
      </c>
      <c r="L191">
        <v>1380</v>
      </c>
      <c r="M191" s="47">
        <v>6.59</v>
      </c>
      <c r="N191" s="47">
        <v>65.400000000000006</v>
      </c>
      <c r="O191" s="47">
        <v>144.9</v>
      </c>
      <c r="P191" s="47">
        <v>219</v>
      </c>
      <c r="Q191" s="47">
        <v>83.2</v>
      </c>
      <c r="R191">
        <v>21.6</v>
      </c>
      <c r="S191">
        <v>10.3</v>
      </c>
      <c r="T191">
        <v>29.6</v>
      </c>
      <c r="U191">
        <v>0</v>
      </c>
      <c r="V191">
        <v>49.2</v>
      </c>
      <c r="W191">
        <v>2647</v>
      </c>
      <c r="X191">
        <v>71.8</v>
      </c>
      <c r="Y191">
        <v>86.6</v>
      </c>
      <c r="Z191">
        <v>0</v>
      </c>
      <c r="AA191">
        <v>0</v>
      </c>
      <c r="AB191">
        <v>0</v>
      </c>
      <c r="AC191">
        <v>0</v>
      </c>
    </row>
    <row r="192" spans="1:29">
      <c r="A192">
        <v>755</v>
      </c>
      <c r="B192" t="s">
        <v>3706</v>
      </c>
      <c r="C192" t="s">
        <v>834</v>
      </c>
      <c r="D192" t="s">
        <v>3707</v>
      </c>
      <c r="E192" t="s">
        <v>3708</v>
      </c>
      <c r="F192" s="42">
        <v>43338</v>
      </c>
      <c r="G192">
        <v>2018</v>
      </c>
      <c r="H192">
        <v>8</v>
      </c>
      <c r="I192">
        <v>34</v>
      </c>
      <c r="J192">
        <v>20.59</v>
      </c>
      <c r="K192">
        <v>78.959999999999994</v>
      </c>
      <c r="L192">
        <v>1380</v>
      </c>
      <c r="M192" s="47">
        <v>6.03</v>
      </c>
      <c r="N192" s="47">
        <v>92.6</v>
      </c>
      <c r="O192" s="47">
        <v>129.4</v>
      </c>
      <c r="P192" s="47">
        <v>173</v>
      </c>
      <c r="Q192" s="47">
        <v>91.1</v>
      </c>
      <c r="R192">
        <v>35.4</v>
      </c>
      <c r="S192">
        <v>6.9</v>
      </c>
      <c r="T192">
        <v>21.9</v>
      </c>
      <c r="U192">
        <v>1.3</v>
      </c>
      <c r="V192">
        <v>50.5</v>
      </c>
      <c r="W192">
        <v>2647</v>
      </c>
      <c r="X192">
        <v>63.6</v>
      </c>
      <c r="Y192">
        <v>84.5</v>
      </c>
      <c r="Z192">
        <v>0</v>
      </c>
      <c r="AA192">
        <v>0</v>
      </c>
      <c r="AB192">
        <v>0</v>
      </c>
      <c r="AC192">
        <v>0</v>
      </c>
    </row>
    <row r="193" spans="1:29">
      <c r="A193">
        <v>756</v>
      </c>
      <c r="B193" t="s">
        <v>3706</v>
      </c>
      <c r="C193" t="s">
        <v>834</v>
      </c>
      <c r="D193" t="s">
        <v>3707</v>
      </c>
      <c r="E193" t="s">
        <v>3708</v>
      </c>
      <c r="F193" s="42">
        <v>43345</v>
      </c>
      <c r="G193">
        <v>2018</v>
      </c>
      <c r="H193">
        <v>9</v>
      </c>
      <c r="I193">
        <v>35</v>
      </c>
      <c r="J193">
        <v>20.59</v>
      </c>
      <c r="K193">
        <v>78.959999999999994</v>
      </c>
      <c r="L193">
        <v>1380</v>
      </c>
      <c r="M193" s="47">
        <v>9.91</v>
      </c>
      <c r="N193" s="47">
        <v>36.799999999999997</v>
      </c>
      <c r="O193" s="47">
        <v>139.6</v>
      </c>
      <c r="P193" s="47">
        <v>209</v>
      </c>
      <c r="Q193" s="47">
        <v>88.5</v>
      </c>
      <c r="R193">
        <v>31.1</v>
      </c>
      <c r="S193">
        <v>5.8</v>
      </c>
      <c r="T193">
        <v>30.2</v>
      </c>
      <c r="U193">
        <v>1</v>
      </c>
      <c r="V193">
        <v>50.5</v>
      </c>
      <c r="W193">
        <v>2651</v>
      </c>
      <c r="X193">
        <v>71.5</v>
      </c>
      <c r="Y193">
        <v>91.4</v>
      </c>
      <c r="Z193">
        <v>0</v>
      </c>
      <c r="AA193">
        <v>0</v>
      </c>
      <c r="AB193">
        <v>0</v>
      </c>
      <c r="AC193">
        <v>0</v>
      </c>
    </row>
    <row r="194" spans="1:29">
      <c r="A194">
        <v>757</v>
      </c>
      <c r="B194" t="s">
        <v>3706</v>
      </c>
      <c r="C194" t="s">
        <v>834</v>
      </c>
      <c r="D194" t="s">
        <v>3707</v>
      </c>
      <c r="E194" t="s">
        <v>3708</v>
      </c>
      <c r="F194" s="42">
        <v>43352</v>
      </c>
      <c r="G194">
        <v>2018</v>
      </c>
      <c r="H194">
        <v>9</v>
      </c>
      <c r="I194">
        <v>36</v>
      </c>
      <c r="J194">
        <v>20.59</v>
      </c>
      <c r="K194">
        <v>78.959999999999994</v>
      </c>
      <c r="L194">
        <v>1380</v>
      </c>
      <c r="M194" s="47">
        <v>6.25</v>
      </c>
      <c r="N194" s="47">
        <v>42.8</v>
      </c>
      <c r="O194" s="47">
        <v>141.4</v>
      </c>
      <c r="P194" s="47">
        <v>235</v>
      </c>
      <c r="Q194" s="47">
        <v>77.3</v>
      </c>
      <c r="R194">
        <v>30.6</v>
      </c>
      <c r="S194">
        <v>2.9</v>
      </c>
      <c r="T194">
        <v>23.5</v>
      </c>
      <c r="U194">
        <v>0</v>
      </c>
      <c r="V194">
        <v>44.1</v>
      </c>
      <c r="W194">
        <v>2651</v>
      </c>
      <c r="X194">
        <v>73.3</v>
      </c>
      <c r="Y194">
        <v>89.4</v>
      </c>
      <c r="Z194">
        <v>0</v>
      </c>
      <c r="AA194">
        <v>0</v>
      </c>
      <c r="AB194">
        <v>0</v>
      </c>
      <c r="AC194">
        <v>0</v>
      </c>
    </row>
    <row r="195" spans="1:29">
      <c r="A195">
        <v>758</v>
      </c>
      <c r="B195" t="s">
        <v>3706</v>
      </c>
      <c r="C195" t="s">
        <v>834</v>
      </c>
      <c r="D195" t="s">
        <v>3707</v>
      </c>
      <c r="E195" t="s">
        <v>3708</v>
      </c>
      <c r="F195" s="42">
        <v>43359</v>
      </c>
      <c r="G195">
        <v>2018</v>
      </c>
      <c r="H195">
        <v>9</v>
      </c>
      <c r="I195">
        <v>37</v>
      </c>
      <c r="J195">
        <v>20.59</v>
      </c>
      <c r="K195">
        <v>78.959999999999994</v>
      </c>
      <c r="L195">
        <v>1380</v>
      </c>
      <c r="M195" s="47">
        <v>3.05</v>
      </c>
      <c r="N195" s="47">
        <v>0</v>
      </c>
      <c r="O195" s="47">
        <v>114.5</v>
      </c>
      <c r="P195" s="47">
        <v>193</v>
      </c>
      <c r="Q195" s="47">
        <v>85.8</v>
      </c>
      <c r="R195">
        <v>39.299999999999997</v>
      </c>
      <c r="S195">
        <v>8.6999999999999993</v>
      </c>
      <c r="T195">
        <v>18.7</v>
      </c>
      <c r="U195">
        <v>0</v>
      </c>
      <c r="V195">
        <v>46.9</v>
      </c>
      <c r="W195">
        <v>2651</v>
      </c>
      <c r="X195">
        <v>78.599999999999994</v>
      </c>
      <c r="Y195">
        <v>85</v>
      </c>
      <c r="Z195">
        <v>0</v>
      </c>
      <c r="AA195">
        <v>0</v>
      </c>
      <c r="AB195">
        <v>0</v>
      </c>
      <c r="AC195">
        <v>0</v>
      </c>
    </row>
    <row r="196" spans="1:29">
      <c r="A196">
        <v>759</v>
      </c>
      <c r="B196" t="s">
        <v>3706</v>
      </c>
      <c r="C196" t="s">
        <v>834</v>
      </c>
      <c r="D196" t="s">
        <v>3707</v>
      </c>
      <c r="E196" t="s">
        <v>3708</v>
      </c>
      <c r="F196" s="42">
        <v>43366</v>
      </c>
      <c r="G196">
        <v>2018</v>
      </c>
      <c r="H196">
        <v>9</v>
      </c>
      <c r="I196">
        <v>38</v>
      </c>
      <c r="J196">
        <v>20.59</v>
      </c>
      <c r="K196">
        <v>78.959999999999994</v>
      </c>
      <c r="L196">
        <v>1380</v>
      </c>
      <c r="M196" s="47">
        <v>3.16</v>
      </c>
      <c r="N196" s="47">
        <v>48.9</v>
      </c>
      <c r="O196" s="47">
        <v>61.8</v>
      </c>
      <c r="P196" s="47">
        <v>98</v>
      </c>
      <c r="Q196" s="47">
        <v>66</v>
      </c>
      <c r="R196">
        <v>32</v>
      </c>
      <c r="S196">
        <v>2.5</v>
      </c>
      <c r="T196">
        <v>26.8</v>
      </c>
      <c r="U196">
        <v>0</v>
      </c>
      <c r="V196">
        <v>48.9</v>
      </c>
      <c r="W196">
        <v>2651</v>
      </c>
      <c r="X196">
        <v>66.8</v>
      </c>
      <c r="Y196">
        <v>81.5</v>
      </c>
      <c r="Z196">
        <v>0</v>
      </c>
      <c r="AA196">
        <v>0</v>
      </c>
      <c r="AB196">
        <v>0</v>
      </c>
      <c r="AC196">
        <v>0</v>
      </c>
    </row>
    <row r="197" spans="1:29">
      <c r="A197">
        <v>760</v>
      </c>
      <c r="B197" t="s">
        <v>3706</v>
      </c>
      <c r="C197" t="s">
        <v>834</v>
      </c>
      <c r="D197" t="s">
        <v>3707</v>
      </c>
      <c r="E197" t="s">
        <v>3708</v>
      </c>
      <c r="F197" s="42">
        <v>43373</v>
      </c>
      <c r="G197">
        <v>2018</v>
      </c>
      <c r="H197">
        <v>9</v>
      </c>
      <c r="I197">
        <v>39</v>
      </c>
      <c r="J197">
        <v>20.59</v>
      </c>
      <c r="K197">
        <v>78.959999999999994</v>
      </c>
      <c r="L197">
        <v>1380</v>
      </c>
      <c r="M197" s="47">
        <v>6.23</v>
      </c>
      <c r="N197" s="47">
        <v>0</v>
      </c>
      <c r="O197" s="47">
        <v>86.7</v>
      </c>
      <c r="P197" s="47">
        <v>140</v>
      </c>
      <c r="Q197" s="47">
        <v>84</v>
      </c>
      <c r="R197">
        <v>29.4</v>
      </c>
      <c r="S197">
        <v>3.3</v>
      </c>
      <c r="T197">
        <v>30</v>
      </c>
      <c r="U197">
        <v>0</v>
      </c>
      <c r="V197">
        <v>45.8</v>
      </c>
      <c r="W197">
        <v>2651</v>
      </c>
      <c r="X197">
        <v>66.2</v>
      </c>
      <c r="Y197">
        <v>90.2</v>
      </c>
      <c r="Z197">
        <v>0</v>
      </c>
      <c r="AA197">
        <v>0</v>
      </c>
      <c r="AB197">
        <v>0</v>
      </c>
      <c r="AC197">
        <v>0</v>
      </c>
    </row>
    <row r="198" spans="1:29">
      <c r="A198">
        <v>761</v>
      </c>
      <c r="B198" t="s">
        <v>3706</v>
      </c>
      <c r="C198" t="s">
        <v>834</v>
      </c>
      <c r="D198" t="s">
        <v>3707</v>
      </c>
      <c r="E198" t="s">
        <v>3708</v>
      </c>
      <c r="F198" s="42">
        <v>43380</v>
      </c>
      <c r="G198">
        <v>2018</v>
      </c>
      <c r="H198">
        <v>10</v>
      </c>
      <c r="I198">
        <v>40</v>
      </c>
      <c r="J198">
        <v>20.59</v>
      </c>
      <c r="K198">
        <v>78.959999999999994</v>
      </c>
      <c r="L198">
        <v>1380</v>
      </c>
      <c r="M198" s="47">
        <v>6.14</v>
      </c>
      <c r="N198" s="47">
        <v>27.2</v>
      </c>
      <c r="O198" s="47">
        <v>113.7</v>
      </c>
      <c r="P198" s="47">
        <v>159</v>
      </c>
      <c r="Q198" s="47">
        <v>84.5</v>
      </c>
      <c r="R198">
        <v>28.4</v>
      </c>
      <c r="S198">
        <v>2.4</v>
      </c>
      <c r="T198">
        <v>25.8</v>
      </c>
      <c r="U198">
        <v>0</v>
      </c>
      <c r="V198">
        <v>50.6</v>
      </c>
      <c r="W198">
        <v>2655</v>
      </c>
      <c r="X198">
        <v>68.3</v>
      </c>
      <c r="Y198">
        <v>94.6</v>
      </c>
      <c r="Z198">
        <v>0</v>
      </c>
      <c r="AA198">
        <v>0</v>
      </c>
      <c r="AB198">
        <v>0</v>
      </c>
      <c r="AC198">
        <v>0</v>
      </c>
    </row>
    <row r="199" spans="1:29">
      <c r="A199">
        <v>762</v>
      </c>
      <c r="B199" t="s">
        <v>3706</v>
      </c>
      <c r="C199" t="s">
        <v>834</v>
      </c>
      <c r="D199" t="s">
        <v>3707</v>
      </c>
      <c r="E199" t="s">
        <v>3708</v>
      </c>
      <c r="F199" s="42">
        <v>43387</v>
      </c>
      <c r="G199">
        <v>2018</v>
      </c>
      <c r="H199">
        <v>10</v>
      </c>
      <c r="I199">
        <v>41</v>
      </c>
      <c r="J199">
        <v>20.59</v>
      </c>
      <c r="K199">
        <v>78.959999999999994</v>
      </c>
      <c r="L199">
        <v>1380</v>
      </c>
      <c r="M199" s="47">
        <v>2.36</v>
      </c>
      <c r="N199" s="47">
        <v>64</v>
      </c>
      <c r="O199" s="47">
        <v>132.19999999999999</v>
      </c>
      <c r="P199" s="47">
        <v>204</v>
      </c>
      <c r="Q199" s="47">
        <v>66.3</v>
      </c>
      <c r="R199">
        <v>39.200000000000003</v>
      </c>
      <c r="S199">
        <v>5.2</v>
      </c>
      <c r="T199">
        <v>26.8</v>
      </c>
      <c r="U199">
        <v>0</v>
      </c>
      <c r="V199">
        <v>48.3</v>
      </c>
      <c r="W199">
        <v>2655</v>
      </c>
      <c r="X199">
        <v>79.7</v>
      </c>
      <c r="Y199">
        <v>87.2</v>
      </c>
      <c r="Z199">
        <v>0</v>
      </c>
      <c r="AA199">
        <v>0</v>
      </c>
      <c r="AB199">
        <v>0</v>
      </c>
      <c r="AC199">
        <v>0</v>
      </c>
    </row>
    <row r="200" spans="1:29">
      <c r="A200">
        <v>763</v>
      </c>
      <c r="B200" t="s">
        <v>3706</v>
      </c>
      <c r="C200" t="s">
        <v>834</v>
      </c>
      <c r="D200" t="s">
        <v>3707</v>
      </c>
      <c r="E200" t="s">
        <v>3708</v>
      </c>
      <c r="F200" s="42">
        <v>43394</v>
      </c>
      <c r="G200">
        <v>2018</v>
      </c>
      <c r="H200">
        <v>10</v>
      </c>
      <c r="I200">
        <v>42</v>
      </c>
      <c r="J200">
        <v>20.59</v>
      </c>
      <c r="K200">
        <v>78.959999999999994</v>
      </c>
      <c r="L200">
        <v>1380</v>
      </c>
      <c r="M200" s="47">
        <v>3.5</v>
      </c>
      <c r="N200" s="47">
        <v>10.9</v>
      </c>
      <c r="O200" s="47">
        <v>71.5</v>
      </c>
      <c r="P200" s="47">
        <v>109</v>
      </c>
      <c r="Q200" s="47">
        <v>68.7</v>
      </c>
      <c r="R200">
        <v>15.9</v>
      </c>
      <c r="S200">
        <v>9.6999999999999993</v>
      </c>
      <c r="T200">
        <v>30.5</v>
      </c>
      <c r="U200">
        <v>0</v>
      </c>
      <c r="V200">
        <v>55.5</v>
      </c>
      <c r="W200">
        <v>2655</v>
      </c>
      <c r="X200">
        <v>76.5</v>
      </c>
      <c r="Y200">
        <v>70.099999999999994</v>
      </c>
      <c r="Z200">
        <v>0</v>
      </c>
      <c r="AA200">
        <v>1</v>
      </c>
      <c r="AB200">
        <v>0</v>
      </c>
      <c r="AC200">
        <v>1</v>
      </c>
    </row>
    <row r="201" spans="1:29">
      <c r="A201">
        <v>764</v>
      </c>
      <c r="B201" t="s">
        <v>3706</v>
      </c>
      <c r="C201" t="s">
        <v>834</v>
      </c>
      <c r="D201" t="s">
        <v>3707</v>
      </c>
      <c r="E201" t="s">
        <v>3708</v>
      </c>
      <c r="F201" s="42">
        <v>43401</v>
      </c>
      <c r="G201">
        <v>2018</v>
      </c>
      <c r="H201">
        <v>10</v>
      </c>
      <c r="I201">
        <v>43</v>
      </c>
      <c r="J201">
        <v>20.59</v>
      </c>
      <c r="K201">
        <v>78.959999999999994</v>
      </c>
      <c r="L201">
        <v>1380</v>
      </c>
      <c r="M201" s="47">
        <v>3.66</v>
      </c>
      <c r="N201" s="47">
        <v>6.1</v>
      </c>
      <c r="O201" s="47">
        <v>138.5</v>
      </c>
      <c r="P201" s="47">
        <v>208</v>
      </c>
      <c r="Q201" s="47">
        <v>86.2</v>
      </c>
      <c r="R201">
        <v>31.4</v>
      </c>
      <c r="S201">
        <v>0.2</v>
      </c>
      <c r="T201">
        <v>28.1</v>
      </c>
      <c r="U201">
        <v>0</v>
      </c>
      <c r="V201">
        <v>48</v>
      </c>
      <c r="W201">
        <v>2655</v>
      </c>
      <c r="X201">
        <v>66.7</v>
      </c>
      <c r="Y201">
        <v>85.5</v>
      </c>
      <c r="Z201">
        <v>0</v>
      </c>
      <c r="AA201">
        <v>0</v>
      </c>
      <c r="AB201">
        <v>0</v>
      </c>
      <c r="AC201">
        <v>0</v>
      </c>
    </row>
    <row r="202" spans="1:29">
      <c r="A202">
        <v>765</v>
      </c>
      <c r="B202" t="s">
        <v>3706</v>
      </c>
      <c r="C202" t="s">
        <v>834</v>
      </c>
      <c r="D202" t="s">
        <v>3707</v>
      </c>
      <c r="E202" t="s">
        <v>3708</v>
      </c>
      <c r="F202" s="42">
        <v>43408</v>
      </c>
      <c r="G202">
        <v>2018</v>
      </c>
      <c r="H202">
        <v>11</v>
      </c>
      <c r="I202">
        <v>44</v>
      </c>
      <c r="J202">
        <v>20.59</v>
      </c>
      <c r="K202">
        <v>78.959999999999994</v>
      </c>
      <c r="L202">
        <v>1380</v>
      </c>
      <c r="M202" s="47">
        <v>5.95</v>
      </c>
      <c r="N202" s="47">
        <v>95.2</v>
      </c>
      <c r="O202" s="47">
        <v>138.19999999999999</v>
      </c>
      <c r="P202" s="47">
        <v>220</v>
      </c>
      <c r="Q202" s="47">
        <v>92.7</v>
      </c>
      <c r="R202">
        <v>26.3</v>
      </c>
      <c r="S202">
        <v>10</v>
      </c>
      <c r="T202">
        <v>23.8</v>
      </c>
      <c r="U202">
        <v>0</v>
      </c>
      <c r="V202">
        <v>53.3</v>
      </c>
      <c r="W202">
        <v>2659</v>
      </c>
      <c r="X202">
        <v>73.099999999999994</v>
      </c>
      <c r="Y202">
        <v>90.3</v>
      </c>
      <c r="Z202">
        <v>0</v>
      </c>
      <c r="AA202">
        <v>0</v>
      </c>
      <c r="AB202">
        <v>0</v>
      </c>
      <c r="AC202">
        <v>0</v>
      </c>
    </row>
    <row r="203" spans="1:29">
      <c r="A203">
        <v>766</v>
      </c>
      <c r="B203" t="s">
        <v>3706</v>
      </c>
      <c r="C203" t="s">
        <v>834</v>
      </c>
      <c r="D203" t="s">
        <v>3707</v>
      </c>
      <c r="E203" t="s">
        <v>3708</v>
      </c>
      <c r="F203" s="42">
        <v>43415</v>
      </c>
      <c r="G203">
        <v>2018</v>
      </c>
      <c r="H203">
        <v>11</v>
      </c>
      <c r="I203">
        <v>45</v>
      </c>
      <c r="J203">
        <v>20.59</v>
      </c>
      <c r="K203">
        <v>78.959999999999994</v>
      </c>
      <c r="L203">
        <v>1380</v>
      </c>
      <c r="M203" s="47">
        <v>7.57</v>
      </c>
      <c r="N203" s="47">
        <v>63.1</v>
      </c>
      <c r="O203" s="47">
        <v>106.4</v>
      </c>
      <c r="P203" s="47">
        <v>161</v>
      </c>
      <c r="Q203" s="47">
        <v>81.3</v>
      </c>
      <c r="R203">
        <v>26.4</v>
      </c>
      <c r="S203">
        <v>2</v>
      </c>
      <c r="T203">
        <v>28.7</v>
      </c>
      <c r="U203">
        <v>0</v>
      </c>
      <c r="V203">
        <v>48.5</v>
      </c>
      <c r="W203">
        <v>2659</v>
      </c>
      <c r="X203">
        <v>68</v>
      </c>
      <c r="Y203">
        <v>84.7</v>
      </c>
      <c r="Z203">
        <v>0</v>
      </c>
      <c r="AA203">
        <v>0</v>
      </c>
      <c r="AB203">
        <v>0</v>
      </c>
      <c r="AC203">
        <v>0</v>
      </c>
    </row>
    <row r="204" spans="1:29">
      <c r="A204">
        <v>767</v>
      </c>
      <c r="B204" t="s">
        <v>3706</v>
      </c>
      <c r="C204" t="s">
        <v>834</v>
      </c>
      <c r="D204" t="s">
        <v>3707</v>
      </c>
      <c r="E204" t="s">
        <v>3708</v>
      </c>
      <c r="F204" s="42">
        <v>43422</v>
      </c>
      <c r="G204">
        <v>2018</v>
      </c>
      <c r="H204">
        <v>11</v>
      </c>
      <c r="I204">
        <v>46</v>
      </c>
      <c r="J204">
        <v>20.59</v>
      </c>
      <c r="K204">
        <v>78.959999999999994</v>
      </c>
      <c r="L204">
        <v>1380</v>
      </c>
      <c r="M204" s="47">
        <v>7.02</v>
      </c>
      <c r="N204" s="47">
        <v>10.199999999999999</v>
      </c>
      <c r="O204" s="47">
        <v>113.3</v>
      </c>
      <c r="P204" s="47">
        <v>179</v>
      </c>
      <c r="Q204" s="47">
        <v>77.3</v>
      </c>
      <c r="R204">
        <v>33.799999999999997</v>
      </c>
      <c r="S204">
        <v>9.1999999999999993</v>
      </c>
      <c r="T204">
        <v>28.9</v>
      </c>
      <c r="U204">
        <v>0</v>
      </c>
      <c r="V204">
        <v>49.4</v>
      </c>
      <c r="W204">
        <v>2659</v>
      </c>
      <c r="X204">
        <v>70.7</v>
      </c>
      <c r="Y204">
        <v>82.3</v>
      </c>
      <c r="Z204">
        <v>0</v>
      </c>
      <c r="AA204">
        <v>0</v>
      </c>
      <c r="AB204">
        <v>0</v>
      </c>
      <c r="AC204">
        <v>0</v>
      </c>
    </row>
    <row r="205" spans="1:29">
      <c r="A205">
        <v>768</v>
      </c>
      <c r="B205" t="s">
        <v>3706</v>
      </c>
      <c r="C205" t="s">
        <v>834</v>
      </c>
      <c r="D205" t="s">
        <v>3707</v>
      </c>
      <c r="E205" t="s">
        <v>3708</v>
      </c>
      <c r="F205" s="42">
        <v>43429</v>
      </c>
      <c r="G205">
        <v>2018</v>
      </c>
      <c r="H205">
        <v>11</v>
      </c>
      <c r="I205">
        <v>47</v>
      </c>
      <c r="J205">
        <v>20.59</v>
      </c>
      <c r="K205">
        <v>78.959999999999994</v>
      </c>
      <c r="L205">
        <v>1380</v>
      </c>
      <c r="M205" s="47">
        <v>6.36</v>
      </c>
      <c r="N205" s="47">
        <v>134</v>
      </c>
      <c r="O205" s="47">
        <v>105.7</v>
      </c>
      <c r="P205" s="47">
        <v>129</v>
      </c>
      <c r="Q205" s="47">
        <v>78.099999999999994</v>
      </c>
      <c r="R205">
        <v>32.700000000000003</v>
      </c>
      <c r="S205">
        <v>5.3</v>
      </c>
      <c r="T205">
        <v>21.4</v>
      </c>
      <c r="U205">
        <v>0</v>
      </c>
      <c r="V205">
        <v>51.8</v>
      </c>
      <c r="W205">
        <v>2659</v>
      </c>
      <c r="X205">
        <v>63.8</v>
      </c>
      <c r="Y205">
        <v>85.2</v>
      </c>
      <c r="Z205">
        <v>0</v>
      </c>
      <c r="AA205">
        <v>0</v>
      </c>
      <c r="AB205">
        <v>0</v>
      </c>
      <c r="AC205">
        <v>0</v>
      </c>
    </row>
    <row r="206" spans="1:29">
      <c r="A206">
        <v>769</v>
      </c>
      <c r="B206" t="s">
        <v>3706</v>
      </c>
      <c r="C206" t="s">
        <v>834</v>
      </c>
      <c r="D206" t="s">
        <v>3707</v>
      </c>
      <c r="E206" t="s">
        <v>3708</v>
      </c>
      <c r="F206" s="42">
        <v>43436</v>
      </c>
      <c r="G206">
        <v>2018</v>
      </c>
      <c r="H206">
        <v>12</v>
      </c>
      <c r="I206">
        <v>48</v>
      </c>
      <c r="J206">
        <v>20.59</v>
      </c>
      <c r="K206">
        <v>78.959999999999994</v>
      </c>
      <c r="L206">
        <v>1380</v>
      </c>
      <c r="M206" s="47">
        <v>6.86</v>
      </c>
      <c r="N206" s="47">
        <v>19.8</v>
      </c>
      <c r="O206" s="47">
        <v>160.19999999999999</v>
      </c>
      <c r="P206" s="47">
        <v>228</v>
      </c>
      <c r="Q206" s="47">
        <v>83.3</v>
      </c>
      <c r="R206">
        <v>32.200000000000003</v>
      </c>
      <c r="S206">
        <v>5.0999999999999996</v>
      </c>
      <c r="T206">
        <v>32.6</v>
      </c>
      <c r="U206">
        <v>0</v>
      </c>
      <c r="V206">
        <v>46.1</v>
      </c>
      <c r="W206">
        <v>2663</v>
      </c>
      <c r="X206">
        <v>66</v>
      </c>
      <c r="Y206">
        <v>94.3</v>
      </c>
      <c r="Z206">
        <v>0</v>
      </c>
      <c r="AA206">
        <v>0</v>
      </c>
      <c r="AB206">
        <v>0</v>
      </c>
      <c r="AC206">
        <v>0</v>
      </c>
    </row>
    <row r="207" spans="1:29">
      <c r="A207">
        <v>770</v>
      </c>
      <c r="B207" t="s">
        <v>3706</v>
      </c>
      <c r="C207" t="s">
        <v>834</v>
      </c>
      <c r="D207" t="s">
        <v>3707</v>
      </c>
      <c r="E207" t="s">
        <v>3708</v>
      </c>
      <c r="F207" s="42">
        <v>43443</v>
      </c>
      <c r="G207">
        <v>2018</v>
      </c>
      <c r="H207">
        <v>12</v>
      </c>
      <c r="I207">
        <v>49</v>
      </c>
      <c r="J207">
        <v>20.59</v>
      </c>
      <c r="K207">
        <v>78.959999999999994</v>
      </c>
      <c r="L207">
        <v>1380</v>
      </c>
      <c r="M207" s="47">
        <v>8.33</v>
      </c>
      <c r="N207" s="47">
        <v>31.3</v>
      </c>
      <c r="O207" s="47">
        <v>140.4</v>
      </c>
      <c r="P207" s="47">
        <v>245</v>
      </c>
      <c r="Q207" s="47">
        <v>89.2</v>
      </c>
      <c r="R207">
        <v>27.4</v>
      </c>
      <c r="S207">
        <v>4.5999999999999996</v>
      </c>
      <c r="T207">
        <v>22.2</v>
      </c>
      <c r="U207">
        <v>0</v>
      </c>
      <c r="V207">
        <v>55.6</v>
      </c>
      <c r="W207">
        <v>2663</v>
      </c>
      <c r="X207">
        <v>63.4</v>
      </c>
      <c r="Y207">
        <v>91.5</v>
      </c>
      <c r="Z207">
        <v>0</v>
      </c>
      <c r="AA207">
        <v>0</v>
      </c>
      <c r="AB207">
        <v>0</v>
      </c>
      <c r="AC207">
        <v>0</v>
      </c>
    </row>
    <row r="208" spans="1:29">
      <c r="A208">
        <v>771</v>
      </c>
      <c r="B208" t="s">
        <v>3706</v>
      </c>
      <c r="C208" t="s">
        <v>834</v>
      </c>
      <c r="D208" t="s">
        <v>3707</v>
      </c>
      <c r="E208" t="s">
        <v>3708</v>
      </c>
      <c r="F208" s="42">
        <v>43450</v>
      </c>
      <c r="G208">
        <v>2018</v>
      </c>
      <c r="H208">
        <v>12</v>
      </c>
      <c r="I208">
        <v>50</v>
      </c>
      <c r="J208">
        <v>20.59</v>
      </c>
      <c r="K208">
        <v>78.959999999999994</v>
      </c>
      <c r="L208">
        <v>1380</v>
      </c>
      <c r="M208" s="47">
        <v>6.68</v>
      </c>
      <c r="N208" s="47">
        <v>56.4</v>
      </c>
      <c r="O208" s="47">
        <v>122.3</v>
      </c>
      <c r="P208" s="47">
        <v>197</v>
      </c>
      <c r="Q208" s="47">
        <v>94.8</v>
      </c>
      <c r="R208">
        <v>19</v>
      </c>
      <c r="S208">
        <v>3</v>
      </c>
      <c r="T208">
        <v>20.5</v>
      </c>
      <c r="U208">
        <v>0</v>
      </c>
      <c r="V208">
        <v>48.5</v>
      </c>
      <c r="W208">
        <v>2663</v>
      </c>
      <c r="X208">
        <v>70.099999999999994</v>
      </c>
      <c r="Y208">
        <v>83.1</v>
      </c>
      <c r="Z208">
        <v>0</v>
      </c>
      <c r="AA208">
        <v>0</v>
      </c>
      <c r="AB208">
        <v>0</v>
      </c>
      <c r="AC208">
        <v>0</v>
      </c>
    </row>
    <row r="209" spans="1:29">
      <c r="A209">
        <v>772</v>
      </c>
      <c r="B209" t="s">
        <v>3706</v>
      </c>
      <c r="C209" t="s">
        <v>834</v>
      </c>
      <c r="D209" t="s">
        <v>3707</v>
      </c>
      <c r="E209" t="s">
        <v>3708</v>
      </c>
      <c r="F209" s="42">
        <v>43457</v>
      </c>
      <c r="G209">
        <v>2018</v>
      </c>
      <c r="H209">
        <v>12</v>
      </c>
      <c r="I209">
        <v>51</v>
      </c>
      <c r="J209">
        <v>20.59</v>
      </c>
      <c r="K209">
        <v>78.959999999999994</v>
      </c>
      <c r="L209">
        <v>1380</v>
      </c>
      <c r="M209" s="47">
        <v>12.79</v>
      </c>
      <c r="N209" s="47">
        <v>68.5</v>
      </c>
      <c r="O209" s="47">
        <v>148.69999999999999</v>
      </c>
      <c r="P209" s="47">
        <v>253</v>
      </c>
      <c r="Q209" s="47">
        <v>73</v>
      </c>
      <c r="R209">
        <v>29.4</v>
      </c>
      <c r="S209">
        <v>13.8</v>
      </c>
      <c r="T209">
        <v>27.4</v>
      </c>
      <c r="U209">
        <v>0.4</v>
      </c>
      <c r="V209">
        <v>52</v>
      </c>
      <c r="W209">
        <v>2663</v>
      </c>
      <c r="X209">
        <v>76.599999999999994</v>
      </c>
      <c r="Y209">
        <v>91</v>
      </c>
      <c r="Z209">
        <v>0</v>
      </c>
      <c r="AA209">
        <v>0</v>
      </c>
      <c r="AB209">
        <v>0</v>
      </c>
      <c r="AC209">
        <v>0</v>
      </c>
    </row>
    <row r="210" spans="1:29">
      <c r="A210">
        <v>773</v>
      </c>
      <c r="B210" t="s">
        <v>3706</v>
      </c>
      <c r="C210" t="s">
        <v>834</v>
      </c>
      <c r="D210" t="s">
        <v>3707</v>
      </c>
      <c r="E210" t="s">
        <v>3708</v>
      </c>
      <c r="F210" s="42">
        <v>43464</v>
      </c>
      <c r="G210">
        <v>2018</v>
      </c>
      <c r="H210">
        <v>12</v>
      </c>
      <c r="I210">
        <v>52</v>
      </c>
      <c r="J210">
        <v>20.59</v>
      </c>
      <c r="K210">
        <v>78.959999999999994</v>
      </c>
      <c r="L210">
        <v>1380</v>
      </c>
      <c r="M210" s="47">
        <v>12.17</v>
      </c>
      <c r="N210" s="47">
        <v>92.1</v>
      </c>
      <c r="O210" s="47">
        <v>123.2</v>
      </c>
      <c r="P210" s="47">
        <v>178</v>
      </c>
      <c r="Q210" s="47">
        <v>82.4</v>
      </c>
      <c r="R210">
        <v>21.3</v>
      </c>
      <c r="S210">
        <v>3.8</v>
      </c>
      <c r="T210">
        <v>29.8</v>
      </c>
      <c r="U210">
        <v>1.4</v>
      </c>
      <c r="V210">
        <v>49.4</v>
      </c>
      <c r="W210">
        <v>2663</v>
      </c>
      <c r="X210">
        <v>65</v>
      </c>
      <c r="Y210">
        <v>80.400000000000006</v>
      </c>
      <c r="Z210">
        <v>0</v>
      </c>
      <c r="AA210">
        <v>0</v>
      </c>
      <c r="AB210">
        <v>0</v>
      </c>
      <c r="AC210">
        <v>0</v>
      </c>
    </row>
    <row r="211" spans="1:29">
      <c r="A211">
        <v>774</v>
      </c>
      <c r="B211" t="s">
        <v>3706</v>
      </c>
      <c r="C211" t="s">
        <v>834</v>
      </c>
      <c r="D211" t="s">
        <v>3707</v>
      </c>
      <c r="E211" t="s">
        <v>3708</v>
      </c>
      <c r="F211" s="42">
        <v>43471</v>
      </c>
      <c r="G211">
        <v>2019</v>
      </c>
      <c r="H211">
        <v>1</v>
      </c>
      <c r="I211">
        <v>1</v>
      </c>
      <c r="J211">
        <v>20.59</v>
      </c>
      <c r="K211">
        <v>78.959999999999994</v>
      </c>
      <c r="L211">
        <v>1380</v>
      </c>
      <c r="M211" s="47">
        <v>15.4</v>
      </c>
      <c r="N211" s="47">
        <v>40.799999999999997</v>
      </c>
      <c r="O211" s="47">
        <v>97.1</v>
      </c>
      <c r="P211" s="47">
        <v>151</v>
      </c>
      <c r="Q211" s="47">
        <v>91.6</v>
      </c>
      <c r="R211">
        <v>27.9</v>
      </c>
      <c r="S211">
        <v>8.1999999999999993</v>
      </c>
      <c r="T211">
        <v>29.8</v>
      </c>
      <c r="U211">
        <v>0</v>
      </c>
      <c r="V211">
        <v>46.2</v>
      </c>
      <c r="W211">
        <v>2668</v>
      </c>
      <c r="X211">
        <v>76.3</v>
      </c>
      <c r="Y211">
        <v>91.4</v>
      </c>
      <c r="Z211">
        <v>0</v>
      </c>
      <c r="AA211">
        <v>0</v>
      </c>
      <c r="AB211">
        <v>0</v>
      </c>
      <c r="AC211">
        <v>0</v>
      </c>
    </row>
    <row r="212" spans="1:29">
      <c r="A212">
        <v>775</v>
      </c>
      <c r="B212" t="s">
        <v>3706</v>
      </c>
      <c r="C212" t="s">
        <v>834</v>
      </c>
      <c r="D212" t="s">
        <v>3707</v>
      </c>
      <c r="E212" t="s">
        <v>3708</v>
      </c>
      <c r="F212" s="42">
        <v>43478</v>
      </c>
      <c r="G212">
        <v>2019</v>
      </c>
      <c r="H212">
        <v>1</v>
      </c>
      <c r="I212">
        <v>2</v>
      </c>
      <c r="J212">
        <v>20.59</v>
      </c>
      <c r="K212">
        <v>78.959999999999994</v>
      </c>
      <c r="L212">
        <v>1380</v>
      </c>
      <c r="M212" s="47">
        <v>18.02</v>
      </c>
      <c r="N212" s="47">
        <v>30.6</v>
      </c>
      <c r="O212" s="47">
        <v>96.2</v>
      </c>
      <c r="P212" s="47">
        <v>134</v>
      </c>
      <c r="Q212" s="47">
        <v>70.400000000000006</v>
      </c>
      <c r="R212">
        <v>28.8</v>
      </c>
      <c r="S212">
        <v>2.9</v>
      </c>
      <c r="T212">
        <v>20.9</v>
      </c>
      <c r="U212">
        <v>16.5</v>
      </c>
      <c r="V212">
        <v>51.4</v>
      </c>
      <c r="W212">
        <v>2668</v>
      </c>
      <c r="X212">
        <v>76.099999999999994</v>
      </c>
      <c r="Y212">
        <v>94.7</v>
      </c>
      <c r="Z212">
        <v>0</v>
      </c>
      <c r="AA212">
        <v>0</v>
      </c>
      <c r="AB212">
        <v>0</v>
      </c>
      <c r="AC212">
        <v>0</v>
      </c>
    </row>
    <row r="213" spans="1:29">
      <c r="A213">
        <v>776</v>
      </c>
      <c r="B213" t="s">
        <v>3706</v>
      </c>
      <c r="C213" t="s">
        <v>834</v>
      </c>
      <c r="D213" t="s">
        <v>3707</v>
      </c>
      <c r="E213" t="s">
        <v>3708</v>
      </c>
      <c r="F213" s="42">
        <v>43485</v>
      </c>
      <c r="G213">
        <v>2019</v>
      </c>
      <c r="H213">
        <v>1</v>
      </c>
      <c r="I213">
        <v>3</v>
      </c>
      <c r="J213">
        <v>20.59</v>
      </c>
      <c r="K213">
        <v>78.959999999999994</v>
      </c>
      <c r="L213">
        <v>1380</v>
      </c>
      <c r="M213" s="47">
        <v>15.61</v>
      </c>
      <c r="N213" s="47">
        <v>64.900000000000006</v>
      </c>
      <c r="O213" s="47">
        <v>116.1</v>
      </c>
      <c r="P213" s="47">
        <v>157</v>
      </c>
      <c r="Q213" s="47">
        <v>74.900000000000006</v>
      </c>
      <c r="R213">
        <v>34.9</v>
      </c>
      <c r="S213">
        <v>10.7</v>
      </c>
      <c r="T213">
        <v>27</v>
      </c>
      <c r="U213">
        <v>11.5</v>
      </c>
      <c r="V213">
        <v>51.7</v>
      </c>
      <c r="W213">
        <v>2668</v>
      </c>
      <c r="X213">
        <v>68.8</v>
      </c>
      <c r="Y213">
        <v>83.3</v>
      </c>
      <c r="Z213">
        <v>0</v>
      </c>
      <c r="AA213">
        <v>0</v>
      </c>
      <c r="AB213">
        <v>0</v>
      </c>
      <c r="AC213">
        <v>0</v>
      </c>
    </row>
    <row r="214" spans="1:29">
      <c r="A214">
        <v>777</v>
      </c>
      <c r="B214" t="s">
        <v>3706</v>
      </c>
      <c r="C214" t="s">
        <v>834</v>
      </c>
      <c r="D214" t="s">
        <v>3707</v>
      </c>
      <c r="E214" t="s">
        <v>3708</v>
      </c>
      <c r="F214" s="42">
        <v>43492</v>
      </c>
      <c r="G214">
        <v>2019</v>
      </c>
      <c r="H214">
        <v>1</v>
      </c>
      <c r="I214">
        <v>4</v>
      </c>
      <c r="J214">
        <v>20.59</v>
      </c>
      <c r="K214">
        <v>78.959999999999994</v>
      </c>
      <c r="L214">
        <v>1380</v>
      </c>
      <c r="M214" s="47">
        <v>17.45</v>
      </c>
      <c r="N214" s="47">
        <v>90.7</v>
      </c>
      <c r="O214" s="47">
        <v>125.9</v>
      </c>
      <c r="P214" s="47">
        <v>174</v>
      </c>
      <c r="Q214" s="47">
        <v>80</v>
      </c>
      <c r="R214">
        <v>25.5</v>
      </c>
      <c r="S214">
        <v>5.3</v>
      </c>
      <c r="T214">
        <v>19.600000000000001</v>
      </c>
      <c r="U214">
        <v>6.2</v>
      </c>
      <c r="V214">
        <v>45.4</v>
      </c>
      <c r="W214">
        <v>2668</v>
      </c>
      <c r="X214">
        <v>66.5</v>
      </c>
      <c r="Y214">
        <v>88.6</v>
      </c>
      <c r="Z214">
        <v>0</v>
      </c>
      <c r="AA214">
        <v>0</v>
      </c>
      <c r="AB214">
        <v>0</v>
      </c>
      <c r="AC214">
        <v>0</v>
      </c>
    </row>
    <row r="215" spans="1:29">
      <c r="A215">
        <v>778</v>
      </c>
      <c r="B215" t="s">
        <v>3706</v>
      </c>
      <c r="C215" t="s">
        <v>834</v>
      </c>
      <c r="D215" t="s">
        <v>3707</v>
      </c>
      <c r="E215" t="s">
        <v>3708</v>
      </c>
      <c r="F215" s="42">
        <v>43499</v>
      </c>
      <c r="G215">
        <v>2019</v>
      </c>
      <c r="H215">
        <v>2</v>
      </c>
      <c r="I215">
        <v>5</v>
      </c>
      <c r="J215">
        <v>20.59</v>
      </c>
      <c r="K215">
        <v>78.959999999999994</v>
      </c>
      <c r="L215">
        <v>1380</v>
      </c>
      <c r="M215" s="47">
        <v>17.32</v>
      </c>
      <c r="N215" s="47">
        <v>106.2</v>
      </c>
      <c r="O215" s="47">
        <v>137.30000000000001</v>
      </c>
      <c r="P215" s="47">
        <v>226</v>
      </c>
      <c r="Q215" s="47">
        <v>99</v>
      </c>
      <c r="R215">
        <v>33.9</v>
      </c>
      <c r="S215">
        <v>5.0999999999999996</v>
      </c>
      <c r="T215">
        <v>28.9</v>
      </c>
      <c r="U215">
        <v>7.4</v>
      </c>
      <c r="V215">
        <v>46.4</v>
      </c>
      <c r="W215">
        <v>2672</v>
      </c>
      <c r="X215">
        <v>60.6</v>
      </c>
      <c r="Y215">
        <v>92.4</v>
      </c>
      <c r="Z215">
        <v>0</v>
      </c>
      <c r="AA215">
        <v>0</v>
      </c>
      <c r="AB215">
        <v>0</v>
      </c>
      <c r="AC215">
        <v>0</v>
      </c>
    </row>
    <row r="216" spans="1:29">
      <c r="A216">
        <v>779</v>
      </c>
      <c r="B216" t="s">
        <v>3706</v>
      </c>
      <c r="C216" t="s">
        <v>834</v>
      </c>
      <c r="D216" t="s">
        <v>3707</v>
      </c>
      <c r="E216" t="s">
        <v>3708</v>
      </c>
      <c r="F216" s="42">
        <v>43506</v>
      </c>
      <c r="G216">
        <v>2019</v>
      </c>
      <c r="H216">
        <v>2</v>
      </c>
      <c r="I216">
        <v>6</v>
      </c>
      <c r="J216">
        <v>20.59</v>
      </c>
      <c r="K216">
        <v>78.959999999999994</v>
      </c>
      <c r="L216">
        <v>1380</v>
      </c>
      <c r="M216" s="47">
        <v>15.99</v>
      </c>
      <c r="N216" s="47">
        <v>103.1</v>
      </c>
      <c r="O216" s="47">
        <v>64.099999999999994</v>
      </c>
      <c r="P216" s="47">
        <v>99</v>
      </c>
      <c r="Q216" s="47">
        <v>78.900000000000006</v>
      </c>
      <c r="R216">
        <v>24.8</v>
      </c>
      <c r="S216">
        <v>8.8000000000000007</v>
      </c>
      <c r="T216">
        <v>17.2</v>
      </c>
      <c r="U216">
        <v>17.3</v>
      </c>
      <c r="V216">
        <v>44.2</v>
      </c>
      <c r="W216">
        <v>2672</v>
      </c>
      <c r="X216">
        <v>67.900000000000006</v>
      </c>
      <c r="Y216">
        <v>90.7</v>
      </c>
      <c r="Z216">
        <v>0</v>
      </c>
      <c r="AA216">
        <v>0</v>
      </c>
      <c r="AB216">
        <v>0</v>
      </c>
      <c r="AC216">
        <v>0</v>
      </c>
    </row>
    <row r="217" spans="1:29">
      <c r="A217">
        <v>780</v>
      </c>
      <c r="B217" t="s">
        <v>3706</v>
      </c>
      <c r="C217" t="s">
        <v>834</v>
      </c>
      <c r="D217" t="s">
        <v>3707</v>
      </c>
      <c r="E217" t="s">
        <v>3708</v>
      </c>
      <c r="F217" s="42">
        <v>43513</v>
      </c>
      <c r="G217">
        <v>2019</v>
      </c>
      <c r="H217">
        <v>2</v>
      </c>
      <c r="I217">
        <v>7</v>
      </c>
      <c r="J217">
        <v>20.59</v>
      </c>
      <c r="K217">
        <v>78.959999999999994</v>
      </c>
      <c r="L217">
        <v>1380</v>
      </c>
      <c r="M217" s="47">
        <v>18.489999999999998</v>
      </c>
      <c r="N217" s="47">
        <v>106.8</v>
      </c>
      <c r="O217" s="47">
        <v>101.2</v>
      </c>
      <c r="P217" s="47">
        <v>122</v>
      </c>
      <c r="Q217" s="47">
        <v>77.900000000000006</v>
      </c>
      <c r="R217">
        <v>36.299999999999997</v>
      </c>
      <c r="S217">
        <v>6.9</v>
      </c>
      <c r="T217">
        <v>27.2</v>
      </c>
      <c r="U217">
        <v>7.2</v>
      </c>
      <c r="V217">
        <v>48.5</v>
      </c>
      <c r="W217">
        <v>2672</v>
      </c>
      <c r="X217">
        <v>62.1</v>
      </c>
      <c r="Y217">
        <v>95.2</v>
      </c>
      <c r="Z217">
        <v>0</v>
      </c>
      <c r="AA217">
        <v>0</v>
      </c>
      <c r="AB217">
        <v>0</v>
      </c>
      <c r="AC217">
        <v>0</v>
      </c>
    </row>
    <row r="218" spans="1:29">
      <c r="A218">
        <v>781</v>
      </c>
      <c r="B218" t="s">
        <v>3706</v>
      </c>
      <c r="C218" t="s">
        <v>834</v>
      </c>
      <c r="D218" t="s">
        <v>3707</v>
      </c>
      <c r="E218" t="s">
        <v>3708</v>
      </c>
      <c r="F218" s="42">
        <v>43520</v>
      </c>
      <c r="G218">
        <v>2019</v>
      </c>
      <c r="H218">
        <v>2</v>
      </c>
      <c r="I218">
        <v>8</v>
      </c>
      <c r="J218">
        <v>20.59</v>
      </c>
      <c r="K218">
        <v>78.959999999999994</v>
      </c>
      <c r="L218">
        <v>1380</v>
      </c>
      <c r="M218" s="47">
        <v>19.059999999999999</v>
      </c>
      <c r="N218" s="47">
        <v>132.6</v>
      </c>
      <c r="O218" s="47">
        <v>139.6</v>
      </c>
      <c r="P218" s="47">
        <v>188</v>
      </c>
      <c r="Q218" s="47">
        <v>93.7</v>
      </c>
      <c r="R218">
        <v>30.3</v>
      </c>
      <c r="S218">
        <v>0</v>
      </c>
      <c r="T218">
        <v>23.7</v>
      </c>
      <c r="U218">
        <v>15.1</v>
      </c>
      <c r="V218">
        <v>48.7</v>
      </c>
      <c r="W218">
        <v>2672</v>
      </c>
      <c r="X218">
        <v>71.8</v>
      </c>
      <c r="Y218">
        <v>94.5</v>
      </c>
      <c r="Z218">
        <v>0</v>
      </c>
      <c r="AA218">
        <v>0</v>
      </c>
      <c r="AB218">
        <v>0</v>
      </c>
      <c r="AC218">
        <v>0</v>
      </c>
    </row>
    <row r="219" spans="1:29">
      <c r="A219">
        <v>782</v>
      </c>
      <c r="B219" t="s">
        <v>3706</v>
      </c>
      <c r="C219" t="s">
        <v>834</v>
      </c>
      <c r="D219" t="s">
        <v>3707</v>
      </c>
      <c r="E219" t="s">
        <v>3708</v>
      </c>
      <c r="F219" s="42">
        <v>43527</v>
      </c>
      <c r="G219">
        <v>2019</v>
      </c>
      <c r="H219">
        <v>3</v>
      </c>
      <c r="I219">
        <v>9</v>
      </c>
      <c r="J219">
        <v>20.59</v>
      </c>
      <c r="K219">
        <v>78.959999999999994</v>
      </c>
      <c r="L219">
        <v>1380</v>
      </c>
      <c r="M219" s="47">
        <v>21.16</v>
      </c>
      <c r="N219" s="47">
        <v>72.7</v>
      </c>
      <c r="O219" s="47">
        <v>68.599999999999994</v>
      </c>
      <c r="P219" s="47">
        <v>87</v>
      </c>
      <c r="Q219" s="47">
        <v>59.7</v>
      </c>
      <c r="R219">
        <v>30.7</v>
      </c>
      <c r="S219">
        <v>34.299999999999997</v>
      </c>
      <c r="T219">
        <v>27</v>
      </c>
      <c r="U219">
        <v>22.9</v>
      </c>
      <c r="V219">
        <v>56.5</v>
      </c>
      <c r="W219">
        <v>2676</v>
      </c>
      <c r="X219">
        <v>69.599999999999994</v>
      </c>
      <c r="Y219">
        <v>86</v>
      </c>
      <c r="Z219">
        <v>0</v>
      </c>
      <c r="AA219">
        <v>0</v>
      </c>
      <c r="AB219">
        <v>0</v>
      </c>
      <c r="AC219">
        <v>0</v>
      </c>
    </row>
    <row r="220" spans="1:29">
      <c r="A220">
        <v>783</v>
      </c>
      <c r="B220" t="s">
        <v>3706</v>
      </c>
      <c r="C220" t="s">
        <v>834</v>
      </c>
      <c r="D220" t="s">
        <v>3707</v>
      </c>
      <c r="E220" t="s">
        <v>3708</v>
      </c>
      <c r="F220" s="42">
        <v>43534</v>
      </c>
      <c r="G220">
        <v>2019</v>
      </c>
      <c r="H220">
        <v>3</v>
      </c>
      <c r="I220">
        <v>10</v>
      </c>
      <c r="J220">
        <v>20.59</v>
      </c>
      <c r="K220">
        <v>78.959999999999994</v>
      </c>
      <c r="L220">
        <v>1380</v>
      </c>
      <c r="M220" s="47">
        <v>21.96</v>
      </c>
      <c r="N220" s="47">
        <v>119.6</v>
      </c>
      <c r="O220" s="47">
        <v>103.3</v>
      </c>
      <c r="P220" s="47">
        <v>162</v>
      </c>
      <c r="Q220" s="47">
        <v>75.7</v>
      </c>
      <c r="R220">
        <v>24.1</v>
      </c>
      <c r="S220">
        <v>17.100000000000001</v>
      </c>
      <c r="T220">
        <v>29.5</v>
      </c>
      <c r="U220">
        <v>18.7</v>
      </c>
      <c r="V220">
        <v>46.4</v>
      </c>
      <c r="W220">
        <v>2676</v>
      </c>
      <c r="X220">
        <v>71.8</v>
      </c>
      <c r="Y220">
        <v>84.2</v>
      </c>
      <c r="Z220">
        <v>1</v>
      </c>
      <c r="AA220">
        <v>0</v>
      </c>
      <c r="AB220">
        <v>0</v>
      </c>
      <c r="AC220">
        <v>1</v>
      </c>
    </row>
    <row r="221" spans="1:29">
      <c r="A221">
        <v>784</v>
      </c>
      <c r="B221" t="s">
        <v>3706</v>
      </c>
      <c r="C221" t="s">
        <v>834</v>
      </c>
      <c r="D221" t="s">
        <v>3707</v>
      </c>
      <c r="E221" t="s">
        <v>3708</v>
      </c>
      <c r="F221" s="42">
        <v>43541</v>
      </c>
      <c r="G221">
        <v>2019</v>
      </c>
      <c r="H221">
        <v>3</v>
      </c>
      <c r="I221">
        <v>11</v>
      </c>
      <c r="J221">
        <v>20.59</v>
      </c>
      <c r="K221">
        <v>78.959999999999994</v>
      </c>
      <c r="L221">
        <v>1380</v>
      </c>
      <c r="M221" s="47">
        <v>19.02</v>
      </c>
      <c r="N221" s="47">
        <v>80</v>
      </c>
      <c r="O221" s="47">
        <v>91.8</v>
      </c>
      <c r="P221" s="47">
        <v>104</v>
      </c>
      <c r="Q221" s="47">
        <v>69.099999999999994</v>
      </c>
      <c r="R221">
        <v>24.6</v>
      </c>
      <c r="S221">
        <v>7.5</v>
      </c>
      <c r="T221">
        <v>26.6</v>
      </c>
      <c r="U221">
        <v>14.7</v>
      </c>
      <c r="V221">
        <v>48.7</v>
      </c>
      <c r="W221">
        <v>2676</v>
      </c>
      <c r="X221">
        <v>68.099999999999994</v>
      </c>
      <c r="Y221">
        <v>88.6</v>
      </c>
      <c r="Z221">
        <v>0</v>
      </c>
      <c r="AA221">
        <v>0</v>
      </c>
      <c r="AB221">
        <v>0</v>
      </c>
      <c r="AC221">
        <v>0</v>
      </c>
    </row>
    <row r="222" spans="1:29">
      <c r="A222">
        <v>785</v>
      </c>
      <c r="B222" t="s">
        <v>3706</v>
      </c>
      <c r="C222" t="s">
        <v>834</v>
      </c>
      <c r="D222" t="s">
        <v>3707</v>
      </c>
      <c r="E222" t="s">
        <v>3708</v>
      </c>
      <c r="F222" s="42">
        <v>43548</v>
      </c>
      <c r="G222">
        <v>2019</v>
      </c>
      <c r="H222">
        <v>3</v>
      </c>
      <c r="I222">
        <v>12</v>
      </c>
      <c r="J222">
        <v>20.59</v>
      </c>
      <c r="K222">
        <v>78.959999999999994</v>
      </c>
      <c r="L222">
        <v>1380</v>
      </c>
      <c r="M222" s="47">
        <v>20.49</v>
      </c>
      <c r="N222" s="47">
        <v>129.69999999999999</v>
      </c>
      <c r="O222" s="47">
        <v>106.6</v>
      </c>
      <c r="P222" s="47">
        <v>167</v>
      </c>
      <c r="Q222" s="47">
        <v>92.8</v>
      </c>
      <c r="R222">
        <v>35.5</v>
      </c>
      <c r="S222">
        <v>38</v>
      </c>
      <c r="T222">
        <v>31</v>
      </c>
      <c r="U222">
        <v>20.399999999999999</v>
      </c>
      <c r="V222">
        <v>50.4</v>
      </c>
      <c r="W222">
        <v>2676</v>
      </c>
      <c r="X222">
        <v>65.2</v>
      </c>
      <c r="Y222">
        <v>84</v>
      </c>
      <c r="Z222">
        <v>1</v>
      </c>
      <c r="AA222">
        <v>0</v>
      </c>
      <c r="AB222">
        <v>0</v>
      </c>
      <c r="AC222">
        <v>1</v>
      </c>
    </row>
    <row r="223" spans="1:29">
      <c r="A223">
        <v>786</v>
      </c>
      <c r="B223" t="s">
        <v>3706</v>
      </c>
      <c r="C223" t="s">
        <v>834</v>
      </c>
      <c r="D223" t="s">
        <v>3707</v>
      </c>
      <c r="E223" t="s">
        <v>3708</v>
      </c>
      <c r="F223" s="42">
        <v>43555</v>
      </c>
      <c r="G223">
        <v>2019</v>
      </c>
      <c r="H223">
        <v>3</v>
      </c>
      <c r="I223">
        <v>13</v>
      </c>
      <c r="J223">
        <v>20.59</v>
      </c>
      <c r="K223">
        <v>78.959999999999994</v>
      </c>
      <c r="L223">
        <v>1380</v>
      </c>
      <c r="M223" s="47">
        <v>17.02</v>
      </c>
      <c r="N223" s="47">
        <v>116.7</v>
      </c>
      <c r="O223" s="47">
        <v>125</v>
      </c>
      <c r="P223" s="47">
        <v>177</v>
      </c>
      <c r="Q223" s="47">
        <v>85.5</v>
      </c>
      <c r="R223">
        <v>37.200000000000003</v>
      </c>
      <c r="S223">
        <v>9.1</v>
      </c>
      <c r="T223">
        <v>21.6</v>
      </c>
      <c r="U223">
        <v>9.6999999999999993</v>
      </c>
      <c r="V223">
        <v>49</v>
      </c>
      <c r="W223">
        <v>2676</v>
      </c>
      <c r="X223">
        <v>71.5</v>
      </c>
      <c r="Y223">
        <v>91.8</v>
      </c>
      <c r="Z223">
        <v>0</v>
      </c>
      <c r="AA223">
        <v>0</v>
      </c>
      <c r="AB223">
        <v>0</v>
      </c>
      <c r="AC223">
        <v>0</v>
      </c>
    </row>
    <row r="224" spans="1:29">
      <c r="A224">
        <v>787</v>
      </c>
      <c r="B224" t="s">
        <v>3706</v>
      </c>
      <c r="C224" t="s">
        <v>834</v>
      </c>
      <c r="D224" t="s">
        <v>3707</v>
      </c>
      <c r="E224" t="s">
        <v>3708</v>
      </c>
      <c r="F224" s="42">
        <v>43562</v>
      </c>
      <c r="G224">
        <v>2019</v>
      </c>
      <c r="H224">
        <v>4</v>
      </c>
      <c r="I224">
        <v>14</v>
      </c>
      <c r="J224">
        <v>20.59</v>
      </c>
      <c r="K224">
        <v>78.959999999999994</v>
      </c>
      <c r="L224">
        <v>1380</v>
      </c>
      <c r="M224" s="47">
        <v>23.26</v>
      </c>
      <c r="N224" s="47">
        <v>107.2</v>
      </c>
      <c r="O224" s="47">
        <v>109.8</v>
      </c>
      <c r="P224" s="47">
        <v>183</v>
      </c>
      <c r="Q224" s="47">
        <v>82.1</v>
      </c>
      <c r="R224">
        <v>33.700000000000003</v>
      </c>
      <c r="S224">
        <v>33.299999999999997</v>
      </c>
      <c r="T224">
        <v>29.7</v>
      </c>
      <c r="U224">
        <v>38.299999999999997</v>
      </c>
      <c r="V224">
        <v>48.8</v>
      </c>
      <c r="W224">
        <v>2680</v>
      </c>
      <c r="X224">
        <v>75.599999999999994</v>
      </c>
      <c r="Y224">
        <v>90.5</v>
      </c>
      <c r="Z224">
        <v>1</v>
      </c>
      <c r="AA224">
        <v>0</v>
      </c>
      <c r="AB224">
        <v>0</v>
      </c>
      <c r="AC224">
        <v>1</v>
      </c>
    </row>
    <row r="225" spans="1:29">
      <c r="A225">
        <v>788</v>
      </c>
      <c r="B225" t="s">
        <v>3706</v>
      </c>
      <c r="C225" t="s">
        <v>834</v>
      </c>
      <c r="D225" t="s">
        <v>3707</v>
      </c>
      <c r="E225" t="s">
        <v>3708</v>
      </c>
      <c r="F225" s="42">
        <v>43569</v>
      </c>
      <c r="G225">
        <v>2019</v>
      </c>
      <c r="H225">
        <v>4</v>
      </c>
      <c r="I225">
        <v>15</v>
      </c>
      <c r="J225">
        <v>20.59</v>
      </c>
      <c r="K225">
        <v>78.959999999999994</v>
      </c>
      <c r="L225">
        <v>1380</v>
      </c>
      <c r="M225" s="47">
        <v>17.48</v>
      </c>
      <c r="N225" s="47">
        <v>85.6</v>
      </c>
      <c r="O225" s="47">
        <v>83.1</v>
      </c>
      <c r="P225" s="47">
        <v>107</v>
      </c>
      <c r="Q225" s="47">
        <v>70.3</v>
      </c>
      <c r="R225">
        <v>31.1</v>
      </c>
      <c r="S225">
        <v>5.8</v>
      </c>
      <c r="T225">
        <v>22</v>
      </c>
      <c r="U225">
        <v>15</v>
      </c>
      <c r="V225">
        <v>50.5</v>
      </c>
      <c r="W225">
        <v>2680</v>
      </c>
      <c r="X225">
        <v>69</v>
      </c>
      <c r="Y225">
        <v>86</v>
      </c>
      <c r="Z225">
        <v>0</v>
      </c>
      <c r="AA225">
        <v>0</v>
      </c>
      <c r="AB225">
        <v>0</v>
      </c>
      <c r="AC225">
        <v>0</v>
      </c>
    </row>
    <row r="226" spans="1:29">
      <c r="A226">
        <v>789</v>
      </c>
      <c r="B226" t="s">
        <v>3706</v>
      </c>
      <c r="C226" t="s">
        <v>834</v>
      </c>
      <c r="D226" t="s">
        <v>3707</v>
      </c>
      <c r="E226" t="s">
        <v>3708</v>
      </c>
      <c r="F226" s="42">
        <v>43576</v>
      </c>
      <c r="G226">
        <v>2019</v>
      </c>
      <c r="H226">
        <v>4</v>
      </c>
      <c r="I226">
        <v>16</v>
      </c>
      <c r="J226">
        <v>20.59</v>
      </c>
      <c r="K226">
        <v>78.959999999999994</v>
      </c>
      <c r="L226">
        <v>1380</v>
      </c>
      <c r="M226" s="47">
        <v>24.2</v>
      </c>
      <c r="N226" s="47">
        <v>106.8</v>
      </c>
      <c r="O226" s="47">
        <v>60.4</v>
      </c>
      <c r="P226" s="47">
        <v>85</v>
      </c>
      <c r="Q226" s="47">
        <v>53.5</v>
      </c>
      <c r="R226">
        <v>28.5</v>
      </c>
      <c r="S226">
        <v>57.8</v>
      </c>
      <c r="T226">
        <v>32.200000000000003</v>
      </c>
      <c r="U226">
        <v>26.7</v>
      </c>
      <c r="V226">
        <v>54</v>
      </c>
      <c r="W226">
        <v>2680</v>
      </c>
      <c r="X226">
        <v>72.900000000000006</v>
      </c>
      <c r="Y226">
        <v>84.1</v>
      </c>
      <c r="Z226">
        <v>1</v>
      </c>
      <c r="AA226">
        <v>0</v>
      </c>
      <c r="AB226">
        <v>0</v>
      </c>
      <c r="AC226">
        <v>1</v>
      </c>
    </row>
    <row r="227" spans="1:29">
      <c r="A227">
        <v>790</v>
      </c>
      <c r="B227" t="s">
        <v>3706</v>
      </c>
      <c r="C227" t="s">
        <v>834</v>
      </c>
      <c r="D227" t="s">
        <v>3707</v>
      </c>
      <c r="E227" t="s">
        <v>3708</v>
      </c>
      <c r="F227" s="42">
        <v>43583</v>
      </c>
      <c r="G227">
        <v>2019</v>
      </c>
      <c r="H227">
        <v>4</v>
      </c>
      <c r="I227">
        <v>17</v>
      </c>
      <c r="J227">
        <v>20.59</v>
      </c>
      <c r="K227">
        <v>78.959999999999994</v>
      </c>
      <c r="L227">
        <v>1380</v>
      </c>
      <c r="M227" s="47">
        <v>20.39</v>
      </c>
      <c r="N227" s="47">
        <v>64.400000000000006</v>
      </c>
      <c r="O227" s="47">
        <v>66.8</v>
      </c>
      <c r="P227" s="47">
        <v>137</v>
      </c>
      <c r="Q227" s="47">
        <v>68.8</v>
      </c>
      <c r="R227">
        <v>33.9</v>
      </c>
      <c r="S227">
        <v>21.6</v>
      </c>
      <c r="T227">
        <v>17.2</v>
      </c>
      <c r="U227">
        <v>12.8</v>
      </c>
      <c r="V227">
        <v>53.2</v>
      </c>
      <c r="W227">
        <v>2680</v>
      </c>
      <c r="X227">
        <v>68.2</v>
      </c>
      <c r="Y227">
        <v>90.9</v>
      </c>
      <c r="Z227">
        <v>0</v>
      </c>
      <c r="AA227">
        <v>0</v>
      </c>
      <c r="AB227">
        <v>0</v>
      </c>
      <c r="AC227">
        <v>0</v>
      </c>
    </row>
    <row r="228" spans="1:29">
      <c r="A228">
        <v>791</v>
      </c>
      <c r="B228" t="s">
        <v>3706</v>
      </c>
      <c r="C228" t="s">
        <v>834</v>
      </c>
      <c r="D228" t="s">
        <v>3707</v>
      </c>
      <c r="E228" t="s">
        <v>3708</v>
      </c>
      <c r="F228" s="42">
        <v>43590</v>
      </c>
      <c r="G228">
        <v>2019</v>
      </c>
      <c r="H228">
        <v>5</v>
      </c>
      <c r="I228">
        <v>18</v>
      </c>
      <c r="J228">
        <v>20.59</v>
      </c>
      <c r="K228">
        <v>78.959999999999994</v>
      </c>
      <c r="L228">
        <v>1380</v>
      </c>
      <c r="M228" s="47">
        <v>19.8</v>
      </c>
      <c r="N228" s="47">
        <v>125</v>
      </c>
      <c r="O228" s="47">
        <v>51.1</v>
      </c>
      <c r="P228" s="47">
        <v>74</v>
      </c>
      <c r="Q228" s="47">
        <v>73.099999999999994</v>
      </c>
      <c r="R228">
        <v>23.1</v>
      </c>
      <c r="S228">
        <v>2.4</v>
      </c>
      <c r="T228">
        <v>16.8</v>
      </c>
      <c r="U228">
        <v>13</v>
      </c>
      <c r="V228">
        <v>48.3</v>
      </c>
      <c r="W228">
        <v>2684</v>
      </c>
      <c r="X228">
        <v>76.099999999999994</v>
      </c>
      <c r="Y228">
        <v>87.4</v>
      </c>
      <c r="Z228">
        <v>0</v>
      </c>
      <c r="AA228">
        <v>0</v>
      </c>
      <c r="AB228">
        <v>0</v>
      </c>
      <c r="AC228">
        <v>0</v>
      </c>
    </row>
    <row r="229" spans="1:29">
      <c r="A229">
        <v>792</v>
      </c>
      <c r="B229" t="s">
        <v>3706</v>
      </c>
      <c r="C229" t="s">
        <v>834</v>
      </c>
      <c r="D229" t="s">
        <v>3707</v>
      </c>
      <c r="E229" t="s">
        <v>3708</v>
      </c>
      <c r="F229" s="42">
        <v>43597</v>
      </c>
      <c r="G229">
        <v>2019</v>
      </c>
      <c r="H229">
        <v>5</v>
      </c>
      <c r="I229">
        <v>19</v>
      </c>
      <c r="J229">
        <v>20.59</v>
      </c>
      <c r="K229">
        <v>78.959999999999994</v>
      </c>
      <c r="L229">
        <v>1380</v>
      </c>
      <c r="M229" s="47">
        <v>20.59</v>
      </c>
      <c r="N229" s="47">
        <v>107.9</v>
      </c>
      <c r="O229" s="47">
        <v>92.5</v>
      </c>
      <c r="P229" s="47">
        <v>144</v>
      </c>
      <c r="Q229" s="47">
        <v>85.9</v>
      </c>
      <c r="R229">
        <v>41.9</v>
      </c>
      <c r="S229">
        <v>43.7</v>
      </c>
      <c r="T229">
        <v>25.9</v>
      </c>
      <c r="U229">
        <v>14.5</v>
      </c>
      <c r="V229">
        <v>50.3</v>
      </c>
      <c r="W229">
        <v>2684</v>
      </c>
      <c r="X229">
        <v>66.3</v>
      </c>
      <c r="Y229">
        <v>96.7</v>
      </c>
      <c r="Z229">
        <v>0</v>
      </c>
      <c r="AA229">
        <v>0</v>
      </c>
      <c r="AB229">
        <v>0</v>
      </c>
      <c r="AC229">
        <v>0</v>
      </c>
    </row>
    <row r="230" spans="1:29">
      <c r="A230">
        <v>793</v>
      </c>
      <c r="B230" t="s">
        <v>3706</v>
      </c>
      <c r="C230" t="s">
        <v>834</v>
      </c>
      <c r="D230" t="s">
        <v>3707</v>
      </c>
      <c r="E230" t="s">
        <v>3708</v>
      </c>
      <c r="F230" s="42">
        <v>43604</v>
      </c>
      <c r="G230">
        <v>2019</v>
      </c>
      <c r="H230">
        <v>5</v>
      </c>
      <c r="I230">
        <v>20</v>
      </c>
      <c r="J230">
        <v>20.59</v>
      </c>
      <c r="K230">
        <v>78.959999999999994</v>
      </c>
      <c r="L230">
        <v>1380</v>
      </c>
      <c r="M230" s="47">
        <v>19.440000000000001</v>
      </c>
      <c r="N230" s="47">
        <v>70</v>
      </c>
      <c r="O230" s="47">
        <v>96</v>
      </c>
      <c r="P230" s="47">
        <v>133</v>
      </c>
      <c r="Q230" s="47">
        <v>81</v>
      </c>
      <c r="R230">
        <v>36.4</v>
      </c>
      <c r="S230">
        <v>0</v>
      </c>
      <c r="T230">
        <v>14.4</v>
      </c>
      <c r="U230">
        <v>27.8</v>
      </c>
      <c r="V230">
        <v>51.7</v>
      </c>
      <c r="W230">
        <v>2684</v>
      </c>
      <c r="X230">
        <v>62.2</v>
      </c>
      <c r="Y230">
        <v>88</v>
      </c>
      <c r="Z230">
        <v>1</v>
      </c>
      <c r="AA230">
        <v>0</v>
      </c>
      <c r="AB230">
        <v>0</v>
      </c>
      <c r="AC230">
        <v>1</v>
      </c>
    </row>
    <row r="231" spans="1:29">
      <c r="A231">
        <v>794</v>
      </c>
      <c r="B231" t="s">
        <v>3706</v>
      </c>
      <c r="C231" t="s">
        <v>834</v>
      </c>
      <c r="D231" t="s">
        <v>3707</v>
      </c>
      <c r="E231" t="s">
        <v>3708</v>
      </c>
      <c r="F231" s="42">
        <v>43611</v>
      </c>
      <c r="G231">
        <v>2019</v>
      </c>
      <c r="H231">
        <v>5</v>
      </c>
      <c r="I231">
        <v>21</v>
      </c>
      <c r="J231">
        <v>20.59</v>
      </c>
      <c r="K231">
        <v>78.959999999999994</v>
      </c>
      <c r="L231">
        <v>1380</v>
      </c>
      <c r="M231" s="47">
        <v>17.32</v>
      </c>
      <c r="N231" s="47">
        <v>105.7</v>
      </c>
      <c r="O231" s="47">
        <v>161.80000000000001</v>
      </c>
      <c r="P231" s="47">
        <v>269</v>
      </c>
      <c r="Q231" s="47">
        <v>91.6</v>
      </c>
      <c r="R231">
        <v>35.5</v>
      </c>
      <c r="S231">
        <v>6.5</v>
      </c>
      <c r="T231">
        <v>24.9</v>
      </c>
      <c r="U231">
        <v>4.8</v>
      </c>
      <c r="V231">
        <v>48.7</v>
      </c>
      <c r="W231">
        <v>2684</v>
      </c>
      <c r="X231">
        <v>72.3</v>
      </c>
      <c r="Y231">
        <v>88.4</v>
      </c>
      <c r="Z231">
        <v>0</v>
      </c>
      <c r="AA231">
        <v>0</v>
      </c>
      <c r="AB231">
        <v>0</v>
      </c>
      <c r="AC231">
        <v>0</v>
      </c>
    </row>
    <row r="232" spans="1:29">
      <c r="A232">
        <v>795</v>
      </c>
      <c r="B232" t="s">
        <v>3706</v>
      </c>
      <c r="C232" t="s">
        <v>834</v>
      </c>
      <c r="D232" t="s">
        <v>3707</v>
      </c>
      <c r="E232" t="s">
        <v>3708</v>
      </c>
      <c r="F232" s="42">
        <v>43618</v>
      </c>
      <c r="G232">
        <v>2019</v>
      </c>
      <c r="H232">
        <v>6</v>
      </c>
      <c r="I232">
        <v>22</v>
      </c>
      <c r="J232">
        <v>20.59</v>
      </c>
      <c r="K232">
        <v>78.959999999999994</v>
      </c>
      <c r="L232">
        <v>1380</v>
      </c>
      <c r="M232" s="47">
        <v>15.09</v>
      </c>
      <c r="N232" s="47">
        <v>76.400000000000006</v>
      </c>
      <c r="O232" s="47">
        <v>85.7</v>
      </c>
      <c r="P232" s="47">
        <v>140</v>
      </c>
      <c r="Q232" s="47">
        <v>74.3</v>
      </c>
      <c r="R232">
        <v>32.4</v>
      </c>
      <c r="S232">
        <v>8.1</v>
      </c>
      <c r="T232">
        <v>31.6</v>
      </c>
      <c r="U232">
        <v>0</v>
      </c>
      <c r="V232">
        <v>48.7</v>
      </c>
      <c r="W232">
        <v>2688</v>
      </c>
      <c r="X232">
        <v>69.400000000000006</v>
      </c>
      <c r="Y232">
        <v>82.9</v>
      </c>
      <c r="Z232">
        <v>0</v>
      </c>
      <c r="AA232">
        <v>0</v>
      </c>
      <c r="AB232">
        <v>0</v>
      </c>
      <c r="AC232">
        <v>0</v>
      </c>
    </row>
    <row r="233" spans="1:29">
      <c r="A233">
        <v>796</v>
      </c>
      <c r="B233" t="s">
        <v>3706</v>
      </c>
      <c r="C233" t="s">
        <v>834</v>
      </c>
      <c r="D233" t="s">
        <v>3707</v>
      </c>
      <c r="E233" t="s">
        <v>3708</v>
      </c>
      <c r="F233" s="42">
        <v>43625</v>
      </c>
      <c r="G233">
        <v>2019</v>
      </c>
      <c r="H233">
        <v>6</v>
      </c>
      <c r="I233">
        <v>23</v>
      </c>
      <c r="J233">
        <v>20.59</v>
      </c>
      <c r="K233">
        <v>78.959999999999994</v>
      </c>
      <c r="L233">
        <v>1380</v>
      </c>
      <c r="M233" s="47">
        <v>15.74</v>
      </c>
      <c r="N233" s="47">
        <v>64.400000000000006</v>
      </c>
      <c r="O233" s="47">
        <v>80.2</v>
      </c>
      <c r="P233" s="47">
        <v>131</v>
      </c>
      <c r="Q233" s="47">
        <v>89.4</v>
      </c>
      <c r="R233">
        <v>19.3</v>
      </c>
      <c r="S233">
        <v>4</v>
      </c>
      <c r="T233">
        <v>28.7</v>
      </c>
      <c r="U233">
        <v>6</v>
      </c>
      <c r="V233">
        <v>50.7</v>
      </c>
      <c r="W233">
        <v>2688</v>
      </c>
      <c r="X233">
        <v>64.400000000000006</v>
      </c>
      <c r="Y233">
        <v>87.6</v>
      </c>
      <c r="Z233">
        <v>0</v>
      </c>
      <c r="AA233">
        <v>0</v>
      </c>
      <c r="AB233">
        <v>0</v>
      </c>
      <c r="AC233">
        <v>0</v>
      </c>
    </row>
    <row r="234" spans="1:29">
      <c r="A234">
        <v>797</v>
      </c>
      <c r="B234" t="s">
        <v>3706</v>
      </c>
      <c r="C234" t="s">
        <v>834</v>
      </c>
      <c r="D234" t="s">
        <v>3707</v>
      </c>
      <c r="E234" t="s">
        <v>3708</v>
      </c>
      <c r="F234" s="42">
        <v>43632</v>
      </c>
      <c r="G234">
        <v>2019</v>
      </c>
      <c r="H234">
        <v>6</v>
      </c>
      <c r="I234">
        <v>24</v>
      </c>
      <c r="J234">
        <v>20.59</v>
      </c>
      <c r="K234">
        <v>78.959999999999994</v>
      </c>
      <c r="L234">
        <v>1380</v>
      </c>
      <c r="M234" s="47">
        <v>14.23</v>
      </c>
      <c r="N234" s="47">
        <v>90</v>
      </c>
      <c r="O234" s="47">
        <v>88.9</v>
      </c>
      <c r="P234" s="47">
        <v>146</v>
      </c>
      <c r="Q234" s="47">
        <v>71.900000000000006</v>
      </c>
      <c r="R234">
        <v>25.3</v>
      </c>
      <c r="S234">
        <v>11.7</v>
      </c>
      <c r="T234">
        <v>24.6</v>
      </c>
      <c r="U234">
        <v>0</v>
      </c>
      <c r="V234">
        <v>51.2</v>
      </c>
      <c r="W234">
        <v>2688</v>
      </c>
      <c r="X234">
        <v>76.3</v>
      </c>
      <c r="Y234">
        <v>96.2</v>
      </c>
      <c r="Z234">
        <v>0</v>
      </c>
      <c r="AA234">
        <v>0</v>
      </c>
      <c r="AB234">
        <v>0</v>
      </c>
      <c r="AC234">
        <v>0</v>
      </c>
    </row>
    <row r="235" spans="1:29">
      <c r="A235">
        <v>798</v>
      </c>
      <c r="B235" t="s">
        <v>3706</v>
      </c>
      <c r="C235" t="s">
        <v>834</v>
      </c>
      <c r="D235" t="s">
        <v>3707</v>
      </c>
      <c r="E235" t="s">
        <v>3708</v>
      </c>
      <c r="F235" s="42">
        <v>43639</v>
      </c>
      <c r="G235">
        <v>2019</v>
      </c>
      <c r="H235">
        <v>6</v>
      </c>
      <c r="I235">
        <v>25</v>
      </c>
      <c r="J235">
        <v>20.59</v>
      </c>
      <c r="K235">
        <v>78.959999999999994</v>
      </c>
      <c r="L235">
        <v>1380</v>
      </c>
      <c r="M235" s="47">
        <v>15.17</v>
      </c>
      <c r="N235" s="47">
        <v>56.9</v>
      </c>
      <c r="O235" s="47">
        <v>111.9</v>
      </c>
      <c r="P235" s="47">
        <v>197</v>
      </c>
      <c r="Q235" s="47">
        <v>105.4</v>
      </c>
      <c r="R235">
        <v>34</v>
      </c>
      <c r="S235">
        <v>11</v>
      </c>
      <c r="T235">
        <v>29</v>
      </c>
      <c r="U235">
        <v>12.5</v>
      </c>
      <c r="V235">
        <v>56.5</v>
      </c>
      <c r="W235">
        <v>2688</v>
      </c>
      <c r="X235">
        <v>73.8</v>
      </c>
      <c r="Y235">
        <v>91.5</v>
      </c>
      <c r="Z235">
        <v>0</v>
      </c>
      <c r="AA235">
        <v>0</v>
      </c>
      <c r="AB235">
        <v>0</v>
      </c>
      <c r="AC235">
        <v>0</v>
      </c>
    </row>
    <row r="236" spans="1:29">
      <c r="A236">
        <v>799</v>
      </c>
      <c r="B236" t="s">
        <v>3706</v>
      </c>
      <c r="C236" t="s">
        <v>834</v>
      </c>
      <c r="D236" t="s">
        <v>3707</v>
      </c>
      <c r="E236" t="s">
        <v>3708</v>
      </c>
      <c r="F236" s="42">
        <v>43646</v>
      </c>
      <c r="G236">
        <v>2019</v>
      </c>
      <c r="H236">
        <v>6</v>
      </c>
      <c r="I236">
        <v>26</v>
      </c>
      <c r="J236">
        <v>20.59</v>
      </c>
      <c r="K236">
        <v>78.959999999999994</v>
      </c>
      <c r="L236">
        <v>1380</v>
      </c>
      <c r="M236" s="47">
        <v>11.89</v>
      </c>
      <c r="N236" s="47">
        <v>142.9</v>
      </c>
      <c r="O236" s="47">
        <v>125.5</v>
      </c>
      <c r="P236" s="47">
        <v>187</v>
      </c>
      <c r="Q236" s="47">
        <v>90.1</v>
      </c>
      <c r="R236">
        <v>28.8</v>
      </c>
      <c r="S236">
        <v>3.6</v>
      </c>
      <c r="T236">
        <v>28.1</v>
      </c>
      <c r="U236">
        <v>0</v>
      </c>
      <c r="V236">
        <v>49.4</v>
      </c>
      <c r="W236">
        <v>2688</v>
      </c>
      <c r="X236">
        <v>68.5</v>
      </c>
      <c r="Y236">
        <v>99.7</v>
      </c>
      <c r="Z236">
        <v>0</v>
      </c>
      <c r="AA236">
        <v>0</v>
      </c>
      <c r="AB236">
        <v>0</v>
      </c>
      <c r="AC236">
        <v>0</v>
      </c>
    </row>
    <row r="237" spans="1:29">
      <c r="A237">
        <v>800</v>
      </c>
      <c r="B237" t="s">
        <v>3706</v>
      </c>
      <c r="C237" t="s">
        <v>834</v>
      </c>
      <c r="D237" t="s">
        <v>3707</v>
      </c>
      <c r="E237" t="s">
        <v>3708</v>
      </c>
      <c r="F237" s="42">
        <v>43653</v>
      </c>
      <c r="G237">
        <v>2019</v>
      </c>
      <c r="H237">
        <v>7</v>
      </c>
      <c r="I237">
        <v>27</v>
      </c>
      <c r="J237">
        <v>20.59</v>
      </c>
      <c r="K237">
        <v>78.959999999999994</v>
      </c>
      <c r="L237">
        <v>1380</v>
      </c>
      <c r="M237" s="47">
        <v>14.05</v>
      </c>
      <c r="N237" s="47">
        <v>67</v>
      </c>
      <c r="O237" s="47">
        <v>102.7</v>
      </c>
      <c r="P237" s="47">
        <v>157</v>
      </c>
      <c r="Q237" s="47">
        <v>60.3</v>
      </c>
      <c r="R237">
        <v>36.6</v>
      </c>
      <c r="S237">
        <v>4.5999999999999996</v>
      </c>
      <c r="T237">
        <v>29.9</v>
      </c>
      <c r="U237">
        <v>4.7</v>
      </c>
      <c r="V237">
        <v>50.4</v>
      </c>
      <c r="W237">
        <v>2692</v>
      </c>
      <c r="X237">
        <v>69.2</v>
      </c>
      <c r="Y237">
        <v>90.9</v>
      </c>
      <c r="Z237">
        <v>0</v>
      </c>
      <c r="AA237">
        <v>0</v>
      </c>
      <c r="AB237">
        <v>0</v>
      </c>
      <c r="AC237">
        <v>0</v>
      </c>
    </row>
    <row r="238" spans="1:29">
      <c r="A238">
        <v>801</v>
      </c>
      <c r="B238" t="s">
        <v>3706</v>
      </c>
      <c r="C238" t="s">
        <v>834</v>
      </c>
      <c r="D238" t="s">
        <v>3707</v>
      </c>
      <c r="E238" t="s">
        <v>3708</v>
      </c>
      <c r="F238" s="42">
        <v>43660</v>
      </c>
      <c r="G238">
        <v>2019</v>
      </c>
      <c r="H238">
        <v>7</v>
      </c>
      <c r="I238">
        <v>28</v>
      </c>
      <c r="J238">
        <v>20.59</v>
      </c>
      <c r="K238">
        <v>78.959999999999994</v>
      </c>
      <c r="L238">
        <v>1380</v>
      </c>
      <c r="M238" s="47">
        <v>13.98</v>
      </c>
      <c r="N238" s="47">
        <v>80.099999999999994</v>
      </c>
      <c r="O238" s="47">
        <v>72.400000000000006</v>
      </c>
      <c r="P238" s="47">
        <v>108</v>
      </c>
      <c r="Q238" s="47">
        <v>86.3</v>
      </c>
      <c r="R238">
        <v>32.799999999999997</v>
      </c>
      <c r="S238">
        <v>1.8</v>
      </c>
      <c r="T238">
        <v>20.2</v>
      </c>
      <c r="U238">
        <v>0</v>
      </c>
      <c r="V238">
        <v>39.5</v>
      </c>
      <c r="W238">
        <v>2692</v>
      </c>
      <c r="X238">
        <v>75</v>
      </c>
      <c r="Y238">
        <v>94.3</v>
      </c>
      <c r="Z238">
        <v>0</v>
      </c>
      <c r="AA238">
        <v>0</v>
      </c>
      <c r="AB238">
        <v>0</v>
      </c>
      <c r="AC238">
        <v>0</v>
      </c>
    </row>
    <row r="239" spans="1:29">
      <c r="A239">
        <v>802</v>
      </c>
      <c r="B239" t="s">
        <v>3706</v>
      </c>
      <c r="C239" t="s">
        <v>834</v>
      </c>
      <c r="D239" t="s">
        <v>3707</v>
      </c>
      <c r="E239" t="s">
        <v>3708</v>
      </c>
      <c r="F239" s="42">
        <v>43667</v>
      </c>
      <c r="G239">
        <v>2019</v>
      </c>
      <c r="H239">
        <v>7</v>
      </c>
      <c r="I239">
        <v>29</v>
      </c>
      <c r="J239">
        <v>20.59</v>
      </c>
      <c r="K239">
        <v>78.959999999999994</v>
      </c>
      <c r="L239">
        <v>1380</v>
      </c>
      <c r="M239" s="47">
        <v>9.94</v>
      </c>
      <c r="N239" s="47">
        <v>38</v>
      </c>
      <c r="O239" s="47">
        <v>102.6</v>
      </c>
      <c r="P239" s="47">
        <v>174</v>
      </c>
      <c r="Q239" s="47">
        <v>84.9</v>
      </c>
      <c r="R239">
        <v>28.3</v>
      </c>
      <c r="S239">
        <v>4.4000000000000004</v>
      </c>
      <c r="T239">
        <v>23.9</v>
      </c>
      <c r="U239">
        <v>0</v>
      </c>
      <c r="V239">
        <v>52.9</v>
      </c>
      <c r="W239">
        <v>2692</v>
      </c>
      <c r="X239">
        <v>62.9</v>
      </c>
      <c r="Y239">
        <v>86.6</v>
      </c>
      <c r="Z239">
        <v>0</v>
      </c>
      <c r="AA239">
        <v>0</v>
      </c>
      <c r="AB239">
        <v>0</v>
      </c>
      <c r="AC239">
        <v>0</v>
      </c>
    </row>
    <row r="240" spans="1:29">
      <c r="A240">
        <v>803</v>
      </c>
      <c r="B240" t="s">
        <v>3706</v>
      </c>
      <c r="C240" t="s">
        <v>834</v>
      </c>
      <c r="D240" t="s">
        <v>3707</v>
      </c>
      <c r="E240" t="s">
        <v>3708</v>
      </c>
      <c r="F240" s="42">
        <v>43674</v>
      </c>
      <c r="G240">
        <v>2019</v>
      </c>
      <c r="H240">
        <v>7</v>
      </c>
      <c r="I240">
        <v>30</v>
      </c>
      <c r="J240">
        <v>20.59</v>
      </c>
      <c r="K240">
        <v>78.959999999999994</v>
      </c>
      <c r="L240">
        <v>1380</v>
      </c>
      <c r="M240" s="47">
        <v>9.07</v>
      </c>
      <c r="N240" s="47">
        <v>38.1</v>
      </c>
      <c r="O240" s="47">
        <v>130.4</v>
      </c>
      <c r="P240" s="47">
        <v>188</v>
      </c>
      <c r="Q240" s="47">
        <v>94.2</v>
      </c>
      <c r="R240">
        <v>25.2</v>
      </c>
      <c r="S240">
        <v>1.6</v>
      </c>
      <c r="T240">
        <v>26.3</v>
      </c>
      <c r="U240">
        <v>0</v>
      </c>
      <c r="V240">
        <v>48.8</v>
      </c>
      <c r="W240">
        <v>2692</v>
      </c>
      <c r="X240">
        <v>73.400000000000006</v>
      </c>
      <c r="Y240">
        <v>94.4</v>
      </c>
      <c r="Z240">
        <v>0</v>
      </c>
      <c r="AA240">
        <v>0</v>
      </c>
      <c r="AB240">
        <v>0</v>
      </c>
      <c r="AC240">
        <v>0</v>
      </c>
    </row>
    <row r="241" spans="1:29">
      <c r="A241">
        <v>804</v>
      </c>
      <c r="B241" t="s">
        <v>3706</v>
      </c>
      <c r="C241" t="s">
        <v>834</v>
      </c>
      <c r="D241" t="s">
        <v>3707</v>
      </c>
      <c r="E241" t="s">
        <v>3708</v>
      </c>
      <c r="F241" s="42">
        <v>43681</v>
      </c>
      <c r="G241">
        <v>2019</v>
      </c>
      <c r="H241">
        <v>8</v>
      </c>
      <c r="I241">
        <v>31</v>
      </c>
      <c r="J241">
        <v>20.59</v>
      </c>
      <c r="K241">
        <v>78.959999999999994</v>
      </c>
      <c r="L241">
        <v>1380</v>
      </c>
      <c r="M241" s="47">
        <v>9.08</v>
      </c>
      <c r="N241" s="47">
        <v>77.2</v>
      </c>
      <c r="O241" s="47">
        <v>110.4</v>
      </c>
      <c r="P241" s="47">
        <v>156</v>
      </c>
      <c r="Q241" s="47">
        <v>76</v>
      </c>
      <c r="R241">
        <v>30.8</v>
      </c>
      <c r="S241">
        <v>8.5</v>
      </c>
      <c r="T241">
        <v>29.5</v>
      </c>
      <c r="U241">
        <v>0</v>
      </c>
      <c r="V241">
        <v>48</v>
      </c>
      <c r="W241">
        <v>2696</v>
      </c>
      <c r="X241">
        <v>65.8</v>
      </c>
      <c r="Y241">
        <v>86.5</v>
      </c>
      <c r="Z241">
        <v>0</v>
      </c>
      <c r="AA241">
        <v>0</v>
      </c>
      <c r="AB241">
        <v>0</v>
      </c>
      <c r="AC241">
        <v>0</v>
      </c>
    </row>
    <row r="242" spans="1:29">
      <c r="A242">
        <v>805</v>
      </c>
      <c r="B242" t="s">
        <v>3706</v>
      </c>
      <c r="C242" t="s">
        <v>834</v>
      </c>
      <c r="D242" t="s">
        <v>3707</v>
      </c>
      <c r="E242" t="s">
        <v>3708</v>
      </c>
      <c r="F242" s="42">
        <v>43688</v>
      </c>
      <c r="G242">
        <v>2019</v>
      </c>
      <c r="H242">
        <v>8</v>
      </c>
      <c r="I242">
        <v>32</v>
      </c>
      <c r="J242">
        <v>20.59</v>
      </c>
      <c r="K242">
        <v>78.959999999999994</v>
      </c>
      <c r="L242">
        <v>1380</v>
      </c>
      <c r="M242" s="47">
        <v>3.97</v>
      </c>
      <c r="N242" s="47">
        <v>40.6</v>
      </c>
      <c r="O242" s="47">
        <v>123.4</v>
      </c>
      <c r="P242" s="47">
        <v>180</v>
      </c>
      <c r="Q242" s="47">
        <v>86.8</v>
      </c>
      <c r="R242">
        <v>29</v>
      </c>
      <c r="S242">
        <v>4.9000000000000004</v>
      </c>
      <c r="T242">
        <v>20.7</v>
      </c>
      <c r="U242">
        <v>0</v>
      </c>
      <c r="V242">
        <v>50.7</v>
      </c>
      <c r="W242">
        <v>2696</v>
      </c>
      <c r="X242">
        <v>77.3</v>
      </c>
      <c r="Y242">
        <v>92.6</v>
      </c>
      <c r="Z242">
        <v>0</v>
      </c>
      <c r="AA242">
        <v>0</v>
      </c>
      <c r="AB242">
        <v>0</v>
      </c>
      <c r="AC242">
        <v>0</v>
      </c>
    </row>
    <row r="243" spans="1:29">
      <c r="A243">
        <v>806</v>
      </c>
      <c r="B243" t="s">
        <v>3706</v>
      </c>
      <c r="C243" t="s">
        <v>834</v>
      </c>
      <c r="D243" t="s">
        <v>3707</v>
      </c>
      <c r="E243" t="s">
        <v>3708</v>
      </c>
      <c r="F243" s="42">
        <v>43695</v>
      </c>
      <c r="G243">
        <v>2019</v>
      </c>
      <c r="H243">
        <v>8</v>
      </c>
      <c r="I243">
        <v>33</v>
      </c>
      <c r="J243">
        <v>20.59</v>
      </c>
      <c r="K243">
        <v>78.959999999999994</v>
      </c>
      <c r="L243">
        <v>1380</v>
      </c>
      <c r="M243" s="47">
        <v>4.26</v>
      </c>
      <c r="N243" s="47">
        <v>70.8</v>
      </c>
      <c r="O243" s="47">
        <v>112.6</v>
      </c>
      <c r="P243" s="47">
        <v>172</v>
      </c>
      <c r="Q243" s="47">
        <v>82.4</v>
      </c>
      <c r="R243">
        <v>35.1</v>
      </c>
      <c r="S243">
        <v>9.1999999999999993</v>
      </c>
      <c r="T243">
        <v>26.7</v>
      </c>
      <c r="U243">
        <v>0</v>
      </c>
      <c r="V243">
        <v>46.9</v>
      </c>
      <c r="W243">
        <v>2696</v>
      </c>
      <c r="X243">
        <v>65.5</v>
      </c>
      <c r="Y243">
        <v>93.6</v>
      </c>
      <c r="Z243">
        <v>0</v>
      </c>
      <c r="AA243">
        <v>0</v>
      </c>
      <c r="AB243">
        <v>0</v>
      </c>
      <c r="AC243">
        <v>0</v>
      </c>
    </row>
    <row r="244" spans="1:29">
      <c r="A244">
        <v>807</v>
      </c>
      <c r="B244" t="s">
        <v>3706</v>
      </c>
      <c r="C244" t="s">
        <v>834</v>
      </c>
      <c r="D244" t="s">
        <v>3707</v>
      </c>
      <c r="E244" t="s">
        <v>3708</v>
      </c>
      <c r="F244" s="42">
        <v>43702</v>
      </c>
      <c r="G244">
        <v>2019</v>
      </c>
      <c r="H244">
        <v>8</v>
      </c>
      <c r="I244">
        <v>34</v>
      </c>
      <c r="J244">
        <v>20.59</v>
      </c>
      <c r="K244">
        <v>78.959999999999994</v>
      </c>
      <c r="L244">
        <v>1380</v>
      </c>
      <c r="M244" s="47">
        <v>6.69</v>
      </c>
      <c r="N244" s="47">
        <v>15.6</v>
      </c>
      <c r="O244" s="47">
        <v>137.69999999999999</v>
      </c>
      <c r="P244" s="47">
        <v>226</v>
      </c>
      <c r="Q244" s="47">
        <v>97.8</v>
      </c>
      <c r="R244">
        <v>30</v>
      </c>
      <c r="S244">
        <v>6.4</v>
      </c>
      <c r="T244">
        <v>24.9</v>
      </c>
      <c r="U244">
        <v>0</v>
      </c>
      <c r="V244">
        <v>45.3</v>
      </c>
      <c r="W244">
        <v>2696</v>
      </c>
      <c r="X244">
        <v>68.3</v>
      </c>
      <c r="Y244">
        <v>91.3</v>
      </c>
      <c r="Z244">
        <v>0</v>
      </c>
      <c r="AA244">
        <v>0</v>
      </c>
      <c r="AB244">
        <v>0</v>
      </c>
      <c r="AC244">
        <v>0</v>
      </c>
    </row>
    <row r="245" spans="1:29">
      <c r="A245">
        <v>808</v>
      </c>
      <c r="B245" t="s">
        <v>3706</v>
      </c>
      <c r="C245" t="s">
        <v>834</v>
      </c>
      <c r="D245" t="s">
        <v>3707</v>
      </c>
      <c r="E245" t="s">
        <v>3708</v>
      </c>
      <c r="F245" s="42">
        <v>43709</v>
      </c>
      <c r="G245">
        <v>2019</v>
      </c>
      <c r="H245">
        <v>9</v>
      </c>
      <c r="I245">
        <v>35</v>
      </c>
      <c r="J245">
        <v>20.59</v>
      </c>
      <c r="K245">
        <v>78.959999999999994</v>
      </c>
      <c r="L245">
        <v>1380</v>
      </c>
      <c r="M245" s="47">
        <v>4.3899999999999997</v>
      </c>
      <c r="N245" s="47">
        <v>33.9</v>
      </c>
      <c r="O245" s="47">
        <v>90.1</v>
      </c>
      <c r="P245" s="47">
        <v>127</v>
      </c>
      <c r="Q245" s="47">
        <v>61.9</v>
      </c>
      <c r="R245">
        <v>31.5</v>
      </c>
      <c r="S245">
        <v>4.8</v>
      </c>
      <c r="T245">
        <v>16.5</v>
      </c>
      <c r="U245">
        <v>0</v>
      </c>
      <c r="V245">
        <v>47.7</v>
      </c>
      <c r="W245">
        <v>2700</v>
      </c>
      <c r="X245">
        <v>71.7</v>
      </c>
      <c r="Y245">
        <v>87.2</v>
      </c>
      <c r="Z245">
        <v>0</v>
      </c>
      <c r="AA245">
        <v>0</v>
      </c>
      <c r="AB245">
        <v>0</v>
      </c>
      <c r="AC245">
        <v>0</v>
      </c>
    </row>
    <row r="246" spans="1:29">
      <c r="A246">
        <v>809</v>
      </c>
      <c r="B246" t="s">
        <v>3706</v>
      </c>
      <c r="C246" t="s">
        <v>834</v>
      </c>
      <c r="D246" t="s">
        <v>3707</v>
      </c>
      <c r="E246" t="s">
        <v>3708</v>
      </c>
      <c r="F246" s="42">
        <v>43716</v>
      </c>
      <c r="G246">
        <v>2019</v>
      </c>
      <c r="H246">
        <v>9</v>
      </c>
      <c r="I246">
        <v>36</v>
      </c>
      <c r="J246">
        <v>20.59</v>
      </c>
      <c r="K246">
        <v>78.959999999999994</v>
      </c>
      <c r="L246">
        <v>1380</v>
      </c>
      <c r="M246" s="47">
        <v>5.2</v>
      </c>
      <c r="N246" s="47">
        <v>0</v>
      </c>
      <c r="O246" s="47">
        <v>133.80000000000001</v>
      </c>
      <c r="P246" s="47">
        <v>165</v>
      </c>
      <c r="Q246" s="47">
        <v>82.8</v>
      </c>
      <c r="R246">
        <v>33.4</v>
      </c>
      <c r="S246">
        <v>2.6</v>
      </c>
      <c r="T246">
        <v>27</v>
      </c>
      <c r="U246">
        <v>0</v>
      </c>
      <c r="V246">
        <v>48</v>
      </c>
      <c r="W246">
        <v>2700</v>
      </c>
      <c r="X246">
        <v>69.3</v>
      </c>
      <c r="Y246">
        <v>96.3</v>
      </c>
      <c r="Z246">
        <v>0</v>
      </c>
      <c r="AA246">
        <v>0</v>
      </c>
      <c r="AB246">
        <v>0</v>
      </c>
      <c r="AC246">
        <v>0</v>
      </c>
    </row>
    <row r="247" spans="1:29">
      <c r="A247">
        <v>810</v>
      </c>
      <c r="B247" t="s">
        <v>3706</v>
      </c>
      <c r="C247" t="s">
        <v>834</v>
      </c>
      <c r="D247" t="s">
        <v>3707</v>
      </c>
      <c r="E247" t="s">
        <v>3708</v>
      </c>
      <c r="F247" s="42">
        <v>43723</v>
      </c>
      <c r="G247">
        <v>2019</v>
      </c>
      <c r="H247">
        <v>9</v>
      </c>
      <c r="I247">
        <v>37</v>
      </c>
      <c r="J247">
        <v>20.59</v>
      </c>
      <c r="K247">
        <v>78.959999999999994</v>
      </c>
      <c r="L247">
        <v>1380</v>
      </c>
      <c r="M247" s="47">
        <v>5.79</v>
      </c>
      <c r="N247" s="47">
        <v>44.4</v>
      </c>
      <c r="O247" s="47">
        <v>104.7</v>
      </c>
      <c r="P247" s="47">
        <v>139</v>
      </c>
      <c r="Q247" s="47">
        <v>85.4</v>
      </c>
      <c r="R247">
        <v>22.3</v>
      </c>
      <c r="S247">
        <v>10.199999999999999</v>
      </c>
      <c r="T247">
        <v>12.9</v>
      </c>
      <c r="U247">
        <v>0</v>
      </c>
      <c r="V247">
        <v>48.2</v>
      </c>
      <c r="W247">
        <v>2700</v>
      </c>
      <c r="X247">
        <v>70.2</v>
      </c>
      <c r="Y247">
        <v>88.5</v>
      </c>
      <c r="Z247">
        <v>0</v>
      </c>
      <c r="AA247">
        <v>0</v>
      </c>
      <c r="AB247">
        <v>0</v>
      </c>
      <c r="AC247">
        <v>0</v>
      </c>
    </row>
    <row r="248" spans="1:29">
      <c r="A248">
        <v>811</v>
      </c>
      <c r="B248" t="s">
        <v>3706</v>
      </c>
      <c r="C248" t="s">
        <v>834</v>
      </c>
      <c r="D248" t="s">
        <v>3707</v>
      </c>
      <c r="E248" t="s">
        <v>3708</v>
      </c>
      <c r="F248" s="42">
        <v>43730</v>
      </c>
      <c r="G248">
        <v>2019</v>
      </c>
      <c r="H248">
        <v>9</v>
      </c>
      <c r="I248">
        <v>38</v>
      </c>
      <c r="J248">
        <v>20.59</v>
      </c>
      <c r="K248">
        <v>78.959999999999994</v>
      </c>
      <c r="L248">
        <v>1380</v>
      </c>
      <c r="M248" s="47">
        <v>4.97</v>
      </c>
      <c r="N248" s="47">
        <v>0</v>
      </c>
      <c r="O248" s="47">
        <v>99.9</v>
      </c>
      <c r="P248" s="47">
        <v>160</v>
      </c>
      <c r="Q248" s="47">
        <v>76.5</v>
      </c>
      <c r="R248">
        <v>37.700000000000003</v>
      </c>
      <c r="S248">
        <v>8.6</v>
      </c>
      <c r="T248">
        <v>21.8</v>
      </c>
      <c r="U248">
        <v>0</v>
      </c>
      <c r="V248">
        <v>47.8</v>
      </c>
      <c r="W248">
        <v>2700</v>
      </c>
      <c r="X248">
        <v>66.2</v>
      </c>
      <c r="Y248">
        <v>100</v>
      </c>
      <c r="Z248">
        <v>0</v>
      </c>
      <c r="AA248">
        <v>0</v>
      </c>
      <c r="AB248">
        <v>0</v>
      </c>
      <c r="AC248">
        <v>0</v>
      </c>
    </row>
    <row r="249" spans="1:29">
      <c r="A249">
        <v>812</v>
      </c>
      <c r="B249" t="s">
        <v>3706</v>
      </c>
      <c r="C249" t="s">
        <v>834</v>
      </c>
      <c r="D249" t="s">
        <v>3707</v>
      </c>
      <c r="E249" t="s">
        <v>3708</v>
      </c>
      <c r="F249" s="42">
        <v>43737</v>
      </c>
      <c r="G249">
        <v>2019</v>
      </c>
      <c r="H249">
        <v>9</v>
      </c>
      <c r="I249">
        <v>39</v>
      </c>
      <c r="J249">
        <v>20.59</v>
      </c>
      <c r="K249">
        <v>78.959999999999994</v>
      </c>
      <c r="L249">
        <v>1380</v>
      </c>
      <c r="M249" s="47">
        <v>6.8</v>
      </c>
      <c r="N249" s="47">
        <v>49.5</v>
      </c>
      <c r="O249" s="47">
        <v>93.3</v>
      </c>
      <c r="P249" s="47">
        <v>138</v>
      </c>
      <c r="Q249" s="47">
        <v>56.5</v>
      </c>
      <c r="R249">
        <v>33.700000000000003</v>
      </c>
      <c r="S249">
        <v>6</v>
      </c>
      <c r="T249">
        <v>25.7</v>
      </c>
      <c r="U249">
        <v>0</v>
      </c>
      <c r="V249">
        <v>50.7</v>
      </c>
      <c r="W249">
        <v>2700</v>
      </c>
      <c r="X249">
        <v>63.7</v>
      </c>
      <c r="Y249">
        <v>86.2</v>
      </c>
      <c r="Z249">
        <v>0</v>
      </c>
      <c r="AA249">
        <v>0</v>
      </c>
      <c r="AB249">
        <v>0</v>
      </c>
      <c r="AC249">
        <v>0</v>
      </c>
    </row>
    <row r="250" spans="1:29">
      <c r="A250">
        <v>813</v>
      </c>
      <c r="B250" t="s">
        <v>3706</v>
      </c>
      <c r="C250" t="s">
        <v>834</v>
      </c>
      <c r="D250" t="s">
        <v>3707</v>
      </c>
      <c r="E250" t="s">
        <v>3708</v>
      </c>
      <c r="F250" s="42">
        <v>43744</v>
      </c>
      <c r="G250">
        <v>2019</v>
      </c>
      <c r="H250">
        <v>10</v>
      </c>
      <c r="I250">
        <v>40</v>
      </c>
      <c r="J250">
        <v>20.59</v>
      </c>
      <c r="K250">
        <v>78.959999999999994</v>
      </c>
      <c r="L250">
        <v>1380</v>
      </c>
      <c r="M250" s="47">
        <v>5.35</v>
      </c>
      <c r="N250" s="47">
        <v>59.2</v>
      </c>
      <c r="O250" s="47">
        <v>82.5</v>
      </c>
      <c r="P250" s="47">
        <v>133</v>
      </c>
      <c r="Q250" s="47">
        <v>79.5</v>
      </c>
      <c r="R250">
        <v>31.9</v>
      </c>
      <c r="S250">
        <v>4.5</v>
      </c>
      <c r="T250">
        <v>34.200000000000003</v>
      </c>
      <c r="U250">
        <v>0</v>
      </c>
      <c r="V250">
        <v>52.1</v>
      </c>
      <c r="W250">
        <v>2704</v>
      </c>
      <c r="X250">
        <v>65.2</v>
      </c>
      <c r="Y250">
        <v>91.2</v>
      </c>
      <c r="Z250">
        <v>0</v>
      </c>
      <c r="AA250">
        <v>0</v>
      </c>
      <c r="AB250">
        <v>0</v>
      </c>
      <c r="AC250">
        <v>0</v>
      </c>
    </row>
    <row r="251" spans="1:29">
      <c r="A251">
        <v>814</v>
      </c>
      <c r="B251" t="s">
        <v>3706</v>
      </c>
      <c r="C251" t="s">
        <v>834</v>
      </c>
      <c r="D251" t="s">
        <v>3707</v>
      </c>
      <c r="E251" t="s">
        <v>3708</v>
      </c>
      <c r="F251" s="42">
        <v>43751</v>
      </c>
      <c r="G251">
        <v>2019</v>
      </c>
      <c r="H251">
        <v>10</v>
      </c>
      <c r="I251">
        <v>41</v>
      </c>
      <c r="J251">
        <v>20.59</v>
      </c>
      <c r="K251">
        <v>78.959999999999994</v>
      </c>
      <c r="L251">
        <v>1380</v>
      </c>
      <c r="M251" s="47">
        <v>3.74</v>
      </c>
      <c r="N251" s="47">
        <v>52.3</v>
      </c>
      <c r="O251" s="47">
        <v>51</v>
      </c>
      <c r="P251" s="47">
        <v>81</v>
      </c>
      <c r="Q251" s="47">
        <v>61.2</v>
      </c>
      <c r="R251">
        <v>35.9</v>
      </c>
      <c r="S251">
        <v>7.8</v>
      </c>
      <c r="T251">
        <v>26</v>
      </c>
      <c r="U251">
        <v>0</v>
      </c>
      <c r="V251">
        <v>52.2</v>
      </c>
      <c r="W251">
        <v>2704</v>
      </c>
      <c r="X251">
        <v>69.099999999999994</v>
      </c>
      <c r="Y251">
        <v>93.1</v>
      </c>
      <c r="Z251">
        <v>0</v>
      </c>
      <c r="AA251">
        <v>0</v>
      </c>
      <c r="AB251">
        <v>0</v>
      </c>
      <c r="AC251">
        <v>0</v>
      </c>
    </row>
    <row r="252" spans="1:29">
      <c r="A252">
        <v>815</v>
      </c>
      <c r="B252" t="s">
        <v>3706</v>
      </c>
      <c r="C252" t="s">
        <v>834</v>
      </c>
      <c r="D252" t="s">
        <v>3707</v>
      </c>
      <c r="E252" t="s">
        <v>3708</v>
      </c>
      <c r="F252" s="42">
        <v>43758</v>
      </c>
      <c r="G252">
        <v>2019</v>
      </c>
      <c r="H252">
        <v>10</v>
      </c>
      <c r="I252">
        <v>42</v>
      </c>
      <c r="J252">
        <v>20.59</v>
      </c>
      <c r="K252">
        <v>78.959999999999994</v>
      </c>
      <c r="L252">
        <v>1380</v>
      </c>
      <c r="M252" s="47">
        <v>4.9800000000000004</v>
      </c>
      <c r="N252" s="47">
        <v>24.3</v>
      </c>
      <c r="O252" s="47">
        <v>104.6</v>
      </c>
      <c r="P252" s="47">
        <v>131</v>
      </c>
      <c r="Q252" s="47">
        <v>92.7</v>
      </c>
      <c r="R252">
        <v>32.700000000000003</v>
      </c>
      <c r="S252">
        <v>5.6</v>
      </c>
      <c r="T252">
        <v>27.8</v>
      </c>
      <c r="U252">
        <v>0</v>
      </c>
      <c r="V252">
        <v>48.4</v>
      </c>
      <c r="W252">
        <v>2704</v>
      </c>
      <c r="X252">
        <v>68</v>
      </c>
      <c r="Y252">
        <v>97.5</v>
      </c>
      <c r="Z252">
        <v>0</v>
      </c>
      <c r="AA252">
        <v>0</v>
      </c>
      <c r="AB252">
        <v>0</v>
      </c>
      <c r="AC252">
        <v>0</v>
      </c>
    </row>
    <row r="253" spans="1:29">
      <c r="A253">
        <v>816</v>
      </c>
      <c r="B253" t="s">
        <v>3706</v>
      </c>
      <c r="C253" t="s">
        <v>834</v>
      </c>
      <c r="D253" t="s">
        <v>3707</v>
      </c>
      <c r="E253" t="s">
        <v>3708</v>
      </c>
      <c r="F253" s="42">
        <v>43765</v>
      </c>
      <c r="G253">
        <v>2019</v>
      </c>
      <c r="H253">
        <v>10</v>
      </c>
      <c r="I253">
        <v>43</v>
      </c>
      <c r="J253">
        <v>20.59</v>
      </c>
      <c r="K253">
        <v>78.959999999999994</v>
      </c>
      <c r="L253">
        <v>1380</v>
      </c>
      <c r="M253" s="47">
        <v>5.01</v>
      </c>
      <c r="N253" s="47">
        <v>21.8</v>
      </c>
      <c r="O253" s="47">
        <v>112.3</v>
      </c>
      <c r="P253" s="47">
        <v>157</v>
      </c>
      <c r="Q253" s="47">
        <v>93.1</v>
      </c>
      <c r="R253">
        <v>29.2</v>
      </c>
      <c r="S253">
        <v>4.5</v>
      </c>
      <c r="T253">
        <v>21.3</v>
      </c>
      <c r="U253">
        <v>0</v>
      </c>
      <c r="V253">
        <v>45</v>
      </c>
      <c r="W253">
        <v>2704</v>
      </c>
      <c r="X253">
        <v>76.5</v>
      </c>
      <c r="Y253">
        <v>92.7</v>
      </c>
      <c r="Z253">
        <v>0</v>
      </c>
      <c r="AA253">
        <v>0</v>
      </c>
      <c r="AB253">
        <v>0</v>
      </c>
      <c r="AC253">
        <v>0</v>
      </c>
    </row>
    <row r="254" spans="1:29">
      <c r="A254">
        <v>817</v>
      </c>
      <c r="B254" t="s">
        <v>3706</v>
      </c>
      <c r="C254" t="s">
        <v>834</v>
      </c>
      <c r="D254" t="s">
        <v>3707</v>
      </c>
      <c r="E254" t="s">
        <v>3708</v>
      </c>
      <c r="F254" s="42">
        <v>43772</v>
      </c>
      <c r="G254">
        <v>2019</v>
      </c>
      <c r="H254">
        <v>11</v>
      </c>
      <c r="I254">
        <v>44</v>
      </c>
      <c r="J254">
        <v>20.59</v>
      </c>
      <c r="K254">
        <v>78.959999999999994</v>
      </c>
      <c r="L254">
        <v>1380</v>
      </c>
      <c r="M254" s="47">
        <v>7.55</v>
      </c>
      <c r="N254" s="47">
        <v>50.1</v>
      </c>
      <c r="O254" s="47">
        <v>149.9</v>
      </c>
      <c r="P254" s="47">
        <v>228</v>
      </c>
      <c r="Q254" s="47">
        <v>80.8</v>
      </c>
      <c r="R254">
        <v>34.6</v>
      </c>
      <c r="S254">
        <v>5.7</v>
      </c>
      <c r="T254">
        <v>22</v>
      </c>
      <c r="U254">
        <v>0</v>
      </c>
      <c r="V254">
        <v>47.2</v>
      </c>
      <c r="W254">
        <v>2709</v>
      </c>
      <c r="X254">
        <v>61.7</v>
      </c>
      <c r="Y254">
        <v>94.9</v>
      </c>
      <c r="Z254">
        <v>0</v>
      </c>
      <c r="AA254">
        <v>0</v>
      </c>
      <c r="AB254">
        <v>0</v>
      </c>
      <c r="AC254">
        <v>0</v>
      </c>
    </row>
    <row r="255" spans="1:29">
      <c r="A255">
        <v>818</v>
      </c>
      <c r="B255" t="s">
        <v>3706</v>
      </c>
      <c r="C255" t="s">
        <v>834</v>
      </c>
      <c r="D255" t="s">
        <v>3707</v>
      </c>
      <c r="E255" t="s">
        <v>3708</v>
      </c>
      <c r="F255" s="42">
        <v>43779</v>
      </c>
      <c r="G255">
        <v>2019</v>
      </c>
      <c r="H255">
        <v>11</v>
      </c>
      <c r="I255">
        <v>45</v>
      </c>
      <c r="J255">
        <v>20.59</v>
      </c>
      <c r="K255">
        <v>78.959999999999994</v>
      </c>
      <c r="L255">
        <v>1380</v>
      </c>
      <c r="M255" s="47">
        <v>4.62</v>
      </c>
      <c r="N255" s="47">
        <v>62.2</v>
      </c>
      <c r="O255" s="47">
        <v>111.7</v>
      </c>
      <c r="P255" s="47">
        <v>156</v>
      </c>
      <c r="Q255" s="47">
        <v>78.400000000000006</v>
      </c>
      <c r="R255">
        <v>24.5</v>
      </c>
      <c r="S255">
        <v>4.3</v>
      </c>
      <c r="T255">
        <v>30.4</v>
      </c>
      <c r="U255">
        <v>0</v>
      </c>
      <c r="V255">
        <v>48.1</v>
      </c>
      <c r="W255">
        <v>2709</v>
      </c>
      <c r="X255">
        <v>74.3</v>
      </c>
      <c r="Y255">
        <v>97.2</v>
      </c>
      <c r="Z255">
        <v>0</v>
      </c>
      <c r="AA255">
        <v>0</v>
      </c>
      <c r="AB255">
        <v>0</v>
      </c>
      <c r="AC255">
        <v>0</v>
      </c>
    </row>
    <row r="256" spans="1:29">
      <c r="A256">
        <v>819</v>
      </c>
      <c r="B256" t="s">
        <v>3706</v>
      </c>
      <c r="C256" t="s">
        <v>834</v>
      </c>
      <c r="D256" t="s">
        <v>3707</v>
      </c>
      <c r="E256" t="s">
        <v>3708</v>
      </c>
      <c r="F256" s="42">
        <v>43786</v>
      </c>
      <c r="G256">
        <v>2019</v>
      </c>
      <c r="H256">
        <v>11</v>
      </c>
      <c r="I256">
        <v>46</v>
      </c>
      <c r="J256">
        <v>20.59</v>
      </c>
      <c r="K256">
        <v>78.959999999999994</v>
      </c>
      <c r="L256">
        <v>1380</v>
      </c>
      <c r="M256" s="47">
        <v>6.87</v>
      </c>
      <c r="N256" s="47">
        <v>95.8</v>
      </c>
      <c r="O256" s="47">
        <v>59</v>
      </c>
      <c r="P256" s="47">
        <v>94</v>
      </c>
      <c r="Q256" s="47">
        <v>67.7</v>
      </c>
      <c r="R256">
        <v>40.1</v>
      </c>
      <c r="S256">
        <v>2.8</v>
      </c>
      <c r="T256">
        <v>20.8</v>
      </c>
      <c r="U256">
        <v>0</v>
      </c>
      <c r="V256">
        <v>46.3</v>
      </c>
      <c r="W256">
        <v>2709</v>
      </c>
      <c r="X256">
        <v>67.099999999999994</v>
      </c>
      <c r="Y256">
        <v>94</v>
      </c>
      <c r="Z256">
        <v>0</v>
      </c>
      <c r="AA256">
        <v>0</v>
      </c>
      <c r="AB256">
        <v>0</v>
      </c>
      <c r="AC256">
        <v>0</v>
      </c>
    </row>
    <row r="257" spans="1:29">
      <c r="A257">
        <v>820</v>
      </c>
      <c r="B257" t="s">
        <v>3706</v>
      </c>
      <c r="C257" t="s">
        <v>834</v>
      </c>
      <c r="D257" t="s">
        <v>3707</v>
      </c>
      <c r="E257" t="s">
        <v>3708</v>
      </c>
      <c r="F257" s="42">
        <v>43793</v>
      </c>
      <c r="G257">
        <v>2019</v>
      </c>
      <c r="H257">
        <v>11</v>
      </c>
      <c r="I257">
        <v>47</v>
      </c>
      <c r="J257">
        <v>20.59</v>
      </c>
      <c r="K257">
        <v>78.959999999999994</v>
      </c>
      <c r="L257">
        <v>1380</v>
      </c>
      <c r="M257" s="47">
        <v>6.74</v>
      </c>
      <c r="N257" s="47">
        <v>86.4</v>
      </c>
      <c r="O257" s="47">
        <v>134.5</v>
      </c>
      <c r="P257" s="47">
        <v>197</v>
      </c>
      <c r="Q257" s="47">
        <v>87.4</v>
      </c>
      <c r="R257">
        <v>28.3</v>
      </c>
      <c r="S257">
        <v>9.4</v>
      </c>
      <c r="T257">
        <v>27.1</v>
      </c>
      <c r="U257">
        <v>0</v>
      </c>
      <c r="V257">
        <v>50.1</v>
      </c>
      <c r="W257">
        <v>2709</v>
      </c>
      <c r="X257">
        <v>61.9</v>
      </c>
      <c r="Y257">
        <v>84.4</v>
      </c>
      <c r="Z257">
        <v>0</v>
      </c>
      <c r="AA257">
        <v>0</v>
      </c>
      <c r="AB257">
        <v>0</v>
      </c>
      <c r="AC257">
        <v>0</v>
      </c>
    </row>
    <row r="258" spans="1:29">
      <c r="A258">
        <v>821</v>
      </c>
      <c r="B258" t="s">
        <v>3706</v>
      </c>
      <c r="C258" t="s">
        <v>834</v>
      </c>
      <c r="D258" t="s">
        <v>3707</v>
      </c>
      <c r="E258" t="s">
        <v>3708</v>
      </c>
      <c r="F258" s="42">
        <v>43800</v>
      </c>
      <c r="G258">
        <v>2019</v>
      </c>
      <c r="H258">
        <v>12</v>
      </c>
      <c r="I258">
        <v>48</v>
      </c>
      <c r="J258">
        <v>20.59</v>
      </c>
      <c r="K258">
        <v>78.959999999999994</v>
      </c>
      <c r="L258">
        <v>1380</v>
      </c>
      <c r="M258" s="47">
        <v>7.49</v>
      </c>
      <c r="N258" s="47">
        <v>43.7</v>
      </c>
      <c r="O258" s="47">
        <v>84.8</v>
      </c>
      <c r="P258" s="47">
        <v>110</v>
      </c>
      <c r="Q258" s="47">
        <v>91.1</v>
      </c>
      <c r="R258">
        <v>35.4</v>
      </c>
      <c r="S258">
        <v>10.199999999999999</v>
      </c>
      <c r="T258">
        <v>27.7</v>
      </c>
      <c r="U258">
        <v>0</v>
      </c>
      <c r="V258">
        <v>50.5</v>
      </c>
      <c r="W258">
        <v>2713</v>
      </c>
      <c r="X258">
        <v>76.599999999999994</v>
      </c>
      <c r="Y258">
        <v>89.8</v>
      </c>
      <c r="Z258">
        <v>0</v>
      </c>
      <c r="AA258">
        <v>0</v>
      </c>
      <c r="AB258">
        <v>0</v>
      </c>
      <c r="AC258">
        <v>0</v>
      </c>
    </row>
    <row r="259" spans="1:29">
      <c r="A259">
        <v>822</v>
      </c>
      <c r="B259" t="s">
        <v>3706</v>
      </c>
      <c r="C259" t="s">
        <v>834</v>
      </c>
      <c r="D259" t="s">
        <v>3707</v>
      </c>
      <c r="E259" t="s">
        <v>3708</v>
      </c>
      <c r="F259" s="42">
        <v>43807</v>
      </c>
      <c r="G259">
        <v>2019</v>
      </c>
      <c r="H259">
        <v>12</v>
      </c>
      <c r="I259">
        <v>49</v>
      </c>
      <c r="J259">
        <v>20.59</v>
      </c>
      <c r="K259">
        <v>78.959999999999994</v>
      </c>
      <c r="L259">
        <v>1380</v>
      </c>
      <c r="M259" s="47">
        <v>9.58</v>
      </c>
      <c r="N259" s="47">
        <v>112.7</v>
      </c>
      <c r="O259" s="47">
        <v>109.7</v>
      </c>
      <c r="P259" s="47">
        <v>170</v>
      </c>
      <c r="Q259" s="47">
        <v>82.3</v>
      </c>
      <c r="R259">
        <v>23.9</v>
      </c>
      <c r="S259">
        <v>3.2</v>
      </c>
      <c r="T259">
        <v>28.1</v>
      </c>
      <c r="U259">
        <v>0</v>
      </c>
      <c r="V259">
        <v>49.2</v>
      </c>
      <c r="W259">
        <v>2713</v>
      </c>
      <c r="X259">
        <v>70.900000000000006</v>
      </c>
      <c r="Y259">
        <v>92.8</v>
      </c>
      <c r="Z259">
        <v>0</v>
      </c>
      <c r="AA259">
        <v>0</v>
      </c>
      <c r="AB259">
        <v>0</v>
      </c>
      <c r="AC259">
        <v>0</v>
      </c>
    </row>
    <row r="260" spans="1:29">
      <c r="A260">
        <v>823</v>
      </c>
      <c r="B260" t="s">
        <v>3706</v>
      </c>
      <c r="C260" t="s">
        <v>834</v>
      </c>
      <c r="D260" t="s">
        <v>3707</v>
      </c>
      <c r="E260" t="s">
        <v>3708</v>
      </c>
      <c r="F260" s="42">
        <v>43814</v>
      </c>
      <c r="G260">
        <v>2019</v>
      </c>
      <c r="H260">
        <v>12</v>
      </c>
      <c r="I260">
        <v>50</v>
      </c>
      <c r="J260">
        <v>20.59</v>
      </c>
      <c r="K260">
        <v>78.959999999999994</v>
      </c>
      <c r="L260">
        <v>1380</v>
      </c>
      <c r="M260" s="47">
        <v>11.31</v>
      </c>
      <c r="N260" s="47">
        <v>40.1</v>
      </c>
      <c r="O260" s="47">
        <v>117.9</v>
      </c>
      <c r="P260" s="47">
        <v>187</v>
      </c>
      <c r="Q260" s="47">
        <v>66.599999999999994</v>
      </c>
      <c r="R260">
        <v>30.6</v>
      </c>
      <c r="S260">
        <v>3.4</v>
      </c>
      <c r="T260">
        <v>24.1</v>
      </c>
      <c r="U260">
        <v>0</v>
      </c>
      <c r="V260">
        <v>49.9</v>
      </c>
      <c r="W260">
        <v>2713</v>
      </c>
      <c r="X260">
        <v>65.7</v>
      </c>
      <c r="Y260">
        <v>94.8</v>
      </c>
      <c r="Z260">
        <v>0</v>
      </c>
      <c r="AA260">
        <v>0</v>
      </c>
      <c r="AB260">
        <v>0</v>
      </c>
      <c r="AC260">
        <v>0</v>
      </c>
    </row>
    <row r="261" spans="1:29">
      <c r="A261">
        <v>824</v>
      </c>
      <c r="B261" t="s">
        <v>3706</v>
      </c>
      <c r="C261" t="s">
        <v>834</v>
      </c>
      <c r="D261" t="s">
        <v>3707</v>
      </c>
      <c r="E261" t="s">
        <v>3708</v>
      </c>
      <c r="F261" s="42">
        <v>43821</v>
      </c>
      <c r="G261">
        <v>2019</v>
      </c>
      <c r="H261">
        <v>12</v>
      </c>
      <c r="I261">
        <v>51</v>
      </c>
      <c r="J261">
        <v>20.59</v>
      </c>
      <c r="K261">
        <v>78.959999999999994</v>
      </c>
      <c r="L261">
        <v>1380</v>
      </c>
      <c r="M261" s="47">
        <v>10.75</v>
      </c>
      <c r="N261" s="47">
        <v>88.5</v>
      </c>
      <c r="O261" s="47">
        <v>113.3</v>
      </c>
      <c r="P261" s="47">
        <v>169</v>
      </c>
      <c r="Q261" s="47">
        <v>94.9</v>
      </c>
      <c r="R261">
        <v>35.1</v>
      </c>
      <c r="S261">
        <v>6.2</v>
      </c>
      <c r="T261">
        <v>25.3</v>
      </c>
      <c r="U261">
        <v>0</v>
      </c>
      <c r="V261">
        <v>52.5</v>
      </c>
      <c r="W261">
        <v>2713</v>
      </c>
      <c r="X261">
        <v>71.599999999999994</v>
      </c>
      <c r="Y261">
        <v>95.3</v>
      </c>
      <c r="Z261">
        <v>0</v>
      </c>
      <c r="AA261">
        <v>0</v>
      </c>
      <c r="AB261">
        <v>0</v>
      </c>
      <c r="AC261">
        <v>0</v>
      </c>
    </row>
    <row r="262" spans="1:29">
      <c r="A262">
        <v>825</v>
      </c>
      <c r="B262" t="s">
        <v>3706</v>
      </c>
      <c r="C262" t="s">
        <v>834</v>
      </c>
      <c r="D262" t="s">
        <v>3707</v>
      </c>
      <c r="E262" t="s">
        <v>3708</v>
      </c>
      <c r="F262" s="42">
        <v>43828</v>
      </c>
      <c r="G262">
        <v>2019</v>
      </c>
      <c r="H262">
        <v>12</v>
      </c>
      <c r="I262">
        <v>52</v>
      </c>
      <c r="J262">
        <v>20.59</v>
      </c>
      <c r="K262">
        <v>78.959999999999994</v>
      </c>
      <c r="L262">
        <v>1380</v>
      </c>
      <c r="M262" s="47">
        <v>10.43</v>
      </c>
      <c r="N262" s="47">
        <v>57.6</v>
      </c>
      <c r="O262" s="47">
        <v>132.9</v>
      </c>
      <c r="P262" s="47">
        <v>176</v>
      </c>
      <c r="Q262" s="47">
        <v>93.8</v>
      </c>
      <c r="R262">
        <v>29.6</v>
      </c>
      <c r="S262">
        <v>8.5</v>
      </c>
      <c r="T262">
        <v>25.9</v>
      </c>
      <c r="U262">
        <v>0</v>
      </c>
      <c r="V262">
        <v>48.2</v>
      </c>
      <c r="W262">
        <v>2713</v>
      </c>
      <c r="X262">
        <v>65.2</v>
      </c>
      <c r="Y262">
        <v>84</v>
      </c>
      <c r="Z262">
        <v>0</v>
      </c>
      <c r="AA262">
        <v>0</v>
      </c>
      <c r="AB262">
        <v>0</v>
      </c>
      <c r="AC262">
        <v>0</v>
      </c>
    </row>
    <row r="263" spans="1:29">
      <c r="A263">
        <v>826</v>
      </c>
      <c r="B263" t="s">
        <v>3706</v>
      </c>
      <c r="C263" t="s">
        <v>834</v>
      </c>
      <c r="D263" t="s">
        <v>3707</v>
      </c>
      <c r="E263" t="s">
        <v>3708</v>
      </c>
      <c r="F263" s="42">
        <v>43835</v>
      </c>
      <c r="G263">
        <v>2020</v>
      </c>
      <c r="H263">
        <v>1</v>
      </c>
      <c r="I263">
        <v>1</v>
      </c>
      <c r="J263">
        <v>20.59</v>
      </c>
      <c r="K263">
        <v>78.959999999999994</v>
      </c>
      <c r="L263">
        <v>1380</v>
      </c>
      <c r="M263" s="47">
        <v>13.07</v>
      </c>
      <c r="N263" s="47">
        <v>127.6</v>
      </c>
      <c r="O263" s="47">
        <v>61.4</v>
      </c>
      <c r="P263" s="47">
        <v>112</v>
      </c>
      <c r="Q263" s="47">
        <v>80.3</v>
      </c>
      <c r="R263">
        <v>32.1</v>
      </c>
      <c r="S263">
        <v>2.9</v>
      </c>
      <c r="T263">
        <v>26.7</v>
      </c>
      <c r="U263">
        <v>0</v>
      </c>
      <c r="V263">
        <v>48.6</v>
      </c>
      <c r="W263">
        <v>2717</v>
      </c>
      <c r="X263">
        <v>74.599999999999994</v>
      </c>
      <c r="Y263">
        <v>89.6</v>
      </c>
      <c r="Z263">
        <v>0</v>
      </c>
      <c r="AA263">
        <v>0</v>
      </c>
      <c r="AB263">
        <v>0</v>
      </c>
      <c r="AC263">
        <v>0</v>
      </c>
    </row>
    <row r="264" spans="1:29">
      <c r="A264">
        <v>827</v>
      </c>
      <c r="B264" t="s">
        <v>3706</v>
      </c>
      <c r="C264" t="s">
        <v>834</v>
      </c>
      <c r="D264" t="s">
        <v>3707</v>
      </c>
      <c r="E264" t="s">
        <v>3708</v>
      </c>
      <c r="F264" s="42">
        <v>43842</v>
      </c>
      <c r="G264">
        <v>2020</v>
      </c>
      <c r="H264">
        <v>1</v>
      </c>
      <c r="I264">
        <v>2</v>
      </c>
      <c r="J264">
        <v>20.59</v>
      </c>
      <c r="K264">
        <v>78.959999999999994</v>
      </c>
      <c r="L264">
        <v>1380</v>
      </c>
      <c r="M264" s="47">
        <v>11.94</v>
      </c>
      <c r="N264" s="47">
        <v>57</v>
      </c>
      <c r="O264" s="47">
        <v>136.4</v>
      </c>
      <c r="P264" s="47">
        <v>199</v>
      </c>
      <c r="Q264" s="47">
        <v>89.2</v>
      </c>
      <c r="R264">
        <v>27.6</v>
      </c>
      <c r="S264">
        <v>10.4</v>
      </c>
      <c r="T264">
        <v>31.7</v>
      </c>
      <c r="U264">
        <v>0</v>
      </c>
      <c r="V264">
        <v>56.6</v>
      </c>
      <c r="W264">
        <v>2717</v>
      </c>
      <c r="X264">
        <v>60.3</v>
      </c>
      <c r="Y264">
        <v>100</v>
      </c>
      <c r="Z264">
        <v>0</v>
      </c>
      <c r="AA264">
        <v>0</v>
      </c>
      <c r="AB264">
        <v>0</v>
      </c>
      <c r="AC264">
        <v>0</v>
      </c>
    </row>
    <row r="265" spans="1:29">
      <c r="A265">
        <v>828</v>
      </c>
      <c r="B265" t="s">
        <v>3706</v>
      </c>
      <c r="C265" t="s">
        <v>834</v>
      </c>
      <c r="D265" t="s">
        <v>3707</v>
      </c>
      <c r="E265" t="s">
        <v>3708</v>
      </c>
      <c r="F265" s="42">
        <v>43849</v>
      </c>
      <c r="G265">
        <v>2020</v>
      </c>
      <c r="H265">
        <v>1</v>
      </c>
      <c r="I265">
        <v>3</v>
      </c>
      <c r="J265">
        <v>20.59</v>
      </c>
      <c r="K265">
        <v>78.959999999999994</v>
      </c>
      <c r="L265">
        <v>1380</v>
      </c>
      <c r="M265" s="47">
        <v>15.69</v>
      </c>
      <c r="N265" s="47">
        <v>121.7</v>
      </c>
      <c r="O265" s="47">
        <v>93</v>
      </c>
      <c r="P265" s="47">
        <v>138</v>
      </c>
      <c r="Q265" s="47">
        <v>86.8</v>
      </c>
      <c r="R265">
        <v>29</v>
      </c>
      <c r="S265">
        <v>1.4</v>
      </c>
      <c r="T265">
        <v>23.4</v>
      </c>
      <c r="U265">
        <v>9.4</v>
      </c>
      <c r="V265">
        <v>52.6</v>
      </c>
      <c r="W265">
        <v>2717</v>
      </c>
      <c r="X265">
        <v>72.599999999999994</v>
      </c>
      <c r="Y265">
        <v>91.3</v>
      </c>
      <c r="Z265">
        <v>0</v>
      </c>
      <c r="AA265">
        <v>0</v>
      </c>
      <c r="AB265">
        <v>0</v>
      </c>
      <c r="AC265">
        <v>0</v>
      </c>
    </row>
    <row r="266" spans="1:29">
      <c r="A266">
        <v>829</v>
      </c>
      <c r="B266" t="s">
        <v>3706</v>
      </c>
      <c r="C266" t="s">
        <v>834</v>
      </c>
      <c r="D266" t="s">
        <v>3707</v>
      </c>
      <c r="E266" t="s">
        <v>3708</v>
      </c>
      <c r="F266" s="42">
        <v>43856</v>
      </c>
      <c r="G266">
        <v>2020</v>
      </c>
      <c r="H266">
        <v>1</v>
      </c>
      <c r="I266">
        <v>4</v>
      </c>
      <c r="J266">
        <v>20.59</v>
      </c>
      <c r="K266">
        <v>78.959999999999994</v>
      </c>
      <c r="L266">
        <v>1380</v>
      </c>
      <c r="M266" s="47">
        <v>15.49</v>
      </c>
      <c r="N266" s="47">
        <v>0</v>
      </c>
      <c r="O266" s="47">
        <v>108.8</v>
      </c>
      <c r="P266" s="47">
        <v>161</v>
      </c>
      <c r="Q266" s="47">
        <v>84</v>
      </c>
      <c r="R266">
        <v>37</v>
      </c>
      <c r="S266">
        <v>3</v>
      </c>
      <c r="T266">
        <v>23.2</v>
      </c>
      <c r="U266">
        <v>9.5</v>
      </c>
      <c r="V266">
        <v>48.6</v>
      </c>
      <c r="W266">
        <v>2717</v>
      </c>
      <c r="X266">
        <v>66.2</v>
      </c>
      <c r="Y266">
        <v>90.7</v>
      </c>
      <c r="Z266">
        <v>0</v>
      </c>
      <c r="AA266">
        <v>0</v>
      </c>
      <c r="AB266">
        <v>0</v>
      </c>
      <c r="AC266">
        <v>0</v>
      </c>
    </row>
    <row r="267" spans="1:29">
      <c r="A267">
        <v>830</v>
      </c>
      <c r="B267" t="s">
        <v>3706</v>
      </c>
      <c r="C267" t="s">
        <v>834</v>
      </c>
      <c r="D267" t="s">
        <v>3707</v>
      </c>
      <c r="E267" t="s">
        <v>3708</v>
      </c>
      <c r="F267" s="42">
        <v>43863</v>
      </c>
      <c r="G267">
        <v>2020</v>
      </c>
      <c r="H267">
        <v>2</v>
      </c>
      <c r="I267">
        <v>5</v>
      </c>
      <c r="J267">
        <v>20.59</v>
      </c>
      <c r="K267">
        <v>78.959999999999994</v>
      </c>
      <c r="L267">
        <v>1380</v>
      </c>
      <c r="M267" s="47">
        <v>16.57</v>
      </c>
      <c r="N267" s="47">
        <v>90.3</v>
      </c>
      <c r="O267" s="47">
        <v>121.7</v>
      </c>
      <c r="P267" s="47">
        <v>153</v>
      </c>
      <c r="Q267" s="47">
        <v>72.2</v>
      </c>
      <c r="R267">
        <v>20.8</v>
      </c>
      <c r="S267">
        <v>1.5</v>
      </c>
      <c r="T267">
        <v>34.299999999999997</v>
      </c>
      <c r="U267">
        <v>7.8</v>
      </c>
      <c r="V267">
        <v>52.6</v>
      </c>
      <c r="W267">
        <v>2721</v>
      </c>
      <c r="X267">
        <v>66.400000000000006</v>
      </c>
      <c r="Y267">
        <v>93.9</v>
      </c>
      <c r="Z267">
        <v>0</v>
      </c>
      <c r="AA267">
        <v>0</v>
      </c>
      <c r="AB267">
        <v>0</v>
      </c>
      <c r="AC267">
        <v>0</v>
      </c>
    </row>
    <row r="268" spans="1:29">
      <c r="A268">
        <v>831</v>
      </c>
      <c r="B268" t="s">
        <v>3706</v>
      </c>
      <c r="C268" t="s">
        <v>834</v>
      </c>
      <c r="D268" t="s">
        <v>3707</v>
      </c>
      <c r="E268" t="s">
        <v>3708</v>
      </c>
      <c r="F268" s="42">
        <v>43870</v>
      </c>
      <c r="G268">
        <v>2020</v>
      </c>
      <c r="H268">
        <v>2</v>
      </c>
      <c r="I268">
        <v>6</v>
      </c>
      <c r="J268">
        <v>20.59</v>
      </c>
      <c r="K268">
        <v>78.959999999999994</v>
      </c>
      <c r="L268">
        <v>1380</v>
      </c>
      <c r="M268" s="47">
        <v>15.39</v>
      </c>
      <c r="N268" s="47">
        <v>113.7</v>
      </c>
      <c r="O268" s="47">
        <v>107.3</v>
      </c>
      <c r="P268" s="47">
        <v>168</v>
      </c>
      <c r="Q268" s="47">
        <v>87.1</v>
      </c>
      <c r="R268">
        <v>33.700000000000003</v>
      </c>
      <c r="S268">
        <v>11.3</v>
      </c>
      <c r="T268">
        <v>23.6</v>
      </c>
      <c r="U268">
        <v>10.3</v>
      </c>
      <c r="V268">
        <v>55.5</v>
      </c>
      <c r="W268">
        <v>2721</v>
      </c>
      <c r="X268">
        <v>67.599999999999994</v>
      </c>
      <c r="Y268">
        <v>86.7</v>
      </c>
      <c r="Z268">
        <v>0</v>
      </c>
      <c r="AA268">
        <v>0</v>
      </c>
      <c r="AB268">
        <v>0</v>
      </c>
      <c r="AC268">
        <v>0</v>
      </c>
    </row>
    <row r="269" spans="1:29">
      <c r="A269">
        <v>832</v>
      </c>
      <c r="B269" t="s">
        <v>3706</v>
      </c>
      <c r="C269" t="s">
        <v>834</v>
      </c>
      <c r="D269" t="s">
        <v>3707</v>
      </c>
      <c r="E269" t="s">
        <v>3708</v>
      </c>
      <c r="F269" s="42">
        <v>43877</v>
      </c>
      <c r="G269">
        <v>2020</v>
      </c>
      <c r="H269">
        <v>2</v>
      </c>
      <c r="I269">
        <v>7</v>
      </c>
      <c r="J269">
        <v>20.59</v>
      </c>
      <c r="K269">
        <v>78.959999999999994</v>
      </c>
      <c r="L269">
        <v>1380</v>
      </c>
      <c r="M269" s="47">
        <v>18.32</v>
      </c>
      <c r="N269" s="47">
        <v>117.5</v>
      </c>
      <c r="O269" s="47">
        <v>164.4</v>
      </c>
      <c r="P269" s="47">
        <v>269</v>
      </c>
      <c r="Q269" s="47">
        <v>96.7</v>
      </c>
      <c r="R269">
        <v>30.5</v>
      </c>
      <c r="S269">
        <v>5.9</v>
      </c>
      <c r="T269">
        <v>22.1</v>
      </c>
      <c r="U269">
        <v>12.3</v>
      </c>
      <c r="V269">
        <v>50.4</v>
      </c>
      <c r="W269">
        <v>2721</v>
      </c>
      <c r="X269">
        <v>69.3</v>
      </c>
      <c r="Y269">
        <v>89.5</v>
      </c>
      <c r="Z269">
        <v>0</v>
      </c>
      <c r="AA269">
        <v>0</v>
      </c>
      <c r="AB269">
        <v>0</v>
      </c>
      <c r="AC269">
        <v>0</v>
      </c>
    </row>
    <row r="270" spans="1:29">
      <c r="A270">
        <v>833</v>
      </c>
      <c r="B270" t="s">
        <v>3706</v>
      </c>
      <c r="C270" t="s">
        <v>834</v>
      </c>
      <c r="D270" t="s">
        <v>3707</v>
      </c>
      <c r="E270" t="s">
        <v>3708</v>
      </c>
      <c r="F270" s="42">
        <v>43884</v>
      </c>
      <c r="G270">
        <v>2020</v>
      </c>
      <c r="H270">
        <v>2</v>
      </c>
      <c r="I270">
        <v>8</v>
      </c>
      <c r="J270">
        <v>20.59</v>
      </c>
      <c r="K270">
        <v>78.959999999999994</v>
      </c>
      <c r="L270">
        <v>1380</v>
      </c>
      <c r="M270" s="47">
        <v>16.53</v>
      </c>
      <c r="N270" s="47">
        <v>117</v>
      </c>
      <c r="O270" s="47">
        <v>99.8</v>
      </c>
      <c r="P270" s="47">
        <v>147</v>
      </c>
      <c r="Q270" s="47">
        <v>91.3</v>
      </c>
      <c r="R270">
        <v>28.8</v>
      </c>
      <c r="S270">
        <v>5.7</v>
      </c>
      <c r="T270">
        <v>31.5</v>
      </c>
      <c r="U270">
        <v>7.4</v>
      </c>
      <c r="V270">
        <v>53.5</v>
      </c>
      <c r="W270">
        <v>2721</v>
      </c>
      <c r="X270">
        <v>71.099999999999994</v>
      </c>
      <c r="Y270">
        <v>89.5</v>
      </c>
      <c r="Z270">
        <v>0</v>
      </c>
      <c r="AA270">
        <v>0</v>
      </c>
      <c r="AB270">
        <v>0</v>
      </c>
      <c r="AC270">
        <v>0</v>
      </c>
    </row>
    <row r="271" spans="1:29">
      <c r="A271">
        <v>834</v>
      </c>
      <c r="B271" t="s">
        <v>3706</v>
      </c>
      <c r="C271" t="s">
        <v>834</v>
      </c>
      <c r="D271" t="s">
        <v>3707</v>
      </c>
      <c r="E271" t="s">
        <v>3708</v>
      </c>
      <c r="F271" s="42">
        <v>43891</v>
      </c>
      <c r="G271">
        <v>2020</v>
      </c>
      <c r="H271">
        <v>3</v>
      </c>
      <c r="I271">
        <v>9</v>
      </c>
      <c r="J271">
        <v>20.59</v>
      </c>
      <c r="K271">
        <v>78.959999999999994</v>
      </c>
      <c r="L271">
        <v>1380</v>
      </c>
      <c r="M271" s="47">
        <v>19.18</v>
      </c>
      <c r="N271" s="47">
        <v>111.6</v>
      </c>
      <c r="O271" s="47">
        <v>90.1</v>
      </c>
      <c r="P271" s="47">
        <v>144</v>
      </c>
      <c r="Q271" s="47">
        <v>51.7</v>
      </c>
      <c r="R271">
        <v>35.299999999999997</v>
      </c>
      <c r="S271">
        <v>3.6</v>
      </c>
      <c r="T271">
        <v>19.7</v>
      </c>
      <c r="U271">
        <v>18.3</v>
      </c>
      <c r="V271">
        <v>45.7</v>
      </c>
      <c r="W271">
        <v>2725</v>
      </c>
      <c r="X271">
        <v>66.599999999999994</v>
      </c>
      <c r="Y271">
        <v>89.7</v>
      </c>
      <c r="Z271">
        <v>1</v>
      </c>
      <c r="AA271">
        <v>0</v>
      </c>
      <c r="AB271">
        <v>0</v>
      </c>
      <c r="AC271">
        <v>1</v>
      </c>
    </row>
    <row r="272" spans="1:29">
      <c r="A272">
        <v>835</v>
      </c>
      <c r="B272" t="s">
        <v>3706</v>
      </c>
      <c r="C272" t="s">
        <v>834</v>
      </c>
      <c r="D272" t="s">
        <v>3707</v>
      </c>
      <c r="E272" t="s">
        <v>3708</v>
      </c>
      <c r="F272" s="42">
        <v>43898</v>
      </c>
      <c r="G272">
        <v>2020</v>
      </c>
      <c r="H272">
        <v>3</v>
      </c>
      <c r="I272">
        <v>10</v>
      </c>
      <c r="J272">
        <v>20.59</v>
      </c>
      <c r="K272">
        <v>78.959999999999994</v>
      </c>
      <c r="L272">
        <v>1380</v>
      </c>
      <c r="M272" s="47">
        <v>20.75</v>
      </c>
      <c r="N272" s="47">
        <v>125.3</v>
      </c>
      <c r="O272" s="47">
        <v>115.2</v>
      </c>
      <c r="P272" s="47">
        <v>201</v>
      </c>
      <c r="Q272" s="47">
        <v>81.599999999999994</v>
      </c>
      <c r="R272">
        <v>31.8</v>
      </c>
      <c r="S272">
        <v>42.6</v>
      </c>
      <c r="T272">
        <v>28.6</v>
      </c>
      <c r="U272">
        <v>28.1</v>
      </c>
      <c r="V272">
        <v>51.1</v>
      </c>
      <c r="W272">
        <v>2725</v>
      </c>
      <c r="X272">
        <v>78.900000000000006</v>
      </c>
      <c r="Y272">
        <v>90</v>
      </c>
      <c r="Z272">
        <v>1</v>
      </c>
      <c r="AA272">
        <v>0</v>
      </c>
      <c r="AB272">
        <v>0</v>
      </c>
      <c r="AC272">
        <v>1</v>
      </c>
    </row>
    <row r="273" spans="1:29">
      <c r="A273">
        <v>836</v>
      </c>
      <c r="B273" t="s">
        <v>3706</v>
      </c>
      <c r="C273" t="s">
        <v>834</v>
      </c>
      <c r="D273" t="s">
        <v>3707</v>
      </c>
      <c r="E273" t="s">
        <v>3708</v>
      </c>
      <c r="F273" s="42">
        <v>43905</v>
      </c>
      <c r="G273">
        <v>2020</v>
      </c>
      <c r="H273">
        <v>3</v>
      </c>
      <c r="I273">
        <v>11</v>
      </c>
      <c r="J273">
        <v>20.59</v>
      </c>
      <c r="K273">
        <v>78.959999999999994</v>
      </c>
      <c r="L273">
        <v>1380</v>
      </c>
      <c r="M273" s="47">
        <v>18.48</v>
      </c>
      <c r="N273" s="47">
        <v>108.3</v>
      </c>
      <c r="O273" s="47">
        <v>85.2</v>
      </c>
      <c r="P273" s="47">
        <v>119</v>
      </c>
      <c r="Q273" s="47">
        <v>67.900000000000006</v>
      </c>
      <c r="R273">
        <v>32.200000000000003</v>
      </c>
      <c r="S273">
        <v>9.9</v>
      </c>
      <c r="T273">
        <v>19.399999999999999</v>
      </c>
      <c r="U273">
        <v>19</v>
      </c>
      <c r="V273">
        <v>51</v>
      </c>
      <c r="W273">
        <v>2725</v>
      </c>
      <c r="X273">
        <v>68.3</v>
      </c>
      <c r="Y273">
        <v>86.7</v>
      </c>
      <c r="Z273">
        <v>0</v>
      </c>
      <c r="AA273">
        <v>0</v>
      </c>
      <c r="AB273">
        <v>0</v>
      </c>
      <c r="AC273">
        <v>0</v>
      </c>
    </row>
    <row r="274" spans="1:29">
      <c r="A274">
        <v>837</v>
      </c>
      <c r="B274" t="s">
        <v>3706</v>
      </c>
      <c r="C274" t="s">
        <v>834</v>
      </c>
      <c r="D274" t="s">
        <v>3707</v>
      </c>
      <c r="E274" t="s">
        <v>3708</v>
      </c>
      <c r="F274" s="42">
        <v>43912</v>
      </c>
      <c r="G274">
        <v>2020</v>
      </c>
      <c r="H274">
        <v>3</v>
      </c>
      <c r="I274">
        <v>12</v>
      </c>
      <c r="J274">
        <v>20.59</v>
      </c>
      <c r="K274">
        <v>78.959999999999994</v>
      </c>
      <c r="L274">
        <v>1380</v>
      </c>
      <c r="M274" s="47">
        <v>20.76</v>
      </c>
      <c r="N274" s="47">
        <v>126.1</v>
      </c>
      <c r="O274" s="47">
        <v>95.7</v>
      </c>
      <c r="P274" s="47">
        <v>122</v>
      </c>
      <c r="Q274" s="47">
        <v>71.599999999999994</v>
      </c>
      <c r="R274">
        <v>27.6</v>
      </c>
      <c r="S274">
        <v>24.3</v>
      </c>
      <c r="T274">
        <v>25.5</v>
      </c>
      <c r="U274">
        <v>26.7</v>
      </c>
      <c r="V274">
        <v>48.9</v>
      </c>
      <c r="W274">
        <v>2725</v>
      </c>
      <c r="X274">
        <v>59.7</v>
      </c>
      <c r="Y274">
        <v>87.6</v>
      </c>
      <c r="Z274">
        <v>1</v>
      </c>
      <c r="AA274">
        <v>0</v>
      </c>
      <c r="AB274">
        <v>0</v>
      </c>
      <c r="AC274">
        <v>1</v>
      </c>
    </row>
    <row r="275" spans="1:29">
      <c r="A275">
        <v>838</v>
      </c>
      <c r="B275" t="s">
        <v>3706</v>
      </c>
      <c r="C275" t="s">
        <v>834</v>
      </c>
      <c r="D275" t="s">
        <v>3707</v>
      </c>
      <c r="E275" t="s">
        <v>3708</v>
      </c>
      <c r="F275" s="42">
        <v>43919</v>
      </c>
      <c r="G275">
        <v>2020</v>
      </c>
      <c r="H275">
        <v>3</v>
      </c>
      <c r="I275">
        <v>13</v>
      </c>
      <c r="J275">
        <v>20.59</v>
      </c>
      <c r="K275">
        <v>78.959999999999994</v>
      </c>
      <c r="L275">
        <v>1380</v>
      </c>
      <c r="M275" s="47">
        <v>20.170000000000002</v>
      </c>
      <c r="N275" s="47">
        <v>110.6</v>
      </c>
      <c r="O275" s="47">
        <v>94.7</v>
      </c>
      <c r="P275" s="47">
        <v>126</v>
      </c>
      <c r="Q275" s="47">
        <v>69.900000000000006</v>
      </c>
      <c r="R275">
        <v>20.8</v>
      </c>
      <c r="S275">
        <v>30</v>
      </c>
      <c r="T275">
        <v>20.7</v>
      </c>
      <c r="U275">
        <v>19.600000000000001</v>
      </c>
      <c r="V275">
        <v>47.4</v>
      </c>
      <c r="W275">
        <v>2725</v>
      </c>
      <c r="X275">
        <v>72</v>
      </c>
      <c r="Y275">
        <v>89.6</v>
      </c>
      <c r="Z275">
        <v>0</v>
      </c>
      <c r="AA275">
        <v>0</v>
      </c>
      <c r="AB275">
        <v>0</v>
      </c>
      <c r="AC275">
        <v>0</v>
      </c>
    </row>
    <row r="276" spans="1:29">
      <c r="A276">
        <v>839</v>
      </c>
      <c r="B276" t="s">
        <v>3706</v>
      </c>
      <c r="C276" t="s">
        <v>834</v>
      </c>
      <c r="D276" t="s">
        <v>3707</v>
      </c>
      <c r="E276" t="s">
        <v>3708</v>
      </c>
      <c r="F276" s="42">
        <v>43926</v>
      </c>
      <c r="G276">
        <v>2020</v>
      </c>
      <c r="H276">
        <v>4</v>
      </c>
      <c r="I276">
        <v>14</v>
      </c>
      <c r="J276">
        <v>20.59</v>
      </c>
      <c r="K276">
        <v>78.959999999999994</v>
      </c>
      <c r="L276">
        <v>1380</v>
      </c>
      <c r="M276" s="47">
        <v>21.49</v>
      </c>
      <c r="N276" s="47">
        <v>124.1</v>
      </c>
      <c r="O276" s="47">
        <v>135.30000000000001</v>
      </c>
      <c r="P276" s="47">
        <v>205</v>
      </c>
      <c r="Q276" s="47">
        <v>103.3</v>
      </c>
      <c r="R276">
        <v>32.799999999999997</v>
      </c>
      <c r="S276">
        <v>32.299999999999997</v>
      </c>
      <c r="T276">
        <v>26.8</v>
      </c>
      <c r="U276">
        <v>43.4</v>
      </c>
      <c r="V276">
        <v>45.6</v>
      </c>
      <c r="W276">
        <v>2729</v>
      </c>
      <c r="X276">
        <v>71</v>
      </c>
      <c r="Y276">
        <v>95.5</v>
      </c>
      <c r="Z276">
        <v>3</v>
      </c>
      <c r="AA276">
        <v>0</v>
      </c>
      <c r="AB276">
        <v>0</v>
      </c>
      <c r="AC276">
        <v>3</v>
      </c>
    </row>
    <row r="277" spans="1:29">
      <c r="A277">
        <v>840</v>
      </c>
      <c r="B277" t="s">
        <v>3706</v>
      </c>
      <c r="C277" t="s">
        <v>834</v>
      </c>
      <c r="D277" t="s">
        <v>3707</v>
      </c>
      <c r="E277" t="s">
        <v>3708</v>
      </c>
      <c r="F277" s="42">
        <v>43933</v>
      </c>
      <c r="G277">
        <v>2020</v>
      </c>
      <c r="H277">
        <v>4</v>
      </c>
      <c r="I277">
        <v>15</v>
      </c>
      <c r="J277">
        <v>20.59</v>
      </c>
      <c r="K277">
        <v>78.959999999999994</v>
      </c>
      <c r="L277">
        <v>1380</v>
      </c>
      <c r="M277" s="47">
        <v>18.64</v>
      </c>
      <c r="N277" s="47">
        <v>97.5</v>
      </c>
      <c r="O277" s="47">
        <v>120.3</v>
      </c>
      <c r="P277" s="47">
        <v>181</v>
      </c>
      <c r="Q277" s="47">
        <v>79.2</v>
      </c>
      <c r="R277">
        <v>30.6</v>
      </c>
      <c r="S277">
        <v>5.4</v>
      </c>
      <c r="T277">
        <v>32.4</v>
      </c>
      <c r="U277">
        <v>18.100000000000001</v>
      </c>
      <c r="V277">
        <v>43.8</v>
      </c>
      <c r="W277">
        <v>2729</v>
      </c>
      <c r="X277">
        <v>72.3</v>
      </c>
      <c r="Y277">
        <v>98.8</v>
      </c>
      <c r="Z277">
        <v>0</v>
      </c>
      <c r="AA277">
        <v>0</v>
      </c>
      <c r="AB277">
        <v>0</v>
      </c>
      <c r="AC277">
        <v>0</v>
      </c>
    </row>
    <row r="278" spans="1:29">
      <c r="A278">
        <v>841</v>
      </c>
      <c r="B278" t="s">
        <v>3706</v>
      </c>
      <c r="C278" t="s">
        <v>834</v>
      </c>
      <c r="D278" t="s">
        <v>3707</v>
      </c>
      <c r="E278" t="s">
        <v>3708</v>
      </c>
      <c r="F278" s="42">
        <v>43940</v>
      </c>
      <c r="G278">
        <v>2020</v>
      </c>
      <c r="H278">
        <v>4</v>
      </c>
      <c r="I278">
        <v>16</v>
      </c>
      <c r="J278">
        <v>20.59</v>
      </c>
      <c r="K278">
        <v>78.959999999999994</v>
      </c>
      <c r="L278">
        <v>1380</v>
      </c>
      <c r="M278" s="47">
        <v>21.27</v>
      </c>
      <c r="N278" s="47">
        <v>134.4</v>
      </c>
      <c r="O278" s="47">
        <v>59.8</v>
      </c>
      <c r="P278" s="47">
        <v>95</v>
      </c>
      <c r="Q278" s="47">
        <v>70.8</v>
      </c>
      <c r="R278">
        <v>45.1</v>
      </c>
      <c r="S278">
        <v>41.7</v>
      </c>
      <c r="T278">
        <v>23.8</v>
      </c>
      <c r="U278">
        <v>21.2</v>
      </c>
      <c r="V278">
        <v>50</v>
      </c>
      <c r="W278">
        <v>2729</v>
      </c>
      <c r="X278">
        <v>73.3</v>
      </c>
      <c r="Y278">
        <v>94.9</v>
      </c>
      <c r="Z278">
        <v>1</v>
      </c>
      <c r="AA278">
        <v>0</v>
      </c>
      <c r="AB278">
        <v>0</v>
      </c>
      <c r="AC278">
        <v>1</v>
      </c>
    </row>
    <row r="279" spans="1:29">
      <c r="A279">
        <v>842</v>
      </c>
      <c r="B279" t="s">
        <v>3706</v>
      </c>
      <c r="C279" t="s">
        <v>834</v>
      </c>
      <c r="D279" t="s">
        <v>3707</v>
      </c>
      <c r="E279" t="s">
        <v>3708</v>
      </c>
      <c r="F279" s="42">
        <v>43947</v>
      </c>
      <c r="G279">
        <v>2020</v>
      </c>
      <c r="H279">
        <v>4</v>
      </c>
      <c r="I279">
        <v>17</v>
      </c>
      <c r="J279">
        <v>20.59</v>
      </c>
      <c r="K279">
        <v>78.959999999999994</v>
      </c>
      <c r="L279">
        <v>1380</v>
      </c>
      <c r="M279" s="47">
        <v>18.86</v>
      </c>
      <c r="N279" s="47">
        <v>89.5</v>
      </c>
      <c r="O279" s="47">
        <v>69.900000000000006</v>
      </c>
      <c r="P279" s="47">
        <v>124</v>
      </c>
      <c r="Q279" s="47">
        <v>63.3</v>
      </c>
      <c r="R279">
        <v>24.9</v>
      </c>
      <c r="S279">
        <v>5.7</v>
      </c>
      <c r="T279">
        <v>23.8</v>
      </c>
      <c r="U279">
        <v>6.9</v>
      </c>
      <c r="V279">
        <v>52.8</v>
      </c>
      <c r="W279">
        <v>2729</v>
      </c>
      <c r="X279">
        <v>61.6</v>
      </c>
      <c r="Y279">
        <v>89.9</v>
      </c>
      <c r="Z279">
        <v>0</v>
      </c>
      <c r="AA279">
        <v>0</v>
      </c>
      <c r="AB279">
        <v>0</v>
      </c>
      <c r="AC279">
        <v>0</v>
      </c>
    </row>
    <row r="280" spans="1:29">
      <c r="A280">
        <v>843</v>
      </c>
      <c r="B280" t="s">
        <v>3706</v>
      </c>
      <c r="C280" t="s">
        <v>834</v>
      </c>
      <c r="D280" t="s">
        <v>3707</v>
      </c>
      <c r="E280" t="s">
        <v>3708</v>
      </c>
      <c r="F280" s="42">
        <v>43954</v>
      </c>
      <c r="G280">
        <v>2020</v>
      </c>
      <c r="H280">
        <v>5</v>
      </c>
      <c r="I280">
        <v>18</v>
      </c>
      <c r="J280">
        <v>20.59</v>
      </c>
      <c r="K280">
        <v>78.959999999999994</v>
      </c>
      <c r="L280">
        <v>1380</v>
      </c>
      <c r="M280" s="47">
        <v>20.69</v>
      </c>
      <c r="N280" s="47">
        <v>128.19999999999999</v>
      </c>
      <c r="O280" s="47">
        <v>93.7</v>
      </c>
      <c r="P280" s="47">
        <v>123</v>
      </c>
      <c r="Q280" s="47">
        <v>73.099999999999994</v>
      </c>
      <c r="R280">
        <v>32.299999999999997</v>
      </c>
      <c r="S280">
        <v>29.6</v>
      </c>
      <c r="T280">
        <v>21.4</v>
      </c>
      <c r="U280">
        <v>20</v>
      </c>
      <c r="V280">
        <v>50.4</v>
      </c>
      <c r="W280">
        <v>2733</v>
      </c>
      <c r="X280">
        <v>63.6</v>
      </c>
      <c r="Y280">
        <v>84.5</v>
      </c>
      <c r="Z280">
        <v>0</v>
      </c>
      <c r="AA280">
        <v>0</v>
      </c>
      <c r="AB280">
        <v>0</v>
      </c>
      <c r="AC280">
        <v>0</v>
      </c>
    </row>
    <row r="281" spans="1:29">
      <c r="A281">
        <v>844</v>
      </c>
      <c r="B281" t="s">
        <v>3706</v>
      </c>
      <c r="C281" t="s">
        <v>834</v>
      </c>
      <c r="D281" t="s">
        <v>3707</v>
      </c>
      <c r="E281" t="s">
        <v>3708</v>
      </c>
      <c r="F281" s="42">
        <v>43961</v>
      </c>
      <c r="G281">
        <v>2020</v>
      </c>
      <c r="H281">
        <v>5</v>
      </c>
      <c r="I281">
        <v>19</v>
      </c>
      <c r="J281">
        <v>20.59</v>
      </c>
      <c r="K281">
        <v>78.959999999999994</v>
      </c>
      <c r="L281">
        <v>1380</v>
      </c>
      <c r="M281" s="47">
        <v>20.65</v>
      </c>
      <c r="N281" s="47">
        <v>104.3</v>
      </c>
      <c r="O281" s="47">
        <v>91.5</v>
      </c>
      <c r="P281" s="47">
        <v>152</v>
      </c>
      <c r="Q281" s="47">
        <v>88</v>
      </c>
      <c r="R281">
        <v>33.1</v>
      </c>
      <c r="S281">
        <v>29.6</v>
      </c>
      <c r="T281">
        <v>25.2</v>
      </c>
      <c r="U281">
        <v>20.399999999999999</v>
      </c>
      <c r="V281">
        <v>49.5</v>
      </c>
      <c r="W281">
        <v>2733</v>
      </c>
      <c r="X281">
        <v>68.7</v>
      </c>
      <c r="Y281">
        <v>87.5</v>
      </c>
      <c r="Z281">
        <v>1</v>
      </c>
      <c r="AA281">
        <v>0</v>
      </c>
      <c r="AB281">
        <v>0</v>
      </c>
      <c r="AC281">
        <v>1</v>
      </c>
    </row>
    <row r="282" spans="1:29">
      <c r="A282">
        <v>845</v>
      </c>
      <c r="B282" t="s">
        <v>3706</v>
      </c>
      <c r="C282" t="s">
        <v>834</v>
      </c>
      <c r="D282" t="s">
        <v>3707</v>
      </c>
      <c r="E282" t="s">
        <v>3708</v>
      </c>
      <c r="F282" s="42">
        <v>43968</v>
      </c>
      <c r="G282">
        <v>2020</v>
      </c>
      <c r="H282">
        <v>5</v>
      </c>
      <c r="I282">
        <v>20</v>
      </c>
      <c r="J282">
        <v>20.59</v>
      </c>
      <c r="K282">
        <v>78.959999999999994</v>
      </c>
      <c r="L282">
        <v>1380</v>
      </c>
      <c r="M282" s="47">
        <v>17.39</v>
      </c>
      <c r="N282" s="47">
        <v>132.30000000000001</v>
      </c>
      <c r="O282" s="47">
        <v>84.1</v>
      </c>
      <c r="P282" s="47">
        <v>114</v>
      </c>
      <c r="Q282" s="47">
        <v>82.3</v>
      </c>
      <c r="R282">
        <v>32.799999999999997</v>
      </c>
      <c r="S282">
        <v>3.9</v>
      </c>
      <c r="T282">
        <v>31.9</v>
      </c>
      <c r="U282">
        <v>6.7</v>
      </c>
      <c r="V282">
        <v>54.7</v>
      </c>
      <c r="W282">
        <v>2733</v>
      </c>
      <c r="X282">
        <v>60</v>
      </c>
      <c r="Y282">
        <v>86.4</v>
      </c>
      <c r="Z282">
        <v>0</v>
      </c>
      <c r="AA282">
        <v>0</v>
      </c>
      <c r="AB282">
        <v>0</v>
      </c>
      <c r="AC282">
        <v>0</v>
      </c>
    </row>
    <row r="283" spans="1:29">
      <c r="A283">
        <v>846</v>
      </c>
      <c r="B283" t="s">
        <v>3706</v>
      </c>
      <c r="C283" t="s">
        <v>834</v>
      </c>
      <c r="D283" t="s">
        <v>3707</v>
      </c>
      <c r="E283" t="s">
        <v>3708</v>
      </c>
      <c r="F283" s="42">
        <v>43975</v>
      </c>
      <c r="G283">
        <v>2020</v>
      </c>
      <c r="H283">
        <v>5</v>
      </c>
      <c r="I283">
        <v>21</v>
      </c>
      <c r="J283">
        <v>20.59</v>
      </c>
      <c r="K283">
        <v>78.959999999999994</v>
      </c>
      <c r="L283">
        <v>1380</v>
      </c>
      <c r="M283" s="47">
        <v>16.93</v>
      </c>
      <c r="N283" s="47">
        <v>104.9</v>
      </c>
      <c r="O283" s="47">
        <v>124.3</v>
      </c>
      <c r="P283" s="47">
        <v>185</v>
      </c>
      <c r="Q283" s="47">
        <v>93.2</v>
      </c>
      <c r="R283">
        <v>28.3</v>
      </c>
      <c r="S283">
        <v>6.8</v>
      </c>
      <c r="T283">
        <v>25.9</v>
      </c>
      <c r="U283">
        <v>6.6</v>
      </c>
      <c r="V283">
        <v>45.7</v>
      </c>
      <c r="W283">
        <v>2733</v>
      </c>
      <c r="X283">
        <v>71.3</v>
      </c>
      <c r="Y283">
        <v>87.2</v>
      </c>
      <c r="Z283">
        <v>0</v>
      </c>
      <c r="AA283">
        <v>0</v>
      </c>
      <c r="AB283">
        <v>0</v>
      </c>
      <c r="AC283">
        <v>0</v>
      </c>
    </row>
    <row r="284" spans="1:29">
      <c r="A284">
        <v>847</v>
      </c>
      <c r="B284" t="s">
        <v>3706</v>
      </c>
      <c r="C284" t="s">
        <v>834</v>
      </c>
      <c r="D284" t="s">
        <v>3707</v>
      </c>
      <c r="E284" t="s">
        <v>3708</v>
      </c>
      <c r="F284" s="42">
        <v>43982</v>
      </c>
      <c r="G284">
        <v>2020</v>
      </c>
      <c r="H284">
        <v>5</v>
      </c>
      <c r="I284">
        <v>22</v>
      </c>
      <c r="J284">
        <v>20.59</v>
      </c>
      <c r="K284">
        <v>78.959999999999994</v>
      </c>
      <c r="L284">
        <v>1380</v>
      </c>
      <c r="M284" s="47">
        <v>16.72</v>
      </c>
      <c r="N284" s="47">
        <v>118</v>
      </c>
      <c r="O284" s="47">
        <v>95.5</v>
      </c>
      <c r="P284" s="47">
        <v>165</v>
      </c>
      <c r="Q284" s="47">
        <v>75.3</v>
      </c>
      <c r="R284">
        <v>27.2</v>
      </c>
      <c r="S284">
        <v>0.6</v>
      </c>
      <c r="T284">
        <v>19.5</v>
      </c>
      <c r="U284">
        <v>0</v>
      </c>
      <c r="V284">
        <v>53.8</v>
      </c>
      <c r="W284">
        <v>2733</v>
      </c>
      <c r="X284">
        <v>75.400000000000006</v>
      </c>
      <c r="Y284">
        <v>87.7</v>
      </c>
      <c r="Z284">
        <v>0</v>
      </c>
      <c r="AA284">
        <v>0</v>
      </c>
      <c r="AB284">
        <v>0</v>
      </c>
      <c r="AC284">
        <v>0</v>
      </c>
    </row>
    <row r="285" spans="1:29">
      <c r="A285">
        <v>848</v>
      </c>
      <c r="B285" t="s">
        <v>3706</v>
      </c>
      <c r="C285" t="s">
        <v>834</v>
      </c>
      <c r="D285" t="s">
        <v>3707</v>
      </c>
      <c r="E285" t="s">
        <v>3708</v>
      </c>
      <c r="F285" s="42">
        <v>43989</v>
      </c>
      <c r="G285">
        <v>2020</v>
      </c>
      <c r="H285">
        <v>6</v>
      </c>
      <c r="I285">
        <v>23</v>
      </c>
      <c r="J285">
        <v>20.59</v>
      </c>
      <c r="K285">
        <v>78.959999999999994</v>
      </c>
      <c r="L285">
        <v>1380</v>
      </c>
      <c r="M285" s="47">
        <v>10.54</v>
      </c>
      <c r="N285" s="47">
        <v>93.7</v>
      </c>
      <c r="O285" s="47">
        <v>109.8</v>
      </c>
      <c r="P285" s="47">
        <v>149</v>
      </c>
      <c r="Q285" s="47">
        <v>88.2</v>
      </c>
      <c r="R285">
        <v>32.6</v>
      </c>
      <c r="S285">
        <v>1.4</v>
      </c>
      <c r="T285">
        <v>19</v>
      </c>
      <c r="U285">
        <v>0</v>
      </c>
      <c r="V285">
        <v>44.9</v>
      </c>
      <c r="W285">
        <v>2737</v>
      </c>
      <c r="X285">
        <v>71.900000000000006</v>
      </c>
      <c r="Y285">
        <v>86.8</v>
      </c>
      <c r="Z285">
        <v>0</v>
      </c>
      <c r="AA285">
        <v>0</v>
      </c>
      <c r="AB285">
        <v>0</v>
      </c>
      <c r="AC285">
        <v>0</v>
      </c>
    </row>
    <row r="286" spans="1:29">
      <c r="A286">
        <v>849</v>
      </c>
      <c r="B286" t="s">
        <v>3706</v>
      </c>
      <c r="C286" t="s">
        <v>834</v>
      </c>
      <c r="D286" t="s">
        <v>3707</v>
      </c>
      <c r="E286" t="s">
        <v>3708</v>
      </c>
      <c r="F286" s="42">
        <v>43996</v>
      </c>
      <c r="G286">
        <v>2020</v>
      </c>
      <c r="H286">
        <v>6</v>
      </c>
      <c r="I286">
        <v>24</v>
      </c>
      <c r="J286">
        <v>20.59</v>
      </c>
      <c r="K286">
        <v>78.959999999999994</v>
      </c>
      <c r="L286">
        <v>1380</v>
      </c>
      <c r="M286" s="47">
        <v>15.74</v>
      </c>
      <c r="N286" s="47">
        <v>131.1</v>
      </c>
      <c r="O286" s="47">
        <v>143.4</v>
      </c>
      <c r="P286" s="47">
        <v>195</v>
      </c>
      <c r="Q286" s="47">
        <v>103.6</v>
      </c>
      <c r="R286">
        <v>26.9</v>
      </c>
      <c r="S286">
        <v>3.5</v>
      </c>
      <c r="T286">
        <v>22.8</v>
      </c>
      <c r="U286">
        <v>9.5</v>
      </c>
      <c r="V286">
        <v>56.1</v>
      </c>
      <c r="W286">
        <v>2737</v>
      </c>
      <c r="X286">
        <v>69.8</v>
      </c>
      <c r="Y286">
        <v>77</v>
      </c>
      <c r="Z286">
        <v>0</v>
      </c>
      <c r="AA286">
        <v>0</v>
      </c>
      <c r="AB286">
        <v>0</v>
      </c>
      <c r="AC286">
        <v>0</v>
      </c>
    </row>
    <row r="287" spans="1:29">
      <c r="A287">
        <v>850</v>
      </c>
      <c r="B287" t="s">
        <v>3706</v>
      </c>
      <c r="C287" t="s">
        <v>834</v>
      </c>
      <c r="D287" t="s">
        <v>3707</v>
      </c>
      <c r="E287" t="s">
        <v>3708</v>
      </c>
      <c r="F287" s="42">
        <v>44003</v>
      </c>
      <c r="G287">
        <v>2020</v>
      </c>
      <c r="H287">
        <v>6</v>
      </c>
      <c r="I287">
        <v>25</v>
      </c>
      <c r="J287">
        <v>20.59</v>
      </c>
      <c r="K287">
        <v>78.959999999999994</v>
      </c>
      <c r="L287">
        <v>1380</v>
      </c>
      <c r="M287" s="47">
        <v>14.92</v>
      </c>
      <c r="N287" s="47">
        <v>65</v>
      </c>
      <c r="O287" s="47">
        <v>102.3</v>
      </c>
      <c r="P287" s="47">
        <v>172</v>
      </c>
      <c r="Q287" s="47">
        <v>83.3</v>
      </c>
      <c r="R287">
        <v>32.299999999999997</v>
      </c>
      <c r="S287">
        <v>1.3</v>
      </c>
      <c r="T287">
        <v>23.3</v>
      </c>
      <c r="U287">
        <v>4.8</v>
      </c>
      <c r="V287">
        <v>52.6</v>
      </c>
      <c r="W287">
        <v>2737</v>
      </c>
      <c r="X287">
        <v>73.5</v>
      </c>
      <c r="Y287">
        <v>87.9</v>
      </c>
      <c r="Z287">
        <v>0</v>
      </c>
      <c r="AA287">
        <v>0</v>
      </c>
      <c r="AB287">
        <v>0</v>
      </c>
      <c r="AC287">
        <v>0</v>
      </c>
    </row>
    <row r="288" spans="1:29">
      <c r="A288">
        <v>851</v>
      </c>
      <c r="B288" t="s">
        <v>3706</v>
      </c>
      <c r="C288" t="s">
        <v>834</v>
      </c>
      <c r="D288" t="s">
        <v>3707</v>
      </c>
      <c r="E288" t="s">
        <v>3708</v>
      </c>
      <c r="F288" s="42">
        <v>44010</v>
      </c>
      <c r="G288">
        <v>2020</v>
      </c>
      <c r="H288">
        <v>6</v>
      </c>
      <c r="I288">
        <v>26</v>
      </c>
      <c r="J288">
        <v>20.59</v>
      </c>
      <c r="K288">
        <v>78.959999999999994</v>
      </c>
      <c r="L288">
        <v>1380</v>
      </c>
      <c r="M288" s="47">
        <v>10.81</v>
      </c>
      <c r="N288" s="47">
        <v>78.8</v>
      </c>
      <c r="O288" s="47">
        <v>66.400000000000006</v>
      </c>
      <c r="P288" s="47">
        <v>99</v>
      </c>
      <c r="Q288" s="47">
        <v>64.099999999999994</v>
      </c>
      <c r="R288">
        <v>37.799999999999997</v>
      </c>
      <c r="S288">
        <v>3.8</v>
      </c>
      <c r="T288">
        <v>26.8</v>
      </c>
      <c r="U288">
        <v>0</v>
      </c>
      <c r="V288">
        <v>47.5</v>
      </c>
      <c r="W288">
        <v>2737</v>
      </c>
      <c r="X288">
        <v>71.2</v>
      </c>
      <c r="Y288">
        <v>87.9</v>
      </c>
      <c r="Z288">
        <v>0</v>
      </c>
      <c r="AA288">
        <v>0</v>
      </c>
      <c r="AB288">
        <v>0</v>
      </c>
      <c r="AC288">
        <v>0</v>
      </c>
    </row>
    <row r="289" spans="1:29">
      <c r="A289">
        <v>852</v>
      </c>
      <c r="B289" t="s">
        <v>3706</v>
      </c>
      <c r="C289" t="s">
        <v>834</v>
      </c>
      <c r="D289" t="s">
        <v>3707</v>
      </c>
      <c r="E289" t="s">
        <v>3708</v>
      </c>
      <c r="F289" s="42">
        <v>44017</v>
      </c>
      <c r="G289">
        <v>2020</v>
      </c>
      <c r="H289">
        <v>7</v>
      </c>
      <c r="I289">
        <v>27</v>
      </c>
      <c r="J289">
        <v>20.59</v>
      </c>
      <c r="K289">
        <v>78.959999999999994</v>
      </c>
      <c r="L289">
        <v>1380</v>
      </c>
      <c r="M289" s="47">
        <v>17.809999999999999</v>
      </c>
      <c r="N289" s="47">
        <v>70.5</v>
      </c>
      <c r="O289" s="47">
        <v>119.7</v>
      </c>
      <c r="P289" s="47">
        <v>186</v>
      </c>
      <c r="Q289" s="47">
        <v>91.8</v>
      </c>
      <c r="R289">
        <v>36</v>
      </c>
      <c r="S289">
        <v>10.6</v>
      </c>
      <c r="T289">
        <v>25.7</v>
      </c>
      <c r="U289">
        <v>15.8</v>
      </c>
      <c r="V289">
        <v>53</v>
      </c>
      <c r="W289">
        <v>2741</v>
      </c>
      <c r="X289">
        <v>68.2</v>
      </c>
      <c r="Y289">
        <v>95.9</v>
      </c>
      <c r="Z289">
        <v>0</v>
      </c>
      <c r="AA289">
        <v>0</v>
      </c>
      <c r="AB289">
        <v>0</v>
      </c>
      <c r="AC289">
        <v>0</v>
      </c>
    </row>
    <row r="290" spans="1:29">
      <c r="A290">
        <v>853</v>
      </c>
      <c r="B290" t="s">
        <v>3706</v>
      </c>
      <c r="C290" t="s">
        <v>834</v>
      </c>
      <c r="D290" t="s">
        <v>3707</v>
      </c>
      <c r="E290" t="s">
        <v>3708</v>
      </c>
      <c r="F290" s="42">
        <v>44024</v>
      </c>
      <c r="G290">
        <v>2020</v>
      </c>
      <c r="H290">
        <v>7</v>
      </c>
      <c r="I290">
        <v>28</v>
      </c>
      <c r="J290">
        <v>20.59</v>
      </c>
      <c r="K290">
        <v>78.959999999999994</v>
      </c>
      <c r="L290">
        <v>1380</v>
      </c>
      <c r="M290" s="47">
        <v>13.2</v>
      </c>
      <c r="N290" s="47">
        <v>52.1</v>
      </c>
      <c r="O290" s="47">
        <v>74.7</v>
      </c>
      <c r="P290" s="47">
        <v>111</v>
      </c>
      <c r="Q290" s="47">
        <v>87.7</v>
      </c>
      <c r="R290">
        <v>29.2</v>
      </c>
      <c r="S290">
        <v>7.4</v>
      </c>
      <c r="T290">
        <v>29.3</v>
      </c>
      <c r="U290">
        <v>0</v>
      </c>
      <c r="V290">
        <v>46.2</v>
      </c>
      <c r="W290">
        <v>2741</v>
      </c>
      <c r="X290">
        <v>76.599999999999994</v>
      </c>
      <c r="Y290">
        <v>75.400000000000006</v>
      </c>
      <c r="Z290">
        <v>0</v>
      </c>
      <c r="AA290">
        <v>0</v>
      </c>
      <c r="AB290">
        <v>0</v>
      </c>
      <c r="AC290">
        <v>0</v>
      </c>
    </row>
    <row r="291" spans="1:29">
      <c r="A291">
        <v>854</v>
      </c>
      <c r="B291" t="s">
        <v>3706</v>
      </c>
      <c r="C291" t="s">
        <v>834</v>
      </c>
      <c r="D291" t="s">
        <v>3707</v>
      </c>
      <c r="E291" t="s">
        <v>3708</v>
      </c>
      <c r="F291" s="42">
        <v>44031</v>
      </c>
      <c r="G291">
        <v>2020</v>
      </c>
      <c r="H291">
        <v>7</v>
      </c>
      <c r="I291">
        <v>29</v>
      </c>
      <c r="J291">
        <v>20.59</v>
      </c>
      <c r="K291">
        <v>78.959999999999994</v>
      </c>
      <c r="L291">
        <v>1380</v>
      </c>
      <c r="M291" s="47">
        <v>8.42</v>
      </c>
      <c r="N291" s="47">
        <v>77.599999999999994</v>
      </c>
      <c r="O291" s="47">
        <v>111.7</v>
      </c>
      <c r="P291" s="47">
        <v>174</v>
      </c>
      <c r="Q291" s="47">
        <v>89.5</v>
      </c>
      <c r="R291">
        <v>23.8</v>
      </c>
      <c r="S291">
        <v>1.3</v>
      </c>
      <c r="T291">
        <v>27</v>
      </c>
      <c r="U291">
        <v>0</v>
      </c>
      <c r="V291">
        <v>54</v>
      </c>
      <c r="W291">
        <v>2741</v>
      </c>
      <c r="X291">
        <v>62.1</v>
      </c>
      <c r="Y291">
        <v>94.8</v>
      </c>
      <c r="Z291">
        <v>0</v>
      </c>
      <c r="AA291">
        <v>0</v>
      </c>
      <c r="AB291">
        <v>0</v>
      </c>
      <c r="AC291">
        <v>0</v>
      </c>
    </row>
    <row r="292" spans="1:29">
      <c r="A292">
        <v>855</v>
      </c>
      <c r="B292" t="s">
        <v>3706</v>
      </c>
      <c r="C292" t="s">
        <v>834</v>
      </c>
      <c r="D292" t="s">
        <v>3707</v>
      </c>
      <c r="E292" t="s">
        <v>3708</v>
      </c>
      <c r="F292" s="42">
        <v>44038</v>
      </c>
      <c r="G292">
        <v>2020</v>
      </c>
      <c r="H292">
        <v>7</v>
      </c>
      <c r="I292">
        <v>30</v>
      </c>
      <c r="J292">
        <v>20.59</v>
      </c>
      <c r="K292">
        <v>78.959999999999994</v>
      </c>
      <c r="L292">
        <v>1380</v>
      </c>
      <c r="M292" s="47">
        <v>12.47</v>
      </c>
      <c r="N292" s="47">
        <v>81.8</v>
      </c>
      <c r="O292" s="47">
        <v>137.9</v>
      </c>
      <c r="P292" s="47">
        <v>197</v>
      </c>
      <c r="Q292" s="47">
        <v>102.5</v>
      </c>
      <c r="R292">
        <v>32.4</v>
      </c>
      <c r="S292">
        <v>7.7</v>
      </c>
      <c r="T292">
        <v>26</v>
      </c>
      <c r="U292">
        <v>6.1</v>
      </c>
      <c r="V292">
        <v>54.2</v>
      </c>
      <c r="W292">
        <v>2741</v>
      </c>
      <c r="X292">
        <v>71.099999999999994</v>
      </c>
      <c r="Y292">
        <v>82.5</v>
      </c>
      <c r="Z292">
        <v>0</v>
      </c>
      <c r="AA292">
        <v>0</v>
      </c>
      <c r="AB292">
        <v>0</v>
      </c>
      <c r="AC292">
        <v>0</v>
      </c>
    </row>
    <row r="293" spans="1:29">
      <c r="A293">
        <v>856</v>
      </c>
      <c r="B293" t="s">
        <v>3706</v>
      </c>
      <c r="C293" t="s">
        <v>834</v>
      </c>
      <c r="D293" t="s">
        <v>3707</v>
      </c>
      <c r="E293" t="s">
        <v>3708</v>
      </c>
      <c r="F293" s="42">
        <v>44045</v>
      </c>
      <c r="G293">
        <v>2020</v>
      </c>
      <c r="H293">
        <v>8</v>
      </c>
      <c r="I293">
        <v>31</v>
      </c>
      <c r="J293">
        <v>20.59</v>
      </c>
      <c r="K293">
        <v>78.959999999999994</v>
      </c>
      <c r="L293">
        <v>1380</v>
      </c>
      <c r="M293" s="47">
        <v>6.62</v>
      </c>
      <c r="N293" s="47">
        <v>56.1</v>
      </c>
      <c r="O293" s="47">
        <v>138.19999999999999</v>
      </c>
      <c r="P293" s="47">
        <v>224</v>
      </c>
      <c r="Q293" s="47">
        <v>95.8</v>
      </c>
      <c r="R293">
        <v>36.200000000000003</v>
      </c>
      <c r="S293">
        <v>6.3</v>
      </c>
      <c r="T293">
        <v>15</v>
      </c>
      <c r="U293">
        <v>0</v>
      </c>
      <c r="V293">
        <v>46.4</v>
      </c>
      <c r="W293">
        <v>2746</v>
      </c>
      <c r="X293">
        <v>64.400000000000006</v>
      </c>
      <c r="Y293">
        <v>90.8</v>
      </c>
      <c r="Z293">
        <v>0</v>
      </c>
      <c r="AA293">
        <v>0</v>
      </c>
      <c r="AB293">
        <v>0</v>
      </c>
      <c r="AC293">
        <v>0</v>
      </c>
    </row>
    <row r="294" spans="1:29">
      <c r="A294">
        <v>857</v>
      </c>
      <c r="B294" t="s">
        <v>3706</v>
      </c>
      <c r="C294" t="s">
        <v>834</v>
      </c>
      <c r="D294" t="s">
        <v>3707</v>
      </c>
      <c r="E294" t="s">
        <v>3708</v>
      </c>
      <c r="F294" s="42">
        <v>44052</v>
      </c>
      <c r="G294">
        <v>2020</v>
      </c>
      <c r="H294">
        <v>8</v>
      </c>
      <c r="I294">
        <v>32</v>
      </c>
      <c r="J294">
        <v>20.59</v>
      </c>
      <c r="K294">
        <v>78.959999999999994</v>
      </c>
      <c r="L294">
        <v>1380</v>
      </c>
      <c r="M294" s="47">
        <v>5.36</v>
      </c>
      <c r="N294" s="47">
        <v>86.9</v>
      </c>
      <c r="O294" s="47">
        <v>102.5</v>
      </c>
      <c r="P294" s="47">
        <v>157</v>
      </c>
      <c r="Q294" s="47">
        <v>78.3</v>
      </c>
      <c r="R294">
        <v>37.4</v>
      </c>
      <c r="S294">
        <v>3</v>
      </c>
      <c r="T294">
        <v>30</v>
      </c>
      <c r="U294">
        <v>0</v>
      </c>
      <c r="V294">
        <v>48.1</v>
      </c>
      <c r="W294">
        <v>2746</v>
      </c>
      <c r="X294">
        <v>67.900000000000006</v>
      </c>
      <c r="Y294">
        <v>90.1</v>
      </c>
      <c r="Z294">
        <v>0</v>
      </c>
      <c r="AA294">
        <v>0</v>
      </c>
      <c r="AB294">
        <v>0</v>
      </c>
      <c r="AC294">
        <v>0</v>
      </c>
    </row>
    <row r="295" spans="1:29">
      <c r="A295">
        <v>858</v>
      </c>
      <c r="B295" t="s">
        <v>3706</v>
      </c>
      <c r="C295" t="s">
        <v>834</v>
      </c>
      <c r="D295" t="s">
        <v>3707</v>
      </c>
      <c r="E295" t="s">
        <v>3708</v>
      </c>
      <c r="F295" s="42">
        <v>44059</v>
      </c>
      <c r="G295">
        <v>2020</v>
      </c>
      <c r="H295">
        <v>8</v>
      </c>
      <c r="I295">
        <v>33</v>
      </c>
      <c r="J295">
        <v>20.59</v>
      </c>
      <c r="K295">
        <v>78.959999999999994</v>
      </c>
      <c r="L295">
        <v>1380</v>
      </c>
      <c r="M295" s="47">
        <v>7.68</v>
      </c>
      <c r="N295" s="47">
        <v>65.3</v>
      </c>
      <c r="O295" s="47">
        <v>137.30000000000001</v>
      </c>
      <c r="P295" s="47">
        <v>195</v>
      </c>
      <c r="Q295" s="47">
        <v>89.9</v>
      </c>
      <c r="R295">
        <v>31.5</v>
      </c>
      <c r="S295">
        <v>3.7</v>
      </c>
      <c r="T295">
        <v>27.4</v>
      </c>
      <c r="U295">
        <v>0</v>
      </c>
      <c r="V295">
        <v>47</v>
      </c>
      <c r="W295">
        <v>2746</v>
      </c>
      <c r="X295">
        <v>75.400000000000006</v>
      </c>
      <c r="Y295">
        <v>86.9</v>
      </c>
      <c r="Z295">
        <v>0</v>
      </c>
      <c r="AA295">
        <v>0</v>
      </c>
      <c r="AB295">
        <v>0</v>
      </c>
      <c r="AC295">
        <v>0</v>
      </c>
    </row>
    <row r="296" spans="1:29">
      <c r="A296">
        <v>859</v>
      </c>
      <c r="B296" t="s">
        <v>3706</v>
      </c>
      <c r="C296" t="s">
        <v>834</v>
      </c>
      <c r="D296" t="s">
        <v>3707</v>
      </c>
      <c r="E296" t="s">
        <v>3708</v>
      </c>
      <c r="F296" s="42">
        <v>44066</v>
      </c>
      <c r="G296">
        <v>2020</v>
      </c>
      <c r="H296">
        <v>8</v>
      </c>
      <c r="I296">
        <v>34</v>
      </c>
      <c r="J296">
        <v>20.59</v>
      </c>
      <c r="K296">
        <v>78.959999999999994</v>
      </c>
      <c r="L296">
        <v>1380</v>
      </c>
      <c r="M296" s="47">
        <v>5.77</v>
      </c>
      <c r="N296" s="47">
        <v>65.099999999999994</v>
      </c>
      <c r="O296" s="47">
        <v>77.900000000000006</v>
      </c>
      <c r="P296" s="47">
        <v>152</v>
      </c>
      <c r="Q296" s="47">
        <v>86.3</v>
      </c>
      <c r="R296">
        <v>28.2</v>
      </c>
      <c r="S296">
        <v>7.6</v>
      </c>
      <c r="T296">
        <v>16.8</v>
      </c>
      <c r="U296">
        <v>0</v>
      </c>
      <c r="V296">
        <v>44.3</v>
      </c>
      <c r="W296">
        <v>2746</v>
      </c>
      <c r="X296">
        <v>67</v>
      </c>
      <c r="Y296">
        <v>89.3</v>
      </c>
      <c r="Z296">
        <v>0</v>
      </c>
      <c r="AA296">
        <v>0</v>
      </c>
      <c r="AB296">
        <v>0</v>
      </c>
      <c r="AC296">
        <v>0</v>
      </c>
    </row>
    <row r="297" spans="1:29">
      <c r="A297">
        <v>860</v>
      </c>
      <c r="B297" t="s">
        <v>3706</v>
      </c>
      <c r="C297" t="s">
        <v>834</v>
      </c>
      <c r="D297" t="s">
        <v>3707</v>
      </c>
      <c r="E297" t="s">
        <v>3708</v>
      </c>
      <c r="F297" s="42">
        <v>44073</v>
      </c>
      <c r="G297">
        <v>2020</v>
      </c>
      <c r="H297">
        <v>8</v>
      </c>
      <c r="I297">
        <v>35</v>
      </c>
      <c r="J297">
        <v>20.59</v>
      </c>
      <c r="K297">
        <v>78.959999999999994</v>
      </c>
      <c r="L297">
        <v>1380</v>
      </c>
      <c r="M297" s="47">
        <v>6.83</v>
      </c>
      <c r="N297" s="47">
        <v>48.5</v>
      </c>
      <c r="O297" s="47">
        <v>96.7</v>
      </c>
      <c r="P297" s="47">
        <v>129</v>
      </c>
      <c r="Q297" s="47">
        <v>71</v>
      </c>
      <c r="R297">
        <v>28.9</v>
      </c>
      <c r="S297">
        <v>1.2</v>
      </c>
      <c r="T297">
        <v>21.3</v>
      </c>
      <c r="U297">
        <v>0</v>
      </c>
      <c r="V297">
        <v>47.1</v>
      </c>
      <c r="W297">
        <v>2746</v>
      </c>
      <c r="X297">
        <v>83</v>
      </c>
      <c r="Y297">
        <v>92.3</v>
      </c>
      <c r="Z297">
        <v>0</v>
      </c>
      <c r="AA297">
        <v>0</v>
      </c>
      <c r="AB297">
        <v>0</v>
      </c>
      <c r="AC297">
        <v>0</v>
      </c>
    </row>
    <row r="298" spans="1:29">
      <c r="A298">
        <v>861</v>
      </c>
      <c r="B298" t="s">
        <v>3706</v>
      </c>
      <c r="C298" t="s">
        <v>834</v>
      </c>
      <c r="D298" t="s">
        <v>3707</v>
      </c>
      <c r="E298" t="s">
        <v>3708</v>
      </c>
      <c r="F298" s="42">
        <v>44080</v>
      </c>
      <c r="G298">
        <v>2020</v>
      </c>
      <c r="H298">
        <v>9</v>
      </c>
      <c r="I298">
        <v>36</v>
      </c>
      <c r="J298">
        <v>20.59</v>
      </c>
      <c r="K298">
        <v>78.959999999999994</v>
      </c>
      <c r="L298">
        <v>1380</v>
      </c>
      <c r="M298" s="47">
        <v>4.6900000000000004</v>
      </c>
      <c r="N298" s="47">
        <v>32.799999999999997</v>
      </c>
      <c r="O298" s="47">
        <v>136</v>
      </c>
      <c r="P298" s="47">
        <v>207</v>
      </c>
      <c r="Q298" s="47">
        <v>99.9</v>
      </c>
      <c r="R298">
        <v>29.1</v>
      </c>
      <c r="S298">
        <v>9</v>
      </c>
      <c r="T298">
        <v>24.2</v>
      </c>
      <c r="U298">
        <v>0</v>
      </c>
      <c r="V298">
        <v>47.6</v>
      </c>
      <c r="W298">
        <v>2750</v>
      </c>
      <c r="X298">
        <v>80.900000000000006</v>
      </c>
      <c r="Y298">
        <v>80.8</v>
      </c>
      <c r="Z298">
        <v>0</v>
      </c>
      <c r="AA298">
        <v>0</v>
      </c>
      <c r="AB298">
        <v>0</v>
      </c>
      <c r="AC298">
        <v>0</v>
      </c>
    </row>
    <row r="299" spans="1:29">
      <c r="A299">
        <v>862</v>
      </c>
      <c r="B299" t="s">
        <v>3706</v>
      </c>
      <c r="C299" t="s">
        <v>834</v>
      </c>
      <c r="D299" t="s">
        <v>3707</v>
      </c>
      <c r="E299" t="s">
        <v>3708</v>
      </c>
      <c r="F299" s="42">
        <v>44087</v>
      </c>
      <c r="G299">
        <v>2020</v>
      </c>
      <c r="H299">
        <v>9</v>
      </c>
      <c r="I299">
        <v>37</v>
      </c>
      <c r="J299">
        <v>20.59</v>
      </c>
      <c r="K299">
        <v>78.959999999999994</v>
      </c>
      <c r="L299">
        <v>1380</v>
      </c>
      <c r="M299" s="47">
        <v>3.84</v>
      </c>
      <c r="N299" s="47">
        <v>95.9</v>
      </c>
      <c r="O299" s="47">
        <v>138.19999999999999</v>
      </c>
      <c r="P299" s="47">
        <v>202</v>
      </c>
      <c r="Q299" s="47">
        <v>115.7</v>
      </c>
      <c r="R299">
        <v>38.700000000000003</v>
      </c>
      <c r="S299">
        <v>7.9</v>
      </c>
      <c r="T299">
        <v>25.9</v>
      </c>
      <c r="U299">
        <v>0</v>
      </c>
      <c r="V299">
        <v>51.7</v>
      </c>
      <c r="W299">
        <v>2750</v>
      </c>
      <c r="X299">
        <v>68.7</v>
      </c>
      <c r="Y299">
        <v>88.9</v>
      </c>
      <c r="Z299">
        <v>0</v>
      </c>
      <c r="AA299">
        <v>0</v>
      </c>
      <c r="AB299">
        <v>0</v>
      </c>
      <c r="AC299">
        <v>0</v>
      </c>
    </row>
    <row r="300" spans="1:29">
      <c r="A300">
        <v>863</v>
      </c>
      <c r="B300" t="s">
        <v>3706</v>
      </c>
      <c r="C300" t="s">
        <v>834</v>
      </c>
      <c r="D300" t="s">
        <v>3707</v>
      </c>
      <c r="E300" t="s">
        <v>3708</v>
      </c>
      <c r="F300" s="42">
        <v>44094</v>
      </c>
      <c r="G300">
        <v>2020</v>
      </c>
      <c r="H300">
        <v>9</v>
      </c>
      <c r="I300">
        <v>38</v>
      </c>
      <c r="J300">
        <v>20.59</v>
      </c>
      <c r="K300">
        <v>78.959999999999994</v>
      </c>
      <c r="L300">
        <v>1380</v>
      </c>
      <c r="M300" s="47">
        <v>5.61</v>
      </c>
      <c r="N300" s="47">
        <v>85.8</v>
      </c>
      <c r="O300" s="47">
        <v>28.7</v>
      </c>
      <c r="P300" s="47">
        <v>51</v>
      </c>
      <c r="Q300" s="47">
        <v>65.8</v>
      </c>
      <c r="R300">
        <v>36.200000000000003</v>
      </c>
      <c r="S300">
        <v>4.8</v>
      </c>
      <c r="T300">
        <v>26.1</v>
      </c>
      <c r="U300">
        <v>0</v>
      </c>
      <c r="V300">
        <v>50.6</v>
      </c>
      <c r="W300">
        <v>2750</v>
      </c>
      <c r="X300">
        <v>77.5</v>
      </c>
      <c r="Y300">
        <v>88.4</v>
      </c>
      <c r="Z300">
        <v>0</v>
      </c>
      <c r="AA300">
        <v>0</v>
      </c>
      <c r="AB300">
        <v>0</v>
      </c>
      <c r="AC300">
        <v>0</v>
      </c>
    </row>
    <row r="301" spans="1:29">
      <c r="A301">
        <v>864</v>
      </c>
      <c r="B301" t="s">
        <v>3706</v>
      </c>
      <c r="C301" t="s">
        <v>834</v>
      </c>
      <c r="D301" t="s">
        <v>3707</v>
      </c>
      <c r="E301" t="s">
        <v>3708</v>
      </c>
      <c r="F301" s="42">
        <v>44101</v>
      </c>
      <c r="G301">
        <v>2020</v>
      </c>
      <c r="H301">
        <v>9</v>
      </c>
      <c r="I301">
        <v>39</v>
      </c>
      <c r="J301">
        <v>20.59</v>
      </c>
      <c r="K301">
        <v>78.959999999999994</v>
      </c>
      <c r="L301">
        <v>1380</v>
      </c>
      <c r="M301" s="47">
        <v>8.1300000000000008</v>
      </c>
      <c r="N301" s="47">
        <v>19.3</v>
      </c>
      <c r="O301" s="47">
        <v>89.3</v>
      </c>
      <c r="P301" s="47">
        <v>144</v>
      </c>
      <c r="Q301" s="47">
        <v>71.7</v>
      </c>
      <c r="R301">
        <v>29.3</v>
      </c>
      <c r="S301">
        <v>3.9</v>
      </c>
      <c r="T301">
        <v>18.8</v>
      </c>
      <c r="U301">
        <v>0</v>
      </c>
      <c r="V301">
        <v>52.7</v>
      </c>
      <c r="W301">
        <v>2750</v>
      </c>
      <c r="X301">
        <v>72.400000000000006</v>
      </c>
      <c r="Y301">
        <v>92.5</v>
      </c>
      <c r="Z301">
        <v>0</v>
      </c>
      <c r="AA301">
        <v>0</v>
      </c>
      <c r="AB301">
        <v>0</v>
      </c>
      <c r="AC301">
        <v>0</v>
      </c>
    </row>
    <row r="302" spans="1:29">
      <c r="A302">
        <v>865</v>
      </c>
      <c r="B302" t="s">
        <v>3706</v>
      </c>
      <c r="C302" t="s">
        <v>834</v>
      </c>
      <c r="D302" t="s">
        <v>3707</v>
      </c>
      <c r="E302" t="s">
        <v>3708</v>
      </c>
      <c r="F302" s="42">
        <v>44108</v>
      </c>
      <c r="G302">
        <v>2020</v>
      </c>
      <c r="H302">
        <v>10</v>
      </c>
      <c r="I302">
        <v>40</v>
      </c>
      <c r="J302">
        <v>20.59</v>
      </c>
      <c r="K302">
        <v>78.959999999999994</v>
      </c>
      <c r="L302">
        <v>1380</v>
      </c>
      <c r="M302" s="47">
        <v>5.44</v>
      </c>
      <c r="N302" s="47">
        <v>55.2</v>
      </c>
      <c r="O302" s="47">
        <v>72.5</v>
      </c>
      <c r="P302" s="47">
        <v>81</v>
      </c>
      <c r="Q302" s="47">
        <v>51.9</v>
      </c>
      <c r="R302">
        <v>10.8</v>
      </c>
      <c r="S302">
        <v>5.8</v>
      </c>
      <c r="T302">
        <v>21.4</v>
      </c>
      <c r="U302">
        <v>0</v>
      </c>
      <c r="V302">
        <v>52.8</v>
      </c>
      <c r="W302">
        <v>2754</v>
      </c>
      <c r="X302">
        <v>70.099999999999994</v>
      </c>
      <c r="Y302">
        <v>84.4</v>
      </c>
      <c r="Z302">
        <v>0</v>
      </c>
      <c r="AA302">
        <v>0</v>
      </c>
      <c r="AB302">
        <v>0</v>
      </c>
      <c r="AC302">
        <v>0</v>
      </c>
    </row>
    <row r="303" spans="1:29">
      <c r="A303">
        <v>866</v>
      </c>
      <c r="B303" t="s">
        <v>3706</v>
      </c>
      <c r="C303" t="s">
        <v>834</v>
      </c>
      <c r="D303" t="s">
        <v>3707</v>
      </c>
      <c r="E303" t="s">
        <v>3708</v>
      </c>
      <c r="F303" s="42">
        <v>44115</v>
      </c>
      <c r="G303">
        <v>2020</v>
      </c>
      <c r="H303">
        <v>10</v>
      </c>
      <c r="I303">
        <v>41</v>
      </c>
      <c r="J303">
        <v>20.59</v>
      </c>
      <c r="K303">
        <v>78.959999999999994</v>
      </c>
      <c r="L303">
        <v>1380</v>
      </c>
      <c r="M303" s="47">
        <v>7.81</v>
      </c>
      <c r="N303" s="47">
        <v>82.1</v>
      </c>
      <c r="O303" s="47">
        <v>138</v>
      </c>
      <c r="P303" s="47">
        <v>208</v>
      </c>
      <c r="Q303" s="47">
        <v>108.7</v>
      </c>
      <c r="R303">
        <v>26.9</v>
      </c>
      <c r="S303">
        <v>0</v>
      </c>
      <c r="T303">
        <v>17.3</v>
      </c>
      <c r="U303">
        <v>0</v>
      </c>
      <c r="V303">
        <v>47.8</v>
      </c>
      <c r="W303">
        <v>2754</v>
      </c>
      <c r="X303">
        <v>72.7</v>
      </c>
      <c r="Y303">
        <v>84.2</v>
      </c>
      <c r="Z303">
        <v>0</v>
      </c>
      <c r="AA303">
        <v>0</v>
      </c>
      <c r="AB303">
        <v>0</v>
      </c>
      <c r="AC303">
        <v>0</v>
      </c>
    </row>
    <row r="304" spans="1:29">
      <c r="A304">
        <v>867</v>
      </c>
      <c r="B304" t="s">
        <v>3706</v>
      </c>
      <c r="C304" t="s">
        <v>834</v>
      </c>
      <c r="D304" t="s">
        <v>3707</v>
      </c>
      <c r="E304" t="s">
        <v>3708</v>
      </c>
      <c r="F304" s="42">
        <v>44122</v>
      </c>
      <c r="G304">
        <v>2020</v>
      </c>
      <c r="H304">
        <v>10</v>
      </c>
      <c r="I304">
        <v>42</v>
      </c>
      <c r="J304">
        <v>20.59</v>
      </c>
      <c r="K304">
        <v>78.959999999999994</v>
      </c>
      <c r="L304">
        <v>1380</v>
      </c>
      <c r="M304" s="47">
        <v>2.66</v>
      </c>
      <c r="N304" s="47">
        <v>82.2</v>
      </c>
      <c r="O304" s="47">
        <v>112.5</v>
      </c>
      <c r="P304" s="47">
        <v>160</v>
      </c>
      <c r="Q304" s="47">
        <v>96</v>
      </c>
      <c r="R304">
        <v>29.1</v>
      </c>
      <c r="S304">
        <v>5.4</v>
      </c>
      <c r="T304">
        <v>30.7</v>
      </c>
      <c r="U304">
        <v>0</v>
      </c>
      <c r="V304">
        <v>49.4</v>
      </c>
      <c r="W304">
        <v>2754</v>
      </c>
      <c r="X304">
        <v>74.599999999999994</v>
      </c>
      <c r="Y304">
        <v>94.2</v>
      </c>
      <c r="Z304">
        <v>0</v>
      </c>
      <c r="AA304">
        <v>0</v>
      </c>
      <c r="AB304">
        <v>0</v>
      </c>
      <c r="AC304">
        <v>0</v>
      </c>
    </row>
    <row r="305" spans="1:29">
      <c r="A305">
        <v>868</v>
      </c>
      <c r="B305" t="s">
        <v>3706</v>
      </c>
      <c r="C305" t="s">
        <v>834</v>
      </c>
      <c r="D305" t="s">
        <v>3707</v>
      </c>
      <c r="E305" t="s">
        <v>3708</v>
      </c>
      <c r="F305" s="42">
        <v>44129</v>
      </c>
      <c r="G305">
        <v>2020</v>
      </c>
      <c r="H305">
        <v>10</v>
      </c>
      <c r="I305">
        <v>43</v>
      </c>
      <c r="J305">
        <v>20.59</v>
      </c>
      <c r="K305">
        <v>78.959999999999994</v>
      </c>
      <c r="L305">
        <v>1380</v>
      </c>
      <c r="M305" s="47">
        <v>2.71</v>
      </c>
      <c r="N305" s="47">
        <v>77.8</v>
      </c>
      <c r="O305" s="47">
        <v>124.9</v>
      </c>
      <c r="P305" s="47">
        <v>213</v>
      </c>
      <c r="Q305" s="47">
        <v>82.6</v>
      </c>
      <c r="R305">
        <v>34.5</v>
      </c>
      <c r="S305">
        <v>2</v>
      </c>
      <c r="T305">
        <v>26</v>
      </c>
      <c r="U305">
        <v>0</v>
      </c>
      <c r="V305">
        <v>49</v>
      </c>
      <c r="W305">
        <v>2754</v>
      </c>
      <c r="X305">
        <v>74.5</v>
      </c>
      <c r="Y305">
        <v>90.5</v>
      </c>
      <c r="Z305">
        <v>0</v>
      </c>
      <c r="AA305">
        <v>0</v>
      </c>
      <c r="AB305">
        <v>0</v>
      </c>
      <c r="AC305">
        <v>0</v>
      </c>
    </row>
    <row r="306" spans="1:29">
      <c r="A306">
        <v>869</v>
      </c>
      <c r="B306" t="s">
        <v>3706</v>
      </c>
      <c r="C306" t="s">
        <v>834</v>
      </c>
      <c r="D306" t="s">
        <v>3707</v>
      </c>
      <c r="E306" t="s">
        <v>3708</v>
      </c>
      <c r="F306" s="42">
        <v>44136</v>
      </c>
      <c r="G306">
        <v>2020</v>
      </c>
      <c r="H306">
        <v>11</v>
      </c>
      <c r="I306">
        <v>44</v>
      </c>
      <c r="J306">
        <v>20.59</v>
      </c>
      <c r="K306">
        <v>78.959999999999994</v>
      </c>
      <c r="L306">
        <v>1380</v>
      </c>
      <c r="M306" s="47">
        <v>3.98</v>
      </c>
      <c r="N306" s="47">
        <v>6.7</v>
      </c>
      <c r="O306" s="47">
        <v>110.1</v>
      </c>
      <c r="P306" s="47">
        <v>187</v>
      </c>
      <c r="Q306" s="47">
        <v>76.099999999999994</v>
      </c>
      <c r="R306">
        <v>32.700000000000003</v>
      </c>
      <c r="S306">
        <v>9.1</v>
      </c>
      <c r="T306">
        <v>22.5</v>
      </c>
      <c r="U306">
        <v>0</v>
      </c>
      <c r="V306">
        <v>52.6</v>
      </c>
      <c r="W306">
        <v>2758</v>
      </c>
      <c r="X306">
        <v>64.8</v>
      </c>
      <c r="Y306">
        <v>100</v>
      </c>
      <c r="Z306">
        <v>0</v>
      </c>
      <c r="AA306">
        <v>0</v>
      </c>
      <c r="AB306">
        <v>0</v>
      </c>
      <c r="AC306">
        <v>0</v>
      </c>
    </row>
    <row r="307" spans="1:29">
      <c r="A307">
        <v>870</v>
      </c>
      <c r="B307" t="s">
        <v>3706</v>
      </c>
      <c r="C307" t="s">
        <v>834</v>
      </c>
      <c r="D307" t="s">
        <v>3707</v>
      </c>
      <c r="E307" t="s">
        <v>3708</v>
      </c>
      <c r="F307" s="42">
        <v>44143</v>
      </c>
      <c r="G307">
        <v>2020</v>
      </c>
      <c r="H307">
        <v>11</v>
      </c>
      <c r="I307">
        <v>45</v>
      </c>
      <c r="J307">
        <v>20.59</v>
      </c>
      <c r="K307">
        <v>78.959999999999994</v>
      </c>
      <c r="L307">
        <v>1380</v>
      </c>
      <c r="M307" s="47">
        <v>6.14</v>
      </c>
      <c r="N307" s="47">
        <v>45.4</v>
      </c>
      <c r="O307" s="47">
        <v>102.4</v>
      </c>
      <c r="P307" s="47">
        <v>183</v>
      </c>
      <c r="Q307" s="47">
        <v>68.5</v>
      </c>
      <c r="R307">
        <v>29.3</v>
      </c>
      <c r="S307">
        <v>4.9000000000000004</v>
      </c>
      <c r="T307">
        <v>24.4</v>
      </c>
      <c r="U307">
        <v>0</v>
      </c>
      <c r="V307">
        <v>51.7</v>
      </c>
      <c r="W307">
        <v>2758</v>
      </c>
      <c r="X307">
        <v>69.400000000000006</v>
      </c>
      <c r="Y307">
        <v>94.3</v>
      </c>
      <c r="Z307">
        <v>0</v>
      </c>
      <c r="AA307">
        <v>0</v>
      </c>
      <c r="AB307">
        <v>0</v>
      </c>
      <c r="AC307">
        <v>0</v>
      </c>
    </row>
    <row r="308" spans="1:29">
      <c r="A308">
        <v>871</v>
      </c>
      <c r="B308" t="s">
        <v>3706</v>
      </c>
      <c r="C308" t="s">
        <v>834</v>
      </c>
      <c r="D308" t="s">
        <v>3707</v>
      </c>
      <c r="E308" t="s">
        <v>3708</v>
      </c>
      <c r="F308" s="42">
        <v>44150</v>
      </c>
      <c r="G308">
        <v>2020</v>
      </c>
      <c r="H308">
        <v>11</v>
      </c>
      <c r="I308">
        <v>46</v>
      </c>
      <c r="J308">
        <v>20.59</v>
      </c>
      <c r="K308">
        <v>78.959999999999994</v>
      </c>
      <c r="L308">
        <v>1380</v>
      </c>
      <c r="M308" s="47">
        <v>8.01</v>
      </c>
      <c r="N308" s="47">
        <v>61</v>
      </c>
      <c r="O308" s="47">
        <v>66.400000000000006</v>
      </c>
      <c r="P308" s="47">
        <v>109</v>
      </c>
      <c r="Q308" s="47">
        <v>84.7</v>
      </c>
      <c r="R308">
        <v>18.399999999999999</v>
      </c>
      <c r="S308">
        <v>4.2</v>
      </c>
      <c r="T308">
        <v>22</v>
      </c>
      <c r="U308">
        <v>0</v>
      </c>
      <c r="V308">
        <v>51.1</v>
      </c>
      <c r="W308">
        <v>2758</v>
      </c>
      <c r="X308">
        <v>70.5</v>
      </c>
      <c r="Y308">
        <v>98.6</v>
      </c>
      <c r="Z308">
        <v>0</v>
      </c>
      <c r="AA308">
        <v>0</v>
      </c>
      <c r="AB308">
        <v>0</v>
      </c>
      <c r="AC308">
        <v>0</v>
      </c>
    </row>
    <row r="309" spans="1:29">
      <c r="A309">
        <v>872</v>
      </c>
      <c r="B309" t="s">
        <v>3706</v>
      </c>
      <c r="C309" t="s">
        <v>834</v>
      </c>
      <c r="D309" t="s">
        <v>3707</v>
      </c>
      <c r="E309" t="s">
        <v>3708</v>
      </c>
      <c r="F309" s="42">
        <v>44157</v>
      </c>
      <c r="G309">
        <v>2020</v>
      </c>
      <c r="H309">
        <v>11</v>
      </c>
      <c r="I309">
        <v>47</v>
      </c>
      <c r="J309">
        <v>20.59</v>
      </c>
      <c r="K309">
        <v>78.959999999999994</v>
      </c>
      <c r="L309">
        <v>1380</v>
      </c>
      <c r="M309" s="47">
        <v>8.3800000000000008</v>
      </c>
      <c r="N309" s="47">
        <v>80.2</v>
      </c>
      <c r="O309" s="47">
        <v>60.5</v>
      </c>
      <c r="P309" s="47">
        <v>92</v>
      </c>
      <c r="Q309" s="47">
        <v>67.5</v>
      </c>
      <c r="R309">
        <v>34.4</v>
      </c>
      <c r="S309">
        <v>4.4000000000000004</v>
      </c>
      <c r="T309">
        <v>19.8</v>
      </c>
      <c r="U309">
        <v>0</v>
      </c>
      <c r="V309">
        <v>52</v>
      </c>
      <c r="W309">
        <v>2758</v>
      </c>
      <c r="X309">
        <v>64.599999999999994</v>
      </c>
      <c r="Y309">
        <v>80.3</v>
      </c>
      <c r="Z309">
        <v>0</v>
      </c>
      <c r="AA309">
        <v>0</v>
      </c>
      <c r="AB309">
        <v>0</v>
      </c>
      <c r="AC309">
        <v>0</v>
      </c>
    </row>
    <row r="310" spans="1:29">
      <c r="A310">
        <v>873</v>
      </c>
      <c r="B310" t="s">
        <v>3706</v>
      </c>
      <c r="C310" t="s">
        <v>834</v>
      </c>
      <c r="D310" t="s">
        <v>3707</v>
      </c>
      <c r="E310" t="s">
        <v>3708</v>
      </c>
      <c r="F310" s="42">
        <v>44164</v>
      </c>
      <c r="G310">
        <v>2020</v>
      </c>
      <c r="H310">
        <v>11</v>
      </c>
      <c r="I310">
        <v>48</v>
      </c>
      <c r="J310">
        <v>20.59</v>
      </c>
      <c r="K310">
        <v>78.959999999999994</v>
      </c>
      <c r="L310">
        <v>1380</v>
      </c>
      <c r="M310" s="47">
        <v>9.85</v>
      </c>
      <c r="N310" s="47">
        <v>98.7</v>
      </c>
      <c r="O310" s="47">
        <v>83.6</v>
      </c>
      <c r="P310" s="47">
        <v>104</v>
      </c>
      <c r="Q310" s="47">
        <v>74.400000000000006</v>
      </c>
      <c r="R310">
        <v>30</v>
      </c>
      <c r="S310">
        <v>2.5</v>
      </c>
      <c r="T310">
        <v>24.6</v>
      </c>
      <c r="U310">
        <v>0</v>
      </c>
      <c r="V310">
        <v>46.4</v>
      </c>
      <c r="W310">
        <v>2758</v>
      </c>
      <c r="X310">
        <v>60.8</v>
      </c>
      <c r="Y310">
        <v>87.7</v>
      </c>
      <c r="Z310">
        <v>0</v>
      </c>
      <c r="AA310">
        <v>0</v>
      </c>
      <c r="AB310">
        <v>0</v>
      </c>
      <c r="AC310">
        <v>0</v>
      </c>
    </row>
    <row r="311" spans="1:29">
      <c r="A311">
        <v>874</v>
      </c>
      <c r="B311" t="s">
        <v>3706</v>
      </c>
      <c r="C311" t="s">
        <v>834</v>
      </c>
      <c r="D311" t="s">
        <v>3707</v>
      </c>
      <c r="E311" t="s">
        <v>3708</v>
      </c>
      <c r="F311" s="42">
        <v>44171</v>
      </c>
      <c r="G311">
        <v>2020</v>
      </c>
      <c r="H311">
        <v>12</v>
      </c>
      <c r="I311">
        <v>49</v>
      </c>
      <c r="J311">
        <v>20.59</v>
      </c>
      <c r="K311">
        <v>78.959999999999994</v>
      </c>
      <c r="L311">
        <v>1380</v>
      </c>
      <c r="M311" s="47">
        <v>10.02</v>
      </c>
      <c r="N311" s="47">
        <v>97.3</v>
      </c>
      <c r="O311" s="47">
        <v>140.6</v>
      </c>
      <c r="P311" s="47">
        <v>221</v>
      </c>
      <c r="Q311" s="47">
        <v>76.7</v>
      </c>
      <c r="R311">
        <v>36.5</v>
      </c>
      <c r="S311">
        <v>9.6999999999999993</v>
      </c>
      <c r="T311">
        <v>25.1</v>
      </c>
      <c r="U311">
        <v>1.4</v>
      </c>
      <c r="V311">
        <v>47.6</v>
      </c>
      <c r="W311">
        <v>2762</v>
      </c>
      <c r="X311">
        <v>67.2</v>
      </c>
      <c r="Y311">
        <v>80.599999999999994</v>
      </c>
      <c r="Z311">
        <v>0</v>
      </c>
      <c r="AA311">
        <v>0</v>
      </c>
      <c r="AB311">
        <v>0</v>
      </c>
      <c r="AC311">
        <v>0</v>
      </c>
    </row>
    <row r="312" spans="1:29">
      <c r="A312">
        <v>875</v>
      </c>
      <c r="B312" t="s">
        <v>3706</v>
      </c>
      <c r="C312" t="s">
        <v>834</v>
      </c>
      <c r="D312" t="s">
        <v>3707</v>
      </c>
      <c r="E312" t="s">
        <v>3708</v>
      </c>
      <c r="F312" s="42">
        <v>44178</v>
      </c>
      <c r="G312">
        <v>2020</v>
      </c>
      <c r="H312">
        <v>12</v>
      </c>
      <c r="I312">
        <v>50</v>
      </c>
      <c r="J312">
        <v>20.59</v>
      </c>
      <c r="K312">
        <v>78.959999999999994</v>
      </c>
      <c r="L312">
        <v>1380</v>
      </c>
      <c r="M312" s="47">
        <v>13.92</v>
      </c>
      <c r="N312" s="47">
        <v>68.400000000000006</v>
      </c>
      <c r="O312" s="47">
        <v>107.2</v>
      </c>
      <c r="P312" s="47">
        <v>153</v>
      </c>
      <c r="Q312" s="47">
        <v>77.7</v>
      </c>
      <c r="R312">
        <v>27.2</v>
      </c>
      <c r="S312">
        <v>3.3</v>
      </c>
      <c r="T312">
        <v>17.899999999999999</v>
      </c>
      <c r="U312">
        <v>3.6</v>
      </c>
      <c r="V312">
        <v>47.4</v>
      </c>
      <c r="W312">
        <v>2762</v>
      </c>
      <c r="X312">
        <v>75.400000000000006</v>
      </c>
      <c r="Y312">
        <v>94.3</v>
      </c>
      <c r="Z312">
        <v>0</v>
      </c>
      <c r="AA312">
        <v>0</v>
      </c>
      <c r="AB312">
        <v>0</v>
      </c>
      <c r="AC312">
        <v>0</v>
      </c>
    </row>
    <row r="313" spans="1:29">
      <c r="A313">
        <v>876</v>
      </c>
      <c r="B313" t="s">
        <v>3706</v>
      </c>
      <c r="C313" t="s">
        <v>834</v>
      </c>
      <c r="D313" t="s">
        <v>3707</v>
      </c>
      <c r="E313" t="s">
        <v>3708</v>
      </c>
      <c r="F313" s="42">
        <v>44185</v>
      </c>
      <c r="G313">
        <v>2020</v>
      </c>
      <c r="H313">
        <v>12</v>
      </c>
      <c r="I313">
        <v>51</v>
      </c>
      <c r="J313">
        <v>20.59</v>
      </c>
      <c r="K313">
        <v>78.959999999999994</v>
      </c>
      <c r="L313">
        <v>1380</v>
      </c>
      <c r="M313" s="47">
        <v>8.89</v>
      </c>
      <c r="N313" s="47">
        <v>120.2</v>
      </c>
      <c r="O313" s="47">
        <v>112.1</v>
      </c>
      <c r="P313" s="47">
        <v>179</v>
      </c>
      <c r="Q313" s="47">
        <v>92.5</v>
      </c>
      <c r="R313">
        <v>32</v>
      </c>
      <c r="S313">
        <v>5.4</v>
      </c>
      <c r="T313">
        <v>28.3</v>
      </c>
      <c r="U313">
        <v>0</v>
      </c>
      <c r="V313">
        <v>53.5</v>
      </c>
      <c r="W313">
        <v>2762</v>
      </c>
      <c r="X313">
        <v>62.9</v>
      </c>
      <c r="Y313">
        <v>93.6</v>
      </c>
      <c r="Z313">
        <v>0</v>
      </c>
      <c r="AA313">
        <v>0</v>
      </c>
      <c r="AB313">
        <v>0</v>
      </c>
      <c r="AC313">
        <v>0</v>
      </c>
    </row>
    <row r="314" spans="1:29">
      <c r="A314">
        <v>877</v>
      </c>
      <c r="B314" t="s">
        <v>3706</v>
      </c>
      <c r="C314" t="s">
        <v>834</v>
      </c>
      <c r="D314" t="s">
        <v>3707</v>
      </c>
      <c r="E314" t="s">
        <v>3708</v>
      </c>
      <c r="F314" s="42">
        <v>44192</v>
      </c>
      <c r="G314">
        <v>2020</v>
      </c>
      <c r="H314">
        <v>12</v>
      </c>
      <c r="I314">
        <v>52</v>
      </c>
      <c r="J314">
        <v>20.59</v>
      </c>
      <c r="K314">
        <v>78.959999999999994</v>
      </c>
      <c r="L314">
        <v>1380</v>
      </c>
      <c r="M314" s="47">
        <v>10.119999999999999</v>
      </c>
      <c r="N314" s="47">
        <v>128.4</v>
      </c>
      <c r="O314" s="47">
        <v>94.3</v>
      </c>
      <c r="P314" s="47">
        <v>129</v>
      </c>
      <c r="Q314" s="47">
        <v>79.5</v>
      </c>
      <c r="R314">
        <v>29.9</v>
      </c>
      <c r="S314">
        <v>3.1</v>
      </c>
      <c r="T314">
        <v>27.2</v>
      </c>
      <c r="U314">
        <v>0</v>
      </c>
      <c r="V314">
        <v>49.8</v>
      </c>
      <c r="W314">
        <v>2762</v>
      </c>
      <c r="X314">
        <v>62.8</v>
      </c>
      <c r="Y314">
        <v>90</v>
      </c>
      <c r="Z314">
        <v>0</v>
      </c>
      <c r="AA314">
        <v>0</v>
      </c>
      <c r="AB314">
        <v>0</v>
      </c>
      <c r="AC314">
        <v>0</v>
      </c>
    </row>
    <row r="315" spans="1:29">
      <c r="A315">
        <v>878</v>
      </c>
      <c r="B315" t="s">
        <v>3706</v>
      </c>
      <c r="C315" t="s">
        <v>834</v>
      </c>
      <c r="D315" t="s">
        <v>3707</v>
      </c>
      <c r="E315" t="s">
        <v>3708</v>
      </c>
      <c r="F315" s="42">
        <v>44199</v>
      </c>
      <c r="G315">
        <v>2021</v>
      </c>
      <c r="H315">
        <v>1</v>
      </c>
      <c r="I315">
        <v>53</v>
      </c>
      <c r="J315">
        <v>20.59</v>
      </c>
      <c r="K315">
        <v>78.959999999999994</v>
      </c>
      <c r="L315">
        <v>1380</v>
      </c>
      <c r="M315" s="47">
        <v>13.87</v>
      </c>
      <c r="N315" s="47">
        <v>85.2</v>
      </c>
      <c r="O315" s="47">
        <v>117.9</v>
      </c>
      <c r="P315" s="47">
        <v>162</v>
      </c>
      <c r="Q315" s="47">
        <v>93.1</v>
      </c>
      <c r="R315">
        <v>32.700000000000003</v>
      </c>
      <c r="S315">
        <v>5.2</v>
      </c>
      <c r="T315">
        <v>24.5</v>
      </c>
      <c r="U315">
        <v>7.6</v>
      </c>
      <c r="V315">
        <v>49.2</v>
      </c>
      <c r="W315">
        <v>2766</v>
      </c>
      <c r="X315">
        <v>63.5</v>
      </c>
      <c r="Y315">
        <v>78.5</v>
      </c>
      <c r="Z315">
        <v>0</v>
      </c>
      <c r="AA315">
        <v>0</v>
      </c>
      <c r="AB315">
        <v>0</v>
      </c>
      <c r="AC315">
        <v>0</v>
      </c>
    </row>
    <row r="316" spans="1:29">
      <c r="A316">
        <v>879</v>
      </c>
      <c r="B316" t="s">
        <v>3706</v>
      </c>
      <c r="C316" t="s">
        <v>834</v>
      </c>
      <c r="D316" t="s">
        <v>3707</v>
      </c>
      <c r="E316" t="s">
        <v>3708</v>
      </c>
      <c r="F316" s="42">
        <v>44206</v>
      </c>
      <c r="G316">
        <v>2021</v>
      </c>
      <c r="H316">
        <v>1</v>
      </c>
      <c r="I316">
        <v>1</v>
      </c>
      <c r="J316">
        <v>20.59</v>
      </c>
      <c r="K316">
        <v>78.959999999999994</v>
      </c>
      <c r="L316">
        <v>1380</v>
      </c>
      <c r="M316" s="47">
        <v>15.08</v>
      </c>
      <c r="N316" s="47">
        <v>123.8</v>
      </c>
      <c r="O316" s="47">
        <v>106.2</v>
      </c>
      <c r="P316" s="47">
        <v>151</v>
      </c>
      <c r="Q316" s="47">
        <v>58.6</v>
      </c>
      <c r="R316">
        <v>29.8</v>
      </c>
      <c r="S316">
        <v>8.1</v>
      </c>
      <c r="T316">
        <v>23.1</v>
      </c>
      <c r="U316">
        <v>5</v>
      </c>
      <c r="V316">
        <v>51.7</v>
      </c>
      <c r="W316">
        <v>2766</v>
      </c>
      <c r="X316">
        <v>72.099999999999994</v>
      </c>
      <c r="Y316">
        <v>84.9</v>
      </c>
      <c r="Z316">
        <v>0</v>
      </c>
      <c r="AA316">
        <v>0</v>
      </c>
      <c r="AB316">
        <v>0</v>
      </c>
      <c r="AC316">
        <v>0</v>
      </c>
    </row>
    <row r="317" spans="1:29">
      <c r="A317">
        <v>880</v>
      </c>
      <c r="B317" t="s">
        <v>3706</v>
      </c>
      <c r="C317" t="s">
        <v>834</v>
      </c>
      <c r="D317" t="s">
        <v>3707</v>
      </c>
      <c r="E317" t="s">
        <v>3708</v>
      </c>
      <c r="F317" s="42">
        <v>44213</v>
      </c>
      <c r="G317">
        <v>2021</v>
      </c>
      <c r="H317">
        <v>1</v>
      </c>
      <c r="I317">
        <v>2</v>
      </c>
      <c r="J317">
        <v>20.59</v>
      </c>
      <c r="K317">
        <v>78.959999999999994</v>
      </c>
      <c r="L317">
        <v>1380</v>
      </c>
      <c r="M317" s="47">
        <v>18.350000000000001</v>
      </c>
      <c r="N317" s="47">
        <v>57.7</v>
      </c>
      <c r="O317" s="47">
        <v>135.9</v>
      </c>
      <c r="P317" s="47">
        <v>204</v>
      </c>
      <c r="Q317" s="47">
        <v>90.1</v>
      </c>
      <c r="R317">
        <v>30.4</v>
      </c>
      <c r="S317">
        <v>4.8</v>
      </c>
      <c r="T317">
        <v>30</v>
      </c>
      <c r="U317">
        <v>8.3000000000000007</v>
      </c>
      <c r="V317">
        <v>52.1</v>
      </c>
      <c r="W317">
        <v>2766</v>
      </c>
      <c r="X317">
        <v>72.099999999999994</v>
      </c>
      <c r="Y317">
        <v>84.2</v>
      </c>
      <c r="Z317">
        <v>0</v>
      </c>
      <c r="AA317">
        <v>0</v>
      </c>
      <c r="AB317">
        <v>0</v>
      </c>
      <c r="AC317">
        <v>0</v>
      </c>
    </row>
    <row r="318" spans="1:29">
      <c r="A318">
        <v>881</v>
      </c>
      <c r="B318" t="s">
        <v>3706</v>
      </c>
      <c r="C318" t="s">
        <v>834</v>
      </c>
      <c r="D318" t="s">
        <v>3707</v>
      </c>
      <c r="E318" t="s">
        <v>3708</v>
      </c>
      <c r="F318" s="42">
        <v>44220</v>
      </c>
      <c r="G318">
        <v>2021</v>
      </c>
      <c r="H318">
        <v>1</v>
      </c>
      <c r="I318">
        <v>3</v>
      </c>
      <c r="J318">
        <v>20.59</v>
      </c>
      <c r="K318">
        <v>78.959999999999994</v>
      </c>
      <c r="L318">
        <v>1380</v>
      </c>
      <c r="M318" s="47">
        <v>15.34</v>
      </c>
      <c r="N318" s="47">
        <v>85.2</v>
      </c>
      <c r="O318" s="47">
        <v>97.1</v>
      </c>
      <c r="P318" s="47">
        <v>131</v>
      </c>
      <c r="Q318" s="47">
        <v>82.4</v>
      </c>
      <c r="R318">
        <v>33.299999999999997</v>
      </c>
      <c r="S318">
        <v>1</v>
      </c>
      <c r="T318">
        <v>22.1</v>
      </c>
      <c r="U318">
        <v>5.5</v>
      </c>
      <c r="V318">
        <v>54.7</v>
      </c>
      <c r="W318">
        <v>2766</v>
      </c>
      <c r="X318">
        <v>67</v>
      </c>
      <c r="Y318">
        <v>88.8</v>
      </c>
      <c r="Z318">
        <v>0</v>
      </c>
      <c r="AA318">
        <v>0</v>
      </c>
      <c r="AB318">
        <v>0</v>
      </c>
      <c r="AC318">
        <v>0</v>
      </c>
    </row>
    <row r="319" spans="1:29">
      <c r="A319">
        <v>882</v>
      </c>
      <c r="B319" t="s">
        <v>3706</v>
      </c>
      <c r="C319" t="s">
        <v>834</v>
      </c>
      <c r="D319" t="s">
        <v>3707</v>
      </c>
      <c r="E319" t="s">
        <v>3708</v>
      </c>
      <c r="F319" s="42">
        <v>44227</v>
      </c>
      <c r="G319">
        <v>2021</v>
      </c>
      <c r="H319">
        <v>1</v>
      </c>
      <c r="I319">
        <v>4</v>
      </c>
      <c r="J319">
        <v>20.59</v>
      </c>
      <c r="K319">
        <v>78.959999999999994</v>
      </c>
      <c r="L319">
        <v>1380</v>
      </c>
      <c r="M319" s="47">
        <v>14.8</v>
      </c>
      <c r="N319" s="47">
        <v>82.4</v>
      </c>
      <c r="O319" s="47">
        <v>95.3</v>
      </c>
      <c r="P319" s="47">
        <v>136</v>
      </c>
      <c r="Q319" s="47">
        <v>81.3</v>
      </c>
      <c r="R319">
        <v>19.7</v>
      </c>
      <c r="S319">
        <v>1.5</v>
      </c>
      <c r="T319">
        <v>21.7</v>
      </c>
      <c r="U319">
        <v>1</v>
      </c>
      <c r="V319">
        <v>44.8</v>
      </c>
      <c r="W319">
        <v>2766</v>
      </c>
      <c r="X319">
        <v>80.599999999999994</v>
      </c>
      <c r="Y319">
        <v>97.7</v>
      </c>
      <c r="Z319">
        <v>0</v>
      </c>
      <c r="AA319">
        <v>0</v>
      </c>
      <c r="AB319">
        <v>0</v>
      </c>
      <c r="AC319">
        <v>0</v>
      </c>
    </row>
    <row r="320" spans="1:29">
      <c r="A320">
        <v>883</v>
      </c>
      <c r="B320" t="s">
        <v>3706</v>
      </c>
      <c r="C320" t="s">
        <v>834</v>
      </c>
      <c r="D320" t="s">
        <v>3707</v>
      </c>
      <c r="E320" t="s">
        <v>3708</v>
      </c>
      <c r="F320" s="42">
        <v>44234</v>
      </c>
      <c r="G320">
        <v>2021</v>
      </c>
      <c r="H320">
        <v>2</v>
      </c>
      <c r="I320">
        <v>5</v>
      </c>
      <c r="J320">
        <v>20.59</v>
      </c>
      <c r="K320">
        <v>78.959999999999994</v>
      </c>
      <c r="L320">
        <v>1380</v>
      </c>
      <c r="M320" s="47">
        <v>13.78</v>
      </c>
      <c r="N320" s="47">
        <v>161.69999999999999</v>
      </c>
      <c r="O320" s="47">
        <v>104.3</v>
      </c>
      <c r="P320" s="47">
        <v>146</v>
      </c>
      <c r="Q320" s="47">
        <v>80.8</v>
      </c>
      <c r="R320">
        <v>31.7</v>
      </c>
      <c r="S320">
        <v>1.1000000000000001</v>
      </c>
      <c r="T320">
        <v>54.4</v>
      </c>
      <c r="U320">
        <v>0</v>
      </c>
      <c r="V320">
        <v>52.2</v>
      </c>
      <c r="W320">
        <v>2770</v>
      </c>
      <c r="X320">
        <v>59.5</v>
      </c>
      <c r="Y320">
        <v>81.2</v>
      </c>
      <c r="Z320">
        <v>0</v>
      </c>
      <c r="AA320">
        <v>0</v>
      </c>
      <c r="AB320">
        <v>1</v>
      </c>
      <c r="AC320">
        <v>1</v>
      </c>
    </row>
    <row r="321" spans="1:29">
      <c r="A321">
        <v>884</v>
      </c>
      <c r="B321" t="s">
        <v>3706</v>
      </c>
      <c r="C321" t="s">
        <v>834</v>
      </c>
      <c r="D321" t="s">
        <v>3707</v>
      </c>
      <c r="E321" t="s">
        <v>3708</v>
      </c>
      <c r="F321" s="42">
        <v>44241</v>
      </c>
      <c r="G321">
        <v>2021</v>
      </c>
      <c r="H321">
        <v>2</v>
      </c>
      <c r="I321">
        <v>6</v>
      </c>
      <c r="J321">
        <v>20.59</v>
      </c>
      <c r="K321">
        <v>78.959999999999994</v>
      </c>
      <c r="L321">
        <v>1380</v>
      </c>
      <c r="M321" s="47">
        <v>20.05</v>
      </c>
      <c r="N321" s="47">
        <v>93.1</v>
      </c>
      <c r="O321" s="47">
        <v>104.7</v>
      </c>
      <c r="P321" s="47">
        <v>148</v>
      </c>
      <c r="Q321" s="47">
        <v>78.5</v>
      </c>
      <c r="R321">
        <v>33.9</v>
      </c>
      <c r="S321">
        <v>53.8</v>
      </c>
      <c r="T321">
        <v>26.5</v>
      </c>
      <c r="U321">
        <v>19.7</v>
      </c>
      <c r="V321">
        <v>56.4</v>
      </c>
      <c r="W321">
        <v>2770</v>
      </c>
      <c r="X321">
        <v>65.3</v>
      </c>
      <c r="Y321">
        <v>87.5</v>
      </c>
      <c r="Z321">
        <v>1</v>
      </c>
      <c r="AA321">
        <v>0</v>
      </c>
      <c r="AB321">
        <v>0</v>
      </c>
      <c r="AC321">
        <v>1</v>
      </c>
    </row>
    <row r="322" spans="1:29">
      <c r="A322">
        <v>885</v>
      </c>
      <c r="B322" t="s">
        <v>3706</v>
      </c>
      <c r="C322" t="s">
        <v>834</v>
      </c>
      <c r="D322" t="s">
        <v>3707</v>
      </c>
      <c r="E322" t="s">
        <v>3708</v>
      </c>
      <c r="F322" s="42">
        <v>44248</v>
      </c>
      <c r="G322">
        <v>2021</v>
      </c>
      <c r="H322">
        <v>2</v>
      </c>
      <c r="I322">
        <v>7</v>
      </c>
      <c r="J322">
        <v>20.59</v>
      </c>
      <c r="K322">
        <v>78.959999999999994</v>
      </c>
      <c r="L322">
        <v>1380</v>
      </c>
      <c r="M322" s="47">
        <v>18.21</v>
      </c>
      <c r="N322" s="47">
        <v>99.9</v>
      </c>
      <c r="O322" s="47">
        <v>106.5</v>
      </c>
      <c r="P322" s="47">
        <v>146</v>
      </c>
      <c r="Q322" s="47">
        <v>72.7</v>
      </c>
      <c r="R322">
        <v>35.700000000000003</v>
      </c>
      <c r="S322">
        <v>7.6</v>
      </c>
      <c r="T322">
        <v>33.5</v>
      </c>
      <c r="U322">
        <v>7.6</v>
      </c>
      <c r="V322">
        <v>49.9</v>
      </c>
      <c r="W322">
        <v>2770</v>
      </c>
      <c r="X322">
        <v>71.7</v>
      </c>
      <c r="Y322">
        <v>86.7</v>
      </c>
      <c r="Z322">
        <v>0</v>
      </c>
      <c r="AA322">
        <v>0</v>
      </c>
      <c r="AB322">
        <v>0</v>
      </c>
      <c r="AC322">
        <v>0</v>
      </c>
    </row>
    <row r="323" spans="1:29">
      <c r="A323">
        <v>886</v>
      </c>
      <c r="B323" t="s">
        <v>3706</v>
      </c>
      <c r="C323" t="s">
        <v>834</v>
      </c>
      <c r="D323" t="s">
        <v>3707</v>
      </c>
      <c r="E323" t="s">
        <v>3708</v>
      </c>
      <c r="F323" s="42">
        <v>44255</v>
      </c>
      <c r="G323">
        <v>2021</v>
      </c>
      <c r="H323">
        <v>2</v>
      </c>
      <c r="I323">
        <v>8</v>
      </c>
      <c r="J323">
        <v>20.59</v>
      </c>
      <c r="K323">
        <v>78.959999999999994</v>
      </c>
      <c r="L323">
        <v>1380</v>
      </c>
      <c r="M323" s="47">
        <v>16.61</v>
      </c>
      <c r="N323" s="47">
        <v>138.1</v>
      </c>
      <c r="O323" s="47">
        <v>55.3</v>
      </c>
      <c r="P323" s="47">
        <v>92</v>
      </c>
      <c r="Q323" s="47">
        <v>59.8</v>
      </c>
      <c r="R323">
        <v>18.2</v>
      </c>
      <c r="S323">
        <v>0</v>
      </c>
      <c r="T323">
        <v>32.4</v>
      </c>
      <c r="U323">
        <v>0</v>
      </c>
      <c r="V323">
        <v>45.9</v>
      </c>
      <c r="W323">
        <v>2770</v>
      </c>
      <c r="X323">
        <v>69.7</v>
      </c>
      <c r="Y323">
        <v>91.7</v>
      </c>
      <c r="Z323">
        <v>0</v>
      </c>
      <c r="AA323">
        <v>0</v>
      </c>
      <c r="AB323">
        <v>0</v>
      </c>
      <c r="AC323">
        <v>0</v>
      </c>
    </row>
    <row r="324" spans="1:29">
      <c r="A324">
        <v>887</v>
      </c>
      <c r="B324" t="s">
        <v>3706</v>
      </c>
      <c r="C324" t="s">
        <v>834</v>
      </c>
      <c r="D324" t="s">
        <v>3707</v>
      </c>
      <c r="E324" t="s">
        <v>3708</v>
      </c>
      <c r="F324" s="42">
        <v>44262</v>
      </c>
      <c r="G324">
        <v>2021</v>
      </c>
      <c r="H324">
        <v>3</v>
      </c>
      <c r="I324">
        <v>9</v>
      </c>
      <c r="J324">
        <v>20.59</v>
      </c>
      <c r="K324">
        <v>78.959999999999994</v>
      </c>
      <c r="L324">
        <v>1380</v>
      </c>
      <c r="M324" s="47">
        <v>18.920000000000002</v>
      </c>
      <c r="N324" s="47">
        <v>125.1</v>
      </c>
      <c r="O324" s="47">
        <v>83.5</v>
      </c>
      <c r="P324" s="47">
        <v>125</v>
      </c>
      <c r="Q324" s="47">
        <v>75.400000000000006</v>
      </c>
      <c r="R324">
        <v>25.8</v>
      </c>
      <c r="S324">
        <v>2</v>
      </c>
      <c r="T324">
        <v>20.9</v>
      </c>
      <c r="U324">
        <v>12.8</v>
      </c>
      <c r="V324">
        <v>51</v>
      </c>
      <c r="W324">
        <v>2774</v>
      </c>
      <c r="X324">
        <v>70.400000000000006</v>
      </c>
      <c r="Y324">
        <v>97.7</v>
      </c>
      <c r="Z324">
        <v>0</v>
      </c>
      <c r="AA324">
        <v>0</v>
      </c>
      <c r="AB324">
        <v>0</v>
      </c>
      <c r="AC324">
        <v>0</v>
      </c>
    </row>
    <row r="325" spans="1:29">
      <c r="A325">
        <v>888</v>
      </c>
      <c r="B325" t="s">
        <v>3706</v>
      </c>
      <c r="C325" t="s">
        <v>834</v>
      </c>
      <c r="D325" t="s">
        <v>3707</v>
      </c>
      <c r="E325" t="s">
        <v>3708</v>
      </c>
      <c r="F325" s="42">
        <v>44269</v>
      </c>
      <c r="G325">
        <v>2021</v>
      </c>
      <c r="H325">
        <v>3</v>
      </c>
      <c r="I325">
        <v>10</v>
      </c>
      <c r="J325">
        <v>20.59</v>
      </c>
      <c r="K325">
        <v>78.959999999999994</v>
      </c>
      <c r="L325">
        <v>1380</v>
      </c>
      <c r="M325" s="47">
        <v>14.96</v>
      </c>
      <c r="N325" s="47">
        <v>74.5</v>
      </c>
      <c r="O325" s="47">
        <v>80.900000000000006</v>
      </c>
      <c r="P325" s="47">
        <v>109</v>
      </c>
      <c r="Q325" s="47">
        <v>67.599999999999994</v>
      </c>
      <c r="R325">
        <v>24.4</v>
      </c>
      <c r="S325">
        <v>5.6</v>
      </c>
      <c r="T325">
        <v>18</v>
      </c>
      <c r="U325">
        <v>6.4</v>
      </c>
      <c r="V325">
        <v>49</v>
      </c>
      <c r="W325">
        <v>2774</v>
      </c>
      <c r="X325">
        <v>81.2</v>
      </c>
      <c r="Y325">
        <v>83.3</v>
      </c>
      <c r="Z325">
        <v>0</v>
      </c>
      <c r="AA325">
        <v>0</v>
      </c>
      <c r="AB325">
        <v>0</v>
      </c>
      <c r="AC325">
        <v>0</v>
      </c>
    </row>
    <row r="326" spans="1:29">
      <c r="A326">
        <v>889</v>
      </c>
      <c r="B326" t="s">
        <v>3706</v>
      </c>
      <c r="C326" t="s">
        <v>834</v>
      </c>
      <c r="D326" t="s">
        <v>3707</v>
      </c>
      <c r="E326" t="s">
        <v>3708</v>
      </c>
      <c r="F326" s="42">
        <v>44276</v>
      </c>
      <c r="G326">
        <v>2021</v>
      </c>
      <c r="H326">
        <v>3</v>
      </c>
      <c r="I326">
        <v>11</v>
      </c>
      <c r="J326">
        <v>20.59</v>
      </c>
      <c r="K326">
        <v>78.959999999999994</v>
      </c>
      <c r="L326">
        <v>1380</v>
      </c>
      <c r="M326" s="47">
        <v>15.57</v>
      </c>
      <c r="N326" s="47">
        <v>138.5</v>
      </c>
      <c r="O326" s="47">
        <v>110.3</v>
      </c>
      <c r="P326" s="47">
        <v>167</v>
      </c>
      <c r="Q326" s="47">
        <v>92</v>
      </c>
      <c r="R326">
        <v>42.6</v>
      </c>
      <c r="S326">
        <v>10.1</v>
      </c>
      <c r="T326">
        <v>22.4</v>
      </c>
      <c r="U326">
        <v>0</v>
      </c>
      <c r="V326">
        <v>51.2</v>
      </c>
      <c r="W326">
        <v>2774</v>
      </c>
      <c r="X326">
        <v>68</v>
      </c>
      <c r="Y326">
        <v>85.2</v>
      </c>
      <c r="Z326">
        <v>0</v>
      </c>
      <c r="AA326">
        <v>0</v>
      </c>
      <c r="AB326">
        <v>0</v>
      </c>
      <c r="AC326">
        <v>0</v>
      </c>
    </row>
    <row r="327" spans="1:29">
      <c r="A327">
        <v>890</v>
      </c>
      <c r="B327" t="s">
        <v>3706</v>
      </c>
      <c r="C327" t="s">
        <v>834</v>
      </c>
      <c r="D327" t="s">
        <v>3707</v>
      </c>
      <c r="E327" t="s">
        <v>3708</v>
      </c>
      <c r="F327" s="42">
        <v>44283</v>
      </c>
      <c r="G327">
        <v>2021</v>
      </c>
      <c r="H327">
        <v>3</v>
      </c>
      <c r="I327">
        <v>12</v>
      </c>
      <c r="J327">
        <v>20.59</v>
      </c>
      <c r="K327">
        <v>78.959999999999994</v>
      </c>
      <c r="L327">
        <v>1380</v>
      </c>
      <c r="M327" s="47">
        <v>18.39</v>
      </c>
      <c r="N327" s="47">
        <v>145</v>
      </c>
      <c r="O327" s="47">
        <v>36.200000000000003</v>
      </c>
      <c r="P327" s="47">
        <v>43</v>
      </c>
      <c r="Q327" s="47">
        <v>45.1</v>
      </c>
      <c r="R327">
        <v>40.4</v>
      </c>
      <c r="S327">
        <v>0.3</v>
      </c>
      <c r="T327">
        <v>38</v>
      </c>
      <c r="U327">
        <v>14.1</v>
      </c>
      <c r="V327">
        <v>47.9</v>
      </c>
      <c r="W327">
        <v>2774</v>
      </c>
      <c r="X327">
        <v>67.400000000000006</v>
      </c>
      <c r="Y327">
        <v>94</v>
      </c>
      <c r="Z327">
        <v>0</v>
      </c>
      <c r="AA327">
        <v>0</v>
      </c>
      <c r="AB327">
        <v>0</v>
      </c>
      <c r="AC327">
        <v>0</v>
      </c>
    </row>
    <row r="328" spans="1:29">
      <c r="A328">
        <v>891</v>
      </c>
      <c r="B328" t="s">
        <v>3706</v>
      </c>
      <c r="C328" t="s">
        <v>834</v>
      </c>
      <c r="D328" t="s">
        <v>3707</v>
      </c>
      <c r="E328" t="s">
        <v>3708</v>
      </c>
      <c r="F328" s="42">
        <v>44290</v>
      </c>
      <c r="G328">
        <v>2021</v>
      </c>
      <c r="H328">
        <v>4</v>
      </c>
      <c r="I328">
        <v>13</v>
      </c>
      <c r="J328">
        <v>20.59</v>
      </c>
      <c r="K328">
        <v>78.959999999999994</v>
      </c>
      <c r="L328">
        <v>1380</v>
      </c>
      <c r="M328" s="47">
        <v>17.940000000000001</v>
      </c>
      <c r="N328" s="47">
        <v>141</v>
      </c>
      <c r="O328" s="47">
        <v>123.8</v>
      </c>
      <c r="P328" s="47">
        <v>194</v>
      </c>
      <c r="Q328" s="47">
        <v>102.7</v>
      </c>
      <c r="R328">
        <v>38.700000000000003</v>
      </c>
      <c r="S328">
        <v>6.5</v>
      </c>
      <c r="T328">
        <v>19.399999999999999</v>
      </c>
      <c r="U328">
        <v>38.799999999999997</v>
      </c>
      <c r="V328">
        <v>51.1</v>
      </c>
      <c r="W328">
        <v>2778</v>
      </c>
      <c r="X328">
        <v>62</v>
      </c>
      <c r="Y328">
        <v>94.7</v>
      </c>
      <c r="Z328">
        <v>2</v>
      </c>
      <c r="AA328">
        <v>0</v>
      </c>
      <c r="AB328">
        <v>0</v>
      </c>
      <c r="AC328">
        <v>2</v>
      </c>
    </row>
    <row r="329" spans="1:29">
      <c r="A329">
        <v>892</v>
      </c>
      <c r="B329" t="s">
        <v>3706</v>
      </c>
      <c r="C329" t="s">
        <v>834</v>
      </c>
      <c r="D329" t="s">
        <v>3707</v>
      </c>
      <c r="E329" t="s">
        <v>3708</v>
      </c>
      <c r="F329" s="42">
        <v>44297</v>
      </c>
      <c r="G329">
        <v>2021</v>
      </c>
      <c r="H329">
        <v>4</v>
      </c>
      <c r="I329">
        <v>14</v>
      </c>
      <c r="J329">
        <v>20.59</v>
      </c>
      <c r="K329">
        <v>78.959999999999994</v>
      </c>
      <c r="L329">
        <v>1380</v>
      </c>
      <c r="M329" s="47">
        <v>18.309999999999999</v>
      </c>
      <c r="N329" s="47">
        <v>117.1</v>
      </c>
      <c r="O329" s="47">
        <v>56.3</v>
      </c>
      <c r="P329" s="47">
        <v>103</v>
      </c>
      <c r="Q329" s="47">
        <v>60.2</v>
      </c>
      <c r="R329">
        <v>37.1</v>
      </c>
      <c r="S329">
        <v>0</v>
      </c>
      <c r="T329">
        <v>23.1</v>
      </c>
      <c r="U329">
        <v>4.9000000000000004</v>
      </c>
      <c r="V329">
        <v>42.8</v>
      </c>
      <c r="W329">
        <v>2778</v>
      </c>
      <c r="X329">
        <v>76.8</v>
      </c>
      <c r="Y329">
        <v>98.3</v>
      </c>
      <c r="Z329">
        <v>0</v>
      </c>
      <c r="AA329">
        <v>0</v>
      </c>
      <c r="AB329">
        <v>0</v>
      </c>
      <c r="AC329">
        <v>0</v>
      </c>
    </row>
    <row r="330" spans="1:29">
      <c r="A330">
        <v>893</v>
      </c>
      <c r="B330" t="s">
        <v>3706</v>
      </c>
      <c r="C330" t="s">
        <v>834</v>
      </c>
      <c r="D330" t="s">
        <v>3707</v>
      </c>
      <c r="E330" t="s">
        <v>3708</v>
      </c>
      <c r="F330" s="42">
        <v>44304</v>
      </c>
      <c r="G330">
        <v>2021</v>
      </c>
      <c r="H330">
        <v>4</v>
      </c>
      <c r="I330">
        <v>15</v>
      </c>
      <c r="J330">
        <v>20.59</v>
      </c>
      <c r="K330">
        <v>78.959999999999994</v>
      </c>
      <c r="L330">
        <v>1380</v>
      </c>
      <c r="M330" s="47">
        <v>22.17</v>
      </c>
      <c r="N330" s="47">
        <v>128.1</v>
      </c>
      <c r="O330" s="47">
        <v>109.1</v>
      </c>
      <c r="P330" s="47">
        <v>171</v>
      </c>
      <c r="Q330" s="47">
        <v>93.4</v>
      </c>
      <c r="R330">
        <v>29.3</v>
      </c>
      <c r="S330">
        <v>51.3</v>
      </c>
      <c r="T330">
        <v>26.1</v>
      </c>
      <c r="U330">
        <v>27.8</v>
      </c>
      <c r="V330">
        <v>45.2</v>
      </c>
      <c r="W330">
        <v>2778</v>
      </c>
      <c r="X330">
        <v>72.3</v>
      </c>
      <c r="Y330">
        <v>83.6</v>
      </c>
      <c r="Z330">
        <v>1</v>
      </c>
      <c r="AA330">
        <v>0</v>
      </c>
      <c r="AB330">
        <v>0</v>
      </c>
      <c r="AC330">
        <v>1</v>
      </c>
    </row>
    <row r="331" spans="1:29">
      <c r="A331">
        <v>894</v>
      </c>
      <c r="B331" t="s">
        <v>3706</v>
      </c>
      <c r="C331" t="s">
        <v>834</v>
      </c>
      <c r="D331" t="s">
        <v>3707</v>
      </c>
      <c r="E331" t="s">
        <v>3708</v>
      </c>
      <c r="F331" s="42">
        <v>44311</v>
      </c>
      <c r="G331">
        <v>2021</v>
      </c>
      <c r="H331">
        <v>4</v>
      </c>
      <c r="I331">
        <v>16</v>
      </c>
      <c r="J331">
        <v>20.59</v>
      </c>
      <c r="K331">
        <v>78.959999999999994</v>
      </c>
      <c r="L331">
        <v>1380</v>
      </c>
      <c r="M331" s="47">
        <v>19.87</v>
      </c>
      <c r="N331" s="47">
        <v>81.099999999999994</v>
      </c>
      <c r="O331" s="47">
        <v>120.6</v>
      </c>
      <c r="P331" s="47">
        <v>183</v>
      </c>
      <c r="Q331" s="47">
        <v>89.6</v>
      </c>
      <c r="R331">
        <v>32.799999999999997</v>
      </c>
      <c r="S331">
        <v>6.5</v>
      </c>
      <c r="T331">
        <v>32.4</v>
      </c>
      <c r="U331">
        <v>18</v>
      </c>
      <c r="V331">
        <v>45.3</v>
      </c>
      <c r="W331">
        <v>2778</v>
      </c>
      <c r="X331">
        <v>74</v>
      </c>
      <c r="Y331">
        <v>91.4</v>
      </c>
      <c r="Z331">
        <v>0</v>
      </c>
      <c r="AA331">
        <v>0</v>
      </c>
      <c r="AB331">
        <v>0</v>
      </c>
      <c r="AC331">
        <v>0</v>
      </c>
    </row>
    <row r="332" spans="1:29">
      <c r="A332">
        <v>895</v>
      </c>
      <c r="B332" t="s">
        <v>3706</v>
      </c>
      <c r="C332" t="s">
        <v>834</v>
      </c>
      <c r="D332" t="s">
        <v>3707</v>
      </c>
      <c r="E332" t="s">
        <v>3708</v>
      </c>
      <c r="F332" s="42">
        <v>44318</v>
      </c>
      <c r="G332">
        <v>2021</v>
      </c>
      <c r="H332">
        <v>5</v>
      </c>
      <c r="I332">
        <v>17</v>
      </c>
      <c r="J332">
        <v>20.59</v>
      </c>
      <c r="K332">
        <v>78.959999999999994</v>
      </c>
      <c r="L332">
        <v>1380</v>
      </c>
      <c r="M332" s="47">
        <v>17.59</v>
      </c>
      <c r="N332" s="47">
        <v>114.2</v>
      </c>
      <c r="O332" s="47">
        <v>108.2</v>
      </c>
      <c r="P332" s="47">
        <v>187</v>
      </c>
      <c r="Q332" s="47">
        <v>89.7</v>
      </c>
      <c r="R332">
        <v>38.1</v>
      </c>
      <c r="S332">
        <v>5.3</v>
      </c>
      <c r="T332">
        <v>21</v>
      </c>
      <c r="U332">
        <v>9.6</v>
      </c>
      <c r="V332">
        <v>52.2</v>
      </c>
      <c r="W332">
        <v>2783</v>
      </c>
      <c r="X332">
        <v>66</v>
      </c>
      <c r="Y332">
        <v>97.7</v>
      </c>
      <c r="Z332">
        <v>0</v>
      </c>
      <c r="AA332">
        <v>0</v>
      </c>
      <c r="AB332">
        <v>0</v>
      </c>
      <c r="AC332">
        <v>0</v>
      </c>
    </row>
    <row r="333" spans="1:29">
      <c r="A333">
        <v>896</v>
      </c>
      <c r="B333" t="s">
        <v>3706</v>
      </c>
      <c r="C333" t="s">
        <v>834</v>
      </c>
      <c r="D333" t="s">
        <v>3707</v>
      </c>
      <c r="E333" t="s">
        <v>3708</v>
      </c>
      <c r="F333" s="42">
        <v>44325</v>
      </c>
      <c r="G333">
        <v>2021</v>
      </c>
      <c r="H333">
        <v>5</v>
      </c>
      <c r="I333">
        <v>18</v>
      </c>
      <c r="J333">
        <v>20.59</v>
      </c>
      <c r="K333">
        <v>78.959999999999994</v>
      </c>
      <c r="L333">
        <v>1380</v>
      </c>
      <c r="M333" s="47">
        <v>20.18</v>
      </c>
      <c r="N333" s="47">
        <v>51.2</v>
      </c>
      <c r="O333" s="47">
        <v>165.3</v>
      </c>
      <c r="P333" s="47">
        <v>245</v>
      </c>
      <c r="Q333" s="47">
        <v>97.5</v>
      </c>
      <c r="R333">
        <v>37.299999999999997</v>
      </c>
      <c r="S333">
        <v>30.9</v>
      </c>
      <c r="T333">
        <v>32.1</v>
      </c>
      <c r="U333">
        <v>14.2</v>
      </c>
      <c r="V333">
        <v>48.8</v>
      </c>
      <c r="W333">
        <v>2783</v>
      </c>
      <c r="X333">
        <v>73.5</v>
      </c>
      <c r="Y333">
        <v>93.5</v>
      </c>
      <c r="Z333">
        <v>0</v>
      </c>
      <c r="AA333">
        <v>0</v>
      </c>
      <c r="AB333">
        <v>0</v>
      </c>
      <c r="AC333">
        <v>0</v>
      </c>
    </row>
    <row r="334" spans="1:29">
      <c r="A334">
        <v>897</v>
      </c>
      <c r="B334" t="s">
        <v>3706</v>
      </c>
      <c r="C334" t="s">
        <v>834</v>
      </c>
      <c r="D334" t="s">
        <v>3707</v>
      </c>
      <c r="E334" t="s">
        <v>3708</v>
      </c>
      <c r="F334" s="42">
        <v>44332</v>
      </c>
      <c r="G334">
        <v>2021</v>
      </c>
      <c r="H334">
        <v>5</v>
      </c>
      <c r="I334">
        <v>19</v>
      </c>
      <c r="J334">
        <v>20.59</v>
      </c>
      <c r="K334">
        <v>78.959999999999994</v>
      </c>
      <c r="L334">
        <v>1380</v>
      </c>
      <c r="M334" s="47">
        <v>18.29</v>
      </c>
      <c r="N334" s="47">
        <v>71.599999999999994</v>
      </c>
      <c r="O334" s="47">
        <v>96</v>
      </c>
      <c r="P334" s="47">
        <v>135</v>
      </c>
      <c r="Q334" s="47">
        <v>80.599999999999994</v>
      </c>
      <c r="R334">
        <v>37</v>
      </c>
      <c r="S334">
        <v>6.3</v>
      </c>
      <c r="T334">
        <v>29</v>
      </c>
      <c r="U334">
        <v>22</v>
      </c>
      <c r="V334">
        <v>46.2</v>
      </c>
      <c r="W334">
        <v>2783</v>
      </c>
      <c r="X334">
        <v>70.599999999999994</v>
      </c>
      <c r="Y334">
        <v>89.1</v>
      </c>
      <c r="Z334">
        <v>1</v>
      </c>
      <c r="AA334">
        <v>0</v>
      </c>
      <c r="AB334">
        <v>0</v>
      </c>
      <c r="AC334">
        <v>1</v>
      </c>
    </row>
    <row r="335" spans="1:29">
      <c r="A335">
        <v>898</v>
      </c>
      <c r="B335" t="s">
        <v>3706</v>
      </c>
      <c r="C335" t="s">
        <v>834</v>
      </c>
      <c r="D335" t="s">
        <v>3707</v>
      </c>
      <c r="E335" t="s">
        <v>3708</v>
      </c>
      <c r="F335" s="42">
        <v>44339</v>
      </c>
      <c r="G335">
        <v>2021</v>
      </c>
      <c r="H335">
        <v>5</v>
      </c>
      <c r="I335">
        <v>20</v>
      </c>
      <c r="J335">
        <v>20.59</v>
      </c>
      <c r="K335">
        <v>78.959999999999994</v>
      </c>
      <c r="L335">
        <v>1380</v>
      </c>
      <c r="M335" s="47">
        <v>19.190000000000001</v>
      </c>
      <c r="N335" s="47">
        <v>55.7</v>
      </c>
      <c r="O335" s="47">
        <v>95.2</v>
      </c>
      <c r="P335" s="47">
        <v>156</v>
      </c>
      <c r="Q335" s="47">
        <v>61.4</v>
      </c>
      <c r="R335">
        <v>26.4</v>
      </c>
      <c r="S335">
        <v>5.4</v>
      </c>
      <c r="T335">
        <v>32.1</v>
      </c>
      <c r="U335">
        <v>26.1</v>
      </c>
      <c r="V335">
        <v>49.2</v>
      </c>
      <c r="W335">
        <v>2783</v>
      </c>
      <c r="X335">
        <v>77</v>
      </c>
      <c r="Y335">
        <v>91</v>
      </c>
      <c r="Z335">
        <v>1</v>
      </c>
      <c r="AA335">
        <v>0</v>
      </c>
      <c r="AB335">
        <v>0</v>
      </c>
      <c r="AC335">
        <v>1</v>
      </c>
    </row>
    <row r="336" spans="1:29">
      <c r="A336">
        <v>899</v>
      </c>
      <c r="B336" t="s">
        <v>3706</v>
      </c>
      <c r="C336" t="s">
        <v>834</v>
      </c>
      <c r="D336" t="s">
        <v>3707</v>
      </c>
      <c r="E336" t="s">
        <v>3708</v>
      </c>
      <c r="F336" s="42">
        <v>44346</v>
      </c>
      <c r="G336">
        <v>2021</v>
      </c>
      <c r="H336">
        <v>5</v>
      </c>
      <c r="I336">
        <v>21</v>
      </c>
      <c r="J336">
        <v>20.59</v>
      </c>
      <c r="K336">
        <v>78.959999999999994</v>
      </c>
      <c r="L336">
        <v>1380</v>
      </c>
      <c r="M336" s="47">
        <v>18.71</v>
      </c>
      <c r="N336" s="47">
        <v>71.900000000000006</v>
      </c>
      <c r="O336" s="47">
        <v>76.7</v>
      </c>
      <c r="P336" s="47">
        <v>121</v>
      </c>
      <c r="Q336" s="47">
        <v>89.1</v>
      </c>
      <c r="R336">
        <v>26.6</v>
      </c>
      <c r="S336">
        <v>7.1</v>
      </c>
      <c r="T336">
        <v>30.4</v>
      </c>
      <c r="U336">
        <v>16.2</v>
      </c>
      <c r="V336">
        <v>43.2</v>
      </c>
      <c r="W336">
        <v>2783</v>
      </c>
      <c r="X336">
        <v>68.400000000000006</v>
      </c>
      <c r="Y336">
        <v>84.5</v>
      </c>
      <c r="Z336">
        <v>0</v>
      </c>
      <c r="AA336">
        <v>0</v>
      </c>
      <c r="AB336">
        <v>0</v>
      </c>
      <c r="AC336">
        <v>0</v>
      </c>
    </row>
    <row r="337" spans="1:29">
      <c r="A337">
        <v>900</v>
      </c>
      <c r="B337" t="s">
        <v>3706</v>
      </c>
      <c r="C337" t="s">
        <v>834</v>
      </c>
      <c r="D337" t="s">
        <v>3707</v>
      </c>
      <c r="E337" t="s">
        <v>3708</v>
      </c>
      <c r="F337" s="42">
        <v>44353</v>
      </c>
      <c r="G337">
        <v>2021</v>
      </c>
      <c r="H337">
        <v>6</v>
      </c>
      <c r="I337">
        <v>22</v>
      </c>
      <c r="J337">
        <v>20.59</v>
      </c>
      <c r="K337">
        <v>78.959999999999994</v>
      </c>
      <c r="L337">
        <v>1380</v>
      </c>
      <c r="M337" s="47">
        <v>15.65</v>
      </c>
      <c r="N337" s="47">
        <v>63.3</v>
      </c>
      <c r="O337" s="47">
        <v>124.9</v>
      </c>
      <c r="P337" s="47">
        <v>173</v>
      </c>
      <c r="Q337" s="47">
        <v>88.5</v>
      </c>
      <c r="R337">
        <v>37.1</v>
      </c>
      <c r="S337">
        <v>3</v>
      </c>
      <c r="T337">
        <v>25.9</v>
      </c>
      <c r="U337">
        <v>3.9</v>
      </c>
      <c r="V337">
        <v>50</v>
      </c>
      <c r="W337">
        <v>2787</v>
      </c>
      <c r="X337">
        <v>73.5</v>
      </c>
      <c r="Y337">
        <v>91.1</v>
      </c>
      <c r="Z337">
        <v>0</v>
      </c>
      <c r="AA337">
        <v>0</v>
      </c>
      <c r="AB337">
        <v>0</v>
      </c>
      <c r="AC337">
        <v>0</v>
      </c>
    </row>
    <row r="338" spans="1:29">
      <c r="A338">
        <v>901</v>
      </c>
      <c r="B338" t="s">
        <v>3706</v>
      </c>
      <c r="C338" t="s">
        <v>834</v>
      </c>
      <c r="D338" t="s">
        <v>3707</v>
      </c>
      <c r="E338" t="s">
        <v>3708</v>
      </c>
      <c r="F338" s="42">
        <v>44360</v>
      </c>
      <c r="G338">
        <v>2021</v>
      </c>
      <c r="H338">
        <v>6</v>
      </c>
      <c r="I338">
        <v>23</v>
      </c>
      <c r="J338">
        <v>20.59</v>
      </c>
      <c r="K338">
        <v>78.959999999999994</v>
      </c>
      <c r="L338">
        <v>1380</v>
      </c>
      <c r="M338" s="47">
        <v>18.399999999999999</v>
      </c>
      <c r="N338" s="47">
        <v>71.8</v>
      </c>
      <c r="O338" s="47">
        <v>103.5</v>
      </c>
      <c r="P338" s="47">
        <v>154</v>
      </c>
      <c r="Q338" s="47">
        <v>83.9</v>
      </c>
      <c r="R338">
        <v>46.4</v>
      </c>
      <c r="S338">
        <v>6.1</v>
      </c>
      <c r="T338">
        <v>14.9</v>
      </c>
      <c r="U338">
        <v>16.8</v>
      </c>
      <c r="V338">
        <v>43.9</v>
      </c>
      <c r="W338">
        <v>2787</v>
      </c>
      <c r="X338">
        <v>59.8</v>
      </c>
      <c r="Y338">
        <v>88.3</v>
      </c>
      <c r="Z338">
        <v>1</v>
      </c>
      <c r="AA338">
        <v>0</v>
      </c>
      <c r="AB338">
        <v>0</v>
      </c>
      <c r="AC338">
        <v>1</v>
      </c>
    </row>
    <row r="339" spans="1:29">
      <c r="A339">
        <v>902</v>
      </c>
      <c r="B339" t="s">
        <v>3706</v>
      </c>
      <c r="C339" t="s">
        <v>834</v>
      </c>
      <c r="D339" t="s">
        <v>3707</v>
      </c>
      <c r="E339" t="s">
        <v>3708</v>
      </c>
      <c r="F339" s="42">
        <v>44367</v>
      </c>
      <c r="G339">
        <v>2021</v>
      </c>
      <c r="H339">
        <v>6</v>
      </c>
      <c r="I339">
        <v>24</v>
      </c>
      <c r="J339">
        <v>20.59</v>
      </c>
      <c r="K339">
        <v>78.959999999999994</v>
      </c>
      <c r="L339">
        <v>1380</v>
      </c>
      <c r="M339" s="47">
        <v>12.61</v>
      </c>
      <c r="N339" s="47">
        <v>99.4</v>
      </c>
      <c r="O339" s="47">
        <v>100.1</v>
      </c>
      <c r="P339" s="47">
        <v>155</v>
      </c>
      <c r="Q339" s="47">
        <v>79</v>
      </c>
      <c r="R339">
        <v>19.899999999999999</v>
      </c>
      <c r="S339">
        <v>6.5</v>
      </c>
      <c r="T339">
        <v>34.6</v>
      </c>
      <c r="U339">
        <v>2</v>
      </c>
      <c r="V339">
        <v>47.1</v>
      </c>
      <c r="W339">
        <v>2787</v>
      </c>
      <c r="X339">
        <v>67.900000000000006</v>
      </c>
      <c r="Y339">
        <v>82.8</v>
      </c>
      <c r="Z339">
        <v>0</v>
      </c>
      <c r="AA339">
        <v>0</v>
      </c>
      <c r="AB339">
        <v>0</v>
      </c>
      <c r="AC339">
        <v>0</v>
      </c>
    </row>
    <row r="340" spans="1:29">
      <c r="A340">
        <v>903</v>
      </c>
      <c r="B340" t="s">
        <v>3706</v>
      </c>
      <c r="C340" t="s">
        <v>834</v>
      </c>
      <c r="D340" t="s">
        <v>3707</v>
      </c>
      <c r="E340" t="s">
        <v>3708</v>
      </c>
      <c r="F340" s="42">
        <v>44374</v>
      </c>
      <c r="G340">
        <v>2021</v>
      </c>
      <c r="H340">
        <v>6</v>
      </c>
      <c r="I340">
        <v>25</v>
      </c>
      <c r="J340">
        <v>20.59</v>
      </c>
      <c r="K340">
        <v>78.959999999999994</v>
      </c>
      <c r="L340">
        <v>1380</v>
      </c>
      <c r="M340" s="47">
        <v>14.3</v>
      </c>
      <c r="N340" s="47">
        <v>90.9</v>
      </c>
      <c r="O340" s="47">
        <v>121.8</v>
      </c>
      <c r="P340" s="47">
        <v>193</v>
      </c>
      <c r="Q340" s="47">
        <v>91.6</v>
      </c>
      <c r="R340">
        <v>30</v>
      </c>
      <c r="S340">
        <v>5.5</v>
      </c>
      <c r="T340">
        <v>20.8</v>
      </c>
      <c r="U340">
        <v>3.4</v>
      </c>
      <c r="V340">
        <v>45.9</v>
      </c>
      <c r="W340">
        <v>2787</v>
      </c>
      <c r="X340">
        <v>71.7</v>
      </c>
      <c r="Y340">
        <v>98.3</v>
      </c>
      <c r="Z340">
        <v>0</v>
      </c>
      <c r="AA340">
        <v>0</v>
      </c>
      <c r="AB340">
        <v>0</v>
      </c>
      <c r="AC340">
        <v>0</v>
      </c>
    </row>
    <row r="341" spans="1:29">
      <c r="A341">
        <v>904</v>
      </c>
      <c r="B341" t="s">
        <v>3706</v>
      </c>
      <c r="C341" t="s">
        <v>834</v>
      </c>
      <c r="D341" t="s">
        <v>3707</v>
      </c>
      <c r="E341" t="s">
        <v>3708</v>
      </c>
      <c r="F341" s="42">
        <v>44381</v>
      </c>
      <c r="G341">
        <v>2021</v>
      </c>
      <c r="H341">
        <v>7</v>
      </c>
      <c r="I341">
        <v>26</v>
      </c>
      <c r="J341">
        <v>20.59</v>
      </c>
      <c r="K341">
        <v>78.959999999999994</v>
      </c>
      <c r="L341">
        <v>1380</v>
      </c>
      <c r="M341" s="47">
        <v>13.4</v>
      </c>
      <c r="N341" s="47">
        <v>101</v>
      </c>
      <c r="O341" s="47">
        <v>120.6</v>
      </c>
      <c r="P341" s="47">
        <v>190</v>
      </c>
      <c r="Q341" s="47">
        <v>99.2</v>
      </c>
      <c r="R341">
        <v>28.9</v>
      </c>
      <c r="S341">
        <v>0.8</v>
      </c>
      <c r="T341">
        <v>25</v>
      </c>
      <c r="U341">
        <v>0</v>
      </c>
      <c r="V341">
        <v>48.5</v>
      </c>
      <c r="W341">
        <v>2791</v>
      </c>
      <c r="X341">
        <v>76.2</v>
      </c>
      <c r="Y341">
        <v>96.1</v>
      </c>
      <c r="Z341">
        <v>0</v>
      </c>
      <c r="AA341">
        <v>0</v>
      </c>
      <c r="AB341">
        <v>0</v>
      </c>
      <c r="AC341">
        <v>0</v>
      </c>
    </row>
    <row r="342" spans="1:29">
      <c r="A342">
        <v>905</v>
      </c>
      <c r="B342" t="s">
        <v>3706</v>
      </c>
      <c r="C342" t="s">
        <v>834</v>
      </c>
      <c r="D342" t="s">
        <v>3707</v>
      </c>
      <c r="E342" t="s">
        <v>3708</v>
      </c>
      <c r="F342" s="42">
        <v>44388</v>
      </c>
      <c r="G342">
        <v>2021</v>
      </c>
      <c r="H342">
        <v>7</v>
      </c>
      <c r="I342">
        <v>27</v>
      </c>
      <c r="J342">
        <v>20.59</v>
      </c>
      <c r="K342">
        <v>78.959999999999994</v>
      </c>
      <c r="L342">
        <v>1380</v>
      </c>
      <c r="M342" s="47">
        <v>10.73</v>
      </c>
      <c r="N342" s="47">
        <v>75</v>
      </c>
      <c r="O342" s="47">
        <v>108.2</v>
      </c>
      <c r="P342" s="47">
        <v>171</v>
      </c>
      <c r="Q342" s="47">
        <v>80.7</v>
      </c>
      <c r="R342">
        <v>35.200000000000003</v>
      </c>
      <c r="S342">
        <v>6.3</v>
      </c>
      <c r="T342">
        <v>22</v>
      </c>
      <c r="U342">
        <v>2.9</v>
      </c>
      <c r="V342">
        <v>52.7</v>
      </c>
      <c r="W342">
        <v>2791</v>
      </c>
      <c r="X342">
        <v>63.2</v>
      </c>
      <c r="Y342">
        <v>89.5</v>
      </c>
      <c r="Z342">
        <v>0</v>
      </c>
      <c r="AA342">
        <v>0</v>
      </c>
      <c r="AB342">
        <v>0</v>
      </c>
      <c r="AC342">
        <v>0</v>
      </c>
    </row>
    <row r="343" spans="1:29">
      <c r="A343">
        <v>906</v>
      </c>
      <c r="B343" t="s">
        <v>3706</v>
      </c>
      <c r="C343" t="s">
        <v>834</v>
      </c>
      <c r="D343" t="s">
        <v>3707</v>
      </c>
      <c r="E343" t="s">
        <v>3708</v>
      </c>
      <c r="F343" s="42">
        <v>44395</v>
      </c>
      <c r="G343">
        <v>2021</v>
      </c>
      <c r="H343">
        <v>7</v>
      </c>
      <c r="I343">
        <v>28</v>
      </c>
      <c r="J343">
        <v>20.59</v>
      </c>
      <c r="K343">
        <v>78.959999999999994</v>
      </c>
      <c r="L343">
        <v>1380</v>
      </c>
      <c r="M343" s="47">
        <v>9.09</v>
      </c>
      <c r="N343" s="47">
        <v>85.1</v>
      </c>
      <c r="O343" s="47">
        <v>81.5</v>
      </c>
      <c r="P343" s="47">
        <v>121</v>
      </c>
      <c r="Q343" s="47">
        <v>72.900000000000006</v>
      </c>
      <c r="R343">
        <v>28.7</v>
      </c>
      <c r="S343">
        <v>11.9</v>
      </c>
      <c r="T343">
        <v>21.2</v>
      </c>
      <c r="U343">
        <v>0</v>
      </c>
      <c r="V343">
        <v>50.1</v>
      </c>
      <c r="W343">
        <v>2791</v>
      </c>
      <c r="X343">
        <v>68</v>
      </c>
      <c r="Y343">
        <v>84.5</v>
      </c>
      <c r="Z343">
        <v>0</v>
      </c>
      <c r="AA343">
        <v>0</v>
      </c>
      <c r="AB343">
        <v>0</v>
      </c>
      <c r="AC343">
        <v>0</v>
      </c>
    </row>
    <row r="344" spans="1:29">
      <c r="A344">
        <v>907</v>
      </c>
      <c r="B344" t="s">
        <v>3706</v>
      </c>
      <c r="C344" t="s">
        <v>834</v>
      </c>
      <c r="D344" t="s">
        <v>3707</v>
      </c>
      <c r="E344" t="s">
        <v>3708</v>
      </c>
      <c r="F344" s="42">
        <v>44402</v>
      </c>
      <c r="G344">
        <v>2021</v>
      </c>
      <c r="H344">
        <v>7</v>
      </c>
      <c r="I344">
        <v>29</v>
      </c>
      <c r="J344">
        <v>20.59</v>
      </c>
      <c r="K344">
        <v>78.959999999999994</v>
      </c>
      <c r="L344">
        <v>1380</v>
      </c>
      <c r="M344" s="47">
        <v>10.93</v>
      </c>
      <c r="N344" s="47">
        <v>111.1</v>
      </c>
      <c r="O344" s="47">
        <v>171.4</v>
      </c>
      <c r="P344" s="47">
        <v>261</v>
      </c>
      <c r="Q344" s="47">
        <v>94.8</v>
      </c>
      <c r="R344">
        <v>35.200000000000003</v>
      </c>
      <c r="S344">
        <v>4.2</v>
      </c>
      <c r="T344">
        <v>29.7</v>
      </c>
      <c r="U344">
        <v>0</v>
      </c>
      <c r="V344">
        <v>44.8</v>
      </c>
      <c r="W344">
        <v>2791</v>
      </c>
      <c r="X344">
        <v>81.8</v>
      </c>
      <c r="Y344">
        <v>94.2</v>
      </c>
      <c r="Z344">
        <v>0</v>
      </c>
      <c r="AA344">
        <v>0</v>
      </c>
      <c r="AB344">
        <v>0</v>
      </c>
      <c r="AC344">
        <v>0</v>
      </c>
    </row>
    <row r="345" spans="1:29">
      <c r="A345">
        <v>908</v>
      </c>
      <c r="B345" t="s">
        <v>3706</v>
      </c>
      <c r="C345" t="s">
        <v>834</v>
      </c>
      <c r="D345" t="s">
        <v>3707</v>
      </c>
      <c r="E345" t="s">
        <v>3708</v>
      </c>
      <c r="F345" s="42">
        <v>44409</v>
      </c>
      <c r="G345">
        <v>2021</v>
      </c>
      <c r="H345">
        <v>8</v>
      </c>
      <c r="I345">
        <v>30</v>
      </c>
      <c r="J345">
        <v>20.59</v>
      </c>
      <c r="K345">
        <v>78.959999999999994</v>
      </c>
      <c r="L345">
        <v>1380</v>
      </c>
      <c r="M345" s="47">
        <v>7.35</v>
      </c>
      <c r="N345" s="47">
        <v>95.2</v>
      </c>
      <c r="O345" s="47">
        <v>69.099999999999994</v>
      </c>
      <c r="P345" s="47">
        <v>114</v>
      </c>
      <c r="Q345" s="47">
        <v>51.3</v>
      </c>
      <c r="R345">
        <v>32.299999999999997</v>
      </c>
      <c r="S345">
        <v>8.3000000000000007</v>
      </c>
      <c r="T345">
        <v>22.3</v>
      </c>
      <c r="U345">
        <v>0</v>
      </c>
      <c r="V345">
        <v>51.7</v>
      </c>
      <c r="W345">
        <v>2795</v>
      </c>
      <c r="X345">
        <v>70.7</v>
      </c>
      <c r="Y345">
        <v>86.9</v>
      </c>
      <c r="Z345">
        <v>0</v>
      </c>
      <c r="AA345">
        <v>0</v>
      </c>
      <c r="AB345">
        <v>0</v>
      </c>
      <c r="AC345">
        <v>0</v>
      </c>
    </row>
    <row r="346" spans="1:29">
      <c r="A346">
        <v>909</v>
      </c>
      <c r="B346" t="s">
        <v>3706</v>
      </c>
      <c r="C346" t="s">
        <v>834</v>
      </c>
      <c r="D346" t="s">
        <v>3707</v>
      </c>
      <c r="E346" t="s">
        <v>3708</v>
      </c>
      <c r="F346" s="42">
        <v>44416</v>
      </c>
      <c r="G346">
        <v>2021</v>
      </c>
      <c r="H346">
        <v>8</v>
      </c>
      <c r="I346">
        <v>31</v>
      </c>
      <c r="J346">
        <v>20.59</v>
      </c>
      <c r="K346">
        <v>78.959999999999994</v>
      </c>
      <c r="L346">
        <v>1380</v>
      </c>
      <c r="M346" s="47">
        <v>6.2</v>
      </c>
      <c r="N346" s="47">
        <v>0</v>
      </c>
      <c r="O346" s="47">
        <v>124.2</v>
      </c>
      <c r="P346" s="47">
        <v>202</v>
      </c>
      <c r="Q346" s="47">
        <v>86</v>
      </c>
      <c r="R346">
        <v>33.799999999999997</v>
      </c>
      <c r="S346">
        <v>5.6</v>
      </c>
      <c r="T346">
        <v>22.7</v>
      </c>
      <c r="U346">
        <v>0</v>
      </c>
      <c r="V346">
        <v>53.2</v>
      </c>
      <c r="W346">
        <v>2795</v>
      </c>
      <c r="X346">
        <v>64.2</v>
      </c>
      <c r="Y346">
        <v>100</v>
      </c>
      <c r="Z346">
        <v>0</v>
      </c>
      <c r="AA346">
        <v>0</v>
      </c>
      <c r="AB346">
        <v>0</v>
      </c>
      <c r="AC346">
        <v>0</v>
      </c>
    </row>
    <row r="347" spans="1:29">
      <c r="A347">
        <v>910</v>
      </c>
      <c r="B347" t="s">
        <v>3706</v>
      </c>
      <c r="C347" t="s">
        <v>834</v>
      </c>
      <c r="D347" t="s">
        <v>3707</v>
      </c>
      <c r="E347" t="s">
        <v>3708</v>
      </c>
      <c r="F347" s="42">
        <v>44423</v>
      </c>
      <c r="G347">
        <v>2021</v>
      </c>
      <c r="H347">
        <v>8</v>
      </c>
      <c r="I347">
        <v>32</v>
      </c>
      <c r="J347">
        <v>20.59</v>
      </c>
      <c r="K347">
        <v>78.959999999999994</v>
      </c>
      <c r="L347">
        <v>1380</v>
      </c>
      <c r="M347" s="47">
        <v>8.44</v>
      </c>
      <c r="N347" s="47">
        <v>38.700000000000003</v>
      </c>
      <c r="O347" s="47">
        <v>87.9</v>
      </c>
      <c r="P347" s="47">
        <v>134</v>
      </c>
      <c r="Q347" s="47">
        <v>67.099999999999994</v>
      </c>
      <c r="R347">
        <v>24.1</v>
      </c>
      <c r="S347">
        <v>2.2999999999999998</v>
      </c>
      <c r="T347">
        <v>23.8</v>
      </c>
      <c r="U347">
        <v>0</v>
      </c>
      <c r="V347">
        <v>52.3</v>
      </c>
      <c r="W347">
        <v>2795</v>
      </c>
      <c r="X347">
        <v>68.900000000000006</v>
      </c>
      <c r="Y347">
        <v>97.6</v>
      </c>
      <c r="Z347">
        <v>0</v>
      </c>
      <c r="AA347">
        <v>0</v>
      </c>
      <c r="AB347">
        <v>0</v>
      </c>
      <c r="AC347">
        <v>0</v>
      </c>
    </row>
    <row r="348" spans="1:29">
      <c r="A348">
        <v>911</v>
      </c>
      <c r="B348" t="s">
        <v>3706</v>
      </c>
      <c r="C348" t="s">
        <v>834</v>
      </c>
      <c r="D348" t="s">
        <v>3707</v>
      </c>
      <c r="E348" t="s">
        <v>3708</v>
      </c>
      <c r="F348" s="42">
        <v>44430</v>
      </c>
      <c r="G348">
        <v>2021</v>
      </c>
      <c r="H348">
        <v>8</v>
      </c>
      <c r="I348">
        <v>33</v>
      </c>
      <c r="J348">
        <v>20.59</v>
      </c>
      <c r="K348">
        <v>78.959999999999994</v>
      </c>
      <c r="L348">
        <v>1380</v>
      </c>
      <c r="M348" s="47">
        <v>5.01</v>
      </c>
      <c r="N348" s="47">
        <v>28</v>
      </c>
      <c r="O348" s="47">
        <v>104.5</v>
      </c>
      <c r="P348" s="47">
        <v>145</v>
      </c>
      <c r="Q348" s="47">
        <v>87.8</v>
      </c>
      <c r="R348">
        <v>32.6</v>
      </c>
      <c r="S348">
        <v>4.8</v>
      </c>
      <c r="T348">
        <v>31.5</v>
      </c>
      <c r="U348">
        <v>0</v>
      </c>
      <c r="V348">
        <v>51.9</v>
      </c>
      <c r="W348">
        <v>2795</v>
      </c>
      <c r="X348">
        <v>65.8</v>
      </c>
      <c r="Y348">
        <v>86.5</v>
      </c>
      <c r="Z348">
        <v>0</v>
      </c>
      <c r="AA348">
        <v>0</v>
      </c>
      <c r="AB348">
        <v>0</v>
      </c>
      <c r="AC348">
        <v>0</v>
      </c>
    </row>
    <row r="349" spans="1:29">
      <c r="A349">
        <v>912</v>
      </c>
      <c r="B349" t="s">
        <v>3706</v>
      </c>
      <c r="C349" t="s">
        <v>834</v>
      </c>
      <c r="D349" t="s">
        <v>3707</v>
      </c>
      <c r="E349" t="s">
        <v>3708</v>
      </c>
      <c r="F349" s="42">
        <v>44437</v>
      </c>
      <c r="G349">
        <v>2021</v>
      </c>
      <c r="H349">
        <v>8</v>
      </c>
      <c r="I349">
        <v>34</v>
      </c>
      <c r="J349">
        <v>20.59</v>
      </c>
      <c r="K349">
        <v>78.959999999999994</v>
      </c>
      <c r="L349">
        <v>1380</v>
      </c>
      <c r="M349" s="47">
        <v>8.1</v>
      </c>
      <c r="N349" s="47">
        <v>103.1</v>
      </c>
      <c r="O349" s="47">
        <v>140.30000000000001</v>
      </c>
      <c r="P349" s="47">
        <v>217</v>
      </c>
      <c r="Q349" s="47">
        <v>83.7</v>
      </c>
      <c r="R349">
        <v>25.5</v>
      </c>
      <c r="S349">
        <v>3.8</v>
      </c>
      <c r="T349">
        <v>28.8</v>
      </c>
      <c r="U349">
        <v>0</v>
      </c>
      <c r="V349">
        <v>49.1</v>
      </c>
      <c r="W349">
        <v>2795</v>
      </c>
      <c r="X349">
        <v>72.099999999999994</v>
      </c>
      <c r="Y349">
        <v>95.8</v>
      </c>
      <c r="Z349">
        <v>0</v>
      </c>
      <c r="AA349">
        <v>0</v>
      </c>
      <c r="AB349">
        <v>0</v>
      </c>
      <c r="AC349">
        <v>0</v>
      </c>
    </row>
    <row r="350" spans="1:29">
      <c r="A350">
        <v>913</v>
      </c>
      <c r="B350" t="s">
        <v>3706</v>
      </c>
      <c r="C350" t="s">
        <v>834</v>
      </c>
      <c r="D350" t="s">
        <v>3707</v>
      </c>
      <c r="E350" t="s">
        <v>3708</v>
      </c>
      <c r="F350" s="42">
        <v>44444</v>
      </c>
      <c r="G350">
        <v>2021</v>
      </c>
      <c r="H350">
        <v>9</v>
      </c>
      <c r="I350">
        <v>35</v>
      </c>
      <c r="J350">
        <v>20.59</v>
      </c>
      <c r="K350">
        <v>78.959999999999994</v>
      </c>
      <c r="L350">
        <v>1380</v>
      </c>
      <c r="M350" s="47">
        <v>6.8</v>
      </c>
      <c r="N350" s="47">
        <v>0</v>
      </c>
      <c r="O350" s="47">
        <v>109.7</v>
      </c>
      <c r="P350" s="47">
        <v>162</v>
      </c>
      <c r="Q350" s="47">
        <v>73.5</v>
      </c>
      <c r="R350">
        <v>34.799999999999997</v>
      </c>
      <c r="S350">
        <v>4.9000000000000004</v>
      </c>
      <c r="T350">
        <v>20.6</v>
      </c>
      <c r="U350">
        <v>0</v>
      </c>
      <c r="V350">
        <v>49.1</v>
      </c>
      <c r="W350">
        <v>2799</v>
      </c>
      <c r="X350">
        <v>70.3</v>
      </c>
      <c r="Y350">
        <v>87.9</v>
      </c>
      <c r="Z350">
        <v>0</v>
      </c>
      <c r="AA350">
        <v>0</v>
      </c>
      <c r="AB350">
        <v>0</v>
      </c>
      <c r="AC350">
        <v>0</v>
      </c>
    </row>
    <row r="351" spans="1:29">
      <c r="A351">
        <v>914</v>
      </c>
      <c r="B351" t="s">
        <v>3706</v>
      </c>
      <c r="C351" t="s">
        <v>834</v>
      </c>
      <c r="D351" t="s">
        <v>3707</v>
      </c>
      <c r="E351" t="s">
        <v>3708</v>
      </c>
      <c r="F351" s="42">
        <v>44451</v>
      </c>
      <c r="G351">
        <v>2021</v>
      </c>
      <c r="H351">
        <v>9</v>
      </c>
      <c r="I351">
        <v>36</v>
      </c>
      <c r="J351">
        <v>20.59</v>
      </c>
      <c r="K351">
        <v>78.959999999999994</v>
      </c>
      <c r="L351">
        <v>1380</v>
      </c>
      <c r="M351" s="47">
        <v>8.43</v>
      </c>
      <c r="N351" s="47">
        <v>37.200000000000003</v>
      </c>
      <c r="O351" s="47">
        <v>87.8</v>
      </c>
      <c r="P351" s="47">
        <v>119</v>
      </c>
      <c r="Q351" s="47">
        <v>71.5</v>
      </c>
      <c r="R351">
        <v>35.5</v>
      </c>
      <c r="S351">
        <v>7.3</v>
      </c>
      <c r="T351">
        <v>21.4</v>
      </c>
      <c r="U351">
        <v>0</v>
      </c>
      <c r="V351">
        <v>45.5</v>
      </c>
      <c r="W351">
        <v>2799</v>
      </c>
      <c r="X351">
        <v>65.5</v>
      </c>
      <c r="Y351">
        <v>86.9</v>
      </c>
      <c r="Z351">
        <v>0</v>
      </c>
      <c r="AA351">
        <v>0</v>
      </c>
      <c r="AB351">
        <v>0</v>
      </c>
      <c r="AC351">
        <v>0</v>
      </c>
    </row>
    <row r="352" spans="1:29">
      <c r="A352">
        <v>915</v>
      </c>
      <c r="B352" t="s">
        <v>3706</v>
      </c>
      <c r="C352" t="s">
        <v>834</v>
      </c>
      <c r="D352" t="s">
        <v>3707</v>
      </c>
      <c r="E352" t="s">
        <v>3708</v>
      </c>
      <c r="F352" s="42">
        <v>44458</v>
      </c>
      <c r="G352">
        <v>2021</v>
      </c>
      <c r="H352">
        <v>9</v>
      </c>
      <c r="I352">
        <v>37</v>
      </c>
      <c r="J352">
        <v>20.59</v>
      </c>
      <c r="K352">
        <v>78.959999999999994</v>
      </c>
      <c r="L352">
        <v>1380</v>
      </c>
      <c r="M352" s="47">
        <v>1.99</v>
      </c>
      <c r="N352" s="47">
        <v>40</v>
      </c>
      <c r="O352" s="47">
        <v>87.1</v>
      </c>
      <c r="P352" s="47">
        <v>153</v>
      </c>
      <c r="Q352" s="47">
        <v>66.8</v>
      </c>
      <c r="R352">
        <v>29.3</v>
      </c>
      <c r="S352">
        <v>9</v>
      </c>
      <c r="T352">
        <v>25.5</v>
      </c>
      <c r="U352">
        <v>0</v>
      </c>
      <c r="V352">
        <v>46.8</v>
      </c>
      <c r="W352">
        <v>2799</v>
      </c>
      <c r="X352">
        <v>70.7</v>
      </c>
      <c r="Y352">
        <v>87.1</v>
      </c>
      <c r="Z352">
        <v>0</v>
      </c>
      <c r="AA352">
        <v>0</v>
      </c>
      <c r="AB352">
        <v>0</v>
      </c>
      <c r="AC352">
        <v>0</v>
      </c>
    </row>
    <row r="353" spans="1:29">
      <c r="A353">
        <v>916</v>
      </c>
      <c r="B353" t="s">
        <v>3706</v>
      </c>
      <c r="C353" t="s">
        <v>834</v>
      </c>
      <c r="D353" t="s">
        <v>3707</v>
      </c>
      <c r="E353" t="s">
        <v>3708</v>
      </c>
      <c r="F353" s="42">
        <v>44465</v>
      </c>
      <c r="G353">
        <v>2021</v>
      </c>
      <c r="H353">
        <v>9</v>
      </c>
      <c r="I353">
        <v>38</v>
      </c>
      <c r="J353">
        <v>20.59</v>
      </c>
      <c r="K353">
        <v>78.959999999999994</v>
      </c>
      <c r="L353">
        <v>1380</v>
      </c>
      <c r="M353" s="47">
        <v>6.03</v>
      </c>
      <c r="N353" s="47">
        <v>68.2</v>
      </c>
      <c r="O353" s="47">
        <v>126.3</v>
      </c>
      <c r="P353" s="47">
        <v>192</v>
      </c>
      <c r="Q353" s="47">
        <v>97.6</v>
      </c>
      <c r="R353">
        <v>26.5</v>
      </c>
      <c r="S353">
        <v>7.4</v>
      </c>
      <c r="T353">
        <v>28.9</v>
      </c>
      <c r="U353">
        <v>0</v>
      </c>
      <c r="V353">
        <v>55.7</v>
      </c>
      <c r="W353">
        <v>2799</v>
      </c>
      <c r="X353">
        <v>67.900000000000006</v>
      </c>
      <c r="Y353">
        <v>91.6</v>
      </c>
      <c r="Z353">
        <v>0</v>
      </c>
      <c r="AA353">
        <v>0</v>
      </c>
      <c r="AB353">
        <v>0</v>
      </c>
      <c r="AC353">
        <v>0</v>
      </c>
    </row>
    <row r="354" spans="1:29">
      <c r="A354">
        <v>917</v>
      </c>
      <c r="B354" t="s">
        <v>3706</v>
      </c>
      <c r="C354" t="s">
        <v>834</v>
      </c>
      <c r="D354" t="s">
        <v>3707</v>
      </c>
      <c r="E354" t="s">
        <v>3708</v>
      </c>
      <c r="F354" s="42">
        <v>44472</v>
      </c>
      <c r="G354">
        <v>2021</v>
      </c>
      <c r="H354">
        <v>10</v>
      </c>
      <c r="I354">
        <v>39</v>
      </c>
      <c r="J354">
        <v>20.59</v>
      </c>
      <c r="K354">
        <v>78.959999999999994</v>
      </c>
      <c r="L354">
        <v>1380</v>
      </c>
      <c r="M354" s="47">
        <v>4.32</v>
      </c>
      <c r="N354" s="47">
        <v>75.400000000000006</v>
      </c>
      <c r="O354" s="47">
        <v>106.6</v>
      </c>
      <c r="P354" s="47">
        <v>173</v>
      </c>
      <c r="Q354" s="47">
        <v>96.7</v>
      </c>
      <c r="R354">
        <v>20</v>
      </c>
      <c r="S354">
        <v>4.9000000000000004</v>
      </c>
      <c r="T354">
        <v>23.9</v>
      </c>
      <c r="U354">
        <v>0</v>
      </c>
      <c r="V354">
        <v>50.1</v>
      </c>
      <c r="W354">
        <v>2803</v>
      </c>
      <c r="X354">
        <v>60.4</v>
      </c>
      <c r="Y354">
        <v>82</v>
      </c>
      <c r="Z354">
        <v>0</v>
      </c>
      <c r="AA354">
        <v>0</v>
      </c>
      <c r="AB354">
        <v>0</v>
      </c>
      <c r="AC354">
        <v>0</v>
      </c>
    </row>
    <row r="355" spans="1:29">
      <c r="A355">
        <v>918</v>
      </c>
      <c r="B355" t="s">
        <v>3706</v>
      </c>
      <c r="C355" t="s">
        <v>834</v>
      </c>
      <c r="D355" t="s">
        <v>3707</v>
      </c>
      <c r="E355" t="s">
        <v>3708</v>
      </c>
      <c r="F355" s="42">
        <v>44479</v>
      </c>
      <c r="G355">
        <v>2021</v>
      </c>
      <c r="H355">
        <v>10</v>
      </c>
      <c r="I355">
        <v>40</v>
      </c>
      <c r="J355">
        <v>20.59</v>
      </c>
      <c r="K355">
        <v>78.959999999999994</v>
      </c>
      <c r="L355">
        <v>1380</v>
      </c>
      <c r="M355" s="47">
        <v>3.82</v>
      </c>
      <c r="N355" s="47">
        <v>43.3</v>
      </c>
      <c r="O355" s="47">
        <v>94</v>
      </c>
      <c r="P355" s="47">
        <v>160</v>
      </c>
      <c r="Q355" s="47">
        <v>72</v>
      </c>
      <c r="R355">
        <v>36.200000000000003</v>
      </c>
      <c r="S355">
        <v>4.9000000000000004</v>
      </c>
      <c r="T355">
        <v>21.8</v>
      </c>
      <c r="U355">
        <v>0</v>
      </c>
      <c r="V355">
        <v>47.6</v>
      </c>
      <c r="W355">
        <v>2803</v>
      </c>
      <c r="X355">
        <v>77.599999999999994</v>
      </c>
      <c r="Y355">
        <v>93.4</v>
      </c>
      <c r="Z355">
        <v>0</v>
      </c>
      <c r="AA355">
        <v>0</v>
      </c>
      <c r="AB355">
        <v>0</v>
      </c>
      <c r="AC355">
        <v>0</v>
      </c>
    </row>
    <row r="356" spans="1:29">
      <c r="A356">
        <v>919</v>
      </c>
      <c r="B356" t="s">
        <v>3706</v>
      </c>
      <c r="C356" t="s">
        <v>834</v>
      </c>
      <c r="D356" t="s">
        <v>3707</v>
      </c>
      <c r="E356" t="s">
        <v>3708</v>
      </c>
      <c r="F356" s="42">
        <v>44486</v>
      </c>
      <c r="G356">
        <v>2021</v>
      </c>
      <c r="H356">
        <v>10</v>
      </c>
      <c r="I356">
        <v>41</v>
      </c>
      <c r="J356">
        <v>20.59</v>
      </c>
      <c r="K356">
        <v>78.959999999999994</v>
      </c>
      <c r="L356">
        <v>1380</v>
      </c>
      <c r="M356" s="47">
        <v>5.33</v>
      </c>
      <c r="N356" s="47">
        <v>1.6</v>
      </c>
      <c r="O356" s="47">
        <v>100.9</v>
      </c>
      <c r="P356" s="47">
        <v>139</v>
      </c>
      <c r="Q356" s="47">
        <v>61.6</v>
      </c>
      <c r="R356">
        <v>32.700000000000003</v>
      </c>
      <c r="S356">
        <v>2.8</v>
      </c>
      <c r="T356">
        <v>26.2</v>
      </c>
      <c r="U356">
        <v>0</v>
      </c>
      <c r="V356">
        <v>48.2</v>
      </c>
      <c r="W356">
        <v>2803</v>
      </c>
      <c r="X356">
        <v>77.599999999999994</v>
      </c>
      <c r="Y356">
        <v>89.2</v>
      </c>
      <c r="Z356">
        <v>0</v>
      </c>
      <c r="AA356">
        <v>0</v>
      </c>
      <c r="AB356">
        <v>0</v>
      </c>
      <c r="AC356">
        <v>0</v>
      </c>
    </row>
    <row r="357" spans="1:29">
      <c r="A357">
        <v>920</v>
      </c>
      <c r="B357" t="s">
        <v>3706</v>
      </c>
      <c r="C357" t="s">
        <v>834</v>
      </c>
      <c r="D357" t="s">
        <v>3707</v>
      </c>
      <c r="E357" t="s">
        <v>3708</v>
      </c>
      <c r="F357" s="42">
        <v>44493</v>
      </c>
      <c r="G357">
        <v>2021</v>
      </c>
      <c r="H357">
        <v>10</v>
      </c>
      <c r="I357">
        <v>42</v>
      </c>
      <c r="J357">
        <v>20.59</v>
      </c>
      <c r="K357">
        <v>78.959999999999994</v>
      </c>
      <c r="L357">
        <v>1380</v>
      </c>
      <c r="M357" s="47">
        <v>5.76</v>
      </c>
      <c r="N357" s="47">
        <v>38.1</v>
      </c>
      <c r="O357" s="47">
        <v>88.5</v>
      </c>
      <c r="P357" s="47">
        <v>110</v>
      </c>
      <c r="Q357" s="47">
        <v>64.3</v>
      </c>
      <c r="R357">
        <v>38.200000000000003</v>
      </c>
      <c r="S357">
        <v>4</v>
      </c>
      <c r="T357">
        <v>22</v>
      </c>
      <c r="U357">
        <v>0</v>
      </c>
      <c r="V357">
        <v>49</v>
      </c>
      <c r="W357">
        <v>2803</v>
      </c>
      <c r="X357">
        <v>70.400000000000006</v>
      </c>
      <c r="Y357">
        <v>88.8</v>
      </c>
      <c r="Z357">
        <v>0</v>
      </c>
      <c r="AA357">
        <v>0</v>
      </c>
      <c r="AB357">
        <v>0</v>
      </c>
      <c r="AC357">
        <v>0</v>
      </c>
    </row>
    <row r="358" spans="1:29">
      <c r="A358">
        <v>921</v>
      </c>
      <c r="B358" t="s">
        <v>3706</v>
      </c>
      <c r="C358" t="s">
        <v>834</v>
      </c>
      <c r="D358" t="s">
        <v>3707</v>
      </c>
      <c r="E358" t="s">
        <v>3708</v>
      </c>
      <c r="F358" s="42">
        <v>44500</v>
      </c>
      <c r="G358">
        <v>2021</v>
      </c>
      <c r="H358">
        <v>10</v>
      </c>
      <c r="I358">
        <v>43</v>
      </c>
      <c r="J358">
        <v>20.59</v>
      </c>
      <c r="K358">
        <v>78.959999999999994</v>
      </c>
      <c r="L358">
        <v>1380</v>
      </c>
      <c r="M358" s="47">
        <v>8.5399999999999991</v>
      </c>
      <c r="N358" s="47">
        <v>0</v>
      </c>
      <c r="O358" s="47">
        <v>128.19999999999999</v>
      </c>
      <c r="P358" s="47">
        <v>190</v>
      </c>
      <c r="Q358" s="47">
        <v>85.8</v>
      </c>
      <c r="R358">
        <v>37.799999999999997</v>
      </c>
      <c r="S358">
        <v>5.7</v>
      </c>
      <c r="T358">
        <v>23.6</v>
      </c>
      <c r="U358">
        <v>0</v>
      </c>
      <c r="V358">
        <v>54.7</v>
      </c>
      <c r="W358">
        <v>2803</v>
      </c>
      <c r="X358">
        <v>64.400000000000006</v>
      </c>
      <c r="Y358">
        <v>94.1</v>
      </c>
      <c r="Z358">
        <v>0</v>
      </c>
      <c r="AA358">
        <v>0</v>
      </c>
      <c r="AB358">
        <v>0</v>
      </c>
      <c r="AC358">
        <v>0</v>
      </c>
    </row>
    <row r="359" spans="1:29">
      <c r="A359">
        <v>922</v>
      </c>
      <c r="B359" t="s">
        <v>3706</v>
      </c>
      <c r="C359" t="s">
        <v>834</v>
      </c>
      <c r="D359" t="s">
        <v>3707</v>
      </c>
      <c r="E359" t="s">
        <v>3708</v>
      </c>
      <c r="F359" s="42">
        <v>44507</v>
      </c>
      <c r="G359">
        <v>2021</v>
      </c>
      <c r="H359">
        <v>11</v>
      </c>
      <c r="I359">
        <v>44</v>
      </c>
      <c r="J359">
        <v>20.59</v>
      </c>
      <c r="K359">
        <v>78.959999999999994</v>
      </c>
      <c r="L359">
        <v>1380</v>
      </c>
      <c r="M359" s="47">
        <v>3.98</v>
      </c>
      <c r="N359" s="47">
        <v>35.9</v>
      </c>
      <c r="O359" s="47">
        <v>82.3</v>
      </c>
      <c r="P359" s="47">
        <v>104</v>
      </c>
      <c r="Q359" s="47">
        <v>60.7</v>
      </c>
      <c r="R359">
        <v>25.8</v>
      </c>
      <c r="S359">
        <v>3.8</v>
      </c>
      <c r="T359">
        <v>26.9</v>
      </c>
      <c r="U359">
        <v>0</v>
      </c>
      <c r="V359">
        <v>46.7</v>
      </c>
      <c r="W359">
        <v>2807</v>
      </c>
      <c r="X359">
        <v>63.9</v>
      </c>
      <c r="Y359">
        <v>89.9</v>
      </c>
      <c r="Z359">
        <v>0</v>
      </c>
      <c r="AA359">
        <v>0</v>
      </c>
      <c r="AB359">
        <v>0</v>
      </c>
      <c r="AC359">
        <v>0</v>
      </c>
    </row>
    <row r="360" spans="1:29">
      <c r="A360">
        <v>923</v>
      </c>
      <c r="B360" t="s">
        <v>3706</v>
      </c>
      <c r="C360" t="s">
        <v>834</v>
      </c>
      <c r="D360" t="s">
        <v>3707</v>
      </c>
      <c r="E360" t="s">
        <v>3708</v>
      </c>
      <c r="F360" s="42">
        <v>44514</v>
      </c>
      <c r="G360">
        <v>2021</v>
      </c>
      <c r="H360">
        <v>11</v>
      </c>
      <c r="I360">
        <v>45</v>
      </c>
      <c r="J360">
        <v>20.59</v>
      </c>
      <c r="K360">
        <v>78.959999999999994</v>
      </c>
      <c r="L360">
        <v>1380</v>
      </c>
      <c r="M360" s="47">
        <v>8.02</v>
      </c>
      <c r="N360" s="47">
        <v>0</v>
      </c>
      <c r="O360" s="47">
        <v>79.8</v>
      </c>
      <c r="P360" s="47">
        <v>124</v>
      </c>
      <c r="Q360" s="47">
        <v>71</v>
      </c>
      <c r="R360">
        <v>25.1</v>
      </c>
      <c r="S360">
        <v>6.3</v>
      </c>
      <c r="T360">
        <v>32.700000000000003</v>
      </c>
      <c r="U360">
        <v>0</v>
      </c>
      <c r="V360">
        <v>50.8</v>
      </c>
      <c r="W360">
        <v>2807</v>
      </c>
      <c r="X360">
        <v>77.400000000000006</v>
      </c>
      <c r="Y360">
        <v>84.7</v>
      </c>
      <c r="Z360">
        <v>0</v>
      </c>
      <c r="AA360">
        <v>0</v>
      </c>
      <c r="AB360">
        <v>0</v>
      </c>
      <c r="AC360">
        <v>0</v>
      </c>
    </row>
    <row r="361" spans="1:29">
      <c r="A361">
        <v>924</v>
      </c>
      <c r="B361" t="s">
        <v>3706</v>
      </c>
      <c r="C361" t="s">
        <v>834</v>
      </c>
      <c r="D361" t="s">
        <v>3707</v>
      </c>
      <c r="E361" t="s">
        <v>3708</v>
      </c>
      <c r="F361" s="42">
        <v>44521</v>
      </c>
      <c r="G361">
        <v>2021</v>
      </c>
      <c r="H361">
        <v>11</v>
      </c>
      <c r="I361">
        <v>46</v>
      </c>
      <c r="J361">
        <v>20.59</v>
      </c>
      <c r="K361">
        <v>78.959999999999994</v>
      </c>
      <c r="L361">
        <v>1380</v>
      </c>
      <c r="M361" s="47">
        <v>8.01</v>
      </c>
      <c r="N361" s="47">
        <v>95.9</v>
      </c>
      <c r="O361" s="47">
        <v>95.3</v>
      </c>
      <c r="P361" s="47">
        <v>137</v>
      </c>
      <c r="Q361" s="47">
        <v>83.9</v>
      </c>
      <c r="R361">
        <v>22.7</v>
      </c>
      <c r="S361">
        <v>4.3</v>
      </c>
      <c r="T361">
        <v>24.4</v>
      </c>
      <c r="U361">
        <v>0</v>
      </c>
      <c r="V361">
        <v>49.4</v>
      </c>
      <c r="W361">
        <v>2807</v>
      </c>
      <c r="X361">
        <v>75.3</v>
      </c>
      <c r="Y361">
        <v>84.6</v>
      </c>
      <c r="Z361">
        <v>0</v>
      </c>
      <c r="AA361">
        <v>0</v>
      </c>
      <c r="AB361">
        <v>0</v>
      </c>
      <c r="AC361">
        <v>0</v>
      </c>
    </row>
    <row r="362" spans="1:29">
      <c r="A362">
        <v>925</v>
      </c>
      <c r="B362" t="s">
        <v>3706</v>
      </c>
      <c r="C362" t="s">
        <v>834</v>
      </c>
      <c r="D362" t="s">
        <v>3707</v>
      </c>
      <c r="E362" t="s">
        <v>3708</v>
      </c>
      <c r="F362" s="42">
        <v>44528</v>
      </c>
      <c r="G362">
        <v>2021</v>
      </c>
      <c r="H362">
        <v>11</v>
      </c>
      <c r="I362">
        <v>47</v>
      </c>
      <c r="J362">
        <v>20.59</v>
      </c>
      <c r="K362">
        <v>78.959999999999994</v>
      </c>
      <c r="L362">
        <v>1380</v>
      </c>
      <c r="M362" s="47">
        <v>9.07</v>
      </c>
      <c r="N362" s="47">
        <v>58.2</v>
      </c>
      <c r="O362" s="47">
        <v>131.80000000000001</v>
      </c>
      <c r="P362" s="47">
        <v>208</v>
      </c>
      <c r="Q362" s="47">
        <v>90.8</v>
      </c>
      <c r="R362">
        <v>28.6</v>
      </c>
      <c r="S362">
        <v>0.7</v>
      </c>
      <c r="T362">
        <v>25.6</v>
      </c>
      <c r="U362">
        <v>0</v>
      </c>
      <c r="V362">
        <v>49.3</v>
      </c>
      <c r="W362">
        <v>2807</v>
      </c>
      <c r="X362">
        <v>74.599999999999994</v>
      </c>
      <c r="Y362">
        <v>93.7</v>
      </c>
      <c r="Z362">
        <v>0</v>
      </c>
      <c r="AA362">
        <v>0</v>
      </c>
      <c r="AB362">
        <v>0</v>
      </c>
      <c r="AC362">
        <v>0</v>
      </c>
    </row>
    <row r="363" spans="1:29">
      <c r="A363">
        <v>926</v>
      </c>
      <c r="B363" t="s">
        <v>3706</v>
      </c>
      <c r="C363" t="s">
        <v>834</v>
      </c>
      <c r="D363" t="s">
        <v>3707</v>
      </c>
      <c r="E363" t="s">
        <v>3708</v>
      </c>
      <c r="F363" s="42">
        <v>44535</v>
      </c>
      <c r="G363">
        <v>2021</v>
      </c>
      <c r="H363">
        <v>12</v>
      </c>
      <c r="I363">
        <v>48</v>
      </c>
      <c r="J363">
        <v>20.59</v>
      </c>
      <c r="K363">
        <v>78.959999999999994</v>
      </c>
      <c r="L363">
        <v>1380</v>
      </c>
      <c r="M363" s="47">
        <v>7.01</v>
      </c>
      <c r="N363" s="47">
        <v>32.200000000000003</v>
      </c>
      <c r="O363" s="47">
        <v>94.6</v>
      </c>
      <c r="P363" s="47">
        <v>127</v>
      </c>
      <c r="Q363" s="47">
        <v>77</v>
      </c>
      <c r="R363">
        <v>37.799999999999997</v>
      </c>
      <c r="S363">
        <v>5</v>
      </c>
      <c r="T363">
        <v>22.8</v>
      </c>
      <c r="U363">
        <v>0</v>
      </c>
      <c r="V363">
        <v>50.2</v>
      </c>
      <c r="W363">
        <v>2811</v>
      </c>
      <c r="X363">
        <v>72.8</v>
      </c>
      <c r="Y363">
        <v>86</v>
      </c>
      <c r="Z363">
        <v>0</v>
      </c>
      <c r="AA363">
        <v>0</v>
      </c>
      <c r="AB363">
        <v>0</v>
      </c>
      <c r="AC363">
        <v>0</v>
      </c>
    </row>
    <row r="364" spans="1:29">
      <c r="A364">
        <v>927</v>
      </c>
      <c r="B364" t="s">
        <v>3706</v>
      </c>
      <c r="C364" t="s">
        <v>834</v>
      </c>
      <c r="D364" t="s">
        <v>3707</v>
      </c>
      <c r="E364" t="s">
        <v>3708</v>
      </c>
      <c r="F364" s="42">
        <v>44542</v>
      </c>
      <c r="G364">
        <v>2021</v>
      </c>
      <c r="H364">
        <v>12</v>
      </c>
      <c r="I364">
        <v>49</v>
      </c>
      <c r="J364">
        <v>20.59</v>
      </c>
      <c r="K364">
        <v>78.959999999999994</v>
      </c>
      <c r="L364">
        <v>1380</v>
      </c>
      <c r="M364" s="47">
        <v>9.51</v>
      </c>
      <c r="N364" s="47">
        <v>62.4</v>
      </c>
      <c r="O364" s="47">
        <v>106</v>
      </c>
      <c r="P364" s="47">
        <v>166</v>
      </c>
      <c r="Q364" s="47">
        <v>102.9</v>
      </c>
      <c r="R364">
        <v>37.200000000000003</v>
      </c>
      <c r="S364">
        <v>4.7</v>
      </c>
      <c r="T364">
        <v>25</v>
      </c>
      <c r="U364">
        <v>0</v>
      </c>
      <c r="V364">
        <v>47.5</v>
      </c>
      <c r="W364">
        <v>2811</v>
      </c>
      <c r="X364">
        <v>65.3</v>
      </c>
      <c r="Y364">
        <v>87.2</v>
      </c>
      <c r="Z364">
        <v>0</v>
      </c>
      <c r="AA364">
        <v>0</v>
      </c>
      <c r="AB364">
        <v>0</v>
      </c>
      <c r="AC364">
        <v>0</v>
      </c>
    </row>
    <row r="365" spans="1:29">
      <c r="A365">
        <v>928</v>
      </c>
      <c r="B365" t="s">
        <v>3706</v>
      </c>
      <c r="C365" t="s">
        <v>834</v>
      </c>
      <c r="D365" t="s">
        <v>3707</v>
      </c>
      <c r="E365" t="s">
        <v>3708</v>
      </c>
      <c r="F365" s="42">
        <v>44549</v>
      </c>
      <c r="G365">
        <v>2021</v>
      </c>
      <c r="H365">
        <v>12</v>
      </c>
      <c r="I365">
        <v>50</v>
      </c>
      <c r="J365">
        <v>20.59</v>
      </c>
      <c r="K365">
        <v>78.959999999999994</v>
      </c>
      <c r="L365">
        <v>1380</v>
      </c>
      <c r="M365" s="47">
        <v>12.45</v>
      </c>
      <c r="N365" s="47">
        <v>111.8</v>
      </c>
      <c r="O365" s="47">
        <v>116.4</v>
      </c>
      <c r="P365" s="47">
        <v>175</v>
      </c>
      <c r="Q365" s="47">
        <v>84.9</v>
      </c>
      <c r="R365">
        <v>25.2</v>
      </c>
      <c r="S365">
        <v>5.8</v>
      </c>
      <c r="T365">
        <v>30.5</v>
      </c>
      <c r="U365">
        <v>0</v>
      </c>
      <c r="V365">
        <v>50.8</v>
      </c>
      <c r="W365">
        <v>2811</v>
      </c>
      <c r="X365">
        <v>62.3</v>
      </c>
      <c r="Y365">
        <v>93.5</v>
      </c>
      <c r="Z365">
        <v>0</v>
      </c>
      <c r="AA365">
        <v>0</v>
      </c>
      <c r="AB365">
        <v>0</v>
      </c>
      <c r="AC365">
        <v>0</v>
      </c>
    </row>
    <row r="366" spans="1:29">
      <c r="A366">
        <v>929</v>
      </c>
      <c r="B366" t="s">
        <v>3706</v>
      </c>
      <c r="C366" t="s">
        <v>834</v>
      </c>
      <c r="D366" t="s">
        <v>3707</v>
      </c>
      <c r="E366" t="s">
        <v>3708</v>
      </c>
      <c r="F366" s="42">
        <v>44556</v>
      </c>
      <c r="G366">
        <v>2021</v>
      </c>
      <c r="H366">
        <v>12</v>
      </c>
      <c r="I366">
        <v>51</v>
      </c>
      <c r="J366">
        <v>20.59</v>
      </c>
      <c r="K366">
        <v>78.959999999999994</v>
      </c>
      <c r="L366">
        <v>1380</v>
      </c>
      <c r="M366" s="47">
        <v>9.86</v>
      </c>
      <c r="N366" s="47">
        <v>50.8</v>
      </c>
      <c r="O366" s="47">
        <v>91.7</v>
      </c>
      <c r="P366" s="47">
        <v>133</v>
      </c>
      <c r="Q366" s="47">
        <v>74.900000000000006</v>
      </c>
      <c r="R366">
        <v>25.6</v>
      </c>
      <c r="S366">
        <v>2.7</v>
      </c>
      <c r="T366">
        <v>23.9</v>
      </c>
      <c r="U366">
        <v>0</v>
      </c>
      <c r="V366">
        <v>51.4</v>
      </c>
      <c r="W366">
        <v>2811</v>
      </c>
      <c r="X366">
        <v>68.400000000000006</v>
      </c>
      <c r="Y366">
        <v>95.7</v>
      </c>
      <c r="Z366">
        <v>0</v>
      </c>
      <c r="AA366">
        <v>0</v>
      </c>
      <c r="AB366">
        <v>0</v>
      </c>
      <c r="AC366">
        <v>0</v>
      </c>
    </row>
    <row r="367" spans="1:29">
      <c r="A367">
        <v>930</v>
      </c>
      <c r="B367" t="s">
        <v>3706</v>
      </c>
      <c r="C367" t="s">
        <v>834</v>
      </c>
      <c r="D367" t="s">
        <v>3707</v>
      </c>
      <c r="E367" t="s">
        <v>3708</v>
      </c>
      <c r="F367" s="42">
        <v>44563</v>
      </c>
      <c r="G367">
        <v>2022</v>
      </c>
      <c r="H367">
        <v>1</v>
      </c>
      <c r="I367">
        <v>52</v>
      </c>
      <c r="J367">
        <v>20.59</v>
      </c>
      <c r="K367">
        <v>78.959999999999994</v>
      </c>
      <c r="L367">
        <v>1380</v>
      </c>
      <c r="M367" s="47">
        <v>9.8800000000000008</v>
      </c>
      <c r="N367" s="47">
        <v>99.5</v>
      </c>
      <c r="O367" s="47">
        <v>89.2</v>
      </c>
      <c r="P367" s="47">
        <v>111</v>
      </c>
      <c r="Q367" s="47">
        <v>76.8</v>
      </c>
      <c r="R367">
        <v>32</v>
      </c>
      <c r="S367">
        <v>1.6</v>
      </c>
      <c r="T367">
        <v>17.8</v>
      </c>
      <c r="U367">
        <v>0</v>
      </c>
      <c r="V367">
        <v>49.6</v>
      </c>
      <c r="W367">
        <v>2815</v>
      </c>
      <c r="X367">
        <v>68.8</v>
      </c>
      <c r="Y367">
        <v>87.9</v>
      </c>
      <c r="Z367">
        <v>0</v>
      </c>
      <c r="AA367">
        <v>0</v>
      </c>
      <c r="AB367">
        <v>0</v>
      </c>
      <c r="AC367">
        <v>0</v>
      </c>
    </row>
    <row r="368" spans="1:29">
      <c r="A368">
        <v>931</v>
      </c>
      <c r="B368" t="s">
        <v>3706</v>
      </c>
      <c r="C368" t="s">
        <v>834</v>
      </c>
      <c r="D368" t="s">
        <v>3707</v>
      </c>
      <c r="E368" t="s">
        <v>3708</v>
      </c>
      <c r="F368" s="42">
        <v>44570</v>
      </c>
      <c r="G368">
        <v>2022</v>
      </c>
      <c r="H368">
        <v>1</v>
      </c>
      <c r="I368">
        <v>1</v>
      </c>
      <c r="J368">
        <v>20.59</v>
      </c>
      <c r="K368">
        <v>78.959999999999994</v>
      </c>
      <c r="L368">
        <v>1380</v>
      </c>
      <c r="M368" s="47">
        <v>11.82</v>
      </c>
      <c r="N368" s="47">
        <v>102.2</v>
      </c>
      <c r="O368" s="47">
        <v>90.8</v>
      </c>
      <c r="P368" s="47">
        <v>111</v>
      </c>
      <c r="Q368" s="47">
        <v>72.5</v>
      </c>
      <c r="R368">
        <v>24.3</v>
      </c>
      <c r="S368">
        <v>5.8</v>
      </c>
      <c r="T368">
        <v>26.6</v>
      </c>
      <c r="U368">
        <v>0</v>
      </c>
      <c r="V368">
        <v>54.5</v>
      </c>
      <c r="W368">
        <v>2815</v>
      </c>
      <c r="X368">
        <v>73.8</v>
      </c>
      <c r="Y368">
        <v>84.4</v>
      </c>
      <c r="Z368">
        <v>0</v>
      </c>
      <c r="AA368">
        <v>0</v>
      </c>
      <c r="AB368">
        <v>0</v>
      </c>
      <c r="AC368">
        <v>0</v>
      </c>
    </row>
    <row r="369" spans="1:29">
      <c r="A369">
        <v>932</v>
      </c>
      <c r="B369" t="s">
        <v>3706</v>
      </c>
      <c r="C369" t="s">
        <v>834</v>
      </c>
      <c r="D369" t="s">
        <v>3707</v>
      </c>
      <c r="E369" t="s">
        <v>3708</v>
      </c>
      <c r="F369" s="42">
        <v>44577</v>
      </c>
      <c r="G369">
        <v>2022</v>
      </c>
      <c r="H369">
        <v>1</v>
      </c>
      <c r="I369">
        <v>2</v>
      </c>
      <c r="J369">
        <v>20.59</v>
      </c>
      <c r="K369">
        <v>78.959999999999994</v>
      </c>
      <c r="L369">
        <v>1380</v>
      </c>
      <c r="M369" s="47">
        <v>14.87</v>
      </c>
      <c r="N369" s="47">
        <v>56.6</v>
      </c>
      <c r="O369" s="47">
        <v>117.4</v>
      </c>
      <c r="P369" s="47">
        <v>170</v>
      </c>
      <c r="Q369" s="47">
        <v>84.2</v>
      </c>
      <c r="R369">
        <v>35.700000000000003</v>
      </c>
      <c r="S369">
        <v>2.9</v>
      </c>
      <c r="T369">
        <v>25.3</v>
      </c>
      <c r="U369">
        <v>11.5</v>
      </c>
      <c r="V369">
        <v>51.3</v>
      </c>
      <c r="W369">
        <v>2815</v>
      </c>
      <c r="X369">
        <v>71.400000000000006</v>
      </c>
      <c r="Y369">
        <v>81.900000000000006</v>
      </c>
      <c r="Z369">
        <v>0</v>
      </c>
      <c r="AA369">
        <v>0</v>
      </c>
      <c r="AB369">
        <v>0</v>
      </c>
      <c r="AC369">
        <v>0</v>
      </c>
    </row>
    <row r="370" spans="1:29">
      <c r="A370">
        <v>933</v>
      </c>
      <c r="B370" t="s">
        <v>3706</v>
      </c>
      <c r="C370" t="s">
        <v>834</v>
      </c>
      <c r="D370" t="s">
        <v>3707</v>
      </c>
      <c r="E370" t="s">
        <v>3708</v>
      </c>
      <c r="F370" s="42">
        <v>44584</v>
      </c>
      <c r="G370">
        <v>2022</v>
      </c>
      <c r="H370">
        <v>1</v>
      </c>
      <c r="I370">
        <v>3</v>
      </c>
      <c r="J370">
        <v>20.59</v>
      </c>
      <c r="K370">
        <v>78.959999999999994</v>
      </c>
      <c r="L370">
        <v>1380</v>
      </c>
      <c r="M370" s="47">
        <v>13.55</v>
      </c>
      <c r="N370" s="47">
        <v>70.7</v>
      </c>
      <c r="O370" s="47">
        <v>180.1</v>
      </c>
      <c r="P370" s="47">
        <v>292</v>
      </c>
      <c r="Q370" s="47">
        <v>96.1</v>
      </c>
      <c r="R370">
        <v>34.299999999999997</v>
      </c>
      <c r="S370">
        <v>7.3</v>
      </c>
      <c r="T370">
        <v>29</v>
      </c>
      <c r="U370">
        <v>4</v>
      </c>
      <c r="V370">
        <v>48.7</v>
      </c>
      <c r="W370">
        <v>2815</v>
      </c>
      <c r="X370">
        <v>76.3</v>
      </c>
      <c r="Y370">
        <v>89.3</v>
      </c>
      <c r="Z370">
        <v>0</v>
      </c>
      <c r="AA370">
        <v>0</v>
      </c>
      <c r="AB370">
        <v>0</v>
      </c>
      <c r="AC370">
        <v>0</v>
      </c>
    </row>
    <row r="371" spans="1:29">
      <c r="A371">
        <v>934</v>
      </c>
      <c r="B371" t="s">
        <v>3706</v>
      </c>
      <c r="C371" t="s">
        <v>834</v>
      </c>
      <c r="D371" t="s">
        <v>3707</v>
      </c>
      <c r="E371" t="s">
        <v>3708</v>
      </c>
      <c r="F371" s="42">
        <v>44591</v>
      </c>
      <c r="G371">
        <v>2022</v>
      </c>
      <c r="H371">
        <v>1</v>
      </c>
      <c r="I371">
        <v>4</v>
      </c>
      <c r="J371">
        <v>20.59</v>
      </c>
      <c r="K371">
        <v>78.959999999999994</v>
      </c>
      <c r="L371">
        <v>1380</v>
      </c>
      <c r="M371" s="47">
        <v>16.04</v>
      </c>
      <c r="N371" s="47">
        <v>110.7</v>
      </c>
      <c r="O371" s="47">
        <v>105.1</v>
      </c>
      <c r="P371" s="47">
        <v>170</v>
      </c>
      <c r="Q371" s="47">
        <v>61</v>
      </c>
      <c r="R371">
        <v>34.4</v>
      </c>
      <c r="S371">
        <v>5.7</v>
      </c>
      <c r="T371">
        <v>33.4</v>
      </c>
      <c r="U371">
        <v>0</v>
      </c>
      <c r="V371">
        <v>51.3</v>
      </c>
      <c r="W371">
        <v>2815</v>
      </c>
      <c r="X371">
        <v>77.8</v>
      </c>
      <c r="Y371">
        <v>90.3</v>
      </c>
      <c r="Z371">
        <v>0</v>
      </c>
      <c r="AA371">
        <v>0</v>
      </c>
      <c r="AB371">
        <v>0</v>
      </c>
      <c r="AC371">
        <v>0</v>
      </c>
    </row>
    <row r="372" spans="1:29">
      <c r="A372">
        <v>935</v>
      </c>
      <c r="B372" t="s">
        <v>3706</v>
      </c>
      <c r="C372" t="s">
        <v>834</v>
      </c>
      <c r="D372" t="s">
        <v>3707</v>
      </c>
      <c r="E372" t="s">
        <v>3708</v>
      </c>
      <c r="F372" s="42">
        <v>44598</v>
      </c>
      <c r="G372">
        <v>2022</v>
      </c>
      <c r="H372">
        <v>2</v>
      </c>
      <c r="I372">
        <v>5</v>
      </c>
      <c r="J372">
        <v>20.59</v>
      </c>
      <c r="K372">
        <v>78.959999999999994</v>
      </c>
      <c r="L372">
        <v>1380</v>
      </c>
      <c r="M372" s="47">
        <v>20.9</v>
      </c>
      <c r="N372" s="47">
        <v>115.8</v>
      </c>
      <c r="O372" s="47">
        <v>102.9</v>
      </c>
      <c r="P372" s="47">
        <v>152</v>
      </c>
      <c r="Q372" s="47">
        <v>65.7</v>
      </c>
      <c r="R372">
        <v>32.299999999999997</v>
      </c>
      <c r="S372">
        <v>27.1</v>
      </c>
      <c r="T372">
        <v>22.7</v>
      </c>
      <c r="U372">
        <v>15.9</v>
      </c>
      <c r="V372">
        <v>50.7</v>
      </c>
      <c r="W372">
        <v>2820</v>
      </c>
      <c r="X372">
        <v>64.7</v>
      </c>
      <c r="Y372">
        <v>81.900000000000006</v>
      </c>
      <c r="Z372">
        <v>0</v>
      </c>
      <c r="AA372">
        <v>0</v>
      </c>
      <c r="AB372">
        <v>0</v>
      </c>
      <c r="AC372">
        <v>0</v>
      </c>
    </row>
    <row r="373" spans="1:29">
      <c r="A373">
        <v>936</v>
      </c>
      <c r="B373" t="s">
        <v>3706</v>
      </c>
      <c r="C373" t="s">
        <v>834</v>
      </c>
      <c r="D373" t="s">
        <v>3707</v>
      </c>
      <c r="E373" t="s">
        <v>3708</v>
      </c>
      <c r="F373" s="42">
        <v>44605</v>
      </c>
      <c r="G373">
        <v>2022</v>
      </c>
      <c r="H373">
        <v>2</v>
      </c>
      <c r="I373">
        <v>6</v>
      </c>
      <c r="J373">
        <v>20.59</v>
      </c>
      <c r="K373">
        <v>78.959999999999994</v>
      </c>
      <c r="L373">
        <v>1380</v>
      </c>
      <c r="M373" s="47">
        <v>18.34</v>
      </c>
      <c r="N373" s="47">
        <v>122.8</v>
      </c>
      <c r="O373" s="47">
        <v>128.9</v>
      </c>
      <c r="P373" s="47">
        <v>189</v>
      </c>
      <c r="Q373" s="47">
        <v>109.7</v>
      </c>
      <c r="R373">
        <v>32.4</v>
      </c>
      <c r="S373">
        <v>2.4</v>
      </c>
      <c r="T373">
        <v>29.3</v>
      </c>
      <c r="U373">
        <v>18.8</v>
      </c>
      <c r="V373">
        <v>48.8</v>
      </c>
      <c r="W373">
        <v>2820</v>
      </c>
      <c r="X373">
        <v>74.8</v>
      </c>
      <c r="Y373">
        <v>92</v>
      </c>
      <c r="Z373">
        <v>1</v>
      </c>
      <c r="AA373">
        <v>0</v>
      </c>
      <c r="AB373">
        <v>0</v>
      </c>
      <c r="AC373">
        <v>1</v>
      </c>
    </row>
    <row r="374" spans="1:29">
      <c r="A374">
        <v>937</v>
      </c>
      <c r="B374" t="s">
        <v>3706</v>
      </c>
      <c r="C374" t="s">
        <v>834</v>
      </c>
      <c r="D374" t="s">
        <v>3707</v>
      </c>
      <c r="E374" t="s">
        <v>3708</v>
      </c>
      <c r="F374" s="42">
        <v>44612</v>
      </c>
      <c r="G374">
        <v>2022</v>
      </c>
      <c r="H374">
        <v>2</v>
      </c>
      <c r="I374">
        <v>7</v>
      </c>
      <c r="J374">
        <v>20.59</v>
      </c>
      <c r="K374">
        <v>78.959999999999994</v>
      </c>
      <c r="L374">
        <v>1380</v>
      </c>
      <c r="M374" s="47">
        <v>21.99</v>
      </c>
      <c r="N374" s="47">
        <v>45.8</v>
      </c>
      <c r="O374" s="47">
        <v>132.9</v>
      </c>
      <c r="P374" s="47">
        <v>186</v>
      </c>
      <c r="Q374" s="47">
        <v>89.4</v>
      </c>
      <c r="R374">
        <v>29.2</v>
      </c>
      <c r="S374">
        <v>39.9</v>
      </c>
      <c r="T374">
        <v>28.3</v>
      </c>
      <c r="U374">
        <v>27.8</v>
      </c>
      <c r="V374">
        <v>52.1</v>
      </c>
      <c r="W374">
        <v>2820</v>
      </c>
      <c r="X374">
        <v>70.599999999999994</v>
      </c>
      <c r="Y374">
        <v>84.2</v>
      </c>
      <c r="Z374">
        <v>1</v>
      </c>
      <c r="AA374">
        <v>0</v>
      </c>
      <c r="AB374">
        <v>0</v>
      </c>
      <c r="AC374">
        <v>1</v>
      </c>
    </row>
    <row r="375" spans="1:29">
      <c r="A375">
        <v>938</v>
      </c>
      <c r="B375" t="s">
        <v>3706</v>
      </c>
      <c r="C375" t="s">
        <v>834</v>
      </c>
      <c r="D375" t="s">
        <v>3707</v>
      </c>
      <c r="E375" t="s">
        <v>3708</v>
      </c>
      <c r="F375" s="42">
        <v>44619</v>
      </c>
      <c r="G375">
        <v>2022</v>
      </c>
      <c r="H375">
        <v>2</v>
      </c>
      <c r="I375">
        <v>8</v>
      </c>
      <c r="J375">
        <v>20.59</v>
      </c>
      <c r="K375">
        <v>78.959999999999994</v>
      </c>
      <c r="L375">
        <v>1380</v>
      </c>
      <c r="M375" s="47">
        <v>21.09</v>
      </c>
      <c r="N375" s="47">
        <v>127.7</v>
      </c>
      <c r="O375" s="47">
        <v>84.4</v>
      </c>
      <c r="P375" s="47">
        <v>126</v>
      </c>
      <c r="Q375" s="47">
        <v>70.3</v>
      </c>
      <c r="R375">
        <v>37.799999999999997</v>
      </c>
      <c r="S375">
        <v>32.4</v>
      </c>
      <c r="T375">
        <v>21.9</v>
      </c>
      <c r="U375">
        <v>33.6</v>
      </c>
      <c r="V375">
        <v>45</v>
      </c>
      <c r="W375">
        <v>2820</v>
      </c>
      <c r="X375">
        <v>67.400000000000006</v>
      </c>
      <c r="Y375">
        <v>92.5</v>
      </c>
      <c r="Z375">
        <v>2</v>
      </c>
      <c r="AA375">
        <v>0</v>
      </c>
      <c r="AB375">
        <v>0</v>
      </c>
      <c r="AC375">
        <v>2</v>
      </c>
    </row>
    <row r="376" spans="1:29">
      <c r="A376">
        <v>939</v>
      </c>
      <c r="B376" t="s">
        <v>3706</v>
      </c>
      <c r="C376" t="s">
        <v>834</v>
      </c>
      <c r="D376" t="s">
        <v>3707</v>
      </c>
      <c r="E376" t="s">
        <v>3708</v>
      </c>
      <c r="F376" s="42">
        <v>44626</v>
      </c>
      <c r="G376">
        <v>2022</v>
      </c>
      <c r="H376">
        <v>3</v>
      </c>
      <c r="I376">
        <v>9</v>
      </c>
      <c r="J376">
        <v>20.59</v>
      </c>
      <c r="K376">
        <v>78.959999999999994</v>
      </c>
      <c r="L376">
        <v>1380</v>
      </c>
      <c r="M376" s="47">
        <v>19.760000000000002</v>
      </c>
      <c r="N376" s="47">
        <v>106.7</v>
      </c>
      <c r="O376" s="47">
        <v>94.4</v>
      </c>
      <c r="P376" s="47">
        <v>118</v>
      </c>
      <c r="Q376" s="47">
        <v>83.9</v>
      </c>
      <c r="R376">
        <v>35.799999999999997</v>
      </c>
      <c r="S376">
        <v>6.5</v>
      </c>
      <c r="T376">
        <v>30.2</v>
      </c>
      <c r="U376">
        <v>23.2</v>
      </c>
      <c r="V376">
        <v>51.9</v>
      </c>
      <c r="W376">
        <v>2824</v>
      </c>
      <c r="X376">
        <v>71.900000000000006</v>
      </c>
      <c r="Y376">
        <v>90.7</v>
      </c>
      <c r="Z376">
        <v>1</v>
      </c>
      <c r="AA376">
        <v>0</v>
      </c>
      <c r="AB376">
        <v>0</v>
      </c>
      <c r="AC376">
        <v>1</v>
      </c>
    </row>
    <row r="377" spans="1:29">
      <c r="A377">
        <v>940</v>
      </c>
      <c r="B377" t="s">
        <v>3706</v>
      </c>
      <c r="C377" t="s">
        <v>834</v>
      </c>
      <c r="D377" t="s">
        <v>3707</v>
      </c>
      <c r="E377" t="s">
        <v>3708</v>
      </c>
      <c r="F377" s="42">
        <v>44633</v>
      </c>
      <c r="G377">
        <v>2022</v>
      </c>
      <c r="H377">
        <v>3</v>
      </c>
      <c r="I377">
        <v>10</v>
      </c>
      <c r="J377">
        <v>20.59</v>
      </c>
      <c r="K377">
        <v>78.959999999999994</v>
      </c>
      <c r="L377">
        <v>1380</v>
      </c>
      <c r="M377" s="47">
        <v>17.2</v>
      </c>
      <c r="N377" s="47">
        <v>165.4</v>
      </c>
      <c r="O377" s="47">
        <v>86.8</v>
      </c>
      <c r="P377" s="47">
        <v>136</v>
      </c>
      <c r="Q377" s="47">
        <v>70</v>
      </c>
      <c r="R377">
        <v>16.7</v>
      </c>
      <c r="S377">
        <v>6.2</v>
      </c>
      <c r="T377">
        <v>29.8</v>
      </c>
      <c r="U377">
        <v>9.4</v>
      </c>
      <c r="V377">
        <v>43.7</v>
      </c>
      <c r="W377">
        <v>2824</v>
      </c>
      <c r="X377">
        <v>67</v>
      </c>
      <c r="Y377">
        <v>88.3</v>
      </c>
      <c r="Z377">
        <v>0</v>
      </c>
      <c r="AA377">
        <v>0</v>
      </c>
      <c r="AB377">
        <v>0</v>
      </c>
      <c r="AC377">
        <v>0</v>
      </c>
    </row>
    <row r="378" spans="1:29">
      <c r="A378">
        <v>941</v>
      </c>
      <c r="B378" t="s">
        <v>3706</v>
      </c>
      <c r="C378" t="s">
        <v>834</v>
      </c>
      <c r="D378" t="s">
        <v>3707</v>
      </c>
      <c r="E378" t="s">
        <v>3708</v>
      </c>
      <c r="F378" s="42">
        <v>44640</v>
      </c>
      <c r="G378">
        <v>2022</v>
      </c>
      <c r="H378">
        <v>3</v>
      </c>
      <c r="I378">
        <v>11</v>
      </c>
      <c r="J378">
        <v>20.59</v>
      </c>
      <c r="K378">
        <v>78.959999999999994</v>
      </c>
      <c r="L378">
        <v>1380</v>
      </c>
      <c r="M378" s="47">
        <v>19.95</v>
      </c>
      <c r="N378" s="47">
        <v>98.1</v>
      </c>
      <c r="O378" s="47">
        <v>71.2</v>
      </c>
      <c r="P378" s="47">
        <v>92</v>
      </c>
      <c r="Q378" s="47">
        <v>71.7</v>
      </c>
      <c r="R378">
        <v>36.5</v>
      </c>
      <c r="S378">
        <v>7.8</v>
      </c>
      <c r="T378">
        <v>21.9</v>
      </c>
      <c r="U378">
        <v>39.9</v>
      </c>
      <c r="V378">
        <v>49</v>
      </c>
      <c r="W378">
        <v>2824</v>
      </c>
      <c r="X378">
        <v>84.4</v>
      </c>
      <c r="Y378">
        <v>93.9</v>
      </c>
      <c r="Z378">
        <v>4</v>
      </c>
      <c r="AA378">
        <v>0</v>
      </c>
      <c r="AB378">
        <v>0</v>
      </c>
      <c r="AC378">
        <v>4</v>
      </c>
    </row>
    <row r="379" spans="1:29">
      <c r="A379">
        <v>942</v>
      </c>
      <c r="B379" t="s">
        <v>3706</v>
      </c>
      <c r="C379" t="s">
        <v>834</v>
      </c>
      <c r="D379" t="s">
        <v>3707</v>
      </c>
      <c r="E379" t="s">
        <v>3708</v>
      </c>
      <c r="F379" s="42">
        <v>44647</v>
      </c>
      <c r="G379">
        <v>2022</v>
      </c>
      <c r="H379">
        <v>3</v>
      </c>
      <c r="I379">
        <v>12</v>
      </c>
      <c r="J379">
        <v>20.59</v>
      </c>
      <c r="K379">
        <v>78.959999999999994</v>
      </c>
      <c r="L379">
        <v>1380</v>
      </c>
      <c r="M379" s="47">
        <v>22.5</v>
      </c>
      <c r="N379" s="47">
        <v>145.9</v>
      </c>
      <c r="O379" s="47">
        <v>88</v>
      </c>
      <c r="P379" s="47">
        <v>110</v>
      </c>
      <c r="Q379" s="47">
        <v>101.8</v>
      </c>
      <c r="R379">
        <v>30.2</v>
      </c>
      <c r="S379">
        <v>28.5</v>
      </c>
      <c r="T379">
        <v>24</v>
      </c>
      <c r="U379">
        <v>38.9</v>
      </c>
      <c r="V379">
        <v>52.8</v>
      </c>
      <c r="W379">
        <v>2824</v>
      </c>
      <c r="X379">
        <v>68.2</v>
      </c>
      <c r="Y379">
        <v>93.4</v>
      </c>
      <c r="Z379">
        <v>3</v>
      </c>
      <c r="AA379">
        <v>0</v>
      </c>
      <c r="AB379">
        <v>0</v>
      </c>
      <c r="AC379">
        <v>3</v>
      </c>
    </row>
    <row r="380" spans="1:29">
      <c r="A380">
        <v>943</v>
      </c>
      <c r="B380" t="s">
        <v>3706</v>
      </c>
      <c r="C380" t="s">
        <v>834</v>
      </c>
      <c r="D380" t="s">
        <v>3707</v>
      </c>
      <c r="E380" t="s">
        <v>3708</v>
      </c>
      <c r="F380" s="42">
        <v>44654</v>
      </c>
      <c r="G380">
        <v>2022</v>
      </c>
      <c r="H380">
        <v>4</v>
      </c>
      <c r="I380">
        <v>13</v>
      </c>
      <c r="J380">
        <v>20.59</v>
      </c>
      <c r="K380">
        <v>78.959999999999994</v>
      </c>
      <c r="L380">
        <v>1380</v>
      </c>
      <c r="M380" s="47">
        <v>22.42</v>
      </c>
      <c r="N380" s="47">
        <v>121.5</v>
      </c>
      <c r="O380" s="47">
        <v>105.9</v>
      </c>
      <c r="P380" s="47">
        <v>169</v>
      </c>
      <c r="Q380" s="47">
        <v>65</v>
      </c>
      <c r="R380">
        <v>21</v>
      </c>
      <c r="S380">
        <v>33.9</v>
      </c>
      <c r="T380">
        <v>24.8</v>
      </c>
      <c r="U380">
        <v>19.100000000000001</v>
      </c>
      <c r="V380">
        <v>54.7</v>
      </c>
      <c r="W380">
        <v>2828</v>
      </c>
      <c r="X380">
        <v>71</v>
      </c>
      <c r="Y380">
        <v>83</v>
      </c>
      <c r="Z380">
        <v>0</v>
      </c>
      <c r="AA380">
        <v>0</v>
      </c>
      <c r="AB380">
        <v>0</v>
      </c>
      <c r="AC380">
        <v>0</v>
      </c>
    </row>
    <row r="381" spans="1:29">
      <c r="A381">
        <v>944</v>
      </c>
      <c r="B381" t="s">
        <v>3706</v>
      </c>
      <c r="C381" t="s">
        <v>834</v>
      </c>
      <c r="D381" t="s">
        <v>3707</v>
      </c>
      <c r="E381" t="s">
        <v>3708</v>
      </c>
      <c r="F381" s="42">
        <v>44661</v>
      </c>
      <c r="G381">
        <v>2022</v>
      </c>
      <c r="H381">
        <v>4</v>
      </c>
      <c r="I381">
        <v>14</v>
      </c>
      <c r="J381">
        <v>20.59</v>
      </c>
      <c r="K381">
        <v>78.959999999999994</v>
      </c>
      <c r="L381">
        <v>1380</v>
      </c>
      <c r="M381" s="47">
        <v>23.71</v>
      </c>
      <c r="N381" s="47">
        <v>63.7</v>
      </c>
      <c r="O381" s="47">
        <v>106.5</v>
      </c>
      <c r="P381" s="47">
        <v>164</v>
      </c>
      <c r="Q381" s="47">
        <v>79.5</v>
      </c>
      <c r="R381">
        <v>29.7</v>
      </c>
      <c r="S381">
        <v>47</v>
      </c>
      <c r="T381">
        <v>27.1</v>
      </c>
      <c r="U381">
        <v>33</v>
      </c>
      <c r="V381">
        <v>44.9</v>
      </c>
      <c r="W381">
        <v>2828</v>
      </c>
      <c r="X381">
        <v>61.2</v>
      </c>
      <c r="Y381">
        <v>100</v>
      </c>
      <c r="Z381">
        <v>1</v>
      </c>
      <c r="AA381">
        <v>0</v>
      </c>
      <c r="AB381">
        <v>0</v>
      </c>
      <c r="AC381">
        <v>1</v>
      </c>
    </row>
    <row r="382" spans="1:29">
      <c r="A382">
        <v>945</v>
      </c>
      <c r="B382" t="s">
        <v>3706</v>
      </c>
      <c r="C382" t="s">
        <v>834</v>
      </c>
      <c r="D382" t="s">
        <v>3707</v>
      </c>
      <c r="E382" t="s">
        <v>3708</v>
      </c>
      <c r="F382" s="42">
        <v>44668</v>
      </c>
      <c r="G382">
        <v>2022</v>
      </c>
      <c r="H382">
        <v>4</v>
      </c>
      <c r="I382">
        <v>15</v>
      </c>
      <c r="J382">
        <v>20.59</v>
      </c>
      <c r="K382">
        <v>78.959999999999994</v>
      </c>
      <c r="L382">
        <v>1380</v>
      </c>
      <c r="M382" s="47">
        <v>20.81</v>
      </c>
      <c r="N382" s="47">
        <v>115.3</v>
      </c>
      <c r="O382" s="47">
        <v>118.7</v>
      </c>
      <c r="P382" s="47">
        <v>184</v>
      </c>
      <c r="Q382" s="47">
        <v>77.400000000000006</v>
      </c>
      <c r="R382">
        <v>33.299999999999997</v>
      </c>
      <c r="S382">
        <v>31.3</v>
      </c>
      <c r="T382">
        <v>30.8</v>
      </c>
      <c r="U382">
        <v>23.1</v>
      </c>
      <c r="V382">
        <v>50.4</v>
      </c>
      <c r="W382">
        <v>2828</v>
      </c>
      <c r="X382">
        <v>67.099999999999994</v>
      </c>
      <c r="Y382">
        <v>90.3</v>
      </c>
      <c r="Z382">
        <v>0</v>
      </c>
      <c r="AA382">
        <v>0</v>
      </c>
      <c r="AB382">
        <v>0</v>
      </c>
      <c r="AC382">
        <v>0</v>
      </c>
    </row>
    <row r="383" spans="1:29">
      <c r="A383">
        <v>946</v>
      </c>
      <c r="B383" t="s">
        <v>3706</v>
      </c>
      <c r="C383" t="s">
        <v>834</v>
      </c>
      <c r="D383" t="s">
        <v>3707</v>
      </c>
      <c r="E383" t="s">
        <v>3708</v>
      </c>
      <c r="F383" s="42">
        <v>44675</v>
      </c>
      <c r="G383">
        <v>2022</v>
      </c>
      <c r="H383">
        <v>4</v>
      </c>
      <c r="I383">
        <v>16</v>
      </c>
      <c r="J383">
        <v>20.59</v>
      </c>
      <c r="K383">
        <v>78.959999999999994</v>
      </c>
      <c r="L383">
        <v>1380</v>
      </c>
      <c r="M383" s="47">
        <v>21.43</v>
      </c>
      <c r="N383" s="47">
        <v>122.7</v>
      </c>
      <c r="O383" s="47">
        <v>127.9</v>
      </c>
      <c r="P383" s="47">
        <v>202</v>
      </c>
      <c r="Q383" s="47">
        <v>97.4</v>
      </c>
      <c r="R383">
        <v>35.9</v>
      </c>
      <c r="S383">
        <v>35</v>
      </c>
      <c r="T383">
        <v>26.6</v>
      </c>
      <c r="U383">
        <v>20.100000000000001</v>
      </c>
      <c r="V383">
        <v>49.6</v>
      </c>
      <c r="W383">
        <v>2828</v>
      </c>
      <c r="X383">
        <v>75.8</v>
      </c>
      <c r="Y383">
        <v>76</v>
      </c>
      <c r="Z383">
        <v>1</v>
      </c>
      <c r="AA383">
        <v>0</v>
      </c>
      <c r="AB383">
        <v>0</v>
      </c>
      <c r="AC383">
        <v>1</v>
      </c>
    </row>
    <row r="384" spans="1:29">
      <c r="A384">
        <v>947</v>
      </c>
      <c r="B384" t="s">
        <v>3706</v>
      </c>
      <c r="C384" t="s">
        <v>834</v>
      </c>
      <c r="D384" t="s">
        <v>3707</v>
      </c>
      <c r="E384" t="s">
        <v>3708</v>
      </c>
      <c r="F384" s="42">
        <v>44682</v>
      </c>
      <c r="G384">
        <v>2022</v>
      </c>
      <c r="H384">
        <v>5</v>
      </c>
      <c r="I384">
        <v>17</v>
      </c>
      <c r="J384">
        <v>20.59</v>
      </c>
      <c r="K384">
        <v>78.959999999999994</v>
      </c>
      <c r="L384">
        <v>1380</v>
      </c>
      <c r="M384" s="47">
        <v>22.05</v>
      </c>
      <c r="N384" s="47">
        <v>126.9</v>
      </c>
      <c r="O384" s="47">
        <v>77.599999999999994</v>
      </c>
      <c r="P384" s="47">
        <v>119</v>
      </c>
      <c r="Q384" s="47">
        <v>58.9</v>
      </c>
      <c r="R384">
        <v>26.9</v>
      </c>
      <c r="S384">
        <v>48.6</v>
      </c>
      <c r="T384">
        <v>27.3</v>
      </c>
      <c r="U384">
        <v>51.5</v>
      </c>
      <c r="V384">
        <v>57.3</v>
      </c>
      <c r="W384">
        <v>2832</v>
      </c>
      <c r="X384">
        <v>76.900000000000006</v>
      </c>
      <c r="Y384">
        <v>88.2</v>
      </c>
      <c r="Z384">
        <v>3</v>
      </c>
      <c r="AA384">
        <v>0</v>
      </c>
      <c r="AB384">
        <v>0</v>
      </c>
      <c r="AC384">
        <v>3</v>
      </c>
    </row>
    <row r="385" spans="1:29">
      <c r="A385">
        <v>948</v>
      </c>
      <c r="B385" t="s">
        <v>3706</v>
      </c>
      <c r="C385" t="s">
        <v>834</v>
      </c>
      <c r="D385" t="s">
        <v>3707</v>
      </c>
      <c r="E385" t="s">
        <v>3708</v>
      </c>
      <c r="F385" s="42">
        <v>44689</v>
      </c>
      <c r="G385">
        <v>2022</v>
      </c>
      <c r="H385">
        <v>5</v>
      </c>
      <c r="I385">
        <v>18</v>
      </c>
      <c r="J385">
        <v>20.59</v>
      </c>
      <c r="K385">
        <v>78.959999999999994</v>
      </c>
      <c r="L385">
        <v>1380</v>
      </c>
      <c r="M385" s="47">
        <v>19.3</v>
      </c>
      <c r="N385" s="47">
        <v>93.3</v>
      </c>
      <c r="O385" s="47">
        <v>49.7</v>
      </c>
      <c r="P385" s="47">
        <v>58</v>
      </c>
      <c r="Q385" s="47">
        <v>77</v>
      </c>
      <c r="R385">
        <v>33.799999999999997</v>
      </c>
      <c r="S385">
        <v>4.5999999999999996</v>
      </c>
      <c r="T385">
        <v>23.2</v>
      </c>
      <c r="U385">
        <v>9</v>
      </c>
      <c r="V385">
        <v>55</v>
      </c>
      <c r="W385">
        <v>2832</v>
      </c>
      <c r="X385">
        <v>69.099999999999994</v>
      </c>
      <c r="Y385">
        <v>87.6</v>
      </c>
      <c r="Z385">
        <v>0</v>
      </c>
      <c r="AA385">
        <v>0</v>
      </c>
      <c r="AB385">
        <v>0</v>
      </c>
      <c r="AC385">
        <v>0</v>
      </c>
    </row>
    <row r="386" spans="1:29">
      <c r="A386">
        <v>949</v>
      </c>
      <c r="B386" t="s">
        <v>3706</v>
      </c>
      <c r="C386" t="s">
        <v>834</v>
      </c>
      <c r="D386" t="s">
        <v>3707</v>
      </c>
      <c r="E386" t="s">
        <v>3708</v>
      </c>
      <c r="F386" s="42">
        <v>44696</v>
      </c>
      <c r="G386">
        <v>2022</v>
      </c>
      <c r="H386">
        <v>5</v>
      </c>
      <c r="I386">
        <v>19</v>
      </c>
      <c r="J386">
        <v>20.59</v>
      </c>
      <c r="K386">
        <v>78.959999999999994</v>
      </c>
      <c r="L386">
        <v>1380</v>
      </c>
      <c r="M386" s="47">
        <v>16.16</v>
      </c>
      <c r="N386" s="47">
        <v>161.9</v>
      </c>
      <c r="O386" s="47">
        <v>107</v>
      </c>
      <c r="P386" s="47">
        <v>182</v>
      </c>
      <c r="Q386" s="47">
        <v>74.900000000000006</v>
      </c>
      <c r="R386">
        <v>32.700000000000003</v>
      </c>
      <c r="S386">
        <v>6.9</v>
      </c>
      <c r="T386">
        <v>22.3</v>
      </c>
      <c r="U386">
        <v>9.4</v>
      </c>
      <c r="V386">
        <v>51.2</v>
      </c>
      <c r="W386">
        <v>2832</v>
      </c>
      <c r="X386">
        <v>70.8</v>
      </c>
      <c r="Y386">
        <v>82.6</v>
      </c>
      <c r="Z386">
        <v>0</v>
      </c>
      <c r="AA386">
        <v>0</v>
      </c>
      <c r="AB386">
        <v>0</v>
      </c>
      <c r="AC386">
        <v>0</v>
      </c>
    </row>
    <row r="387" spans="1:29">
      <c r="A387">
        <v>950</v>
      </c>
      <c r="B387" t="s">
        <v>3706</v>
      </c>
      <c r="C387" t="s">
        <v>834</v>
      </c>
      <c r="D387" t="s">
        <v>3707</v>
      </c>
      <c r="E387" t="s">
        <v>3708</v>
      </c>
      <c r="F387" s="42">
        <v>44703</v>
      </c>
      <c r="G387">
        <v>2022</v>
      </c>
      <c r="H387">
        <v>5</v>
      </c>
      <c r="I387">
        <v>20</v>
      </c>
      <c r="J387">
        <v>20.59</v>
      </c>
      <c r="K387">
        <v>78.959999999999994</v>
      </c>
      <c r="L387">
        <v>1380</v>
      </c>
      <c r="M387" s="47">
        <v>15.73</v>
      </c>
      <c r="N387" s="47">
        <v>85.5</v>
      </c>
      <c r="O387" s="47">
        <v>98.9</v>
      </c>
      <c r="P387" s="47">
        <v>169</v>
      </c>
      <c r="Q387" s="47">
        <v>84.6</v>
      </c>
      <c r="R387">
        <v>27.7</v>
      </c>
      <c r="S387">
        <v>2</v>
      </c>
      <c r="T387">
        <v>22</v>
      </c>
      <c r="U387">
        <v>8.1</v>
      </c>
      <c r="V387">
        <v>46.3</v>
      </c>
      <c r="W387">
        <v>2832</v>
      </c>
      <c r="X387">
        <v>71.8</v>
      </c>
      <c r="Y387">
        <v>85.7</v>
      </c>
      <c r="Z387">
        <v>0</v>
      </c>
      <c r="AA387">
        <v>0</v>
      </c>
      <c r="AB387">
        <v>0</v>
      </c>
      <c r="AC387">
        <v>0</v>
      </c>
    </row>
    <row r="388" spans="1:29">
      <c r="A388">
        <v>951</v>
      </c>
      <c r="B388" t="s">
        <v>3706</v>
      </c>
      <c r="C388" t="s">
        <v>834</v>
      </c>
      <c r="D388" t="s">
        <v>3707</v>
      </c>
      <c r="E388" t="s">
        <v>3708</v>
      </c>
      <c r="F388" s="42">
        <v>44710</v>
      </c>
      <c r="G388">
        <v>2022</v>
      </c>
      <c r="H388">
        <v>5</v>
      </c>
      <c r="I388">
        <v>21</v>
      </c>
      <c r="J388">
        <v>20.59</v>
      </c>
      <c r="K388">
        <v>78.959999999999994</v>
      </c>
      <c r="L388">
        <v>1380</v>
      </c>
      <c r="M388" s="47">
        <v>17.72</v>
      </c>
      <c r="N388" s="47">
        <v>166.5</v>
      </c>
      <c r="O388" s="47">
        <v>87.6</v>
      </c>
      <c r="P388" s="47">
        <v>108</v>
      </c>
      <c r="Q388" s="47">
        <v>65.099999999999994</v>
      </c>
      <c r="R388">
        <v>36.200000000000003</v>
      </c>
      <c r="S388">
        <v>10.3</v>
      </c>
      <c r="T388">
        <v>21.1</v>
      </c>
      <c r="U388">
        <v>7.8</v>
      </c>
      <c r="V388">
        <v>52</v>
      </c>
      <c r="W388">
        <v>2832</v>
      </c>
      <c r="X388">
        <v>64.2</v>
      </c>
      <c r="Y388">
        <v>80.900000000000006</v>
      </c>
      <c r="Z388">
        <v>0</v>
      </c>
      <c r="AA388">
        <v>0</v>
      </c>
      <c r="AB388">
        <v>0</v>
      </c>
      <c r="AC388">
        <v>0</v>
      </c>
    </row>
    <row r="389" spans="1:29">
      <c r="A389">
        <v>952</v>
      </c>
      <c r="B389" t="s">
        <v>3706</v>
      </c>
      <c r="C389" t="s">
        <v>834</v>
      </c>
      <c r="D389" t="s">
        <v>3707</v>
      </c>
      <c r="E389" t="s">
        <v>3708</v>
      </c>
      <c r="F389" s="42">
        <v>44717</v>
      </c>
      <c r="G389">
        <v>2022</v>
      </c>
      <c r="H389">
        <v>6</v>
      </c>
      <c r="I389">
        <v>22</v>
      </c>
      <c r="J389">
        <v>20.59</v>
      </c>
      <c r="K389">
        <v>78.959999999999994</v>
      </c>
      <c r="L389">
        <v>1380</v>
      </c>
      <c r="M389" s="47">
        <v>16.77</v>
      </c>
      <c r="N389" s="47">
        <v>55.6</v>
      </c>
      <c r="O389" s="47">
        <v>149.9</v>
      </c>
      <c r="P389" s="47">
        <v>217</v>
      </c>
      <c r="Q389" s="47">
        <v>100.3</v>
      </c>
      <c r="R389">
        <v>23.5</v>
      </c>
      <c r="S389">
        <v>4.4000000000000004</v>
      </c>
      <c r="T389">
        <v>26.5</v>
      </c>
      <c r="U389">
        <v>9.9</v>
      </c>
      <c r="V389">
        <v>46.4</v>
      </c>
      <c r="W389">
        <v>2836</v>
      </c>
      <c r="X389">
        <v>70.8</v>
      </c>
      <c r="Y389">
        <v>92.4</v>
      </c>
      <c r="Z389">
        <v>0</v>
      </c>
      <c r="AA389">
        <v>0</v>
      </c>
      <c r="AB389">
        <v>0</v>
      </c>
      <c r="AC389">
        <v>0</v>
      </c>
    </row>
    <row r="390" spans="1:29">
      <c r="A390">
        <v>953</v>
      </c>
      <c r="B390" t="s">
        <v>3706</v>
      </c>
      <c r="C390" t="s">
        <v>834</v>
      </c>
      <c r="D390" t="s">
        <v>3707</v>
      </c>
      <c r="E390" t="s">
        <v>3708</v>
      </c>
      <c r="F390" s="42">
        <v>44724</v>
      </c>
      <c r="G390">
        <v>2022</v>
      </c>
      <c r="H390">
        <v>6</v>
      </c>
      <c r="I390">
        <v>23</v>
      </c>
      <c r="J390">
        <v>20.59</v>
      </c>
      <c r="K390">
        <v>78.959999999999994</v>
      </c>
      <c r="L390">
        <v>1380</v>
      </c>
      <c r="M390" s="47">
        <v>15.83</v>
      </c>
      <c r="N390" s="47">
        <v>100.1</v>
      </c>
      <c r="O390" s="47">
        <v>101.8</v>
      </c>
      <c r="P390" s="47">
        <v>134</v>
      </c>
      <c r="Q390" s="47">
        <v>67.400000000000006</v>
      </c>
      <c r="R390">
        <v>20</v>
      </c>
      <c r="S390">
        <v>7.5</v>
      </c>
      <c r="T390">
        <v>29.2</v>
      </c>
      <c r="U390">
        <v>10.6</v>
      </c>
      <c r="V390">
        <v>46.8</v>
      </c>
      <c r="W390">
        <v>2836</v>
      </c>
      <c r="X390">
        <v>71.5</v>
      </c>
      <c r="Y390">
        <v>79.3</v>
      </c>
      <c r="Z390">
        <v>0</v>
      </c>
      <c r="AA390">
        <v>0</v>
      </c>
      <c r="AB390">
        <v>0</v>
      </c>
      <c r="AC390">
        <v>0</v>
      </c>
    </row>
    <row r="391" spans="1:29">
      <c r="A391">
        <v>954</v>
      </c>
      <c r="B391" t="s">
        <v>3706</v>
      </c>
      <c r="C391" t="s">
        <v>834</v>
      </c>
      <c r="D391" t="s">
        <v>3707</v>
      </c>
      <c r="E391" t="s">
        <v>3708</v>
      </c>
      <c r="F391" s="42">
        <v>44731</v>
      </c>
      <c r="G391">
        <v>2022</v>
      </c>
      <c r="H391">
        <v>6</v>
      </c>
      <c r="I391">
        <v>24</v>
      </c>
      <c r="J391">
        <v>20.59</v>
      </c>
      <c r="K391">
        <v>78.959999999999994</v>
      </c>
      <c r="L391">
        <v>1380</v>
      </c>
      <c r="M391" s="47">
        <v>14.84</v>
      </c>
      <c r="N391" s="47">
        <v>81.900000000000006</v>
      </c>
      <c r="O391" s="47">
        <v>112.9</v>
      </c>
      <c r="P391" s="47">
        <v>169</v>
      </c>
      <c r="Q391" s="47">
        <v>85.1</v>
      </c>
      <c r="R391">
        <v>27.9</v>
      </c>
      <c r="S391">
        <v>7.9</v>
      </c>
      <c r="T391">
        <v>22.9</v>
      </c>
      <c r="U391">
        <v>0</v>
      </c>
      <c r="V391">
        <v>52.8</v>
      </c>
      <c r="W391">
        <v>2836</v>
      </c>
      <c r="X391">
        <v>66.099999999999994</v>
      </c>
      <c r="Y391">
        <v>88.2</v>
      </c>
      <c r="Z391">
        <v>0</v>
      </c>
      <c r="AA391">
        <v>0</v>
      </c>
      <c r="AB391">
        <v>0</v>
      </c>
      <c r="AC391">
        <v>0</v>
      </c>
    </row>
    <row r="392" spans="1:29">
      <c r="A392">
        <v>955</v>
      </c>
      <c r="B392" t="s">
        <v>3706</v>
      </c>
      <c r="C392" t="s">
        <v>834</v>
      </c>
      <c r="D392" t="s">
        <v>3707</v>
      </c>
      <c r="E392" t="s">
        <v>3708</v>
      </c>
      <c r="F392" s="42">
        <v>44738</v>
      </c>
      <c r="G392">
        <v>2022</v>
      </c>
      <c r="H392">
        <v>6</v>
      </c>
      <c r="I392">
        <v>25</v>
      </c>
      <c r="J392">
        <v>20.59</v>
      </c>
      <c r="K392">
        <v>78.959999999999994</v>
      </c>
      <c r="L392">
        <v>1380</v>
      </c>
      <c r="M392" s="47">
        <v>13.47</v>
      </c>
      <c r="N392" s="47">
        <v>46.3</v>
      </c>
      <c r="O392" s="47">
        <v>130.4</v>
      </c>
      <c r="P392" s="47">
        <v>186</v>
      </c>
      <c r="Q392" s="47">
        <v>88.1</v>
      </c>
      <c r="R392">
        <v>37.700000000000003</v>
      </c>
      <c r="S392">
        <v>6.5</v>
      </c>
      <c r="T392">
        <v>16.899999999999999</v>
      </c>
      <c r="U392">
        <v>0</v>
      </c>
      <c r="V392">
        <v>51.8</v>
      </c>
      <c r="W392">
        <v>2836</v>
      </c>
      <c r="X392">
        <v>69.7</v>
      </c>
      <c r="Y392">
        <v>83.9</v>
      </c>
      <c r="Z392">
        <v>0</v>
      </c>
      <c r="AA392">
        <v>0</v>
      </c>
      <c r="AB392">
        <v>0</v>
      </c>
      <c r="AC392">
        <v>0</v>
      </c>
    </row>
    <row r="393" spans="1:29">
      <c r="A393">
        <v>956</v>
      </c>
      <c r="B393" t="s">
        <v>3706</v>
      </c>
      <c r="C393" t="s">
        <v>834</v>
      </c>
      <c r="D393" t="s">
        <v>3707</v>
      </c>
      <c r="E393" t="s">
        <v>3708</v>
      </c>
      <c r="F393" s="42">
        <v>44745</v>
      </c>
      <c r="G393">
        <v>2022</v>
      </c>
      <c r="H393">
        <v>7</v>
      </c>
      <c r="I393">
        <v>26</v>
      </c>
      <c r="J393">
        <v>20.59</v>
      </c>
      <c r="K393">
        <v>78.959999999999994</v>
      </c>
      <c r="L393">
        <v>1380</v>
      </c>
      <c r="M393" s="47">
        <v>12.68</v>
      </c>
      <c r="N393" s="47">
        <v>57.8</v>
      </c>
      <c r="O393" s="47">
        <v>152</v>
      </c>
      <c r="P393" s="47">
        <v>271</v>
      </c>
      <c r="Q393" s="47">
        <v>92.8</v>
      </c>
      <c r="R393">
        <v>32.9</v>
      </c>
      <c r="S393">
        <v>5.3</v>
      </c>
      <c r="T393">
        <v>23.7</v>
      </c>
      <c r="U393">
        <v>0</v>
      </c>
      <c r="V393">
        <v>51</v>
      </c>
      <c r="W393">
        <v>2840</v>
      </c>
      <c r="X393">
        <v>64.599999999999994</v>
      </c>
      <c r="Y393">
        <v>84.3</v>
      </c>
      <c r="Z393">
        <v>0</v>
      </c>
      <c r="AA393">
        <v>0</v>
      </c>
      <c r="AB393">
        <v>0</v>
      </c>
      <c r="AC393">
        <v>0</v>
      </c>
    </row>
    <row r="394" spans="1:29">
      <c r="A394">
        <v>957</v>
      </c>
      <c r="B394" t="s">
        <v>3706</v>
      </c>
      <c r="C394" t="s">
        <v>834</v>
      </c>
      <c r="D394" t="s">
        <v>3707</v>
      </c>
      <c r="E394" t="s">
        <v>3708</v>
      </c>
      <c r="F394" s="42">
        <v>44752</v>
      </c>
      <c r="G394">
        <v>2022</v>
      </c>
      <c r="H394">
        <v>7</v>
      </c>
      <c r="I394">
        <v>27</v>
      </c>
      <c r="J394">
        <v>20.59</v>
      </c>
      <c r="K394">
        <v>78.959999999999994</v>
      </c>
      <c r="L394">
        <v>1380</v>
      </c>
      <c r="M394" s="47">
        <v>10.59</v>
      </c>
      <c r="N394" s="47">
        <v>87.5</v>
      </c>
      <c r="O394" s="47">
        <v>101.5</v>
      </c>
      <c r="P394" s="47">
        <v>173</v>
      </c>
      <c r="Q394" s="47">
        <v>84.2</v>
      </c>
      <c r="R394">
        <v>16.899999999999999</v>
      </c>
      <c r="S394">
        <v>0</v>
      </c>
      <c r="T394">
        <v>21.4</v>
      </c>
      <c r="U394">
        <v>0</v>
      </c>
      <c r="V394">
        <v>53.2</v>
      </c>
      <c r="W394">
        <v>2840</v>
      </c>
      <c r="X394">
        <v>74.7</v>
      </c>
      <c r="Y394">
        <v>89.9</v>
      </c>
      <c r="Z394">
        <v>0</v>
      </c>
      <c r="AA394">
        <v>0</v>
      </c>
      <c r="AB394">
        <v>0</v>
      </c>
      <c r="AC394">
        <v>0</v>
      </c>
    </row>
    <row r="395" spans="1:29">
      <c r="A395">
        <v>958</v>
      </c>
      <c r="B395" t="s">
        <v>3706</v>
      </c>
      <c r="C395" t="s">
        <v>834</v>
      </c>
      <c r="D395" t="s">
        <v>3707</v>
      </c>
      <c r="E395" t="s">
        <v>3708</v>
      </c>
      <c r="F395" s="42">
        <v>44759</v>
      </c>
      <c r="G395">
        <v>2022</v>
      </c>
      <c r="H395">
        <v>7</v>
      </c>
      <c r="I395">
        <v>28</v>
      </c>
      <c r="J395">
        <v>20.59</v>
      </c>
      <c r="K395">
        <v>78.959999999999994</v>
      </c>
      <c r="L395">
        <v>1380</v>
      </c>
      <c r="M395" s="47">
        <v>8.0399999999999991</v>
      </c>
      <c r="N395" s="47">
        <v>91.1</v>
      </c>
      <c r="O395" s="47">
        <v>51.3</v>
      </c>
      <c r="P395" s="47">
        <v>97</v>
      </c>
      <c r="Q395" s="47">
        <v>66.3</v>
      </c>
      <c r="R395">
        <v>35.1</v>
      </c>
      <c r="S395">
        <v>2.4</v>
      </c>
      <c r="T395">
        <v>31.4</v>
      </c>
      <c r="U395">
        <v>0</v>
      </c>
      <c r="V395">
        <v>46.9</v>
      </c>
      <c r="W395">
        <v>2840</v>
      </c>
      <c r="X395">
        <v>74.2</v>
      </c>
      <c r="Y395">
        <v>94.1</v>
      </c>
      <c r="Z395">
        <v>0</v>
      </c>
      <c r="AA395">
        <v>0</v>
      </c>
      <c r="AB395">
        <v>0</v>
      </c>
      <c r="AC395">
        <v>0</v>
      </c>
    </row>
    <row r="396" spans="1:29">
      <c r="A396">
        <v>959</v>
      </c>
      <c r="B396" t="s">
        <v>3706</v>
      </c>
      <c r="C396" t="s">
        <v>834</v>
      </c>
      <c r="D396" t="s">
        <v>3707</v>
      </c>
      <c r="E396" t="s">
        <v>3708</v>
      </c>
      <c r="F396" s="42">
        <v>44766</v>
      </c>
      <c r="G396">
        <v>2022</v>
      </c>
      <c r="H396">
        <v>7</v>
      </c>
      <c r="I396">
        <v>29</v>
      </c>
      <c r="J396">
        <v>20.59</v>
      </c>
      <c r="K396">
        <v>78.959999999999994</v>
      </c>
      <c r="L396">
        <v>1380</v>
      </c>
      <c r="M396" s="47">
        <v>13.74</v>
      </c>
      <c r="N396" s="47">
        <v>84.5</v>
      </c>
      <c r="O396" s="47">
        <v>64.900000000000006</v>
      </c>
      <c r="P396" s="47">
        <v>129</v>
      </c>
      <c r="Q396" s="47">
        <v>57.2</v>
      </c>
      <c r="R396">
        <v>36.5</v>
      </c>
      <c r="S396">
        <v>2</v>
      </c>
      <c r="T396">
        <v>21.9</v>
      </c>
      <c r="U396">
        <v>6.1</v>
      </c>
      <c r="V396">
        <v>53.1</v>
      </c>
      <c r="W396">
        <v>2840</v>
      </c>
      <c r="X396">
        <v>75.099999999999994</v>
      </c>
      <c r="Y396">
        <v>83.6</v>
      </c>
      <c r="Z396">
        <v>0</v>
      </c>
      <c r="AA396">
        <v>0</v>
      </c>
      <c r="AB396">
        <v>0</v>
      </c>
      <c r="AC396">
        <v>0</v>
      </c>
    </row>
    <row r="397" spans="1:29">
      <c r="A397">
        <v>960</v>
      </c>
      <c r="B397" t="s">
        <v>3706</v>
      </c>
      <c r="C397" t="s">
        <v>834</v>
      </c>
      <c r="D397" t="s">
        <v>3707</v>
      </c>
      <c r="E397" t="s">
        <v>3708</v>
      </c>
      <c r="F397" s="42">
        <v>44773</v>
      </c>
      <c r="G397">
        <v>2022</v>
      </c>
      <c r="H397">
        <v>7</v>
      </c>
      <c r="I397">
        <v>30</v>
      </c>
      <c r="J397">
        <v>20.59</v>
      </c>
      <c r="K397">
        <v>78.959999999999994</v>
      </c>
      <c r="L397">
        <v>1380</v>
      </c>
      <c r="M397" s="47">
        <v>11</v>
      </c>
      <c r="N397" s="47">
        <v>108.5</v>
      </c>
      <c r="O397" s="47">
        <v>61.9</v>
      </c>
      <c r="P397" s="47">
        <v>83</v>
      </c>
      <c r="Q397" s="47">
        <v>73.400000000000006</v>
      </c>
      <c r="R397">
        <v>24.1</v>
      </c>
      <c r="S397">
        <v>5.8</v>
      </c>
      <c r="T397">
        <v>26.2</v>
      </c>
      <c r="U397">
        <v>0</v>
      </c>
      <c r="V397">
        <v>50.5</v>
      </c>
      <c r="W397">
        <v>2840</v>
      </c>
      <c r="X397">
        <v>74.2</v>
      </c>
      <c r="Y397">
        <v>88.8</v>
      </c>
      <c r="Z397">
        <v>0</v>
      </c>
      <c r="AA397">
        <v>0</v>
      </c>
      <c r="AB397">
        <v>0</v>
      </c>
      <c r="AC397">
        <v>0</v>
      </c>
    </row>
    <row r="398" spans="1:29">
      <c r="A398">
        <v>961</v>
      </c>
      <c r="B398" t="s">
        <v>3706</v>
      </c>
      <c r="C398" t="s">
        <v>834</v>
      </c>
      <c r="D398" t="s">
        <v>3707</v>
      </c>
      <c r="E398" t="s">
        <v>3708</v>
      </c>
      <c r="F398" s="42">
        <v>44780</v>
      </c>
      <c r="G398">
        <v>2022</v>
      </c>
      <c r="H398">
        <v>8</v>
      </c>
      <c r="I398">
        <v>31</v>
      </c>
      <c r="J398">
        <v>20.59</v>
      </c>
      <c r="K398">
        <v>78.959999999999994</v>
      </c>
      <c r="L398">
        <v>1380</v>
      </c>
      <c r="M398" s="47">
        <v>10.39</v>
      </c>
      <c r="N398" s="47">
        <v>80.099999999999994</v>
      </c>
      <c r="O398" s="47">
        <v>75.3</v>
      </c>
      <c r="P398" s="47">
        <v>121</v>
      </c>
      <c r="Q398" s="47">
        <v>63.8</v>
      </c>
      <c r="R398">
        <v>26.3</v>
      </c>
      <c r="S398">
        <v>4.8</v>
      </c>
      <c r="T398">
        <v>20.5</v>
      </c>
      <c r="U398">
        <v>0</v>
      </c>
      <c r="V398">
        <v>47.3</v>
      </c>
      <c r="W398">
        <v>2844</v>
      </c>
      <c r="X398">
        <v>74.099999999999994</v>
      </c>
      <c r="Y398">
        <v>80.400000000000006</v>
      </c>
      <c r="Z398">
        <v>0</v>
      </c>
      <c r="AA398">
        <v>0</v>
      </c>
      <c r="AB398">
        <v>0</v>
      </c>
      <c r="AC398">
        <v>0</v>
      </c>
    </row>
    <row r="399" spans="1:29">
      <c r="A399">
        <v>962</v>
      </c>
      <c r="B399" t="s">
        <v>3706</v>
      </c>
      <c r="C399" t="s">
        <v>834</v>
      </c>
      <c r="D399" t="s">
        <v>3707</v>
      </c>
      <c r="E399" t="s">
        <v>3708</v>
      </c>
      <c r="F399" s="42">
        <v>44787</v>
      </c>
      <c r="G399">
        <v>2022</v>
      </c>
      <c r="H399">
        <v>8</v>
      </c>
      <c r="I399">
        <v>32</v>
      </c>
      <c r="J399">
        <v>20.59</v>
      </c>
      <c r="K399">
        <v>78.959999999999994</v>
      </c>
      <c r="L399">
        <v>1380</v>
      </c>
      <c r="M399" s="47">
        <v>4.43</v>
      </c>
      <c r="N399" s="47">
        <v>66.400000000000006</v>
      </c>
      <c r="O399" s="47">
        <v>100.7</v>
      </c>
      <c r="P399" s="47">
        <v>142</v>
      </c>
      <c r="Q399" s="47">
        <v>93.2</v>
      </c>
      <c r="R399">
        <v>18.100000000000001</v>
      </c>
      <c r="S399">
        <v>8.6999999999999993</v>
      </c>
      <c r="T399">
        <v>22.3</v>
      </c>
      <c r="U399">
        <v>0</v>
      </c>
      <c r="V399">
        <v>46.1</v>
      </c>
      <c r="W399">
        <v>2844</v>
      </c>
      <c r="X399">
        <v>67.400000000000006</v>
      </c>
      <c r="Y399">
        <v>97.7</v>
      </c>
      <c r="Z399">
        <v>0</v>
      </c>
      <c r="AA399">
        <v>0</v>
      </c>
      <c r="AB399">
        <v>0</v>
      </c>
      <c r="AC399">
        <v>0</v>
      </c>
    </row>
    <row r="400" spans="1:29">
      <c r="A400">
        <v>963</v>
      </c>
      <c r="B400" t="s">
        <v>3706</v>
      </c>
      <c r="C400" t="s">
        <v>834</v>
      </c>
      <c r="D400" t="s">
        <v>3707</v>
      </c>
      <c r="E400" t="s">
        <v>3708</v>
      </c>
      <c r="F400" s="42">
        <v>44794</v>
      </c>
      <c r="G400">
        <v>2022</v>
      </c>
      <c r="H400">
        <v>8</v>
      </c>
      <c r="I400">
        <v>33</v>
      </c>
      <c r="J400">
        <v>20.59</v>
      </c>
      <c r="K400">
        <v>78.959999999999994</v>
      </c>
      <c r="L400">
        <v>1380</v>
      </c>
      <c r="M400" s="47">
        <v>6.71</v>
      </c>
      <c r="N400" s="47">
        <v>1.1000000000000001</v>
      </c>
      <c r="O400" s="47">
        <v>96.8</v>
      </c>
      <c r="P400" s="47">
        <v>117</v>
      </c>
      <c r="Q400" s="47">
        <v>71.2</v>
      </c>
      <c r="R400">
        <v>30.2</v>
      </c>
      <c r="S400">
        <v>2.9</v>
      </c>
      <c r="T400">
        <v>23.3</v>
      </c>
      <c r="U400">
        <v>0</v>
      </c>
      <c r="V400">
        <v>45.3</v>
      </c>
      <c r="W400">
        <v>2844</v>
      </c>
      <c r="X400">
        <v>71</v>
      </c>
      <c r="Y400">
        <v>82.5</v>
      </c>
      <c r="Z400">
        <v>0</v>
      </c>
      <c r="AA400">
        <v>1</v>
      </c>
      <c r="AB400">
        <v>0</v>
      </c>
      <c r="AC400">
        <v>1</v>
      </c>
    </row>
    <row r="401" spans="1:29">
      <c r="A401">
        <v>964</v>
      </c>
      <c r="B401" t="s">
        <v>3706</v>
      </c>
      <c r="C401" t="s">
        <v>834</v>
      </c>
      <c r="D401" t="s">
        <v>3707</v>
      </c>
      <c r="E401" t="s">
        <v>3708</v>
      </c>
      <c r="F401" s="42">
        <v>44801</v>
      </c>
      <c r="G401">
        <v>2022</v>
      </c>
      <c r="H401">
        <v>8</v>
      </c>
      <c r="I401">
        <v>34</v>
      </c>
      <c r="J401">
        <v>20.59</v>
      </c>
      <c r="K401">
        <v>78.959999999999994</v>
      </c>
      <c r="L401">
        <v>1380</v>
      </c>
      <c r="M401" s="47">
        <v>5.27</v>
      </c>
      <c r="N401" s="47">
        <v>0</v>
      </c>
      <c r="O401" s="47">
        <v>111.5</v>
      </c>
      <c r="P401" s="47">
        <v>163</v>
      </c>
      <c r="Q401" s="47">
        <v>81.8</v>
      </c>
      <c r="R401">
        <v>38.9</v>
      </c>
      <c r="S401">
        <v>4.5</v>
      </c>
      <c r="T401">
        <v>36.799999999999997</v>
      </c>
      <c r="U401">
        <v>0</v>
      </c>
      <c r="V401">
        <v>49.7</v>
      </c>
      <c r="W401">
        <v>2844</v>
      </c>
      <c r="X401">
        <v>75.3</v>
      </c>
      <c r="Y401">
        <v>94</v>
      </c>
      <c r="Z401">
        <v>0</v>
      </c>
      <c r="AA401">
        <v>0</v>
      </c>
      <c r="AB401">
        <v>0</v>
      </c>
      <c r="AC401">
        <v>0</v>
      </c>
    </row>
    <row r="402" spans="1:29">
      <c r="A402">
        <v>965</v>
      </c>
      <c r="B402" t="s">
        <v>3706</v>
      </c>
      <c r="C402" t="s">
        <v>834</v>
      </c>
      <c r="D402" t="s">
        <v>3707</v>
      </c>
      <c r="E402" t="s">
        <v>3708</v>
      </c>
      <c r="F402" s="42">
        <v>44808</v>
      </c>
      <c r="G402">
        <v>2022</v>
      </c>
      <c r="H402">
        <v>9</v>
      </c>
      <c r="I402">
        <v>35</v>
      </c>
      <c r="J402">
        <v>20.59</v>
      </c>
      <c r="K402">
        <v>78.959999999999994</v>
      </c>
      <c r="L402">
        <v>1380</v>
      </c>
      <c r="M402" s="47">
        <v>4.46</v>
      </c>
      <c r="N402" s="47">
        <v>59.5</v>
      </c>
      <c r="O402" s="47">
        <v>93.8</v>
      </c>
      <c r="P402" s="47">
        <v>143</v>
      </c>
      <c r="Q402" s="47">
        <v>90.5</v>
      </c>
      <c r="R402">
        <v>42</v>
      </c>
      <c r="S402">
        <v>7.6</v>
      </c>
      <c r="T402">
        <v>34.299999999999997</v>
      </c>
      <c r="U402">
        <v>0</v>
      </c>
      <c r="V402">
        <v>47.1</v>
      </c>
      <c r="W402">
        <v>2848</v>
      </c>
      <c r="X402">
        <v>73.5</v>
      </c>
      <c r="Y402">
        <v>96.6</v>
      </c>
      <c r="Z402">
        <v>0</v>
      </c>
      <c r="AA402">
        <v>0</v>
      </c>
      <c r="AB402">
        <v>0</v>
      </c>
      <c r="AC402">
        <v>0</v>
      </c>
    </row>
    <row r="403" spans="1:29">
      <c r="A403">
        <v>966</v>
      </c>
      <c r="B403" t="s">
        <v>3706</v>
      </c>
      <c r="C403" t="s">
        <v>834</v>
      </c>
      <c r="D403" t="s">
        <v>3707</v>
      </c>
      <c r="E403" t="s">
        <v>3708</v>
      </c>
      <c r="F403" s="42">
        <v>44815</v>
      </c>
      <c r="G403">
        <v>2022</v>
      </c>
      <c r="H403">
        <v>9</v>
      </c>
      <c r="I403">
        <v>36</v>
      </c>
      <c r="J403">
        <v>20.59</v>
      </c>
      <c r="K403">
        <v>78.959999999999994</v>
      </c>
      <c r="L403">
        <v>1380</v>
      </c>
      <c r="M403" s="47">
        <v>4.29</v>
      </c>
      <c r="N403" s="47">
        <v>13</v>
      </c>
      <c r="O403" s="47">
        <v>154.1</v>
      </c>
      <c r="P403" s="47">
        <v>208</v>
      </c>
      <c r="Q403" s="47">
        <v>112</v>
      </c>
      <c r="R403">
        <v>33.6</v>
      </c>
      <c r="S403">
        <v>11.2</v>
      </c>
      <c r="T403">
        <v>28.2</v>
      </c>
      <c r="U403">
        <v>0</v>
      </c>
      <c r="V403">
        <v>47.8</v>
      </c>
      <c r="W403">
        <v>2848</v>
      </c>
      <c r="X403">
        <v>70</v>
      </c>
      <c r="Y403">
        <v>89.9</v>
      </c>
      <c r="Z403">
        <v>0</v>
      </c>
      <c r="AA403">
        <v>0</v>
      </c>
      <c r="AB403">
        <v>0</v>
      </c>
      <c r="AC403">
        <v>0</v>
      </c>
    </row>
    <row r="404" spans="1:29">
      <c r="A404">
        <v>967</v>
      </c>
      <c r="B404" t="s">
        <v>3706</v>
      </c>
      <c r="C404" t="s">
        <v>834</v>
      </c>
      <c r="D404" t="s">
        <v>3707</v>
      </c>
      <c r="E404" t="s">
        <v>3708</v>
      </c>
      <c r="F404" s="42">
        <v>44822</v>
      </c>
      <c r="G404">
        <v>2022</v>
      </c>
      <c r="H404">
        <v>9</v>
      </c>
      <c r="I404">
        <v>37</v>
      </c>
      <c r="J404">
        <v>20.59</v>
      </c>
      <c r="K404">
        <v>78.959999999999994</v>
      </c>
      <c r="L404">
        <v>1380</v>
      </c>
      <c r="M404" s="47">
        <v>2.86</v>
      </c>
      <c r="N404" s="47">
        <v>76.7</v>
      </c>
      <c r="O404" s="47">
        <v>69.7</v>
      </c>
      <c r="P404" s="47">
        <v>125</v>
      </c>
      <c r="Q404" s="47">
        <v>72.400000000000006</v>
      </c>
      <c r="R404">
        <v>33.799999999999997</v>
      </c>
      <c r="S404">
        <v>7.5</v>
      </c>
      <c r="T404">
        <v>29.7</v>
      </c>
      <c r="U404">
        <v>0</v>
      </c>
      <c r="V404">
        <v>46.7</v>
      </c>
      <c r="W404">
        <v>2848</v>
      </c>
      <c r="X404">
        <v>70.3</v>
      </c>
      <c r="Y404">
        <v>94.4</v>
      </c>
      <c r="Z404">
        <v>0</v>
      </c>
      <c r="AA404">
        <v>0</v>
      </c>
      <c r="AB404">
        <v>0</v>
      </c>
      <c r="AC404">
        <v>0</v>
      </c>
    </row>
    <row r="405" spans="1:29">
      <c r="A405">
        <v>968</v>
      </c>
      <c r="B405" t="s">
        <v>3706</v>
      </c>
      <c r="C405" t="s">
        <v>834</v>
      </c>
      <c r="D405" t="s">
        <v>3707</v>
      </c>
      <c r="E405" t="s">
        <v>3708</v>
      </c>
      <c r="F405" s="42">
        <v>44829</v>
      </c>
      <c r="G405">
        <v>2022</v>
      </c>
      <c r="H405">
        <v>9</v>
      </c>
      <c r="I405">
        <v>38</v>
      </c>
      <c r="J405">
        <v>20.59</v>
      </c>
      <c r="K405">
        <v>78.959999999999994</v>
      </c>
      <c r="L405">
        <v>1380</v>
      </c>
      <c r="M405" s="47">
        <v>2.4500000000000002</v>
      </c>
      <c r="N405" s="47">
        <v>48.8</v>
      </c>
      <c r="O405" s="47">
        <v>158.30000000000001</v>
      </c>
      <c r="P405" s="47">
        <v>238</v>
      </c>
      <c r="Q405" s="47">
        <v>117.5</v>
      </c>
      <c r="R405">
        <v>32.200000000000003</v>
      </c>
      <c r="S405">
        <v>3.6</v>
      </c>
      <c r="T405">
        <v>30.8</v>
      </c>
      <c r="U405">
        <v>0</v>
      </c>
      <c r="V405">
        <v>45.3</v>
      </c>
      <c r="W405">
        <v>2848</v>
      </c>
      <c r="X405">
        <v>71.3</v>
      </c>
      <c r="Y405">
        <v>83.3</v>
      </c>
      <c r="Z405">
        <v>0</v>
      </c>
      <c r="AA405">
        <v>0</v>
      </c>
      <c r="AB405">
        <v>0</v>
      </c>
      <c r="AC405">
        <v>0</v>
      </c>
    </row>
    <row r="406" spans="1:29">
      <c r="A406">
        <v>969</v>
      </c>
      <c r="B406" t="s">
        <v>3706</v>
      </c>
      <c r="C406" t="s">
        <v>834</v>
      </c>
      <c r="D406" t="s">
        <v>3707</v>
      </c>
      <c r="E406" t="s">
        <v>3708</v>
      </c>
      <c r="F406" s="42">
        <v>44836</v>
      </c>
      <c r="G406">
        <v>2022</v>
      </c>
      <c r="H406">
        <v>10</v>
      </c>
      <c r="I406">
        <v>39</v>
      </c>
      <c r="J406">
        <v>20.59</v>
      </c>
      <c r="K406">
        <v>78.959999999999994</v>
      </c>
      <c r="L406">
        <v>1380</v>
      </c>
      <c r="M406" s="47">
        <v>5.91</v>
      </c>
      <c r="N406" s="47">
        <v>98.4</v>
      </c>
      <c r="O406" s="47">
        <v>80.099999999999994</v>
      </c>
      <c r="P406" s="47">
        <v>142</v>
      </c>
      <c r="Q406" s="47">
        <v>87.2</v>
      </c>
      <c r="R406">
        <v>31.1</v>
      </c>
      <c r="S406">
        <v>9.1999999999999993</v>
      </c>
      <c r="T406">
        <v>29.8</v>
      </c>
      <c r="U406">
        <v>0</v>
      </c>
      <c r="V406">
        <v>43.4</v>
      </c>
      <c r="W406">
        <v>2852</v>
      </c>
      <c r="X406">
        <v>80.8</v>
      </c>
      <c r="Y406">
        <v>95.5</v>
      </c>
      <c r="Z406">
        <v>0</v>
      </c>
      <c r="AA406">
        <v>0</v>
      </c>
      <c r="AB406">
        <v>0</v>
      </c>
      <c r="AC406">
        <v>0</v>
      </c>
    </row>
    <row r="407" spans="1:29">
      <c r="A407">
        <v>970</v>
      </c>
      <c r="B407" t="s">
        <v>3706</v>
      </c>
      <c r="C407" t="s">
        <v>834</v>
      </c>
      <c r="D407" t="s">
        <v>3707</v>
      </c>
      <c r="E407" t="s">
        <v>3708</v>
      </c>
      <c r="F407" s="42">
        <v>44843</v>
      </c>
      <c r="G407">
        <v>2022</v>
      </c>
      <c r="H407">
        <v>10</v>
      </c>
      <c r="I407">
        <v>40</v>
      </c>
      <c r="J407">
        <v>20.59</v>
      </c>
      <c r="K407">
        <v>78.959999999999994</v>
      </c>
      <c r="L407">
        <v>1380</v>
      </c>
      <c r="M407" s="47">
        <v>5.53</v>
      </c>
      <c r="N407" s="47">
        <v>44.9</v>
      </c>
      <c r="O407" s="47">
        <v>113.4</v>
      </c>
      <c r="P407" s="47">
        <v>161</v>
      </c>
      <c r="Q407" s="47">
        <v>73.7</v>
      </c>
      <c r="R407">
        <v>24.2</v>
      </c>
      <c r="S407">
        <v>4</v>
      </c>
      <c r="T407">
        <v>24.4</v>
      </c>
      <c r="U407">
        <v>0</v>
      </c>
      <c r="V407">
        <v>53.7</v>
      </c>
      <c r="W407">
        <v>2852</v>
      </c>
      <c r="X407">
        <v>72.900000000000006</v>
      </c>
      <c r="Y407">
        <v>88.4</v>
      </c>
      <c r="Z407">
        <v>0</v>
      </c>
      <c r="AA407">
        <v>0</v>
      </c>
      <c r="AB407">
        <v>0</v>
      </c>
      <c r="AC407">
        <v>0</v>
      </c>
    </row>
    <row r="408" spans="1:29">
      <c r="A408">
        <v>971</v>
      </c>
      <c r="B408" t="s">
        <v>3706</v>
      </c>
      <c r="C408" t="s">
        <v>834</v>
      </c>
      <c r="D408" t="s">
        <v>3707</v>
      </c>
      <c r="E408" t="s">
        <v>3708</v>
      </c>
      <c r="F408" s="42">
        <v>44850</v>
      </c>
      <c r="G408">
        <v>2022</v>
      </c>
      <c r="H408">
        <v>10</v>
      </c>
      <c r="I408">
        <v>41</v>
      </c>
      <c r="J408">
        <v>20.59</v>
      </c>
      <c r="K408">
        <v>78.959999999999994</v>
      </c>
      <c r="L408">
        <v>1380</v>
      </c>
      <c r="M408" s="47">
        <v>5</v>
      </c>
      <c r="N408" s="47">
        <v>32.200000000000003</v>
      </c>
      <c r="O408" s="47">
        <v>182.1</v>
      </c>
      <c r="P408" s="47">
        <v>280</v>
      </c>
      <c r="Q408" s="47">
        <v>121</v>
      </c>
      <c r="R408">
        <v>29.6</v>
      </c>
      <c r="S408">
        <v>3.7</v>
      </c>
      <c r="T408">
        <v>23.8</v>
      </c>
      <c r="U408">
        <v>0</v>
      </c>
      <c r="V408">
        <v>53.7</v>
      </c>
      <c r="W408">
        <v>2852</v>
      </c>
      <c r="X408">
        <v>68.900000000000006</v>
      </c>
      <c r="Y408">
        <v>85.8</v>
      </c>
      <c r="Z408">
        <v>0</v>
      </c>
      <c r="AA408">
        <v>0</v>
      </c>
      <c r="AB408">
        <v>0</v>
      </c>
      <c r="AC408">
        <v>0</v>
      </c>
    </row>
    <row r="409" spans="1:29">
      <c r="A409">
        <v>972</v>
      </c>
      <c r="B409" t="s">
        <v>3706</v>
      </c>
      <c r="C409" t="s">
        <v>834</v>
      </c>
      <c r="D409" t="s">
        <v>3707</v>
      </c>
      <c r="E409" t="s">
        <v>3708</v>
      </c>
      <c r="F409" s="42">
        <v>44857</v>
      </c>
      <c r="G409">
        <v>2022</v>
      </c>
      <c r="H409">
        <v>10</v>
      </c>
      <c r="I409">
        <v>42</v>
      </c>
      <c r="J409">
        <v>20.59</v>
      </c>
      <c r="K409">
        <v>78.959999999999994</v>
      </c>
      <c r="L409">
        <v>1380</v>
      </c>
      <c r="M409" s="47">
        <v>5.5</v>
      </c>
      <c r="N409" s="47">
        <v>24.6</v>
      </c>
      <c r="O409" s="47">
        <v>81.8</v>
      </c>
      <c r="P409" s="47">
        <v>137</v>
      </c>
      <c r="Q409" s="47">
        <v>74.3</v>
      </c>
      <c r="R409">
        <v>36.299999999999997</v>
      </c>
      <c r="S409">
        <v>6.3</v>
      </c>
      <c r="T409">
        <v>25</v>
      </c>
      <c r="U409">
        <v>0</v>
      </c>
      <c r="V409">
        <v>47.3</v>
      </c>
      <c r="W409">
        <v>2852</v>
      </c>
      <c r="X409">
        <v>72.400000000000006</v>
      </c>
      <c r="Y409">
        <v>87.9</v>
      </c>
      <c r="Z409">
        <v>0</v>
      </c>
      <c r="AA409">
        <v>0</v>
      </c>
      <c r="AB409">
        <v>0</v>
      </c>
      <c r="AC409">
        <v>0</v>
      </c>
    </row>
    <row r="410" spans="1:29">
      <c r="A410">
        <v>973</v>
      </c>
      <c r="B410" t="s">
        <v>3706</v>
      </c>
      <c r="C410" t="s">
        <v>834</v>
      </c>
      <c r="D410" t="s">
        <v>3707</v>
      </c>
      <c r="E410" t="s">
        <v>3708</v>
      </c>
      <c r="F410" s="42">
        <v>44864</v>
      </c>
      <c r="G410">
        <v>2022</v>
      </c>
      <c r="H410">
        <v>10</v>
      </c>
      <c r="I410">
        <v>43</v>
      </c>
      <c r="J410">
        <v>20.59</v>
      </c>
      <c r="K410">
        <v>78.959999999999994</v>
      </c>
      <c r="L410">
        <v>1380</v>
      </c>
      <c r="M410" s="47">
        <v>7.02</v>
      </c>
      <c r="N410" s="47">
        <v>46</v>
      </c>
      <c r="O410" s="47">
        <v>138</v>
      </c>
      <c r="P410" s="47">
        <v>205</v>
      </c>
      <c r="Q410" s="47">
        <v>91.6</v>
      </c>
      <c r="R410">
        <v>27.4</v>
      </c>
      <c r="S410">
        <v>6.3</v>
      </c>
      <c r="T410">
        <v>26.8</v>
      </c>
      <c r="U410">
        <v>0</v>
      </c>
      <c r="V410">
        <v>52.2</v>
      </c>
      <c r="W410">
        <v>2852</v>
      </c>
      <c r="X410">
        <v>67.099999999999994</v>
      </c>
      <c r="Y410">
        <v>87.7</v>
      </c>
      <c r="Z410">
        <v>0</v>
      </c>
      <c r="AA410">
        <v>0</v>
      </c>
      <c r="AB410">
        <v>0</v>
      </c>
      <c r="AC410">
        <v>0</v>
      </c>
    </row>
    <row r="411" spans="1:29">
      <c r="A411">
        <v>974</v>
      </c>
      <c r="B411" t="s">
        <v>3706</v>
      </c>
      <c r="C411" t="s">
        <v>834</v>
      </c>
      <c r="D411" t="s">
        <v>3707</v>
      </c>
      <c r="E411" t="s">
        <v>3708</v>
      </c>
      <c r="F411" s="42">
        <v>44871</v>
      </c>
      <c r="G411">
        <v>2022</v>
      </c>
      <c r="H411">
        <v>11</v>
      </c>
      <c r="I411">
        <v>44</v>
      </c>
      <c r="J411">
        <v>20.59</v>
      </c>
      <c r="K411">
        <v>78.959999999999994</v>
      </c>
      <c r="L411">
        <v>1380</v>
      </c>
      <c r="M411" s="47">
        <v>6.82</v>
      </c>
      <c r="N411" s="47">
        <v>86.7</v>
      </c>
      <c r="O411" s="47">
        <v>60.2</v>
      </c>
      <c r="P411" s="47">
        <v>102</v>
      </c>
      <c r="Q411" s="47">
        <v>55.4</v>
      </c>
      <c r="R411">
        <v>38</v>
      </c>
      <c r="S411">
        <v>0.4</v>
      </c>
      <c r="T411">
        <v>30.8</v>
      </c>
      <c r="U411">
        <v>0</v>
      </c>
      <c r="V411">
        <v>51.7</v>
      </c>
      <c r="W411">
        <v>2857</v>
      </c>
      <c r="X411">
        <v>68.2</v>
      </c>
      <c r="Y411">
        <v>90.9</v>
      </c>
      <c r="Z411">
        <v>0</v>
      </c>
      <c r="AA411">
        <v>0</v>
      </c>
      <c r="AB411">
        <v>0</v>
      </c>
      <c r="AC411">
        <v>0</v>
      </c>
    </row>
    <row r="412" spans="1:29">
      <c r="A412">
        <v>975</v>
      </c>
      <c r="B412" t="s">
        <v>3706</v>
      </c>
      <c r="C412" t="s">
        <v>834</v>
      </c>
      <c r="D412" t="s">
        <v>3707</v>
      </c>
      <c r="E412" t="s">
        <v>3708</v>
      </c>
      <c r="F412" s="42">
        <v>44878</v>
      </c>
      <c r="G412">
        <v>2022</v>
      </c>
      <c r="H412">
        <v>11</v>
      </c>
      <c r="I412">
        <v>45</v>
      </c>
      <c r="J412">
        <v>20.59</v>
      </c>
      <c r="K412">
        <v>78.959999999999994</v>
      </c>
      <c r="L412">
        <v>1380</v>
      </c>
      <c r="M412" s="47">
        <v>5.1100000000000003</v>
      </c>
      <c r="N412" s="47">
        <v>70.099999999999994</v>
      </c>
      <c r="O412" s="47">
        <v>63.3</v>
      </c>
      <c r="P412" s="47">
        <v>86</v>
      </c>
      <c r="Q412" s="47">
        <v>99.4</v>
      </c>
      <c r="R412">
        <v>23.9</v>
      </c>
      <c r="S412">
        <v>8.4</v>
      </c>
      <c r="T412">
        <v>22.1</v>
      </c>
      <c r="U412">
        <v>0</v>
      </c>
      <c r="V412">
        <v>49.2</v>
      </c>
      <c r="W412">
        <v>2857</v>
      </c>
      <c r="X412">
        <v>73.3</v>
      </c>
      <c r="Y412">
        <v>95.6</v>
      </c>
      <c r="Z412">
        <v>0</v>
      </c>
      <c r="AA412">
        <v>0</v>
      </c>
      <c r="AB412">
        <v>0</v>
      </c>
      <c r="AC412">
        <v>0</v>
      </c>
    </row>
    <row r="413" spans="1:29">
      <c r="A413">
        <v>976</v>
      </c>
      <c r="B413" t="s">
        <v>3706</v>
      </c>
      <c r="C413" t="s">
        <v>834</v>
      </c>
      <c r="D413" t="s">
        <v>3707</v>
      </c>
      <c r="E413" t="s">
        <v>3708</v>
      </c>
      <c r="F413" s="42">
        <v>44885</v>
      </c>
      <c r="G413">
        <v>2022</v>
      </c>
      <c r="H413">
        <v>11</v>
      </c>
      <c r="I413">
        <v>46</v>
      </c>
      <c r="J413">
        <v>20.59</v>
      </c>
      <c r="K413">
        <v>78.959999999999994</v>
      </c>
      <c r="L413">
        <v>1380</v>
      </c>
      <c r="M413" s="47">
        <v>11.59</v>
      </c>
      <c r="N413" s="47">
        <v>61.1</v>
      </c>
      <c r="O413" s="47">
        <v>113.9</v>
      </c>
      <c r="P413" s="47">
        <v>154</v>
      </c>
      <c r="Q413" s="47">
        <v>81.3</v>
      </c>
      <c r="R413">
        <v>30.1</v>
      </c>
      <c r="S413">
        <v>3.7</v>
      </c>
      <c r="T413">
        <v>37.200000000000003</v>
      </c>
      <c r="U413">
        <v>0</v>
      </c>
      <c r="V413">
        <v>49.8</v>
      </c>
      <c r="W413">
        <v>2857</v>
      </c>
      <c r="X413">
        <v>75.900000000000006</v>
      </c>
      <c r="Y413">
        <v>94.2</v>
      </c>
      <c r="Z413">
        <v>0</v>
      </c>
      <c r="AA413">
        <v>0</v>
      </c>
      <c r="AB413">
        <v>0</v>
      </c>
      <c r="AC413">
        <v>0</v>
      </c>
    </row>
    <row r="414" spans="1:29">
      <c r="A414">
        <v>977</v>
      </c>
      <c r="B414" t="s">
        <v>3706</v>
      </c>
      <c r="C414" t="s">
        <v>834</v>
      </c>
      <c r="D414" t="s">
        <v>3707</v>
      </c>
      <c r="E414" t="s">
        <v>3708</v>
      </c>
      <c r="F414" s="42">
        <v>44892</v>
      </c>
      <c r="G414">
        <v>2022</v>
      </c>
      <c r="H414">
        <v>11</v>
      </c>
      <c r="I414">
        <v>47</v>
      </c>
      <c r="J414">
        <v>20.59</v>
      </c>
      <c r="K414">
        <v>78.959999999999994</v>
      </c>
      <c r="L414">
        <v>1380</v>
      </c>
      <c r="M414" s="47">
        <v>6.65</v>
      </c>
      <c r="N414" s="47">
        <v>42.4</v>
      </c>
      <c r="O414" s="47">
        <v>66.900000000000006</v>
      </c>
      <c r="P414" s="47">
        <v>85</v>
      </c>
      <c r="Q414" s="47">
        <v>55.2</v>
      </c>
      <c r="R414">
        <v>35.6</v>
      </c>
      <c r="S414">
        <v>6.9</v>
      </c>
      <c r="T414">
        <v>29</v>
      </c>
      <c r="U414">
        <v>0</v>
      </c>
      <c r="V414">
        <v>48</v>
      </c>
      <c r="W414">
        <v>2857</v>
      </c>
      <c r="X414">
        <v>70.8</v>
      </c>
      <c r="Y414">
        <v>97.3</v>
      </c>
      <c r="Z414">
        <v>0</v>
      </c>
      <c r="AA414">
        <v>0</v>
      </c>
      <c r="AB414">
        <v>0</v>
      </c>
      <c r="AC414">
        <v>0</v>
      </c>
    </row>
    <row r="415" spans="1:29">
      <c r="A415">
        <v>978</v>
      </c>
      <c r="B415" t="s">
        <v>3706</v>
      </c>
      <c r="C415" t="s">
        <v>834</v>
      </c>
      <c r="D415" t="s">
        <v>3707</v>
      </c>
      <c r="E415" t="s">
        <v>3708</v>
      </c>
      <c r="F415" s="42">
        <v>44899</v>
      </c>
      <c r="G415">
        <v>2022</v>
      </c>
      <c r="H415">
        <v>12</v>
      </c>
      <c r="I415">
        <v>48</v>
      </c>
      <c r="J415">
        <v>20.59</v>
      </c>
      <c r="K415">
        <v>78.959999999999994</v>
      </c>
      <c r="L415">
        <v>1380</v>
      </c>
      <c r="M415" s="47">
        <v>9.43</v>
      </c>
      <c r="N415" s="47">
        <v>22.4</v>
      </c>
      <c r="O415" s="47">
        <v>115.5</v>
      </c>
      <c r="P415" s="47">
        <v>186</v>
      </c>
      <c r="Q415" s="47">
        <v>97.1</v>
      </c>
      <c r="R415">
        <v>33.5</v>
      </c>
      <c r="S415">
        <v>8.9</v>
      </c>
      <c r="T415">
        <v>39.4</v>
      </c>
      <c r="U415">
        <v>0</v>
      </c>
      <c r="V415">
        <v>50.2</v>
      </c>
      <c r="W415">
        <v>2861</v>
      </c>
      <c r="X415">
        <v>70.5</v>
      </c>
      <c r="Y415">
        <v>89.5</v>
      </c>
      <c r="Z415">
        <v>0</v>
      </c>
      <c r="AA415">
        <v>0</v>
      </c>
      <c r="AB415">
        <v>0</v>
      </c>
      <c r="AC415">
        <v>0</v>
      </c>
    </row>
    <row r="416" spans="1:29">
      <c r="A416">
        <v>979</v>
      </c>
      <c r="B416" t="s">
        <v>3706</v>
      </c>
      <c r="C416" t="s">
        <v>834</v>
      </c>
      <c r="D416" t="s">
        <v>3707</v>
      </c>
      <c r="E416" t="s">
        <v>3708</v>
      </c>
      <c r="F416" s="42">
        <v>44906</v>
      </c>
      <c r="G416">
        <v>2022</v>
      </c>
      <c r="H416">
        <v>12</v>
      </c>
      <c r="I416">
        <v>49</v>
      </c>
      <c r="J416">
        <v>20.59</v>
      </c>
      <c r="K416">
        <v>78.959999999999994</v>
      </c>
      <c r="L416">
        <v>1380</v>
      </c>
      <c r="M416" s="47">
        <v>12.55</v>
      </c>
      <c r="N416" s="47">
        <v>72.2</v>
      </c>
      <c r="O416" s="47">
        <v>99.3</v>
      </c>
      <c r="P416" s="47">
        <v>156</v>
      </c>
      <c r="Q416" s="47">
        <v>74.8</v>
      </c>
      <c r="R416">
        <v>24.9</v>
      </c>
      <c r="S416">
        <v>6.3</v>
      </c>
      <c r="T416">
        <v>34.9</v>
      </c>
      <c r="U416">
        <v>0</v>
      </c>
      <c r="V416">
        <v>50</v>
      </c>
      <c r="W416">
        <v>2861</v>
      </c>
      <c r="X416">
        <v>64.8</v>
      </c>
      <c r="Y416">
        <v>99.5</v>
      </c>
      <c r="Z416">
        <v>0</v>
      </c>
      <c r="AA416">
        <v>0</v>
      </c>
      <c r="AB416">
        <v>0</v>
      </c>
      <c r="AC416">
        <v>0</v>
      </c>
    </row>
    <row r="417" spans="1:29">
      <c r="A417">
        <v>980</v>
      </c>
      <c r="B417" t="s">
        <v>3706</v>
      </c>
      <c r="C417" t="s">
        <v>834</v>
      </c>
      <c r="D417" t="s">
        <v>3707</v>
      </c>
      <c r="E417" t="s">
        <v>3708</v>
      </c>
      <c r="F417" s="42">
        <v>44913</v>
      </c>
      <c r="G417">
        <v>2022</v>
      </c>
      <c r="H417">
        <v>12</v>
      </c>
      <c r="I417">
        <v>50</v>
      </c>
      <c r="J417">
        <v>20.59</v>
      </c>
      <c r="K417">
        <v>78.959999999999994</v>
      </c>
      <c r="L417">
        <v>1380</v>
      </c>
      <c r="M417" s="47">
        <v>12.92</v>
      </c>
      <c r="N417" s="47">
        <v>71.400000000000006</v>
      </c>
      <c r="O417" s="47">
        <v>140.69999999999999</v>
      </c>
      <c r="P417" s="47">
        <v>213</v>
      </c>
      <c r="Q417" s="47">
        <v>93.7</v>
      </c>
      <c r="R417">
        <v>21.5</v>
      </c>
      <c r="S417">
        <v>7.4</v>
      </c>
      <c r="T417">
        <v>21.1</v>
      </c>
      <c r="U417">
        <v>6.1</v>
      </c>
      <c r="V417">
        <v>52.1</v>
      </c>
      <c r="W417">
        <v>2861</v>
      </c>
      <c r="X417">
        <v>71</v>
      </c>
      <c r="Y417">
        <v>91.4</v>
      </c>
      <c r="Z417">
        <v>0</v>
      </c>
      <c r="AA417">
        <v>0</v>
      </c>
      <c r="AB417">
        <v>0</v>
      </c>
      <c r="AC417">
        <v>0</v>
      </c>
    </row>
    <row r="418" spans="1:29">
      <c r="A418">
        <v>981</v>
      </c>
      <c r="B418" t="s">
        <v>3706</v>
      </c>
      <c r="C418" t="s">
        <v>834</v>
      </c>
      <c r="D418" t="s">
        <v>3707</v>
      </c>
      <c r="E418" t="s">
        <v>3708</v>
      </c>
      <c r="F418" s="42">
        <v>44920</v>
      </c>
      <c r="G418">
        <v>2022</v>
      </c>
      <c r="H418">
        <v>12</v>
      </c>
      <c r="I418">
        <v>51</v>
      </c>
      <c r="J418">
        <v>20.59</v>
      </c>
      <c r="K418">
        <v>78.959999999999994</v>
      </c>
      <c r="L418">
        <v>1380</v>
      </c>
      <c r="M418" s="47">
        <v>12.73</v>
      </c>
      <c r="N418" s="47">
        <v>122.7</v>
      </c>
      <c r="O418" s="47">
        <v>65</v>
      </c>
      <c r="P418" s="47">
        <v>95</v>
      </c>
      <c r="Q418" s="47">
        <v>77.900000000000006</v>
      </c>
      <c r="R418">
        <v>30.4</v>
      </c>
      <c r="S418">
        <v>0.3</v>
      </c>
      <c r="T418">
        <v>21.2</v>
      </c>
      <c r="U418">
        <v>0</v>
      </c>
      <c r="V418">
        <v>44.5</v>
      </c>
      <c r="W418">
        <v>2861</v>
      </c>
      <c r="X418">
        <v>49.7</v>
      </c>
      <c r="Y418">
        <v>84.4</v>
      </c>
      <c r="Z418">
        <v>0</v>
      </c>
      <c r="AA418">
        <v>0</v>
      </c>
      <c r="AB418">
        <v>0</v>
      </c>
      <c r="AC418">
        <v>0</v>
      </c>
    </row>
    <row r="419" spans="1:29">
      <c r="A419">
        <v>982</v>
      </c>
      <c r="B419" t="s">
        <v>3706</v>
      </c>
      <c r="C419" t="s">
        <v>834</v>
      </c>
      <c r="D419" t="s">
        <v>3707</v>
      </c>
      <c r="E419" t="s">
        <v>3708</v>
      </c>
      <c r="F419" s="42">
        <v>44927</v>
      </c>
      <c r="G419">
        <v>2023</v>
      </c>
      <c r="H419">
        <v>1</v>
      </c>
      <c r="I419">
        <v>52</v>
      </c>
      <c r="J419">
        <v>20.59</v>
      </c>
      <c r="K419">
        <v>78.959999999999994</v>
      </c>
      <c r="L419">
        <v>1380</v>
      </c>
      <c r="M419" s="47">
        <v>15.24</v>
      </c>
      <c r="N419" s="47">
        <v>89</v>
      </c>
      <c r="O419" s="47">
        <v>104.7</v>
      </c>
      <c r="P419" s="47">
        <v>165</v>
      </c>
      <c r="Q419" s="47">
        <v>71.400000000000006</v>
      </c>
      <c r="R419">
        <v>39.4</v>
      </c>
      <c r="S419">
        <v>5.3</v>
      </c>
      <c r="T419">
        <v>29.6</v>
      </c>
      <c r="U419">
        <v>9.6</v>
      </c>
      <c r="V419">
        <v>50.5</v>
      </c>
      <c r="W419">
        <v>2865</v>
      </c>
      <c r="X419">
        <v>72.7</v>
      </c>
      <c r="Y419">
        <v>91.5</v>
      </c>
      <c r="Z419">
        <v>0</v>
      </c>
      <c r="AA419">
        <v>0</v>
      </c>
      <c r="AB419">
        <v>0</v>
      </c>
      <c r="AC419">
        <v>0</v>
      </c>
    </row>
    <row r="420" spans="1:29">
      <c r="A420">
        <v>983</v>
      </c>
      <c r="B420" t="s">
        <v>3706</v>
      </c>
      <c r="C420" t="s">
        <v>834</v>
      </c>
      <c r="D420" t="s">
        <v>3707</v>
      </c>
      <c r="E420" t="s">
        <v>3708</v>
      </c>
      <c r="F420" s="42">
        <v>44934</v>
      </c>
      <c r="G420">
        <v>2023</v>
      </c>
      <c r="H420">
        <v>1</v>
      </c>
      <c r="I420">
        <v>1</v>
      </c>
      <c r="J420">
        <v>20.59</v>
      </c>
      <c r="K420">
        <v>78.959999999999994</v>
      </c>
      <c r="L420">
        <v>1380</v>
      </c>
      <c r="M420" s="47">
        <v>13.78</v>
      </c>
      <c r="N420" s="47">
        <v>91.7</v>
      </c>
      <c r="O420" s="47">
        <v>89.5</v>
      </c>
      <c r="P420" s="47">
        <v>143</v>
      </c>
      <c r="Q420" s="47">
        <v>79.7</v>
      </c>
      <c r="R420">
        <v>38.1</v>
      </c>
      <c r="S420">
        <v>0</v>
      </c>
      <c r="T420">
        <v>25.2</v>
      </c>
      <c r="U420">
        <v>0</v>
      </c>
      <c r="V420">
        <v>45.5</v>
      </c>
      <c r="W420">
        <v>2865</v>
      </c>
      <c r="X420">
        <v>67.400000000000006</v>
      </c>
      <c r="Y420">
        <v>92.7</v>
      </c>
      <c r="Z420">
        <v>0</v>
      </c>
      <c r="AA420">
        <v>0</v>
      </c>
      <c r="AB420">
        <v>0</v>
      </c>
      <c r="AC420">
        <v>0</v>
      </c>
    </row>
    <row r="421" spans="1:29">
      <c r="A421">
        <v>984</v>
      </c>
      <c r="B421" t="s">
        <v>3706</v>
      </c>
      <c r="C421" t="s">
        <v>834</v>
      </c>
      <c r="D421" t="s">
        <v>3707</v>
      </c>
      <c r="E421" t="s">
        <v>3708</v>
      </c>
      <c r="F421" s="42">
        <v>44941</v>
      </c>
      <c r="G421">
        <v>2023</v>
      </c>
      <c r="H421">
        <v>1</v>
      </c>
      <c r="I421">
        <v>2</v>
      </c>
      <c r="J421">
        <v>20.59</v>
      </c>
      <c r="K421">
        <v>78.959999999999994</v>
      </c>
      <c r="L421">
        <v>1380</v>
      </c>
      <c r="M421" s="47">
        <v>15.12</v>
      </c>
      <c r="N421" s="47">
        <v>58.7</v>
      </c>
      <c r="O421" s="47">
        <v>112.2</v>
      </c>
      <c r="P421" s="47">
        <v>157</v>
      </c>
      <c r="Q421" s="47">
        <v>105.6</v>
      </c>
      <c r="R421">
        <v>36.9</v>
      </c>
      <c r="S421">
        <v>5.2</v>
      </c>
      <c r="T421">
        <v>22.9</v>
      </c>
      <c r="U421">
        <v>7.5</v>
      </c>
      <c r="V421">
        <v>46.8</v>
      </c>
      <c r="W421">
        <v>2865</v>
      </c>
      <c r="X421">
        <v>73.8</v>
      </c>
      <c r="Y421">
        <v>91.2</v>
      </c>
      <c r="Z421">
        <v>0</v>
      </c>
      <c r="AA421">
        <v>0</v>
      </c>
      <c r="AB421">
        <v>0</v>
      </c>
      <c r="AC421">
        <v>0</v>
      </c>
    </row>
    <row r="422" spans="1:29">
      <c r="A422">
        <v>985</v>
      </c>
      <c r="B422" t="s">
        <v>3706</v>
      </c>
      <c r="C422" t="s">
        <v>834</v>
      </c>
      <c r="D422" t="s">
        <v>3707</v>
      </c>
      <c r="E422" t="s">
        <v>3708</v>
      </c>
      <c r="F422" s="42">
        <v>44948</v>
      </c>
      <c r="G422">
        <v>2023</v>
      </c>
      <c r="H422">
        <v>1</v>
      </c>
      <c r="I422">
        <v>3</v>
      </c>
      <c r="J422">
        <v>20.59</v>
      </c>
      <c r="K422">
        <v>78.959999999999994</v>
      </c>
      <c r="L422">
        <v>1380</v>
      </c>
      <c r="M422" s="47">
        <v>15.35</v>
      </c>
      <c r="N422" s="47">
        <v>103.5</v>
      </c>
      <c r="O422" s="47">
        <v>107.1</v>
      </c>
      <c r="P422" s="47">
        <v>172</v>
      </c>
      <c r="Q422" s="47">
        <v>95.6</v>
      </c>
      <c r="R422">
        <v>36.1</v>
      </c>
      <c r="S422">
        <v>6.8</v>
      </c>
      <c r="T422">
        <v>18.7</v>
      </c>
      <c r="U422">
        <v>11.3</v>
      </c>
      <c r="V422">
        <v>49.9</v>
      </c>
      <c r="W422">
        <v>2865</v>
      </c>
      <c r="X422">
        <v>74.099999999999994</v>
      </c>
      <c r="Y422">
        <v>88.7</v>
      </c>
      <c r="Z422">
        <v>0</v>
      </c>
      <c r="AA422">
        <v>0</v>
      </c>
      <c r="AB422">
        <v>0</v>
      </c>
      <c r="AC422">
        <v>0</v>
      </c>
    </row>
    <row r="423" spans="1:29">
      <c r="A423">
        <v>986</v>
      </c>
      <c r="B423" t="s">
        <v>3706</v>
      </c>
      <c r="C423" t="s">
        <v>834</v>
      </c>
      <c r="D423" t="s">
        <v>3707</v>
      </c>
      <c r="E423" t="s">
        <v>3708</v>
      </c>
      <c r="F423" s="42">
        <v>44955</v>
      </c>
      <c r="G423">
        <v>2023</v>
      </c>
      <c r="H423">
        <v>1</v>
      </c>
      <c r="I423">
        <v>4</v>
      </c>
      <c r="J423">
        <v>20.59</v>
      </c>
      <c r="K423">
        <v>78.959999999999994</v>
      </c>
      <c r="L423">
        <v>1380</v>
      </c>
      <c r="M423" s="47">
        <v>16.77</v>
      </c>
      <c r="N423" s="47">
        <v>46.7</v>
      </c>
      <c r="O423" s="47">
        <v>82.7</v>
      </c>
      <c r="P423" s="47">
        <v>111</v>
      </c>
      <c r="Q423" s="47">
        <v>55.1</v>
      </c>
      <c r="R423">
        <v>24.1</v>
      </c>
      <c r="S423">
        <v>8.4</v>
      </c>
      <c r="T423">
        <v>27.5</v>
      </c>
      <c r="U423">
        <v>3.4</v>
      </c>
      <c r="V423">
        <v>53.4</v>
      </c>
      <c r="W423">
        <v>2865</v>
      </c>
      <c r="X423">
        <v>66.599999999999994</v>
      </c>
      <c r="Y423">
        <v>96.1</v>
      </c>
      <c r="Z423">
        <v>0</v>
      </c>
      <c r="AA423">
        <v>0</v>
      </c>
      <c r="AB423">
        <v>0</v>
      </c>
      <c r="AC423">
        <v>0</v>
      </c>
    </row>
    <row r="424" spans="1:29">
      <c r="A424">
        <v>987</v>
      </c>
      <c r="B424" t="s">
        <v>3706</v>
      </c>
      <c r="C424" t="s">
        <v>834</v>
      </c>
      <c r="D424" t="s">
        <v>3707</v>
      </c>
      <c r="E424" t="s">
        <v>3708</v>
      </c>
      <c r="F424" s="42">
        <v>44962</v>
      </c>
      <c r="G424">
        <v>2023</v>
      </c>
      <c r="H424">
        <v>2</v>
      </c>
      <c r="I424">
        <v>5</v>
      </c>
      <c r="J424">
        <v>20.59</v>
      </c>
      <c r="K424">
        <v>78.959999999999994</v>
      </c>
      <c r="L424">
        <v>1380</v>
      </c>
      <c r="M424" s="47">
        <v>17.600000000000001</v>
      </c>
      <c r="N424" s="47">
        <v>80.3</v>
      </c>
      <c r="O424" s="47">
        <v>109.6</v>
      </c>
      <c r="P424" s="47">
        <v>142</v>
      </c>
      <c r="Q424" s="47">
        <v>79.2</v>
      </c>
      <c r="R424">
        <v>33.9</v>
      </c>
      <c r="S424">
        <v>0</v>
      </c>
      <c r="T424">
        <v>28</v>
      </c>
      <c r="U424">
        <v>13.7</v>
      </c>
      <c r="V424">
        <v>51.1</v>
      </c>
      <c r="W424">
        <v>2869</v>
      </c>
      <c r="X424">
        <v>75.099999999999994</v>
      </c>
      <c r="Y424">
        <v>100</v>
      </c>
      <c r="Z424">
        <v>0</v>
      </c>
      <c r="AA424">
        <v>0</v>
      </c>
      <c r="AB424">
        <v>0</v>
      </c>
      <c r="AC424">
        <v>0</v>
      </c>
    </row>
    <row r="425" spans="1:29">
      <c r="A425">
        <v>988</v>
      </c>
      <c r="B425" t="s">
        <v>3706</v>
      </c>
      <c r="C425" t="s">
        <v>834</v>
      </c>
      <c r="D425" t="s">
        <v>3707</v>
      </c>
      <c r="E425" t="s">
        <v>3708</v>
      </c>
      <c r="F425" s="42">
        <v>44969</v>
      </c>
      <c r="G425">
        <v>2023</v>
      </c>
      <c r="H425">
        <v>2</v>
      </c>
      <c r="I425">
        <v>6</v>
      </c>
      <c r="J425">
        <v>20.59</v>
      </c>
      <c r="K425">
        <v>78.959999999999994</v>
      </c>
      <c r="L425">
        <v>1380</v>
      </c>
      <c r="M425" s="47">
        <v>18.079999999999998</v>
      </c>
      <c r="N425" s="47">
        <v>118.7</v>
      </c>
      <c r="O425" s="47">
        <v>108.5</v>
      </c>
      <c r="P425" s="47">
        <v>198</v>
      </c>
      <c r="Q425" s="47">
        <v>92.6</v>
      </c>
      <c r="R425">
        <v>33.1</v>
      </c>
      <c r="S425">
        <v>4.4000000000000004</v>
      </c>
      <c r="T425">
        <v>22</v>
      </c>
      <c r="U425">
        <v>7</v>
      </c>
      <c r="V425">
        <v>47.7</v>
      </c>
      <c r="W425">
        <v>2869</v>
      </c>
      <c r="X425">
        <v>67.599999999999994</v>
      </c>
      <c r="Y425">
        <v>79.7</v>
      </c>
      <c r="Z425">
        <v>0</v>
      </c>
      <c r="AA425">
        <v>0</v>
      </c>
      <c r="AB425">
        <v>0</v>
      </c>
      <c r="AC425">
        <v>0</v>
      </c>
    </row>
    <row r="426" spans="1:29">
      <c r="A426">
        <v>989</v>
      </c>
      <c r="B426" t="s">
        <v>3706</v>
      </c>
      <c r="C426" t="s">
        <v>834</v>
      </c>
      <c r="D426" t="s">
        <v>3707</v>
      </c>
      <c r="E426" t="s">
        <v>3708</v>
      </c>
      <c r="F426" s="42">
        <v>44976</v>
      </c>
      <c r="G426">
        <v>2023</v>
      </c>
      <c r="H426">
        <v>2</v>
      </c>
      <c r="I426">
        <v>7</v>
      </c>
      <c r="J426">
        <v>20.59</v>
      </c>
      <c r="K426">
        <v>78.959999999999994</v>
      </c>
      <c r="L426">
        <v>1380</v>
      </c>
      <c r="M426" s="47">
        <v>17.760000000000002</v>
      </c>
      <c r="N426" s="47">
        <v>114.3</v>
      </c>
      <c r="O426" s="47">
        <v>106.2</v>
      </c>
      <c r="P426" s="47">
        <v>159</v>
      </c>
      <c r="Q426" s="47">
        <v>78</v>
      </c>
      <c r="R426">
        <v>22.1</v>
      </c>
      <c r="S426">
        <v>3.3</v>
      </c>
      <c r="T426">
        <v>20.2</v>
      </c>
      <c r="U426">
        <v>20.5</v>
      </c>
      <c r="V426">
        <v>52.1</v>
      </c>
      <c r="W426">
        <v>2869</v>
      </c>
      <c r="X426">
        <v>74</v>
      </c>
      <c r="Y426">
        <v>94.6</v>
      </c>
      <c r="Z426">
        <v>1</v>
      </c>
      <c r="AA426">
        <v>0</v>
      </c>
      <c r="AB426">
        <v>0</v>
      </c>
      <c r="AC426">
        <v>1</v>
      </c>
    </row>
    <row r="427" spans="1:29">
      <c r="A427">
        <v>990</v>
      </c>
      <c r="B427" t="s">
        <v>3706</v>
      </c>
      <c r="C427" t="s">
        <v>834</v>
      </c>
      <c r="D427" t="s">
        <v>3707</v>
      </c>
      <c r="E427" t="s">
        <v>3708</v>
      </c>
      <c r="F427" s="42">
        <v>44983</v>
      </c>
      <c r="G427">
        <v>2023</v>
      </c>
      <c r="H427">
        <v>2</v>
      </c>
      <c r="I427">
        <v>8</v>
      </c>
      <c r="J427">
        <v>20.59</v>
      </c>
      <c r="K427">
        <v>78.959999999999994</v>
      </c>
      <c r="L427">
        <v>1380</v>
      </c>
      <c r="M427" s="47">
        <v>19.190000000000001</v>
      </c>
      <c r="N427" s="47">
        <v>90.8</v>
      </c>
      <c r="O427" s="47">
        <v>114.6</v>
      </c>
      <c r="P427" s="47">
        <v>190</v>
      </c>
      <c r="Q427" s="47">
        <v>75.400000000000006</v>
      </c>
      <c r="R427">
        <v>27</v>
      </c>
      <c r="S427">
        <v>0.2</v>
      </c>
      <c r="T427">
        <v>23.6</v>
      </c>
      <c r="U427">
        <v>15.9</v>
      </c>
      <c r="V427">
        <v>50.2</v>
      </c>
      <c r="W427">
        <v>2869</v>
      </c>
      <c r="X427">
        <v>68.2</v>
      </c>
      <c r="Y427">
        <v>98.7</v>
      </c>
      <c r="Z427">
        <v>0</v>
      </c>
      <c r="AA427">
        <v>0</v>
      </c>
      <c r="AB427">
        <v>0</v>
      </c>
      <c r="AC427">
        <v>0</v>
      </c>
    </row>
    <row r="428" spans="1:29">
      <c r="A428">
        <v>991</v>
      </c>
      <c r="B428" t="s">
        <v>3706</v>
      </c>
      <c r="C428" t="s">
        <v>834</v>
      </c>
      <c r="D428" t="s">
        <v>3707</v>
      </c>
      <c r="E428" t="s">
        <v>3708</v>
      </c>
      <c r="F428" s="42">
        <v>44990</v>
      </c>
      <c r="G428">
        <v>2023</v>
      </c>
      <c r="H428">
        <v>3</v>
      </c>
      <c r="I428">
        <v>9</v>
      </c>
      <c r="J428">
        <v>20.59</v>
      </c>
      <c r="K428">
        <v>78.959999999999994</v>
      </c>
      <c r="L428">
        <v>1380</v>
      </c>
      <c r="M428" s="47">
        <v>19.739999999999998</v>
      </c>
      <c r="N428" s="47">
        <v>74.900000000000006</v>
      </c>
      <c r="O428" s="47">
        <v>102.8</v>
      </c>
      <c r="P428" s="47">
        <v>151</v>
      </c>
      <c r="Q428" s="47">
        <v>74.599999999999994</v>
      </c>
      <c r="R428">
        <v>31</v>
      </c>
      <c r="S428">
        <v>5.2</v>
      </c>
      <c r="T428">
        <v>24.9</v>
      </c>
      <c r="U428">
        <v>16.3</v>
      </c>
      <c r="V428">
        <v>54</v>
      </c>
      <c r="W428">
        <v>2873</v>
      </c>
      <c r="X428">
        <v>67.900000000000006</v>
      </c>
      <c r="Y428">
        <v>87.5</v>
      </c>
      <c r="Z428">
        <v>0</v>
      </c>
      <c r="AA428">
        <v>0</v>
      </c>
      <c r="AB428">
        <v>0</v>
      </c>
      <c r="AC428">
        <v>0</v>
      </c>
    </row>
    <row r="429" spans="1:29">
      <c r="A429">
        <v>992</v>
      </c>
      <c r="B429" t="s">
        <v>3706</v>
      </c>
      <c r="C429" t="s">
        <v>834</v>
      </c>
      <c r="D429" t="s">
        <v>3707</v>
      </c>
      <c r="E429" t="s">
        <v>3708</v>
      </c>
      <c r="F429" s="42">
        <v>44997</v>
      </c>
      <c r="G429">
        <v>2023</v>
      </c>
      <c r="H429">
        <v>3</v>
      </c>
      <c r="I429">
        <v>10</v>
      </c>
      <c r="J429">
        <v>20.59</v>
      </c>
      <c r="K429">
        <v>78.959999999999994</v>
      </c>
      <c r="L429">
        <v>1380</v>
      </c>
      <c r="M429" s="47">
        <v>21.45</v>
      </c>
      <c r="N429" s="47">
        <v>154.4</v>
      </c>
      <c r="O429" s="47">
        <v>108.7</v>
      </c>
      <c r="P429" s="47">
        <v>150</v>
      </c>
      <c r="Q429" s="47">
        <v>66</v>
      </c>
      <c r="R429">
        <v>33.200000000000003</v>
      </c>
      <c r="S429">
        <v>46</v>
      </c>
      <c r="T429">
        <v>29.8</v>
      </c>
      <c r="U429">
        <v>19.399999999999999</v>
      </c>
      <c r="V429">
        <v>51.7</v>
      </c>
      <c r="W429">
        <v>2873</v>
      </c>
      <c r="X429">
        <v>73.099999999999994</v>
      </c>
      <c r="Y429">
        <v>95.6</v>
      </c>
      <c r="Z429">
        <v>1</v>
      </c>
      <c r="AA429">
        <v>0</v>
      </c>
      <c r="AB429">
        <v>0</v>
      </c>
      <c r="AC429">
        <v>1</v>
      </c>
    </row>
    <row r="430" spans="1:29">
      <c r="A430">
        <v>993</v>
      </c>
      <c r="B430" t="s">
        <v>3706</v>
      </c>
      <c r="C430" t="s">
        <v>834</v>
      </c>
      <c r="D430" t="s">
        <v>3707</v>
      </c>
      <c r="E430" t="s">
        <v>3708</v>
      </c>
      <c r="F430" s="42">
        <v>45004</v>
      </c>
      <c r="G430">
        <v>2023</v>
      </c>
      <c r="H430">
        <v>3</v>
      </c>
      <c r="I430">
        <v>11</v>
      </c>
      <c r="J430">
        <v>20.59</v>
      </c>
      <c r="K430">
        <v>78.959999999999994</v>
      </c>
      <c r="L430">
        <v>1380</v>
      </c>
      <c r="M430" s="47">
        <v>21.44</v>
      </c>
      <c r="N430" s="47">
        <v>105.2</v>
      </c>
      <c r="O430" s="47">
        <v>118.6</v>
      </c>
      <c r="P430" s="47">
        <v>162</v>
      </c>
      <c r="Q430" s="47">
        <v>75.8</v>
      </c>
      <c r="R430">
        <v>30.2</v>
      </c>
      <c r="S430">
        <v>27.1</v>
      </c>
      <c r="T430">
        <v>20.6</v>
      </c>
      <c r="U430">
        <v>18.100000000000001</v>
      </c>
      <c r="V430">
        <v>56</v>
      </c>
      <c r="W430">
        <v>2873</v>
      </c>
      <c r="X430">
        <v>62.5</v>
      </c>
      <c r="Y430">
        <v>84.9</v>
      </c>
      <c r="Z430">
        <v>0</v>
      </c>
      <c r="AA430">
        <v>0</v>
      </c>
      <c r="AB430">
        <v>0</v>
      </c>
      <c r="AC430">
        <v>0</v>
      </c>
    </row>
    <row r="431" spans="1:29">
      <c r="A431">
        <v>994</v>
      </c>
      <c r="B431" t="s">
        <v>3706</v>
      </c>
      <c r="C431" t="s">
        <v>834</v>
      </c>
      <c r="D431" t="s">
        <v>3707</v>
      </c>
      <c r="E431" t="s">
        <v>3708</v>
      </c>
      <c r="F431" s="42">
        <v>45011</v>
      </c>
      <c r="G431">
        <v>2023</v>
      </c>
      <c r="H431">
        <v>3</v>
      </c>
      <c r="I431">
        <v>12</v>
      </c>
      <c r="J431">
        <v>20.59</v>
      </c>
      <c r="K431">
        <v>78.959999999999994</v>
      </c>
      <c r="L431">
        <v>1380</v>
      </c>
      <c r="M431" s="47">
        <v>21.68</v>
      </c>
      <c r="N431" s="47">
        <v>132.30000000000001</v>
      </c>
      <c r="O431" s="47">
        <v>90.4</v>
      </c>
      <c r="P431" s="47">
        <v>150</v>
      </c>
      <c r="Q431" s="47">
        <v>58.7</v>
      </c>
      <c r="R431">
        <v>25.2</v>
      </c>
      <c r="S431">
        <v>39.9</v>
      </c>
      <c r="T431">
        <v>26.7</v>
      </c>
      <c r="U431">
        <v>21.5</v>
      </c>
      <c r="V431">
        <v>49</v>
      </c>
      <c r="W431">
        <v>2873</v>
      </c>
      <c r="X431">
        <v>70.8</v>
      </c>
      <c r="Y431">
        <v>86.8</v>
      </c>
      <c r="Z431">
        <v>1</v>
      </c>
      <c r="AA431">
        <v>0</v>
      </c>
      <c r="AB431">
        <v>0</v>
      </c>
      <c r="AC431">
        <v>1</v>
      </c>
    </row>
    <row r="432" spans="1:29">
      <c r="A432">
        <v>995</v>
      </c>
      <c r="B432" t="s">
        <v>3706</v>
      </c>
      <c r="C432" t="s">
        <v>834</v>
      </c>
      <c r="D432" t="s">
        <v>3707</v>
      </c>
      <c r="E432" t="s">
        <v>3708</v>
      </c>
      <c r="F432" s="42">
        <v>45018</v>
      </c>
      <c r="G432">
        <v>2023</v>
      </c>
      <c r="H432">
        <v>4</v>
      </c>
      <c r="I432">
        <v>13</v>
      </c>
      <c r="J432">
        <v>20.59</v>
      </c>
      <c r="K432">
        <v>78.959999999999994</v>
      </c>
      <c r="L432">
        <v>1380</v>
      </c>
      <c r="M432" s="47">
        <v>22.86</v>
      </c>
      <c r="N432" s="47">
        <v>90.1</v>
      </c>
      <c r="O432" s="47">
        <v>75.599999999999994</v>
      </c>
      <c r="P432" s="47">
        <v>126</v>
      </c>
      <c r="Q432" s="47">
        <v>68.3</v>
      </c>
      <c r="R432">
        <v>36</v>
      </c>
      <c r="S432">
        <v>48.4</v>
      </c>
      <c r="T432">
        <v>26</v>
      </c>
      <c r="U432">
        <v>10.3</v>
      </c>
      <c r="V432">
        <v>49.7</v>
      </c>
      <c r="W432">
        <v>2877</v>
      </c>
      <c r="X432">
        <v>60.2</v>
      </c>
      <c r="Y432">
        <v>86.6</v>
      </c>
      <c r="Z432">
        <v>0</v>
      </c>
      <c r="AA432">
        <v>0</v>
      </c>
      <c r="AB432">
        <v>0</v>
      </c>
      <c r="AC432">
        <v>0</v>
      </c>
    </row>
    <row r="433" spans="1:29">
      <c r="A433">
        <v>996</v>
      </c>
      <c r="B433" t="s">
        <v>3706</v>
      </c>
      <c r="C433" t="s">
        <v>834</v>
      </c>
      <c r="D433" t="s">
        <v>3707</v>
      </c>
      <c r="E433" t="s">
        <v>3708</v>
      </c>
      <c r="F433" s="42">
        <v>45025</v>
      </c>
      <c r="G433">
        <v>2023</v>
      </c>
      <c r="H433">
        <v>4</v>
      </c>
      <c r="I433">
        <v>14</v>
      </c>
      <c r="J433">
        <v>20.59</v>
      </c>
      <c r="K433">
        <v>78.959999999999994</v>
      </c>
      <c r="L433">
        <v>1380</v>
      </c>
      <c r="M433" s="47">
        <v>23.14</v>
      </c>
      <c r="N433" s="47">
        <v>198.2</v>
      </c>
      <c r="O433" s="47">
        <v>69.2</v>
      </c>
      <c r="P433" s="47">
        <v>107</v>
      </c>
      <c r="Q433" s="47">
        <v>88.3</v>
      </c>
      <c r="R433">
        <v>40.6</v>
      </c>
      <c r="S433">
        <v>49.8</v>
      </c>
      <c r="T433">
        <v>29.3</v>
      </c>
      <c r="U433">
        <v>22.1</v>
      </c>
      <c r="V433">
        <v>48.3</v>
      </c>
      <c r="W433">
        <v>2877</v>
      </c>
      <c r="X433">
        <v>64.599999999999994</v>
      </c>
      <c r="Y433">
        <v>90</v>
      </c>
      <c r="Z433">
        <v>0</v>
      </c>
      <c r="AA433">
        <v>0</v>
      </c>
      <c r="AB433">
        <v>0</v>
      </c>
      <c r="AC433">
        <v>0</v>
      </c>
    </row>
    <row r="434" spans="1:29">
      <c r="A434">
        <v>997</v>
      </c>
      <c r="B434" t="s">
        <v>3706</v>
      </c>
      <c r="C434" t="s">
        <v>834</v>
      </c>
      <c r="D434" t="s">
        <v>3707</v>
      </c>
      <c r="E434" t="s">
        <v>3708</v>
      </c>
      <c r="F434" s="42">
        <v>45032</v>
      </c>
      <c r="G434">
        <v>2023</v>
      </c>
      <c r="H434">
        <v>4</v>
      </c>
      <c r="I434">
        <v>15</v>
      </c>
      <c r="J434">
        <v>20.59</v>
      </c>
      <c r="K434">
        <v>78.959999999999994</v>
      </c>
      <c r="L434">
        <v>1380</v>
      </c>
      <c r="M434" s="47">
        <v>20.43</v>
      </c>
      <c r="N434" s="47">
        <v>123.4</v>
      </c>
      <c r="O434" s="47">
        <v>103</v>
      </c>
      <c r="P434" s="47">
        <v>165</v>
      </c>
      <c r="Q434" s="47">
        <v>69.8</v>
      </c>
      <c r="R434">
        <v>30</v>
      </c>
      <c r="S434">
        <v>46.8</v>
      </c>
      <c r="T434">
        <v>27.9</v>
      </c>
      <c r="U434">
        <v>15.9</v>
      </c>
      <c r="V434">
        <v>52.1</v>
      </c>
      <c r="W434">
        <v>2877</v>
      </c>
      <c r="X434">
        <v>73.2</v>
      </c>
      <c r="Y434">
        <v>92.2</v>
      </c>
      <c r="Z434">
        <v>0</v>
      </c>
      <c r="AA434">
        <v>0</v>
      </c>
      <c r="AB434">
        <v>0</v>
      </c>
      <c r="AC434">
        <v>0</v>
      </c>
    </row>
    <row r="435" spans="1:29">
      <c r="A435">
        <v>998</v>
      </c>
      <c r="B435" t="s">
        <v>3706</v>
      </c>
      <c r="C435" t="s">
        <v>834</v>
      </c>
      <c r="D435" t="s">
        <v>3707</v>
      </c>
      <c r="E435" t="s">
        <v>3708</v>
      </c>
      <c r="F435" s="42">
        <v>45039</v>
      </c>
      <c r="G435">
        <v>2023</v>
      </c>
      <c r="H435">
        <v>4</v>
      </c>
      <c r="I435">
        <v>16</v>
      </c>
      <c r="J435">
        <v>20.59</v>
      </c>
      <c r="K435">
        <v>78.959999999999994</v>
      </c>
      <c r="L435">
        <v>1380</v>
      </c>
      <c r="M435" s="47">
        <v>16.21</v>
      </c>
      <c r="N435" s="47">
        <v>147.4</v>
      </c>
      <c r="O435" s="47">
        <v>52.9</v>
      </c>
      <c r="P435" s="47">
        <v>85</v>
      </c>
      <c r="Q435" s="47">
        <v>62.3</v>
      </c>
      <c r="R435">
        <v>22</v>
      </c>
      <c r="S435">
        <v>6</v>
      </c>
      <c r="T435">
        <v>26</v>
      </c>
      <c r="U435">
        <v>17.7</v>
      </c>
      <c r="V435">
        <v>50.9</v>
      </c>
      <c r="W435">
        <v>2877</v>
      </c>
      <c r="X435">
        <v>66.900000000000006</v>
      </c>
      <c r="Y435">
        <v>97.2</v>
      </c>
      <c r="Z435">
        <v>0</v>
      </c>
      <c r="AA435">
        <v>0</v>
      </c>
      <c r="AB435">
        <v>0</v>
      </c>
      <c r="AC435">
        <v>0</v>
      </c>
    </row>
    <row r="436" spans="1:29">
      <c r="A436">
        <v>999</v>
      </c>
      <c r="B436" t="s">
        <v>3706</v>
      </c>
      <c r="C436" t="s">
        <v>834</v>
      </c>
      <c r="D436" t="s">
        <v>3707</v>
      </c>
      <c r="E436" t="s">
        <v>3708</v>
      </c>
      <c r="F436" s="42">
        <v>45046</v>
      </c>
      <c r="G436">
        <v>2023</v>
      </c>
      <c r="H436">
        <v>4</v>
      </c>
      <c r="I436">
        <v>17</v>
      </c>
      <c r="J436">
        <v>20.59</v>
      </c>
      <c r="K436">
        <v>78.959999999999994</v>
      </c>
      <c r="L436">
        <v>1380</v>
      </c>
      <c r="M436" s="47">
        <v>18.53</v>
      </c>
      <c r="N436" s="47">
        <v>132.19999999999999</v>
      </c>
      <c r="O436" s="47">
        <v>94.5</v>
      </c>
      <c r="P436" s="47">
        <v>144</v>
      </c>
      <c r="Q436" s="47">
        <v>78.900000000000006</v>
      </c>
      <c r="R436">
        <v>36.700000000000003</v>
      </c>
      <c r="S436">
        <v>3.7</v>
      </c>
      <c r="T436">
        <v>25.2</v>
      </c>
      <c r="U436">
        <v>12.1</v>
      </c>
      <c r="V436">
        <v>51</v>
      </c>
      <c r="W436">
        <v>2877</v>
      </c>
      <c r="X436">
        <v>66.400000000000006</v>
      </c>
      <c r="Y436">
        <v>84.2</v>
      </c>
      <c r="Z436">
        <v>0</v>
      </c>
      <c r="AA436">
        <v>0</v>
      </c>
      <c r="AB436">
        <v>0</v>
      </c>
      <c r="AC436">
        <v>0</v>
      </c>
    </row>
    <row r="437" spans="1:29">
      <c r="A437">
        <v>1000</v>
      </c>
      <c r="B437" t="s">
        <v>3706</v>
      </c>
      <c r="C437" t="s">
        <v>834</v>
      </c>
      <c r="D437" t="s">
        <v>3707</v>
      </c>
      <c r="E437" t="s">
        <v>3708</v>
      </c>
      <c r="F437" s="42">
        <v>45053</v>
      </c>
      <c r="G437">
        <v>2023</v>
      </c>
      <c r="H437">
        <v>5</v>
      </c>
      <c r="I437">
        <v>18</v>
      </c>
      <c r="J437">
        <v>20.59</v>
      </c>
      <c r="K437">
        <v>78.959999999999994</v>
      </c>
      <c r="L437">
        <v>1380</v>
      </c>
      <c r="M437" s="47">
        <v>21.36</v>
      </c>
      <c r="N437" s="47">
        <v>106.1</v>
      </c>
      <c r="O437" s="47">
        <v>104.6</v>
      </c>
      <c r="P437" s="47">
        <v>163</v>
      </c>
      <c r="Q437" s="47">
        <v>88.7</v>
      </c>
      <c r="R437">
        <v>34.299999999999997</v>
      </c>
      <c r="S437">
        <v>24</v>
      </c>
      <c r="T437">
        <v>34.6</v>
      </c>
      <c r="U437">
        <v>26.8</v>
      </c>
      <c r="V437">
        <v>49.3</v>
      </c>
      <c r="W437">
        <v>2881</v>
      </c>
      <c r="X437">
        <v>73.099999999999994</v>
      </c>
      <c r="Y437">
        <v>86.1</v>
      </c>
      <c r="Z437">
        <v>1</v>
      </c>
      <c r="AA437">
        <v>0</v>
      </c>
      <c r="AB437">
        <v>0</v>
      </c>
      <c r="AC437">
        <v>1</v>
      </c>
    </row>
    <row r="438" spans="1:29">
      <c r="A438">
        <v>1001</v>
      </c>
      <c r="B438" t="s">
        <v>3706</v>
      </c>
      <c r="C438" t="s">
        <v>834</v>
      </c>
      <c r="D438" t="s">
        <v>3707</v>
      </c>
      <c r="E438" t="s">
        <v>3708</v>
      </c>
      <c r="F438" s="42">
        <v>45060</v>
      </c>
      <c r="G438">
        <v>2023</v>
      </c>
      <c r="H438">
        <v>5</v>
      </c>
      <c r="I438">
        <v>19</v>
      </c>
      <c r="J438">
        <v>20.59</v>
      </c>
      <c r="K438">
        <v>78.959999999999994</v>
      </c>
      <c r="L438">
        <v>1380</v>
      </c>
      <c r="M438" s="47">
        <v>19.5</v>
      </c>
      <c r="N438" s="47">
        <v>82.6</v>
      </c>
      <c r="O438" s="47">
        <v>85.3</v>
      </c>
      <c r="P438" s="47">
        <v>135</v>
      </c>
      <c r="Q438" s="47">
        <v>70.599999999999994</v>
      </c>
      <c r="R438">
        <v>39.799999999999997</v>
      </c>
      <c r="S438">
        <v>3.3</v>
      </c>
      <c r="T438">
        <v>22.9</v>
      </c>
      <c r="U438">
        <v>9.3000000000000007</v>
      </c>
      <c r="V438">
        <v>47.7</v>
      </c>
      <c r="W438">
        <v>2881</v>
      </c>
      <c r="X438">
        <v>76.400000000000006</v>
      </c>
      <c r="Y438">
        <v>88.1</v>
      </c>
      <c r="Z438">
        <v>0</v>
      </c>
      <c r="AA438">
        <v>0</v>
      </c>
      <c r="AB438">
        <v>0</v>
      </c>
      <c r="AC438">
        <v>0</v>
      </c>
    </row>
    <row r="439" spans="1:29">
      <c r="A439">
        <v>1002</v>
      </c>
      <c r="B439" t="s">
        <v>3706</v>
      </c>
      <c r="C439" t="s">
        <v>834</v>
      </c>
      <c r="D439" t="s">
        <v>3707</v>
      </c>
      <c r="E439" t="s">
        <v>3708</v>
      </c>
      <c r="F439" s="42">
        <v>45067</v>
      </c>
      <c r="G439">
        <v>2023</v>
      </c>
      <c r="H439">
        <v>5</v>
      </c>
      <c r="I439">
        <v>20</v>
      </c>
      <c r="J439">
        <v>20.59</v>
      </c>
      <c r="K439">
        <v>78.959999999999994</v>
      </c>
      <c r="L439">
        <v>1380</v>
      </c>
      <c r="M439" s="47">
        <v>19.47</v>
      </c>
      <c r="N439" s="47">
        <v>125</v>
      </c>
      <c r="O439" s="47">
        <v>118.8</v>
      </c>
      <c r="P439" s="47">
        <v>188</v>
      </c>
      <c r="Q439" s="47">
        <v>99.3</v>
      </c>
      <c r="R439">
        <v>35.700000000000003</v>
      </c>
      <c r="S439">
        <v>5.3</v>
      </c>
      <c r="T439">
        <v>27.5</v>
      </c>
      <c r="U439">
        <v>34.6</v>
      </c>
      <c r="V439">
        <v>52.5</v>
      </c>
      <c r="W439">
        <v>2881</v>
      </c>
      <c r="X439">
        <v>71</v>
      </c>
      <c r="Y439">
        <v>95.9</v>
      </c>
      <c r="Z439">
        <v>2</v>
      </c>
      <c r="AA439">
        <v>0</v>
      </c>
      <c r="AB439">
        <v>0</v>
      </c>
      <c r="AC439">
        <v>2</v>
      </c>
    </row>
    <row r="440" spans="1:29">
      <c r="A440">
        <v>1003</v>
      </c>
      <c r="B440" t="s">
        <v>3706</v>
      </c>
      <c r="C440" t="s">
        <v>834</v>
      </c>
      <c r="D440" t="s">
        <v>3707</v>
      </c>
      <c r="E440" t="s">
        <v>3708</v>
      </c>
      <c r="F440" s="42">
        <v>45074</v>
      </c>
      <c r="G440">
        <v>2023</v>
      </c>
      <c r="H440">
        <v>5</v>
      </c>
      <c r="I440">
        <v>21</v>
      </c>
      <c r="J440">
        <v>20.59</v>
      </c>
      <c r="K440">
        <v>78.959999999999994</v>
      </c>
      <c r="L440">
        <v>1380</v>
      </c>
      <c r="M440" s="47">
        <v>16.03</v>
      </c>
      <c r="N440" s="47">
        <v>103</v>
      </c>
      <c r="O440" s="47">
        <v>69.900000000000006</v>
      </c>
      <c r="P440" s="47">
        <v>106</v>
      </c>
      <c r="Q440" s="47">
        <v>70.900000000000006</v>
      </c>
      <c r="R440">
        <v>34.1</v>
      </c>
      <c r="S440">
        <v>6.5</v>
      </c>
      <c r="T440">
        <v>29.9</v>
      </c>
      <c r="U440">
        <v>4.3</v>
      </c>
      <c r="V440">
        <v>51.1</v>
      </c>
      <c r="W440">
        <v>2881</v>
      </c>
      <c r="X440">
        <v>77.599999999999994</v>
      </c>
      <c r="Y440">
        <v>94.4</v>
      </c>
      <c r="Z440">
        <v>0</v>
      </c>
      <c r="AA440">
        <v>0</v>
      </c>
      <c r="AB440">
        <v>0</v>
      </c>
      <c r="AC440">
        <v>0</v>
      </c>
    </row>
    <row r="441" spans="1:29">
      <c r="A441">
        <v>1004</v>
      </c>
      <c r="B441" t="s">
        <v>3706</v>
      </c>
      <c r="C441" t="s">
        <v>834</v>
      </c>
      <c r="D441" t="s">
        <v>3707</v>
      </c>
      <c r="E441" t="s">
        <v>3708</v>
      </c>
      <c r="F441" s="42">
        <v>45081</v>
      </c>
      <c r="G441">
        <v>2023</v>
      </c>
      <c r="H441">
        <v>6</v>
      </c>
      <c r="I441">
        <v>22</v>
      </c>
      <c r="J441">
        <v>20.59</v>
      </c>
      <c r="K441">
        <v>78.959999999999994</v>
      </c>
      <c r="L441">
        <v>1380</v>
      </c>
      <c r="M441" s="47">
        <v>12.85</v>
      </c>
      <c r="N441" s="47">
        <v>151.4</v>
      </c>
      <c r="O441" s="47">
        <v>76.599999999999994</v>
      </c>
      <c r="P441" s="47">
        <v>126</v>
      </c>
      <c r="Q441" s="47">
        <v>57.9</v>
      </c>
      <c r="R441">
        <v>31.7</v>
      </c>
      <c r="S441">
        <v>0</v>
      </c>
      <c r="T441">
        <v>21.5</v>
      </c>
      <c r="U441">
        <v>3.6</v>
      </c>
      <c r="V441">
        <v>50.3</v>
      </c>
      <c r="W441">
        <v>2885</v>
      </c>
      <c r="X441">
        <v>72.5</v>
      </c>
      <c r="Y441">
        <v>90.2</v>
      </c>
      <c r="Z441">
        <v>0</v>
      </c>
      <c r="AA441">
        <v>0</v>
      </c>
      <c r="AB441">
        <v>0</v>
      </c>
      <c r="AC441">
        <v>0</v>
      </c>
    </row>
    <row r="442" spans="1:29">
      <c r="A442">
        <v>1005</v>
      </c>
      <c r="B442" t="s">
        <v>3706</v>
      </c>
      <c r="C442" t="s">
        <v>834</v>
      </c>
      <c r="D442" t="s">
        <v>3707</v>
      </c>
      <c r="E442" t="s">
        <v>3708</v>
      </c>
      <c r="F442" s="42">
        <v>45088</v>
      </c>
      <c r="G442">
        <v>2023</v>
      </c>
      <c r="H442">
        <v>6</v>
      </c>
      <c r="I442">
        <v>23</v>
      </c>
      <c r="J442">
        <v>20.59</v>
      </c>
      <c r="K442">
        <v>78.959999999999994</v>
      </c>
      <c r="L442">
        <v>1380</v>
      </c>
      <c r="M442" s="47">
        <v>11.81</v>
      </c>
      <c r="N442" s="47">
        <v>73.400000000000006</v>
      </c>
      <c r="O442" s="47">
        <v>88.8</v>
      </c>
      <c r="P442" s="47">
        <v>142</v>
      </c>
      <c r="Q442" s="47">
        <v>68</v>
      </c>
      <c r="R442">
        <v>26.9</v>
      </c>
      <c r="S442">
        <v>0</v>
      </c>
      <c r="T442">
        <v>23.6</v>
      </c>
      <c r="U442">
        <v>0</v>
      </c>
      <c r="V442">
        <v>50.1</v>
      </c>
      <c r="W442">
        <v>2885</v>
      </c>
      <c r="X442">
        <v>70.400000000000006</v>
      </c>
      <c r="Y442">
        <v>85.2</v>
      </c>
      <c r="Z442">
        <v>0</v>
      </c>
      <c r="AA442">
        <v>0</v>
      </c>
      <c r="AB442">
        <v>0</v>
      </c>
      <c r="AC442">
        <v>0</v>
      </c>
    </row>
    <row r="443" spans="1:29">
      <c r="A443">
        <v>1006</v>
      </c>
      <c r="B443" t="s">
        <v>3706</v>
      </c>
      <c r="C443" t="s">
        <v>834</v>
      </c>
      <c r="D443" t="s">
        <v>3707</v>
      </c>
      <c r="E443" t="s">
        <v>3708</v>
      </c>
      <c r="F443" s="42">
        <v>45095</v>
      </c>
      <c r="G443">
        <v>2023</v>
      </c>
      <c r="H443">
        <v>6</v>
      </c>
      <c r="I443">
        <v>24</v>
      </c>
      <c r="J443">
        <v>20.59</v>
      </c>
      <c r="K443">
        <v>78.959999999999994</v>
      </c>
      <c r="L443">
        <v>1380</v>
      </c>
      <c r="M443" s="47">
        <v>14.37</v>
      </c>
      <c r="N443" s="47">
        <v>104.1</v>
      </c>
      <c r="O443" s="47">
        <v>53.2</v>
      </c>
      <c r="P443" s="47">
        <v>61</v>
      </c>
      <c r="Q443" s="47">
        <v>66.5</v>
      </c>
      <c r="R443">
        <v>30.4</v>
      </c>
      <c r="S443">
        <v>0</v>
      </c>
      <c r="T443">
        <v>31.8</v>
      </c>
      <c r="U443">
        <v>7</v>
      </c>
      <c r="V443">
        <v>51.1</v>
      </c>
      <c r="W443">
        <v>2885</v>
      </c>
      <c r="X443">
        <v>72.599999999999994</v>
      </c>
      <c r="Y443">
        <v>86.9</v>
      </c>
      <c r="Z443">
        <v>0</v>
      </c>
      <c r="AA443">
        <v>0</v>
      </c>
      <c r="AB443">
        <v>0</v>
      </c>
      <c r="AC443">
        <v>0</v>
      </c>
    </row>
    <row r="444" spans="1:29">
      <c r="A444">
        <v>1007</v>
      </c>
      <c r="B444" t="s">
        <v>3706</v>
      </c>
      <c r="C444" t="s">
        <v>834</v>
      </c>
      <c r="D444" t="s">
        <v>3707</v>
      </c>
      <c r="E444" t="s">
        <v>3708</v>
      </c>
      <c r="F444" s="42">
        <v>45102</v>
      </c>
      <c r="G444">
        <v>2023</v>
      </c>
      <c r="H444">
        <v>6</v>
      </c>
      <c r="I444">
        <v>25</v>
      </c>
      <c r="J444">
        <v>20.59</v>
      </c>
      <c r="K444">
        <v>78.959999999999994</v>
      </c>
      <c r="L444">
        <v>1380</v>
      </c>
      <c r="M444" s="47">
        <v>12.3</v>
      </c>
      <c r="N444" s="47">
        <v>56.8</v>
      </c>
      <c r="O444" s="47">
        <v>146.5</v>
      </c>
      <c r="P444" s="47">
        <v>196</v>
      </c>
      <c r="Q444" s="47">
        <v>106.3</v>
      </c>
      <c r="R444">
        <v>31.6</v>
      </c>
      <c r="S444">
        <v>3.5</v>
      </c>
      <c r="T444">
        <v>25.9</v>
      </c>
      <c r="U444">
        <v>3</v>
      </c>
      <c r="V444">
        <v>47.2</v>
      </c>
      <c r="W444">
        <v>2885</v>
      </c>
      <c r="X444">
        <v>76.8</v>
      </c>
      <c r="Y444">
        <v>91.5</v>
      </c>
      <c r="Z444">
        <v>0</v>
      </c>
      <c r="AA444">
        <v>0</v>
      </c>
      <c r="AB444">
        <v>0</v>
      </c>
      <c r="AC444">
        <v>0</v>
      </c>
    </row>
    <row r="445" spans="1:29">
      <c r="A445">
        <v>1008</v>
      </c>
      <c r="B445" t="s">
        <v>3706</v>
      </c>
      <c r="C445" t="s">
        <v>834</v>
      </c>
      <c r="D445" t="s">
        <v>3707</v>
      </c>
      <c r="E445" t="s">
        <v>3708</v>
      </c>
      <c r="F445" s="42">
        <v>45109</v>
      </c>
      <c r="G445">
        <v>2023</v>
      </c>
      <c r="H445">
        <v>7</v>
      </c>
      <c r="I445">
        <v>26</v>
      </c>
      <c r="J445">
        <v>20.59</v>
      </c>
      <c r="K445">
        <v>78.959999999999994</v>
      </c>
      <c r="L445">
        <v>1380</v>
      </c>
      <c r="M445" s="47">
        <v>12.86</v>
      </c>
      <c r="N445" s="47">
        <v>120.1</v>
      </c>
      <c r="O445" s="47">
        <v>118.7</v>
      </c>
      <c r="P445" s="47">
        <v>190</v>
      </c>
      <c r="Q445" s="47">
        <v>92.6</v>
      </c>
      <c r="R445">
        <v>41.2</v>
      </c>
      <c r="S445">
        <v>3.6</v>
      </c>
      <c r="T445">
        <v>18.3</v>
      </c>
      <c r="U445">
        <v>0.8</v>
      </c>
      <c r="V445">
        <v>47.7</v>
      </c>
      <c r="W445">
        <v>2889</v>
      </c>
      <c r="X445">
        <v>65.900000000000006</v>
      </c>
      <c r="Y445">
        <v>84.7</v>
      </c>
      <c r="Z445">
        <v>0</v>
      </c>
      <c r="AA445">
        <v>0</v>
      </c>
      <c r="AB445">
        <v>0</v>
      </c>
      <c r="AC445">
        <v>0</v>
      </c>
    </row>
    <row r="446" spans="1:29">
      <c r="A446">
        <v>1009</v>
      </c>
      <c r="B446" t="s">
        <v>3706</v>
      </c>
      <c r="C446" t="s">
        <v>834</v>
      </c>
      <c r="D446" t="s">
        <v>3707</v>
      </c>
      <c r="E446" t="s">
        <v>3708</v>
      </c>
      <c r="F446" s="42">
        <v>45116</v>
      </c>
      <c r="G446">
        <v>2023</v>
      </c>
      <c r="H446">
        <v>7</v>
      </c>
      <c r="I446">
        <v>27</v>
      </c>
      <c r="J446">
        <v>20.59</v>
      </c>
      <c r="K446">
        <v>78.959999999999994</v>
      </c>
      <c r="L446">
        <v>1380</v>
      </c>
      <c r="M446" s="47">
        <v>16.760000000000002</v>
      </c>
      <c r="N446" s="47">
        <v>85.7</v>
      </c>
      <c r="O446" s="47">
        <v>72.3</v>
      </c>
      <c r="P446" s="47">
        <v>81</v>
      </c>
      <c r="Q446" s="47">
        <v>63.5</v>
      </c>
      <c r="R446">
        <v>38.4</v>
      </c>
      <c r="S446">
        <v>6</v>
      </c>
      <c r="T446">
        <v>28</v>
      </c>
      <c r="U446">
        <v>11.9</v>
      </c>
      <c r="V446">
        <v>47.9</v>
      </c>
      <c r="W446">
        <v>2889</v>
      </c>
      <c r="X446">
        <v>67</v>
      </c>
      <c r="Y446">
        <v>96.9</v>
      </c>
      <c r="Z446">
        <v>0</v>
      </c>
      <c r="AA446">
        <v>0</v>
      </c>
      <c r="AB446">
        <v>0</v>
      </c>
      <c r="AC446">
        <v>0</v>
      </c>
    </row>
    <row r="447" spans="1:29">
      <c r="A447">
        <v>1010</v>
      </c>
      <c r="B447" t="s">
        <v>3706</v>
      </c>
      <c r="C447" t="s">
        <v>834</v>
      </c>
      <c r="D447" t="s">
        <v>3707</v>
      </c>
      <c r="E447" t="s">
        <v>3708</v>
      </c>
      <c r="F447" s="42">
        <v>45123</v>
      </c>
      <c r="G447">
        <v>2023</v>
      </c>
      <c r="H447">
        <v>7</v>
      </c>
      <c r="I447">
        <v>28</v>
      </c>
      <c r="J447">
        <v>20.59</v>
      </c>
      <c r="K447">
        <v>78.959999999999994</v>
      </c>
      <c r="L447">
        <v>1380</v>
      </c>
      <c r="M447" s="47">
        <v>13.65</v>
      </c>
      <c r="N447" s="47">
        <v>16.399999999999999</v>
      </c>
      <c r="O447" s="47">
        <v>109.9</v>
      </c>
      <c r="P447" s="47">
        <v>124</v>
      </c>
      <c r="Q447" s="47">
        <v>83.7</v>
      </c>
      <c r="R447">
        <v>37.799999999999997</v>
      </c>
      <c r="S447">
        <v>1.1000000000000001</v>
      </c>
      <c r="T447">
        <v>21.5</v>
      </c>
      <c r="U447">
        <v>4.2</v>
      </c>
      <c r="V447">
        <v>50.9</v>
      </c>
      <c r="W447">
        <v>2889</v>
      </c>
      <c r="X447">
        <v>57.2</v>
      </c>
      <c r="Y447">
        <v>87.3</v>
      </c>
      <c r="Z447">
        <v>0</v>
      </c>
      <c r="AA447">
        <v>0</v>
      </c>
      <c r="AB447">
        <v>0</v>
      </c>
      <c r="AC447">
        <v>0</v>
      </c>
    </row>
    <row r="448" spans="1:29">
      <c r="A448">
        <v>1011</v>
      </c>
      <c r="B448" t="s">
        <v>3706</v>
      </c>
      <c r="C448" t="s">
        <v>834</v>
      </c>
      <c r="D448" t="s">
        <v>3707</v>
      </c>
      <c r="E448" t="s">
        <v>3708</v>
      </c>
      <c r="F448" s="42">
        <v>45130</v>
      </c>
      <c r="G448">
        <v>2023</v>
      </c>
      <c r="H448">
        <v>7</v>
      </c>
      <c r="I448">
        <v>29</v>
      </c>
      <c r="J448">
        <v>20.59</v>
      </c>
      <c r="K448">
        <v>78.959999999999994</v>
      </c>
      <c r="L448">
        <v>1380</v>
      </c>
      <c r="M448" s="47">
        <v>8.8000000000000007</v>
      </c>
      <c r="N448" s="47">
        <v>28</v>
      </c>
      <c r="O448" s="47">
        <v>74.099999999999994</v>
      </c>
      <c r="P448" s="47">
        <v>111</v>
      </c>
      <c r="Q448" s="47">
        <v>51.8</v>
      </c>
      <c r="R448">
        <v>21</v>
      </c>
      <c r="S448">
        <v>6.8</v>
      </c>
      <c r="T448">
        <v>26.9</v>
      </c>
      <c r="U448">
        <v>1.1000000000000001</v>
      </c>
      <c r="V448">
        <v>51.3</v>
      </c>
      <c r="W448">
        <v>2889</v>
      </c>
      <c r="X448">
        <v>76.7</v>
      </c>
      <c r="Y448">
        <v>88.8</v>
      </c>
      <c r="Z448">
        <v>0</v>
      </c>
      <c r="AA448">
        <v>0</v>
      </c>
      <c r="AB448">
        <v>0</v>
      </c>
      <c r="AC448">
        <v>0</v>
      </c>
    </row>
    <row r="449" spans="1:29">
      <c r="A449">
        <v>1012</v>
      </c>
      <c r="B449" t="s">
        <v>3706</v>
      </c>
      <c r="C449" t="s">
        <v>834</v>
      </c>
      <c r="D449" t="s">
        <v>3707</v>
      </c>
      <c r="E449" t="s">
        <v>3708</v>
      </c>
      <c r="F449" s="42">
        <v>45137</v>
      </c>
      <c r="G449">
        <v>2023</v>
      </c>
      <c r="H449">
        <v>7</v>
      </c>
      <c r="I449">
        <v>30</v>
      </c>
      <c r="J449">
        <v>20.59</v>
      </c>
      <c r="K449">
        <v>78.959999999999994</v>
      </c>
      <c r="L449">
        <v>1380</v>
      </c>
      <c r="M449" s="47">
        <v>8.42</v>
      </c>
      <c r="N449" s="47">
        <v>95.6</v>
      </c>
      <c r="O449" s="47">
        <v>105.1</v>
      </c>
      <c r="P449" s="47">
        <v>161</v>
      </c>
      <c r="Q449" s="47">
        <v>96</v>
      </c>
      <c r="R449">
        <v>38.9</v>
      </c>
      <c r="S449">
        <v>9.6999999999999993</v>
      </c>
      <c r="T449">
        <v>14.1</v>
      </c>
      <c r="U449">
        <v>0</v>
      </c>
      <c r="V449">
        <v>54.5</v>
      </c>
      <c r="W449">
        <v>2889</v>
      </c>
      <c r="X449">
        <v>67.400000000000006</v>
      </c>
      <c r="Y449">
        <v>98.7</v>
      </c>
      <c r="Z449">
        <v>0</v>
      </c>
      <c r="AA449">
        <v>0</v>
      </c>
      <c r="AB449">
        <v>0</v>
      </c>
      <c r="AC449">
        <v>0</v>
      </c>
    </row>
    <row r="450" spans="1:29">
      <c r="A450">
        <v>1013</v>
      </c>
      <c r="B450" t="s">
        <v>3706</v>
      </c>
      <c r="C450" t="s">
        <v>834</v>
      </c>
      <c r="D450" t="s">
        <v>3707</v>
      </c>
      <c r="E450" t="s">
        <v>3708</v>
      </c>
      <c r="F450" s="42">
        <v>45144</v>
      </c>
      <c r="G450">
        <v>2023</v>
      </c>
      <c r="H450">
        <v>8</v>
      </c>
      <c r="I450">
        <v>31</v>
      </c>
      <c r="J450">
        <v>20.59</v>
      </c>
      <c r="K450">
        <v>78.959999999999994</v>
      </c>
      <c r="L450">
        <v>1380</v>
      </c>
      <c r="M450" s="47">
        <v>8.2899999999999991</v>
      </c>
      <c r="N450" s="47">
        <v>110.5</v>
      </c>
      <c r="O450" s="47">
        <v>99.8</v>
      </c>
      <c r="P450" s="47">
        <v>187</v>
      </c>
      <c r="Q450" s="47">
        <v>79.599999999999994</v>
      </c>
      <c r="R450">
        <v>33.6</v>
      </c>
      <c r="S450">
        <v>7.6</v>
      </c>
      <c r="T450">
        <v>23.3</v>
      </c>
      <c r="U450">
        <v>0</v>
      </c>
      <c r="V450">
        <v>44.7</v>
      </c>
      <c r="W450">
        <v>2894</v>
      </c>
      <c r="X450">
        <v>77</v>
      </c>
      <c r="Y450">
        <v>90</v>
      </c>
      <c r="Z450">
        <v>0</v>
      </c>
      <c r="AA450">
        <v>0</v>
      </c>
      <c r="AB450">
        <v>0</v>
      </c>
      <c r="AC450">
        <v>0</v>
      </c>
    </row>
    <row r="451" spans="1:29">
      <c r="A451">
        <v>1014</v>
      </c>
      <c r="B451" t="s">
        <v>3706</v>
      </c>
      <c r="C451" t="s">
        <v>834</v>
      </c>
      <c r="D451" t="s">
        <v>3707</v>
      </c>
      <c r="E451" t="s">
        <v>3708</v>
      </c>
      <c r="F451" s="42">
        <v>45151</v>
      </c>
      <c r="G451">
        <v>2023</v>
      </c>
      <c r="H451">
        <v>8</v>
      </c>
      <c r="I451">
        <v>32</v>
      </c>
      <c r="J451">
        <v>20.59</v>
      </c>
      <c r="K451">
        <v>78.959999999999994</v>
      </c>
      <c r="L451">
        <v>1380</v>
      </c>
      <c r="M451" s="47">
        <v>8.2100000000000009</v>
      </c>
      <c r="N451" s="47">
        <v>79.2</v>
      </c>
      <c r="O451" s="47">
        <v>121.6</v>
      </c>
      <c r="P451" s="47">
        <v>204</v>
      </c>
      <c r="Q451" s="47">
        <v>95.5</v>
      </c>
      <c r="R451">
        <v>34.6</v>
      </c>
      <c r="S451">
        <v>3</v>
      </c>
      <c r="T451">
        <v>29.1</v>
      </c>
      <c r="U451">
        <v>1</v>
      </c>
      <c r="V451">
        <v>48.2</v>
      </c>
      <c r="W451">
        <v>2894</v>
      </c>
      <c r="X451">
        <v>66.599999999999994</v>
      </c>
      <c r="Y451">
        <v>98.9</v>
      </c>
      <c r="Z451">
        <v>0</v>
      </c>
      <c r="AA451">
        <v>0</v>
      </c>
      <c r="AB451">
        <v>0</v>
      </c>
      <c r="AC451">
        <v>0</v>
      </c>
    </row>
    <row r="452" spans="1:29">
      <c r="A452">
        <v>1015</v>
      </c>
      <c r="B452" t="s">
        <v>3706</v>
      </c>
      <c r="C452" t="s">
        <v>834</v>
      </c>
      <c r="D452" t="s">
        <v>3707</v>
      </c>
      <c r="E452" t="s">
        <v>3708</v>
      </c>
      <c r="F452" s="42">
        <v>45158</v>
      </c>
      <c r="G452">
        <v>2023</v>
      </c>
      <c r="H452">
        <v>8</v>
      </c>
      <c r="I452">
        <v>33</v>
      </c>
      <c r="J452">
        <v>20.59</v>
      </c>
      <c r="K452">
        <v>78.959999999999994</v>
      </c>
      <c r="L452">
        <v>1380</v>
      </c>
      <c r="M452" s="47">
        <v>5.09</v>
      </c>
      <c r="N452" s="47">
        <v>71.400000000000006</v>
      </c>
      <c r="O452" s="47">
        <v>128.5</v>
      </c>
      <c r="P452" s="47">
        <v>178</v>
      </c>
      <c r="Q452" s="47">
        <v>92.9</v>
      </c>
      <c r="R452">
        <v>28.2</v>
      </c>
      <c r="S452">
        <v>0.5</v>
      </c>
      <c r="T452">
        <v>20.399999999999999</v>
      </c>
      <c r="U452">
        <v>0</v>
      </c>
      <c r="V452">
        <v>45.4</v>
      </c>
      <c r="W452">
        <v>2894</v>
      </c>
      <c r="X452">
        <v>72.599999999999994</v>
      </c>
      <c r="Y452">
        <v>95.7</v>
      </c>
      <c r="Z452">
        <v>0</v>
      </c>
      <c r="AA452">
        <v>0</v>
      </c>
      <c r="AB452">
        <v>0</v>
      </c>
      <c r="AC452">
        <v>0</v>
      </c>
    </row>
    <row r="453" spans="1:29">
      <c r="A453">
        <v>1016</v>
      </c>
      <c r="B453" t="s">
        <v>3706</v>
      </c>
      <c r="C453" t="s">
        <v>834</v>
      </c>
      <c r="D453" t="s">
        <v>3707</v>
      </c>
      <c r="E453" t="s">
        <v>3708</v>
      </c>
      <c r="F453" s="42">
        <v>45165</v>
      </c>
      <c r="G453">
        <v>2023</v>
      </c>
      <c r="H453">
        <v>8</v>
      </c>
      <c r="I453">
        <v>34</v>
      </c>
      <c r="J453">
        <v>20.59</v>
      </c>
      <c r="K453">
        <v>78.959999999999994</v>
      </c>
      <c r="L453">
        <v>1380</v>
      </c>
      <c r="M453" s="47">
        <v>6.91</v>
      </c>
      <c r="N453" s="47">
        <v>65.8</v>
      </c>
      <c r="O453" s="47">
        <v>91.3</v>
      </c>
      <c r="P453" s="47">
        <v>121</v>
      </c>
      <c r="Q453" s="47">
        <v>85.4</v>
      </c>
      <c r="R453">
        <v>25</v>
      </c>
      <c r="S453">
        <v>4.0999999999999996</v>
      </c>
      <c r="T453">
        <v>13.9</v>
      </c>
      <c r="U453">
        <v>0</v>
      </c>
      <c r="V453">
        <v>45.2</v>
      </c>
      <c r="W453">
        <v>2894</v>
      </c>
      <c r="X453">
        <v>74.099999999999994</v>
      </c>
      <c r="Y453">
        <v>90</v>
      </c>
      <c r="Z453">
        <v>0</v>
      </c>
      <c r="AA453">
        <v>0</v>
      </c>
      <c r="AB453">
        <v>0</v>
      </c>
      <c r="AC453">
        <v>0</v>
      </c>
    </row>
    <row r="454" spans="1:29">
      <c r="A454">
        <v>1017</v>
      </c>
      <c r="B454" t="s">
        <v>3706</v>
      </c>
      <c r="C454" t="s">
        <v>834</v>
      </c>
      <c r="D454" t="s">
        <v>3707</v>
      </c>
      <c r="E454" t="s">
        <v>3708</v>
      </c>
      <c r="F454" s="42">
        <v>45172</v>
      </c>
      <c r="G454">
        <v>2023</v>
      </c>
      <c r="H454">
        <v>9</v>
      </c>
      <c r="I454">
        <v>35</v>
      </c>
      <c r="J454">
        <v>20.59</v>
      </c>
      <c r="K454">
        <v>78.959999999999994</v>
      </c>
      <c r="L454">
        <v>1380</v>
      </c>
      <c r="M454" s="47">
        <v>8.14</v>
      </c>
      <c r="N454" s="47">
        <v>30.9</v>
      </c>
      <c r="O454" s="47">
        <v>171.6</v>
      </c>
      <c r="P454" s="47">
        <v>247</v>
      </c>
      <c r="Q454" s="47">
        <v>108.9</v>
      </c>
      <c r="R454">
        <v>32</v>
      </c>
      <c r="S454">
        <v>6.2</v>
      </c>
      <c r="T454">
        <v>26.4</v>
      </c>
      <c r="U454">
        <v>0</v>
      </c>
      <c r="V454">
        <v>54.4</v>
      </c>
      <c r="W454">
        <v>2898</v>
      </c>
      <c r="X454">
        <v>71.400000000000006</v>
      </c>
      <c r="Y454">
        <v>89.7</v>
      </c>
      <c r="Z454">
        <v>0</v>
      </c>
      <c r="AA454">
        <v>0</v>
      </c>
      <c r="AB454">
        <v>0</v>
      </c>
      <c r="AC454">
        <v>0</v>
      </c>
    </row>
    <row r="455" spans="1:29">
      <c r="A455">
        <v>1018</v>
      </c>
      <c r="B455" t="s">
        <v>3706</v>
      </c>
      <c r="C455" t="s">
        <v>834</v>
      </c>
      <c r="D455" t="s">
        <v>3707</v>
      </c>
      <c r="E455" t="s">
        <v>3708</v>
      </c>
      <c r="F455" s="42">
        <v>45179</v>
      </c>
      <c r="G455">
        <v>2023</v>
      </c>
      <c r="H455">
        <v>9</v>
      </c>
      <c r="I455">
        <v>36</v>
      </c>
      <c r="J455">
        <v>20.59</v>
      </c>
      <c r="K455">
        <v>78.959999999999994</v>
      </c>
      <c r="L455">
        <v>1380</v>
      </c>
      <c r="M455" s="47">
        <v>2.7</v>
      </c>
      <c r="N455" s="47">
        <v>67.2</v>
      </c>
      <c r="O455" s="47">
        <v>124</v>
      </c>
      <c r="P455" s="47">
        <v>203</v>
      </c>
      <c r="Q455" s="47">
        <v>86.3</v>
      </c>
      <c r="R455">
        <v>24.1</v>
      </c>
      <c r="S455">
        <v>4.8</v>
      </c>
      <c r="T455">
        <v>20.100000000000001</v>
      </c>
      <c r="U455">
        <v>0</v>
      </c>
      <c r="V455">
        <v>48</v>
      </c>
      <c r="W455">
        <v>2898</v>
      </c>
      <c r="X455">
        <v>63.8</v>
      </c>
      <c r="Y455">
        <v>87.6</v>
      </c>
      <c r="Z455">
        <v>0</v>
      </c>
      <c r="AA455">
        <v>0</v>
      </c>
      <c r="AB455">
        <v>0</v>
      </c>
      <c r="AC455">
        <v>0</v>
      </c>
    </row>
    <row r="456" spans="1:29">
      <c r="A456">
        <v>1019</v>
      </c>
      <c r="B456" t="s">
        <v>3706</v>
      </c>
      <c r="C456" t="s">
        <v>834</v>
      </c>
      <c r="D456" t="s">
        <v>3707</v>
      </c>
      <c r="E456" t="s">
        <v>3708</v>
      </c>
      <c r="F456" s="42">
        <v>45186</v>
      </c>
      <c r="G456">
        <v>2023</v>
      </c>
      <c r="H456">
        <v>9</v>
      </c>
      <c r="I456">
        <v>37</v>
      </c>
      <c r="J456">
        <v>20.59</v>
      </c>
      <c r="K456">
        <v>78.959999999999994</v>
      </c>
      <c r="L456">
        <v>1380</v>
      </c>
      <c r="M456" s="47">
        <v>0.28999999999999998</v>
      </c>
      <c r="N456" s="47">
        <v>107.7</v>
      </c>
      <c r="O456" s="47">
        <v>113.6</v>
      </c>
      <c r="P456" s="47">
        <v>167</v>
      </c>
      <c r="Q456" s="47">
        <v>83.5</v>
      </c>
      <c r="R456">
        <v>30.5</v>
      </c>
      <c r="S456">
        <v>5.3</v>
      </c>
      <c r="T456">
        <v>24.8</v>
      </c>
      <c r="U456">
        <v>0</v>
      </c>
      <c r="V456">
        <v>52</v>
      </c>
      <c r="W456">
        <v>2898</v>
      </c>
      <c r="X456">
        <v>78.400000000000006</v>
      </c>
      <c r="Y456">
        <v>82.5</v>
      </c>
      <c r="Z456">
        <v>0</v>
      </c>
      <c r="AA456">
        <v>0</v>
      </c>
      <c r="AB456">
        <v>0</v>
      </c>
      <c r="AC456">
        <v>0</v>
      </c>
    </row>
    <row r="457" spans="1:29">
      <c r="A457">
        <v>1020</v>
      </c>
      <c r="B457" t="s">
        <v>3706</v>
      </c>
      <c r="C457" t="s">
        <v>834</v>
      </c>
      <c r="D457" t="s">
        <v>3707</v>
      </c>
      <c r="E457" t="s">
        <v>3708</v>
      </c>
      <c r="F457" s="42">
        <v>45193</v>
      </c>
      <c r="G457">
        <v>2023</v>
      </c>
      <c r="H457">
        <v>9</v>
      </c>
      <c r="I457">
        <v>38</v>
      </c>
      <c r="J457">
        <v>20.59</v>
      </c>
      <c r="K457">
        <v>78.959999999999994</v>
      </c>
      <c r="L457">
        <v>1380</v>
      </c>
      <c r="M457" s="47">
        <v>4.67</v>
      </c>
      <c r="N457" s="47">
        <v>50.5</v>
      </c>
      <c r="O457" s="47">
        <v>100.9</v>
      </c>
      <c r="P457" s="47">
        <v>148</v>
      </c>
      <c r="Q457" s="47">
        <v>80.7</v>
      </c>
      <c r="R457">
        <v>29.9</v>
      </c>
      <c r="S457">
        <v>2.7</v>
      </c>
      <c r="T457">
        <v>16.100000000000001</v>
      </c>
      <c r="U457">
        <v>0</v>
      </c>
      <c r="V457">
        <v>43.9</v>
      </c>
      <c r="W457">
        <v>2898</v>
      </c>
      <c r="X457">
        <v>70.5</v>
      </c>
      <c r="Y457">
        <v>91.5</v>
      </c>
      <c r="Z457">
        <v>0</v>
      </c>
      <c r="AA457">
        <v>0</v>
      </c>
      <c r="AB457">
        <v>0</v>
      </c>
      <c r="AC457">
        <v>0</v>
      </c>
    </row>
    <row r="458" spans="1:29">
      <c r="A458">
        <v>1021</v>
      </c>
      <c r="B458" t="s">
        <v>3706</v>
      </c>
      <c r="C458" t="s">
        <v>834</v>
      </c>
      <c r="D458" t="s">
        <v>3707</v>
      </c>
      <c r="E458" t="s">
        <v>3708</v>
      </c>
      <c r="F458" s="42">
        <v>45200</v>
      </c>
      <c r="G458">
        <v>2023</v>
      </c>
      <c r="H458">
        <v>10</v>
      </c>
      <c r="I458">
        <v>39</v>
      </c>
      <c r="J458">
        <v>20.59</v>
      </c>
      <c r="K458">
        <v>78.959999999999994</v>
      </c>
      <c r="L458">
        <v>1380</v>
      </c>
      <c r="M458" s="47">
        <v>4.55</v>
      </c>
      <c r="N458" s="47">
        <v>35.1</v>
      </c>
      <c r="O458" s="47">
        <v>97.1</v>
      </c>
      <c r="P458" s="47">
        <v>140</v>
      </c>
      <c r="Q458" s="47">
        <v>73.7</v>
      </c>
      <c r="R458">
        <v>29.1</v>
      </c>
      <c r="S458">
        <v>5.5</v>
      </c>
      <c r="T458">
        <v>36.6</v>
      </c>
      <c r="U458">
        <v>0</v>
      </c>
      <c r="V458">
        <v>47.8</v>
      </c>
      <c r="W458">
        <v>2902</v>
      </c>
      <c r="X458">
        <v>68.400000000000006</v>
      </c>
      <c r="Y458">
        <v>89.7</v>
      </c>
      <c r="Z458">
        <v>0</v>
      </c>
      <c r="AA458">
        <v>0</v>
      </c>
      <c r="AB458">
        <v>0</v>
      </c>
      <c r="AC458">
        <v>0</v>
      </c>
    </row>
    <row r="459" spans="1:29">
      <c r="A459">
        <v>1022</v>
      </c>
      <c r="B459" t="s">
        <v>3706</v>
      </c>
      <c r="C459" t="s">
        <v>834</v>
      </c>
      <c r="D459" t="s">
        <v>3707</v>
      </c>
      <c r="E459" t="s">
        <v>3708</v>
      </c>
      <c r="F459" s="42">
        <v>45207</v>
      </c>
      <c r="G459">
        <v>2023</v>
      </c>
      <c r="H459">
        <v>10</v>
      </c>
      <c r="I459">
        <v>40</v>
      </c>
      <c r="J459">
        <v>20.59</v>
      </c>
      <c r="K459">
        <v>78.959999999999994</v>
      </c>
      <c r="L459">
        <v>1380</v>
      </c>
      <c r="M459" s="47">
        <v>7.08</v>
      </c>
      <c r="N459" s="47">
        <v>24.4</v>
      </c>
      <c r="O459" s="47">
        <v>114.3</v>
      </c>
      <c r="P459" s="47">
        <v>170</v>
      </c>
      <c r="Q459" s="47">
        <v>87.6</v>
      </c>
      <c r="R459">
        <v>28.3</v>
      </c>
      <c r="S459">
        <v>5.8</v>
      </c>
      <c r="T459">
        <v>19.600000000000001</v>
      </c>
      <c r="U459">
        <v>0</v>
      </c>
      <c r="V459">
        <v>44.3</v>
      </c>
      <c r="W459">
        <v>2902</v>
      </c>
      <c r="X459">
        <v>73.2</v>
      </c>
      <c r="Y459">
        <v>87.8</v>
      </c>
      <c r="Z459">
        <v>0</v>
      </c>
      <c r="AA459">
        <v>0</v>
      </c>
      <c r="AB459">
        <v>0</v>
      </c>
      <c r="AC459">
        <v>0</v>
      </c>
    </row>
    <row r="460" spans="1:29">
      <c r="A460">
        <v>1023</v>
      </c>
      <c r="B460" t="s">
        <v>3706</v>
      </c>
      <c r="C460" t="s">
        <v>834</v>
      </c>
      <c r="D460" t="s">
        <v>3707</v>
      </c>
      <c r="E460" t="s">
        <v>3708</v>
      </c>
      <c r="F460" s="42">
        <v>45214</v>
      </c>
      <c r="G460">
        <v>2023</v>
      </c>
      <c r="H460">
        <v>10</v>
      </c>
      <c r="I460">
        <v>41</v>
      </c>
      <c r="J460">
        <v>20.59</v>
      </c>
      <c r="K460">
        <v>78.959999999999994</v>
      </c>
      <c r="L460">
        <v>1380</v>
      </c>
      <c r="M460" s="47">
        <v>7.43</v>
      </c>
      <c r="N460" s="47">
        <v>0</v>
      </c>
      <c r="O460" s="47">
        <v>171.8</v>
      </c>
      <c r="P460" s="47">
        <v>269</v>
      </c>
      <c r="Q460" s="47">
        <v>101.2</v>
      </c>
      <c r="R460">
        <v>27.1</v>
      </c>
      <c r="S460">
        <v>2.2000000000000002</v>
      </c>
      <c r="T460">
        <v>33</v>
      </c>
      <c r="U460">
        <v>0</v>
      </c>
      <c r="V460">
        <v>50.7</v>
      </c>
      <c r="W460">
        <v>2902</v>
      </c>
      <c r="X460">
        <v>79.7</v>
      </c>
      <c r="Y460">
        <v>90.2</v>
      </c>
      <c r="Z460">
        <v>0</v>
      </c>
      <c r="AA460">
        <v>0</v>
      </c>
      <c r="AB460">
        <v>0</v>
      </c>
      <c r="AC460">
        <v>0</v>
      </c>
    </row>
    <row r="461" spans="1:29">
      <c r="A461">
        <v>1024</v>
      </c>
      <c r="B461" t="s">
        <v>3706</v>
      </c>
      <c r="C461" t="s">
        <v>834</v>
      </c>
      <c r="D461" t="s">
        <v>3707</v>
      </c>
      <c r="E461" t="s">
        <v>3708</v>
      </c>
      <c r="F461" s="42">
        <v>45221</v>
      </c>
      <c r="G461">
        <v>2023</v>
      </c>
      <c r="H461">
        <v>10</v>
      </c>
      <c r="I461">
        <v>42</v>
      </c>
      <c r="J461">
        <v>20.59</v>
      </c>
      <c r="K461">
        <v>78.959999999999994</v>
      </c>
      <c r="L461">
        <v>1380</v>
      </c>
      <c r="M461" s="47">
        <v>4.82</v>
      </c>
      <c r="N461" s="47">
        <v>11.4</v>
      </c>
      <c r="O461" s="47">
        <v>167.1</v>
      </c>
      <c r="P461" s="47">
        <v>259</v>
      </c>
      <c r="Q461" s="47">
        <v>107.6</v>
      </c>
      <c r="R461">
        <v>30.5</v>
      </c>
      <c r="S461">
        <v>13.1</v>
      </c>
      <c r="T461">
        <v>20.3</v>
      </c>
      <c r="U461">
        <v>0</v>
      </c>
      <c r="V461">
        <v>51.1</v>
      </c>
      <c r="W461">
        <v>2902</v>
      </c>
      <c r="X461">
        <v>75.400000000000006</v>
      </c>
      <c r="Y461">
        <v>73</v>
      </c>
      <c r="Z461">
        <v>0</v>
      </c>
      <c r="AA461">
        <v>1</v>
      </c>
      <c r="AB461">
        <v>0</v>
      </c>
      <c r="AC461">
        <v>1</v>
      </c>
    </row>
    <row r="462" spans="1:29">
      <c r="A462">
        <v>1025</v>
      </c>
      <c r="B462" t="s">
        <v>3706</v>
      </c>
      <c r="C462" t="s">
        <v>834</v>
      </c>
      <c r="D462" t="s">
        <v>3707</v>
      </c>
      <c r="E462" t="s">
        <v>3708</v>
      </c>
      <c r="F462" s="42">
        <v>45228</v>
      </c>
      <c r="G462">
        <v>2023</v>
      </c>
      <c r="H462">
        <v>10</v>
      </c>
      <c r="I462">
        <v>43</v>
      </c>
      <c r="J462">
        <v>20.59</v>
      </c>
      <c r="K462">
        <v>78.959999999999994</v>
      </c>
      <c r="L462">
        <v>1380</v>
      </c>
      <c r="M462" s="47">
        <v>9.18</v>
      </c>
      <c r="N462" s="47">
        <v>111.6</v>
      </c>
      <c r="O462" s="47">
        <v>101.1</v>
      </c>
      <c r="P462" s="47">
        <v>141</v>
      </c>
      <c r="Q462" s="47">
        <v>56.8</v>
      </c>
      <c r="R462">
        <v>33.4</v>
      </c>
      <c r="S462">
        <v>0</v>
      </c>
      <c r="T462">
        <v>26.7</v>
      </c>
      <c r="U462">
        <v>0.4</v>
      </c>
      <c r="V462">
        <v>52.6</v>
      </c>
      <c r="W462">
        <v>2902</v>
      </c>
      <c r="X462">
        <v>69.900000000000006</v>
      </c>
      <c r="Y462">
        <v>90.9</v>
      </c>
      <c r="Z462">
        <v>0</v>
      </c>
      <c r="AA462">
        <v>0</v>
      </c>
      <c r="AB462">
        <v>0</v>
      </c>
      <c r="AC462">
        <v>0</v>
      </c>
    </row>
    <row r="463" spans="1:29">
      <c r="A463">
        <v>1026</v>
      </c>
      <c r="B463" t="s">
        <v>3706</v>
      </c>
      <c r="C463" t="s">
        <v>834</v>
      </c>
      <c r="D463" t="s">
        <v>3707</v>
      </c>
      <c r="E463" t="s">
        <v>3708</v>
      </c>
      <c r="F463" s="42">
        <v>45235</v>
      </c>
      <c r="G463">
        <v>2023</v>
      </c>
      <c r="H463">
        <v>11</v>
      </c>
      <c r="I463">
        <v>44</v>
      </c>
      <c r="J463">
        <v>20.59</v>
      </c>
      <c r="K463">
        <v>78.959999999999994</v>
      </c>
      <c r="L463">
        <v>1380</v>
      </c>
      <c r="M463" s="47">
        <v>7.59</v>
      </c>
      <c r="N463" s="47">
        <v>46.6</v>
      </c>
      <c r="O463" s="47">
        <v>54.4</v>
      </c>
      <c r="P463" s="47">
        <v>99</v>
      </c>
      <c r="Q463" s="47">
        <v>63.9</v>
      </c>
      <c r="R463">
        <v>29.4</v>
      </c>
      <c r="S463">
        <v>6</v>
      </c>
      <c r="T463">
        <v>26</v>
      </c>
      <c r="U463">
        <v>0</v>
      </c>
      <c r="V463">
        <v>47.3</v>
      </c>
      <c r="W463">
        <v>2906</v>
      </c>
      <c r="X463">
        <v>63.6</v>
      </c>
      <c r="Y463">
        <v>92.3</v>
      </c>
      <c r="Z463">
        <v>0</v>
      </c>
      <c r="AA463">
        <v>0</v>
      </c>
      <c r="AB463">
        <v>0</v>
      </c>
      <c r="AC463">
        <v>0</v>
      </c>
    </row>
    <row r="464" spans="1:29">
      <c r="A464">
        <v>1027</v>
      </c>
      <c r="B464" t="s">
        <v>3706</v>
      </c>
      <c r="C464" t="s">
        <v>834</v>
      </c>
      <c r="D464" t="s">
        <v>3707</v>
      </c>
      <c r="E464" t="s">
        <v>3708</v>
      </c>
      <c r="F464" s="42">
        <v>45242</v>
      </c>
      <c r="G464">
        <v>2023</v>
      </c>
      <c r="H464">
        <v>11</v>
      </c>
      <c r="I464">
        <v>45</v>
      </c>
      <c r="J464">
        <v>20.59</v>
      </c>
      <c r="K464">
        <v>78.959999999999994</v>
      </c>
      <c r="L464">
        <v>1380</v>
      </c>
      <c r="M464" s="47">
        <v>7.08</v>
      </c>
      <c r="N464" s="47">
        <v>79.2</v>
      </c>
      <c r="O464" s="47">
        <v>157.1</v>
      </c>
      <c r="P464" s="47">
        <v>239</v>
      </c>
      <c r="Q464" s="47">
        <v>92.9</v>
      </c>
      <c r="R464">
        <v>40.1</v>
      </c>
      <c r="S464">
        <v>8.1</v>
      </c>
      <c r="T464">
        <v>25.9</v>
      </c>
      <c r="U464">
        <v>0</v>
      </c>
      <c r="V464">
        <v>49.5</v>
      </c>
      <c r="W464">
        <v>2906</v>
      </c>
      <c r="X464">
        <v>70.099999999999994</v>
      </c>
      <c r="Y464">
        <v>90.8</v>
      </c>
      <c r="Z464">
        <v>0</v>
      </c>
      <c r="AA464">
        <v>0</v>
      </c>
      <c r="AB464">
        <v>0</v>
      </c>
      <c r="AC464">
        <v>0</v>
      </c>
    </row>
    <row r="465" spans="1:29">
      <c r="A465">
        <v>1028</v>
      </c>
      <c r="B465" t="s">
        <v>3706</v>
      </c>
      <c r="C465" t="s">
        <v>834</v>
      </c>
      <c r="D465" t="s">
        <v>3707</v>
      </c>
      <c r="E465" t="s">
        <v>3708</v>
      </c>
      <c r="F465" s="42">
        <v>45249</v>
      </c>
      <c r="G465">
        <v>2023</v>
      </c>
      <c r="H465">
        <v>11</v>
      </c>
      <c r="I465">
        <v>46</v>
      </c>
      <c r="J465">
        <v>20.59</v>
      </c>
      <c r="K465">
        <v>78.959999999999994</v>
      </c>
      <c r="L465">
        <v>1380</v>
      </c>
      <c r="M465" s="47">
        <v>5.58</v>
      </c>
      <c r="N465" s="47">
        <v>106.3</v>
      </c>
      <c r="O465" s="47">
        <v>78.3</v>
      </c>
      <c r="P465" s="47">
        <v>113</v>
      </c>
      <c r="Q465" s="47">
        <v>64.599999999999994</v>
      </c>
      <c r="R465">
        <v>36.700000000000003</v>
      </c>
      <c r="S465">
        <v>7.5</v>
      </c>
      <c r="T465">
        <v>18.600000000000001</v>
      </c>
      <c r="U465">
        <v>0</v>
      </c>
      <c r="V465">
        <v>52.3</v>
      </c>
      <c r="W465">
        <v>2906</v>
      </c>
      <c r="X465">
        <v>74.3</v>
      </c>
      <c r="Y465">
        <v>83.3</v>
      </c>
      <c r="Z465">
        <v>0</v>
      </c>
      <c r="AA465">
        <v>0</v>
      </c>
      <c r="AB465">
        <v>0</v>
      </c>
      <c r="AC465">
        <v>0</v>
      </c>
    </row>
    <row r="466" spans="1:29">
      <c r="A466">
        <v>1029</v>
      </c>
      <c r="B466" t="s">
        <v>3706</v>
      </c>
      <c r="C466" t="s">
        <v>834</v>
      </c>
      <c r="D466" t="s">
        <v>3707</v>
      </c>
      <c r="E466" t="s">
        <v>3708</v>
      </c>
      <c r="F466" s="42">
        <v>45256</v>
      </c>
      <c r="G466">
        <v>2023</v>
      </c>
      <c r="H466">
        <v>11</v>
      </c>
      <c r="I466">
        <v>47</v>
      </c>
      <c r="J466">
        <v>20.59</v>
      </c>
      <c r="K466">
        <v>78.959999999999994</v>
      </c>
      <c r="L466">
        <v>1380</v>
      </c>
      <c r="M466" s="47">
        <v>7.01</v>
      </c>
      <c r="N466" s="47">
        <v>70.7</v>
      </c>
      <c r="O466" s="47">
        <v>92.5</v>
      </c>
      <c r="P466" s="47">
        <v>126</v>
      </c>
      <c r="Q466" s="47">
        <v>83.5</v>
      </c>
      <c r="R466">
        <v>29.2</v>
      </c>
      <c r="S466">
        <v>8.3000000000000007</v>
      </c>
      <c r="T466">
        <v>20.9</v>
      </c>
      <c r="U466">
        <v>0</v>
      </c>
      <c r="V466">
        <v>47.7</v>
      </c>
      <c r="W466">
        <v>2906</v>
      </c>
      <c r="X466">
        <v>68</v>
      </c>
      <c r="Y466">
        <v>90</v>
      </c>
      <c r="Z466">
        <v>0</v>
      </c>
      <c r="AA466">
        <v>0</v>
      </c>
      <c r="AB466">
        <v>0</v>
      </c>
      <c r="AC466">
        <v>0</v>
      </c>
    </row>
    <row r="467" spans="1:29">
      <c r="A467">
        <v>1030</v>
      </c>
      <c r="B467" t="s">
        <v>3706</v>
      </c>
      <c r="C467" t="s">
        <v>834</v>
      </c>
      <c r="D467" t="s">
        <v>3707</v>
      </c>
      <c r="E467" t="s">
        <v>3708</v>
      </c>
      <c r="F467" s="42">
        <v>45263</v>
      </c>
      <c r="G467">
        <v>2023</v>
      </c>
      <c r="H467">
        <v>12</v>
      </c>
      <c r="I467">
        <v>48</v>
      </c>
      <c r="J467">
        <v>20.59</v>
      </c>
      <c r="K467">
        <v>78.959999999999994</v>
      </c>
      <c r="L467">
        <v>1380</v>
      </c>
      <c r="M467" s="47">
        <v>8.76</v>
      </c>
      <c r="N467" s="47">
        <v>37.1</v>
      </c>
      <c r="O467" s="47">
        <v>97.9</v>
      </c>
      <c r="P467" s="47">
        <v>146</v>
      </c>
      <c r="Q467" s="47">
        <v>92.3</v>
      </c>
      <c r="R467">
        <v>21</v>
      </c>
      <c r="S467">
        <v>9.1999999999999993</v>
      </c>
      <c r="T467">
        <v>20.7</v>
      </c>
      <c r="U467">
        <v>0</v>
      </c>
      <c r="V467">
        <v>50.1</v>
      </c>
      <c r="W467">
        <v>2910</v>
      </c>
      <c r="X467">
        <v>60.6</v>
      </c>
      <c r="Y467">
        <v>93</v>
      </c>
      <c r="Z467">
        <v>0</v>
      </c>
      <c r="AA467">
        <v>0</v>
      </c>
      <c r="AB467">
        <v>0</v>
      </c>
      <c r="AC467">
        <v>0</v>
      </c>
    </row>
    <row r="468" spans="1:29">
      <c r="A468">
        <v>1031</v>
      </c>
      <c r="B468" t="s">
        <v>3706</v>
      </c>
      <c r="C468" t="s">
        <v>834</v>
      </c>
      <c r="D468" t="s">
        <v>3707</v>
      </c>
      <c r="E468" t="s">
        <v>3708</v>
      </c>
      <c r="F468" s="42">
        <v>45270</v>
      </c>
      <c r="G468">
        <v>2023</v>
      </c>
      <c r="H468">
        <v>12</v>
      </c>
      <c r="I468">
        <v>49</v>
      </c>
      <c r="J468">
        <v>20.59</v>
      </c>
      <c r="K468">
        <v>78.959999999999994</v>
      </c>
      <c r="L468">
        <v>1380</v>
      </c>
      <c r="M468" s="47">
        <v>11.09</v>
      </c>
      <c r="N468" s="47">
        <v>65.599999999999994</v>
      </c>
      <c r="O468" s="47">
        <v>114</v>
      </c>
      <c r="P468" s="47">
        <v>203</v>
      </c>
      <c r="Q468" s="47">
        <v>79.5</v>
      </c>
      <c r="R468">
        <v>41.5</v>
      </c>
      <c r="S468">
        <v>7.6</v>
      </c>
      <c r="T468">
        <v>26.9</v>
      </c>
      <c r="U468">
        <v>0</v>
      </c>
      <c r="V468">
        <v>47.8</v>
      </c>
      <c r="W468">
        <v>2910</v>
      </c>
      <c r="X468">
        <v>54</v>
      </c>
      <c r="Y468">
        <v>88.6</v>
      </c>
      <c r="Z468">
        <v>0</v>
      </c>
      <c r="AA468">
        <v>0</v>
      </c>
      <c r="AB468">
        <v>0</v>
      </c>
      <c r="AC468">
        <v>0</v>
      </c>
    </row>
    <row r="469" spans="1:29">
      <c r="A469">
        <v>1032</v>
      </c>
      <c r="B469" t="s">
        <v>3706</v>
      </c>
      <c r="C469" t="s">
        <v>834</v>
      </c>
      <c r="D469" t="s">
        <v>3707</v>
      </c>
      <c r="E469" t="s">
        <v>3708</v>
      </c>
      <c r="F469" s="42">
        <v>45277</v>
      </c>
      <c r="G469">
        <v>2023</v>
      </c>
      <c r="H469">
        <v>12</v>
      </c>
      <c r="I469">
        <v>50</v>
      </c>
      <c r="J469">
        <v>20.59</v>
      </c>
      <c r="K469">
        <v>78.959999999999994</v>
      </c>
      <c r="L469">
        <v>1380</v>
      </c>
      <c r="M469" s="47">
        <v>15.14</v>
      </c>
      <c r="N469" s="47">
        <v>69.599999999999994</v>
      </c>
      <c r="O469" s="47">
        <v>104.9</v>
      </c>
      <c r="P469" s="47">
        <v>138</v>
      </c>
      <c r="Q469" s="47">
        <v>75.900000000000006</v>
      </c>
      <c r="R469">
        <v>34.1</v>
      </c>
      <c r="S469">
        <v>0</v>
      </c>
      <c r="T469">
        <v>26.6</v>
      </c>
      <c r="U469">
        <v>0.5</v>
      </c>
      <c r="V469">
        <v>45.3</v>
      </c>
      <c r="W469">
        <v>2910</v>
      </c>
      <c r="X469">
        <v>76.5</v>
      </c>
      <c r="Y469">
        <v>91.9</v>
      </c>
      <c r="Z469">
        <v>0</v>
      </c>
      <c r="AA469">
        <v>0</v>
      </c>
      <c r="AB469">
        <v>0</v>
      </c>
      <c r="AC469">
        <v>0</v>
      </c>
    </row>
    <row r="470" spans="1:29">
      <c r="A470">
        <v>1033</v>
      </c>
      <c r="B470" t="s">
        <v>3706</v>
      </c>
      <c r="C470" t="s">
        <v>834</v>
      </c>
      <c r="D470" t="s">
        <v>3707</v>
      </c>
      <c r="E470" t="s">
        <v>3708</v>
      </c>
      <c r="F470" s="42">
        <v>45284</v>
      </c>
      <c r="G470">
        <v>2023</v>
      </c>
      <c r="H470">
        <v>12</v>
      </c>
      <c r="I470">
        <v>51</v>
      </c>
      <c r="J470">
        <v>20.59</v>
      </c>
      <c r="K470">
        <v>78.959999999999994</v>
      </c>
      <c r="L470">
        <v>1380</v>
      </c>
      <c r="M470" s="47">
        <v>11.03</v>
      </c>
      <c r="N470" s="47">
        <v>66.099999999999994</v>
      </c>
      <c r="O470" s="47">
        <v>110.4</v>
      </c>
      <c r="P470" s="47">
        <v>165</v>
      </c>
      <c r="Q470" s="47">
        <v>91.8</v>
      </c>
      <c r="R470">
        <v>34.200000000000003</v>
      </c>
      <c r="S470">
        <v>4.9000000000000004</v>
      </c>
      <c r="T470">
        <v>25.1</v>
      </c>
      <c r="U470">
        <v>0</v>
      </c>
      <c r="V470">
        <v>48.8</v>
      </c>
      <c r="W470">
        <v>2910</v>
      </c>
      <c r="X470">
        <v>77.3</v>
      </c>
      <c r="Y470">
        <v>100</v>
      </c>
      <c r="Z470">
        <v>0</v>
      </c>
      <c r="AA470">
        <v>0</v>
      </c>
      <c r="AB470">
        <v>0</v>
      </c>
      <c r="AC470">
        <v>0</v>
      </c>
    </row>
    <row r="471" spans="1:29">
      <c r="A471">
        <v>1034</v>
      </c>
      <c r="B471" t="s">
        <v>3706</v>
      </c>
      <c r="C471" t="s">
        <v>834</v>
      </c>
      <c r="D471" t="s">
        <v>3707</v>
      </c>
      <c r="E471" t="s">
        <v>3708</v>
      </c>
      <c r="F471" s="42">
        <v>45291</v>
      </c>
      <c r="G471">
        <v>2023</v>
      </c>
      <c r="H471">
        <v>12</v>
      </c>
      <c r="I471">
        <v>52</v>
      </c>
      <c r="J471">
        <v>20.59</v>
      </c>
      <c r="K471">
        <v>78.959999999999994</v>
      </c>
      <c r="L471">
        <v>1380</v>
      </c>
      <c r="M471" s="47">
        <v>12.92</v>
      </c>
      <c r="N471" s="47">
        <v>110.3</v>
      </c>
      <c r="O471" s="47">
        <v>102.4</v>
      </c>
      <c r="P471" s="47">
        <v>139</v>
      </c>
      <c r="Q471" s="47">
        <v>98.9</v>
      </c>
      <c r="R471">
        <v>36.799999999999997</v>
      </c>
      <c r="S471">
        <v>5.7</v>
      </c>
      <c r="T471">
        <v>21.4</v>
      </c>
      <c r="U471">
        <v>0.8</v>
      </c>
      <c r="V471">
        <v>52.8</v>
      </c>
      <c r="W471">
        <v>2910</v>
      </c>
      <c r="X471">
        <v>60.9</v>
      </c>
      <c r="Y471">
        <v>93.7</v>
      </c>
      <c r="Z471">
        <v>0</v>
      </c>
      <c r="AA471">
        <v>0</v>
      </c>
      <c r="AB471">
        <v>0</v>
      </c>
      <c r="AC471">
        <v>0</v>
      </c>
    </row>
    <row r="472" spans="1:29">
      <c r="A472">
        <v>1035</v>
      </c>
      <c r="B472" t="s">
        <v>3706</v>
      </c>
      <c r="C472" t="s">
        <v>834</v>
      </c>
      <c r="D472" t="s">
        <v>3707</v>
      </c>
      <c r="E472" t="s">
        <v>3708</v>
      </c>
      <c r="F472" s="42">
        <v>45298</v>
      </c>
      <c r="G472">
        <v>2024</v>
      </c>
      <c r="H472">
        <v>1</v>
      </c>
      <c r="I472">
        <v>1</v>
      </c>
      <c r="J472">
        <v>20.59</v>
      </c>
      <c r="K472">
        <v>78.959999999999994</v>
      </c>
      <c r="L472">
        <v>1380</v>
      </c>
      <c r="M472" s="47">
        <v>14.25</v>
      </c>
      <c r="N472" s="47">
        <v>98.4</v>
      </c>
      <c r="O472" s="47">
        <v>120</v>
      </c>
      <c r="P472" s="47">
        <v>169</v>
      </c>
      <c r="Q472" s="47">
        <v>95.3</v>
      </c>
      <c r="R472">
        <v>31.1</v>
      </c>
      <c r="S472">
        <v>4.2</v>
      </c>
      <c r="T472">
        <v>22.2</v>
      </c>
      <c r="U472">
        <v>2.2999999999999998</v>
      </c>
      <c r="V472">
        <v>51.5</v>
      </c>
      <c r="W472">
        <v>2914</v>
      </c>
      <c r="X472">
        <v>65.099999999999994</v>
      </c>
      <c r="Y472">
        <v>91.3</v>
      </c>
      <c r="Z472">
        <v>0</v>
      </c>
      <c r="AA472">
        <v>0</v>
      </c>
      <c r="AB472">
        <v>0</v>
      </c>
      <c r="AC472">
        <v>0</v>
      </c>
    </row>
    <row r="473" spans="1:29">
      <c r="A473">
        <v>1036</v>
      </c>
      <c r="B473" t="s">
        <v>3706</v>
      </c>
      <c r="C473" t="s">
        <v>834</v>
      </c>
      <c r="D473" t="s">
        <v>3707</v>
      </c>
      <c r="E473" t="s">
        <v>3708</v>
      </c>
      <c r="F473" s="42">
        <v>45305</v>
      </c>
      <c r="G473">
        <v>2024</v>
      </c>
      <c r="H473">
        <v>1</v>
      </c>
      <c r="I473">
        <v>2</v>
      </c>
      <c r="J473">
        <v>20.59</v>
      </c>
      <c r="K473">
        <v>78.959999999999994</v>
      </c>
      <c r="L473">
        <v>1380</v>
      </c>
      <c r="M473" s="47">
        <v>17.07</v>
      </c>
      <c r="N473" s="47">
        <v>101.3</v>
      </c>
      <c r="O473" s="47">
        <v>93</v>
      </c>
      <c r="P473" s="47">
        <v>126</v>
      </c>
      <c r="Q473" s="47">
        <v>73.599999999999994</v>
      </c>
      <c r="R473">
        <v>38.799999999999997</v>
      </c>
      <c r="S473">
        <v>6.9</v>
      </c>
      <c r="T473">
        <v>27.1</v>
      </c>
      <c r="U473">
        <v>0</v>
      </c>
      <c r="V473">
        <v>46.1</v>
      </c>
      <c r="W473">
        <v>2914</v>
      </c>
      <c r="X473">
        <v>71.599999999999994</v>
      </c>
      <c r="Y473">
        <v>83.3</v>
      </c>
      <c r="Z473">
        <v>0</v>
      </c>
      <c r="AA473">
        <v>0</v>
      </c>
      <c r="AB473">
        <v>0</v>
      </c>
      <c r="AC473">
        <v>0</v>
      </c>
    </row>
    <row r="474" spans="1:29">
      <c r="A474">
        <v>1037</v>
      </c>
      <c r="B474" t="s">
        <v>3706</v>
      </c>
      <c r="C474" t="s">
        <v>834</v>
      </c>
      <c r="D474" t="s">
        <v>3707</v>
      </c>
      <c r="E474" t="s">
        <v>3708</v>
      </c>
      <c r="F474" s="42">
        <v>45312</v>
      </c>
      <c r="G474">
        <v>2024</v>
      </c>
      <c r="H474">
        <v>1</v>
      </c>
      <c r="I474">
        <v>3</v>
      </c>
      <c r="J474">
        <v>20.59</v>
      </c>
      <c r="K474">
        <v>78.959999999999994</v>
      </c>
      <c r="L474">
        <v>1380</v>
      </c>
      <c r="M474" s="47">
        <v>13.36</v>
      </c>
      <c r="N474" s="47">
        <v>119.1</v>
      </c>
      <c r="O474" s="47">
        <v>101.8</v>
      </c>
      <c r="P474" s="47">
        <v>139</v>
      </c>
      <c r="Q474" s="47">
        <v>74.7</v>
      </c>
      <c r="R474">
        <v>31.5</v>
      </c>
      <c r="S474">
        <v>7.1</v>
      </c>
      <c r="T474">
        <v>25.7</v>
      </c>
      <c r="U474">
        <v>0</v>
      </c>
      <c r="V474">
        <v>46.2</v>
      </c>
      <c r="W474">
        <v>2914</v>
      </c>
      <c r="X474">
        <v>67.900000000000006</v>
      </c>
      <c r="Y474">
        <v>100</v>
      </c>
      <c r="Z474">
        <v>0</v>
      </c>
      <c r="AA474">
        <v>0</v>
      </c>
      <c r="AB474">
        <v>0</v>
      </c>
      <c r="AC474">
        <v>0</v>
      </c>
    </row>
    <row r="475" spans="1:29">
      <c r="A475">
        <v>1038</v>
      </c>
      <c r="B475" t="s">
        <v>3706</v>
      </c>
      <c r="C475" t="s">
        <v>834</v>
      </c>
      <c r="D475" t="s">
        <v>3707</v>
      </c>
      <c r="E475" t="s">
        <v>3708</v>
      </c>
      <c r="F475" s="42">
        <v>45319</v>
      </c>
      <c r="G475">
        <v>2024</v>
      </c>
      <c r="H475">
        <v>1</v>
      </c>
      <c r="I475">
        <v>4</v>
      </c>
      <c r="J475">
        <v>20.59</v>
      </c>
      <c r="K475">
        <v>78.959999999999994</v>
      </c>
      <c r="L475">
        <v>1380</v>
      </c>
      <c r="M475" s="47">
        <v>17.29</v>
      </c>
      <c r="N475" s="47">
        <v>90.3</v>
      </c>
      <c r="O475" s="47">
        <v>147.80000000000001</v>
      </c>
      <c r="P475" s="47">
        <v>211</v>
      </c>
      <c r="Q475" s="47">
        <v>74.599999999999994</v>
      </c>
      <c r="R475">
        <v>33.299999999999997</v>
      </c>
      <c r="S475">
        <v>2.7</v>
      </c>
      <c r="T475">
        <v>16.7</v>
      </c>
      <c r="U475">
        <v>7.2</v>
      </c>
      <c r="V475">
        <v>48.7</v>
      </c>
      <c r="W475">
        <v>2914</v>
      </c>
      <c r="X475">
        <v>75</v>
      </c>
      <c r="Y475">
        <v>87</v>
      </c>
      <c r="Z475">
        <v>0</v>
      </c>
      <c r="AA475">
        <v>0</v>
      </c>
      <c r="AB475">
        <v>0</v>
      </c>
      <c r="AC475">
        <v>0</v>
      </c>
    </row>
    <row r="476" spans="1:29">
      <c r="A476">
        <v>1039</v>
      </c>
      <c r="B476" t="s">
        <v>3706</v>
      </c>
      <c r="C476" t="s">
        <v>834</v>
      </c>
      <c r="D476" t="s">
        <v>3707</v>
      </c>
      <c r="E476" t="s">
        <v>3708</v>
      </c>
      <c r="F476" s="42">
        <v>45326</v>
      </c>
      <c r="G476">
        <v>2024</v>
      </c>
      <c r="H476">
        <v>2</v>
      </c>
      <c r="I476">
        <v>5</v>
      </c>
      <c r="J476">
        <v>20.59</v>
      </c>
      <c r="K476">
        <v>78.959999999999994</v>
      </c>
      <c r="L476">
        <v>1380</v>
      </c>
      <c r="M476" s="47">
        <v>20.100000000000001</v>
      </c>
      <c r="N476" s="47">
        <v>121.2</v>
      </c>
      <c r="O476" s="47">
        <v>53.1</v>
      </c>
      <c r="P476" s="47">
        <v>74</v>
      </c>
      <c r="Q476" s="47">
        <v>58.2</v>
      </c>
      <c r="R476">
        <v>32.700000000000003</v>
      </c>
      <c r="S476">
        <v>47.3</v>
      </c>
      <c r="T476">
        <v>30.6</v>
      </c>
      <c r="U476">
        <v>17.399999999999999</v>
      </c>
      <c r="V476">
        <v>48.3</v>
      </c>
      <c r="W476">
        <v>2918</v>
      </c>
      <c r="X476">
        <v>75.400000000000006</v>
      </c>
      <c r="Y476">
        <v>81.400000000000006</v>
      </c>
      <c r="Z476">
        <v>0</v>
      </c>
      <c r="AA476">
        <v>0</v>
      </c>
      <c r="AB476">
        <v>0</v>
      </c>
      <c r="AC476">
        <v>0</v>
      </c>
    </row>
    <row r="477" spans="1:29">
      <c r="A477">
        <v>1040</v>
      </c>
      <c r="B477" t="s">
        <v>3706</v>
      </c>
      <c r="C477" t="s">
        <v>834</v>
      </c>
      <c r="D477" t="s">
        <v>3707</v>
      </c>
      <c r="E477" t="s">
        <v>3708</v>
      </c>
      <c r="F477" s="42">
        <v>45333</v>
      </c>
      <c r="G477">
        <v>2024</v>
      </c>
      <c r="H477">
        <v>2</v>
      </c>
      <c r="I477">
        <v>6</v>
      </c>
      <c r="J477">
        <v>20.59</v>
      </c>
      <c r="K477">
        <v>78.959999999999994</v>
      </c>
      <c r="L477">
        <v>1380</v>
      </c>
      <c r="M477" s="47">
        <v>16.3</v>
      </c>
      <c r="N477" s="47">
        <v>95</v>
      </c>
      <c r="O477" s="47">
        <v>122.1</v>
      </c>
      <c r="P477" s="47">
        <v>191</v>
      </c>
      <c r="Q477" s="47">
        <v>78</v>
      </c>
      <c r="R477">
        <v>31</v>
      </c>
      <c r="S477">
        <v>8.9</v>
      </c>
      <c r="T477">
        <v>21.2</v>
      </c>
      <c r="U477">
        <v>7.9</v>
      </c>
      <c r="V477">
        <v>49.7</v>
      </c>
      <c r="W477">
        <v>2918</v>
      </c>
      <c r="X477">
        <v>66.099999999999994</v>
      </c>
      <c r="Y477">
        <v>88.4</v>
      </c>
      <c r="Z477">
        <v>0</v>
      </c>
      <c r="AA477">
        <v>0</v>
      </c>
      <c r="AB477">
        <v>0</v>
      </c>
      <c r="AC477">
        <v>0</v>
      </c>
    </row>
    <row r="478" spans="1:29">
      <c r="A478">
        <v>1041</v>
      </c>
      <c r="B478" t="s">
        <v>3706</v>
      </c>
      <c r="C478" t="s">
        <v>834</v>
      </c>
      <c r="D478" t="s">
        <v>3707</v>
      </c>
      <c r="E478" t="s">
        <v>3708</v>
      </c>
      <c r="F478" s="42">
        <v>45340</v>
      </c>
      <c r="G478">
        <v>2024</v>
      </c>
      <c r="H478">
        <v>2</v>
      </c>
      <c r="I478">
        <v>7</v>
      </c>
      <c r="J478">
        <v>20.59</v>
      </c>
      <c r="K478">
        <v>78.959999999999994</v>
      </c>
      <c r="L478">
        <v>1380</v>
      </c>
      <c r="M478" s="47">
        <v>17.239999999999998</v>
      </c>
      <c r="N478" s="47">
        <v>118.5</v>
      </c>
      <c r="O478" s="47">
        <v>75.2</v>
      </c>
      <c r="P478" s="47">
        <v>101</v>
      </c>
      <c r="Q478" s="47">
        <v>63.2</v>
      </c>
      <c r="R478">
        <v>28.1</v>
      </c>
      <c r="S478">
        <v>7.8</v>
      </c>
      <c r="T478">
        <v>32.6</v>
      </c>
      <c r="U478">
        <v>5.6</v>
      </c>
      <c r="V478">
        <v>53.1</v>
      </c>
      <c r="W478">
        <v>2918</v>
      </c>
      <c r="X478">
        <v>80.8</v>
      </c>
      <c r="Y478">
        <v>84.9</v>
      </c>
      <c r="Z478">
        <v>0</v>
      </c>
      <c r="AA478">
        <v>0</v>
      </c>
      <c r="AB478">
        <v>0</v>
      </c>
      <c r="AC478">
        <v>0</v>
      </c>
    </row>
    <row r="479" spans="1:29">
      <c r="A479">
        <v>1042</v>
      </c>
      <c r="B479" t="s">
        <v>3706</v>
      </c>
      <c r="C479" t="s">
        <v>834</v>
      </c>
      <c r="D479" t="s">
        <v>3707</v>
      </c>
      <c r="E479" t="s">
        <v>3708</v>
      </c>
      <c r="F479" s="42">
        <v>45347</v>
      </c>
      <c r="G479">
        <v>2024</v>
      </c>
      <c r="H479">
        <v>2</v>
      </c>
      <c r="I479">
        <v>8</v>
      </c>
      <c r="J479">
        <v>20.59</v>
      </c>
      <c r="K479">
        <v>78.959999999999994</v>
      </c>
      <c r="L479">
        <v>1380</v>
      </c>
      <c r="M479" s="47">
        <v>17.96</v>
      </c>
      <c r="N479" s="47">
        <v>90.5</v>
      </c>
      <c r="O479" s="47">
        <v>118.6</v>
      </c>
      <c r="P479" s="47">
        <v>164</v>
      </c>
      <c r="Q479" s="47">
        <v>77.7</v>
      </c>
      <c r="R479">
        <v>25.7</v>
      </c>
      <c r="S479">
        <v>4.7</v>
      </c>
      <c r="T479">
        <v>24</v>
      </c>
      <c r="U479">
        <v>13.9</v>
      </c>
      <c r="V479">
        <v>48.3</v>
      </c>
      <c r="W479">
        <v>2918</v>
      </c>
      <c r="X479">
        <v>70.8</v>
      </c>
      <c r="Y479">
        <v>100</v>
      </c>
      <c r="Z479">
        <v>1</v>
      </c>
      <c r="AA479">
        <v>0</v>
      </c>
      <c r="AB479">
        <v>0</v>
      </c>
      <c r="AC479">
        <v>1</v>
      </c>
    </row>
    <row r="480" spans="1:29">
      <c r="A480">
        <v>1043</v>
      </c>
      <c r="B480" t="s">
        <v>3706</v>
      </c>
      <c r="C480" t="s">
        <v>834</v>
      </c>
      <c r="D480" t="s">
        <v>3707</v>
      </c>
      <c r="E480" t="s">
        <v>3708</v>
      </c>
      <c r="F480" s="42">
        <v>45354</v>
      </c>
      <c r="G480">
        <v>2024</v>
      </c>
      <c r="H480">
        <v>3</v>
      </c>
      <c r="I480">
        <v>9</v>
      </c>
      <c r="J480">
        <v>20.59</v>
      </c>
      <c r="K480">
        <v>78.959999999999994</v>
      </c>
      <c r="L480">
        <v>1380</v>
      </c>
      <c r="M480" s="47">
        <v>19.04</v>
      </c>
      <c r="N480" s="47">
        <v>98.6</v>
      </c>
      <c r="O480" s="47">
        <v>117</v>
      </c>
      <c r="P480" s="47">
        <v>181</v>
      </c>
      <c r="Q480" s="47">
        <v>80.900000000000006</v>
      </c>
      <c r="R480">
        <v>30.9</v>
      </c>
      <c r="S480">
        <v>3.5</v>
      </c>
      <c r="T480">
        <v>31.9</v>
      </c>
      <c r="U480">
        <v>14.4</v>
      </c>
      <c r="V480">
        <v>49.8</v>
      </c>
      <c r="W480">
        <v>2922</v>
      </c>
      <c r="X480">
        <v>66.2</v>
      </c>
      <c r="Y480">
        <v>87.1</v>
      </c>
      <c r="Z480">
        <v>1</v>
      </c>
      <c r="AA480">
        <v>0</v>
      </c>
      <c r="AB480">
        <v>0</v>
      </c>
      <c r="AC480">
        <v>1</v>
      </c>
    </row>
    <row r="481" spans="1:29">
      <c r="A481">
        <v>1044</v>
      </c>
      <c r="B481" t="s">
        <v>3706</v>
      </c>
      <c r="C481" t="s">
        <v>834</v>
      </c>
      <c r="D481" t="s">
        <v>3707</v>
      </c>
      <c r="E481" t="s">
        <v>3708</v>
      </c>
      <c r="F481" s="42">
        <v>45361</v>
      </c>
      <c r="G481">
        <v>2024</v>
      </c>
      <c r="H481">
        <v>3</v>
      </c>
      <c r="I481">
        <v>10</v>
      </c>
      <c r="J481">
        <v>20.59</v>
      </c>
      <c r="K481">
        <v>78.959999999999994</v>
      </c>
      <c r="L481">
        <v>1380</v>
      </c>
      <c r="M481" s="47">
        <v>19.760000000000002</v>
      </c>
      <c r="N481" s="47">
        <v>105.4</v>
      </c>
      <c r="O481" s="47">
        <v>134</v>
      </c>
      <c r="P481" s="47">
        <v>196</v>
      </c>
      <c r="Q481" s="47">
        <v>97.4</v>
      </c>
      <c r="R481">
        <v>29.3</v>
      </c>
      <c r="S481">
        <v>4.4000000000000004</v>
      </c>
      <c r="T481">
        <v>16.7</v>
      </c>
      <c r="U481">
        <v>7.6</v>
      </c>
      <c r="V481">
        <v>51.8</v>
      </c>
      <c r="W481">
        <v>2922</v>
      </c>
      <c r="X481">
        <v>63.3</v>
      </c>
      <c r="Y481">
        <v>92.4</v>
      </c>
      <c r="Z481">
        <v>0</v>
      </c>
      <c r="AA481">
        <v>0</v>
      </c>
      <c r="AB481">
        <v>0</v>
      </c>
      <c r="AC481">
        <v>0</v>
      </c>
    </row>
    <row r="482" spans="1:29">
      <c r="A482">
        <v>1045</v>
      </c>
      <c r="B482" t="s">
        <v>3706</v>
      </c>
      <c r="C482" t="s">
        <v>834</v>
      </c>
      <c r="D482" t="s">
        <v>3707</v>
      </c>
      <c r="E482" t="s">
        <v>3708</v>
      </c>
      <c r="F482" s="42">
        <v>45368</v>
      </c>
      <c r="G482">
        <v>2024</v>
      </c>
      <c r="H482">
        <v>3</v>
      </c>
      <c r="I482">
        <v>11</v>
      </c>
      <c r="J482">
        <v>20.59</v>
      </c>
      <c r="K482">
        <v>78.959999999999994</v>
      </c>
      <c r="L482">
        <v>1380</v>
      </c>
      <c r="M482" s="47">
        <v>18.829999999999998</v>
      </c>
      <c r="N482" s="47">
        <v>119</v>
      </c>
      <c r="O482" s="47">
        <v>98.1</v>
      </c>
      <c r="P482" s="47">
        <v>157</v>
      </c>
      <c r="Q482" s="47">
        <v>82.2</v>
      </c>
      <c r="R482">
        <v>29.6</v>
      </c>
      <c r="S482">
        <v>2.5</v>
      </c>
      <c r="T482">
        <v>27</v>
      </c>
      <c r="U482">
        <v>18</v>
      </c>
      <c r="V482">
        <v>48.2</v>
      </c>
      <c r="W482">
        <v>2922</v>
      </c>
      <c r="X482">
        <v>70.2</v>
      </c>
      <c r="Y482">
        <v>80.5</v>
      </c>
      <c r="Z482">
        <v>1</v>
      </c>
      <c r="AA482">
        <v>0</v>
      </c>
      <c r="AB482">
        <v>0</v>
      </c>
      <c r="AC482">
        <v>1</v>
      </c>
    </row>
    <row r="483" spans="1:29">
      <c r="A483">
        <v>1046</v>
      </c>
      <c r="B483" t="s">
        <v>3706</v>
      </c>
      <c r="C483" t="s">
        <v>834</v>
      </c>
      <c r="D483" t="s">
        <v>3707</v>
      </c>
      <c r="E483" t="s">
        <v>3708</v>
      </c>
      <c r="F483" s="42">
        <v>45375</v>
      </c>
      <c r="G483">
        <v>2024</v>
      </c>
      <c r="H483">
        <v>3</v>
      </c>
      <c r="I483">
        <v>12</v>
      </c>
      <c r="J483">
        <v>20.59</v>
      </c>
      <c r="K483">
        <v>78.959999999999994</v>
      </c>
      <c r="L483">
        <v>1380</v>
      </c>
      <c r="M483" s="47">
        <v>20.55</v>
      </c>
      <c r="N483" s="47">
        <v>92</v>
      </c>
      <c r="O483" s="47">
        <v>81.900000000000006</v>
      </c>
      <c r="P483" s="47">
        <v>110</v>
      </c>
      <c r="Q483" s="47">
        <v>47.8</v>
      </c>
      <c r="R483">
        <v>31.9</v>
      </c>
      <c r="S483">
        <v>39.9</v>
      </c>
      <c r="T483">
        <v>22</v>
      </c>
      <c r="U483">
        <v>26.5</v>
      </c>
      <c r="V483">
        <v>45.7</v>
      </c>
      <c r="W483">
        <v>2922</v>
      </c>
      <c r="X483">
        <v>68.7</v>
      </c>
      <c r="Y483">
        <v>90.7</v>
      </c>
      <c r="Z483">
        <v>0</v>
      </c>
      <c r="AA483">
        <v>0</v>
      </c>
      <c r="AB483">
        <v>0</v>
      </c>
      <c r="AC483">
        <v>0</v>
      </c>
    </row>
    <row r="484" spans="1:29">
      <c r="A484">
        <v>1047</v>
      </c>
      <c r="B484" t="s">
        <v>3706</v>
      </c>
      <c r="C484" t="s">
        <v>834</v>
      </c>
      <c r="D484" t="s">
        <v>3707</v>
      </c>
      <c r="E484" t="s">
        <v>3708</v>
      </c>
      <c r="F484" s="42">
        <v>45382</v>
      </c>
      <c r="G484">
        <v>2024</v>
      </c>
      <c r="H484">
        <v>3</v>
      </c>
      <c r="I484">
        <v>13</v>
      </c>
      <c r="J484">
        <v>20.59</v>
      </c>
      <c r="K484">
        <v>78.959999999999994</v>
      </c>
      <c r="L484">
        <v>1380</v>
      </c>
      <c r="M484" s="47">
        <v>21.41</v>
      </c>
      <c r="N484" s="47">
        <v>140.80000000000001</v>
      </c>
      <c r="O484" s="47">
        <v>109.9</v>
      </c>
      <c r="P484" s="47">
        <v>170</v>
      </c>
      <c r="Q484" s="47">
        <v>84.5</v>
      </c>
      <c r="R484">
        <v>20.9</v>
      </c>
      <c r="S484">
        <v>41.9</v>
      </c>
      <c r="T484">
        <v>21.6</v>
      </c>
      <c r="U484">
        <v>19.100000000000001</v>
      </c>
      <c r="V484">
        <v>48.1</v>
      </c>
      <c r="W484">
        <v>2922</v>
      </c>
      <c r="X484">
        <v>70.2</v>
      </c>
      <c r="Y484">
        <v>95.4</v>
      </c>
      <c r="Z484">
        <v>0</v>
      </c>
      <c r="AA484">
        <v>0</v>
      </c>
      <c r="AB484">
        <v>0</v>
      </c>
      <c r="AC484">
        <v>0</v>
      </c>
    </row>
    <row r="485" spans="1:29">
      <c r="A485">
        <v>1048</v>
      </c>
      <c r="B485" t="s">
        <v>3706</v>
      </c>
      <c r="C485" t="s">
        <v>834</v>
      </c>
      <c r="D485" t="s">
        <v>3707</v>
      </c>
      <c r="E485" t="s">
        <v>3708</v>
      </c>
      <c r="F485" s="42">
        <v>45389</v>
      </c>
      <c r="G485">
        <v>2024</v>
      </c>
      <c r="H485">
        <v>4</v>
      </c>
      <c r="I485">
        <v>14</v>
      </c>
      <c r="J485">
        <v>20.59</v>
      </c>
      <c r="K485">
        <v>78.959999999999994</v>
      </c>
      <c r="L485">
        <v>1380</v>
      </c>
      <c r="M485" s="47">
        <v>20.48</v>
      </c>
      <c r="N485" s="47">
        <v>112.6</v>
      </c>
      <c r="O485" s="47">
        <v>116.6</v>
      </c>
      <c r="P485" s="47">
        <v>174</v>
      </c>
      <c r="Q485" s="47">
        <v>71.8</v>
      </c>
      <c r="R485">
        <v>23.3</v>
      </c>
      <c r="S485">
        <v>21.4</v>
      </c>
      <c r="T485">
        <v>37</v>
      </c>
      <c r="U485">
        <v>19.3</v>
      </c>
      <c r="V485">
        <v>49.1</v>
      </c>
      <c r="W485">
        <v>2926</v>
      </c>
      <c r="X485">
        <v>70.900000000000006</v>
      </c>
      <c r="Y485">
        <v>89</v>
      </c>
      <c r="Z485">
        <v>0</v>
      </c>
      <c r="AA485">
        <v>0</v>
      </c>
      <c r="AB485">
        <v>0</v>
      </c>
      <c r="AC485">
        <v>0</v>
      </c>
    </row>
    <row r="486" spans="1:29">
      <c r="A486">
        <v>1049</v>
      </c>
      <c r="B486" t="s">
        <v>3706</v>
      </c>
      <c r="C486" t="s">
        <v>834</v>
      </c>
      <c r="D486" t="s">
        <v>3707</v>
      </c>
      <c r="E486" t="s">
        <v>3708</v>
      </c>
      <c r="F486" s="42">
        <v>45396</v>
      </c>
      <c r="G486">
        <v>2024</v>
      </c>
      <c r="H486">
        <v>4</v>
      </c>
      <c r="I486">
        <v>15</v>
      </c>
      <c r="J486">
        <v>20.59</v>
      </c>
      <c r="K486">
        <v>78.959999999999994</v>
      </c>
      <c r="L486">
        <v>1380</v>
      </c>
      <c r="M486" s="47">
        <v>22.94</v>
      </c>
      <c r="N486" s="47">
        <v>136.19999999999999</v>
      </c>
      <c r="O486" s="47">
        <v>84.1</v>
      </c>
      <c r="P486" s="47">
        <v>127</v>
      </c>
      <c r="Q486" s="47">
        <v>82</v>
      </c>
      <c r="R486">
        <v>23.7</v>
      </c>
      <c r="S486">
        <v>56.9</v>
      </c>
      <c r="T486">
        <v>22.2</v>
      </c>
      <c r="U486">
        <v>23</v>
      </c>
      <c r="V486">
        <v>51.1</v>
      </c>
      <c r="W486">
        <v>2926</v>
      </c>
      <c r="X486">
        <v>69.400000000000006</v>
      </c>
      <c r="Y486">
        <v>87.2</v>
      </c>
      <c r="Z486">
        <v>0</v>
      </c>
      <c r="AA486">
        <v>0</v>
      </c>
      <c r="AB486">
        <v>0</v>
      </c>
      <c r="AC486">
        <v>0</v>
      </c>
    </row>
    <row r="487" spans="1:29">
      <c r="A487">
        <v>1050</v>
      </c>
      <c r="B487" t="s">
        <v>3706</v>
      </c>
      <c r="C487" t="s">
        <v>834</v>
      </c>
      <c r="D487" t="s">
        <v>3707</v>
      </c>
      <c r="E487" t="s">
        <v>3708</v>
      </c>
      <c r="F487" s="42">
        <v>45403</v>
      </c>
      <c r="G487">
        <v>2024</v>
      </c>
      <c r="H487">
        <v>4</v>
      </c>
      <c r="I487">
        <v>16</v>
      </c>
      <c r="J487">
        <v>20.59</v>
      </c>
      <c r="K487">
        <v>78.959999999999994</v>
      </c>
      <c r="L487">
        <v>1380</v>
      </c>
      <c r="M487" s="47">
        <v>21.53</v>
      </c>
      <c r="N487" s="47">
        <v>136.69999999999999</v>
      </c>
      <c r="O487" s="47">
        <v>103.6</v>
      </c>
      <c r="P487" s="47">
        <v>163</v>
      </c>
      <c r="Q487" s="47">
        <v>76.599999999999994</v>
      </c>
      <c r="R487">
        <v>48.1</v>
      </c>
      <c r="S487">
        <v>25.3</v>
      </c>
      <c r="T487">
        <v>32.299999999999997</v>
      </c>
      <c r="U487">
        <v>23.8</v>
      </c>
      <c r="V487">
        <v>47.2</v>
      </c>
      <c r="W487">
        <v>2926</v>
      </c>
      <c r="X487">
        <v>79.5</v>
      </c>
      <c r="Y487">
        <v>82</v>
      </c>
      <c r="Z487">
        <v>0</v>
      </c>
      <c r="AA487">
        <v>0</v>
      </c>
      <c r="AB487">
        <v>0</v>
      </c>
      <c r="AC487">
        <v>0</v>
      </c>
    </row>
    <row r="488" spans="1:29">
      <c r="A488">
        <v>1051</v>
      </c>
      <c r="B488" t="s">
        <v>3706</v>
      </c>
      <c r="C488" t="s">
        <v>834</v>
      </c>
      <c r="D488" t="s">
        <v>3707</v>
      </c>
      <c r="E488" t="s">
        <v>3708</v>
      </c>
      <c r="F488" s="42">
        <v>45410</v>
      </c>
      <c r="G488">
        <v>2024</v>
      </c>
      <c r="H488">
        <v>4</v>
      </c>
      <c r="I488">
        <v>17</v>
      </c>
      <c r="J488">
        <v>20.59</v>
      </c>
      <c r="K488">
        <v>78.959999999999994</v>
      </c>
      <c r="L488">
        <v>1380</v>
      </c>
      <c r="M488" s="47">
        <v>22.92</v>
      </c>
      <c r="N488" s="47">
        <v>67.3</v>
      </c>
      <c r="O488" s="47">
        <v>94.3</v>
      </c>
      <c r="P488" s="47">
        <v>139</v>
      </c>
      <c r="Q488" s="47">
        <v>74.2</v>
      </c>
      <c r="R488">
        <v>29.3</v>
      </c>
      <c r="S488">
        <v>40.200000000000003</v>
      </c>
      <c r="T488">
        <v>27.2</v>
      </c>
      <c r="U488">
        <v>27.7</v>
      </c>
      <c r="V488">
        <v>54.1</v>
      </c>
      <c r="W488">
        <v>2926</v>
      </c>
      <c r="X488">
        <v>59.7</v>
      </c>
      <c r="Y488">
        <v>85.4</v>
      </c>
      <c r="Z488">
        <v>1</v>
      </c>
      <c r="AA488">
        <v>0</v>
      </c>
      <c r="AB488">
        <v>0</v>
      </c>
      <c r="AC488">
        <v>1</v>
      </c>
    </row>
    <row r="489" spans="1:29">
      <c r="A489">
        <v>1052</v>
      </c>
      <c r="B489" t="s">
        <v>3706</v>
      </c>
      <c r="C489" t="s">
        <v>834</v>
      </c>
      <c r="D489" t="s">
        <v>3707</v>
      </c>
      <c r="E489" t="s">
        <v>3708</v>
      </c>
      <c r="F489" s="42">
        <v>45417</v>
      </c>
      <c r="G489">
        <v>2024</v>
      </c>
      <c r="H489">
        <v>5</v>
      </c>
      <c r="I489">
        <v>18</v>
      </c>
      <c r="J489">
        <v>20.59</v>
      </c>
      <c r="K489">
        <v>78.959999999999994</v>
      </c>
      <c r="L489">
        <v>1380</v>
      </c>
      <c r="M489" s="47">
        <v>19.82</v>
      </c>
      <c r="N489" s="47">
        <v>146.6</v>
      </c>
      <c r="O489" s="47">
        <v>76.599999999999994</v>
      </c>
      <c r="P489" s="47">
        <v>118</v>
      </c>
      <c r="Q489" s="47">
        <v>75.8</v>
      </c>
      <c r="R489">
        <v>38.700000000000003</v>
      </c>
      <c r="S489">
        <v>5.6</v>
      </c>
      <c r="T489">
        <v>18</v>
      </c>
      <c r="U489">
        <v>13.1</v>
      </c>
      <c r="V489">
        <v>54.1</v>
      </c>
      <c r="W489">
        <v>2931</v>
      </c>
      <c r="X489">
        <v>63.5</v>
      </c>
      <c r="Y489">
        <v>89.1</v>
      </c>
      <c r="Z489">
        <v>0</v>
      </c>
      <c r="AA489">
        <v>0</v>
      </c>
      <c r="AB489">
        <v>0</v>
      </c>
      <c r="AC489">
        <v>0</v>
      </c>
    </row>
    <row r="490" spans="1:29">
      <c r="A490">
        <v>1053</v>
      </c>
      <c r="B490" t="s">
        <v>3706</v>
      </c>
      <c r="C490" t="s">
        <v>834</v>
      </c>
      <c r="D490" t="s">
        <v>3707</v>
      </c>
      <c r="E490" t="s">
        <v>3708</v>
      </c>
      <c r="F490" s="42">
        <v>45424</v>
      </c>
      <c r="G490">
        <v>2024</v>
      </c>
      <c r="H490">
        <v>5</v>
      </c>
      <c r="I490">
        <v>19</v>
      </c>
      <c r="J490">
        <v>20.59</v>
      </c>
      <c r="K490">
        <v>78.959999999999994</v>
      </c>
      <c r="L490">
        <v>1380</v>
      </c>
      <c r="M490" s="47">
        <v>19.77</v>
      </c>
      <c r="N490" s="47">
        <v>127.9</v>
      </c>
      <c r="O490" s="47">
        <v>75</v>
      </c>
      <c r="P490" s="47">
        <v>130</v>
      </c>
      <c r="Q490" s="47">
        <v>71</v>
      </c>
      <c r="R490">
        <v>32.700000000000003</v>
      </c>
      <c r="S490">
        <v>3.8</v>
      </c>
      <c r="T490">
        <v>25.2</v>
      </c>
      <c r="U490">
        <v>12.4</v>
      </c>
      <c r="V490">
        <v>52.2</v>
      </c>
      <c r="W490">
        <v>2931</v>
      </c>
      <c r="X490">
        <v>73.8</v>
      </c>
      <c r="Y490">
        <v>97.1</v>
      </c>
      <c r="Z490">
        <v>0</v>
      </c>
      <c r="AA490">
        <v>0</v>
      </c>
      <c r="AB490">
        <v>0</v>
      </c>
      <c r="AC490">
        <v>0</v>
      </c>
    </row>
    <row r="491" spans="1:29">
      <c r="A491">
        <v>1054</v>
      </c>
      <c r="B491" t="s">
        <v>3706</v>
      </c>
      <c r="C491" t="s">
        <v>834</v>
      </c>
      <c r="D491" t="s">
        <v>3707</v>
      </c>
      <c r="E491" t="s">
        <v>3708</v>
      </c>
      <c r="F491" s="42">
        <v>45431</v>
      </c>
      <c r="G491">
        <v>2024</v>
      </c>
      <c r="H491">
        <v>5</v>
      </c>
      <c r="I491">
        <v>20</v>
      </c>
      <c r="J491">
        <v>20.59</v>
      </c>
      <c r="K491">
        <v>78.959999999999994</v>
      </c>
      <c r="L491">
        <v>1380</v>
      </c>
      <c r="M491" s="47">
        <v>20.02</v>
      </c>
      <c r="N491" s="47">
        <v>123.3</v>
      </c>
      <c r="O491" s="47">
        <v>140.5</v>
      </c>
      <c r="P491" s="47">
        <v>207</v>
      </c>
      <c r="Q491" s="47">
        <v>90.4</v>
      </c>
      <c r="R491">
        <v>37.799999999999997</v>
      </c>
      <c r="S491">
        <v>37.9</v>
      </c>
      <c r="T491">
        <v>24</v>
      </c>
      <c r="U491">
        <v>16.5</v>
      </c>
      <c r="V491">
        <v>52</v>
      </c>
      <c r="W491">
        <v>2931</v>
      </c>
      <c r="X491">
        <v>71</v>
      </c>
      <c r="Y491">
        <v>92.7</v>
      </c>
      <c r="Z491">
        <v>1</v>
      </c>
      <c r="AA491">
        <v>0</v>
      </c>
      <c r="AB491">
        <v>0</v>
      </c>
      <c r="AC491">
        <v>1</v>
      </c>
    </row>
    <row r="492" spans="1:29">
      <c r="A492">
        <v>1055</v>
      </c>
      <c r="B492" t="s">
        <v>3706</v>
      </c>
      <c r="C492" t="s">
        <v>834</v>
      </c>
      <c r="D492" t="s">
        <v>3707</v>
      </c>
      <c r="E492" t="s">
        <v>3708</v>
      </c>
      <c r="F492" s="42">
        <v>45438</v>
      </c>
      <c r="G492">
        <v>2024</v>
      </c>
      <c r="H492">
        <v>5</v>
      </c>
      <c r="I492">
        <v>21</v>
      </c>
      <c r="J492">
        <v>20.59</v>
      </c>
      <c r="K492">
        <v>78.959999999999994</v>
      </c>
      <c r="L492">
        <v>1380</v>
      </c>
      <c r="M492" s="47">
        <v>18.12</v>
      </c>
      <c r="N492" s="47">
        <v>132.80000000000001</v>
      </c>
      <c r="O492" s="47">
        <v>95.1</v>
      </c>
      <c r="P492" s="47">
        <v>142</v>
      </c>
      <c r="Q492" s="47">
        <v>71.3</v>
      </c>
      <c r="R492">
        <v>34.9</v>
      </c>
      <c r="S492">
        <v>2</v>
      </c>
      <c r="T492">
        <v>25.4</v>
      </c>
      <c r="U492">
        <v>11.8</v>
      </c>
      <c r="V492">
        <v>51.5</v>
      </c>
      <c r="W492">
        <v>2931</v>
      </c>
      <c r="X492">
        <v>69.400000000000006</v>
      </c>
      <c r="Y492">
        <v>94.9</v>
      </c>
      <c r="Z492">
        <v>0</v>
      </c>
      <c r="AA492">
        <v>0</v>
      </c>
      <c r="AB492">
        <v>0</v>
      </c>
      <c r="AC492">
        <v>0</v>
      </c>
    </row>
    <row r="493" spans="1:29">
      <c r="A493">
        <v>1056</v>
      </c>
      <c r="B493" t="s">
        <v>3706</v>
      </c>
      <c r="C493" t="s">
        <v>834</v>
      </c>
      <c r="D493" t="s">
        <v>3707</v>
      </c>
      <c r="E493" t="s">
        <v>3708</v>
      </c>
      <c r="F493" s="42">
        <v>45445</v>
      </c>
      <c r="G493">
        <v>2024</v>
      </c>
      <c r="H493">
        <v>6</v>
      </c>
      <c r="I493">
        <v>22</v>
      </c>
      <c r="J493">
        <v>20.59</v>
      </c>
      <c r="K493">
        <v>78.959999999999994</v>
      </c>
      <c r="L493">
        <v>1380</v>
      </c>
      <c r="M493" s="47">
        <v>17.510000000000002</v>
      </c>
      <c r="N493" s="47">
        <v>154.5</v>
      </c>
      <c r="O493" s="47">
        <v>63</v>
      </c>
      <c r="P493" s="47">
        <v>107</v>
      </c>
      <c r="Q493" s="47">
        <v>87.6</v>
      </c>
      <c r="R493">
        <v>29.5</v>
      </c>
      <c r="S493">
        <v>7.5</v>
      </c>
      <c r="T493">
        <v>31.2</v>
      </c>
      <c r="U493">
        <v>14.8</v>
      </c>
      <c r="V493">
        <v>49.6</v>
      </c>
      <c r="W493">
        <v>2935</v>
      </c>
      <c r="X493">
        <v>70.599999999999994</v>
      </c>
      <c r="Y493">
        <v>86.5</v>
      </c>
      <c r="Z493">
        <v>0</v>
      </c>
      <c r="AA493">
        <v>0</v>
      </c>
      <c r="AB493">
        <v>0</v>
      </c>
      <c r="AC493">
        <v>0</v>
      </c>
    </row>
    <row r="494" spans="1:29">
      <c r="A494">
        <v>1057</v>
      </c>
      <c r="B494" t="s">
        <v>3706</v>
      </c>
      <c r="C494" t="s">
        <v>834</v>
      </c>
      <c r="D494" t="s">
        <v>3707</v>
      </c>
      <c r="E494" t="s">
        <v>3708</v>
      </c>
      <c r="F494" s="42">
        <v>45452</v>
      </c>
      <c r="G494">
        <v>2024</v>
      </c>
      <c r="H494">
        <v>6</v>
      </c>
      <c r="I494">
        <v>23</v>
      </c>
      <c r="J494">
        <v>20.59</v>
      </c>
      <c r="K494">
        <v>78.959999999999994</v>
      </c>
      <c r="L494">
        <v>1380</v>
      </c>
      <c r="M494" s="47">
        <v>16.649999999999999</v>
      </c>
      <c r="N494" s="47">
        <v>104.5</v>
      </c>
      <c r="O494" s="47">
        <v>89.6</v>
      </c>
      <c r="P494" s="47">
        <v>143</v>
      </c>
      <c r="Q494" s="47">
        <v>85.5</v>
      </c>
      <c r="R494">
        <v>35.1</v>
      </c>
      <c r="S494">
        <v>2.5</v>
      </c>
      <c r="T494">
        <v>24.1</v>
      </c>
      <c r="U494">
        <v>12.7</v>
      </c>
      <c r="V494">
        <v>54.4</v>
      </c>
      <c r="W494">
        <v>2935</v>
      </c>
      <c r="X494">
        <v>63.1</v>
      </c>
      <c r="Y494">
        <v>79.5</v>
      </c>
      <c r="Z494">
        <v>0</v>
      </c>
      <c r="AA494">
        <v>0</v>
      </c>
      <c r="AB494">
        <v>0</v>
      </c>
      <c r="AC494">
        <v>0</v>
      </c>
    </row>
    <row r="495" spans="1:29">
      <c r="A495">
        <v>1058</v>
      </c>
      <c r="B495" t="s">
        <v>3706</v>
      </c>
      <c r="C495" t="s">
        <v>834</v>
      </c>
      <c r="D495" t="s">
        <v>3707</v>
      </c>
      <c r="E495" t="s">
        <v>3708</v>
      </c>
      <c r="F495" s="42">
        <v>45459</v>
      </c>
      <c r="G495">
        <v>2024</v>
      </c>
      <c r="H495">
        <v>6</v>
      </c>
      <c r="I495">
        <v>24</v>
      </c>
      <c r="J495">
        <v>20.59</v>
      </c>
      <c r="K495">
        <v>78.959999999999994</v>
      </c>
      <c r="L495">
        <v>1380</v>
      </c>
      <c r="M495" s="47">
        <v>15.84</v>
      </c>
      <c r="N495" s="47">
        <v>57.6</v>
      </c>
      <c r="O495" s="47">
        <v>126.9</v>
      </c>
      <c r="P495" s="47">
        <v>195</v>
      </c>
      <c r="Q495" s="47">
        <v>72.2</v>
      </c>
      <c r="R495">
        <v>39.6</v>
      </c>
      <c r="S495">
        <v>5.5</v>
      </c>
      <c r="T495">
        <v>23.1</v>
      </c>
      <c r="U495">
        <v>4.5</v>
      </c>
      <c r="V495">
        <v>50.6</v>
      </c>
      <c r="W495">
        <v>2935</v>
      </c>
      <c r="X495">
        <v>59.9</v>
      </c>
      <c r="Y495">
        <v>92.9</v>
      </c>
      <c r="Z495">
        <v>0</v>
      </c>
      <c r="AA495">
        <v>0</v>
      </c>
      <c r="AB495">
        <v>0</v>
      </c>
      <c r="AC495">
        <v>0</v>
      </c>
    </row>
    <row r="496" spans="1:29">
      <c r="A496">
        <v>1059</v>
      </c>
      <c r="B496" t="s">
        <v>3706</v>
      </c>
      <c r="C496" t="s">
        <v>834</v>
      </c>
      <c r="D496" t="s">
        <v>3707</v>
      </c>
      <c r="E496" t="s">
        <v>3708</v>
      </c>
      <c r="F496" s="42">
        <v>45466</v>
      </c>
      <c r="G496">
        <v>2024</v>
      </c>
      <c r="H496">
        <v>6</v>
      </c>
      <c r="I496">
        <v>25</v>
      </c>
      <c r="J496">
        <v>20.59</v>
      </c>
      <c r="K496">
        <v>78.959999999999994</v>
      </c>
      <c r="L496">
        <v>1380</v>
      </c>
      <c r="M496" s="47">
        <v>13.48</v>
      </c>
      <c r="N496" s="47">
        <v>43.6</v>
      </c>
      <c r="O496" s="47">
        <v>96.4</v>
      </c>
      <c r="P496" s="47">
        <v>132</v>
      </c>
      <c r="Q496" s="47">
        <v>76.099999999999994</v>
      </c>
      <c r="R496">
        <v>34.5</v>
      </c>
      <c r="S496">
        <v>6.3</v>
      </c>
      <c r="T496">
        <v>23.3</v>
      </c>
      <c r="U496">
        <v>0</v>
      </c>
      <c r="V496">
        <v>50.3</v>
      </c>
      <c r="W496">
        <v>2935</v>
      </c>
      <c r="X496">
        <v>78.400000000000006</v>
      </c>
      <c r="Y496">
        <v>100</v>
      </c>
      <c r="Z496">
        <v>0</v>
      </c>
      <c r="AA496">
        <v>0</v>
      </c>
      <c r="AB496">
        <v>0</v>
      </c>
      <c r="AC496">
        <v>0</v>
      </c>
    </row>
    <row r="497" spans="1:29">
      <c r="A497">
        <v>1060</v>
      </c>
      <c r="B497" t="s">
        <v>3706</v>
      </c>
      <c r="C497" t="s">
        <v>834</v>
      </c>
      <c r="D497" t="s">
        <v>3707</v>
      </c>
      <c r="E497" t="s">
        <v>3708</v>
      </c>
      <c r="F497" s="42">
        <v>45473</v>
      </c>
      <c r="G497">
        <v>2024</v>
      </c>
      <c r="H497">
        <v>6</v>
      </c>
      <c r="I497">
        <v>26</v>
      </c>
      <c r="J497">
        <v>20.59</v>
      </c>
      <c r="K497">
        <v>78.959999999999994</v>
      </c>
      <c r="L497">
        <v>1380</v>
      </c>
      <c r="M497" s="47">
        <v>11.39</v>
      </c>
      <c r="N497" s="47">
        <v>36.9</v>
      </c>
      <c r="O497" s="47">
        <v>104.2</v>
      </c>
      <c r="P497" s="47">
        <v>146</v>
      </c>
      <c r="Q497" s="47">
        <v>69.7</v>
      </c>
      <c r="R497">
        <v>33.200000000000003</v>
      </c>
      <c r="S497">
        <v>2.4</v>
      </c>
      <c r="T497">
        <v>25.1</v>
      </c>
      <c r="U497">
        <v>0</v>
      </c>
      <c r="V497">
        <v>49.1</v>
      </c>
      <c r="W497">
        <v>2935</v>
      </c>
      <c r="X497">
        <v>66.900000000000006</v>
      </c>
      <c r="Y497">
        <v>88.1</v>
      </c>
      <c r="Z497">
        <v>0</v>
      </c>
      <c r="AA497">
        <v>0</v>
      </c>
      <c r="AB497">
        <v>0</v>
      </c>
      <c r="AC497">
        <v>0</v>
      </c>
    </row>
    <row r="498" spans="1:29">
      <c r="A498">
        <v>1061</v>
      </c>
      <c r="B498" t="s">
        <v>3706</v>
      </c>
      <c r="C498" t="s">
        <v>834</v>
      </c>
      <c r="D498" t="s">
        <v>3707</v>
      </c>
      <c r="E498" t="s">
        <v>3708</v>
      </c>
      <c r="F498" s="42">
        <v>45480</v>
      </c>
      <c r="G498">
        <v>2024</v>
      </c>
      <c r="H498">
        <v>7</v>
      </c>
      <c r="I498">
        <v>27</v>
      </c>
      <c r="J498">
        <v>20.59</v>
      </c>
      <c r="K498">
        <v>78.959999999999994</v>
      </c>
      <c r="L498">
        <v>1380</v>
      </c>
      <c r="M498" s="47">
        <v>13.56</v>
      </c>
      <c r="N498" s="47">
        <v>100.3</v>
      </c>
      <c r="O498" s="47">
        <v>114.6</v>
      </c>
      <c r="P498" s="47">
        <v>180</v>
      </c>
      <c r="Q498" s="47">
        <v>98.3</v>
      </c>
      <c r="R498">
        <v>25</v>
      </c>
      <c r="S498">
        <v>3.6</v>
      </c>
      <c r="T498">
        <v>33.9</v>
      </c>
      <c r="U498">
        <v>0.5</v>
      </c>
      <c r="V498">
        <v>50.2</v>
      </c>
      <c r="W498">
        <v>2939</v>
      </c>
      <c r="X498">
        <v>55.9</v>
      </c>
      <c r="Y498">
        <v>88.9</v>
      </c>
      <c r="Z498">
        <v>0</v>
      </c>
      <c r="AA498">
        <v>0</v>
      </c>
      <c r="AB498">
        <v>0</v>
      </c>
      <c r="AC498">
        <v>0</v>
      </c>
    </row>
    <row r="499" spans="1:29">
      <c r="A499">
        <v>1062</v>
      </c>
      <c r="B499" t="s">
        <v>3706</v>
      </c>
      <c r="C499" t="s">
        <v>834</v>
      </c>
      <c r="D499" t="s">
        <v>3707</v>
      </c>
      <c r="E499" t="s">
        <v>3708</v>
      </c>
      <c r="F499" s="42">
        <v>45487</v>
      </c>
      <c r="G499">
        <v>2024</v>
      </c>
      <c r="H499">
        <v>7</v>
      </c>
      <c r="I499">
        <v>28</v>
      </c>
      <c r="J499">
        <v>20.59</v>
      </c>
      <c r="K499">
        <v>78.959999999999994</v>
      </c>
      <c r="L499">
        <v>1380</v>
      </c>
      <c r="M499" s="47">
        <v>5.76</v>
      </c>
      <c r="N499" s="47">
        <v>49.4</v>
      </c>
      <c r="O499" s="47">
        <v>118.3</v>
      </c>
      <c r="P499" s="47">
        <v>174</v>
      </c>
      <c r="Q499" s="47">
        <v>72.599999999999994</v>
      </c>
      <c r="R499">
        <v>28.9</v>
      </c>
      <c r="S499">
        <v>2.2000000000000002</v>
      </c>
      <c r="T499">
        <v>30.5</v>
      </c>
      <c r="U499">
        <v>0</v>
      </c>
      <c r="V499">
        <v>53.4</v>
      </c>
      <c r="W499">
        <v>2939</v>
      </c>
      <c r="X499">
        <v>67.400000000000006</v>
      </c>
      <c r="Y499">
        <v>85.3</v>
      </c>
      <c r="Z499">
        <v>0</v>
      </c>
      <c r="AA499">
        <v>0</v>
      </c>
      <c r="AB499">
        <v>0</v>
      </c>
      <c r="AC499">
        <v>0</v>
      </c>
    </row>
    <row r="500" spans="1:29">
      <c r="A500">
        <v>1063</v>
      </c>
      <c r="B500" t="s">
        <v>3706</v>
      </c>
      <c r="C500" t="s">
        <v>834</v>
      </c>
      <c r="D500" t="s">
        <v>3707</v>
      </c>
      <c r="E500" t="s">
        <v>3708</v>
      </c>
      <c r="F500" s="42">
        <v>45494</v>
      </c>
      <c r="G500">
        <v>2024</v>
      </c>
      <c r="H500">
        <v>7</v>
      </c>
      <c r="I500">
        <v>29</v>
      </c>
      <c r="J500">
        <v>20.59</v>
      </c>
      <c r="K500">
        <v>78.959999999999994</v>
      </c>
      <c r="L500">
        <v>1380</v>
      </c>
      <c r="M500" s="47">
        <v>13</v>
      </c>
      <c r="N500" s="47">
        <v>80.900000000000006</v>
      </c>
      <c r="O500" s="47">
        <v>111.1</v>
      </c>
      <c r="P500" s="47">
        <v>148</v>
      </c>
      <c r="Q500" s="47">
        <v>80.900000000000006</v>
      </c>
      <c r="R500">
        <v>30.5</v>
      </c>
      <c r="S500">
        <v>0</v>
      </c>
      <c r="T500">
        <v>30.3</v>
      </c>
      <c r="U500">
        <v>0</v>
      </c>
      <c r="V500">
        <v>51.5</v>
      </c>
      <c r="W500">
        <v>2939</v>
      </c>
      <c r="X500">
        <v>76</v>
      </c>
      <c r="Y500">
        <v>94.4</v>
      </c>
      <c r="Z500">
        <v>0</v>
      </c>
      <c r="AA500">
        <v>0</v>
      </c>
      <c r="AB500">
        <v>0</v>
      </c>
      <c r="AC500">
        <v>0</v>
      </c>
    </row>
    <row r="501" spans="1:29">
      <c r="A501">
        <v>1064</v>
      </c>
      <c r="B501" t="s">
        <v>3706</v>
      </c>
      <c r="C501" t="s">
        <v>834</v>
      </c>
      <c r="D501" t="s">
        <v>3707</v>
      </c>
      <c r="E501" t="s">
        <v>3708</v>
      </c>
      <c r="F501" s="42">
        <v>45501</v>
      </c>
      <c r="G501">
        <v>2024</v>
      </c>
      <c r="H501">
        <v>7</v>
      </c>
      <c r="I501">
        <v>30</v>
      </c>
      <c r="J501">
        <v>20.59</v>
      </c>
      <c r="K501">
        <v>78.959999999999994</v>
      </c>
      <c r="L501">
        <v>1380</v>
      </c>
      <c r="M501" s="47">
        <v>10.42</v>
      </c>
      <c r="N501" s="47">
        <v>117.5</v>
      </c>
      <c r="O501" s="47">
        <v>97.6</v>
      </c>
      <c r="P501" s="47">
        <v>151</v>
      </c>
      <c r="Q501" s="47">
        <v>72.8</v>
      </c>
      <c r="R501">
        <v>24.8</v>
      </c>
      <c r="S501">
        <v>6.4</v>
      </c>
      <c r="T501">
        <v>26.1</v>
      </c>
      <c r="U501">
        <v>0</v>
      </c>
      <c r="V501">
        <v>53.4</v>
      </c>
      <c r="W501">
        <v>2939</v>
      </c>
      <c r="X501">
        <v>62.8</v>
      </c>
      <c r="Y501">
        <v>83.6</v>
      </c>
      <c r="Z501">
        <v>0</v>
      </c>
      <c r="AA501">
        <v>0</v>
      </c>
      <c r="AB501">
        <v>0</v>
      </c>
      <c r="AC501">
        <v>0</v>
      </c>
    </row>
    <row r="502" spans="1:29">
      <c r="A502">
        <v>1065</v>
      </c>
      <c r="B502" t="s">
        <v>3706</v>
      </c>
      <c r="C502" t="s">
        <v>834</v>
      </c>
      <c r="D502" t="s">
        <v>3707</v>
      </c>
      <c r="E502" t="s">
        <v>3708</v>
      </c>
      <c r="F502" s="42">
        <v>45508</v>
      </c>
      <c r="G502">
        <v>2024</v>
      </c>
      <c r="H502">
        <v>8</v>
      </c>
      <c r="I502">
        <v>31</v>
      </c>
      <c r="J502">
        <v>20.59</v>
      </c>
      <c r="K502">
        <v>78.959999999999994</v>
      </c>
      <c r="L502">
        <v>1380</v>
      </c>
      <c r="M502" s="47">
        <v>7.14</v>
      </c>
      <c r="N502" s="47">
        <v>101.1</v>
      </c>
      <c r="O502" s="47">
        <v>71.7</v>
      </c>
      <c r="P502" s="47">
        <v>97</v>
      </c>
      <c r="Q502" s="47">
        <v>63.8</v>
      </c>
      <c r="R502">
        <v>38.200000000000003</v>
      </c>
      <c r="S502">
        <v>11</v>
      </c>
      <c r="T502">
        <v>28.8</v>
      </c>
      <c r="U502">
        <v>0</v>
      </c>
      <c r="V502">
        <v>50.6</v>
      </c>
      <c r="W502">
        <v>2943</v>
      </c>
      <c r="X502">
        <v>67.099999999999994</v>
      </c>
      <c r="Y502">
        <v>99.7</v>
      </c>
      <c r="Z502">
        <v>0</v>
      </c>
      <c r="AA502">
        <v>0</v>
      </c>
      <c r="AB502">
        <v>0</v>
      </c>
      <c r="AC502">
        <v>0</v>
      </c>
    </row>
    <row r="503" spans="1:29">
      <c r="A503">
        <v>1066</v>
      </c>
      <c r="B503" t="s">
        <v>3706</v>
      </c>
      <c r="C503" t="s">
        <v>834</v>
      </c>
      <c r="D503" t="s">
        <v>3707</v>
      </c>
      <c r="E503" t="s">
        <v>3708</v>
      </c>
      <c r="F503" s="42">
        <v>45515</v>
      </c>
      <c r="G503">
        <v>2024</v>
      </c>
      <c r="H503">
        <v>8</v>
      </c>
      <c r="I503">
        <v>32</v>
      </c>
      <c r="J503">
        <v>20.59</v>
      </c>
      <c r="K503">
        <v>78.959999999999994</v>
      </c>
      <c r="L503">
        <v>1380</v>
      </c>
      <c r="M503" s="47">
        <v>9.3000000000000007</v>
      </c>
      <c r="N503" s="47">
        <v>45.8</v>
      </c>
      <c r="O503" s="47">
        <v>152.4</v>
      </c>
      <c r="P503" s="47">
        <v>237</v>
      </c>
      <c r="Q503" s="47">
        <v>110.2</v>
      </c>
      <c r="R503">
        <v>32</v>
      </c>
      <c r="S503">
        <v>2.5</v>
      </c>
      <c r="T503">
        <v>22.1</v>
      </c>
      <c r="U503">
        <v>0</v>
      </c>
      <c r="V503">
        <v>53.4</v>
      </c>
      <c r="W503">
        <v>2943</v>
      </c>
      <c r="X503">
        <v>66.900000000000006</v>
      </c>
      <c r="Y503">
        <v>84.4</v>
      </c>
      <c r="Z503">
        <v>0</v>
      </c>
      <c r="AA503">
        <v>0</v>
      </c>
      <c r="AB503">
        <v>0</v>
      </c>
      <c r="AC503">
        <v>0</v>
      </c>
    </row>
    <row r="504" spans="1:29">
      <c r="A504">
        <v>1067</v>
      </c>
      <c r="B504" t="s">
        <v>3706</v>
      </c>
      <c r="C504" t="s">
        <v>834</v>
      </c>
      <c r="D504" t="s">
        <v>3707</v>
      </c>
      <c r="E504" t="s">
        <v>3708</v>
      </c>
      <c r="F504" s="42">
        <v>45522</v>
      </c>
      <c r="G504">
        <v>2024</v>
      </c>
      <c r="H504">
        <v>8</v>
      </c>
      <c r="I504">
        <v>33</v>
      </c>
      <c r="J504">
        <v>20.59</v>
      </c>
      <c r="K504">
        <v>78.959999999999994</v>
      </c>
      <c r="L504">
        <v>1380</v>
      </c>
      <c r="M504" s="47">
        <v>5.82</v>
      </c>
      <c r="N504" s="47">
        <v>59.2</v>
      </c>
      <c r="O504" s="47">
        <v>93.4</v>
      </c>
      <c r="P504" s="47">
        <v>162</v>
      </c>
      <c r="Q504" s="47">
        <v>66.900000000000006</v>
      </c>
      <c r="R504">
        <v>32.6</v>
      </c>
      <c r="S504">
        <v>5.7</v>
      </c>
      <c r="T504">
        <v>24.8</v>
      </c>
      <c r="U504">
        <v>0</v>
      </c>
      <c r="V504">
        <v>47.8</v>
      </c>
      <c r="W504">
        <v>2943</v>
      </c>
      <c r="X504">
        <v>74.400000000000006</v>
      </c>
      <c r="Y504">
        <v>93.7</v>
      </c>
      <c r="Z504">
        <v>0</v>
      </c>
      <c r="AA504">
        <v>0</v>
      </c>
      <c r="AB504">
        <v>0</v>
      </c>
      <c r="AC504">
        <v>0</v>
      </c>
    </row>
    <row r="505" spans="1:29">
      <c r="A505">
        <v>1068</v>
      </c>
      <c r="B505" t="s">
        <v>3706</v>
      </c>
      <c r="C505" t="s">
        <v>834</v>
      </c>
      <c r="D505" t="s">
        <v>3707</v>
      </c>
      <c r="E505" t="s">
        <v>3708</v>
      </c>
      <c r="F505" s="42">
        <v>45529</v>
      </c>
      <c r="G505">
        <v>2024</v>
      </c>
      <c r="H505">
        <v>8</v>
      </c>
      <c r="I505">
        <v>34</v>
      </c>
      <c r="J505">
        <v>20.59</v>
      </c>
      <c r="K505">
        <v>78.959999999999994</v>
      </c>
      <c r="L505">
        <v>1380</v>
      </c>
      <c r="M505" s="47">
        <v>7.72</v>
      </c>
      <c r="N505" s="47">
        <v>8.9</v>
      </c>
      <c r="O505" s="47">
        <v>101.2</v>
      </c>
      <c r="P505" s="47">
        <v>147</v>
      </c>
      <c r="Q505" s="47">
        <v>70.5</v>
      </c>
      <c r="R505">
        <v>37.200000000000003</v>
      </c>
      <c r="S505">
        <v>4.2</v>
      </c>
      <c r="T505">
        <v>23.8</v>
      </c>
      <c r="U505">
        <v>0</v>
      </c>
      <c r="V505">
        <v>49.8</v>
      </c>
      <c r="W505">
        <v>2943</v>
      </c>
      <c r="X505">
        <v>61.6</v>
      </c>
      <c r="Y505">
        <v>89.8</v>
      </c>
      <c r="Z505">
        <v>0</v>
      </c>
      <c r="AA505">
        <v>0</v>
      </c>
      <c r="AB505">
        <v>0</v>
      </c>
      <c r="AC505">
        <v>0</v>
      </c>
    </row>
    <row r="506" spans="1:29">
      <c r="A506">
        <v>1069</v>
      </c>
      <c r="B506" t="s">
        <v>3706</v>
      </c>
      <c r="C506" t="s">
        <v>834</v>
      </c>
      <c r="D506" t="s">
        <v>3707</v>
      </c>
      <c r="E506" t="s">
        <v>3708</v>
      </c>
      <c r="F506" s="42">
        <v>45536</v>
      </c>
      <c r="G506">
        <v>2024</v>
      </c>
      <c r="H506">
        <v>9</v>
      </c>
      <c r="I506">
        <v>35</v>
      </c>
      <c r="J506">
        <v>20.59</v>
      </c>
      <c r="K506">
        <v>78.959999999999994</v>
      </c>
      <c r="L506">
        <v>1380</v>
      </c>
      <c r="M506" s="47">
        <v>5.23</v>
      </c>
      <c r="N506" s="47">
        <v>23.5</v>
      </c>
      <c r="O506" s="47">
        <v>122.4</v>
      </c>
      <c r="P506" s="47">
        <v>180</v>
      </c>
      <c r="Q506" s="47">
        <v>83.3</v>
      </c>
      <c r="R506">
        <v>27.5</v>
      </c>
      <c r="S506">
        <v>11</v>
      </c>
      <c r="T506">
        <v>22.8</v>
      </c>
      <c r="U506">
        <v>0</v>
      </c>
      <c r="V506">
        <v>44.9</v>
      </c>
      <c r="W506">
        <v>2947</v>
      </c>
      <c r="X506">
        <v>66.2</v>
      </c>
      <c r="Y506">
        <v>95.2</v>
      </c>
      <c r="Z506">
        <v>0</v>
      </c>
      <c r="AA506">
        <v>0</v>
      </c>
      <c r="AB506">
        <v>0</v>
      </c>
      <c r="AC506">
        <v>0</v>
      </c>
    </row>
    <row r="507" spans="1:29">
      <c r="A507">
        <v>1070</v>
      </c>
      <c r="B507" t="s">
        <v>3706</v>
      </c>
      <c r="C507" t="s">
        <v>834</v>
      </c>
      <c r="D507" t="s">
        <v>3707</v>
      </c>
      <c r="E507" t="s">
        <v>3708</v>
      </c>
      <c r="F507" s="42">
        <v>45543</v>
      </c>
      <c r="G507">
        <v>2024</v>
      </c>
      <c r="H507">
        <v>9</v>
      </c>
      <c r="I507">
        <v>36</v>
      </c>
      <c r="J507">
        <v>20.59</v>
      </c>
      <c r="K507">
        <v>78.959999999999994</v>
      </c>
      <c r="L507">
        <v>1380</v>
      </c>
      <c r="M507" s="47">
        <v>3.87</v>
      </c>
      <c r="N507" s="47">
        <v>50.1</v>
      </c>
      <c r="O507" s="47">
        <v>114.8</v>
      </c>
      <c r="P507" s="47">
        <v>204</v>
      </c>
      <c r="Q507" s="47">
        <v>86.9</v>
      </c>
      <c r="R507">
        <v>31.1</v>
      </c>
      <c r="S507">
        <v>4.2</v>
      </c>
      <c r="T507">
        <v>19.399999999999999</v>
      </c>
      <c r="U507">
        <v>0</v>
      </c>
      <c r="V507">
        <v>53.5</v>
      </c>
      <c r="W507">
        <v>2947</v>
      </c>
      <c r="X507">
        <v>72.900000000000006</v>
      </c>
      <c r="Y507">
        <v>95.6</v>
      </c>
      <c r="Z507">
        <v>0</v>
      </c>
      <c r="AA507">
        <v>0</v>
      </c>
      <c r="AB507">
        <v>0</v>
      </c>
      <c r="AC507">
        <v>0</v>
      </c>
    </row>
    <row r="508" spans="1:29">
      <c r="A508">
        <v>1071</v>
      </c>
      <c r="B508" t="s">
        <v>3706</v>
      </c>
      <c r="C508" t="s">
        <v>834</v>
      </c>
      <c r="D508" t="s">
        <v>3707</v>
      </c>
      <c r="E508" t="s">
        <v>3708</v>
      </c>
      <c r="F508" s="42">
        <v>45550</v>
      </c>
      <c r="G508">
        <v>2024</v>
      </c>
      <c r="H508">
        <v>9</v>
      </c>
      <c r="I508">
        <v>37</v>
      </c>
      <c r="J508">
        <v>20.59</v>
      </c>
      <c r="K508">
        <v>78.959999999999994</v>
      </c>
      <c r="L508">
        <v>1380</v>
      </c>
      <c r="M508" s="47">
        <v>4.2699999999999996</v>
      </c>
      <c r="N508" s="47">
        <v>39.700000000000003</v>
      </c>
      <c r="O508" s="47">
        <v>90.2</v>
      </c>
      <c r="P508" s="47">
        <v>138</v>
      </c>
      <c r="Q508" s="47">
        <v>88.4</v>
      </c>
      <c r="R508">
        <v>27.8</v>
      </c>
      <c r="S508">
        <v>5.4</v>
      </c>
      <c r="T508">
        <v>24.6</v>
      </c>
      <c r="U508">
        <v>0</v>
      </c>
      <c r="V508">
        <v>51.2</v>
      </c>
      <c r="W508">
        <v>2947</v>
      </c>
      <c r="X508">
        <v>66.7</v>
      </c>
      <c r="Y508">
        <v>79</v>
      </c>
      <c r="Z508">
        <v>0</v>
      </c>
      <c r="AA508">
        <v>0</v>
      </c>
      <c r="AB508">
        <v>0</v>
      </c>
      <c r="AC508">
        <v>0</v>
      </c>
    </row>
    <row r="509" spans="1:29">
      <c r="A509">
        <v>1072</v>
      </c>
      <c r="B509" t="s">
        <v>3706</v>
      </c>
      <c r="C509" t="s">
        <v>834</v>
      </c>
      <c r="D509" t="s">
        <v>3707</v>
      </c>
      <c r="E509" t="s">
        <v>3708</v>
      </c>
      <c r="F509" s="42">
        <v>45557</v>
      </c>
      <c r="G509">
        <v>2024</v>
      </c>
      <c r="H509">
        <v>9</v>
      </c>
      <c r="I509">
        <v>38</v>
      </c>
      <c r="J509">
        <v>20.59</v>
      </c>
      <c r="K509">
        <v>78.959999999999994</v>
      </c>
      <c r="L509">
        <v>1380</v>
      </c>
      <c r="M509" s="47">
        <v>6.89</v>
      </c>
      <c r="N509" s="47">
        <v>21.1</v>
      </c>
      <c r="O509" s="47">
        <v>104.5</v>
      </c>
      <c r="P509" s="47">
        <v>150</v>
      </c>
      <c r="Q509" s="47">
        <v>79.099999999999994</v>
      </c>
      <c r="R509">
        <v>37.200000000000003</v>
      </c>
      <c r="S509">
        <v>5.2</v>
      </c>
      <c r="T509">
        <v>35.9</v>
      </c>
      <c r="U509">
        <v>0</v>
      </c>
      <c r="V509">
        <v>45.7</v>
      </c>
      <c r="W509">
        <v>2947</v>
      </c>
      <c r="X509">
        <v>78.8</v>
      </c>
      <c r="Y509">
        <v>85.5</v>
      </c>
      <c r="Z509">
        <v>0</v>
      </c>
      <c r="AA509">
        <v>0</v>
      </c>
      <c r="AB509">
        <v>0</v>
      </c>
      <c r="AC509">
        <v>0</v>
      </c>
    </row>
    <row r="510" spans="1:29">
      <c r="A510">
        <v>1073</v>
      </c>
      <c r="B510" t="s">
        <v>3706</v>
      </c>
      <c r="C510" t="s">
        <v>834</v>
      </c>
      <c r="D510" t="s">
        <v>3707</v>
      </c>
      <c r="E510" t="s">
        <v>3708</v>
      </c>
      <c r="F510" s="42">
        <v>45564</v>
      </c>
      <c r="G510">
        <v>2024</v>
      </c>
      <c r="H510">
        <v>9</v>
      </c>
      <c r="I510">
        <v>39</v>
      </c>
      <c r="J510">
        <v>20.59</v>
      </c>
      <c r="K510">
        <v>78.959999999999994</v>
      </c>
      <c r="L510">
        <v>1380</v>
      </c>
      <c r="M510" s="47">
        <v>4.6399999999999997</v>
      </c>
      <c r="N510" s="47">
        <v>25.7</v>
      </c>
      <c r="O510" s="47">
        <v>99.4</v>
      </c>
      <c r="P510" s="47">
        <v>139</v>
      </c>
      <c r="Q510" s="47">
        <v>87.4</v>
      </c>
      <c r="R510">
        <v>29.5</v>
      </c>
      <c r="S510">
        <v>1.8</v>
      </c>
      <c r="T510">
        <v>19.100000000000001</v>
      </c>
      <c r="U510">
        <v>0</v>
      </c>
      <c r="V510">
        <v>49.8</v>
      </c>
      <c r="W510">
        <v>2947</v>
      </c>
      <c r="X510">
        <v>71.5</v>
      </c>
      <c r="Y510">
        <v>86.5</v>
      </c>
      <c r="Z510">
        <v>0</v>
      </c>
      <c r="AA510">
        <v>0</v>
      </c>
      <c r="AB510">
        <v>0</v>
      </c>
      <c r="AC510">
        <v>0</v>
      </c>
    </row>
    <row r="511" spans="1:29">
      <c r="A511">
        <v>1074</v>
      </c>
      <c r="B511" t="s">
        <v>3706</v>
      </c>
      <c r="C511" t="s">
        <v>834</v>
      </c>
      <c r="D511" t="s">
        <v>3707</v>
      </c>
      <c r="E511" t="s">
        <v>3708</v>
      </c>
      <c r="F511" s="42">
        <v>45571</v>
      </c>
      <c r="G511">
        <v>2024</v>
      </c>
      <c r="H511">
        <v>10</v>
      </c>
      <c r="I511">
        <v>40</v>
      </c>
      <c r="J511">
        <v>20.59</v>
      </c>
      <c r="K511">
        <v>78.959999999999994</v>
      </c>
      <c r="L511">
        <v>1380</v>
      </c>
      <c r="M511" s="47">
        <v>7.94</v>
      </c>
      <c r="N511" s="47">
        <v>0</v>
      </c>
      <c r="O511" s="47">
        <v>107.4</v>
      </c>
      <c r="P511" s="47">
        <v>142</v>
      </c>
      <c r="Q511" s="47">
        <v>104.4</v>
      </c>
      <c r="R511">
        <v>32.9</v>
      </c>
      <c r="S511">
        <v>9.1</v>
      </c>
      <c r="T511">
        <v>24.3</v>
      </c>
      <c r="U511">
        <v>0</v>
      </c>
      <c r="V511">
        <v>51.7</v>
      </c>
      <c r="W511">
        <v>2951</v>
      </c>
      <c r="X511">
        <v>77.900000000000006</v>
      </c>
      <c r="Y511">
        <v>92.1</v>
      </c>
      <c r="Z511">
        <v>0</v>
      </c>
      <c r="AA511">
        <v>0</v>
      </c>
      <c r="AB511">
        <v>0</v>
      </c>
      <c r="AC511">
        <v>0</v>
      </c>
    </row>
    <row r="512" spans="1:29">
      <c r="A512">
        <v>1075</v>
      </c>
      <c r="B512" t="s">
        <v>3706</v>
      </c>
      <c r="C512" t="s">
        <v>834</v>
      </c>
      <c r="D512" t="s">
        <v>3707</v>
      </c>
      <c r="E512" t="s">
        <v>3708</v>
      </c>
      <c r="F512" s="42">
        <v>45578</v>
      </c>
      <c r="G512">
        <v>2024</v>
      </c>
      <c r="H512">
        <v>10</v>
      </c>
      <c r="I512">
        <v>41</v>
      </c>
      <c r="J512">
        <v>20.59</v>
      </c>
      <c r="K512">
        <v>78.959999999999994</v>
      </c>
      <c r="L512">
        <v>1380</v>
      </c>
      <c r="M512" s="47">
        <v>3.23</v>
      </c>
      <c r="N512" s="47">
        <v>48.9</v>
      </c>
      <c r="O512" s="47">
        <v>119.6</v>
      </c>
      <c r="P512" s="47">
        <v>164</v>
      </c>
      <c r="Q512" s="47">
        <v>89.4</v>
      </c>
      <c r="R512">
        <v>22.6</v>
      </c>
      <c r="S512">
        <v>5</v>
      </c>
      <c r="T512">
        <v>17.8</v>
      </c>
      <c r="U512">
        <v>0</v>
      </c>
      <c r="V512">
        <v>46.4</v>
      </c>
      <c r="W512">
        <v>2951</v>
      </c>
      <c r="X512">
        <v>68.400000000000006</v>
      </c>
      <c r="Y512">
        <v>86.5</v>
      </c>
      <c r="Z512">
        <v>0</v>
      </c>
      <c r="AA512">
        <v>0</v>
      </c>
      <c r="AB512">
        <v>0</v>
      </c>
      <c r="AC512">
        <v>0</v>
      </c>
    </row>
    <row r="513" spans="1:29">
      <c r="A513">
        <v>1076</v>
      </c>
      <c r="B513" t="s">
        <v>3706</v>
      </c>
      <c r="C513" t="s">
        <v>834</v>
      </c>
      <c r="D513" t="s">
        <v>3707</v>
      </c>
      <c r="E513" t="s">
        <v>3708</v>
      </c>
      <c r="F513" s="42">
        <v>45585</v>
      </c>
      <c r="G513">
        <v>2024</v>
      </c>
      <c r="H513">
        <v>10</v>
      </c>
      <c r="I513">
        <v>42</v>
      </c>
      <c r="J513">
        <v>20.59</v>
      </c>
      <c r="K513">
        <v>78.959999999999994</v>
      </c>
      <c r="L513">
        <v>1380</v>
      </c>
      <c r="M513" s="47">
        <v>2.84</v>
      </c>
      <c r="N513" s="47">
        <v>72.5</v>
      </c>
      <c r="O513" s="47">
        <v>128.1</v>
      </c>
      <c r="P513" s="47">
        <v>213</v>
      </c>
      <c r="Q513" s="47">
        <v>105.9</v>
      </c>
      <c r="R513">
        <v>36.9</v>
      </c>
      <c r="S513">
        <v>3.5</v>
      </c>
      <c r="T513">
        <v>25.9</v>
      </c>
      <c r="U513">
        <v>0</v>
      </c>
      <c r="V513">
        <v>54.6</v>
      </c>
      <c r="W513">
        <v>2951</v>
      </c>
      <c r="X513">
        <v>73.2</v>
      </c>
      <c r="Y513">
        <v>90.7</v>
      </c>
      <c r="Z513">
        <v>0</v>
      </c>
      <c r="AA513">
        <v>0</v>
      </c>
      <c r="AB513">
        <v>0</v>
      </c>
      <c r="AC513">
        <v>0</v>
      </c>
    </row>
    <row r="514" spans="1:29">
      <c r="A514">
        <v>1077</v>
      </c>
      <c r="B514" t="s">
        <v>3706</v>
      </c>
      <c r="C514" t="s">
        <v>834</v>
      </c>
      <c r="D514" t="s">
        <v>3707</v>
      </c>
      <c r="E514" t="s">
        <v>3708</v>
      </c>
      <c r="F514" s="42">
        <v>45592</v>
      </c>
      <c r="G514">
        <v>2024</v>
      </c>
      <c r="H514">
        <v>10</v>
      </c>
      <c r="I514">
        <v>43</v>
      </c>
      <c r="J514">
        <v>20.59</v>
      </c>
      <c r="K514">
        <v>78.959999999999994</v>
      </c>
      <c r="L514">
        <v>1380</v>
      </c>
      <c r="M514" s="47">
        <v>4.22</v>
      </c>
      <c r="N514" s="47">
        <v>14.2</v>
      </c>
      <c r="O514" s="47">
        <v>114.4</v>
      </c>
      <c r="P514" s="47">
        <v>149</v>
      </c>
      <c r="Q514" s="47">
        <v>71.7</v>
      </c>
      <c r="R514">
        <v>33.9</v>
      </c>
      <c r="S514">
        <v>9.1</v>
      </c>
      <c r="T514">
        <v>25.2</v>
      </c>
      <c r="U514">
        <v>0</v>
      </c>
      <c r="V514">
        <v>51.4</v>
      </c>
      <c r="W514">
        <v>2951</v>
      </c>
      <c r="X514">
        <v>75.900000000000006</v>
      </c>
      <c r="Y514">
        <v>82.2</v>
      </c>
      <c r="Z514">
        <v>0</v>
      </c>
      <c r="AA514">
        <v>0</v>
      </c>
      <c r="AB514">
        <v>0</v>
      </c>
      <c r="AC514">
        <v>0</v>
      </c>
    </row>
    <row r="515" spans="1:29">
      <c r="A515">
        <v>1078</v>
      </c>
      <c r="B515" t="s">
        <v>3706</v>
      </c>
      <c r="C515" t="s">
        <v>834</v>
      </c>
      <c r="D515" t="s">
        <v>3707</v>
      </c>
      <c r="E515" t="s">
        <v>3708</v>
      </c>
      <c r="F515" s="42">
        <v>45599</v>
      </c>
      <c r="G515">
        <v>2024</v>
      </c>
      <c r="H515">
        <v>11</v>
      </c>
      <c r="I515">
        <v>44</v>
      </c>
      <c r="J515">
        <v>20.59</v>
      </c>
      <c r="K515">
        <v>78.959999999999994</v>
      </c>
      <c r="L515">
        <v>1380</v>
      </c>
      <c r="M515" s="47">
        <v>6.17</v>
      </c>
      <c r="N515" s="47">
        <v>32.200000000000003</v>
      </c>
      <c r="O515" s="47">
        <v>93.1</v>
      </c>
      <c r="P515" s="47">
        <v>142</v>
      </c>
      <c r="Q515" s="47">
        <v>94.4</v>
      </c>
      <c r="R515">
        <v>36.700000000000003</v>
      </c>
      <c r="S515">
        <v>3.5</v>
      </c>
      <c r="T515">
        <v>18.3</v>
      </c>
      <c r="U515">
        <v>0</v>
      </c>
      <c r="V515">
        <v>48.9</v>
      </c>
      <c r="W515">
        <v>2955</v>
      </c>
      <c r="X515">
        <v>76.599999999999994</v>
      </c>
      <c r="Y515">
        <v>85.2</v>
      </c>
      <c r="Z515">
        <v>0</v>
      </c>
      <c r="AA515">
        <v>0</v>
      </c>
      <c r="AB515">
        <v>0</v>
      </c>
      <c r="AC515">
        <v>0</v>
      </c>
    </row>
    <row r="516" spans="1:29">
      <c r="A516">
        <v>1079</v>
      </c>
      <c r="B516" t="s">
        <v>3706</v>
      </c>
      <c r="C516" t="s">
        <v>834</v>
      </c>
      <c r="D516" t="s">
        <v>3707</v>
      </c>
      <c r="E516" t="s">
        <v>3708</v>
      </c>
      <c r="F516" s="42">
        <v>45606</v>
      </c>
      <c r="G516">
        <v>2024</v>
      </c>
      <c r="H516">
        <v>11</v>
      </c>
      <c r="I516">
        <v>45</v>
      </c>
      <c r="J516">
        <v>20.59</v>
      </c>
      <c r="K516">
        <v>78.959999999999994</v>
      </c>
      <c r="L516">
        <v>1380</v>
      </c>
      <c r="M516" s="47">
        <v>9.42</v>
      </c>
      <c r="N516" s="47">
        <v>94.4</v>
      </c>
      <c r="O516" s="47">
        <v>94.8</v>
      </c>
      <c r="P516" s="47">
        <v>125</v>
      </c>
      <c r="Q516" s="47">
        <v>76</v>
      </c>
      <c r="R516">
        <v>23.3</v>
      </c>
      <c r="S516">
        <v>6.3</v>
      </c>
      <c r="T516">
        <v>21.8</v>
      </c>
      <c r="U516">
        <v>0</v>
      </c>
      <c r="V516">
        <v>50.4</v>
      </c>
      <c r="W516">
        <v>2955</v>
      </c>
      <c r="X516">
        <v>68.900000000000006</v>
      </c>
      <c r="Y516">
        <v>83.2</v>
      </c>
      <c r="Z516">
        <v>0</v>
      </c>
      <c r="AA516">
        <v>0</v>
      </c>
      <c r="AB516">
        <v>0</v>
      </c>
      <c r="AC516">
        <v>0</v>
      </c>
    </row>
    <row r="517" spans="1:29">
      <c r="A517">
        <v>1080</v>
      </c>
      <c r="B517" t="s">
        <v>3706</v>
      </c>
      <c r="C517" t="s">
        <v>834</v>
      </c>
      <c r="D517" t="s">
        <v>3707</v>
      </c>
      <c r="E517" t="s">
        <v>3708</v>
      </c>
      <c r="F517" s="42">
        <v>45613</v>
      </c>
      <c r="G517">
        <v>2024</v>
      </c>
      <c r="H517">
        <v>11</v>
      </c>
      <c r="I517">
        <v>46</v>
      </c>
      <c r="J517">
        <v>20.59</v>
      </c>
      <c r="K517">
        <v>78.959999999999994</v>
      </c>
      <c r="L517">
        <v>1380</v>
      </c>
      <c r="M517" s="47">
        <v>5.07</v>
      </c>
      <c r="N517" s="47">
        <v>58.5</v>
      </c>
      <c r="O517" s="47">
        <v>103</v>
      </c>
      <c r="P517" s="47">
        <v>158</v>
      </c>
      <c r="Q517" s="47">
        <v>87.7</v>
      </c>
      <c r="R517">
        <v>24</v>
      </c>
      <c r="S517">
        <v>4.8</v>
      </c>
      <c r="T517">
        <v>8.4</v>
      </c>
      <c r="U517">
        <v>0</v>
      </c>
      <c r="V517">
        <v>50.8</v>
      </c>
      <c r="W517">
        <v>2955</v>
      </c>
      <c r="X517">
        <v>68.5</v>
      </c>
      <c r="Y517">
        <v>85</v>
      </c>
      <c r="Z517">
        <v>0</v>
      </c>
      <c r="AA517">
        <v>0</v>
      </c>
      <c r="AB517">
        <v>0</v>
      </c>
      <c r="AC517">
        <v>0</v>
      </c>
    </row>
    <row r="518" spans="1:29">
      <c r="A518">
        <v>1081</v>
      </c>
      <c r="B518" t="s">
        <v>3706</v>
      </c>
      <c r="C518" t="s">
        <v>834</v>
      </c>
      <c r="D518" t="s">
        <v>3707</v>
      </c>
      <c r="E518" t="s">
        <v>3708</v>
      </c>
      <c r="F518" s="42">
        <v>45620</v>
      </c>
      <c r="G518">
        <v>2024</v>
      </c>
      <c r="H518">
        <v>11</v>
      </c>
      <c r="I518">
        <v>47</v>
      </c>
      <c r="J518">
        <v>20.59</v>
      </c>
      <c r="K518">
        <v>78.959999999999994</v>
      </c>
      <c r="L518">
        <v>1380</v>
      </c>
      <c r="M518" s="47">
        <v>10.54</v>
      </c>
      <c r="N518" s="47">
        <v>28.4</v>
      </c>
      <c r="O518" s="47">
        <v>118.4</v>
      </c>
      <c r="P518" s="47">
        <v>179</v>
      </c>
      <c r="Q518" s="47">
        <v>69.3</v>
      </c>
      <c r="R518">
        <v>28.7</v>
      </c>
      <c r="S518">
        <v>8.5</v>
      </c>
      <c r="T518">
        <v>29.4</v>
      </c>
      <c r="U518">
        <v>0</v>
      </c>
      <c r="V518">
        <v>51.8</v>
      </c>
      <c r="W518">
        <v>2955</v>
      </c>
      <c r="X518">
        <v>78.3</v>
      </c>
      <c r="Y518">
        <v>99.5</v>
      </c>
      <c r="Z518">
        <v>0</v>
      </c>
      <c r="AA518">
        <v>0</v>
      </c>
      <c r="AB518">
        <v>0</v>
      </c>
      <c r="AC518">
        <v>0</v>
      </c>
    </row>
    <row r="519" spans="1:29">
      <c r="A519">
        <v>1082</v>
      </c>
      <c r="B519" t="s">
        <v>3706</v>
      </c>
      <c r="C519" t="s">
        <v>834</v>
      </c>
      <c r="D519" t="s">
        <v>3707</v>
      </c>
      <c r="E519" t="s">
        <v>3708</v>
      </c>
      <c r="F519" s="42">
        <v>45627</v>
      </c>
      <c r="G519">
        <v>2024</v>
      </c>
      <c r="H519">
        <v>12</v>
      </c>
      <c r="I519">
        <v>48</v>
      </c>
      <c r="J519">
        <v>20.59</v>
      </c>
      <c r="K519">
        <v>78.959999999999994</v>
      </c>
      <c r="L519">
        <v>1380</v>
      </c>
      <c r="M519" s="47">
        <v>6.08</v>
      </c>
      <c r="N519" s="47">
        <v>102.4</v>
      </c>
      <c r="O519" s="47">
        <v>105.6</v>
      </c>
      <c r="P519" s="47">
        <v>183</v>
      </c>
      <c r="Q519" s="47">
        <v>68.3</v>
      </c>
      <c r="R519">
        <v>25.5</v>
      </c>
      <c r="S519">
        <v>8.1</v>
      </c>
      <c r="T519">
        <v>21.4</v>
      </c>
      <c r="U519">
        <v>0</v>
      </c>
      <c r="V519">
        <v>46.3</v>
      </c>
      <c r="W519">
        <v>2959</v>
      </c>
      <c r="X519">
        <v>69.400000000000006</v>
      </c>
      <c r="Y519">
        <v>90.1</v>
      </c>
      <c r="Z519">
        <v>0</v>
      </c>
      <c r="AA519">
        <v>0</v>
      </c>
      <c r="AB519">
        <v>0</v>
      </c>
      <c r="AC519">
        <v>0</v>
      </c>
    </row>
    <row r="520" spans="1:29">
      <c r="A520">
        <v>1083</v>
      </c>
      <c r="B520" t="s">
        <v>3706</v>
      </c>
      <c r="C520" t="s">
        <v>834</v>
      </c>
      <c r="D520" t="s">
        <v>3707</v>
      </c>
      <c r="E520" t="s">
        <v>3708</v>
      </c>
      <c r="F520" s="42">
        <v>45634</v>
      </c>
      <c r="G520">
        <v>2024</v>
      </c>
      <c r="H520">
        <v>12</v>
      </c>
      <c r="I520">
        <v>49</v>
      </c>
      <c r="J520">
        <v>20.59</v>
      </c>
      <c r="K520">
        <v>78.959999999999994</v>
      </c>
      <c r="L520">
        <v>1380</v>
      </c>
      <c r="M520" s="47">
        <v>10.39</v>
      </c>
      <c r="N520" s="47">
        <v>76.900000000000006</v>
      </c>
      <c r="O520" s="47">
        <v>84.8</v>
      </c>
      <c r="P520" s="47">
        <v>148</v>
      </c>
      <c r="Q520" s="47">
        <v>67.8</v>
      </c>
      <c r="R520">
        <v>45.1</v>
      </c>
      <c r="S520">
        <v>1.2</v>
      </c>
      <c r="T520">
        <v>26.4</v>
      </c>
      <c r="U520">
        <v>3.1</v>
      </c>
      <c r="V520">
        <v>53.3</v>
      </c>
      <c r="W520">
        <v>2959</v>
      </c>
      <c r="X520">
        <v>65.7</v>
      </c>
      <c r="Y520">
        <v>90.4</v>
      </c>
      <c r="Z520">
        <v>0</v>
      </c>
      <c r="AA520">
        <v>0</v>
      </c>
      <c r="AB520">
        <v>0</v>
      </c>
      <c r="AC520">
        <v>0</v>
      </c>
    </row>
    <row r="521" spans="1:29">
      <c r="A521">
        <v>1084</v>
      </c>
      <c r="B521" t="s">
        <v>3706</v>
      </c>
      <c r="C521" t="s">
        <v>834</v>
      </c>
      <c r="D521" t="s">
        <v>3707</v>
      </c>
      <c r="E521" t="s">
        <v>3708</v>
      </c>
      <c r="F521" s="42">
        <v>45641</v>
      </c>
      <c r="G521">
        <v>2024</v>
      </c>
      <c r="H521">
        <v>12</v>
      </c>
      <c r="I521">
        <v>50</v>
      </c>
      <c r="J521">
        <v>20.59</v>
      </c>
      <c r="K521">
        <v>78.959999999999994</v>
      </c>
      <c r="L521">
        <v>1380</v>
      </c>
      <c r="M521" s="47">
        <v>6.29</v>
      </c>
      <c r="N521" s="47">
        <v>67.099999999999994</v>
      </c>
      <c r="O521" s="47">
        <v>142.6</v>
      </c>
      <c r="P521" s="47">
        <v>202</v>
      </c>
      <c r="Q521" s="47">
        <v>78.900000000000006</v>
      </c>
      <c r="R521">
        <v>30.6</v>
      </c>
      <c r="S521">
        <v>3.3</v>
      </c>
      <c r="T521">
        <v>24</v>
      </c>
      <c r="U521">
        <v>0</v>
      </c>
      <c r="V521">
        <v>50.5</v>
      </c>
      <c r="W521">
        <v>2959</v>
      </c>
      <c r="X521">
        <v>60</v>
      </c>
      <c r="Y521">
        <v>89.5</v>
      </c>
      <c r="Z521">
        <v>0</v>
      </c>
      <c r="AA521">
        <v>0</v>
      </c>
      <c r="AB521">
        <v>0</v>
      </c>
      <c r="AC521">
        <v>0</v>
      </c>
    </row>
    <row r="522" spans="1:29">
      <c r="A522">
        <v>1085</v>
      </c>
      <c r="B522" t="s">
        <v>3706</v>
      </c>
      <c r="C522" t="s">
        <v>834</v>
      </c>
      <c r="D522" t="s">
        <v>3707</v>
      </c>
      <c r="E522" t="s">
        <v>3708</v>
      </c>
      <c r="F522" s="42">
        <v>45648</v>
      </c>
      <c r="G522">
        <v>2024</v>
      </c>
      <c r="H522">
        <v>12</v>
      </c>
      <c r="I522">
        <v>51</v>
      </c>
      <c r="J522">
        <v>20.59</v>
      </c>
      <c r="K522">
        <v>78.959999999999994</v>
      </c>
      <c r="L522">
        <v>1380</v>
      </c>
      <c r="M522" s="47">
        <v>11.36</v>
      </c>
      <c r="N522" s="47">
        <v>77.099999999999994</v>
      </c>
      <c r="O522" s="47">
        <v>70</v>
      </c>
      <c r="P522" s="47">
        <v>101</v>
      </c>
      <c r="Q522" s="47">
        <v>72.2</v>
      </c>
      <c r="R522">
        <v>30.5</v>
      </c>
      <c r="S522">
        <v>0.5</v>
      </c>
      <c r="T522">
        <v>31.1</v>
      </c>
      <c r="U522">
        <v>0</v>
      </c>
      <c r="V522">
        <v>48.9</v>
      </c>
      <c r="W522">
        <v>2959</v>
      </c>
      <c r="X522">
        <v>63.8</v>
      </c>
      <c r="Y522">
        <v>90.2</v>
      </c>
      <c r="Z522">
        <v>0</v>
      </c>
      <c r="AA522">
        <v>0</v>
      </c>
      <c r="AB522">
        <v>0</v>
      </c>
      <c r="AC522">
        <v>0</v>
      </c>
    </row>
    <row r="523" spans="1:29">
      <c r="A523">
        <v>1086</v>
      </c>
      <c r="B523" t="s">
        <v>3706</v>
      </c>
      <c r="C523" t="s">
        <v>834</v>
      </c>
      <c r="D523" t="s">
        <v>3707</v>
      </c>
      <c r="E523" t="s">
        <v>3708</v>
      </c>
      <c r="F523" s="42">
        <v>45655</v>
      </c>
      <c r="G523">
        <v>2024</v>
      </c>
      <c r="H523">
        <v>12</v>
      </c>
      <c r="I523">
        <v>52</v>
      </c>
      <c r="J523">
        <v>20.59</v>
      </c>
      <c r="K523">
        <v>78.959999999999994</v>
      </c>
      <c r="L523">
        <v>1380</v>
      </c>
      <c r="M523" s="47">
        <v>13.91</v>
      </c>
      <c r="N523" s="47">
        <v>100.9</v>
      </c>
      <c r="O523" s="47">
        <v>99.8</v>
      </c>
      <c r="P523" s="47">
        <v>158</v>
      </c>
      <c r="Q523" s="47">
        <v>64.3</v>
      </c>
      <c r="R523">
        <v>38.700000000000003</v>
      </c>
      <c r="S523">
        <v>3.8</v>
      </c>
      <c r="T523">
        <v>34.9</v>
      </c>
      <c r="U523">
        <v>8.1999999999999993</v>
      </c>
      <c r="V523">
        <v>53.4</v>
      </c>
      <c r="W523">
        <v>2959</v>
      </c>
      <c r="X523">
        <v>69</v>
      </c>
      <c r="Y523">
        <v>90.1</v>
      </c>
      <c r="Z523">
        <v>0</v>
      </c>
      <c r="AA523">
        <v>0</v>
      </c>
      <c r="AB523">
        <v>0</v>
      </c>
      <c r="AC523">
        <v>0</v>
      </c>
    </row>
    <row r="524" spans="1:29">
      <c r="A524">
        <v>1087</v>
      </c>
      <c r="B524" t="s">
        <v>3706</v>
      </c>
      <c r="C524" t="s">
        <v>834</v>
      </c>
      <c r="D524" t="s">
        <v>3707</v>
      </c>
      <c r="E524" t="s">
        <v>3708</v>
      </c>
      <c r="F524" s="42">
        <v>45662</v>
      </c>
      <c r="G524">
        <v>2025</v>
      </c>
      <c r="H524">
        <v>1</v>
      </c>
      <c r="I524">
        <v>1</v>
      </c>
      <c r="J524">
        <v>20.59</v>
      </c>
      <c r="K524">
        <v>78.959999999999994</v>
      </c>
      <c r="L524">
        <v>1380</v>
      </c>
      <c r="M524" s="47">
        <v>9.02</v>
      </c>
      <c r="N524" s="47">
        <v>134.5</v>
      </c>
      <c r="O524" s="47">
        <v>114.2</v>
      </c>
      <c r="P524" s="47">
        <v>159</v>
      </c>
      <c r="Q524" s="47">
        <v>87.4</v>
      </c>
      <c r="R524">
        <v>25.7</v>
      </c>
      <c r="S524">
        <v>4</v>
      </c>
      <c r="T524">
        <v>26.7</v>
      </c>
      <c r="U524">
        <v>0</v>
      </c>
      <c r="V524">
        <v>46.3</v>
      </c>
      <c r="W524">
        <v>2963</v>
      </c>
      <c r="X524">
        <v>73.599999999999994</v>
      </c>
      <c r="Y524">
        <v>96.1</v>
      </c>
      <c r="Z524">
        <v>0</v>
      </c>
      <c r="AA524">
        <v>0</v>
      </c>
      <c r="AB524">
        <v>0</v>
      </c>
      <c r="AC524">
        <v>0</v>
      </c>
    </row>
    <row r="525" spans="1:29">
      <c r="A525">
        <v>1088</v>
      </c>
      <c r="B525" t="s">
        <v>3706</v>
      </c>
      <c r="C525" t="s">
        <v>834</v>
      </c>
      <c r="D525" t="s">
        <v>3707</v>
      </c>
      <c r="E525" t="s">
        <v>3708</v>
      </c>
      <c r="F525" s="42">
        <v>45669</v>
      </c>
      <c r="G525">
        <v>2025</v>
      </c>
      <c r="H525">
        <v>1</v>
      </c>
      <c r="I525">
        <v>2</v>
      </c>
      <c r="J525">
        <v>20.59</v>
      </c>
      <c r="K525">
        <v>78.959999999999994</v>
      </c>
      <c r="L525">
        <v>1380</v>
      </c>
      <c r="M525" s="47">
        <v>14.54</v>
      </c>
      <c r="N525" s="47">
        <v>76.2</v>
      </c>
      <c r="O525" s="47">
        <v>85.9</v>
      </c>
      <c r="P525" s="47">
        <v>136</v>
      </c>
      <c r="Q525" s="47">
        <v>86.3</v>
      </c>
      <c r="R525">
        <v>34.4</v>
      </c>
      <c r="S525">
        <v>1.7</v>
      </c>
      <c r="T525">
        <v>24.4</v>
      </c>
      <c r="U525">
        <v>0</v>
      </c>
      <c r="V525">
        <v>50.9</v>
      </c>
      <c r="W525">
        <v>2963</v>
      </c>
      <c r="X525">
        <v>64.2</v>
      </c>
      <c r="Y525">
        <v>86.6</v>
      </c>
      <c r="Z525">
        <v>0</v>
      </c>
      <c r="AA525">
        <v>0</v>
      </c>
      <c r="AB525">
        <v>0</v>
      </c>
      <c r="AC525">
        <v>0</v>
      </c>
    </row>
    <row r="526" spans="1:29">
      <c r="A526">
        <v>1089</v>
      </c>
      <c r="B526" t="s">
        <v>3706</v>
      </c>
      <c r="C526" t="s">
        <v>834</v>
      </c>
      <c r="D526" t="s">
        <v>3707</v>
      </c>
      <c r="E526" t="s">
        <v>3708</v>
      </c>
      <c r="F526" s="42">
        <v>45676</v>
      </c>
      <c r="G526">
        <v>2025</v>
      </c>
      <c r="H526">
        <v>1</v>
      </c>
      <c r="I526">
        <v>3</v>
      </c>
      <c r="J526">
        <v>20.59</v>
      </c>
      <c r="K526">
        <v>78.959999999999994</v>
      </c>
      <c r="L526">
        <v>1380</v>
      </c>
      <c r="M526" s="47">
        <v>16.46</v>
      </c>
      <c r="N526" s="47">
        <v>110.6</v>
      </c>
      <c r="O526" s="47">
        <v>76.7</v>
      </c>
      <c r="P526" s="47">
        <v>133</v>
      </c>
      <c r="Q526" s="47">
        <v>81</v>
      </c>
      <c r="R526">
        <v>30.6</v>
      </c>
      <c r="S526">
        <v>3.9</v>
      </c>
      <c r="T526">
        <v>21.7</v>
      </c>
      <c r="U526">
        <v>1.2</v>
      </c>
      <c r="V526">
        <v>47.1</v>
      </c>
      <c r="W526">
        <v>2963</v>
      </c>
      <c r="X526">
        <v>73.3</v>
      </c>
      <c r="Y526">
        <v>94.1</v>
      </c>
      <c r="Z526">
        <v>0</v>
      </c>
      <c r="AA526">
        <v>0</v>
      </c>
      <c r="AB526">
        <v>0</v>
      </c>
      <c r="AC526">
        <v>0</v>
      </c>
    </row>
    <row r="527" spans="1:29">
      <c r="A527">
        <v>1090</v>
      </c>
      <c r="B527" t="s">
        <v>3706</v>
      </c>
      <c r="C527" t="s">
        <v>834</v>
      </c>
      <c r="D527" t="s">
        <v>3707</v>
      </c>
      <c r="E527" t="s">
        <v>3708</v>
      </c>
      <c r="F527" s="42">
        <v>45683</v>
      </c>
      <c r="G527">
        <v>2025</v>
      </c>
      <c r="H527">
        <v>1</v>
      </c>
      <c r="I527">
        <v>4</v>
      </c>
      <c r="J527">
        <v>20.59</v>
      </c>
      <c r="K527">
        <v>78.959999999999994</v>
      </c>
      <c r="L527">
        <v>1380</v>
      </c>
      <c r="M527" s="47">
        <v>13.85</v>
      </c>
      <c r="N527" s="47">
        <v>100.6</v>
      </c>
      <c r="O527" s="47">
        <v>65.3</v>
      </c>
      <c r="P527" s="47">
        <v>115</v>
      </c>
      <c r="Q527" s="47">
        <v>80.3</v>
      </c>
      <c r="R527">
        <v>30.8</v>
      </c>
      <c r="S527">
        <v>7.4</v>
      </c>
      <c r="T527">
        <v>25.3</v>
      </c>
      <c r="U527">
        <v>4.7</v>
      </c>
      <c r="V527">
        <v>48.4</v>
      </c>
      <c r="W527">
        <v>2963</v>
      </c>
      <c r="X527">
        <v>63.5</v>
      </c>
      <c r="Y527">
        <v>96.9</v>
      </c>
      <c r="Z527">
        <v>0</v>
      </c>
      <c r="AA527">
        <v>0</v>
      </c>
      <c r="AB527">
        <v>0</v>
      </c>
      <c r="AC527">
        <v>0</v>
      </c>
    </row>
    <row r="528" spans="1:29">
      <c r="A528">
        <v>1091</v>
      </c>
      <c r="B528" t="s">
        <v>3706</v>
      </c>
      <c r="C528" t="s">
        <v>834</v>
      </c>
      <c r="D528" t="s">
        <v>3707</v>
      </c>
      <c r="E528" t="s">
        <v>3708</v>
      </c>
      <c r="F528" s="42">
        <v>45690</v>
      </c>
      <c r="G528">
        <v>2025</v>
      </c>
      <c r="H528">
        <v>2</v>
      </c>
      <c r="I528">
        <v>5</v>
      </c>
      <c r="J528">
        <v>20.59</v>
      </c>
      <c r="K528">
        <v>78.959999999999994</v>
      </c>
      <c r="L528">
        <v>1380</v>
      </c>
      <c r="M528" s="47">
        <v>16.899999999999999</v>
      </c>
      <c r="N528" s="47">
        <v>94.9</v>
      </c>
      <c r="O528" s="47">
        <v>119.5</v>
      </c>
      <c r="P528" s="47">
        <v>187</v>
      </c>
      <c r="Q528" s="47">
        <v>72.5</v>
      </c>
      <c r="R528">
        <v>32.200000000000003</v>
      </c>
      <c r="S528">
        <v>11.1</v>
      </c>
      <c r="T528">
        <v>27.9</v>
      </c>
      <c r="U528">
        <v>8.4</v>
      </c>
      <c r="V528">
        <v>51.1</v>
      </c>
      <c r="W528">
        <v>2968</v>
      </c>
      <c r="X528">
        <v>67.3</v>
      </c>
      <c r="Y528">
        <v>91.6</v>
      </c>
      <c r="Z528">
        <v>0</v>
      </c>
      <c r="AA528">
        <v>0</v>
      </c>
      <c r="AB528">
        <v>0</v>
      </c>
      <c r="AC528">
        <v>0</v>
      </c>
    </row>
    <row r="529" spans="1:29">
      <c r="A529">
        <v>1092</v>
      </c>
      <c r="B529" t="s">
        <v>3706</v>
      </c>
      <c r="C529" t="s">
        <v>834</v>
      </c>
      <c r="D529" t="s">
        <v>3707</v>
      </c>
      <c r="E529" t="s">
        <v>3708</v>
      </c>
      <c r="F529" s="42">
        <v>45697</v>
      </c>
      <c r="G529">
        <v>2025</v>
      </c>
      <c r="H529">
        <v>2</v>
      </c>
      <c r="I529">
        <v>6</v>
      </c>
      <c r="J529">
        <v>20.59</v>
      </c>
      <c r="K529">
        <v>78.959999999999994</v>
      </c>
      <c r="L529">
        <v>1380</v>
      </c>
      <c r="M529" s="47">
        <v>18.39</v>
      </c>
      <c r="N529" s="47">
        <v>79.400000000000006</v>
      </c>
      <c r="O529" s="47">
        <v>156.9</v>
      </c>
      <c r="P529" s="47">
        <v>248</v>
      </c>
      <c r="Q529" s="47">
        <v>112.1</v>
      </c>
      <c r="R529">
        <v>34.799999999999997</v>
      </c>
      <c r="S529">
        <v>5.8</v>
      </c>
      <c r="T529">
        <v>26.3</v>
      </c>
      <c r="U529">
        <v>19.2</v>
      </c>
      <c r="V529">
        <v>48.6</v>
      </c>
      <c r="W529">
        <v>2968</v>
      </c>
      <c r="X529">
        <v>76.599999999999994</v>
      </c>
      <c r="Y529">
        <v>95.5</v>
      </c>
      <c r="Z529">
        <v>1</v>
      </c>
      <c r="AA529">
        <v>0</v>
      </c>
      <c r="AB529">
        <v>0</v>
      </c>
      <c r="AC529">
        <v>1</v>
      </c>
    </row>
    <row r="530" spans="1:29">
      <c r="A530">
        <v>1093</v>
      </c>
      <c r="B530" t="s">
        <v>3706</v>
      </c>
      <c r="C530" t="s">
        <v>834</v>
      </c>
      <c r="D530" t="s">
        <v>3707</v>
      </c>
      <c r="E530" t="s">
        <v>3708</v>
      </c>
      <c r="F530" s="42">
        <v>45704</v>
      </c>
      <c r="G530">
        <v>2025</v>
      </c>
      <c r="H530">
        <v>2</v>
      </c>
      <c r="I530">
        <v>7</v>
      </c>
      <c r="J530">
        <v>20.59</v>
      </c>
      <c r="K530">
        <v>78.959999999999994</v>
      </c>
      <c r="L530">
        <v>1380</v>
      </c>
      <c r="M530" s="47">
        <v>15.35</v>
      </c>
      <c r="N530" s="47">
        <v>74.3</v>
      </c>
      <c r="O530" s="47">
        <v>105.7</v>
      </c>
      <c r="P530" s="47">
        <v>142</v>
      </c>
      <c r="Q530" s="47">
        <v>94.3</v>
      </c>
      <c r="R530">
        <v>34.299999999999997</v>
      </c>
      <c r="S530">
        <v>7</v>
      </c>
      <c r="T530">
        <v>30.4</v>
      </c>
      <c r="U530">
        <v>7.4</v>
      </c>
      <c r="V530">
        <v>49.4</v>
      </c>
      <c r="W530">
        <v>2968</v>
      </c>
      <c r="X530">
        <v>72.7</v>
      </c>
      <c r="Y530">
        <v>97.1</v>
      </c>
      <c r="Z530">
        <v>0</v>
      </c>
      <c r="AA530">
        <v>0</v>
      </c>
      <c r="AB530">
        <v>0</v>
      </c>
      <c r="AC530">
        <v>0</v>
      </c>
    </row>
    <row r="531" spans="1:29">
      <c r="A531">
        <v>1094</v>
      </c>
      <c r="B531" t="s">
        <v>3706</v>
      </c>
      <c r="C531" t="s">
        <v>834</v>
      </c>
      <c r="D531" t="s">
        <v>3707</v>
      </c>
      <c r="E531" t="s">
        <v>3708</v>
      </c>
      <c r="F531" s="42">
        <v>45711</v>
      </c>
      <c r="G531">
        <v>2025</v>
      </c>
      <c r="H531">
        <v>2</v>
      </c>
      <c r="I531">
        <v>8</v>
      </c>
      <c r="J531">
        <v>20.59</v>
      </c>
      <c r="K531">
        <v>78.959999999999994</v>
      </c>
      <c r="L531">
        <v>1380</v>
      </c>
      <c r="M531" s="47">
        <v>20.47</v>
      </c>
      <c r="N531" s="47">
        <v>114.4</v>
      </c>
      <c r="O531" s="47">
        <v>126.2</v>
      </c>
      <c r="P531" s="47">
        <v>187</v>
      </c>
      <c r="Q531" s="47">
        <v>88.2</v>
      </c>
      <c r="R531">
        <v>20.9</v>
      </c>
      <c r="S531">
        <v>43</v>
      </c>
      <c r="T531">
        <v>28.2</v>
      </c>
      <c r="U531">
        <v>18.399999999999999</v>
      </c>
      <c r="V531">
        <v>50.5</v>
      </c>
      <c r="W531">
        <v>2968</v>
      </c>
      <c r="X531">
        <v>65.900000000000006</v>
      </c>
      <c r="Y531">
        <v>86.1</v>
      </c>
      <c r="Z531">
        <v>0</v>
      </c>
      <c r="AA531">
        <v>0</v>
      </c>
      <c r="AB531">
        <v>0</v>
      </c>
      <c r="AC531">
        <v>0</v>
      </c>
    </row>
    <row r="532" spans="1:29">
      <c r="A532">
        <v>1095</v>
      </c>
      <c r="B532" t="s">
        <v>3706</v>
      </c>
      <c r="C532" t="s">
        <v>834</v>
      </c>
      <c r="D532" t="s">
        <v>3707</v>
      </c>
      <c r="E532" t="s">
        <v>3708</v>
      </c>
      <c r="F532" s="42">
        <v>45718</v>
      </c>
      <c r="G532">
        <v>2025</v>
      </c>
      <c r="H532">
        <v>3</v>
      </c>
      <c r="I532">
        <v>9</v>
      </c>
      <c r="J532">
        <v>20.59</v>
      </c>
      <c r="K532">
        <v>78.959999999999994</v>
      </c>
      <c r="L532">
        <v>1380</v>
      </c>
      <c r="M532" s="47">
        <v>18.399999999999999</v>
      </c>
      <c r="N532" s="47">
        <v>49.9</v>
      </c>
      <c r="O532" s="47">
        <v>97.8</v>
      </c>
      <c r="P532" s="47">
        <v>162</v>
      </c>
      <c r="Q532" s="47">
        <v>90.8</v>
      </c>
      <c r="R532">
        <v>17.5</v>
      </c>
      <c r="S532">
        <v>8.8000000000000007</v>
      </c>
      <c r="T532">
        <v>30.2</v>
      </c>
      <c r="U532">
        <v>10.1</v>
      </c>
      <c r="V532">
        <v>47.6</v>
      </c>
      <c r="W532">
        <v>2972</v>
      </c>
      <c r="X532">
        <v>64</v>
      </c>
      <c r="Y532">
        <v>85.8</v>
      </c>
      <c r="Z532">
        <v>0</v>
      </c>
      <c r="AA532">
        <v>0</v>
      </c>
      <c r="AB532">
        <v>0</v>
      </c>
      <c r="AC532">
        <v>0</v>
      </c>
    </row>
    <row r="533" spans="1:29">
      <c r="A533">
        <v>1096</v>
      </c>
      <c r="B533" t="s">
        <v>3706</v>
      </c>
      <c r="C533" t="s">
        <v>834</v>
      </c>
      <c r="D533" t="s">
        <v>3707</v>
      </c>
      <c r="E533" t="s">
        <v>3708</v>
      </c>
      <c r="F533" s="42">
        <v>45725</v>
      </c>
      <c r="G533">
        <v>2025</v>
      </c>
      <c r="H533">
        <v>3</v>
      </c>
      <c r="I533">
        <v>10</v>
      </c>
      <c r="J533">
        <v>20.59</v>
      </c>
      <c r="K533">
        <v>78.959999999999994</v>
      </c>
      <c r="L533">
        <v>1380</v>
      </c>
      <c r="M533" s="47">
        <v>22.85</v>
      </c>
      <c r="N533" s="47">
        <v>144</v>
      </c>
      <c r="O533" s="47">
        <v>51.9</v>
      </c>
      <c r="P533" s="47">
        <v>61</v>
      </c>
      <c r="Q533" s="47">
        <v>80.5</v>
      </c>
      <c r="R533">
        <v>30.6</v>
      </c>
      <c r="S533">
        <v>46</v>
      </c>
      <c r="T533">
        <v>34.1</v>
      </c>
      <c r="U533">
        <v>27.8</v>
      </c>
      <c r="V533">
        <v>49.9</v>
      </c>
      <c r="W533">
        <v>2972</v>
      </c>
      <c r="X533">
        <v>68.599999999999994</v>
      </c>
      <c r="Y533">
        <v>96</v>
      </c>
      <c r="Z533">
        <v>1</v>
      </c>
      <c r="AA533">
        <v>0</v>
      </c>
      <c r="AB533">
        <v>0</v>
      </c>
      <c r="AC533">
        <v>1</v>
      </c>
    </row>
    <row r="534" spans="1:29">
      <c r="A534">
        <v>1097</v>
      </c>
      <c r="B534" t="s">
        <v>3706</v>
      </c>
      <c r="C534" t="s">
        <v>834</v>
      </c>
      <c r="D534" t="s">
        <v>3707</v>
      </c>
      <c r="E534" t="s">
        <v>3708</v>
      </c>
      <c r="F534" s="42">
        <v>45732</v>
      </c>
      <c r="G534">
        <v>2025</v>
      </c>
      <c r="H534">
        <v>3</v>
      </c>
      <c r="I534">
        <v>11</v>
      </c>
      <c r="J534">
        <v>20.59</v>
      </c>
      <c r="K534">
        <v>78.959999999999994</v>
      </c>
      <c r="L534">
        <v>1380</v>
      </c>
      <c r="M534" s="47">
        <v>21.18</v>
      </c>
      <c r="N534" s="47">
        <v>118.4</v>
      </c>
      <c r="O534" s="47">
        <v>116</v>
      </c>
      <c r="P534" s="47">
        <v>180</v>
      </c>
      <c r="Q534" s="47">
        <v>84.5</v>
      </c>
      <c r="R534">
        <v>35.4</v>
      </c>
      <c r="S534">
        <v>10.9</v>
      </c>
      <c r="T534">
        <v>31</v>
      </c>
      <c r="U534">
        <v>18.8</v>
      </c>
      <c r="V534">
        <v>44.5</v>
      </c>
      <c r="W534">
        <v>2972</v>
      </c>
      <c r="X534">
        <v>64.2</v>
      </c>
      <c r="Y534">
        <v>87.8</v>
      </c>
      <c r="Z534">
        <v>1</v>
      </c>
      <c r="AA534">
        <v>0</v>
      </c>
      <c r="AB534">
        <v>0</v>
      </c>
      <c r="AC534">
        <v>1</v>
      </c>
    </row>
    <row r="535" spans="1:29">
      <c r="A535">
        <v>1098</v>
      </c>
      <c r="B535" t="s">
        <v>3706</v>
      </c>
      <c r="C535" t="s">
        <v>834</v>
      </c>
      <c r="D535" t="s">
        <v>3707</v>
      </c>
      <c r="E535" t="s">
        <v>3708</v>
      </c>
      <c r="F535" s="42">
        <v>45739</v>
      </c>
      <c r="G535">
        <v>2025</v>
      </c>
      <c r="H535">
        <v>3</v>
      </c>
      <c r="I535">
        <v>12</v>
      </c>
      <c r="J535">
        <v>20.59</v>
      </c>
      <c r="K535">
        <v>78.959999999999994</v>
      </c>
      <c r="L535">
        <v>1380</v>
      </c>
      <c r="M535" s="47">
        <v>21.69</v>
      </c>
      <c r="N535" s="47">
        <v>104.9</v>
      </c>
      <c r="O535" s="47">
        <v>80.599999999999994</v>
      </c>
      <c r="P535" s="47">
        <v>107</v>
      </c>
      <c r="Q535" s="47">
        <v>91.9</v>
      </c>
      <c r="R535">
        <v>36.700000000000003</v>
      </c>
      <c r="S535">
        <v>16.899999999999999</v>
      </c>
      <c r="T535">
        <v>21.2</v>
      </c>
      <c r="U535">
        <v>19.3</v>
      </c>
      <c r="V535">
        <v>53.3</v>
      </c>
      <c r="W535">
        <v>2972</v>
      </c>
      <c r="X535">
        <v>71.599999999999994</v>
      </c>
      <c r="Y535">
        <v>82.5</v>
      </c>
      <c r="Z535">
        <v>0</v>
      </c>
      <c r="AA535">
        <v>0</v>
      </c>
      <c r="AB535">
        <v>0</v>
      </c>
      <c r="AC535">
        <v>0</v>
      </c>
    </row>
    <row r="536" spans="1:29">
      <c r="A536">
        <v>1099</v>
      </c>
      <c r="B536" t="s">
        <v>3706</v>
      </c>
      <c r="C536" t="s">
        <v>834</v>
      </c>
      <c r="D536" t="s">
        <v>3707</v>
      </c>
      <c r="E536" t="s">
        <v>3708</v>
      </c>
      <c r="F536" s="42">
        <v>45746</v>
      </c>
      <c r="G536">
        <v>2025</v>
      </c>
      <c r="H536">
        <v>3</v>
      </c>
      <c r="I536">
        <v>13</v>
      </c>
      <c r="J536">
        <v>20.59</v>
      </c>
      <c r="K536">
        <v>78.959999999999994</v>
      </c>
      <c r="L536">
        <v>1380</v>
      </c>
      <c r="M536" s="47">
        <v>22.5</v>
      </c>
      <c r="N536" s="47">
        <v>160.69999999999999</v>
      </c>
      <c r="O536" s="47">
        <v>99.2</v>
      </c>
      <c r="P536" s="47">
        <v>137</v>
      </c>
      <c r="Q536" s="47">
        <v>88.4</v>
      </c>
      <c r="R536">
        <v>36.9</v>
      </c>
      <c r="S536">
        <v>49.5</v>
      </c>
      <c r="T536">
        <v>24.5</v>
      </c>
      <c r="U536">
        <v>34.299999999999997</v>
      </c>
      <c r="V536">
        <v>47</v>
      </c>
      <c r="W536">
        <v>2972</v>
      </c>
      <c r="X536">
        <v>72.099999999999994</v>
      </c>
      <c r="Y536">
        <v>91.6</v>
      </c>
      <c r="Z536">
        <v>1</v>
      </c>
      <c r="AA536">
        <v>0</v>
      </c>
      <c r="AB536">
        <v>0</v>
      </c>
      <c r="AC536">
        <v>1</v>
      </c>
    </row>
    <row r="537" spans="1:29">
      <c r="A537">
        <v>1100</v>
      </c>
      <c r="B537" t="s">
        <v>3706</v>
      </c>
      <c r="C537" t="s">
        <v>834</v>
      </c>
      <c r="D537" t="s">
        <v>3707</v>
      </c>
      <c r="E537" t="s">
        <v>3708</v>
      </c>
      <c r="F537" s="42">
        <v>45753</v>
      </c>
      <c r="G537">
        <v>2025</v>
      </c>
      <c r="H537">
        <v>4</v>
      </c>
      <c r="I537">
        <v>14</v>
      </c>
      <c r="J537">
        <v>20.59</v>
      </c>
      <c r="K537">
        <v>78.959999999999994</v>
      </c>
      <c r="L537">
        <v>1380</v>
      </c>
      <c r="M537" s="47">
        <v>21.62</v>
      </c>
      <c r="N537" s="47">
        <v>78.2</v>
      </c>
      <c r="O537" s="47">
        <v>147.5</v>
      </c>
      <c r="P537" s="47">
        <v>232</v>
      </c>
      <c r="Q537" s="47">
        <v>96.4</v>
      </c>
      <c r="R537">
        <v>39.6</v>
      </c>
      <c r="S537">
        <v>30</v>
      </c>
      <c r="T537">
        <v>31.1</v>
      </c>
      <c r="U537">
        <v>18.2</v>
      </c>
      <c r="V537">
        <v>53.3</v>
      </c>
      <c r="W537">
        <v>2976</v>
      </c>
      <c r="X537">
        <v>67.099999999999994</v>
      </c>
      <c r="Y537">
        <v>92.2</v>
      </c>
      <c r="Z537">
        <v>1</v>
      </c>
      <c r="AA537">
        <v>0</v>
      </c>
      <c r="AB537">
        <v>0</v>
      </c>
      <c r="AC537">
        <v>1</v>
      </c>
    </row>
    <row r="538" spans="1:29">
      <c r="A538">
        <v>1101</v>
      </c>
      <c r="B538" t="s">
        <v>3706</v>
      </c>
      <c r="C538" t="s">
        <v>834</v>
      </c>
      <c r="D538" t="s">
        <v>3707</v>
      </c>
      <c r="E538" t="s">
        <v>3708</v>
      </c>
      <c r="F538" s="42">
        <v>45760</v>
      </c>
      <c r="G538">
        <v>2025</v>
      </c>
      <c r="H538">
        <v>4</v>
      </c>
      <c r="I538">
        <v>15</v>
      </c>
      <c r="J538">
        <v>20.59</v>
      </c>
      <c r="K538">
        <v>78.959999999999994</v>
      </c>
      <c r="L538">
        <v>1380</v>
      </c>
      <c r="M538" s="47">
        <v>20.66</v>
      </c>
      <c r="N538" s="47">
        <v>112.9</v>
      </c>
      <c r="O538" s="47">
        <v>88.3</v>
      </c>
      <c r="P538" s="47">
        <v>128</v>
      </c>
      <c r="Q538" s="47">
        <v>74.2</v>
      </c>
      <c r="R538">
        <v>33.700000000000003</v>
      </c>
      <c r="S538">
        <v>32</v>
      </c>
      <c r="T538">
        <v>30.2</v>
      </c>
      <c r="U538">
        <v>23.7</v>
      </c>
      <c r="V538">
        <v>50.8</v>
      </c>
      <c r="W538">
        <v>2976</v>
      </c>
      <c r="X538">
        <v>74.3</v>
      </c>
      <c r="Y538">
        <v>92.6</v>
      </c>
      <c r="Z538">
        <v>0</v>
      </c>
      <c r="AA538">
        <v>0</v>
      </c>
      <c r="AB538">
        <v>0</v>
      </c>
      <c r="AC538">
        <v>0</v>
      </c>
    </row>
    <row r="539" spans="1:29">
      <c r="A539">
        <v>1102</v>
      </c>
      <c r="B539" t="s">
        <v>3706</v>
      </c>
      <c r="C539" t="s">
        <v>834</v>
      </c>
      <c r="D539" t="s">
        <v>3707</v>
      </c>
      <c r="E539" t="s">
        <v>3708</v>
      </c>
      <c r="F539" s="42">
        <v>45767</v>
      </c>
      <c r="G539">
        <v>2025</v>
      </c>
      <c r="H539">
        <v>4</v>
      </c>
      <c r="I539">
        <v>16</v>
      </c>
      <c r="J539">
        <v>20.59</v>
      </c>
      <c r="K539">
        <v>78.959999999999994</v>
      </c>
      <c r="L539">
        <v>1380</v>
      </c>
      <c r="M539" s="47">
        <v>22.17</v>
      </c>
      <c r="N539" s="47">
        <v>147.5</v>
      </c>
      <c r="O539" s="47">
        <v>93.3</v>
      </c>
      <c r="P539" s="47">
        <v>155</v>
      </c>
      <c r="Q539" s="47">
        <v>83.7</v>
      </c>
      <c r="R539">
        <v>30.6</v>
      </c>
      <c r="S539">
        <v>60.8</v>
      </c>
      <c r="T539">
        <v>29.3</v>
      </c>
      <c r="U539">
        <v>20.7</v>
      </c>
      <c r="V539">
        <v>49.9</v>
      </c>
      <c r="W539">
        <v>2976</v>
      </c>
      <c r="X539">
        <v>72.3</v>
      </c>
      <c r="Y539">
        <v>90.3</v>
      </c>
      <c r="Z539">
        <v>0</v>
      </c>
      <c r="AA539">
        <v>0</v>
      </c>
      <c r="AB539">
        <v>0</v>
      </c>
      <c r="AC539">
        <v>0</v>
      </c>
    </row>
    <row r="540" spans="1:29">
      <c r="A540">
        <v>1103</v>
      </c>
      <c r="B540" t="s">
        <v>3706</v>
      </c>
      <c r="C540" t="s">
        <v>834</v>
      </c>
      <c r="D540" t="s">
        <v>3707</v>
      </c>
      <c r="E540" t="s">
        <v>3708</v>
      </c>
      <c r="F540" s="42">
        <v>45774</v>
      </c>
      <c r="G540">
        <v>2025</v>
      </c>
      <c r="H540">
        <v>4</v>
      </c>
      <c r="I540">
        <v>17</v>
      </c>
      <c r="J540">
        <v>20.59</v>
      </c>
      <c r="K540">
        <v>78.959999999999994</v>
      </c>
      <c r="L540">
        <v>1380</v>
      </c>
      <c r="M540" s="47">
        <v>15.74</v>
      </c>
      <c r="N540" s="47">
        <v>99.9</v>
      </c>
      <c r="O540" s="47">
        <v>111.3</v>
      </c>
      <c r="P540" s="47">
        <v>142</v>
      </c>
      <c r="Q540" s="47">
        <v>78.2</v>
      </c>
      <c r="R540">
        <v>25.5</v>
      </c>
      <c r="S540">
        <v>5.4</v>
      </c>
      <c r="T540">
        <v>27.3</v>
      </c>
      <c r="U540">
        <v>3</v>
      </c>
      <c r="V540">
        <v>48.7</v>
      </c>
      <c r="W540">
        <v>2976</v>
      </c>
      <c r="X540">
        <v>67.099999999999994</v>
      </c>
      <c r="Y540">
        <v>86.5</v>
      </c>
      <c r="Z540">
        <v>0</v>
      </c>
      <c r="AA540">
        <v>0</v>
      </c>
      <c r="AB540">
        <v>0</v>
      </c>
      <c r="AC540">
        <v>0</v>
      </c>
    </row>
    <row r="541" spans="1:29">
      <c r="A541">
        <v>1104</v>
      </c>
      <c r="B541" t="s">
        <v>3706</v>
      </c>
      <c r="C541" t="s">
        <v>834</v>
      </c>
      <c r="D541" t="s">
        <v>3707</v>
      </c>
      <c r="E541" t="s">
        <v>3708</v>
      </c>
      <c r="F541" s="42">
        <v>45781</v>
      </c>
      <c r="G541">
        <v>2025</v>
      </c>
      <c r="H541">
        <v>5</v>
      </c>
      <c r="I541">
        <v>18</v>
      </c>
      <c r="J541">
        <v>20.59</v>
      </c>
      <c r="K541">
        <v>78.959999999999994</v>
      </c>
      <c r="L541">
        <v>1380</v>
      </c>
      <c r="M541" s="47">
        <v>19.510000000000002</v>
      </c>
      <c r="N541" s="47">
        <v>83.4</v>
      </c>
      <c r="O541" s="47">
        <v>90.8</v>
      </c>
      <c r="P541" s="47">
        <v>132</v>
      </c>
      <c r="Q541" s="47">
        <v>62.6</v>
      </c>
      <c r="R541">
        <v>40</v>
      </c>
      <c r="S541">
        <v>6.5</v>
      </c>
      <c r="T541">
        <v>29</v>
      </c>
      <c r="U541">
        <v>20.2</v>
      </c>
      <c r="V541">
        <v>44.1</v>
      </c>
      <c r="W541">
        <v>2980</v>
      </c>
      <c r="X541">
        <v>65.900000000000006</v>
      </c>
      <c r="Y541">
        <v>88.2</v>
      </c>
      <c r="Z541">
        <v>0</v>
      </c>
      <c r="AA541">
        <v>0</v>
      </c>
      <c r="AB541">
        <v>0</v>
      </c>
      <c r="AC541">
        <v>0</v>
      </c>
    </row>
    <row r="542" spans="1:29">
      <c r="A542">
        <v>1105</v>
      </c>
      <c r="B542" t="s">
        <v>3706</v>
      </c>
      <c r="C542" t="s">
        <v>834</v>
      </c>
      <c r="D542" t="s">
        <v>3707</v>
      </c>
      <c r="E542" t="s">
        <v>3708</v>
      </c>
      <c r="F542" s="42">
        <v>45788</v>
      </c>
      <c r="G542">
        <v>2025</v>
      </c>
      <c r="H542">
        <v>5</v>
      </c>
      <c r="I542">
        <v>19</v>
      </c>
      <c r="J542">
        <v>20.59</v>
      </c>
      <c r="K542">
        <v>78.959999999999994</v>
      </c>
      <c r="L542">
        <v>1380</v>
      </c>
      <c r="M542" s="47">
        <v>25.33</v>
      </c>
      <c r="N542" s="47">
        <v>142.19999999999999</v>
      </c>
      <c r="O542" s="47">
        <v>60.6</v>
      </c>
      <c r="P542" s="47">
        <v>90</v>
      </c>
      <c r="Q542" s="47">
        <v>60.1</v>
      </c>
      <c r="R542">
        <v>31.5</v>
      </c>
      <c r="S542">
        <v>28</v>
      </c>
      <c r="T542">
        <v>24.8</v>
      </c>
      <c r="U542">
        <v>37.5</v>
      </c>
      <c r="V542">
        <v>51.4</v>
      </c>
      <c r="W542">
        <v>2980</v>
      </c>
      <c r="X542">
        <v>69.3</v>
      </c>
      <c r="Y542">
        <v>88.5</v>
      </c>
      <c r="Z542">
        <v>1</v>
      </c>
      <c r="AA542">
        <v>0</v>
      </c>
      <c r="AB542">
        <v>0</v>
      </c>
      <c r="AC542">
        <v>1</v>
      </c>
    </row>
    <row r="543" spans="1:29">
      <c r="A543">
        <v>1106</v>
      </c>
      <c r="B543" t="s">
        <v>3706</v>
      </c>
      <c r="C543" t="s">
        <v>834</v>
      </c>
      <c r="D543" t="s">
        <v>3707</v>
      </c>
      <c r="E543" t="s">
        <v>3708</v>
      </c>
      <c r="F543" s="42">
        <v>45795</v>
      </c>
      <c r="G543">
        <v>2025</v>
      </c>
      <c r="H543">
        <v>5</v>
      </c>
      <c r="I543">
        <v>20</v>
      </c>
      <c r="J543">
        <v>20.59</v>
      </c>
      <c r="K543">
        <v>78.959999999999994</v>
      </c>
      <c r="L543">
        <v>1380</v>
      </c>
      <c r="M543" s="47">
        <v>19.61</v>
      </c>
      <c r="N543" s="47">
        <v>110.4</v>
      </c>
      <c r="O543" s="47">
        <v>132.1</v>
      </c>
      <c r="P543" s="47">
        <v>213</v>
      </c>
      <c r="Q543" s="47">
        <v>67.5</v>
      </c>
      <c r="R543">
        <v>26.2</v>
      </c>
      <c r="S543">
        <v>4.9000000000000004</v>
      </c>
      <c r="T543">
        <v>31.9</v>
      </c>
      <c r="U543">
        <v>13.9</v>
      </c>
      <c r="V543">
        <v>48.4</v>
      </c>
      <c r="W543">
        <v>2980</v>
      </c>
      <c r="X543">
        <v>70.8</v>
      </c>
      <c r="Y543">
        <v>90.9</v>
      </c>
      <c r="Z543">
        <v>0</v>
      </c>
      <c r="AA543">
        <v>0</v>
      </c>
      <c r="AB543">
        <v>0</v>
      </c>
      <c r="AC543">
        <v>0</v>
      </c>
    </row>
    <row r="544" spans="1:29">
      <c r="A544">
        <v>1107</v>
      </c>
      <c r="B544" t="s">
        <v>3706</v>
      </c>
      <c r="C544" t="s">
        <v>834</v>
      </c>
      <c r="D544" t="s">
        <v>3707</v>
      </c>
      <c r="E544" t="s">
        <v>3708</v>
      </c>
      <c r="F544" s="42">
        <v>45802</v>
      </c>
      <c r="G544">
        <v>2025</v>
      </c>
      <c r="H544">
        <v>5</v>
      </c>
      <c r="I544">
        <v>21</v>
      </c>
      <c r="J544">
        <v>20.59</v>
      </c>
      <c r="K544">
        <v>78.959999999999994</v>
      </c>
      <c r="L544">
        <v>1380</v>
      </c>
      <c r="M544" s="47">
        <v>20.260000000000002</v>
      </c>
      <c r="N544" s="47">
        <v>89.5</v>
      </c>
      <c r="O544" s="47">
        <v>102</v>
      </c>
      <c r="P544" s="47">
        <v>153</v>
      </c>
      <c r="Q544" s="47">
        <v>90.8</v>
      </c>
      <c r="R544">
        <v>25.8</v>
      </c>
      <c r="S544">
        <v>36.9</v>
      </c>
      <c r="T544">
        <v>29</v>
      </c>
      <c r="U544">
        <v>27.9</v>
      </c>
      <c r="V544">
        <v>49.3</v>
      </c>
      <c r="W544">
        <v>2980</v>
      </c>
      <c r="X544">
        <v>79</v>
      </c>
      <c r="Y544">
        <v>87.2</v>
      </c>
      <c r="Z544">
        <v>1</v>
      </c>
      <c r="AA544">
        <v>0</v>
      </c>
      <c r="AB544">
        <v>0</v>
      </c>
      <c r="AC544">
        <v>1</v>
      </c>
    </row>
    <row r="545" spans="1:29">
      <c r="A545">
        <v>1108</v>
      </c>
      <c r="B545" t="s">
        <v>3706</v>
      </c>
      <c r="C545" t="s">
        <v>834</v>
      </c>
      <c r="D545" t="s">
        <v>3707</v>
      </c>
      <c r="E545" t="s">
        <v>3708</v>
      </c>
      <c r="F545" s="42">
        <v>45809</v>
      </c>
      <c r="G545">
        <v>2025</v>
      </c>
      <c r="H545">
        <v>6</v>
      </c>
      <c r="I545">
        <v>22</v>
      </c>
      <c r="J545">
        <v>20.59</v>
      </c>
      <c r="K545">
        <v>78.959999999999994</v>
      </c>
      <c r="L545">
        <v>1380</v>
      </c>
      <c r="M545" s="47">
        <v>15.18</v>
      </c>
      <c r="N545" s="47">
        <v>120</v>
      </c>
      <c r="O545" s="47">
        <v>111.3</v>
      </c>
      <c r="P545" s="47">
        <v>192</v>
      </c>
      <c r="Q545" s="47">
        <v>88.3</v>
      </c>
      <c r="R545">
        <v>30.8</v>
      </c>
      <c r="S545">
        <v>1.7</v>
      </c>
      <c r="T545">
        <v>29.4</v>
      </c>
      <c r="U545">
        <v>4.3</v>
      </c>
      <c r="V545">
        <v>53.4</v>
      </c>
      <c r="W545">
        <v>2984</v>
      </c>
      <c r="X545">
        <v>74.400000000000006</v>
      </c>
      <c r="Y545">
        <v>87.8</v>
      </c>
      <c r="Z545">
        <v>0</v>
      </c>
      <c r="AA545">
        <v>0</v>
      </c>
      <c r="AB545">
        <v>0</v>
      </c>
      <c r="AC545">
        <v>0</v>
      </c>
    </row>
    <row r="546" spans="1:29">
      <c r="A546">
        <v>1109</v>
      </c>
      <c r="B546" t="s">
        <v>3706</v>
      </c>
      <c r="C546" t="s">
        <v>834</v>
      </c>
      <c r="D546" t="s">
        <v>3707</v>
      </c>
      <c r="E546" t="s">
        <v>3708</v>
      </c>
      <c r="F546" s="42">
        <v>45816</v>
      </c>
      <c r="G546">
        <v>2025</v>
      </c>
      <c r="H546">
        <v>6</v>
      </c>
      <c r="I546">
        <v>23</v>
      </c>
      <c r="J546">
        <v>20.59</v>
      </c>
      <c r="K546">
        <v>78.959999999999994</v>
      </c>
      <c r="L546">
        <v>1380</v>
      </c>
      <c r="M546" s="47">
        <v>16.78</v>
      </c>
      <c r="N546" s="47">
        <v>107.3</v>
      </c>
      <c r="O546" s="47">
        <v>75.400000000000006</v>
      </c>
      <c r="P546" s="47">
        <v>108</v>
      </c>
      <c r="Q546" s="47">
        <v>59.8</v>
      </c>
      <c r="R546">
        <v>34.5</v>
      </c>
      <c r="S546">
        <v>0.6</v>
      </c>
      <c r="T546">
        <v>26.5</v>
      </c>
      <c r="U546">
        <v>0</v>
      </c>
      <c r="V546">
        <v>47</v>
      </c>
      <c r="W546">
        <v>2984</v>
      </c>
      <c r="X546">
        <v>74</v>
      </c>
      <c r="Y546">
        <v>84.4</v>
      </c>
      <c r="Z546">
        <v>0</v>
      </c>
      <c r="AA546">
        <v>0</v>
      </c>
      <c r="AB546">
        <v>0</v>
      </c>
      <c r="AC546">
        <v>0</v>
      </c>
    </row>
    <row r="547" spans="1:29">
      <c r="A547">
        <v>1110</v>
      </c>
      <c r="B547" t="s">
        <v>3706</v>
      </c>
      <c r="C547" t="s">
        <v>834</v>
      </c>
      <c r="D547" t="s">
        <v>3707</v>
      </c>
      <c r="E547" t="s">
        <v>3708</v>
      </c>
      <c r="F547" s="42">
        <v>45823</v>
      </c>
      <c r="G547">
        <v>2025</v>
      </c>
      <c r="H547">
        <v>6</v>
      </c>
      <c r="I547">
        <v>24</v>
      </c>
      <c r="J547">
        <v>20.59</v>
      </c>
      <c r="K547">
        <v>78.959999999999994</v>
      </c>
      <c r="L547">
        <v>1380</v>
      </c>
      <c r="M547" s="47">
        <v>17.84</v>
      </c>
      <c r="N547" s="47">
        <v>116.6</v>
      </c>
      <c r="O547" s="47">
        <v>93.2</v>
      </c>
      <c r="P547" s="47">
        <v>142</v>
      </c>
      <c r="Q547" s="47">
        <v>94.9</v>
      </c>
      <c r="R547">
        <v>27.5</v>
      </c>
      <c r="S547">
        <v>7.7</v>
      </c>
      <c r="T547">
        <v>27</v>
      </c>
      <c r="U547">
        <v>17.3</v>
      </c>
      <c r="V547">
        <v>47.4</v>
      </c>
      <c r="W547">
        <v>2984</v>
      </c>
      <c r="X547">
        <v>64</v>
      </c>
      <c r="Y547">
        <v>88.8</v>
      </c>
      <c r="Z547">
        <v>1</v>
      </c>
      <c r="AA547">
        <v>0</v>
      </c>
      <c r="AB547">
        <v>0</v>
      </c>
      <c r="AC547">
        <v>1</v>
      </c>
    </row>
    <row r="548" spans="1:29">
      <c r="A548">
        <v>1111</v>
      </c>
      <c r="B548" t="s">
        <v>3706</v>
      </c>
      <c r="C548" t="s">
        <v>834</v>
      </c>
      <c r="D548" t="s">
        <v>3707</v>
      </c>
      <c r="E548" t="s">
        <v>3708</v>
      </c>
      <c r="F548" s="42">
        <v>45830</v>
      </c>
      <c r="G548">
        <v>2025</v>
      </c>
      <c r="H548">
        <v>6</v>
      </c>
      <c r="I548">
        <v>25</v>
      </c>
      <c r="J548">
        <v>20.59</v>
      </c>
      <c r="K548">
        <v>78.959999999999994</v>
      </c>
      <c r="L548">
        <v>1380</v>
      </c>
      <c r="M548" s="47">
        <v>16.53</v>
      </c>
      <c r="N548" s="47">
        <v>66.2</v>
      </c>
      <c r="O548" s="47">
        <v>70.8</v>
      </c>
      <c r="P548" s="47">
        <v>99</v>
      </c>
      <c r="Q548" s="47">
        <v>83.6</v>
      </c>
      <c r="R548">
        <v>31.8</v>
      </c>
      <c r="S548">
        <v>4.5</v>
      </c>
      <c r="T548">
        <v>33.5</v>
      </c>
      <c r="U548">
        <v>5.7</v>
      </c>
      <c r="V548">
        <v>51.1</v>
      </c>
      <c r="W548">
        <v>2984</v>
      </c>
      <c r="X548">
        <v>66</v>
      </c>
      <c r="Y548">
        <v>92</v>
      </c>
      <c r="Z548">
        <v>0</v>
      </c>
      <c r="AA548">
        <v>0</v>
      </c>
      <c r="AB548">
        <v>0</v>
      </c>
      <c r="AC548">
        <v>0</v>
      </c>
    </row>
    <row r="549" spans="1:29">
      <c r="A549">
        <v>1112</v>
      </c>
      <c r="B549" t="s">
        <v>3706</v>
      </c>
      <c r="C549" t="s">
        <v>834</v>
      </c>
      <c r="D549" t="s">
        <v>3707</v>
      </c>
      <c r="E549" t="s">
        <v>3708</v>
      </c>
      <c r="F549" s="42">
        <v>45837</v>
      </c>
      <c r="G549">
        <v>2025</v>
      </c>
      <c r="H549">
        <v>6</v>
      </c>
      <c r="I549">
        <v>26</v>
      </c>
      <c r="J549">
        <v>20.59</v>
      </c>
      <c r="K549">
        <v>78.959999999999994</v>
      </c>
      <c r="L549">
        <v>1380</v>
      </c>
      <c r="M549" s="47">
        <v>12.03</v>
      </c>
      <c r="N549" s="47">
        <v>125.1</v>
      </c>
      <c r="O549" s="47">
        <v>84.1</v>
      </c>
      <c r="P549" s="47">
        <v>104</v>
      </c>
      <c r="Q549" s="47">
        <v>77.2</v>
      </c>
      <c r="R549">
        <v>33.5</v>
      </c>
      <c r="S549">
        <v>4.4000000000000004</v>
      </c>
      <c r="T549">
        <v>27.7</v>
      </c>
      <c r="U549">
        <v>0</v>
      </c>
      <c r="V549">
        <v>50.7</v>
      </c>
      <c r="W549">
        <v>2984</v>
      </c>
      <c r="X549">
        <v>73.099999999999994</v>
      </c>
      <c r="Y549">
        <v>85.2</v>
      </c>
      <c r="Z549">
        <v>0</v>
      </c>
      <c r="AA549">
        <v>0</v>
      </c>
      <c r="AB549">
        <v>0</v>
      </c>
      <c r="AC549">
        <v>0</v>
      </c>
    </row>
    <row r="550" spans="1:29">
      <c r="A550">
        <v>1113</v>
      </c>
      <c r="B550" t="s">
        <v>3706</v>
      </c>
      <c r="C550" t="s">
        <v>834</v>
      </c>
      <c r="D550" t="s">
        <v>3707</v>
      </c>
      <c r="E550" t="s">
        <v>3708</v>
      </c>
      <c r="F550" s="42">
        <v>45844</v>
      </c>
      <c r="G550">
        <v>2025</v>
      </c>
      <c r="H550">
        <v>7</v>
      </c>
      <c r="I550">
        <v>27</v>
      </c>
      <c r="J550">
        <v>20.59</v>
      </c>
      <c r="K550">
        <v>78.959999999999994</v>
      </c>
      <c r="L550">
        <v>1380</v>
      </c>
      <c r="M550" s="47">
        <v>13.77</v>
      </c>
      <c r="N550" s="47">
        <v>39.799999999999997</v>
      </c>
      <c r="O550" s="47">
        <v>82.2</v>
      </c>
      <c r="P550" s="47">
        <v>147</v>
      </c>
      <c r="Q550" s="47">
        <v>67</v>
      </c>
      <c r="R550">
        <v>35.1</v>
      </c>
      <c r="S550">
        <v>5.4</v>
      </c>
      <c r="T550">
        <v>20</v>
      </c>
      <c r="U550">
        <v>0</v>
      </c>
      <c r="V550">
        <v>48.9</v>
      </c>
      <c r="W550">
        <v>2988</v>
      </c>
      <c r="X550">
        <v>78.5</v>
      </c>
      <c r="Y550">
        <v>100</v>
      </c>
      <c r="Z550">
        <v>0</v>
      </c>
      <c r="AA550">
        <v>0</v>
      </c>
      <c r="AB550">
        <v>0</v>
      </c>
      <c r="AC550">
        <v>0</v>
      </c>
    </row>
    <row r="551" spans="1:29">
      <c r="A551">
        <v>1114</v>
      </c>
      <c r="B551" t="s">
        <v>3706</v>
      </c>
      <c r="C551" t="s">
        <v>834</v>
      </c>
      <c r="D551" t="s">
        <v>3707</v>
      </c>
      <c r="E551" t="s">
        <v>3708</v>
      </c>
      <c r="F551" s="42">
        <v>45851</v>
      </c>
      <c r="G551">
        <v>2025</v>
      </c>
      <c r="H551">
        <v>7</v>
      </c>
      <c r="I551">
        <v>28</v>
      </c>
      <c r="J551">
        <v>20.59</v>
      </c>
      <c r="K551">
        <v>78.959999999999994</v>
      </c>
      <c r="L551">
        <v>1380</v>
      </c>
      <c r="M551" s="47">
        <v>10.51</v>
      </c>
      <c r="N551" s="47">
        <v>22.6</v>
      </c>
      <c r="O551" s="47">
        <v>120.3</v>
      </c>
      <c r="P551" s="47">
        <v>180</v>
      </c>
      <c r="Q551" s="47">
        <v>81.099999999999994</v>
      </c>
      <c r="R551">
        <v>28</v>
      </c>
      <c r="S551">
        <v>8.1</v>
      </c>
      <c r="T551">
        <v>27</v>
      </c>
      <c r="U551">
        <v>0</v>
      </c>
      <c r="V551">
        <v>49.2</v>
      </c>
      <c r="W551">
        <v>2988</v>
      </c>
      <c r="X551">
        <v>74.599999999999994</v>
      </c>
      <c r="Y551">
        <v>85.2</v>
      </c>
      <c r="Z551">
        <v>0</v>
      </c>
      <c r="AA551">
        <v>0</v>
      </c>
      <c r="AB551">
        <v>0</v>
      </c>
      <c r="AC551">
        <v>0</v>
      </c>
    </row>
    <row r="552" spans="1:29">
      <c r="A552">
        <v>1115</v>
      </c>
      <c r="B552" t="s">
        <v>3706</v>
      </c>
      <c r="C552" t="s">
        <v>834</v>
      </c>
      <c r="D552" t="s">
        <v>3707</v>
      </c>
      <c r="E552" t="s">
        <v>3708</v>
      </c>
      <c r="F552" s="42">
        <v>45858</v>
      </c>
      <c r="G552">
        <v>2025</v>
      </c>
      <c r="H552">
        <v>7</v>
      </c>
      <c r="I552">
        <v>29</v>
      </c>
      <c r="J552">
        <v>20.59</v>
      </c>
      <c r="K552">
        <v>78.959999999999994</v>
      </c>
      <c r="L552">
        <v>1380</v>
      </c>
      <c r="M552" s="47">
        <v>9.9499999999999993</v>
      </c>
      <c r="N552" s="47">
        <v>54.9</v>
      </c>
      <c r="O552" s="47">
        <v>57.2</v>
      </c>
      <c r="P552" s="47">
        <v>114</v>
      </c>
      <c r="Q552" s="47">
        <v>57.8</v>
      </c>
      <c r="R552">
        <v>35.9</v>
      </c>
      <c r="S552">
        <v>5.0999999999999996</v>
      </c>
      <c r="T552">
        <v>27.9</v>
      </c>
      <c r="U552">
        <v>0</v>
      </c>
      <c r="V552">
        <v>51.8</v>
      </c>
      <c r="W552">
        <v>2988</v>
      </c>
      <c r="X552">
        <v>71</v>
      </c>
      <c r="Y552">
        <v>93.2</v>
      </c>
      <c r="Z552">
        <v>0</v>
      </c>
      <c r="AA552">
        <v>0</v>
      </c>
      <c r="AB552">
        <v>0</v>
      </c>
      <c r="AC552">
        <v>0</v>
      </c>
    </row>
    <row r="553" spans="1:29">
      <c r="A553">
        <v>1116</v>
      </c>
      <c r="B553" t="s">
        <v>3706</v>
      </c>
      <c r="C553" t="s">
        <v>834</v>
      </c>
      <c r="D553" t="s">
        <v>3707</v>
      </c>
      <c r="E553" t="s">
        <v>3708</v>
      </c>
      <c r="F553" s="42">
        <v>45865</v>
      </c>
      <c r="G553">
        <v>2025</v>
      </c>
      <c r="H553">
        <v>7</v>
      </c>
      <c r="I553">
        <v>30</v>
      </c>
      <c r="J553">
        <v>20.59</v>
      </c>
      <c r="K553">
        <v>78.959999999999994</v>
      </c>
      <c r="L553">
        <v>1380</v>
      </c>
      <c r="M553" s="47">
        <v>11.01</v>
      </c>
      <c r="N553" s="47">
        <v>48.6</v>
      </c>
      <c r="O553" s="47">
        <v>70.400000000000006</v>
      </c>
      <c r="P553" s="47">
        <v>113</v>
      </c>
      <c r="Q553" s="47">
        <v>82</v>
      </c>
      <c r="R553">
        <v>38.200000000000003</v>
      </c>
      <c r="S553">
        <v>5.9</v>
      </c>
      <c r="T553">
        <v>21.2</v>
      </c>
      <c r="U553">
        <v>0</v>
      </c>
      <c r="V553">
        <v>48.8</v>
      </c>
      <c r="W553">
        <v>2988</v>
      </c>
      <c r="X553">
        <v>75.2</v>
      </c>
      <c r="Y553">
        <v>81</v>
      </c>
      <c r="Z553">
        <v>0</v>
      </c>
      <c r="AA553">
        <v>0</v>
      </c>
      <c r="AB553">
        <v>0</v>
      </c>
      <c r="AC553">
        <v>0</v>
      </c>
    </row>
    <row r="554" spans="1:29">
      <c r="A554">
        <v>1117</v>
      </c>
      <c r="B554" t="s">
        <v>3706</v>
      </c>
      <c r="C554" t="s">
        <v>834</v>
      </c>
      <c r="D554" t="s">
        <v>3707</v>
      </c>
      <c r="E554" t="s">
        <v>3708</v>
      </c>
      <c r="F554" s="42">
        <v>45872</v>
      </c>
      <c r="G554">
        <v>2025</v>
      </c>
      <c r="H554">
        <v>8</v>
      </c>
      <c r="I554">
        <v>31</v>
      </c>
      <c r="J554">
        <v>20.59</v>
      </c>
      <c r="K554">
        <v>78.959999999999994</v>
      </c>
      <c r="L554">
        <v>1380</v>
      </c>
      <c r="M554" s="47">
        <v>8.16</v>
      </c>
      <c r="N554" s="47">
        <v>59.8</v>
      </c>
      <c r="O554" s="47">
        <v>111.5</v>
      </c>
      <c r="P554" s="47">
        <v>131</v>
      </c>
      <c r="Q554" s="47">
        <v>83.6</v>
      </c>
      <c r="R554">
        <v>19.7</v>
      </c>
      <c r="S554">
        <v>7.2</v>
      </c>
      <c r="T554">
        <v>22.3</v>
      </c>
      <c r="U554">
        <v>0</v>
      </c>
      <c r="V554">
        <v>53.4</v>
      </c>
      <c r="W554">
        <v>2992</v>
      </c>
      <c r="X554">
        <v>65.900000000000006</v>
      </c>
      <c r="Y554">
        <v>87.1</v>
      </c>
      <c r="Z554">
        <v>0</v>
      </c>
      <c r="AA554">
        <v>0</v>
      </c>
      <c r="AB554">
        <v>0</v>
      </c>
      <c r="AC554">
        <v>0</v>
      </c>
    </row>
    <row r="555" spans="1:29">
      <c r="A555">
        <v>1118</v>
      </c>
      <c r="B555" t="s">
        <v>3706</v>
      </c>
      <c r="C555" t="s">
        <v>834</v>
      </c>
      <c r="D555" t="s">
        <v>3707</v>
      </c>
      <c r="E555" t="s">
        <v>3708</v>
      </c>
      <c r="F555" s="42">
        <v>45879</v>
      </c>
      <c r="G555">
        <v>2025</v>
      </c>
      <c r="H555">
        <v>8</v>
      </c>
      <c r="I555">
        <v>32</v>
      </c>
      <c r="J555">
        <v>20.59</v>
      </c>
      <c r="K555">
        <v>78.959999999999994</v>
      </c>
      <c r="L555">
        <v>1380</v>
      </c>
      <c r="M555" s="47">
        <v>8.2200000000000006</v>
      </c>
      <c r="N555" s="47">
        <v>90.3</v>
      </c>
      <c r="O555" s="47">
        <v>99.5</v>
      </c>
      <c r="P555" s="47">
        <v>161</v>
      </c>
      <c r="Q555" s="47">
        <v>86.7</v>
      </c>
      <c r="R555">
        <v>25.5</v>
      </c>
      <c r="S555">
        <v>9.4</v>
      </c>
      <c r="T555">
        <v>17.899999999999999</v>
      </c>
      <c r="U555">
        <v>0</v>
      </c>
      <c r="V555">
        <v>55.4</v>
      </c>
      <c r="W555">
        <v>2992</v>
      </c>
      <c r="X555">
        <v>62.4</v>
      </c>
      <c r="Y555">
        <v>93</v>
      </c>
      <c r="Z555">
        <v>0</v>
      </c>
      <c r="AA555">
        <v>0</v>
      </c>
      <c r="AB555">
        <v>0</v>
      </c>
      <c r="AC555">
        <v>0</v>
      </c>
    </row>
    <row r="556" spans="1:29">
      <c r="A556">
        <v>1119</v>
      </c>
      <c r="B556" t="s">
        <v>3706</v>
      </c>
      <c r="C556" t="s">
        <v>834</v>
      </c>
      <c r="D556" t="s">
        <v>3707</v>
      </c>
      <c r="E556" t="s">
        <v>3708</v>
      </c>
      <c r="F556" s="42">
        <v>45886</v>
      </c>
      <c r="G556">
        <v>2025</v>
      </c>
      <c r="H556">
        <v>8</v>
      </c>
      <c r="I556">
        <v>33</v>
      </c>
      <c r="J556">
        <v>20.59</v>
      </c>
      <c r="K556">
        <v>78.959999999999994</v>
      </c>
      <c r="L556">
        <v>1380</v>
      </c>
      <c r="M556" s="47">
        <v>6.69</v>
      </c>
      <c r="N556" s="47">
        <v>69.599999999999994</v>
      </c>
      <c r="O556" s="47">
        <v>97.8</v>
      </c>
      <c r="P556" s="47">
        <v>174</v>
      </c>
      <c r="Q556" s="47">
        <v>81.3</v>
      </c>
      <c r="R556">
        <v>28.8</v>
      </c>
      <c r="S556">
        <v>3.4</v>
      </c>
      <c r="T556">
        <v>20.399999999999999</v>
      </c>
      <c r="U556">
        <v>0</v>
      </c>
      <c r="V556">
        <v>47.9</v>
      </c>
      <c r="W556">
        <v>2992</v>
      </c>
      <c r="X556">
        <v>68.2</v>
      </c>
      <c r="Y556">
        <v>87.5</v>
      </c>
      <c r="Z556">
        <v>0</v>
      </c>
      <c r="AA556">
        <v>0</v>
      </c>
      <c r="AB556">
        <v>0</v>
      </c>
      <c r="AC556">
        <v>0</v>
      </c>
    </row>
    <row r="557" spans="1:29">
      <c r="A557">
        <v>1120</v>
      </c>
      <c r="B557" t="s">
        <v>3706</v>
      </c>
      <c r="C557" t="s">
        <v>834</v>
      </c>
      <c r="D557" t="s">
        <v>3707</v>
      </c>
      <c r="E557" t="s">
        <v>3708</v>
      </c>
      <c r="F557" s="42">
        <v>45893</v>
      </c>
      <c r="G557">
        <v>2025</v>
      </c>
      <c r="H557">
        <v>8</v>
      </c>
      <c r="I557">
        <v>34</v>
      </c>
      <c r="J557">
        <v>20.59</v>
      </c>
      <c r="K557">
        <v>78.959999999999994</v>
      </c>
      <c r="L557">
        <v>1380</v>
      </c>
      <c r="M557" s="47">
        <v>10.69</v>
      </c>
      <c r="N557" s="47">
        <v>52.6</v>
      </c>
      <c r="O557" s="47">
        <v>124.3</v>
      </c>
      <c r="P557" s="47">
        <v>196</v>
      </c>
      <c r="Q557" s="47">
        <v>86.7</v>
      </c>
      <c r="R557">
        <v>27.3</v>
      </c>
      <c r="S557">
        <v>6.4</v>
      </c>
      <c r="T557">
        <v>26.4</v>
      </c>
      <c r="U557">
        <v>0</v>
      </c>
      <c r="V557">
        <v>46.4</v>
      </c>
      <c r="W557">
        <v>2992</v>
      </c>
      <c r="X557">
        <v>62.2</v>
      </c>
      <c r="Y557">
        <v>87.6</v>
      </c>
      <c r="Z557">
        <v>0</v>
      </c>
      <c r="AA557">
        <v>0</v>
      </c>
      <c r="AB557">
        <v>0</v>
      </c>
      <c r="AC557">
        <v>0</v>
      </c>
    </row>
    <row r="558" spans="1:29">
      <c r="A558">
        <v>1121</v>
      </c>
      <c r="B558" t="s">
        <v>3706</v>
      </c>
      <c r="C558" t="s">
        <v>834</v>
      </c>
      <c r="D558" t="s">
        <v>3707</v>
      </c>
      <c r="E558" t="s">
        <v>3708</v>
      </c>
      <c r="F558" s="42">
        <v>45900</v>
      </c>
      <c r="G558">
        <v>2025</v>
      </c>
      <c r="H558">
        <v>8</v>
      </c>
      <c r="I558">
        <v>35</v>
      </c>
      <c r="J558">
        <v>20.59</v>
      </c>
      <c r="K558">
        <v>78.959999999999994</v>
      </c>
      <c r="L558">
        <v>1380</v>
      </c>
      <c r="M558" s="47">
        <v>4.62</v>
      </c>
      <c r="N558" s="47">
        <v>56.2</v>
      </c>
      <c r="O558" s="47">
        <v>153.30000000000001</v>
      </c>
      <c r="P558" s="47">
        <v>222</v>
      </c>
      <c r="Q558" s="47">
        <v>103.7</v>
      </c>
      <c r="R558">
        <v>32.700000000000003</v>
      </c>
      <c r="S558">
        <v>8.9</v>
      </c>
      <c r="T558">
        <v>27.9</v>
      </c>
      <c r="U558">
        <v>0</v>
      </c>
      <c r="V558">
        <v>48.2</v>
      </c>
      <c r="W558">
        <v>2992</v>
      </c>
      <c r="X558">
        <v>61.4</v>
      </c>
      <c r="Y558">
        <v>91.5</v>
      </c>
      <c r="Z558">
        <v>0</v>
      </c>
      <c r="AA558">
        <v>0</v>
      </c>
      <c r="AB558">
        <v>0</v>
      </c>
      <c r="AC558">
        <v>0</v>
      </c>
    </row>
    <row r="559" spans="1:29">
      <c r="A559">
        <v>1122</v>
      </c>
      <c r="B559" t="s">
        <v>3706</v>
      </c>
      <c r="C559" t="s">
        <v>834</v>
      </c>
      <c r="D559" t="s">
        <v>3707</v>
      </c>
      <c r="E559" t="s">
        <v>3708</v>
      </c>
      <c r="F559" s="42">
        <v>45907</v>
      </c>
      <c r="G559">
        <v>2025</v>
      </c>
      <c r="H559">
        <v>9</v>
      </c>
      <c r="I559">
        <v>36</v>
      </c>
      <c r="J559">
        <v>20.59</v>
      </c>
      <c r="K559">
        <v>78.959999999999994</v>
      </c>
      <c r="L559">
        <v>1380</v>
      </c>
      <c r="M559" s="47">
        <v>3.56</v>
      </c>
      <c r="N559" s="47">
        <v>48.1</v>
      </c>
      <c r="O559" s="47">
        <v>148.1</v>
      </c>
      <c r="P559" s="47">
        <v>216</v>
      </c>
      <c r="Q559" s="47">
        <v>100.3</v>
      </c>
      <c r="R559">
        <v>27.4</v>
      </c>
      <c r="S559">
        <v>1.1000000000000001</v>
      </c>
      <c r="T559">
        <v>28.7</v>
      </c>
      <c r="U559">
        <v>0</v>
      </c>
      <c r="V559">
        <v>52.5</v>
      </c>
      <c r="W559">
        <v>2996</v>
      </c>
      <c r="X559">
        <v>70.099999999999994</v>
      </c>
      <c r="Y559">
        <v>88.2</v>
      </c>
      <c r="Z559">
        <v>0</v>
      </c>
      <c r="AA559">
        <v>0</v>
      </c>
      <c r="AB559">
        <v>0</v>
      </c>
      <c r="AC559">
        <v>0</v>
      </c>
    </row>
    <row r="560" spans="1:29">
      <c r="A560">
        <v>1123</v>
      </c>
      <c r="B560" t="s">
        <v>3706</v>
      </c>
      <c r="C560" t="s">
        <v>834</v>
      </c>
      <c r="D560" t="s">
        <v>3707</v>
      </c>
      <c r="E560" t="s">
        <v>3708</v>
      </c>
      <c r="F560" s="42">
        <v>45914</v>
      </c>
      <c r="G560">
        <v>2025</v>
      </c>
      <c r="H560">
        <v>9</v>
      </c>
      <c r="I560">
        <v>37</v>
      </c>
      <c r="J560">
        <v>20.59</v>
      </c>
      <c r="K560">
        <v>78.959999999999994</v>
      </c>
      <c r="L560">
        <v>1380</v>
      </c>
      <c r="M560" s="47">
        <v>3.07</v>
      </c>
      <c r="N560" s="47">
        <v>16.5</v>
      </c>
      <c r="O560" s="47">
        <v>103.9</v>
      </c>
      <c r="P560" s="47">
        <v>136</v>
      </c>
      <c r="Q560" s="47">
        <v>81</v>
      </c>
      <c r="R560">
        <v>28.1</v>
      </c>
      <c r="S560">
        <v>9</v>
      </c>
      <c r="T560">
        <v>22.3</v>
      </c>
      <c r="U560">
        <v>0</v>
      </c>
      <c r="V560">
        <v>58</v>
      </c>
      <c r="W560">
        <v>2996</v>
      </c>
      <c r="X560">
        <v>78.400000000000006</v>
      </c>
      <c r="Y560">
        <v>92.3</v>
      </c>
      <c r="Z560">
        <v>0</v>
      </c>
      <c r="AA560">
        <v>0</v>
      </c>
      <c r="AB560">
        <v>0</v>
      </c>
      <c r="AC560">
        <v>0</v>
      </c>
    </row>
    <row r="561" spans="1:29">
      <c r="A561">
        <v>1124</v>
      </c>
      <c r="B561" t="s">
        <v>3706</v>
      </c>
      <c r="C561" t="s">
        <v>834</v>
      </c>
      <c r="D561" t="s">
        <v>3707</v>
      </c>
      <c r="E561" t="s">
        <v>3708</v>
      </c>
      <c r="F561" s="42">
        <v>45921</v>
      </c>
      <c r="G561">
        <v>2025</v>
      </c>
      <c r="H561">
        <v>9</v>
      </c>
      <c r="I561">
        <v>38</v>
      </c>
      <c r="J561">
        <v>20.59</v>
      </c>
      <c r="K561">
        <v>78.959999999999994</v>
      </c>
      <c r="L561">
        <v>1380</v>
      </c>
      <c r="M561" s="47">
        <v>1.1299999999999999</v>
      </c>
      <c r="N561" s="47">
        <v>55.1</v>
      </c>
      <c r="O561" s="47">
        <v>109.7</v>
      </c>
      <c r="P561" s="47">
        <v>159</v>
      </c>
      <c r="Q561" s="47">
        <v>95.4</v>
      </c>
      <c r="R561">
        <v>33.9</v>
      </c>
      <c r="S561">
        <v>0</v>
      </c>
      <c r="T561">
        <v>20.7</v>
      </c>
      <c r="U561">
        <v>0</v>
      </c>
      <c r="V561">
        <v>48.7</v>
      </c>
      <c r="W561">
        <v>2996</v>
      </c>
      <c r="X561">
        <v>69.400000000000006</v>
      </c>
      <c r="Y561">
        <v>94.7</v>
      </c>
      <c r="Z561">
        <v>0</v>
      </c>
      <c r="AA561">
        <v>0</v>
      </c>
      <c r="AB561">
        <v>0</v>
      </c>
      <c r="AC561">
        <v>0</v>
      </c>
    </row>
    <row r="562" spans="1:29">
      <c r="A562">
        <v>1125</v>
      </c>
      <c r="B562" t="s">
        <v>3706</v>
      </c>
      <c r="C562" t="s">
        <v>834</v>
      </c>
      <c r="D562" t="s">
        <v>3707</v>
      </c>
      <c r="E562" t="s">
        <v>3708</v>
      </c>
      <c r="F562" s="42">
        <v>45928</v>
      </c>
      <c r="G562">
        <v>2025</v>
      </c>
      <c r="H562">
        <v>9</v>
      </c>
      <c r="I562">
        <v>39</v>
      </c>
      <c r="J562">
        <v>20.59</v>
      </c>
      <c r="K562">
        <v>78.959999999999994</v>
      </c>
      <c r="L562">
        <v>1380</v>
      </c>
      <c r="M562" s="47">
        <v>4.3600000000000003</v>
      </c>
      <c r="N562" s="47">
        <v>62.9</v>
      </c>
      <c r="O562" s="47">
        <v>138.19999999999999</v>
      </c>
      <c r="P562" s="47">
        <v>207</v>
      </c>
      <c r="Q562" s="47">
        <v>107.3</v>
      </c>
      <c r="R562">
        <v>25.9</v>
      </c>
      <c r="S562">
        <v>0.8</v>
      </c>
      <c r="T562">
        <v>29.1</v>
      </c>
      <c r="U562">
        <v>0</v>
      </c>
      <c r="V562">
        <v>45.1</v>
      </c>
      <c r="W562">
        <v>2996</v>
      </c>
      <c r="X562">
        <v>67.099999999999994</v>
      </c>
      <c r="Y562">
        <v>90.3</v>
      </c>
      <c r="Z562">
        <v>0</v>
      </c>
      <c r="AA562">
        <v>0</v>
      </c>
      <c r="AB562">
        <v>0</v>
      </c>
      <c r="AC562">
        <v>0</v>
      </c>
    </row>
    <row r="563" spans="1:29">
      <c r="A563">
        <v>1126</v>
      </c>
      <c r="B563" t="s">
        <v>3706</v>
      </c>
      <c r="C563" t="s">
        <v>834</v>
      </c>
      <c r="D563" t="s">
        <v>3707</v>
      </c>
      <c r="E563" t="s">
        <v>3708</v>
      </c>
      <c r="F563" s="42">
        <v>45935</v>
      </c>
      <c r="G563">
        <v>2025</v>
      </c>
      <c r="H563">
        <v>10</v>
      </c>
      <c r="I563">
        <v>40</v>
      </c>
      <c r="J563">
        <v>20.59</v>
      </c>
      <c r="K563">
        <v>78.959999999999994</v>
      </c>
      <c r="L563">
        <v>1380</v>
      </c>
      <c r="M563" s="47">
        <v>1.39</v>
      </c>
      <c r="N563" s="47">
        <v>53.1</v>
      </c>
      <c r="O563" s="47">
        <v>144.19999999999999</v>
      </c>
      <c r="P563" s="47">
        <v>230</v>
      </c>
      <c r="Q563" s="47">
        <v>99.6</v>
      </c>
      <c r="R563">
        <v>37.700000000000003</v>
      </c>
      <c r="S563">
        <v>6.5</v>
      </c>
      <c r="T563">
        <v>23.3</v>
      </c>
      <c r="U563">
        <v>0</v>
      </c>
      <c r="V563">
        <v>46.2</v>
      </c>
      <c r="W563">
        <v>3000</v>
      </c>
      <c r="X563">
        <v>74.400000000000006</v>
      </c>
      <c r="Y563">
        <v>89.9</v>
      </c>
      <c r="Z563">
        <v>0</v>
      </c>
      <c r="AA563">
        <v>0</v>
      </c>
      <c r="AB563">
        <v>0</v>
      </c>
      <c r="AC563">
        <v>0</v>
      </c>
    </row>
    <row r="564" spans="1:29">
      <c r="A564">
        <v>1127</v>
      </c>
      <c r="B564" t="s">
        <v>3706</v>
      </c>
      <c r="C564" t="s">
        <v>834</v>
      </c>
      <c r="D564" t="s">
        <v>3707</v>
      </c>
      <c r="E564" t="s">
        <v>3708</v>
      </c>
      <c r="F564" s="42">
        <v>45942</v>
      </c>
      <c r="G564">
        <v>2025</v>
      </c>
      <c r="H564">
        <v>10</v>
      </c>
      <c r="I564">
        <v>41</v>
      </c>
      <c r="J564">
        <v>20.59</v>
      </c>
      <c r="K564">
        <v>78.959999999999994</v>
      </c>
      <c r="L564">
        <v>1380</v>
      </c>
      <c r="M564" s="47">
        <v>1.44</v>
      </c>
      <c r="N564" s="47">
        <v>55.1</v>
      </c>
      <c r="O564" s="47">
        <v>124.5</v>
      </c>
      <c r="P564" s="47">
        <v>200</v>
      </c>
      <c r="Q564" s="47">
        <v>78.3</v>
      </c>
      <c r="R564">
        <v>23.8</v>
      </c>
      <c r="S564">
        <v>6.5</v>
      </c>
      <c r="T564">
        <v>31</v>
      </c>
      <c r="U564">
        <v>0</v>
      </c>
      <c r="V564">
        <v>46.5</v>
      </c>
      <c r="W564">
        <v>3000</v>
      </c>
      <c r="X564">
        <v>62.6</v>
      </c>
      <c r="Y564">
        <v>91.2</v>
      </c>
      <c r="Z564">
        <v>0</v>
      </c>
      <c r="AA564">
        <v>0</v>
      </c>
      <c r="AB564">
        <v>0</v>
      </c>
      <c r="AC564">
        <v>0</v>
      </c>
    </row>
    <row r="565" spans="1:29">
      <c r="A565">
        <v>1128</v>
      </c>
      <c r="B565" t="s">
        <v>3706</v>
      </c>
      <c r="C565" t="s">
        <v>834</v>
      </c>
      <c r="D565" t="s">
        <v>3707</v>
      </c>
      <c r="E565" t="s">
        <v>3708</v>
      </c>
      <c r="F565" s="42">
        <v>45949</v>
      </c>
      <c r="G565">
        <v>2025</v>
      </c>
      <c r="H565">
        <v>10</v>
      </c>
      <c r="I565">
        <v>42</v>
      </c>
      <c r="J565">
        <v>20.59</v>
      </c>
      <c r="K565">
        <v>78.959999999999994</v>
      </c>
      <c r="L565">
        <v>1380</v>
      </c>
      <c r="M565" s="47">
        <v>2.17</v>
      </c>
      <c r="N565" s="47">
        <v>46.8</v>
      </c>
      <c r="O565" s="47">
        <v>108.2</v>
      </c>
      <c r="P565" s="47">
        <v>169</v>
      </c>
      <c r="Q565" s="47">
        <v>74.5</v>
      </c>
      <c r="R565">
        <v>31.5</v>
      </c>
      <c r="S565">
        <v>3.5</v>
      </c>
      <c r="T565">
        <v>23.8</v>
      </c>
      <c r="U565">
        <v>0</v>
      </c>
      <c r="V565">
        <v>51.7</v>
      </c>
      <c r="W565">
        <v>3000</v>
      </c>
      <c r="X565">
        <v>75.3</v>
      </c>
      <c r="Y565">
        <v>91.4</v>
      </c>
      <c r="Z565">
        <v>0</v>
      </c>
      <c r="AA565">
        <v>0</v>
      </c>
      <c r="AB565">
        <v>0</v>
      </c>
      <c r="AC565">
        <v>0</v>
      </c>
    </row>
    <row r="683" spans="33:35" ht="15" thickBot="1">
      <c r="AG683" s="160"/>
      <c r="AH683" s="160"/>
      <c r="AI683" s="160"/>
    </row>
  </sheetData>
  <mergeCells count="5">
    <mergeCell ref="AG4:AP4"/>
    <mergeCell ref="AG26:AP26"/>
    <mergeCell ref="AG46:AQ46"/>
    <mergeCell ref="AG64:AQ64"/>
    <mergeCell ref="AG90:AQ90"/>
  </mergeCells>
  <conditionalFormatting sqref="AG28:AT41">
    <cfRule type="expression" priority="1">
      <formula>AND($AH$29&gt;0.5, $AH$29&lt;1)</formula>
    </cfRule>
    <cfRule type="expression" dxfId="0" priority="2">
      <formula>"and($AH$29&gt;=0.5,$AH$29!=1)"</formula>
    </cfRule>
  </conditionalFormatting>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FE70F-C44F-4026-B7FD-60EC5FBCA104}">
  <dimension ref="A1:AU565"/>
  <sheetViews>
    <sheetView topLeftCell="AD70" zoomScale="105" zoomScaleNormal="88" workbookViewId="0">
      <selection activeCell="AH76" sqref="AH76"/>
    </sheetView>
  </sheetViews>
  <sheetFormatPr defaultRowHeight="14.4"/>
  <cols>
    <col min="1" max="1" width="8.77734375" bestFit="1" customWidth="1"/>
    <col min="2" max="2" width="12.21875" bestFit="1" customWidth="1"/>
    <col min="3" max="3" width="12.77734375" bestFit="1" customWidth="1"/>
    <col min="4" max="4" width="9.44140625" bestFit="1" customWidth="1"/>
    <col min="5" max="5" width="12.33203125" bestFit="1" customWidth="1"/>
    <col min="6" max="6" width="10.33203125" bestFit="1" customWidth="1"/>
    <col min="7" max="7" width="5" bestFit="1" customWidth="1"/>
    <col min="8" max="8" width="6.33203125" bestFit="1" customWidth="1"/>
    <col min="9" max="9" width="5.33203125" bestFit="1" customWidth="1"/>
    <col min="10" max="10" width="7.21875" bestFit="1" customWidth="1"/>
    <col min="11" max="11" width="8.5546875" bestFit="1" customWidth="1"/>
    <col min="12" max="12" width="17.21875" bestFit="1" customWidth="1"/>
    <col min="13" max="13" width="17.77734375" bestFit="1" customWidth="1"/>
    <col min="14" max="14" width="15.5546875" bestFit="1" customWidth="1"/>
    <col min="15" max="15" width="11" bestFit="1" customWidth="1"/>
    <col min="16" max="16" width="15" bestFit="1" customWidth="1"/>
    <col min="17" max="17" width="21.5546875" bestFit="1" customWidth="1"/>
    <col min="18" max="18" width="19.109375" bestFit="1" customWidth="1"/>
    <col min="19" max="19" width="22.77734375" bestFit="1" customWidth="1"/>
    <col min="20" max="20" width="26.21875" bestFit="1" customWidth="1"/>
    <col min="21" max="22" width="21.6640625" bestFit="1" customWidth="1"/>
    <col min="23" max="23" width="17.5546875" bestFit="1" customWidth="1"/>
    <col min="24" max="24" width="18.33203125" bestFit="1" customWidth="1"/>
    <col min="25" max="25" width="17.77734375" bestFit="1" customWidth="1"/>
    <col min="26" max="26" width="14.77734375" bestFit="1" customWidth="1"/>
    <col min="27" max="27" width="15.6640625" bestFit="1" customWidth="1"/>
    <col min="28" max="28" width="13.6640625" bestFit="1" customWidth="1"/>
    <col min="29" max="29" width="22.21875" bestFit="1" customWidth="1"/>
    <col min="33" max="33" width="11.77734375" customWidth="1"/>
    <col min="34" max="34" width="31.21875" customWidth="1"/>
    <col min="41" max="41" width="32.77734375" customWidth="1"/>
    <col min="42" max="42" width="20" customWidth="1"/>
    <col min="43" max="43" width="6.77734375" customWidth="1"/>
  </cols>
  <sheetData>
    <row r="1" spans="1:29">
      <c r="A1" t="s">
        <v>3677</v>
      </c>
      <c r="B1" t="s">
        <v>3678</v>
      </c>
      <c r="C1" t="s">
        <v>3679</v>
      </c>
      <c r="D1" t="s">
        <v>3680</v>
      </c>
      <c r="E1" t="s">
        <v>3681</v>
      </c>
      <c r="F1" t="s">
        <v>3682</v>
      </c>
      <c r="G1" t="s">
        <v>3683</v>
      </c>
      <c r="H1" t="s">
        <v>3684</v>
      </c>
      <c r="I1" t="s">
        <v>3685</v>
      </c>
      <c r="J1" t="s">
        <v>3686</v>
      </c>
      <c r="K1" t="s">
        <v>3687</v>
      </c>
      <c r="L1" t="s">
        <v>3688</v>
      </c>
      <c r="M1" s="47" t="s">
        <v>3689</v>
      </c>
      <c r="N1" s="47" t="s">
        <v>3690</v>
      </c>
      <c r="O1" s="47" t="s">
        <v>3691</v>
      </c>
      <c r="P1" s="47" t="s">
        <v>3692</v>
      </c>
      <c r="Q1" s="47" t="s">
        <v>3693</v>
      </c>
      <c r="R1" t="s">
        <v>3694</v>
      </c>
      <c r="S1" t="s">
        <v>3695</v>
      </c>
      <c r="T1" t="s">
        <v>3696</v>
      </c>
      <c r="U1" t="s">
        <v>3697</v>
      </c>
      <c r="V1" t="s">
        <v>3698</v>
      </c>
      <c r="W1" t="s">
        <v>3699</v>
      </c>
      <c r="X1" t="s">
        <v>3700</v>
      </c>
      <c r="Y1" t="s">
        <v>3701</v>
      </c>
      <c r="Z1" t="s">
        <v>3702</v>
      </c>
      <c r="AA1" t="s">
        <v>3703</v>
      </c>
      <c r="AB1" t="s">
        <v>3704</v>
      </c>
      <c r="AC1" t="s">
        <v>3705</v>
      </c>
    </row>
    <row r="2" spans="1:29">
      <c r="A2">
        <v>565</v>
      </c>
      <c r="B2" t="s">
        <v>3706</v>
      </c>
      <c r="C2" t="s">
        <v>834</v>
      </c>
      <c r="D2" t="s">
        <v>3707</v>
      </c>
      <c r="E2" t="s">
        <v>3708</v>
      </c>
      <c r="F2" s="42">
        <v>42008</v>
      </c>
      <c r="G2">
        <v>2015</v>
      </c>
      <c r="H2">
        <v>1</v>
      </c>
      <c r="I2">
        <v>1</v>
      </c>
      <c r="J2">
        <v>20.59</v>
      </c>
      <c r="K2">
        <v>78.959999999999994</v>
      </c>
      <c r="L2">
        <v>1380</v>
      </c>
      <c r="M2" s="47">
        <v>15.1</v>
      </c>
      <c r="N2" s="47">
        <v>50.2</v>
      </c>
      <c r="O2" s="47">
        <v>100.9</v>
      </c>
      <c r="P2" s="47">
        <v>142</v>
      </c>
      <c r="Q2" s="47">
        <v>83.4</v>
      </c>
      <c r="R2">
        <v>19.600000000000001</v>
      </c>
      <c r="S2">
        <v>7.9</v>
      </c>
      <c r="T2">
        <v>24.8</v>
      </c>
      <c r="U2">
        <v>3.2</v>
      </c>
      <c r="V2">
        <v>43.7</v>
      </c>
      <c r="W2">
        <v>2470</v>
      </c>
      <c r="X2">
        <v>69.900000000000006</v>
      </c>
      <c r="Y2">
        <v>87.9</v>
      </c>
      <c r="Z2">
        <v>0</v>
      </c>
      <c r="AA2">
        <v>0</v>
      </c>
      <c r="AB2">
        <v>0</v>
      </c>
      <c r="AC2">
        <v>0</v>
      </c>
    </row>
    <row r="3" spans="1:29">
      <c r="A3">
        <v>566</v>
      </c>
      <c r="B3" t="s">
        <v>3706</v>
      </c>
      <c r="C3" t="s">
        <v>834</v>
      </c>
      <c r="D3" t="s">
        <v>3707</v>
      </c>
      <c r="E3" t="s">
        <v>3708</v>
      </c>
      <c r="F3" s="42">
        <v>42015</v>
      </c>
      <c r="G3">
        <v>2015</v>
      </c>
      <c r="H3">
        <v>1</v>
      </c>
      <c r="I3">
        <v>2</v>
      </c>
      <c r="J3">
        <v>20.59</v>
      </c>
      <c r="K3">
        <v>78.959999999999994</v>
      </c>
      <c r="L3">
        <v>1380</v>
      </c>
      <c r="M3" s="47">
        <v>14.18</v>
      </c>
      <c r="N3" s="47">
        <v>58.9</v>
      </c>
      <c r="O3" s="47">
        <v>135.69999999999999</v>
      </c>
      <c r="P3" s="47">
        <v>214</v>
      </c>
      <c r="Q3" s="47">
        <v>115.1</v>
      </c>
      <c r="R3">
        <v>33.4</v>
      </c>
      <c r="S3">
        <v>3.1</v>
      </c>
      <c r="T3">
        <v>20.5</v>
      </c>
      <c r="U3">
        <v>0.6</v>
      </c>
      <c r="V3">
        <v>45.2</v>
      </c>
      <c r="W3">
        <v>2470</v>
      </c>
      <c r="X3">
        <v>66.7</v>
      </c>
      <c r="Y3">
        <v>90.5</v>
      </c>
      <c r="Z3">
        <v>0</v>
      </c>
      <c r="AA3">
        <v>0</v>
      </c>
      <c r="AB3">
        <v>0</v>
      </c>
      <c r="AC3">
        <v>0</v>
      </c>
    </row>
    <row r="4" spans="1:29">
      <c r="A4">
        <v>567</v>
      </c>
      <c r="B4" t="s">
        <v>3706</v>
      </c>
      <c r="C4" t="s">
        <v>834</v>
      </c>
      <c r="D4" t="s">
        <v>3707</v>
      </c>
      <c r="E4" t="s">
        <v>3708</v>
      </c>
      <c r="F4" s="42">
        <v>42022</v>
      </c>
      <c r="G4">
        <v>2015</v>
      </c>
      <c r="H4">
        <v>1</v>
      </c>
      <c r="I4">
        <v>3</v>
      </c>
      <c r="J4">
        <v>20.59</v>
      </c>
      <c r="K4">
        <v>78.959999999999994</v>
      </c>
      <c r="L4">
        <v>1380</v>
      </c>
      <c r="M4" s="47">
        <v>16.38</v>
      </c>
      <c r="N4" s="47">
        <v>108.2</v>
      </c>
      <c r="O4" s="47">
        <v>69.8</v>
      </c>
      <c r="P4" s="47">
        <v>108</v>
      </c>
      <c r="Q4" s="47">
        <v>83.9</v>
      </c>
      <c r="R4">
        <v>25.9</v>
      </c>
      <c r="S4">
        <v>2.2999999999999998</v>
      </c>
      <c r="T4">
        <v>28.6</v>
      </c>
      <c r="U4">
        <v>2.6</v>
      </c>
      <c r="V4">
        <v>47.2</v>
      </c>
      <c r="W4">
        <v>2470</v>
      </c>
      <c r="X4">
        <v>68.8</v>
      </c>
      <c r="Y4">
        <v>97.3</v>
      </c>
      <c r="Z4">
        <v>0</v>
      </c>
      <c r="AA4">
        <v>0</v>
      </c>
      <c r="AB4">
        <v>0</v>
      </c>
      <c r="AC4">
        <v>0</v>
      </c>
    </row>
    <row r="5" spans="1:29">
      <c r="A5">
        <v>568</v>
      </c>
      <c r="B5" t="s">
        <v>3706</v>
      </c>
      <c r="C5" t="s">
        <v>834</v>
      </c>
      <c r="D5" t="s">
        <v>3707</v>
      </c>
      <c r="E5" t="s">
        <v>3708</v>
      </c>
      <c r="F5" s="42">
        <v>42029</v>
      </c>
      <c r="G5">
        <v>2015</v>
      </c>
      <c r="H5">
        <v>1</v>
      </c>
      <c r="I5">
        <v>4</v>
      </c>
      <c r="J5">
        <v>20.59</v>
      </c>
      <c r="K5">
        <v>78.959999999999994</v>
      </c>
      <c r="L5">
        <v>1380</v>
      </c>
      <c r="M5" s="47">
        <v>19.07</v>
      </c>
      <c r="N5" s="47">
        <v>63.1</v>
      </c>
      <c r="O5" s="47">
        <v>55.7</v>
      </c>
      <c r="P5" s="47">
        <v>85</v>
      </c>
      <c r="Q5" s="47">
        <v>62.3</v>
      </c>
      <c r="R5">
        <v>29.2</v>
      </c>
      <c r="S5">
        <v>7.8</v>
      </c>
      <c r="T5">
        <v>22.3</v>
      </c>
      <c r="U5">
        <v>3.5</v>
      </c>
      <c r="V5">
        <v>46.7</v>
      </c>
      <c r="W5">
        <v>2470</v>
      </c>
      <c r="X5">
        <v>80.2</v>
      </c>
      <c r="Y5">
        <v>85</v>
      </c>
      <c r="Z5">
        <v>0</v>
      </c>
      <c r="AA5">
        <v>0</v>
      </c>
      <c r="AB5">
        <v>0</v>
      </c>
      <c r="AC5">
        <v>0</v>
      </c>
    </row>
    <row r="6" spans="1:29">
      <c r="A6">
        <v>569</v>
      </c>
      <c r="B6" t="s">
        <v>3706</v>
      </c>
      <c r="C6" t="s">
        <v>834</v>
      </c>
      <c r="D6" t="s">
        <v>3707</v>
      </c>
      <c r="E6" t="s">
        <v>3708</v>
      </c>
      <c r="F6" s="42">
        <v>42036</v>
      </c>
      <c r="G6">
        <v>2015</v>
      </c>
      <c r="H6">
        <v>2</v>
      </c>
      <c r="I6">
        <v>5</v>
      </c>
      <c r="J6">
        <v>20.59</v>
      </c>
      <c r="K6">
        <v>78.959999999999994</v>
      </c>
      <c r="L6">
        <v>1380</v>
      </c>
      <c r="M6" s="47">
        <v>19.04</v>
      </c>
      <c r="N6" s="47">
        <v>99</v>
      </c>
      <c r="O6" s="47">
        <v>112.3</v>
      </c>
      <c r="P6" s="47">
        <v>165</v>
      </c>
      <c r="Q6" s="47">
        <v>95.2</v>
      </c>
      <c r="R6">
        <v>21.4</v>
      </c>
      <c r="S6">
        <v>5.9</v>
      </c>
      <c r="T6">
        <v>26.1</v>
      </c>
      <c r="U6">
        <v>21.2</v>
      </c>
      <c r="V6">
        <v>51.9</v>
      </c>
      <c r="W6">
        <v>2474</v>
      </c>
      <c r="X6">
        <v>72.900000000000006</v>
      </c>
      <c r="Y6">
        <v>93.1</v>
      </c>
      <c r="Z6">
        <v>0</v>
      </c>
      <c r="AA6">
        <v>0</v>
      </c>
      <c r="AB6">
        <v>0</v>
      </c>
      <c r="AC6">
        <v>0</v>
      </c>
    </row>
    <row r="7" spans="1:29">
      <c r="A7">
        <v>570</v>
      </c>
      <c r="B7" t="s">
        <v>3706</v>
      </c>
      <c r="C7" t="s">
        <v>834</v>
      </c>
      <c r="D7" t="s">
        <v>3707</v>
      </c>
      <c r="E7" t="s">
        <v>3708</v>
      </c>
      <c r="F7" s="42">
        <v>42043</v>
      </c>
      <c r="G7">
        <v>2015</v>
      </c>
      <c r="H7">
        <v>2</v>
      </c>
      <c r="I7">
        <v>6</v>
      </c>
      <c r="J7">
        <v>20.59</v>
      </c>
      <c r="K7">
        <v>78.959999999999994</v>
      </c>
      <c r="L7">
        <v>1380</v>
      </c>
      <c r="M7" s="47">
        <v>15.78</v>
      </c>
      <c r="N7" s="47">
        <v>138.4</v>
      </c>
      <c r="O7" s="47">
        <v>41.1</v>
      </c>
      <c r="P7" s="47">
        <v>51</v>
      </c>
      <c r="Q7" s="47">
        <v>49</v>
      </c>
      <c r="R7">
        <v>29.8</v>
      </c>
      <c r="S7">
        <v>3.7</v>
      </c>
      <c r="T7">
        <v>28.2</v>
      </c>
      <c r="U7">
        <v>5.7</v>
      </c>
      <c r="V7">
        <v>49.8</v>
      </c>
      <c r="W7">
        <v>2474</v>
      </c>
      <c r="X7">
        <v>62.3</v>
      </c>
      <c r="Y7">
        <v>82.5</v>
      </c>
      <c r="Z7">
        <v>0</v>
      </c>
      <c r="AA7">
        <v>0</v>
      </c>
      <c r="AB7">
        <v>0</v>
      </c>
      <c r="AC7">
        <v>0</v>
      </c>
    </row>
    <row r="8" spans="1:29">
      <c r="A8">
        <v>571</v>
      </c>
      <c r="B8" t="s">
        <v>3706</v>
      </c>
      <c r="C8" t="s">
        <v>834</v>
      </c>
      <c r="D8" t="s">
        <v>3707</v>
      </c>
      <c r="E8" t="s">
        <v>3708</v>
      </c>
      <c r="F8" s="42">
        <v>42050</v>
      </c>
      <c r="G8">
        <v>2015</v>
      </c>
      <c r="H8">
        <v>2</v>
      </c>
      <c r="I8">
        <v>7</v>
      </c>
      <c r="J8">
        <v>20.59</v>
      </c>
      <c r="K8">
        <v>78.959999999999994</v>
      </c>
      <c r="L8">
        <v>1380</v>
      </c>
      <c r="M8" s="47">
        <v>16.8</v>
      </c>
      <c r="N8" s="47">
        <v>136.6</v>
      </c>
      <c r="O8" s="47">
        <v>111.7</v>
      </c>
      <c r="P8" s="47">
        <v>194</v>
      </c>
      <c r="Q8" s="47">
        <v>80.3</v>
      </c>
      <c r="R8">
        <v>25.5</v>
      </c>
      <c r="S8">
        <v>6.3</v>
      </c>
      <c r="T8">
        <v>22.2</v>
      </c>
      <c r="U8">
        <v>5.7</v>
      </c>
      <c r="V8">
        <v>51.9</v>
      </c>
      <c r="W8">
        <v>2474</v>
      </c>
      <c r="X8">
        <v>69</v>
      </c>
      <c r="Y8">
        <v>98.2</v>
      </c>
      <c r="Z8">
        <v>0</v>
      </c>
      <c r="AA8">
        <v>0</v>
      </c>
      <c r="AB8">
        <v>0</v>
      </c>
      <c r="AC8">
        <v>0</v>
      </c>
    </row>
    <row r="9" spans="1:29">
      <c r="A9">
        <v>572</v>
      </c>
      <c r="B9" t="s">
        <v>3706</v>
      </c>
      <c r="C9" t="s">
        <v>834</v>
      </c>
      <c r="D9" t="s">
        <v>3707</v>
      </c>
      <c r="E9" t="s">
        <v>3708</v>
      </c>
      <c r="F9" s="42">
        <v>42057</v>
      </c>
      <c r="G9">
        <v>2015</v>
      </c>
      <c r="H9">
        <v>2</v>
      </c>
      <c r="I9">
        <v>8</v>
      </c>
      <c r="J9">
        <v>20.59</v>
      </c>
      <c r="K9">
        <v>78.959999999999994</v>
      </c>
      <c r="L9">
        <v>1380</v>
      </c>
      <c r="M9" s="47">
        <v>20.59</v>
      </c>
      <c r="N9" s="47">
        <v>138.69999999999999</v>
      </c>
      <c r="O9" s="47">
        <v>118</v>
      </c>
      <c r="P9" s="47">
        <v>156</v>
      </c>
      <c r="Q9" s="47">
        <v>89.9</v>
      </c>
      <c r="R9">
        <v>38.299999999999997</v>
      </c>
      <c r="S9">
        <v>44.6</v>
      </c>
      <c r="T9">
        <v>19.5</v>
      </c>
      <c r="U9">
        <v>12.6</v>
      </c>
      <c r="V9">
        <v>48.9</v>
      </c>
      <c r="W9">
        <v>2474</v>
      </c>
      <c r="X9">
        <v>75</v>
      </c>
      <c r="Y9">
        <v>86.1</v>
      </c>
      <c r="Z9">
        <v>0</v>
      </c>
      <c r="AA9">
        <v>0</v>
      </c>
      <c r="AB9">
        <v>0</v>
      </c>
      <c r="AC9">
        <v>0</v>
      </c>
    </row>
    <row r="10" spans="1:29">
      <c r="A10">
        <v>573</v>
      </c>
      <c r="B10" t="s">
        <v>3706</v>
      </c>
      <c r="C10" t="s">
        <v>834</v>
      </c>
      <c r="D10" t="s">
        <v>3707</v>
      </c>
      <c r="E10" t="s">
        <v>3708</v>
      </c>
      <c r="F10" s="42">
        <v>42064</v>
      </c>
      <c r="G10">
        <v>2015</v>
      </c>
      <c r="H10">
        <v>3</v>
      </c>
      <c r="I10">
        <v>9</v>
      </c>
      <c r="J10">
        <v>20.59</v>
      </c>
      <c r="K10">
        <v>78.959999999999994</v>
      </c>
      <c r="L10">
        <v>1380</v>
      </c>
      <c r="M10" s="47">
        <v>22.67</v>
      </c>
      <c r="N10" s="47">
        <v>92.5</v>
      </c>
      <c r="O10" s="47">
        <v>79.599999999999994</v>
      </c>
      <c r="P10" s="47">
        <v>131</v>
      </c>
      <c r="Q10" s="47">
        <v>75.2</v>
      </c>
      <c r="R10">
        <v>32.799999999999997</v>
      </c>
      <c r="S10">
        <v>25</v>
      </c>
      <c r="T10">
        <v>27.8</v>
      </c>
      <c r="U10">
        <v>16.8</v>
      </c>
      <c r="V10">
        <v>53.9</v>
      </c>
      <c r="W10">
        <v>2478</v>
      </c>
      <c r="X10">
        <v>64.900000000000006</v>
      </c>
      <c r="Y10">
        <v>87.4</v>
      </c>
      <c r="Z10">
        <v>0</v>
      </c>
      <c r="AA10">
        <v>0</v>
      </c>
      <c r="AB10">
        <v>0</v>
      </c>
      <c r="AC10">
        <v>0</v>
      </c>
    </row>
    <row r="11" spans="1:29">
      <c r="A11">
        <v>574</v>
      </c>
      <c r="B11" t="s">
        <v>3706</v>
      </c>
      <c r="C11" t="s">
        <v>834</v>
      </c>
      <c r="D11" t="s">
        <v>3707</v>
      </c>
      <c r="E11" t="s">
        <v>3708</v>
      </c>
      <c r="F11" s="42">
        <v>42071</v>
      </c>
      <c r="G11">
        <v>2015</v>
      </c>
      <c r="H11">
        <v>3</v>
      </c>
      <c r="I11">
        <v>10</v>
      </c>
      <c r="J11">
        <v>20.59</v>
      </c>
      <c r="K11">
        <v>78.959999999999994</v>
      </c>
      <c r="L11">
        <v>1380</v>
      </c>
      <c r="M11" s="47">
        <v>19.239999999999998</v>
      </c>
      <c r="N11" s="47">
        <v>54.7</v>
      </c>
      <c r="O11" s="47">
        <v>70.400000000000006</v>
      </c>
      <c r="P11" s="47">
        <v>125</v>
      </c>
      <c r="Q11" s="47">
        <v>88.9</v>
      </c>
      <c r="R11">
        <v>32.700000000000003</v>
      </c>
      <c r="S11">
        <v>5.2</v>
      </c>
      <c r="T11">
        <v>28.6</v>
      </c>
      <c r="U11">
        <v>20</v>
      </c>
      <c r="V11">
        <v>45.4</v>
      </c>
      <c r="W11">
        <v>2478</v>
      </c>
      <c r="X11">
        <v>70.2</v>
      </c>
      <c r="Y11">
        <v>90</v>
      </c>
      <c r="Z11">
        <v>1</v>
      </c>
      <c r="AA11">
        <v>0</v>
      </c>
      <c r="AB11">
        <v>0</v>
      </c>
      <c r="AC11">
        <v>1</v>
      </c>
    </row>
    <row r="12" spans="1:29">
      <c r="A12">
        <v>575</v>
      </c>
      <c r="B12" t="s">
        <v>3706</v>
      </c>
      <c r="C12" t="s">
        <v>834</v>
      </c>
      <c r="D12" t="s">
        <v>3707</v>
      </c>
      <c r="E12" t="s">
        <v>3708</v>
      </c>
      <c r="F12" s="42">
        <v>42078</v>
      </c>
      <c r="G12">
        <v>2015</v>
      </c>
      <c r="H12">
        <v>3</v>
      </c>
      <c r="I12">
        <v>11</v>
      </c>
      <c r="J12">
        <v>20.59</v>
      </c>
      <c r="K12">
        <v>78.959999999999994</v>
      </c>
      <c r="L12">
        <v>1380</v>
      </c>
      <c r="M12" s="47">
        <v>19.61</v>
      </c>
      <c r="N12" s="47">
        <v>121.3</v>
      </c>
      <c r="O12" s="47">
        <v>52.5</v>
      </c>
      <c r="P12" s="47">
        <v>82</v>
      </c>
      <c r="Q12" s="47">
        <v>71.900000000000006</v>
      </c>
      <c r="R12">
        <v>33.6</v>
      </c>
      <c r="S12">
        <v>4.5999999999999996</v>
      </c>
      <c r="T12">
        <v>21.9</v>
      </c>
      <c r="U12">
        <v>16.899999999999999</v>
      </c>
      <c r="V12">
        <v>54.1</v>
      </c>
      <c r="W12">
        <v>2478</v>
      </c>
      <c r="X12">
        <v>71.900000000000006</v>
      </c>
      <c r="Y12">
        <v>85.9</v>
      </c>
      <c r="Z12">
        <v>0</v>
      </c>
      <c r="AA12">
        <v>0</v>
      </c>
      <c r="AB12">
        <v>0</v>
      </c>
      <c r="AC12">
        <v>0</v>
      </c>
    </row>
    <row r="13" spans="1:29">
      <c r="A13">
        <v>576</v>
      </c>
      <c r="B13" t="s">
        <v>3706</v>
      </c>
      <c r="C13" t="s">
        <v>834</v>
      </c>
      <c r="D13" t="s">
        <v>3707</v>
      </c>
      <c r="E13" t="s">
        <v>3708</v>
      </c>
      <c r="F13" s="42">
        <v>42085</v>
      </c>
      <c r="G13">
        <v>2015</v>
      </c>
      <c r="H13">
        <v>3</v>
      </c>
      <c r="I13">
        <v>12</v>
      </c>
      <c r="J13">
        <v>20.59</v>
      </c>
      <c r="K13">
        <v>78.959999999999994</v>
      </c>
      <c r="L13">
        <v>1380</v>
      </c>
      <c r="M13" s="47">
        <v>21.11</v>
      </c>
      <c r="N13" s="47">
        <v>161.1</v>
      </c>
      <c r="O13" s="47">
        <v>74.5</v>
      </c>
      <c r="P13" s="47">
        <v>122</v>
      </c>
      <c r="Q13" s="47">
        <v>82.3</v>
      </c>
      <c r="R13">
        <v>41.5</v>
      </c>
      <c r="S13">
        <v>17.899999999999999</v>
      </c>
      <c r="T13">
        <v>51.9</v>
      </c>
      <c r="U13">
        <v>31.4</v>
      </c>
      <c r="V13">
        <v>53.2</v>
      </c>
      <c r="W13">
        <v>2478</v>
      </c>
      <c r="X13">
        <v>57.5</v>
      </c>
      <c r="Y13">
        <v>84</v>
      </c>
      <c r="Z13">
        <v>1</v>
      </c>
      <c r="AA13">
        <v>0</v>
      </c>
      <c r="AB13">
        <v>1</v>
      </c>
      <c r="AC13">
        <v>2</v>
      </c>
    </row>
    <row r="14" spans="1:29">
      <c r="A14">
        <v>577</v>
      </c>
      <c r="B14" t="s">
        <v>3706</v>
      </c>
      <c r="C14" t="s">
        <v>834</v>
      </c>
      <c r="D14" t="s">
        <v>3707</v>
      </c>
      <c r="E14" t="s">
        <v>3708</v>
      </c>
      <c r="F14" s="42">
        <v>42092</v>
      </c>
      <c r="G14">
        <v>2015</v>
      </c>
      <c r="H14">
        <v>3</v>
      </c>
      <c r="I14">
        <v>13</v>
      </c>
      <c r="J14">
        <v>20.59</v>
      </c>
      <c r="K14">
        <v>78.959999999999994</v>
      </c>
      <c r="L14">
        <v>1380</v>
      </c>
      <c r="M14" s="47">
        <v>20.58</v>
      </c>
      <c r="N14" s="47">
        <v>116.3</v>
      </c>
      <c r="O14" s="47">
        <v>133.19999999999999</v>
      </c>
      <c r="P14" s="47">
        <v>210</v>
      </c>
      <c r="Q14" s="47">
        <v>101.6</v>
      </c>
      <c r="R14">
        <v>30.9</v>
      </c>
      <c r="S14">
        <v>31.3</v>
      </c>
      <c r="T14">
        <v>23.6</v>
      </c>
      <c r="U14">
        <v>18.100000000000001</v>
      </c>
      <c r="V14">
        <v>53</v>
      </c>
      <c r="W14">
        <v>2478</v>
      </c>
      <c r="X14">
        <v>74.099999999999994</v>
      </c>
      <c r="Y14">
        <v>93</v>
      </c>
      <c r="Z14">
        <v>0</v>
      </c>
      <c r="AA14">
        <v>0</v>
      </c>
      <c r="AB14">
        <v>0</v>
      </c>
      <c r="AC14">
        <v>0</v>
      </c>
    </row>
    <row r="15" spans="1:29">
      <c r="A15">
        <v>578</v>
      </c>
      <c r="B15" t="s">
        <v>3706</v>
      </c>
      <c r="C15" t="s">
        <v>834</v>
      </c>
      <c r="D15" t="s">
        <v>3707</v>
      </c>
      <c r="E15" t="s">
        <v>3708</v>
      </c>
      <c r="F15" s="42">
        <v>42099</v>
      </c>
      <c r="G15">
        <v>2015</v>
      </c>
      <c r="H15">
        <v>4</v>
      </c>
      <c r="I15">
        <v>14</v>
      </c>
      <c r="J15">
        <v>20.59</v>
      </c>
      <c r="K15">
        <v>78.959999999999994</v>
      </c>
      <c r="L15">
        <v>1380</v>
      </c>
      <c r="M15" s="47">
        <v>18.600000000000001</v>
      </c>
      <c r="N15" s="47">
        <v>91.7</v>
      </c>
      <c r="O15" s="47">
        <v>104.4</v>
      </c>
      <c r="P15" s="47">
        <v>196</v>
      </c>
      <c r="Q15" s="47">
        <v>85.2</v>
      </c>
      <c r="R15">
        <v>31.3</v>
      </c>
      <c r="S15">
        <v>5.3</v>
      </c>
      <c r="T15">
        <v>21.8</v>
      </c>
      <c r="U15">
        <v>19.600000000000001</v>
      </c>
      <c r="V15">
        <v>47.5</v>
      </c>
      <c r="W15">
        <v>2483</v>
      </c>
      <c r="X15">
        <v>75.099999999999994</v>
      </c>
      <c r="Y15">
        <v>90.5</v>
      </c>
      <c r="Z15">
        <v>1</v>
      </c>
      <c r="AA15">
        <v>0</v>
      </c>
      <c r="AB15">
        <v>0</v>
      </c>
      <c r="AC15">
        <v>1</v>
      </c>
    </row>
    <row r="16" spans="1:29">
      <c r="A16">
        <v>579</v>
      </c>
      <c r="B16" t="s">
        <v>3706</v>
      </c>
      <c r="C16" t="s">
        <v>834</v>
      </c>
      <c r="D16" t="s">
        <v>3707</v>
      </c>
      <c r="E16" t="s">
        <v>3708</v>
      </c>
      <c r="F16" s="42">
        <v>42106</v>
      </c>
      <c r="G16">
        <v>2015</v>
      </c>
      <c r="H16">
        <v>4</v>
      </c>
      <c r="I16">
        <v>15</v>
      </c>
      <c r="J16">
        <v>20.59</v>
      </c>
      <c r="K16">
        <v>78.959999999999994</v>
      </c>
      <c r="L16">
        <v>1380</v>
      </c>
      <c r="M16" s="47">
        <v>18.670000000000002</v>
      </c>
      <c r="N16" s="47">
        <v>121.5</v>
      </c>
      <c r="O16" s="47">
        <v>125.5</v>
      </c>
      <c r="P16" s="47">
        <v>180</v>
      </c>
      <c r="Q16" s="47">
        <v>83.3</v>
      </c>
      <c r="R16">
        <v>23.3</v>
      </c>
      <c r="S16">
        <v>5.4</v>
      </c>
      <c r="T16">
        <v>27.3</v>
      </c>
      <c r="U16">
        <v>21.4</v>
      </c>
      <c r="V16">
        <v>43.5</v>
      </c>
      <c r="W16">
        <v>2483</v>
      </c>
      <c r="X16">
        <v>76.099999999999994</v>
      </c>
      <c r="Y16">
        <v>85.8</v>
      </c>
      <c r="Z16">
        <v>2</v>
      </c>
      <c r="AA16">
        <v>0</v>
      </c>
      <c r="AB16">
        <v>0</v>
      </c>
      <c r="AC16">
        <v>2</v>
      </c>
    </row>
    <row r="17" spans="1:43">
      <c r="A17">
        <v>580</v>
      </c>
      <c r="B17" t="s">
        <v>3706</v>
      </c>
      <c r="C17" t="s">
        <v>834</v>
      </c>
      <c r="D17" t="s">
        <v>3707</v>
      </c>
      <c r="E17" t="s">
        <v>3708</v>
      </c>
      <c r="F17" s="42">
        <v>42113</v>
      </c>
      <c r="G17">
        <v>2015</v>
      </c>
      <c r="H17">
        <v>4</v>
      </c>
      <c r="I17">
        <v>16</v>
      </c>
      <c r="J17">
        <v>20.59</v>
      </c>
      <c r="K17">
        <v>78.959999999999994</v>
      </c>
      <c r="L17">
        <v>1380</v>
      </c>
      <c r="M17" s="47">
        <v>23.27</v>
      </c>
      <c r="N17" s="47">
        <v>147.1</v>
      </c>
      <c r="O17" s="47">
        <v>108.6</v>
      </c>
      <c r="P17" s="47">
        <v>168</v>
      </c>
      <c r="Q17" s="47">
        <v>79.400000000000006</v>
      </c>
      <c r="R17">
        <v>29.1</v>
      </c>
      <c r="S17">
        <v>55</v>
      </c>
      <c r="T17">
        <v>20.100000000000001</v>
      </c>
      <c r="U17">
        <v>34.1</v>
      </c>
      <c r="V17">
        <v>48.2</v>
      </c>
      <c r="W17">
        <v>2483</v>
      </c>
      <c r="X17">
        <v>74.2</v>
      </c>
      <c r="Y17">
        <v>91.4</v>
      </c>
      <c r="Z17">
        <v>1</v>
      </c>
      <c r="AA17">
        <v>0</v>
      </c>
      <c r="AB17">
        <v>0</v>
      </c>
      <c r="AC17">
        <v>1</v>
      </c>
    </row>
    <row r="18" spans="1:43">
      <c r="A18">
        <v>581</v>
      </c>
      <c r="B18" t="s">
        <v>3706</v>
      </c>
      <c r="C18" t="s">
        <v>834</v>
      </c>
      <c r="D18" t="s">
        <v>3707</v>
      </c>
      <c r="E18" t="s">
        <v>3708</v>
      </c>
      <c r="F18" s="42">
        <v>42120</v>
      </c>
      <c r="G18">
        <v>2015</v>
      </c>
      <c r="H18">
        <v>4</v>
      </c>
      <c r="I18">
        <v>17</v>
      </c>
      <c r="J18">
        <v>20.59</v>
      </c>
      <c r="K18">
        <v>78.959999999999994</v>
      </c>
      <c r="L18">
        <v>1380</v>
      </c>
      <c r="M18" s="47">
        <v>21.81</v>
      </c>
      <c r="N18" s="47">
        <v>85.9</v>
      </c>
      <c r="O18" s="47">
        <v>93.6</v>
      </c>
      <c r="P18" s="47">
        <v>138</v>
      </c>
      <c r="Q18" s="47">
        <v>85.5</v>
      </c>
      <c r="R18">
        <v>34.5</v>
      </c>
      <c r="S18">
        <v>31.3</v>
      </c>
      <c r="T18">
        <v>26.1</v>
      </c>
      <c r="U18">
        <v>14.2</v>
      </c>
      <c r="V18">
        <v>49</v>
      </c>
      <c r="W18">
        <v>2483</v>
      </c>
      <c r="X18">
        <v>73.5</v>
      </c>
      <c r="Y18">
        <v>89.6</v>
      </c>
      <c r="Z18">
        <v>0</v>
      </c>
      <c r="AA18">
        <v>0</v>
      </c>
      <c r="AB18">
        <v>0</v>
      </c>
      <c r="AC18">
        <v>0</v>
      </c>
      <c r="AO18" s="66" t="s">
        <v>3748</v>
      </c>
    </row>
    <row r="19" spans="1:43" ht="15" thickBot="1">
      <c r="A19">
        <v>582</v>
      </c>
      <c r="B19" t="s">
        <v>3706</v>
      </c>
      <c r="C19" t="s">
        <v>834</v>
      </c>
      <c r="D19" t="s">
        <v>3707</v>
      </c>
      <c r="E19" t="s">
        <v>3708</v>
      </c>
      <c r="F19" s="42">
        <v>42127</v>
      </c>
      <c r="G19">
        <v>2015</v>
      </c>
      <c r="H19">
        <v>5</v>
      </c>
      <c r="I19">
        <v>18</v>
      </c>
      <c r="J19">
        <v>20.59</v>
      </c>
      <c r="K19">
        <v>78.959999999999994</v>
      </c>
      <c r="L19">
        <v>1380</v>
      </c>
      <c r="M19" s="47">
        <v>18.77</v>
      </c>
      <c r="N19" s="47">
        <v>100.7</v>
      </c>
      <c r="O19" s="47">
        <v>106.8</v>
      </c>
      <c r="P19" s="47">
        <v>175</v>
      </c>
      <c r="Q19" s="47">
        <v>88.5</v>
      </c>
      <c r="R19">
        <v>41.4</v>
      </c>
      <c r="S19">
        <v>4.5999999999999996</v>
      </c>
      <c r="T19">
        <v>20.7</v>
      </c>
      <c r="U19">
        <v>11.1</v>
      </c>
      <c r="V19">
        <v>46.9</v>
      </c>
      <c r="W19">
        <v>2487</v>
      </c>
      <c r="X19">
        <v>68.400000000000006</v>
      </c>
      <c r="Y19">
        <v>89.6</v>
      </c>
      <c r="Z19">
        <v>0</v>
      </c>
      <c r="AA19">
        <v>0</v>
      </c>
      <c r="AB19">
        <v>0</v>
      </c>
      <c r="AC19">
        <v>0</v>
      </c>
    </row>
    <row r="20" spans="1:43">
      <c r="A20">
        <v>583</v>
      </c>
      <c r="B20" t="s">
        <v>3706</v>
      </c>
      <c r="C20" t="s">
        <v>834</v>
      </c>
      <c r="D20" t="s">
        <v>3707</v>
      </c>
      <c r="E20" t="s">
        <v>3708</v>
      </c>
      <c r="F20" s="42">
        <v>42134</v>
      </c>
      <c r="G20">
        <v>2015</v>
      </c>
      <c r="H20">
        <v>5</v>
      </c>
      <c r="I20">
        <v>19</v>
      </c>
      <c r="J20">
        <v>20.59</v>
      </c>
      <c r="K20">
        <v>78.959999999999994</v>
      </c>
      <c r="L20">
        <v>1380</v>
      </c>
      <c r="M20" s="47">
        <v>20.51</v>
      </c>
      <c r="N20" s="47">
        <v>73.5</v>
      </c>
      <c r="O20" s="47">
        <v>129.5</v>
      </c>
      <c r="P20" s="47">
        <v>176</v>
      </c>
      <c r="Q20" s="47">
        <v>80</v>
      </c>
      <c r="R20">
        <v>16.7</v>
      </c>
      <c r="S20">
        <v>34.299999999999997</v>
      </c>
      <c r="T20">
        <v>35.299999999999997</v>
      </c>
      <c r="U20">
        <v>16.5</v>
      </c>
      <c r="V20">
        <v>48.5</v>
      </c>
      <c r="W20">
        <v>2487</v>
      </c>
      <c r="X20">
        <v>62.9</v>
      </c>
      <c r="Y20">
        <v>86.7</v>
      </c>
      <c r="Z20">
        <v>0</v>
      </c>
      <c r="AA20">
        <v>0</v>
      </c>
      <c r="AB20">
        <v>0</v>
      </c>
      <c r="AC20">
        <v>0</v>
      </c>
      <c r="AO20" s="161"/>
      <c r="AP20" s="161">
        <v>2019</v>
      </c>
      <c r="AQ20" s="161">
        <v>2020</v>
      </c>
    </row>
    <row r="21" spans="1:43">
      <c r="A21">
        <v>584</v>
      </c>
      <c r="B21" t="s">
        <v>3706</v>
      </c>
      <c r="C21" t="s">
        <v>834</v>
      </c>
      <c r="D21" t="s">
        <v>3707</v>
      </c>
      <c r="E21" t="s">
        <v>3708</v>
      </c>
      <c r="F21" s="42">
        <v>42141</v>
      </c>
      <c r="G21">
        <v>2015</v>
      </c>
      <c r="H21">
        <v>5</v>
      </c>
      <c r="I21">
        <v>20</v>
      </c>
      <c r="J21">
        <v>20.59</v>
      </c>
      <c r="K21">
        <v>78.959999999999994</v>
      </c>
      <c r="L21">
        <v>1380</v>
      </c>
      <c r="M21" s="47">
        <v>16.260000000000002</v>
      </c>
      <c r="N21" s="47">
        <v>132.5</v>
      </c>
      <c r="O21" s="47">
        <v>64.599999999999994</v>
      </c>
      <c r="P21" s="47">
        <v>108</v>
      </c>
      <c r="Q21" s="47">
        <v>84.7</v>
      </c>
      <c r="R21">
        <v>41.7</v>
      </c>
      <c r="S21">
        <v>13.6</v>
      </c>
      <c r="T21">
        <v>20.5</v>
      </c>
      <c r="U21">
        <v>21.4</v>
      </c>
      <c r="V21">
        <v>50.8</v>
      </c>
      <c r="W21">
        <v>2487</v>
      </c>
      <c r="X21">
        <v>68.2</v>
      </c>
      <c r="Y21">
        <v>87</v>
      </c>
      <c r="Z21">
        <v>0</v>
      </c>
      <c r="AA21">
        <v>0</v>
      </c>
      <c r="AB21">
        <v>0</v>
      </c>
      <c r="AC21">
        <v>0</v>
      </c>
      <c r="AG21" s="71">
        <v>2019</v>
      </c>
      <c r="AH21" s="71">
        <v>2020</v>
      </c>
      <c r="AO21" t="s">
        <v>3709</v>
      </c>
      <c r="AP21">
        <v>69.299999999999983</v>
      </c>
      <c r="AQ21">
        <v>69.667307692307702</v>
      </c>
    </row>
    <row r="22" spans="1:43">
      <c r="A22">
        <v>585</v>
      </c>
      <c r="B22" t="s">
        <v>3706</v>
      </c>
      <c r="C22" t="s">
        <v>834</v>
      </c>
      <c r="D22" t="s">
        <v>3707</v>
      </c>
      <c r="E22" t="s">
        <v>3708</v>
      </c>
      <c r="F22" s="42">
        <v>42148</v>
      </c>
      <c r="G22">
        <v>2015</v>
      </c>
      <c r="H22">
        <v>5</v>
      </c>
      <c r="I22">
        <v>21</v>
      </c>
      <c r="J22">
        <v>20.59</v>
      </c>
      <c r="K22">
        <v>78.959999999999994</v>
      </c>
      <c r="L22">
        <v>1380</v>
      </c>
      <c r="M22" s="47">
        <v>16.41</v>
      </c>
      <c r="N22" s="47">
        <v>65</v>
      </c>
      <c r="O22" s="47">
        <v>101</v>
      </c>
      <c r="P22" s="47">
        <v>171</v>
      </c>
      <c r="Q22" s="47">
        <v>79.7</v>
      </c>
      <c r="R22">
        <v>31.7</v>
      </c>
      <c r="S22">
        <v>6.4</v>
      </c>
      <c r="T22">
        <v>30.9</v>
      </c>
      <c r="U22">
        <v>0</v>
      </c>
      <c r="V22">
        <v>50.3</v>
      </c>
      <c r="W22">
        <v>2487</v>
      </c>
      <c r="X22">
        <v>72.900000000000006</v>
      </c>
      <c r="Y22">
        <v>88.6</v>
      </c>
      <c r="Z22">
        <v>0</v>
      </c>
      <c r="AA22">
        <v>0</v>
      </c>
      <c r="AB22">
        <v>0</v>
      </c>
      <c r="AC22">
        <v>0</v>
      </c>
      <c r="AG22" cm="1">
        <f t="array" ref="AG22:AG73">_xlfn._xlws.FILTER(X2:X565,G2:G565=2019)</f>
        <v>76.3</v>
      </c>
      <c r="AH22" cm="1">
        <f t="array" ref="AH22:AH73">_xlfn._xlws.FILTER(X2:X565,G2:G565=2020)</f>
        <v>74.599999999999994</v>
      </c>
      <c r="AO22" t="s">
        <v>3749</v>
      </c>
      <c r="AP22">
        <v>20.865882352941163</v>
      </c>
      <c r="AQ22">
        <v>29.386557315233787</v>
      </c>
    </row>
    <row r="23" spans="1:43">
      <c r="A23">
        <v>586</v>
      </c>
      <c r="B23" t="s">
        <v>3706</v>
      </c>
      <c r="C23" t="s">
        <v>834</v>
      </c>
      <c r="D23" t="s">
        <v>3707</v>
      </c>
      <c r="E23" t="s">
        <v>3708</v>
      </c>
      <c r="F23" s="42">
        <v>42155</v>
      </c>
      <c r="G23">
        <v>2015</v>
      </c>
      <c r="H23">
        <v>5</v>
      </c>
      <c r="I23">
        <v>22</v>
      </c>
      <c r="J23">
        <v>20.59</v>
      </c>
      <c r="K23">
        <v>78.959999999999994</v>
      </c>
      <c r="L23">
        <v>1380</v>
      </c>
      <c r="M23" s="47">
        <v>18.899999999999999</v>
      </c>
      <c r="N23" s="47">
        <v>70.3</v>
      </c>
      <c r="O23" s="47">
        <v>100.8</v>
      </c>
      <c r="P23" s="47">
        <v>171</v>
      </c>
      <c r="Q23" s="47">
        <v>76.900000000000006</v>
      </c>
      <c r="R23">
        <v>17</v>
      </c>
      <c r="S23">
        <v>4.4000000000000004</v>
      </c>
      <c r="T23">
        <v>25.8</v>
      </c>
      <c r="U23">
        <v>11.9</v>
      </c>
      <c r="V23">
        <v>46</v>
      </c>
      <c r="W23">
        <v>2487</v>
      </c>
      <c r="X23">
        <v>72.900000000000006</v>
      </c>
      <c r="Y23">
        <v>87.1</v>
      </c>
      <c r="Z23">
        <v>0</v>
      </c>
      <c r="AA23">
        <v>0</v>
      </c>
      <c r="AB23">
        <v>0</v>
      </c>
      <c r="AC23">
        <v>0</v>
      </c>
      <c r="AG23">
        <v>76.099999999999994</v>
      </c>
      <c r="AH23">
        <v>60.3</v>
      </c>
      <c r="AO23" t="s">
        <v>3731</v>
      </c>
      <c r="AP23">
        <v>52</v>
      </c>
      <c r="AQ23">
        <v>52</v>
      </c>
    </row>
    <row r="24" spans="1:43">
      <c r="A24">
        <v>587</v>
      </c>
      <c r="B24" t="s">
        <v>3706</v>
      </c>
      <c r="C24" t="s">
        <v>834</v>
      </c>
      <c r="D24" t="s">
        <v>3707</v>
      </c>
      <c r="E24" t="s">
        <v>3708</v>
      </c>
      <c r="F24" s="42">
        <v>42162</v>
      </c>
      <c r="G24">
        <v>2015</v>
      </c>
      <c r="H24">
        <v>6</v>
      </c>
      <c r="I24">
        <v>23</v>
      </c>
      <c r="J24">
        <v>20.59</v>
      </c>
      <c r="K24">
        <v>78.959999999999994</v>
      </c>
      <c r="L24">
        <v>1380</v>
      </c>
      <c r="M24" s="47">
        <v>13.93</v>
      </c>
      <c r="N24" s="47">
        <v>80.599999999999994</v>
      </c>
      <c r="O24" s="47">
        <v>164</v>
      </c>
      <c r="P24" s="47">
        <v>265</v>
      </c>
      <c r="Q24" s="47">
        <v>106.1</v>
      </c>
      <c r="R24">
        <v>31</v>
      </c>
      <c r="S24">
        <v>5.9</v>
      </c>
      <c r="T24">
        <v>26.6</v>
      </c>
      <c r="U24">
        <v>3.4</v>
      </c>
      <c r="V24">
        <v>48.7</v>
      </c>
      <c r="W24">
        <v>2491</v>
      </c>
      <c r="X24">
        <v>70.2</v>
      </c>
      <c r="Y24">
        <v>79.5</v>
      </c>
      <c r="Z24">
        <v>0</v>
      </c>
      <c r="AA24">
        <v>0</v>
      </c>
      <c r="AB24">
        <v>0</v>
      </c>
      <c r="AC24">
        <v>0</v>
      </c>
      <c r="AG24">
        <v>68.8</v>
      </c>
      <c r="AH24">
        <v>72.599999999999994</v>
      </c>
      <c r="AO24" t="s">
        <v>3736</v>
      </c>
      <c r="AP24">
        <v>51</v>
      </c>
      <c r="AQ24">
        <v>51</v>
      </c>
    </row>
    <row r="25" spans="1:43">
      <c r="A25">
        <v>588</v>
      </c>
      <c r="B25" t="s">
        <v>3706</v>
      </c>
      <c r="C25" t="s">
        <v>834</v>
      </c>
      <c r="D25" t="s">
        <v>3707</v>
      </c>
      <c r="E25" t="s">
        <v>3708</v>
      </c>
      <c r="F25" s="42">
        <v>42169</v>
      </c>
      <c r="G25">
        <v>2015</v>
      </c>
      <c r="H25">
        <v>6</v>
      </c>
      <c r="I25">
        <v>24</v>
      </c>
      <c r="J25">
        <v>20.59</v>
      </c>
      <c r="K25">
        <v>78.959999999999994</v>
      </c>
      <c r="L25">
        <v>1380</v>
      </c>
      <c r="M25" s="47">
        <v>14.55</v>
      </c>
      <c r="N25" s="47">
        <v>75.2</v>
      </c>
      <c r="O25" s="47">
        <v>112.5</v>
      </c>
      <c r="P25" s="47">
        <v>180</v>
      </c>
      <c r="Q25" s="47">
        <v>86.7</v>
      </c>
      <c r="R25">
        <v>31.9</v>
      </c>
      <c r="S25">
        <v>7.3</v>
      </c>
      <c r="T25">
        <v>23.5</v>
      </c>
      <c r="U25">
        <v>6.4</v>
      </c>
      <c r="V25">
        <v>48.3</v>
      </c>
      <c r="W25">
        <v>2491</v>
      </c>
      <c r="X25">
        <v>61.3</v>
      </c>
      <c r="Y25">
        <v>88</v>
      </c>
      <c r="Z25">
        <v>0</v>
      </c>
      <c r="AA25">
        <v>0</v>
      </c>
      <c r="AB25">
        <v>0</v>
      </c>
      <c r="AC25">
        <v>0</v>
      </c>
      <c r="AG25">
        <v>66.5</v>
      </c>
      <c r="AH25">
        <v>66.2</v>
      </c>
      <c r="AO25" t="s">
        <v>1475</v>
      </c>
      <c r="AP25">
        <v>0.71004854801839734</v>
      </c>
    </row>
    <row r="26" spans="1:43">
      <c r="A26">
        <v>589</v>
      </c>
      <c r="B26" t="s">
        <v>3706</v>
      </c>
      <c r="C26" t="s">
        <v>834</v>
      </c>
      <c r="D26" t="s">
        <v>3707</v>
      </c>
      <c r="E26" t="s">
        <v>3708</v>
      </c>
      <c r="F26" s="42">
        <v>42176</v>
      </c>
      <c r="G26">
        <v>2015</v>
      </c>
      <c r="H26">
        <v>6</v>
      </c>
      <c r="I26">
        <v>25</v>
      </c>
      <c r="J26">
        <v>20.59</v>
      </c>
      <c r="K26">
        <v>78.959999999999994</v>
      </c>
      <c r="L26">
        <v>1380</v>
      </c>
      <c r="M26" s="47">
        <v>17.16</v>
      </c>
      <c r="N26" s="47">
        <v>47.2</v>
      </c>
      <c r="O26" s="47">
        <v>125.4</v>
      </c>
      <c r="P26" s="47">
        <v>202</v>
      </c>
      <c r="Q26" s="47">
        <v>86.7</v>
      </c>
      <c r="R26">
        <v>34.299999999999997</v>
      </c>
      <c r="S26">
        <v>0</v>
      </c>
      <c r="T26">
        <v>11.5</v>
      </c>
      <c r="U26">
        <v>3.1</v>
      </c>
      <c r="V26">
        <v>46.5</v>
      </c>
      <c r="W26">
        <v>2491</v>
      </c>
      <c r="X26">
        <v>70.7</v>
      </c>
      <c r="Y26">
        <v>97.6</v>
      </c>
      <c r="Z26">
        <v>0</v>
      </c>
      <c r="AA26">
        <v>0</v>
      </c>
      <c r="AB26">
        <v>0</v>
      </c>
      <c r="AC26">
        <v>0</v>
      </c>
      <c r="AG26">
        <v>60.6</v>
      </c>
      <c r="AH26">
        <v>66.400000000000006</v>
      </c>
      <c r="AO26" t="s">
        <v>3750</v>
      </c>
      <c r="AP26">
        <v>0.11241697361889713</v>
      </c>
    </row>
    <row r="27" spans="1:43" ht="15" thickBot="1">
      <c r="A27">
        <v>590</v>
      </c>
      <c r="B27" t="s">
        <v>3706</v>
      </c>
      <c r="C27" t="s">
        <v>834</v>
      </c>
      <c r="D27" t="s">
        <v>3707</v>
      </c>
      <c r="E27" t="s">
        <v>3708</v>
      </c>
      <c r="F27" s="42">
        <v>42183</v>
      </c>
      <c r="G27">
        <v>2015</v>
      </c>
      <c r="H27">
        <v>6</v>
      </c>
      <c r="I27">
        <v>26</v>
      </c>
      <c r="J27">
        <v>20.59</v>
      </c>
      <c r="K27">
        <v>78.959999999999994</v>
      </c>
      <c r="L27">
        <v>1380</v>
      </c>
      <c r="M27" s="47">
        <v>11.43</v>
      </c>
      <c r="N27" s="47">
        <v>67.599999999999994</v>
      </c>
      <c r="O27" s="47">
        <v>92.7</v>
      </c>
      <c r="P27" s="47">
        <v>133</v>
      </c>
      <c r="Q27" s="47">
        <v>91</v>
      </c>
      <c r="R27">
        <v>35.9</v>
      </c>
      <c r="S27">
        <v>5.0999999999999996</v>
      </c>
      <c r="T27">
        <v>33.299999999999997</v>
      </c>
      <c r="U27">
        <v>0.1</v>
      </c>
      <c r="V27">
        <v>47.9</v>
      </c>
      <c r="W27">
        <v>2491</v>
      </c>
      <c r="X27">
        <v>75.8</v>
      </c>
      <c r="Y27">
        <v>85.6</v>
      </c>
      <c r="Z27">
        <v>0</v>
      </c>
      <c r="AA27">
        <v>0</v>
      </c>
      <c r="AB27">
        <v>0</v>
      </c>
      <c r="AC27">
        <v>0</v>
      </c>
      <c r="AG27">
        <v>67.900000000000006</v>
      </c>
      <c r="AH27">
        <v>67.599999999999994</v>
      </c>
      <c r="AO27" s="160" t="s">
        <v>3751</v>
      </c>
      <c r="AP27" s="160">
        <v>0.62815165763458836</v>
      </c>
      <c r="AQ27" s="160"/>
    </row>
    <row r="28" spans="1:43">
      <c r="A28">
        <v>591</v>
      </c>
      <c r="B28" t="s">
        <v>3706</v>
      </c>
      <c r="C28" t="s">
        <v>834</v>
      </c>
      <c r="D28" t="s">
        <v>3707</v>
      </c>
      <c r="E28" t="s">
        <v>3708</v>
      </c>
      <c r="F28" s="42">
        <v>42190</v>
      </c>
      <c r="G28">
        <v>2015</v>
      </c>
      <c r="H28">
        <v>7</v>
      </c>
      <c r="I28">
        <v>27</v>
      </c>
      <c r="J28">
        <v>20.59</v>
      </c>
      <c r="K28">
        <v>78.959999999999994</v>
      </c>
      <c r="L28">
        <v>1380</v>
      </c>
      <c r="M28" s="47">
        <v>10.85</v>
      </c>
      <c r="N28" s="47">
        <v>79.400000000000006</v>
      </c>
      <c r="O28" s="47">
        <v>112.2</v>
      </c>
      <c r="P28" s="47">
        <v>198</v>
      </c>
      <c r="Q28" s="47">
        <v>90.9</v>
      </c>
      <c r="R28">
        <v>27.3</v>
      </c>
      <c r="S28">
        <v>5</v>
      </c>
      <c r="T28">
        <v>32.6</v>
      </c>
      <c r="U28">
        <v>0.3</v>
      </c>
      <c r="V28">
        <v>47.7</v>
      </c>
      <c r="W28">
        <v>2495</v>
      </c>
      <c r="X28">
        <v>77.5</v>
      </c>
      <c r="Y28">
        <v>87.5</v>
      </c>
      <c r="Z28">
        <v>0</v>
      </c>
      <c r="AA28">
        <v>0</v>
      </c>
      <c r="AB28">
        <v>0</v>
      </c>
      <c r="AC28">
        <v>0</v>
      </c>
      <c r="AG28">
        <v>62.1</v>
      </c>
      <c r="AH28">
        <v>69.3</v>
      </c>
      <c r="AO28" s="191" t="s">
        <v>3752</v>
      </c>
      <c r="AP28" s="191"/>
      <c r="AQ28" s="191"/>
    </row>
    <row r="29" spans="1:43">
      <c r="A29">
        <v>592</v>
      </c>
      <c r="B29" t="s">
        <v>3706</v>
      </c>
      <c r="C29" t="s">
        <v>834</v>
      </c>
      <c r="D29" t="s">
        <v>3707</v>
      </c>
      <c r="E29" t="s">
        <v>3708</v>
      </c>
      <c r="F29" s="42">
        <v>42197</v>
      </c>
      <c r="G29">
        <v>2015</v>
      </c>
      <c r="H29">
        <v>7</v>
      </c>
      <c r="I29">
        <v>28</v>
      </c>
      <c r="J29">
        <v>20.59</v>
      </c>
      <c r="K29">
        <v>78.959999999999994</v>
      </c>
      <c r="L29">
        <v>1380</v>
      </c>
      <c r="M29" s="47">
        <v>9.83</v>
      </c>
      <c r="N29" s="47">
        <v>40.9</v>
      </c>
      <c r="O29" s="47">
        <v>119.2</v>
      </c>
      <c r="P29" s="47">
        <v>183</v>
      </c>
      <c r="Q29" s="47">
        <v>99.1</v>
      </c>
      <c r="R29">
        <v>20.3</v>
      </c>
      <c r="S29">
        <v>2.2000000000000002</v>
      </c>
      <c r="T29">
        <v>29.1</v>
      </c>
      <c r="U29">
        <v>0</v>
      </c>
      <c r="V29">
        <v>46.8</v>
      </c>
      <c r="W29">
        <v>2495</v>
      </c>
      <c r="X29">
        <v>70.2</v>
      </c>
      <c r="Y29">
        <v>96.3</v>
      </c>
      <c r="Z29">
        <v>0</v>
      </c>
      <c r="AA29">
        <v>0</v>
      </c>
      <c r="AB29">
        <v>0</v>
      </c>
      <c r="AC29">
        <v>0</v>
      </c>
      <c r="AG29">
        <v>71.8</v>
      </c>
      <c r="AH29">
        <v>71.099999999999994</v>
      </c>
    </row>
    <row r="30" spans="1:43">
      <c r="A30">
        <v>593</v>
      </c>
      <c r="B30" t="s">
        <v>3706</v>
      </c>
      <c r="C30" t="s">
        <v>834</v>
      </c>
      <c r="D30" t="s">
        <v>3707</v>
      </c>
      <c r="E30" t="s">
        <v>3708</v>
      </c>
      <c r="F30" s="42">
        <v>42204</v>
      </c>
      <c r="G30">
        <v>2015</v>
      </c>
      <c r="H30">
        <v>7</v>
      </c>
      <c r="I30">
        <v>29</v>
      </c>
      <c r="J30">
        <v>20.59</v>
      </c>
      <c r="K30">
        <v>78.959999999999994</v>
      </c>
      <c r="L30">
        <v>1380</v>
      </c>
      <c r="M30" s="47">
        <v>8.83</v>
      </c>
      <c r="N30" s="47">
        <v>7.7</v>
      </c>
      <c r="O30" s="47">
        <v>121.8</v>
      </c>
      <c r="P30" s="47">
        <v>182</v>
      </c>
      <c r="Q30" s="47">
        <v>105.4</v>
      </c>
      <c r="R30">
        <v>29.1</v>
      </c>
      <c r="S30">
        <v>2.5</v>
      </c>
      <c r="T30">
        <v>26.1</v>
      </c>
      <c r="U30">
        <v>0</v>
      </c>
      <c r="V30">
        <v>53.5</v>
      </c>
      <c r="W30">
        <v>2495</v>
      </c>
      <c r="X30">
        <v>71.599999999999994</v>
      </c>
      <c r="Y30">
        <v>92.9</v>
      </c>
      <c r="Z30">
        <v>0</v>
      </c>
      <c r="AA30">
        <v>0</v>
      </c>
      <c r="AB30">
        <v>0</v>
      </c>
      <c r="AC30">
        <v>0</v>
      </c>
      <c r="AG30">
        <v>69.599999999999994</v>
      </c>
      <c r="AH30">
        <v>66.599999999999994</v>
      </c>
    </row>
    <row r="31" spans="1:43">
      <c r="A31">
        <v>594</v>
      </c>
      <c r="B31" t="s">
        <v>3706</v>
      </c>
      <c r="C31" t="s">
        <v>834</v>
      </c>
      <c r="D31" t="s">
        <v>3707</v>
      </c>
      <c r="E31" t="s">
        <v>3708</v>
      </c>
      <c r="F31" s="42">
        <v>42211</v>
      </c>
      <c r="G31">
        <v>2015</v>
      </c>
      <c r="H31">
        <v>7</v>
      </c>
      <c r="I31">
        <v>30</v>
      </c>
      <c r="J31">
        <v>20.59</v>
      </c>
      <c r="K31">
        <v>78.959999999999994</v>
      </c>
      <c r="L31">
        <v>1380</v>
      </c>
      <c r="M31" s="47">
        <v>9.33</v>
      </c>
      <c r="N31" s="47">
        <v>90.9</v>
      </c>
      <c r="O31" s="47">
        <v>84.1</v>
      </c>
      <c r="P31" s="47">
        <v>159</v>
      </c>
      <c r="Q31" s="47">
        <v>78.5</v>
      </c>
      <c r="R31">
        <v>30</v>
      </c>
      <c r="S31">
        <v>10</v>
      </c>
      <c r="T31">
        <v>35.4</v>
      </c>
      <c r="U31">
        <v>0</v>
      </c>
      <c r="V31">
        <v>52</v>
      </c>
      <c r="W31">
        <v>2495</v>
      </c>
      <c r="X31">
        <v>67.5</v>
      </c>
      <c r="Y31">
        <v>89.1</v>
      </c>
      <c r="Z31">
        <v>0</v>
      </c>
      <c r="AA31">
        <v>0</v>
      </c>
      <c r="AB31">
        <v>0</v>
      </c>
      <c r="AC31">
        <v>0</v>
      </c>
      <c r="AG31">
        <v>71.8</v>
      </c>
      <c r="AH31">
        <v>78.900000000000006</v>
      </c>
    </row>
    <row r="32" spans="1:43">
      <c r="A32">
        <v>595</v>
      </c>
      <c r="B32" t="s">
        <v>3706</v>
      </c>
      <c r="C32" t="s">
        <v>834</v>
      </c>
      <c r="D32" t="s">
        <v>3707</v>
      </c>
      <c r="E32" t="s">
        <v>3708</v>
      </c>
      <c r="F32" s="42">
        <v>42218</v>
      </c>
      <c r="G32">
        <v>2015</v>
      </c>
      <c r="H32">
        <v>8</v>
      </c>
      <c r="I32">
        <v>31</v>
      </c>
      <c r="J32">
        <v>20.59</v>
      </c>
      <c r="K32">
        <v>78.959999999999994</v>
      </c>
      <c r="L32">
        <v>1380</v>
      </c>
      <c r="M32" s="47">
        <v>11.09</v>
      </c>
      <c r="N32" s="47">
        <v>62.4</v>
      </c>
      <c r="O32" s="47">
        <v>145</v>
      </c>
      <c r="P32" s="47">
        <v>213</v>
      </c>
      <c r="Q32" s="47">
        <v>103.8</v>
      </c>
      <c r="R32">
        <v>30.1</v>
      </c>
      <c r="S32">
        <v>6.3</v>
      </c>
      <c r="T32">
        <v>24.5</v>
      </c>
      <c r="U32">
        <v>0</v>
      </c>
      <c r="V32">
        <v>47.6</v>
      </c>
      <c r="W32">
        <v>2499</v>
      </c>
      <c r="X32">
        <v>68.099999999999994</v>
      </c>
      <c r="Y32">
        <v>96.7</v>
      </c>
      <c r="Z32">
        <v>0</v>
      </c>
      <c r="AA32">
        <v>0</v>
      </c>
      <c r="AB32">
        <v>0</v>
      </c>
      <c r="AC32">
        <v>0</v>
      </c>
      <c r="AG32">
        <v>68.099999999999994</v>
      </c>
      <c r="AH32">
        <v>68.3</v>
      </c>
    </row>
    <row r="33" spans="1:43">
      <c r="A33">
        <v>596</v>
      </c>
      <c r="B33" t="s">
        <v>3706</v>
      </c>
      <c r="C33" t="s">
        <v>834</v>
      </c>
      <c r="D33" t="s">
        <v>3707</v>
      </c>
      <c r="E33" t="s">
        <v>3708</v>
      </c>
      <c r="F33" s="42">
        <v>42225</v>
      </c>
      <c r="G33">
        <v>2015</v>
      </c>
      <c r="H33">
        <v>8</v>
      </c>
      <c r="I33">
        <v>32</v>
      </c>
      <c r="J33">
        <v>20.59</v>
      </c>
      <c r="K33">
        <v>78.959999999999994</v>
      </c>
      <c r="L33">
        <v>1380</v>
      </c>
      <c r="M33" s="47">
        <v>6.26</v>
      </c>
      <c r="N33" s="47">
        <v>84.7</v>
      </c>
      <c r="O33" s="47">
        <v>43.4</v>
      </c>
      <c r="P33" s="47">
        <v>57</v>
      </c>
      <c r="Q33" s="47">
        <v>44.9</v>
      </c>
      <c r="R33">
        <v>30.6</v>
      </c>
      <c r="S33">
        <v>0</v>
      </c>
      <c r="T33">
        <v>24.3</v>
      </c>
      <c r="U33">
        <v>0</v>
      </c>
      <c r="V33">
        <v>50.1</v>
      </c>
      <c r="W33">
        <v>2499</v>
      </c>
      <c r="X33">
        <v>70.3</v>
      </c>
      <c r="Y33">
        <v>81.8</v>
      </c>
      <c r="Z33">
        <v>0</v>
      </c>
      <c r="AA33">
        <v>0</v>
      </c>
      <c r="AB33">
        <v>0</v>
      </c>
      <c r="AC33">
        <v>0</v>
      </c>
      <c r="AG33">
        <v>65.2</v>
      </c>
      <c r="AH33">
        <v>59.7</v>
      </c>
    </row>
    <row r="34" spans="1:43">
      <c r="A34">
        <v>597</v>
      </c>
      <c r="B34" t="s">
        <v>3706</v>
      </c>
      <c r="C34" t="s">
        <v>834</v>
      </c>
      <c r="D34" t="s">
        <v>3707</v>
      </c>
      <c r="E34" t="s">
        <v>3708</v>
      </c>
      <c r="F34" s="42">
        <v>42232</v>
      </c>
      <c r="G34">
        <v>2015</v>
      </c>
      <c r="H34">
        <v>8</v>
      </c>
      <c r="I34">
        <v>33</v>
      </c>
      <c r="J34">
        <v>20.59</v>
      </c>
      <c r="K34">
        <v>78.959999999999994</v>
      </c>
      <c r="L34">
        <v>1380</v>
      </c>
      <c r="M34" s="47">
        <v>6.18</v>
      </c>
      <c r="N34" s="47">
        <v>94.1</v>
      </c>
      <c r="O34" s="47">
        <v>120.8</v>
      </c>
      <c r="P34" s="47">
        <v>176</v>
      </c>
      <c r="Q34" s="47">
        <v>106.1</v>
      </c>
      <c r="R34">
        <v>26.1</v>
      </c>
      <c r="S34">
        <v>0.8</v>
      </c>
      <c r="T34">
        <v>24.6</v>
      </c>
      <c r="U34">
        <v>0</v>
      </c>
      <c r="V34">
        <v>45.5</v>
      </c>
      <c r="W34">
        <v>2499</v>
      </c>
      <c r="X34">
        <v>69</v>
      </c>
      <c r="Y34">
        <v>89</v>
      </c>
      <c r="Z34">
        <v>0</v>
      </c>
      <c r="AA34">
        <v>0</v>
      </c>
      <c r="AB34">
        <v>0</v>
      </c>
      <c r="AC34">
        <v>0</v>
      </c>
      <c r="AG34">
        <v>71.5</v>
      </c>
      <c r="AH34">
        <v>72</v>
      </c>
      <c r="AO34" s="178" t="s">
        <v>3753</v>
      </c>
      <c r="AP34" s="178"/>
    </row>
    <row r="35" spans="1:43" ht="15" thickBot="1">
      <c r="A35">
        <v>598</v>
      </c>
      <c r="B35" t="s">
        <v>3706</v>
      </c>
      <c r="C35" t="s">
        <v>834</v>
      </c>
      <c r="D35" t="s">
        <v>3707</v>
      </c>
      <c r="E35" t="s">
        <v>3708</v>
      </c>
      <c r="F35" s="42">
        <v>42239</v>
      </c>
      <c r="G35">
        <v>2015</v>
      </c>
      <c r="H35">
        <v>8</v>
      </c>
      <c r="I35">
        <v>34</v>
      </c>
      <c r="J35">
        <v>20.59</v>
      </c>
      <c r="K35">
        <v>78.959999999999994</v>
      </c>
      <c r="L35">
        <v>1380</v>
      </c>
      <c r="M35" s="47">
        <v>8.27</v>
      </c>
      <c r="N35" s="47">
        <v>72.2</v>
      </c>
      <c r="O35" s="47">
        <v>89.8</v>
      </c>
      <c r="P35" s="47">
        <v>124</v>
      </c>
      <c r="Q35" s="47">
        <v>64</v>
      </c>
      <c r="R35">
        <v>32.9</v>
      </c>
      <c r="S35">
        <v>1.8</v>
      </c>
      <c r="T35">
        <v>19.100000000000001</v>
      </c>
      <c r="U35">
        <v>0</v>
      </c>
      <c r="V35">
        <v>51.2</v>
      </c>
      <c r="W35">
        <v>2499</v>
      </c>
      <c r="X35">
        <v>67.599999999999994</v>
      </c>
      <c r="Y35">
        <v>87.3</v>
      </c>
      <c r="Z35">
        <v>0</v>
      </c>
      <c r="AA35">
        <v>0</v>
      </c>
      <c r="AB35">
        <v>0</v>
      </c>
      <c r="AC35">
        <v>0</v>
      </c>
      <c r="AG35">
        <v>75.599999999999994</v>
      </c>
      <c r="AH35">
        <v>71</v>
      </c>
    </row>
    <row r="36" spans="1:43">
      <c r="A36">
        <v>599</v>
      </c>
      <c r="B36" t="s">
        <v>3706</v>
      </c>
      <c r="C36" t="s">
        <v>834</v>
      </c>
      <c r="D36" t="s">
        <v>3707</v>
      </c>
      <c r="E36" t="s">
        <v>3708</v>
      </c>
      <c r="F36" s="42">
        <v>42246</v>
      </c>
      <c r="G36">
        <v>2015</v>
      </c>
      <c r="H36">
        <v>8</v>
      </c>
      <c r="I36">
        <v>35</v>
      </c>
      <c r="J36">
        <v>20.59</v>
      </c>
      <c r="K36">
        <v>78.959999999999994</v>
      </c>
      <c r="L36">
        <v>1380</v>
      </c>
      <c r="M36" s="47">
        <v>5.98</v>
      </c>
      <c r="N36" s="47">
        <v>51.3</v>
      </c>
      <c r="O36" s="47">
        <v>84.9</v>
      </c>
      <c r="P36" s="47">
        <v>129</v>
      </c>
      <c r="Q36" s="47">
        <v>77</v>
      </c>
      <c r="R36">
        <v>21.8</v>
      </c>
      <c r="S36">
        <v>8</v>
      </c>
      <c r="T36">
        <v>20.6</v>
      </c>
      <c r="U36">
        <v>0</v>
      </c>
      <c r="V36">
        <v>49.9</v>
      </c>
      <c r="W36">
        <v>2499</v>
      </c>
      <c r="X36">
        <v>75.8</v>
      </c>
      <c r="Y36">
        <v>94.6</v>
      </c>
      <c r="Z36">
        <v>0</v>
      </c>
      <c r="AA36">
        <v>0</v>
      </c>
      <c r="AB36">
        <v>0</v>
      </c>
      <c r="AC36">
        <v>0</v>
      </c>
      <c r="AG36">
        <v>69</v>
      </c>
      <c r="AH36">
        <v>72.3</v>
      </c>
      <c r="AO36" s="161"/>
      <c r="AP36" s="161">
        <v>2019</v>
      </c>
      <c r="AQ36" s="161">
        <v>2020</v>
      </c>
    </row>
    <row r="37" spans="1:43">
      <c r="A37">
        <v>600</v>
      </c>
      <c r="B37" t="s">
        <v>3706</v>
      </c>
      <c r="C37" t="s">
        <v>834</v>
      </c>
      <c r="D37" t="s">
        <v>3707</v>
      </c>
      <c r="E37" t="s">
        <v>3708</v>
      </c>
      <c r="F37" s="42">
        <v>42253</v>
      </c>
      <c r="G37">
        <v>2015</v>
      </c>
      <c r="H37">
        <v>9</v>
      </c>
      <c r="I37">
        <v>36</v>
      </c>
      <c r="J37">
        <v>20.59</v>
      </c>
      <c r="K37">
        <v>78.959999999999994</v>
      </c>
      <c r="L37">
        <v>1380</v>
      </c>
      <c r="M37" s="47">
        <v>4.6500000000000004</v>
      </c>
      <c r="N37" s="47">
        <v>63.8</v>
      </c>
      <c r="O37" s="47">
        <v>91.8</v>
      </c>
      <c r="P37" s="47">
        <v>126</v>
      </c>
      <c r="Q37" s="47">
        <v>56.8</v>
      </c>
      <c r="R37">
        <v>33.200000000000003</v>
      </c>
      <c r="S37">
        <v>4.8</v>
      </c>
      <c r="T37">
        <v>30.7</v>
      </c>
      <c r="U37">
        <v>0</v>
      </c>
      <c r="V37">
        <v>53.2</v>
      </c>
      <c r="W37">
        <v>2503</v>
      </c>
      <c r="X37">
        <v>76.7</v>
      </c>
      <c r="Y37">
        <v>86.5</v>
      </c>
      <c r="Z37">
        <v>0</v>
      </c>
      <c r="AA37">
        <v>0</v>
      </c>
      <c r="AB37">
        <v>0</v>
      </c>
      <c r="AC37">
        <v>0</v>
      </c>
      <c r="AG37">
        <v>72.900000000000006</v>
      </c>
      <c r="AH37">
        <v>73.3</v>
      </c>
      <c r="AO37" t="s">
        <v>3709</v>
      </c>
      <c r="AP37">
        <v>69.299999999999983</v>
      </c>
      <c r="AQ37">
        <v>69.667307692307702</v>
      </c>
    </row>
    <row r="38" spans="1:43">
      <c r="A38">
        <v>601</v>
      </c>
      <c r="B38" t="s">
        <v>3706</v>
      </c>
      <c r="C38" t="s">
        <v>834</v>
      </c>
      <c r="D38" t="s">
        <v>3707</v>
      </c>
      <c r="E38" t="s">
        <v>3708</v>
      </c>
      <c r="F38" s="42">
        <v>42260</v>
      </c>
      <c r="G38">
        <v>2015</v>
      </c>
      <c r="H38">
        <v>9</v>
      </c>
      <c r="I38">
        <v>37</v>
      </c>
      <c r="J38">
        <v>20.59</v>
      </c>
      <c r="K38">
        <v>78.959999999999994</v>
      </c>
      <c r="L38">
        <v>1380</v>
      </c>
      <c r="M38" s="47">
        <v>3.97</v>
      </c>
      <c r="N38" s="47">
        <v>0</v>
      </c>
      <c r="O38" s="47">
        <v>125.9</v>
      </c>
      <c r="P38" s="47">
        <v>172</v>
      </c>
      <c r="Q38" s="47">
        <v>78.900000000000006</v>
      </c>
      <c r="R38">
        <v>35.299999999999997</v>
      </c>
      <c r="S38">
        <v>4.5999999999999996</v>
      </c>
      <c r="T38">
        <v>25.2</v>
      </c>
      <c r="U38">
        <v>0</v>
      </c>
      <c r="V38">
        <v>50.6</v>
      </c>
      <c r="W38">
        <v>2503</v>
      </c>
      <c r="X38">
        <v>75.400000000000006</v>
      </c>
      <c r="Y38">
        <v>90</v>
      </c>
      <c r="Z38">
        <v>0</v>
      </c>
      <c r="AA38">
        <v>0</v>
      </c>
      <c r="AB38">
        <v>0</v>
      </c>
      <c r="AC38">
        <v>0</v>
      </c>
      <c r="AG38">
        <v>68.2</v>
      </c>
      <c r="AH38">
        <v>61.6</v>
      </c>
      <c r="AO38" t="s">
        <v>3749</v>
      </c>
      <c r="AP38">
        <v>20.865882352941163</v>
      </c>
      <c r="AQ38">
        <v>29.386557315233787</v>
      </c>
    </row>
    <row r="39" spans="1:43">
      <c r="A39">
        <v>602</v>
      </c>
      <c r="B39" t="s">
        <v>3706</v>
      </c>
      <c r="C39" t="s">
        <v>834</v>
      </c>
      <c r="D39" t="s">
        <v>3707</v>
      </c>
      <c r="E39" t="s">
        <v>3708</v>
      </c>
      <c r="F39" s="42">
        <v>42267</v>
      </c>
      <c r="G39">
        <v>2015</v>
      </c>
      <c r="H39">
        <v>9</v>
      </c>
      <c r="I39">
        <v>38</v>
      </c>
      <c r="J39">
        <v>20.59</v>
      </c>
      <c r="K39">
        <v>78.959999999999994</v>
      </c>
      <c r="L39">
        <v>1380</v>
      </c>
      <c r="M39" s="47">
        <v>3.66</v>
      </c>
      <c r="N39" s="47">
        <v>77.400000000000006</v>
      </c>
      <c r="O39" s="47">
        <v>103.6</v>
      </c>
      <c r="P39" s="47">
        <v>147</v>
      </c>
      <c r="Q39" s="47">
        <v>64.900000000000006</v>
      </c>
      <c r="R39">
        <v>28.6</v>
      </c>
      <c r="S39">
        <v>0</v>
      </c>
      <c r="T39">
        <v>20.5</v>
      </c>
      <c r="U39">
        <v>0</v>
      </c>
      <c r="V39">
        <v>48.7</v>
      </c>
      <c r="W39">
        <v>2503</v>
      </c>
      <c r="X39">
        <v>69.7</v>
      </c>
      <c r="Y39">
        <v>100</v>
      </c>
      <c r="Z39">
        <v>0</v>
      </c>
      <c r="AA39">
        <v>0</v>
      </c>
      <c r="AB39">
        <v>0</v>
      </c>
      <c r="AC39">
        <v>0</v>
      </c>
      <c r="AG39">
        <v>76.099999999999994</v>
      </c>
      <c r="AH39">
        <v>63.6</v>
      </c>
      <c r="AO39" t="s">
        <v>3731</v>
      </c>
      <c r="AP39">
        <v>52</v>
      </c>
      <c r="AQ39">
        <v>52</v>
      </c>
    </row>
    <row r="40" spans="1:43">
      <c r="A40">
        <v>603</v>
      </c>
      <c r="B40" t="s">
        <v>3706</v>
      </c>
      <c r="C40" t="s">
        <v>834</v>
      </c>
      <c r="D40" t="s">
        <v>3707</v>
      </c>
      <c r="E40" t="s">
        <v>3708</v>
      </c>
      <c r="F40" s="42">
        <v>42274</v>
      </c>
      <c r="G40">
        <v>2015</v>
      </c>
      <c r="H40">
        <v>9</v>
      </c>
      <c r="I40">
        <v>39</v>
      </c>
      <c r="J40">
        <v>20.59</v>
      </c>
      <c r="K40">
        <v>78.959999999999994</v>
      </c>
      <c r="L40">
        <v>1380</v>
      </c>
      <c r="M40" s="47">
        <v>3.78</v>
      </c>
      <c r="N40" s="47">
        <v>0</v>
      </c>
      <c r="O40" s="47">
        <v>83</v>
      </c>
      <c r="P40" s="47">
        <v>111</v>
      </c>
      <c r="Q40" s="47">
        <v>73.3</v>
      </c>
      <c r="R40">
        <v>27.7</v>
      </c>
      <c r="S40">
        <v>6</v>
      </c>
      <c r="T40">
        <v>23.9</v>
      </c>
      <c r="U40">
        <v>0</v>
      </c>
      <c r="V40">
        <v>51.1</v>
      </c>
      <c r="W40">
        <v>2503</v>
      </c>
      <c r="X40">
        <v>75.7</v>
      </c>
      <c r="Y40">
        <v>84</v>
      </c>
      <c r="Z40">
        <v>0</v>
      </c>
      <c r="AA40">
        <v>0</v>
      </c>
      <c r="AB40">
        <v>0</v>
      </c>
      <c r="AC40">
        <v>0</v>
      </c>
      <c r="AG40">
        <v>66.3</v>
      </c>
      <c r="AH40">
        <v>68.7</v>
      </c>
      <c r="AO40" t="s">
        <v>3754</v>
      </c>
      <c r="AP40">
        <v>25.126219834087475</v>
      </c>
    </row>
    <row r="41" spans="1:43">
      <c r="A41">
        <v>604</v>
      </c>
      <c r="B41" t="s">
        <v>3706</v>
      </c>
      <c r="C41" t="s">
        <v>834</v>
      </c>
      <c r="D41" t="s">
        <v>3707</v>
      </c>
      <c r="E41" t="s">
        <v>3708</v>
      </c>
      <c r="F41" s="42">
        <v>42281</v>
      </c>
      <c r="G41">
        <v>2015</v>
      </c>
      <c r="H41">
        <v>10</v>
      </c>
      <c r="I41">
        <v>40</v>
      </c>
      <c r="J41">
        <v>20.59</v>
      </c>
      <c r="K41">
        <v>78.959999999999994</v>
      </c>
      <c r="L41">
        <v>1380</v>
      </c>
      <c r="M41" s="47">
        <v>4.6500000000000004</v>
      </c>
      <c r="N41" s="47">
        <v>66.599999999999994</v>
      </c>
      <c r="O41" s="47">
        <v>128.69999999999999</v>
      </c>
      <c r="P41" s="47">
        <v>179</v>
      </c>
      <c r="Q41" s="47">
        <v>86.8</v>
      </c>
      <c r="R41">
        <v>30.7</v>
      </c>
      <c r="S41">
        <v>4.2</v>
      </c>
      <c r="T41">
        <v>28</v>
      </c>
      <c r="U41">
        <v>0</v>
      </c>
      <c r="V41">
        <v>49.5</v>
      </c>
      <c r="W41">
        <v>2507</v>
      </c>
      <c r="X41">
        <v>79.2</v>
      </c>
      <c r="Y41">
        <v>82.3</v>
      </c>
      <c r="Z41">
        <v>0</v>
      </c>
      <c r="AA41">
        <v>0</v>
      </c>
      <c r="AB41">
        <v>0</v>
      </c>
      <c r="AC41">
        <v>0</v>
      </c>
      <c r="AG41">
        <v>62.2</v>
      </c>
      <c r="AH41">
        <v>60</v>
      </c>
      <c r="AO41" t="s">
        <v>3755</v>
      </c>
      <c r="AP41">
        <v>0</v>
      </c>
    </row>
    <row r="42" spans="1:43">
      <c r="A42">
        <v>605</v>
      </c>
      <c r="B42" t="s">
        <v>3706</v>
      </c>
      <c r="C42" t="s">
        <v>834</v>
      </c>
      <c r="D42" t="s">
        <v>3707</v>
      </c>
      <c r="E42" t="s">
        <v>3708</v>
      </c>
      <c r="F42" s="42">
        <v>42288</v>
      </c>
      <c r="G42">
        <v>2015</v>
      </c>
      <c r="H42">
        <v>10</v>
      </c>
      <c r="I42">
        <v>41</v>
      </c>
      <c r="J42">
        <v>20.59</v>
      </c>
      <c r="K42">
        <v>78.959999999999994</v>
      </c>
      <c r="L42">
        <v>1380</v>
      </c>
      <c r="M42" s="47">
        <v>2.97</v>
      </c>
      <c r="N42" s="47">
        <v>0</v>
      </c>
      <c r="O42" s="47">
        <v>128.69999999999999</v>
      </c>
      <c r="P42" s="47">
        <v>186</v>
      </c>
      <c r="Q42" s="47">
        <v>73.8</v>
      </c>
      <c r="R42">
        <v>31.3</v>
      </c>
      <c r="S42">
        <v>0.3</v>
      </c>
      <c r="T42">
        <v>27</v>
      </c>
      <c r="U42">
        <v>0</v>
      </c>
      <c r="V42">
        <v>47.2</v>
      </c>
      <c r="W42">
        <v>2507</v>
      </c>
      <c r="X42">
        <v>65.900000000000006</v>
      </c>
      <c r="Y42">
        <v>90.8</v>
      </c>
      <c r="Z42">
        <v>0</v>
      </c>
      <c r="AA42">
        <v>0</v>
      </c>
      <c r="AB42">
        <v>0</v>
      </c>
      <c r="AC42">
        <v>0</v>
      </c>
      <c r="AG42">
        <v>72.3</v>
      </c>
      <c r="AH42">
        <v>71.3</v>
      </c>
      <c r="AO42" t="s">
        <v>3736</v>
      </c>
      <c r="AP42">
        <v>102</v>
      </c>
    </row>
    <row r="43" spans="1:43">
      <c r="A43">
        <v>606</v>
      </c>
      <c r="B43" t="s">
        <v>3706</v>
      </c>
      <c r="C43" t="s">
        <v>834</v>
      </c>
      <c r="D43" t="s">
        <v>3707</v>
      </c>
      <c r="E43" t="s">
        <v>3708</v>
      </c>
      <c r="F43" s="42">
        <v>42295</v>
      </c>
      <c r="G43">
        <v>2015</v>
      </c>
      <c r="H43">
        <v>10</v>
      </c>
      <c r="I43">
        <v>42</v>
      </c>
      <c r="J43">
        <v>20.59</v>
      </c>
      <c r="K43">
        <v>78.959999999999994</v>
      </c>
      <c r="L43">
        <v>1380</v>
      </c>
      <c r="M43" s="47">
        <v>6.04</v>
      </c>
      <c r="N43" s="47">
        <v>65.400000000000006</v>
      </c>
      <c r="O43" s="47">
        <v>61.6</v>
      </c>
      <c r="P43" s="47">
        <v>77</v>
      </c>
      <c r="Q43" s="47">
        <v>57.4</v>
      </c>
      <c r="R43">
        <v>29.4</v>
      </c>
      <c r="S43">
        <v>6.7</v>
      </c>
      <c r="T43">
        <v>26.4</v>
      </c>
      <c r="U43">
        <v>0</v>
      </c>
      <c r="V43">
        <v>52.2</v>
      </c>
      <c r="W43">
        <v>2507</v>
      </c>
      <c r="X43">
        <v>56</v>
      </c>
      <c r="Y43">
        <v>90.1</v>
      </c>
      <c r="Z43">
        <v>0</v>
      </c>
      <c r="AA43">
        <v>0</v>
      </c>
      <c r="AB43">
        <v>0</v>
      </c>
      <c r="AC43">
        <v>0</v>
      </c>
      <c r="AG43">
        <v>69.400000000000006</v>
      </c>
      <c r="AH43">
        <v>75.400000000000006</v>
      </c>
      <c r="AO43" t="s">
        <v>3741</v>
      </c>
      <c r="AP43">
        <v>-0.37363979059497326</v>
      </c>
    </row>
    <row r="44" spans="1:43">
      <c r="A44">
        <v>607</v>
      </c>
      <c r="B44" t="s">
        <v>3706</v>
      </c>
      <c r="C44" t="s">
        <v>834</v>
      </c>
      <c r="D44" t="s">
        <v>3707</v>
      </c>
      <c r="E44" t="s">
        <v>3708</v>
      </c>
      <c r="F44" s="42">
        <v>42302</v>
      </c>
      <c r="G44">
        <v>2015</v>
      </c>
      <c r="H44">
        <v>10</v>
      </c>
      <c r="I44">
        <v>43</v>
      </c>
      <c r="J44">
        <v>20.59</v>
      </c>
      <c r="K44">
        <v>78.959999999999994</v>
      </c>
      <c r="L44">
        <v>1380</v>
      </c>
      <c r="M44" s="47">
        <v>10.71</v>
      </c>
      <c r="N44" s="47">
        <v>23.5</v>
      </c>
      <c r="O44" s="47">
        <v>123.3</v>
      </c>
      <c r="P44" s="47">
        <v>174</v>
      </c>
      <c r="Q44" s="47">
        <v>85.9</v>
      </c>
      <c r="R44">
        <v>26.3</v>
      </c>
      <c r="S44">
        <v>8.8000000000000007</v>
      </c>
      <c r="T44">
        <v>26.3</v>
      </c>
      <c r="U44">
        <v>0</v>
      </c>
      <c r="V44">
        <v>54.6</v>
      </c>
      <c r="W44">
        <v>2507</v>
      </c>
      <c r="X44">
        <v>67.599999999999994</v>
      </c>
      <c r="Y44">
        <v>95.6</v>
      </c>
      <c r="Z44">
        <v>0</v>
      </c>
      <c r="AA44">
        <v>0</v>
      </c>
      <c r="AB44">
        <v>0</v>
      </c>
      <c r="AC44">
        <v>0</v>
      </c>
      <c r="AG44">
        <v>64.400000000000006</v>
      </c>
      <c r="AH44">
        <v>71.900000000000006</v>
      </c>
      <c r="AO44" t="s">
        <v>3756</v>
      </c>
      <c r="AP44">
        <v>0.35472390327092618</v>
      </c>
    </row>
    <row r="45" spans="1:43">
      <c r="A45">
        <v>608</v>
      </c>
      <c r="B45" t="s">
        <v>3706</v>
      </c>
      <c r="C45" t="s">
        <v>834</v>
      </c>
      <c r="D45" t="s">
        <v>3707</v>
      </c>
      <c r="E45" t="s">
        <v>3708</v>
      </c>
      <c r="F45" s="42">
        <v>42309</v>
      </c>
      <c r="G45">
        <v>2015</v>
      </c>
      <c r="H45">
        <v>11</v>
      </c>
      <c r="I45">
        <v>44</v>
      </c>
      <c r="J45">
        <v>20.59</v>
      </c>
      <c r="K45">
        <v>78.959999999999994</v>
      </c>
      <c r="L45">
        <v>1380</v>
      </c>
      <c r="M45" s="47">
        <v>8.85</v>
      </c>
      <c r="N45" s="47">
        <v>38.1</v>
      </c>
      <c r="O45" s="47">
        <v>31.3</v>
      </c>
      <c r="P45" s="47">
        <v>51</v>
      </c>
      <c r="Q45" s="47">
        <v>59.4</v>
      </c>
      <c r="R45">
        <v>32.700000000000003</v>
      </c>
      <c r="S45">
        <v>5.2</v>
      </c>
      <c r="T45">
        <v>18.399999999999999</v>
      </c>
      <c r="U45">
        <v>0</v>
      </c>
      <c r="V45">
        <v>52.7</v>
      </c>
      <c r="W45">
        <v>2511</v>
      </c>
      <c r="X45">
        <v>73.2</v>
      </c>
      <c r="Y45">
        <v>93.4</v>
      </c>
      <c r="Z45">
        <v>0</v>
      </c>
      <c r="AA45">
        <v>0</v>
      </c>
      <c r="AB45">
        <v>0</v>
      </c>
      <c r="AC45">
        <v>0</v>
      </c>
      <c r="AG45">
        <v>76.3</v>
      </c>
      <c r="AH45">
        <v>69.8</v>
      </c>
      <c r="AO45" t="s">
        <v>3757</v>
      </c>
      <c r="AP45">
        <v>1.6599299759703381</v>
      </c>
    </row>
    <row r="46" spans="1:43">
      <c r="A46">
        <v>609</v>
      </c>
      <c r="B46" t="s">
        <v>3706</v>
      </c>
      <c r="C46" t="s">
        <v>834</v>
      </c>
      <c r="D46" t="s">
        <v>3707</v>
      </c>
      <c r="E46" t="s">
        <v>3708</v>
      </c>
      <c r="F46" s="42">
        <v>42316</v>
      </c>
      <c r="G46">
        <v>2015</v>
      </c>
      <c r="H46">
        <v>11</v>
      </c>
      <c r="I46">
        <v>45</v>
      </c>
      <c r="J46">
        <v>20.59</v>
      </c>
      <c r="K46">
        <v>78.959999999999994</v>
      </c>
      <c r="L46">
        <v>1380</v>
      </c>
      <c r="M46" s="47">
        <v>7.54</v>
      </c>
      <c r="N46" s="47">
        <v>46.2</v>
      </c>
      <c r="O46" s="47">
        <v>113</v>
      </c>
      <c r="P46" s="47">
        <v>171</v>
      </c>
      <c r="Q46" s="47">
        <v>93.9</v>
      </c>
      <c r="R46">
        <v>32.299999999999997</v>
      </c>
      <c r="S46">
        <v>11.2</v>
      </c>
      <c r="T46">
        <v>36.1</v>
      </c>
      <c r="U46">
        <v>0</v>
      </c>
      <c r="V46">
        <v>48.2</v>
      </c>
      <c r="W46">
        <v>2511</v>
      </c>
      <c r="X46">
        <v>50.8</v>
      </c>
      <c r="Y46">
        <v>96.1</v>
      </c>
      <c r="Z46">
        <v>0</v>
      </c>
      <c r="AA46">
        <v>0</v>
      </c>
      <c r="AB46">
        <v>0</v>
      </c>
      <c r="AC46">
        <v>0</v>
      </c>
      <c r="AG46">
        <v>73.8</v>
      </c>
      <c r="AH46">
        <v>73.5</v>
      </c>
      <c r="AO46" t="s">
        <v>3758</v>
      </c>
      <c r="AP46">
        <v>0.70944780654185235</v>
      </c>
    </row>
    <row r="47" spans="1:43" ht="15" thickBot="1">
      <c r="A47">
        <v>610</v>
      </c>
      <c r="B47" t="s">
        <v>3706</v>
      </c>
      <c r="C47" t="s">
        <v>834</v>
      </c>
      <c r="D47" t="s">
        <v>3707</v>
      </c>
      <c r="E47" t="s">
        <v>3708</v>
      </c>
      <c r="F47" s="42">
        <v>42323</v>
      </c>
      <c r="G47">
        <v>2015</v>
      </c>
      <c r="H47">
        <v>11</v>
      </c>
      <c r="I47">
        <v>46</v>
      </c>
      <c r="J47">
        <v>20.59</v>
      </c>
      <c r="K47">
        <v>78.959999999999994</v>
      </c>
      <c r="L47">
        <v>1380</v>
      </c>
      <c r="M47" s="47">
        <v>5.37</v>
      </c>
      <c r="N47" s="47">
        <v>38.1</v>
      </c>
      <c r="O47" s="47">
        <v>127.7</v>
      </c>
      <c r="P47" s="47">
        <v>168</v>
      </c>
      <c r="Q47" s="47">
        <v>77.5</v>
      </c>
      <c r="R47">
        <v>30.8</v>
      </c>
      <c r="S47">
        <v>6.9</v>
      </c>
      <c r="T47">
        <v>28.2</v>
      </c>
      <c r="U47">
        <v>0</v>
      </c>
      <c r="V47">
        <v>50.6</v>
      </c>
      <c r="W47">
        <v>2511</v>
      </c>
      <c r="X47">
        <v>65.099999999999994</v>
      </c>
      <c r="Y47">
        <v>87.4</v>
      </c>
      <c r="Z47">
        <v>0</v>
      </c>
      <c r="AA47">
        <v>0</v>
      </c>
      <c r="AB47">
        <v>0</v>
      </c>
      <c r="AC47">
        <v>0</v>
      </c>
      <c r="AG47">
        <v>68.5</v>
      </c>
      <c r="AH47">
        <v>71.2</v>
      </c>
      <c r="AO47" s="160" t="s">
        <v>3759</v>
      </c>
      <c r="AP47" s="160">
        <v>1.9834952585628811</v>
      </c>
      <c r="AQ47" s="160"/>
    </row>
    <row r="48" spans="1:43">
      <c r="A48">
        <v>611</v>
      </c>
      <c r="B48" t="s">
        <v>3706</v>
      </c>
      <c r="C48" t="s">
        <v>834</v>
      </c>
      <c r="D48" t="s">
        <v>3707</v>
      </c>
      <c r="E48" t="s">
        <v>3708</v>
      </c>
      <c r="F48" s="42">
        <v>42330</v>
      </c>
      <c r="G48">
        <v>2015</v>
      </c>
      <c r="H48">
        <v>11</v>
      </c>
      <c r="I48">
        <v>47</v>
      </c>
      <c r="J48">
        <v>20.59</v>
      </c>
      <c r="K48">
        <v>78.959999999999994</v>
      </c>
      <c r="L48">
        <v>1380</v>
      </c>
      <c r="M48" s="47">
        <v>10.66</v>
      </c>
      <c r="N48" s="47">
        <v>48.5</v>
      </c>
      <c r="O48" s="47">
        <v>77</v>
      </c>
      <c r="P48" s="47">
        <v>91</v>
      </c>
      <c r="Q48" s="47">
        <v>82.8</v>
      </c>
      <c r="R48">
        <v>27.7</v>
      </c>
      <c r="S48">
        <v>6.3</v>
      </c>
      <c r="T48">
        <v>29.6</v>
      </c>
      <c r="U48">
        <v>0</v>
      </c>
      <c r="V48">
        <v>49.1</v>
      </c>
      <c r="W48">
        <v>2511</v>
      </c>
      <c r="X48">
        <v>67.8</v>
      </c>
      <c r="Y48">
        <v>100</v>
      </c>
      <c r="Z48">
        <v>0</v>
      </c>
      <c r="AA48">
        <v>0</v>
      </c>
      <c r="AB48">
        <v>0</v>
      </c>
      <c r="AC48">
        <v>0</v>
      </c>
      <c r="AG48">
        <v>69.2</v>
      </c>
      <c r="AH48">
        <v>68.2</v>
      </c>
    </row>
    <row r="49" spans="1:47">
      <c r="A49">
        <v>612</v>
      </c>
      <c r="B49" t="s">
        <v>3706</v>
      </c>
      <c r="C49" t="s">
        <v>834</v>
      </c>
      <c r="D49" t="s">
        <v>3707</v>
      </c>
      <c r="E49" t="s">
        <v>3708</v>
      </c>
      <c r="F49" s="42">
        <v>42337</v>
      </c>
      <c r="G49">
        <v>2015</v>
      </c>
      <c r="H49">
        <v>11</v>
      </c>
      <c r="I49">
        <v>48</v>
      </c>
      <c r="J49">
        <v>20.59</v>
      </c>
      <c r="K49">
        <v>78.959999999999994</v>
      </c>
      <c r="L49">
        <v>1380</v>
      </c>
      <c r="M49" s="47">
        <v>9.9499999999999993</v>
      </c>
      <c r="N49" s="47">
        <v>3.6</v>
      </c>
      <c r="O49" s="47">
        <v>151.9</v>
      </c>
      <c r="P49" s="47">
        <v>212</v>
      </c>
      <c r="Q49" s="47">
        <v>101.4</v>
      </c>
      <c r="R49">
        <v>32.299999999999997</v>
      </c>
      <c r="S49">
        <v>2.7</v>
      </c>
      <c r="T49">
        <v>32.700000000000003</v>
      </c>
      <c r="U49">
        <v>0</v>
      </c>
      <c r="V49">
        <v>49</v>
      </c>
      <c r="W49">
        <v>2511</v>
      </c>
      <c r="X49">
        <v>80.099999999999994</v>
      </c>
      <c r="Y49">
        <v>81.8</v>
      </c>
      <c r="Z49">
        <v>0</v>
      </c>
      <c r="AA49">
        <v>0</v>
      </c>
      <c r="AB49">
        <v>0</v>
      </c>
      <c r="AC49">
        <v>0</v>
      </c>
      <c r="AG49">
        <v>75</v>
      </c>
      <c r="AH49">
        <v>76.599999999999994</v>
      </c>
    </row>
    <row r="50" spans="1:47">
      <c r="A50">
        <v>613</v>
      </c>
      <c r="B50" t="s">
        <v>3706</v>
      </c>
      <c r="C50" t="s">
        <v>834</v>
      </c>
      <c r="D50" t="s">
        <v>3707</v>
      </c>
      <c r="E50" t="s">
        <v>3708</v>
      </c>
      <c r="F50" s="42">
        <v>42344</v>
      </c>
      <c r="G50">
        <v>2015</v>
      </c>
      <c r="H50">
        <v>12</v>
      </c>
      <c r="I50">
        <v>49</v>
      </c>
      <c r="J50">
        <v>20.59</v>
      </c>
      <c r="K50">
        <v>78.959999999999994</v>
      </c>
      <c r="L50">
        <v>1380</v>
      </c>
      <c r="M50" s="47">
        <v>9.0299999999999994</v>
      </c>
      <c r="N50" s="47">
        <v>84.8</v>
      </c>
      <c r="O50" s="47">
        <v>188</v>
      </c>
      <c r="P50" s="47">
        <v>289</v>
      </c>
      <c r="Q50" s="47">
        <v>106.6</v>
      </c>
      <c r="R50">
        <v>24.5</v>
      </c>
      <c r="S50">
        <v>0</v>
      </c>
      <c r="T50">
        <v>30.9</v>
      </c>
      <c r="U50">
        <v>0</v>
      </c>
      <c r="V50">
        <v>50.9</v>
      </c>
      <c r="W50">
        <v>2515</v>
      </c>
      <c r="X50">
        <v>83</v>
      </c>
      <c r="Y50">
        <v>94.3</v>
      </c>
      <c r="Z50">
        <v>0</v>
      </c>
      <c r="AA50">
        <v>0</v>
      </c>
      <c r="AB50">
        <v>0</v>
      </c>
      <c r="AC50">
        <v>0</v>
      </c>
      <c r="AG50">
        <v>62.9</v>
      </c>
      <c r="AH50">
        <v>62.1</v>
      </c>
      <c r="AO50" s="192" t="s">
        <v>3760</v>
      </c>
      <c r="AP50" s="192"/>
      <c r="AQ50" s="192"/>
      <c r="AR50" s="192"/>
      <c r="AS50" s="192"/>
      <c r="AT50" s="192"/>
      <c r="AU50" s="192"/>
    </row>
    <row r="51" spans="1:47">
      <c r="A51">
        <v>614</v>
      </c>
      <c r="B51" t="s">
        <v>3706</v>
      </c>
      <c r="C51" t="s">
        <v>834</v>
      </c>
      <c r="D51" t="s">
        <v>3707</v>
      </c>
      <c r="E51" t="s">
        <v>3708</v>
      </c>
      <c r="F51" s="42">
        <v>42351</v>
      </c>
      <c r="G51">
        <v>2015</v>
      </c>
      <c r="H51">
        <v>12</v>
      </c>
      <c r="I51">
        <v>50</v>
      </c>
      <c r="J51">
        <v>20.59</v>
      </c>
      <c r="K51">
        <v>78.959999999999994</v>
      </c>
      <c r="L51">
        <v>1380</v>
      </c>
      <c r="M51" s="47">
        <v>11.01</v>
      </c>
      <c r="N51" s="47">
        <v>47</v>
      </c>
      <c r="O51" s="47">
        <v>66.8</v>
      </c>
      <c r="P51" s="47">
        <v>92</v>
      </c>
      <c r="Q51" s="47">
        <v>69.900000000000006</v>
      </c>
      <c r="R51">
        <v>27.9</v>
      </c>
      <c r="S51">
        <v>1.1000000000000001</v>
      </c>
      <c r="T51">
        <v>21.3</v>
      </c>
      <c r="U51">
        <v>1.9</v>
      </c>
      <c r="V51">
        <v>51.6</v>
      </c>
      <c r="W51">
        <v>2515</v>
      </c>
      <c r="X51">
        <v>73.7</v>
      </c>
      <c r="Y51">
        <v>90.8</v>
      </c>
      <c r="Z51">
        <v>0</v>
      </c>
      <c r="AA51">
        <v>0</v>
      </c>
      <c r="AB51">
        <v>0</v>
      </c>
      <c r="AC51">
        <v>0</v>
      </c>
      <c r="AG51">
        <v>73.400000000000006</v>
      </c>
      <c r="AH51">
        <v>71.099999999999994</v>
      </c>
    </row>
    <row r="52" spans="1:47">
      <c r="A52">
        <v>615</v>
      </c>
      <c r="B52" t="s">
        <v>3706</v>
      </c>
      <c r="C52" t="s">
        <v>834</v>
      </c>
      <c r="D52" t="s">
        <v>3707</v>
      </c>
      <c r="E52" t="s">
        <v>3708</v>
      </c>
      <c r="F52" s="42">
        <v>42358</v>
      </c>
      <c r="G52">
        <v>2015</v>
      </c>
      <c r="H52">
        <v>12</v>
      </c>
      <c r="I52">
        <v>51</v>
      </c>
      <c r="J52">
        <v>20.59</v>
      </c>
      <c r="K52">
        <v>78.959999999999994</v>
      </c>
      <c r="L52">
        <v>1380</v>
      </c>
      <c r="M52" s="47">
        <v>8.9</v>
      </c>
      <c r="N52" s="47">
        <v>81.8</v>
      </c>
      <c r="O52" s="47">
        <v>78.5</v>
      </c>
      <c r="P52" s="47">
        <v>119</v>
      </c>
      <c r="Q52" s="47">
        <v>60.9</v>
      </c>
      <c r="R52">
        <v>19.899999999999999</v>
      </c>
      <c r="S52">
        <v>7.2</v>
      </c>
      <c r="T52">
        <v>30.2</v>
      </c>
      <c r="U52">
        <v>0</v>
      </c>
      <c r="V52">
        <v>55.4</v>
      </c>
      <c r="W52">
        <v>2515</v>
      </c>
      <c r="X52">
        <v>62.4</v>
      </c>
      <c r="Y52">
        <v>78.900000000000006</v>
      </c>
      <c r="Z52">
        <v>0</v>
      </c>
      <c r="AA52">
        <v>0</v>
      </c>
      <c r="AB52">
        <v>0</v>
      </c>
      <c r="AC52">
        <v>0</v>
      </c>
      <c r="AG52">
        <v>65.8</v>
      </c>
      <c r="AH52">
        <v>64.400000000000006</v>
      </c>
    </row>
    <row r="53" spans="1:47">
      <c r="A53">
        <v>616</v>
      </c>
      <c r="B53" t="s">
        <v>3706</v>
      </c>
      <c r="C53" t="s">
        <v>834</v>
      </c>
      <c r="D53" t="s">
        <v>3707</v>
      </c>
      <c r="E53" t="s">
        <v>3708</v>
      </c>
      <c r="F53" s="42">
        <v>42365</v>
      </c>
      <c r="G53">
        <v>2015</v>
      </c>
      <c r="H53">
        <v>12</v>
      </c>
      <c r="I53">
        <v>52</v>
      </c>
      <c r="J53">
        <v>20.59</v>
      </c>
      <c r="K53">
        <v>78.959999999999994</v>
      </c>
      <c r="L53">
        <v>1380</v>
      </c>
      <c r="M53" s="47">
        <v>12.34</v>
      </c>
      <c r="N53" s="47">
        <v>66.3</v>
      </c>
      <c r="O53" s="47">
        <v>58.9</v>
      </c>
      <c r="P53" s="47">
        <v>98</v>
      </c>
      <c r="Q53" s="47">
        <v>87.7</v>
      </c>
      <c r="R53">
        <v>24.7</v>
      </c>
      <c r="S53">
        <v>12.2</v>
      </c>
      <c r="T53">
        <v>24.5</v>
      </c>
      <c r="U53">
        <v>7.7</v>
      </c>
      <c r="V53">
        <v>55.4</v>
      </c>
      <c r="W53">
        <v>2515</v>
      </c>
      <c r="X53">
        <v>71.5</v>
      </c>
      <c r="Y53">
        <v>91.5</v>
      </c>
      <c r="Z53">
        <v>0</v>
      </c>
      <c r="AA53">
        <v>0</v>
      </c>
      <c r="AB53">
        <v>0</v>
      </c>
      <c r="AC53">
        <v>0</v>
      </c>
      <c r="AG53">
        <v>77.3</v>
      </c>
      <c r="AH53">
        <v>67.900000000000006</v>
      </c>
    </row>
    <row r="54" spans="1:47">
      <c r="A54">
        <v>617</v>
      </c>
      <c r="B54" t="s">
        <v>3706</v>
      </c>
      <c r="C54" t="s">
        <v>834</v>
      </c>
      <c r="D54" t="s">
        <v>3707</v>
      </c>
      <c r="E54" t="s">
        <v>3708</v>
      </c>
      <c r="F54" s="42">
        <v>42372</v>
      </c>
      <c r="G54">
        <v>2016</v>
      </c>
      <c r="H54">
        <v>1</v>
      </c>
      <c r="I54">
        <v>53</v>
      </c>
      <c r="J54">
        <v>20.59</v>
      </c>
      <c r="K54">
        <v>78.959999999999994</v>
      </c>
      <c r="L54">
        <v>1380</v>
      </c>
      <c r="M54" s="47">
        <v>14.65</v>
      </c>
      <c r="N54" s="47">
        <v>23.8</v>
      </c>
      <c r="O54" s="47">
        <v>77.599999999999994</v>
      </c>
      <c r="P54" s="47">
        <v>106</v>
      </c>
      <c r="Q54" s="47">
        <v>74.7</v>
      </c>
      <c r="R54">
        <v>35.200000000000003</v>
      </c>
      <c r="S54">
        <v>7.4</v>
      </c>
      <c r="T54">
        <v>17.899999999999999</v>
      </c>
      <c r="U54">
        <v>13.6</v>
      </c>
      <c r="V54">
        <v>47.1</v>
      </c>
      <c r="W54">
        <v>2520</v>
      </c>
      <c r="X54">
        <v>66.8</v>
      </c>
      <c r="Y54">
        <v>88.6</v>
      </c>
      <c r="Z54">
        <v>0</v>
      </c>
      <c r="AA54">
        <v>0</v>
      </c>
      <c r="AB54">
        <v>0</v>
      </c>
      <c r="AC54">
        <v>0</v>
      </c>
      <c r="AG54">
        <v>65.5</v>
      </c>
      <c r="AH54">
        <v>75.400000000000006</v>
      </c>
    </row>
    <row r="55" spans="1:47">
      <c r="A55">
        <v>618</v>
      </c>
      <c r="B55" t="s">
        <v>3706</v>
      </c>
      <c r="C55" t="s">
        <v>834</v>
      </c>
      <c r="D55" t="s">
        <v>3707</v>
      </c>
      <c r="E55" t="s">
        <v>3708</v>
      </c>
      <c r="F55" s="42">
        <v>42379</v>
      </c>
      <c r="G55">
        <v>2016</v>
      </c>
      <c r="H55">
        <v>1</v>
      </c>
      <c r="I55">
        <v>1</v>
      </c>
      <c r="J55">
        <v>20.59</v>
      </c>
      <c r="K55">
        <v>78.959999999999994</v>
      </c>
      <c r="L55">
        <v>1380</v>
      </c>
      <c r="M55" s="47">
        <v>19.43</v>
      </c>
      <c r="N55" s="47">
        <v>61.3</v>
      </c>
      <c r="O55" s="47">
        <v>103</v>
      </c>
      <c r="P55" s="47">
        <v>167</v>
      </c>
      <c r="Q55" s="47">
        <v>74.7</v>
      </c>
      <c r="R55">
        <v>29.7</v>
      </c>
      <c r="S55">
        <v>0</v>
      </c>
      <c r="T55">
        <v>18.399999999999999</v>
      </c>
      <c r="U55">
        <v>30.6</v>
      </c>
      <c r="V55">
        <v>54.8</v>
      </c>
      <c r="W55">
        <v>2520</v>
      </c>
      <c r="X55">
        <v>77.7</v>
      </c>
      <c r="Y55">
        <v>90.3</v>
      </c>
      <c r="Z55">
        <v>1</v>
      </c>
      <c r="AA55">
        <v>0</v>
      </c>
      <c r="AB55">
        <v>0</v>
      </c>
      <c r="AC55">
        <v>1</v>
      </c>
      <c r="AG55">
        <v>68.3</v>
      </c>
      <c r="AH55">
        <v>67</v>
      </c>
    </row>
    <row r="56" spans="1:47">
      <c r="A56">
        <v>619</v>
      </c>
      <c r="B56" t="s">
        <v>3706</v>
      </c>
      <c r="C56" t="s">
        <v>834</v>
      </c>
      <c r="D56" t="s">
        <v>3707</v>
      </c>
      <c r="E56" t="s">
        <v>3708</v>
      </c>
      <c r="F56" s="42">
        <v>42386</v>
      </c>
      <c r="G56">
        <v>2016</v>
      </c>
      <c r="H56">
        <v>1</v>
      </c>
      <c r="I56">
        <v>2</v>
      </c>
      <c r="J56">
        <v>20.59</v>
      </c>
      <c r="K56">
        <v>78.959999999999994</v>
      </c>
      <c r="L56">
        <v>1380</v>
      </c>
      <c r="M56" s="47">
        <v>14.66</v>
      </c>
      <c r="N56" s="47">
        <v>93.2</v>
      </c>
      <c r="O56" s="47">
        <v>98.2</v>
      </c>
      <c r="P56" s="47">
        <v>144</v>
      </c>
      <c r="Q56" s="47">
        <v>90.9</v>
      </c>
      <c r="R56">
        <v>30.3</v>
      </c>
      <c r="S56">
        <v>7.1</v>
      </c>
      <c r="T56">
        <v>30.2</v>
      </c>
      <c r="U56">
        <v>6</v>
      </c>
      <c r="V56">
        <v>50.3</v>
      </c>
      <c r="W56">
        <v>2520</v>
      </c>
      <c r="X56">
        <v>65.099999999999994</v>
      </c>
      <c r="Y56">
        <v>83.2</v>
      </c>
      <c r="Z56">
        <v>0</v>
      </c>
      <c r="AA56">
        <v>0</v>
      </c>
      <c r="AB56">
        <v>0</v>
      </c>
      <c r="AC56">
        <v>0</v>
      </c>
      <c r="AG56">
        <v>71.7</v>
      </c>
      <c r="AH56">
        <v>83</v>
      </c>
    </row>
    <row r="57" spans="1:47">
      <c r="A57">
        <v>620</v>
      </c>
      <c r="B57" t="s">
        <v>3706</v>
      </c>
      <c r="C57" t="s">
        <v>834</v>
      </c>
      <c r="D57" t="s">
        <v>3707</v>
      </c>
      <c r="E57" t="s">
        <v>3708</v>
      </c>
      <c r="F57" s="42">
        <v>42393</v>
      </c>
      <c r="G57">
        <v>2016</v>
      </c>
      <c r="H57">
        <v>1</v>
      </c>
      <c r="I57">
        <v>3</v>
      </c>
      <c r="J57">
        <v>20.59</v>
      </c>
      <c r="K57">
        <v>78.959999999999994</v>
      </c>
      <c r="L57">
        <v>1380</v>
      </c>
      <c r="M57" s="47">
        <v>15.54</v>
      </c>
      <c r="N57" s="47">
        <v>95.6</v>
      </c>
      <c r="O57" s="47">
        <v>165.5</v>
      </c>
      <c r="P57" s="47">
        <v>228</v>
      </c>
      <c r="Q57" s="47">
        <v>79.7</v>
      </c>
      <c r="R57">
        <v>32</v>
      </c>
      <c r="S57">
        <v>3.9</v>
      </c>
      <c r="T57">
        <v>26.6</v>
      </c>
      <c r="U57">
        <v>8.6999999999999993</v>
      </c>
      <c r="V57">
        <v>48.2</v>
      </c>
      <c r="W57">
        <v>2520</v>
      </c>
      <c r="X57">
        <v>76.400000000000006</v>
      </c>
      <c r="Y57">
        <v>82.4</v>
      </c>
      <c r="Z57">
        <v>0</v>
      </c>
      <c r="AA57">
        <v>0</v>
      </c>
      <c r="AB57">
        <v>0</v>
      </c>
      <c r="AC57">
        <v>0</v>
      </c>
      <c r="AG57">
        <v>69.3</v>
      </c>
      <c r="AH57">
        <v>80.900000000000006</v>
      </c>
    </row>
    <row r="58" spans="1:47">
      <c r="A58">
        <v>621</v>
      </c>
      <c r="B58" t="s">
        <v>3706</v>
      </c>
      <c r="C58" t="s">
        <v>834</v>
      </c>
      <c r="D58" t="s">
        <v>3707</v>
      </c>
      <c r="E58" t="s">
        <v>3708</v>
      </c>
      <c r="F58" s="42">
        <v>42400</v>
      </c>
      <c r="G58">
        <v>2016</v>
      </c>
      <c r="H58">
        <v>1</v>
      </c>
      <c r="I58">
        <v>4</v>
      </c>
      <c r="J58">
        <v>20.59</v>
      </c>
      <c r="K58">
        <v>78.959999999999994</v>
      </c>
      <c r="L58">
        <v>1380</v>
      </c>
      <c r="M58" s="47">
        <v>17.59</v>
      </c>
      <c r="N58" s="47">
        <v>166.2</v>
      </c>
      <c r="O58" s="47">
        <v>110.7</v>
      </c>
      <c r="P58" s="47">
        <v>145</v>
      </c>
      <c r="Q58" s="47">
        <v>82</v>
      </c>
      <c r="R58">
        <v>35.1</v>
      </c>
      <c r="S58">
        <v>1.7</v>
      </c>
      <c r="T58">
        <v>54.1</v>
      </c>
      <c r="U58">
        <v>13.9</v>
      </c>
      <c r="V58">
        <v>51</v>
      </c>
      <c r="W58">
        <v>2520</v>
      </c>
      <c r="X58">
        <v>67.900000000000006</v>
      </c>
      <c r="Y58">
        <v>74.2</v>
      </c>
      <c r="Z58">
        <v>0</v>
      </c>
      <c r="AA58">
        <v>0</v>
      </c>
      <c r="AB58">
        <v>1</v>
      </c>
      <c r="AC58">
        <v>1</v>
      </c>
      <c r="AG58">
        <v>70.2</v>
      </c>
      <c r="AH58">
        <v>68.7</v>
      </c>
    </row>
    <row r="59" spans="1:47">
      <c r="A59">
        <v>622</v>
      </c>
      <c r="B59" t="s">
        <v>3706</v>
      </c>
      <c r="C59" t="s">
        <v>834</v>
      </c>
      <c r="D59" t="s">
        <v>3707</v>
      </c>
      <c r="E59" t="s">
        <v>3708</v>
      </c>
      <c r="F59" s="42">
        <v>42407</v>
      </c>
      <c r="G59">
        <v>2016</v>
      </c>
      <c r="H59">
        <v>2</v>
      </c>
      <c r="I59">
        <v>5</v>
      </c>
      <c r="J59">
        <v>20.59</v>
      </c>
      <c r="K59">
        <v>78.959999999999994</v>
      </c>
      <c r="L59">
        <v>1380</v>
      </c>
      <c r="M59" s="47">
        <v>18.649999999999999</v>
      </c>
      <c r="N59" s="47">
        <v>137</v>
      </c>
      <c r="O59" s="47">
        <v>63.5</v>
      </c>
      <c r="P59" s="47">
        <v>71</v>
      </c>
      <c r="Q59" s="47">
        <v>78.900000000000006</v>
      </c>
      <c r="R59">
        <v>32</v>
      </c>
      <c r="S59">
        <v>3.6</v>
      </c>
      <c r="T59">
        <v>19.7</v>
      </c>
      <c r="U59">
        <v>24.2</v>
      </c>
      <c r="V59">
        <v>51.2</v>
      </c>
      <c r="W59">
        <v>2524</v>
      </c>
      <c r="X59">
        <v>62</v>
      </c>
      <c r="Y59">
        <v>94.9</v>
      </c>
      <c r="Z59">
        <v>1</v>
      </c>
      <c r="AA59">
        <v>0</v>
      </c>
      <c r="AB59">
        <v>0</v>
      </c>
      <c r="AC59">
        <v>1</v>
      </c>
      <c r="AG59">
        <v>66.2</v>
      </c>
      <c r="AH59">
        <v>77.5</v>
      </c>
    </row>
    <row r="60" spans="1:47">
      <c r="A60">
        <v>623</v>
      </c>
      <c r="B60" t="s">
        <v>3706</v>
      </c>
      <c r="C60" t="s">
        <v>834</v>
      </c>
      <c r="D60" t="s">
        <v>3707</v>
      </c>
      <c r="E60" t="s">
        <v>3708</v>
      </c>
      <c r="F60" s="42">
        <v>42414</v>
      </c>
      <c r="G60">
        <v>2016</v>
      </c>
      <c r="H60">
        <v>2</v>
      </c>
      <c r="I60">
        <v>6</v>
      </c>
      <c r="J60">
        <v>20.59</v>
      </c>
      <c r="K60">
        <v>78.959999999999994</v>
      </c>
      <c r="L60">
        <v>1380</v>
      </c>
      <c r="M60" s="47">
        <v>15.35</v>
      </c>
      <c r="N60" s="47">
        <v>187.6</v>
      </c>
      <c r="O60" s="47">
        <v>112.2</v>
      </c>
      <c r="P60" s="47">
        <v>159</v>
      </c>
      <c r="Q60" s="47">
        <v>71.099999999999994</v>
      </c>
      <c r="R60">
        <v>32.4</v>
      </c>
      <c r="S60">
        <v>4.5999999999999996</v>
      </c>
      <c r="T60">
        <v>32.9</v>
      </c>
      <c r="U60">
        <v>3.7</v>
      </c>
      <c r="V60">
        <v>52.6</v>
      </c>
      <c r="W60">
        <v>2524</v>
      </c>
      <c r="X60">
        <v>65.8</v>
      </c>
      <c r="Y60">
        <v>94.4</v>
      </c>
      <c r="Z60">
        <v>0</v>
      </c>
      <c r="AA60">
        <v>0</v>
      </c>
      <c r="AB60">
        <v>0</v>
      </c>
      <c r="AC60">
        <v>0</v>
      </c>
      <c r="AG60">
        <v>63.7</v>
      </c>
      <c r="AH60">
        <v>72.400000000000006</v>
      </c>
    </row>
    <row r="61" spans="1:47">
      <c r="A61">
        <v>624</v>
      </c>
      <c r="B61" t="s">
        <v>3706</v>
      </c>
      <c r="C61" t="s">
        <v>834</v>
      </c>
      <c r="D61" t="s">
        <v>3707</v>
      </c>
      <c r="E61" t="s">
        <v>3708</v>
      </c>
      <c r="F61" s="42">
        <v>42421</v>
      </c>
      <c r="G61">
        <v>2016</v>
      </c>
      <c r="H61">
        <v>2</v>
      </c>
      <c r="I61">
        <v>7</v>
      </c>
      <c r="J61">
        <v>20.59</v>
      </c>
      <c r="K61">
        <v>78.959999999999994</v>
      </c>
      <c r="L61">
        <v>1380</v>
      </c>
      <c r="M61" s="47">
        <v>19.25</v>
      </c>
      <c r="N61" s="47">
        <v>110.1</v>
      </c>
      <c r="O61" s="47">
        <v>109.1</v>
      </c>
      <c r="P61" s="47">
        <v>166</v>
      </c>
      <c r="Q61" s="47">
        <v>86</v>
      </c>
      <c r="R61">
        <v>33.4</v>
      </c>
      <c r="S61">
        <v>0</v>
      </c>
      <c r="T61">
        <v>30.8</v>
      </c>
      <c r="U61">
        <v>12.7</v>
      </c>
      <c r="V61">
        <v>54.8</v>
      </c>
      <c r="W61">
        <v>2524</v>
      </c>
      <c r="X61">
        <v>73.5</v>
      </c>
      <c r="Y61">
        <v>78.400000000000006</v>
      </c>
      <c r="Z61">
        <v>0</v>
      </c>
      <c r="AA61">
        <v>0</v>
      </c>
      <c r="AB61">
        <v>0</v>
      </c>
      <c r="AC61">
        <v>0</v>
      </c>
      <c r="AG61">
        <v>65.2</v>
      </c>
      <c r="AH61">
        <v>70.099999999999994</v>
      </c>
    </row>
    <row r="62" spans="1:47">
      <c r="A62">
        <v>625</v>
      </c>
      <c r="B62" t="s">
        <v>3706</v>
      </c>
      <c r="C62" t="s">
        <v>834</v>
      </c>
      <c r="D62" t="s">
        <v>3707</v>
      </c>
      <c r="E62" t="s">
        <v>3708</v>
      </c>
      <c r="F62" s="42">
        <v>42428</v>
      </c>
      <c r="G62">
        <v>2016</v>
      </c>
      <c r="H62">
        <v>2</v>
      </c>
      <c r="I62">
        <v>8</v>
      </c>
      <c r="J62">
        <v>20.59</v>
      </c>
      <c r="K62">
        <v>78.959999999999994</v>
      </c>
      <c r="L62">
        <v>1380</v>
      </c>
      <c r="M62" s="47">
        <v>17.16</v>
      </c>
      <c r="N62" s="47">
        <v>177.6</v>
      </c>
      <c r="O62" s="47">
        <v>51.4</v>
      </c>
      <c r="P62" s="47">
        <v>68</v>
      </c>
      <c r="Q62" s="47">
        <v>68.400000000000006</v>
      </c>
      <c r="R62">
        <v>36.1</v>
      </c>
      <c r="S62">
        <v>5.3</v>
      </c>
      <c r="T62">
        <v>52.3</v>
      </c>
      <c r="U62">
        <v>6.5</v>
      </c>
      <c r="V62">
        <v>48</v>
      </c>
      <c r="W62">
        <v>2524</v>
      </c>
      <c r="X62">
        <v>66.400000000000006</v>
      </c>
      <c r="Y62">
        <v>84.7</v>
      </c>
      <c r="Z62">
        <v>0</v>
      </c>
      <c r="AA62">
        <v>0</v>
      </c>
      <c r="AB62">
        <v>1</v>
      </c>
      <c r="AC62">
        <v>1</v>
      </c>
      <c r="AG62">
        <v>69.099999999999994</v>
      </c>
      <c r="AH62">
        <v>72.7</v>
      </c>
    </row>
    <row r="63" spans="1:47">
      <c r="A63">
        <v>626</v>
      </c>
      <c r="B63" t="s">
        <v>3706</v>
      </c>
      <c r="C63" t="s">
        <v>834</v>
      </c>
      <c r="D63" t="s">
        <v>3707</v>
      </c>
      <c r="E63" t="s">
        <v>3708</v>
      </c>
      <c r="F63" s="42">
        <v>42435</v>
      </c>
      <c r="G63">
        <v>2016</v>
      </c>
      <c r="H63">
        <v>3</v>
      </c>
      <c r="I63">
        <v>9</v>
      </c>
      <c r="J63">
        <v>20.59</v>
      </c>
      <c r="K63">
        <v>78.959999999999994</v>
      </c>
      <c r="L63">
        <v>1380</v>
      </c>
      <c r="M63" s="47">
        <v>18.190000000000001</v>
      </c>
      <c r="N63" s="47">
        <v>115.3</v>
      </c>
      <c r="O63" s="47">
        <v>86.1</v>
      </c>
      <c r="P63" s="47">
        <v>154</v>
      </c>
      <c r="Q63" s="47">
        <v>71.8</v>
      </c>
      <c r="R63">
        <v>22.5</v>
      </c>
      <c r="S63">
        <v>7.4</v>
      </c>
      <c r="T63">
        <v>20.399999999999999</v>
      </c>
      <c r="U63">
        <v>12.2</v>
      </c>
      <c r="V63">
        <v>49.3</v>
      </c>
      <c r="W63">
        <v>2528</v>
      </c>
      <c r="X63">
        <v>69.099999999999994</v>
      </c>
      <c r="Y63">
        <v>98.8</v>
      </c>
      <c r="Z63">
        <v>0</v>
      </c>
      <c r="AA63">
        <v>0</v>
      </c>
      <c r="AB63">
        <v>0</v>
      </c>
      <c r="AC63">
        <v>0</v>
      </c>
      <c r="AG63">
        <v>68</v>
      </c>
      <c r="AH63">
        <v>74.599999999999994</v>
      </c>
    </row>
    <row r="64" spans="1:47">
      <c r="A64">
        <v>627</v>
      </c>
      <c r="B64" t="s">
        <v>3706</v>
      </c>
      <c r="C64" t="s">
        <v>834</v>
      </c>
      <c r="D64" t="s">
        <v>3707</v>
      </c>
      <c r="E64" t="s">
        <v>3708</v>
      </c>
      <c r="F64" s="42">
        <v>42442</v>
      </c>
      <c r="G64">
        <v>2016</v>
      </c>
      <c r="H64">
        <v>3</v>
      </c>
      <c r="I64">
        <v>10</v>
      </c>
      <c r="J64">
        <v>20.59</v>
      </c>
      <c r="K64">
        <v>78.959999999999994</v>
      </c>
      <c r="L64">
        <v>1380</v>
      </c>
      <c r="M64" s="47">
        <v>17.989999999999998</v>
      </c>
      <c r="N64" s="47">
        <v>81.2</v>
      </c>
      <c r="O64" s="47">
        <v>98.5</v>
      </c>
      <c r="P64" s="47">
        <v>174</v>
      </c>
      <c r="Q64" s="47">
        <v>94</v>
      </c>
      <c r="R64">
        <v>40.700000000000003</v>
      </c>
      <c r="S64">
        <v>6.4</v>
      </c>
      <c r="T64">
        <v>25.7</v>
      </c>
      <c r="U64">
        <v>13.7</v>
      </c>
      <c r="V64">
        <v>52.2</v>
      </c>
      <c r="W64">
        <v>2528</v>
      </c>
      <c r="X64">
        <v>70.8</v>
      </c>
      <c r="Y64">
        <v>89.3</v>
      </c>
      <c r="Z64">
        <v>1</v>
      </c>
      <c r="AA64">
        <v>0</v>
      </c>
      <c r="AB64">
        <v>0</v>
      </c>
      <c r="AC64">
        <v>1</v>
      </c>
      <c r="AG64">
        <v>76.5</v>
      </c>
      <c r="AH64">
        <v>74.5</v>
      </c>
    </row>
    <row r="65" spans="1:41">
      <c r="A65">
        <v>628</v>
      </c>
      <c r="B65" t="s">
        <v>3706</v>
      </c>
      <c r="C65" t="s">
        <v>834</v>
      </c>
      <c r="D65" t="s">
        <v>3707</v>
      </c>
      <c r="E65" t="s">
        <v>3708</v>
      </c>
      <c r="F65" s="42">
        <v>42449</v>
      </c>
      <c r="G65">
        <v>2016</v>
      </c>
      <c r="H65">
        <v>3</v>
      </c>
      <c r="I65">
        <v>11</v>
      </c>
      <c r="J65">
        <v>20.59</v>
      </c>
      <c r="K65">
        <v>78.959999999999994</v>
      </c>
      <c r="L65">
        <v>1380</v>
      </c>
      <c r="M65" s="47">
        <v>18.28</v>
      </c>
      <c r="N65" s="47">
        <v>72</v>
      </c>
      <c r="O65" s="47">
        <v>86.8</v>
      </c>
      <c r="P65" s="47">
        <v>98</v>
      </c>
      <c r="Q65" s="47">
        <v>84.6</v>
      </c>
      <c r="R65">
        <v>27.7</v>
      </c>
      <c r="S65">
        <v>8</v>
      </c>
      <c r="T65">
        <v>23.1</v>
      </c>
      <c r="U65">
        <v>30.3</v>
      </c>
      <c r="V65">
        <v>48.1</v>
      </c>
      <c r="W65">
        <v>2528</v>
      </c>
      <c r="X65">
        <v>76</v>
      </c>
      <c r="Y65">
        <v>83.9</v>
      </c>
      <c r="Z65">
        <v>2</v>
      </c>
      <c r="AA65">
        <v>0</v>
      </c>
      <c r="AB65">
        <v>0</v>
      </c>
      <c r="AC65">
        <v>2</v>
      </c>
      <c r="AG65">
        <v>61.7</v>
      </c>
      <c r="AH65">
        <v>64.8</v>
      </c>
    </row>
    <row r="66" spans="1:41" ht="15" thickBot="1">
      <c r="A66">
        <v>629</v>
      </c>
      <c r="B66" t="s">
        <v>3706</v>
      </c>
      <c r="C66" t="s">
        <v>834</v>
      </c>
      <c r="D66" t="s">
        <v>3707</v>
      </c>
      <c r="E66" t="s">
        <v>3708</v>
      </c>
      <c r="F66" s="42">
        <v>42456</v>
      </c>
      <c r="G66">
        <v>2016</v>
      </c>
      <c r="H66">
        <v>3</v>
      </c>
      <c r="I66">
        <v>12</v>
      </c>
      <c r="J66">
        <v>20.59</v>
      </c>
      <c r="K66">
        <v>78.959999999999994</v>
      </c>
      <c r="L66">
        <v>1380</v>
      </c>
      <c r="M66" s="47">
        <v>20.5</v>
      </c>
      <c r="N66" s="47">
        <v>100.1</v>
      </c>
      <c r="O66" s="47">
        <v>85.1</v>
      </c>
      <c r="P66" s="47">
        <v>117</v>
      </c>
      <c r="Q66" s="47">
        <v>82.7</v>
      </c>
      <c r="R66">
        <v>21</v>
      </c>
      <c r="S66">
        <v>45.8</v>
      </c>
      <c r="T66">
        <v>30</v>
      </c>
      <c r="U66">
        <v>16.8</v>
      </c>
      <c r="V66">
        <v>49.7</v>
      </c>
      <c r="W66">
        <v>2528</v>
      </c>
      <c r="X66">
        <v>69.3</v>
      </c>
      <c r="Y66">
        <v>95.4</v>
      </c>
      <c r="Z66">
        <v>0</v>
      </c>
      <c r="AA66">
        <v>0</v>
      </c>
      <c r="AB66">
        <v>0</v>
      </c>
      <c r="AC66">
        <v>0</v>
      </c>
      <c r="AG66">
        <v>74.3</v>
      </c>
      <c r="AH66">
        <v>69.400000000000006</v>
      </c>
    </row>
    <row r="67" spans="1:41">
      <c r="A67">
        <v>630</v>
      </c>
      <c r="B67" t="s">
        <v>3706</v>
      </c>
      <c r="C67" t="s">
        <v>834</v>
      </c>
      <c r="D67" t="s">
        <v>3707</v>
      </c>
      <c r="E67" t="s">
        <v>3708</v>
      </c>
      <c r="F67" s="42">
        <v>42463</v>
      </c>
      <c r="G67">
        <v>2016</v>
      </c>
      <c r="H67">
        <v>4</v>
      </c>
      <c r="I67">
        <v>13</v>
      </c>
      <c r="J67">
        <v>20.59</v>
      </c>
      <c r="K67">
        <v>78.959999999999994</v>
      </c>
      <c r="L67">
        <v>1380</v>
      </c>
      <c r="M67" s="47">
        <v>20.11</v>
      </c>
      <c r="N67" s="47">
        <v>182.8</v>
      </c>
      <c r="O67" s="47">
        <v>97.7</v>
      </c>
      <c r="P67" s="47">
        <v>136</v>
      </c>
      <c r="Q67" s="47">
        <v>94</v>
      </c>
      <c r="R67">
        <v>29.6</v>
      </c>
      <c r="S67">
        <v>37.5</v>
      </c>
      <c r="T67">
        <v>22.3</v>
      </c>
      <c r="U67">
        <v>18</v>
      </c>
      <c r="V67">
        <v>53.5</v>
      </c>
      <c r="W67">
        <v>2532</v>
      </c>
      <c r="X67">
        <v>73.2</v>
      </c>
      <c r="Y67">
        <v>92.6</v>
      </c>
      <c r="Z67">
        <v>1</v>
      </c>
      <c r="AA67">
        <v>0</v>
      </c>
      <c r="AB67">
        <v>0</v>
      </c>
      <c r="AC67">
        <v>1</v>
      </c>
      <c r="AG67" s="163">
        <v>67.099999999999994</v>
      </c>
      <c r="AH67">
        <v>70.5</v>
      </c>
    </row>
    <row r="68" spans="1:41">
      <c r="A68">
        <v>631</v>
      </c>
      <c r="B68" t="s">
        <v>3706</v>
      </c>
      <c r="C68" t="s">
        <v>834</v>
      </c>
      <c r="D68" t="s">
        <v>3707</v>
      </c>
      <c r="E68" t="s">
        <v>3708</v>
      </c>
      <c r="F68" s="42">
        <v>42470</v>
      </c>
      <c r="G68">
        <v>2016</v>
      </c>
      <c r="H68">
        <v>4</v>
      </c>
      <c r="I68">
        <v>14</v>
      </c>
      <c r="J68">
        <v>20.59</v>
      </c>
      <c r="K68">
        <v>78.959999999999994</v>
      </c>
      <c r="L68">
        <v>1380</v>
      </c>
      <c r="M68" s="47">
        <v>17</v>
      </c>
      <c r="N68" s="47">
        <v>194.6</v>
      </c>
      <c r="O68" s="47">
        <v>69.8</v>
      </c>
      <c r="P68" s="47">
        <v>96</v>
      </c>
      <c r="Q68" s="47">
        <v>88.6</v>
      </c>
      <c r="R68">
        <v>29.8</v>
      </c>
      <c r="S68">
        <v>3.1</v>
      </c>
      <c r="T68">
        <v>28.9</v>
      </c>
      <c r="U68">
        <v>12</v>
      </c>
      <c r="V68">
        <v>52.9</v>
      </c>
      <c r="W68">
        <v>2532</v>
      </c>
      <c r="X68">
        <v>74.3</v>
      </c>
      <c r="Y68">
        <v>90</v>
      </c>
      <c r="Z68">
        <v>0</v>
      </c>
      <c r="AA68">
        <v>0</v>
      </c>
      <c r="AB68">
        <v>0</v>
      </c>
      <c r="AC68">
        <v>0</v>
      </c>
      <c r="AG68">
        <v>61.9</v>
      </c>
      <c r="AH68">
        <v>64.599999999999994</v>
      </c>
    </row>
    <row r="69" spans="1:41">
      <c r="A69">
        <v>632</v>
      </c>
      <c r="B69" t="s">
        <v>3706</v>
      </c>
      <c r="C69" t="s">
        <v>834</v>
      </c>
      <c r="D69" t="s">
        <v>3707</v>
      </c>
      <c r="E69" t="s">
        <v>3708</v>
      </c>
      <c r="F69" s="42">
        <v>42477</v>
      </c>
      <c r="G69">
        <v>2016</v>
      </c>
      <c r="H69">
        <v>4</v>
      </c>
      <c r="I69">
        <v>15</v>
      </c>
      <c r="J69">
        <v>20.59</v>
      </c>
      <c r="K69">
        <v>78.959999999999994</v>
      </c>
      <c r="L69">
        <v>1380</v>
      </c>
      <c r="M69" s="47">
        <v>22.27</v>
      </c>
      <c r="N69" s="47">
        <v>99.6</v>
      </c>
      <c r="O69" s="47">
        <v>94.2</v>
      </c>
      <c r="P69" s="47">
        <v>144</v>
      </c>
      <c r="Q69" s="47">
        <v>73.3</v>
      </c>
      <c r="R69">
        <v>27.9</v>
      </c>
      <c r="S69">
        <v>19.3</v>
      </c>
      <c r="T69">
        <v>19.8</v>
      </c>
      <c r="U69">
        <v>17.600000000000001</v>
      </c>
      <c r="V69">
        <v>48.5</v>
      </c>
      <c r="W69">
        <v>2532</v>
      </c>
      <c r="X69">
        <v>71.099999999999994</v>
      </c>
      <c r="Y69">
        <v>95</v>
      </c>
      <c r="Z69">
        <v>0</v>
      </c>
      <c r="AA69">
        <v>0</v>
      </c>
      <c r="AB69">
        <v>0</v>
      </c>
      <c r="AC69">
        <v>0</v>
      </c>
      <c r="AG69">
        <v>76.599999999999994</v>
      </c>
      <c r="AH69">
        <v>60.8</v>
      </c>
    </row>
    <row r="70" spans="1:41">
      <c r="A70">
        <v>633</v>
      </c>
      <c r="B70" t="s">
        <v>3706</v>
      </c>
      <c r="C70" t="s">
        <v>834</v>
      </c>
      <c r="D70" t="s">
        <v>3707</v>
      </c>
      <c r="E70" t="s">
        <v>3708</v>
      </c>
      <c r="F70" s="42">
        <v>42484</v>
      </c>
      <c r="G70">
        <v>2016</v>
      </c>
      <c r="H70">
        <v>4</v>
      </c>
      <c r="I70">
        <v>16</v>
      </c>
      <c r="J70">
        <v>20.59</v>
      </c>
      <c r="K70">
        <v>78.959999999999994</v>
      </c>
      <c r="L70">
        <v>1380</v>
      </c>
      <c r="M70" s="47">
        <v>18.25</v>
      </c>
      <c r="N70" s="47">
        <v>131.1</v>
      </c>
      <c r="O70" s="47">
        <v>128.4</v>
      </c>
      <c r="P70" s="47">
        <v>202</v>
      </c>
      <c r="Q70" s="47">
        <v>107.5</v>
      </c>
      <c r="R70">
        <v>29.7</v>
      </c>
      <c r="S70">
        <v>6.9</v>
      </c>
      <c r="T70">
        <v>23.4</v>
      </c>
      <c r="U70">
        <v>12.4</v>
      </c>
      <c r="V70">
        <v>50</v>
      </c>
      <c r="W70">
        <v>2532</v>
      </c>
      <c r="X70">
        <v>66.099999999999994</v>
      </c>
      <c r="Y70">
        <v>89.9</v>
      </c>
      <c r="Z70">
        <v>1</v>
      </c>
      <c r="AA70">
        <v>0</v>
      </c>
      <c r="AB70">
        <v>0</v>
      </c>
      <c r="AC70">
        <v>1</v>
      </c>
      <c r="AG70">
        <v>70.900000000000006</v>
      </c>
      <c r="AH70">
        <v>67.2</v>
      </c>
    </row>
    <row r="71" spans="1:41">
      <c r="A71">
        <v>634</v>
      </c>
      <c r="B71" t="s">
        <v>3706</v>
      </c>
      <c r="C71" t="s">
        <v>834</v>
      </c>
      <c r="D71" t="s">
        <v>3707</v>
      </c>
      <c r="E71" t="s">
        <v>3708</v>
      </c>
      <c r="F71" s="42">
        <v>42491</v>
      </c>
      <c r="G71">
        <v>2016</v>
      </c>
      <c r="H71">
        <v>5</v>
      </c>
      <c r="I71">
        <v>17</v>
      </c>
      <c r="J71">
        <v>20.59</v>
      </c>
      <c r="K71">
        <v>78.959999999999994</v>
      </c>
      <c r="L71">
        <v>1380</v>
      </c>
      <c r="M71" s="47">
        <v>23.43</v>
      </c>
      <c r="N71" s="47">
        <v>149.9</v>
      </c>
      <c r="O71" s="47">
        <v>82.1</v>
      </c>
      <c r="P71" s="47">
        <v>110</v>
      </c>
      <c r="Q71" s="47">
        <v>75.099999999999994</v>
      </c>
      <c r="R71">
        <v>21.9</v>
      </c>
      <c r="S71">
        <v>46</v>
      </c>
      <c r="T71">
        <v>27.4</v>
      </c>
      <c r="U71">
        <v>23.1</v>
      </c>
      <c r="V71">
        <v>49.6</v>
      </c>
      <c r="W71">
        <v>2536</v>
      </c>
      <c r="X71">
        <v>73.900000000000006</v>
      </c>
      <c r="Y71">
        <v>95.8</v>
      </c>
      <c r="Z71">
        <v>0</v>
      </c>
      <c r="AA71">
        <v>0</v>
      </c>
      <c r="AB71">
        <v>0</v>
      </c>
      <c r="AC71">
        <v>0</v>
      </c>
      <c r="AG71">
        <v>65.7</v>
      </c>
      <c r="AH71">
        <v>75.400000000000006</v>
      </c>
    </row>
    <row r="72" spans="1:41" ht="15" thickBot="1">
      <c r="A72">
        <v>635</v>
      </c>
      <c r="B72" t="s">
        <v>3706</v>
      </c>
      <c r="C72" t="s">
        <v>834</v>
      </c>
      <c r="D72" t="s">
        <v>3707</v>
      </c>
      <c r="E72" t="s">
        <v>3708</v>
      </c>
      <c r="F72" s="42">
        <v>42498</v>
      </c>
      <c r="G72">
        <v>2016</v>
      </c>
      <c r="H72">
        <v>5</v>
      </c>
      <c r="I72">
        <v>18</v>
      </c>
      <c r="J72">
        <v>20.59</v>
      </c>
      <c r="K72">
        <v>78.959999999999994</v>
      </c>
      <c r="L72">
        <v>1380</v>
      </c>
      <c r="M72" s="47">
        <v>21.23</v>
      </c>
      <c r="N72" s="47">
        <v>90.9</v>
      </c>
      <c r="O72" s="47">
        <v>92</v>
      </c>
      <c r="P72" s="47">
        <v>138</v>
      </c>
      <c r="Q72" s="47">
        <v>72.900000000000006</v>
      </c>
      <c r="R72">
        <v>38.700000000000003</v>
      </c>
      <c r="S72">
        <v>18.399999999999999</v>
      </c>
      <c r="T72">
        <v>21.7</v>
      </c>
      <c r="U72">
        <v>29.6</v>
      </c>
      <c r="V72">
        <v>50.6</v>
      </c>
      <c r="W72">
        <v>2536</v>
      </c>
      <c r="X72">
        <v>78.3</v>
      </c>
      <c r="Y72">
        <v>92.4</v>
      </c>
      <c r="Z72">
        <v>1</v>
      </c>
      <c r="AA72">
        <v>0</v>
      </c>
      <c r="AB72">
        <v>0</v>
      </c>
      <c r="AC72">
        <v>1</v>
      </c>
      <c r="AG72" s="160">
        <v>71.599999999999994</v>
      </c>
      <c r="AH72" s="160">
        <v>62.9</v>
      </c>
    </row>
    <row r="73" spans="1:41">
      <c r="A73">
        <v>636</v>
      </c>
      <c r="B73" t="s">
        <v>3706</v>
      </c>
      <c r="C73" t="s">
        <v>834</v>
      </c>
      <c r="D73" t="s">
        <v>3707</v>
      </c>
      <c r="E73" t="s">
        <v>3708</v>
      </c>
      <c r="F73" s="42">
        <v>42505</v>
      </c>
      <c r="G73">
        <v>2016</v>
      </c>
      <c r="H73">
        <v>5</v>
      </c>
      <c r="I73">
        <v>19</v>
      </c>
      <c r="J73">
        <v>20.59</v>
      </c>
      <c r="K73">
        <v>78.959999999999994</v>
      </c>
      <c r="L73">
        <v>1380</v>
      </c>
      <c r="M73" s="47">
        <v>17.829999999999998</v>
      </c>
      <c r="N73" s="47">
        <v>112.6</v>
      </c>
      <c r="O73" s="47">
        <v>97.9</v>
      </c>
      <c r="P73" s="47">
        <v>132</v>
      </c>
      <c r="Q73" s="47">
        <v>56.8</v>
      </c>
      <c r="R73">
        <v>33.700000000000003</v>
      </c>
      <c r="S73">
        <v>5.5</v>
      </c>
      <c r="T73">
        <v>21.9</v>
      </c>
      <c r="U73">
        <v>2.2999999999999998</v>
      </c>
      <c r="V73">
        <v>51.5</v>
      </c>
      <c r="W73">
        <v>2536</v>
      </c>
      <c r="X73">
        <v>73.099999999999994</v>
      </c>
      <c r="Y73">
        <v>88.6</v>
      </c>
      <c r="Z73">
        <v>0</v>
      </c>
      <c r="AA73">
        <v>0</v>
      </c>
      <c r="AB73">
        <v>0</v>
      </c>
      <c r="AC73">
        <v>0</v>
      </c>
      <c r="AG73">
        <v>65.2</v>
      </c>
      <c r="AH73">
        <v>62.8</v>
      </c>
    </row>
    <row r="74" spans="1:41" ht="15" thickBot="1">
      <c r="A74">
        <v>637</v>
      </c>
      <c r="B74" t="s">
        <v>3706</v>
      </c>
      <c r="C74" t="s">
        <v>834</v>
      </c>
      <c r="D74" t="s">
        <v>3707</v>
      </c>
      <c r="E74" t="s">
        <v>3708</v>
      </c>
      <c r="F74" s="42">
        <v>42512</v>
      </c>
      <c r="G74">
        <v>2016</v>
      </c>
      <c r="H74">
        <v>5</v>
      </c>
      <c r="I74">
        <v>20</v>
      </c>
      <c r="J74">
        <v>20.59</v>
      </c>
      <c r="K74">
        <v>78.959999999999994</v>
      </c>
      <c r="L74">
        <v>1380</v>
      </c>
      <c r="M74" s="47">
        <v>21.43</v>
      </c>
      <c r="N74" s="47">
        <v>84.2</v>
      </c>
      <c r="O74" s="47">
        <v>97.9</v>
      </c>
      <c r="P74" s="47">
        <v>152</v>
      </c>
      <c r="Q74" s="47">
        <v>104.4</v>
      </c>
      <c r="R74">
        <v>23.2</v>
      </c>
      <c r="S74">
        <v>34.1</v>
      </c>
      <c r="T74">
        <v>29.3</v>
      </c>
      <c r="U74">
        <v>14.7</v>
      </c>
      <c r="V74">
        <v>48.6</v>
      </c>
      <c r="W74">
        <v>2536</v>
      </c>
      <c r="X74">
        <v>76.400000000000006</v>
      </c>
      <c r="Y74">
        <v>82.1</v>
      </c>
      <c r="Z74">
        <v>0</v>
      </c>
      <c r="AA74">
        <v>0</v>
      </c>
      <c r="AB74">
        <v>0</v>
      </c>
      <c r="AC74">
        <v>0</v>
      </c>
    </row>
    <row r="75" spans="1:41">
      <c r="A75">
        <v>638</v>
      </c>
      <c r="B75" t="s">
        <v>3706</v>
      </c>
      <c r="C75" t="s">
        <v>834</v>
      </c>
      <c r="D75" t="s">
        <v>3707</v>
      </c>
      <c r="E75" t="s">
        <v>3708</v>
      </c>
      <c r="F75" s="42">
        <v>42519</v>
      </c>
      <c r="G75">
        <v>2016</v>
      </c>
      <c r="H75">
        <v>5</v>
      </c>
      <c r="I75">
        <v>21</v>
      </c>
      <c r="J75">
        <v>20.59</v>
      </c>
      <c r="K75">
        <v>78.959999999999994</v>
      </c>
      <c r="L75">
        <v>1380</v>
      </c>
      <c r="M75" s="47">
        <v>16.3</v>
      </c>
      <c r="N75" s="47">
        <v>42.1</v>
      </c>
      <c r="O75" s="47">
        <v>145.4</v>
      </c>
      <c r="P75" s="47">
        <v>224</v>
      </c>
      <c r="Q75" s="47">
        <v>104.8</v>
      </c>
      <c r="R75">
        <v>38.6</v>
      </c>
      <c r="S75">
        <v>2.8</v>
      </c>
      <c r="T75">
        <v>12.6</v>
      </c>
      <c r="U75">
        <v>13</v>
      </c>
      <c r="V75">
        <v>51.6</v>
      </c>
      <c r="W75">
        <v>2536</v>
      </c>
      <c r="X75">
        <v>68.599999999999994</v>
      </c>
      <c r="Y75">
        <v>84.3</v>
      </c>
      <c r="Z75">
        <v>0</v>
      </c>
      <c r="AA75">
        <v>0</v>
      </c>
      <c r="AB75">
        <v>0</v>
      </c>
      <c r="AC75">
        <v>0</v>
      </c>
      <c r="AG75" s="161"/>
      <c r="AH75" s="161"/>
      <c r="AI75" s="161"/>
      <c r="AJ75" s="161"/>
      <c r="AK75" s="161"/>
      <c r="AL75" s="161"/>
    </row>
    <row r="76" spans="1:41">
      <c r="A76">
        <v>639</v>
      </c>
      <c r="B76" t="s">
        <v>3706</v>
      </c>
      <c r="C76" t="s">
        <v>834</v>
      </c>
      <c r="D76" t="s">
        <v>3707</v>
      </c>
      <c r="E76" t="s">
        <v>3708</v>
      </c>
      <c r="F76" s="42">
        <v>42526</v>
      </c>
      <c r="G76">
        <v>2016</v>
      </c>
      <c r="H76">
        <v>6</v>
      </c>
      <c r="I76">
        <v>22</v>
      </c>
      <c r="J76">
        <v>20.59</v>
      </c>
      <c r="K76">
        <v>78.959999999999994</v>
      </c>
      <c r="L76">
        <v>1380</v>
      </c>
      <c r="M76" s="47">
        <v>21</v>
      </c>
      <c r="N76" s="47">
        <v>125.5</v>
      </c>
      <c r="O76" s="47">
        <v>70.2</v>
      </c>
      <c r="P76" s="47">
        <v>93</v>
      </c>
      <c r="Q76" s="47">
        <v>78</v>
      </c>
      <c r="R76">
        <v>28.5</v>
      </c>
      <c r="S76">
        <v>47.5</v>
      </c>
      <c r="T76">
        <v>30.1</v>
      </c>
      <c r="U76">
        <v>17.8</v>
      </c>
      <c r="V76">
        <v>51.8</v>
      </c>
      <c r="W76">
        <v>2540</v>
      </c>
      <c r="X76">
        <v>68.3</v>
      </c>
      <c r="Y76">
        <v>94.8</v>
      </c>
      <c r="Z76">
        <v>0</v>
      </c>
      <c r="AA76">
        <v>0</v>
      </c>
      <c r="AB76">
        <v>0</v>
      </c>
      <c r="AC76">
        <v>0</v>
      </c>
      <c r="AG76">
        <f>AVERAGE(_xlfn.ANCHORARRAY(AG22))</f>
        <v>69.299999999999983</v>
      </c>
      <c r="AH76">
        <f>AVERAGE(_xlfn.ANCHORARRAY(AH22))</f>
        <v>69.667307692307702</v>
      </c>
    </row>
    <row r="77" spans="1:41">
      <c r="A77">
        <v>640</v>
      </c>
      <c r="B77" t="s">
        <v>3706</v>
      </c>
      <c r="C77" t="s">
        <v>834</v>
      </c>
      <c r="D77" t="s">
        <v>3707</v>
      </c>
      <c r="E77" t="s">
        <v>3708</v>
      </c>
      <c r="F77" s="42">
        <v>42533</v>
      </c>
      <c r="G77">
        <v>2016</v>
      </c>
      <c r="H77">
        <v>6</v>
      </c>
      <c r="I77">
        <v>23</v>
      </c>
      <c r="J77">
        <v>20.59</v>
      </c>
      <c r="K77">
        <v>78.959999999999994</v>
      </c>
      <c r="L77">
        <v>1380</v>
      </c>
      <c r="M77" s="47">
        <v>13.81</v>
      </c>
      <c r="N77" s="47">
        <v>83.9</v>
      </c>
      <c r="O77" s="47">
        <v>141.1</v>
      </c>
      <c r="P77" s="47">
        <v>229</v>
      </c>
      <c r="Q77" s="47">
        <v>81.2</v>
      </c>
      <c r="R77">
        <v>21</v>
      </c>
      <c r="S77">
        <v>8.8000000000000007</v>
      </c>
      <c r="T77">
        <v>19.399999999999999</v>
      </c>
      <c r="U77">
        <v>4.9000000000000004</v>
      </c>
      <c r="V77">
        <v>47.5</v>
      </c>
      <c r="W77">
        <v>2540</v>
      </c>
      <c r="X77">
        <v>66.900000000000006</v>
      </c>
      <c r="Y77">
        <v>98</v>
      </c>
      <c r="Z77">
        <v>0</v>
      </c>
      <c r="AA77">
        <v>0</v>
      </c>
      <c r="AB77">
        <v>0</v>
      </c>
      <c r="AC77">
        <v>0</v>
      </c>
    </row>
    <row r="78" spans="1:41" ht="15" thickBot="1">
      <c r="A78">
        <v>641</v>
      </c>
      <c r="B78" t="s">
        <v>3706</v>
      </c>
      <c r="C78" t="s">
        <v>834</v>
      </c>
      <c r="D78" t="s">
        <v>3707</v>
      </c>
      <c r="E78" t="s">
        <v>3708</v>
      </c>
      <c r="F78" s="42">
        <v>42540</v>
      </c>
      <c r="G78">
        <v>2016</v>
      </c>
      <c r="H78">
        <v>6</v>
      </c>
      <c r="I78">
        <v>24</v>
      </c>
      <c r="J78">
        <v>20.59</v>
      </c>
      <c r="K78">
        <v>78.959999999999994</v>
      </c>
      <c r="L78">
        <v>1380</v>
      </c>
      <c r="M78" s="47">
        <v>16.54</v>
      </c>
      <c r="N78" s="47">
        <v>95.4</v>
      </c>
      <c r="O78" s="47">
        <v>51.7</v>
      </c>
      <c r="P78" s="47">
        <v>44</v>
      </c>
      <c r="Q78" s="47">
        <v>63.3</v>
      </c>
      <c r="R78">
        <v>31.8</v>
      </c>
      <c r="S78">
        <v>1.6</v>
      </c>
      <c r="T78">
        <v>19.600000000000001</v>
      </c>
      <c r="U78">
        <v>10.6</v>
      </c>
      <c r="V78">
        <v>52.2</v>
      </c>
      <c r="W78">
        <v>2540</v>
      </c>
      <c r="X78">
        <v>72.8</v>
      </c>
      <c r="Y78">
        <v>89.3</v>
      </c>
      <c r="Z78">
        <v>0</v>
      </c>
      <c r="AA78">
        <v>0</v>
      </c>
      <c r="AB78">
        <v>0</v>
      </c>
      <c r="AC78">
        <v>0</v>
      </c>
      <c r="AG78" s="160"/>
      <c r="AH78" s="160"/>
      <c r="AI78" s="160"/>
      <c r="AJ78" s="160"/>
      <c r="AK78" s="160"/>
      <c r="AL78" s="160"/>
    </row>
    <row r="79" spans="1:41" ht="15" thickBot="1">
      <c r="A79">
        <v>642</v>
      </c>
      <c r="B79" t="s">
        <v>3706</v>
      </c>
      <c r="C79" t="s">
        <v>834</v>
      </c>
      <c r="D79" t="s">
        <v>3707</v>
      </c>
      <c r="E79" t="s">
        <v>3708</v>
      </c>
      <c r="F79" s="42">
        <v>42547</v>
      </c>
      <c r="G79">
        <v>2016</v>
      </c>
      <c r="H79">
        <v>6</v>
      </c>
      <c r="I79">
        <v>25</v>
      </c>
      <c r="J79">
        <v>20.59</v>
      </c>
      <c r="K79">
        <v>78.959999999999994</v>
      </c>
      <c r="L79">
        <v>1380</v>
      </c>
      <c r="M79" s="47">
        <v>10.95</v>
      </c>
      <c r="N79" s="47">
        <v>132.5</v>
      </c>
      <c r="O79" s="47">
        <v>95.2</v>
      </c>
      <c r="P79" s="47">
        <v>145</v>
      </c>
      <c r="Q79" s="47">
        <v>101.6</v>
      </c>
      <c r="R79">
        <v>22.3</v>
      </c>
      <c r="S79">
        <v>7.4</v>
      </c>
      <c r="T79">
        <v>33.4</v>
      </c>
      <c r="U79">
        <v>0</v>
      </c>
      <c r="V79">
        <v>47.8</v>
      </c>
      <c r="W79">
        <v>2540</v>
      </c>
      <c r="X79">
        <v>74.3</v>
      </c>
      <c r="Y79">
        <v>85</v>
      </c>
      <c r="Z79">
        <v>0</v>
      </c>
      <c r="AA79">
        <v>0</v>
      </c>
      <c r="AB79">
        <v>0</v>
      </c>
      <c r="AC79">
        <v>0</v>
      </c>
    </row>
    <row r="80" spans="1:41">
      <c r="A80">
        <v>643</v>
      </c>
      <c r="B80" t="s">
        <v>3706</v>
      </c>
      <c r="C80" t="s">
        <v>834</v>
      </c>
      <c r="D80" t="s">
        <v>3707</v>
      </c>
      <c r="E80" t="s">
        <v>3708</v>
      </c>
      <c r="F80" s="42">
        <v>42554</v>
      </c>
      <c r="G80">
        <v>2016</v>
      </c>
      <c r="H80">
        <v>7</v>
      </c>
      <c r="I80">
        <v>26</v>
      </c>
      <c r="J80">
        <v>20.59</v>
      </c>
      <c r="K80">
        <v>78.959999999999994</v>
      </c>
      <c r="L80">
        <v>1380</v>
      </c>
      <c r="M80" s="47">
        <v>13.1</v>
      </c>
      <c r="N80" s="47">
        <v>111.9</v>
      </c>
      <c r="O80" s="47">
        <v>136.9</v>
      </c>
      <c r="P80" s="47">
        <v>204</v>
      </c>
      <c r="Q80" s="47">
        <v>103</v>
      </c>
      <c r="R80">
        <v>30.4</v>
      </c>
      <c r="S80">
        <v>7.7</v>
      </c>
      <c r="T80">
        <v>26.1</v>
      </c>
      <c r="U80">
        <v>3.1</v>
      </c>
      <c r="V80">
        <v>46.5</v>
      </c>
      <c r="W80">
        <v>2544</v>
      </c>
      <c r="X80">
        <v>72.099999999999994</v>
      </c>
      <c r="Y80">
        <v>81.900000000000006</v>
      </c>
      <c r="Z80">
        <v>0</v>
      </c>
      <c r="AA80">
        <v>0</v>
      </c>
      <c r="AB80">
        <v>0</v>
      </c>
      <c r="AC80">
        <v>0</v>
      </c>
      <c r="AG80" s="161"/>
      <c r="AH80" s="161"/>
      <c r="AI80" s="161"/>
      <c r="AJ80" s="161"/>
      <c r="AK80" s="161"/>
      <c r="AL80" s="161"/>
      <c r="AM80" s="161"/>
      <c r="AN80" s="161"/>
      <c r="AO80" s="161"/>
    </row>
    <row r="81" spans="1:41">
      <c r="A81">
        <v>644</v>
      </c>
      <c r="B81" t="s">
        <v>3706</v>
      </c>
      <c r="C81" t="s">
        <v>834</v>
      </c>
      <c r="D81" t="s">
        <v>3707</v>
      </c>
      <c r="E81" t="s">
        <v>3708</v>
      </c>
      <c r="F81" s="42">
        <v>42561</v>
      </c>
      <c r="G81">
        <v>2016</v>
      </c>
      <c r="H81">
        <v>7</v>
      </c>
      <c r="I81">
        <v>27</v>
      </c>
      <c r="J81">
        <v>20.59</v>
      </c>
      <c r="K81">
        <v>78.959999999999994</v>
      </c>
      <c r="L81">
        <v>1380</v>
      </c>
      <c r="M81" s="47">
        <v>11.58</v>
      </c>
      <c r="N81" s="47">
        <v>98.4</v>
      </c>
      <c r="O81" s="47">
        <v>122.1</v>
      </c>
      <c r="P81" s="47">
        <v>188</v>
      </c>
      <c r="Q81" s="47">
        <v>75.400000000000006</v>
      </c>
      <c r="R81">
        <v>32.799999999999997</v>
      </c>
      <c r="S81">
        <v>11.1</v>
      </c>
      <c r="T81">
        <v>25.8</v>
      </c>
      <c r="U81">
        <v>0.4</v>
      </c>
      <c r="V81">
        <v>49.5</v>
      </c>
      <c r="W81">
        <v>2544</v>
      </c>
      <c r="X81">
        <v>71</v>
      </c>
      <c r="Y81">
        <v>92.6</v>
      </c>
      <c r="Z81">
        <v>0</v>
      </c>
      <c r="AA81">
        <v>0</v>
      </c>
      <c r="AB81">
        <v>0</v>
      </c>
      <c r="AC81">
        <v>0</v>
      </c>
    </row>
    <row r="82" spans="1:41">
      <c r="A82">
        <v>645</v>
      </c>
      <c r="B82" t="s">
        <v>3706</v>
      </c>
      <c r="C82" t="s">
        <v>834</v>
      </c>
      <c r="D82" t="s">
        <v>3707</v>
      </c>
      <c r="E82" t="s">
        <v>3708</v>
      </c>
      <c r="F82" s="42">
        <v>42568</v>
      </c>
      <c r="G82">
        <v>2016</v>
      </c>
      <c r="H82">
        <v>7</v>
      </c>
      <c r="I82">
        <v>28</v>
      </c>
      <c r="J82">
        <v>20.59</v>
      </c>
      <c r="K82">
        <v>78.959999999999994</v>
      </c>
      <c r="L82">
        <v>1380</v>
      </c>
      <c r="M82" s="47">
        <v>10.37</v>
      </c>
      <c r="N82" s="47">
        <v>139.19999999999999</v>
      </c>
      <c r="O82" s="47">
        <v>57.2</v>
      </c>
      <c r="P82" s="47">
        <v>84</v>
      </c>
      <c r="Q82" s="47">
        <v>55.3</v>
      </c>
      <c r="R82">
        <v>40.4</v>
      </c>
      <c r="S82">
        <v>3.2</v>
      </c>
      <c r="T82">
        <v>17.8</v>
      </c>
      <c r="U82">
        <v>0</v>
      </c>
      <c r="V82">
        <v>50.4</v>
      </c>
      <c r="W82">
        <v>2544</v>
      </c>
      <c r="X82">
        <v>78.7</v>
      </c>
      <c r="Y82">
        <v>93.3</v>
      </c>
      <c r="Z82">
        <v>0</v>
      </c>
      <c r="AA82">
        <v>0</v>
      </c>
      <c r="AB82">
        <v>0</v>
      </c>
      <c r="AC82">
        <v>0</v>
      </c>
    </row>
    <row r="83" spans="1:41">
      <c r="A83">
        <v>646</v>
      </c>
      <c r="B83" t="s">
        <v>3706</v>
      </c>
      <c r="C83" t="s">
        <v>834</v>
      </c>
      <c r="D83" t="s">
        <v>3707</v>
      </c>
      <c r="E83" t="s">
        <v>3708</v>
      </c>
      <c r="F83" s="42">
        <v>42575</v>
      </c>
      <c r="G83">
        <v>2016</v>
      </c>
      <c r="H83">
        <v>7</v>
      </c>
      <c r="I83">
        <v>29</v>
      </c>
      <c r="J83">
        <v>20.59</v>
      </c>
      <c r="K83">
        <v>78.959999999999994</v>
      </c>
      <c r="L83">
        <v>1380</v>
      </c>
      <c r="M83" s="47">
        <v>10.35</v>
      </c>
      <c r="N83" s="47">
        <v>38</v>
      </c>
      <c r="O83" s="47">
        <v>109.6</v>
      </c>
      <c r="P83" s="47">
        <v>158</v>
      </c>
      <c r="Q83" s="47">
        <v>71.2</v>
      </c>
      <c r="R83">
        <v>32.1</v>
      </c>
      <c r="S83">
        <v>8.3000000000000007</v>
      </c>
      <c r="T83">
        <v>27.9</v>
      </c>
      <c r="U83">
        <v>0</v>
      </c>
      <c r="V83">
        <v>47.4</v>
      </c>
      <c r="W83">
        <v>2544</v>
      </c>
      <c r="X83">
        <v>70.7</v>
      </c>
      <c r="Y83">
        <v>92.6</v>
      </c>
      <c r="Z83">
        <v>0</v>
      </c>
      <c r="AA83">
        <v>0</v>
      </c>
      <c r="AB83">
        <v>0</v>
      </c>
      <c r="AC83">
        <v>0</v>
      </c>
    </row>
    <row r="84" spans="1:41">
      <c r="A84">
        <v>647</v>
      </c>
      <c r="B84" t="s">
        <v>3706</v>
      </c>
      <c r="C84" t="s">
        <v>834</v>
      </c>
      <c r="D84" t="s">
        <v>3707</v>
      </c>
      <c r="E84" t="s">
        <v>3708</v>
      </c>
      <c r="F84" s="42">
        <v>42582</v>
      </c>
      <c r="G84">
        <v>2016</v>
      </c>
      <c r="H84">
        <v>7</v>
      </c>
      <c r="I84">
        <v>30</v>
      </c>
      <c r="J84">
        <v>20.59</v>
      </c>
      <c r="K84">
        <v>78.959999999999994</v>
      </c>
      <c r="L84">
        <v>1380</v>
      </c>
      <c r="M84" s="47">
        <v>8.0500000000000007</v>
      </c>
      <c r="N84" s="47">
        <v>68.3</v>
      </c>
      <c r="O84" s="47">
        <v>114.3</v>
      </c>
      <c r="P84" s="47">
        <v>169</v>
      </c>
      <c r="Q84" s="47">
        <v>80.5</v>
      </c>
      <c r="R84">
        <v>46.4</v>
      </c>
      <c r="S84">
        <v>7.7</v>
      </c>
      <c r="T84">
        <v>27.1</v>
      </c>
      <c r="U84">
        <v>0</v>
      </c>
      <c r="V84">
        <v>50.7</v>
      </c>
      <c r="W84">
        <v>2544</v>
      </c>
      <c r="X84">
        <v>67.7</v>
      </c>
      <c r="Y84">
        <v>89.3</v>
      </c>
      <c r="Z84">
        <v>0</v>
      </c>
      <c r="AA84">
        <v>0</v>
      </c>
      <c r="AB84">
        <v>0</v>
      </c>
      <c r="AC84">
        <v>0</v>
      </c>
    </row>
    <row r="85" spans="1:41" ht="15" thickBot="1">
      <c r="A85">
        <v>648</v>
      </c>
      <c r="B85" t="s">
        <v>3706</v>
      </c>
      <c r="C85" t="s">
        <v>834</v>
      </c>
      <c r="D85" t="s">
        <v>3707</v>
      </c>
      <c r="E85" t="s">
        <v>3708</v>
      </c>
      <c r="F85" s="42">
        <v>42589</v>
      </c>
      <c r="G85">
        <v>2016</v>
      </c>
      <c r="H85">
        <v>8</v>
      </c>
      <c r="I85">
        <v>31</v>
      </c>
      <c r="J85">
        <v>20.59</v>
      </c>
      <c r="K85">
        <v>78.959999999999994</v>
      </c>
      <c r="L85">
        <v>1380</v>
      </c>
      <c r="M85" s="47">
        <v>4.1100000000000003</v>
      </c>
      <c r="N85" s="47">
        <v>36.799999999999997</v>
      </c>
      <c r="O85" s="47">
        <v>117.8</v>
      </c>
      <c r="P85" s="47">
        <v>173</v>
      </c>
      <c r="Q85" s="47">
        <v>100.1</v>
      </c>
      <c r="R85">
        <v>18.8</v>
      </c>
      <c r="S85">
        <v>2.7</v>
      </c>
      <c r="T85">
        <v>32.6</v>
      </c>
      <c r="U85">
        <v>0</v>
      </c>
      <c r="V85">
        <v>47.8</v>
      </c>
      <c r="W85">
        <v>2548</v>
      </c>
      <c r="X85">
        <v>74.400000000000006</v>
      </c>
      <c r="Y85">
        <v>100</v>
      </c>
      <c r="Z85">
        <v>0</v>
      </c>
      <c r="AA85">
        <v>0</v>
      </c>
      <c r="AB85">
        <v>0</v>
      </c>
      <c r="AC85">
        <v>0</v>
      </c>
      <c r="AG85" s="160"/>
      <c r="AH85" s="160"/>
      <c r="AI85" s="160"/>
      <c r="AJ85" s="160"/>
      <c r="AK85" s="160"/>
      <c r="AL85" s="160"/>
      <c r="AM85" s="160"/>
      <c r="AN85" s="160"/>
      <c r="AO85" s="160"/>
    </row>
    <row r="86" spans="1:41">
      <c r="A86">
        <v>649</v>
      </c>
      <c r="B86" t="s">
        <v>3706</v>
      </c>
      <c r="C86" t="s">
        <v>834</v>
      </c>
      <c r="D86" t="s">
        <v>3707</v>
      </c>
      <c r="E86" t="s">
        <v>3708</v>
      </c>
      <c r="F86" s="42">
        <v>42596</v>
      </c>
      <c r="G86">
        <v>2016</v>
      </c>
      <c r="H86">
        <v>8</v>
      </c>
      <c r="I86">
        <v>32</v>
      </c>
      <c r="J86">
        <v>20.59</v>
      </c>
      <c r="K86">
        <v>78.959999999999994</v>
      </c>
      <c r="L86">
        <v>1380</v>
      </c>
      <c r="M86" s="47">
        <v>6.93</v>
      </c>
      <c r="N86" s="47">
        <v>0</v>
      </c>
      <c r="O86" s="47">
        <v>112.2</v>
      </c>
      <c r="P86" s="47">
        <v>177</v>
      </c>
      <c r="Q86" s="47">
        <v>91.4</v>
      </c>
      <c r="R86">
        <v>31.2</v>
      </c>
      <c r="S86">
        <v>6.4</v>
      </c>
      <c r="T86">
        <v>31.8</v>
      </c>
      <c r="U86">
        <v>0</v>
      </c>
      <c r="V86">
        <v>44.3</v>
      </c>
      <c r="W86">
        <v>2548</v>
      </c>
      <c r="X86">
        <v>70.8</v>
      </c>
      <c r="Y86">
        <v>88.8</v>
      </c>
      <c r="Z86">
        <v>0</v>
      </c>
      <c r="AA86">
        <v>0</v>
      </c>
      <c r="AB86">
        <v>0</v>
      </c>
      <c r="AC86">
        <v>0</v>
      </c>
    </row>
    <row r="87" spans="1:41">
      <c r="A87">
        <v>650</v>
      </c>
      <c r="B87" t="s">
        <v>3706</v>
      </c>
      <c r="C87" t="s">
        <v>834</v>
      </c>
      <c r="D87" t="s">
        <v>3707</v>
      </c>
      <c r="E87" t="s">
        <v>3708</v>
      </c>
      <c r="F87" s="42">
        <v>42603</v>
      </c>
      <c r="G87">
        <v>2016</v>
      </c>
      <c r="H87">
        <v>8</v>
      </c>
      <c r="I87">
        <v>33</v>
      </c>
      <c r="J87">
        <v>20.59</v>
      </c>
      <c r="K87">
        <v>78.959999999999994</v>
      </c>
      <c r="L87">
        <v>1380</v>
      </c>
      <c r="M87" s="47">
        <v>7.05</v>
      </c>
      <c r="N87" s="47">
        <v>90.3</v>
      </c>
      <c r="O87" s="47">
        <v>148.4</v>
      </c>
      <c r="P87" s="47">
        <v>196</v>
      </c>
      <c r="Q87" s="47">
        <v>110.8</v>
      </c>
      <c r="R87">
        <v>34.200000000000003</v>
      </c>
      <c r="S87">
        <v>9.8000000000000007</v>
      </c>
      <c r="T87">
        <v>23.1</v>
      </c>
      <c r="U87">
        <v>0</v>
      </c>
      <c r="V87">
        <v>51.4</v>
      </c>
      <c r="W87">
        <v>2548</v>
      </c>
      <c r="X87">
        <v>63.9</v>
      </c>
      <c r="Y87">
        <v>93.8</v>
      </c>
      <c r="Z87">
        <v>0</v>
      </c>
      <c r="AA87">
        <v>0</v>
      </c>
      <c r="AB87">
        <v>0</v>
      </c>
      <c r="AC87">
        <v>0</v>
      </c>
    </row>
    <row r="88" spans="1:41">
      <c r="A88">
        <v>651</v>
      </c>
      <c r="B88" t="s">
        <v>3706</v>
      </c>
      <c r="C88" t="s">
        <v>834</v>
      </c>
      <c r="D88" t="s">
        <v>3707</v>
      </c>
      <c r="E88" t="s">
        <v>3708</v>
      </c>
      <c r="F88" s="42">
        <v>42610</v>
      </c>
      <c r="G88">
        <v>2016</v>
      </c>
      <c r="H88">
        <v>8</v>
      </c>
      <c r="I88">
        <v>34</v>
      </c>
      <c r="J88">
        <v>20.59</v>
      </c>
      <c r="K88">
        <v>78.959999999999994</v>
      </c>
      <c r="L88">
        <v>1380</v>
      </c>
      <c r="M88" s="47">
        <v>3.68</v>
      </c>
      <c r="N88" s="47">
        <v>58.6</v>
      </c>
      <c r="O88" s="47">
        <v>121.5</v>
      </c>
      <c r="P88" s="47">
        <v>167</v>
      </c>
      <c r="Q88" s="47">
        <v>74.599999999999994</v>
      </c>
      <c r="R88">
        <v>28</v>
      </c>
      <c r="S88">
        <v>10.6</v>
      </c>
      <c r="T88">
        <v>22.6</v>
      </c>
      <c r="U88">
        <v>0</v>
      </c>
      <c r="V88">
        <v>48.7</v>
      </c>
      <c r="W88">
        <v>2548</v>
      </c>
      <c r="X88">
        <v>71.5</v>
      </c>
      <c r="Y88">
        <v>93.1</v>
      </c>
      <c r="Z88">
        <v>0</v>
      </c>
      <c r="AA88">
        <v>0</v>
      </c>
      <c r="AB88">
        <v>0</v>
      </c>
      <c r="AC88">
        <v>0</v>
      </c>
    </row>
    <row r="89" spans="1:41">
      <c r="A89">
        <v>652</v>
      </c>
      <c r="B89" t="s">
        <v>3706</v>
      </c>
      <c r="C89" t="s">
        <v>834</v>
      </c>
      <c r="D89" t="s">
        <v>3707</v>
      </c>
      <c r="E89" t="s">
        <v>3708</v>
      </c>
      <c r="F89" s="42">
        <v>42617</v>
      </c>
      <c r="G89">
        <v>2016</v>
      </c>
      <c r="H89">
        <v>9</v>
      </c>
      <c r="I89">
        <v>35</v>
      </c>
      <c r="J89">
        <v>20.59</v>
      </c>
      <c r="K89">
        <v>78.959999999999994</v>
      </c>
      <c r="L89">
        <v>1380</v>
      </c>
      <c r="M89" s="47">
        <v>9.5</v>
      </c>
      <c r="N89" s="47">
        <v>32.4</v>
      </c>
      <c r="O89" s="47">
        <v>73.7</v>
      </c>
      <c r="P89" s="47">
        <v>130</v>
      </c>
      <c r="Q89" s="47">
        <v>84</v>
      </c>
      <c r="R89">
        <v>30.9</v>
      </c>
      <c r="S89">
        <v>6.1</v>
      </c>
      <c r="T89">
        <v>24.3</v>
      </c>
      <c r="U89">
        <v>0</v>
      </c>
      <c r="V89">
        <v>52.3</v>
      </c>
      <c r="W89">
        <v>2552</v>
      </c>
      <c r="X89">
        <v>64.900000000000006</v>
      </c>
      <c r="Y89">
        <v>84.1</v>
      </c>
      <c r="Z89">
        <v>0</v>
      </c>
      <c r="AA89">
        <v>0</v>
      </c>
      <c r="AB89">
        <v>0</v>
      </c>
      <c r="AC89">
        <v>0</v>
      </c>
    </row>
    <row r="90" spans="1:41">
      <c r="A90">
        <v>653</v>
      </c>
      <c r="B90" t="s">
        <v>3706</v>
      </c>
      <c r="C90" t="s">
        <v>834</v>
      </c>
      <c r="D90" t="s">
        <v>3707</v>
      </c>
      <c r="E90" t="s">
        <v>3708</v>
      </c>
      <c r="F90" s="42">
        <v>42624</v>
      </c>
      <c r="G90">
        <v>2016</v>
      </c>
      <c r="H90">
        <v>9</v>
      </c>
      <c r="I90">
        <v>36</v>
      </c>
      <c r="J90">
        <v>20.59</v>
      </c>
      <c r="K90">
        <v>78.959999999999994</v>
      </c>
      <c r="L90">
        <v>1380</v>
      </c>
      <c r="M90" s="47">
        <v>6.97</v>
      </c>
      <c r="N90" s="47">
        <v>19.600000000000001</v>
      </c>
      <c r="O90" s="47">
        <v>144.80000000000001</v>
      </c>
      <c r="P90" s="47">
        <v>204</v>
      </c>
      <c r="Q90" s="47">
        <v>93.1</v>
      </c>
      <c r="R90">
        <v>31.4</v>
      </c>
      <c r="S90">
        <v>7.3</v>
      </c>
      <c r="T90">
        <v>25.8</v>
      </c>
      <c r="U90">
        <v>0</v>
      </c>
      <c r="V90">
        <v>50.8</v>
      </c>
      <c r="W90">
        <v>2552</v>
      </c>
      <c r="X90">
        <v>70.400000000000006</v>
      </c>
      <c r="Y90">
        <v>93.4</v>
      </c>
      <c r="Z90">
        <v>0</v>
      </c>
      <c r="AA90">
        <v>0</v>
      </c>
      <c r="AB90">
        <v>0</v>
      </c>
      <c r="AC90">
        <v>0</v>
      </c>
    </row>
    <row r="91" spans="1:41">
      <c r="A91">
        <v>654</v>
      </c>
      <c r="B91" t="s">
        <v>3706</v>
      </c>
      <c r="C91" t="s">
        <v>834</v>
      </c>
      <c r="D91" t="s">
        <v>3707</v>
      </c>
      <c r="E91" t="s">
        <v>3708</v>
      </c>
      <c r="F91" s="42">
        <v>42631</v>
      </c>
      <c r="G91">
        <v>2016</v>
      </c>
      <c r="H91">
        <v>9</v>
      </c>
      <c r="I91">
        <v>37</v>
      </c>
      <c r="J91">
        <v>20.59</v>
      </c>
      <c r="K91">
        <v>78.959999999999994</v>
      </c>
      <c r="L91">
        <v>1380</v>
      </c>
      <c r="M91" s="47">
        <v>4.9800000000000004</v>
      </c>
      <c r="N91" s="47">
        <v>43.3</v>
      </c>
      <c r="O91" s="47">
        <v>123.5</v>
      </c>
      <c r="P91" s="47">
        <v>189</v>
      </c>
      <c r="Q91" s="47">
        <v>90.8</v>
      </c>
      <c r="R91">
        <v>36.200000000000003</v>
      </c>
      <c r="S91">
        <v>5.8</v>
      </c>
      <c r="T91">
        <v>21.8</v>
      </c>
      <c r="U91">
        <v>0</v>
      </c>
      <c r="V91">
        <v>50.8</v>
      </c>
      <c r="W91">
        <v>2552</v>
      </c>
      <c r="X91">
        <v>63.2</v>
      </c>
      <c r="Y91">
        <v>84.5</v>
      </c>
      <c r="Z91">
        <v>0</v>
      </c>
      <c r="AA91">
        <v>0</v>
      </c>
      <c r="AB91">
        <v>0</v>
      </c>
      <c r="AC91">
        <v>0</v>
      </c>
    </row>
    <row r="92" spans="1:41">
      <c r="A92">
        <v>655</v>
      </c>
      <c r="B92" t="s">
        <v>3706</v>
      </c>
      <c r="C92" t="s">
        <v>834</v>
      </c>
      <c r="D92" t="s">
        <v>3707</v>
      </c>
      <c r="E92" t="s">
        <v>3708</v>
      </c>
      <c r="F92" s="42">
        <v>42638</v>
      </c>
      <c r="G92">
        <v>2016</v>
      </c>
      <c r="H92">
        <v>9</v>
      </c>
      <c r="I92">
        <v>38</v>
      </c>
      <c r="J92">
        <v>20.59</v>
      </c>
      <c r="K92">
        <v>78.959999999999994</v>
      </c>
      <c r="L92">
        <v>1380</v>
      </c>
      <c r="M92" s="47">
        <v>5.74</v>
      </c>
      <c r="N92" s="47">
        <v>28.6</v>
      </c>
      <c r="O92" s="47">
        <v>99.1</v>
      </c>
      <c r="P92" s="47">
        <v>147</v>
      </c>
      <c r="Q92" s="47">
        <v>59.2</v>
      </c>
      <c r="R92">
        <v>34.6</v>
      </c>
      <c r="S92">
        <v>0.3</v>
      </c>
      <c r="T92">
        <v>26.9</v>
      </c>
      <c r="U92">
        <v>0</v>
      </c>
      <c r="V92">
        <v>46.8</v>
      </c>
      <c r="W92">
        <v>2552</v>
      </c>
      <c r="X92">
        <v>70.2</v>
      </c>
      <c r="Y92">
        <v>90.3</v>
      </c>
      <c r="Z92">
        <v>0</v>
      </c>
      <c r="AA92">
        <v>0</v>
      </c>
      <c r="AB92">
        <v>0</v>
      </c>
      <c r="AC92">
        <v>0</v>
      </c>
    </row>
    <row r="93" spans="1:41">
      <c r="A93">
        <v>656</v>
      </c>
      <c r="B93" t="s">
        <v>3706</v>
      </c>
      <c r="C93" t="s">
        <v>834</v>
      </c>
      <c r="D93" t="s">
        <v>3707</v>
      </c>
      <c r="E93" t="s">
        <v>3708</v>
      </c>
      <c r="F93" s="42">
        <v>42645</v>
      </c>
      <c r="G93">
        <v>2016</v>
      </c>
      <c r="H93">
        <v>10</v>
      </c>
      <c r="I93">
        <v>39</v>
      </c>
      <c r="J93">
        <v>20.59</v>
      </c>
      <c r="K93">
        <v>78.959999999999994</v>
      </c>
      <c r="L93">
        <v>1380</v>
      </c>
      <c r="M93" s="47">
        <v>4.03</v>
      </c>
      <c r="N93" s="47">
        <v>78</v>
      </c>
      <c r="O93" s="47">
        <v>93.9</v>
      </c>
      <c r="P93" s="47">
        <v>117</v>
      </c>
      <c r="Q93" s="47">
        <v>70.400000000000006</v>
      </c>
      <c r="R93">
        <v>41.9</v>
      </c>
      <c r="S93">
        <v>2.8</v>
      </c>
      <c r="T93">
        <v>24.5</v>
      </c>
      <c r="U93">
        <v>0</v>
      </c>
      <c r="V93">
        <v>52.2</v>
      </c>
      <c r="W93">
        <v>2557</v>
      </c>
      <c r="X93">
        <v>67.400000000000006</v>
      </c>
      <c r="Y93">
        <v>89.1</v>
      </c>
      <c r="Z93">
        <v>0</v>
      </c>
      <c r="AA93">
        <v>0</v>
      </c>
      <c r="AB93">
        <v>0</v>
      </c>
      <c r="AC93">
        <v>0</v>
      </c>
    </row>
    <row r="94" spans="1:41">
      <c r="A94">
        <v>657</v>
      </c>
      <c r="B94" t="s">
        <v>3706</v>
      </c>
      <c r="C94" t="s">
        <v>834</v>
      </c>
      <c r="D94" t="s">
        <v>3707</v>
      </c>
      <c r="E94" t="s">
        <v>3708</v>
      </c>
      <c r="F94" s="42">
        <v>42652</v>
      </c>
      <c r="G94">
        <v>2016</v>
      </c>
      <c r="H94">
        <v>10</v>
      </c>
      <c r="I94">
        <v>40</v>
      </c>
      <c r="J94">
        <v>20.59</v>
      </c>
      <c r="K94">
        <v>78.959999999999994</v>
      </c>
      <c r="L94">
        <v>1380</v>
      </c>
      <c r="M94" s="47">
        <v>8.2100000000000009</v>
      </c>
      <c r="N94" s="47">
        <v>82.3</v>
      </c>
      <c r="O94" s="47">
        <v>96.5</v>
      </c>
      <c r="P94" s="47">
        <v>131</v>
      </c>
      <c r="Q94" s="47">
        <v>81.400000000000006</v>
      </c>
      <c r="R94">
        <v>22.8</v>
      </c>
      <c r="S94">
        <v>6.4</v>
      </c>
      <c r="T94">
        <v>40.799999999999997</v>
      </c>
      <c r="U94">
        <v>0</v>
      </c>
      <c r="V94">
        <v>47</v>
      </c>
      <c r="W94">
        <v>2557</v>
      </c>
      <c r="X94">
        <v>69.5</v>
      </c>
      <c r="Y94">
        <v>95.2</v>
      </c>
      <c r="Z94">
        <v>0</v>
      </c>
      <c r="AA94">
        <v>0</v>
      </c>
      <c r="AB94">
        <v>0</v>
      </c>
      <c r="AC94">
        <v>0</v>
      </c>
    </row>
    <row r="95" spans="1:41">
      <c r="A95">
        <v>658</v>
      </c>
      <c r="B95" t="s">
        <v>3706</v>
      </c>
      <c r="C95" t="s">
        <v>834</v>
      </c>
      <c r="D95" t="s">
        <v>3707</v>
      </c>
      <c r="E95" t="s">
        <v>3708</v>
      </c>
      <c r="F95" s="42">
        <v>42659</v>
      </c>
      <c r="G95">
        <v>2016</v>
      </c>
      <c r="H95">
        <v>10</v>
      </c>
      <c r="I95">
        <v>41</v>
      </c>
      <c r="J95">
        <v>20.59</v>
      </c>
      <c r="K95">
        <v>78.959999999999994</v>
      </c>
      <c r="L95">
        <v>1380</v>
      </c>
      <c r="M95" s="47">
        <v>3.47</v>
      </c>
      <c r="N95" s="47">
        <v>44.2</v>
      </c>
      <c r="O95" s="47">
        <v>78.8</v>
      </c>
      <c r="P95" s="47">
        <v>114</v>
      </c>
      <c r="Q95" s="47">
        <v>72.2</v>
      </c>
      <c r="R95">
        <v>37.700000000000003</v>
      </c>
      <c r="S95">
        <v>1.1000000000000001</v>
      </c>
      <c r="T95">
        <v>18.100000000000001</v>
      </c>
      <c r="U95">
        <v>0</v>
      </c>
      <c r="V95">
        <v>50.7</v>
      </c>
      <c r="W95">
        <v>2557</v>
      </c>
      <c r="X95">
        <v>75.8</v>
      </c>
      <c r="Y95">
        <v>92.7</v>
      </c>
      <c r="Z95">
        <v>0</v>
      </c>
      <c r="AA95">
        <v>0</v>
      </c>
      <c r="AB95">
        <v>0</v>
      </c>
      <c r="AC95">
        <v>0</v>
      </c>
    </row>
    <row r="96" spans="1:41">
      <c r="A96">
        <v>659</v>
      </c>
      <c r="B96" t="s">
        <v>3706</v>
      </c>
      <c r="C96" t="s">
        <v>834</v>
      </c>
      <c r="D96" t="s">
        <v>3707</v>
      </c>
      <c r="E96" t="s">
        <v>3708</v>
      </c>
      <c r="F96" s="42">
        <v>42666</v>
      </c>
      <c r="G96">
        <v>2016</v>
      </c>
      <c r="H96">
        <v>10</v>
      </c>
      <c r="I96">
        <v>42</v>
      </c>
      <c r="J96">
        <v>20.59</v>
      </c>
      <c r="K96">
        <v>78.959999999999994</v>
      </c>
      <c r="L96">
        <v>1380</v>
      </c>
      <c r="M96" s="47">
        <v>4.74</v>
      </c>
      <c r="N96" s="47">
        <v>68</v>
      </c>
      <c r="O96" s="47">
        <v>100</v>
      </c>
      <c r="P96" s="47">
        <v>136</v>
      </c>
      <c r="Q96" s="47">
        <v>70.599999999999994</v>
      </c>
      <c r="R96">
        <v>36.299999999999997</v>
      </c>
      <c r="S96">
        <v>0.4</v>
      </c>
      <c r="T96">
        <v>33.4</v>
      </c>
      <c r="U96">
        <v>0</v>
      </c>
      <c r="V96">
        <v>47.8</v>
      </c>
      <c r="W96">
        <v>2557</v>
      </c>
      <c r="X96">
        <v>71.5</v>
      </c>
      <c r="Y96">
        <v>93.5</v>
      </c>
      <c r="Z96">
        <v>0</v>
      </c>
      <c r="AA96">
        <v>0</v>
      </c>
      <c r="AB96">
        <v>0</v>
      </c>
      <c r="AC96">
        <v>0</v>
      </c>
    </row>
    <row r="97" spans="1:29">
      <c r="A97">
        <v>660</v>
      </c>
      <c r="B97" t="s">
        <v>3706</v>
      </c>
      <c r="C97" t="s">
        <v>834</v>
      </c>
      <c r="D97" t="s">
        <v>3707</v>
      </c>
      <c r="E97" t="s">
        <v>3708</v>
      </c>
      <c r="F97" s="42">
        <v>42673</v>
      </c>
      <c r="G97">
        <v>2016</v>
      </c>
      <c r="H97">
        <v>10</v>
      </c>
      <c r="I97">
        <v>43</v>
      </c>
      <c r="J97">
        <v>20.59</v>
      </c>
      <c r="K97">
        <v>78.959999999999994</v>
      </c>
      <c r="L97">
        <v>1380</v>
      </c>
      <c r="M97" s="47">
        <v>4.82</v>
      </c>
      <c r="N97" s="47">
        <v>19.7</v>
      </c>
      <c r="O97" s="47">
        <v>105.5</v>
      </c>
      <c r="P97" s="47">
        <v>147</v>
      </c>
      <c r="Q97" s="47">
        <v>89</v>
      </c>
      <c r="R97">
        <v>22.8</v>
      </c>
      <c r="S97">
        <v>6.7</v>
      </c>
      <c r="T97">
        <v>28.5</v>
      </c>
      <c r="U97">
        <v>0</v>
      </c>
      <c r="V97">
        <v>50.7</v>
      </c>
      <c r="W97">
        <v>2557</v>
      </c>
      <c r="X97">
        <v>65.900000000000006</v>
      </c>
      <c r="Y97">
        <v>88.8</v>
      </c>
      <c r="Z97">
        <v>0</v>
      </c>
      <c r="AA97">
        <v>0</v>
      </c>
      <c r="AB97">
        <v>0</v>
      </c>
      <c r="AC97">
        <v>0</v>
      </c>
    </row>
    <row r="98" spans="1:29">
      <c r="A98">
        <v>661</v>
      </c>
      <c r="B98" t="s">
        <v>3706</v>
      </c>
      <c r="C98" t="s">
        <v>834</v>
      </c>
      <c r="D98" t="s">
        <v>3707</v>
      </c>
      <c r="E98" t="s">
        <v>3708</v>
      </c>
      <c r="F98" s="42">
        <v>42680</v>
      </c>
      <c r="G98">
        <v>2016</v>
      </c>
      <c r="H98">
        <v>11</v>
      </c>
      <c r="I98">
        <v>44</v>
      </c>
      <c r="J98">
        <v>20.59</v>
      </c>
      <c r="K98">
        <v>78.959999999999994</v>
      </c>
      <c r="L98">
        <v>1380</v>
      </c>
      <c r="M98" s="47">
        <v>5.97</v>
      </c>
      <c r="N98" s="47">
        <v>100.8</v>
      </c>
      <c r="O98" s="47">
        <v>87.1</v>
      </c>
      <c r="P98" s="47">
        <v>105</v>
      </c>
      <c r="Q98" s="47">
        <v>84.4</v>
      </c>
      <c r="R98">
        <v>39.700000000000003</v>
      </c>
      <c r="S98">
        <v>6.2</v>
      </c>
      <c r="T98">
        <v>19.600000000000001</v>
      </c>
      <c r="U98">
        <v>0</v>
      </c>
      <c r="V98">
        <v>45.8</v>
      </c>
      <c r="W98">
        <v>2561</v>
      </c>
      <c r="X98">
        <v>64.400000000000006</v>
      </c>
      <c r="Y98">
        <v>93.2</v>
      </c>
      <c r="Z98">
        <v>0</v>
      </c>
      <c r="AA98">
        <v>0</v>
      </c>
      <c r="AB98">
        <v>0</v>
      </c>
      <c r="AC98">
        <v>0</v>
      </c>
    </row>
    <row r="99" spans="1:29">
      <c r="A99">
        <v>662</v>
      </c>
      <c r="B99" t="s">
        <v>3706</v>
      </c>
      <c r="C99" t="s">
        <v>834</v>
      </c>
      <c r="D99" t="s">
        <v>3707</v>
      </c>
      <c r="E99" t="s">
        <v>3708</v>
      </c>
      <c r="F99" s="42">
        <v>42687</v>
      </c>
      <c r="G99">
        <v>2016</v>
      </c>
      <c r="H99">
        <v>11</v>
      </c>
      <c r="I99">
        <v>45</v>
      </c>
      <c r="J99">
        <v>20.59</v>
      </c>
      <c r="K99">
        <v>78.959999999999994</v>
      </c>
      <c r="L99">
        <v>1380</v>
      </c>
      <c r="M99" s="47">
        <v>6.29</v>
      </c>
      <c r="N99" s="47">
        <v>54.9</v>
      </c>
      <c r="O99" s="47">
        <v>99.9</v>
      </c>
      <c r="P99" s="47">
        <v>152</v>
      </c>
      <c r="Q99" s="47">
        <v>80.2</v>
      </c>
      <c r="R99">
        <v>22.7</v>
      </c>
      <c r="S99">
        <v>6.9</v>
      </c>
      <c r="T99">
        <v>24.8</v>
      </c>
      <c r="U99">
        <v>0</v>
      </c>
      <c r="V99">
        <v>49.4</v>
      </c>
      <c r="W99">
        <v>2561</v>
      </c>
      <c r="X99">
        <v>81.2</v>
      </c>
      <c r="Y99">
        <v>92.3</v>
      </c>
      <c r="Z99">
        <v>0</v>
      </c>
      <c r="AA99">
        <v>0</v>
      </c>
      <c r="AB99">
        <v>0</v>
      </c>
      <c r="AC99">
        <v>0</v>
      </c>
    </row>
    <row r="100" spans="1:29">
      <c r="A100">
        <v>663</v>
      </c>
      <c r="B100" t="s">
        <v>3706</v>
      </c>
      <c r="C100" t="s">
        <v>834</v>
      </c>
      <c r="D100" t="s">
        <v>3707</v>
      </c>
      <c r="E100" t="s">
        <v>3708</v>
      </c>
      <c r="F100" s="42">
        <v>42694</v>
      </c>
      <c r="G100">
        <v>2016</v>
      </c>
      <c r="H100">
        <v>11</v>
      </c>
      <c r="I100">
        <v>46</v>
      </c>
      <c r="J100">
        <v>20.59</v>
      </c>
      <c r="K100">
        <v>78.959999999999994</v>
      </c>
      <c r="L100">
        <v>1380</v>
      </c>
      <c r="M100" s="47">
        <v>10.43</v>
      </c>
      <c r="N100" s="47">
        <v>50.2</v>
      </c>
      <c r="O100" s="47">
        <v>118.6</v>
      </c>
      <c r="P100" s="47">
        <v>163</v>
      </c>
      <c r="Q100" s="47">
        <v>84.1</v>
      </c>
      <c r="R100">
        <v>33.799999999999997</v>
      </c>
      <c r="S100">
        <v>5.6</v>
      </c>
      <c r="T100">
        <v>26.7</v>
      </c>
      <c r="U100">
        <v>0</v>
      </c>
      <c r="V100">
        <v>47</v>
      </c>
      <c r="W100">
        <v>2561</v>
      </c>
      <c r="X100">
        <v>71.2</v>
      </c>
      <c r="Y100">
        <v>83.9</v>
      </c>
      <c r="Z100">
        <v>0</v>
      </c>
      <c r="AA100">
        <v>0</v>
      </c>
      <c r="AB100">
        <v>0</v>
      </c>
      <c r="AC100">
        <v>0</v>
      </c>
    </row>
    <row r="101" spans="1:29">
      <c r="A101">
        <v>664</v>
      </c>
      <c r="B101" t="s">
        <v>3706</v>
      </c>
      <c r="C101" t="s">
        <v>834</v>
      </c>
      <c r="D101" t="s">
        <v>3707</v>
      </c>
      <c r="E101" t="s">
        <v>3708</v>
      </c>
      <c r="F101" s="42">
        <v>42701</v>
      </c>
      <c r="G101">
        <v>2016</v>
      </c>
      <c r="H101">
        <v>11</v>
      </c>
      <c r="I101">
        <v>47</v>
      </c>
      <c r="J101">
        <v>20.59</v>
      </c>
      <c r="K101">
        <v>78.959999999999994</v>
      </c>
      <c r="L101">
        <v>1380</v>
      </c>
      <c r="M101" s="47">
        <v>7.29</v>
      </c>
      <c r="N101" s="47">
        <v>90</v>
      </c>
      <c r="O101" s="47">
        <v>72.900000000000006</v>
      </c>
      <c r="P101" s="47">
        <v>104</v>
      </c>
      <c r="Q101" s="47">
        <v>81.400000000000006</v>
      </c>
      <c r="R101">
        <v>28</v>
      </c>
      <c r="S101">
        <v>6.4</v>
      </c>
      <c r="T101">
        <v>24.3</v>
      </c>
      <c r="U101">
        <v>0</v>
      </c>
      <c r="V101">
        <v>45.2</v>
      </c>
      <c r="W101">
        <v>2561</v>
      </c>
      <c r="X101">
        <v>68.900000000000006</v>
      </c>
      <c r="Y101">
        <v>93.3</v>
      </c>
      <c r="Z101">
        <v>0</v>
      </c>
      <c r="AA101">
        <v>0</v>
      </c>
      <c r="AB101">
        <v>0</v>
      </c>
      <c r="AC101">
        <v>0</v>
      </c>
    </row>
    <row r="102" spans="1:29">
      <c r="A102">
        <v>665</v>
      </c>
      <c r="B102" t="s">
        <v>3706</v>
      </c>
      <c r="C102" t="s">
        <v>834</v>
      </c>
      <c r="D102" t="s">
        <v>3707</v>
      </c>
      <c r="E102" t="s">
        <v>3708</v>
      </c>
      <c r="F102" s="42">
        <v>42708</v>
      </c>
      <c r="G102">
        <v>2016</v>
      </c>
      <c r="H102">
        <v>12</v>
      </c>
      <c r="I102">
        <v>48</v>
      </c>
      <c r="J102">
        <v>20.59</v>
      </c>
      <c r="K102">
        <v>78.959999999999994</v>
      </c>
      <c r="L102">
        <v>1380</v>
      </c>
      <c r="M102" s="47">
        <v>8.5</v>
      </c>
      <c r="N102" s="47">
        <v>78.7</v>
      </c>
      <c r="O102" s="47">
        <v>141.6</v>
      </c>
      <c r="P102" s="47">
        <v>207</v>
      </c>
      <c r="Q102" s="47">
        <v>107.3</v>
      </c>
      <c r="R102">
        <v>27.6</v>
      </c>
      <c r="S102">
        <v>9</v>
      </c>
      <c r="T102">
        <v>29.1</v>
      </c>
      <c r="U102">
        <v>0</v>
      </c>
      <c r="V102">
        <v>51.7</v>
      </c>
      <c r="W102">
        <v>2565</v>
      </c>
      <c r="X102">
        <v>71.5</v>
      </c>
      <c r="Y102">
        <v>89.7</v>
      </c>
      <c r="Z102">
        <v>0</v>
      </c>
      <c r="AA102">
        <v>0</v>
      </c>
      <c r="AB102">
        <v>0</v>
      </c>
      <c r="AC102">
        <v>0</v>
      </c>
    </row>
    <row r="103" spans="1:29">
      <c r="A103">
        <v>666</v>
      </c>
      <c r="B103" t="s">
        <v>3706</v>
      </c>
      <c r="C103" t="s">
        <v>834</v>
      </c>
      <c r="D103" t="s">
        <v>3707</v>
      </c>
      <c r="E103" t="s">
        <v>3708</v>
      </c>
      <c r="F103" s="42">
        <v>42715</v>
      </c>
      <c r="G103">
        <v>2016</v>
      </c>
      <c r="H103">
        <v>12</v>
      </c>
      <c r="I103">
        <v>49</v>
      </c>
      <c r="J103">
        <v>20.59</v>
      </c>
      <c r="K103">
        <v>78.959999999999994</v>
      </c>
      <c r="L103">
        <v>1380</v>
      </c>
      <c r="M103" s="47">
        <v>9.67</v>
      </c>
      <c r="N103" s="47">
        <v>108.2</v>
      </c>
      <c r="O103" s="47">
        <v>95.9</v>
      </c>
      <c r="P103" s="47">
        <v>156</v>
      </c>
      <c r="Q103" s="47">
        <v>76.5</v>
      </c>
      <c r="R103">
        <v>37.799999999999997</v>
      </c>
      <c r="S103">
        <v>3</v>
      </c>
      <c r="T103">
        <v>22</v>
      </c>
      <c r="U103">
        <v>1.7</v>
      </c>
      <c r="V103">
        <v>52.5</v>
      </c>
      <c r="W103">
        <v>2565</v>
      </c>
      <c r="X103">
        <v>67.8</v>
      </c>
      <c r="Y103">
        <v>98</v>
      </c>
      <c r="Z103">
        <v>0</v>
      </c>
      <c r="AA103">
        <v>0</v>
      </c>
      <c r="AB103">
        <v>0</v>
      </c>
      <c r="AC103">
        <v>0</v>
      </c>
    </row>
    <row r="104" spans="1:29">
      <c r="A104">
        <v>667</v>
      </c>
      <c r="B104" t="s">
        <v>3706</v>
      </c>
      <c r="C104" t="s">
        <v>834</v>
      </c>
      <c r="D104" t="s">
        <v>3707</v>
      </c>
      <c r="E104" t="s">
        <v>3708</v>
      </c>
      <c r="F104" s="42">
        <v>42722</v>
      </c>
      <c r="G104">
        <v>2016</v>
      </c>
      <c r="H104">
        <v>12</v>
      </c>
      <c r="I104">
        <v>50</v>
      </c>
      <c r="J104">
        <v>20.59</v>
      </c>
      <c r="K104">
        <v>78.959999999999994</v>
      </c>
      <c r="L104">
        <v>1380</v>
      </c>
      <c r="M104" s="47">
        <v>10.74</v>
      </c>
      <c r="N104" s="47">
        <v>71.2</v>
      </c>
      <c r="O104" s="47">
        <v>108.3</v>
      </c>
      <c r="P104" s="47">
        <v>180</v>
      </c>
      <c r="Q104" s="47">
        <v>98.4</v>
      </c>
      <c r="R104">
        <v>22.2</v>
      </c>
      <c r="S104">
        <v>7.4</v>
      </c>
      <c r="T104">
        <v>28.9</v>
      </c>
      <c r="U104">
        <v>1.5</v>
      </c>
      <c r="V104">
        <v>49.4</v>
      </c>
      <c r="W104">
        <v>2565</v>
      </c>
      <c r="X104">
        <v>72.5</v>
      </c>
      <c r="Y104">
        <v>80.2</v>
      </c>
      <c r="Z104">
        <v>0</v>
      </c>
      <c r="AA104">
        <v>0</v>
      </c>
      <c r="AB104">
        <v>0</v>
      </c>
      <c r="AC104">
        <v>0</v>
      </c>
    </row>
    <row r="105" spans="1:29">
      <c r="A105">
        <v>668</v>
      </c>
      <c r="B105" t="s">
        <v>3706</v>
      </c>
      <c r="C105" t="s">
        <v>834</v>
      </c>
      <c r="D105" t="s">
        <v>3707</v>
      </c>
      <c r="E105" t="s">
        <v>3708</v>
      </c>
      <c r="F105" s="42">
        <v>42729</v>
      </c>
      <c r="G105">
        <v>2016</v>
      </c>
      <c r="H105">
        <v>12</v>
      </c>
      <c r="I105">
        <v>51</v>
      </c>
      <c r="J105">
        <v>20.59</v>
      </c>
      <c r="K105">
        <v>78.959999999999994</v>
      </c>
      <c r="L105">
        <v>1380</v>
      </c>
      <c r="M105" s="47">
        <v>9.69</v>
      </c>
      <c r="N105" s="47">
        <v>106</v>
      </c>
      <c r="O105" s="47">
        <v>106.4</v>
      </c>
      <c r="P105" s="47">
        <v>177</v>
      </c>
      <c r="Q105" s="47">
        <v>85.3</v>
      </c>
      <c r="R105">
        <v>23.2</v>
      </c>
      <c r="S105">
        <v>0</v>
      </c>
      <c r="T105">
        <v>25.8</v>
      </c>
      <c r="U105">
        <v>0</v>
      </c>
      <c r="V105">
        <v>47.6</v>
      </c>
      <c r="W105">
        <v>2565</v>
      </c>
      <c r="X105">
        <v>65.099999999999994</v>
      </c>
      <c r="Y105">
        <v>81.400000000000006</v>
      </c>
      <c r="Z105">
        <v>0</v>
      </c>
      <c r="AA105">
        <v>0</v>
      </c>
      <c r="AB105">
        <v>0</v>
      </c>
      <c r="AC105">
        <v>0</v>
      </c>
    </row>
    <row r="106" spans="1:29">
      <c r="A106">
        <v>669</v>
      </c>
      <c r="B106" t="s">
        <v>3706</v>
      </c>
      <c r="C106" t="s">
        <v>834</v>
      </c>
      <c r="D106" t="s">
        <v>3707</v>
      </c>
      <c r="E106" t="s">
        <v>3708</v>
      </c>
      <c r="F106" s="42">
        <v>42736</v>
      </c>
      <c r="G106">
        <v>2017</v>
      </c>
      <c r="H106">
        <v>1</v>
      </c>
      <c r="I106">
        <v>52</v>
      </c>
      <c r="J106">
        <v>20.59</v>
      </c>
      <c r="K106">
        <v>78.959999999999994</v>
      </c>
      <c r="L106">
        <v>1380</v>
      </c>
      <c r="M106" s="47">
        <v>12.44</v>
      </c>
      <c r="N106" s="47">
        <v>86.3</v>
      </c>
      <c r="O106" s="47">
        <v>142.9</v>
      </c>
      <c r="P106" s="47">
        <v>199</v>
      </c>
      <c r="Q106" s="47">
        <v>101.7</v>
      </c>
      <c r="R106">
        <v>32.1</v>
      </c>
      <c r="S106">
        <v>7.1</v>
      </c>
      <c r="T106">
        <v>22.9</v>
      </c>
      <c r="U106">
        <v>4.9000000000000004</v>
      </c>
      <c r="V106">
        <v>49.8</v>
      </c>
      <c r="W106">
        <v>2569</v>
      </c>
      <c r="X106">
        <v>71.5</v>
      </c>
      <c r="Y106">
        <v>86.6</v>
      </c>
      <c r="Z106">
        <v>0</v>
      </c>
      <c r="AA106">
        <v>0</v>
      </c>
      <c r="AB106">
        <v>0</v>
      </c>
      <c r="AC106">
        <v>0</v>
      </c>
    </row>
    <row r="107" spans="1:29">
      <c r="A107">
        <v>670</v>
      </c>
      <c r="B107" t="s">
        <v>3706</v>
      </c>
      <c r="C107" t="s">
        <v>834</v>
      </c>
      <c r="D107" t="s">
        <v>3707</v>
      </c>
      <c r="E107" t="s">
        <v>3708</v>
      </c>
      <c r="F107" s="42">
        <v>42743</v>
      </c>
      <c r="G107">
        <v>2017</v>
      </c>
      <c r="H107">
        <v>1</v>
      </c>
      <c r="I107">
        <v>1</v>
      </c>
      <c r="J107">
        <v>20.59</v>
      </c>
      <c r="K107">
        <v>78.959999999999994</v>
      </c>
      <c r="L107">
        <v>1380</v>
      </c>
      <c r="M107" s="47">
        <v>13.31</v>
      </c>
      <c r="N107" s="47">
        <v>50.1</v>
      </c>
      <c r="O107" s="47">
        <v>109.2</v>
      </c>
      <c r="P107" s="47">
        <v>170</v>
      </c>
      <c r="Q107" s="47">
        <v>83.1</v>
      </c>
      <c r="R107">
        <v>38.200000000000003</v>
      </c>
      <c r="S107">
        <v>7.3</v>
      </c>
      <c r="T107">
        <v>25</v>
      </c>
      <c r="U107">
        <v>2.4</v>
      </c>
      <c r="V107">
        <v>44.4</v>
      </c>
      <c r="W107">
        <v>2569</v>
      </c>
      <c r="X107">
        <v>71.5</v>
      </c>
      <c r="Y107">
        <v>92</v>
      </c>
      <c r="Z107">
        <v>0</v>
      </c>
      <c r="AA107">
        <v>0</v>
      </c>
      <c r="AB107">
        <v>0</v>
      </c>
      <c r="AC107">
        <v>0</v>
      </c>
    </row>
    <row r="108" spans="1:29">
      <c r="A108">
        <v>671</v>
      </c>
      <c r="B108" t="s">
        <v>3706</v>
      </c>
      <c r="C108" t="s">
        <v>834</v>
      </c>
      <c r="D108" t="s">
        <v>3707</v>
      </c>
      <c r="E108" t="s">
        <v>3708</v>
      </c>
      <c r="F108" s="42">
        <v>42750</v>
      </c>
      <c r="G108">
        <v>2017</v>
      </c>
      <c r="H108">
        <v>1</v>
      </c>
      <c r="I108">
        <v>2</v>
      </c>
      <c r="J108">
        <v>20.59</v>
      </c>
      <c r="K108">
        <v>78.959999999999994</v>
      </c>
      <c r="L108">
        <v>1380</v>
      </c>
      <c r="M108" s="47">
        <v>14.13</v>
      </c>
      <c r="N108" s="47">
        <v>128.6</v>
      </c>
      <c r="O108" s="47">
        <v>92.8</v>
      </c>
      <c r="P108" s="47">
        <v>136</v>
      </c>
      <c r="Q108" s="47">
        <v>86.8</v>
      </c>
      <c r="R108">
        <v>28.6</v>
      </c>
      <c r="S108">
        <v>1.6</v>
      </c>
      <c r="T108">
        <v>24.7</v>
      </c>
      <c r="U108">
        <v>1.3</v>
      </c>
      <c r="V108">
        <v>49.3</v>
      </c>
      <c r="W108">
        <v>2569</v>
      </c>
      <c r="X108">
        <v>61.3</v>
      </c>
      <c r="Y108">
        <v>86.5</v>
      </c>
      <c r="Z108">
        <v>0</v>
      </c>
      <c r="AA108">
        <v>0</v>
      </c>
      <c r="AB108">
        <v>0</v>
      </c>
      <c r="AC108">
        <v>0</v>
      </c>
    </row>
    <row r="109" spans="1:29">
      <c r="A109">
        <v>672</v>
      </c>
      <c r="B109" t="s">
        <v>3706</v>
      </c>
      <c r="C109" t="s">
        <v>834</v>
      </c>
      <c r="D109" t="s">
        <v>3707</v>
      </c>
      <c r="E109" t="s">
        <v>3708</v>
      </c>
      <c r="F109" s="42">
        <v>42757</v>
      </c>
      <c r="G109">
        <v>2017</v>
      </c>
      <c r="H109">
        <v>1</v>
      </c>
      <c r="I109">
        <v>3</v>
      </c>
      <c r="J109">
        <v>20.59</v>
      </c>
      <c r="K109">
        <v>78.959999999999994</v>
      </c>
      <c r="L109">
        <v>1380</v>
      </c>
      <c r="M109" s="47">
        <v>15.42</v>
      </c>
      <c r="N109" s="47">
        <v>129.30000000000001</v>
      </c>
      <c r="O109" s="47">
        <v>91.6</v>
      </c>
      <c r="P109" s="47">
        <v>138</v>
      </c>
      <c r="Q109" s="47">
        <v>81.5</v>
      </c>
      <c r="R109">
        <v>22.6</v>
      </c>
      <c r="S109">
        <v>6.4</v>
      </c>
      <c r="T109">
        <v>23.2</v>
      </c>
      <c r="U109">
        <v>1.1000000000000001</v>
      </c>
      <c r="V109">
        <v>52</v>
      </c>
      <c r="W109">
        <v>2569</v>
      </c>
      <c r="X109">
        <v>72.900000000000006</v>
      </c>
      <c r="Y109">
        <v>97.4</v>
      </c>
      <c r="Z109">
        <v>0</v>
      </c>
      <c r="AA109">
        <v>0</v>
      </c>
      <c r="AB109">
        <v>0</v>
      </c>
      <c r="AC109">
        <v>0</v>
      </c>
    </row>
    <row r="110" spans="1:29">
      <c r="A110">
        <v>673</v>
      </c>
      <c r="B110" t="s">
        <v>3706</v>
      </c>
      <c r="C110" t="s">
        <v>834</v>
      </c>
      <c r="D110" t="s">
        <v>3707</v>
      </c>
      <c r="E110" t="s">
        <v>3708</v>
      </c>
      <c r="F110" s="42">
        <v>42764</v>
      </c>
      <c r="G110">
        <v>2017</v>
      </c>
      <c r="H110">
        <v>1</v>
      </c>
      <c r="I110">
        <v>4</v>
      </c>
      <c r="J110">
        <v>20.59</v>
      </c>
      <c r="K110">
        <v>78.959999999999994</v>
      </c>
      <c r="L110">
        <v>1380</v>
      </c>
      <c r="M110" s="47">
        <v>18.36</v>
      </c>
      <c r="N110" s="47">
        <v>51.2</v>
      </c>
      <c r="O110" s="47">
        <v>147</v>
      </c>
      <c r="P110" s="47">
        <v>203</v>
      </c>
      <c r="Q110" s="47">
        <v>96.8</v>
      </c>
      <c r="R110">
        <v>20.399999999999999</v>
      </c>
      <c r="S110">
        <v>1.8</v>
      </c>
      <c r="T110">
        <v>32.200000000000003</v>
      </c>
      <c r="U110">
        <v>8.6999999999999993</v>
      </c>
      <c r="V110">
        <v>47.8</v>
      </c>
      <c r="W110">
        <v>2569</v>
      </c>
      <c r="X110">
        <v>73.599999999999994</v>
      </c>
      <c r="Y110">
        <v>89.8</v>
      </c>
      <c r="Z110">
        <v>0</v>
      </c>
      <c r="AA110">
        <v>0</v>
      </c>
      <c r="AB110">
        <v>0</v>
      </c>
      <c r="AC110">
        <v>0</v>
      </c>
    </row>
    <row r="111" spans="1:29">
      <c r="A111">
        <v>674</v>
      </c>
      <c r="B111" t="s">
        <v>3706</v>
      </c>
      <c r="C111" t="s">
        <v>834</v>
      </c>
      <c r="D111" t="s">
        <v>3707</v>
      </c>
      <c r="E111" t="s">
        <v>3708</v>
      </c>
      <c r="F111" s="42">
        <v>42771</v>
      </c>
      <c r="G111">
        <v>2017</v>
      </c>
      <c r="H111">
        <v>2</v>
      </c>
      <c r="I111">
        <v>5</v>
      </c>
      <c r="J111">
        <v>20.59</v>
      </c>
      <c r="K111">
        <v>78.959999999999994</v>
      </c>
      <c r="L111">
        <v>1380</v>
      </c>
      <c r="M111" s="47">
        <v>14.01</v>
      </c>
      <c r="N111" s="47">
        <v>146.9</v>
      </c>
      <c r="O111" s="47">
        <v>74.3</v>
      </c>
      <c r="P111" s="47">
        <v>113</v>
      </c>
      <c r="Q111" s="47">
        <v>57.1</v>
      </c>
      <c r="R111">
        <v>27.4</v>
      </c>
      <c r="S111">
        <v>6</v>
      </c>
      <c r="T111">
        <v>28.8</v>
      </c>
      <c r="U111">
        <v>5.5</v>
      </c>
      <c r="V111">
        <v>46.9</v>
      </c>
      <c r="W111">
        <v>2573</v>
      </c>
      <c r="X111">
        <v>59.8</v>
      </c>
      <c r="Y111">
        <v>87.7</v>
      </c>
      <c r="Z111">
        <v>0</v>
      </c>
      <c r="AA111">
        <v>0</v>
      </c>
      <c r="AB111">
        <v>0</v>
      </c>
      <c r="AC111">
        <v>0</v>
      </c>
    </row>
    <row r="112" spans="1:29">
      <c r="A112">
        <v>675</v>
      </c>
      <c r="B112" t="s">
        <v>3706</v>
      </c>
      <c r="C112" t="s">
        <v>834</v>
      </c>
      <c r="D112" t="s">
        <v>3707</v>
      </c>
      <c r="E112" t="s">
        <v>3708</v>
      </c>
      <c r="F112" s="42">
        <v>42778</v>
      </c>
      <c r="G112">
        <v>2017</v>
      </c>
      <c r="H112">
        <v>2</v>
      </c>
      <c r="I112">
        <v>6</v>
      </c>
      <c r="J112">
        <v>20.59</v>
      </c>
      <c r="K112">
        <v>78.959999999999994</v>
      </c>
      <c r="L112">
        <v>1380</v>
      </c>
      <c r="M112" s="47">
        <v>17.47</v>
      </c>
      <c r="N112" s="47">
        <v>139</v>
      </c>
      <c r="O112" s="47">
        <v>99.6</v>
      </c>
      <c r="P112" s="47">
        <v>171</v>
      </c>
      <c r="Q112" s="47">
        <v>72.900000000000006</v>
      </c>
      <c r="R112">
        <v>22.9</v>
      </c>
      <c r="S112">
        <v>9.4</v>
      </c>
      <c r="T112">
        <v>27.2</v>
      </c>
      <c r="U112">
        <v>5.9</v>
      </c>
      <c r="V112">
        <v>50.2</v>
      </c>
      <c r="W112">
        <v>2573</v>
      </c>
      <c r="X112">
        <v>72.2</v>
      </c>
      <c r="Y112">
        <v>94.1</v>
      </c>
      <c r="Z112">
        <v>0</v>
      </c>
      <c r="AA112">
        <v>0</v>
      </c>
      <c r="AB112">
        <v>0</v>
      </c>
      <c r="AC112">
        <v>0</v>
      </c>
    </row>
    <row r="113" spans="1:29">
      <c r="A113">
        <v>676</v>
      </c>
      <c r="B113" t="s">
        <v>3706</v>
      </c>
      <c r="C113" t="s">
        <v>834</v>
      </c>
      <c r="D113" t="s">
        <v>3707</v>
      </c>
      <c r="E113" t="s">
        <v>3708</v>
      </c>
      <c r="F113" s="42">
        <v>42785</v>
      </c>
      <c r="G113">
        <v>2017</v>
      </c>
      <c r="H113">
        <v>2</v>
      </c>
      <c r="I113">
        <v>7</v>
      </c>
      <c r="J113">
        <v>20.59</v>
      </c>
      <c r="K113">
        <v>78.959999999999994</v>
      </c>
      <c r="L113">
        <v>1380</v>
      </c>
      <c r="M113" s="47">
        <v>17.3</v>
      </c>
      <c r="N113" s="47">
        <v>119.1</v>
      </c>
      <c r="O113" s="47">
        <v>101.2</v>
      </c>
      <c r="P113" s="47">
        <v>170</v>
      </c>
      <c r="Q113" s="47">
        <v>77.599999999999994</v>
      </c>
      <c r="R113">
        <v>24.3</v>
      </c>
      <c r="S113">
        <v>12.7</v>
      </c>
      <c r="T113">
        <v>25.9</v>
      </c>
      <c r="U113">
        <v>13.5</v>
      </c>
      <c r="V113">
        <v>49.1</v>
      </c>
      <c r="W113">
        <v>2573</v>
      </c>
      <c r="X113">
        <v>72.599999999999994</v>
      </c>
      <c r="Y113">
        <v>90.9</v>
      </c>
      <c r="Z113">
        <v>0</v>
      </c>
      <c r="AA113">
        <v>0</v>
      </c>
      <c r="AB113">
        <v>0</v>
      </c>
      <c r="AC113">
        <v>0</v>
      </c>
    </row>
    <row r="114" spans="1:29">
      <c r="A114">
        <v>677</v>
      </c>
      <c r="B114" t="s">
        <v>3706</v>
      </c>
      <c r="C114" t="s">
        <v>834</v>
      </c>
      <c r="D114" t="s">
        <v>3707</v>
      </c>
      <c r="E114" t="s">
        <v>3708</v>
      </c>
      <c r="F114" s="42">
        <v>42792</v>
      </c>
      <c r="G114">
        <v>2017</v>
      </c>
      <c r="H114">
        <v>2</v>
      </c>
      <c r="I114">
        <v>8</v>
      </c>
      <c r="J114">
        <v>20.59</v>
      </c>
      <c r="K114">
        <v>78.959999999999994</v>
      </c>
      <c r="L114">
        <v>1380</v>
      </c>
      <c r="M114" s="47">
        <v>13.73</v>
      </c>
      <c r="N114" s="47">
        <v>123.1</v>
      </c>
      <c r="O114" s="47">
        <v>27.4</v>
      </c>
      <c r="P114" s="47">
        <v>42</v>
      </c>
      <c r="Q114" s="47">
        <v>64.8</v>
      </c>
      <c r="R114">
        <v>31.7</v>
      </c>
      <c r="S114">
        <v>6.8</v>
      </c>
      <c r="T114">
        <v>29.8</v>
      </c>
      <c r="U114">
        <v>10.199999999999999</v>
      </c>
      <c r="V114">
        <v>49.4</v>
      </c>
      <c r="W114">
        <v>2573</v>
      </c>
      <c r="X114">
        <v>75.5</v>
      </c>
      <c r="Y114">
        <v>90.9</v>
      </c>
      <c r="Z114">
        <v>0</v>
      </c>
      <c r="AA114">
        <v>0</v>
      </c>
      <c r="AB114">
        <v>0</v>
      </c>
      <c r="AC114">
        <v>0</v>
      </c>
    </row>
    <row r="115" spans="1:29">
      <c r="A115">
        <v>678</v>
      </c>
      <c r="B115" t="s">
        <v>3706</v>
      </c>
      <c r="C115" t="s">
        <v>834</v>
      </c>
      <c r="D115" t="s">
        <v>3707</v>
      </c>
      <c r="E115" t="s">
        <v>3708</v>
      </c>
      <c r="F115" s="42">
        <v>42799</v>
      </c>
      <c r="G115">
        <v>2017</v>
      </c>
      <c r="H115">
        <v>3</v>
      </c>
      <c r="I115">
        <v>9</v>
      </c>
      <c r="J115">
        <v>20.59</v>
      </c>
      <c r="K115">
        <v>78.959999999999994</v>
      </c>
      <c r="L115">
        <v>1380</v>
      </c>
      <c r="M115" s="47">
        <v>20.059999999999999</v>
      </c>
      <c r="N115" s="47">
        <v>149.19999999999999</v>
      </c>
      <c r="O115" s="47">
        <v>85.3</v>
      </c>
      <c r="P115" s="47">
        <v>144</v>
      </c>
      <c r="Q115" s="47">
        <v>69.5</v>
      </c>
      <c r="R115">
        <v>33.5</v>
      </c>
      <c r="S115">
        <v>35.1</v>
      </c>
      <c r="T115">
        <v>24.1</v>
      </c>
      <c r="U115">
        <v>16.100000000000001</v>
      </c>
      <c r="V115">
        <v>44.7</v>
      </c>
      <c r="W115">
        <v>2577</v>
      </c>
      <c r="X115">
        <v>68</v>
      </c>
      <c r="Y115">
        <v>87.8</v>
      </c>
      <c r="Z115">
        <v>0</v>
      </c>
      <c r="AA115">
        <v>0</v>
      </c>
      <c r="AB115">
        <v>0</v>
      </c>
      <c r="AC115">
        <v>0</v>
      </c>
    </row>
    <row r="116" spans="1:29">
      <c r="A116">
        <v>679</v>
      </c>
      <c r="B116" t="s">
        <v>3706</v>
      </c>
      <c r="C116" t="s">
        <v>834</v>
      </c>
      <c r="D116" t="s">
        <v>3707</v>
      </c>
      <c r="E116" t="s">
        <v>3708</v>
      </c>
      <c r="F116" s="42">
        <v>42806</v>
      </c>
      <c r="G116">
        <v>2017</v>
      </c>
      <c r="H116">
        <v>3</v>
      </c>
      <c r="I116">
        <v>10</v>
      </c>
      <c r="J116">
        <v>20.59</v>
      </c>
      <c r="K116">
        <v>78.959999999999994</v>
      </c>
      <c r="L116">
        <v>1380</v>
      </c>
      <c r="M116" s="47">
        <v>19.71</v>
      </c>
      <c r="N116" s="47">
        <v>102.1</v>
      </c>
      <c r="O116" s="47">
        <v>110</v>
      </c>
      <c r="P116" s="47">
        <v>180</v>
      </c>
      <c r="Q116" s="47">
        <v>90.8</v>
      </c>
      <c r="R116">
        <v>29</v>
      </c>
      <c r="S116">
        <v>3.6</v>
      </c>
      <c r="T116">
        <v>26.6</v>
      </c>
      <c r="U116">
        <v>25</v>
      </c>
      <c r="V116">
        <v>48.2</v>
      </c>
      <c r="W116">
        <v>2577</v>
      </c>
      <c r="X116">
        <v>76.5</v>
      </c>
      <c r="Y116">
        <v>95.9</v>
      </c>
      <c r="Z116">
        <v>1</v>
      </c>
      <c r="AA116">
        <v>0</v>
      </c>
      <c r="AB116">
        <v>0</v>
      </c>
      <c r="AC116">
        <v>1</v>
      </c>
    </row>
    <row r="117" spans="1:29">
      <c r="A117">
        <v>680</v>
      </c>
      <c r="B117" t="s">
        <v>3706</v>
      </c>
      <c r="C117" t="s">
        <v>834</v>
      </c>
      <c r="D117" t="s">
        <v>3707</v>
      </c>
      <c r="E117" t="s">
        <v>3708</v>
      </c>
      <c r="F117" s="42">
        <v>42813</v>
      </c>
      <c r="G117">
        <v>2017</v>
      </c>
      <c r="H117">
        <v>3</v>
      </c>
      <c r="I117">
        <v>11</v>
      </c>
      <c r="J117">
        <v>20.59</v>
      </c>
      <c r="K117">
        <v>78.959999999999994</v>
      </c>
      <c r="L117">
        <v>1380</v>
      </c>
      <c r="M117" s="47">
        <v>20.28</v>
      </c>
      <c r="N117" s="47">
        <v>151</v>
      </c>
      <c r="O117" s="47">
        <v>58.4</v>
      </c>
      <c r="P117" s="47">
        <v>73</v>
      </c>
      <c r="Q117" s="47">
        <v>70.3</v>
      </c>
      <c r="R117">
        <v>33.6</v>
      </c>
      <c r="S117">
        <v>25</v>
      </c>
      <c r="T117">
        <v>25.3</v>
      </c>
      <c r="U117">
        <v>18.399999999999999</v>
      </c>
      <c r="V117">
        <v>48.7</v>
      </c>
      <c r="W117">
        <v>2577</v>
      </c>
      <c r="X117">
        <v>64.2</v>
      </c>
      <c r="Y117">
        <v>95.5</v>
      </c>
      <c r="Z117">
        <v>0</v>
      </c>
      <c r="AA117">
        <v>0</v>
      </c>
      <c r="AB117">
        <v>0</v>
      </c>
      <c r="AC117">
        <v>0</v>
      </c>
    </row>
    <row r="118" spans="1:29">
      <c r="A118">
        <v>681</v>
      </c>
      <c r="B118" t="s">
        <v>3706</v>
      </c>
      <c r="C118" t="s">
        <v>834</v>
      </c>
      <c r="D118" t="s">
        <v>3707</v>
      </c>
      <c r="E118" t="s">
        <v>3708</v>
      </c>
      <c r="F118" s="42">
        <v>42820</v>
      </c>
      <c r="G118">
        <v>2017</v>
      </c>
      <c r="H118">
        <v>3</v>
      </c>
      <c r="I118">
        <v>12</v>
      </c>
      <c r="J118">
        <v>20.59</v>
      </c>
      <c r="K118">
        <v>78.959999999999994</v>
      </c>
      <c r="L118">
        <v>1380</v>
      </c>
      <c r="M118" s="47">
        <v>23.16</v>
      </c>
      <c r="N118" s="47">
        <v>89</v>
      </c>
      <c r="O118" s="47">
        <v>90.8</v>
      </c>
      <c r="P118" s="47">
        <v>148</v>
      </c>
      <c r="Q118" s="47">
        <v>74.900000000000006</v>
      </c>
      <c r="R118">
        <v>25.2</v>
      </c>
      <c r="S118">
        <v>31.8</v>
      </c>
      <c r="T118">
        <v>21.7</v>
      </c>
      <c r="U118">
        <v>26.4</v>
      </c>
      <c r="V118">
        <v>49.1</v>
      </c>
      <c r="W118">
        <v>2577</v>
      </c>
      <c r="X118">
        <v>70.8</v>
      </c>
      <c r="Y118">
        <v>84.4</v>
      </c>
      <c r="Z118">
        <v>0</v>
      </c>
      <c r="AA118">
        <v>0</v>
      </c>
      <c r="AB118">
        <v>0</v>
      </c>
      <c r="AC118">
        <v>0</v>
      </c>
    </row>
    <row r="119" spans="1:29">
      <c r="A119">
        <v>682</v>
      </c>
      <c r="B119" t="s">
        <v>3706</v>
      </c>
      <c r="C119" t="s">
        <v>834</v>
      </c>
      <c r="D119" t="s">
        <v>3707</v>
      </c>
      <c r="E119" t="s">
        <v>3708</v>
      </c>
      <c r="F119" s="42">
        <v>42827</v>
      </c>
      <c r="G119">
        <v>2017</v>
      </c>
      <c r="H119">
        <v>4</v>
      </c>
      <c r="I119">
        <v>13</v>
      </c>
      <c r="J119">
        <v>20.59</v>
      </c>
      <c r="K119">
        <v>78.959999999999994</v>
      </c>
      <c r="L119">
        <v>1380</v>
      </c>
      <c r="M119" s="47">
        <v>20.43</v>
      </c>
      <c r="N119" s="47">
        <v>114.1</v>
      </c>
      <c r="O119" s="47">
        <v>112.6</v>
      </c>
      <c r="P119" s="47">
        <v>174</v>
      </c>
      <c r="Q119" s="47">
        <v>73.7</v>
      </c>
      <c r="R119">
        <v>17.2</v>
      </c>
      <c r="S119">
        <v>48.1</v>
      </c>
      <c r="T119">
        <v>32.1</v>
      </c>
      <c r="U119">
        <v>3.1</v>
      </c>
      <c r="V119">
        <v>48.4</v>
      </c>
      <c r="W119">
        <v>2581</v>
      </c>
      <c r="X119">
        <v>67.7</v>
      </c>
      <c r="Y119">
        <v>98.3</v>
      </c>
      <c r="Z119">
        <v>0</v>
      </c>
      <c r="AA119">
        <v>0</v>
      </c>
      <c r="AB119">
        <v>0</v>
      </c>
      <c r="AC119">
        <v>0</v>
      </c>
    </row>
    <row r="120" spans="1:29">
      <c r="A120">
        <v>683</v>
      </c>
      <c r="B120" t="s">
        <v>3706</v>
      </c>
      <c r="C120" t="s">
        <v>834</v>
      </c>
      <c r="D120" t="s">
        <v>3707</v>
      </c>
      <c r="E120" t="s">
        <v>3708</v>
      </c>
      <c r="F120" s="42">
        <v>42834</v>
      </c>
      <c r="G120">
        <v>2017</v>
      </c>
      <c r="H120">
        <v>4</v>
      </c>
      <c r="I120">
        <v>14</v>
      </c>
      <c r="J120">
        <v>20.59</v>
      </c>
      <c r="K120">
        <v>78.959999999999994</v>
      </c>
      <c r="L120">
        <v>1380</v>
      </c>
      <c r="M120" s="47">
        <v>19.64</v>
      </c>
      <c r="N120" s="47">
        <v>86</v>
      </c>
      <c r="O120" s="47">
        <v>60.2</v>
      </c>
      <c r="P120" s="47">
        <v>83</v>
      </c>
      <c r="Q120" s="47">
        <v>79.2</v>
      </c>
      <c r="R120">
        <v>25.8</v>
      </c>
      <c r="S120">
        <v>5.4</v>
      </c>
      <c r="T120">
        <v>27.7</v>
      </c>
      <c r="U120">
        <v>14.6</v>
      </c>
      <c r="V120">
        <v>51.7</v>
      </c>
      <c r="W120">
        <v>2581</v>
      </c>
      <c r="X120">
        <v>73.900000000000006</v>
      </c>
      <c r="Y120">
        <v>87.8</v>
      </c>
      <c r="Z120">
        <v>0</v>
      </c>
      <c r="AA120">
        <v>0</v>
      </c>
      <c r="AB120">
        <v>0</v>
      </c>
      <c r="AC120">
        <v>0</v>
      </c>
    </row>
    <row r="121" spans="1:29">
      <c r="A121">
        <v>684</v>
      </c>
      <c r="B121" t="s">
        <v>3706</v>
      </c>
      <c r="C121" t="s">
        <v>834</v>
      </c>
      <c r="D121" t="s">
        <v>3707</v>
      </c>
      <c r="E121" t="s">
        <v>3708</v>
      </c>
      <c r="F121" s="42">
        <v>42841</v>
      </c>
      <c r="G121">
        <v>2017</v>
      </c>
      <c r="H121">
        <v>4</v>
      </c>
      <c r="I121">
        <v>15</v>
      </c>
      <c r="J121">
        <v>20.59</v>
      </c>
      <c r="K121">
        <v>78.959999999999994</v>
      </c>
      <c r="L121">
        <v>1380</v>
      </c>
      <c r="M121" s="47">
        <v>21.74</v>
      </c>
      <c r="N121" s="47">
        <v>62.1</v>
      </c>
      <c r="O121" s="47">
        <v>97.3</v>
      </c>
      <c r="P121" s="47">
        <v>138</v>
      </c>
      <c r="Q121" s="47">
        <v>74.2</v>
      </c>
      <c r="R121">
        <v>29</v>
      </c>
      <c r="S121">
        <v>38.1</v>
      </c>
      <c r="T121">
        <v>36.4</v>
      </c>
      <c r="U121">
        <v>23.4</v>
      </c>
      <c r="V121">
        <v>45</v>
      </c>
      <c r="W121">
        <v>2581</v>
      </c>
      <c r="X121">
        <v>67.2</v>
      </c>
      <c r="Y121">
        <v>90</v>
      </c>
      <c r="Z121">
        <v>1</v>
      </c>
      <c r="AA121">
        <v>0</v>
      </c>
      <c r="AB121">
        <v>0</v>
      </c>
      <c r="AC121">
        <v>1</v>
      </c>
    </row>
    <row r="122" spans="1:29">
      <c r="A122">
        <v>685</v>
      </c>
      <c r="B122" t="s">
        <v>3706</v>
      </c>
      <c r="C122" t="s">
        <v>834</v>
      </c>
      <c r="D122" t="s">
        <v>3707</v>
      </c>
      <c r="E122" t="s">
        <v>3708</v>
      </c>
      <c r="F122" s="42">
        <v>42848</v>
      </c>
      <c r="G122">
        <v>2017</v>
      </c>
      <c r="H122">
        <v>4</v>
      </c>
      <c r="I122">
        <v>16</v>
      </c>
      <c r="J122">
        <v>20.59</v>
      </c>
      <c r="K122">
        <v>78.959999999999994</v>
      </c>
      <c r="L122">
        <v>1380</v>
      </c>
      <c r="M122" s="47">
        <v>18.75</v>
      </c>
      <c r="N122" s="47">
        <v>90.4</v>
      </c>
      <c r="O122" s="47">
        <v>131.9</v>
      </c>
      <c r="P122" s="47">
        <v>220</v>
      </c>
      <c r="Q122" s="47">
        <v>95.4</v>
      </c>
      <c r="R122">
        <v>30.9</v>
      </c>
      <c r="S122">
        <v>5.7</v>
      </c>
      <c r="T122">
        <v>22.8</v>
      </c>
      <c r="U122">
        <v>10</v>
      </c>
      <c r="V122">
        <v>47</v>
      </c>
      <c r="W122">
        <v>2581</v>
      </c>
      <c r="X122">
        <v>64.599999999999994</v>
      </c>
      <c r="Y122">
        <v>89.9</v>
      </c>
      <c r="Z122">
        <v>1</v>
      </c>
      <c r="AA122">
        <v>0</v>
      </c>
      <c r="AB122">
        <v>0</v>
      </c>
      <c r="AC122">
        <v>1</v>
      </c>
    </row>
    <row r="123" spans="1:29">
      <c r="A123">
        <v>686</v>
      </c>
      <c r="B123" t="s">
        <v>3706</v>
      </c>
      <c r="C123" t="s">
        <v>834</v>
      </c>
      <c r="D123" t="s">
        <v>3707</v>
      </c>
      <c r="E123" t="s">
        <v>3708</v>
      </c>
      <c r="F123" s="42">
        <v>42855</v>
      </c>
      <c r="G123">
        <v>2017</v>
      </c>
      <c r="H123">
        <v>4</v>
      </c>
      <c r="I123">
        <v>17</v>
      </c>
      <c r="J123">
        <v>20.59</v>
      </c>
      <c r="K123">
        <v>78.959999999999994</v>
      </c>
      <c r="L123">
        <v>1380</v>
      </c>
      <c r="M123" s="47">
        <v>18.91</v>
      </c>
      <c r="N123" s="47">
        <v>119.6</v>
      </c>
      <c r="O123" s="47">
        <v>122.6</v>
      </c>
      <c r="P123" s="47">
        <v>188</v>
      </c>
      <c r="Q123" s="47">
        <v>92.3</v>
      </c>
      <c r="R123">
        <v>29.4</v>
      </c>
      <c r="S123">
        <v>1</v>
      </c>
      <c r="T123">
        <v>23</v>
      </c>
      <c r="U123">
        <v>16.899999999999999</v>
      </c>
      <c r="V123">
        <v>52.4</v>
      </c>
      <c r="W123">
        <v>2581</v>
      </c>
      <c r="X123">
        <v>68.7</v>
      </c>
      <c r="Y123">
        <v>84.6</v>
      </c>
      <c r="Z123">
        <v>1</v>
      </c>
      <c r="AA123">
        <v>0</v>
      </c>
      <c r="AB123">
        <v>0</v>
      </c>
      <c r="AC123">
        <v>1</v>
      </c>
    </row>
    <row r="124" spans="1:29">
      <c r="A124">
        <v>687</v>
      </c>
      <c r="B124" t="s">
        <v>3706</v>
      </c>
      <c r="C124" t="s">
        <v>834</v>
      </c>
      <c r="D124" t="s">
        <v>3707</v>
      </c>
      <c r="E124" t="s">
        <v>3708</v>
      </c>
      <c r="F124" s="42">
        <v>42862</v>
      </c>
      <c r="G124">
        <v>2017</v>
      </c>
      <c r="H124">
        <v>5</v>
      </c>
      <c r="I124">
        <v>18</v>
      </c>
      <c r="J124">
        <v>20.59</v>
      </c>
      <c r="K124">
        <v>78.959999999999994</v>
      </c>
      <c r="L124">
        <v>1380</v>
      </c>
      <c r="M124" s="47">
        <v>17.760000000000002</v>
      </c>
      <c r="N124" s="47">
        <v>112.1</v>
      </c>
      <c r="O124" s="47">
        <v>125.7</v>
      </c>
      <c r="P124" s="47">
        <v>160</v>
      </c>
      <c r="Q124" s="47">
        <v>102.6</v>
      </c>
      <c r="R124">
        <v>32.4</v>
      </c>
      <c r="S124">
        <v>2.7</v>
      </c>
      <c r="T124">
        <v>20.399999999999999</v>
      </c>
      <c r="U124">
        <v>13.6</v>
      </c>
      <c r="V124">
        <v>55.2</v>
      </c>
      <c r="W124">
        <v>2585</v>
      </c>
      <c r="X124">
        <v>68.8</v>
      </c>
      <c r="Y124">
        <v>80.3</v>
      </c>
      <c r="Z124">
        <v>0</v>
      </c>
      <c r="AA124">
        <v>0</v>
      </c>
      <c r="AB124">
        <v>0</v>
      </c>
      <c r="AC124">
        <v>0</v>
      </c>
    </row>
    <row r="125" spans="1:29">
      <c r="A125">
        <v>688</v>
      </c>
      <c r="B125" t="s">
        <v>3706</v>
      </c>
      <c r="C125" t="s">
        <v>834</v>
      </c>
      <c r="D125" t="s">
        <v>3707</v>
      </c>
      <c r="E125" t="s">
        <v>3708</v>
      </c>
      <c r="F125" s="42">
        <v>42869</v>
      </c>
      <c r="G125">
        <v>2017</v>
      </c>
      <c r="H125">
        <v>5</v>
      </c>
      <c r="I125">
        <v>19</v>
      </c>
      <c r="J125">
        <v>20.59</v>
      </c>
      <c r="K125">
        <v>78.959999999999994</v>
      </c>
      <c r="L125">
        <v>1380</v>
      </c>
      <c r="M125" s="47">
        <v>17.760000000000002</v>
      </c>
      <c r="N125" s="47">
        <v>148</v>
      </c>
      <c r="O125" s="47">
        <v>74.099999999999994</v>
      </c>
      <c r="P125" s="47">
        <v>83</v>
      </c>
      <c r="Q125" s="47">
        <v>70</v>
      </c>
      <c r="R125">
        <v>37.5</v>
      </c>
      <c r="S125">
        <v>3.6</v>
      </c>
      <c r="T125">
        <v>23.5</v>
      </c>
      <c r="U125">
        <v>23.9</v>
      </c>
      <c r="V125">
        <v>51.9</v>
      </c>
      <c r="W125">
        <v>2585</v>
      </c>
      <c r="X125">
        <v>70</v>
      </c>
      <c r="Y125">
        <v>85.7</v>
      </c>
      <c r="Z125">
        <v>1</v>
      </c>
      <c r="AA125">
        <v>0</v>
      </c>
      <c r="AB125">
        <v>0</v>
      </c>
      <c r="AC125">
        <v>1</v>
      </c>
    </row>
    <row r="126" spans="1:29">
      <c r="A126">
        <v>689</v>
      </c>
      <c r="B126" t="s">
        <v>3706</v>
      </c>
      <c r="C126" t="s">
        <v>834</v>
      </c>
      <c r="D126" t="s">
        <v>3707</v>
      </c>
      <c r="E126" t="s">
        <v>3708</v>
      </c>
      <c r="F126" s="42">
        <v>42876</v>
      </c>
      <c r="G126">
        <v>2017</v>
      </c>
      <c r="H126">
        <v>5</v>
      </c>
      <c r="I126">
        <v>20</v>
      </c>
      <c r="J126">
        <v>20.59</v>
      </c>
      <c r="K126">
        <v>78.959999999999994</v>
      </c>
      <c r="L126">
        <v>1380</v>
      </c>
      <c r="M126" s="47">
        <v>18.329999999999998</v>
      </c>
      <c r="N126" s="47">
        <v>119.1</v>
      </c>
      <c r="O126" s="47">
        <v>106</v>
      </c>
      <c r="P126" s="47">
        <v>149</v>
      </c>
      <c r="Q126" s="47">
        <v>87.2</v>
      </c>
      <c r="R126">
        <v>17.600000000000001</v>
      </c>
      <c r="S126">
        <v>6.2</v>
      </c>
      <c r="T126">
        <v>34.799999999999997</v>
      </c>
      <c r="U126">
        <v>14.4</v>
      </c>
      <c r="V126">
        <v>50.2</v>
      </c>
      <c r="W126">
        <v>2585</v>
      </c>
      <c r="X126">
        <v>65.7</v>
      </c>
      <c r="Y126">
        <v>86.4</v>
      </c>
      <c r="Z126">
        <v>1</v>
      </c>
      <c r="AA126">
        <v>0</v>
      </c>
      <c r="AB126">
        <v>0</v>
      </c>
      <c r="AC126">
        <v>1</v>
      </c>
    </row>
    <row r="127" spans="1:29">
      <c r="A127">
        <v>690</v>
      </c>
      <c r="B127" t="s">
        <v>3706</v>
      </c>
      <c r="C127" t="s">
        <v>834</v>
      </c>
      <c r="D127" t="s">
        <v>3707</v>
      </c>
      <c r="E127" t="s">
        <v>3708</v>
      </c>
      <c r="F127" s="42">
        <v>42883</v>
      </c>
      <c r="G127">
        <v>2017</v>
      </c>
      <c r="H127">
        <v>5</v>
      </c>
      <c r="I127">
        <v>21</v>
      </c>
      <c r="J127">
        <v>20.59</v>
      </c>
      <c r="K127">
        <v>78.959999999999994</v>
      </c>
      <c r="L127">
        <v>1380</v>
      </c>
      <c r="M127" s="47">
        <v>15.04</v>
      </c>
      <c r="N127" s="47">
        <v>127.8</v>
      </c>
      <c r="O127" s="47">
        <v>107.8</v>
      </c>
      <c r="P127" s="47">
        <v>135</v>
      </c>
      <c r="Q127" s="47">
        <v>92.3</v>
      </c>
      <c r="R127">
        <v>36</v>
      </c>
      <c r="S127">
        <v>7.5</v>
      </c>
      <c r="T127">
        <v>26.9</v>
      </c>
      <c r="U127">
        <v>5.9</v>
      </c>
      <c r="V127">
        <v>47</v>
      </c>
      <c r="W127">
        <v>2585</v>
      </c>
      <c r="X127">
        <v>75.2</v>
      </c>
      <c r="Y127">
        <v>99.6</v>
      </c>
      <c r="Z127">
        <v>0</v>
      </c>
      <c r="AA127">
        <v>0</v>
      </c>
      <c r="AB127">
        <v>0</v>
      </c>
      <c r="AC127">
        <v>0</v>
      </c>
    </row>
    <row r="128" spans="1:29">
      <c r="A128">
        <v>691</v>
      </c>
      <c r="B128" t="s">
        <v>3706</v>
      </c>
      <c r="C128" t="s">
        <v>834</v>
      </c>
      <c r="D128" t="s">
        <v>3707</v>
      </c>
      <c r="E128" t="s">
        <v>3708</v>
      </c>
      <c r="F128" s="42">
        <v>42890</v>
      </c>
      <c r="G128">
        <v>2017</v>
      </c>
      <c r="H128">
        <v>6</v>
      </c>
      <c r="I128">
        <v>22</v>
      </c>
      <c r="J128">
        <v>20.59</v>
      </c>
      <c r="K128">
        <v>78.959999999999994</v>
      </c>
      <c r="L128">
        <v>1380</v>
      </c>
      <c r="M128" s="47">
        <v>18.5</v>
      </c>
      <c r="N128" s="47">
        <v>94.3</v>
      </c>
      <c r="O128" s="47">
        <v>62.7</v>
      </c>
      <c r="P128" s="47">
        <v>76</v>
      </c>
      <c r="Q128" s="47">
        <v>65</v>
      </c>
      <c r="R128">
        <v>23.3</v>
      </c>
      <c r="S128">
        <v>0.6</v>
      </c>
      <c r="T128">
        <v>26.7</v>
      </c>
      <c r="U128">
        <v>8.8000000000000007</v>
      </c>
      <c r="V128">
        <v>58</v>
      </c>
      <c r="W128">
        <v>2589</v>
      </c>
      <c r="X128">
        <v>67.599999999999994</v>
      </c>
      <c r="Y128">
        <v>86.8</v>
      </c>
      <c r="Z128">
        <v>0</v>
      </c>
      <c r="AA128">
        <v>0</v>
      </c>
      <c r="AB128">
        <v>0</v>
      </c>
      <c r="AC128">
        <v>0</v>
      </c>
    </row>
    <row r="129" spans="1:29">
      <c r="A129">
        <v>692</v>
      </c>
      <c r="B129" t="s">
        <v>3706</v>
      </c>
      <c r="C129" t="s">
        <v>834</v>
      </c>
      <c r="D129" t="s">
        <v>3707</v>
      </c>
      <c r="E129" t="s">
        <v>3708</v>
      </c>
      <c r="F129" s="42">
        <v>42897</v>
      </c>
      <c r="G129">
        <v>2017</v>
      </c>
      <c r="H129">
        <v>6</v>
      </c>
      <c r="I129">
        <v>23</v>
      </c>
      <c r="J129">
        <v>20.59</v>
      </c>
      <c r="K129">
        <v>78.959999999999994</v>
      </c>
      <c r="L129">
        <v>1380</v>
      </c>
      <c r="M129" s="47">
        <v>16.68</v>
      </c>
      <c r="N129" s="47">
        <v>70.599999999999994</v>
      </c>
      <c r="O129" s="47">
        <v>118.5</v>
      </c>
      <c r="P129" s="47">
        <v>174</v>
      </c>
      <c r="Q129" s="47">
        <v>77.7</v>
      </c>
      <c r="R129">
        <v>41.7</v>
      </c>
      <c r="S129">
        <v>6.7</v>
      </c>
      <c r="T129">
        <v>27.6</v>
      </c>
      <c r="U129">
        <v>3.2</v>
      </c>
      <c r="V129">
        <v>48.1</v>
      </c>
      <c r="W129">
        <v>2589</v>
      </c>
      <c r="X129">
        <v>63.6</v>
      </c>
      <c r="Y129">
        <v>89.7</v>
      </c>
      <c r="Z129">
        <v>0</v>
      </c>
      <c r="AA129">
        <v>0</v>
      </c>
      <c r="AB129">
        <v>0</v>
      </c>
      <c r="AC129">
        <v>0</v>
      </c>
    </row>
    <row r="130" spans="1:29">
      <c r="A130">
        <v>693</v>
      </c>
      <c r="B130" t="s">
        <v>3706</v>
      </c>
      <c r="C130" t="s">
        <v>834</v>
      </c>
      <c r="D130" t="s">
        <v>3707</v>
      </c>
      <c r="E130" t="s">
        <v>3708</v>
      </c>
      <c r="F130" s="42">
        <v>42904</v>
      </c>
      <c r="G130">
        <v>2017</v>
      </c>
      <c r="H130">
        <v>6</v>
      </c>
      <c r="I130">
        <v>24</v>
      </c>
      <c r="J130">
        <v>20.59</v>
      </c>
      <c r="K130">
        <v>78.959999999999994</v>
      </c>
      <c r="L130">
        <v>1380</v>
      </c>
      <c r="M130" s="47">
        <v>15.76</v>
      </c>
      <c r="N130" s="47">
        <v>91.2</v>
      </c>
      <c r="O130" s="47">
        <v>122.5</v>
      </c>
      <c r="P130" s="47">
        <v>187</v>
      </c>
      <c r="Q130" s="47">
        <v>78</v>
      </c>
      <c r="R130">
        <v>31</v>
      </c>
      <c r="S130">
        <v>5.4</v>
      </c>
      <c r="T130">
        <v>29.7</v>
      </c>
      <c r="U130">
        <v>7.4</v>
      </c>
      <c r="V130">
        <v>51</v>
      </c>
      <c r="W130">
        <v>2589</v>
      </c>
      <c r="X130">
        <v>67.099999999999994</v>
      </c>
      <c r="Y130">
        <v>94.8</v>
      </c>
      <c r="Z130">
        <v>0</v>
      </c>
      <c r="AA130">
        <v>0</v>
      </c>
      <c r="AB130">
        <v>0</v>
      </c>
      <c r="AC130">
        <v>0</v>
      </c>
    </row>
    <row r="131" spans="1:29">
      <c r="A131">
        <v>694</v>
      </c>
      <c r="B131" t="s">
        <v>3706</v>
      </c>
      <c r="C131" t="s">
        <v>834</v>
      </c>
      <c r="D131" t="s">
        <v>3707</v>
      </c>
      <c r="E131" t="s">
        <v>3708</v>
      </c>
      <c r="F131" s="42">
        <v>42911</v>
      </c>
      <c r="G131">
        <v>2017</v>
      </c>
      <c r="H131">
        <v>6</v>
      </c>
      <c r="I131">
        <v>25</v>
      </c>
      <c r="J131">
        <v>20.59</v>
      </c>
      <c r="K131">
        <v>78.959999999999994</v>
      </c>
      <c r="L131">
        <v>1380</v>
      </c>
      <c r="M131" s="47">
        <v>16.68</v>
      </c>
      <c r="N131" s="47">
        <v>53.3</v>
      </c>
      <c r="O131" s="47">
        <v>138.80000000000001</v>
      </c>
      <c r="P131" s="47">
        <v>199</v>
      </c>
      <c r="Q131" s="47">
        <v>94.6</v>
      </c>
      <c r="R131">
        <v>31.4</v>
      </c>
      <c r="S131">
        <v>5.0999999999999996</v>
      </c>
      <c r="T131">
        <v>24.2</v>
      </c>
      <c r="U131">
        <v>0</v>
      </c>
      <c r="V131">
        <v>51.1</v>
      </c>
      <c r="W131">
        <v>2589</v>
      </c>
      <c r="X131">
        <v>65</v>
      </c>
      <c r="Y131">
        <v>95.6</v>
      </c>
      <c r="Z131">
        <v>0</v>
      </c>
      <c r="AA131">
        <v>0</v>
      </c>
      <c r="AB131">
        <v>0</v>
      </c>
      <c r="AC131">
        <v>0</v>
      </c>
    </row>
    <row r="132" spans="1:29">
      <c r="A132">
        <v>695</v>
      </c>
      <c r="B132" t="s">
        <v>3706</v>
      </c>
      <c r="C132" t="s">
        <v>834</v>
      </c>
      <c r="D132" t="s">
        <v>3707</v>
      </c>
      <c r="E132" t="s">
        <v>3708</v>
      </c>
      <c r="F132" s="42">
        <v>42918</v>
      </c>
      <c r="G132">
        <v>2017</v>
      </c>
      <c r="H132">
        <v>7</v>
      </c>
      <c r="I132">
        <v>26</v>
      </c>
      <c r="J132">
        <v>20.59</v>
      </c>
      <c r="K132">
        <v>78.959999999999994</v>
      </c>
      <c r="L132">
        <v>1380</v>
      </c>
      <c r="M132" s="47">
        <v>16.45</v>
      </c>
      <c r="N132" s="47">
        <v>78.7</v>
      </c>
      <c r="O132" s="47">
        <v>133.30000000000001</v>
      </c>
      <c r="P132" s="47">
        <v>192</v>
      </c>
      <c r="Q132" s="47">
        <v>85.1</v>
      </c>
      <c r="R132">
        <v>26.2</v>
      </c>
      <c r="S132">
        <v>3.7</v>
      </c>
      <c r="T132">
        <v>27.7</v>
      </c>
      <c r="U132">
        <v>0</v>
      </c>
      <c r="V132">
        <v>43.5</v>
      </c>
      <c r="W132">
        <v>2594</v>
      </c>
      <c r="X132">
        <v>78.2</v>
      </c>
      <c r="Y132">
        <v>85.2</v>
      </c>
      <c r="Z132">
        <v>0</v>
      </c>
      <c r="AA132">
        <v>0</v>
      </c>
      <c r="AB132">
        <v>0</v>
      </c>
      <c r="AC132">
        <v>0</v>
      </c>
    </row>
    <row r="133" spans="1:29">
      <c r="A133">
        <v>696</v>
      </c>
      <c r="B133" t="s">
        <v>3706</v>
      </c>
      <c r="C133" t="s">
        <v>834</v>
      </c>
      <c r="D133" t="s">
        <v>3707</v>
      </c>
      <c r="E133" t="s">
        <v>3708</v>
      </c>
      <c r="F133" s="42">
        <v>42925</v>
      </c>
      <c r="G133">
        <v>2017</v>
      </c>
      <c r="H133">
        <v>7</v>
      </c>
      <c r="I133">
        <v>27</v>
      </c>
      <c r="J133">
        <v>20.59</v>
      </c>
      <c r="K133">
        <v>78.959999999999994</v>
      </c>
      <c r="L133">
        <v>1380</v>
      </c>
      <c r="M133" s="47">
        <v>11.65</v>
      </c>
      <c r="N133" s="47">
        <v>69.5</v>
      </c>
      <c r="O133" s="47">
        <v>113.9</v>
      </c>
      <c r="P133" s="47">
        <v>181</v>
      </c>
      <c r="Q133" s="47">
        <v>101</v>
      </c>
      <c r="R133">
        <v>25.9</v>
      </c>
      <c r="S133">
        <v>7.3</v>
      </c>
      <c r="T133">
        <v>28.6</v>
      </c>
      <c r="U133">
        <v>0</v>
      </c>
      <c r="V133">
        <v>51.2</v>
      </c>
      <c r="W133">
        <v>2594</v>
      </c>
      <c r="X133">
        <v>65.8</v>
      </c>
      <c r="Y133">
        <v>83.5</v>
      </c>
      <c r="Z133">
        <v>0</v>
      </c>
      <c r="AA133">
        <v>0</v>
      </c>
      <c r="AB133">
        <v>0</v>
      </c>
      <c r="AC133">
        <v>0</v>
      </c>
    </row>
    <row r="134" spans="1:29">
      <c r="A134">
        <v>697</v>
      </c>
      <c r="B134" t="s">
        <v>3706</v>
      </c>
      <c r="C134" t="s">
        <v>834</v>
      </c>
      <c r="D134" t="s">
        <v>3707</v>
      </c>
      <c r="E134" t="s">
        <v>3708</v>
      </c>
      <c r="F134" s="42">
        <v>42932</v>
      </c>
      <c r="G134">
        <v>2017</v>
      </c>
      <c r="H134">
        <v>7</v>
      </c>
      <c r="I134">
        <v>28</v>
      </c>
      <c r="J134">
        <v>20.59</v>
      </c>
      <c r="K134">
        <v>78.959999999999994</v>
      </c>
      <c r="L134">
        <v>1380</v>
      </c>
      <c r="M134" s="47">
        <v>11.4</v>
      </c>
      <c r="N134" s="47">
        <v>61</v>
      </c>
      <c r="O134" s="47">
        <v>102.7</v>
      </c>
      <c r="P134" s="47">
        <v>154</v>
      </c>
      <c r="Q134" s="47">
        <v>76.8</v>
      </c>
      <c r="R134">
        <v>35</v>
      </c>
      <c r="S134">
        <v>1.8</v>
      </c>
      <c r="T134">
        <v>21.1</v>
      </c>
      <c r="U134">
        <v>0</v>
      </c>
      <c r="V134">
        <v>51.4</v>
      </c>
      <c r="W134">
        <v>2594</v>
      </c>
      <c r="X134">
        <v>68.2</v>
      </c>
      <c r="Y134">
        <v>84.4</v>
      </c>
      <c r="Z134">
        <v>0</v>
      </c>
      <c r="AA134">
        <v>0</v>
      </c>
      <c r="AB134">
        <v>0</v>
      </c>
      <c r="AC134">
        <v>0</v>
      </c>
    </row>
    <row r="135" spans="1:29">
      <c r="A135">
        <v>698</v>
      </c>
      <c r="B135" t="s">
        <v>3706</v>
      </c>
      <c r="C135" t="s">
        <v>834</v>
      </c>
      <c r="D135" t="s">
        <v>3707</v>
      </c>
      <c r="E135" t="s">
        <v>3708</v>
      </c>
      <c r="F135" s="42">
        <v>42939</v>
      </c>
      <c r="G135">
        <v>2017</v>
      </c>
      <c r="H135">
        <v>7</v>
      </c>
      <c r="I135">
        <v>29</v>
      </c>
      <c r="J135">
        <v>20.59</v>
      </c>
      <c r="K135">
        <v>78.959999999999994</v>
      </c>
      <c r="L135">
        <v>1380</v>
      </c>
      <c r="M135" s="47">
        <v>8.66</v>
      </c>
      <c r="N135" s="47">
        <v>60.3</v>
      </c>
      <c r="O135" s="47">
        <v>85.6</v>
      </c>
      <c r="P135" s="47">
        <v>128</v>
      </c>
      <c r="Q135" s="47">
        <v>72.099999999999994</v>
      </c>
      <c r="R135">
        <v>25.6</v>
      </c>
      <c r="S135">
        <v>3.5</v>
      </c>
      <c r="T135">
        <v>30</v>
      </c>
      <c r="U135">
        <v>0</v>
      </c>
      <c r="V135">
        <v>51.4</v>
      </c>
      <c r="W135">
        <v>2594</v>
      </c>
      <c r="X135">
        <v>61.5</v>
      </c>
      <c r="Y135">
        <v>94.4</v>
      </c>
      <c r="Z135">
        <v>0</v>
      </c>
      <c r="AA135">
        <v>0</v>
      </c>
      <c r="AB135">
        <v>0</v>
      </c>
      <c r="AC135">
        <v>0</v>
      </c>
    </row>
    <row r="136" spans="1:29">
      <c r="A136">
        <v>699</v>
      </c>
      <c r="B136" t="s">
        <v>3706</v>
      </c>
      <c r="C136" t="s">
        <v>834</v>
      </c>
      <c r="D136" t="s">
        <v>3707</v>
      </c>
      <c r="E136" t="s">
        <v>3708</v>
      </c>
      <c r="F136" s="42">
        <v>42946</v>
      </c>
      <c r="G136">
        <v>2017</v>
      </c>
      <c r="H136">
        <v>7</v>
      </c>
      <c r="I136">
        <v>30</v>
      </c>
      <c r="J136">
        <v>20.59</v>
      </c>
      <c r="K136">
        <v>78.959999999999994</v>
      </c>
      <c r="L136">
        <v>1380</v>
      </c>
      <c r="M136" s="47">
        <v>9.84</v>
      </c>
      <c r="N136" s="47">
        <v>61.6</v>
      </c>
      <c r="O136" s="47">
        <v>123.2</v>
      </c>
      <c r="P136" s="47">
        <v>178</v>
      </c>
      <c r="Q136" s="47">
        <v>95.4</v>
      </c>
      <c r="R136">
        <v>33.6</v>
      </c>
      <c r="S136">
        <v>0.9</v>
      </c>
      <c r="T136">
        <v>30.2</v>
      </c>
      <c r="U136">
        <v>0</v>
      </c>
      <c r="V136">
        <v>48.7</v>
      </c>
      <c r="W136">
        <v>2594</v>
      </c>
      <c r="X136">
        <v>68.7</v>
      </c>
      <c r="Y136">
        <v>87.7</v>
      </c>
      <c r="Z136">
        <v>0</v>
      </c>
      <c r="AA136">
        <v>0</v>
      </c>
      <c r="AB136">
        <v>0</v>
      </c>
      <c r="AC136">
        <v>0</v>
      </c>
    </row>
    <row r="137" spans="1:29">
      <c r="A137">
        <v>700</v>
      </c>
      <c r="B137" t="s">
        <v>3706</v>
      </c>
      <c r="C137" t="s">
        <v>834</v>
      </c>
      <c r="D137" t="s">
        <v>3707</v>
      </c>
      <c r="E137" t="s">
        <v>3708</v>
      </c>
      <c r="F137" s="42">
        <v>42953</v>
      </c>
      <c r="G137">
        <v>2017</v>
      </c>
      <c r="H137">
        <v>8</v>
      </c>
      <c r="I137">
        <v>31</v>
      </c>
      <c r="J137">
        <v>20.59</v>
      </c>
      <c r="K137">
        <v>78.959999999999994</v>
      </c>
      <c r="L137">
        <v>1380</v>
      </c>
      <c r="M137" s="47">
        <v>8.57</v>
      </c>
      <c r="N137" s="47">
        <v>10</v>
      </c>
      <c r="O137" s="47">
        <v>120.9</v>
      </c>
      <c r="P137" s="47">
        <v>180</v>
      </c>
      <c r="Q137" s="47">
        <v>94.5</v>
      </c>
      <c r="R137">
        <v>27.3</v>
      </c>
      <c r="S137">
        <v>0</v>
      </c>
      <c r="T137">
        <v>23.8</v>
      </c>
      <c r="U137">
        <v>0</v>
      </c>
      <c r="V137">
        <v>44.6</v>
      </c>
      <c r="W137">
        <v>2598</v>
      </c>
      <c r="X137">
        <v>70.400000000000006</v>
      </c>
      <c r="Y137">
        <v>97.1</v>
      </c>
      <c r="Z137">
        <v>0</v>
      </c>
      <c r="AA137">
        <v>0</v>
      </c>
      <c r="AB137">
        <v>0</v>
      </c>
      <c r="AC137">
        <v>0</v>
      </c>
    </row>
    <row r="138" spans="1:29">
      <c r="A138">
        <v>701</v>
      </c>
      <c r="B138" t="s">
        <v>3706</v>
      </c>
      <c r="C138" t="s">
        <v>834</v>
      </c>
      <c r="D138" t="s">
        <v>3707</v>
      </c>
      <c r="E138" t="s">
        <v>3708</v>
      </c>
      <c r="F138" s="42">
        <v>42960</v>
      </c>
      <c r="G138">
        <v>2017</v>
      </c>
      <c r="H138">
        <v>8</v>
      </c>
      <c r="I138">
        <v>32</v>
      </c>
      <c r="J138">
        <v>20.59</v>
      </c>
      <c r="K138">
        <v>78.959999999999994</v>
      </c>
      <c r="L138">
        <v>1380</v>
      </c>
      <c r="M138" s="47">
        <v>5.75</v>
      </c>
      <c r="N138" s="47">
        <v>41.8</v>
      </c>
      <c r="O138" s="47">
        <v>130.1</v>
      </c>
      <c r="P138" s="47">
        <v>193</v>
      </c>
      <c r="Q138" s="47">
        <v>93.2</v>
      </c>
      <c r="R138">
        <v>25.8</v>
      </c>
      <c r="S138">
        <v>5.7</v>
      </c>
      <c r="T138">
        <v>28.9</v>
      </c>
      <c r="U138">
        <v>0</v>
      </c>
      <c r="V138">
        <v>53</v>
      </c>
      <c r="W138">
        <v>2598</v>
      </c>
      <c r="X138">
        <v>73.900000000000006</v>
      </c>
      <c r="Y138">
        <v>90.2</v>
      </c>
      <c r="Z138">
        <v>0</v>
      </c>
      <c r="AA138">
        <v>0</v>
      </c>
      <c r="AB138">
        <v>0</v>
      </c>
      <c r="AC138">
        <v>0</v>
      </c>
    </row>
    <row r="139" spans="1:29">
      <c r="A139">
        <v>702</v>
      </c>
      <c r="B139" t="s">
        <v>3706</v>
      </c>
      <c r="C139" t="s">
        <v>834</v>
      </c>
      <c r="D139" t="s">
        <v>3707</v>
      </c>
      <c r="E139" t="s">
        <v>3708</v>
      </c>
      <c r="F139" s="42">
        <v>42967</v>
      </c>
      <c r="G139">
        <v>2017</v>
      </c>
      <c r="H139">
        <v>8</v>
      </c>
      <c r="I139">
        <v>33</v>
      </c>
      <c r="J139">
        <v>20.59</v>
      </c>
      <c r="K139">
        <v>78.959999999999994</v>
      </c>
      <c r="L139">
        <v>1380</v>
      </c>
      <c r="M139" s="47">
        <v>6.28</v>
      </c>
      <c r="N139" s="47">
        <v>48.7</v>
      </c>
      <c r="O139" s="47">
        <v>107.9</v>
      </c>
      <c r="P139" s="47">
        <v>166</v>
      </c>
      <c r="Q139" s="47">
        <v>87.7</v>
      </c>
      <c r="R139">
        <v>25</v>
      </c>
      <c r="S139">
        <v>9.3000000000000007</v>
      </c>
      <c r="T139">
        <v>15.7</v>
      </c>
      <c r="U139">
        <v>0</v>
      </c>
      <c r="V139">
        <v>54.6</v>
      </c>
      <c r="W139">
        <v>2598</v>
      </c>
      <c r="X139">
        <v>69.5</v>
      </c>
      <c r="Y139">
        <v>92</v>
      </c>
      <c r="Z139">
        <v>0</v>
      </c>
      <c r="AA139">
        <v>0</v>
      </c>
      <c r="AB139">
        <v>0</v>
      </c>
      <c r="AC139">
        <v>0</v>
      </c>
    </row>
    <row r="140" spans="1:29">
      <c r="A140">
        <v>703</v>
      </c>
      <c r="B140" t="s">
        <v>3706</v>
      </c>
      <c r="C140" t="s">
        <v>834</v>
      </c>
      <c r="D140" t="s">
        <v>3707</v>
      </c>
      <c r="E140" t="s">
        <v>3708</v>
      </c>
      <c r="F140" s="42">
        <v>42974</v>
      </c>
      <c r="G140">
        <v>2017</v>
      </c>
      <c r="H140">
        <v>8</v>
      </c>
      <c r="I140">
        <v>34</v>
      </c>
      <c r="J140">
        <v>20.59</v>
      </c>
      <c r="K140">
        <v>78.959999999999994</v>
      </c>
      <c r="L140">
        <v>1380</v>
      </c>
      <c r="M140" s="47">
        <v>2.37</v>
      </c>
      <c r="N140" s="47">
        <v>0</v>
      </c>
      <c r="O140" s="47">
        <v>120.8</v>
      </c>
      <c r="P140" s="47">
        <v>197</v>
      </c>
      <c r="Q140" s="47">
        <v>87.5</v>
      </c>
      <c r="R140">
        <v>21.1</v>
      </c>
      <c r="S140">
        <v>5.8</v>
      </c>
      <c r="T140">
        <v>26</v>
      </c>
      <c r="U140">
        <v>0</v>
      </c>
      <c r="V140">
        <v>52.8</v>
      </c>
      <c r="W140">
        <v>2598</v>
      </c>
      <c r="X140">
        <v>72.599999999999994</v>
      </c>
      <c r="Y140">
        <v>83.8</v>
      </c>
      <c r="Z140">
        <v>0</v>
      </c>
      <c r="AA140">
        <v>0</v>
      </c>
      <c r="AB140">
        <v>0</v>
      </c>
      <c r="AC140">
        <v>0</v>
      </c>
    </row>
    <row r="141" spans="1:29">
      <c r="A141">
        <v>704</v>
      </c>
      <c r="B141" t="s">
        <v>3706</v>
      </c>
      <c r="C141" t="s">
        <v>834</v>
      </c>
      <c r="D141" t="s">
        <v>3707</v>
      </c>
      <c r="E141" t="s">
        <v>3708</v>
      </c>
      <c r="F141" s="42">
        <v>42981</v>
      </c>
      <c r="G141">
        <v>2017</v>
      </c>
      <c r="H141">
        <v>9</v>
      </c>
      <c r="I141">
        <v>35</v>
      </c>
      <c r="J141">
        <v>20.59</v>
      </c>
      <c r="K141">
        <v>78.959999999999994</v>
      </c>
      <c r="L141">
        <v>1380</v>
      </c>
      <c r="M141" s="47">
        <v>4.7699999999999996</v>
      </c>
      <c r="N141" s="47">
        <v>33.799999999999997</v>
      </c>
      <c r="O141" s="47">
        <v>108</v>
      </c>
      <c r="P141" s="47">
        <v>150</v>
      </c>
      <c r="Q141" s="47">
        <v>77.400000000000006</v>
      </c>
      <c r="R141">
        <v>30.8</v>
      </c>
      <c r="S141">
        <v>8.5</v>
      </c>
      <c r="T141">
        <v>18.399999999999999</v>
      </c>
      <c r="U141">
        <v>0</v>
      </c>
      <c r="V141">
        <v>50</v>
      </c>
      <c r="W141">
        <v>2602</v>
      </c>
      <c r="X141">
        <v>74.099999999999994</v>
      </c>
      <c r="Y141">
        <v>96.8</v>
      </c>
      <c r="Z141">
        <v>0</v>
      </c>
      <c r="AA141">
        <v>0</v>
      </c>
      <c r="AB141">
        <v>0</v>
      </c>
      <c r="AC141">
        <v>0</v>
      </c>
    </row>
    <row r="142" spans="1:29">
      <c r="A142">
        <v>705</v>
      </c>
      <c r="B142" t="s">
        <v>3706</v>
      </c>
      <c r="C142" t="s">
        <v>834</v>
      </c>
      <c r="D142" t="s">
        <v>3707</v>
      </c>
      <c r="E142" t="s">
        <v>3708</v>
      </c>
      <c r="F142" s="42">
        <v>42988</v>
      </c>
      <c r="G142">
        <v>2017</v>
      </c>
      <c r="H142">
        <v>9</v>
      </c>
      <c r="I142">
        <v>36</v>
      </c>
      <c r="J142">
        <v>20.59</v>
      </c>
      <c r="K142">
        <v>78.959999999999994</v>
      </c>
      <c r="L142">
        <v>1380</v>
      </c>
      <c r="M142" s="47">
        <v>3.15</v>
      </c>
      <c r="N142" s="47">
        <v>60.4</v>
      </c>
      <c r="O142" s="47">
        <v>110</v>
      </c>
      <c r="P142" s="47">
        <v>171</v>
      </c>
      <c r="Q142" s="47">
        <v>96.7</v>
      </c>
      <c r="R142">
        <v>32.799999999999997</v>
      </c>
      <c r="S142">
        <v>5.6</v>
      </c>
      <c r="T142">
        <v>15.8</v>
      </c>
      <c r="U142">
        <v>0</v>
      </c>
      <c r="V142">
        <v>46.5</v>
      </c>
      <c r="W142">
        <v>2602</v>
      </c>
      <c r="X142">
        <v>68</v>
      </c>
      <c r="Y142">
        <v>80.099999999999994</v>
      </c>
      <c r="Z142">
        <v>0</v>
      </c>
      <c r="AA142">
        <v>0</v>
      </c>
      <c r="AB142">
        <v>0</v>
      </c>
      <c r="AC142">
        <v>0</v>
      </c>
    </row>
    <row r="143" spans="1:29">
      <c r="A143">
        <v>706</v>
      </c>
      <c r="B143" t="s">
        <v>3706</v>
      </c>
      <c r="C143" t="s">
        <v>834</v>
      </c>
      <c r="D143" t="s">
        <v>3707</v>
      </c>
      <c r="E143" t="s">
        <v>3708</v>
      </c>
      <c r="F143" s="42">
        <v>42995</v>
      </c>
      <c r="G143">
        <v>2017</v>
      </c>
      <c r="H143">
        <v>9</v>
      </c>
      <c r="I143">
        <v>37</v>
      </c>
      <c r="J143">
        <v>20.59</v>
      </c>
      <c r="K143">
        <v>78.959999999999994</v>
      </c>
      <c r="L143">
        <v>1380</v>
      </c>
      <c r="M143" s="47">
        <v>4.3899999999999997</v>
      </c>
      <c r="N143" s="47">
        <v>56.3</v>
      </c>
      <c r="O143" s="47">
        <v>103.6</v>
      </c>
      <c r="P143" s="47">
        <v>159</v>
      </c>
      <c r="Q143" s="47">
        <v>76.900000000000006</v>
      </c>
      <c r="R143">
        <v>30.2</v>
      </c>
      <c r="S143">
        <v>6.4</v>
      </c>
      <c r="T143">
        <v>32.4</v>
      </c>
      <c r="U143">
        <v>0</v>
      </c>
      <c r="V143">
        <v>45.5</v>
      </c>
      <c r="W143">
        <v>2602</v>
      </c>
      <c r="X143">
        <v>70.7</v>
      </c>
      <c r="Y143">
        <v>94.3</v>
      </c>
      <c r="Z143">
        <v>0</v>
      </c>
      <c r="AA143">
        <v>0</v>
      </c>
      <c r="AB143">
        <v>0</v>
      </c>
      <c r="AC143">
        <v>0</v>
      </c>
    </row>
    <row r="144" spans="1:29">
      <c r="A144">
        <v>707</v>
      </c>
      <c r="B144" t="s">
        <v>3706</v>
      </c>
      <c r="C144" t="s">
        <v>834</v>
      </c>
      <c r="D144" t="s">
        <v>3707</v>
      </c>
      <c r="E144" t="s">
        <v>3708</v>
      </c>
      <c r="F144" s="42">
        <v>43002</v>
      </c>
      <c r="G144">
        <v>2017</v>
      </c>
      <c r="H144">
        <v>9</v>
      </c>
      <c r="I144">
        <v>38</v>
      </c>
      <c r="J144">
        <v>20.59</v>
      </c>
      <c r="K144">
        <v>78.959999999999994</v>
      </c>
      <c r="L144">
        <v>1380</v>
      </c>
      <c r="M144" s="47">
        <v>8.75</v>
      </c>
      <c r="N144" s="47">
        <v>0</v>
      </c>
      <c r="O144" s="47">
        <v>129.30000000000001</v>
      </c>
      <c r="P144" s="47">
        <v>176</v>
      </c>
      <c r="Q144" s="47">
        <v>93.2</v>
      </c>
      <c r="R144">
        <v>34.1</v>
      </c>
      <c r="S144">
        <v>4.5</v>
      </c>
      <c r="T144">
        <v>29.1</v>
      </c>
      <c r="U144">
        <v>0</v>
      </c>
      <c r="V144">
        <v>52.3</v>
      </c>
      <c r="W144">
        <v>2602</v>
      </c>
      <c r="X144">
        <v>62.4</v>
      </c>
      <c r="Y144">
        <v>87</v>
      </c>
      <c r="Z144">
        <v>0</v>
      </c>
      <c r="AA144">
        <v>0</v>
      </c>
      <c r="AB144">
        <v>0</v>
      </c>
      <c r="AC144">
        <v>0</v>
      </c>
    </row>
    <row r="145" spans="1:29">
      <c r="A145">
        <v>708</v>
      </c>
      <c r="B145" t="s">
        <v>3706</v>
      </c>
      <c r="C145" t="s">
        <v>834</v>
      </c>
      <c r="D145" t="s">
        <v>3707</v>
      </c>
      <c r="E145" t="s">
        <v>3708</v>
      </c>
      <c r="F145" s="42">
        <v>43009</v>
      </c>
      <c r="G145">
        <v>2017</v>
      </c>
      <c r="H145">
        <v>10</v>
      </c>
      <c r="I145">
        <v>39</v>
      </c>
      <c r="J145">
        <v>20.59</v>
      </c>
      <c r="K145">
        <v>78.959999999999994</v>
      </c>
      <c r="L145">
        <v>1380</v>
      </c>
      <c r="M145" s="47">
        <v>3.77</v>
      </c>
      <c r="N145" s="47">
        <v>70.599999999999994</v>
      </c>
      <c r="O145" s="47">
        <v>73.7</v>
      </c>
      <c r="P145" s="47">
        <v>106</v>
      </c>
      <c r="Q145" s="47">
        <v>75.400000000000006</v>
      </c>
      <c r="R145">
        <v>25.4</v>
      </c>
      <c r="S145">
        <v>7.3</v>
      </c>
      <c r="T145">
        <v>22.2</v>
      </c>
      <c r="U145">
        <v>0</v>
      </c>
      <c r="V145">
        <v>52.1</v>
      </c>
      <c r="W145">
        <v>2606</v>
      </c>
      <c r="X145">
        <v>69.400000000000006</v>
      </c>
      <c r="Y145">
        <v>93.3</v>
      </c>
      <c r="Z145">
        <v>0</v>
      </c>
      <c r="AA145">
        <v>0</v>
      </c>
      <c r="AB145">
        <v>0</v>
      </c>
      <c r="AC145">
        <v>0</v>
      </c>
    </row>
    <row r="146" spans="1:29">
      <c r="A146">
        <v>709</v>
      </c>
      <c r="B146" t="s">
        <v>3706</v>
      </c>
      <c r="C146" t="s">
        <v>834</v>
      </c>
      <c r="D146" t="s">
        <v>3707</v>
      </c>
      <c r="E146" t="s">
        <v>3708</v>
      </c>
      <c r="F146" s="42">
        <v>43016</v>
      </c>
      <c r="G146">
        <v>2017</v>
      </c>
      <c r="H146">
        <v>10</v>
      </c>
      <c r="I146">
        <v>40</v>
      </c>
      <c r="J146">
        <v>20.59</v>
      </c>
      <c r="K146">
        <v>78.959999999999994</v>
      </c>
      <c r="L146">
        <v>1380</v>
      </c>
      <c r="M146" s="47">
        <v>3.51</v>
      </c>
      <c r="N146" s="47">
        <v>51.1</v>
      </c>
      <c r="O146" s="47">
        <v>111.6</v>
      </c>
      <c r="P146" s="47">
        <v>176</v>
      </c>
      <c r="Q146" s="47">
        <v>81.2</v>
      </c>
      <c r="R146">
        <v>23</v>
      </c>
      <c r="S146">
        <v>11</v>
      </c>
      <c r="T146">
        <v>17.7</v>
      </c>
      <c r="U146">
        <v>0</v>
      </c>
      <c r="V146">
        <v>48.9</v>
      </c>
      <c r="W146">
        <v>2606</v>
      </c>
      <c r="X146">
        <v>67.099999999999994</v>
      </c>
      <c r="Y146">
        <v>88.3</v>
      </c>
      <c r="Z146">
        <v>0</v>
      </c>
      <c r="AA146">
        <v>0</v>
      </c>
      <c r="AB146">
        <v>0</v>
      </c>
      <c r="AC146">
        <v>0</v>
      </c>
    </row>
    <row r="147" spans="1:29">
      <c r="A147">
        <v>710</v>
      </c>
      <c r="B147" t="s">
        <v>3706</v>
      </c>
      <c r="C147" t="s">
        <v>834</v>
      </c>
      <c r="D147" t="s">
        <v>3707</v>
      </c>
      <c r="E147" t="s">
        <v>3708</v>
      </c>
      <c r="F147" s="42">
        <v>43023</v>
      </c>
      <c r="G147">
        <v>2017</v>
      </c>
      <c r="H147">
        <v>10</v>
      </c>
      <c r="I147">
        <v>41</v>
      </c>
      <c r="J147">
        <v>20.59</v>
      </c>
      <c r="K147">
        <v>78.959999999999994</v>
      </c>
      <c r="L147">
        <v>1380</v>
      </c>
      <c r="M147" s="47">
        <v>3.34</v>
      </c>
      <c r="N147" s="47">
        <v>82.9</v>
      </c>
      <c r="O147" s="47">
        <v>115.2</v>
      </c>
      <c r="P147" s="47">
        <v>174</v>
      </c>
      <c r="Q147" s="47">
        <v>74.7</v>
      </c>
      <c r="R147">
        <v>34.299999999999997</v>
      </c>
      <c r="S147">
        <v>11.5</v>
      </c>
      <c r="T147">
        <v>23.1</v>
      </c>
      <c r="U147">
        <v>0</v>
      </c>
      <c r="V147">
        <v>41.6</v>
      </c>
      <c r="W147">
        <v>2606</v>
      </c>
      <c r="X147">
        <v>67.2</v>
      </c>
      <c r="Y147">
        <v>87.5</v>
      </c>
      <c r="Z147">
        <v>0</v>
      </c>
      <c r="AA147">
        <v>0</v>
      </c>
      <c r="AB147">
        <v>0</v>
      </c>
      <c r="AC147">
        <v>0</v>
      </c>
    </row>
    <row r="148" spans="1:29">
      <c r="A148">
        <v>711</v>
      </c>
      <c r="B148" t="s">
        <v>3706</v>
      </c>
      <c r="C148" t="s">
        <v>834</v>
      </c>
      <c r="D148" t="s">
        <v>3707</v>
      </c>
      <c r="E148" t="s">
        <v>3708</v>
      </c>
      <c r="F148" s="42">
        <v>43030</v>
      </c>
      <c r="G148">
        <v>2017</v>
      </c>
      <c r="H148">
        <v>10</v>
      </c>
      <c r="I148">
        <v>42</v>
      </c>
      <c r="J148">
        <v>20.59</v>
      </c>
      <c r="K148">
        <v>78.959999999999994</v>
      </c>
      <c r="L148">
        <v>1380</v>
      </c>
      <c r="M148" s="47">
        <v>6.04</v>
      </c>
      <c r="N148" s="47">
        <v>0</v>
      </c>
      <c r="O148" s="47">
        <v>138.80000000000001</v>
      </c>
      <c r="P148" s="47">
        <v>205</v>
      </c>
      <c r="Q148" s="47">
        <v>84.5</v>
      </c>
      <c r="R148">
        <v>26.3</v>
      </c>
      <c r="S148">
        <v>1.9</v>
      </c>
      <c r="T148">
        <v>29</v>
      </c>
      <c r="U148">
        <v>0</v>
      </c>
      <c r="V148">
        <v>52.9</v>
      </c>
      <c r="W148">
        <v>2606</v>
      </c>
      <c r="X148">
        <v>63.5</v>
      </c>
      <c r="Y148">
        <v>69</v>
      </c>
      <c r="Z148">
        <v>0</v>
      </c>
      <c r="AA148">
        <v>1</v>
      </c>
      <c r="AB148">
        <v>0</v>
      </c>
      <c r="AC148">
        <v>1</v>
      </c>
    </row>
    <row r="149" spans="1:29">
      <c r="A149">
        <v>712</v>
      </c>
      <c r="B149" t="s">
        <v>3706</v>
      </c>
      <c r="C149" t="s">
        <v>834</v>
      </c>
      <c r="D149" t="s">
        <v>3707</v>
      </c>
      <c r="E149" t="s">
        <v>3708</v>
      </c>
      <c r="F149" s="42">
        <v>43037</v>
      </c>
      <c r="G149">
        <v>2017</v>
      </c>
      <c r="H149">
        <v>10</v>
      </c>
      <c r="I149">
        <v>43</v>
      </c>
      <c r="J149">
        <v>20.59</v>
      </c>
      <c r="K149">
        <v>78.959999999999994</v>
      </c>
      <c r="L149">
        <v>1380</v>
      </c>
      <c r="M149" s="47">
        <v>6.27</v>
      </c>
      <c r="N149" s="47">
        <v>92.3</v>
      </c>
      <c r="O149" s="47">
        <v>67.400000000000006</v>
      </c>
      <c r="P149" s="47">
        <v>80</v>
      </c>
      <c r="Q149" s="47">
        <v>68.599999999999994</v>
      </c>
      <c r="R149">
        <v>31.4</v>
      </c>
      <c r="S149">
        <v>3.9</v>
      </c>
      <c r="T149">
        <v>37.299999999999997</v>
      </c>
      <c r="U149">
        <v>0</v>
      </c>
      <c r="V149">
        <v>52.7</v>
      </c>
      <c r="W149">
        <v>2606</v>
      </c>
      <c r="X149">
        <v>67.2</v>
      </c>
      <c r="Y149">
        <v>90.6</v>
      </c>
      <c r="Z149">
        <v>0</v>
      </c>
      <c r="AA149">
        <v>0</v>
      </c>
      <c r="AB149">
        <v>0</v>
      </c>
      <c r="AC149">
        <v>0</v>
      </c>
    </row>
    <row r="150" spans="1:29">
      <c r="A150">
        <v>713</v>
      </c>
      <c r="B150" t="s">
        <v>3706</v>
      </c>
      <c r="C150" t="s">
        <v>834</v>
      </c>
      <c r="D150" t="s">
        <v>3707</v>
      </c>
      <c r="E150" t="s">
        <v>3708</v>
      </c>
      <c r="F150" s="42">
        <v>43044</v>
      </c>
      <c r="G150">
        <v>2017</v>
      </c>
      <c r="H150">
        <v>11</v>
      </c>
      <c r="I150">
        <v>44</v>
      </c>
      <c r="J150">
        <v>20.59</v>
      </c>
      <c r="K150">
        <v>78.959999999999994</v>
      </c>
      <c r="L150">
        <v>1380</v>
      </c>
      <c r="M150" s="47">
        <v>4.68</v>
      </c>
      <c r="N150" s="47">
        <v>77.099999999999994</v>
      </c>
      <c r="O150" s="47">
        <v>130.9</v>
      </c>
      <c r="P150" s="47">
        <v>200</v>
      </c>
      <c r="Q150" s="47">
        <v>113.5</v>
      </c>
      <c r="R150">
        <v>39.799999999999997</v>
      </c>
      <c r="S150">
        <v>0.8</v>
      </c>
      <c r="T150">
        <v>16.600000000000001</v>
      </c>
      <c r="U150">
        <v>0</v>
      </c>
      <c r="V150">
        <v>48.3</v>
      </c>
      <c r="W150">
        <v>2610</v>
      </c>
      <c r="X150">
        <v>76.8</v>
      </c>
      <c r="Y150">
        <v>88.8</v>
      </c>
      <c r="Z150">
        <v>0</v>
      </c>
      <c r="AA150">
        <v>0</v>
      </c>
      <c r="AB150">
        <v>0</v>
      </c>
      <c r="AC150">
        <v>0</v>
      </c>
    </row>
    <row r="151" spans="1:29">
      <c r="A151">
        <v>714</v>
      </c>
      <c r="B151" t="s">
        <v>3706</v>
      </c>
      <c r="C151" t="s">
        <v>834</v>
      </c>
      <c r="D151" t="s">
        <v>3707</v>
      </c>
      <c r="E151" t="s">
        <v>3708</v>
      </c>
      <c r="F151" s="42">
        <v>43051</v>
      </c>
      <c r="G151">
        <v>2017</v>
      </c>
      <c r="H151">
        <v>11</v>
      </c>
      <c r="I151">
        <v>45</v>
      </c>
      <c r="J151">
        <v>20.59</v>
      </c>
      <c r="K151">
        <v>78.959999999999994</v>
      </c>
      <c r="L151">
        <v>1380</v>
      </c>
      <c r="M151" s="47">
        <v>5.09</v>
      </c>
      <c r="N151" s="47">
        <v>84.2</v>
      </c>
      <c r="O151" s="47">
        <v>93.6</v>
      </c>
      <c r="P151" s="47">
        <v>145</v>
      </c>
      <c r="Q151" s="47">
        <v>59.8</v>
      </c>
      <c r="R151">
        <v>32.4</v>
      </c>
      <c r="S151">
        <v>6.8</v>
      </c>
      <c r="T151">
        <v>18.3</v>
      </c>
      <c r="U151">
        <v>0</v>
      </c>
      <c r="V151">
        <v>41.1</v>
      </c>
      <c r="W151">
        <v>2610</v>
      </c>
      <c r="X151">
        <v>70</v>
      </c>
      <c r="Y151">
        <v>87.7</v>
      </c>
      <c r="Z151">
        <v>0</v>
      </c>
      <c r="AA151">
        <v>0</v>
      </c>
      <c r="AB151">
        <v>0</v>
      </c>
      <c r="AC151">
        <v>0</v>
      </c>
    </row>
    <row r="152" spans="1:29">
      <c r="A152">
        <v>715</v>
      </c>
      <c r="B152" t="s">
        <v>3706</v>
      </c>
      <c r="C152" t="s">
        <v>834</v>
      </c>
      <c r="D152" t="s">
        <v>3707</v>
      </c>
      <c r="E152" t="s">
        <v>3708</v>
      </c>
      <c r="F152" s="42">
        <v>43058</v>
      </c>
      <c r="G152">
        <v>2017</v>
      </c>
      <c r="H152">
        <v>11</v>
      </c>
      <c r="I152">
        <v>46</v>
      </c>
      <c r="J152">
        <v>20.59</v>
      </c>
      <c r="K152">
        <v>78.959999999999994</v>
      </c>
      <c r="L152">
        <v>1380</v>
      </c>
      <c r="M152" s="47">
        <v>6.09</v>
      </c>
      <c r="N152" s="47">
        <v>37.1</v>
      </c>
      <c r="O152" s="47">
        <v>107</v>
      </c>
      <c r="P152" s="47">
        <v>183</v>
      </c>
      <c r="Q152" s="47">
        <v>81.3</v>
      </c>
      <c r="R152">
        <v>20.6</v>
      </c>
      <c r="S152">
        <v>4.4000000000000004</v>
      </c>
      <c r="T152">
        <v>25.5</v>
      </c>
      <c r="U152">
        <v>0</v>
      </c>
      <c r="V152">
        <v>49.4</v>
      </c>
      <c r="W152">
        <v>2610</v>
      </c>
      <c r="X152">
        <v>73.7</v>
      </c>
      <c r="Y152">
        <v>82.6</v>
      </c>
      <c r="Z152">
        <v>0</v>
      </c>
      <c r="AA152">
        <v>0</v>
      </c>
      <c r="AB152">
        <v>0</v>
      </c>
      <c r="AC152">
        <v>0</v>
      </c>
    </row>
    <row r="153" spans="1:29">
      <c r="A153">
        <v>716</v>
      </c>
      <c r="B153" t="s">
        <v>3706</v>
      </c>
      <c r="C153" t="s">
        <v>834</v>
      </c>
      <c r="D153" t="s">
        <v>3707</v>
      </c>
      <c r="E153" t="s">
        <v>3708</v>
      </c>
      <c r="F153" s="42">
        <v>43065</v>
      </c>
      <c r="G153">
        <v>2017</v>
      </c>
      <c r="H153">
        <v>11</v>
      </c>
      <c r="I153">
        <v>47</v>
      </c>
      <c r="J153">
        <v>20.59</v>
      </c>
      <c r="K153">
        <v>78.959999999999994</v>
      </c>
      <c r="L153">
        <v>1380</v>
      </c>
      <c r="M153" s="47">
        <v>5.22</v>
      </c>
      <c r="N153" s="47">
        <v>78.599999999999994</v>
      </c>
      <c r="O153" s="47">
        <v>100.2</v>
      </c>
      <c r="P153" s="47">
        <v>147</v>
      </c>
      <c r="Q153" s="47">
        <v>80.400000000000006</v>
      </c>
      <c r="R153">
        <v>29.9</v>
      </c>
      <c r="S153">
        <v>7.1</v>
      </c>
      <c r="T153">
        <v>28.5</v>
      </c>
      <c r="U153">
        <v>0</v>
      </c>
      <c r="V153">
        <v>52.4</v>
      </c>
      <c r="W153">
        <v>2610</v>
      </c>
      <c r="X153">
        <v>70.8</v>
      </c>
      <c r="Y153">
        <v>81.599999999999994</v>
      </c>
      <c r="Z153">
        <v>0</v>
      </c>
      <c r="AA153">
        <v>0</v>
      </c>
      <c r="AB153">
        <v>0</v>
      </c>
      <c r="AC153">
        <v>0</v>
      </c>
    </row>
    <row r="154" spans="1:29">
      <c r="A154">
        <v>717</v>
      </c>
      <c r="B154" t="s">
        <v>3706</v>
      </c>
      <c r="C154" t="s">
        <v>834</v>
      </c>
      <c r="D154" t="s">
        <v>3707</v>
      </c>
      <c r="E154" t="s">
        <v>3708</v>
      </c>
      <c r="F154" s="42">
        <v>43072</v>
      </c>
      <c r="G154">
        <v>2017</v>
      </c>
      <c r="H154">
        <v>12</v>
      </c>
      <c r="I154">
        <v>48</v>
      </c>
      <c r="J154">
        <v>20.59</v>
      </c>
      <c r="K154">
        <v>78.959999999999994</v>
      </c>
      <c r="L154">
        <v>1380</v>
      </c>
      <c r="M154" s="47">
        <v>11.7</v>
      </c>
      <c r="N154" s="47">
        <v>105</v>
      </c>
      <c r="O154" s="47">
        <v>86.7</v>
      </c>
      <c r="P154" s="47">
        <v>133</v>
      </c>
      <c r="Q154" s="47">
        <v>73.3</v>
      </c>
      <c r="R154">
        <v>34.4</v>
      </c>
      <c r="S154">
        <v>4.7</v>
      </c>
      <c r="T154">
        <v>31.5</v>
      </c>
      <c r="U154">
        <v>0</v>
      </c>
      <c r="V154">
        <v>54.2</v>
      </c>
      <c r="W154">
        <v>2614</v>
      </c>
      <c r="X154">
        <v>65</v>
      </c>
      <c r="Y154">
        <v>96</v>
      </c>
      <c r="Z154">
        <v>0</v>
      </c>
      <c r="AA154">
        <v>0</v>
      </c>
      <c r="AB154">
        <v>0</v>
      </c>
      <c r="AC154">
        <v>0</v>
      </c>
    </row>
    <row r="155" spans="1:29">
      <c r="A155">
        <v>718</v>
      </c>
      <c r="B155" t="s">
        <v>3706</v>
      </c>
      <c r="C155" t="s">
        <v>834</v>
      </c>
      <c r="D155" t="s">
        <v>3707</v>
      </c>
      <c r="E155" t="s">
        <v>3708</v>
      </c>
      <c r="F155" s="42">
        <v>43079</v>
      </c>
      <c r="G155">
        <v>2017</v>
      </c>
      <c r="H155">
        <v>12</v>
      </c>
      <c r="I155">
        <v>49</v>
      </c>
      <c r="J155">
        <v>20.59</v>
      </c>
      <c r="K155">
        <v>78.959999999999994</v>
      </c>
      <c r="L155">
        <v>1380</v>
      </c>
      <c r="M155" s="47">
        <v>8.56</v>
      </c>
      <c r="N155" s="47">
        <v>95.1</v>
      </c>
      <c r="O155" s="47">
        <v>94.3</v>
      </c>
      <c r="P155" s="47">
        <v>105</v>
      </c>
      <c r="Q155" s="47">
        <v>61.6</v>
      </c>
      <c r="R155">
        <v>31.1</v>
      </c>
      <c r="S155">
        <v>7.3</v>
      </c>
      <c r="T155">
        <v>28.8</v>
      </c>
      <c r="U155">
        <v>0</v>
      </c>
      <c r="V155">
        <v>49.2</v>
      </c>
      <c r="W155">
        <v>2614</v>
      </c>
      <c r="X155">
        <v>68.8</v>
      </c>
      <c r="Y155">
        <v>89.8</v>
      </c>
      <c r="Z155">
        <v>0</v>
      </c>
      <c r="AA155">
        <v>0</v>
      </c>
      <c r="AB155">
        <v>0</v>
      </c>
      <c r="AC155">
        <v>0</v>
      </c>
    </row>
    <row r="156" spans="1:29">
      <c r="A156">
        <v>719</v>
      </c>
      <c r="B156" t="s">
        <v>3706</v>
      </c>
      <c r="C156" t="s">
        <v>834</v>
      </c>
      <c r="D156" t="s">
        <v>3707</v>
      </c>
      <c r="E156" t="s">
        <v>3708</v>
      </c>
      <c r="F156" s="42">
        <v>43086</v>
      </c>
      <c r="G156">
        <v>2017</v>
      </c>
      <c r="H156">
        <v>12</v>
      </c>
      <c r="I156">
        <v>50</v>
      </c>
      <c r="J156">
        <v>20.59</v>
      </c>
      <c r="K156">
        <v>78.959999999999994</v>
      </c>
      <c r="L156">
        <v>1380</v>
      </c>
      <c r="M156" s="47">
        <v>11.12</v>
      </c>
      <c r="N156" s="47">
        <v>20.2</v>
      </c>
      <c r="O156" s="47">
        <v>110.8</v>
      </c>
      <c r="P156" s="47">
        <v>204</v>
      </c>
      <c r="Q156" s="47">
        <v>81</v>
      </c>
      <c r="R156">
        <v>29.1</v>
      </c>
      <c r="S156">
        <v>2.6</v>
      </c>
      <c r="T156">
        <v>25.7</v>
      </c>
      <c r="U156">
        <v>0</v>
      </c>
      <c r="V156">
        <v>49.1</v>
      </c>
      <c r="W156">
        <v>2614</v>
      </c>
      <c r="X156">
        <v>76</v>
      </c>
      <c r="Y156">
        <v>82.5</v>
      </c>
      <c r="Z156">
        <v>0</v>
      </c>
      <c r="AA156">
        <v>0</v>
      </c>
      <c r="AB156">
        <v>0</v>
      </c>
      <c r="AC156">
        <v>0</v>
      </c>
    </row>
    <row r="157" spans="1:29">
      <c r="A157">
        <v>720</v>
      </c>
      <c r="B157" t="s">
        <v>3706</v>
      </c>
      <c r="C157" t="s">
        <v>834</v>
      </c>
      <c r="D157" t="s">
        <v>3707</v>
      </c>
      <c r="E157" t="s">
        <v>3708</v>
      </c>
      <c r="F157" s="42">
        <v>43093</v>
      </c>
      <c r="G157">
        <v>2017</v>
      </c>
      <c r="H157">
        <v>12</v>
      </c>
      <c r="I157">
        <v>51</v>
      </c>
      <c r="J157">
        <v>20.59</v>
      </c>
      <c r="K157">
        <v>78.959999999999994</v>
      </c>
      <c r="L157">
        <v>1380</v>
      </c>
      <c r="M157" s="47">
        <v>12.64</v>
      </c>
      <c r="N157" s="47">
        <v>75.400000000000006</v>
      </c>
      <c r="O157" s="47">
        <v>118.5</v>
      </c>
      <c r="P157" s="47">
        <v>166</v>
      </c>
      <c r="Q157" s="47">
        <v>101.1</v>
      </c>
      <c r="R157">
        <v>36.700000000000003</v>
      </c>
      <c r="S157">
        <v>1</v>
      </c>
      <c r="T157">
        <v>19.7</v>
      </c>
      <c r="U157">
        <v>0</v>
      </c>
      <c r="V157">
        <v>48.8</v>
      </c>
      <c r="W157">
        <v>2614</v>
      </c>
      <c r="X157">
        <v>73.400000000000006</v>
      </c>
      <c r="Y157">
        <v>83.5</v>
      </c>
      <c r="Z157">
        <v>0</v>
      </c>
      <c r="AA157">
        <v>0</v>
      </c>
      <c r="AB157">
        <v>0</v>
      </c>
      <c r="AC157">
        <v>0</v>
      </c>
    </row>
    <row r="158" spans="1:29">
      <c r="A158">
        <v>721</v>
      </c>
      <c r="B158" t="s">
        <v>3706</v>
      </c>
      <c r="C158" t="s">
        <v>834</v>
      </c>
      <c r="D158" t="s">
        <v>3707</v>
      </c>
      <c r="E158" t="s">
        <v>3708</v>
      </c>
      <c r="F158" s="42">
        <v>43100</v>
      </c>
      <c r="G158">
        <v>2017</v>
      </c>
      <c r="H158">
        <v>12</v>
      </c>
      <c r="I158">
        <v>52</v>
      </c>
      <c r="J158">
        <v>20.59</v>
      </c>
      <c r="K158">
        <v>78.959999999999994</v>
      </c>
      <c r="L158">
        <v>1380</v>
      </c>
      <c r="M158" s="47">
        <v>13.62</v>
      </c>
      <c r="N158" s="47">
        <v>87.8</v>
      </c>
      <c r="O158" s="47">
        <v>75.8</v>
      </c>
      <c r="P158" s="47">
        <v>123</v>
      </c>
      <c r="Q158" s="47">
        <v>66.599999999999994</v>
      </c>
      <c r="R158">
        <v>28.5</v>
      </c>
      <c r="S158">
        <v>5.7</v>
      </c>
      <c r="T158">
        <v>25.5</v>
      </c>
      <c r="U158">
        <v>2.1</v>
      </c>
      <c r="V158">
        <v>49.8</v>
      </c>
      <c r="W158">
        <v>2614</v>
      </c>
      <c r="X158">
        <v>66.2</v>
      </c>
      <c r="Y158">
        <v>88.5</v>
      </c>
      <c r="Z158">
        <v>0</v>
      </c>
      <c r="AA158">
        <v>0</v>
      </c>
      <c r="AB158">
        <v>0</v>
      </c>
      <c r="AC158">
        <v>0</v>
      </c>
    </row>
    <row r="159" spans="1:29">
      <c r="A159">
        <v>722</v>
      </c>
      <c r="B159" t="s">
        <v>3706</v>
      </c>
      <c r="C159" t="s">
        <v>834</v>
      </c>
      <c r="D159" t="s">
        <v>3707</v>
      </c>
      <c r="E159" t="s">
        <v>3708</v>
      </c>
      <c r="F159" s="42">
        <v>43107</v>
      </c>
      <c r="G159">
        <v>2018</v>
      </c>
      <c r="H159">
        <v>1</v>
      </c>
      <c r="I159">
        <v>1</v>
      </c>
      <c r="J159">
        <v>20.59</v>
      </c>
      <c r="K159">
        <v>78.959999999999994</v>
      </c>
      <c r="L159">
        <v>1380</v>
      </c>
      <c r="M159" s="47">
        <v>10.92</v>
      </c>
      <c r="N159" s="47">
        <v>96.4</v>
      </c>
      <c r="O159" s="47">
        <v>68.8</v>
      </c>
      <c r="P159" s="47">
        <v>121</v>
      </c>
      <c r="Q159" s="47">
        <v>83.3</v>
      </c>
      <c r="R159">
        <v>22.9</v>
      </c>
      <c r="S159">
        <v>9.1</v>
      </c>
      <c r="T159">
        <v>24.3</v>
      </c>
      <c r="U159">
        <v>0</v>
      </c>
      <c r="V159">
        <v>51.1</v>
      </c>
      <c r="W159">
        <v>2618</v>
      </c>
      <c r="X159">
        <v>67.5</v>
      </c>
      <c r="Y159">
        <v>94.6</v>
      </c>
      <c r="Z159">
        <v>0</v>
      </c>
      <c r="AA159">
        <v>0</v>
      </c>
      <c r="AB159">
        <v>0</v>
      </c>
      <c r="AC159">
        <v>0</v>
      </c>
    </row>
    <row r="160" spans="1:29">
      <c r="A160">
        <v>723</v>
      </c>
      <c r="B160" t="s">
        <v>3706</v>
      </c>
      <c r="C160" t="s">
        <v>834</v>
      </c>
      <c r="D160" t="s">
        <v>3707</v>
      </c>
      <c r="E160" t="s">
        <v>3708</v>
      </c>
      <c r="F160" s="42">
        <v>43114</v>
      </c>
      <c r="G160">
        <v>2018</v>
      </c>
      <c r="H160">
        <v>1</v>
      </c>
      <c r="I160">
        <v>2</v>
      </c>
      <c r="J160">
        <v>20.59</v>
      </c>
      <c r="K160">
        <v>78.959999999999994</v>
      </c>
      <c r="L160">
        <v>1380</v>
      </c>
      <c r="M160" s="47">
        <v>12.99</v>
      </c>
      <c r="N160" s="47">
        <v>45.7</v>
      </c>
      <c r="O160" s="47">
        <v>115.6</v>
      </c>
      <c r="P160" s="47">
        <v>182</v>
      </c>
      <c r="Q160" s="47">
        <v>91.2</v>
      </c>
      <c r="R160">
        <v>26.8</v>
      </c>
      <c r="S160">
        <v>1.5</v>
      </c>
      <c r="T160">
        <v>21.6</v>
      </c>
      <c r="U160">
        <v>6.4</v>
      </c>
      <c r="V160">
        <v>46.6</v>
      </c>
      <c r="W160">
        <v>2618</v>
      </c>
      <c r="X160">
        <v>67.599999999999994</v>
      </c>
      <c r="Y160">
        <v>90.7</v>
      </c>
      <c r="Z160">
        <v>0</v>
      </c>
      <c r="AA160">
        <v>0</v>
      </c>
      <c r="AB160">
        <v>0</v>
      </c>
      <c r="AC160">
        <v>0</v>
      </c>
    </row>
    <row r="161" spans="1:29">
      <c r="A161">
        <v>724</v>
      </c>
      <c r="B161" t="s">
        <v>3706</v>
      </c>
      <c r="C161" t="s">
        <v>834</v>
      </c>
      <c r="D161" t="s">
        <v>3707</v>
      </c>
      <c r="E161" t="s">
        <v>3708</v>
      </c>
      <c r="F161" s="42">
        <v>43121</v>
      </c>
      <c r="G161">
        <v>2018</v>
      </c>
      <c r="H161">
        <v>1</v>
      </c>
      <c r="I161">
        <v>3</v>
      </c>
      <c r="J161">
        <v>20.59</v>
      </c>
      <c r="K161">
        <v>78.959999999999994</v>
      </c>
      <c r="L161">
        <v>1380</v>
      </c>
      <c r="M161" s="47">
        <v>16.21</v>
      </c>
      <c r="N161" s="47">
        <v>125.5</v>
      </c>
      <c r="O161" s="47">
        <v>114.2</v>
      </c>
      <c r="P161" s="47">
        <v>164</v>
      </c>
      <c r="Q161" s="47">
        <v>83</v>
      </c>
      <c r="R161">
        <v>26.4</v>
      </c>
      <c r="S161">
        <v>0.7</v>
      </c>
      <c r="T161">
        <v>20.7</v>
      </c>
      <c r="U161">
        <v>8.1</v>
      </c>
      <c r="V161">
        <v>48.9</v>
      </c>
      <c r="W161">
        <v>2618</v>
      </c>
      <c r="X161">
        <v>71.599999999999994</v>
      </c>
      <c r="Y161">
        <v>90.7</v>
      </c>
      <c r="Z161">
        <v>0</v>
      </c>
      <c r="AA161">
        <v>0</v>
      </c>
      <c r="AB161">
        <v>0</v>
      </c>
      <c r="AC161">
        <v>0</v>
      </c>
    </row>
    <row r="162" spans="1:29">
      <c r="A162">
        <v>725</v>
      </c>
      <c r="B162" t="s">
        <v>3706</v>
      </c>
      <c r="C162" t="s">
        <v>834</v>
      </c>
      <c r="D162" t="s">
        <v>3707</v>
      </c>
      <c r="E162" t="s">
        <v>3708</v>
      </c>
      <c r="F162" s="42">
        <v>43128</v>
      </c>
      <c r="G162">
        <v>2018</v>
      </c>
      <c r="H162">
        <v>1</v>
      </c>
      <c r="I162">
        <v>4</v>
      </c>
      <c r="J162">
        <v>20.59</v>
      </c>
      <c r="K162">
        <v>78.959999999999994</v>
      </c>
      <c r="L162">
        <v>1380</v>
      </c>
      <c r="M162" s="47">
        <v>18.28</v>
      </c>
      <c r="N162" s="47">
        <v>119.6</v>
      </c>
      <c r="O162" s="47">
        <v>51.7</v>
      </c>
      <c r="P162" s="47">
        <v>32</v>
      </c>
      <c r="Q162" s="47">
        <v>58.3</v>
      </c>
      <c r="R162">
        <v>33.700000000000003</v>
      </c>
      <c r="S162">
        <v>2.7</v>
      </c>
      <c r="T162">
        <v>27.9</v>
      </c>
      <c r="U162">
        <v>11</v>
      </c>
      <c r="V162">
        <v>50.4</v>
      </c>
      <c r="W162">
        <v>2618</v>
      </c>
      <c r="X162">
        <v>74.3</v>
      </c>
      <c r="Y162">
        <v>84.3</v>
      </c>
      <c r="Z162">
        <v>0</v>
      </c>
      <c r="AA162">
        <v>0</v>
      </c>
      <c r="AB162">
        <v>0</v>
      </c>
      <c r="AC162">
        <v>0</v>
      </c>
    </row>
    <row r="163" spans="1:29">
      <c r="A163">
        <v>726</v>
      </c>
      <c r="B163" t="s">
        <v>3706</v>
      </c>
      <c r="C163" t="s">
        <v>834</v>
      </c>
      <c r="D163" t="s">
        <v>3707</v>
      </c>
      <c r="E163" t="s">
        <v>3708</v>
      </c>
      <c r="F163" s="42">
        <v>43135</v>
      </c>
      <c r="G163">
        <v>2018</v>
      </c>
      <c r="H163">
        <v>2</v>
      </c>
      <c r="I163">
        <v>5</v>
      </c>
      <c r="J163">
        <v>20.59</v>
      </c>
      <c r="K163">
        <v>78.959999999999994</v>
      </c>
      <c r="L163">
        <v>1380</v>
      </c>
      <c r="M163" s="47">
        <v>18.170000000000002</v>
      </c>
      <c r="N163" s="47">
        <v>107.2</v>
      </c>
      <c r="O163" s="47">
        <v>70.8</v>
      </c>
      <c r="P163" s="47">
        <v>111</v>
      </c>
      <c r="Q163" s="47">
        <v>55.8</v>
      </c>
      <c r="R163">
        <v>31.7</v>
      </c>
      <c r="S163">
        <v>5.6</v>
      </c>
      <c r="T163">
        <v>33.4</v>
      </c>
      <c r="U163">
        <v>3.2</v>
      </c>
      <c r="V163">
        <v>50.8</v>
      </c>
      <c r="W163">
        <v>2622</v>
      </c>
      <c r="X163">
        <v>67</v>
      </c>
      <c r="Y163">
        <v>94.1</v>
      </c>
      <c r="Z163">
        <v>0</v>
      </c>
      <c r="AA163">
        <v>0</v>
      </c>
      <c r="AB163">
        <v>0</v>
      </c>
      <c r="AC163">
        <v>0</v>
      </c>
    </row>
    <row r="164" spans="1:29">
      <c r="A164">
        <v>727</v>
      </c>
      <c r="B164" t="s">
        <v>3706</v>
      </c>
      <c r="C164" t="s">
        <v>834</v>
      </c>
      <c r="D164" t="s">
        <v>3707</v>
      </c>
      <c r="E164" t="s">
        <v>3708</v>
      </c>
      <c r="F164" s="42">
        <v>43142</v>
      </c>
      <c r="G164">
        <v>2018</v>
      </c>
      <c r="H164">
        <v>2</v>
      </c>
      <c r="I164">
        <v>6</v>
      </c>
      <c r="J164">
        <v>20.59</v>
      </c>
      <c r="K164">
        <v>78.959999999999994</v>
      </c>
      <c r="L164">
        <v>1380</v>
      </c>
      <c r="M164" s="47">
        <v>18.36</v>
      </c>
      <c r="N164" s="47">
        <v>88.7</v>
      </c>
      <c r="O164" s="47">
        <v>133.4</v>
      </c>
      <c r="P164" s="47">
        <v>198</v>
      </c>
      <c r="Q164" s="47">
        <v>80.2</v>
      </c>
      <c r="R164">
        <v>34.1</v>
      </c>
      <c r="S164">
        <v>6.5</v>
      </c>
      <c r="T164">
        <v>36.6</v>
      </c>
      <c r="U164">
        <v>14.4</v>
      </c>
      <c r="V164">
        <v>50.3</v>
      </c>
      <c r="W164">
        <v>2622</v>
      </c>
      <c r="X164">
        <v>73.599999999999994</v>
      </c>
      <c r="Y164">
        <v>83.4</v>
      </c>
      <c r="Z164">
        <v>1</v>
      </c>
      <c r="AA164">
        <v>0</v>
      </c>
      <c r="AB164">
        <v>0</v>
      </c>
      <c r="AC164">
        <v>1</v>
      </c>
    </row>
    <row r="165" spans="1:29">
      <c r="A165">
        <v>728</v>
      </c>
      <c r="B165" t="s">
        <v>3706</v>
      </c>
      <c r="C165" t="s">
        <v>834</v>
      </c>
      <c r="D165" t="s">
        <v>3707</v>
      </c>
      <c r="E165" t="s">
        <v>3708</v>
      </c>
      <c r="F165" s="42">
        <v>43149</v>
      </c>
      <c r="G165">
        <v>2018</v>
      </c>
      <c r="H165">
        <v>2</v>
      </c>
      <c r="I165">
        <v>7</v>
      </c>
      <c r="J165">
        <v>20.59</v>
      </c>
      <c r="K165">
        <v>78.959999999999994</v>
      </c>
      <c r="L165">
        <v>1380</v>
      </c>
      <c r="M165" s="47">
        <v>20.64</v>
      </c>
      <c r="N165" s="47">
        <v>103.7</v>
      </c>
      <c r="O165" s="47">
        <v>115.9</v>
      </c>
      <c r="P165" s="47">
        <v>166</v>
      </c>
      <c r="Q165" s="47">
        <v>92.3</v>
      </c>
      <c r="R165">
        <v>26.2</v>
      </c>
      <c r="S165">
        <v>27.8</v>
      </c>
      <c r="T165">
        <v>23.5</v>
      </c>
      <c r="U165">
        <v>16</v>
      </c>
      <c r="V165">
        <v>48.7</v>
      </c>
      <c r="W165">
        <v>2622</v>
      </c>
      <c r="X165">
        <v>68.900000000000006</v>
      </c>
      <c r="Y165">
        <v>93.6</v>
      </c>
      <c r="Z165">
        <v>0</v>
      </c>
      <c r="AA165">
        <v>0</v>
      </c>
      <c r="AB165">
        <v>0</v>
      </c>
      <c r="AC165">
        <v>0</v>
      </c>
    </row>
    <row r="166" spans="1:29">
      <c r="A166">
        <v>729</v>
      </c>
      <c r="B166" t="s">
        <v>3706</v>
      </c>
      <c r="C166" t="s">
        <v>834</v>
      </c>
      <c r="D166" t="s">
        <v>3707</v>
      </c>
      <c r="E166" t="s">
        <v>3708</v>
      </c>
      <c r="F166" s="42">
        <v>43156</v>
      </c>
      <c r="G166">
        <v>2018</v>
      </c>
      <c r="H166">
        <v>2</v>
      </c>
      <c r="I166">
        <v>8</v>
      </c>
      <c r="J166">
        <v>20.59</v>
      </c>
      <c r="K166">
        <v>78.959999999999994</v>
      </c>
      <c r="L166">
        <v>1380</v>
      </c>
      <c r="M166" s="47">
        <v>18.14</v>
      </c>
      <c r="N166" s="47">
        <v>100.2</v>
      </c>
      <c r="O166" s="47">
        <v>86.5</v>
      </c>
      <c r="P166" s="47">
        <v>104</v>
      </c>
      <c r="Q166" s="47">
        <v>69.900000000000006</v>
      </c>
      <c r="R166">
        <v>35.200000000000003</v>
      </c>
      <c r="S166">
        <v>3</v>
      </c>
      <c r="T166">
        <v>19.899999999999999</v>
      </c>
      <c r="U166">
        <v>6.9</v>
      </c>
      <c r="V166">
        <v>56.3</v>
      </c>
      <c r="W166">
        <v>2622</v>
      </c>
      <c r="X166">
        <v>67.7</v>
      </c>
      <c r="Y166">
        <v>88.2</v>
      </c>
      <c r="Z166">
        <v>0</v>
      </c>
      <c r="AA166">
        <v>0</v>
      </c>
      <c r="AB166">
        <v>0</v>
      </c>
      <c r="AC166">
        <v>0</v>
      </c>
    </row>
    <row r="167" spans="1:29">
      <c r="A167">
        <v>730</v>
      </c>
      <c r="B167" t="s">
        <v>3706</v>
      </c>
      <c r="C167" t="s">
        <v>834</v>
      </c>
      <c r="D167" t="s">
        <v>3707</v>
      </c>
      <c r="E167" t="s">
        <v>3708</v>
      </c>
      <c r="F167" s="42">
        <v>43163</v>
      </c>
      <c r="G167">
        <v>2018</v>
      </c>
      <c r="H167">
        <v>3</v>
      </c>
      <c r="I167">
        <v>9</v>
      </c>
      <c r="J167">
        <v>20.59</v>
      </c>
      <c r="K167">
        <v>78.959999999999994</v>
      </c>
      <c r="L167">
        <v>1380</v>
      </c>
      <c r="M167" s="47">
        <v>21.89</v>
      </c>
      <c r="N167" s="47">
        <v>150.4</v>
      </c>
      <c r="O167" s="47">
        <v>62.2</v>
      </c>
      <c r="P167" s="47">
        <v>113</v>
      </c>
      <c r="Q167" s="47">
        <v>63.2</v>
      </c>
      <c r="R167">
        <v>26.6</v>
      </c>
      <c r="S167">
        <v>36.4</v>
      </c>
      <c r="T167">
        <v>23.8</v>
      </c>
      <c r="U167">
        <v>19.8</v>
      </c>
      <c r="V167">
        <v>51.9</v>
      </c>
      <c r="W167">
        <v>2626</v>
      </c>
      <c r="X167">
        <v>71.3</v>
      </c>
      <c r="Y167">
        <v>85.8</v>
      </c>
      <c r="Z167">
        <v>0</v>
      </c>
      <c r="AA167">
        <v>0</v>
      </c>
      <c r="AB167">
        <v>0</v>
      </c>
      <c r="AC167">
        <v>0</v>
      </c>
    </row>
    <row r="168" spans="1:29">
      <c r="A168">
        <v>731</v>
      </c>
      <c r="B168" t="s">
        <v>3706</v>
      </c>
      <c r="C168" t="s">
        <v>834</v>
      </c>
      <c r="D168" t="s">
        <v>3707</v>
      </c>
      <c r="E168" t="s">
        <v>3708</v>
      </c>
      <c r="F168" s="42">
        <v>43170</v>
      </c>
      <c r="G168">
        <v>2018</v>
      </c>
      <c r="H168">
        <v>3</v>
      </c>
      <c r="I168">
        <v>10</v>
      </c>
      <c r="J168">
        <v>20.59</v>
      </c>
      <c r="K168">
        <v>78.959999999999994</v>
      </c>
      <c r="L168">
        <v>1380</v>
      </c>
      <c r="M168" s="47">
        <v>18.899999999999999</v>
      </c>
      <c r="N168" s="47">
        <v>138</v>
      </c>
      <c r="O168" s="47">
        <v>76.400000000000006</v>
      </c>
      <c r="P168" s="47">
        <v>102</v>
      </c>
      <c r="Q168" s="47">
        <v>71.099999999999994</v>
      </c>
      <c r="R168">
        <v>34.200000000000003</v>
      </c>
      <c r="S168">
        <v>11.2</v>
      </c>
      <c r="T168">
        <v>28.1</v>
      </c>
      <c r="U168">
        <v>22.9</v>
      </c>
      <c r="V168">
        <v>50.2</v>
      </c>
      <c r="W168">
        <v>2626</v>
      </c>
      <c r="X168">
        <v>72.2</v>
      </c>
      <c r="Y168">
        <v>84.6</v>
      </c>
      <c r="Z168">
        <v>1</v>
      </c>
      <c r="AA168">
        <v>0</v>
      </c>
      <c r="AB168">
        <v>0</v>
      </c>
      <c r="AC168">
        <v>1</v>
      </c>
    </row>
    <row r="169" spans="1:29">
      <c r="A169">
        <v>732</v>
      </c>
      <c r="B169" t="s">
        <v>3706</v>
      </c>
      <c r="C169" t="s">
        <v>834</v>
      </c>
      <c r="D169" t="s">
        <v>3707</v>
      </c>
      <c r="E169" t="s">
        <v>3708</v>
      </c>
      <c r="F169" s="42">
        <v>43177</v>
      </c>
      <c r="G169">
        <v>2018</v>
      </c>
      <c r="H169">
        <v>3</v>
      </c>
      <c r="I169">
        <v>11</v>
      </c>
      <c r="J169">
        <v>20.59</v>
      </c>
      <c r="K169">
        <v>78.959999999999994</v>
      </c>
      <c r="L169">
        <v>1380</v>
      </c>
      <c r="M169" s="47">
        <v>20.41</v>
      </c>
      <c r="N169" s="47">
        <v>122.3</v>
      </c>
      <c r="O169" s="47">
        <v>85.5</v>
      </c>
      <c r="P169" s="47">
        <v>141</v>
      </c>
      <c r="Q169" s="47">
        <v>90.2</v>
      </c>
      <c r="R169">
        <v>31.5</v>
      </c>
      <c r="S169">
        <v>21.7</v>
      </c>
      <c r="T169">
        <v>12.6</v>
      </c>
      <c r="U169">
        <v>15.3</v>
      </c>
      <c r="V169">
        <v>50.2</v>
      </c>
      <c r="W169">
        <v>2626</v>
      </c>
      <c r="X169">
        <v>71.3</v>
      </c>
      <c r="Y169">
        <v>87</v>
      </c>
      <c r="Z169">
        <v>0</v>
      </c>
      <c r="AA169">
        <v>0</v>
      </c>
      <c r="AB169">
        <v>0</v>
      </c>
      <c r="AC169">
        <v>0</v>
      </c>
    </row>
    <row r="170" spans="1:29">
      <c r="A170">
        <v>733</v>
      </c>
      <c r="B170" t="s">
        <v>3706</v>
      </c>
      <c r="C170" t="s">
        <v>834</v>
      </c>
      <c r="D170" t="s">
        <v>3707</v>
      </c>
      <c r="E170" t="s">
        <v>3708</v>
      </c>
      <c r="F170" s="42">
        <v>43184</v>
      </c>
      <c r="G170">
        <v>2018</v>
      </c>
      <c r="H170">
        <v>3</v>
      </c>
      <c r="I170">
        <v>12</v>
      </c>
      <c r="J170">
        <v>20.59</v>
      </c>
      <c r="K170">
        <v>78.959999999999994</v>
      </c>
      <c r="L170">
        <v>1380</v>
      </c>
      <c r="M170" s="47">
        <v>21.51</v>
      </c>
      <c r="N170" s="47">
        <v>112.8</v>
      </c>
      <c r="O170" s="47">
        <v>96.3</v>
      </c>
      <c r="P170" s="47">
        <v>126</v>
      </c>
      <c r="Q170" s="47">
        <v>83.4</v>
      </c>
      <c r="R170">
        <v>35.5</v>
      </c>
      <c r="S170">
        <v>24.9</v>
      </c>
      <c r="T170">
        <v>24.3</v>
      </c>
      <c r="U170">
        <v>16</v>
      </c>
      <c r="V170">
        <v>53.6</v>
      </c>
      <c r="W170">
        <v>2626</v>
      </c>
      <c r="X170">
        <v>71.3</v>
      </c>
      <c r="Y170">
        <v>84.4</v>
      </c>
      <c r="Z170">
        <v>0</v>
      </c>
      <c r="AA170">
        <v>0</v>
      </c>
      <c r="AB170">
        <v>0</v>
      </c>
      <c r="AC170">
        <v>0</v>
      </c>
    </row>
    <row r="171" spans="1:29">
      <c r="A171">
        <v>734</v>
      </c>
      <c r="B171" t="s">
        <v>3706</v>
      </c>
      <c r="C171" t="s">
        <v>834</v>
      </c>
      <c r="D171" t="s">
        <v>3707</v>
      </c>
      <c r="E171" t="s">
        <v>3708</v>
      </c>
      <c r="F171" s="42">
        <v>43191</v>
      </c>
      <c r="G171">
        <v>2018</v>
      </c>
      <c r="H171">
        <v>4</v>
      </c>
      <c r="I171">
        <v>13</v>
      </c>
      <c r="J171">
        <v>20.59</v>
      </c>
      <c r="K171">
        <v>78.959999999999994</v>
      </c>
      <c r="L171">
        <v>1380</v>
      </c>
      <c r="M171" s="47">
        <v>22.54</v>
      </c>
      <c r="N171" s="47">
        <v>113.5</v>
      </c>
      <c r="O171" s="47">
        <v>113</v>
      </c>
      <c r="P171" s="47">
        <v>168</v>
      </c>
      <c r="Q171" s="47">
        <v>76.8</v>
      </c>
      <c r="R171">
        <v>25.3</v>
      </c>
      <c r="S171">
        <v>41.2</v>
      </c>
      <c r="T171">
        <v>20.8</v>
      </c>
      <c r="U171">
        <v>25.3</v>
      </c>
      <c r="V171">
        <v>53.2</v>
      </c>
      <c r="W171">
        <v>2631</v>
      </c>
      <c r="X171">
        <v>76.900000000000006</v>
      </c>
      <c r="Y171">
        <v>89.7</v>
      </c>
      <c r="Z171">
        <v>0</v>
      </c>
      <c r="AA171">
        <v>0</v>
      </c>
      <c r="AB171">
        <v>0</v>
      </c>
      <c r="AC171">
        <v>0</v>
      </c>
    </row>
    <row r="172" spans="1:29">
      <c r="A172">
        <v>735</v>
      </c>
      <c r="B172" t="s">
        <v>3706</v>
      </c>
      <c r="C172" t="s">
        <v>834</v>
      </c>
      <c r="D172" t="s">
        <v>3707</v>
      </c>
      <c r="E172" t="s">
        <v>3708</v>
      </c>
      <c r="F172" s="42">
        <v>43198</v>
      </c>
      <c r="G172">
        <v>2018</v>
      </c>
      <c r="H172">
        <v>4</v>
      </c>
      <c r="I172">
        <v>14</v>
      </c>
      <c r="J172">
        <v>20.59</v>
      </c>
      <c r="K172">
        <v>78.959999999999994</v>
      </c>
      <c r="L172">
        <v>1380</v>
      </c>
      <c r="M172" s="47">
        <v>19.84</v>
      </c>
      <c r="N172" s="47">
        <v>152.69999999999999</v>
      </c>
      <c r="O172" s="47">
        <v>128.9</v>
      </c>
      <c r="P172" s="47">
        <v>206</v>
      </c>
      <c r="Q172" s="47">
        <v>91.8</v>
      </c>
      <c r="R172">
        <v>35.6</v>
      </c>
      <c r="S172">
        <v>6.3</v>
      </c>
      <c r="T172">
        <v>29.1</v>
      </c>
      <c r="U172">
        <v>8.6999999999999993</v>
      </c>
      <c r="V172">
        <v>52</v>
      </c>
      <c r="W172">
        <v>2631</v>
      </c>
      <c r="X172">
        <v>68.8</v>
      </c>
      <c r="Y172">
        <v>94</v>
      </c>
      <c r="Z172">
        <v>0</v>
      </c>
      <c r="AA172">
        <v>0</v>
      </c>
      <c r="AB172">
        <v>0</v>
      </c>
      <c r="AC172">
        <v>0</v>
      </c>
    </row>
    <row r="173" spans="1:29">
      <c r="A173">
        <v>736</v>
      </c>
      <c r="B173" t="s">
        <v>3706</v>
      </c>
      <c r="C173" t="s">
        <v>834</v>
      </c>
      <c r="D173" t="s">
        <v>3707</v>
      </c>
      <c r="E173" t="s">
        <v>3708</v>
      </c>
      <c r="F173" s="42">
        <v>43205</v>
      </c>
      <c r="G173">
        <v>2018</v>
      </c>
      <c r="H173">
        <v>4</v>
      </c>
      <c r="I173">
        <v>15</v>
      </c>
      <c r="J173">
        <v>20.59</v>
      </c>
      <c r="K173">
        <v>78.959999999999994</v>
      </c>
      <c r="L173">
        <v>1380</v>
      </c>
      <c r="M173" s="47">
        <v>22.29</v>
      </c>
      <c r="N173" s="47">
        <v>99.3</v>
      </c>
      <c r="O173" s="47">
        <v>57.2</v>
      </c>
      <c r="P173" s="47">
        <v>101</v>
      </c>
      <c r="Q173" s="47">
        <v>67.599999999999994</v>
      </c>
      <c r="R173">
        <v>28</v>
      </c>
      <c r="S173">
        <v>28.5</v>
      </c>
      <c r="T173">
        <v>23.9</v>
      </c>
      <c r="U173">
        <v>22.7</v>
      </c>
      <c r="V173">
        <v>47.3</v>
      </c>
      <c r="W173">
        <v>2631</v>
      </c>
      <c r="X173">
        <v>72.7</v>
      </c>
      <c r="Y173">
        <v>86.4</v>
      </c>
      <c r="Z173">
        <v>0</v>
      </c>
      <c r="AA173">
        <v>0</v>
      </c>
      <c r="AB173">
        <v>0</v>
      </c>
      <c r="AC173">
        <v>0</v>
      </c>
    </row>
    <row r="174" spans="1:29">
      <c r="A174">
        <v>737</v>
      </c>
      <c r="B174" t="s">
        <v>3706</v>
      </c>
      <c r="C174" t="s">
        <v>834</v>
      </c>
      <c r="D174" t="s">
        <v>3707</v>
      </c>
      <c r="E174" t="s">
        <v>3708</v>
      </c>
      <c r="F174" s="42">
        <v>43212</v>
      </c>
      <c r="G174">
        <v>2018</v>
      </c>
      <c r="H174">
        <v>4</v>
      </c>
      <c r="I174">
        <v>16</v>
      </c>
      <c r="J174">
        <v>20.59</v>
      </c>
      <c r="K174">
        <v>78.959999999999994</v>
      </c>
      <c r="L174">
        <v>1380</v>
      </c>
      <c r="M174" s="47">
        <v>21.52</v>
      </c>
      <c r="N174" s="47">
        <v>119.3</v>
      </c>
      <c r="O174" s="47">
        <v>99.2</v>
      </c>
      <c r="P174" s="47">
        <v>130</v>
      </c>
      <c r="Q174" s="47">
        <v>62.7</v>
      </c>
      <c r="R174">
        <v>27.2</v>
      </c>
      <c r="S174">
        <v>54.5</v>
      </c>
      <c r="T174">
        <v>35.1</v>
      </c>
      <c r="U174">
        <v>34.9</v>
      </c>
      <c r="V174">
        <v>42.8</v>
      </c>
      <c r="W174">
        <v>2631</v>
      </c>
      <c r="X174">
        <v>68.5</v>
      </c>
      <c r="Y174">
        <v>81</v>
      </c>
      <c r="Z174">
        <v>1</v>
      </c>
      <c r="AA174">
        <v>0</v>
      </c>
      <c r="AB174">
        <v>0</v>
      </c>
      <c r="AC174">
        <v>1</v>
      </c>
    </row>
    <row r="175" spans="1:29">
      <c r="A175">
        <v>738</v>
      </c>
      <c r="B175" t="s">
        <v>3706</v>
      </c>
      <c r="C175" t="s">
        <v>834</v>
      </c>
      <c r="D175" t="s">
        <v>3707</v>
      </c>
      <c r="E175" t="s">
        <v>3708</v>
      </c>
      <c r="F175" s="42">
        <v>43219</v>
      </c>
      <c r="G175">
        <v>2018</v>
      </c>
      <c r="H175">
        <v>4</v>
      </c>
      <c r="I175">
        <v>17</v>
      </c>
      <c r="J175">
        <v>20.59</v>
      </c>
      <c r="K175">
        <v>78.959999999999994</v>
      </c>
      <c r="L175">
        <v>1380</v>
      </c>
      <c r="M175" s="47">
        <v>18.59</v>
      </c>
      <c r="N175" s="47">
        <v>154.5</v>
      </c>
      <c r="O175" s="47">
        <v>66.8</v>
      </c>
      <c r="P175" s="47">
        <v>86</v>
      </c>
      <c r="Q175" s="47">
        <v>72.599999999999994</v>
      </c>
      <c r="R175">
        <v>33.299999999999997</v>
      </c>
      <c r="S175">
        <v>6.2</v>
      </c>
      <c r="T175">
        <v>19.899999999999999</v>
      </c>
      <c r="U175">
        <v>15.1</v>
      </c>
      <c r="V175">
        <v>47.5</v>
      </c>
      <c r="W175">
        <v>2631</v>
      </c>
      <c r="X175">
        <v>72.099999999999994</v>
      </c>
      <c r="Y175">
        <v>84.6</v>
      </c>
      <c r="Z175">
        <v>0</v>
      </c>
      <c r="AA175">
        <v>0</v>
      </c>
      <c r="AB175">
        <v>0</v>
      </c>
      <c r="AC175">
        <v>0</v>
      </c>
    </row>
    <row r="176" spans="1:29">
      <c r="A176">
        <v>739</v>
      </c>
      <c r="B176" t="s">
        <v>3706</v>
      </c>
      <c r="C176" t="s">
        <v>834</v>
      </c>
      <c r="D176" t="s">
        <v>3707</v>
      </c>
      <c r="E176" t="s">
        <v>3708</v>
      </c>
      <c r="F176" s="42">
        <v>43226</v>
      </c>
      <c r="G176">
        <v>2018</v>
      </c>
      <c r="H176">
        <v>5</v>
      </c>
      <c r="I176">
        <v>18</v>
      </c>
      <c r="J176">
        <v>20.59</v>
      </c>
      <c r="K176">
        <v>78.959999999999994</v>
      </c>
      <c r="L176">
        <v>1380</v>
      </c>
      <c r="M176" s="47">
        <v>20.7</v>
      </c>
      <c r="N176" s="47">
        <v>160.69999999999999</v>
      </c>
      <c r="O176" s="47">
        <v>100.4</v>
      </c>
      <c r="P176" s="47">
        <v>152</v>
      </c>
      <c r="Q176" s="47">
        <v>72.8</v>
      </c>
      <c r="R176">
        <v>25.2</v>
      </c>
      <c r="S176">
        <v>45.2</v>
      </c>
      <c r="T176">
        <v>59.3</v>
      </c>
      <c r="U176">
        <v>19.100000000000001</v>
      </c>
      <c r="V176">
        <v>54.9</v>
      </c>
      <c r="W176">
        <v>2635</v>
      </c>
      <c r="X176">
        <v>72.599999999999994</v>
      </c>
      <c r="Y176">
        <v>77.2</v>
      </c>
      <c r="Z176">
        <v>0</v>
      </c>
      <c r="AA176">
        <v>0</v>
      </c>
      <c r="AB176">
        <v>1</v>
      </c>
      <c r="AC176">
        <v>1</v>
      </c>
    </row>
    <row r="177" spans="1:29">
      <c r="A177">
        <v>740</v>
      </c>
      <c r="B177" t="s">
        <v>3706</v>
      </c>
      <c r="C177" t="s">
        <v>834</v>
      </c>
      <c r="D177" t="s">
        <v>3707</v>
      </c>
      <c r="E177" t="s">
        <v>3708</v>
      </c>
      <c r="F177" s="42">
        <v>43233</v>
      </c>
      <c r="G177">
        <v>2018</v>
      </c>
      <c r="H177">
        <v>5</v>
      </c>
      <c r="I177">
        <v>19</v>
      </c>
      <c r="J177">
        <v>20.59</v>
      </c>
      <c r="K177">
        <v>78.959999999999994</v>
      </c>
      <c r="L177">
        <v>1380</v>
      </c>
      <c r="M177" s="47">
        <v>16.93</v>
      </c>
      <c r="N177" s="47">
        <v>57.3</v>
      </c>
      <c r="O177" s="47">
        <v>97.4</v>
      </c>
      <c r="P177" s="47">
        <v>139</v>
      </c>
      <c r="Q177" s="47">
        <v>84.5</v>
      </c>
      <c r="R177">
        <v>29</v>
      </c>
      <c r="S177">
        <v>1.4</v>
      </c>
      <c r="T177">
        <v>23.1</v>
      </c>
      <c r="U177">
        <v>6.7</v>
      </c>
      <c r="V177">
        <v>47.5</v>
      </c>
      <c r="W177">
        <v>2635</v>
      </c>
      <c r="X177">
        <v>61.1</v>
      </c>
      <c r="Y177">
        <v>85</v>
      </c>
      <c r="Z177">
        <v>0</v>
      </c>
      <c r="AA177">
        <v>0</v>
      </c>
      <c r="AB177">
        <v>0</v>
      </c>
      <c r="AC177">
        <v>0</v>
      </c>
    </row>
    <row r="178" spans="1:29">
      <c r="A178">
        <v>741</v>
      </c>
      <c r="B178" t="s">
        <v>3706</v>
      </c>
      <c r="C178" t="s">
        <v>834</v>
      </c>
      <c r="D178" t="s">
        <v>3707</v>
      </c>
      <c r="E178" t="s">
        <v>3708</v>
      </c>
      <c r="F178" s="42">
        <v>43240</v>
      </c>
      <c r="G178">
        <v>2018</v>
      </c>
      <c r="H178">
        <v>5</v>
      </c>
      <c r="I178">
        <v>20</v>
      </c>
      <c r="J178">
        <v>20.59</v>
      </c>
      <c r="K178">
        <v>78.959999999999994</v>
      </c>
      <c r="L178">
        <v>1380</v>
      </c>
      <c r="M178" s="47">
        <v>20.93</v>
      </c>
      <c r="N178" s="47">
        <v>126.6</v>
      </c>
      <c r="O178" s="47">
        <v>57.2</v>
      </c>
      <c r="P178" s="47">
        <v>56</v>
      </c>
      <c r="Q178" s="47">
        <v>62.1</v>
      </c>
      <c r="R178">
        <v>34.799999999999997</v>
      </c>
      <c r="S178">
        <v>41.9</v>
      </c>
      <c r="T178">
        <v>21.6</v>
      </c>
      <c r="U178">
        <v>23</v>
      </c>
      <c r="V178">
        <v>53.4</v>
      </c>
      <c r="W178">
        <v>2635</v>
      </c>
      <c r="X178">
        <v>66.5</v>
      </c>
      <c r="Y178">
        <v>90.5</v>
      </c>
      <c r="Z178">
        <v>1</v>
      </c>
      <c r="AA178">
        <v>0</v>
      </c>
      <c r="AB178">
        <v>0</v>
      </c>
      <c r="AC178">
        <v>1</v>
      </c>
    </row>
    <row r="179" spans="1:29">
      <c r="A179">
        <v>742</v>
      </c>
      <c r="B179" t="s">
        <v>3706</v>
      </c>
      <c r="C179" t="s">
        <v>834</v>
      </c>
      <c r="D179" t="s">
        <v>3707</v>
      </c>
      <c r="E179" t="s">
        <v>3708</v>
      </c>
      <c r="F179" s="42">
        <v>43247</v>
      </c>
      <c r="G179">
        <v>2018</v>
      </c>
      <c r="H179">
        <v>5</v>
      </c>
      <c r="I179">
        <v>21</v>
      </c>
      <c r="J179">
        <v>20.59</v>
      </c>
      <c r="K179">
        <v>78.959999999999994</v>
      </c>
      <c r="L179">
        <v>1380</v>
      </c>
      <c r="M179" s="47">
        <v>15.76</v>
      </c>
      <c r="N179" s="47">
        <v>79.5</v>
      </c>
      <c r="O179" s="47">
        <v>82.9</v>
      </c>
      <c r="P179" s="47">
        <v>137</v>
      </c>
      <c r="Q179" s="47">
        <v>84.1</v>
      </c>
      <c r="R179">
        <v>37.1</v>
      </c>
      <c r="S179">
        <v>1.1000000000000001</v>
      </c>
      <c r="T179">
        <v>22.7</v>
      </c>
      <c r="U179">
        <v>10.3</v>
      </c>
      <c r="V179">
        <v>51.2</v>
      </c>
      <c r="W179">
        <v>2635</v>
      </c>
      <c r="X179">
        <v>70.2</v>
      </c>
      <c r="Y179">
        <v>84.6</v>
      </c>
      <c r="Z179">
        <v>0</v>
      </c>
      <c r="AA179">
        <v>0</v>
      </c>
      <c r="AB179">
        <v>0</v>
      </c>
      <c r="AC179">
        <v>0</v>
      </c>
    </row>
    <row r="180" spans="1:29">
      <c r="A180">
        <v>743</v>
      </c>
      <c r="B180" t="s">
        <v>3706</v>
      </c>
      <c r="C180" t="s">
        <v>834</v>
      </c>
      <c r="D180" t="s">
        <v>3707</v>
      </c>
      <c r="E180" t="s">
        <v>3708</v>
      </c>
      <c r="F180" s="42">
        <v>43254</v>
      </c>
      <c r="G180">
        <v>2018</v>
      </c>
      <c r="H180">
        <v>6</v>
      </c>
      <c r="I180">
        <v>22</v>
      </c>
      <c r="J180">
        <v>20.59</v>
      </c>
      <c r="K180">
        <v>78.959999999999994</v>
      </c>
      <c r="L180">
        <v>1380</v>
      </c>
      <c r="M180" s="47">
        <v>15.06</v>
      </c>
      <c r="N180" s="47">
        <v>145.19999999999999</v>
      </c>
      <c r="O180" s="47">
        <v>106.1</v>
      </c>
      <c r="P180" s="47">
        <v>180</v>
      </c>
      <c r="Q180" s="47">
        <v>82.5</v>
      </c>
      <c r="R180">
        <v>38.700000000000003</v>
      </c>
      <c r="S180">
        <v>9.4</v>
      </c>
      <c r="T180">
        <v>26.3</v>
      </c>
      <c r="U180">
        <v>3.5</v>
      </c>
      <c r="V180">
        <v>52.3</v>
      </c>
      <c r="W180">
        <v>2639</v>
      </c>
      <c r="X180">
        <v>61.5</v>
      </c>
      <c r="Y180">
        <v>89.5</v>
      </c>
      <c r="Z180">
        <v>0</v>
      </c>
      <c r="AA180">
        <v>0</v>
      </c>
      <c r="AB180">
        <v>0</v>
      </c>
      <c r="AC180">
        <v>0</v>
      </c>
    </row>
    <row r="181" spans="1:29">
      <c r="A181">
        <v>744</v>
      </c>
      <c r="B181" t="s">
        <v>3706</v>
      </c>
      <c r="C181" t="s">
        <v>834</v>
      </c>
      <c r="D181" t="s">
        <v>3707</v>
      </c>
      <c r="E181" t="s">
        <v>3708</v>
      </c>
      <c r="F181" s="42">
        <v>43261</v>
      </c>
      <c r="G181">
        <v>2018</v>
      </c>
      <c r="H181">
        <v>6</v>
      </c>
      <c r="I181">
        <v>23</v>
      </c>
      <c r="J181">
        <v>20.59</v>
      </c>
      <c r="K181">
        <v>78.959999999999994</v>
      </c>
      <c r="L181">
        <v>1380</v>
      </c>
      <c r="M181" s="47">
        <v>17.5</v>
      </c>
      <c r="N181" s="47">
        <v>78.2</v>
      </c>
      <c r="O181" s="47">
        <v>54.9</v>
      </c>
      <c r="P181" s="47">
        <v>75</v>
      </c>
      <c r="Q181" s="47">
        <v>63.4</v>
      </c>
      <c r="R181">
        <v>30</v>
      </c>
      <c r="S181">
        <v>6.9</v>
      </c>
      <c r="T181">
        <v>35</v>
      </c>
      <c r="U181">
        <v>10.3</v>
      </c>
      <c r="V181">
        <v>50.2</v>
      </c>
      <c r="W181">
        <v>2639</v>
      </c>
      <c r="X181">
        <v>68.900000000000006</v>
      </c>
      <c r="Y181">
        <v>88.7</v>
      </c>
      <c r="Z181">
        <v>0</v>
      </c>
      <c r="AA181">
        <v>0</v>
      </c>
      <c r="AB181">
        <v>0</v>
      </c>
      <c r="AC181">
        <v>0</v>
      </c>
    </row>
    <row r="182" spans="1:29">
      <c r="A182">
        <v>745</v>
      </c>
      <c r="B182" t="s">
        <v>3706</v>
      </c>
      <c r="C182" t="s">
        <v>834</v>
      </c>
      <c r="D182" t="s">
        <v>3707</v>
      </c>
      <c r="E182" t="s">
        <v>3708</v>
      </c>
      <c r="F182" s="42">
        <v>43268</v>
      </c>
      <c r="G182">
        <v>2018</v>
      </c>
      <c r="H182">
        <v>6</v>
      </c>
      <c r="I182">
        <v>24</v>
      </c>
      <c r="J182">
        <v>20.59</v>
      </c>
      <c r="K182">
        <v>78.959999999999994</v>
      </c>
      <c r="L182">
        <v>1380</v>
      </c>
      <c r="M182" s="47">
        <v>13.04</v>
      </c>
      <c r="N182" s="47">
        <v>103.4</v>
      </c>
      <c r="O182" s="47">
        <v>104.6</v>
      </c>
      <c r="P182" s="47">
        <v>164</v>
      </c>
      <c r="Q182" s="47">
        <v>85.7</v>
      </c>
      <c r="R182">
        <v>21.8</v>
      </c>
      <c r="S182">
        <v>6.9</v>
      </c>
      <c r="T182">
        <v>21.7</v>
      </c>
      <c r="U182">
        <v>0</v>
      </c>
      <c r="V182">
        <v>49.2</v>
      </c>
      <c r="W182">
        <v>2639</v>
      </c>
      <c r="X182">
        <v>64.5</v>
      </c>
      <c r="Y182">
        <v>92.1</v>
      </c>
      <c r="Z182">
        <v>0</v>
      </c>
      <c r="AA182">
        <v>0</v>
      </c>
      <c r="AB182">
        <v>0</v>
      </c>
      <c r="AC182">
        <v>0</v>
      </c>
    </row>
    <row r="183" spans="1:29">
      <c r="A183">
        <v>746</v>
      </c>
      <c r="B183" t="s">
        <v>3706</v>
      </c>
      <c r="C183" t="s">
        <v>834</v>
      </c>
      <c r="D183" t="s">
        <v>3707</v>
      </c>
      <c r="E183" t="s">
        <v>3708</v>
      </c>
      <c r="F183" s="42">
        <v>43275</v>
      </c>
      <c r="G183">
        <v>2018</v>
      </c>
      <c r="H183">
        <v>6</v>
      </c>
      <c r="I183">
        <v>25</v>
      </c>
      <c r="J183">
        <v>20.59</v>
      </c>
      <c r="K183">
        <v>78.959999999999994</v>
      </c>
      <c r="L183">
        <v>1380</v>
      </c>
      <c r="M183" s="47">
        <v>10.38</v>
      </c>
      <c r="N183" s="47">
        <v>42</v>
      </c>
      <c r="O183" s="47">
        <v>115.1</v>
      </c>
      <c r="P183" s="47">
        <v>176</v>
      </c>
      <c r="Q183" s="47">
        <v>93.4</v>
      </c>
      <c r="R183">
        <v>40.5</v>
      </c>
      <c r="S183">
        <v>0.9</v>
      </c>
      <c r="T183">
        <v>24.8</v>
      </c>
      <c r="U183">
        <v>0</v>
      </c>
      <c r="V183">
        <v>48.8</v>
      </c>
      <c r="W183">
        <v>2639</v>
      </c>
      <c r="X183">
        <v>72.2</v>
      </c>
      <c r="Y183">
        <v>91</v>
      </c>
      <c r="Z183">
        <v>0</v>
      </c>
      <c r="AA183">
        <v>0</v>
      </c>
      <c r="AB183">
        <v>0</v>
      </c>
      <c r="AC183">
        <v>0</v>
      </c>
    </row>
    <row r="184" spans="1:29">
      <c r="A184">
        <v>747</v>
      </c>
      <c r="B184" t="s">
        <v>3706</v>
      </c>
      <c r="C184" t="s">
        <v>834</v>
      </c>
      <c r="D184" t="s">
        <v>3707</v>
      </c>
      <c r="E184" t="s">
        <v>3708</v>
      </c>
      <c r="F184" s="42">
        <v>43282</v>
      </c>
      <c r="G184">
        <v>2018</v>
      </c>
      <c r="H184">
        <v>7</v>
      </c>
      <c r="I184">
        <v>26</v>
      </c>
      <c r="J184">
        <v>20.59</v>
      </c>
      <c r="K184">
        <v>78.959999999999994</v>
      </c>
      <c r="L184">
        <v>1380</v>
      </c>
      <c r="M184" s="47">
        <v>11.9</v>
      </c>
      <c r="N184" s="47">
        <v>110</v>
      </c>
      <c r="O184" s="47">
        <v>109.5</v>
      </c>
      <c r="P184" s="47">
        <v>178</v>
      </c>
      <c r="Q184" s="47">
        <v>79.7</v>
      </c>
      <c r="R184">
        <v>24.3</v>
      </c>
      <c r="S184">
        <v>1.8</v>
      </c>
      <c r="T184">
        <v>26.8</v>
      </c>
      <c r="U184">
        <v>0</v>
      </c>
      <c r="V184">
        <v>50.7</v>
      </c>
      <c r="W184">
        <v>2643</v>
      </c>
      <c r="X184">
        <v>79.2</v>
      </c>
      <c r="Y184">
        <v>83.4</v>
      </c>
      <c r="Z184">
        <v>0</v>
      </c>
      <c r="AA184">
        <v>0</v>
      </c>
      <c r="AB184">
        <v>0</v>
      </c>
      <c r="AC184">
        <v>0</v>
      </c>
    </row>
    <row r="185" spans="1:29">
      <c r="A185">
        <v>748</v>
      </c>
      <c r="B185" t="s">
        <v>3706</v>
      </c>
      <c r="C185" t="s">
        <v>834</v>
      </c>
      <c r="D185" t="s">
        <v>3707</v>
      </c>
      <c r="E185" t="s">
        <v>3708</v>
      </c>
      <c r="F185" s="42">
        <v>43289</v>
      </c>
      <c r="G185">
        <v>2018</v>
      </c>
      <c r="H185">
        <v>7</v>
      </c>
      <c r="I185">
        <v>27</v>
      </c>
      <c r="J185">
        <v>20.59</v>
      </c>
      <c r="K185">
        <v>78.959999999999994</v>
      </c>
      <c r="L185">
        <v>1380</v>
      </c>
      <c r="M185" s="47">
        <v>14.96</v>
      </c>
      <c r="N185" s="47">
        <v>80.8</v>
      </c>
      <c r="O185" s="47">
        <v>79.599999999999994</v>
      </c>
      <c r="P185" s="47">
        <v>99</v>
      </c>
      <c r="Q185" s="47">
        <v>81.599999999999994</v>
      </c>
      <c r="R185">
        <v>39.4</v>
      </c>
      <c r="S185">
        <v>3.7</v>
      </c>
      <c r="T185">
        <v>19.3</v>
      </c>
      <c r="U185">
        <v>0</v>
      </c>
      <c r="V185">
        <v>54.6</v>
      </c>
      <c r="W185">
        <v>2643</v>
      </c>
      <c r="X185">
        <v>65.099999999999994</v>
      </c>
      <c r="Y185">
        <v>89.4</v>
      </c>
      <c r="Z185">
        <v>0</v>
      </c>
      <c r="AA185">
        <v>0</v>
      </c>
      <c r="AB185">
        <v>0</v>
      </c>
      <c r="AC185">
        <v>0</v>
      </c>
    </row>
    <row r="186" spans="1:29">
      <c r="A186">
        <v>749</v>
      </c>
      <c r="B186" t="s">
        <v>3706</v>
      </c>
      <c r="C186" t="s">
        <v>834</v>
      </c>
      <c r="D186" t="s">
        <v>3707</v>
      </c>
      <c r="E186" t="s">
        <v>3708</v>
      </c>
      <c r="F186" s="42">
        <v>43296</v>
      </c>
      <c r="G186">
        <v>2018</v>
      </c>
      <c r="H186">
        <v>7</v>
      </c>
      <c r="I186">
        <v>28</v>
      </c>
      <c r="J186">
        <v>20.59</v>
      </c>
      <c r="K186">
        <v>78.959999999999994</v>
      </c>
      <c r="L186">
        <v>1380</v>
      </c>
      <c r="M186" s="47">
        <v>12.22</v>
      </c>
      <c r="N186" s="47">
        <v>58.8</v>
      </c>
      <c r="O186" s="47">
        <v>93.7</v>
      </c>
      <c r="P186" s="47">
        <v>162</v>
      </c>
      <c r="Q186" s="47">
        <v>80.099999999999994</v>
      </c>
      <c r="R186">
        <v>20.6</v>
      </c>
      <c r="S186">
        <v>3</v>
      </c>
      <c r="T186">
        <v>20.7</v>
      </c>
      <c r="U186">
        <v>0</v>
      </c>
      <c r="V186">
        <v>49.6</v>
      </c>
      <c r="W186">
        <v>2643</v>
      </c>
      <c r="X186">
        <v>72.8</v>
      </c>
      <c r="Y186">
        <v>89.4</v>
      </c>
      <c r="Z186">
        <v>0</v>
      </c>
      <c r="AA186">
        <v>0</v>
      </c>
      <c r="AB186">
        <v>0</v>
      </c>
      <c r="AC186">
        <v>0</v>
      </c>
    </row>
    <row r="187" spans="1:29">
      <c r="A187">
        <v>750</v>
      </c>
      <c r="B187" t="s">
        <v>3706</v>
      </c>
      <c r="C187" t="s">
        <v>834</v>
      </c>
      <c r="D187" t="s">
        <v>3707</v>
      </c>
      <c r="E187" t="s">
        <v>3708</v>
      </c>
      <c r="F187" s="42">
        <v>43303</v>
      </c>
      <c r="G187">
        <v>2018</v>
      </c>
      <c r="H187">
        <v>7</v>
      </c>
      <c r="I187">
        <v>29</v>
      </c>
      <c r="J187">
        <v>20.59</v>
      </c>
      <c r="K187">
        <v>78.959999999999994</v>
      </c>
      <c r="L187">
        <v>1380</v>
      </c>
      <c r="M187" s="47">
        <v>12.58</v>
      </c>
      <c r="N187" s="47">
        <v>122.1</v>
      </c>
      <c r="O187" s="47">
        <v>78.8</v>
      </c>
      <c r="P187" s="47">
        <v>120</v>
      </c>
      <c r="Q187" s="47">
        <v>70.8</v>
      </c>
      <c r="R187">
        <v>29.2</v>
      </c>
      <c r="S187">
        <v>6.3</v>
      </c>
      <c r="T187">
        <v>27.2</v>
      </c>
      <c r="U187">
        <v>0</v>
      </c>
      <c r="V187">
        <v>48.4</v>
      </c>
      <c r="W187">
        <v>2643</v>
      </c>
      <c r="X187">
        <v>64.400000000000006</v>
      </c>
      <c r="Y187">
        <v>100</v>
      </c>
      <c r="Z187">
        <v>0</v>
      </c>
      <c r="AA187">
        <v>0</v>
      </c>
      <c r="AB187">
        <v>0</v>
      </c>
      <c r="AC187">
        <v>0</v>
      </c>
    </row>
    <row r="188" spans="1:29">
      <c r="A188">
        <v>751</v>
      </c>
      <c r="B188" t="s">
        <v>3706</v>
      </c>
      <c r="C188" t="s">
        <v>834</v>
      </c>
      <c r="D188" t="s">
        <v>3707</v>
      </c>
      <c r="E188" t="s">
        <v>3708</v>
      </c>
      <c r="F188" s="42">
        <v>43310</v>
      </c>
      <c r="G188">
        <v>2018</v>
      </c>
      <c r="H188">
        <v>7</v>
      </c>
      <c r="I188">
        <v>30</v>
      </c>
      <c r="J188">
        <v>20.59</v>
      </c>
      <c r="K188">
        <v>78.959999999999994</v>
      </c>
      <c r="L188">
        <v>1380</v>
      </c>
      <c r="M188" s="47">
        <v>10.47</v>
      </c>
      <c r="N188" s="47">
        <v>53.4</v>
      </c>
      <c r="O188" s="47">
        <v>106.1</v>
      </c>
      <c r="P188" s="47">
        <v>166</v>
      </c>
      <c r="Q188" s="47">
        <v>54.6</v>
      </c>
      <c r="R188">
        <v>27.2</v>
      </c>
      <c r="S188">
        <v>1.6</v>
      </c>
      <c r="T188">
        <v>26.7</v>
      </c>
      <c r="U188">
        <v>0</v>
      </c>
      <c r="V188">
        <v>46.7</v>
      </c>
      <c r="W188">
        <v>2643</v>
      </c>
      <c r="X188">
        <v>65.7</v>
      </c>
      <c r="Y188">
        <v>88.6</v>
      </c>
      <c r="Z188">
        <v>0</v>
      </c>
      <c r="AA188">
        <v>0</v>
      </c>
      <c r="AB188">
        <v>0</v>
      </c>
      <c r="AC188">
        <v>0</v>
      </c>
    </row>
    <row r="189" spans="1:29">
      <c r="A189">
        <v>752</v>
      </c>
      <c r="B189" t="s">
        <v>3706</v>
      </c>
      <c r="C189" t="s">
        <v>834</v>
      </c>
      <c r="D189" t="s">
        <v>3707</v>
      </c>
      <c r="E189" t="s">
        <v>3708</v>
      </c>
      <c r="F189" s="42">
        <v>43317</v>
      </c>
      <c r="G189">
        <v>2018</v>
      </c>
      <c r="H189">
        <v>8</v>
      </c>
      <c r="I189">
        <v>31</v>
      </c>
      <c r="J189">
        <v>20.59</v>
      </c>
      <c r="K189">
        <v>78.959999999999994</v>
      </c>
      <c r="L189">
        <v>1380</v>
      </c>
      <c r="M189" s="47">
        <v>7.29</v>
      </c>
      <c r="N189" s="47">
        <v>2.6</v>
      </c>
      <c r="O189" s="47">
        <v>135.1</v>
      </c>
      <c r="P189" s="47">
        <v>206</v>
      </c>
      <c r="Q189" s="47">
        <v>78</v>
      </c>
      <c r="R189">
        <v>25.4</v>
      </c>
      <c r="S189">
        <v>7.1</v>
      </c>
      <c r="T189">
        <v>22.8</v>
      </c>
      <c r="U189">
        <v>0</v>
      </c>
      <c r="V189">
        <v>46.3</v>
      </c>
      <c r="W189">
        <v>2647</v>
      </c>
      <c r="X189">
        <v>81.3</v>
      </c>
      <c r="Y189">
        <v>89.1</v>
      </c>
      <c r="Z189">
        <v>0</v>
      </c>
      <c r="AA189">
        <v>0</v>
      </c>
      <c r="AB189">
        <v>0</v>
      </c>
      <c r="AC189">
        <v>0</v>
      </c>
    </row>
    <row r="190" spans="1:29">
      <c r="A190">
        <v>753</v>
      </c>
      <c r="B190" t="s">
        <v>3706</v>
      </c>
      <c r="C190" t="s">
        <v>834</v>
      </c>
      <c r="D190" t="s">
        <v>3707</v>
      </c>
      <c r="E190" t="s">
        <v>3708</v>
      </c>
      <c r="F190" s="42">
        <v>43324</v>
      </c>
      <c r="G190">
        <v>2018</v>
      </c>
      <c r="H190">
        <v>8</v>
      </c>
      <c r="I190">
        <v>32</v>
      </c>
      <c r="J190">
        <v>20.59</v>
      </c>
      <c r="K190">
        <v>78.959999999999994</v>
      </c>
      <c r="L190">
        <v>1380</v>
      </c>
      <c r="M190" s="47">
        <v>7.82</v>
      </c>
      <c r="N190" s="47">
        <v>7.5</v>
      </c>
      <c r="O190" s="47">
        <v>120.8</v>
      </c>
      <c r="P190" s="47">
        <v>182</v>
      </c>
      <c r="Q190" s="47">
        <v>96.8</v>
      </c>
      <c r="R190">
        <v>24.7</v>
      </c>
      <c r="S190">
        <v>3.1</v>
      </c>
      <c r="T190">
        <v>27.5</v>
      </c>
      <c r="U190">
        <v>0</v>
      </c>
      <c r="V190">
        <v>50.7</v>
      </c>
      <c r="W190">
        <v>2647</v>
      </c>
      <c r="X190">
        <v>62.5</v>
      </c>
      <c r="Y190">
        <v>89.1</v>
      </c>
      <c r="Z190">
        <v>0</v>
      </c>
      <c r="AA190">
        <v>0</v>
      </c>
      <c r="AB190">
        <v>0</v>
      </c>
      <c r="AC190">
        <v>0</v>
      </c>
    </row>
    <row r="191" spans="1:29">
      <c r="A191">
        <v>754</v>
      </c>
      <c r="B191" t="s">
        <v>3706</v>
      </c>
      <c r="C191" t="s">
        <v>834</v>
      </c>
      <c r="D191" t="s">
        <v>3707</v>
      </c>
      <c r="E191" t="s">
        <v>3708</v>
      </c>
      <c r="F191" s="42">
        <v>43331</v>
      </c>
      <c r="G191">
        <v>2018</v>
      </c>
      <c r="H191">
        <v>8</v>
      </c>
      <c r="I191">
        <v>33</v>
      </c>
      <c r="J191">
        <v>20.59</v>
      </c>
      <c r="K191">
        <v>78.959999999999994</v>
      </c>
      <c r="L191">
        <v>1380</v>
      </c>
      <c r="M191" s="47">
        <v>6.59</v>
      </c>
      <c r="N191" s="47">
        <v>65.400000000000006</v>
      </c>
      <c r="O191" s="47">
        <v>144.9</v>
      </c>
      <c r="P191" s="47">
        <v>219</v>
      </c>
      <c r="Q191" s="47">
        <v>83.2</v>
      </c>
      <c r="R191">
        <v>21.6</v>
      </c>
      <c r="S191">
        <v>10.3</v>
      </c>
      <c r="T191">
        <v>29.6</v>
      </c>
      <c r="U191">
        <v>0</v>
      </c>
      <c r="V191">
        <v>49.2</v>
      </c>
      <c r="W191">
        <v>2647</v>
      </c>
      <c r="X191">
        <v>71.8</v>
      </c>
      <c r="Y191">
        <v>86.6</v>
      </c>
      <c r="Z191">
        <v>0</v>
      </c>
      <c r="AA191">
        <v>0</v>
      </c>
      <c r="AB191">
        <v>0</v>
      </c>
      <c r="AC191">
        <v>0</v>
      </c>
    </row>
    <row r="192" spans="1:29">
      <c r="A192">
        <v>755</v>
      </c>
      <c r="B192" t="s">
        <v>3706</v>
      </c>
      <c r="C192" t="s">
        <v>834</v>
      </c>
      <c r="D192" t="s">
        <v>3707</v>
      </c>
      <c r="E192" t="s">
        <v>3708</v>
      </c>
      <c r="F192" s="42">
        <v>43338</v>
      </c>
      <c r="G192">
        <v>2018</v>
      </c>
      <c r="H192">
        <v>8</v>
      </c>
      <c r="I192">
        <v>34</v>
      </c>
      <c r="J192">
        <v>20.59</v>
      </c>
      <c r="K192">
        <v>78.959999999999994</v>
      </c>
      <c r="L192">
        <v>1380</v>
      </c>
      <c r="M192" s="47">
        <v>6.03</v>
      </c>
      <c r="N192" s="47">
        <v>92.6</v>
      </c>
      <c r="O192" s="47">
        <v>129.4</v>
      </c>
      <c r="P192" s="47">
        <v>173</v>
      </c>
      <c r="Q192" s="47">
        <v>91.1</v>
      </c>
      <c r="R192">
        <v>35.4</v>
      </c>
      <c r="S192">
        <v>6.9</v>
      </c>
      <c r="T192">
        <v>21.9</v>
      </c>
      <c r="U192">
        <v>1.3</v>
      </c>
      <c r="V192">
        <v>50.5</v>
      </c>
      <c r="W192">
        <v>2647</v>
      </c>
      <c r="X192">
        <v>63.6</v>
      </c>
      <c r="Y192">
        <v>84.5</v>
      </c>
      <c r="Z192">
        <v>0</v>
      </c>
      <c r="AA192">
        <v>0</v>
      </c>
      <c r="AB192">
        <v>0</v>
      </c>
      <c r="AC192">
        <v>0</v>
      </c>
    </row>
    <row r="193" spans="1:29">
      <c r="A193">
        <v>756</v>
      </c>
      <c r="B193" t="s">
        <v>3706</v>
      </c>
      <c r="C193" t="s">
        <v>834</v>
      </c>
      <c r="D193" t="s">
        <v>3707</v>
      </c>
      <c r="E193" t="s">
        <v>3708</v>
      </c>
      <c r="F193" s="42">
        <v>43345</v>
      </c>
      <c r="G193">
        <v>2018</v>
      </c>
      <c r="H193">
        <v>9</v>
      </c>
      <c r="I193">
        <v>35</v>
      </c>
      <c r="J193">
        <v>20.59</v>
      </c>
      <c r="K193">
        <v>78.959999999999994</v>
      </c>
      <c r="L193">
        <v>1380</v>
      </c>
      <c r="M193" s="47">
        <v>9.91</v>
      </c>
      <c r="N193" s="47">
        <v>36.799999999999997</v>
      </c>
      <c r="O193" s="47">
        <v>139.6</v>
      </c>
      <c r="P193" s="47">
        <v>209</v>
      </c>
      <c r="Q193" s="47">
        <v>88.5</v>
      </c>
      <c r="R193">
        <v>31.1</v>
      </c>
      <c r="S193">
        <v>5.8</v>
      </c>
      <c r="T193">
        <v>30.2</v>
      </c>
      <c r="U193">
        <v>1</v>
      </c>
      <c r="V193">
        <v>50.5</v>
      </c>
      <c r="W193">
        <v>2651</v>
      </c>
      <c r="X193">
        <v>71.5</v>
      </c>
      <c r="Y193">
        <v>91.4</v>
      </c>
      <c r="Z193">
        <v>0</v>
      </c>
      <c r="AA193">
        <v>0</v>
      </c>
      <c r="AB193">
        <v>0</v>
      </c>
      <c r="AC193">
        <v>0</v>
      </c>
    </row>
    <row r="194" spans="1:29">
      <c r="A194">
        <v>757</v>
      </c>
      <c r="B194" t="s">
        <v>3706</v>
      </c>
      <c r="C194" t="s">
        <v>834</v>
      </c>
      <c r="D194" t="s">
        <v>3707</v>
      </c>
      <c r="E194" t="s">
        <v>3708</v>
      </c>
      <c r="F194" s="42">
        <v>43352</v>
      </c>
      <c r="G194">
        <v>2018</v>
      </c>
      <c r="H194">
        <v>9</v>
      </c>
      <c r="I194">
        <v>36</v>
      </c>
      <c r="J194">
        <v>20.59</v>
      </c>
      <c r="K194">
        <v>78.959999999999994</v>
      </c>
      <c r="L194">
        <v>1380</v>
      </c>
      <c r="M194" s="47">
        <v>6.25</v>
      </c>
      <c r="N194" s="47">
        <v>42.8</v>
      </c>
      <c r="O194" s="47">
        <v>141.4</v>
      </c>
      <c r="P194" s="47">
        <v>235</v>
      </c>
      <c r="Q194" s="47">
        <v>77.3</v>
      </c>
      <c r="R194">
        <v>30.6</v>
      </c>
      <c r="S194">
        <v>2.9</v>
      </c>
      <c r="T194">
        <v>23.5</v>
      </c>
      <c r="U194">
        <v>0</v>
      </c>
      <c r="V194">
        <v>44.1</v>
      </c>
      <c r="W194">
        <v>2651</v>
      </c>
      <c r="X194">
        <v>73.3</v>
      </c>
      <c r="Y194">
        <v>89.4</v>
      </c>
      <c r="Z194">
        <v>0</v>
      </c>
      <c r="AA194">
        <v>0</v>
      </c>
      <c r="AB194">
        <v>0</v>
      </c>
      <c r="AC194">
        <v>0</v>
      </c>
    </row>
    <row r="195" spans="1:29">
      <c r="A195">
        <v>758</v>
      </c>
      <c r="B195" t="s">
        <v>3706</v>
      </c>
      <c r="C195" t="s">
        <v>834</v>
      </c>
      <c r="D195" t="s">
        <v>3707</v>
      </c>
      <c r="E195" t="s">
        <v>3708</v>
      </c>
      <c r="F195" s="42">
        <v>43359</v>
      </c>
      <c r="G195">
        <v>2018</v>
      </c>
      <c r="H195">
        <v>9</v>
      </c>
      <c r="I195">
        <v>37</v>
      </c>
      <c r="J195">
        <v>20.59</v>
      </c>
      <c r="K195">
        <v>78.959999999999994</v>
      </c>
      <c r="L195">
        <v>1380</v>
      </c>
      <c r="M195" s="47">
        <v>3.05</v>
      </c>
      <c r="N195" s="47">
        <v>0</v>
      </c>
      <c r="O195" s="47">
        <v>114.5</v>
      </c>
      <c r="P195" s="47">
        <v>193</v>
      </c>
      <c r="Q195" s="47">
        <v>85.8</v>
      </c>
      <c r="R195">
        <v>39.299999999999997</v>
      </c>
      <c r="S195">
        <v>8.6999999999999993</v>
      </c>
      <c r="T195">
        <v>18.7</v>
      </c>
      <c r="U195">
        <v>0</v>
      </c>
      <c r="V195">
        <v>46.9</v>
      </c>
      <c r="W195">
        <v>2651</v>
      </c>
      <c r="X195">
        <v>78.599999999999994</v>
      </c>
      <c r="Y195">
        <v>85</v>
      </c>
      <c r="Z195">
        <v>0</v>
      </c>
      <c r="AA195">
        <v>0</v>
      </c>
      <c r="AB195">
        <v>0</v>
      </c>
      <c r="AC195">
        <v>0</v>
      </c>
    </row>
    <row r="196" spans="1:29">
      <c r="A196">
        <v>759</v>
      </c>
      <c r="B196" t="s">
        <v>3706</v>
      </c>
      <c r="C196" t="s">
        <v>834</v>
      </c>
      <c r="D196" t="s">
        <v>3707</v>
      </c>
      <c r="E196" t="s">
        <v>3708</v>
      </c>
      <c r="F196" s="42">
        <v>43366</v>
      </c>
      <c r="G196">
        <v>2018</v>
      </c>
      <c r="H196">
        <v>9</v>
      </c>
      <c r="I196">
        <v>38</v>
      </c>
      <c r="J196">
        <v>20.59</v>
      </c>
      <c r="K196">
        <v>78.959999999999994</v>
      </c>
      <c r="L196">
        <v>1380</v>
      </c>
      <c r="M196" s="47">
        <v>3.16</v>
      </c>
      <c r="N196" s="47">
        <v>48.9</v>
      </c>
      <c r="O196" s="47">
        <v>61.8</v>
      </c>
      <c r="P196" s="47">
        <v>98</v>
      </c>
      <c r="Q196" s="47">
        <v>66</v>
      </c>
      <c r="R196">
        <v>32</v>
      </c>
      <c r="S196">
        <v>2.5</v>
      </c>
      <c r="T196">
        <v>26.8</v>
      </c>
      <c r="U196">
        <v>0</v>
      </c>
      <c r="V196">
        <v>48.9</v>
      </c>
      <c r="W196">
        <v>2651</v>
      </c>
      <c r="X196">
        <v>66.8</v>
      </c>
      <c r="Y196">
        <v>81.5</v>
      </c>
      <c r="Z196">
        <v>0</v>
      </c>
      <c r="AA196">
        <v>0</v>
      </c>
      <c r="AB196">
        <v>0</v>
      </c>
      <c r="AC196">
        <v>0</v>
      </c>
    </row>
    <row r="197" spans="1:29">
      <c r="A197">
        <v>760</v>
      </c>
      <c r="B197" t="s">
        <v>3706</v>
      </c>
      <c r="C197" t="s">
        <v>834</v>
      </c>
      <c r="D197" t="s">
        <v>3707</v>
      </c>
      <c r="E197" t="s">
        <v>3708</v>
      </c>
      <c r="F197" s="42">
        <v>43373</v>
      </c>
      <c r="G197">
        <v>2018</v>
      </c>
      <c r="H197">
        <v>9</v>
      </c>
      <c r="I197">
        <v>39</v>
      </c>
      <c r="J197">
        <v>20.59</v>
      </c>
      <c r="K197">
        <v>78.959999999999994</v>
      </c>
      <c r="L197">
        <v>1380</v>
      </c>
      <c r="M197" s="47">
        <v>6.23</v>
      </c>
      <c r="N197" s="47">
        <v>0</v>
      </c>
      <c r="O197" s="47">
        <v>86.7</v>
      </c>
      <c r="P197" s="47">
        <v>140</v>
      </c>
      <c r="Q197" s="47">
        <v>84</v>
      </c>
      <c r="R197">
        <v>29.4</v>
      </c>
      <c r="S197">
        <v>3.3</v>
      </c>
      <c r="T197">
        <v>30</v>
      </c>
      <c r="U197">
        <v>0</v>
      </c>
      <c r="V197">
        <v>45.8</v>
      </c>
      <c r="W197">
        <v>2651</v>
      </c>
      <c r="X197">
        <v>66.2</v>
      </c>
      <c r="Y197">
        <v>90.2</v>
      </c>
      <c r="Z197">
        <v>0</v>
      </c>
      <c r="AA197">
        <v>0</v>
      </c>
      <c r="AB197">
        <v>0</v>
      </c>
      <c r="AC197">
        <v>0</v>
      </c>
    </row>
    <row r="198" spans="1:29">
      <c r="A198">
        <v>761</v>
      </c>
      <c r="B198" t="s">
        <v>3706</v>
      </c>
      <c r="C198" t="s">
        <v>834</v>
      </c>
      <c r="D198" t="s">
        <v>3707</v>
      </c>
      <c r="E198" t="s">
        <v>3708</v>
      </c>
      <c r="F198" s="42">
        <v>43380</v>
      </c>
      <c r="G198">
        <v>2018</v>
      </c>
      <c r="H198">
        <v>10</v>
      </c>
      <c r="I198">
        <v>40</v>
      </c>
      <c r="J198">
        <v>20.59</v>
      </c>
      <c r="K198">
        <v>78.959999999999994</v>
      </c>
      <c r="L198">
        <v>1380</v>
      </c>
      <c r="M198" s="47">
        <v>6.14</v>
      </c>
      <c r="N198" s="47">
        <v>27.2</v>
      </c>
      <c r="O198" s="47">
        <v>113.7</v>
      </c>
      <c r="P198" s="47">
        <v>159</v>
      </c>
      <c r="Q198" s="47">
        <v>84.5</v>
      </c>
      <c r="R198">
        <v>28.4</v>
      </c>
      <c r="S198">
        <v>2.4</v>
      </c>
      <c r="T198">
        <v>25.8</v>
      </c>
      <c r="U198">
        <v>0</v>
      </c>
      <c r="V198">
        <v>50.6</v>
      </c>
      <c r="W198">
        <v>2655</v>
      </c>
      <c r="X198">
        <v>68.3</v>
      </c>
      <c r="Y198">
        <v>94.6</v>
      </c>
      <c r="Z198">
        <v>0</v>
      </c>
      <c r="AA198">
        <v>0</v>
      </c>
      <c r="AB198">
        <v>0</v>
      </c>
      <c r="AC198">
        <v>0</v>
      </c>
    </row>
    <row r="199" spans="1:29">
      <c r="A199">
        <v>762</v>
      </c>
      <c r="B199" t="s">
        <v>3706</v>
      </c>
      <c r="C199" t="s">
        <v>834</v>
      </c>
      <c r="D199" t="s">
        <v>3707</v>
      </c>
      <c r="E199" t="s">
        <v>3708</v>
      </c>
      <c r="F199" s="42">
        <v>43387</v>
      </c>
      <c r="G199">
        <v>2018</v>
      </c>
      <c r="H199">
        <v>10</v>
      </c>
      <c r="I199">
        <v>41</v>
      </c>
      <c r="J199">
        <v>20.59</v>
      </c>
      <c r="K199">
        <v>78.959999999999994</v>
      </c>
      <c r="L199">
        <v>1380</v>
      </c>
      <c r="M199" s="47">
        <v>2.36</v>
      </c>
      <c r="N199" s="47">
        <v>64</v>
      </c>
      <c r="O199" s="47">
        <v>132.19999999999999</v>
      </c>
      <c r="P199" s="47">
        <v>204</v>
      </c>
      <c r="Q199" s="47">
        <v>66.3</v>
      </c>
      <c r="R199">
        <v>39.200000000000003</v>
      </c>
      <c r="S199">
        <v>5.2</v>
      </c>
      <c r="T199">
        <v>26.8</v>
      </c>
      <c r="U199">
        <v>0</v>
      </c>
      <c r="V199">
        <v>48.3</v>
      </c>
      <c r="W199">
        <v>2655</v>
      </c>
      <c r="X199">
        <v>79.7</v>
      </c>
      <c r="Y199">
        <v>87.2</v>
      </c>
      <c r="Z199">
        <v>0</v>
      </c>
      <c r="AA199">
        <v>0</v>
      </c>
      <c r="AB199">
        <v>0</v>
      </c>
      <c r="AC199">
        <v>0</v>
      </c>
    </row>
    <row r="200" spans="1:29">
      <c r="A200">
        <v>763</v>
      </c>
      <c r="B200" t="s">
        <v>3706</v>
      </c>
      <c r="C200" t="s">
        <v>834</v>
      </c>
      <c r="D200" t="s">
        <v>3707</v>
      </c>
      <c r="E200" t="s">
        <v>3708</v>
      </c>
      <c r="F200" s="42">
        <v>43394</v>
      </c>
      <c r="G200">
        <v>2018</v>
      </c>
      <c r="H200">
        <v>10</v>
      </c>
      <c r="I200">
        <v>42</v>
      </c>
      <c r="J200">
        <v>20.59</v>
      </c>
      <c r="K200">
        <v>78.959999999999994</v>
      </c>
      <c r="L200">
        <v>1380</v>
      </c>
      <c r="M200" s="47">
        <v>3.5</v>
      </c>
      <c r="N200" s="47">
        <v>10.9</v>
      </c>
      <c r="O200" s="47">
        <v>71.5</v>
      </c>
      <c r="P200" s="47">
        <v>109</v>
      </c>
      <c r="Q200" s="47">
        <v>68.7</v>
      </c>
      <c r="R200">
        <v>15.9</v>
      </c>
      <c r="S200">
        <v>9.6999999999999993</v>
      </c>
      <c r="T200">
        <v>30.5</v>
      </c>
      <c r="U200">
        <v>0</v>
      </c>
      <c r="V200">
        <v>55.5</v>
      </c>
      <c r="W200">
        <v>2655</v>
      </c>
      <c r="X200">
        <v>76.5</v>
      </c>
      <c r="Y200">
        <v>70.099999999999994</v>
      </c>
      <c r="Z200">
        <v>0</v>
      </c>
      <c r="AA200">
        <v>1</v>
      </c>
      <c r="AB200">
        <v>0</v>
      </c>
      <c r="AC200">
        <v>1</v>
      </c>
    </row>
    <row r="201" spans="1:29">
      <c r="A201">
        <v>764</v>
      </c>
      <c r="B201" t="s">
        <v>3706</v>
      </c>
      <c r="C201" t="s">
        <v>834</v>
      </c>
      <c r="D201" t="s">
        <v>3707</v>
      </c>
      <c r="E201" t="s">
        <v>3708</v>
      </c>
      <c r="F201" s="42">
        <v>43401</v>
      </c>
      <c r="G201">
        <v>2018</v>
      </c>
      <c r="H201">
        <v>10</v>
      </c>
      <c r="I201">
        <v>43</v>
      </c>
      <c r="J201">
        <v>20.59</v>
      </c>
      <c r="K201">
        <v>78.959999999999994</v>
      </c>
      <c r="L201">
        <v>1380</v>
      </c>
      <c r="M201" s="47">
        <v>3.66</v>
      </c>
      <c r="N201" s="47">
        <v>6.1</v>
      </c>
      <c r="O201" s="47">
        <v>138.5</v>
      </c>
      <c r="P201" s="47">
        <v>208</v>
      </c>
      <c r="Q201" s="47">
        <v>86.2</v>
      </c>
      <c r="R201">
        <v>31.4</v>
      </c>
      <c r="S201">
        <v>0.2</v>
      </c>
      <c r="T201">
        <v>28.1</v>
      </c>
      <c r="U201">
        <v>0</v>
      </c>
      <c r="V201">
        <v>48</v>
      </c>
      <c r="W201">
        <v>2655</v>
      </c>
      <c r="X201">
        <v>66.7</v>
      </c>
      <c r="Y201">
        <v>85.5</v>
      </c>
      <c r="Z201">
        <v>0</v>
      </c>
      <c r="AA201">
        <v>0</v>
      </c>
      <c r="AB201">
        <v>0</v>
      </c>
      <c r="AC201">
        <v>0</v>
      </c>
    </row>
    <row r="202" spans="1:29">
      <c r="A202">
        <v>765</v>
      </c>
      <c r="B202" t="s">
        <v>3706</v>
      </c>
      <c r="C202" t="s">
        <v>834</v>
      </c>
      <c r="D202" t="s">
        <v>3707</v>
      </c>
      <c r="E202" t="s">
        <v>3708</v>
      </c>
      <c r="F202" s="42">
        <v>43408</v>
      </c>
      <c r="G202">
        <v>2018</v>
      </c>
      <c r="H202">
        <v>11</v>
      </c>
      <c r="I202">
        <v>44</v>
      </c>
      <c r="J202">
        <v>20.59</v>
      </c>
      <c r="K202">
        <v>78.959999999999994</v>
      </c>
      <c r="L202">
        <v>1380</v>
      </c>
      <c r="M202" s="47">
        <v>5.95</v>
      </c>
      <c r="N202" s="47">
        <v>95.2</v>
      </c>
      <c r="O202" s="47">
        <v>138.19999999999999</v>
      </c>
      <c r="P202" s="47">
        <v>220</v>
      </c>
      <c r="Q202" s="47">
        <v>92.7</v>
      </c>
      <c r="R202">
        <v>26.3</v>
      </c>
      <c r="S202">
        <v>10</v>
      </c>
      <c r="T202">
        <v>23.8</v>
      </c>
      <c r="U202">
        <v>0</v>
      </c>
      <c r="V202">
        <v>53.3</v>
      </c>
      <c r="W202">
        <v>2659</v>
      </c>
      <c r="X202">
        <v>73.099999999999994</v>
      </c>
      <c r="Y202">
        <v>90.3</v>
      </c>
      <c r="Z202">
        <v>0</v>
      </c>
      <c r="AA202">
        <v>0</v>
      </c>
      <c r="AB202">
        <v>0</v>
      </c>
      <c r="AC202">
        <v>0</v>
      </c>
    </row>
    <row r="203" spans="1:29">
      <c r="A203">
        <v>766</v>
      </c>
      <c r="B203" t="s">
        <v>3706</v>
      </c>
      <c r="C203" t="s">
        <v>834</v>
      </c>
      <c r="D203" t="s">
        <v>3707</v>
      </c>
      <c r="E203" t="s">
        <v>3708</v>
      </c>
      <c r="F203" s="42">
        <v>43415</v>
      </c>
      <c r="G203">
        <v>2018</v>
      </c>
      <c r="H203">
        <v>11</v>
      </c>
      <c r="I203">
        <v>45</v>
      </c>
      <c r="J203">
        <v>20.59</v>
      </c>
      <c r="K203">
        <v>78.959999999999994</v>
      </c>
      <c r="L203">
        <v>1380</v>
      </c>
      <c r="M203" s="47">
        <v>7.57</v>
      </c>
      <c r="N203" s="47">
        <v>63.1</v>
      </c>
      <c r="O203" s="47">
        <v>106.4</v>
      </c>
      <c r="P203" s="47">
        <v>161</v>
      </c>
      <c r="Q203" s="47">
        <v>81.3</v>
      </c>
      <c r="R203">
        <v>26.4</v>
      </c>
      <c r="S203">
        <v>2</v>
      </c>
      <c r="T203">
        <v>28.7</v>
      </c>
      <c r="U203">
        <v>0</v>
      </c>
      <c r="V203">
        <v>48.5</v>
      </c>
      <c r="W203">
        <v>2659</v>
      </c>
      <c r="X203">
        <v>68</v>
      </c>
      <c r="Y203">
        <v>84.7</v>
      </c>
      <c r="Z203">
        <v>0</v>
      </c>
      <c r="AA203">
        <v>0</v>
      </c>
      <c r="AB203">
        <v>0</v>
      </c>
      <c r="AC203">
        <v>0</v>
      </c>
    </row>
    <row r="204" spans="1:29">
      <c r="A204">
        <v>767</v>
      </c>
      <c r="B204" t="s">
        <v>3706</v>
      </c>
      <c r="C204" t="s">
        <v>834</v>
      </c>
      <c r="D204" t="s">
        <v>3707</v>
      </c>
      <c r="E204" t="s">
        <v>3708</v>
      </c>
      <c r="F204" s="42">
        <v>43422</v>
      </c>
      <c r="G204">
        <v>2018</v>
      </c>
      <c r="H204">
        <v>11</v>
      </c>
      <c r="I204">
        <v>46</v>
      </c>
      <c r="J204">
        <v>20.59</v>
      </c>
      <c r="K204">
        <v>78.959999999999994</v>
      </c>
      <c r="L204">
        <v>1380</v>
      </c>
      <c r="M204" s="47">
        <v>7.02</v>
      </c>
      <c r="N204" s="47">
        <v>10.199999999999999</v>
      </c>
      <c r="O204" s="47">
        <v>113.3</v>
      </c>
      <c r="P204" s="47">
        <v>179</v>
      </c>
      <c r="Q204" s="47">
        <v>77.3</v>
      </c>
      <c r="R204">
        <v>33.799999999999997</v>
      </c>
      <c r="S204">
        <v>9.1999999999999993</v>
      </c>
      <c r="T204">
        <v>28.9</v>
      </c>
      <c r="U204">
        <v>0</v>
      </c>
      <c r="V204">
        <v>49.4</v>
      </c>
      <c r="W204">
        <v>2659</v>
      </c>
      <c r="X204">
        <v>70.7</v>
      </c>
      <c r="Y204">
        <v>82.3</v>
      </c>
      <c r="Z204">
        <v>0</v>
      </c>
      <c r="AA204">
        <v>0</v>
      </c>
      <c r="AB204">
        <v>0</v>
      </c>
      <c r="AC204">
        <v>0</v>
      </c>
    </row>
    <row r="205" spans="1:29">
      <c r="A205">
        <v>768</v>
      </c>
      <c r="B205" t="s">
        <v>3706</v>
      </c>
      <c r="C205" t="s">
        <v>834</v>
      </c>
      <c r="D205" t="s">
        <v>3707</v>
      </c>
      <c r="E205" t="s">
        <v>3708</v>
      </c>
      <c r="F205" s="42">
        <v>43429</v>
      </c>
      <c r="G205">
        <v>2018</v>
      </c>
      <c r="H205">
        <v>11</v>
      </c>
      <c r="I205">
        <v>47</v>
      </c>
      <c r="J205">
        <v>20.59</v>
      </c>
      <c r="K205">
        <v>78.959999999999994</v>
      </c>
      <c r="L205">
        <v>1380</v>
      </c>
      <c r="M205" s="47">
        <v>6.36</v>
      </c>
      <c r="N205" s="47">
        <v>134</v>
      </c>
      <c r="O205" s="47">
        <v>105.7</v>
      </c>
      <c r="P205" s="47">
        <v>129</v>
      </c>
      <c r="Q205" s="47">
        <v>78.099999999999994</v>
      </c>
      <c r="R205">
        <v>32.700000000000003</v>
      </c>
      <c r="S205">
        <v>5.3</v>
      </c>
      <c r="T205">
        <v>21.4</v>
      </c>
      <c r="U205">
        <v>0</v>
      </c>
      <c r="V205">
        <v>51.8</v>
      </c>
      <c r="W205">
        <v>2659</v>
      </c>
      <c r="X205">
        <v>63.8</v>
      </c>
      <c r="Y205">
        <v>85.2</v>
      </c>
      <c r="Z205">
        <v>0</v>
      </c>
      <c r="AA205">
        <v>0</v>
      </c>
      <c r="AB205">
        <v>0</v>
      </c>
      <c r="AC205">
        <v>0</v>
      </c>
    </row>
    <row r="206" spans="1:29">
      <c r="A206">
        <v>769</v>
      </c>
      <c r="B206" t="s">
        <v>3706</v>
      </c>
      <c r="C206" t="s">
        <v>834</v>
      </c>
      <c r="D206" t="s">
        <v>3707</v>
      </c>
      <c r="E206" t="s">
        <v>3708</v>
      </c>
      <c r="F206" s="42">
        <v>43436</v>
      </c>
      <c r="G206">
        <v>2018</v>
      </c>
      <c r="H206">
        <v>12</v>
      </c>
      <c r="I206">
        <v>48</v>
      </c>
      <c r="J206">
        <v>20.59</v>
      </c>
      <c r="K206">
        <v>78.959999999999994</v>
      </c>
      <c r="L206">
        <v>1380</v>
      </c>
      <c r="M206" s="47">
        <v>6.86</v>
      </c>
      <c r="N206" s="47">
        <v>19.8</v>
      </c>
      <c r="O206" s="47">
        <v>160.19999999999999</v>
      </c>
      <c r="P206" s="47">
        <v>228</v>
      </c>
      <c r="Q206" s="47">
        <v>83.3</v>
      </c>
      <c r="R206">
        <v>32.200000000000003</v>
      </c>
      <c r="S206">
        <v>5.0999999999999996</v>
      </c>
      <c r="T206">
        <v>32.6</v>
      </c>
      <c r="U206">
        <v>0</v>
      </c>
      <c r="V206">
        <v>46.1</v>
      </c>
      <c r="W206">
        <v>2663</v>
      </c>
      <c r="X206">
        <v>66</v>
      </c>
      <c r="Y206">
        <v>94.3</v>
      </c>
      <c r="Z206">
        <v>0</v>
      </c>
      <c r="AA206">
        <v>0</v>
      </c>
      <c r="AB206">
        <v>0</v>
      </c>
      <c r="AC206">
        <v>0</v>
      </c>
    </row>
    <row r="207" spans="1:29">
      <c r="A207">
        <v>770</v>
      </c>
      <c r="B207" t="s">
        <v>3706</v>
      </c>
      <c r="C207" t="s">
        <v>834</v>
      </c>
      <c r="D207" t="s">
        <v>3707</v>
      </c>
      <c r="E207" t="s">
        <v>3708</v>
      </c>
      <c r="F207" s="42">
        <v>43443</v>
      </c>
      <c r="G207">
        <v>2018</v>
      </c>
      <c r="H207">
        <v>12</v>
      </c>
      <c r="I207">
        <v>49</v>
      </c>
      <c r="J207">
        <v>20.59</v>
      </c>
      <c r="K207">
        <v>78.959999999999994</v>
      </c>
      <c r="L207">
        <v>1380</v>
      </c>
      <c r="M207" s="47">
        <v>8.33</v>
      </c>
      <c r="N207" s="47">
        <v>31.3</v>
      </c>
      <c r="O207" s="47">
        <v>140.4</v>
      </c>
      <c r="P207" s="47">
        <v>245</v>
      </c>
      <c r="Q207" s="47">
        <v>89.2</v>
      </c>
      <c r="R207">
        <v>27.4</v>
      </c>
      <c r="S207">
        <v>4.5999999999999996</v>
      </c>
      <c r="T207">
        <v>22.2</v>
      </c>
      <c r="U207">
        <v>0</v>
      </c>
      <c r="V207">
        <v>55.6</v>
      </c>
      <c r="W207">
        <v>2663</v>
      </c>
      <c r="X207">
        <v>63.4</v>
      </c>
      <c r="Y207">
        <v>91.5</v>
      </c>
      <c r="Z207">
        <v>0</v>
      </c>
      <c r="AA207">
        <v>0</v>
      </c>
      <c r="AB207">
        <v>0</v>
      </c>
      <c r="AC207">
        <v>0</v>
      </c>
    </row>
    <row r="208" spans="1:29">
      <c r="A208">
        <v>771</v>
      </c>
      <c r="B208" t="s">
        <v>3706</v>
      </c>
      <c r="C208" t="s">
        <v>834</v>
      </c>
      <c r="D208" t="s">
        <v>3707</v>
      </c>
      <c r="E208" t="s">
        <v>3708</v>
      </c>
      <c r="F208" s="42">
        <v>43450</v>
      </c>
      <c r="G208">
        <v>2018</v>
      </c>
      <c r="H208">
        <v>12</v>
      </c>
      <c r="I208">
        <v>50</v>
      </c>
      <c r="J208">
        <v>20.59</v>
      </c>
      <c r="K208">
        <v>78.959999999999994</v>
      </c>
      <c r="L208">
        <v>1380</v>
      </c>
      <c r="M208" s="47">
        <v>6.68</v>
      </c>
      <c r="N208" s="47">
        <v>56.4</v>
      </c>
      <c r="O208" s="47">
        <v>122.3</v>
      </c>
      <c r="P208" s="47">
        <v>197</v>
      </c>
      <c r="Q208" s="47">
        <v>94.8</v>
      </c>
      <c r="R208">
        <v>19</v>
      </c>
      <c r="S208">
        <v>3</v>
      </c>
      <c r="T208">
        <v>20.5</v>
      </c>
      <c r="U208">
        <v>0</v>
      </c>
      <c r="V208">
        <v>48.5</v>
      </c>
      <c r="W208">
        <v>2663</v>
      </c>
      <c r="X208">
        <v>70.099999999999994</v>
      </c>
      <c r="Y208">
        <v>83.1</v>
      </c>
      <c r="Z208">
        <v>0</v>
      </c>
      <c r="AA208">
        <v>0</v>
      </c>
      <c r="AB208">
        <v>0</v>
      </c>
      <c r="AC208">
        <v>0</v>
      </c>
    </row>
    <row r="209" spans="1:29">
      <c r="A209">
        <v>772</v>
      </c>
      <c r="B209" t="s">
        <v>3706</v>
      </c>
      <c r="C209" t="s">
        <v>834</v>
      </c>
      <c r="D209" t="s">
        <v>3707</v>
      </c>
      <c r="E209" t="s">
        <v>3708</v>
      </c>
      <c r="F209" s="42">
        <v>43457</v>
      </c>
      <c r="G209">
        <v>2018</v>
      </c>
      <c r="H209">
        <v>12</v>
      </c>
      <c r="I209">
        <v>51</v>
      </c>
      <c r="J209">
        <v>20.59</v>
      </c>
      <c r="K209">
        <v>78.959999999999994</v>
      </c>
      <c r="L209">
        <v>1380</v>
      </c>
      <c r="M209" s="47">
        <v>12.79</v>
      </c>
      <c r="N209" s="47">
        <v>68.5</v>
      </c>
      <c r="O209" s="47">
        <v>148.69999999999999</v>
      </c>
      <c r="P209" s="47">
        <v>253</v>
      </c>
      <c r="Q209" s="47">
        <v>73</v>
      </c>
      <c r="R209">
        <v>29.4</v>
      </c>
      <c r="S209">
        <v>13.8</v>
      </c>
      <c r="T209">
        <v>27.4</v>
      </c>
      <c r="U209">
        <v>0.4</v>
      </c>
      <c r="V209">
        <v>52</v>
      </c>
      <c r="W209">
        <v>2663</v>
      </c>
      <c r="X209">
        <v>76.599999999999994</v>
      </c>
      <c r="Y209">
        <v>91</v>
      </c>
      <c r="Z209">
        <v>0</v>
      </c>
      <c r="AA209">
        <v>0</v>
      </c>
      <c r="AB209">
        <v>0</v>
      </c>
      <c r="AC209">
        <v>0</v>
      </c>
    </row>
    <row r="210" spans="1:29">
      <c r="A210">
        <v>773</v>
      </c>
      <c r="B210" t="s">
        <v>3706</v>
      </c>
      <c r="C210" t="s">
        <v>834</v>
      </c>
      <c r="D210" t="s">
        <v>3707</v>
      </c>
      <c r="E210" t="s">
        <v>3708</v>
      </c>
      <c r="F210" s="42">
        <v>43464</v>
      </c>
      <c r="G210">
        <v>2018</v>
      </c>
      <c r="H210">
        <v>12</v>
      </c>
      <c r="I210">
        <v>52</v>
      </c>
      <c r="J210">
        <v>20.59</v>
      </c>
      <c r="K210">
        <v>78.959999999999994</v>
      </c>
      <c r="L210">
        <v>1380</v>
      </c>
      <c r="M210" s="47">
        <v>12.17</v>
      </c>
      <c r="N210" s="47">
        <v>92.1</v>
      </c>
      <c r="O210" s="47">
        <v>123.2</v>
      </c>
      <c r="P210" s="47">
        <v>178</v>
      </c>
      <c r="Q210" s="47">
        <v>82.4</v>
      </c>
      <c r="R210">
        <v>21.3</v>
      </c>
      <c r="S210">
        <v>3.8</v>
      </c>
      <c r="T210">
        <v>29.8</v>
      </c>
      <c r="U210">
        <v>1.4</v>
      </c>
      <c r="V210">
        <v>49.4</v>
      </c>
      <c r="W210">
        <v>2663</v>
      </c>
      <c r="X210">
        <v>65</v>
      </c>
      <c r="Y210">
        <v>80.400000000000006</v>
      </c>
      <c r="Z210">
        <v>0</v>
      </c>
      <c r="AA210">
        <v>0</v>
      </c>
      <c r="AB210">
        <v>0</v>
      </c>
      <c r="AC210">
        <v>0</v>
      </c>
    </row>
    <row r="211" spans="1:29">
      <c r="A211">
        <v>774</v>
      </c>
      <c r="B211" t="s">
        <v>3706</v>
      </c>
      <c r="C211" t="s">
        <v>834</v>
      </c>
      <c r="D211" t="s">
        <v>3707</v>
      </c>
      <c r="E211" t="s">
        <v>3708</v>
      </c>
      <c r="F211" s="42">
        <v>43471</v>
      </c>
      <c r="G211">
        <v>2019</v>
      </c>
      <c r="H211">
        <v>1</v>
      </c>
      <c r="I211">
        <v>1</v>
      </c>
      <c r="J211">
        <v>20.59</v>
      </c>
      <c r="K211">
        <v>78.959999999999994</v>
      </c>
      <c r="L211">
        <v>1380</v>
      </c>
      <c r="M211" s="47">
        <v>15.4</v>
      </c>
      <c r="N211" s="47">
        <v>40.799999999999997</v>
      </c>
      <c r="O211" s="47">
        <v>97.1</v>
      </c>
      <c r="P211" s="47">
        <v>151</v>
      </c>
      <c r="Q211" s="47">
        <v>91.6</v>
      </c>
      <c r="R211">
        <v>27.9</v>
      </c>
      <c r="S211">
        <v>8.1999999999999993</v>
      </c>
      <c r="T211">
        <v>29.8</v>
      </c>
      <c r="U211">
        <v>0</v>
      </c>
      <c r="V211">
        <v>46.2</v>
      </c>
      <c r="W211">
        <v>2668</v>
      </c>
      <c r="X211">
        <v>76.3</v>
      </c>
      <c r="Y211">
        <v>91.4</v>
      </c>
      <c r="Z211">
        <v>0</v>
      </c>
      <c r="AA211">
        <v>0</v>
      </c>
      <c r="AB211">
        <v>0</v>
      </c>
      <c r="AC211">
        <v>0</v>
      </c>
    </row>
    <row r="212" spans="1:29">
      <c r="A212">
        <v>775</v>
      </c>
      <c r="B212" t="s">
        <v>3706</v>
      </c>
      <c r="C212" t="s">
        <v>834</v>
      </c>
      <c r="D212" t="s">
        <v>3707</v>
      </c>
      <c r="E212" t="s">
        <v>3708</v>
      </c>
      <c r="F212" s="42">
        <v>43478</v>
      </c>
      <c r="G212">
        <v>2019</v>
      </c>
      <c r="H212">
        <v>1</v>
      </c>
      <c r="I212">
        <v>2</v>
      </c>
      <c r="J212">
        <v>20.59</v>
      </c>
      <c r="K212">
        <v>78.959999999999994</v>
      </c>
      <c r="L212">
        <v>1380</v>
      </c>
      <c r="M212" s="47">
        <v>18.02</v>
      </c>
      <c r="N212" s="47">
        <v>30.6</v>
      </c>
      <c r="O212" s="47">
        <v>96.2</v>
      </c>
      <c r="P212" s="47">
        <v>134</v>
      </c>
      <c r="Q212" s="47">
        <v>70.400000000000006</v>
      </c>
      <c r="R212">
        <v>28.8</v>
      </c>
      <c r="S212">
        <v>2.9</v>
      </c>
      <c r="T212">
        <v>20.9</v>
      </c>
      <c r="U212">
        <v>16.5</v>
      </c>
      <c r="V212">
        <v>51.4</v>
      </c>
      <c r="W212">
        <v>2668</v>
      </c>
      <c r="X212">
        <v>76.099999999999994</v>
      </c>
      <c r="Y212">
        <v>94.7</v>
      </c>
      <c r="Z212">
        <v>0</v>
      </c>
      <c r="AA212">
        <v>0</v>
      </c>
      <c r="AB212">
        <v>0</v>
      </c>
      <c r="AC212">
        <v>0</v>
      </c>
    </row>
    <row r="213" spans="1:29">
      <c r="A213">
        <v>776</v>
      </c>
      <c r="B213" t="s">
        <v>3706</v>
      </c>
      <c r="C213" t="s">
        <v>834</v>
      </c>
      <c r="D213" t="s">
        <v>3707</v>
      </c>
      <c r="E213" t="s">
        <v>3708</v>
      </c>
      <c r="F213" s="42">
        <v>43485</v>
      </c>
      <c r="G213">
        <v>2019</v>
      </c>
      <c r="H213">
        <v>1</v>
      </c>
      <c r="I213">
        <v>3</v>
      </c>
      <c r="J213">
        <v>20.59</v>
      </c>
      <c r="K213">
        <v>78.959999999999994</v>
      </c>
      <c r="L213">
        <v>1380</v>
      </c>
      <c r="M213" s="47">
        <v>15.61</v>
      </c>
      <c r="N213" s="47">
        <v>64.900000000000006</v>
      </c>
      <c r="O213" s="47">
        <v>116.1</v>
      </c>
      <c r="P213" s="47">
        <v>157</v>
      </c>
      <c r="Q213" s="47">
        <v>74.900000000000006</v>
      </c>
      <c r="R213">
        <v>34.9</v>
      </c>
      <c r="S213">
        <v>10.7</v>
      </c>
      <c r="T213">
        <v>27</v>
      </c>
      <c r="U213">
        <v>11.5</v>
      </c>
      <c r="V213">
        <v>51.7</v>
      </c>
      <c r="W213">
        <v>2668</v>
      </c>
      <c r="X213">
        <v>68.8</v>
      </c>
      <c r="Y213">
        <v>83.3</v>
      </c>
      <c r="Z213">
        <v>0</v>
      </c>
      <c r="AA213">
        <v>0</v>
      </c>
      <c r="AB213">
        <v>0</v>
      </c>
      <c r="AC213">
        <v>0</v>
      </c>
    </row>
    <row r="214" spans="1:29">
      <c r="A214">
        <v>777</v>
      </c>
      <c r="B214" t="s">
        <v>3706</v>
      </c>
      <c r="C214" t="s">
        <v>834</v>
      </c>
      <c r="D214" t="s">
        <v>3707</v>
      </c>
      <c r="E214" t="s">
        <v>3708</v>
      </c>
      <c r="F214" s="42">
        <v>43492</v>
      </c>
      <c r="G214">
        <v>2019</v>
      </c>
      <c r="H214">
        <v>1</v>
      </c>
      <c r="I214">
        <v>4</v>
      </c>
      <c r="J214">
        <v>20.59</v>
      </c>
      <c r="K214">
        <v>78.959999999999994</v>
      </c>
      <c r="L214">
        <v>1380</v>
      </c>
      <c r="M214" s="47">
        <v>17.45</v>
      </c>
      <c r="N214" s="47">
        <v>90.7</v>
      </c>
      <c r="O214" s="47">
        <v>125.9</v>
      </c>
      <c r="P214" s="47">
        <v>174</v>
      </c>
      <c r="Q214" s="47">
        <v>80</v>
      </c>
      <c r="R214">
        <v>25.5</v>
      </c>
      <c r="S214">
        <v>5.3</v>
      </c>
      <c r="T214">
        <v>19.600000000000001</v>
      </c>
      <c r="U214">
        <v>6.2</v>
      </c>
      <c r="V214">
        <v>45.4</v>
      </c>
      <c r="W214">
        <v>2668</v>
      </c>
      <c r="X214">
        <v>66.5</v>
      </c>
      <c r="Y214">
        <v>88.6</v>
      </c>
      <c r="Z214">
        <v>0</v>
      </c>
      <c r="AA214">
        <v>0</v>
      </c>
      <c r="AB214">
        <v>0</v>
      </c>
      <c r="AC214">
        <v>0</v>
      </c>
    </row>
    <row r="215" spans="1:29">
      <c r="A215">
        <v>778</v>
      </c>
      <c r="B215" t="s">
        <v>3706</v>
      </c>
      <c r="C215" t="s">
        <v>834</v>
      </c>
      <c r="D215" t="s">
        <v>3707</v>
      </c>
      <c r="E215" t="s">
        <v>3708</v>
      </c>
      <c r="F215" s="42">
        <v>43499</v>
      </c>
      <c r="G215">
        <v>2019</v>
      </c>
      <c r="H215">
        <v>2</v>
      </c>
      <c r="I215">
        <v>5</v>
      </c>
      <c r="J215">
        <v>20.59</v>
      </c>
      <c r="K215">
        <v>78.959999999999994</v>
      </c>
      <c r="L215">
        <v>1380</v>
      </c>
      <c r="M215" s="47">
        <v>17.32</v>
      </c>
      <c r="N215" s="47">
        <v>106.2</v>
      </c>
      <c r="O215" s="47">
        <v>137.30000000000001</v>
      </c>
      <c r="P215" s="47">
        <v>226</v>
      </c>
      <c r="Q215" s="47">
        <v>99</v>
      </c>
      <c r="R215">
        <v>33.9</v>
      </c>
      <c r="S215">
        <v>5.0999999999999996</v>
      </c>
      <c r="T215">
        <v>28.9</v>
      </c>
      <c r="U215">
        <v>7.4</v>
      </c>
      <c r="V215">
        <v>46.4</v>
      </c>
      <c r="W215">
        <v>2672</v>
      </c>
      <c r="X215">
        <v>60.6</v>
      </c>
      <c r="Y215">
        <v>92.4</v>
      </c>
      <c r="Z215">
        <v>0</v>
      </c>
      <c r="AA215">
        <v>0</v>
      </c>
      <c r="AB215">
        <v>0</v>
      </c>
      <c r="AC215">
        <v>0</v>
      </c>
    </row>
    <row r="216" spans="1:29">
      <c r="A216">
        <v>779</v>
      </c>
      <c r="B216" t="s">
        <v>3706</v>
      </c>
      <c r="C216" t="s">
        <v>834</v>
      </c>
      <c r="D216" t="s">
        <v>3707</v>
      </c>
      <c r="E216" t="s">
        <v>3708</v>
      </c>
      <c r="F216" s="42">
        <v>43506</v>
      </c>
      <c r="G216">
        <v>2019</v>
      </c>
      <c r="H216">
        <v>2</v>
      </c>
      <c r="I216">
        <v>6</v>
      </c>
      <c r="J216">
        <v>20.59</v>
      </c>
      <c r="K216">
        <v>78.959999999999994</v>
      </c>
      <c r="L216">
        <v>1380</v>
      </c>
      <c r="M216" s="47">
        <v>15.99</v>
      </c>
      <c r="N216" s="47">
        <v>103.1</v>
      </c>
      <c r="O216" s="47">
        <v>64.099999999999994</v>
      </c>
      <c r="P216" s="47">
        <v>99</v>
      </c>
      <c r="Q216" s="47">
        <v>78.900000000000006</v>
      </c>
      <c r="R216">
        <v>24.8</v>
      </c>
      <c r="S216">
        <v>8.8000000000000007</v>
      </c>
      <c r="T216">
        <v>17.2</v>
      </c>
      <c r="U216">
        <v>17.3</v>
      </c>
      <c r="V216">
        <v>44.2</v>
      </c>
      <c r="W216">
        <v>2672</v>
      </c>
      <c r="X216">
        <v>67.900000000000006</v>
      </c>
      <c r="Y216">
        <v>90.7</v>
      </c>
      <c r="Z216">
        <v>0</v>
      </c>
      <c r="AA216">
        <v>0</v>
      </c>
      <c r="AB216">
        <v>0</v>
      </c>
      <c r="AC216">
        <v>0</v>
      </c>
    </row>
    <row r="217" spans="1:29">
      <c r="A217">
        <v>780</v>
      </c>
      <c r="B217" t="s">
        <v>3706</v>
      </c>
      <c r="C217" t="s">
        <v>834</v>
      </c>
      <c r="D217" t="s">
        <v>3707</v>
      </c>
      <c r="E217" t="s">
        <v>3708</v>
      </c>
      <c r="F217" s="42">
        <v>43513</v>
      </c>
      <c r="G217">
        <v>2019</v>
      </c>
      <c r="H217">
        <v>2</v>
      </c>
      <c r="I217">
        <v>7</v>
      </c>
      <c r="J217">
        <v>20.59</v>
      </c>
      <c r="K217">
        <v>78.959999999999994</v>
      </c>
      <c r="L217">
        <v>1380</v>
      </c>
      <c r="M217" s="47">
        <v>18.489999999999998</v>
      </c>
      <c r="N217" s="47">
        <v>106.8</v>
      </c>
      <c r="O217" s="47">
        <v>101.2</v>
      </c>
      <c r="P217" s="47">
        <v>122</v>
      </c>
      <c r="Q217" s="47">
        <v>77.900000000000006</v>
      </c>
      <c r="R217">
        <v>36.299999999999997</v>
      </c>
      <c r="S217">
        <v>6.9</v>
      </c>
      <c r="T217">
        <v>27.2</v>
      </c>
      <c r="U217">
        <v>7.2</v>
      </c>
      <c r="V217">
        <v>48.5</v>
      </c>
      <c r="W217">
        <v>2672</v>
      </c>
      <c r="X217">
        <v>62.1</v>
      </c>
      <c r="Y217">
        <v>95.2</v>
      </c>
      <c r="Z217">
        <v>0</v>
      </c>
      <c r="AA217">
        <v>0</v>
      </c>
      <c r="AB217">
        <v>0</v>
      </c>
      <c r="AC217">
        <v>0</v>
      </c>
    </row>
    <row r="218" spans="1:29">
      <c r="A218">
        <v>781</v>
      </c>
      <c r="B218" t="s">
        <v>3706</v>
      </c>
      <c r="C218" t="s">
        <v>834</v>
      </c>
      <c r="D218" t="s">
        <v>3707</v>
      </c>
      <c r="E218" t="s">
        <v>3708</v>
      </c>
      <c r="F218" s="42">
        <v>43520</v>
      </c>
      <c r="G218">
        <v>2019</v>
      </c>
      <c r="H218">
        <v>2</v>
      </c>
      <c r="I218">
        <v>8</v>
      </c>
      <c r="J218">
        <v>20.59</v>
      </c>
      <c r="K218">
        <v>78.959999999999994</v>
      </c>
      <c r="L218">
        <v>1380</v>
      </c>
      <c r="M218" s="47">
        <v>19.059999999999999</v>
      </c>
      <c r="N218" s="47">
        <v>132.6</v>
      </c>
      <c r="O218" s="47">
        <v>139.6</v>
      </c>
      <c r="P218" s="47">
        <v>188</v>
      </c>
      <c r="Q218" s="47">
        <v>93.7</v>
      </c>
      <c r="R218">
        <v>30.3</v>
      </c>
      <c r="S218">
        <v>0</v>
      </c>
      <c r="T218">
        <v>23.7</v>
      </c>
      <c r="U218">
        <v>15.1</v>
      </c>
      <c r="V218">
        <v>48.7</v>
      </c>
      <c r="W218">
        <v>2672</v>
      </c>
      <c r="X218">
        <v>71.8</v>
      </c>
      <c r="Y218">
        <v>94.5</v>
      </c>
      <c r="Z218">
        <v>0</v>
      </c>
      <c r="AA218">
        <v>0</v>
      </c>
      <c r="AB218">
        <v>0</v>
      </c>
      <c r="AC218">
        <v>0</v>
      </c>
    </row>
    <row r="219" spans="1:29">
      <c r="A219">
        <v>782</v>
      </c>
      <c r="B219" t="s">
        <v>3706</v>
      </c>
      <c r="C219" t="s">
        <v>834</v>
      </c>
      <c r="D219" t="s">
        <v>3707</v>
      </c>
      <c r="E219" t="s">
        <v>3708</v>
      </c>
      <c r="F219" s="42">
        <v>43527</v>
      </c>
      <c r="G219">
        <v>2019</v>
      </c>
      <c r="H219">
        <v>3</v>
      </c>
      <c r="I219">
        <v>9</v>
      </c>
      <c r="J219">
        <v>20.59</v>
      </c>
      <c r="K219">
        <v>78.959999999999994</v>
      </c>
      <c r="L219">
        <v>1380</v>
      </c>
      <c r="M219" s="47">
        <v>21.16</v>
      </c>
      <c r="N219" s="47">
        <v>72.7</v>
      </c>
      <c r="O219" s="47">
        <v>68.599999999999994</v>
      </c>
      <c r="P219" s="47">
        <v>87</v>
      </c>
      <c r="Q219" s="47">
        <v>59.7</v>
      </c>
      <c r="R219">
        <v>30.7</v>
      </c>
      <c r="S219">
        <v>34.299999999999997</v>
      </c>
      <c r="T219">
        <v>27</v>
      </c>
      <c r="U219">
        <v>22.9</v>
      </c>
      <c r="V219">
        <v>56.5</v>
      </c>
      <c r="W219">
        <v>2676</v>
      </c>
      <c r="X219">
        <v>69.599999999999994</v>
      </c>
      <c r="Y219">
        <v>86</v>
      </c>
      <c r="Z219">
        <v>0</v>
      </c>
      <c r="AA219">
        <v>0</v>
      </c>
      <c r="AB219">
        <v>0</v>
      </c>
      <c r="AC219">
        <v>0</v>
      </c>
    </row>
    <row r="220" spans="1:29">
      <c r="A220">
        <v>783</v>
      </c>
      <c r="B220" t="s">
        <v>3706</v>
      </c>
      <c r="C220" t="s">
        <v>834</v>
      </c>
      <c r="D220" t="s">
        <v>3707</v>
      </c>
      <c r="E220" t="s">
        <v>3708</v>
      </c>
      <c r="F220" s="42">
        <v>43534</v>
      </c>
      <c r="G220">
        <v>2019</v>
      </c>
      <c r="H220">
        <v>3</v>
      </c>
      <c r="I220">
        <v>10</v>
      </c>
      <c r="J220">
        <v>20.59</v>
      </c>
      <c r="K220">
        <v>78.959999999999994</v>
      </c>
      <c r="L220">
        <v>1380</v>
      </c>
      <c r="M220" s="47">
        <v>21.96</v>
      </c>
      <c r="N220" s="47">
        <v>119.6</v>
      </c>
      <c r="O220" s="47">
        <v>103.3</v>
      </c>
      <c r="P220" s="47">
        <v>162</v>
      </c>
      <c r="Q220" s="47">
        <v>75.7</v>
      </c>
      <c r="R220">
        <v>24.1</v>
      </c>
      <c r="S220">
        <v>17.100000000000001</v>
      </c>
      <c r="T220">
        <v>29.5</v>
      </c>
      <c r="U220">
        <v>18.7</v>
      </c>
      <c r="V220">
        <v>46.4</v>
      </c>
      <c r="W220">
        <v>2676</v>
      </c>
      <c r="X220">
        <v>71.8</v>
      </c>
      <c r="Y220">
        <v>84.2</v>
      </c>
      <c r="Z220">
        <v>1</v>
      </c>
      <c r="AA220">
        <v>0</v>
      </c>
      <c r="AB220">
        <v>0</v>
      </c>
      <c r="AC220">
        <v>1</v>
      </c>
    </row>
    <row r="221" spans="1:29">
      <c r="A221">
        <v>784</v>
      </c>
      <c r="B221" t="s">
        <v>3706</v>
      </c>
      <c r="C221" t="s">
        <v>834</v>
      </c>
      <c r="D221" t="s">
        <v>3707</v>
      </c>
      <c r="E221" t="s">
        <v>3708</v>
      </c>
      <c r="F221" s="42">
        <v>43541</v>
      </c>
      <c r="G221">
        <v>2019</v>
      </c>
      <c r="H221">
        <v>3</v>
      </c>
      <c r="I221">
        <v>11</v>
      </c>
      <c r="J221">
        <v>20.59</v>
      </c>
      <c r="K221">
        <v>78.959999999999994</v>
      </c>
      <c r="L221">
        <v>1380</v>
      </c>
      <c r="M221" s="47">
        <v>19.02</v>
      </c>
      <c r="N221" s="47">
        <v>80</v>
      </c>
      <c r="O221" s="47">
        <v>91.8</v>
      </c>
      <c r="P221" s="47">
        <v>104</v>
      </c>
      <c r="Q221" s="47">
        <v>69.099999999999994</v>
      </c>
      <c r="R221">
        <v>24.6</v>
      </c>
      <c r="S221">
        <v>7.5</v>
      </c>
      <c r="T221">
        <v>26.6</v>
      </c>
      <c r="U221">
        <v>14.7</v>
      </c>
      <c r="V221">
        <v>48.7</v>
      </c>
      <c r="W221">
        <v>2676</v>
      </c>
      <c r="X221">
        <v>68.099999999999994</v>
      </c>
      <c r="Y221">
        <v>88.6</v>
      </c>
      <c r="Z221">
        <v>0</v>
      </c>
      <c r="AA221">
        <v>0</v>
      </c>
      <c r="AB221">
        <v>0</v>
      </c>
      <c r="AC221">
        <v>0</v>
      </c>
    </row>
    <row r="222" spans="1:29">
      <c r="A222">
        <v>785</v>
      </c>
      <c r="B222" t="s">
        <v>3706</v>
      </c>
      <c r="C222" t="s">
        <v>834</v>
      </c>
      <c r="D222" t="s">
        <v>3707</v>
      </c>
      <c r="E222" t="s">
        <v>3708</v>
      </c>
      <c r="F222" s="42">
        <v>43548</v>
      </c>
      <c r="G222">
        <v>2019</v>
      </c>
      <c r="H222">
        <v>3</v>
      </c>
      <c r="I222">
        <v>12</v>
      </c>
      <c r="J222">
        <v>20.59</v>
      </c>
      <c r="K222">
        <v>78.959999999999994</v>
      </c>
      <c r="L222">
        <v>1380</v>
      </c>
      <c r="M222" s="47">
        <v>20.49</v>
      </c>
      <c r="N222" s="47">
        <v>129.69999999999999</v>
      </c>
      <c r="O222" s="47">
        <v>106.6</v>
      </c>
      <c r="P222" s="47">
        <v>167</v>
      </c>
      <c r="Q222" s="47">
        <v>92.8</v>
      </c>
      <c r="R222">
        <v>35.5</v>
      </c>
      <c r="S222">
        <v>38</v>
      </c>
      <c r="T222">
        <v>31</v>
      </c>
      <c r="U222">
        <v>20.399999999999999</v>
      </c>
      <c r="V222">
        <v>50.4</v>
      </c>
      <c r="W222">
        <v>2676</v>
      </c>
      <c r="X222">
        <v>65.2</v>
      </c>
      <c r="Y222">
        <v>84</v>
      </c>
      <c r="Z222">
        <v>1</v>
      </c>
      <c r="AA222">
        <v>0</v>
      </c>
      <c r="AB222">
        <v>0</v>
      </c>
      <c r="AC222">
        <v>1</v>
      </c>
    </row>
    <row r="223" spans="1:29">
      <c r="A223">
        <v>786</v>
      </c>
      <c r="B223" t="s">
        <v>3706</v>
      </c>
      <c r="C223" t="s">
        <v>834</v>
      </c>
      <c r="D223" t="s">
        <v>3707</v>
      </c>
      <c r="E223" t="s">
        <v>3708</v>
      </c>
      <c r="F223" s="42">
        <v>43555</v>
      </c>
      <c r="G223">
        <v>2019</v>
      </c>
      <c r="H223">
        <v>3</v>
      </c>
      <c r="I223">
        <v>13</v>
      </c>
      <c r="J223">
        <v>20.59</v>
      </c>
      <c r="K223">
        <v>78.959999999999994</v>
      </c>
      <c r="L223">
        <v>1380</v>
      </c>
      <c r="M223" s="47">
        <v>17.02</v>
      </c>
      <c r="N223" s="47">
        <v>116.7</v>
      </c>
      <c r="O223" s="47">
        <v>125</v>
      </c>
      <c r="P223" s="47">
        <v>177</v>
      </c>
      <c r="Q223" s="47">
        <v>85.5</v>
      </c>
      <c r="R223">
        <v>37.200000000000003</v>
      </c>
      <c r="S223">
        <v>9.1</v>
      </c>
      <c r="T223">
        <v>21.6</v>
      </c>
      <c r="U223">
        <v>9.6999999999999993</v>
      </c>
      <c r="V223">
        <v>49</v>
      </c>
      <c r="W223">
        <v>2676</v>
      </c>
      <c r="X223">
        <v>71.5</v>
      </c>
      <c r="Y223">
        <v>91.8</v>
      </c>
      <c r="Z223">
        <v>0</v>
      </c>
      <c r="AA223">
        <v>0</v>
      </c>
      <c r="AB223">
        <v>0</v>
      </c>
      <c r="AC223">
        <v>0</v>
      </c>
    </row>
    <row r="224" spans="1:29">
      <c r="A224">
        <v>787</v>
      </c>
      <c r="B224" t="s">
        <v>3706</v>
      </c>
      <c r="C224" t="s">
        <v>834</v>
      </c>
      <c r="D224" t="s">
        <v>3707</v>
      </c>
      <c r="E224" t="s">
        <v>3708</v>
      </c>
      <c r="F224" s="42">
        <v>43562</v>
      </c>
      <c r="G224">
        <v>2019</v>
      </c>
      <c r="H224">
        <v>4</v>
      </c>
      <c r="I224">
        <v>14</v>
      </c>
      <c r="J224">
        <v>20.59</v>
      </c>
      <c r="K224">
        <v>78.959999999999994</v>
      </c>
      <c r="L224">
        <v>1380</v>
      </c>
      <c r="M224" s="47">
        <v>23.26</v>
      </c>
      <c r="N224" s="47">
        <v>107.2</v>
      </c>
      <c r="O224" s="47">
        <v>109.8</v>
      </c>
      <c r="P224" s="47">
        <v>183</v>
      </c>
      <c r="Q224" s="47">
        <v>82.1</v>
      </c>
      <c r="R224">
        <v>33.700000000000003</v>
      </c>
      <c r="S224">
        <v>33.299999999999997</v>
      </c>
      <c r="T224">
        <v>29.7</v>
      </c>
      <c r="U224">
        <v>38.299999999999997</v>
      </c>
      <c r="V224">
        <v>48.8</v>
      </c>
      <c r="W224">
        <v>2680</v>
      </c>
      <c r="X224">
        <v>75.599999999999994</v>
      </c>
      <c r="Y224">
        <v>90.5</v>
      </c>
      <c r="Z224">
        <v>1</v>
      </c>
      <c r="AA224">
        <v>0</v>
      </c>
      <c r="AB224">
        <v>0</v>
      </c>
      <c r="AC224">
        <v>1</v>
      </c>
    </row>
    <row r="225" spans="1:29">
      <c r="A225">
        <v>788</v>
      </c>
      <c r="B225" t="s">
        <v>3706</v>
      </c>
      <c r="C225" t="s">
        <v>834</v>
      </c>
      <c r="D225" t="s">
        <v>3707</v>
      </c>
      <c r="E225" t="s">
        <v>3708</v>
      </c>
      <c r="F225" s="42">
        <v>43569</v>
      </c>
      <c r="G225">
        <v>2019</v>
      </c>
      <c r="H225">
        <v>4</v>
      </c>
      <c r="I225">
        <v>15</v>
      </c>
      <c r="J225">
        <v>20.59</v>
      </c>
      <c r="K225">
        <v>78.959999999999994</v>
      </c>
      <c r="L225">
        <v>1380</v>
      </c>
      <c r="M225" s="47">
        <v>17.48</v>
      </c>
      <c r="N225" s="47">
        <v>85.6</v>
      </c>
      <c r="O225" s="47">
        <v>83.1</v>
      </c>
      <c r="P225" s="47">
        <v>107</v>
      </c>
      <c r="Q225" s="47">
        <v>70.3</v>
      </c>
      <c r="R225">
        <v>31.1</v>
      </c>
      <c r="S225">
        <v>5.8</v>
      </c>
      <c r="T225">
        <v>22</v>
      </c>
      <c r="U225">
        <v>15</v>
      </c>
      <c r="V225">
        <v>50.5</v>
      </c>
      <c r="W225">
        <v>2680</v>
      </c>
      <c r="X225">
        <v>69</v>
      </c>
      <c r="Y225">
        <v>86</v>
      </c>
      <c r="Z225">
        <v>0</v>
      </c>
      <c r="AA225">
        <v>0</v>
      </c>
      <c r="AB225">
        <v>0</v>
      </c>
      <c r="AC225">
        <v>0</v>
      </c>
    </row>
    <row r="226" spans="1:29">
      <c r="A226">
        <v>789</v>
      </c>
      <c r="B226" t="s">
        <v>3706</v>
      </c>
      <c r="C226" t="s">
        <v>834</v>
      </c>
      <c r="D226" t="s">
        <v>3707</v>
      </c>
      <c r="E226" t="s">
        <v>3708</v>
      </c>
      <c r="F226" s="42">
        <v>43576</v>
      </c>
      <c r="G226">
        <v>2019</v>
      </c>
      <c r="H226">
        <v>4</v>
      </c>
      <c r="I226">
        <v>16</v>
      </c>
      <c r="J226">
        <v>20.59</v>
      </c>
      <c r="K226">
        <v>78.959999999999994</v>
      </c>
      <c r="L226">
        <v>1380</v>
      </c>
      <c r="M226" s="47">
        <v>24.2</v>
      </c>
      <c r="N226" s="47">
        <v>106.8</v>
      </c>
      <c r="O226" s="47">
        <v>60.4</v>
      </c>
      <c r="P226" s="47">
        <v>85</v>
      </c>
      <c r="Q226" s="47">
        <v>53.5</v>
      </c>
      <c r="R226">
        <v>28.5</v>
      </c>
      <c r="S226">
        <v>57.8</v>
      </c>
      <c r="T226">
        <v>32.200000000000003</v>
      </c>
      <c r="U226">
        <v>26.7</v>
      </c>
      <c r="V226">
        <v>54</v>
      </c>
      <c r="W226">
        <v>2680</v>
      </c>
      <c r="X226">
        <v>72.900000000000006</v>
      </c>
      <c r="Y226">
        <v>84.1</v>
      </c>
      <c r="Z226">
        <v>1</v>
      </c>
      <c r="AA226">
        <v>0</v>
      </c>
      <c r="AB226">
        <v>0</v>
      </c>
      <c r="AC226">
        <v>1</v>
      </c>
    </row>
    <row r="227" spans="1:29">
      <c r="A227">
        <v>790</v>
      </c>
      <c r="B227" t="s">
        <v>3706</v>
      </c>
      <c r="C227" t="s">
        <v>834</v>
      </c>
      <c r="D227" t="s">
        <v>3707</v>
      </c>
      <c r="E227" t="s">
        <v>3708</v>
      </c>
      <c r="F227" s="42">
        <v>43583</v>
      </c>
      <c r="G227">
        <v>2019</v>
      </c>
      <c r="H227">
        <v>4</v>
      </c>
      <c r="I227">
        <v>17</v>
      </c>
      <c r="J227">
        <v>20.59</v>
      </c>
      <c r="K227">
        <v>78.959999999999994</v>
      </c>
      <c r="L227">
        <v>1380</v>
      </c>
      <c r="M227" s="47">
        <v>20.39</v>
      </c>
      <c r="N227" s="47">
        <v>64.400000000000006</v>
      </c>
      <c r="O227" s="47">
        <v>66.8</v>
      </c>
      <c r="P227" s="47">
        <v>137</v>
      </c>
      <c r="Q227" s="47">
        <v>68.8</v>
      </c>
      <c r="R227">
        <v>33.9</v>
      </c>
      <c r="S227">
        <v>21.6</v>
      </c>
      <c r="T227">
        <v>17.2</v>
      </c>
      <c r="U227">
        <v>12.8</v>
      </c>
      <c r="V227">
        <v>53.2</v>
      </c>
      <c r="W227">
        <v>2680</v>
      </c>
      <c r="X227">
        <v>68.2</v>
      </c>
      <c r="Y227">
        <v>90.9</v>
      </c>
      <c r="Z227">
        <v>0</v>
      </c>
      <c r="AA227">
        <v>0</v>
      </c>
      <c r="AB227">
        <v>0</v>
      </c>
      <c r="AC227">
        <v>0</v>
      </c>
    </row>
    <row r="228" spans="1:29">
      <c r="A228">
        <v>791</v>
      </c>
      <c r="B228" t="s">
        <v>3706</v>
      </c>
      <c r="C228" t="s">
        <v>834</v>
      </c>
      <c r="D228" t="s">
        <v>3707</v>
      </c>
      <c r="E228" t="s">
        <v>3708</v>
      </c>
      <c r="F228" s="42">
        <v>43590</v>
      </c>
      <c r="G228">
        <v>2019</v>
      </c>
      <c r="H228">
        <v>5</v>
      </c>
      <c r="I228">
        <v>18</v>
      </c>
      <c r="J228">
        <v>20.59</v>
      </c>
      <c r="K228">
        <v>78.959999999999994</v>
      </c>
      <c r="L228">
        <v>1380</v>
      </c>
      <c r="M228" s="47">
        <v>19.8</v>
      </c>
      <c r="N228" s="47">
        <v>125</v>
      </c>
      <c r="O228" s="47">
        <v>51.1</v>
      </c>
      <c r="P228" s="47">
        <v>74</v>
      </c>
      <c r="Q228" s="47">
        <v>73.099999999999994</v>
      </c>
      <c r="R228">
        <v>23.1</v>
      </c>
      <c r="S228">
        <v>2.4</v>
      </c>
      <c r="T228">
        <v>16.8</v>
      </c>
      <c r="U228">
        <v>13</v>
      </c>
      <c r="V228">
        <v>48.3</v>
      </c>
      <c r="W228">
        <v>2684</v>
      </c>
      <c r="X228">
        <v>76.099999999999994</v>
      </c>
      <c r="Y228">
        <v>87.4</v>
      </c>
      <c r="Z228">
        <v>0</v>
      </c>
      <c r="AA228">
        <v>0</v>
      </c>
      <c r="AB228">
        <v>0</v>
      </c>
      <c r="AC228">
        <v>0</v>
      </c>
    </row>
    <row r="229" spans="1:29">
      <c r="A229">
        <v>792</v>
      </c>
      <c r="B229" t="s">
        <v>3706</v>
      </c>
      <c r="C229" t="s">
        <v>834</v>
      </c>
      <c r="D229" t="s">
        <v>3707</v>
      </c>
      <c r="E229" t="s">
        <v>3708</v>
      </c>
      <c r="F229" s="42">
        <v>43597</v>
      </c>
      <c r="G229">
        <v>2019</v>
      </c>
      <c r="H229">
        <v>5</v>
      </c>
      <c r="I229">
        <v>19</v>
      </c>
      <c r="J229">
        <v>20.59</v>
      </c>
      <c r="K229">
        <v>78.959999999999994</v>
      </c>
      <c r="L229">
        <v>1380</v>
      </c>
      <c r="M229" s="47">
        <v>20.59</v>
      </c>
      <c r="N229" s="47">
        <v>107.9</v>
      </c>
      <c r="O229" s="47">
        <v>92.5</v>
      </c>
      <c r="P229" s="47">
        <v>144</v>
      </c>
      <c r="Q229" s="47">
        <v>85.9</v>
      </c>
      <c r="R229">
        <v>41.9</v>
      </c>
      <c r="S229">
        <v>43.7</v>
      </c>
      <c r="T229">
        <v>25.9</v>
      </c>
      <c r="U229">
        <v>14.5</v>
      </c>
      <c r="V229">
        <v>50.3</v>
      </c>
      <c r="W229">
        <v>2684</v>
      </c>
      <c r="X229">
        <v>66.3</v>
      </c>
      <c r="Y229">
        <v>96.7</v>
      </c>
      <c r="Z229">
        <v>0</v>
      </c>
      <c r="AA229">
        <v>0</v>
      </c>
      <c r="AB229">
        <v>0</v>
      </c>
      <c r="AC229">
        <v>0</v>
      </c>
    </row>
    <row r="230" spans="1:29">
      <c r="A230">
        <v>793</v>
      </c>
      <c r="B230" t="s">
        <v>3706</v>
      </c>
      <c r="C230" t="s">
        <v>834</v>
      </c>
      <c r="D230" t="s">
        <v>3707</v>
      </c>
      <c r="E230" t="s">
        <v>3708</v>
      </c>
      <c r="F230" s="42">
        <v>43604</v>
      </c>
      <c r="G230">
        <v>2019</v>
      </c>
      <c r="H230">
        <v>5</v>
      </c>
      <c r="I230">
        <v>20</v>
      </c>
      <c r="J230">
        <v>20.59</v>
      </c>
      <c r="K230">
        <v>78.959999999999994</v>
      </c>
      <c r="L230">
        <v>1380</v>
      </c>
      <c r="M230" s="47">
        <v>19.440000000000001</v>
      </c>
      <c r="N230" s="47">
        <v>70</v>
      </c>
      <c r="O230" s="47">
        <v>96</v>
      </c>
      <c r="P230" s="47">
        <v>133</v>
      </c>
      <c r="Q230" s="47">
        <v>81</v>
      </c>
      <c r="R230">
        <v>36.4</v>
      </c>
      <c r="S230">
        <v>0</v>
      </c>
      <c r="T230">
        <v>14.4</v>
      </c>
      <c r="U230">
        <v>27.8</v>
      </c>
      <c r="V230">
        <v>51.7</v>
      </c>
      <c r="W230">
        <v>2684</v>
      </c>
      <c r="X230">
        <v>62.2</v>
      </c>
      <c r="Y230">
        <v>88</v>
      </c>
      <c r="Z230">
        <v>1</v>
      </c>
      <c r="AA230">
        <v>0</v>
      </c>
      <c r="AB230">
        <v>0</v>
      </c>
      <c r="AC230">
        <v>1</v>
      </c>
    </row>
    <row r="231" spans="1:29">
      <c r="A231">
        <v>794</v>
      </c>
      <c r="B231" t="s">
        <v>3706</v>
      </c>
      <c r="C231" t="s">
        <v>834</v>
      </c>
      <c r="D231" t="s">
        <v>3707</v>
      </c>
      <c r="E231" t="s">
        <v>3708</v>
      </c>
      <c r="F231" s="42">
        <v>43611</v>
      </c>
      <c r="G231">
        <v>2019</v>
      </c>
      <c r="H231">
        <v>5</v>
      </c>
      <c r="I231">
        <v>21</v>
      </c>
      <c r="J231">
        <v>20.59</v>
      </c>
      <c r="K231">
        <v>78.959999999999994</v>
      </c>
      <c r="L231">
        <v>1380</v>
      </c>
      <c r="M231" s="47">
        <v>17.32</v>
      </c>
      <c r="N231" s="47">
        <v>105.7</v>
      </c>
      <c r="O231" s="47">
        <v>161.80000000000001</v>
      </c>
      <c r="P231" s="47">
        <v>269</v>
      </c>
      <c r="Q231" s="47">
        <v>91.6</v>
      </c>
      <c r="R231">
        <v>35.5</v>
      </c>
      <c r="S231">
        <v>6.5</v>
      </c>
      <c r="T231">
        <v>24.9</v>
      </c>
      <c r="U231">
        <v>4.8</v>
      </c>
      <c r="V231">
        <v>48.7</v>
      </c>
      <c r="W231">
        <v>2684</v>
      </c>
      <c r="X231">
        <v>72.3</v>
      </c>
      <c r="Y231">
        <v>88.4</v>
      </c>
      <c r="Z231">
        <v>0</v>
      </c>
      <c r="AA231">
        <v>0</v>
      </c>
      <c r="AB231">
        <v>0</v>
      </c>
      <c r="AC231">
        <v>0</v>
      </c>
    </row>
    <row r="232" spans="1:29">
      <c r="A232">
        <v>795</v>
      </c>
      <c r="B232" t="s">
        <v>3706</v>
      </c>
      <c r="C232" t="s">
        <v>834</v>
      </c>
      <c r="D232" t="s">
        <v>3707</v>
      </c>
      <c r="E232" t="s">
        <v>3708</v>
      </c>
      <c r="F232" s="42">
        <v>43618</v>
      </c>
      <c r="G232">
        <v>2019</v>
      </c>
      <c r="H232">
        <v>6</v>
      </c>
      <c r="I232">
        <v>22</v>
      </c>
      <c r="J232">
        <v>20.59</v>
      </c>
      <c r="K232">
        <v>78.959999999999994</v>
      </c>
      <c r="L232">
        <v>1380</v>
      </c>
      <c r="M232" s="47">
        <v>15.09</v>
      </c>
      <c r="N232" s="47">
        <v>76.400000000000006</v>
      </c>
      <c r="O232" s="47">
        <v>85.7</v>
      </c>
      <c r="P232" s="47">
        <v>140</v>
      </c>
      <c r="Q232" s="47">
        <v>74.3</v>
      </c>
      <c r="R232">
        <v>32.4</v>
      </c>
      <c r="S232">
        <v>8.1</v>
      </c>
      <c r="T232">
        <v>31.6</v>
      </c>
      <c r="U232">
        <v>0</v>
      </c>
      <c r="V232">
        <v>48.7</v>
      </c>
      <c r="W232">
        <v>2688</v>
      </c>
      <c r="X232">
        <v>69.400000000000006</v>
      </c>
      <c r="Y232">
        <v>82.9</v>
      </c>
      <c r="Z232">
        <v>0</v>
      </c>
      <c r="AA232">
        <v>0</v>
      </c>
      <c r="AB232">
        <v>0</v>
      </c>
      <c r="AC232">
        <v>0</v>
      </c>
    </row>
    <row r="233" spans="1:29">
      <c r="A233">
        <v>796</v>
      </c>
      <c r="B233" t="s">
        <v>3706</v>
      </c>
      <c r="C233" t="s">
        <v>834</v>
      </c>
      <c r="D233" t="s">
        <v>3707</v>
      </c>
      <c r="E233" t="s">
        <v>3708</v>
      </c>
      <c r="F233" s="42">
        <v>43625</v>
      </c>
      <c r="G233">
        <v>2019</v>
      </c>
      <c r="H233">
        <v>6</v>
      </c>
      <c r="I233">
        <v>23</v>
      </c>
      <c r="J233">
        <v>20.59</v>
      </c>
      <c r="K233">
        <v>78.959999999999994</v>
      </c>
      <c r="L233">
        <v>1380</v>
      </c>
      <c r="M233" s="47">
        <v>15.74</v>
      </c>
      <c r="N233" s="47">
        <v>64.400000000000006</v>
      </c>
      <c r="O233" s="47">
        <v>80.2</v>
      </c>
      <c r="P233" s="47">
        <v>131</v>
      </c>
      <c r="Q233" s="47">
        <v>89.4</v>
      </c>
      <c r="R233">
        <v>19.3</v>
      </c>
      <c r="S233">
        <v>4</v>
      </c>
      <c r="T233">
        <v>28.7</v>
      </c>
      <c r="U233">
        <v>6</v>
      </c>
      <c r="V233">
        <v>50.7</v>
      </c>
      <c r="W233">
        <v>2688</v>
      </c>
      <c r="X233">
        <v>64.400000000000006</v>
      </c>
      <c r="Y233">
        <v>87.6</v>
      </c>
      <c r="Z233">
        <v>0</v>
      </c>
      <c r="AA233">
        <v>0</v>
      </c>
      <c r="AB233">
        <v>0</v>
      </c>
      <c r="AC233">
        <v>0</v>
      </c>
    </row>
    <row r="234" spans="1:29">
      <c r="A234">
        <v>797</v>
      </c>
      <c r="B234" t="s">
        <v>3706</v>
      </c>
      <c r="C234" t="s">
        <v>834</v>
      </c>
      <c r="D234" t="s">
        <v>3707</v>
      </c>
      <c r="E234" t="s">
        <v>3708</v>
      </c>
      <c r="F234" s="42">
        <v>43632</v>
      </c>
      <c r="G234">
        <v>2019</v>
      </c>
      <c r="H234">
        <v>6</v>
      </c>
      <c r="I234">
        <v>24</v>
      </c>
      <c r="J234">
        <v>20.59</v>
      </c>
      <c r="K234">
        <v>78.959999999999994</v>
      </c>
      <c r="L234">
        <v>1380</v>
      </c>
      <c r="M234" s="47">
        <v>14.23</v>
      </c>
      <c r="N234" s="47">
        <v>90</v>
      </c>
      <c r="O234" s="47">
        <v>88.9</v>
      </c>
      <c r="P234" s="47">
        <v>146</v>
      </c>
      <c r="Q234" s="47">
        <v>71.900000000000006</v>
      </c>
      <c r="R234">
        <v>25.3</v>
      </c>
      <c r="S234">
        <v>11.7</v>
      </c>
      <c r="T234">
        <v>24.6</v>
      </c>
      <c r="U234">
        <v>0</v>
      </c>
      <c r="V234">
        <v>51.2</v>
      </c>
      <c r="W234">
        <v>2688</v>
      </c>
      <c r="X234">
        <v>76.3</v>
      </c>
      <c r="Y234">
        <v>96.2</v>
      </c>
      <c r="Z234">
        <v>0</v>
      </c>
      <c r="AA234">
        <v>0</v>
      </c>
      <c r="AB234">
        <v>0</v>
      </c>
      <c r="AC234">
        <v>0</v>
      </c>
    </row>
    <row r="235" spans="1:29">
      <c r="A235">
        <v>798</v>
      </c>
      <c r="B235" t="s">
        <v>3706</v>
      </c>
      <c r="C235" t="s">
        <v>834</v>
      </c>
      <c r="D235" t="s">
        <v>3707</v>
      </c>
      <c r="E235" t="s">
        <v>3708</v>
      </c>
      <c r="F235" s="42">
        <v>43639</v>
      </c>
      <c r="G235">
        <v>2019</v>
      </c>
      <c r="H235">
        <v>6</v>
      </c>
      <c r="I235">
        <v>25</v>
      </c>
      <c r="J235">
        <v>20.59</v>
      </c>
      <c r="K235">
        <v>78.959999999999994</v>
      </c>
      <c r="L235">
        <v>1380</v>
      </c>
      <c r="M235" s="47">
        <v>15.17</v>
      </c>
      <c r="N235" s="47">
        <v>56.9</v>
      </c>
      <c r="O235" s="47">
        <v>111.9</v>
      </c>
      <c r="P235" s="47">
        <v>197</v>
      </c>
      <c r="Q235" s="47">
        <v>105.4</v>
      </c>
      <c r="R235">
        <v>34</v>
      </c>
      <c r="S235">
        <v>11</v>
      </c>
      <c r="T235">
        <v>29</v>
      </c>
      <c r="U235">
        <v>12.5</v>
      </c>
      <c r="V235">
        <v>56.5</v>
      </c>
      <c r="W235">
        <v>2688</v>
      </c>
      <c r="X235">
        <v>73.8</v>
      </c>
      <c r="Y235">
        <v>91.5</v>
      </c>
      <c r="Z235">
        <v>0</v>
      </c>
      <c r="AA235">
        <v>0</v>
      </c>
      <c r="AB235">
        <v>0</v>
      </c>
      <c r="AC235">
        <v>0</v>
      </c>
    </row>
    <row r="236" spans="1:29">
      <c r="A236">
        <v>799</v>
      </c>
      <c r="B236" t="s">
        <v>3706</v>
      </c>
      <c r="C236" t="s">
        <v>834</v>
      </c>
      <c r="D236" t="s">
        <v>3707</v>
      </c>
      <c r="E236" t="s">
        <v>3708</v>
      </c>
      <c r="F236" s="42">
        <v>43646</v>
      </c>
      <c r="G236">
        <v>2019</v>
      </c>
      <c r="H236">
        <v>6</v>
      </c>
      <c r="I236">
        <v>26</v>
      </c>
      <c r="J236">
        <v>20.59</v>
      </c>
      <c r="K236">
        <v>78.959999999999994</v>
      </c>
      <c r="L236">
        <v>1380</v>
      </c>
      <c r="M236" s="47">
        <v>11.89</v>
      </c>
      <c r="N236" s="47">
        <v>142.9</v>
      </c>
      <c r="O236" s="47">
        <v>125.5</v>
      </c>
      <c r="P236" s="47">
        <v>187</v>
      </c>
      <c r="Q236" s="47">
        <v>90.1</v>
      </c>
      <c r="R236">
        <v>28.8</v>
      </c>
      <c r="S236">
        <v>3.6</v>
      </c>
      <c r="T236">
        <v>28.1</v>
      </c>
      <c r="U236">
        <v>0</v>
      </c>
      <c r="V236">
        <v>49.4</v>
      </c>
      <c r="W236">
        <v>2688</v>
      </c>
      <c r="X236">
        <v>68.5</v>
      </c>
      <c r="Y236">
        <v>99.7</v>
      </c>
      <c r="Z236">
        <v>0</v>
      </c>
      <c r="AA236">
        <v>0</v>
      </c>
      <c r="AB236">
        <v>0</v>
      </c>
      <c r="AC236">
        <v>0</v>
      </c>
    </row>
    <row r="237" spans="1:29">
      <c r="A237">
        <v>800</v>
      </c>
      <c r="B237" t="s">
        <v>3706</v>
      </c>
      <c r="C237" t="s">
        <v>834</v>
      </c>
      <c r="D237" t="s">
        <v>3707</v>
      </c>
      <c r="E237" t="s">
        <v>3708</v>
      </c>
      <c r="F237" s="42">
        <v>43653</v>
      </c>
      <c r="G237">
        <v>2019</v>
      </c>
      <c r="H237">
        <v>7</v>
      </c>
      <c r="I237">
        <v>27</v>
      </c>
      <c r="J237">
        <v>20.59</v>
      </c>
      <c r="K237">
        <v>78.959999999999994</v>
      </c>
      <c r="L237">
        <v>1380</v>
      </c>
      <c r="M237" s="47">
        <v>14.05</v>
      </c>
      <c r="N237" s="47">
        <v>67</v>
      </c>
      <c r="O237" s="47">
        <v>102.7</v>
      </c>
      <c r="P237" s="47">
        <v>157</v>
      </c>
      <c r="Q237" s="47">
        <v>60.3</v>
      </c>
      <c r="R237">
        <v>36.6</v>
      </c>
      <c r="S237">
        <v>4.5999999999999996</v>
      </c>
      <c r="T237">
        <v>29.9</v>
      </c>
      <c r="U237">
        <v>4.7</v>
      </c>
      <c r="V237">
        <v>50.4</v>
      </c>
      <c r="W237">
        <v>2692</v>
      </c>
      <c r="X237">
        <v>69.2</v>
      </c>
      <c r="Y237">
        <v>90.9</v>
      </c>
      <c r="Z237">
        <v>0</v>
      </c>
      <c r="AA237">
        <v>0</v>
      </c>
      <c r="AB237">
        <v>0</v>
      </c>
      <c r="AC237">
        <v>0</v>
      </c>
    </row>
    <row r="238" spans="1:29">
      <c r="A238">
        <v>801</v>
      </c>
      <c r="B238" t="s">
        <v>3706</v>
      </c>
      <c r="C238" t="s">
        <v>834</v>
      </c>
      <c r="D238" t="s">
        <v>3707</v>
      </c>
      <c r="E238" t="s">
        <v>3708</v>
      </c>
      <c r="F238" s="42">
        <v>43660</v>
      </c>
      <c r="G238">
        <v>2019</v>
      </c>
      <c r="H238">
        <v>7</v>
      </c>
      <c r="I238">
        <v>28</v>
      </c>
      <c r="J238">
        <v>20.59</v>
      </c>
      <c r="K238">
        <v>78.959999999999994</v>
      </c>
      <c r="L238">
        <v>1380</v>
      </c>
      <c r="M238" s="47">
        <v>13.98</v>
      </c>
      <c r="N238" s="47">
        <v>80.099999999999994</v>
      </c>
      <c r="O238" s="47">
        <v>72.400000000000006</v>
      </c>
      <c r="P238" s="47">
        <v>108</v>
      </c>
      <c r="Q238" s="47">
        <v>86.3</v>
      </c>
      <c r="R238">
        <v>32.799999999999997</v>
      </c>
      <c r="S238">
        <v>1.8</v>
      </c>
      <c r="T238">
        <v>20.2</v>
      </c>
      <c r="U238">
        <v>0</v>
      </c>
      <c r="V238">
        <v>39.5</v>
      </c>
      <c r="W238">
        <v>2692</v>
      </c>
      <c r="X238">
        <v>75</v>
      </c>
      <c r="Y238">
        <v>94.3</v>
      </c>
      <c r="Z238">
        <v>0</v>
      </c>
      <c r="AA238">
        <v>0</v>
      </c>
      <c r="AB238">
        <v>0</v>
      </c>
      <c r="AC238">
        <v>0</v>
      </c>
    </row>
    <row r="239" spans="1:29">
      <c r="A239">
        <v>802</v>
      </c>
      <c r="B239" t="s">
        <v>3706</v>
      </c>
      <c r="C239" t="s">
        <v>834</v>
      </c>
      <c r="D239" t="s">
        <v>3707</v>
      </c>
      <c r="E239" t="s">
        <v>3708</v>
      </c>
      <c r="F239" s="42">
        <v>43667</v>
      </c>
      <c r="G239">
        <v>2019</v>
      </c>
      <c r="H239">
        <v>7</v>
      </c>
      <c r="I239">
        <v>29</v>
      </c>
      <c r="J239">
        <v>20.59</v>
      </c>
      <c r="K239">
        <v>78.959999999999994</v>
      </c>
      <c r="L239">
        <v>1380</v>
      </c>
      <c r="M239" s="47">
        <v>9.94</v>
      </c>
      <c r="N239" s="47">
        <v>38</v>
      </c>
      <c r="O239" s="47">
        <v>102.6</v>
      </c>
      <c r="P239" s="47">
        <v>174</v>
      </c>
      <c r="Q239" s="47">
        <v>84.9</v>
      </c>
      <c r="R239">
        <v>28.3</v>
      </c>
      <c r="S239">
        <v>4.4000000000000004</v>
      </c>
      <c r="T239">
        <v>23.9</v>
      </c>
      <c r="U239">
        <v>0</v>
      </c>
      <c r="V239">
        <v>52.9</v>
      </c>
      <c r="W239">
        <v>2692</v>
      </c>
      <c r="X239">
        <v>62.9</v>
      </c>
      <c r="Y239">
        <v>86.6</v>
      </c>
      <c r="Z239">
        <v>0</v>
      </c>
      <c r="AA239">
        <v>0</v>
      </c>
      <c r="AB239">
        <v>0</v>
      </c>
      <c r="AC239">
        <v>0</v>
      </c>
    </row>
    <row r="240" spans="1:29">
      <c r="A240">
        <v>803</v>
      </c>
      <c r="B240" t="s">
        <v>3706</v>
      </c>
      <c r="C240" t="s">
        <v>834</v>
      </c>
      <c r="D240" t="s">
        <v>3707</v>
      </c>
      <c r="E240" t="s">
        <v>3708</v>
      </c>
      <c r="F240" s="42">
        <v>43674</v>
      </c>
      <c r="G240">
        <v>2019</v>
      </c>
      <c r="H240">
        <v>7</v>
      </c>
      <c r="I240">
        <v>30</v>
      </c>
      <c r="J240">
        <v>20.59</v>
      </c>
      <c r="K240">
        <v>78.959999999999994</v>
      </c>
      <c r="L240">
        <v>1380</v>
      </c>
      <c r="M240" s="47">
        <v>9.07</v>
      </c>
      <c r="N240" s="47">
        <v>38.1</v>
      </c>
      <c r="O240" s="47">
        <v>130.4</v>
      </c>
      <c r="P240" s="47">
        <v>188</v>
      </c>
      <c r="Q240" s="47">
        <v>94.2</v>
      </c>
      <c r="R240">
        <v>25.2</v>
      </c>
      <c r="S240">
        <v>1.6</v>
      </c>
      <c r="T240">
        <v>26.3</v>
      </c>
      <c r="U240">
        <v>0</v>
      </c>
      <c r="V240">
        <v>48.8</v>
      </c>
      <c r="W240">
        <v>2692</v>
      </c>
      <c r="X240">
        <v>73.400000000000006</v>
      </c>
      <c r="Y240">
        <v>94.4</v>
      </c>
      <c r="Z240">
        <v>0</v>
      </c>
      <c r="AA240">
        <v>0</v>
      </c>
      <c r="AB240">
        <v>0</v>
      </c>
      <c r="AC240">
        <v>0</v>
      </c>
    </row>
    <row r="241" spans="1:29">
      <c r="A241">
        <v>804</v>
      </c>
      <c r="B241" t="s">
        <v>3706</v>
      </c>
      <c r="C241" t="s">
        <v>834</v>
      </c>
      <c r="D241" t="s">
        <v>3707</v>
      </c>
      <c r="E241" t="s">
        <v>3708</v>
      </c>
      <c r="F241" s="42">
        <v>43681</v>
      </c>
      <c r="G241">
        <v>2019</v>
      </c>
      <c r="H241">
        <v>8</v>
      </c>
      <c r="I241">
        <v>31</v>
      </c>
      <c r="J241">
        <v>20.59</v>
      </c>
      <c r="K241">
        <v>78.959999999999994</v>
      </c>
      <c r="L241">
        <v>1380</v>
      </c>
      <c r="M241" s="47">
        <v>9.08</v>
      </c>
      <c r="N241" s="47">
        <v>77.2</v>
      </c>
      <c r="O241" s="47">
        <v>110.4</v>
      </c>
      <c r="P241" s="47">
        <v>156</v>
      </c>
      <c r="Q241" s="47">
        <v>76</v>
      </c>
      <c r="R241">
        <v>30.8</v>
      </c>
      <c r="S241">
        <v>8.5</v>
      </c>
      <c r="T241">
        <v>29.5</v>
      </c>
      <c r="U241">
        <v>0</v>
      </c>
      <c r="V241">
        <v>48</v>
      </c>
      <c r="W241">
        <v>2696</v>
      </c>
      <c r="X241">
        <v>65.8</v>
      </c>
      <c r="Y241">
        <v>86.5</v>
      </c>
      <c r="Z241">
        <v>0</v>
      </c>
      <c r="AA241">
        <v>0</v>
      </c>
      <c r="AB241">
        <v>0</v>
      </c>
      <c r="AC241">
        <v>0</v>
      </c>
    </row>
    <row r="242" spans="1:29">
      <c r="A242">
        <v>805</v>
      </c>
      <c r="B242" t="s">
        <v>3706</v>
      </c>
      <c r="C242" t="s">
        <v>834</v>
      </c>
      <c r="D242" t="s">
        <v>3707</v>
      </c>
      <c r="E242" t="s">
        <v>3708</v>
      </c>
      <c r="F242" s="42">
        <v>43688</v>
      </c>
      <c r="G242">
        <v>2019</v>
      </c>
      <c r="H242">
        <v>8</v>
      </c>
      <c r="I242">
        <v>32</v>
      </c>
      <c r="J242">
        <v>20.59</v>
      </c>
      <c r="K242">
        <v>78.959999999999994</v>
      </c>
      <c r="L242">
        <v>1380</v>
      </c>
      <c r="M242" s="47">
        <v>3.97</v>
      </c>
      <c r="N242" s="47">
        <v>40.6</v>
      </c>
      <c r="O242" s="47">
        <v>123.4</v>
      </c>
      <c r="P242" s="47">
        <v>180</v>
      </c>
      <c r="Q242" s="47">
        <v>86.8</v>
      </c>
      <c r="R242">
        <v>29</v>
      </c>
      <c r="S242">
        <v>4.9000000000000004</v>
      </c>
      <c r="T242">
        <v>20.7</v>
      </c>
      <c r="U242">
        <v>0</v>
      </c>
      <c r="V242">
        <v>50.7</v>
      </c>
      <c r="W242">
        <v>2696</v>
      </c>
      <c r="X242">
        <v>77.3</v>
      </c>
      <c r="Y242">
        <v>92.6</v>
      </c>
      <c r="Z242">
        <v>0</v>
      </c>
      <c r="AA242">
        <v>0</v>
      </c>
      <c r="AB242">
        <v>0</v>
      </c>
      <c r="AC242">
        <v>0</v>
      </c>
    </row>
    <row r="243" spans="1:29">
      <c r="A243">
        <v>806</v>
      </c>
      <c r="B243" t="s">
        <v>3706</v>
      </c>
      <c r="C243" t="s">
        <v>834</v>
      </c>
      <c r="D243" t="s">
        <v>3707</v>
      </c>
      <c r="E243" t="s">
        <v>3708</v>
      </c>
      <c r="F243" s="42">
        <v>43695</v>
      </c>
      <c r="G243">
        <v>2019</v>
      </c>
      <c r="H243">
        <v>8</v>
      </c>
      <c r="I243">
        <v>33</v>
      </c>
      <c r="J243">
        <v>20.59</v>
      </c>
      <c r="K243">
        <v>78.959999999999994</v>
      </c>
      <c r="L243">
        <v>1380</v>
      </c>
      <c r="M243" s="47">
        <v>4.26</v>
      </c>
      <c r="N243" s="47">
        <v>70.8</v>
      </c>
      <c r="O243" s="47">
        <v>112.6</v>
      </c>
      <c r="P243" s="47">
        <v>172</v>
      </c>
      <c r="Q243" s="47">
        <v>82.4</v>
      </c>
      <c r="R243">
        <v>35.1</v>
      </c>
      <c r="S243">
        <v>9.1999999999999993</v>
      </c>
      <c r="T243">
        <v>26.7</v>
      </c>
      <c r="U243">
        <v>0</v>
      </c>
      <c r="V243">
        <v>46.9</v>
      </c>
      <c r="W243">
        <v>2696</v>
      </c>
      <c r="X243">
        <v>65.5</v>
      </c>
      <c r="Y243">
        <v>93.6</v>
      </c>
      <c r="Z243">
        <v>0</v>
      </c>
      <c r="AA243">
        <v>0</v>
      </c>
      <c r="AB243">
        <v>0</v>
      </c>
      <c r="AC243">
        <v>0</v>
      </c>
    </row>
    <row r="244" spans="1:29">
      <c r="A244">
        <v>807</v>
      </c>
      <c r="B244" t="s">
        <v>3706</v>
      </c>
      <c r="C244" t="s">
        <v>834</v>
      </c>
      <c r="D244" t="s">
        <v>3707</v>
      </c>
      <c r="E244" t="s">
        <v>3708</v>
      </c>
      <c r="F244" s="42">
        <v>43702</v>
      </c>
      <c r="G244">
        <v>2019</v>
      </c>
      <c r="H244">
        <v>8</v>
      </c>
      <c r="I244">
        <v>34</v>
      </c>
      <c r="J244">
        <v>20.59</v>
      </c>
      <c r="K244">
        <v>78.959999999999994</v>
      </c>
      <c r="L244">
        <v>1380</v>
      </c>
      <c r="M244" s="47">
        <v>6.69</v>
      </c>
      <c r="N244" s="47">
        <v>15.6</v>
      </c>
      <c r="O244" s="47">
        <v>137.69999999999999</v>
      </c>
      <c r="P244" s="47">
        <v>226</v>
      </c>
      <c r="Q244" s="47">
        <v>97.8</v>
      </c>
      <c r="R244">
        <v>30</v>
      </c>
      <c r="S244">
        <v>6.4</v>
      </c>
      <c r="T244">
        <v>24.9</v>
      </c>
      <c r="U244">
        <v>0</v>
      </c>
      <c r="V244">
        <v>45.3</v>
      </c>
      <c r="W244">
        <v>2696</v>
      </c>
      <c r="X244">
        <v>68.3</v>
      </c>
      <c r="Y244">
        <v>91.3</v>
      </c>
      <c r="Z244">
        <v>0</v>
      </c>
      <c r="AA244">
        <v>0</v>
      </c>
      <c r="AB244">
        <v>0</v>
      </c>
      <c r="AC244">
        <v>0</v>
      </c>
    </row>
    <row r="245" spans="1:29">
      <c r="A245">
        <v>808</v>
      </c>
      <c r="B245" t="s">
        <v>3706</v>
      </c>
      <c r="C245" t="s">
        <v>834</v>
      </c>
      <c r="D245" t="s">
        <v>3707</v>
      </c>
      <c r="E245" t="s">
        <v>3708</v>
      </c>
      <c r="F245" s="42">
        <v>43709</v>
      </c>
      <c r="G245">
        <v>2019</v>
      </c>
      <c r="H245">
        <v>9</v>
      </c>
      <c r="I245">
        <v>35</v>
      </c>
      <c r="J245">
        <v>20.59</v>
      </c>
      <c r="K245">
        <v>78.959999999999994</v>
      </c>
      <c r="L245">
        <v>1380</v>
      </c>
      <c r="M245" s="47">
        <v>4.3899999999999997</v>
      </c>
      <c r="N245" s="47">
        <v>33.9</v>
      </c>
      <c r="O245" s="47">
        <v>90.1</v>
      </c>
      <c r="P245" s="47">
        <v>127</v>
      </c>
      <c r="Q245" s="47">
        <v>61.9</v>
      </c>
      <c r="R245">
        <v>31.5</v>
      </c>
      <c r="S245">
        <v>4.8</v>
      </c>
      <c r="T245">
        <v>16.5</v>
      </c>
      <c r="U245">
        <v>0</v>
      </c>
      <c r="V245">
        <v>47.7</v>
      </c>
      <c r="W245">
        <v>2700</v>
      </c>
      <c r="X245">
        <v>71.7</v>
      </c>
      <c r="Y245">
        <v>87.2</v>
      </c>
      <c r="Z245">
        <v>0</v>
      </c>
      <c r="AA245">
        <v>0</v>
      </c>
      <c r="AB245">
        <v>0</v>
      </c>
      <c r="AC245">
        <v>0</v>
      </c>
    </row>
    <row r="246" spans="1:29">
      <c r="A246">
        <v>809</v>
      </c>
      <c r="B246" t="s">
        <v>3706</v>
      </c>
      <c r="C246" t="s">
        <v>834</v>
      </c>
      <c r="D246" t="s">
        <v>3707</v>
      </c>
      <c r="E246" t="s">
        <v>3708</v>
      </c>
      <c r="F246" s="42">
        <v>43716</v>
      </c>
      <c r="G246">
        <v>2019</v>
      </c>
      <c r="H246">
        <v>9</v>
      </c>
      <c r="I246">
        <v>36</v>
      </c>
      <c r="J246">
        <v>20.59</v>
      </c>
      <c r="K246">
        <v>78.959999999999994</v>
      </c>
      <c r="L246">
        <v>1380</v>
      </c>
      <c r="M246" s="47">
        <v>5.2</v>
      </c>
      <c r="N246" s="47">
        <v>0</v>
      </c>
      <c r="O246" s="47">
        <v>133.80000000000001</v>
      </c>
      <c r="P246" s="47">
        <v>165</v>
      </c>
      <c r="Q246" s="47">
        <v>82.8</v>
      </c>
      <c r="R246">
        <v>33.4</v>
      </c>
      <c r="S246">
        <v>2.6</v>
      </c>
      <c r="T246">
        <v>27</v>
      </c>
      <c r="U246">
        <v>0</v>
      </c>
      <c r="V246">
        <v>48</v>
      </c>
      <c r="W246">
        <v>2700</v>
      </c>
      <c r="X246">
        <v>69.3</v>
      </c>
      <c r="Y246">
        <v>96.3</v>
      </c>
      <c r="Z246">
        <v>0</v>
      </c>
      <c r="AA246">
        <v>0</v>
      </c>
      <c r="AB246">
        <v>0</v>
      </c>
      <c r="AC246">
        <v>0</v>
      </c>
    </row>
    <row r="247" spans="1:29">
      <c r="A247">
        <v>810</v>
      </c>
      <c r="B247" t="s">
        <v>3706</v>
      </c>
      <c r="C247" t="s">
        <v>834</v>
      </c>
      <c r="D247" t="s">
        <v>3707</v>
      </c>
      <c r="E247" t="s">
        <v>3708</v>
      </c>
      <c r="F247" s="42">
        <v>43723</v>
      </c>
      <c r="G247">
        <v>2019</v>
      </c>
      <c r="H247">
        <v>9</v>
      </c>
      <c r="I247">
        <v>37</v>
      </c>
      <c r="J247">
        <v>20.59</v>
      </c>
      <c r="K247">
        <v>78.959999999999994</v>
      </c>
      <c r="L247">
        <v>1380</v>
      </c>
      <c r="M247" s="47">
        <v>5.79</v>
      </c>
      <c r="N247" s="47">
        <v>44.4</v>
      </c>
      <c r="O247" s="47">
        <v>104.7</v>
      </c>
      <c r="P247" s="47">
        <v>139</v>
      </c>
      <c r="Q247" s="47">
        <v>85.4</v>
      </c>
      <c r="R247">
        <v>22.3</v>
      </c>
      <c r="S247">
        <v>10.199999999999999</v>
      </c>
      <c r="T247">
        <v>12.9</v>
      </c>
      <c r="U247">
        <v>0</v>
      </c>
      <c r="V247">
        <v>48.2</v>
      </c>
      <c r="W247">
        <v>2700</v>
      </c>
      <c r="X247">
        <v>70.2</v>
      </c>
      <c r="Y247">
        <v>88.5</v>
      </c>
      <c r="Z247">
        <v>0</v>
      </c>
      <c r="AA247">
        <v>0</v>
      </c>
      <c r="AB247">
        <v>0</v>
      </c>
      <c r="AC247">
        <v>0</v>
      </c>
    </row>
    <row r="248" spans="1:29">
      <c r="A248">
        <v>811</v>
      </c>
      <c r="B248" t="s">
        <v>3706</v>
      </c>
      <c r="C248" t="s">
        <v>834</v>
      </c>
      <c r="D248" t="s">
        <v>3707</v>
      </c>
      <c r="E248" t="s">
        <v>3708</v>
      </c>
      <c r="F248" s="42">
        <v>43730</v>
      </c>
      <c r="G248">
        <v>2019</v>
      </c>
      <c r="H248">
        <v>9</v>
      </c>
      <c r="I248">
        <v>38</v>
      </c>
      <c r="J248">
        <v>20.59</v>
      </c>
      <c r="K248">
        <v>78.959999999999994</v>
      </c>
      <c r="L248">
        <v>1380</v>
      </c>
      <c r="M248" s="47">
        <v>4.97</v>
      </c>
      <c r="N248" s="47">
        <v>0</v>
      </c>
      <c r="O248" s="47">
        <v>99.9</v>
      </c>
      <c r="P248" s="47">
        <v>160</v>
      </c>
      <c r="Q248" s="47">
        <v>76.5</v>
      </c>
      <c r="R248">
        <v>37.700000000000003</v>
      </c>
      <c r="S248">
        <v>8.6</v>
      </c>
      <c r="T248">
        <v>21.8</v>
      </c>
      <c r="U248">
        <v>0</v>
      </c>
      <c r="V248">
        <v>47.8</v>
      </c>
      <c r="W248">
        <v>2700</v>
      </c>
      <c r="X248">
        <v>66.2</v>
      </c>
      <c r="Y248">
        <v>100</v>
      </c>
      <c r="Z248">
        <v>0</v>
      </c>
      <c r="AA248">
        <v>0</v>
      </c>
      <c r="AB248">
        <v>0</v>
      </c>
      <c r="AC248">
        <v>0</v>
      </c>
    </row>
    <row r="249" spans="1:29">
      <c r="A249">
        <v>812</v>
      </c>
      <c r="B249" t="s">
        <v>3706</v>
      </c>
      <c r="C249" t="s">
        <v>834</v>
      </c>
      <c r="D249" t="s">
        <v>3707</v>
      </c>
      <c r="E249" t="s">
        <v>3708</v>
      </c>
      <c r="F249" s="42">
        <v>43737</v>
      </c>
      <c r="G249">
        <v>2019</v>
      </c>
      <c r="H249">
        <v>9</v>
      </c>
      <c r="I249">
        <v>39</v>
      </c>
      <c r="J249">
        <v>20.59</v>
      </c>
      <c r="K249">
        <v>78.959999999999994</v>
      </c>
      <c r="L249">
        <v>1380</v>
      </c>
      <c r="M249" s="47">
        <v>6.8</v>
      </c>
      <c r="N249" s="47">
        <v>49.5</v>
      </c>
      <c r="O249" s="47">
        <v>93.3</v>
      </c>
      <c r="P249" s="47">
        <v>138</v>
      </c>
      <c r="Q249" s="47">
        <v>56.5</v>
      </c>
      <c r="R249">
        <v>33.700000000000003</v>
      </c>
      <c r="S249">
        <v>6</v>
      </c>
      <c r="T249">
        <v>25.7</v>
      </c>
      <c r="U249">
        <v>0</v>
      </c>
      <c r="V249">
        <v>50.7</v>
      </c>
      <c r="W249">
        <v>2700</v>
      </c>
      <c r="X249">
        <v>63.7</v>
      </c>
      <c r="Y249">
        <v>86.2</v>
      </c>
      <c r="Z249">
        <v>0</v>
      </c>
      <c r="AA249">
        <v>0</v>
      </c>
      <c r="AB249">
        <v>0</v>
      </c>
      <c r="AC249">
        <v>0</v>
      </c>
    </row>
    <row r="250" spans="1:29">
      <c r="A250">
        <v>813</v>
      </c>
      <c r="B250" t="s">
        <v>3706</v>
      </c>
      <c r="C250" t="s">
        <v>834</v>
      </c>
      <c r="D250" t="s">
        <v>3707</v>
      </c>
      <c r="E250" t="s">
        <v>3708</v>
      </c>
      <c r="F250" s="42">
        <v>43744</v>
      </c>
      <c r="G250">
        <v>2019</v>
      </c>
      <c r="H250">
        <v>10</v>
      </c>
      <c r="I250">
        <v>40</v>
      </c>
      <c r="J250">
        <v>20.59</v>
      </c>
      <c r="K250">
        <v>78.959999999999994</v>
      </c>
      <c r="L250">
        <v>1380</v>
      </c>
      <c r="M250" s="47">
        <v>5.35</v>
      </c>
      <c r="N250" s="47">
        <v>59.2</v>
      </c>
      <c r="O250" s="47">
        <v>82.5</v>
      </c>
      <c r="P250" s="47">
        <v>133</v>
      </c>
      <c r="Q250" s="47">
        <v>79.5</v>
      </c>
      <c r="R250">
        <v>31.9</v>
      </c>
      <c r="S250">
        <v>4.5</v>
      </c>
      <c r="T250">
        <v>34.200000000000003</v>
      </c>
      <c r="U250">
        <v>0</v>
      </c>
      <c r="V250">
        <v>52.1</v>
      </c>
      <c r="W250">
        <v>2704</v>
      </c>
      <c r="X250">
        <v>65.2</v>
      </c>
      <c r="Y250">
        <v>91.2</v>
      </c>
      <c r="Z250">
        <v>0</v>
      </c>
      <c r="AA250">
        <v>0</v>
      </c>
      <c r="AB250">
        <v>0</v>
      </c>
      <c r="AC250">
        <v>0</v>
      </c>
    </row>
    <row r="251" spans="1:29">
      <c r="A251">
        <v>814</v>
      </c>
      <c r="B251" t="s">
        <v>3706</v>
      </c>
      <c r="C251" t="s">
        <v>834</v>
      </c>
      <c r="D251" t="s">
        <v>3707</v>
      </c>
      <c r="E251" t="s">
        <v>3708</v>
      </c>
      <c r="F251" s="42">
        <v>43751</v>
      </c>
      <c r="G251">
        <v>2019</v>
      </c>
      <c r="H251">
        <v>10</v>
      </c>
      <c r="I251">
        <v>41</v>
      </c>
      <c r="J251">
        <v>20.59</v>
      </c>
      <c r="K251">
        <v>78.959999999999994</v>
      </c>
      <c r="L251">
        <v>1380</v>
      </c>
      <c r="M251" s="47">
        <v>3.74</v>
      </c>
      <c r="N251" s="47">
        <v>52.3</v>
      </c>
      <c r="O251" s="47">
        <v>51</v>
      </c>
      <c r="P251" s="47">
        <v>81</v>
      </c>
      <c r="Q251" s="47">
        <v>61.2</v>
      </c>
      <c r="R251">
        <v>35.9</v>
      </c>
      <c r="S251">
        <v>7.8</v>
      </c>
      <c r="T251">
        <v>26</v>
      </c>
      <c r="U251">
        <v>0</v>
      </c>
      <c r="V251">
        <v>52.2</v>
      </c>
      <c r="W251">
        <v>2704</v>
      </c>
      <c r="X251">
        <v>69.099999999999994</v>
      </c>
      <c r="Y251">
        <v>93.1</v>
      </c>
      <c r="Z251">
        <v>0</v>
      </c>
      <c r="AA251">
        <v>0</v>
      </c>
      <c r="AB251">
        <v>0</v>
      </c>
      <c r="AC251">
        <v>0</v>
      </c>
    </row>
    <row r="252" spans="1:29">
      <c r="A252">
        <v>815</v>
      </c>
      <c r="B252" t="s">
        <v>3706</v>
      </c>
      <c r="C252" t="s">
        <v>834</v>
      </c>
      <c r="D252" t="s">
        <v>3707</v>
      </c>
      <c r="E252" t="s">
        <v>3708</v>
      </c>
      <c r="F252" s="42">
        <v>43758</v>
      </c>
      <c r="G252">
        <v>2019</v>
      </c>
      <c r="H252">
        <v>10</v>
      </c>
      <c r="I252">
        <v>42</v>
      </c>
      <c r="J252">
        <v>20.59</v>
      </c>
      <c r="K252">
        <v>78.959999999999994</v>
      </c>
      <c r="L252">
        <v>1380</v>
      </c>
      <c r="M252" s="47">
        <v>4.9800000000000004</v>
      </c>
      <c r="N252" s="47">
        <v>24.3</v>
      </c>
      <c r="O252" s="47">
        <v>104.6</v>
      </c>
      <c r="P252" s="47">
        <v>131</v>
      </c>
      <c r="Q252" s="47">
        <v>92.7</v>
      </c>
      <c r="R252">
        <v>32.700000000000003</v>
      </c>
      <c r="S252">
        <v>5.6</v>
      </c>
      <c r="T252">
        <v>27.8</v>
      </c>
      <c r="U252">
        <v>0</v>
      </c>
      <c r="V252">
        <v>48.4</v>
      </c>
      <c r="W252">
        <v>2704</v>
      </c>
      <c r="X252">
        <v>68</v>
      </c>
      <c r="Y252">
        <v>97.5</v>
      </c>
      <c r="Z252">
        <v>0</v>
      </c>
      <c r="AA252">
        <v>0</v>
      </c>
      <c r="AB252">
        <v>0</v>
      </c>
      <c r="AC252">
        <v>0</v>
      </c>
    </row>
    <row r="253" spans="1:29">
      <c r="A253">
        <v>816</v>
      </c>
      <c r="B253" t="s">
        <v>3706</v>
      </c>
      <c r="C253" t="s">
        <v>834</v>
      </c>
      <c r="D253" t="s">
        <v>3707</v>
      </c>
      <c r="E253" t="s">
        <v>3708</v>
      </c>
      <c r="F253" s="42">
        <v>43765</v>
      </c>
      <c r="G253">
        <v>2019</v>
      </c>
      <c r="H253">
        <v>10</v>
      </c>
      <c r="I253">
        <v>43</v>
      </c>
      <c r="J253">
        <v>20.59</v>
      </c>
      <c r="K253">
        <v>78.959999999999994</v>
      </c>
      <c r="L253">
        <v>1380</v>
      </c>
      <c r="M253" s="47">
        <v>5.01</v>
      </c>
      <c r="N253" s="47">
        <v>21.8</v>
      </c>
      <c r="O253" s="47">
        <v>112.3</v>
      </c>
      <c r="P253" s="47">
        <v>157</v>
      </c>
      <c r="Q253" s="47">
        <v>93.1</v>
      </c>
      <c r="R253">
        <v>29.2</v>
      </c>
      <c r="S253">
        <v>4.5</v>
      </c>
      <c r="T253">
        <v>21.3</v>
      </c>
      <c r="U253">
        <v>0</v>
      </c>
      <c r="V253">
        <v>45</v>
      </c>
      <c r="W253">
        <v>2704</v>
      </c>
      <c r="X253">
        <v>76.5</v>
      </c>
      <c r="Y253">
        <v>92.7</v>
      </c>
      <c r="Z253">
        <v>0</v>
      </c>
      <c r="AA253">
        <v>0</v>
      </c>
      <c r="AB253">
        <v>0</v>
      </c>
      <c r="AC253">
        <v>0</v>
      </c>
    </row>
    <row r="254" spans="1:29">
      <c r="A254">
        <v>817</v>
      </c>
      <c r="B254" t="s">
        <v>3706</v>
      </c>
      <c r="C254" t="s">
        <v>834</v>
      </c>
      <c r="D254" t="s">
        <v>3707</v>
      </c>
      <c r="E254" t="s">
        <v>3708</v>
      </c>
      <c r="F254" s="42">
        <v>43772</v>
      </c>
      <c r="G254">
        <v>2019</v>
      </c>
      <c r="H254">
        <v>11</v>
      </c>
      <c r="I254">
        <v>44</v>
      </c>
      <c r="J254">
        <v>20.59</v>
      </c>
      <c r="K254">
        <v>78.959999999999994</v>
      </c>
      <c r="L254">
        <v>1380</v>
      </c>
      <c r="M254" s="47">
        <v>7.55</v>
      </c>
      <c r="N254" s="47">
        <v>50.1</v>
      </c>
      <c r="O254" s="47">
        <v>149.9</v>
      </c>
      <c r="P254" s="47">
        <v>228</v>
      </c>
      <c r="Q254" s="47">
        <v>80.8</v>
      </c>
      <c r="R254">
        <v>34.6</v>
      </c>
      <c r="S254">
        <v>5.7</v>
      </c>
      <c r="T254">
        <v>22</v>
      </c>
      <c r="U254">
        <v>0</v>
      </c>
      <c r="V254">
        <v>47.2</v>
      </c>
      <c r="W254">
        <v>2709</v>
      </c>
      <c r="X254">
        <v>61.7</v>
      </c>
      <c r="Y254">
        <v>94.9</v>
      </c>
      <c r="Z254">
        <v>0</v>
      </c>
      <c r="AA254">
        <v>0</v>
      </c>
      <c r="AB254">
        <v>0</v>
      </c>
      <c r="AC254">
        <v>0</v>
      </c>
    </row>
    <row r="255" spans="1:29">
      <c r="A255">
        <v>818</v>
      </c>
      <c r="B255" t="s">
        <v>3706</v>
      </c>
      <c r="C255" t="s">
        <v>834</v>
      </c>
      <c r="D255" t="s">
        <v>3707</v>
      </c>
      <c r="E255" t="s">
        <v>3708</v>
      </c>
      <c r="F255" s="42">
        <v>43779</v>
      </c>
      <c r="G255">
        <v>2019</v>
      </c>
      <c r="H255">
        <v>11</v>
      </c>
      <c r="I255">
        <v>45</v>
      </c>
      <c r="J255">
        <v>20.59</v>
      </c>
      <c r="K255">
        <v>78.959999999999994</v>
      </c>
      <c r="L255">
        <v>1380</v>
      </c>
      <c r="M255" s="47">
        <v>4.62</v>
      </c>
      <c r="N255" s="47">
        <v>62.2</v>
      </c>
      <c r="O255" s="47">
        <v>111.7</v>
      </c>
      <c r="P255" s="47">
        <v>156</v>
      </c>
      <c r="Q255" s="47">
        <v>78.400000000000006</v>
      </c>
      <c r="R255">
        <v>24.5</v>
      </c>
      <c r="S255">
        <v>4.3</v>
      </c>
      <c r="T255">
        <v>30.4</v>
      </c>
      <c r="U255">
        <v>0</v>
      </c>
      <c r="V255">
        <v>48.1</v>
      </c>
      <c r="W255">
        <v>2709</v>
      </c>
      <c r="X255">
        <v>74.3</v>
      </c>
      <c r="Y255">
        <v>97.2</v>
      </c>
      <c r="Z255">
        <v>0</v>
      </c>
      <c r="AA255">
        <v>0</v>
      </c>
      <c r="AB255">
        <v>0</v>
      </c>
      <c r="AC255">
        <v>0</v>
      </c>
    </row>
    <row r="256" spans="1:29">
      <c r="A256">
        <v>819</v>
      </c>
      <c r="B256" t="s">
        <v>3706</v>
      </c>
      <c r="C256" t="s">
        <v>834</v>
      </c>
      <c r="D256" t="s">
        <v>3707</v>
      </c>
      <c r="E256" t="s">
        <v>3708</v>
      </c>
      <c r="F256" s="42">
        <v>43786</v>
      </c>
      <c r="G256">
        <v>2019</v>
      </c>
      <c r="H256">
        <v>11</v>
      </c>
      <c r="I256">
        <v>46</v>
      </c>
      <c r="J256">
        <v>20.59</v>
      </c>
      <c r="K256">
        <v>78.959999999999994</v>
      </c>
      <c r="L256">
        <v>1380</v>
      </c>
      <c r="M256" s="47">
        <v>6.87</v>
      </c>
      <c r="N256" s="47">
        <v>95.8</v>
      </c>
      <c r="O256" s="47">
        <v>59</v>
      </c>
      <c r="P256" s="47">
        <v>94</v>
      </c>
      <c r="Q256" s="47">
        <v>67.7</v>
      </c>
      <c r="R256">
        <v>40.1</v>
      </c>
      <c r="S256">
        <v>2.8</v>
      </c>
      <c r="T256">
        <v>20.8</v>
      </c>
      <c r="U256">
        <v>0</v>
      </c>
      <c r="V256">
        <v>46.3</v>
      </c>
      <c r="W256">
        <v>2709</v>
      </c>
      <c r="X256">
        <v>67.099999999999994</v>
      </c>
      <c r="Y256">
        <v>94</v>
      </c>
      <c r="Z256">
        <v>0</v>
      </c>
      <c r="AA256">
        <v>0</v>
      </c>
      <c r="AB256">
        <v>0</v>
      </c>
      <c r="AC256">
        <v>0</v>
      </c>
    </row>
    <row r="257" spans="1:29">
      <c r="A257">
        <v>820</v>
      </c>
      <c r="B257" t="s">
        <v>3706</v>
      </c>
      <c r="C257" t="s">
        <v>834</v>
      </c>
      <c r="D257" t="s">
        <v>3707</v>
      </c>
      <c r="E257" t="s">
        <v>3708</v>
      </c>
      <c r="F257" s="42">
        <v>43793</v>
      </c>
      <c r="G257">
        <v>2019</v>
      </c>
      <c r="H257">
        <v>11</v>
      </c>
      <c r="I257">
        <v>47</v>
      </c>
      <c r="J257">
        <v>20.59</v>
      </c>
      <c r="K257">
        <v>78.959999999999994</v>
      </c>
      <c r="L257">
        <v>1380</v>
      </c>
      <c r="M257" s="47">
        <v>6.74</v>
      </c>
      <c r="N257" s="47">
        <v>86.4</v>
      </c>
      <c r="O257" s="47">
        <v>134.5</v>
      </c>
      <c r="P257" s="47">
        <v>197</v>
      </c>
      <c r="Q257" s="47">
        <v>87.4</v>
      </c>
      <c r="R257">
        <v>28.3</v>
      </c>
      <c r="S257">
        <v>9.4</v>
      </c>
      <c r="T257">
        <v>27.1</v>
      </c>
      <c r="U257">
        <v>0</v>
      </c>
      <c r="V257">
        <v>50.1</v>
      </c>
      <c r="W257">
        <v>2709</v>
      </c>
      <c r="X257">
        <v>61.9</v>
      </c>
      <c r="Y257">
        <v>84.4</v>
      </c>
      <c r="Z257">
        <v>0</v>
      </c>
      <c r="AA257">
        <v>0</v>
      </c>
      <c r="AB257">
        <v>0</v>
      </c>
      <c r="AC257">
        <v>0</v>
      </c>
    </row>
    <row r="258" spans="1:29">
      <c r="A258">
        <v>821</v>
      </c>
      <c r="B258" t="s">
        <v>3706</v>
      </c>
      <c r="C258" t="s">
        <v>834</v>
      </c>
      <c r="D258" t="s">
        <v>3707</v>
      </c>
      <c r="E258" t="s">
        <v>3708</v>
      </c>
      <c r="F258" s="42">
        <v>43800</v>
      </c>
      <c r="G258">
        <v>2019</v>
      </c>
      <c r="H258">
        <v>12</v>
      </c>
      <c r="I258">
        <v>48</v>
      </c>
      <c r="J258">
        <v>20.59</v>
      </c>
      <c r="K258">
        <v>78.959999999999994</v>
      </c>
      <c r="L258">
        <v>1380</v>
      </c>
      <c r="M258" s="47">
        <v>7.49</v>
      </c>
      <c r="N258" s="47">
        <v>43.7</v>
      </c>
      <c r="O258" s="47">
        <v>84.8</v>
      </c>
      <c r="P258" s="47">
        <v>110</v>
      </c>
      <c r="Q258" s="47">
        <v>91.1</v>
      </c>
      <c r="R258">
        <v>35.4</v>
      </c>
      <c r="S258">
        <v>10.199999999999999</v>
      </c>
      <c r="T258">
        <v>27.7</v>
      </c>
      <c r="U258">
        <v>0</v>
      </c>
      <c r="V258">
        <v>50.5</v>
      </c>
      <c r="W258">
        <v>2713</v>
      </c>
      <c r="X258">
        <v>76.599999999999994</v>
      </c>
      <c r="Y258">
        <v>89.8</v>
      </c>
      <c r="Z258">
        <v>0</v>
      </c>
      <c r="AA258">
        <v>0</v>
      </c>
      <c r="AB258">
        <v>0</v>
      </c>
      <c r="AC258">
        <v>0</v>
      </c>
    </row>
    <row r="259" spans="1:29">
      <c r="A259">
        <v>822</v>
      </c>
      <c r="B259" t="s">
        <v>3706</v>
      </c>
      <c r="C259" t="s">
        <v>834</v>
      </c>
      <c r="D259" t="s">
        <v>3707</v>
      </c>
      <c r="E259" t="s">
        <v>3708</v>
      </c>
      <c r="F259" s="42">
        <v>43807</v>
      </c>
      <c r="G259">
        <v>2019</v>
      </c>
      <c r="H259">
        <v>12</v>
      </c>
      <c r="I259">
        <v>49</v>
      </c>
      <c r="J259">
        <v>20.59</v>
      </c>
      <c r="K259">
        <v>78.959999999999994</v>
      </c>
      <c r="L259">
        <v>1380</v>
      </c>
      <c r="M259" s="47">
        <v>9.58</v>
      </c>
      <c r="N259" s="47">
        <v>112.7</v>
      </c>
      <c r="O259" s="47">
        <v>109.7</v>
      </c>
      <c r="P259" s="47">
        <v>170</v>
      </c>
      <c r="Q259" s="47">
        <v>82.3</v>
      </c>
      <c r="R259">
        <v>23.9</v>
      </c>
      <c r="S259">
        <v>3.2</v>
      </c>
      <c r="T259">
        <v>28.1</v>
      </c>
      <c r="U259">
        <v>0</v>
      </c>
      <c r="V259">
        <v>49.2</v>
      </c>
      <c r="W259">
        <v>2713</v>
      </c>
      <c r="X259">
        <v>70.900000000000006</v>
      </c>
      <c r="Y259">
        <v>92.8</v>
      </c>
      <c r="Z259">
        <v>0</v>
      </c>
      <c r="AA259">
        <v>0</v>
      </c>
      <c r="AB259">
        <v>0</v>
      </c>
      <c r="AC259">
        <v>0</v>
      </c>
    </row>
    <row r="260" spans="1:29">
      <c r="A260">
        <v>823</v>
      </c>
      <c r="B260" t="s">
        <v>3706</v>
      </c>
      <c r="C260" t="s">
        <v>834</v>
      </c>
      <c r="D260" t="s">
        <v>3707</v>
      </c>
      <c r="E260" t="s">
        <v>3708</v>
      </c>
      <c r="F260" s="42">
        <v>43814</v>
      </c>
      <c r="G260">
        <v>2019</v>
      </c>
      <c r="H260">
        <v>12</v>
      </c>
      <c r="I260">
        <v>50</v>
      </c>
      <c r="J260">
        <v>20.59</v>
      </c>
      <c r="K260">
        <v>78.959999999999994</v>
      </c>
      <c r="L260">
        <v>1380</v>
      </c>
      <c r="M260" s="47">
        <v>11.31</v>
      </c>
      <c r="N260" s="47">
        <v>40.1</v>
      </c>
      <c r="O260" s="47">
        <v>117.9</v>
      </c>
      <c r="P260" s="47">
        <v>187</v>
      </c>
      <c r="Q260" s="47">
        <v>66.599999999999994</v>
      </c>
      <c r="R260">
        <v>30.6</v>
      </c>
      <c r="S260">
        <v>3.4</v>
      </c>
      <c r="T260">
        <v>24.1</v>
      </c>
      <c r="U260">
        <v>0</v>
      </c>
      <c r="V260">
        <v>49.9</v>
      </c>
      <c r="W260">
        <v>2713</v>
      </c>
      <c r="X260">
        <v>65.7</v>
      </c>
      <c r="Y260">
        <v>94.8</v>
      </c>
      <c r="Z260">
        <v>0</v>
      </c>
      <c r="AA260">
        <v>0</v>
      </c>
      <c r="AB260">
        <v>0</v>
      </c>
      <c r="AC260">
        <v>0</v>
      </c>
    </row>
    <row r="261" spans="1:29">
      <c r="A261">
        <v>824</v>
      </c>
      <c r="B261" t="s">
        <v>3706</v>
      </c>
      <c r="C261" t="s">
        <v>834</v>
      </c>
      <c r="D261" t="s">
        <v>3707</v>
      </c>
      <c r="E261" t="s">
        <v>3708</v>
      </c>
      <c r="F261" s="42">
        <v>43821</v>
      </c>
      <c r="G261">
        <v>2019</v>
      </c>
      <c r="H261">
        <v>12</v>
      </c>
      <c r="I261">
        <v>51</v>
      </c>
      <c r="J261">
        <v>20.59</v>
      </c>
      <c r="K261">
        <v>78.959999999999994</v>
      </c>
      <c r="L261">
        <v>1380</v>
      </c>
      <c r="M261" s="47">
        <v>10.75</v>
      </c>
      <c r="N261" s="47">
        <v>88.5</v>
      </c>
      <c r="O261" s="47">
        <v>113.3</v>
      </c>
      <c r="P261" s="47">
        <v>169</v>
      </c>
      <c r="Q261" s="47">
        <v>94.9</v>
      </c>
      <c r="R261">
        <v>35.1</v>
      </c>
      <c r="S261">
        <v>6.2</v>
      </c>
      <c r="T261">
        <v>25.3</v>
      </c>
      <c r="U261">
        <v>0</v>
      </c>
      <c r="V261">
        <v>52.5</v>
      </c>
      <c r="W261">
        <v>2713</v>
      </c>
      <c r="X261">
        <v>71.599999999999994</v>
      </c>
      <c r="Y261">
        <v>95.3</v>
      </c>
      <c r="Z261">
        <v>0</v>
      </c>
      <c r="AA261">
        <v>0</v>
      </c>
      <c r="AB261">
        <v>0</v>
      </c>
      <c r="AC261">
        <v>0</v>
      </c>
    </row>
    <row r="262" spans="1:29">
      <c r="A262">
        <v>825</v>
      </c>
      <c r="B262" t="s">
        <v>3706</v>
      </c>
      <c r="C262" t="s">
        <v>834</v>
      </c>
      <c r="D262" t="s">
        <v>3707</v>
      </c>
      <c r="E262" t="s">
        <v>3708</v>
      </c>
      <c r="F262" s="42">
        <v>43828</v>
      </c>
      <c r="G262">
        <v>2019</v>
      </c>
      <c r="H262">
        <v>12</v>
      </c>
      <c r="I262">
        <v>52</v>
      </c>
      <c r="J262">
        <v>20.59</v>
      </c>
      <c r="K262">
        <v>78.959999999999994</v>
      </c>
      <c r="L262">
        <v>1380</v>
      </c>
      <c r="M262" s="47">
        <v>10.43</v>
      </c>
      <c r="N262" s="47">
        <v>57.6</v>
      </c>
      <c r="O262" s="47">
        <v>132.9</v>
      </c>
      <c r="P262" s="47">
        <v>176</v>
      </c>
      <c r="Q262" s="47">
        <v>93.8</v>
      </c>
      <c r="R262">
        <v>29.6</v>
      </c>
      <c r="S262">
        <v>8.5</v>
      </c>
      <c r="T262">
        <v>25.9</v>
      </c>
      <c r="U262">
        <v>0</v>
      </c>
      <c r="V262">
        <v>48.2</v>
      </c>
      <c r="W262">
        <v>2713</v>
      </c>
      <c r="X262">
        <v>65.2</v>
      </c>
      <c r="Y262">
        <v>84</v>
      </c>
      <c r="Z262">
        <v>0</v>
      </c>
      <c r="AA262">
        <v>0</v>
      </c>
      <c r="AB262">
        <v>0</v>
      </c>
      <c r="AC262">
        <v>0</v>
      </c>
    </row>
    <row r="263" spans="1:29">
      <c r="A263">
        <v>826</v>
      </c>
      <c r="B263" t="s">
        <v>3706</v>
      </c>
      <c r="C263" t="s">
        <v>834</v>
      </c>
      <c r="D263" t="s">
        <v>3707</v>
      </c>
      <c r="E263" t="s">
        <v>3708</v>
      </c>
      <c r="F263" s="42">
        <v>43835</v>
      </c>
      <c r="G263">
        <v>2020</v>
      </c>
      <c r="H263">
        <v>1</v>
      </c>
      <c r="I263">
        <v>1</v>
      </c>
      <c r="J263">
        <v>20.59</v>
      </c>
      <c r="K263">
        <v>78.959999999999994</v>
      </c>
      <c r="L263">
        <v>1380</v>
      </c>
      <c r="M263" s="47">
        <v>13.07</v>
      </c>
      <c r="N263" s="47">
        <v>127.6</v>
      </c>
      <c r="O263" s="47">
        <v>61.4</v>
      </c>
      <c r="P263" s="47">
        <v>112</v>
      </c>
      <c r="Q263" s="47">
        <v>80.3</v>
      </c>
      <c r="R263">
        <v>32.1</v>
      </c>
      <c r="S263">
        <v>2.9</v>
      </c>
      <c r="T263">
        <v>26.7</v>
      </c>
      <c r="U263">
        <v>0</v>
      </c>
      <c r="V263">
        <v>48.6</v>
      </c>
      <c r="W263">
        <v>2717</v>
      </c>
      <c r="X263">
        <v>74.599999999999994</v>
      </c>
      <c r="Y263">
        <v>89.6</v>
      </c>
      <c r="Z263">
        <v>0</v>
      </c>
      <c r="AA263">
        <v>0</v>
      </c>
      <c r="AB263">
        <v>0</v>
      </c>
      <c r="AC263">
        <v>0</v>
      </c>
    </row>
    <row r="264" spans="1:29">
      <c r="A264">
        <v>827</v>
      </c>
      <c r="B264" t="s">
        <v>3706</v>
      </c>
      <c r="C264" t="s">
        <v>834</v>
      </c>
      <c r="D264" t="s">
        <v>3707</v>
      </c>
      <c r="E264" t="s">
        <v>3708</v>
      </c>
      <c r="F264" s="42">
        <v>43842</v>
      </c>
      <c r="G264">
        <v>2020</v>
      </c>
      <c r="H264">
        <v>1</v>
      </c>
      <c r="I264">
        <v>2</v>
      </c>
      <c r="J264">
        <v>20.59</v>
      </c>
      <c r="K264">
        <v>78.959999999999994</v>
      </c>
      <c r="L264">
        <v>1380</v>
      </c>
      <c r="M264" s="47">
        <v>11.94</v>
      </c>
      <c r="N264" s="47">
        <v>57</v>
      </c>
      <c r="O264" s="47">
        <v>136.4</v>
      </c>
      <c r="P264" s="47">
        <v>199</v>
      </c>
      <c r="Q264" s="47">
        <v>89.2</v>
      </c>
      <c r="R264">
        <v>27.6</v>
      </c>
      <c r="S264">
        <v>10.4</v>
      </c>
      <c r="T264">
        <v>31.7</v>
      </c>
      <c r="U264">
        <v>0</v>
      </c>
      <c r="V264">
        <v>56.6</v>
      </c>
      <c r="W264">
        <v>2717</v>
      </c>
      <c r="X264">
        <v>60.3</v>
      </c>
      <c r="Y264">
        <v>100</v>
      </c>
      <c r="Z264">
        <v>0</v>
      </c>
      <c r="AA264">
        <v>0</v>
      </c>
      <c r="AB264">
        <v>0</v>
      </c>
      <c r="AC264">
        <v>0</v>
      </c>
    </row>
    <row r="265" spans="1:29">
      <c r="A265">
        <v>828</v>
      </c>
      <c r="B265" t="s">
        <v>3706</v>
      </c>
      <c r="C265" t="s">
        <v>834</v>
      </c>
      <c r="D265" t="s">
        <v>3707</v>
      </c>
      <c r="E265" t="s">
        <v>3708</v>
      </c>
      <c r="F265" s="42">
        <v>43849</v>
      </c>
      <c r="G265">
        <v>2020</v>
      </c>
      <c r="H265">
        <v>1</v>
      </c>
      <c r="I265">
        <v>3</v>
      </c>
      <c r="J265">
        <v>20.59</v>
      </c>
      <c r="K265">
        <v>78.959999999999994</v>
      </c>
      <c r="L265">
        <v>1380</v>
      </c>
      <c r="M265" s="47">
        <v>15.69</v>
      </c>
      <c r="N265" s="47">
        <v>121.7</v>
      </c>
      <c r="O265" s="47">
        <v>93</v>
      </c>
      <c r="P265" s="47">
        <v>138</v>
      </c>
      <c r="Q265" s="47">
        <v>86.8</v>
      </c>
      <c r="R265">
        <v>29</v>
      </c>
      <c r="S265">
        <v>1.4</v>
      </c>
      <c r="T265">
        <v>23.4</v>
      </c>
      <c r="U265">
        <v>9.4</v>
      </c>
      <c r="V265">
        <v>52.6</v>
      </c>
      <c r="W265">
        <v>2717</v>
      </c>
      <c r="X265">
        <v>72.599999999999994</v>
      </c>
      <c r="Y265">
        <v>91.3</v>
      </c>
      <c r="Z265">
        <v>0</v>
      </c>
      <c r="AA265">
        <v>0</v>
      </c>
      <c r="AB265">
        <v>0</v>
      </c>
      <c r="AC265">
        <v>0</v>
      </c>
    </row>
    <row r="266" spans="1:29">
      <c r="A266">
        <v>829</v>
      </c>
      <c r="B266" t="s">
        <v>3706</v>
      </c>
      <c r="C266" t="s">
        <v>834</v>
      </c>
      <c r="D266" t="s">
        <v>3707</v>
      </c>
      <c r="E266" t="s">
        <v>3708</v>
      </c>
      <c r="F266" s="42">
        <v>43856</v>
      </c>
      <c r="G266">
        <v>2020</v>
      </c>
      <c r="H266">
        <v>1</v>
      </c>
      <c r="I266">
        <v>4</v>
      </c>
      <c r="J266">
        <v>20.59</v>
      </c>
      <c r="K266">
        <v>78.959999999999994</v>
      </c>
      <c r="L266">
        <v>1380</v>
      </c>
      <c r="M266" s="47">
        <v>15.49</v>
      </c>
      <c r="N266" s="47">
        <v>0</v>
      </c>
      <c r="O266" s="47">
        <v>108.8</v>
      </c>
      <c r="P266" s="47">
        <v>161</v>
      </c>
      <c r="Q266" s="47">
        <v>84</v>
      </c>
      <c r="R266">
        <v>37</v>
      </c>
      <c r="S266">
        <v>3</v>
      </c>
      <c r="T266">
        <v>23.2</v>
      </c>
      <c r="U266">
        <v>9.5</v>
      </c>
      <c r="V266">
        <v>48.6</v>
      </c>
      <c r="W266">
        <v>2717</v>
      </c>
      <c r="X266">
        <v>66.2</v>
      </c>
      <c r="Y266">
        <v>90.7</v>
      </c>
      <c r="Z266">
        <v>0</v>
      </c>
      <c r="AA266">
        <v>0</v>
      </c>
      <c r="AB266">
        <v>0</v>
      </c>
      <c r="AC266">
        <v>0</v>
      </c>
    </row>
    <row r="267" spans="1:29">
      <c r="A267">
        <v>830</v>
      </c>
      <c r="B267" t="s">
        <v>3706</v>
      </c>
      <c r="C267" t="s">
        <v>834</v>
      </c>
      <c r="D267" t="s">
        <v>3707</v>
      </c>
      <c r="E267" t="s">
        <v>3708</v>
      </c>
      <c r="F267" s="42">
        <v>43863</v>
      </c>
      <c r="G267">
        <v>2020</v>
      </c>
      <c r="H267">
        <v>2</v>
      </c>
      <c r="I267">
        <v>5</v>
      </c>
      <c r="J267">
        <v>20.59</v>
      </c>
      <c r="K267">
        <v>78.959999999999994</v>
      </c>
      <c r="L267">
        <v>1380</v>
      </c>
      <c r="M267" s="47">
        <v>16.57</v>
      </c>
      <c r="N267" s="47">
        <v>90.3</v>
      </c>
      <c r="O267" s="47">
        <v>121.7</v>
      </c>
      <c r="P267" s="47">
        <v>153</v>
      </c>
      <c r="Q267" s="47">
        <v>72.2</v>
      </c>
      <c r="R267">
        <v>20.8</v>
      </c>
      <c r="S267">
        <v>1.5</v>
      </c>
      <c r="T267">
        <v>34.299999999999997</v>
      </c>
      <c r="U267">
        <v>7.8</v>
      </c>
      <c r="V267">
        <v>52.6</v>
      </c>
      <c r="W267">
        <v>2721</v>
      </c>
      <c r="X267">
        <v>66.400000000000006</v>
      </c>
      <c r="Y267">
        <v>93.9</v>
      </c>
      <c r="Z267">
        <v>0</v>
      </c>
      <c r="AA267">
        <v>0</v>
      </c>
      <c r="AB267">
        <v>0</v>
      </c>
      <c r="AC267">
        <v>0</v>
      </c>
    </row>
    <row r="268" spans="1:29">
      <c r="A268">
        <v>831</v>
      </c>
      <c r="B268" t="s">
        <v>3706</v>
      </c>
      <c r="C268" t="s">
        <v>834</v>
      </c>
      <c r="D268" t="s">
        <v>3707</v>
      </c>
      <c r="E268" t="s">
        <v>3708</v>
      </c>
      <c r="F268" s="42">
        <v>43870</v>
      </c>
      <c r="G268">
        <v>2020</v>
      </c>
      <c r="H268">
        <v>2</v>
      </c>
      <c r="I268">
        <v>6</v>
      </c>
      <c r="J268">
        <v>20.59</v>
      </c>
      <c r="K268">
        <v>78.959999999999994</v>
      </c>
      <c r="L268">
        <v>1380</v>
      </c>
      <c r="M268" s="47">
        <v>15.39</v>
      </c>
      <c r="N268" s="47">
        <v>113.7</v>
      </c>
      <c r="O268" s="47">
        <v>107.3</v>
      </c>
      <c r="P268" s="47">
        <v>168</v>
      </c>
      <c r="Q268" s="47">
        <v>87.1</v>
      </c>
      <c r="R268">
        <v>33.700000000000003</v>
      </c>
      <c r="S268">
        <v>11.3</v>
      </c>
      <c r="T268">
        <v>23.6</v>
      </c>
      <c r="U268">
        <v>10.3</v>
      </c>
      <c r="V268">
        <v>55.5</v>
      </c>
      <c r="W268">
        <v>2721</v>
      </c>
      <c r="X268">
        <v>67.599999999999994</v>
      </c>
      <c r="Y268">
        <v>86.7</v>
      </c>
      <c r="Z268">
        <v>0</v>
      </c>
      <c r="AA268">
        <v>0</v>
      </c>
      <c r="AB268">
        <v>0</v>
      </c>
      <c r="AC268">
        <v>0</v>
      </c>
    </row>
    <row r="269" spans="1:29">
      <c r="A269">
        <v>832</v>
      </c>
      <c r="B269" t="s">
        <v>3706</v>
      </c>
      <c r="C269" t="s">
        <v>834</v>
      </c>
      <c r="D269" t="s">
        <v>3707</v>
      </c>
      <c r="E269" t="s">
        <v>3708</v>
      </c>
      <c r="F269" s="42">
        <v>43877</v>
      </c>
      <c r="G269">
        <v>2020</v>
      </c>
      <c r="H269">
        <v>2</v>
      </c>
      <c r="I269">
        <v>7</v>
      </c>
      <c r="J269">
        <v>20.59</v>
      </c>
      <c r="K269">
        <v>78.959999999999994</v>
      </c>
      <c r="L269">
        <v>1380</v>
      </c>
      <c r="M269" s="47">
        <v>18.32</v>
      </c>
      <c r="N269" s="47">
        <v>117.5</v>
      </c>
      <c r="O269" s="47">
        <v>164.4</v>
      </c>
      <c r="P269" s="47">
        <v>269</v>
      </c>
      <c r="Q269" s="47">
        <v>96.7</v>
      </c>
      <c r="R269">
        <v>30.5</v>
      </c>
      <c r="S269">
        <v>5.9</v>
      </c>
      <c r="T269">
        <v>22.1</v>
      </c>
      <c r="U269">
        <v>12.3</v>
      </c>
      <c r="V269">
        <v>50.4</v>
      </c>
      <c r="W269">
        <v>2721</v>
      </c>
      <c r="X269">
        <v>69.3</v>
      </c>
      <c r="Y269">
        <v>89.5</v>
      </c>
      <c r="Z269">
        <v>0</v>
      </c>
      <c r="AA269">
        <v>0</v>
      </c>
      <c r="AB269">
        <v>0</v>
      </c>
      <c r="AC269">
        <v>0</v>
      </c>
    </row>
    <row r="270" spans="1:29">
      <c r="A270">
        <v>833</v>
      </c>
      <c r="B270" t="s">
        <v>3706</v>
      </c>
      <c r="C270" t="s">
        <v>834</v>
      </c>
      <c r="D270" t="s">
        <v>3707</v>
      </c>
      <c r="E270" t="s">
        <v>3708</v>
      </c>
      <c r="F270" s="42">
        <v>43884</v>
      </c>
      <c r="G270">
        <v>2020</v>
      </c>
      <c r="H270">
        <v>2</v>
      </c>
      <c r="I270">
        <v>8</v>
      </c>
      <c r="J270">
        <v>20.59</v>
      </c>
      <c r="K270">
        <v>78.959999999999994</v>
      </c>
      <c r="L270">
        <v>1380</v>
      </c>
      <c r="M270" s="47">
        <v>16.53</v>
      </c>
      <c r="N270" s="47">
        <v>117</v>
      </c>
      <c r="O270" s="47">
        <v>99.8</v>
      </c>
      <c r="P270" s="47">
        <v>147</v>
      </c>
      <c r="Q270" s="47">
        <v>91.3</v>
      </c>
      <c r="R270">
        <v>28.8</v>
      </c>
      <c r="S270">
        <v>5.7</v>
      </c>
      <c r="T270">
        <v>31.5</v>
      </c>
      <c r="U270">
        <v>7.4</v>
      </c>
      <c r="V270">
        <v>53.5</v>
      </c>
      <c r="W270">
        <v>2721</v>
      </c>
      <c r="X270">
        <v>71.099999999999994</v>
      </c>
      <c r="Y270">
        <v>89.5</v>
      </c>
      <c r="Z270">
        <v>0</v>
      </c>
      <c r="AA270">
        <v>0</v>
      </c>
      <c r="AB270">
        <v>0</v>
      </c>
      <c r="AC270">
        <v>0</v>
      </c>
    </row>
    <row r="271" spans="1:29">
      <c r="A271">
        <v>834</v>
      </c>
      <c r="B271" t="s">
        <v>3706</v>
      </c>
      <c r="C271" t="s">
        <v>834</v>
      </c>
      <c r="D271" t="s">
        <v>3707</v>
      </c>
      <c r="E271" t="s">
        <v>3708</v>
      </c>
      <c r="F271" s="42">
        <v>43891</v>
      </c>
      <c r="G271">
        <v>2020</v>
      </c>
      <c r="H271">
        <v>3</v>
      </c>
      <c r="I271">
        <v>9</v>
      </c>
      <c r="J271">
        <v>20.59</v>
      </c>
      <c r="K271">
        <v>78.959999999999994</v>
      </c>
      <c r="L271">
        <v>1380</v>
      </c>
      <c r="M271" s="47">
        <v>19.18</v>
      </c>
      <c r="N271" s="47">
        <v>111.6</v>
      </c>
      <c r="O271" s="47">
        <v>90.1</v>
      </c>
      <c r="P271" s="47">
        <v>144</v>
      </c>
      <c r="Q271" s="47">
        <v>51.7</v>
      </c>
      <c r="R271">
        <v>35.299999999999997</v>
      </c>
      <c r="S271">
        <v>3.6</v>
      </c>
      <c r="T271">
        <v>19.7</v>
      </c>
      <c r="U271">
        <v>18.3</v>
      </c>
      <c r="V271">
        <v>45.7</v>
      </c>
      <c r="W271">
        <v>2725</v>
      </c>
      <c r="X271">
        <v>66.599999999999994</v>
      </c>
      <c r="Y271">
        <v>89.7</v>
      </c>
      <c r="Z271">
        <v>1</v>
      </c>
      <c r="AA271">
        <v>0</v>
      </c>
      <c r="AB271">
        <v>0</v>
      </c>
      <c r="AC271">
        <v>1</v>
      </c>
    </row>
    <row r="272" spans="1:29">
      <c r="A272">
        <v>835</v>
      </c>
      <c r="B272" t="s">
        <v>3706</v>
      </c>
      <c r="C272" t="s">
        <v>834</v>
      </c>
      <c r="D272" t="s">
        <v>3707</v>
      </c>
      <c r="E272" t="s">
        <v>3708</v>
      </c>
      <c r="F272" s="42">
        <v>43898</v>
      </c>
      <c r="G272">
        <v>2020</v>
      </c>
      <c r="H272">
        <v>3</v>
      </c>
      <c r="I272">
        <v>10</v>
      </c>
      <c r="J272">
        <v>20.59</v>
      </c>
      <c r="K272">
        <v>78.959999999999994</v>
      </c>
      <c r="L272">
        <v>1380</v>
      </c>
      <c r="M272" s="47">
        <v>20.75</v>
      </c>
      <c r="N272" s="47">
        <v>125.3</v>
      </c>
      <c r="O272" s="47">
        <v>115.2</v>
      </c>
      <c r="P272" s="47">
        <v>201</v>
      </c>
      <c r="Q272" s="47">
        <v>81.599999999999994</v>
      </c>
      <c r="R272">
        <v>31.8</v>
      </c>
      <c r="S272">
        <v>42.6</v>
      </c>
      <c r="T272">
        <v>28.6</v>
      </c>
      <c r="U272">
        <v>28.1</v>
      </c>
      <c r="V272">
        <v>51.1</v>
      </c>
      <c r="W272">
        <v>2725</v>
      </c>
      <c r="X272">
        <v>78.900000000000006</v>
      </c>
      <c r="Y272">
        <v>90</v>
      </c>
      <c r="Z272">
        <v>1</v>
      </c>
      <c r="AA272">
        <v>0</v>
      </c>
      <c r="AB272">
        <v>0</v>
      </c>
      <c r="AC272">
        <v>1</v>
      </c>
    </row>
    <row r="273" spans="1:29">
      <c r="A273">
        <v>836</v>
      </c>
      <c r="B273" t="s">
        <v>3706</v>
      </c>
      <c r="C273" t="s">
        <v>834</v>
      </c>
      <c r="D273" t="s">
        <v>3707</v>
      </c>
      <c r="E273" t="s">
        <v>3708</v>
      </c>
      <c r="F273" s="42">
        <v>43905</v>
      </c>
      <c r="G273">
        <v>2020</v>
      </c>
      <c r="H273">
        <v>3</v>
      </c>
      <c r="I273">
        <v>11</v>
      </c>
      <c r="J273">
        <v>20.59</v>
      </c>
      <c r="K273">
        <v>78.959999999999994</v>
      </c>
      <c r="L273">
        <v>1380</v>
      </c>
      <c r="M273" s="47">
        <v>18.48</v>
      </c>
      <c r="N273" s="47">
        <v>108.3</v>
      </c>
      <c r="O273" s="47">
        <v>85.2</v>
      </c>
      <c r="P273" s="47">
        <v>119</v>
      </c>
      <c r="Q273" s="47">
        <v>67.900000000000006</v>
      </c>
      <c r="R273">
        <v>32.200000000000003</v>
      </c>
      <c r="S273">
        <v>9.9</v>
      </c>
      <c r="T273">
        <v>19.399999999999999</v>
      </c>
      <c r="U273">
        <v>19</v>
      </c>
      <c r="V273">
        <v>51</v>
      </c>
      <c r="W273">
        <v>2725</v>
      </c>
      <c r="X273">
        <v>68.3</v>
      </c>
      <c r="Y273">
        <v>86.7</v>
      </c>
      <c r="Z273">
        <v>0</v>
      </c>
      <c r="AA273">
        <v>0</v>
      </c>
      <c r="AB273">
        <v>0</v>
      </c>
      <c r="AC273">
        <v>0</v>
      </c>
    </row>
    <row r="274" spans="1:29">
      <c r="A274">
        <v>837</v>
      </c>
      <c r="B274" t="s">
        <v>3706</v>
      </c>
      <c r="C274" t="s">
        <v>834</v>
      </c>
      <c r="D274" t="s">
        <v>3707</v>
      </c>
      <c r="E274" t="s">
        <v>3708</v>
      </c>
      <c r="F274" s="42">
        <v>43912</v>
      </c>
      <c r="G274">
        <v>2020</v>
      </c>
      <c r="H274">
        <v>3</v>
      </c>
      <c r="I274">
        <v>12</v>
      </c>
      <c r="J274">
        <v>20.59</v>
      </c>
      <c r="K274">
        <v>78.959999999999994</v>
      </c>
      <c r="L274">
        <v>1380</v>
      </c>
      <c r="M274" s="47">
        <v>20.76</v>
      </c>
      <c r="N274" s="47">
        <v>126.1</v>
      </c>
      <c r="O274" s="47">
        <v>95.7</v>
      </c>
      <c r="P274" s="47">
        <v>122</v>
      </c>
      <c r="Q274" s="47">
        <v>71.599999999999994</v>
      </c>
      <c r="R274">
        <v>27.6</v>
      </c>
      <c r="S274">
        <v>24.3</v>
      </c>
      <c r="T274">
        <v>25.5</v>
      </c>
      <c r="U274">
        <v>26.7</v>
      </c>
      <c r="V274">
        <v>48.9</v>
      </c>
      <c r="W274">
        <v>2725</v>
      </c>
      <c r="X274">
        <v>59.7</v>
      </c>
      <c r="Y274">
        <v>87.6</v>
      </c>
      <c r="Z274">
        <v>1</v>
      </c>
      <c r="AA274">
        <v>0</v>
      </c>
      <c r="AB274">
        <v>0</v>
      </c>
      <c r="AC274">
        <v>1</v>
      </c>
    </row>
    <row r="275" spans="1:29">
      <c r="A275">
        <v>838</v>
      </c>
      <c r="B275" t="s">
        <v>3706</v>
      </c>
      <c r="C275" t="s">
        <v>834</v>
      </c>
      <c r="D275" t="s">
        <v>3707</v>
      </c>
      <c r="E275" t="s">
        <v>3708</v>
      </c>
      <c r="F275" s="42">
        <v>43919</v>
      </c>
      <c r="G275">
        <v>2020</v>
      </c>
      <c r="H275">
        <v>3</v>
      </c>
      <c r="I275">
        <v>13</v>
      </c>
      <c r="J275">
        <v>20.59</v>
      </c>
      <c r="K275">
        <v>78.959999999999994</v>
      </c>
      <c r="L275">
        <v>1380</v>
      </c>
      <c r="M275" s="47">
        <v>20.170000000000002</v>
      </c>
      <c r="N275" s="47">
        <v>110.6</v>
      </c>
      <c r="O275" s="47">
        <v>94.7</v>
      </c>
      <c r="P275" s="47">
        <v>126</v>
      </c>
      <c r="Q275" s="47">
        <v>69.900000000000006</v>
      </c>
      <c r="R275">
        <v>20.8</v>
      </c>
      <c r="S275">
        <v>30</v>
      </c>
      <c r="T275">
        <v>20.7</v>
      </c>
      <c r="U275">
        <v>19.600000000000001</v>
      </c>
      <c r="V275">
        <v>47.4</v>
      </c>
      <c r="W275">
        <v>2725</v>
      </c>
      <c r="X275">
        <v>72</v>
      </c>
      <c r="Y275">
        <v>89.6</v>
      </c>
      <c r="Z275">
        <v>0</v>
      </c>
      <c r="AA275">
        <v>0</v>
      </c>
      <c r="AB275">
        <v>0</v>
      </c>
      <c r="AC275">
        <v>0</v>
      </c>
    </row>
    <row r="276" spans="1:29">
      <c r="A276">
        <v>839</v>
      </c>
      <c r="B276" t="s">
        <v>3706</v>
      </c>
      <c r="C276" t="s">
        <v>834</v>
      </c>
      <c r="D276" t="s">
        <v>3707</v>
      </c>
      <c r="E276" t="s">
        <v>3708</v>
      </c>
      <c r="F276" s="42">
        <v>43926</v>
      </c>
      <c r="G276">
        <v>2020</v>
      </c>
      <c r="H276">
        <v>4</v>
      </c>
      <c r="I276">
        <v>14</v>
      </c>
      <c r="J276">
        <v>20.59</v>
      </c>
      <c r="K276">
        <v>78.959999999999994</v>
      </c>
      <c r="L276">
        <v>1380</v>
      </c>
      <c r="M276" s="47">
        <v>21.49</v>
      </c>
      <c r="N276" s="47">
        <v>124.1</v>
      </c>
      <c r="O276" s="47">
        <v>135.30000000000001</v>
      </c>
      <c r="P276" s="47">
        <v>205</v>
      </c>
      <c r="Q276" s="47">
        <v>103.3</v>
      </c>
      <c r="R276">
        <v>32.799999999999997</v>
      </c>
      <c r="S276">
        <v>32.299999999999997</v>
      </c>
      <c r="T276">
        <v>26.8</v>
      </c>
      <c r="U276">
        <v>43.4</v>
      </c>
      <c r="V276">
        <v>45.6</v>
      </c>
      <c r="W276">
        <v>2729</v>
      </c>
      <c r="X276">
        <v>71</v>
      </c>
      <c r="Y276">
        <v>95.5</v>
      </c>
      <c r="Z276">
        <v>3</v>
      </c>
      <c r="AA276">
        <v>0</v>
      </c>
      <c r="AB276">
        <v>0</v>
      </c>
      <c r="AC276">
        <v>3</v>
      </c>
    </row>
    <row r="277" spans="1:29">
      <c r="A277">
        <v>840</v>
      </c>
      <c r="B277" t="s">
        <v>3706</v>
      </c>
      <c r="C277" t="s">
        <v>834</v>
      </c>
      <c r="D277" t="s">
        <v>3707</v>
      </c>
      <c r="E277" t="s">
        <v>3708</v>
      </c>
      <c r="F277" s="42">
        <v>43933</v>
      </c>
      <c r="G277">
        <v>2020</v>
      </c>
      <c r="H277">
        <v>4</v>
      </c>
      <c r="I277">
        <v>15</v>
      </c>
      <c r="J277">
        <v>20.59</v>
      </c>
      <c r="K277">
        <v>78.959999999999994</v>
      </c>
      <c r="L277">
        <v>1380</v>
      </c>
      <c r="M277" s="47">
        <v>18.64</v>
      </c>
      <c r="N277" s="47">
        <v>97.5</v>
      </c>
      <c r="O277" s="47">
        <v>120.3</v>
      </c>
      <c r="P277" s="47">
        <v>181</v>
      </c>
      <c r="Q277" s="47">
        <v>79.2</v>
      </c>
      <c r="R277">
        <v>30.6</v>
      </c>
      <c r="S277">
        <v>5.4</v>
      </c>
      <c r="T277">
        <v>32.4</v>
      </c>
      <c r="U277">
        <v>18.100000000000001</v>
      </c>
      <c r="V277">
        <v>43.8</v>
      </c>
      <c r="W277">
        <v>2729</v>
      </c>
      <c r="X277">
        <v>72.3</v>
      </c>
      <c r="Y277">
        <v>98.8</v>
      </c>
      <c r="Z277">
        <v>0</v>
      </c>
      <c r="AA277">
        <v>0</v>
      </c>
      <c r="AB277">
        <v>0</v>
      </c>
      <c r="AC277">
        <v>0</v>
      </c>
    </row>
    <row r="278" spans="1:29">
      <c r="A278">
        <v>841</v>
      </c>
      <c r="B278" t="s">
        <v>3706</v>
      </c>
      <c r="C278" t="s">
        <v>834</v>
      </c>
      <c r="D278" t="s">
        <v>3707</v>
      </c>
      <c r="E278" t="s">
        <v>3708</v>
      </c>
      <c r="F278" s="42">
        <v>43940</v>
      </c>
      <c r="G278">
        <v>2020</v>
      </c>
      <c r="H278">
        <v>4</v>
      </c>
      <c r="I278">
        <v>16</v>
      </c>
      <c r="J278">
        <v>20.59</v>
      </c>
      <c r="K278">
        <v>78.959999999999994</v>
      </c>
      <c r="L278">
        <v>1380</v>
      </c>
      <c r="M278" s="47">
        <v>21.27</v>
      </c>
      <c r="N278" s="47">
        <v>134.4</v>
      </c>
      <c r="O278" s="47">
        <v>59.8</v>
      </c>
      <c r="P278" s="47">
        <v>95</v>
      </c>
      <c r="Q278" s="47">
        <v>70.8</v>
      </c>
      <c r="R278">
        <v>45.1</v>
      </c>
      <c r="S278">
        <v>41.7</v>
      </c>
      <c r="T278">
        <v>23.8</v>
      </c>
      <c r="U278">
        <v>21.2</v>
      </c>
      <c r="V278">
        <v>50</v>
      </c>
      <c r="W278">
        <v>2729</v>
      </c>
      <c r="X278">
        <v>73.3</v>
      </c>
      <c r="Y278">
        <v>94.9</v>
      </c>
      <c r="Z278">
        <v>1</v>
      </c>
      <c r="AA278">
        <v>0</v>
      </c>
      <c r="AB278">
        <v>0</v>
      </c>
      <c r="AC278">
        <v>1</v>
      </c>
    </row>
    <row r="279" spans="1:29">
      <c r="A279">
        <v>842</v>
      </c>
      <c r="B279" t="s">
        <v>3706</v>
      </c>
      <c r="C279" t="s">
        <v>834</v>
      </c>
      <c r="D279" t="s">
        <v>3707</v>
      </c>
      <c r="E279" t="s">
        <v>3708</v>
      </c>
      <c r="F279" s="42">
        <v>43947</v>
      </c>
      <c r="G279">
        <v>2020</v>
      </c>
      <c r="H279">
        <v>4</v>
      </c>
      <c r="I279">
        <v>17</v>
      </c>
      <c r="J279">
        <v>20.59</v>
      </c>
      <c r="K279">
        <v>78.959999999999994</v>
      </c>
      <c r="L279">
        <v>1380</v>
      </c>
      <c r="M279" s="47">
        <v>18.86</v>
      </c>
      <c r="N279" s="47">
        <v>89.5</v>
      </c>
      <c r="O279" s="47">
        <v>69.900000000000006</v>
      </c>
      <c r="P279" s="47">
        <v>124</v>
      </c>
      <c r="Q279" s="47">
        <v>63.3</v>
      </c>
      <c r="R279">
        <v>24.9</v>
      </c>
      <c r="S279">
        <v>5.7</v>
      </c>
      <c r="T279">
        <v>23.8</v>
      </c>
      <c r="U279">
        <v>6.9</v>
      </c>
      <c r="V279">
        <v>52.8</v>
      </c>
      <c r="W279">
        <v>2729</v>
      </c>
      <c r="X279">
        <v>61.6</v>
      </c>
      <c r="Y279">
        <v>89.9</v>
      </c>
      <c r="Z279">
        <v>0</v>
      </c>
      <c r="AA279">
        <v>0</v>
      </c>
      <c r="AB279">
        <v>0</v>
      </c>
      <c r="AC279">
        <v>0</v>
      </c>
    </row>
    <row r="280" spans="1:29">
      <c r="A280">
        <v>843</v>
      </c>
      <c r="B280" t="s">
        <v>3706</v>
      </c>
      <c r="C280" t="s">
        <v>834</v>
      </c>
      <c r="D280" t="s">
        <v>3707</v>
      </c>
      <c r="E280" t="s">
        <v>3708</v>
      </c>
      <c r="F280" s="42">
        <v>43954</v>
      </c>
      <c r="G280">
        <v>2020</v>
      </c>
      <c r="H280">
        <v>5</v>
      </c>
      <c r="I280">
        <v>18</v>
      </c>
      <c r="J280">
        <v>20.59</v>
      </c>
      <c r="K280">
        <v>78.959999999999994</v>
      </c>
      <c r="L280">
        <v>1380</v>
      </c>
      <c r="M280" s="47">
        <v>20.69</v>
      </c>
      <c r="N280" s="47">
        <v>128.19999999999999</v>
      </c>
      <c r="O280" s="47">
        <v>93.7</v>
      </c>
      <c r="P280" s="47">
        <v>123</v>
      </c>
      <c r="Q280" s="47">
        <v>73.099999999999994</v>
      </c>
      <c r="R280">
        <v>32.299999999999997</v>
      </c>
      <c r="S280">
        <v>29.6</v>
      </c>
      <c r="T280">
        <v>21.4</v>
      </c>
      <c r="U280">
        <v>20</v>
      </c>
      <c r="V280">
        <v>50.4</v>
      </c>
      <c r="W280">
        <v>2733</v>
      </c>
      <c r="X280">
        <v>63.6</v>
      </c>
      <c r="Y280">
        <v>84.5</v>
      </c>
      <c r="Z280">
        <v>0</v>
      </c>
      <c r="AA280">
        <v>0</v>
      </c>
      <c r="AB280">
        <v>0</v>
      </c>
      <c r="AC280">
        <v>0</v>
      </c>
    </row>
    <row r="281" spans="1:29">
      <c r="A281">
        <v>844</v>
      </c>
      <c r="B281" t="s">
        <v>3706</v>
      </c>
      <c r="C281" t="s">
        <v>834</v>
      </c>
      <c r="D281" t="s">
        <v>3707</v>
      </c>
      <c r="E281" t="s">
        <v>3708</v>
      </c>
      <c r="F281" s="42">
        <v>43961</v>
      </c>
      <c r="G281">
        <v>2020</v>
      </c>
      <c r="H281">
        <v>5</v>
      </c>
      <c r="I281">
        <v>19</v>
      </c>
      <c r="J281">
        <v>20.59</v>
      </c>
      <c r="K281">
        <v>78.959999999999994</v>
      </c>
      <c r="L281">
        <v>1380</v>
      </c>
      <c r="M281" s="47">
        <v>20.65</v>
      </c>
      <c r="N281" s="47">
        <v>104.3</v>
      </c>
      <c r="O281" s="47">
        <v>91.5</v>
      </c>
      <c r="P281" s="47">
        <v>152</v>
      </c>
      <c r="Q281" s="47">
        <v>88</v>
      </c>
      <c r="R281">
        <v>33.1</v>
      </c>
      <c r="S281">
        <v>29.6</v>
      </c>
      <c r="T281">
        <v>25.2</v>
      </c>
      <c r="U281">
        <v>20.399999999999999</v>
      </c>
      <c r="V281">
        <v>49.5</v>
      </c>
      <c r="W281">
        <v>2733</v>
      </c>
      <c r="X281">
        <v>68.7</v>
      </c>
      <c r="Y281">
        <v>87.5</v>
      </c>
      <c r="Z281">
        <v>1</v>
      </c>
      <c r="AA281">
        <v>0</v>
      </c>
      <c r="AB281">
        <v>0</v>
      </c>
      <c r="AC281">
        <v>1</v>
      </c>
    </row>
    <row r="282" spans="1:29">
      <c r="A282">
        <v>845</v>
      </c>
      <c r="B282" t="s">
        <v>3706</v>
      </c>
      <c r="C282" t="s">
        <v>834</v>
      </c>
      <c r="D282" t="s">
        <v>3707</v>
      </c>
      <c r="E282" t="s">
        <v>3708</v>
      </c>
      <c r="F282" s="42">
        <v>43968</v>
      </c>
      <c r="G282">
        <v>2020</v>
      </c>
      <c r="H282">
        <v>5</v>
      </c>
      <c r="I282">
        <v>20</v>
      </c>
      <c r="J282">
        <v>20.59</v>
      </c>
      <c r="K282">
        <v>78.959999999999994</v>
      </c>
      <c r="L282">
        <v>1380</v>
      </c>
      <c r="M282" s="47">
        <v>17.39</v>
      </c>
      <c r="N282" s="47">
        <v>132.30000000000001</v>
      </c>
      <c r="O282" s="47">
        <v>84.1</v>
      </c>
      <c r="P282" s="47">
        <v>114</v>
      </c>
      <c r="Q282" s="47">
        <v>82.3</v>
      </c>
      <c r="R282">
        <v>32.799999999999997</v>
      </c>
      <c r="S282">
        <v>3.9</v>
      </c>
      <c r="T282">
        <v>31.9</v>
      </c>
      <c r="U282">
        <v>6.7</v>
      </c>
      <c r="V282">
        <v>54.7</v>
      </c>
      <c r="W282">
        <v>2733</v>
      </c>
      <c r="X282">
        <v>60</v>
      </c>
      <c r="Y282">
        <v>86.4</v>
      </c>
      <c r="Z282">
        <v>0</v>
      </c>
      <c r="AA282">
        <v>0</v>
      </c>
      <c r="AB282">
        <v>0</v>
      </c>
      <c r="AC282">
        <v>0</v>
      </c>
    </row>
    <row r="283" spans="1:29">
      <c r="A283">
        <v>846</v>
      </c>
      <c r="B283" t="s">
        <v>3706</v>
      </c>
      <c r="C283" t="s">
        <v>834</v>
      </c>
      <c r="D283" t="s">
        <v>3707</v>
      </c>
      <c r="E283" t="s">
        <v>3708</v>
      </c>
      <c r="F283" s="42">
        <v>43975</v>
      </c>
      <c r="G283">
        <v>2020</v>
      </c>
      <c r="H283">
        <v>5</v>
      </c>
      <c r="I283">
        <v>21</v>
      </c>
      <c r="J283">
        <v>20.59</v>
      </c>
      <c r="K283">
        <v>78.959999999999994</v>
      </c>
      <c r="L283">
        <v>1380</v>
      </c>
      <c r="M283" s="47">
        <v>16.93</v>
      </c>
      <c r="N283" s="47">
        <v>104.9</v>
      </c>
      <c r="O283" s="47">
        <v>124.3</v>
      </c>
      <c r="P283" s="47">
        <v>185</v>
      </c>
      <c r="Q283" s="47">
        <v>93.2</v>
      </c>
      <c r="R283">
        <v>28.3</v>
      </c>
      <c r="S283">
        <v>6.8</v>
      </c>
      <c r="T283">
        <v>25.9</v>
      </c>
      <c r="U283">
        <v>6.6</v>
      </c>
      <c r="V283">
        <v>45.7</v>
      </c>
      <c r="W283">
        <v>2733</v>
      </c>
      <c r="X283">
        <v>71.3</v>
      </c>
      <c r="Y283">
        <v>87.2</v>
      </c>
      <c r="Z283">
        <v>0</v>
      </c>
      <c r="AA283">
        <v>0</v>
      </c>
      <c r="AB283">
        <v>0</v>
      </c>
      <c r="AC283">
        <v>0</v>
      </c>
    </row>
    <row r="284" spans="1:29">
      <c r="A284">
        <v>847</v>
      </c>
      <c r="B284" t="s">
        <v>3706</v>
      </c>
      <c r="C284" t="s">
        <v>834</v>
      </c>
      <c r="D284" t="s">
        <v>3707</v>
      </c>
      <c r="E284" t="s">
        <v>3708</v>
      </c>
      <c r="F284" s="42">
        <v>43982</v>
      </c>
      <c r="G284">
        <v>2020</v>
      </c>
      <c r="H284">
        <v>5</v>
      </c>
      <c r="I284">
        <v>22</v>
      </c>
      <c r="J284">
        <v>20.59</v>
      </c>
      <c r="K284">
        <v>78.959999999999994</v>
      </c>
      <c r="L284">
        <v>1380</v>
      </c>
      <c r="M284" s="47">
        <v>16.72</v>
      </c>
      <c r="N284" s="47">
        <v>118</v>
      </c>
      <c r="O284" s="47">
        <v>95.5</v>
      </c>
      <c r="P284" s="47">
        <v>165</v>
      </c>
      <c r="Q284" s="47">
        <v>75.3</v>
      </c>
      <c r="R284">
        <v>27.2</v>
      </c>
      <c r="S284">
        <v>0.6</v>
      </c>
      <c r="T284">
        <v>19.5</v>
      </c>
      <c r="U284">
        <v>0</v>
      </c>
      <c r="V284">
        <v>53.8</v>
      </c>
      <c r="W284">
        <v>2733</v>
      </c>
      <c r="X284">
        <v>75.400000000000006</v>
      </c>
      <c r="Y284">
        <v>87.7</v>
      </c>
      <c r="Z284">
        <v>0</v>
      </c>
      <c r="AA284">
        <v>0</v>
      </c>
      <c r="AB284">
        <v>0</v>
      </c>
      <c r="AC284">
        <v>0</v>
      </c>
    </row>
    <row r="285" spans="1:29">
      <c r="A285">
        <v>848</v>
      </c>
      <c r="B285" t="s">
        <v>3706</v>
      </c>
      <c r="C285" t="s">
        <v>834</v>
      </c>
      <c r="D285" t="s">
        <v>3707</v>
      </c>
      <c r="E285" t="s">
        <v>3708</v>
      </c>
      <c r="F285" s="42">
        <v>43989</v>
      </c>
      <c r="G285">
        <v>2020</v>
      </c>
      <c r="H285">
        <v>6</v>
      </c>
      <c r="I285">
        <v>23</v>
      </c>
      <c r="J285">
        <v>20.59</v>
      </c>
      <c r="K285">
        <v>78.959999999999994</v>
      </c>
      <c r="L285">
        <v>1380</v>
      </c>
      <c r="M285" s="47">
        <v>10.54</v>
      </c>
      <c r="N285" s="47">
        <v>93.7</v>
      </c>
      <c r="O285" s="47">
        <v>109.8</v>
      </c>
      <c r="P285" s="47">
        <v>149</v>
      </c>
      <c r="Q285" s="47">
        <v>88.2</v>
      </c>
      <c r="R285">
        <v>32.6</v>
      </c>
      <c r="S285">
        <v>1.4</v>
      </c>
      <c r="T285">
        <v>19</v>
      </c>
      <c r="U285">
        <v>0</v>
      </c>
      <c r="V285">
        <v>44.9</v>
      </c>
      <c r="W285">
        <v>2737</v>
      </c>
      <c r="X285">
        <v>71.900000000000006</v>
      </c>
      <c r="Y285">
        <v>86.8</v>
      </c>
      <c r="Z285">
        <v>0</v>
      </c>
      <c r="AA285">
        <v>0</v>
      </c>
      <c r="AB285">
        <v>0</v>
      </c>
      <c r="AC285">
        <v>0</v>
      </c>
    </row>
    <row r="286" spans="1:29">
      <c r="A286">
        <v>849</v>
      </c>
      <c r="B286" t="s">
        <v>3706</v>
      </c>
      <c r="C286" t="s">
        <v>834</v>
      </c>
      <c r="D286" t="s">
        <v>3707</v>
      </c>
      <c r="E286" t="s">
        <v>3708</v>
      </c>
      <c r="F286" s="42">
        <v>43996</v>
      </c>
      <c r="G286">
        <v>2020</v>
      </c>
      <c r="H286">
        <v>6</v>
      </c>
      <c r="I286">
        <v>24</v>
      </c>
      <c r="J286">
        <v>20.59</v>
      </c>
      <c r="K286">
        <v>78.959999999999994</v>
      </c>
      <c r="L286">
        <v>1380</v>
      </c>
      <c r="M286" s="47">
        <v>15.74</v>
      </c>
      <c r="N286" s="47">
        <v>131.1</v>
      </c>
      <c r="O286" s="47">
        <v>143.4</v>
      </c>
      <c r="P286" s="47">
        <v>195</v>
      </c>
      <c r="Q286" s="47">
        <v>103.6</v>
      </c>
      <c r="R286">
        <v>26.9</v>
      </c>
      <c r="S286">
        <v>3.5</v>
      </c>
      <c r="T286">
        <v>22.8</v>
      </c>
      <c r="U286">
        <v>9.5</v>
      </c>
      <c r="V286">
        <v>56.1</v>
      </c>
      <c r="W286">
        <v>2737</v>
      </c>
      <c r="X286">
        <v>69.8</v>
      </c>
      <c r="Y286">
        <v>77</v>
      </c>
      <c r="Z286">
        <v>0</v>
      </c>
      <c r="AA286">
        <v>0</v>
      </c>
      <c r="AB286">
        <v>0</v>
      </c>
      <c r="AC286">
        <v>0</v>
      </c>
    </row>
    <row r="287" spans="1:29">
      <c r="A287">
        <v>850</v>
      </c>
      <c r="B287" t="s">
        <v>3706</v>
      </c>
      <c r="C287" t="s">
        <v>834</v>
      </c>
      <c r="D287" t="s">
        <v>3707</v>
      </c>
      <c r="E287" t="s">
        <v>3708</v>
      </c>
      <c r="F287" s="42">
        <v>44003</v>
      </c>
      <c r="G287">
        <v>2020</v>
      </c>
      <c r="H287">
        <v>6</v>
      </c>
      <c r="I287">
        <v>25</v>
      </c>
      <c r="J287">
        <v>20.59</v>
      </c>
      <c r="K287">
        <v>78.959999999999994</v>
      </c>
      <c r="L287">
        <v>1380</v>
      </c>
      <c r="M287" s="47">
        <v>14.92</v>
      </c>
      <c r="N287" s="47">
        <v>65</v>
      </c>
      <c r="O287" s="47">
        <v>102.3</v>
      </c>
      <c r="P287" s="47">
        <v>172</v>
      </c>
      <c r="Q287" s="47">
        <v>83.3</v>
      </c>
      <c r="R287">
        <v>32.299999999999997</v>
      </c>
      <c r="S287">
        <v>1.3</v>
      </c>
      <c r="T287">
        <v>23.3</v>
      </c>
      <c r="U287">
        <v>4.8</v>
      </c>
      <c r="V287">
        <v>52.6</v>
      </c>
      <c r="W287">
        <v>2737</v>
      </c>
      <c r="X287">
        <v>73.5</v>
      </c>
      <c r="Y287">
        <v>87.9</v>
      </c>
      <c r="Z287">
        <v>0</v>
      </c>
      <c r="AA287">
        <v>0</v>
      </c>
      <c r="AB287">
        <v>0</v>
      </c>
      <c r="AC287">
        <v>0</v>
      </c>
    </row>
    <row r="288" spans="1:29">
      <c r="A288">
        <v>851</v>
      </c>
      <c r="B288" t="s">
        <v>3706</v>
      </c>
      <c r="C288" t="s">
        <v>834</v>
      </c>
      <c r="D288" t="s">
        <v>3707</v>
      </c>
      <c r="E288" t="s">
        <v>3708</v>
      </c>
      <c r="F288" s="42">
        <v>44010</v>
      </c>
      <c r="G288">
        <v>2020</v>
      </c>
      <c r="H288">
        <v>6</v>
      </c>
      <c r="I288">
        <v>26</v>
      </c>
      <c r="J288">
        <v>20.59</v>
      </c>
      <c r="K288">
        <v>78.959999999999994</v>
      </c>
      <c r="L288">
        <v>1380</v>
      </c>
      <c r="M288" s="47">
        <v>10.81</v>
      </c>
      <c r="N288" s="47">
        <v>78.8</v>
      </c>
      <c r="O288" s="47">
        <v>66.400000000000006</v>
      </c>
      <c r="P288" s="47">
        <v>99</v>
      </c>
      <c r="Q288" s="47">
        <v>64.099999999999994</v>
      </c>
      <c r="R288">
        <v>37.799999999999997</v>
      </c>
      <c r="S288">
        <v>3.8</v>
      </c>
      <c r="T288">
        <v>26.8</v>
      </c>
      <c r="U288">
        <v>0</v>
      </c>
      <c r="V288">
        <v>47.5</v>
      </c>
      <c r="W288">
        <v>2737</v>
      </c>
      <c r="X288">
        <v>71.2</v>
      </c>
      <c r="Y288">
        <v>87.9</v>
      </c>
      <c r="Z288">
        <v>0</v>
      </c>
      <c r="AA288">
        <v>0</v>
      </c>
      <c r="AB288">
        <v>0</v>
      </c>
      <c r="AC288">
        <v>0</v>
      </c>
    </row>
    <row r="289" spans="1:29">
      <c r="A289">
        <v>852</v>
      </c>
      <c r="B289" t="s">
        <v>3706</v>
      </c>
      <c r="C289" t="s">
        <v>834</v>
      </c>
      <c r="D289" t="s">
        <v>3707</v>
      </c>
      <c r="E289" t="s">
        <v>3708</v>
      </c>
      <c r="F289" s="42">
        <v>44017</v>
      </c>
      <c r="G289">
        <v>2020</v>
      </c>
      <c r="H289">
        <v>7</v>
      </c>
      <c r="I289">
        <v>27</v>
      </c>
      <c r="J289">
        <v>20.59</v>
      </c>
      <c r="K289">
        <v>78.959999999999994</v>
      </c>
      <c r="L289">
        <v>1380</v>
      </c>
      <c r="M289" s="47">
        <v>17.809999999999999</v>
      </c>
      <c r="N289" s="47">
        <v>70.5</v>
      </c>
      <c r="O289" s="47">
        <v>119.7</v>
      </c>
      <c r="P289" s="47">
        <v>186</v>
      </c>
      <c r="Q289" s="47">
        <v>91.8</v>
      </c>
      <c r="R289">
        <v>36</v>
      </c>
      <c r="S289">
        <v>10.6</v>
      </c>
      <c r="T289">
        <v>25.7</v>
      </c>
      <c r="U289">
        <v>15.8</v>
      </c>
      <c r="V289">
        <v>53</v>
      </c>
      <c r="W289">
        <v>2741</v>
      </c>
      <c r="X289">
        <v>68.2</v>
      </c>
      <c r="Y289">
        <v>95.9</v>
      </c>
      <c r="Z289">
        <v>0</v>
      </c>
      <c r="AA289">
        <v>0</v>
      </c>
      <c r="AB289">
        <v>0</v>
      </c>
      <c r="AC289">
        <v>0</v>
      </c>
    </row>
    <row r="290" spans="1:29">
      <c r="A290">
        <v>853</v>
      </c>
      <c r="B290" t="s">
        <v>3706</v>
      </c>
      <c r="C290" t="s">
        <v>834</v>
      </c>
      <c r="D290" t="s">
        <v>3707</v>
      </c>
      <c r="E290" t="s">
        <v>3708</v>
      </c>
      <c r="F290" s="42">
        <v>44024</v>
      </c>
      <c r="G290">
        <v>2020</v>
      </c>
      <c r="H290">
        <v>7</v>
      </c>
      <c r="I290">
        <v>28</v>
      </c>
      <c r="J290">
        <v>20.59</v>
      </c>
      <c r="K290">
        <v>78.959999999999994</v>
      </c>
      <c r="L290">
        <v>1380</v>
      </c>
      <c r="M290" s="47">
        <v>13.2</v>
      </c>
      <c r="N290" s="47">
        <v>52.1</v>
      </c>
      <c r="O290" s="47">
        <v>74.7</v>
      </c>
      <c r="P290" s="47">
        <v>111</v>
      </c>
      <c r="Q290" s="47">
        <v>87.7</v>
      </c>
      <c r="R290">
        <v>29.2</v>
      </c>
      <c r="S290">
        <v>7.4</v>
      </c>
      <c r="T290">
        <v>29.3</v>
      </c>
      <c r="U290">
        <v>0</v>
      </c>
      <c r="V290">
        <v>46.2</v>
      </c>
      <c r="W290">
        <v>2741</v>
      </c>
      <c r="X290">
        <v>76.599999999999994</v>
      </c>
      <c r="Y290">
        <v>75.400000000000006</v>
      </c>
      <c r="Z290">
        <v>0</v>
      </c>
      <c r="AA290">
        <v>0</v>
      </c>
      <c r="AB290">
        <v>0</v>
      </c>
      <c r="AC290">
        <v>0</v>
      </c>
    </row>
    <row r="291" spans="1:29">
      <c r="A291">
        <v>854</v>
      </c>
      <c r="B291" t="s">
        <v>3706</v>
      </c>
      <c r="C291" t="s">
        <v>834</v>
      </c>
      <c r="D291" t="s">
        <v>3707</v>
      </c>
      <c r="E291" t="s">
        <v>3708</v>
      </c>
      <c r="F291" s="42">
        <v>44031</v>
      </c>
      <c r="G291">
        <v>2020</v>
      </c>
      <c r="H291">
        <v>7</v>
      </c>
      <c r="I291">
        <v>29</v>
      </c>
      <c r="J291">
        <v>20.59</v>
      </c>
      <c r="K291">
        <v>78.959999999999994</v>
      </c>
      <c r="L291">
        <v>1380</v>
      </c>
      <c r="M291" s="47">
        <v>8.42</v>
      </c>
      <c r="N291" s="47">
        <v>77.599999999999994</v>
      </c>
      <c r="O291" s="47">
        <v>111.7</v>
      </c>
      <c r="P291" s="47">
        <v>174</v>
      </c>
      <c r="Q291" s="47">
        <v>89.5</v>
      </c>
      <c r="R291">
        <v>23.8</v>
      </c>
      <c r="S291">
        <v>1.3</v>
      </c>
      <c r="T291">
        <v>27</v>
      </c>
      <c r="U291">
        <v>0</v>
      </c>
      <c r="V291">
        <v>54</v>
      </c>
      <c r="W291">
        <v>2741</v>
      </c>
      <c r="X291">
        <v>62.1</v>
      </c>
      <c r="Y291">
        <v>94.8</v>
      </c>
      <c r="Z291">
        <v>0</v>
      </c>
      <c r="AA291">
        <v>0</v>
      </c>
      <c r="AB291">
        <v>0</v>
      </c>
      <c r="AC291">
        <v>0</v>
      </c>
    </row>
    <row r="292" spans="1:29">
      <c r="A292">
        <v>855</v>
      </c>
      <c r="B292" t="s">
        <v>3706</v>
      </c>
      <c r="C292" t="s">
        <v>834</v>
      </c>
      <c r="D292" t="s">
        <v>3707</v>
      </c>
      <c r="E292" t="s">
        <v>3708</v>
      </c>
      <c r="F292" s="42">
        <v>44038</v>
      </c>
      <c r="G292">
        <v>2020</v>
      </c>
      <c r="H292">
        <v>7</v>
      </c>
      <c r="I292">
        <v>30</v>
      </c>
      <c r="J292">
        <v>20.59</v>
      </c>
      <c r="K292">
        <v>78.959999999999994</v>
      </c>
      <c r="L292">
        <v>1380</v>
      </c>
      <c r="M292" s="47">
        <v>12.47</v>
      </c>
      <c r="N292" s="47">
        <v>81.8</v>
      </c>
      <c r="O292" s="47">
        <v>137.9</v>
      </c>
      <c r="P292" s="47">
        <v>197</v>
      </c>
      <c r="Q292" s="47">
        <v>102.5</v>
      </c>
      <c r="R292">
        <v>32.4</v>
      </c>
      <c r="S292">
        <v>7.7</v>
      </c>
      <c r="T292">
        <v>26</v>
      </c>
      <c r="U292">
        <v>6.1</v>
      </c>
      <c r="V292">
        <v>54.2</v>
      </c>
      <c r="W292">
        <v>2741</v>
      </c>
      <c r="X292">
        <v>71.099999999999994</v>
      </c>
      <c r="Y292">
        <v>82.5</v>
      </c>
      <c r="Z292">
        <v>0</v>
      </c>
      <c r="AA292">
        <v>0</v>
      </c>
      <c r="AB292">
        <v>0</v>
      </c>
      <c r="AC292">
        <v>0</v>
      </c>
    </row>
    <row r="293" spans="1:29">
      <c r="A293">
        <v>856</v>
      </c>
      <c r="B293" t="s">
        <v>3706</v>
      </c>
      <c r="C293" t="s">
        <v>834</v>
      </c>
      <c r="D293" t="s">
        <v>3707</v>
      </c>
      <c r="E293" t="s">
        <v>3708</v>
      </c>
      <c r="F293" s="42">
        <v>44045</v>
      </c>
      <c r="G293">
        <v>2020</v>
      </c>
      <c r="H293">
        <v>8</v>
      </c>
      <c r="I293">
        <v>31</v>
      </c>
      <c r="J293">
        <v>20.59</v>
      </c>
      <c r="K293">
        <v>78.959999999999994</v>
      </c>
      <c r="L293">
        <v>1380</v>
      </c>
      <c r="M293" s="47">
        <v>6.62</v>
      </c>
      <c r="N293" s="47">
        <v>56.1</v>
      </c>
      <c r="O293" s="47">
        <v>138.19999999999999</v>
      </c>
      <c r="P293" s="47">
        <v>224</v>
      </c>
      <c r="Q293" s="47">
        <v>95.8</v>
      </c>
      <c r="R293">
        <v>36.200000000000003</v>
      </c>
      <c r="S293">
        <v>6.3</v>
      </c>
      <c r="T293">
        <v>15</v>
      </c>
      <c r="U293">
        <v>0</v>
      </c>
      <c r="V293">
        <v>46.4</v>
      </c>
      <c r="W293">
        <v>2746</v>
      </c>
      <c r="X293">
        <v>64.400000000000006</v>
      </c>
      <c r="Y293">
        <v>90.8</v>
      </c>
      <c r="Z293">
        <v>0</v>
      </c>
      <c r="AA293">
        <v>0</v>
      </c>
      <c r="AB293">
        <v>0</v>
      </c>
      <c r="AC293">
        <v>0</v>
      </c>
    </row>
    <row r="294" spans="1:29">
      <c r="A294">
        <v>857</v>
      </c>
      <c r="B294" t="s">
        <v>3706</v>
      </c>
      <c r="C294" t="s">
        <v>834</v>
      </c>
      <c r="D294" t="s">
        <v>3707</v>
      </c>
      <c r="E294" t="s">
        <v>3708</v>
      </c>
      <c r="F294" s="42">
        <v>44052</v>
      </c>
      <c r="G294">
        <v>2020</v>
      </c>
      <c r="H294">
        <v>8</v>
      </c>
      <c r="I294">
        <v>32</v>
      </c>
      <c r="J294">
        <v>20.59</v>
      </c>
      <c r="K294">
        <v>78.959999999999994</v>
      </c>
      <c r="L294">
        <v>1380</v>
      </c>
      <c r="M294" s="47">
        <v>5.36</v>
      </c>
      <c r="N294" s="47">
        <v>86.9</v>
      </c>
      <c r="O294" s="47">
        <v>102.5</v>
      </c>
      <c r="P294" s="47">
        <v>157</v>
      </c>
      <c r="Q294" s="47">
        <v>78.3</v>
      </c>
      <c r="R294">
        <v>37.4</v>
      </c>
      <c r="S294">
        <v>3</v>
      </c>
      <c r="T294">
        <v>30</v>
      </c>
      <c r="U294">
        <v>0</v>
      </c>
      <c r="V294">
        <v>48.1</v>
      </c>
      <c r="W294">
        <v>2746</v>
      </c>
      <c r="X294">
        <v>67.900000000000006</v>
      </c>
      <c r="Y294">
        <v>90.1</v>
      </c>
      <c r="Z294">
        <v>0</v>
      </c>
      <c r="AA294">
        <v>0</v>
      </c>
      <c r="AB294">
        <v>0</v>
      </c>
      <c r="AC294">
        <v>0</v>
      </c>
    </row>
    <row r="295" spans="1:29">
      <c r="A295">
        <v>858</v>
      </c>
      <c r="B295" t="s">
        <v>3706</v>
      </c>
      <c r="C295" t="s">
        <v>834</v>
      </c>
      <c r="D295" t="s">
        <v>3707</v>
      </c>
      <c r="E295" t="s">
        <v>3708</v>
      </c>
      <c r="F295" s="42">
        <v>44059</v>
      </c>
      <c r="G295">
        <v>2020</v>
      </c>
      <c r="H295">
        <v>8</v>
      </c>
      <c r="I295">
        <v>33</v>
      </c>
      <c r="J295">
        <v>20.59</v>
      </c>
      <c r="K295">
        <v>78.959999999999994</v>
      </c>
      <c r="L295">
        <v>1380</v>
      </c>
      <c r="M295" s="47">
        <v>7.68</v>
      </c>
      <c r="N295" s="47">
        <v>65.3</v>
      </c>
      <c r="O295" s="47">
        <v>137.30000000000001</v>
      </c>
      <c r="P295" s="47">
        <v>195</v>
      </c>
      <c r="Q295" s="47">
        <v>89.9</v>
      </c>
      <c r="R295">
        <v>31.5</v>
      </c>
      <c r="S295">
        <v>3.7</v>
      </c>
      <c r="T295">
        <v>27.4</v>
      </c>
      <c r="U295">
        <v>0</v>
      </c>
      <c r="V295">
        <v>47</v>
      </c>
      <c r="W295">
        <v>2746</v>
      </c>
      <c r="X295">
        <v>75.400000000000006</v>
      </c>
      <c r="Y295">
        <v>86.9</v>
      </c>
      <c r="Z295">
        <v>0</v>
      </c>
      <c r="AA295">
        <v>0</v>
      </c>
      <c r="AB295">
        <v>0</v>
      </c>
      <c r="AC295">
        <v>0</v>
      </c>
    </row>
    <row r="296" spans="1:29">
      <c r="A296">
        <v>859</v>
      </c>
      <c r="B296" t="s">
        <v>3706</v>
      </c>
      <c r="C296" t="s">
        <v>834</v>
      </c>
      <c r="D296" t="s">
        <v>3707</v>
      </c>
      <c r="E296" t="s">
        <v>3708</v>
      </c>
      <c r="F296" s="42">
        <v>44066</v>
      </c>
      <c r="G296">
        <v>2020</v>
      </c>
      <c r="H296">
        <v>8</v>
      </c>
      <c r="I296">
        <v>34</v>
      </c>
      <c r="J296">
        <v>20.59</v>
      </c>
      <c r="K296">
        <v>78.959999999999994</v>
      </c>
      <c r="L296">
        <v>1380</v>
      </c>
      <c r="M296" s="47">
        <v>5.77</v>
      </c>
      <c r="N296" s="47">
        <v>65.099999999999994</v>
      </c>
      <c r="O296" s="47">
        <v>77.900000000000006</v>
      </c>
      <c r="P296" s="47">
        <v>152</v>
      </c>
      <c r="Q296" s="47">
        <v>86.3</v>
      </c>
      <c r="R296">
        <v>28.2</v>
      </c>
      <c r="S296">
        <v>7.6</v>
      </c>
      <c r="T296">
        <v>16.8</v>
      </c>
      <c r="U296">
        <v>0</v>
      </c>
      <c r="V296">
        <v>44.3</v>
      </c>
      <c r="W296">
        <v>2746</v>
      </c>
      <c r="X296">
        <v>67</v>
      </c>
      <c r="Y296">
        <v>89.3</v>
      </c>
      <c r="Z296">
        <v>0</v>
      </c>
      <c r="AA296">
        <v>0</v>
      </c>
      <c r="AB296">
        <v>0</v>
      </c>
      <c r="AC296">
        <v>0</v>
      </c>
    </row>
    <row r="297" spans="1:29">
      <c r="A297">
        <v>860</v>
      </c>
      <c r="B297" t="s">
        <v>3706</v>
      </c>
      <c r="C297" t="s">
        <v>834</v>
      </c>
      <c r="D297" t="s">
        <v>3707</v>
      </c>
      <c r="E297" t="s">
        <v>3708</v>
      </c>
      <c r="F297" s="42">
        <v>44073</v>
      </c>
      <c r="G297">
        <v>2020</v>
      </c>
      <c r="H297">
        <v>8</v>
      </c>
      <c r="I297">
        <v>35</v>
      </c>
      <c r="J297">
        <v>20.59</v>
      </c>
      <c r="K297">
        <v>78.959999999999994</v>
      </c>
      <c r="L297">
        <v>1380</v>
      </c>
      <c r="M297" s="47">
        <v>6.83</v>
      </c>
      <c r="N297" s="47">
        <v>48.5</v>
      </c>
      <c r="O297" s="47">
        <v>96.7</v>
      </c>
      <c r="P297" s="47">
        <v>129</v>
      </c>
      <c r="Q297" s="47">
        <v>71</v>
      </c>
      <c r="R297">
        <v>28.9</v>
      </c>
      <c r="S297">
        <v>1.2</v>
      </c>
      <c r="T297">
        <v>21.3</v>
      </c>
      <c r="U297">
        <v>0</v>
      </c>
      <c r="V297">
        <v>47.1</v>
      </c>
      <c r="W297">
        <v>2746</v>
      </c>
      <c r="X297">
        <v>83</v>
      </c>
      <c r="Y297">
        <v>92.3</v>
      </c>
      <c r="Z297">
        <v>0</v>
      </c>
      <c r="AA297">
        <v>0</v>
      </c>
      <c r="AB297">
        <v>0</v>
      </c>
      <c r="AC297">
        <v>0</v>
      </c>
    </row>
    <row r="298" spans="1:29">
      <c r="A298">
        <v>861</v>
      </c>
      <c r="B298" t="s">
        <v>3706</v>
      </c>
      <c r="C298" t="s">
        <v>834</v>
      </c>
      <c r="D298" t="s">
        <v>3707</v>
      </c>
      <c r="E298" t="s">
        <v>3708</v>
      </c>
      <c r="F298" s="42">
        <v>44080</v>
      </c>
      <c r="G298">
        <v>2020</v>
      </c>
      <c r="H298">
        <v>9</v>
      </c>
      <c r="I298">
        <v>36</v>
      </c>
      <c r="J298">
        <v>20.59</v>
      </c>
      <c r="K298">
        <v>78.959999999999994</v>
      </c>
      <c r="L298">
        <v>1380</v>
      </c>
      <c r="M298" s="47">
        <v>4.6900000000000004</v>
      </c>
      <c r="N298" s="47">
        <v>32.799999999999997</v>
      </c>
      <c r="O298" s="47">
        <v>136</v>
      </c>
      <c r="P298" s="47">
        <v>207</v>
      </c>
      <c r="Q298" s="47">
        <v>99.9</v>
      </c>
      <c r="R298">
        <v>29.1</v>
      </c>
      <c r="S298">
        <v>9</v>
      </c>
      <c r="T298">
        <v>24.2</v>
      </c>
      <c r="U298">
        <v>0</v>
      </c>
      <c r="V298">
        <v>47.6</v>
      </c>
      <c r="W298">
        <v>2750</v>
      </c>
      <c r="X298">
        <v>80.900000000000006</v>
      </c>
      <c r="Y298">
        <v>80.8</v>
      </c>
      <c r="Z298">
        <v>0</v>
      </c>
      <c r="AA298">
        <v>0</v>
      </c>
      <c r="AB298">
        <v>0</v>
      </c>
      <c r="AC298">
        <v>0</v>
      </c>
    </row>
    <row r="299" spans="1:29">
      <c r="A299">
        <v>862</v>
      </c>
      <c r="B299" t="s">
        <v>3706</v>
      </c>
      <c r="C299" t="s">
        <v>834</v>
      </c>
      <c r="D299" t="s">
        <v>3707</v>
      </c>
      <c r="E299" t="s">
        <v>3708</v>
      </c>
      <c r="F299" s="42">
        <v>44087</v>
      </c>
      <c r="G299">
        <v>2020</v>
      </c>
      <c r="H299">
        <v>9</v>
      </c>
      <c r="I299">
        <v>37</v>
      </c>
      <c r="J299">
        <v>20.59</v>
      </c>
      <c r="K299">
        <v>78.959999999999994</v>
      </c>
      <c r="L299">
        <v>1380</v>
      </c>
      <c r="M299" s="47">
        <v>3.84</v>
      </c>
      <c r="N299" s="47">
        <v>95.9</v>
      </c>
      <c r="O299" s="47">
        <v>138.19999999999999</v>
      </c>
      <c r="P299" s="47">
        <v>202</v>
      </c>
      <c r="Q299" s="47">
        <v>115.7</v>
      </c>
      <c r="R299">
        <v>38.700000000000003</v>
      </c>
      <c r="S299">
        <v>7.9</v>
      </c>
      <c r="T299">
        <v>25.9</v>
      </c>
      <c r="U299">
        <v>0</v>
      </c>
      <c r="V299">
        <v>51.7</v>
      </c>
      <c r="W299">
        <v>2750</v>
      </c>
      <c r="X299">
        <v>68.7</v>
      </c>
      <c r="Y299">
        <v>88.9</v>
      </c>
      <c r="Z299">
        <v>0</v>
      </c>
      <c r="AA299">
        <v>0</v>
      </c>
      <c r="AB299">
        <v>0</v>
      </c>
      <c r="AC299">
        <v>0</v>
      </c>
    </row>
    <row r="300" spans="1:29">
      <c r="A300">
        <v>863</v>
      </c>
      <c r="B300" t="s">
        <v>3706</v>
      </c>
      <c r="C300" t="s">
        <v>834</v>
      </c>
      <c r="D300" t="s">
        <v>3707</v>
      </c>
      <c r="E300" t="s">
        <v>3708</v>
      </c>
      <c r="F300" s="42">
        <v>44094</v>
      </c>
      <c r="G300">
        <v>2020</v>
      </c>
      <c r="H300">
        <v>9</v>
      </c>
      <c r="I300">
        <v>38</v>
      </c>
      <c r="J300">
        <v>20.59</v>
      </c>
      <c r="K300">
        <v>78.959999999999994</v>
      </c>
      <c r="L300">
        <v>1380</v>
      </c>
      <c r="M300" s="47">
        <v>5.61</v>
      </c>
      <c r="N300" s="47">
        <v>85.8</v>
      </c>
      <c r="O300" s="47">
        <v>28.7</v>
      </c>
      <c r="P300" s="47">
        <v>51</v>
      </c>
      <c r="Q300" s="47">
        <v>65.8</v>
      </c>
      <c r="R300">
        <v>36.200000000000003</v>
      </c>
      <c r="S300">
        <v>4.8</v>
      </c>
      <c r="T300">
        <v>26.1</v>
      </c>
      <c r="U300">
        <v>0</v>
      </c>
      <c r="V300">
        <v>50.6</v>
      </c>
      <c r="W300">
        <v>2750</v>
      </c>
      <c r="X300">
        <v>77.5</v>
      </c>
      <c r="Y300">
        <v>88.4</v>
      </c>
      <c r="Z300">
        <v>0</v>
      </c>
      <c r="AA300">
        <v>0</v>
      </c>
      <c r="AB300">
        <v>0</v>
      </c>
      <c r="AC300">
        <v>0</v>
      </c>
    </row>
    <row r="301" spans="1:29">
      <c r="A301">
        <v>864</v>
      </c>
      <c r="B301" t="s">
        <v>3706</v>
      </c>
      <c r="C301" t="s">
        <v>834</v>
      </c>
      <c r="D301" t="s">
        <v>3707</v>
      </c>
      <c r="E301" t="s">
        <v>3708</v>
      </c>
      <c r="F301" s="42">
        <v>44101</v>
      </c>
      <c r="G301">
        <v>2020</v>
      </c>
      <c r="H301">
        <v>9</v>
      </c>
      <c r="I301">
        <v>39</v>
      </c>
      <c r="J301">
        <v>20.59</v>
      </c>
      <c r="K301">
        <v>78.959999999999994</v>
      </c>
      <c r="L301">
        <v>1380</v>
      </c>
      <c r="M301" s="47">
        <v>8.1300000000000008</v>
      </c>
      <c r="N301" s="47">
        <v>19.3</v>
      </c>
      <c r="O301" s="47">
        <v>89.3</v>
      </c>
      <c r="P301" s="47">
        <v>144</v>
      </c>
      <c r="Q301" s="47">
        <v>71.7</v>
      </c>
      <c r="R301">
        <v>29.3</v>
      </c>
      <c r="S301">
        <v>3.9</v>
      </c>
      <c r="T301">
        <v>18.8</v>
      </c>
      <c r="U301">
        <v>0</v>
      </c>
      <c r="V301">
        <v>52.7</v>
      </c>
      <c r="W301">
        <v>2750</v>
      </c>
      <c r="X301">
        <v>72.400000000000006</v>
      </c>
      <c r="Y301">
        <v>92.5</v>
      </c>
      <c r="Z301">
        <v>0</v>
      </c>
      <c r="AA301">
        <v>0</v>
      </c>
      <c r="AB301">
        <v>0</v>
      </c>
      <c r="AC301">
        <v>0</v>
      </c>
    </row>
    <row r="302" spans="1:29">
      <c r="A302">
        <v>865</v>
      </c>
      <c r="B302" t="s">
        <v>3706</v>
      </c>
      <c r="C302" t="s">
        <v>834</v>
      </c>
      <c r="D302" t="s">
        <v>3707</v>
      </c>
      <c r="E302" t="s">
        <v>3708</v>
      </c>
      <c r="F302" s="42">
        <v>44108</v>
      </c>
      <c r="G302">
        <v>2020</v>
      </c>
      <c r="H302">
        <v>10</v>
      </c>
      <c r="I302">
        <v>40</v>
      </c>
      <c r="J302">
        <v>20.59</v>
      </c>
      <c r="K302">
        <v>78.959999999999994</v>
      </c>
      <c r="L302">
        <v>1380</v>
      </c>
      <c r="M302" s="47">
        <v>5.44</v>
      </c>
      <c r="N302" s="47">
        <v>55.2</v>
      </c>
      <c r="O302" s="47">
        <v>72.5</v>
      </c>
      <c r="P302" s="47">
        <v>81</v>
      </c>
      <c r="Q302" s="47">
        <v>51.9</v>
      </c>
      <c r="R302">
        <v>10.8</v>
      </c>
      <c r="S302">
        <v>5.8</v>
      </c>
      <c r="T302">
        <v>21.4</v>
      </c>
      <c r="U302">
        <v>0</v>
      </c>
      <c r="V302">
        <v>52.8</v>
      </c>
      <c r="W302">
        <v>2754</v>
      </c>
      <c r="X302">
        <v>70.099999999999994</v>
      </c>
      <c r="Y302">
        <v>84.4</v>
      </c>
      <c r="Z302">
        <v>0</v>
      </c>
      <c r="AA302">
        <v>0</v>
      </c>
      <c r="AB302">
        <v>0</v>
      </c>
      <c r="AC302">
        <v>0</v>
      </c>
    </row>
    <row r="303" spans="1:29">
      <c r="A303">
        <v>866</v>
      </c>
      <c r="B303" t="s">
        <v>3706</v>
      </c>
      <c r="C303" t="s">
        <v>834</v>
      </c>
      <c r="D303" t="s">
        <v>3707</v>
      </c>
      <c r="E303" t="s">
        <v>3708</v>
      </c>
      <c r="F303" s="42">
        <v>44115</v>
      </c>
      <c r="G303">
        <v>2020</v>
      </c>
      <c r="H303">
        <v>10</v>
      </c>
      <c r="I303">
        <v>41</v>
      </c>
      <c r="J303">
        <v>20.59</v>
      </c>
      <c r="K303">
        <v>78.959999999999994</v>
      </c>
      <c r="L303">
        <v>1380</v>
      </c>
      <c r="M303" s="47">
        <v>7.81</v>
      </c>
      <c r="N303" s="47">
        <v>82.1</v>
      </c>
      <c r="O303" s="47">
        <v>138</v>
      </c>
      <c r="P303" s="47">
        <v>208</v>
      </c>
      <c r="Q303" s="47">
        <v>108.7</v>
      </c>
      <c r="R303">
        <v>26.9</v>
      </c>
      <c r="S303">
        <v>0</v>
      </c>
      <c r="T303">
        <v>17.3</v>
      </c>
      <c r="U303">
        <v>0</v>
      </c>
      <c r="V303">
        <v>47.8</v>
      </c>
      <c r="W303">
        <v>2754</v>
      </c>
      <c r="X303">
        <v>72.7</v>
      </c>
      <c r="Y303">
        <v>84.2</v>
      </c>
      <c r="Z303">
        <v>0</v>
      </c>
      <c r="AA303">
        <v>0</v>
      </c>
      <c r="AB303">
        <v>0</v>
      </c>
      <c r="AC303">
        <v>0</v>
      </c>
    </row>
    <row r="304" spans="1:29">
      <c r="A304">
        <v>867</v>
      </c>
      <c r="B304" t="s">
        <v>3706</v>
      </c>
      <c r="C304" t="s">
        <v>834</v>
      </c>
      <c r="D304" t="s">
        <v>3707</v>
      </c>
      <c r="E304" t="s">
        <v>3708</v>
      </c>
      <c r="F304" s="42">
        <v>44122</v>
      </c>
      <c r="G304">
        <v>2020</v>
      </c>
      <c r="H304">
        <v>10</v>
      </c>
      <c r="I304">
        <v>42</v>
      </c>
      <c r="J304">
        <v>20.59</v>
      </c>
      <c r="K304">
        <v>78.959999999999994</v>
      </c>
      <c r="L304">
        <v>1380</v>
      </c>
      <c r="M304" s="47">
        <v>2.66</v>
      </c>
      <c r="N304" s="47">
        <v>82.2</v>
      </c>
      <c r="O304" s="47">
        <v>112.5</v>
      </c>
      <c r="P304" s="47">
        <v>160</v>
      </c>
      <c r="Q304" s="47">
        <v>96</v>
      </c>
      <c r="R304">
        <v>29.1</v>
      </c>
      <c r="S304">
        <v>5.4</v>
      </c>
      <c r="T304">
        <v>30.7</v>
      </c>
      <c r="U304">
        <v>0</v>
      </c>
      <c r="V304">
        <v>49.4</v>
      </c>
      <c r="W304">
        <v>2754</v>
      </c>
      <c r="X304">
        <v>74.599999999999994</v>
      </c>
      <c r="Y304">
        <v>94.2</v>
      </c>
      <c r="Z304">
        <v>0</v>
      </c>
      <c r="AA304">
        <v>0</v>
      </c>
      <c r="AB304">
        <v>0</v>
      </c>
      <c r="AC304">
        <v>0</v>
      </c>
    </row>
    <row r="305" spans="1:29">
      <c r="A305">
        <v>868</v>
      </c>
      <c r="B305" t="s">
        <v>3706</v>
      </c>
      <c r="C305" t="s">
        <v>834</v>
      </c>
      <c r="D305" t="s">
        <v>3707</v>
      </c>
      <c r="E305" t="s">
        <v>3708</v>
      </c>
      <c r="F305" s="42">
        <v>44129</v>
      </c>
      <c r="G305">
        <v>2020</v>
      </c>
      <c r="H305">
        <v>10</v>
      </c>
      <c r="I305">
        <v>43</v>
      </c>
      <c r="J305">
        <v>20.59</v>
      </c>
      <c r="K305">
        <v>78.959999999999994</v>
      </c>
      <c r="L305">
        <v>1380</v>
      </c>
      <c r="M305" s="47">
        <v>2.71</v>
      </c>
      <c r="N305" s="47">
        <v>77.8</v>
      </c>
      <c r="O305" s="47">
        <v>124.9</v>
      </c>
      <c r="P305" s="47">
        <v>213</v>
      </c>
      <c r="Q305" s="47">
        <v>82.6</v>
      </c>
      <c r="R305">
        <v>34.5</v>
      </c>
      <c r="S305">
        <v>2</v>
      </c>
      <c r="T305">
        <v>26</v>
      </c>
      <c r="U305">
        <v>0</v>
      </c>
      <c r="V305">
        <v>49</v>
      </c>
      <c r="W305">
        <v>2754</v>
      </c>
      <c r="X305">
        <v>74.5</v>
      </c>
      <c r="Y305">
        <v>90.5</v>
      </c>
      <c r="Z305">
        <v>0</v>
      </c>
      <c r="AA305">
        <v>0</v>
      </c>
      <c r="AB305">
        <v>0</v>
      </c>
      <c r="AC305">
        <v>0</v>
      </c>
    </row>
    <row r="306" spans="1:29">
      <c r="A306">
        <v>869</v>
      </c>
      <c r="B306" t="s">
        <v>3706</v>
      </c>
      <c r="C306" t="s">
        <v>834</v>
      </c>
      <c r="D306" t="s">
        <v>3707</v>
      </c>
      <c r="E306" t="s">
        <v>3708</v>
      </c>
      <c r="F306" s="42">
        <v>44136</v>
      </c>
      <c r="G306">
        <v>2020</v>
      </c>
      <c r="H306">
        <v>11</v>
      </c>
      <c r="I306">
        <v>44</v>
      </c>
      <c r="J306">
        <v>20.59</v>
      </c>
      <c r="K306">
        <v>78.959999999999994</v>
      </c>
      <c r="L306">
        <v>1380</v>
      </c>
      <c r="M306" s="47">
        <v>3.98</v>
      </c>
      <c r="N306" s="47">
        <v>6.7</v>
      </c>
      <c r="O306" s="47">
        <v>110.1</v>
      </c>
      <c r="P306" s="47">
        <v>187</v>
      </c>
      <c r="Q306" s="47">
        <v>76.099999999999994</v>
      </c>
      <c r="R306">
        <v>32.700000000000003</v>
      </c>
      <c r="S306">
        <v>9.1</v>
      </c>
      <c r="T306">
        <v>22.5</v>
      </c>
      <c r="U306">
        <v>0</v>
      </c>
      <c r="V306">
        <v>52.6</v>
      </c>
      <c r="W306">
        <v>2758</v>
      </c>
      <c r="X306">
        <v>64.8</v>
      </c>
      <c r="Y306">
        <v>100</v>
      </c>
      <c r="Z306">
        <v>0</v>
      </c>
      <c r="AA306">
        <v>0</v>
      </c>
      <c r="AB306">
        <v>0</v>
      </c>
      <c r="AC306">
        <v>0</v>
      </c>
    </row>
    <row r="307" spans="1:29">
      <c r="A307">
        <v>870</v>
      </c>
      <c r="B307" t="s">
        <v>3706</v>
      </c>
      <c r="C307" t="s">
        <v>834</v>
      </c>
      <c r="D307" t="s">
        <v>3707</v>
      </c>
      <c r="E307" t="s">
        <v>3708</v>
      </c>
      <c r="F307" s="42">
        <v>44143</v>
      </c>
      <c r="G307">
        <v>2020</v>
      </c>
      <c r="H307">
        <v>11</v>
      </c>
      <c r="I307">
        <v>45</v>
      </c>
      <c r="J307">
        <v>20.59</v>
      </c>
      <c r="K307">
        <v>78.959999999999994</v>
      </c>
      <c r="L307">
        <v>1380</v>
      </c>
      <c r="M307" s="47">
        <v>6.14</v>
      </c>
      <c r="N307" s="47">
        <v>45.4</v>
      </c>
      <c r="O307" s="47">
        <v>102.4</v>
      </c>
      <c r="P307" s="47">
        <v>183</v>
      </c>
      <c r="Q307" s="47">
        <v>68.5</v>
      </c>
      <c r="R307">
        <v>29.3</v>
      </c>
      <c r="S307">
        <v>4.9000000000000004</v>
      </c>
      <c r="T307">
        <v>24.4</v>
      </c>
      <c r="U307">
        <v>0</v>
      </c>
      <c r="V307">
        <v>51.7</v>
      </c>
      <c r="W307">
        <v>2758</v>
      </c>
      <c r="X307">
        <v>69.400000000000006</v>
      </c>
      <c r="Y307">
        <v>94.3</v>
      </c>
      <c r="Z307">
        <v>0</v>
      </c>
      <c r="AA307">
        <v>0</v>
      </c>
      <c r="AB307">
        <v>0</v>
      </c>
      <c r="AC307">
        <v>0</v>
      </c>
    </row>
    <row r="308" spans="1:29">
      <c r="A308">
        <v>871</v>
      </c>
      <c r="B308" t="s">
        <v>3706</v>
      </c>
      <c r="C308" t="s">
        <v>834</v>
      </c>
      <c r="D308" t="s">
        <v>3707</v>
      </c>
      <c r="E308" t="s">
        <v>3708</v>
      </c>
      <c r="F308" s="42">
        <v>44150</v>
      </c>
      <c r="G308">
        <v>2020</v>
      </c>
      <c r="H308">
        <v>11</v>
      </c>
      <c r="I308">
        <v>46</v>
      </c>
      <c r="J308">
        <v>20.59</v>
      </c>
      <c r="K308">
        <v>78.959999999999994</v>
      </c>
      <c r="L308">
        <v>1380</v>
      </c>
      <c r="M308" s="47">
        <v>8.01</v>
      </c>
      <c r="N308" s="47">
        <v>61</v>
      </c>
      <c r="O308" s="47">
        <v>66.400000000000006</v>
      </c>
      <c r="P308" s="47">
        <v>109</v>
      </c>
      <c r="Q308" s="47">
        <v>84.7</v>
      </c>
      <c r="R308">
        <v>18.399999999999999</v>
      </c>
      <c r="S308">
        <v>4.2</v>
      </c>
      <c r="T308">
        <v>22</v>
      </c>
      <c r="U308">
        <v>0</v>
      </c>
      <c r="V308">
        <v>51.1</v>
      </c>
      <c r="W308">
        <v>2758</v>
      </c>
      <c r="X308">
        <v>70.5</v>
      </c>
      <c r="Y308">
        <v>98.6</v>
      </c>
      <c r="Z308">
        <v>0</v>
      </c>
      <c r="AA308">
        <v>0</v>
      </c>
      <c r="AB308">
        <v>0</v>
      </c>
      <c r="AC308">
        <v>0</v>
      </c>
    </row>
    <row r="309" spans="1:29">
      <c r="A309">
        <v>872</v>
      </c>
      <c r="B309" t="s">
        <v>3706</v>
      </c>
      <c r="C309" t="s">
        <v>834</v>
      </c>
      <c r="D309" t="s">
        <v>3707</v>
      </c>
      <c r="E309" t="s">
        <v>3708</v>
      </c>
      <c r="F309" s="42">
        <v>44157</v>
      </c>
      <c r="G309">
        <v>2020</v>
      </c>
      <c r="H309">
        <v>11</v>
      </c>
      <c r="I309">
        <v>47</v>
      </c>
      <c r="J309">
        <v>20.59</v>
      </c>
      <c r="K309">
        <v>78.959999999999994</v>
      </c>
      <c r="L309">
        <v>1380</v>
      </c>
      <c r="M309" s="47">
        <v>8.3800000000000008</v>
      </c>
      <c r="N309" s="47">
        <v>80.2</v>
      </c>
      <c r="O309" s="47">
        <v>60.5</v>
      </c>
      <c r="P309" s="47">
        <v>92</v>
      </c>
      <c r="Q309" s="47">
        <v>67.5</v>
      </c>
      <c r="R309">
        <v>34.4</v>
      </c>
      <c r="S309">
        <v>4.4000000000000004</v>
      </c>
      <c r="T309">
        <v>19.8</v>
      </c>
      <c r="U309">
        <v>0</v>
      </c>
      <c r="V309">
        <v>52</v>
      </c>
      <c r="W309">
        <v>2758</v>
      </c>
      <c r="X309">
        <v>64.599999999999994</v>
      </c>
      <c r="Y309">
        <v>80.3</v>
      </c>
      <c r="Z309">
        <v>0</v>
      </c>
      <c r="AA309">
        <v>0</v>
      </c>
      <c r="AB309">
        <v>0</v>
      </c>
      <c r="AC309">
        <v>0</v>
      </c>
    </row>
    <row r="310" spans="1:29">
      <c r="A310">
        <v>873</v>
      </c>
      <c r="B310" t="s">
        <v>3706</v>
      </c>
      <c r="C310" t="s">
        <v>834</v>
      </c>
      <c r="D310" t="s">
        <v>3707</v>
      </c>
      <c r="E310" t="s">
        <v>3708</v>
      </c>
      <c r="F310" s="42">
        <v>44164</v>
      </c>
      <c r="G310">
        <v>2020</v>
      </c>
      <c r="H310">
        <v>11</v>
      </c>
      <c r="I310">
        <v>48</v>
      </c>
      <c r="J310">
        <v>20.59</v>
      </c>
      <c r="K310">
        <v>78.959999999999994</v>
      </c>
      <c r="L310">
        <v>1380</v>
      </c>
      <c r="M310" s="47">
        <v>9.85</v>
      </c>
      <c r="N310" s="47">
        <v>98.7</v>
      </c>
      <c r="O310" s="47">
        <v>83.6</v>
      </c>
      <c r="P310" s="47">
        <v>104</v>
      </c>
      <c r="Q310" s="47">
        <v>74.400000000000006</v>
      </c>
      <c r="R310">
        <v>30</v>
      </c>
      <c r="S310">
        <v>2.5</v>
      </c>
      <c r="T310">
        <v>24.6</v>
      </c>
      <c r="U310">
        <v>0</v>
      </c>
      <c r="V310">
        <v>46.4</v>
      </c>
      <c r="W310">
        <v>2758</v>
      </c>
      <c r="X310">
        <v>60.8</v>
      </c>
      <c r="Y310">
        <v>87.7</v>
      </c>
      <c r="Z310">
        <v>0</v>
      </c>
      <c r="AA310">
        <v>0</v>
      </c>
      <c r="AB310">
        <v>0</v>
      </c>
      <c r="AC310">
        <v>0</v>
      </c>
    </row>
    <row r="311" spans="1:29">
      <c r="A311">
        <v>874</v>
      </c>
      <c r="B311" t="s">
        <v>3706</v>
      </c>
      <c r="C311" t="s">
        <v>834</v>
      </c>
      <c r="D311" t="s">
        <v>3707</v>
      </c>
      <c r="E311" t="s">
        <v>3708</v>
      </c>
      <c r="F311" s="42">
        <v>44171</v>
      </c>
      <c r="G311">
        <v>2020</v>
      </c>
      <c r="H311">
        <v>12</v>
      </c>
      <c r="I311">
        <v>49</v>
      </c>
      <c r="J311">
        <v>20.59</v>
      </c>
      <c r="K311">
        <v>78.959999999999994</v>
      </c>
      <c r="L311">
        <v>1380</v>
      </c>
      <c r="M311" s="47">
        <v>10.02</v>
      </c>
      <c r="N311" s="47">
        <v>97.3</v>
      </c>
      <c r="O311" s="47">
        <v>140.6</v>
      </c>
      <c r="P311" s="47">
        <v>221</v>
      </c>
      <c r="Q311" s="47">
        <v>76.7</v>
      </c>
      <c r="R311">
        <v>36.5</v>
      </c>
      <c r="S311">
        <v>9.6999999999999993</v>
      </c>
      <c r="T311">
        <v>25.1</v>
      </c>
      <c r="U311">
        <v>1.4</v>
      </c>
      <c r="V311">
        <v>47.6</v>
      </c>
      <c r="W311">
        <v>2762</v>
      </c>
      <c r="X311">
        <v>67.2</v>
      </c>
      <c r="Y311">
        <v>80.599999999999994</v>
      </c>
      <c r="Z311">
        <v>0</v>
      </c>
      <c r="AA311">
        <v>0</v>
      </c>
      <c r="AB311">
        <v>0</v>
      </c>
      <c r="AC311">
        <v>0</v>
      </c>
    </row>
    <row r="312" spans="1:29">
      <c r="A312">
        <v>875</v>
      </c>
      <c r="B312" t="s">
        <v>3706</v>
      </c>
      <c r="C312" t="s">
        <v>834</v>
      </c>
      <c r="D312" t="s">
        <v>3707</v>
      </c>
      <c r="E312" t="s">
        <v>3708</v>
      </c>
      <c r="F312" s="42">
        <v>44178</v>
      </c>
      <c r="G312">
        <v>2020</v>
      </c>
      <c r="H312">
        <v>12</v>
      </c>
      <c r="I312">
        <v>50</v>
      </c>
      <c r="J312">
        <v>20.59</v>
      </c>
      <c r="K312">
        <v>78.959999999999994</v>
      </c>
      <c r="L312">
        <v>1380</v>
      </c>
      <c r="M312" s="47">
        <v>13.92</v>
      </c>
      <c r="N312" s="47">
        <v>68.400000000000006</v>
      </c>
      <c r="O312" s="47">
        <v>107.2</v>
      </c>
      <c r="P312" s="47">
        <v>153</v>
      </c>
      <c r="Q312" s="47">
        <v>77.7</v>
      </c>
      <c r="R312">
        <v>27.2</v>
      </c>
      <c r="S312">
        <v>3.3</v>
      </c>
      <c r="T312">
        <v>17.899999999999999</v>
      </c>
      <c r="U312">
        <v>3.6</v>
      </c>
      <c r="V312">
        <v>47.4</v>
      </c>
      <c r="W312">
        <v>2762</v>
      </c>
      <c r="X312">
        <v>75.400000000000006</v>
      </c>
      <c r="Y312">
        <v>94.3</v>
      </c>
      <c r="Z312">
        <v>0</v>
      </c>
      <c r="AA312">
        <v>0</v>
      </c>
      <c r="AB312">
        <v>0</v>
      </c>
      <c r="AC312">
        <v>0</v>
      </c>
    </row>
    <row r="313" spans="1:29">
      <c r="A313">
        <v>876</v>
      </c>
      <c r="B313" t="s">
        <v>3706</v>
      </c>
      <c r="C313" t="s">
        <v>834</v>
      </c>
      <c r="D313" t="s">
        <v>3707</v>
      </c>
      <c r="E313" t="s">
        <v>3708</v>
      </c>
      <c r="F313" s="42">
        <v>44185</v>
      </c>
      <c r="G313">
        <v>2020</v>
      </c>
      <c r="H313">
        <v>12</v>
      </c>
      <c r="I313">
        <v>51</v>
      </c>
      <c r="J313">
        <v>20.59</v>
      </c>
      <c r="K313">
        <v>78.959999999999994</v>
      </c>
      <c r="L313">
        <v>1380</v>
      </c>
      <c r="M313" s="47">
        <v>8.89</v>
      </c>
      <c r="N313" s="47">
        <v>120.2</v>
      </c>
      <c r="O313" s="47">
        <v>112.1</v>
      </c>
      <c r="P313" s="47">
        <v>179</v>
      </c>
      <c r="Q313" s="47">
        <v>92.5</v>
      </c>
      <c r="R313">
        <v>32</v>
      </c>
      <c r="S313">
        <v>5.4</v>
      </c>
      <c r="T313">
        <v>28.3</v>
      </c>
      <c r="U313">
        <v>0</v>
      </c>
      <c r="V313">
        <v>53.5</v>
      </c>
      <c r="W313">
        <v>2762</v>
      </c>
      <c r="X313">
        <v>62.9</v>
      </c>
      <c r="Y313">
        <v>93.6</v>
      </c>
      <c r="Z313">
        <v>0</v>
      </c>
      <c r="AA313">
        <v>0</v>
      </c>
      <c r="AB313">
        <v>0</v>
      </c>
      <c r="AC313">
        <v>0</v>
      </c>
    </row>
    <row r="314" spans="1:29">
      <c r="A314">
        <v>877</v>
      </c>
      <c r="B314" t="s">
        <v>3706</v>
      </c>
      <c r="C314" t="s">
        <v>834</v>
      </c>
      <c r="D314" t="s">
        <v>3707</v>
      </c>
      <c r="E314" t="s">
        <v>3708</v>
      </c>
      <c r="F314" s="42">
        <v>44192</v>
      </c>
      <c r="G314">
        <v>2020</v>
      </c>
      <c r="H314">
        <v>12</v>
      </c>
      <c r="I314">
        <v>52</v>
      </c>
      <c r="J314">
        <v>20.59</v>
      </c>
      <c r="K314">
        <v>78.959999999999994</v>
      </c>
      <c r="L314">
        <v>1380</v>
      </c>
      <c r="M314" s="47">
        <v>10.119999999999999</v>
      </c>
      <c r="N314" s="47">
        <v>128.4</v>
      </c>
      <c r="O314" s="47">
        <v>94.3</v>
      </c>
      <c r="P314" s="47">
        <v>129</v>
      </c>
      <c r="Q314" s="47">
        <v>79.5</v>
      </c>
      <c r="R314">
        <v>29.9</v>
      </c>
      <c r="S314">
        <v>3.1</v>
      </c>
      <c r="T314">
        <v>27.2</v>
      </c>
      <c r="U314">
        <v>0</v>
      </c>
      <c r="V314">
        <v>49.8</v>
      </c>
      <c r="W314">
        <v>2762</v>
      </c>
      <c r="X314">
        <v>62.8</v>
      </c>
      <c r="Y314">
        <v>90</v>
      </c>
      <c r="Z314">
        <v>0</v>
      </c>
      <c r="AA314">
        <v>0</v>
      </c>
      <c r="AB314">
        <v>0</v>
      </c>
      <c r="AC314">
        <v>0</v>
      </c>
    </row>
    <row r="315" spans="1:29">
      <c r="A315">
        <v>878</v>
      </c>
      <c r="B315" t="s">
        <v>3706</v>
      </c>
      <c r="C315" t="s">
        <v>834</v>
      </c>
      <c r="D315" t="s">
        <v>3707</v>
      </c>
      <c r="E315" t="s">
        <v>3708</v>
      </c>
      <c r="F315" s="42">
        <v>44199</v>
      </c>
      <c r="G315">
        <v>2021</v>
      </c>
      <c r="H315">
        <v>1</v>
      </c>
      <c r="I315">
        <v>53</v>
      </c>
      <c r="J315">
        <v>20.59</v>
      </c>
      <c r="K315">
        <v>78.959999999999994</v>
      </c>
      <c r="L315">
        <v>1380</v>
      </c>
      <c r="M315" s="47">
        <v>13.87</v>
      </c>
      <c r="N315" s="47">
        <v>85.2</v>
      </c>
      <c r="O315" s="47">
        <v>117.9</v>
      </c>
      <c r="P315" s="47">
        <v>162</v>
      </c>
      <c r="Q315" s="47">
        <v>93.1</v>
      </c>
      <c r="R315">
        <v>32.700000000000003</v>
      </c>
      <c r="S315">
        <v>5.2</v>
      </c>
      <c r="T315">
        <v>24.5</v>
      </c>
      <c r="U315">
        <v>7.6</v>
      </c>
      <c r="V315">
        <v>49.2</v>
      </c>
      <c r="W315">
        <v>2766</v>
      </c>
      <c r="X315">
        <v>63.5</v>
      </c>
      <c r="Y315">
        <v>78.5</v>
      </c>
      <c r="Z315">
        <v>0</v>
      </c>
      <c r="AA315">
        <v>0</v>
      </c>
      <c r="AB315">
        <v>0</v>
      </c>
      <c r="AC315">
        <v>0</v>
      </c>
    </row>
    <row r="316" spans="1:29">
      <c r="A316">
        <v>879</v>
      </c>
      <c r="B316" t="s">
        <v>3706</v>
      </c>
      <c r="C316" t="s">
        <v>834</v>
      </c>
      <c r="D316" t="s">
        <v>3707</v>
      </c>
      <c r="E316" t="s">
        <v>3708</v>
      </c>
      <c r="F316" s="42">
        <v>44206</v>
      </c>
      <c r="G316">
        <v>2021</v>
      </c>
      <c r="H316">
        <v>1</v>
      </c>
      <c r="I316">
        <v>1</v>
      </c>
      <c r="J316">
        <v>20.59</v>
      </c>
      <c r="K316">
        <v>78.959999999999994</v>
      </c>
      <c r="L316">
        <v>1380</v>
      </c>
      <c r="M316" s="47">
        <v>15.08</v>
      </c>
      <c r="N316" s="47">
        <v>123.8</v>
      </c>
      <c r="O316" s="47">
        <v>106.2</v>
      </c>
      <c r="P316" s="47">
        <v>151</v>
      </c>
      <c r="Q316" s="47">
        <v>58.6</v>
      </c>
      <c r="R316">
        <v>29.8</v>
      </c>
      <c r="S316">
        <v>8.1</v>
      </c>
      <c r="T316">
        <v>23.1</v>
      </c>
      <c r="U316">
        <v>5</v>
      </c>
      <c r="V316">
        <v>51.7</v>
      </c>
      <c r="W316">
        <v>2766</v>
      </c>
      <c r="X316">
        <v>72.099999999999994</v>
      </c>
      <c r="Y316">
        <v>84.9</v>
      </c>
      <c r="Z316">
        <v>0</v>
      </c>
      <c r="AA316">
        <v>0</v>
      </c>
      <c r="AB316">
        <v>0</v>
      </c>
      <c r="AC316">
        <v>0</v>
      </c>
    </row>
    <row r="317" spans="1:29">
      <c r="A317">
        <v>880</v>
      </c>
      <c r="B317" t="s">
        <v>3706</v>
      </c>
      <c r="C317" t="s">
        <v>834</v>
      </c>
      <c r="D317" t="s">
        <v>3707</v>
      </c>
      <c r="E317" t="s">
        <v>3708</v>
      </c>
      <c r="F317" s="42">
        <v>44213</v>
      </c>
      <c r="G317">
        <v>2021</v>
      </c>
      <c r="H317">
        <v>1</v>
      </c>
      <c r="I317">
        <v>2</v>
      </c>
      <c r="J317">
        <v>20.59</v>
      </c>
      <c r="K317">
        <v>78.959999999999994</v>
      </c>
      <c r="L317">
        <v>1380</v>
      </c>
      <c r="M317" s="47">
        <v>18.350000000000001</v>
      </c>
      <c r="N317" s="47">
        <v>57.7</v>
      </c>
      <c r="O317" s="47">
        <v>135.9</v>
      </c>
      <c r="P317" s="47">
        <v>204</v>
      </c>
      <c r="Q317" s="47">
        <v>90.1</v>
      </c>
      <c r="R317">
        <v>30.4</v>
      </c>
      <c r="S317">
        <v>4.8</v>
      </c>
      <c r="T317">
        <v>30</v>
      </c>
      <c r="U317">
        <v>8.3000000000000007</v>
      </c>
      <c r="V317">
        <v>52.1</v>
      </c>
      <c r="W317">
        <v>2766</v>
      </c>
      <c r="X317">
        <v>72.099999999999994</v>
      </c>
      <c r="Y317">
        <v>84.2</v>
      </c>
      <c r="Z317">
        <v>0</v>
      </c>
      <c r="AA317">
        <v>0</v>
      </c>
      <c r="AB317">
        <v>0</v>
      </c>
      <c r="AC317">
        <v>0</v>
      </c>
    </row>
    <row r="318" spans="1:29">
      <c r="A318">
        <v>881</v>
      </c>
      <c r="B318" t="s">
        <v>3706</v>
      </c>
      <c r="C318" t="s">
        <v>834</v>
      </c>
      <c r="D318" t="s">
        <v>3707</v>
      </c>
      <c r="E318" t="s">
        <v>3708</v>
      </c>
      <c r="F318" s="42">
        <v>44220</v>
      </c>
      <c r="G318">
        <v>2021</v>
      </c>
      <c r="H318">
        <v>1</v>
      </c>
      <c r="I318">
        <v>3</v>
      </c>
      <c r="J318">
        <v>20.59</v>
      </c>
      <c r="K318">
        <v>78.959999999999994</v>
      </c>
      <c r="L318">
        <v>1380</v>
      </c>
      <c r="M318" s="47">
        <v>15.34</v>
      </c>
      <c r="N318" s="47">
        <v>85.2</v>
      </c>
      <c r="O318" s="47">
        <v>97.1</v>
      </c>
      <c r="P318" s="47">
        <v>131</v>
      </c>
      <c r="Q318" s="47">
        <v>82.4</v>
      </c>
      <c r="R318">
        <v>33.299999999999997</v>
      </c>
      <c r="S318">
        <v>1</v>
      </c>
      <c r="T318">
        <v>22.1</v>
      </c>
      <c r="U318">
        <v>5.5</v>
      </c>
      <c r="V318">
        <v>54.7</v>
      </c>
      <c r="W318">
        <v>2766</v>
      </c>
      <c r="X318">
        <v>67</v>
      </c>
      <c r="Y318">
        <v>88.8</v>
      </c>
      <c r="Z318">
        <v>0</v>
      </c>
      <c r="AA318">
        <v>0</v>
      </c>
      <c r="AB318">
        <v>0</v>
      </c>
      <c r="AC318">
        <v>0</v>
      </c>
    </row>
    <row r="319" spans="1:29">
      <c r="A319">
        <v>882</v>
      </c>
      <c r="B319" t="s">
        <v>3706</v>
      </c>
      <c r="C319" t="s">
        <v>834</v>
      </c>
      <c r="D319" t="s">
        <v>3707</v>
      </c>
      <c r="E319" t="s">
        <v>3708</v>
      </c>
      <c r="F319" s="42">
        <v>44227</v>
      </c>
      <c r="G319">
        <v>2021</v>
      </c>
      <c r="H319">
        <v>1</v>
      </c>
      <c r="I319">
        <v>4</v>
      </c>
      <c r="J319">
        <v>20.59</v>
      </c>
      <c r="K319">
        <v>78.959999999999994</v>
      </c>
      <c r="L319">
        <v>1380</v>
      </c>
      <c r="M319" s="47">
        <v>14.8</v>
      </c>
      <c r="N319" s="47">
        <v>82.4</v>
      </c>
      <c r="O319" s="47">
        <v>95.3</v>
      </c>
      <c r="P319" s="47">
        <v>136</v>
      </c>
      <c r="Q319" s="47">
        <v>81.3</v>
      </c>
      <c r="R319">
        <v>19.7</v>
      </c>
      <c r="S319">
        <v>1.5</v>
      </c>
      <c r="T319">
        <v>21.7</v>
      </c>
      <c r="U319">
        <v>1</v>
      </c>
      <c r="V319">
        <v>44.8</v>
      </c>
      <c r="W319">
        <v>2766</v>
      </c>
      <c r="X319">
        <v>80.599999999999994</v>
      </c>
      <c r="Y319">
        <v>97.7</v>
      </c>
      <c r="Z319">
        <v>0</v>
      </c>
      <c r="AA319">
        <v>0</v>
      </c>
      <c r="AB319">
        <v>0</v>
      </c>
      <c r="AC319">
        <v>0</v>
      </c>
    </row>
    <row r="320" spans="1:29">
      <c r="A320">
        <v>883</v>
      </c>
      <c r="B320" t="s">
        <v>3706</v>
      </c>
      <c r="C320" t="s">
        <v>834</v>
      </c>
      <c r="D320" t="s">
        <v>3707</v>
      </c>
      <c r="E320" t="s">
        <v>3708</v>
      </c>
      <c r="F320" s="42">
        <v>44234</v>
      </c>
      <c r="G320">
        <v>2021</v>
      </c>
      <c r="H320">
        <v>2</v>
      </c>
      <c r="I320">
        <v>5</v>
      </c>
      <c r="J320">
        <v>20.59</v>
      </c>
      <c r="K320">
        <v>78.959999999999994</v>
      </c>
      <c r="L320">
        <v>1380</v>
      </c>
      <c r="M320" s="47">
        <v>13.78</v>
      </c>
      <c r="N320" s="47">
        <v>161.69999999999999</v>
      </c>
      <c r="O320" s="47">
        <v>104.3</v>
      </c>
      <c r="P320" s="47">
        <v>146</v>
      </c>
      <c r="Q320" s="47">
        <v>80.8</v>
      </c>
      <c r="R320">
        <v>31.7</v>
      </c>
      <c r="S320">
        <v>1.1000000000000001</v>
      </c>
      <c r="T320">
        <v>54.4</v>
      </c>
      <c r="U320">
        <v>0</v>
      </c>
      <c r="V320">
        <v>52.2</v>
      </c>
      <c r="W320">
        <v>2770</v>
      </c>
      <c r="X320">
        <v>59.5</v>
      </c>
      <c r="Y320">
        <v>81.2</v>
      </c>
      <c r="Z320">
        <v>0</v>
      </c>
      <c r="AA320">
        <v>0</v>
      </c>
      <c r="AB320">
        <v>1</v>
      </c>
      <c r="AC320">
        <v>1</v>
      </c>
    </row>
    <row r="321" spans="1:29">
      <c r="A321">
        <v>884</v>
      </c>
      <c r="B321" t="s">
        <v>3706</v>
      </c>
      <c r="C321" t="s">
        <v>834</v>
      </c>
      <c r="D321" t="s">
        <v>3707</v>
      </c>
      <c r="E321" t="s">
        <v>3708</v>
      </c>
      <c r="F321" s="42">
        <v>44241</v>
      </c>
      <c r="G321">
        <v>2021</v>
      </c>
      <c r="H321">
        <v>2</v>
      </c>
      <c r="I321">
        <v>6</v>
      </c>
      <c r="J321">
        <v>20.59</v>
      </c>
      <c r="K321">
        <v>78.959999999999994</v>
      </c>
      <c r="L321">
        <v>1380</v>
      </c>
      <c r="M321" s="47">
        <v>20.05</v>
      </c>
      <c r="N321" s="47">
        <v>93.1</v>
      </c>
      <c r="O321" s="47">
        <v>104.7</v>
      </c>
      <c r="P321" s="47">
        <v>148</v>
      </c>
      <c r="Q321" s="47">
        <v>78.5</v>
      </c>
      <c r="R321">
        <v>33.9</v>
      </c>
      <c r="S321">
        <v>53.8</v>
      </c>
      <c r="T321">
        <v>26.5</v>
      </c>
      <c r="U321">
        <v>19.7</v>
      </c>
      <c r="V321">
        <v>56.4</v>
      </c>
      <c r="W321">
        <v>2770</v>
      </c>
      <c r="X321">
        <v>65.3</v>
      </c>
      <c r="Y321">
        <v>87.5</v>
      </c>
      <c r="Z321">
        <v>1</v>
      </c>
      <c r="AA321">
        <v>0</v>
      </c>
      <c r="AB321">
        <v>0</v>
      </c>
      <c r="AC321">
        <v>1</v>
      </c>
    </row>
    <row r="322" spans="1:29">
      <c r="A322">
        <v>885</v>
      </c>
      <c r="B322" t="s">
        <v>3706</v>
      </c>
      <c r="C322" t="s">
        <v>834</v>
      </c>
      <c r="D322" t="s">
        <v>3707</v>
      </c>
      <c r="E322" t="s">
        <v>3708</v>
      </c>
      <c r="F322" s="42">
        <v>44248</v>
      </c>
      <c r="G322">
        <v>2021</v>
      </c>
      <c r="H322">
        <v>2</v>
      </c>
      <c r="I322">
        <v>7</v>
      </c>
      <c r="J322">
        <v>20.59</v>
      </c>
      <c r="K322">
        <v>78.959999999999994</v>
      </c>
      <c r="L322">
        <v>1380</v>
      </c>
      <c r="M322" s="47">
        <v>18.21</v>
      </c>
      <c r="N322" s="47">
        <v>99.9</v>
      </c>
      <c r="O322" s="47">
        <v>106.5</v>
      </c>
      <c r="P322" s="47">
        <v>146</v>
      </c>
      <c r="Q322" s="47">
        <v>72.7</v>
      </c>
      <c r="R322">
        <v>35.700000000000003</v>
      </c>
      <c r="S322">
        <v>7.6</v>
      </c>
      <c r="T322">
        <v>33.5</v>
      </c>
      <c r="U322">
        <v>7.6</v>
      </c>
      <c r="V322">
        <v>49.9</v>
      </c>
      <c r="W322">
        <v>2770</v>
      </c>
      <c r="X322">
        <v>71.7</v>
      </c>
      <c r="Y322">
        <v>86.7</v>
      </c>
      <c r="Z322">
        <v>0</v>
      </c>
      <c r="AA322">
        <v>0</v>
      </c>
      <c r="AB322">
        <v>0</v>
      </c>
      <c r="AC322">
        <v>0</v>
      </c>
    </row>
    <row r="323" spans="1:29">
      <c r="A323">
        <v>886</v>
      </c>
      <c r="B323" t="s">
        <v>3706</v>
      </c>
      <c r="C323" t="s">
        <v>834</v>
      </c>
      <c r="D323" t="s">
        <v>3707</v>
      </c>
      <c r="E323" t="s">
        <v>3708</v>
      </c>
      <c r="F323" s="42">
        <v>44255</v>
      </c>
      <c r="G323">
        <v>2021</v>
      </c>
      <c r="H323">
        <v>2</v>
      </c>
      <c r="I323">
        <v>8</v>
      </c>
      <c r="J323">
        <v>20.59</v>
      </c>
      <c r="K323">
        <v>78.959999999999994</v>
      </c>
      <c r="L323">
        <v>1380</v>
      </c>
      <c r="M323" s="47">
        <v>16.61</v>
      </c>
      <c r="N323" s="47">
        <v>138.1</v>
      </c>
      <c r="O323" s="47">
        <v>55.3</v>
      </c>
      <c r="P323" s="47">
        <v>92</v>
      </c>
      <c r="Q323" s="47">
        <v>59.8</v>
      </c>
      <c r="R323">
        <v>18.2</v>
      </c>
      <c r="S323">
        <v>0</v>
      </c>
      <c r="T323">
        <v>32.4</v>
      </c>
      <c r="U323">
        <v>0</v>
      </c>
      <c r="V323">
        <v>45.9</v>
      </c>
      <c r="W323">
        <v>2770</v>
      </c>
      <c r="X323">
        <v>69.7</v>
      </c>
      <c r="Y323">
        <v>91.7</v>
      </c>
      <c r="Z323">
        <v>0</v>
      </c>
      <c r="AA323">
        <v>0</v>
      </c>
      <c r="AB323">
        <v>0</v>
      </c>
      <c r="AC323">
        <v>0</v>
      </c>
    </row>
    <row r="324" spans="1:29">
      <c r="A324">
        <v>887</v>
      </c>
      <c r="B324" t="s">
        <v>3706</v>
      </c>
      <c r="C324" t="s">
        <v>834</v>
      </c>
      <c r="D324" t="s">
        <v>3707</v>
      </c>
      <c r="E324" t="s">
        <v>3708</v>
      </c>
      <c r="F324" s="42">
        <v>44262</v>
      </c>
      <c r="G324">
        <v>2021</v>
      </c>
      <c r="H324">
        <v>3</v>
      </c>
      <c r="I324">
        <v>9</v>
      </c>
      <c r="J324">
        <v>20.59</v>
      </c>
      <c r="K324">
        <v>78.959999999999994</v>
      </c>
      <c r="L324">
        <v>1380</v>
      </c>
      <c r="M324" s="47">
        <v>18.920000000000002</v>
      </c>
      <c r="N324" s="47">
        <v>125.1</v>
      </c>
      <c r="O324" s="47">
        <v>83.5</v>
      </c>
      <c r="P324" s="47">
        <v>125</v>
      </c>
      <c r="Q324" s="47">
        <v>75.400000000000006</v>
      </c>
      <c r="R324">
        <v>25.8</v>
      </c>
      <c r="S324">
        <v>2</v>
      </c>
      <c r="T324">
        <v>20.9</v>
      </c>
      <c r="U324">
        <v>12.8</v>
      </c>
      <c r="V324">
        <v>51</v>
      </c>
      <c r="W324">
        <v>2774</v>
      </c>
      <c r="X324">
        <v>70.400000000000006</v>
      </c>
      <c r="Y324">
        <v>97.7</v>
      </c>
      <c r="Z324">
        <v>0</v>
      </c>
      <c r="AA324">
        <v>0</v>
      </c>
      <c r="AB324">
        <v>0</v>
      </c>
      <c r="AC324">
        <v>0</v>
      </c>
    </row>
    <row r="325" spans="1:29">
      <c r="A325">
        <v>888</v>
      </c>
      <c r="B325" t="s">
        <v>3706</v>
      </c>
      <c r="C325" t="s">
        <v>834</v>
      </c>
      <c r="D325" t="s">
        <v>3707</v>
      </c>
      <c r="E325" t="s">
        <v>3708</v>
      </c>
      <c r="F325" s="42">
        <v>44269</v>
      </c>
      <c r="G325">
        <v>2021</v>
      </c>
      <c r="H325">
        <v>3</v>
      </c>
      <c r="I325">
        <v>10</v>
      </c>
      <c r="J325">
        <v>20.59</v>
      </c>
      <c r="K325">
        <v>78.959999999999994</v>
      </c>
      <c r="L325">
        <v>1380</v>
      </c>
      <c r="M325" s="47">
        <v>14.96</v>
      </c>
      <c r="N325" s="47">
        <v>74.5</v>
      </c>
      <c r="O325" s="47">
        <v>80.900000000000006</v>
      </c>
      <c r="P325" s="47">
        <v>109</v>
      </c>
      <c r="Q325" s="47">
        <v>67.599999999999994</v>
      </c>
      <c r="R325">
        <v>24.4</v>
      </c>
      <c r="S325">
        <v>5.6</v>
      </c>
      <c r="T325">
        <v>18</v>
      </c>
      <c r="U325">
        <v>6.4</v>
      </c>
      <c r="V325">
        <v>49</v>
      </c>
      <c r="W325">
        <v>2774</v>
      </c>
      <c r="X325">
        <v>81.2</v>
      </c>
      <c r="Y325">
        <v>83.3</v>
      </c>
      <c r="Z325">
        <v>0</v>
      </c>
      <c r="AA325">
        <v>0</v>
      </c>
      <c r="AB325">
        <v>0</v>
      </c>
      <c r="AC325">
        <v>0</v>
      </c>
    </row>
    <row r="326" spans="1:29">
      <c r="A326">
        <v>889</v>
      </c>
      <c r="B326" t="s">
        <v>3706</v>
      </c>
      <c r="C326" t="s">
        <v>834</v>
      </c>
      <c r="D326" t="s">
        <v>3707</v>
      </c>
      <c r="E326" t="s">
        <v>3708</v>
      </c>
      <c r="F326" s="42">
        <v>44276</v>
      </c>
      <c r="G326">
        <v>2021</v>
      </c>
      <c r="H326">
        <v>3</v>
      </c>
      <c r="I326">
        <v>11</v>
      </c>
      <c r="J326">
        <v>20.59</v>
      </c>
      <c r="K326">
        <v>78.959999999999994</v>
      </c>
      <c r="L326">
        <v>1380</v>
      </c>
      <c r="M326" s="47">
        <v>15.57</v>
      </c>
      <c r="N326" s="47">
        <v>138.5</v>
      </c>
      <c r="O326" s="47">
        <v>110.3</v>
      </c>
      <c r="P326" s="47">
        <v>167</v>
      </c>
      <c r="Q326" s="47">
        <v>92</v>
      </c>
      <c r="R326">
        <v>42.6</v>
      </c>
      <c r="S326">
        <v>10.1</v>
      </c>
      <c r="T326">
        <v>22.4</v>
      </c>
      <c r="U326">
        <v>0</v>
      </c>
      <c r="V326">
        <v>51.2</v>
      </c>
      <c r="W326">
        <v>2774</v>
      </c>
      <c r="X326">
        <v>68</v>
      </c>
      <c r="Y326">
        <v>85.2</v>
      </c>
      <c r="Z326">
        <v>0</v>
      </c>
      <c r="AA326">
        <v>0</v>
      </c>
      <c r="AB326">
        <v>0</v>
      </c>
      <c r="AC326">
        <v>0</v>
      </c>
    </row>
    <row r="327" spans="1:29">
      <c r="A327">
        <v>890</v>
      </c>
      <c r="B327" t="s">
        <v>3706</v>
      </c>
      <c r="C327" t="s">
        <v>834</v>
      </c>
      <c r="D327" t="s">
        <v>3707</v>
      </c>
      <c r="E327" t="s">
        <v>3708</v>
      </c>
      <c r="F327" s="42">
        <v>44283</v>
      </c>
      <c r="G327">
        <v>2021</v>
      </c>
      <c r="H327">
        <v>3</v>
      </c>
      <c r="I327">
        <v>12</v>
      </c>
      <c r="J327">
        <v>20.59</v>
      </c>
      <c r="K327">
        <v>78.959999999999994</v>
      </c>
      <c r="L327">
        <v>1380</v>
      </c>
      <c r="M327" s="47">
        <v>18.39</v>
      </c>
      <c r="N327" s="47">
        <v>145</v>
      </c>
      <c r="O327" s="47">
        <v>36.200000000000003</v>
      </c>
      <c r="P327" s="47">
        <v>43</v>
      </c>
      <c r="Q327" s="47">
        <v>45.1</v>
      </c>
      <c r="R327">
        <v>40.4</v>
      </c>
      <c r="S327">
        <v>0.3</v>
      </c>
      <c r="T327">
        <v>38</v>
      </c>
      <c r="U327">
        <v>14.1</v>
      </c>
      <c r="V327">
        <v>47.9</v>
      </c>
      <c r="W327">
        <v>2774</v>
      </c>
      <c r="X327">
        <v>67.400000000000006</v>
      </c>
      <c r="Y327">
        <v>94</v>
      </c>
      <c r="Z327">
        <v>0</v>
      </c>
      <c r="AA327">
        <v>0</v>
      </c>
      <c r="AB327">
        <v>0</v>
      </c>
      <c r="AC327">
        <v>0</v>
      </c>
    </row>
    <row r="328" spans="1:29">
      <c r="A328">
        <v>891</v>
      </c>
      <c r="B328" t="s">
        <v>3706</v>
      </c>
      <c r="C328" t="s">
        <v>834</v>
      </c>
      <c r="D328" t="s">
        <v>3707</v>
      </c>
      <c r="E328" t="s">
        <v>3708</v>
      </c>
      <c r="F328" s="42">
        <v>44290</v>
      </c>
      <c r="G328">
        <v>2021</v>
      </c>
      <c r="H328">
        <v>4</v>
      </c>
      <c r="I328">
        <v>13</v>
      </c>
      <c r="J328">
        <v>20.59</v>
      </c>
      <c r="K328">
        <v>78.959999999999994</v>
      </c>
      <c r="L328">
        <v>1380</v>
      </c>
      <c r="M328" s="47">
        <v>17.940000000000001</v>
      </c>
      <c r="N328" s="47">
        <v>141</v>
      </c>
      <c r="O328" s="47">
        <v>123.8</v>
      </c>
      <c r="P328" s="47">
        <v>194</v>
      </c>
      <c r="Q328" s="47">
        <v>102.7</v>
      </c>
      <c r="R328">
        <v>38.700000000000003</v>
      </c>
      <c r="S328">
        <v>6.5</v>
      </c>
      <c r="T328">
        <v>19.399999999999999</v>
      </c>
      <c r="U328">
        <v>38.799999999999997</v>
      </c>
      <c r="V328">
        <v>51.1</v>
      </c>
      <c r="W328">
        <v>2778</v>
      </c>
      <c r="X328">
        <v>62</v>
      </c>
      <c r="Y328">
        <v>94.7</v>
      </c>
      <c r="Z328">
        <v>2</v>
      </c>
      <c r="AA328">
        <v>0</v>
      </c>
      <c r="AB328">
        <v>0</v>
      </c>
      <c r="AC328">
        <v>2</v>
      </c>
    </row>
    <row r="329" spans="1:29">
      <c r="A329">
        <v>892</v>
      </c>
      <c r="B329" t="s">
        <v>3706</v>
      </c>
      <c r="C329" t="s">
        <v>834</v>
      </c>
      <c r="D329" t="s">
        <v>3707</v>
      </c>
      <c r="E329" t="s">
        <v>3708</v>
      </c>
      <c r="F329" s="42">
        <v>44297</v>
      </c>
      <c r="G329">
        <v>2021</v>
      </c>
      <c r="H329">
        <v>4</v>
      </c>
      <c r="I329">
        <v>14</v>
      </c>
      <c r="J329">
        <v>20.59</v>
      </c>
      <c r="K329">
        <v>78.959999999999994</v>
      </c>
      <c r="L329">
        <v>1380</v>
      </c>
      <c r="M329" s="47">
        <v>18.309999999999999</v>
      </c>
      <c r="N329" s="47">
        <v>117.1</v>
      </c>
      <c r="O329" s="47">
        <v>56.3</v>
      </c>
      <c r="P329" s="47">
        <v>103</v>
      </c>
      <c r="Q329" s="47">
        <v>60.2</v>
      </c>
      <c r="R329">
        <v>37.1</v>
      </c>
      <c r="S329">
        <v>0</v>
      </c>
      <c r="T329">
        <v>23.1</v>
      </c>
      <c r="U329">
        <v>4.9000000000000004</v>
      </c>
      <c r="V329">
        <v>42.8</v>
      </c>
      <c r="W329">
        <v>2778</v>
      </c>
      <c r="X329">
        <v>76.8</v>
      </c>
      <c r="Y329">
        <v>98.3</v>
      </c>
      <c r="Z329">
        <v>0</v>
      </c>
      <c r="AA329">
        <v>0</v>
      </c>
      <c r="AB329">
        <v>0</v>
      </c>
      <c r="AC329">
        <v>0</v>
      </c>
    </row>
    <row r="330" spans="1:29">
      <c r="A330">
        <v>893</v>
      </c>
      <c r="B330" t="s">
        <v>3706</v>
      </c>
      <c r="C330" t="s">
        <v>834</v>
      </c>
      <c r="D330" t="s">
        <v>3707</v>
      </c>
      <c r="E330" t="s">
        <v>3708</v>
      </c>
      <c r="F330" s="42">
        <v>44304</v>
      </c>
      <c r="G330">
        <v>2021</v>
      </c>
      <c r="H330">
        <v>4</v>
      </c>
      <c r="I330">
        <v>15</v>
      </c>
      <c r="J330">
        <v>20.59</v>
      </c>
      <c r="K330">
        <v>78.959999999999994</v>
      </c>
      <c r="L330">
        <v>1380</v>
      </c>
      <c r="M330" s="47">
        <v>22.17</v>
      </c>
      <c r="N330" s="47">
        <v>128.1</v>
      </c>
      <c r="O330" s="47">
        <v>109.1</v>
      </c>
      <c r="P330" s="47">
        <v>171</v>
      </c>
      <c r="Q330" s="47">
        <v>93.4</v>
      </c>
      <c r="R330">
        <v>29.3</v>
      </c>
      <c r="S330">
        <v>51.3</v>
      </c>
      <c r="T330">
        <v>26.1</v>
      </c>
      <c r="U330">
        <v>27.8</v>
      </c>
      <c r="V330">
        <v>45.2</v>
      </c>
      <c r="W330">
        <v>2778</v>
      </c>
      <c r="X330">
        <v>72.3</v>
      </c>
      <c r="Y330">
        <v>83.6</v>
      </c>
      <c r="Z330">
        <v>1</v>
      </c>
      <c r="AA330">
        <v>0</v>
      </c>
      <c r="AB330">
        <v>0</v>
      </c>
      <c r="AC330">
        <v>1</v>
      </c>
    </row>
    <row r="331" spans="1:29">
      <c r="A331">
        <v>894</v>
      </c>
      <c r="B331" t="s">
        <v>3706</v>
      </c>
      <c r="C331" t="s">
        <v>834</v>
      </c>
      <c r="D331" t="s">
        <v>3707</v>
      </c>
      <c r="E331" t="s">
        <v>3708</v>
      </c>
      <c r="F331" s="42">
        <v>44311</v>
      </c>
      <c r="G331">
        <v>2021</v>
      </c>
      <c r="H331">
        <v>4</v>
      </c>
      <c r="I331">
        <v>16</v>
      </c>
      <c r="J331">
        <v>20.59</v>
      </c>
      <c r="K331">
        <v>78.959999999999994</v>
      </c>
      <c r="L331">
        <v>1380</v>
      </c>
      <c r="M331" s="47">
        <v>19.87</v>
      </c>
      <c r="N331" s="47">
        <v>81.099999999999994</v>
      </c>
      <c r="O331" s="47">
        <v>120.6</v>
      </c>
      <c r="P331" s="47">
        <v>183</v>
      </c>
      <c r="Q331" s="47">
        <v>89.6</v>
      </c>
      <c r="R331">
        <v>32.799999999999997</v>
      </c>
      <c r="S331">
        <v>6.5</v>
      </c>
      <c r="T331">
        <v>32.4</v>
      </c>
      <c r="U331">
        <v>18</v>
      </c>
      <c r="V331">
        <v>45.3</v>
      </c>
      <c r="W331">
        <v>2778</v>
      </c>
      <c r="X331">
        <v>74</v>
      </c>
      <c r="Y331">
        <v>91.4</v>
      </c>
      <c r="Z331">
        <v>0</v>
      </c>
      <c r="AA331">
        <v>0</v>
      </c>
      <c r="AB331">
        <v>0</v>
      </c>
      <c r="AC331">
        <v>0</v>
      </c>
    </row>
    <row r="332" spans="1:29">
      <c r="A332">
        <v>895</v>
      </c>
      <c r="B332" t="s">
        <v>3706</v>
      </c>
      <c r="C332" t="s">
        <v>834</v>
      </c>
      <c r="D332" t="s">
        <v>3707</v>
      </c>
      <c r="E332" t="s">
        <v>3708</v>
      </c>
      <c r="F332" s="42">
        <v>44318</v>
      </c>
      <c r="G332">
        <v>2021</v>
      </c>
      <c r="H332">
        <v>5</v>
      </c>
      <c r="I332">
        <v>17</v>
      </c>
      <c r="J332">
        <v>20.59</v>
      </c>
      <c r="K332">
        <v>78.959999999999994</v>
      </c>
      <c r="L332">
        <v>1380</v>
      </c>
      <c r="M332" s="47">
        <v>17.59</v>
      </c>
      <c r="N332" s="47">
        <v>114.2</v>
      </c>
      <c r="O332" s="47">
        <v>108.2</v>
      </c>
      <c r="P332" s="47">
        <v>187</v>
      </c>
      <c r="Q332" s="47">
        <v>89.7</v>
      </c>
      <c r="R332">
        <v>38.1</v>
      </c>
      <c r="S332">
        <v>5.3</v>
      </c>
      <c r="T332">
        <v>21</v>
      </c>
      <c r="U332">
        <v>9.6</v>
      </c>
      <c r="V332">
        <v>52.2</v>
      </c>
      <c r="W332">
        <v>2783</v>
      </c>
      <c r="X332">
        <v>66</v>
      </c>
      <c r="Y332">
        <v>97.7</v>
      </c>
      <c r="Z332">
        <v>0</v>
      </c>
      <c r="AA332">
        <v>0</v>
      </c>
      <c r="AB332">
        <v>0</v>
      </c>
      <c r="AC332">
        <v>0</v>
      </c>
    </row>
    <row r="333" spans="1:29">
      <c r="A333">
        <v>896</v>
      </c>
      <c r="B333" t="s">
        <v>3706</v>
      </c>
      <c r="C333" t="s">
        <v>834</v>
      </c>
      <c r="D333" t="s">
        <v>3707</v>
      </c>
      <c r="E333" t="s">
        <v>3708</v>
      </c>
      <c r="F333" s="42">
        <v>44325</v>
      </c>
      <c r="G333">
        <v>2021</v>
      </c>
      <c r="H333">
        <v>5</v>
      </c>
      <c r="I333">
        <v>18</v>
      </c>
      <c r="J333">
        <v>20.59</v>
      </c>
      <c r="K333">
        <v>78.959999999999994</v>
      </c>
      <c r="L333">
        <v>1380</v>
      </c>
      <c r="M333" s="47">
        <v>20.18</v>
      </c>
      <c r="N333" s="47">
        <v>51.2</v>
      </c>
      <c r="O333" s="47">
        <v>165.3</v>
      </c>
      <c r="P333" s="47">
        <v>245</v>
      </c>
      <c r="Q333" s="47">
        <v>97.5</v>
      </c>
      <c r="R333">
        <v>37.299999999999997</v>
      </c>
      <c r="S333">
        <v>30.9</v>
      </c>
      <c r="T333">
        <v>32.1</v>
      </c>
      <c r="U333">
        <v>14.2</v>
      </c>
      <c r="V333">
        <v>48.8</v>
      </c>
      <c r="W333">
        <v>2783</v>
      </c>
      <c r="X333">
        <v>73.5</v>
      </c>
      <c r="Y333">
        <v>93.5</v>
      </c>
      <c r="Z333">
        <v>0</v>
      </c>
      <c r="AA333">
        <v>0</v>
      </c>
      <c r="AB333">
        <v>0</v>
      </c>
      <c r="AC333">
        <v>0</v>
      </c>
    </row>
    <row r="334" spans="1:29">
      <c r="A334">
        <v>897</v>
      </c>
      <c r="B334" t="s">
        <v>3706</v>
      </c>
      <c r="C334" t="s">
        <v>834</v>
      </c>
      <c r="D334" t="s">
        <v>3707</v>
      </c>
      <c r="E334" t="s">
        <v>3708</v>
      </c>
      <c r="F334" s="42">
        <v>44332</v>
      </c>
      <c r="G334">
        <v>2021</v>
      </c>
      <c r="H334">
        <v>5</v>
      </c>
      <c r="I334">
        <v>19</v>
      </c>
      <c r="J334">
        <v>20.59</v>
      </c>
      <c r="K334">
        <v>78.959999999999994</v>
      </c>
      <c r="L334">
        <v>1380</v>
      </c>
      <c r="M334" s="47">
        <v>18.29</v>
      </c>
      <c r="N334" s="47">
        <v>71.599999999999994</v>
      </c>
      <c r="O334" s="47">
        <v>96</v>
      </c>
      <c r="P334" s="47">
        <v>135</v>
      </c>
      <c r="Q334" s="47">
        <v>80.599999999999994</v>
      </c>
      <c r="R334">
        <v>37</v>
      </c>
      <c r="S334">
        <v>6.3</v>
      </c>
      <c r="T334">
        <v>29</v>
      </c>
      <c r="U334">
        <v>22</v>
      </c>
      <c r="V334">
        <v>46.2</v>
      </c>
      <c r="W334">
        <v>2783</v>
      </c>
      <c r="X334">
        <v>70.599999999999994</v>
      </c>
      <c r="Y334">
        <v>89.1</v>
      </c>
      <c r="Z334">
        <v>1</v>
      </c>
      <c r="AA334">
        <v>0</v>
      </c>
      <c r="AB334">
        <v>0</v>
      </c>
      <c r="AC334">
        <v>1</v>
      </c>
    </row>
    <row r="335" spans="1:29">
      <c r="A335">
        <v>898</v>
      </c>
      <c r="B335" t="s">
        <v>3706</v>
      </c>
      <c r="C335" t="s">
        <v>834</v>
      </c>
      <c r="D335" t="s">
        <v>3707</v>
      </c>
      <c r="E335" t="s">
        <v>3708</v>
      </c>
      <c r="F335" s="42">
        <v>44339</v>
      </c>
      <c r="G335">
        <v>2021</v>
      </c>
      <c r="H335">
        <v>5</v>
      </c>
      <c r="I335">
        <v>20</v>
      </c>
      <c r="J335">
        <v>20.59</v>
      </c>
      <c r="K335">
        <v>78.959999999999994</v>
      </c>
      <c r="L335">
        <v>1380</v>
      </c>
      <c r="M335" s="47">
        <v>19.190000000000001</v>
      </c>
      <c r="N335" s="47">
        <v>55.7</v>
      </c>
      <c r="O335" s="47">
        <v>95.2</v>
      </c>
      <c r="P335" s="47">
        <v>156</v>
      </c>
      <c r="Q335" s="47">
        <v>61.4</v>
      </c>
      <c r="R335">
        <v>26.4</v>
      </c>
      <c r="S335">
        <v>5.4</v>
      </c>
      <c r="T335">
        <v>32.1</v>
      </c>
      <c r="U335">
        <v>26.1</v>
      </c>
      <c r="V335">
        <v>49.2</v>
      </c>
      <c r="W335">
        <v>2783</v>
      </c>
      <c r="X335">
        <v>77</v>
      </c>
      <c r="Y335">
        <v>91</v>
      </c>
      <c r="Z335">
        <v>1</v>
      </c>
      <c r="AA335">
        <v>0</v>
      </c>
      <c r="AB335">
        <v>0</v>
      </c>
      <c r="AC335">
        <v>1</v>
      </c>
    </row>
    <row r="336" spans="1:29">
      <c r="A336">
        <v>899</v>
      </c>
      <c r="B336" t="s">
        <v>3706</v>
      </c>
      <c r="C336" t="s">
        <v>834</v>
      </c>
      <c r="D336" t="s">
        <v>3707</v>
      </c>
      <c r="E336" t="s">
        <v>3708</v>
      </c>
      <c r="F336" s="42">
        <v>44346</v>
      </c>
      <c r="G336">
        <v>2021</v>
      </c>
      <c r="H336">
        <v>5</v>
      </c>
      <c r="I336">
        <v>21</v>
      </c>
      <c r="J336">
        <v>20.59</v>
      </c>
      <c r="K336">
        <v>78.959999999999994</v>
      </c>
      <c r="L336">
        <v>1380</v>
      </c>
      <c r="M336" s="47">
        <v>18.71</v>
      </c>
      <c r="N336" s="47">
        <v>71.900000000000006</v>
      </c>
      <c r="O336" s="47">
        <v>76.7</v>
      </c>
      <c r="P336" s="47">
        <v>121</v>
      </c>
      <c r="Q336" s="47">
        <v>89.1</v>
      </c>
      <c r="R336">
        <v>26.6</v>
      </c>
      <c r="S336">
        <v>7.1</v>
      </c>
      <c r="T336">
        <v>30.4</v>
      </c>
      <c r="U336">
        <v>16.2</v>
      </c>
      <c r="V336">
        <v>43.2</v>
      </c>
      <c r="W336">
        <v>2783</v>
      </c>
      <c r="X336">
        <v>68.400000000000006</v>
      </c>
      <c r="Y336">
        <v>84.5</v>
      </c>
      <c r="Z336">
        <v>0</v>
      </c>
      <c r="AA336">
        <v>0</v>
      </c>
      <c r="AB336">
        <v>0</v>
      </c>
      <c r="AC336">
        <v>0</v>
      </c>
    </row>
    <row r="337" spans="1:29">
      <c r="A337">
        <v>900</v>
      </c>
      <c r="B337" t="s">
        <v>3706</v>
      </c>
      <c r="C337" t="s">
        <v>834</v>
      </c>
      <c r="D337" t="s">
        <v>3707</v>
      </c>
      <c r="E337" t="s">
        <v>3708</v>
      </c>
      <c r="F337" s="42">
        <v>44353</v>
      </c>
      <c r="G337">
        <v>2021</v>
      </c>
      <c r="H337">
        <v>6</v>
      </c>
      <c r="I337">
        <v>22</v>
      </c>
      <c r="J337">
        <v>20.59</v>
      </c>
      <c r="K337">
        <v>78.959999999999994</v>
      </c>
      <c r="L337">
        <v>1380</v>
      </c>
      <c r="M337" s="47">
        <v>15.65</v>
      </c>
      <c r="N337" s="47">
        <v>63.3</v>
      </c>
      <c r="O337" s="47">
        <v>124.9</v>
      </c>
      <c r="P337" s="47">
        <v>173</v>
      </c>
      <c r="Q337" s="47">
        <v>88.5</v>
      </c>
      <c r="R337">
        <v>37.1</v>
      </c>
      <c r="S337">
        <v>3</v>
      </c>
      <c r="T337">
        <v>25.9</v>
      </c>
      <c r="U337">
        <v>3.9</v>
      </c>
      <c r="V337">
        <v>50</v>
      </c>
      <c r="W337">
        <v>2787</v>
      </c>
      <c r="X337">
        <v>73.5</v>
      </c>
      <c r="Y337">
        <v>91.1</v>
      </c>
      <c r="Z337">
        <v>0</v>
      </c>
      <c r="AA337">
        <v>0</v>
      </c>
      <c r="AB337">
        <v>0</v>
      </c>
      <c r="AC337">
        <v>0</v>
      </c>
    </row>
    <row r="338" spans="1:29">
      <c r="A338">
        <v>901</v>
      </c>
      <c r="B338" t="s">
        <v>3706</v>
      </c>
      <c r="C338" t="s">
        <v>834</v>
      </c>
      <c r="D338" t="s">
        <v>3707</v>
      </c>
      <c r="E338" t="s">
        <v>3708</v>
      </c>
      <c r="F338" s="42">
        <v>44360</v>
      </c>
      <c r="G338">
        <v>2021</v>
      </c>
      <c r="H338">
        <v>6</v>
      </c>
      <c r="I338">
        <v>23</v>
      </c>
      <c r="J338">
        <v>20.59</v>
      </c>
      <c r="K338">
        <v>78.959999999999994</v>
      </c>
      <c r="L338">
        <v>1380</v>
      </c>
      <c r="M338" s="47">
        <v>18.399999999999999</v>
      </c>
      <c r="N338" s="47">
        <v>71.8</v>
      </c>
      <c r="O338" s="47">
        <v>103.5</v>
      </c>
      <c r="P338" s="47">
        <v>154</v>
      </c>
      <c r="Q338" s="47">
        <v>83.9</v>
      </c>
      <c r="R338">
        <v>46.4</v>
      </c>
      <c r="S338">
        <v>6.1</v>
      </c>
      <c r="T338">
        <v>14.9</v>
      </c>
      <c r="U338">
        <v>16.8</v>
      </c>
      <c r="V338">
        <v>43.9</v>
      </c>
      <c r="W338">
        <v>2787</v>
      </c>
      <c r="X338">
        <v>59.8</v>
      </c>
      <c r="Y338">
        <v>88.3</v>
      </c>
      <c r="Z338">
        <v>1</v>
      </c>
      <c r="AA338">
        <v>0</v>
      </c>
      <c r="AB338">
        <v>0</v>
      </c>
      <c r="AC338">
        <v>1</v>
      </c>
    </row>
    <row r="339" spans="1:29">
      <c r="A339">
        <v>902</v>
      </c>
      <c r="B339" t="s">
        <v>3706</v>
      </c>
      <c r="C339" t="s">
        <v>834</v>
      </c>
      <c r="D339" t="s">
        <v>3707</v>
      </c>
      <c r="E339" t="s">
        <v>3708</v>
      </c>
      <c r="F339" s="42">
        <v>44367</v>
      </c>
      <c r="G339">
        <v>2021</v>
      </c>
      <c r="H339">
        <v>6</v>
      </c>
      <c r="I339">
        <v>24</v>
      </c>
      <c r="J339">
        <v>20.59</v>
      </c>
      <c r="K339">
        <v>78.959999999999994</v>
      </c>
      <c r="L339">
        <v>1380</v>
      </c>
      <c r="M339" s="47">
        <v>12.61</v>
      </c>
      <c r="N339" s="47">
        <v>99.4</v>
      </c>
      <c r="O339" s="47">
        <v>100.1</v>
      </c>
      <c r="P339" s="47">
        <v>155</v>
      </c>
      <c r="Q339" s="47">
        <v>79</v>
      </c>
      <c r="R339">
        <v>19.899999999999999</v>
      </c>
      <c r="S339">
        <v>6.5</v>
      </c>
      <c r="T339">
        <v>34.6</v>
      </c>
      <c r="U339">
        <v>2</v>
      </c>
      <c r="V339">
        <v>47.1</v>
      </c>
      <c r="W339">
        <v>2787</v>
      </c>
      <c r="X339">
        <v>67.900000000000006</v>
      </c>
      <c r="Y339">
        <v>82.8</v>
      </c>
      <c r="Z339">
        <v>0</v>
      </c>
      <c r="AA339">
        <v>0</v>
      </c>
      <c r="AB339">
        <v>0</v>
      </c>
      <c r="AC339">
        <v>0</v>
      </c>
    </row>
    <row r="340" spans="1:29">
      <c r="A340">
        <v>903</v>
      </c>
      <c r="B340" t="s">
        <v>3706</v>
      </c>
      <c r="C340" t="s">
        <v>834</v>
      </c>
      <c r="D340" t="s">
        <v>3707</v>
      </c>
      <c r="E340" t="s">
        <v>3708</v>
      </c>
      <c r="F340" s="42">
        <v>44374</v>
      </c>
      <c r="G340">
        <v>2021</v>
      </c>
      <c r="H340">
        <v>6</v>
      </c>
      <c r="I340">
        <v>25</v>
      </c>
      <c r="J340">
        <v>20.59</v>
      </c>
      <c r="K340">
        <v>78.959999999999994</v>
      </c>
      <c r="L340">
        <v>1380</v>
      </c>
      <c r="M340" s="47">
        <v>14.3</v>
      </c>
      <c r="N340" s="47">
        <v>90.9</v>
      </c>
      <c r="O340" s="47">
        <v>121.8</v>
      </c>
      <c r="P340" s="47">
        <v>193</v>
      </c>
      <c r="Q340" s="47">
        <v>91.6</v>
      </c>
      <c r="R340">
        <v>30</v>
      </c>
      <c r="S340">
        <v>5.5</v>
      </c>
      <c r="T340">
        <v>20.8</v>
      </c>
      <c r="U340">
        <v>3.4</v>
      </c>
      <c r="V340">
        <v>45.9</v>
      </c>
      <c r="W340">
        <v>2787</v>
      </c>
      <c r="X340">
        <v>71.7</v>
      </c>
      <c r="Y340">
        <v>98.3</v>
      </c>
      <c r="Z340">
        <v>0</v>
      </c>
      <c r="AA340">
        <v>0</v>
      </c>
      <c r="AB340">
        <v>0</v>
      </c>
      <c r="AC340">
        <v>0</v>
      </c>
    </row>
    <row r="341" spans="1:29">
      <c r="A341">
        <v>904</v>
      </c>
      <c r="B341" t="s">
        <v>3706</v>
      </c>
      <c r="C341" t="s">
        <v>834</v>
      </c>
      <c r="D341" t="s">
        <v>3707</v>
      </c>
      <c r="E341" t="s">
        <v>3708</v>
      </c>
      <c r="F341" s="42">
        <v>44381</v>
      </c>
      <c r="G341">
        <v>2021</v>
      </c>
      <c r="H341">
        <v>7</v>
      </c>
      <c r="I341">
        <v>26</v>
      </c>
      <c r="J341">
        <v>20.59</v>
      </c>
      <c r="K341">
        <v>78.959999999999994</v>
      </c>
      <c r="L341">
        <v>1380</v>
      </c>
      <c r="M341" s="47">
        <v>13.4</v>
      </c>
      <c r="N341" s="47">
        <v>101</v>
      </c>
      <c r="O341" s="47">
        <v>120.6</v>
      </c>
      <c r="P341" s="47">
        <v>190</v>
      </c>
      <c r="Q341" s="47">
        <v>99.2</v>
      </c>
      <c r="R341">
        <v>28.9</v>
      </c>
      <c r="S341">
        <v>0.8</v>
      </c>
      <c r="T341">
        <v>25</v>
      </c>
      <c r="U341">
        <v>0</v>
      </c>
      <c r="V341">
        <v>48.5</v>
      </c>
      <c r="W341">
        <v>2791</v>
      </c>
      <c r="X341">
        <v>76.2</v>
      </c>
      <c r="Y341">
        <v>96.1</v>
      </c>
      <c r="Z341">
        <v>0</v>
      </c>
      <c r="AA341">
        <v>0</v>
      </c>
      <c r="AB341">
        <v>0</v>
      </c>
      <c r="AC341">
        <v>0</v>
      </c>
    </row>
    <row r="342" spans="1:29">
      <c r="A342">
        <v>905</v>
      </c>
      <c r="B342" t="s">
        <v>3706</v>
      </c>
      <c r="C342" t="s">
        <v>834</v>
      </c>
      <c r="D342" t="s">
        <v>3707</v>
      </c>
      <c r="E342" t="s">
        <v>3708</v>
      </c>
      <c r="F342" s="42">
        <v>44388</v>
      </c>
      <c r="G342">
        <v>2021</v>
      </c>
      <c r="H342">
        <v>7</v>
      </c>
      <c r="I342">
        <v>27</v>
      </c>
      <c r="J342">
        <v>20.59</v>
      </c>
      <c r="K342">
        <v>78.959999999999994</v>
      </c>
      <c r="L342">
        <v>1380</v>
      </c>
      <c r="M342" s="47">
        <v>10.73</v>
      </c>
      <c r="N342" s="47">
        <v>75</v>
      </c>
      <c r="O342" s="47">
        <v>108.2</v>
      </c>
      <c r="P342" s="47">
        <v>171</v>
      </c>
      <c r="Q342" s="47">
        <v>80.7</v>
      </c>
      <c r="R342">
        <v>35.200000000000003</v>
      </c>
      <c r="S342">
        <v>6.3</v>
      </c>
      <c r="T342">
        <v>22</v>
      </c>
      <c r="U342">
        <v>2.9</v>
      </c>
      <c r="V342">
        <v>52.7</v>
      </c>
      <c r="W342">
        <v>2791</v>
      </c>
      <c r="X342">
        <v>63.2</v>
      </c>
      <c r="Y342">
        <v>89.5</v>
      </c>
      <c r="Z342">
        <v>0</v>
      </c>
      <c r="AA342">
        <v>0</v>
      </c>
      <c r="AB342">
        <v>0</v>
      </c>
      <c r="AC342">
        <v>0</v>
      </c>
    </row>
    <row r="343" spans="1:29">
      <c r="A343">
        <v>906</v>
      </c>
      <c r="B343" t="s">
        <v>3706</v>
      </c>
      <c r="C343" t="s">
        <v>834</v>
      </c>
      <c r="D343" t="s">
        <v>3707</v>
      </c>
      <c r="E343" t="s">
        <v>3708</v>
      </c>
      <c r="F343" s="42">
        <v>44395</v>
      </c>
      <c r="G343">
        <v>2021</v>
      </c>
      <c r="H343">
        <v>7</v>
      </c>
      <c r="I343">
        <v>28</v>
      </c>
      <c r="J343">
        <v>20.59</v>
      </c>
      <c r="K343">
        <v>78.959999999999994</v>
      </c>
      <c r="L343">
        <v>1380</v>
      </c>
      <c r="M343" s="47">
        <v>9.09</v>
      </c>
      <c r="N343" s="47">
        <v>85.1</v>
      </c>
      <c r="O343" s="47">
        <v>81.5</v>
      </c>
      <c r="P343" s="47">
        <v>121</v>
      </c>
      <c r="Q343" s="47">
        <v>72.900000000000006</v>
      </c>
      <c r="R343">
        <v>28.7</v>
      </c>
      <c r="S343">
        <v>11.9</v>
      </c>
      <c r="T343">
        <v>21.2</v>
      </c>
      <c r="U343">
        <v>0</v>
      </c>
      <c r="V343">
        <v>50.1</v>
      </c>
      <c r="W343">
        <v>2791</v>
      </c>
      <c r="X343">
        <v>68</v>
      </c>
      <c r="Y343">
        <v>84.5</v>
      </c>
      <c r="Z343">
        <v>0</v>
      </c>
      <c r="AA343">
        <v>0</v>
      </c>
      <c r="AB343">
        <v>0</v>
      </c>
      <c r="AC343">
        <v>0</v>
      </c>
    </row>
    <row r="344" spans="1:29">
      <c r="A344">
        <v>907</v>
      </c>
      <c r="B344" t="s">
        <v>3706</v>
      </c>
      <c r="C344" t="s">
        <v>834</v>
      </c>
      <c r="D344" t="s">
        <v>3707</v>
      </c>
      <c r="E344" t="s">
        <v>3708</v>
      </c>
      <c r="F344" s="42">
        <v>44402</v>
      </c>
      <c r="G344">
        <v>2021</v>
      </c>
      <c r="H344">
        <v>7</v>
      </c>
      <c r="I344">
        <v>29</v>
      </c>
      <c r="J344">
        <v>20.59</v>
      </c>
      <c r="K344">
        <v>78.959999999999994</v>
      </c>
      <c r="L344">
        <v>1380</v>
      </c>
      <c r="M344" s="47">
        <v>10.93</v>
      </c>
      <c r="N344" s="47">
        <v>111.1</v>
      </c>
      <c r="O344" s="47">
        <v>171.4</v>
      </c>
      <c r="P344" s="47">
        <v>261</v>
      </c>
      <c r="Q344" s="47">
        <v>94.8</v>
      </c>
      <c r="R344">
        <v>35.200000000000003</v>
      </c>
      <c r="S344">
        <v>4.2</v>
      </c>
      <c r="T344">
        <v>29.7</v>
      </c>
      <c r="U344">
        <v>0</v>
      </c>
      <c r="V344">
        <v>44.8</v>
      </c>
      <c r="W344">
        <v>2791</v>
      </c>
      <c r="X344">
        <v>81.8</v>
      </c>
      <c r="Y344">
        <v>94.2</v>
      </c>
      <c r="Z344">
        <v>0</v>
      </c>
      <c r="AA344">
        <v>0</v>
      </c>
      <c r="AB344">
        <v>0</v>
      </c>
      <c r="AC344">
        <v>0</v>
      </c>
    </row>
    <row r="345" spans="1:29">
      <c r="A345">
        <v>908</v>
      </c>
      <c r="B345" t="s">
        <v>3706</v>
      </c>
      <c r="C345" t="s">
        <v>834</v>
      </c>
      <c r="D345" t="s">
        <v>3707</v>
      </c>
      <c r="E345" t="s">
        <v>3708</v>
      </c>
      <c r="F345" s="42">
        <v>44409</v>
      </c>
      <c r="G345">
        <v>2021</v>
      </c>
      <c r="H345">
        <v>8</v>
      </c>
      <c r="I345">
        <v>30</v>
      </c>
      <c r="J345">
        <v>20.59</v>
      </c>
      <c r="K345">
        <v>78.959999999999994</v>
      </c>
      <c r="L345">
        <v>1380</v>
      </c>
      <c r="M345" s="47">
        <v>7.35</v>
      </c>
      <c r="N345" s="47">
        <v>95.2</v>
      </c>
      <c r="O345" s="47">
        <v>69.099999999999994</v>
      </c>
      <c r="P345" s="47">
        <v>114</v>
      </c>
      <c r="Q345" s="47">
        <v>51.3</v>
      </c>
      <c r="R345">
        <v>32.299999999999997</v>
      </c>
      <c r="S345">
        <v>8.3000000000000007</v>
      </c>
      <c r="T345">
        <v>22.3</v>
      </c>
      <c r="U345">
        <v>0</v>
      </c>
      <c r="V345">
        <v>51.7</v>
      </c>
      <c r="W345">
        <v>2795</v>
      </c>
      <c r="X345">
        <v>70.7</v>
      </c>
      <c r="Y345">
        <v>86.9</v>
      </c>
      <c r="Z345">
        <v>0</v>
      </c>
      <c r="AA345">
        <v>0</v>
      </c>
      <c r="AB345">
        <v>0</v>
      </c>
      <c r="AC345">
        <v>0</v>
      </c>
    </row>
    <row r="346" spans="1:29">
      <c r="A346">
        <v>909</v>
      </c>
      <c r="B346" t="s">
        <v>3706</v>
      </c>
      <c r="C346" t="s">
        <v>834</v>
      </c>
      <c r="D346" t="s">
        <v>3707</v>
      </c>
      <c r="E346" t="s">
        <v>3708</v>
      </c>
      <c r="F346" s="42">
        <v>44416</v>
      </c>
      <c r="G346">
        <v>2021</v>
      </c>
      <c r="H346">
        <v>8</v>
      </c>
      <c r="I346">
        <v>31</v>
      </c>
      <c r="J346">
        <v>20.59</v>
      </c>
      <c r="K346">
        <v>78.959999999999994</v>
      </c>
      <c r="L346">
        <v>1380</v>
      </c>
      <c r="M346" s="47">
        <v>6.2</v>
      </c>
      <c r="N346" s="47">
        <v>0</v>
      </c>
      <c r="O346" s="47">
        <v>124.2</v>
      </c>
      <c r="P346" s="47">
        <v>202</v>
      </c>
      <c r="Q346" s="47">
        <v>86</v>
      </c>
      <c r="R346">
        <v>33.799999999999997</v>
      </c>
      <c r="S346">
        <v>5.6</v>
      </c>
      <c r="T346">
        <v>22.7</v>
      </c>
      <c r="U346">
        <v>0</v>
      </c>
      <c r="V346">
        <v>53.2</v>
      </c>
      <c r="W346">
        <v>2795</v>
      </c>
      <c r="X346">
        <v>64.2</v>
      </c>
      <c r="Y346">
        <v>100</v>
      </c>
      <c r="Z346">
        <v>0</v>
      </c>
      <c r="AA346">
        <v>0</v>
      </c>
      <c r="AB346">
        <v>0</v>
      </c>
      <c r="AC346">
        <v>0</v>
      </c>
    </row>
    <row r="347" spans="1:29">
      <c r="A347">
        <v>910</v>
      </c>
      <c r="B347" t="s">
        <v>3706</v>
      </c>
      <c r="C347" t="s">
        <v>834</v>
      </c>
      <c r="D347" t="s">
        <v>3707</v>
      </c>
      <c r="E347" t="s">
        <v>3708</v>
      </c>
      <c r="F347" s="42">
        <v>44423</v>
      </c>
      <c r="G347">
        <v>2021</v>
      </c>
      <c r="H347">
        <v>8</v>
      </c>
      <c r="I347">
        <v>32</v>
      </c>
      <c r="J347">
        <v>20.59</v>
      </c>
      <c r="K347">
        <v>78.959999999999994</v>
      </c>
      <c r="L347">
        <v>1380</v>
      </c>
      <c r="M347" s="47">
        <v>8.44</v>
      </c>
      <c r="N347" s="47">
        <v>38.700000000000003</v>
      </c>
      <c r="O347" s="47">
        <v>87.9</v>
      </c>
      <c r="P347" s="47">
        <v>134</v>
      </c>
      <c r="Q347" s="47">
        <v>67.099999999999994</v>
      </c>
      <c r="R347">
        <v>24.1</v>
      </c>
      <c r="S347">
        <v>2.2999999999999998</v>
      </c>
      <c r="T347">
        <v>23.8</v>
      </c>
      <c r="U347">
        <v>0</v>
      </c>
      <c r="V347">
        <v>52.3</v>
      </c>
      <c r="W347">
        <v>2795</v>
      </c>
      <c r="X347">
        <v>68.900000000000006</v>
      </c>
      <c r="Y347">
        <v>97.6</v>
      </c>
      <c r="Z347">
        <v>0</v>
      </c>
      <c r="AA347">
        <v>0</v>
      </c>
      <c r="AB347">
        <v>0</v>
      </c>
      <c r="AC347">
        <v>0</v>
      </c>
    </row>
    <row r="348" spans="1:29">
      <c r="A348">
        <v>911</v>
      </c>
      <c r="B348" t="s">
        <v>3706</v>
      </c>
      <c r="C348" t="s">
        <v>834</v>
      </c>
      <c r="D348" t="s">
        <v>3707</v>
      </c>
      <c r="E348" t="s">
        <v>3708</v>
      </c>
      <c r="F348" s="42">
        <v>44430</v>
      </c>
      <c r="G348">
        <v>2021</v>
      </c>
      <c r="H348">
        <v>8</v>
      </c>
      <c r="I348">
        <v>33</v>
      </c>
      <c r="J348">
        <v>20.59</v>
      </c>
      <c r="K348">
        <v>78.959999999999994</v>
      </c>
      <c r="L348">
        <v>1380</v>
      </c>
      <c r="M348" s="47">
        <v>5.01</v>
      </c>
      <c r="N348" s="47">
        <v>28</v>
      </c>
      <c r="O348" s="47">
        <v>104.5</v>
      </c>
      <c r="P348" s="47">
        <v>145</v>
      </c>
      <c r="Q348" s="47">
        <v>87.8</v>
      </c>
      <c r="R348">
        <v>32.6</v>
      </c>
      <c r="S348">
        <v>4.8</v>
      </c>
      <c r="T348">
        <v>31.5</v>
      </c>
      <c r="U348">
        <v>0</v>
      </c>
      <c r="V348">
        <v>51.9</v>
      </c>
      <c r="W348">
        <v>2795</v>
      </c>
      <c r="X348">
        <v>65.8</v>
      </c>
      <c r="Y348">
        <v>86.5</v>
      </c>
      <c r="Z348">
        <v>0</v>
      </c>
      <c r="AA348">
        <v>0</v>
      </c>
      <c r="AB348">
        <v>0</v>
      </c>
      <c r="AC348">
        <v>0</v>
      </c>
    </row>
    <row r="349" spans="1:29">
      <c r="A349">
        <v>912</v>
      </c>
      <c r="B349" t="s">
        <v>3706</v>
      </c>
      <c r="C349" t="s">
        <v>834</v>
      </c>
      <c r="D349" t="s">
        <v>3707</v>
      </c>
      <c r="E349" t="s">
        <v>3708</v>
      </c>
      <c r="F349" s="42">
        <v>44437</v>
      </c>
      <c r="G349">
        <v>2021</v>
      </c>
      <c r="H349">
        <v>8</v>
      </c>
      <c r="I349">
        <v>34</v>
      </c>
      <c r="J349">
        <v>20.59</v>
      </c>
      <c r="K349">
        <v>78.959999999999994</v>
      </c>
      <c r="L349">
        <v>1380</v>
      </c>
      <c r="M349" s="47">
        <v>8.1</v>
      </c>
      <c r="N349" s="47">
        <v>103.1</v>
      </c>
      <c r="O349" s="47">
        <v>140.30000000000001</v>
      </c>
      <c r="P349" s="47">
        <v>217</v>
      </c>
      <c r="Q349" s="47">
        <v>83.7</v>
      </c>
      <c r="R349">
        <v>25.5</v>
      </c>
      <c r="S349">
        <v>3.8</v>
      </c>
      <c r="T349">
        <v>28.8</v>
      </c>
      <c r="U349">
        <v>0</v>
      </c>
      <c r="V349">
        <v>49.1</v>
      </c>
      <c r="W349">
        <v>2795</v>
      </c>
      <c r="X349">
        <v>72.099999999999994</v>
      </c>
      <c r="Y349">
        <v>95.8</v>
      </c>
      <c r="Z349">
        <v>0</v>
      </c>
      <c r="AA349">
        <v>0</v>
      </c>
      <c r="AB349">
        <v>0</v>
      </c>
      <c r="AC349">
        <v>0</v>
      </c>
    </row>
    <row r="350" spans="1:29">
      <c r="A350">
        <v>913</v>
      </c>
      <c r="B350" t="s">
        <v>3706</v>
      </c>
      <c r="C350" t="s">
        <v>834</v>
      </c>
      <c r="D350" t="s">
        <v>3707</v>
      </c>
      <c r="E350" t="s">
        <v>3708</v>
      </c>
      <c r="F350" s="42">
        <v>44444</v>
      </c>
      <c r="G350">
        <v>2021</v>
      </c>
      <c r="H350">
        <v>9</v>
      </c>
      <c r="I350">
        <v>35</v>
      </c>
      <c r="J350">
        <v>20.59</v>
      </c>
      <c r="K350">
        <v>78.959999999999994</v>
      </c>
      <c r="L350">
        <v>1380</v>
      </c>
      <c r="M350" s="47">
        <v>6.8</v>
      </c>
      <c r="N350" s="47">
        <v>0</v>
      </c>
      <c r="O350" s="47">
        <v>109.7</v>
      </c>
      <c r="P350" s="47">
        <v>162</v>
      </c>
      <c r="Q350" s="47">
        <v>73.5</v>
      </c>
      <c r="R350">
        <v>34.799999999999997</v>
      </c>
      <c r="S350">
        <v>4.9000000000000004</v>
      </c>
      <c r="T350">
        <v>20.6</v>
      </c>
      <c r="U350">
        <v>0</v>
      </c>
      <c r="V350">
        <v>49.1</v>
      </c>
      <c r="W350">
        <v>2799</v>
      </c>
      <c r="X350">
        <v>70.3</v>
      </c>
      <c r="Y350">
        <v>87.9</v>
      </c>
      <c r="Z350">
        <v>0</v>
      </c>
      <c r="AA350">
        <v>0</v>
      </c>
      <c r="AB350">
        <v>0</v>
      </c>
      <c r="AC350">
        <v>0</v>
      </c>
    </row>
    <row r="351" spans="1:29">
      <c r="A351">
        <v>914</v>
      </c>
      <c r="B351" t="s">
        <v>3706</v>
      </c>
      <c r="C351" t="s">
        <v>834</v>
      </c>
      <c r="D351" t="s">
        <v>3707</v>
      </c>
      <c r="E351" t="s">
        <v>3708</v>
      </c>
      <c r="F351" s="42">
        <v>44451</v>
      </c>
      <c r="G351">
        <v>2021</v>
      </c>
      <c r="H351">
        <v>9</v>
      </c>
      <c r="I351">
        <v>36</v>
      </c>
      <c r="J351">
        <v>20.59</v>
      </c>
      <c r="K351">
        <v>78.959999999999994</v>
      </c>
      <c r="L351">
        <v>1380</v>
      </c>
      <c r="M351" s="47">
        <v>8.43</v>
      </c>
      <c r="N351" s="47">
        <v>37.200000000000003</v>
      </c>
      <c r="O351" s="47">
        <v>87.8</v>
      </c>
      <c r="P351" s="47">
        <v>119</v>
      </c>
      <c r="Q351" s="47">
        <v>71.5</v>
      </c>
      <c r="R351">
        <v>35.5</v>
      </c>
      <c r="S351">
        <v>7.3</v>
      </c>
      <c r="T351">
        <v>21.4</v>
      </c>
      <c r="U351">
        <v>0</v>
      </c>
      <c r="V351">
        <v>45.5</v>
      </c>
      <c r="W351">
        <v>2799</v>
      </c>
      <c r="X351">
        <v>65.5</v>
      </c>
      <c r="Y351">
        <v>86.9</v>
      </c>
      <c r="Z351">
        <v>0</v>
      </c>
      <c r="AA351">
        <v>0</v>
      </c>
      <c r="AB351">
        <v>0</v>
      </c>
      <c r="AC351">
        <v>0</v>
      </c>
    </row>
    <row r="352" spans="1:29">
      <c r="A352">
        <v>915</v>
      </c>
      <c r="B352" t="s">
        <v>3706</v>
      </c>
      <c r="C352" t="s">
        <v>834</v>
      </c>
      <c r="D352" t="s">
        <v>3707</v>
      </c>
      <c r="E352" t="s">
        <v>3708</v>
      </c>
      <c r="F352" s="42">
        <v>44458</v>
      </c>
      <c r="G352">
        <v>2021</v>
      </c>
      <c r="H352">
        <v>9</v>
      </c>
      <c r="I352">
        <v>37</v>
      </c>
      <c r="J352">
        <v>20.59</v>
      </c>
      <c r="K352">
        <v>78.959999999999994</v>
      </c>
      <c r="L352">
        <v>1380</v>
      </c>
      <c r="M352" s="47">
        <v>1.99</v>
      </c>
      <c r="N352" s="47">
        <v>40</v>
      </c>
      <c r="O352" s="47">
        <v>87.1</v>
      </c>
      <c r="P352" s="47">
        <v>153</v>
      </c>
      <c r="Q352" s="47">
        <v>66.8</v>
      </c>
      <c r="R352">
        <v>29.3</v>
      </c>
      <c r="S352">
        <v>9</v>
      </c>
      <c r="T352">
        <v>25.5</v>
      </c>
      <c r="U352">
        <v>0</v>
      </c>
      <c r="V352">
        <v>46.8</v>
      </c>
      <c r="W352">
        <v>2799</v>
      </c>
      <c r="X352">
        <v>70.7</v>
      </c>
      <c r="Y352">
        <v>87.1</v>
      </c>
      <c r="Z352">
        <v>0</v>
      </c>
      <c r="AA352">
        <v>0</v>
      </c>
      <c r="AB352">
        <v>0</v>
      </c>
      <c r="AC352">
        <v>0</v>
      </c>
    </row>
    <row r="353" spans="1:29">
      <c r="A353">
        <v>916</v>
      </c>
      <c r="B353" t="s">
        <v>3706</v>
      </c>
      <c r="C353" t="s">
        <v>834</v>
      </c>
      <c r="D353" t="s">
        <v>3707</v>
      </c>
      <c r="E353" t="s">
        <v>3708</v>
      </c>
      <c r="F353" s="42">
        <v>44465</v>
      </c>
      <c r="G353">
        <v>2021</v>
      </c>
      <c r="H353">
        <v>9</v>
      </c>
      <c r="I353">
        <v>38</v>
      </c>
      <c r="J353">
        <v>20.59</v>
      </c>
      <c r="K353">
        <v>78.959999999999994</v>
      </c>
      <c r="L353">
        <v>1380</v>
      </c>
      <c r="M353" s="47">
        <v>6.03</v>
      </c>
      <c r="N353" s="47">
        <v>68.2</v>
      </c>
      <c r="O353" s="47">
        <v>126.3</v>
      </c>
      <c r="P353" s="47">
        <v>192</v>
      </c>
      <c r="Q353" s="47">
        <v>97.6</v>
      </c>
      <c r="R353">
        <v>26.5</v>
      </c>
      <c r="S353">
        <v>7.4</v>
      </c>
      <c r="T353">
        <v>28.9</v>
      </c>
      <c r="U353">
        <v>0</v>
      </c>
      <c r="V353">
        <v>55.7</v>
      </c>
      <c r="W353">
        <v>2799</v>
      </c>
      <c r="X353">
        <v>67.900000000000006</v>
      </c>
      <c r="Y353">
        <v>91.6</v>
      </c>
      <c r="Z353">
        <v>0</v>
      </c>
      <c r="AA353">
        <v>0</v>
      </c>
      <c r="AB353">
        <v>0</v>
      </c>
      <c r="AC353">
        <v>0</v>
      </c>
    </row>
    <row r="354" spans="1:29">
      <c r="A354">
        <v>917</v>
      </c>
      <c r="B354" t="s">
        <v>3706</v>
      </c>
      <c r="C354" t="s">
        <v>834</v>
      </c>
      <c r="D354" t="s">
        <v>3707</v>
      </c>
      <c r="E354" t="s">
        <v>3708</v>
      </c>
      <c r="F354" s="42">
        <v>44472</v>
      </c>
      <c r="G354">
        <v>2021</v>
      </c>
      <c r="H354">
        <v>10</v>
      </c>
      <c r="I354">
        <v>39</v>
      </c>
      <c r="J354">
        <v>20.59</v>
      </c>
      <c r="K354">
        <v>78.959999999999994</v>
      </c>
      <c r="L354">
        <v>1380</v>
      </c>
      <c r="M354" s="47">
        <v>4.32</v>
      </c>
      <c r="N354" s="47">
        <v>75.400000000000006</v>
      </c>
      <c r="O354" s="47">
        <v>106.6</v>
      </c>
      <c r="P354" s="47">
        <v>173</v>
      </c>
      <c r="Q354" s="47">
        <v>96.7</v>
      </c>
      <c r="R354">
        <v>20</v>
      </c>
      <c r="S354">
        <v>4.9000000000000004</v>
      </c>
      <c r="T354">
        <v>23.9</v>
      </c>
      <c r="U354">
        <v>0</v>
      </c>
      <c r="V354">
        <v>50.1</v>
      </c>
      <c r="W354">
        <v>2803</v>
      </c>
      <c r="X354">
        <v>60.4</v>
      </c>
      <c r="Y354">
        <v>82</v>
      </c>
      <c r="Z354">
        <v>0</v>
      </c>
      <c r="AA354">
        <v>0</v>
      </c>
      <c r="AB354">
        <v>0</v>
      </c>
      <c r="AC354">
        <v>0</v>
      </c>
    </row>
    <row r="355" spans="1:29">
      <c r="A355">
        <v>918</v>
      </c>
      <c r="B355" t="s">
        <v>3706</v>
      </c>
      <c r="C355" t="s">
        <v>834</v>
      </c>
      <c r="D355" t="s">
        <v>3707</v>
      </c>
      <c r="E355" t="s">
        <v>3708</v>
      </c>
      <c r="F355" s="42">
        <v>44479</v>
      </c>
      <c r="G355">
        <v>2021</v>
      </c>
      <c r="H355">
        <v>10</v>
      </c>
      <c r="I355">
        <v>40</v>
      </c>
      <c r="J355">
        <v>20.59</v>
      </c>
      <c r="K355">
        <v>78.959999999999994</v>
      </c>
      <c r="L355">
        <v>1380</v>
      </c>
      <c r="M355" s="47">
        <v>3.82</v>
      </c>
      <c r="N355" s="47">
        <v>43.3</v>
      </c>
      <c r="O355" s="47">
        <v>94</v>
      </c>
      <c r="P355" s="47">
        <v>160</v>
      </c>
      <c r="Q355" s="47">
        <v>72</v>
      </c>
      <c r="R355">
        <v>36.200000000000003</v>
      </c>
      <c r="S355">
        <v>4.9000000000000004</v>
      </c>
      <c r="T355">
        <v>21.8</v>
      </c>
      <c r="U355">
        <v>0</v>
      </c>
      <c r="V355">
        <v>47.6</v>
      </c>
      <c r="W355">
        <v>2803</v>
      </c>
      <c r="X355">
        <v>77.599999999999994</v>
      </c>
      <c r="Y355">
        <v>93.4</v>
      </c>
      <c r="Z355">
        <v>0</v>
      </c>
      <c r="AA355">
        <v>0</v>
      </c>
      <c r="AB355">
        <v>0</v>
      </c>
      <c r="AC355">
        <v>0</v>
      </c>
    </row>
    <row r="356" spans="1:29">
      <c r="A356">
        <v>919</v>
      </c>
      <c r="B356" t="s">
        <v>3706</v>
      </c>
      <c r="C356" t="s">
        <v>834</v>
      </c>
      <c r="D356" t="s">
        <v>3707</v>
      </c>
      <c r="E356" t="s">
        <v>3708</v>
      </c>
      <c r="F356" s="42">
        <v>44486</v>
      </c>
      <c r="G356">
        <v>2021</v>
      </c>
      <c r="H356">
        <v>10</v>
      </c>
      <c r="I356">
        <v>41</v>
      </c>
      <c r="J356">
        <v>20.59</v>
      </c>
      <c r="K356">
        <v>78.959999999999994</v>
      </c>
      <c r="L356">
        <v>1380</v>
      </c>
      <c r="M356" s="47">
        <v>5.33</v>
      </c>
      <c r="N356" s="47">
        <v>1.6</v>
      </c>
      <c r="O356" s="47">
        <v>100.9</v>
      </c>
      <c r="P356" s="47">
        <v>139</v>
      </c>
      <c r="Q356" s="47">
        <v>61.6</v>
      </c>
      <c r="R356">
        <v>32.700000000000003</v>
      </c>
      <c r="S356">
        <v>2.8</v>
      </c>
      <c r="T356">
        <v>26.2</v>
      </c>
      <c r="U356">
        <v>0</v>
      </c>
      <c r="V356">
        <v>48.2</v>
      </c>
      <c r="W356">
        <v>2803</v>
      </c>
      <c r="X356">
        <v>77.599999999999994</v>
      </c>
      <c r="Y356">
        <v>89.2</v>
      </c>
      <c r="Z356">
        <v>0</v>
      </c>
      <c r="AA356">
        <v>0</v>
      </c>
      <c r="AB356">
        <v>0</v>
      </c>
      <c r="AC356">
        <v>0</v>
      </c>
    </row>
    <row r="357" spans="1:29">
      <c r="A357">
        <v>920</v>
      </c>
      <c r="B357" t="s">
        <v>3706</v>
      </c>
      <c r="C357" t="s">
        <v>834</v>
      </c>
      <c r="D357" t="s">
        <v>3707</v>
      </c>
      <c r="E357" t="s">
        <v>3708</v>
      </c>
      <c r="F357" s="42">
        <v>44493</v>
      </c>
      <c r="G357">
        <v>2021</v>
      </c>
      <c r="H357">
        <v>10</v>
      </c>
      <c r="I357">
        <v>42</v>
      </c>
      <c r="J357">
        <v>20.59</v>
      </c>
      <c r="K357">
        <v>78.959999999999994</v>
      </c>
      <c r="L357">
        <v>1380</v>
      </c>
      <c r="M357" s="47">
        <v>5.76</v>
      </c>
      <c r="N357" s="47">
        <v>38.1</v>
      </c>
      <c r="O357" s="47">
        <v>88.5</v>
      </c>
      <c r="P357" s="47">
        <v>110</v>
      </c>
      <c r="Q357" s="47">
        <v>64.3</v>
      </c>
      <c r="R357">
        <v>38.200000000000003</v>
      </c>
      <c r="S357">
        <v>4</v>
      </c>
      <c r="T357">
        <v>22</v>
      </c>
      <c r="U357">
        <v>0</v>
      </c>
      <c r="V357">
        <v>49</v>
      </c>
      <c r="W357">
        <v>2803</v>
      </c>
      <c r="X357">
        <v>70.400000000000006</v>
      </c>
      <c r="Y357">
        <v>88.8</v>
      </c>
      <c r="Z357">
        <v>0</v>
      </c>
      <c r="AA357">
        <v>0</v>
      </c>
      <c r="AB357">
        <v>0</v>
      </c>
      <c r="AC357">
        <v>0</v>
      </c>
    </row>
    <row r="358" spans="1:29">
      <c r="A358">
        <v>921</v>
      </c>
      <c r="B358" t="s">
        <v>3706</v>
      </c>
      <c r="C358" t="s">
        <v>834</v>
      </c>
      <c r="D358" t="s">
        <v>3707</v>
      </c>
      <c r="E358" t="s">
        <v>3708</v>
      </c>
      <c r="F358" s="42">
        <v>44500</v>
      </c>
      <c r="G358">
        <v>2021</v>
      </c>
      <c r="H358">
        <v>10</v>
      </c>
      <c r="I358">
        <v>43</v>
      </c>
      <c r="J358">
        <v>20.59</v>
      </c>
      <c r="K358">
        <v>78.959999999999994</v>
      </c>
      <c r="L358">
        <v>1380</v>
      </c>
      <c r="M358" s="47">
        <v>8.5399999999999991</v>
      </c>
      <c r="N358" s="47">
        <v>0</v>
      </c>
      <c r="O358" s="47">
        <v>128.19999999999999</v>
      </c>
      <c r="P358" s="47">
        <v>190</v>
      </c>
      <c r="Q358" s="47">
        <v>85.8</v>
      </c>
      <c r="R358">
        <v>37.799999999999997</v>
      </c>
      <c r="S358">
        <v>5.7</v>
      </c>
      <c r="T358">
        <v>23.6</v>
      </c>
      <c r="U358">
        <v>0</v>
      </c>
      <c r="V358">
        <v>54.7</v>
      </c>
      <c r="W358">
        <v>2803</v>
      </c>
      <c r="X358">
        <v>64.400000000000006</v>
      </c>
      <c r="Y358">
        <v>94.1</v>
      </c>
      <c r="Z358">
        <v>0</v>
      </c>
      <c r="AA358">
        <v>0</v>
      </c>
      <c r="AB358">
        <v>0</v>
      </c>
      <c r="AC358">
        <v>0</v>
      </c>
    </row>
    <row r="359" spans="1:29">
      <c r="A359">
        <v>922</v>
      </c>
      <c r="B359" t="s">
        <v>3706</v>
      </c>
      <c r="C359" t="s">
        <v>834</v>
      </c>
      <c r="D359" t="s">
        <v>3707</v>
      </c>
      <c r="E359" t="s">
        <v>3708</v>
      </c>
      <c r="F359" s="42">
        <v>44507</v>
      </c>
      <c r="G359">
        <v>2021</v>
      </c>
      <c r="H359">
        <v>11</v>
      </c>
      <c r="I359">
        <v>44</v>
      </c>
      <c r="J359">
        <v>20.59</v>
      </c>
      <c r="K359">
        <v>78.959999999999994</v>
      </c>
      <c r="L359">
        <v>1380</v>
      </c>
      <c r="M359" s="47">
        <v>3.98</v>
      </c>
      <c r="N359" s="47">
        <v>35.9</v>
      </c>
      <c r="O359" s="47">
        <v>82.3</v>
      </c>
      <c r="P359" s="47">
        <v>104</v>
      </c>
      <c r="Q359" s="47">
        <v>60.7</v>
      </c>
      <c r="R359">
        <v>25.8</v>
      </c>
      <c r="S359">
        <v>3.8</v>
      </c>
      <c r="T359">
        <v>26.9</v>
      </c>
      <c r="U359">
        <v>0</v>
      </c>
      <c r="V359">
        <v>46.7</v>
      </c>
      <c r="W359">
        <v>2807</v>
      </c>
      <c r="X359">
        <v>63.9</v>
      </c>
      <c r="Y359">
        <v>89.9</v>
      </c>
      <c r="Z359">
        <v>0</v>
      </c>
      <c r="AA359">
        <v>0</v>
      </c>
      <c r="AB359">
        <v>0</v>
      </c>
      <c r="AC359">
        <v>0</v>
      </c>
    </row>
    <row r="360" spans="1:29">
      <c r="A360">
        <v>923</v>
      </c>
      <c r="B360" t="s">
        <v>3706</v>
      </c>
      <c r="C360" t="s">
        <v>834</v>
      </c>
      <c r="D360" t="s">
        <v>3707</v>
      </c>
      <c r="E360" t="s">
        <v>3708</v>
      </c>
      <c r="F360" s="42">
        <v>44514</v>
      </c>
      <c r="G360">
        <v>2021</v>
      </c>
      <c r="H360">
        <v>11</v>
      </c>
      <c r="I360">
        <v>45</v>
      </c>
      <c r="J360">
        <v>20.59</v>
      </c>
      <c r="K360">
        <v>78.959999999999994</v>
      </c>
      <c r="L360">
        <v>1380</v>
      </c>
      <c r="M360" s="47">
        <v>8.02</v>
      </c>
      <c r="N360" s="47">
        <v>0</v>
      </c>
      <c r="O360" s="47">
        <v>79.8</v>
      </c>
      <c r="P360" s="47">
        <v>124</v>
      </c>
      <c r="Q360" s="47">
        <v>71</v>
      </c>
      <c r="R360">
        <v>25.1</v>
      </c>
      <c r="S360">
        <v>6.3</v>
      </c>
      <c r="T360">
        <v>32.700000000000003</v>
      </c>
      <c r="U360">
        <v>0</v>
      </c>
      <c r="V360">
        <v>50.8</v>
      </c>
      <c r="W360">
        <v>2807</v>
      </c>
      <c r="X360">
        <v>77.400000000000006</v>
      </c>
      <c r="Y360">
        <v>84.7</v>
      </c>
      <c r="Z360">
        <v>0</v>
      </c>
      <c r="AA360">
        <v>0</v>
      </c>
      <c r="AB360">
        <v>0</v>
      </c>
      <c r="AC360">
        <v>0</v>
      </c>
    </row>
    <row r="361" spans="1:29">
      <c r="A361">
        <v>924</v>
      </c>
      <c r="B361" t="s">
        <v>3706</v>
      </c>
      <c r="C361" t="s">
        <v>834</v>
      </c>
      <c r="D361" t="s">
        <v>3707</v>
      </c>
      <c r="E361" t="s">
        <v>3708</v>
      </c>
      <c r="F361" s="42">
        <v>44521</v>
      </c>
      <c r="G361">
        <v>2021</v>
      </c>
      <c r="H361">
        <v>11</v>
      </c>
      <c r="I361">
        <v>46</v>
      </c>
      <c r="J361">
        <v>20.59</v>
      </c>
      <c r="K361">
        <v>78.959999999999994</v>
      </c>
      <c r="L361">
        <v>1380</v>
      </c>
      <c r="M361" s="47">
        <v>8.01</v>
      </c>
      <c r="N361" s="47">
        <v>95.9</v>
      </c>
      <c r="O361" s="47">
        <v>95.3</v>
      </c>
      <c r="P361" s="47">
        <v>137</v>
      </c>
      <c r="Q361" s="47">
        <v>83.9</v>
      </c>
      <c r="R361">
        <v>22.7</v>
      </c>
      <c r="S361">
        <v>4.3</v>
      </c>
      <c r="T361">
        <v>24.4</v>
      </c>
      <c r="U361">
        <v>0</v>
      </c>
      <c r="V361">
        <v>49.4</v>
      </c>
      <c r="W361">
        <v>2807</v>
      </c>
      <c r="X361">
        <v>75.3</v>
      </c>
      <c r="Y361">
        <v>84.6</v>
      </c>
      <c r="Z361">
        <v>0</v>
      </c>
      <c r="AA361">
        <v>0</v>
      </c>
      <c r="AB361">
        <v>0</v>
      </c>
      <c r="AC361">
        <v>0</v>
      </c>
    </row>
    <row r="362" spans="1:29">
      <c r="A362">
        <v>925</v>
      </c>
      <c r="B362" t="s">
        <v>3706</v>
      </c>
      <c r="C362" t="s">
        <v>834</v>
      </c>
      <c r="D362" t="s">
        <v>3707</v>
      </c>
      <c r="E362" t="s">
        <v>3708</v>
      </c>
      <c r="F362" s="42">
        <v>44528</v>
      </c>
      <c r="G362">
        <v>2021</v>
      </c>
      <c r="H362">
        <v>11</v>
      </c>
      <c r="I362">
        <v>47</v>
      </c>
      <c r="J362">
        <v>20.59</v>
      </c>
      <c r="K362">
        <v>78.959999999999994</v>
      </c>
      <c r="L362">
        <v>1380</v>
      </c>
      <c r="M362" s="47">
        <v>9.07</v>
      </c>
      <c r="N362" s="47">
        <v>58.2</v>
      </c>
      <c r="O362" s="47">
        <v>131.80000000000001</v>
      </c>
      <c r="P362" s="47">
        <v>208</v>
      </c>
      <c r="Q362" s="47">
        <v>90.8</v>
      </c>
      <c r="R362">
        <v>28.6</v>
      </c>
      <c r="S362">
        <v>0.7</v>
      </c>
      <c r="T362">
        <v>25.6</v>
      </c>
      <c r="U362">
        <v>0</v>
      </c>
      <c r="V362">
        <v>49.3</v>
      </c>
      <c r="W362">
        <v>2807</v>
      </c>
      <c r="X362">
        <v>74.599999999999994</v>
      </c>
      <c r="Y362">
        <v>93.7</v>
      </c>
      <c r="Z362">
        <v>0</v>
      </c>
      <c r="AA362">
        <v>0</v>
      </c>
      <c r="AB362">
        <v>0</v>
      </c>
      <c r="AC362">
        <v>0</v>
      </c>
    </row>
    <row r="363" spans="1:29">
      <c r="A363">
        <v>926</v>
      </c>
      <c r="B363" t="s">
        <v>3706</v>
      </c>
      <c r="C363" t="s">
        <v>834</v>
      </c>
      <c r="D363" t="s">
        <v>3707</v>
      </c>
      <c r="E363" t="s">
        <v>3708</v>
      </c>
      <c r="F363" s="42">
        <v>44535</v>
      </c>
      <c r="G363">
        <v>2021</v>
      </c>
      <c r="H363">
        <v>12</v>
      </c>
      <c r="I363">
        <v>48</v>
      </c>
      <c r="J363">
        <v>20.59</v>
      </c>
      <c r="K363">
        <v>78.959999999999994</v>
      </c>
      <c r="L363">
        <v>1380</v>
      </c>
      <c r="M363" s="47">
        <v>7.01</v>
      </c>
      <c r="N363" s="47">
        <v>32.200000000000003</v>
      </c>
      <c r="O363" s="47">
        <v>94.6</v>
      </c>
      <c r="P363" s="47">
        <v>127</v>
      </c>
      <c r="Q363" s="47">
        <v>77</v>
      </c>
      <c r="R363">
        <v>37.799999999999997</v>
      </c>
      <c r="S363">
        <v>5</v>
      </c>
      <c r="T363">
        <v>22.8</v>
      </c>
      <c r="U363">
        <v>0</v>
      </c>
      <c r="V363">
        <v>50.2</v>
      </c>
      <c r="W363">
        <v>2811</v>
      </c>
      <c r="X363">
        <v>72.8</v>
      </c>
      <c r="Y363">
        <v>86</v>
      </c>
      <c r="Z363">
        <v>0</v>
      </c>
      <c r="AA363">
        <v>0</v>
      </c>
      <c r="AB363">
        <v>0</v>
      </c>
      <c r="AC363">
        <v>0</v>
      </c>
    </row>
    <row r="364" spans="1:29">
      <c r="A364">
        <v>927</v>
      </c>
      <c r="B364" t="s">
        <v>3706</v>
      </c>
      <c r="C364" t="s">
        <v>834</v>
      </c>
      <c r="D364" t="s">
        <v>3707</v>
      </c>
      <c r="E364" t="s">
        <v>3708</v>
      </c>
      <c r="F364" s="42">
        <v>44542</v>
      </c>
      <c r="G364">
        <v>2021</v>
      </c>
      <c r="H364">
        <v>12</v>
      </c>
      <c r="I364">
        <v>49</v>
      </c>
      <c r="J364">
        <v>20.59</v>
      </c>
      <c r="K364">
        <v>78.959999999999994</v>
      </c>
      <c r="L364">
        <v>1380</v>
      </c>
      <c r="M364" s="47">
        <v>9.51</v>
      </c>
      <c r="N364" s="47">
        <v>62.4</v>
      </c>
      <c r="O364" s="47">
        <v>106</v>
      </c>
      <c r="P364" s="47">
        <v>166</v>
      </c>
      <c r="Q364" s="47">
        <v>102.9</v>
      </c>
      <c r="R364">
        <v>37.200000000000003</v>
      </c>
      <c r="S364">
        <v>4.7</v>
      </c>
      <c r="T364">
        <v>25</v>
      </c>
      <c r="U364">
        <v>0</v>
      </c>
      <c r="V364">
        <v>47.5</v>
      </c>
      <c r="W364">
        <v>2811</v>
      </c>
      <c r="X364">
        <v>65.3</v>
      </c>
      <c r="Y364">
        <v>87.2</v>
      </c>
      <c r="Z364">
        <v>0</v>
      </c>
      <c r="AA364">
        <v>0</v>
      </c>
      <c r="AB364">
        <v>0</v>
      </c>
      <c r="AC364">
        <v>0</v>
      </c>
    </row>
    <row r="365" spans="1:29">
      <c r="A365">
        <v>928</v>
      </c>
      <c r="B365" t="s">
        <v>3706</v>
      </c>
      <c r="C365" t="s">
        <v>834</v>
      </c>
      <c r="D365" t="s">
        <v>3707</v>
      </c>
      <c r="E365" t="s">
        <v>3708</v>
      </c>
      <c r="F365" s="42">
        <v>44549</v>
      </c>
      <c r="G365">
        <v>2021</v>
      </c>
      <c r="H365">
        <v>12</v>
      </c>
      <c r="I365">
        <v>50</v>
      </c>
      <c r="J365">
        <v>20.59</v>
      </c>
      <c r="K365">
        <v>78.959999999999994</v>
      </c>
      <c r="L365">
        <v>1380</v>
      </c>
      <c r="M365" s="47">
        <v>12.45</v>
      </c>
      <c r="N365" s="47">
        <v>111.8</v>
      </c>
      <c r="O365" s="47">
        <v>116.4</v>
      </c>
      <c r="P365" s="47">
        <v>175</v>
      </c>
      <c r="Q365" s="47">
        <v>84.9</v>
      </c>
      <c r="R365">
        <v>25.2</v>
      </c>
      <c r="S365">
        <v>5.8</v>
      </c>
      <c r="T365">
        <v>30.5</v>
      </c>
      <c r="U365">
        <v>0</v>
      </c>
      <c r="V365">
        <v>50.8</v>
      </c>
      <c r="W365">
        <v>2811</v>
      </c>
      <c r="X365">
        <v>62.3</v>
      </c>
      <c r="Y365">
        <v>93.5</v>
      </c>
      <c r="Z365">
        <v>0</v>
      </c>
      <c r="AA365">
        <v>0</v>
      </c>
      <c r="AB365">
        <v>0</v>
      </c>
      <c r="AC365">
        <v>0</v>
      </c>
    </row>
    <row r="366" spans="1:29">
      <c r="A366">
        <v>929</v>
      </c>
      <c r="B366" t="s">
        <v>3706</v>
      </c>
      <c r="C366" t="s">
        <v>834</v>
      </c>
      <c r="D366" t="s">
        <v>3707</v>
      </c>
      <c r="E366" t="s">
        <v>3708</v>
      </c>
      <c r="F366" s="42">
        <v>44556</v>
      </c>
      <c r="G366">
        <v>2021</v>
      </c>
      <c r="H366">
        <v>12</v>
      </c>
      <c r="I366">
        <v>51</v>
      </c>
      <c r="J366">
        <v>20.59</v>
      </c>
      <c r="K366">
        <v>78.959999999999994</v>
      </c>
      <c r="L366">
        <v>1380</v>
      </c>
      <c r="M366" s="47">
        <v>9.86</v>
      </c>
      <c r="N366" s="47">
        <v>50.8</v>
      </c>
      <c r="O366" s="47">
        <v>91.7</v>
      </c>
      <c r="P366" s="47">
        <v>133</v>
      </c>
      <c r="Q366" s="47">
        <v>74.900000000000006</v>
      </c>
      <c r="R366">
        <v>25.6</v>
      </c>
      <c r="S366">
        <v>2.7</v>
      </c>
      <c r="T366">
        <v>23.9</v>
      </c>
      <c r="U366">
        <v>0</v>
      </c>
      <c r="V366">
        <v>51.4</v>
      </c>
      <c r="W366">
        <v>2811</v>
      </c>
      <c r="X366">
        <v>68.400000000000006</v>
      </c>
      <c r="Y366">
        <v>95.7</v>
      </c>
      <c r="Z366">
        <v>0</v>
      </c>
      <c r="AA366">
        <v>0</v>
      </c>
      <c r="AB366">
        <v>0</v>
      </c>
      <c r="AC366">
        <v>0</v>
      </c>
    </row>
    <row r="367" spans="1:29">
      <c r="A367">
        <v>930</v>
      </c>
      <c r="B367" t="s">
        <v>3706</v>
      </c>
      <c r="C367" t="s">
        <v>834</v>
      </c>
      <c r="D367" t="s">
        <v>3707</v>
      </c>
      <c r="E367" t="s">
        <v>3708</v>
      </c>
      <c r="F367" s="42">
        <v>44563</v>
      </c>
      <c r="G367">
        <v>2022</v>
      </c>
      <c r="H367">
        <v>1</v>
      </c>
      <c r="I367">
        <v>52</v>
      </c>
      <c r="J367">
        <v>20.59</v>
      </c>
      <c r="K367">
        <v>78.959999999999994</v>
      </c>
      <c r="L367">
        <v>1380</v>
      </c>
      <c r="M367" s="47">
        <v>9.8800000000000008</v>
      </c>
      <c r="N367" s="47">
        <v>99.5</v>
      </c>
      <c r="O367" s="47">
        <v>89.2</v>
      </c>
      <c r="P367" s="47">
        <v>111</v>
      </c>
      <c r="Q367" s="47">
        <v>76.8</v>
      </c>
      <c r="R367">
        <v>32</v>
      </c>
      <c r="S367">
        <v>1.6</v>
      </c>
      <c r="T367">
        <v>17.8</v>
      </c>
      <c r="U367">
        <v>0</v>
      </c>
      <c r="V367">
        <v>49.6</v>
      </c>
      <c r="W367">
        <v>2815</v>
      </c>
      <c r="X367">
        <v>68.8</v>
      </c>
      <c r="Y367">
        <v>87.9</v>
      </c>
      <c r="Z367">
        <v>0</v>
      </c>
      <c r="AA367">
        <v>0</v>
      </c>
      <c r="AB367">
        <v>0</v>
      </c>
      <c r="AC367">
        <v>0</v>
      </c>
    </row>
    <row r="368" spans="1:29">
      <c r="A368">
        <v>931</v>
      </c>
      <c r="B368" t="s">
        <v>3706</v>
      </c>
      <c r="C368" t="s">
        <v>834</v>
      </c>
      <c r="D368" t="s">
        <v>3707</v>
      </c>
      <c r="E368" t="s">
        <v>3708</v>
      </c>
      <c r="F368" s="42">
        <v>44570</v>
      </c>
      <c r="G368">
        <v>2022</v>
      </c>
      <c r="H368">
        <v>1</v>
      </c>
      <c r="I368">
        <v>1</v>
      </c>
      <c r="J368">
        <v>20.59</v>
      </c>
      <c r="K368">
        <v>78.959999999999994</v>
      </c>
      <c r="L368">
        <v>1380</v>
      </c>
      <c r="M368" s="47">
        <v>11.82</v>
      </c>
      <c r="N368" s="47">
        <v>102.2</v>
      </c>
      <c r="O368" s="47">
        <v>90.8</v>
      </c>
      <c r="P368" s="47">
        <v>111</v>
      </c>
      <c r="Q368" s="47">
        <v>72.5</v>
      </c>
      <c r="R368">
        <v>24.3</v>
      </c>
      <c r="S368">
        <v>5.8</v>
      </c>
      <c r="T368">
        <v>26.6</v>
      </c>
      <c r="U368">
        <v>0</v>
      </c>
      <c r="V368">
        <v>54.5</v>
      </c>
      <c r="W368">
        <v>2815</v>
      </c>
      <c r="X368">
        <v>73.8</v>
      </c>
      <c r="Y368">
        <v>84.4</v>
      </c>
      <c r="Z368">
        <v>0</v>
      </c>
      <c r="AA368">
        <v>0</v>
      </c>
      <c r="AB368">
        <v>0</v>
      </c>
      <c r="AC368">
        <v>0</v>
      </c>
    </row>
    <row r="369" spans="1:29">
      <c r="A369">
        <v>932</v>
      </c>
      <c r="B369" t="s">
        <v>3706</v>
      </c>
      <c r="C369" t="s">
        <v>834</v>
      </c>
      <c r="D369" t="s">
        <v>3707</v>
      </c>
      <c r="E369" t="s">
        <v>3708</v>
      </c>
      <c r="F369" s="42">
        <v>44577</v>
      </c>
      <c r="G369">
        <v>2022</v>
      </c>
      <c r="H369">
        <v>1</v>
      </c>
      <c r="I369">
        <v>2</v>
      </c>
      <c r="J369">
        <v>20.59</v>
      </c>
      <c r="K369">
        <v>78.959999999999994</v>
      </c>
      <c r="L369">
        <v>1380</v>
      </c>
      <c r="M369" s="47">
        <v>14.87</v>
      </c>
      <c r="N369" s="47">
        <v>56.6</v>
      </c>
      <c r="O369" s="47">
        <v>117.4</v>
      </c>
      <c r="P369" s="47">
        <v>170</v>
      </c>
      <c r="Q369" s="47">
        <v>84.2</v>
      </c>
      <c r="R369">
        <v>35.700000000000003</v>
      </c>
      <c r="S369">
        <v>2.9</v>
      </c>
      <c r="T369">
        <v>25.3</v>
      </c>
      <c r="U369">
        <v>11.5</v>
      </c>
      <c r="V369">
        <v>51.3</v>
      </c>
      <c r="W369">
        <v>2815</v>
      </c>
      <c r="X369">
        <v>71.400000000000006</v>
      </c>
      <c r="Y369">
        <v>81.900000000000006</v>
      </c>
      <c r="Z369">
        <v>0</v>
      </c>
      <c r="AA369">
        <v>0</v>
      </c>
      <c r="AB369">
        <v>0</v>
      </c>
      <c r="AC369">
        <v>0</v>
      </c>
    </row>
    <row r="370" spans="1:29">
      <c r="A370">
        <v>933</v>
      </c>
      <c r="B370" t="s">
        <v>3706</v>
      </c>
      <c r="C370" t="s">
        <v>834</v>
      </c>
      <c r="D370" t="s">
        <v>3707</v>
      </c>
      <c r="E370" t="s">
        <v>3708</v>
      </c>
      <c r="F370" s="42">
        <v>44584</v>
      </c>
      <c r="G370">
        <v>2022</v>
      </c>
      <c r="H370">
        <v>1</v>
      </c>
      <c r="I370">
        <v>3</v>
      </c>
      <c r="J370">
        <v>20.59</v>
      </c>
      <c r="K370">
        <v>78.959999999999994</v>
      </c>
      <c r="L370">
        <v>1380</v>
      </c>
      <c r="M370" s="47">
        <v>13.55</v>
      </c>
      <c r="N370" s="47">
        <v>70.7</v>
      </c>
      <c r="O370" s="47">
        <v>180.1</v>
      </c>
      <c r="P370" s="47">
        <v>292</v>
      </c>
      <c r="Q370" s="47">
        <v>96.1</v>
      </c>
      <c r="R370">
        <v>34.299999999999997</v>
      </c>
      <c r="S370">
        <v>7.3</v>
      </c>
      <c r="T370">
        <v>29</v>
      </c>
      <c r="U370">
        <v>4</v>
      </c>
      <c r="V370">
        <v>48.7</v>
      </c>
      <c r="W370">
        <v>2815</v>
      </c>
      <c r="X370">
        <v>76.3</v>
      </c>
      <c r="Y370">
        <v>89.3</v>
      </c>
      <c r="Z370">
        <v>0</v>
      </c>
      <c r="AA370">
        <v>0</v>
      </c>
      <c r="AB370">
        <v>0</v>
      </c>
      <c r="AC370">
        <v>0</v>
      </c>
    </row>
    <row r="371" spans="1:29">
      <c r="A371">
        <v>934</v>
      </c>
      <c r="B371" t="s">
        <v>3706</v>
      </c>
      <c r="C371" t="s">
        <v>834</v>
      </c>
      <c r="D371" t="s">
        <v>3707</v>
      </c>
      <c r="E371" t="s">
        <v>3708</v>
      </c>
      <c r="F371" s="42">
        <v>44591</v>
      </c>
      <c r="G371">
        <v>2022</v>
      </c>
      <c r="H371">
        <v>1</v>
      </c>
      <c r="I371">
        <v>4</v>
      </c>
      <c r="J371">
        <v>20.59</v>
      </c>
      <c r="K371">
        <v>78.959999999999994</v>
      </c>
      <c r="L371">
        <v>1380</v>
      </c>
      <c r="M371" s="47">
        <v>16.04</v>
      </c>
      <c r="N371" s="47">
        <v>110.7</v>
      </c>
      <c r="O371" s="47">
        <v>105.1</v>
      </c>
      <c r="P371" s="47">
        <v>170</v>
      </c>
      <c r="Q371" s="47">
        <v>61</v>
      </c>
      <c r="R371">
        <v>34.4</v>
      </c>
      <c r="S371">
        <v>5.7</v>
      </c>
      <c r="T371">
        <v>33.4</v>
      </c>
      <c r="U371">
        <v>0</v>
      </c>
      <c r="V371">
        <v>51.3</v>
      </c>
      <c r="W371">
        <v>2815</v>
      </c>
      <c r="X371">
        <v>77.8</v>
      </c>
      <c r="Y371">
        <v>90.3</v>
      </c>
      <c r="Z371">
        <v>0</v>
      </c>
      <c r="AA371">
        <v>0</v>
      </c>
      <c r="AB371">
        <v>0</v>
      </c>
      <c r="AC371">
        <v>0</v>
      </c>
    </row>
    <row r="372" spans="1:29">
      <c r="A372">
        <v>935</v>
      </c>
      <c r="B372" t="s">
        <v>3706</v>
      </c>
      <c r="C372" t="s">
        <v>834</v>
      </c>
      <c r="D372" t="s">
        <v>3707</v>
      </c>
      <c r="E372" t="s">
        <v>3708</v>
      </c>
      <c r="F372" s="42">
        <v>44598</v>
      </c>
      <c r="G372">
        <v>2022</v>
      </c>
      <c r="H372">
        <v>2</v>
      </c>
      <c r="I372">
        <v>5</v>
      </c>
      <c r="J372">
        <v>20.59</v>
      </c>
      <c r="K372">
        <v>78.959999999999994</v>
      </c>
      <c r="L372">
        <v>1380</v>
      </c>
      <c r="M372" s="47">
        <v>20.9</v>
      </c>
      <c r="N372" s="47">
        <v>115.8</v>
      </c>
      <c r="O372" s="47">
        <v>102.9</v>
      </c>
      <c r="P372" s="47">
        <v>152</v>
      </c>
      <c r="Q372" s="47">
        <v>65.7</v>
      </c>
      <c r="R372">
        <v>32.299999999999997</v>
      </c>
      <c r="S372">
        <v>27.1</v>
      </c>
      <c r="T372">
        <v>22.7</v>
      </c>
      <c r="U372">
        <v>15.9</v>
      </c>
      <c r="V372">
        <v>50.7</v>
      </c>
      <c r="W372">
        <v>2820</v>
      </c>
      <c r="X372">
        <v>64.7</v>
      </c>
      <c r="Y372">
        <v>81.900000000000006</v>
      </c>
      <c r="Z372">
        <v>0</v>
      </c>
      <c r="AA372">
        <v>0</v>
      </c>
      <c r="AB372">
        <v>0</v>
      </c>
      <c r="AC372">
        <v>0</v>
      </c>
    </row>
    <row r="373" spans="1:29">
      <c r="A373">
        <v>936</v>
      </c>
      <c r="B373" t="s">
        <v>3706</v>
      </c>
      <c r="C373" t="s">
        <v>834</v>
      </c>
      <c r="D373" t="s">
        <v>3707</v>
      </c>
      <c r="E373" t="s">
        <v>3708</v>
      </c>
      <c r="F373" s="42">
        <v>44605</v>
      </c>
      <c r="G373">
        <v>2022</v>
      </c>
      <c r="H373">
        <v>2</v>
      </c>
      <c r="I373">
        <v>6</v>
      </c>
      <c r="J373">
        <v>20.59</v>
      </c>
      <c r="K373">
        <v>78.959999999999994</v>
      </c>
      <c r="L373">
        <v>1380</v>
      </c>
      <c r="M373" s="47">
        <v>18.34</v>
      </c>
      <c r="N373" s="47">
        <v>122.8</v>
      </c>
      <c r="O373" s="47">
        <v>128.9</v>
      </c>
      <c r="P373" s="47">
        <v>189</v>
      </c>
      <c r="Q373" s="47">
        <v>109.7</v>
      </c>
      <c r="R373">
        <v>32.4</v>
      </c>
      <c r="S373">
        <v>2.4</v>
      </c>
      <c r="T373">
        <v>29.3</v>
      </c>
      <c r="U373">
        <v>18.8</v>
      </c>
      <c r="V373">
        <v>48.8</v>
      </c>
      <c r="W373">
        <v>2820</v>
      </c>
      <c r="X373">
        <v>74.8</v>
      </c>
      <c r="Y373">
        <v>92</v>
      </c>
      <c r="Z373">
        <v>1</v>
      </c>
      <c r="AA373">
        <v>0</v>
      </c>
      <c r="AB373">
        <v>0</v>
      </c>
      <c r="AC373">
        <v>1</v>
      </c>
    </row>
    <row r="374" spans="1:29">
      <c r="A374">
        <v>937</v>
      </c>
      <c r="B374" t="s">
        <v>3706</v>
      </c>
      <c r="C374" t="s">
        <v>834</v>
      </c>
      <c r="D374" t="s">
        <v>3707</v>
      </c>
      <c r="E374" t="s">
        <v>3708</v>
      </c>
      <c r="F374" s="42">
        <v>44612</v>
      </c>
      <c r="G374">
        <v>2022</v>
      </c>
      <c r="H374">
        <v>2</v>
      </c>
      <c r="I374">
        <v>7</v>
      </c>
      <c r="J374">
        <v>20.59</v>
      </c>
      <c r="K374">
        <v>78.959999999999994</v>
      </c>
      <c r="L374">
        <v>1380</v>
      </c>
      <c r="M374" s="47">
        <v>21.99</v>
      </c>
      <c r="N374" s="47">
        <v>45.8</v>
      </c>
      <c r="O374" s="47">
        <v>132.9</v>
      </c>
      <c r="P374" s="47">
        <v>186</v>
      </c>
      <c r="Q374" s="47">
        <v>89.4</v>
      </c>
      <c r="R374">
        <v>29.2</v>
      </c>
      <c r="S374">
        <v>39.9</v>
      </c>
      <c r="T374">
        <v>28.3</v>
      </c>
      <c r="U374">
        <v>27.8</v>
      </c>
      <c r="V374">
        <v>52.1</v>
      </c>
      <c r="W374">
        <v>2820</v>
      </c>
      <c r="X374">
        <v>70.599999999999994</v>
      </c>
      <c r="Y374">
        <v>84.2</v>
      </c>
      <c r="Z374">
        <v>1</v>
      </c>
      <c r="AA374">
        <v>0</v>
      </c>
      <c r="AB374">
        <v>0</v>
      </c>
      <c r="AC374">
        <v>1</v>
      </c>
    </row>
    <row r="375" spans="1:29">
      <c r="A375">
        <v>938</v>
      </c>
      <c r="B375" t="s">
        <v>3706</v>
      </c>
      <c r="C375" t="s">
        <v>834</v>
      </c>
      <c r="D375" t="s">
        <v>3707</v>
      </c>
      <c r="E375" t="s">
        <v>3708</v>
      </c>
      <c r="F375" s="42">
        <v>44619</v>
      </c>
      <c r="G375">
        <v>2022</v>
      </c>
      <c r="H375">
        <v>2</v>
      </c>
      <c r="I375">
        <v>8</v>
      </c>
      <c r="J375">
        <v>20.59</v>
      </c>
      <c r="K375">
        <v>78.959999999999994</v>
      </c>
      <c r="L375">
        <v>1380</v>
      </c>
      <c r="M375" s="47">
        <v>21.09</v>
      </c>
      <c r="N375" s="47">
        <v>127.7</v>
      </c>
      <c r="O375" s="47">
        <v>84.4</v>
      </c>
      <c r="P375" s="47">
        <v>126</v>
      </c>
      <c r="Q375" s="47">
        <v>70.3</v>
      </c>
      <c r="R375">
        <v>37.799999999999997</v>
      </c>
      <c r="S375">
        <v>32.4</v>
      </c>
      <c r="T375">
        <v>21.9</v>
      </c>
      <c r="U375">
        <v>33.6</v>
      </c>
      <c r="V375">
        <v>45</v>
      </c>
      <c r="W375">
        <v>2820</v>
      </c>
      <c r="X375">
        <v>67.400000000000006</v>
      </c>
      <c r="Y375">
        <v>92.5</v>
      </c>
      <c r="Z375">
        <v>2</v>
      </c>
      <c r="AA375">
        <v>0</v>
      </c>
      <c r="AB375">
        <v>0</v>
      </c>
      <c r="AC375">
        <v>2</v>
      </c>
    </row>
    <row r="376" spans="1:29">
      <c r="A376">
        <v>939</v>
      </c>
      <c r="B376" t="s">
        <v>3706</v>
      </c>
      <c r="C376" t="s">
        <v>834</v>
      </c>
      <c r="D376" t="s">
        <v>3707</v>
      </c>
      <c r="E376" t="s">
        <v>3708</v>
      </c>
      <c r="F376" s="42">
        <v>44626</v>
      </c>
      <c r="G376">
        <v>2022</v>
      </c>
      <c r="H376">
        <v>3</v>
      </c>
      <c r="I376">
        <v>9</v>
      </c>
      <c r="J376">
        <v>20.59</v>
      </c>
      <c r="K376">
        <v>78.959999999999994</v>
      </c>
      <c r="L376">
        <v>1380</v>
      </c>
      <c r="M376" s="47">
        <v>19.760000000000002</v>
      </c>
      <c r="N376" s="47">
        <v>106.7</v>
      </c>
      <c r="O376" s="47">
        <v>94.4</v>
      </c>
      <c r="P376" s="47">
        <v>118</v>
      </c>
      <c r="Q376" s="47">
        <v>83.9</v>
      </c>
      <c r="R376">
        <v>35.799999999999997</v>
      </c>
      <c r="S376">
        <v>6.5</v>
      </c>
      <c r="T376">
        <v>30.2</v>
      </c>
      <c r="U376">
        <v>23.2</v>
      </c>
      <c r="V376">
        <v>51.9</v>
      </c>
      <c r="W376">
        <v>2824</v>
      </c>
      <c r="X376">
        <v>71.900000000000006</v>
      </c>
      <c r="Y376">
        <v>90.7</v>
      </c>
      <c r="Z376">
        <v>1</v>
      </c>
      <c r="AA376">
        <v>0</v>
      </c>
      <c r="AB376">
        <v>0</v>
      </c>
      <c r="AC376">
        <v>1</v>
      </c>
    </row>
    <row r="377" spans="1:29">
      <c r="A377">
        <v>940</v>
      </c>
      <c r="B377" t="s">
        <v>3706</v>
      </c>
      <c r="C377" t="s">
        <v>834</v>
      </c>
      <c r="D377" t="s">
        <v>3707</v>
      </c>
      <c r="E377" t="s">
        <v>3708</v>
      </c>
      <c r="F377" s="42">
        <v>44633</v>
      </c>
      <c r="G377">
        <v>2022</v>
      </c>
      <c r="H377">
        <v>3</v>
      </c>
      <c r="I377">
        <v>10</v>
      </c>
      <c r="J377">
        <v>20.59</v>
      </c>
      <c r="K377">
        <v>78.959999999999994</v>
      </c>
      <c r="L377">
        <v>1380</v>
      </c>
      <c r="M377" s="47">
        <v>17.2</v>
      </c>
      <c r="N377" s="47">
        <v>165.4</v>
      </c>
      <c r="O377" s="47">
        <v>86.8</v>
      </c>
      <c r="P377" s="47">
        <v>136</v>
      </c>
      <c r="Q377" s="47">
        <v>70</v>
      </c>
      <c r="R377">
        <v>16.7</v>
      </c>
      <c r="S377">
        <v>6.2</v>
      </c>
      <c r="T377">
        <v>29.8</v>
      </c>
      <c r="U377">
        <v>9.4</v>
      </c>
      <c r="V377">
        <v>43.7</v>
      </c>
      <c r="W377">
        <v>2824</v>
      </c>
      <c r="X377">
        <v>67</v>
      </c>
      <c r="Y377">
        <v>88.3</v>
      </c>
      <c r="Z377">
        <v>0</v>
      </c>
      <c r="AA377">
        <v>0</v>
      </c>
      <c r="AB377">
        <v>0</v>
      </c>
      <c r="AC377">
        <v>0</v>
      </c>
    </row>
    <row r="378" spans="1:29">
      <c r="A378">
        <v>941</v>
      </c>
      <c r="B378" t="s">
        <v>3706</v>
      </c>
      <c r="C378" t="s">
        <v>834</v>
      </c>
      <c r="D378" t="s">
        <v>3707</v>
      </c>
      <c r="E378" t="s">
        <v>3708</v>
      </c>
      <c r="F378" s="42">
        <v>44640</v>
      </c>
      <c r="G378">
        <v>2022</v>
      </c>
      <c r="H378">
        <v>3</v>
      </c>
      <c r="I378">
        <v>11</v>
      </c>
      <c r="J378">
        <v>20.59</v>
      </c>
      <c r="K378">
        <v>78.959999999999994</v>
      </c>
      <c r="L378">
        <v>1380</v>
      </c>
      <c r="M378" s="47">
        <v>19.95</v>
      </c>
      <c r="N378" s="47">
        <v>98.1</v>
      </c>
      <c r="O378" s="47">
        <v>71.2</v>
      </c>
      <c r="P378" s="47">
        <v>92</v>
      </c>
      <c r="Q378" s="47">
        <v>71.7</v>
      </c>
      <c r="R378">
        <v>36.5</v>
      </c>
      <c r="S378">
        <v>7.8</v>
      </c>
      <c r="T378">
        <v>21.9</v>
      </c>
      <c r="U378">
        <v>39.9</v>
      </c>
      <c r="V378">
        <v>49</v>
      </c>
      <c r="W378">
        <v>2824</v>
      </c>
      <c r="X378">
        <v>84.4</v>
      </c>
      <c r="Y378">
        <v>93.9</v>
      </c>
      <c r="Z378">
        <v>4</v>
      </c>
      <c r="AA378">
        <v>0</v>
      </c>
      <c r="AB378">
        <v>0</v>
      </c>
      <c r="AC378">
        <v>4</v>
      </c>
    </row>
    <row r="379" spans="1:29">
      <c r="A379">
        <v>942</v>
      </c>
      <c r="B379" t="s">
        <v>3706</v>
      </c>
      <c r="C379" t="s">
        <v>834</v>
      </c>
      <c r="D379" t="s">
        <v>3707</v>
      </c>
      <c r="E379" t="s">
        <v>3708</v>
      </c>
      <c r="F379" s="42">
        <v>44647</v>
      </c>
      <c r="G379">
        <v>2022</v>
      </c>
      <c r="H379">
        <v>3</v>
      </c>
      <c r="I379">
        <v>12</v>
      </c>
      <c r="J379">
        <v>20.59</v>
      </c>
      <c r="K379">
        <v>78.959999999999994</v>
      </c>
      <c r="L379">
        <v>1380</v>
      </c>
      <c r="M379" s="47">
        <v>22.5</v>
      </c>
      <c r="N379" s="47">
        <v>145.9</v>
      </c>
      <c r="O379" s="47">
        <v>88</v>
      </c>
      <c r="P379" s="47">
        <v>110</v>
      </c>
      <c r="Q379" s="47">
        <v>101.8</v>
      </c>
      <c r="R379">
        <v>30.2</v>
      </c>
      <c r="S379">
        <v>28.5</v>
      </c>
      <c r="T379">
        <v>24</v>
      </c>
      <c r="U379">
        <v>38.9</v>
      </c>
      <c r="V379">
        <v>52.8</v>
      </c>
      <c r="W379">
        <v>2824</v>
      </c>
      <c r="X379">
        <v>68.2</v>
      </c>
      <c r="Y379">
        <v>93.4</v>
      </c>
      <c r="Z379">
        <v>3</v>
      </c>
      <c r="AA379">
        <v>0</v>
      </c>
      <c r="AB379">
        <v>0</v>
      </c>
      <c r="AC379">
        <v>3</v>
      </c>
    </row>
    <row r="380" spans="1:29">
      <c r="A380">
        <v>943</v>
      </c>
      <c r="B380" t="s">
        <v>3706</v>
      </c>
      <c r="C380" t="s">
        <v>834</v>
      </c>
      <c r="D380" t="s">
        <v>3707</v>
      </c>
      <c r="E380" t="s">
        <v>3708</v>
      </c>
      <c r="F380" s="42">
        <v>44654</v>
      </c>
      <c r="G380">
        <v>2022</v>
      </c>
      <c r="H380">
        <v>4</v>
      </c>
      <c r="I380">
        <v>13</v>
      </c>
      <c r="J380">
        <v>20.59</v>
      </c>
      <c r="K380">
        <v>78.959999999999994</v>
      </c>
      <c r="L380">
        <v>1380</v>
      </c>
      <c r="M380" s="47">
        <v>22.42</v>
      </c>
      <c r="N380" s="47">
        <v>121.5</v>
      </c>
      <c r="O380" s="47">
        <v>105.9</v>
      </c>
      <c r="P380" s="47">
        <v>169</v>
      </c>
      <c r="Q380" s="47">
        <v>65</v>
      </c>
      <c r="R380">
        <v>21</v>
      </c>
      <c r="S380">
        <v>33.9</v>
      </c>
      <c r="T380">
        <v>24.8</v>
      </c>
      <c r="U380">
        <v>19.100000000000001</v>
      </c>
      <c r="V380">
        <v>54.7</v>
      </c>
      <c r="W380">
        <v>2828</v>
      </c>
      <c r="X380">
        <v>71</v>
      </c>
      <c r="Y380">
        <v>83</v>
      </c>
      <c r="Z380">
        <v>0</v>
      </c>
      <c r="AA380">
        <v>0</v>
      </c>
      <c r="AB380">
        <v>0</v>
      </c>
      <c r="AC380">
        <v>0</v>
      </c>
    </row>
    <row r="381" spans="1:29">
      <c r="A381">
        <v>944</v>
      </c>
      <c r="B381" t="s">
        <v>3706</v>
      </c>
      <c r="C381" t="s">
        <v>834</v>
      </c>
      <c r="D381" t="s">
        <v>3707</v>
      </c>
      <c r="E381" t="s">
        <v>3708</v>
      </c>
      <c r="F381" s="42">
        <v>44661</v>
      </c>
      <c r="G381">
        <v>2022</v>
      </c>
      <c r="H381">
        <v>4</v>
      </c>
      <c r="I381">
        <v>14</v>
      </c>
      <c r="J381">
        <v>20.59</v>
      </c>
      <c r="K381">
        <v>78.959999999999994</v>
      </c>
      <c r="L381">
        <v>1380</v>
      </c>
      <c r="M381" s="47">
        <v>23.71</v>
      </c>
      <c r="N381" s="47">
        <v>63.7</v>
      </c>
      <c r="O381" s="47">
        <v>106.5</v>
      </c>
      <c r="P381" s="47">
        <v>164</v>
      </c>
      <c r="Q381" s="47">
        <v>79.5</v>
      </c>
      <c r="R381">
        <v>29.7</v>
      </c>
      <c r="S381">
        <v>47</v>
      </c>
      <c r="T381">
        <v>27.1</v>
      </c>
      <c r="U381">
        <v>33</v>
      </c>
      <c r="V381">
        <v>44.9</v>
      </c>
      <c r="W381">
        <v>2828</v>
      </c>
      <c r="X381">
        <v>61.2</v>
      </c>
      <c r="Y381">
        <v>100</v>
      </c>
      <c r="Z381">
        <v>1</v>
      </c>
      <c r="AA381">
        <v>0</v>
      </c>
      <c r="AB381">
        <v>0</v>
      </c>
      <c r="AC381">
        <v>1</v>
      </c>
    </row>
    <row r="382" spans="1:29">
      <c r="A382">
        <v>945</v>
      </c>
      <c r="B382" t="s">
        <v>3706</v>
      </c>
      <c r="C382" t="s">
        <v>834</v>
      </c>
      <c r="D382" t="s">
        <v>3707</v>
      </c>
      <c r="E382" t="s">
        <v>3708</v>
      </c>
      <c r="F382" s="42">
        <v>44668</v>
      </c>
      <c r="G382">
        <v>2022</v>
      </c>
      <c r="H382">
        <v>4</v>
      </c>
      <c r="I382">
        <v>15</v>
      </c>
      <c r="J382">
        <v>20.59</v>
      </c>
      <c r="K382">
        <v>78.959999999999994</v>
      </c>
      <c r="L382">
        <v>1380</v>
      </c>
      <c r="M382" s="47">
        <v>20.81</v>
      </c>
      <c r="N382" s="47">
        <v>115.3</v>
      </c>
      <c r="O382" s="47">
        <v>118.7</v>
      </c>
      <c r="P382" s="47">
        <v>184</v>
      </c>
      <c r="Q382" s="47">
        <v>77.400000000000006</v>
      </c>
      <c r="R382">
        <v>33.299999999999997</v>
      </c>
      <c r="S382">
        <v>31.3</v>
      </c>
      <c r="T382">
        <v>30.8</v>
      </c>
      <c r="U382">
        <v>23.1</v>
      </c>
      <c r="V382">
        <v>50.4</v>
      </c>
      <c r="W382">
        <v>2828</v>
      </c>
      <c r="X382">
        <v>67.099999999999994</v>
      </c>
      <c r="Y382">
        <v>90.3</v>
      </c>
      <c r="Z382">
        <v>0</v>
      </c>
      <c r="AA382">
        <v>0</v>
      </c>
      <c r="AB382">
        <v>0</v>
      </c>
      <c r="AC382">
        <v>0</v>
      </c>
    </row>
    <row r="383" spans="1:29">
      <c r="A383">
        <v>946</v>
      </c>
      <c r="B383" t="s">
        <v>3706</v>
      </c>
      <c r="C383" t="s">
        <v>834</v>
      </c>
      <c r="D383" t="s">
        <v>3707</v>
      </c>
      <c r="E383" t="s">
        <v>3708</v>
      </c>
      <c r="F383" s="42">
        <v>44675</v>
      </c>
      <c r="G383">
        <v>2022</v>
      </c>
      <c r="H383">
        <v>4</v>
      </c>
      <c r="I383">
        <v>16</v>
      </c>
      <c r="J383">
        <v>20.59</v>
      </c>
      <c r="K383">
        <v>78.959999999999994</v>
      </c>
      <c r="L383">
        <v>1380</v>
      </c>
      <c r="M383" s="47">
        <v>21.43</v>
      </c>
      <c r="N383" s="47">
        <v>122.7</v>
      </c>
      <c r="O383" s="47">
        <v>127.9</v>
      </c>
      <c r="P383" s="47">
        <v>202</v>
      </c>
      <c r="Q383" s="47">
        <v>97.4</v>
      </c>
      <c r="R383">
        <v>35.9</v>
      </c>
      <c r="S383">
        <v>35</v>
      </c>
      <c r="T383">
        <v>26.6</v>
      </c>
      <c r="U383">
        <v>20.100000000000001</v>
      </c>
      <c r="V383">
        <v>49.6</v>
      </c>
      <c r="W383">
        <v>2828</v>
      </c>
      <c r="X383">
        <v>75.8</v>
      </c>
      <c r="Y383">
        <v>76</v>
      </c>
      <c r="Z383">
        <v>1</v>
      </c>
      <c r="AA383">
        <v>0</v>
      </c>
      <c r="AB383">
        <v>0</v>
      </c>
      <c r="AC383">
        <v>1</v>
      </c>
    </row>
    <row r="384" spans="1:29">
      <c r="A384">
        <v>947</v>
      </c>
      <c r="B384" t="s">
        <v>3706</v>
      </c>
      <c r="C384" t="s">
        <v>834</v>
      </c>
      <c r="D384" t="s">
        <v>3707</v>
      </c>
      <c r="E384" t="s">
        <v>3708</v>
      </c>
      <c r="F384" s="42">
        <v>44682</v>
      </c>
      <c r="G384">
        <v>2022</v>
      </c>
      <c r="H384">
        <v>5</v>
      </c>
      <c r="I384">
        <v>17</v>
      </c>
      <c r="J384">
        <v>20.59</v>
      </c>
      <c r="K384">
        <v>78.959999999999994</v>
      </c>
      <c r="L384">
        <v>1380</v>
      </c>
      <c r="M384" s="47">
        <v>22.05</v>
      </c>
      <c r="N384" s="47">
        <v>126.9</v>
      </c>
      <c r="O384" s="47">
        <v>77.599999999999994</v>
      </c>
      <c r="P384" s="47">
        <v>119</v>
      </c>
      <c r="Q384" s="47">
        <v>58.9</v>
      </c>
      <c r="R384">
        <v>26.9</v>
      </c>
      <c r="S384">
        <v>48.6</v>
      </c>
      <c r="T384">
        <v>27.3</v>
      </c>
      <c r="U384">
        <v>51.5</v>
      </c>
      <c r="V384">
        <v>57.3</v>
      </c>
      <c r="W384">
        <v>2832</v>
      </c>
      <c r="X384">
        <v>76.900000000000006</v>
      </c>
      <c r="Y384">
        <v>88.2</v>
      </c>
      <c r="Z384">
        <v>3</v>
      </c>
      <c r="AA384">
        <v>0</v>
      </c>
      <c r="AB384">
        <v>0</v>
      </c>
      <c r="AC384">
        <v>3</v>
      </c>
    </row>
    <row r="385" spans="1:29">
      <c r="A385">
        <v>948</v>
      </c>
      <c r="B385" t="s">
        <v>3706</v>
      </c>
      <c r="C385" t="s">
        <v>834</v>
      </c>
      <c r="D385" t="s">
        <v>3707</v>
      </c>
      <c r="E385" t="s">
        <v>3708</v>
      </c>
      <c r="F385" s="42">
        <v>44689</v>
      </c>
      <c r="G385">
        <v>2022</v>
      </c>
      <c r="H385">
        <v>5</v>
      </c>
      <c r="I385">
        <v>18</v>
      </c>
      <c r="J385">
        <v>20.59</v>
      </c>
      <c r="K385">
        <v>78.959999999999994</v>
      </c>
      <c r="L385">
        <v>1380</v>
      </c>
      <c r="M385" s="47">
        <v>19.3</v>
      </c>
      <c r="N385" s="47">
        <v>93.3</v>
      </c>
      <c r="O385" s="47">
        <v>49.7</v>
      </c>
      <c r="P385" s="47">
        <v>58</v>
      </c>
      <c r="Q385" s="47">
        <v>77</v>
      </c>
      <c r="R385">
        <v>33.799999999999997</v>
      </c>
      <c r="S385">
        <v>4.5999999999999996</v>
      </c>
      <c r="T385">
        <v>23.2</v>
      </c>
      <c r="U385">
        <v>9</v>
      </c>
      <c r="V385">
        <v>55</v>
      </c>
      <c r="W385">
        <v>2832</v>
      </c>
      <c r="X385">
        <v>69.099999999999994</v>
      </c>
      <c r="Y385">
        <v>87.6</v>
      </c>
      <c r="Z385">
        <v>0</v>
      </c>
      <c r="AA385">
        <v>0</v>
      </c>
      <c r="AB385">
        <v>0</v>
      </c>
      <c r="AC385">
        <v>0</v>
      </c>
    </row>
    <row r="386" spans="1:29">
      <c r="A386">
        <v>949</v>
      </c>
      <c r="B386" t="s">
        <v>3706</v>
      </c>
      <c r="C386" t="s">
        <v>834</v>
      </c>
      <c r="D386" t="s">
        <v>3707</v>
      </c>
      <c r="E386" t="s">
        <v>3708</v>
      </c>
      <c r="F386" s="42">
        <v>44696</v>
      </c>
      <c r="G386">
        <v>2022</v>
      </c>
      <c r="H386">
        <v>5</v>
      </c>
      <c r="I386">
        <v>19</v>
      </c>
      <c r="J386">
        <v>20.59</v>
      </c>
      <c r="K386">
        <v>78.959999999999994</v>
      </c>
      <c r="L386">
        <v>1380</v>
      </c>
      <c r="M386" s="47">
        <v>16.16</v>
      </c>
      <c r="N386" s="47">
        <v>161.9</v>
      </c>
      <c r="O386" s="47">
        <v>107</v>
      </c>
      <c r="P386" s="47">
        <v>182</v>
      </c>
      <c r="Q386" s="47">
        <v>74.900000000000006</v>
      </c>
      <c r="R386">
        <v>32.700000000000003</v>
      </c>
      <c r="S386">
        <v>6.9</v>
      </c>
      <c r="T386">
        <v>22.3</v>
      </c>
      <c r="U386">
        <v>9.4</v>
      </c>
      <c r="V386">
        <v>51.2</v>
      </c>
      <c r="W386">
        <v>2832</v>
      </c>
      <c r="X386">
        <v>70.8</v>
      </c>
      <c r="Y386">
        <v>82.6</v>
      </c>
      <c r="Z386">
        <v>0</v>
      </c>
      <c r="AA386">
        <v>0</v>
      </c>
      <c r="AB386">
        <v>0</v>
      </c>
      <c r="AC386">
        <v>0</v>
      </c>
    </row>
    <row r="387" spans="1:29">
      <c r="A387">
        <v>950</v>
      </c>
      <c r="B387" t="s">
        <v>3706</v>
      </c>
      <c r="C387" t="s">
        <v>834</v>
      </c>
      <c r="D387" t="s">
        <v>3707</v>
      </c>
      <c r="E387" t="s">
        <v>3708</v>
      </c>
      <c r="F387" s="42">
        <v>44703</v>
      </c>
      <c r="G387">
        <v>2022</v>
      </c>
      <c r="H387">
        <v>5</v>
      </c>
      <c r="I387">
        <v>20</v>
      </c>
      <c r="J387">
        <v>20.59</v>
      </c>
      <c r="K387">
        <v>78.959999999999994</v>
      </c>
      <c r="L387">
        <v>1380</v>
      </c>
      <c r="M387" s="47">
        <v>15.73</v>
      </c>
      <c r="N387" s="47">
        <v>85.5</v>
      </c>
      <c r="O387" s="47">
        <v>98.9</v>
      </c>
      <c r="P387" s="47">
        <v>169</v>
      </c>
      <c r="Q387" s="47">
        <v>84.6</v>
      </c>
      <c r="R387">
        <v>27.7</v>
      </c>
      <c r="S387">
        <v>2</v>
      </c>
      <c r="T387">
        <v>22</v>
      </c>
      <c r="U387">
        <v>8.1</v>
      </c>
      <c r="V387">
        <v>46.3</v>
      </c>
      <c r="W387">
        <v>2832</v>
      </c>
      <c r="X387">
        <v>71.8</v>
      </c>
      <c r="Y387">
        <v>85.7</v>
      </c>
      <c r="Z387">
        <v>0</v>
      </c>
      <c r="AA387">
        <v>0</v>
      </c>
      <c r="AB387">
        <v>0</v>
      </c>
      <c r="AC387">
        <v>0</v>
      </c>
    </row>
    <row r="388" spans="1:29">
      <c r="A388">
        <v>951</v>
      </c>
      <c r="B388" t="s">
        <v>3706</v>
      </c>
      <c r="C388" t="s">
        <v>834</v>
      </c>
      <c r="D388" t="s">
        <v>3707</v>
      </c>
      <c r="E388" t="s">
        <v>3708</v>
      </c>
      <c r="F388" s="42">
        <v>44710</v>
      </c>
      <c r="G388">
        <v>2022</v>
      </c>
      <c r="H388">
        <v>5</v>
      </c>
      <c r="I388">
        <v>21</v>
      </c>
      <c r="J388">
        <v>20.59</v>
      </c>
      <c r="K388">
        <v>78.959999999999994</v>
      </c>
      <c r="L388">
        <v>1380</v>
      </c>
      <c r="M388" s="47">
        <v>17.72</v>
      </c>
      <c r="N388" s="47">
        <v>166.5</v>
      </c>
      <c r="O388" s="47">
        <v>87.6</v>
      </c>
      <c r="P388" s="47">
        <v>108</v>
      </c>
      <c r="Q388" s="47">
        <v>65.099999999999994</v>
      </c>
      <c r="R388">
        <v>36.200000000000003</v>
      </c>
      <c r="S388">
        <v>10.3</v>
      </c>
      <c r="T388">
        <v>21.1</v>
      </c>
      <c r="U388">
        <v>7.8</v>
      </c>
      <c r="V388">
        <v>52</v>
      </c>
      <c r="W388">
        <v>2832</v>
      </c>
      <c r="X388">
        <v>64.2</v>
      </c>
      <c r="Y388">
        <v>80.900000000000006</v>
      </c>
      <c r="Z388">
        <v>0</v>
      </c>
      <c r="AA388">
        <v>0</v>
      </c>
      <c r="AB388">
        <v>0</v>
      </c>
      <c r="AC388">
        <v>0</v>
      </c>
    </row>
    <row r="389" spans="1:29">
      <c r="A389">
        <v>952</v>
      </c>
      <c r="B389" t="s">
        <v>3706</v>
      </c>
      <c r="C389" t="s">
        <v>834</v>
      </c>
      <c r="D389" t="s">
        <v>3707</v>
      </c>
      <c r="E389" t="s">
        <v>3708</v>
      </c>
      <c r="F389" s="42">
        <v>44717</v>
      </c>
      <c r="G389">
        <v>2022</v>
      </c>
      <c r="H389">
        <v>6</v>
      </c>
      <c r="I389">
        <v>22</v>
      </c>
      <c r="J389">
        <v>20.59</v>
      </c>
      <c r="K389">
        <v>78.959999999999994</v>
      </c>
      <c r="L389">
        <v>1380</v>
      </c>
      <c r="M389" s="47">
        <v>16.77</v>
      </c>
      <c r="N389" s="47">
        <v>55.6</v>
      </c>
      <c r="O389" s="47">
        <v>149.9</v>
      </c>
      <c r="P389" s="47">
        <v>217</v>
      </c>
      <c r="Q389" s="47">
        <v>100.3</v>
      </c>
      <c r="R389">
        <v>23.5</v>
      </c>
      <c r="S389">
        <v>4.4000000000000004</v>
      </c>
      <c r="T389">
        <v>26.5</v>
      </c>
      <c r="U389">
        <v>9.9</v>
      </c>
      <c r="V389">
        <v>46.4</v>
      </c>
      <c r="W389">
        <v>2836</v>
      </c>
      <c r="X389">
        <v>70.8</v>
      </c>
      <c r="Y389">
        <v>92.4</v>
      </c>
      <c r="Z389">
        <v>0</v>
      </c>
      <c r="AA389">
        <v>0</v>
      </c>
      <c r="AB389">
        <v>0</v>
      </c>
      <c r="AC389">
        <v>0</v>
      </c>
    </row>
    <row r="390" spans="1:29">
      <c r="A390">
        <v>953</v>
      </c>
      <c r="B390" t="s">
        <v>3706</v>
      </c>
      <c r="C390" t="s">
        <v>834</v>
      </c>
      <c r="D390" t="s">
        <v>3707</v>
      </c>
      <c r="E390" t="s">
        <v>3708</v>
      </c>
      <c r="F390" s="42">
        <v>44724</v>
      </c>
      <c r="G390">
        <v>2022</v>
      </c>
      <c r="H390">
        <v>6</v>
      </c>
      <c r="I390">
        <v>23</v>
      </c>
      <c r="J390">
        <v>20.59</v>
      </c>
      <c r="K390">
        <v>78.959999999999994</v>
      </c>
      <c r="L390">
        <v>1380</v>
      </c>
      <c r="M390" s="47">
        <v>15.83</v>
      </c>
      <c r="N390" s="47">
        <v>100.1</v>
      </c>
      <c r="O390" s="47">
        <v>101.8</v>
      </c>
      <c r="P390" s="47">
        <v>134</v>
      </c>
      <c r="Q390" s="47">
        <v>67.400000000000006</v>
      </c>
      <c r="R390">
        <v>20</v>
      </c>
      <c r="S390">
        <v>7.5</v>
      </c>
      <c r="T390">
        <v>29.2</v>
      </c>
      <c r="U390">
        <v>10.6</v>
      </c>
      <c r="V390">
        <v>46.8</v>
      </c>
      <c r="W390">
        <v>2836</v>
      </c>
      <c r="X390">
        <v>71.5</v>
      </c>
      <c r="Y390">
        <v>79.3</v>
      </c>
      <c r="Z390">
        <v>0</v>
      </c>
      <c r="AA390">
        <v>0</v>
      </c>
      <c r="AB390">
        <v>0</v>
      </c>
      <c r="AC390">
        <v>0</v>
      </c>
    </row>
    <row r="391" spans="1:29">
      <c r="A391">
        <v>954</v>
      </c>
      <c r="B391" t="s">
        <v>3706</v>
      </c>
      <c r="C391" t="s">
        <v>834</v>
      </c>
      <c r="D391" t="s">
        <v>3707</v>
      </c>
      <c r="E391" t="s">
        <v>3708</v>
      </c>
      <c r="F391" s="42">
        <v>44731</v>
      </c>
      <c r="G391">
        <v>2022</v>
      </c>
      <c r="H391">
        <v>6</v>
      </c>
      <c r="I391">
        <v>24</v>
      </c>
      <c r="J391">
        <v>20.59</v>
      </c>
      <c r="K391">
        <v>78.959999999999994</v>
      </c>
      <c r="L391">
        <v>1380</v>
      </c>
      <c r="M391" s="47">
        <v>14.84</v>
      </c>
      <c r="N391" s="47">
        <v>81.900000000000006</v>
      </c>
      <c r="O391" s="47">
        <v>112.9</v>
      </c>
      <c r="P391" s="47">
        <v>169</v>
      </c>
      <c r="Q391" s="47">
        <v>85.1</v>
      </c>
      <c r="R391">
        <v>27.9</v>
      </c>
      <c r="S391">
        <v>7.9</v>
      </c>
      <c r="T391">
        <v>22.9</v>
      </c>
      <c r="U391">
        <v>0</v>
      </c>
      <c r="V391">
        <v>52.8</v>
      </c>
      <c r="W391">
        <v>2836</v>
      </c>
      <c r="X391">
        <v>66.099999999999994</v>
      </c>
      <c r="Y391">
        <v>88.2</v>
      </c>
      <c r="Z391">
        <v>0</v>
      </c>
      <c r="AA391">
        <v>0</v>
      </c>
      <c r="AB391">
        <v>0</v>
      </c>
      <c r="AC391">
        <v>0</v>
      </c>
    </row>
    <row r="392" spans="1:29">
      <c r="A392">
        <v>955</v>
      </c>
      <c r="B392" t="s">
        <v>3706</v>
      </c>
      <c r="C392" t="s">
        <v>834</v>
      </c>
      <c r="D392" t="s">
        <v>3707</v>
      </c>
      <c r="E392" t="s">
        <v>3708</v>
      </c>
      <c r="F392" s="42">
        <v>44738</v>
      </c>
      <c r="G392">
        <v>2022</v>
      </c>
      <c r="H392">
        <v>6</v>
      </c>
      <c r="I392">
        <v>25</v>
      </c>
      <c r="J392">
        <v>20.59</v>
      </c>
      <c r="K392">
        <v>78.959999999999994</v>
      </c>
      <c r="L392">
        <v>1380</v>
      </c>
      <c r="M392" s="47">
        <v>13.47</v>
      </c>
      <c r="N392" s="47">
        <v>46.3</v>
      </c>
      <c r="O392" s="47">
        <v>130.4</v>
      </c>
      <c r="P392" s="47">
        <v>186</v>
      </c>
      <c r="Q392" s="47">
        <v>88.1</v>
      </c>
      <c r="R392">
        <v>37.700000000000003</v>
      </c>
      <c r="S392">
        <v>6.5</v>
      </c>
      <c r="T392">
        <v>16.899999999999999</v>
      </c>
      <c r="U392">
        <v>0</v>
      </c>
      <c r="V392">
        <v>51.8</v>
      </c>
      <c r="W392">
        <v>2836</v>
      </c>
      <c r="X392">
        <v>69.7</v>
      </c>
      <c r="Y392">
        <v>83.9</v>
      </c>
      <c r="Z392">
        <v>0</v>
      </c>
      <c r="AA392">
        <v>0</v>
      </c>
      <c r="AB392">
        <v>0</v>
      </c>
      <c r="AC392">
        <v>0</v>
      </c>
    </row>
    <row r="393" spans="1:29">
      <c r="A393">
        <v>956</v>
      </c>
      <c r="B393" t="s">
        <v>3706</v>
      </c>
      <c r="C393" t="s">
        <v>834</v>
      </c>
      <c r="D393" t="s">
        <v>3707</v>
      </c>
      <c r="E393" t="s">
        <v>3708</v>
      </c>
      <c r="F393" s="42">
        <v>44745</v>
      </c>
      <c r="G393">
        <v>2022</v>
      </c>
      <c r="H393">
        <v>7</v>
      </c>
      <c r="I393">
        <v>26</v>
      </c>
      <c r="J393">
        <v>20.59</v>
      </c>
      <c r="K393">
        <v>78.959999999999994</v>
      </c>
      <c r="L393">
        <v>1380</v>
      </c>
      <c r="M393" s="47">
        <v>12.68</v>
      </c>
      <c r="N393" s="47">
        <v>57.8</v>
      </c>
      <c r="O393" s="47">
        <v>152</v>
      </c>
      <c r="P393" s="47">
        <v>271</v>
      </c>
      <c r="Q393" s="47">
        <v>92.8</v>
      </c>
      <c r="R393">
        <v>32.9</v>
      </c>
      <c r="S393">
        <v>5.3</v>
      </c>
      <c r="T393">
        <v>23.7</v>
      </c>
      <c r="U393">
        <v>0</v>
      </c>
      <c r="V393">
        <v>51</v>
      </c>
      <c r="W393">
        <v>2840</v>
      </c>
      <c r="X393">
        <v>64.599999999999994</v>
      </c>
      <c r="Y393">
        <v>84.3</v>
      </c>
      <c r="Z393">
        <v>0</v>
      </c>
      <c r="AA393">
        <v>0</v>
      </c>
      <c r="AB393">
        <v>0</v>
      </c>
      <c r="AC393">
        <v>0</v>
      </c>
    </row>
    <row r="394" spans="1:29">
      <c r="A394">
        <v>957</v>
      </c>
      <c r="B394" t="s">
        <v>3706</v>
      </c>
      <c r="C394" t="s">
        <v>834</v>
      </c>
      <c r="D394" t="s">
        <v>3707</v>
      </c>
      <c r="E394" t="s">
        <v>3708</v>
      </c>
      <c r="F394" s="42">
        <v>44752</v>
      </c>
      <c r="G394">
        <v>2022</v>
      </c>
      <c r="H394">
        <v>7</v>
      </c>
      <c r="I394">
        <v>27</v>
      </c>
      <c r="J394">
        <v>20.59</v>
      </c>
      <c r="K394">
        <v>78.959999999999994</v>
      </c>
      <c r="L394">
        <v>1380</v>
      </c>
      <c r="M394" s="47">
        <v>10.59</v>
      </c>
      <c r="N394" s="47">
        <v>87.5</v>
      </c>
      <c r="O394" s="47">
        <v>101.5</v>
      </c>
      <c r="P394" s="47">
        <v>173</v>
      </c>
      <c r="Q394" s="47">
        <v>84.2</v>
      </c>
      <c r="R394">
        <v>16.899999999999999</v>
      </c>
      <c r="S394">
        <v>0</v>
      </c>
      <c r="T394">
        <v>21.4</v>
      </c>
      <c r="U394">
        <v>0</v>
      </c>
      <c r="V394">
        <v>53.2</v>
      </c>
      <c r="W394">
        <v>2840</v>
      </c>
      <c r="X394">
        <v>74.7</v>
      </c>
      <c r="Y394">
        <v>89.9</v>
      </c>
      <c r="Z394">
        <v>0</v>
      </c>
      <c r="AA394">
        <v>0</v>
      </c>
      <c r="AB394">
        <v>0</v>
      </c>
      <c r="AC394">
        <v>0</v>
      </c>
    </row>
    <row r="395" spans="1:29">
      <c r="A395">
        <v>958</v>
      </c>
      <c r="B395" t="s">
        <v>3706</v>
      </c>
      <c r="C395" t="s">
        <v>834</v>
      </c>
      <c r="D395" t="s">
        <v>3707</v>
      </c>
      <c r="E395" t="s">
        <v>3708</v>
      </c>
      <c r="F395" s="42">
        <v>44759</v>
      </c>
      <c r="G395">
        <v>2022</v>
      </c>
      <c r="H395">
        <v>7</v>
      </c>
      <c r="I395">
        <v>28</v>
      </c>
      <c r="J395">
        <v>20.59</v>
      </c>
      <c r="K395">
        <v>78.959999999999994</v>
      </c>
      <c r="L395">
        <v>1380</v>
      </c>
      <c r="M395" s="47">
        <v>8.0399999999999991</v>
      </c>
      <c r="N395" s="47">
        <v>91.1</v>
      </c>
      <c r="O395" s="47">
        <v>51.3</v>
      </c>
      <c r="P395" s="47">
        <v>97</v>
      </c>
      <c r="Q395" s="47">
        <v>66.3</v>
      </c>
      <c r="R395">
        <v>35.1</v>
      </c>
      <c r="S395">
        <v>2.4</v>
      </c>
      <c r="T395">
        <v>31.4</v>
      </c>
      <c r="U395">
        <v>0</v>
      </c>
      <c r="V395">
        <v>46.9</v>
      </c>
      <c r="W395">
        <v>2840</v>
      </c>
      <c r="X395">
        <v>74.2</v>
      </c>
      <c r="Y395">
        <v>94.1</v>
      </c>
      <c r="Z395">
        <v>0</v>
      </c>
      <c r="AA395">
        <v>0</v>
      </c>
      <c r="AB395">
        <v>0</v>
      </c>
      <c r="AC395">
        <v>0</v>
      </c>
    </row>
    <row r="396" spans="1:29">
      <c r="A396">
        <v>959</v>
      </c>
      <c r="B396" t="s">
        <v>3706</v>
      </c>
      <c r="C396" t="s">
        <v>834</v>
      </c>
      <c r="D396" t="s">
        <v>3707</v>
      </c>
      <c r="E396" t="s">
        <v>3708</v>
      </c>
      <c r="F396" s="42">
        <v>44766</v>
      </c>
      <c r="G396">
        <v>2022</v>
      </c>
      <c r="H396">
        <v>7</v>
      </c>
      <c r="I396">
        <v>29</v>
      </c>
      <c r="J396">
        <v>20.59</v>
      </c>
      <c r="K396">
        <v>78.959999999999994</v>
      </c>
      <c r="L396">
        <v>1380</v>
      </c>
      <c r="M396" s="47">
        <v>13.74</v>
      </c>
      <c r="N396" s="47">
        <v>84.5</v>
      </c>
      <c r="O396" s="47">
        <v>64.900000000000006</v>
      </c>
      <c r="P396" s="47">
        <v>129</v>
      </c>
      <c r="Q396" s="47">
        <v>57.2</v>
      </c>
      <c r="R396">
        <v>36.5</v>
      </c>
      <c r="S396">
        <v>2</v>
      </c>
      <c r="T396">
        <v>21.9</v>
      </c>
      <c r="U396">
        <v>6.1</v>
      </c>
      <c r="V396">
        <v>53.1</v>
      </c>
      <c r="W396">
        <v>2840</v>
      </c>
      <c r="X396">
        <v>75.099999999999994</v>
      </c>
      <c r="Y396">
        <v>83.6</v>
      </c>
      <c r="Z396">
        <v>0</v>
      </c>
      <c r="AA396">
        <v>0</v>
      </c>
      <c r="AB396">
        <v>0</v>
      </c>
      <c r="AC396">
        <v>0</v>
      </c>
    </row>
    <row r="397" spans="1:29">
      <c r="A397">
        <v>960</v>
      </c>
      <c r="B397" t="s">
        <v>3706</v>
      </c>
      <c r="C397" t="s">
        <v>834</v>
      </c>
      <c r="D397" t="s">
        <v>3707</v>
      </c>
      <c r="E397" t="s">
        <v>3708</v>
      </c>
      <c r="F397" s="42">
        <v>44773</v>
      </c>
      <c r="G397">
        <v>2022</v>
      </c>
      <c r="H397">
        <v>7</v>
      </c>
      <c r="I397">
        <v>30</v>
      </c>
      <c r="J397">
        <v>20.59</v>
      </c>
      <c r="K397">
        <v>78.959999999999994</v>
      </c>
      <c r="L397">
        <v>1380</v>
      </c>
      <c r="M397" s="47">
        <v>11</v>
      </c>
      <c r="N397" s="47">
        <v>108.5</v>
      </c>
      <c r="O397" s="47">
        <v>61.9</v>
      </c>
      <c r="P397" s="47">
        <v>83</v>
      </c>
      <c r="Q397" s="47">
        <v>73.400000000000006</v>
      </c>
      <c r="R397">
        <v>24.1</v>
      </c>
      <c r="S397">
        <v>5.8</v>
      </c>
      <c r="T397">
        <v>26.2</v>
      </c>
      <c r="U397">
        <v>0</v>
      </c>
      <c r="V397">
        <v>50.5</v>
      </c>
      <c r="W397">
        <v>2840</v>
      </c>
      <c r="X397">
        <v>74.2</v>
      </c>
      <c r="Y397">
        <v>88.8</v>
      </c>
      <c r="Z397">
        <v>0</v>
      </c>
      <c r="AA397">
        <v>0</v>
      </c>
      <c r="AB397">
        <v>0</v>
      </c>
      <c r="AC397">
        <v>0</v>
      </c>
    </row>
    <row r="398" spans="1:29">
      <c r="A398">
        <v>961</v>
      </c>
      <c r="B398" t="s">
        <v>3706</v>
      </c>
      <c r="C398" t="s">
        <v>834</v>
      </c>
      <c r="D398" t="s">
        <v>3707</v>
      </c>
      <c r="E398" t="s">
        <v>3708</v>
      </c>
      <c r="F398" s="42">
        <v>44780</v>
      </c>
      <c r="G398">
        <v>2022</v>
      </c>
      <c r="H398">
        <v>8</v>
      </c>
      <c r="I398">
        <v>31</v>
      </c>
      <c r="J398">
        <v>20.59</v>
      </c>
      <c r="K398">
        <v>78.959999999999994</v>
      </c>
      <c r="L398">
        <v>1380</v>
      </c>
      <c r="M398" s="47">
        <v>10.39</v>
      </c>
      <c r="N398" s="47">
        <v>80.099999999999994</v>
      </c>
      <c r="O398" s="47">
        <v>75.3</v>
      </c>
      <c r="P398" s="47">
        <v>121</v>
      </c>
      <c r="Q398" s="47">
        <v>63.8</v>
      </c>
      <c r="R398">
        <v>26.3</v>
      </c>
      <c r="S398">
        <v>4.8</v>
      </c>
      <c r="T398">
        <v>20.5</v>
      </c>
      <c r="U398">
        <v>0</v>
      </c>
      <c r="V398">
        <v>47.3</v>
      </c>
      <c r="W398">
        <v>2844</v>
      </c>
      <c r="X398">
        <v>74.099999999999994</v>
      </c>
      <c r="Y398">
        <v>80.400000000000006</v>
      </c>
      <c r="Z398">
        <v>0</v>
      </c>
      <c r="AA398">
        <v>0</v>
      </c>
      <c r="AB398">
        <v>0</v>
      </c>
      <c r="AC398">
        <v>0</v>
      </c>
    </row>
    <row r="399" spans="1:29">
      <c r="A399">
        <v>962</v>
      </c>
      <c r="B399" t="s">
        <v>3706</v>
      </c>
      <c r="C399" t="s">
        <v>834</v>
      </c>
      <c r="D399" t="s">
        <v>3707</v>
      </c>
      <c r="E399" t="s">
        <v>3708</v>
      </c>
      <c r="F399" s="42">
        <v>44787</v>
      </c>
      <c r="G399">
        <v>2022</v>
      </c>
      <c r="H399">
        <v>8</v>
      </c>
      <c r="I399">
        <v>32</v>
      </c>
      <c r="J399">
        <v>20.59</v>
      </c>
      <c r="K399">
        <v>78.959999999999994</v>
      </c>
      <c r="L399">
        <v>1380</v>
      </c>
      <c r="M399" s="47">
        <v>4.43</v>
      </c>
      <c r="N399" s="47">
        <v>66.400000000000006</v>
      </c>
      <c r="O399" s="47">
        <v>100.7</v>
      </c>
      <c r="P399" s="47">
        <v>142</v>
      </c>
      <c r="Q399" s="47">
        <v>93.2</v>
      </c>
      <c r="R399">
        <v>18.100000000000001</v>
      </c>
      <c r="S399">
        <v>8.6999999999999993</v>
      </c>
      <c r="T399">
        <v>22.3</v>
      </c>
      <c r="U399">
        <v>0</v>
      </c>
      <c r="V399">
        <v>46.1</v>
      </c>
      <c r="W399">
        <v>2844</v>
      </c>
      <c r="X399">
        <v>67.400000000000006</v>
      </c>
      <c r="Y399">
        <v>97.7</v>
      </c>
      <c r="Z399">
        <v>0</v>
      </c>
      <c r="AA399">
        <v>0</v>
      </c>
      <c r="AB399">
        <v>0</v>
      </c>
      <c r="AC399">
        <v>0</v>
      </c>
    </row>
    <row r="400" spans="1:29">
      <c r="A400">
        <v>963</v>
      </c>
      <c r="B400" t="s">
        <v>3706</v>
      </c>
      <c r="C400" t="s">
        <v>834</v>
      </c>
      <c r="D400" t="s">
        <v>3707</v>
      </c>
      <c r="E400" t="s">
        <v>3708</v>
      </c>
      <c r="F400" s="42">
        <v>44794</v>
      </c>
      <c r="G400">
        <v>2022</v>
      </c>
      <c r="H400">
        <v>8</v>
      </c>
      <c r="I400">
        <v>33</v>
      </c>
      <c r="J400">
        <v>20.59</v>
      </c>
      <c r="K400">
        <v>78.959999999999994</v>
      </c>
      <c r="L400">
        <v>1380</v>
      </c>
      <c r="M400" s="47">
        <v>6.71</v>
      </c>
      <c r="N400" s="47">
        <v>1.1000000000000001</v>
      </c>
      <c r="O400" s="47">
        <v>96.8</v>
      </c>
      <c r="P400" s="47">
        <v>117</v>
      </c>
      <c r="Q400" s="47">
        <v>71.2</v>
      </c>
      <c r="R400">
        <v>30.2</v>
      </c>
      <c r="S400">
        <v>2.9</v>
      </c>
      <c r="T400">
        <v>23.3</v>
      </c>
      <c r="U400">
        <v>0</v>
      </c>
      <c r="V400">
        <v>45.3</v>
      </c>
      <c r="W400">
        <v>2844</v>
      </c>
      <c r="X400">
        <v>71</v>
      </c>
      <c r="Y400">
        <v>82.5</v>
      </c>
      <c r="Z400">
        <v>0</v>
      </c>
      <c r="AA400">
        <v>1</v>
      </c>
      <c r="AB400">
        <v>0</v>
      </c>
      <c r="AC400">
        <v>1</v>
      </c>
    </row>
    <row r="401" spans="1:29">
      <c r="A401">
        <v>964</v>
      </c>
      <c r="B401" t="s">
        <v>3706</v>
      </c>
      <c r="C401" t="s">
        <v>834</v>
      </c>
      <c r="D401" t="s">
        <v>3707</v>
      </c>
      <c r="E401" t="s">
        <v>3708</v>
      </c>
      <c r="F401" s="42">
        <v>44801</v>
      </c>
      <c r="G401">
        <v>2022</v>
      </c>
      <c r="H401">
        <v>8</v>
      </c>
      <c r="I401">
        <v>34</v>
      </c>
      <c r="J401">
        <v>20.59</v>
      </c>
      <c r="K401">
        <v>78.959999999999994</v>
      </c>
      <c r="L401">
        <v>1380</v>
      </c>
      <c r="M401" s="47">
        <v>5.27</v>
      </c>
      <c r="N401" s="47">
        <v>0</v>
      </c>
      <c r="O401" s="47">
        <v>111.5</v>
      </c>
      <c r="P401" s="47">
        <v>163</v>
      </c>
      <c r="Q401" s="47">
        <v>81.8</v>
      </c>
      <c r="R401">
        <v>38.9</v>
      </c>
      <c r="S401">
        <v>4.5</v>
      </c>
      <c r="T401">
        <v>36.799999999999997</v>
      </c>
      <c r="U401">
        <v>0</v>
      </c>
      <c r="V401">
        <v>49.7</v>
      </c>
      <c r="W401">
        <v>2844</v>
      </c>
      <c r="X401">
        <v>75.3</v>
      </c>
      <c r="Y401">
        <v>94</v>
      </c>
      <c r="Z401">
        <v>0</v>
      </c>
      <c r="AA401">
        <v>0</v>
      </c>
      <c r="AB401">
        <v>0</v>
      </c>
      <c r="AC401">
        <v>0</v>
      </c>
    </row>
    <row r="402" spans="1:29">
      <c r="A402">
        <v>965</v>
      </c>
      <c r="B402" t="s">
        <v>3706</v>
      </c>
      <c r="C402" t="s">
        <v>834</v>
      </c>
      <c r="D402" t="s">
        <v>3707</v>
      </c>
      <c r="E402" t="s">
        <v>3708</v>
      </c>
      <c r="F402" s="42">
        <v>44808</v>
      </c>
      <c r="G402">
        <v>2022</v>
      </c>
      <c r="H402">
        <v>9</v>
      </c>
      <c r="I402">
        <v>35</v>
      </c>
      <c r="J402">
        <v>20.59</v>
      </c>
      <c r="K402">
        <v>78.959999999999994</v>
      </c>
      <c r="L402">
        <v>1380</v>
      </c>
      <c r="M402" s="47">
        <v>4.46</v>
      </c>
      <c r="N402" s="47">
        <v>59.5</v>
      </c>
      <c r="O402" s="47">
        <v>93.8</v>
      </c>
      <c r="P402" s="47">
        <v>143</v>
      </c>
      <c r="Q402" s="47">
        <v>90.5</v>
      </c>
      <c r="R402">
        <v>42</v>
      </c>
      <c r="S402">
        <v>7.6</v>
      </c>
      <c r="T402">
        <v>34.299999999999997</v>
      </c>
      <c r="U402">
        <v>0</v>
      </c>
      <c r="V402">
        <v>47.1</v>
      </c>
      <c r="W402">
        <v>2848</v>
      </c>
      <c r="X402">
        <v>73.5</v>
      </c>
      <c r="Y402">
        <v>96.6</v>
      </c>
      <c r="Z402">
        <v>0</v>
      </c>
      <c r="AA402">
        <v>0</v>
      </c>
      <c r="AB402">
        <v>0</v>
      </c>
      <c r="AC402">
        <v>0</v>
      </c>
    </row>
    <row r="403" spans="1:29">
      <c r="A403">
        <v>966</v>
      </c>
      <c r="B403" t="s">
        <v>3706</v>
      </c>
      <c r="C403" t="s">
        <v>834</v>
      </c>
      <c r="D403" t="s">
        <v>3707</v>
      </c>
      <c r="E403" t="s">
        <v>3708</v>
      </c>
      <c r="F403" s="42">
        <v>44815</v>
      </c>
      <c r="G403">
        <v>2022</v>
      </c>
      <c r="H403">
        <v>9</v>
      </c>
      <c r="I403">
        <v>36</v>
      </c>
      <c r="J403">
        <v>20.59</v>
      </c>
      <c r="K403">
        <v>78.959999999999994</v>
      </c>
      <c r="L403">
        <v>1380</v>
      </c>
      <c r="M403" s="47">
        <v>4.29</v>
      </c>
      <c r="N403" s="47">
        <v>13</v>
      </c>
      <c r="O403" s="47">
        <v>154.1</v>
      </c>
      <c r="P403" s="47">
        <v>208</v>
      </c>
      <c r="Q403" s="47">
        <v>112</v>
      </c>
      <c r="R403">
        <v>33.6</v>
      </c>
      <c r="S403">
        <v>11.2</v>
      </c>
      <c r="T403">
        <v>28.2</v>
      </c>
      <c r="U403">
        <v>0</v>
      </c>
      <c r="V403">
        <v>47.8</v>
      </c>
      <c r="W403">
        <v>2848</v>
      </c>
      <c r="X403">
        <v>70</v>
      </c>
      <c r="Y403">
        <v>89.9</v>
      </c>
      <c r="Z403">
        <v>0</v>
      </c>
      <c r="AA403">
        <v>0</v>
      </c>
      <c r="AB403">
        <v>0</v>
      </c>
      <c r="AC403">
        <v>0</v>
      </c>
    </row>
    <row r="404" spans="1:29">
      <c r="A404">
        <v>967</v>
      </c>
      <c r="B404" t="s">
        <v>3706</v>
      </c>
      <c r="C404" t="s">
        <v>834</v>
      </c>
      <c r="D404" t="s">
        <v>3707</v>
      </c>
      <c r="E404" t="s">
        <v>3708</v>
      </c>
      <c r="F404" s="42">
        <v>44822</v>
      </c>
      <c r="G404">
        <v>2022</v>
      </c>
      <c r="H404">
        <v>9</v>
      </c>
      <c r="I404">
        <v>37</v>
      </c>
      <c r="J404">
        <v>20.59</v>
      </c>
      <c r="K404">
        <v>78.959999999999994</v>
      </c>
      <c r="L404">
        <v>1380</v>
      </c>
      <c r="M404" s="47">
        <v>2.86</v>
      </c>
      <c r="N404" s="47">
        <v>76.7</v>
      </c>
      <c r="O404" s="47">
        <v>69.7</v>
      </c>
      <c r="P404" s="47">
        <v>125</v>
      </c>
      <c r="Q404" s="47">
        <v>72.400000000000006</v>
      </c>
      <c r="R404">
        <v>33.799999999999997</v>
      </c>
      <c r="S404">
        <v>7.5</v>
      </c>
      <c r="T404">
        <v>29.7</v>
      </c>
      <c r="U404">
        <v>0</v>
      </c>
      <c r="V404">
        <v>46.7</v>
      </c>
      <c r="W404">
        <v>2848</v>
      </c>
      <c r="X404">
        <v>70.3</v>
      </c>
      <c r="Y404">
        <v>94.4</v>
      </c>
      <c r="Z404">
        <v>0</v>
      </c>
      <c r="AA404">
        <v>0</v>
      </c>
      <c r="AB404">
        <v>0</v>
      </c>
      <c r="AC404">
        <v>0</v>
      </c>
    </row>
    <row r="405" spans="1:29">
      <c r="A405">
        <v>968</v>
      </c>
      <c r="B405" t="s">
        <v>3706</v>
      </c>
      <c r="C405" t="s">
        <v>834</v>
      </c>
      <c r="D405" t="s">
        <v>3707</v>
      </c>
      <c r="E405" t="s">
        <v>3708</v>
      </c>
      <c r="F405" s="42">
        <v>44829</v>
      </c>
      <c r="G405">
        <v>2022</v>
      </c>
      <c r="H405">
        <v>9</v>
      </c>
      <c r="I405">
        <v>38</v>
      </c>
      <c r="J405">
        <v>20.59</v>
      </c>
      <c r="K405">
        <v>78.959999999999994</v>
      </c>
      <c r="L405">
        <v>1380</v>
      </c>
      <c r="M405" s="47">
        <v>2.4500000000000002</v>
      </c>
      <c r="N405" s="47">
        <v>48.8</v>
      </c>
      <c r="O405" s="47">
        <v>158.30000000000001</v>
      </c>
      <c r="P405" s="47">
        <v>238</v>
      </c>
      <c r="Q405" s="47">
        <v>117.5</v>
      </c>
      <c r="R405">
        <v>32.200000000000003</v>
      </c>
      <c r="S405">
        <v>3.6</v>
      </c>
      <c r="T405">
        <v>30.8</v>
      </c>
      <c r="U405">
        <v>0</v>
      </c>
      <c r="V405">
        <v>45.3</v>
      </c>
      <c r="W405">
        <v>2848</v>
      </c>
      <c r="X405">
        <v>71.3</v>
      </c>
      <c r="Y405">
        <v>83.3</v>
      </c>
      <c r="Z405">
        <v>0</v>
      </c>
      <c r="AA405">
        <v>0</v>
      </c>
      <c r="AB405">
        <v>0</v>
      </c>
      <c r="AC405">
        <v>0</v>
      </c>
    </row>
    <row r="406" spans="1:29">
      <c r="A406">
        <v>969</v>
      </c>
      <c r="B406" t="s">
        <v>3706</v>
      </c>
      <c r="C406" t="s">
        <v>834</v>
      </c>
      <c r="D406" t="s">
        <v>3707</v>
      </c>
      <c r="E406" t="s">
        <v>3708</v>
      </c>
      <c r="F406" s="42">
        <v>44836</v>
      </c>
      <c r="G406">
        <v>2022</v>
      </c>
      <c r="H406">
        <v>10</v>
      </c>
      <c r="I406">
        <v>39</v>
      </c>
      <c r="J406">
        <v>20.59</v>
      </c>
      <c r="K406">
        <v>78.959999999999994</v>
      </c>
      <c r="L406">
        <v>1380</v>
      </c>
      <c r="M406" s="47">
        <v>5.91</v>
      </c>
      <c r="N406" s="47">
        <v>98.4</v>
      </c>
      <c r="O406" s="47">
        <v>80.099999999999994</v>
      </c>
      <c r="P406" s="47">
        <v>142</v>
      </c>
      <c r="Q406" s="47">
        <v>87.2</v>
      </c>
      <c r="R406">
        <v>31.1</v>
      </c>
      <c r="S406">
        <v>9.1999999999999993</v>
      </c>
      <c r="T406">
        <v>29.8</v>
      </c>
      <c r="U406">
        <v>0</v>
      </c>
      <c r="V406">
        <v>43.4</v>
      </c>
      <c r="W406">
        <v>2852</v>
      </c>
      <c r="X406">
        <v>80.8</v>
      </c>
      <c r="Y406">
        <v>95.5</v>
      </c>
      <c r="Z406">
        <v>0</v>
      </c>
      <c r="AA406">
        <v>0</v>
      </c>
      <c r="AB406">
        <v>0</v>
      </c>
      <c r="AC406">
        <v>0</v>
      </c>
    </row>
    <row r="407" spans="1:29">
      <c r="A407">
        <v>970</v>
      </c>
      <c r="B407" t="s">
        <v>3706</v>
      </c>
      <c r="C407" t="s">
        <v>834</v>
      </c>
      <c r="D407" t="s">
        <v>3707</v>
      </c>
      <c r="E407" t="s">
        <v>3708</v>
      </c>
      <c r="F407" s="42">
        <v>44843</v>
      </c>
      <c r="G407">
        <v>2022</v>
      </c>
      <c r="H407">
        <v>10</v>
      </c>
      <c r="I407">
        <v>40</v>
      </c>
      <c r="J407">
        <v>20.59</v>
      </c>
      <c r="K407">
        <v>78.959999999999994</v>
      </c>
      <c r="L407">
        <v>1380</v>
      </c>
      <c r="M407" s="47">
        <v>5.53</v>
      </c>
      <c r="N407" s="47">
        <v>44.9</v>
      </c>
      <c r="O407" s="47">
        <v>113.4</v>
      </c>
      <c r="P407" s="47">
        <v>161</v>
      </c>
      <c r="Q407" s="47">
        <v>73.7</v>
      </c>
      <c r="R407">
        <v>24.2</v>
      </c>
      <c r="S407">
        <v>4</v>
      </c>
      <c r="T407">
        <v>24.4</v>
      </c>
      <c r="U407">
        <v>0</v>
      </c>
      <c r="V407">
        <v>53.7</v>
      </c>
      <c r="W407">
        <v>2852</v>
      </c>
      <c r="X407">
        <v>72.900000000000006</v>
      </c>
      <c r="Y407">
        <v>88.4</v>
      </c>
      <c r="Z407">
        <v>0</v>
      </c>
      <c r="AA407">
        <v>0</v>
      </c>
      <c r="AB407">
        <v>0</v>
      </c>
      <c r="AC407">
        <v>0</v>
      </c>
    </row>
    <row r="408" spans="1:29">
      <c r="A408">
        <v>971</v>
      </c>
      <c r="B408" t="s">
        <v>3706</v>
      </c>
      <c r="C408" t="s">
        <v>834</v>
      </c>
      <c r="D408" t="s">
        <v>3707</v>
      </c>
      <c r="E408" t="s">
        <v>3708</v>
      </c>
      <c r="F408" s="42">
        <v>44850</v>
      </c>
      <c r="G408">
        <v>2022</v>
      </c>
      <c r="H408">
        <v>10</v>
      </c>
      <c r="I408">
        <v>41</v>
      </c>
      <c r="J408">
        <v>20.59</v>
      </c>
      <c r="K408">
        <v>78.959999999999994</v>
      </c>
      <c r="L408">
        <v>1380</v>
      </c>
      <c r="M408" s="47">
        <v>5</v>
      </c>
      <c r="N408" s="47">
        <v>32.200000000000003</v>
      </c>
      <c r="O408" s="47">
        <v>182.1</v>
      </c>
      <c r="P408" s="47">
        <v>280</v>
      </c>
      <c r="Q408" s="47">
        <v>121</v>
      </c>
      <c r="R408">
        <v>29.6</v>
      </c>
      <c r="S408">
        <v>3.7</v>
      </c>
      <c r="T408">
        <v>23.8</v>
      </c>
      <c r="U408">
        <v>0</v>
      </c>
      <c r="V408">
        <v>53.7</v>
      </c>
      <c r="W408">
        <v>2852</v>
      </c>
      <c r="X408">
        <v>68.900000000000006</v>
      </c>
      <c r="Y408">
        <v>85.8</v>
      </c>
      <c r="Z408">
        <v>0</v>
      </c>
      <c r="AA408">
        <v>0</v>
      </c>
      <c r="AB408">
        <v>0</v>
      </c>
      <c r="AC408">
        <v>0</v>
      </c>
    </row>
    <row r="409" spans="1:29">
      <c r="A409">
        <v>972</v>
      </c>
      <c r="B409" t="s">
        <v>3706</v>
      </c>
      <c r="C409" t="s">
        <v>834</v>
      </c>
      <c r="D409" t="s">
        <v>3707</v>
      </c>
      <c r="E409" t="s">
        <v>3708</v>
      </c>
      <c r="F409" s="42">
        <v>44857</v>
      </c>
      <c r="G409">
        <v>2022</v>
      </c>
      <c r="H409">
        <v>10</v>
      </c>
      <c r="I409">
        <v>42</v>
      </c>
      <c r="J409">
        <v>20.59</v>
      </c>
      <c r="K409">
        <v>78.959999999999994</v>
      </c>
      <c r="L409">
        <v>1380</v>
      </c>
      <c r="M409" s="47">
        <v>5.5</v>
      </c>
      <c r="N409" s="47">
        <v>24.6</v>
      </c>
      <c r="O409" s="47">
        <v>81.8</v>
      </c>
      <c r="P409" s="47">
        <v>137</v>
      </c>
      <c r="Q409" s="47">
        <v>74.3</v>
      </c>
      <c r="R409">
        <v>36.299999999999997</v>
      </c>
      <c r="S409">
        <v>6.3</v>
      </c>
      <c r="T409">
        <v>25</v>
      </c>
      <c r="U409">
        <v>0</v>
      </c>
      <c r="V409">
        <v>47.3</v>
      </c>
      <c r="W409">
        <v>2852</v>
      </c>
      <c r="X409">
        <v>72.400000000000006</v>
      </c>
      <c r="Y409">
        <v>87.9</v>
      </c>
      <c r="Z409">
        <v>0</v>
      </c>
      <c r="AA409">
        <v>0</v>
      </c>
      <c r="AB409">
        <v>0</v>
      </c>
      <c r="AC409">
        <v>0</v>
      </c>
    </row>
    <row r="410" spans="1:29">
      <c r="A410">
        <v>973</v>
      </c>
      <c r="B410" t="s">
        <v>3706</v>
      </c>
      <c r="C410" t="s">
        <v>834</v>
      </c>
      <c r="D410" t="s">
        <v>3707</v>
      </c>
      <c r="E410" t="s">
        <v>3708</v>
      </c>
      <c r="F410" s="42">
        <v>44864</v>
      </c>
      <c r="G410">
        <v>2022</v>
      </c>
      <c r="H410">
        <v>10</v>
      </c>
      <c r="I410">
        <v>43</v>
      </c>
      <c r="J410">
        <v>20.59</v>
      </c>
      <c r="K410">
        <v>78.959999999999994</v>
      </c>
      <c r="L410">
        <v>1380</v>
      </c>
      <c r="M410" s="47">
        <v>7.02</v>
      </c>
      <c r="N410" s="47">
        <v>46</v>
      </c>
      <c r="O410" s="47">
        <v>138</v>
      </c>
      <c r="P410" s="47">
        <v>205</v>
      </c>
      <c r="Q410" s="47">
        <v>91.6</v>
      </c>
      <c r="R410">
        <v>27.4</v>
      </c>
      <c r="S410">
        <v>6.3</v>
      </c>
      <c r="T410">
        <v>26.8</v>
      </c>
      <c r="U410">
        <v>0</v>
      </c>
      <c r="V410">
        <v>52.2</v>
      </c>
      <c r="W410">
        <v>2852</v>
      </c>
      <c r="X410">
        <v>67.099999999999994</v>
      </c>
      <c r="Y410">
        <v>87.7</v>
      </c>
      <c r="Z410">
        <v>0</v>
      </c>
      <c r="AA410">
        <v>0</v>
      </c>
      <c r="AB410">
        <v>0</v>
      </c>
      <c r="AC410">
        <v>0</v>
      </c>
    </row>
    <row r="411" spans="1:29">
      <c r="A411">
        <v>974</v>
      </c>
      <c r="B411" t="s">
        <v>3706</v>
      </c>
      <c r="C411" t="s">
        <v>834</v>
      </c>
      <c r="D411" t="s">
        <v>3707</v>
      </c>
      <c r="E411" t="s">
        <v>3708</v>
      </c>
      <c r="F411" s="42">
        <v>44871</v>
      </c>
      <c r="G411">
        <v>2022</v>
      </c>
      <c r="H411">
        <v>11</v>
      </c>
      <c r="I411">
        <v>44</v>
      </c>
      <c r="J411">
        <v>20.59</v>
      </c>
      <c r="K411">
        <v>78.959999999999994</v>
      </c>
      <c r="L411">
        <v>1380</v>
      </c>
      <c r="M411" s="47">
        <v>6.82</v>
      </c>
      <c r="N411" s="47">
        <v>86.7</v>
      </c>
      <c r="O411" s="47">
        <v>60.2</v>
      </c>
      <c r="P411" s="47">
        <v>102</v>
      </c>
      <c r="Q411" s="47">
        <v>55.4</v>
      </c>
      <c r="R411">
        <v>38</v>
      </c>
      <c r="S411">
        <v>0.4</v>
      </c>
      <c r="T411">
        <v>30.8</v>
      </c>
      <c r="U411">
        <v>0</v>
      </c>
      <c r="V411">
        <v>51.7</v>
      </c>
      <c r="W411">
        <v>2857</v>
      </c>
      <c r="X411">
        <v>68.2</v>
      </c>
      <c r="Y411">
        <v>90.9</v>
      </c>
      <c r="Z411">
        <v>0</v>
      </c>
      <c r="AA411">
        <v>0</v>
      </c>
      <c r="AB411">
        <v>0</v>
      </c>
      <c r="AC411">
        <v>0</v>
      </c>
    </row>
    <row r="412" spans="1:29">
      <c r="A412">
        <v>975</v>
      </c>
      <c r="B412" t="s">
        <v>3706</v>
      </c>
      <c r="C412" t="s">
        <v>834</v>
      </c>
      <c r="D412" t="s">
        <v>3707</v>
      </c>
      <c r="E412" t="s">
        <v>3708</v>
      </c>
      <c r="F412" s="42">
        <v>44878</v>
      </c>
      <c r="G412">
        <v>2022</v>
      </c>
      <c r="H412">
        <v>11</v>
      </c>
      <c r="I412">
        <v>45</v>
      </c>
      <c r="J412">
        <v>20.59</v>
      </c>
      <c r="K412">
        <v>78.959999999999994</v>
      </c>
      <c r="L412">
        <v>1380</v>
      </c>
      <c r="M412" s="47">
        <v>5.1100000000000003</v>
      </c>
      <c r="N412" s="47">
        <v>70.099999999999994</v>
      </c>
      <c r="O412" s="47">
        <v>63.3</v>
      </c>
      <c r="P412" s="47">
        <v>86</v>
      </c>
      <c r="Q412" s="47">
        <v>99.4</v>
      </c>
      <c r="R412">
        <v>23.9</v>
      </c>
      <c r="S412">
        <v>8.4</v>
      </c>
      <c r="T412">
        <v>22.1</v>
      </c>
      <c r="U412">
        <v>0</v>
      </c>
      <c r="V412">
        <v>49.2</v>
      </c>
      <c r="W412">
        <v>2857</v>
      </c>
      <c r="X412">
        <v>73.3</v>
      </c>
      <c r="Y412">
        <v>95.6</v>
      </c>
      <c r="Z412">
        <v>0</v>
      </c>
      <c r="AA412">
        <v>0</v>
      </c>
      <c r="AB412">
        <v>0</v>
      </c>
      <c r="AC412">
        <v>0</v>
      </c>
    </row>
    <row r="413" spans="1:29">
      <c r="A413">
        <v>976</v>
      </c>
      <c r="B413" t="s">
        <v>3706</v>
      </c>
      <c r="C413" t="s">
        <v>834</v>
      </c>
      <c r="D413" t="s">
        <v>3707</v>
      </c>
      <c r="E413" t="s">
        <v>3708</v>
      </c>
      <c r="F413" s="42">
        <v>44885</v>
      </c>
      <c r="G413">
        <v>2022</v>
      </c>
      <c r="H413">
        <v>11</v>
      </c>
      <c r="I413">
        <v>46</v>
      </c>
      <c r="J413">
        <v>20.59</v>
      </c>
      <c r="K413">
        <v>78.959999999999994</v>
      </c>
      <c r="L413">
        <v>1380</v>
      </c>
      <c r="M413" s="47">
        <v>11.59</v>
      </c>
      <c r="N413" s="47">
        <v>61.1</v>
      </c>
      <c r="O413" s="47">
        <v>113.9</v>
      </c>
      <c r="P413" s="47">
        <v>154</v>
      </c>
      <c r="Q413" s="47">
        <v>81.3</v>
      </c>
      <c r="R413">
        <v>30.1</v>
      </c>
      <c r="S413">
        <v>3.7</v>
      </c>
      <c r="T413">
        <v>37.200000000000003</v>
      </c>
      <c r="U413">
        <v>0</v>
      </c>
      <c r="V413">
        <v>49.8</v>
      </c>
      <c r="W413">
        <v>2857</v>
      </c>
      <c r="X413">
        <v>75.900000000000006</v>
      </c>
      <c r="Y413">
        <v>94.2</v>
      </c>
      <c r="Z413">
        <v>0</v>
      </c>
      <c r="AA413">
        <v>0</v>
      </c>
      <c r="AB413">
        <v>0</v>
      </c>
      <c r="AC413">
        <v>0</v>
      </c>
    </row>
    <row r="414" spans="1:29">
      <c r="A414">
        <v>977</v>
      </c>
      <c r="B414" t="s">
        <v>3706</v>
      </c>
      <c r="C414" t="s">
        <v>834</v>
      </c>
      <c r="D414" t="s">
        <v>3707</v>
      </c>
      <c r="E414" t="s">
        <v>3708</v>
      </c>
      <c r="F414" s="42">
        <v>44892</v>
      </c>
      <c r="G414">
        <v>2022</v>
      </c>
      <c r="H414">
        <v>11</v>
      </c>
      <c r="I414">
        <v>47</v>
      </c>
      <c r="J414">
        <v>20.59</v>
      </c>
      <c r="K414">
        <v>78.959999999999994</v>
      </c>
      <c r="L414">
        <v>1380</v>
      </c>
      <c r="M414" s="47">
        <v>6.65</v>
      </c>
      <c r="N414" s="47">
        <v>42.4</v>
      </c>
      <c r="O414" s="47">
        <v>66.900000000000006</v>
      </c>
      <c r="P414" s="47">
        <v>85</v>
      </c>
      <c r="Q414" s="47">
        <v>55.2</v>
      </c>
      <c r="R414">
        <v>35.6</v>
      </c>
      <c r="S414">
        <v>6.9</v>
      </c>
      <c r="T414">
        <v>29</v>
      </c>
      <c r="U414">
        <v>0</v>
      </c>
      <c r="V414">
        <v>48</v>
      </c>
      <c r="W414">
        <v>2857</v>
      </c>
      <c r="X414">
        <v>70.8</v>
      </c>
      <c r="Y414">
        <v>97.3</v>
      </c>
      <c r="Z414">
        <v>0</v>
      </c>
      <c r="AA414">
        <v>0</v>
      </c>
      <c r="AB414">
        <v>0</v>
      </c>
      <c r="AC414">
        <v>0</v>
      </c>
    </row>
    <row r="415" spans="1:29">
      <c r="A415">
        <v>978</v>
      </c>
      <c r="B415" t="s">
        <v>3706</v>
      </c>
      <c r="C415" t="s">
        <v>834</v>
      </c>
      <c r="D415" t="s">
        <v>3707</v>
      </c>
      <c r="E415" t="s">
        <v>3708</v>
      </c>
      <c r="F415" s="42">
        <v>44899</v>
      </c>
      <c r="G415">
        <v>2022</v>
      </c>
      <c r="H415">
        <v>12</v>
      </c>
      <c r="I415">
        <v>48</v>
      </c>
      <c r="J415">
        <v>20.59</v>
      </c>
      <c r="K415">
        <v>78.959999999999994</v>
      </c>
      <c r="L415">
        <v>1380</v>
      </c>
      <c r="M415" s="47">
        <v>9.43</v>
      </c>
      <c r="N415" s="47">
        <v>22.4</v>
      </c>
      <c r="O415" s="47">
        <v>115.5</v>
      </c>
      <c r="P415" s="47">
        <v>186</v>
      </c>
      <c r="Q415" s="47">
        <v>97.1</v>
      </c>
      <c r="R415">
        <v>33.5</v>
      </c>
      <c r="S415">
        <v>8.9</v>
      </c>
      <c r="T415">
        <v>39.4</v>
      </c>
      <c r="U415">
        <v>0</v>
      </c>
      <c r="V415">
        <v>50.2</v>
      </c>
      <c r="W415">
        <v>2861</v>
      </c>
      <c r="X415">
        <v>70.5</v>
      </c>
      <c r="Y415">
        <v>89.5</v>
      </c>
      <c r="Z415">
        <v>0</v>
      </c>
      <c r="AA415">
        <v>0</v>
      </c>
      <c r="AB415">
        <v>0</v>
      </c>
      <c r="AC415">
        <v>0</v>
      </c>
    </row>
    <row r="416" spans="1:29">
      <c r="A416">
        <v>979</v>
      </c>
      <c r="B416" t="s">
        <v>3706</v>
      </c>
      <c r="C416" t="s">
        <v>834</v>
      </c>
      <c r="D416" t="s">
        <v>3707</v>
      </c>
      <c r="E416" t="s">
        <v>3708</v>
      </c>
      <c r="F416" s="42">
        <v>44906</v>
      </c>
      <c r="G416">
        <v>2022</v>
      </c>
      <c r="H416">
        <v>12</v>
      </c>
      <c r="I416">
        <v>49</v>
      </c>
      <c r="J416">
        <v>20.59</v>
      </c>
      <c r="K416">
        <v>78.959999999999994</v>
      </c>
      <c r="L416">
        <v>1380</v>
      </c>
      <c r="M416" s="47">
        <v>12.55</v>
      </c>
      <c r="N416" s="47">
        <v>72.2</v>
      </c>
      <c r="O416" s="47">
        <v>99.3</v>
      </c>
      <c r="P416" s="47">
        <v>156</v>
      </c>
      <c r="Q416" s="47">
        <v>74.8</v>
      </c>
      <c r="R416">
        <v>24.9</v>
      </c>
      <c r="S416">
        <v>6.3</v>
      </c>
      <c r="T416">
        <v>34.9</v>
      </c>
      <c r="U416">
        <v>0</v>
      </c>
      <c r="V416">
        <v>50</v>
      </c>
      <c r="W416">
        <v>2861</v>
      </c>
      <c r="X416">
        <v>64.8</v>
      </c>
      <c r="Y416">
        <v>99.5</v>
      </c>
      <c r="Z416">
        <v>0</v>
      </c>
      <c r="AA416">
        <v>0</v>
      </c>
      <c r="AB416">
        <v>0</v>
      </c>
      <c r="AC416">
        <v>0</v>
      </c>
    </row>
    <row r="417" spans="1:29">
      <c r="A417">
        <v>980</v>
      </c>
      <c r="B417" t="s">
        <v>3706</v>
      </c>
      <c r="C417" t="s">
        <v>834</v>
      </c>
      <c r="D417" t="s">
        <v>3707</v>
      </c>
      <c r="E417" t="s">
        <v>3708</v>
      </c>
      <c r="F417" s="42">
        <v>44913</v>
      </c>
      <c r="G417">
        <v>2022</v>
      </c>
      <c r="H417">
        <v>12</v>
      </c>
      <c r="I417">
        <v>50</v>
      </c>
      <c r="J417">
        <v>20.59</v>
      </c>
      <c r="K417">
        <v>78.959999999999994</v>
      </c>
      <c r="L417">
        <v>1380</v>
      </c>
      <c r="M417" s="47">
        <v>12.92</v>
      </c>
      <c r="N417" s="47">
        <v>71.400000000000006</v>
      </c>
      <c r="O417" s="47">
        <v>140.69999999999999</v>
      </c>
      <c r="P417" s="47">
        <v>213</v>
      </c>
      <c r="Q417" s="47">
        <v>93.7</v>
      </c>
      <c r="R417">
        <v>21.5</v>
      </c>
      <c r="S417">
        <v>7.4</v>
      </c>
      <c r="T417">
        <v>21.1</v>
      </c>
      <c r="U417">
        <v>6.1</v>
      </c>
      <c r="V417">
        <v>52.1</v>
      </c>
      <c r="W417">
        <v>2861</v>
      </c>
      <c r="X417">
        <v>71</v>
      </c>
      <c r="Y417">
        <v>91.4</v>
      </c>
      <c r="Z417">
        <v>0</v>
      </c>
      <c r="AA417">
        <v>0</v>
      </c>
      <c r="AB417">
        <v>0</v>
      </c>
      <c r="AC417">
        <v>0</v>
      </c>
    </row>
    <row r="418" spans="1:29">
      <c r="A418">
        <v>981</v>
      </c>
      <c r="B418" t="s">
        <v>3706</v>
      </c>
      <c r="C418" t="s">
        <v>834</v>
      </c>
      <c r="D418" t="s">
        <v>3707</v>
      </c>
      <c r="E418" t="s">
        <v>3708</v>
      </c>
      <c r="F418" s="42">
        <v>44920</v>
      </c>
      <c r="G418">
        <v>2022</v>
      </c>
      <c r="H418">
        <v>12</v>
      </c>
      <c r="I418">
        <v>51</v>
      </c>
      <c r="J418">
        <v>20.59</v>
      </c>
      <c r="K418">
        <v>78.959999999999994</v>
      </c>
      <c r="L418">
        <v>1380</v>
      </c>
      <c r="M418" s="47">
        <v>12.73</v>
      </c>
      <c r="N418" s="47">
        <v>122.7</v>
      </c>
      <c r="O418" s="47">
        <v>65</v>
      </c>
      <c r="P418" s="47">
        <v>95</v>
      </c>
      <c r="Q418" s="47">
        <v>77.900000000000006</v>
      </c>
      <c r="R418">
        <v>30.4</v>
      </c>
      <c r="S418">
        <v>0.3</v>
      </c>
      <c r="T418">
        <v>21.2</v>
      </c>
      <c r="U418">
        <v>0</v>
      </c>
      <c r="V418">
        <v>44.5</v>
      </c>
      <c r="W418">
        <v>2861</v>
      </c>
      <c r="X418">
        <v>49.7</v>
      </c>
      <c r="Y418">
        <v>84.4</v>
      </c>
      <c r="Z418">
        <v>0</v>
      </c>
      <c r="AA418">
        <v>0</v>
      </c>
      <c r="AB418">
        <v>0</v>
      </c>
      <c r="AC418">
        <v>0</v>
      </c>
    </row>
    <row r="419" spans="1:29">
      <c r="A419">
        <v>982</v>
      </c>
      <c r="B419" t="s">
        <v>3706</v>
      </c>
      <c r="C419" t="s">
        <v>834</v>
      </c>
      <c r="D419" t="s">
        <v>3707</v>
      </c>
      <c r="E419" t="s">
        <v>3708</v>
      </c>
      <c r="F419" s="42">
        <v>44927</v>
      </c>
      <c r="G419">
        <v>2023</v>
      </c>
      <c r="H419">
        <v>1</v>
      </c>
      <c r="I419">
        <v>52</v>
      </c>
      <c r="J419">
        <v>20.59</v>
      </c>
      <c r="K419">
        <v>78.959999999999994</v>
      </c>
      <c r="L419">
        <v>1380</v>
      </c>
      <c r="M419" s="47">
        <v>15.24</v>
      </c>
      <c r="N419" s="47">
        <v>89</v>
      </c>
      <c r="O419" s="47">
        <v>104.7</v>
      </c>
      <c r="P419" s="47">
        <v>165</v>
      </c>
      <c r="Q419" s="47">
        <v>71.400000000000006</v>
      </c>
      <c r="R419">
        <v>39.4</v>
      </c>
      <c r="S419">
        <v>5.3</v>
      </c>
      <c r="T419">
        <v>29.6</v>
      </c>
      <c r="U419">
        <v>9.6</v>
      </c>
      <c r="V419">
        <v>50.5</v>
      </c>
      <c r="W419">
        <v>2865</v>
      </c>
      <c r="X419">
        <v>72.7</v>
      </c>
      <c r="Y419">
        <v>91.5</v>
      </c>
      <c r="Z419">
        <v>0</v>
      </c>
      <c r="AA419">
        <v>0</v>
      </c>
      <c r="AB419">
        <v>0</v>
      </c>
      <c r="AC419">
        <v>0</v>
      </c>
    </row>
    <row r="420" spans="1:29">
      <c r="A420">
        <v>983</v>
      </c>
      <c r="B420" t="s">
        <v>3706</v>
      </c>
      <c r="C420" t="s">
        <v>834</v>
      </c>
      <c r="D420" t="s">
        <v>3707</v>
      </c>
      <c r="E420" t="s">
        <v>3708</v>
      </c>
      <c r="F420" s="42">
        <v>44934</v>
      </c>
      <c r="G420">
        <v>2023</v>
      </c>
      <c r="H420">
        <v>1</v>
      </c>
      <c r="I420">
        <v>1</v>
      </c>
      <c r="J420">
        <v>20.59</v>
      </c>
      <c r="K420">
        <v>78.959999999999994</v>
      </c>
      <c r="L420">
        <v>1380</v>
      </c>
      <c r="M420" s="47">
        <v>13.78</v>
      </c>
      <c r="N420" s="47">
        <v>91.7</v>
      </c>
      <c r="O420" s="47">
        <v>89.5</v>
      </c>
      <c r="P420" s="47">
        <v>143</v>
      </c>
      <c r="Q420" s="47">
        <v>79.7</v>
      </c>
      <c r="R420">
        <v>38.1</v>
      </c>
      <c r="S420">
        <v>0</v>
      </c>
      <c r="T420">
        <v>25.2</v>
      </c>
      <c r="U420">
        <v>0</v>
      </c>
      <c r="V420">
        <v>45.5</v>
      </c>
      <c r="W420">
        <v>2865</v>
      </c>
      <c r="X420">
        <v>67.400000000000006</v>
      </c>
      <c r="Y420">
        <v>92.7</v>
      </c>
      <c r="Z420">
        <v>0</v>
      </c>
      <c r="AA420">
        <v>0</v>
      </c>
      <c r="AB420">
        <v>0</v>
      </c>
      <c r="AC420">
        <v>0</v>
      </c>
    </row>
    <row r="421" spans="1:29">
      <c r="A421">
        <v>984</v>
      </c>
      <c r="B421" t="s">
        <v>3706</v>
      </c>
      <c r="C421" t="s">
        <v>834</v>
      </c>
      <c r="D421" t="s">
        <v>3707</v>
      </c>
      <c r="E421" t="s">
        <v>3708</v>
      </c>
      <c r="F421" s="42">
        <v>44941</v>
      </c>
      <c r="G421">
        <v>2023</v>
      </c>
      <c r="H421">
        <v>1</v>
      </c>
      <c r="I421">
        <v>2</v>
      </c>
      <c r="J421">
        <v>20.59</v>
      </c>
      <c r="K421">
        <v>78.959999999999994</v>
      </c>
      <c r="L421">
        <v>1380</v>
      </c>
      <c r="M421" s="47">
        <v>15.12</v>
      </c>
      <c r="N421" s="47">
        <v>58.7</v>
      </c>
      <c r="O421" s="47">
        <v>112.2</v>
      </c>
      <c r="P421" s="47">
        <v>157</v>
      </c>
      <c r="Q421" s="47">
        <v>105.6</v>
      </c>
      <c r="R421">
        <v>36.9</v>
      </c>
      <c r="S421">
        <v>5.2</v>
      </c>
      <c r="T421">
        <v>22.9</v>
      </c>
      <c r="U421">
        <v>7.5</v>
      </c>
      <c r="V421">
        <v>46.8</v>
      </c>
      <c r="W421">
        <v>2865</v>
      </c>
      <c r="X421">
        <v>73.8</v>
      </c>
      <c r="Y421">
        <v>91.2</v>
      </c>
      <c r="Z421">
        <v>0</v>
      </c>
      <c r="AA421">
        <v>0</v>
      </c>
      <c r="AB421">
        <v>0</v>
      </c>
      <c r="AC421">
        <v>0</v>
      </c>
    </row>
    <row r="422" spans="1:29">
      <c r="A422">
        <v>985</v>
      </c>
      <c r="B422" t="s">
        <v>3706</v>
      </c>
      <c r="C422" t="s">
        <v>834</v>
      </c>
      <c r="D422" t="s">
        <v>3707</v>
      </c>
      <c r="E422" t="s">
        <v>3708</v>
      </c>
      <c r="F422" s="42">
        <v>44948</v>
      </c>
      <c r="G422">
        <v>2023</v>
      </c>
      <c r="H422">
        <v>1</v>
      </c>
      <c r="I422">
        <v>3</v>
      </c>
      <c r="J422">
        <v>20.59</v>
      </c>
      <c r="K422">
        <v>78.959999999999994</v>
      </c>
      <c r="L422">
        <v>1380</v>
      </c>
      <c r="M422" s="47">
        <v>15.35</v>
      </c>
      <c r="N422" s="47">
        <v>103.5</v>
      </c>
      <c r="O422" s="47">
        <v>107.1</v>
      </c>
      <c r="P422" s="47">
        <v>172</v>
      </c>
      <c r="Q422" s="47">
        <v>95.6</v>
      </c>
      <c r="R422">
        <v>36.1</v>
      </c>
      <c r="S422">
        <v>6.8</v>
      </c>
      <c r="T422">
        <v>18.7</v>
      </c>
      <c r="U422">
        <v>11.3</v>
      </c>
      <c r="V422">
        <v>49.9</v>
      </c>
      <c r="W422">
        <v>2865</v>
      </c>
      <c r="X422">
        <v>74.099999999999994</v>
      </c>
      <c r="Y422">
        <v>88.7</v>
      </c>
      <c r="Z422">
        <v>0</v>
      </c>
      <c r="AA422">
        <v>0</v>
      </c>
      <c r="AB422">
        <v>0</v>
      </c>
      <c r="AC422">
        <v>0</v>
      </c>
    </row>
    <row r="423" spans="1:29">
      <c r="A423">
        <v>986</v>
      </c>
      <c r="B423" t="s">
        <v>3706</v>
      </c>
      <c r="C423" t="s">
        <v>834</v>
      </c>
      <c r="D423" t="s">
        <v>3707</v>
      </c>
      <c r="E423" t="s">
        <v>3708</v>
      </c>
      <c r="F423" s="42">
        <v>44955</v>
      </c>
      <c r="G423">
        <v>2023</v>
      </c>
      <c r="H423">
        <v>1</v>
      </c>
      <c r="I423">
        <v>4</v>
      </c>
      <c r="J423">
        <v>20.59</v>
      </c>
      <c r="K423">
        <v>78.959999999999994</v>
      </c>
      <c r="L423">
        <v>1380</v>
      </c>
      <c r="M423" s="47">
        <v>16.77</v>
      </c>
      <c r="N423" s="47">
        <v>46.7</v>
      </c>
      <c r="O423" s="47">
        <v>82.7</v>
      </c>
      <c r="P423" s="47">
        <v>111</v>
      </c>
      <c r="Q423" s="47">
        <v>55.1</v>
      </c>
      <c r="R423">
        <v>24.1</v>
      </c>
      <c r="S423">
        <v>8.4</v>
      </c>
      <c r="T423">
        <v>27.5</v>
      </c>
      <c r="U423">
        <v>3.4</v>
      </c>
      <c r="V423">
        <v>53.4</v>
      </c>
      <c r="W423">
        <v>2865</v>
      </c>
      <c r="X423">
        <v>66.599999999999994</v>
      </c>
      <c r="Y423">
        <v>96.1</v>
      </c>
      <c r="Z423">
        <v>0</v>
      </c>
      <c r="AA423">
        <v>0</v>
      </c>
      <c r="AB423">
        <v>0</v>
      </c>
      <c r="AC423">
        <v>0</v>
      </c>
    </row>
    <row r="424" spans="1:29">
      <c r="A424">
        <v>987</v>
      </c>
      <c r="B424" t="s">
        <v>3706</v>
      </c>
      <c r="C424" t="s">
        <v>834</v>
      </c>
      <c r="D424" t="s">
        <v>3707</v>
      </c>
      <c r="E424" t="s">
        <v>3708</v>
      </c>
      <c r="F424" s="42">
        <v>44962</v>
      </c>
      <c r="G424">
        <v>2023</v>
      </c>
      <c r="H424">
        <v>2</v>
      </c>
      <c r="I424">
        <v>5</v>
      </c>
      <c r="J424">
        <v>20.59</v>
      </c>
      <c r="K424">
        <v>78.959999999999994</v>
      </c>
      <c r="L424">
        <v>1380</v>
      </c>
      <c r="M424" s="47">
        <v>17.600000000000001</v>
      </c>
      <c r="N424" s="47">
        <v>80.3</v>
      </c>
      <c r="O424" s="47">
        <v>109.6</v>
      </c>
      <c r="P424" s="47">
        <v>142</v>
      </c>
      <c r="Q424" s="47">
        <v>79.2</v>
      </c>
      <c r="R424">
        <v>33.9</v>
      </c>
      <c r="S424">
        <v>0</v>
      </c>
      <c r="T424">
        <v>28</v>
      </c>
      <c r="U424">
        <v>13.7</v>
      </c>
      <c r="V424">
        <v>51.1</v>
      </c>
      <c r="W424">
        <v>2869</v>
      </c>
      <c r="X424">
        <v>75.099999999999994</v>
      </c>
      <c r="Y424">
        <v>100</v>
      </c>
      <c r="Z424">
        <v>0</v>
      </c>
      <c r="AA424">
        <v>0</v>
      </c>
      <c r="AB424">
        <v>0</v>
      </c>
      <c r="AC424">
        <v>0</v>
      </c>
    </row>
    <row r="425" spans="1:29">
      <c r="A425">
        <v>988</v>
      </c>
      <c r="B425" t="s">
        <v>3706</v>
      </c>
      <c r="C425" t="s">
        <v>834</v>
      </c>
      <c r="D425" t="s">
        <v>3707</v>
      </c>
      <c r="E425" t="s">
        <v>3708</v>
      </c>
      <c r="F425" s="42">
        <v>44969</v>
      </c>
      <c r="G425">
        <v>2023</v>
      </c>
      <c r="H425">
        <v>2</v>
      </c>
      <c r="I425">
        <v>6</v>
      </c>
      <c r="J425">
        <v>20.59</v>
      </c>
      <c r="K425">
        <v>78.959999999999994</v>
      </c>
      <c r="L425">
        <v>1380</v>
      </c>
      <c r="M425" s="47">
        <v>18.079999999999998</v>
      </c>
      <c r="N425" s="47">
        <v>118.7</v>
      </c>
      <c r="O425" s="47">
        <v>108.5</v>
      </c>
      <c r="P425" s="47">
        <v>198</v>
      </c>
      <c r="Q425" s="47">
        <v>92.6</v>
      </c>
      <c r="R425">
        <v>33.1</v>
      </c>
      <c r="S425">
        <v>4.4000000000000004</v>
      </c>
      <c r="T425">
        <v>22</v>
      </c>
      <c r="U425">
        <v>7</v>
      </c>
      <c r="V425">
        <v>47.7</v>
      </c>
      <c r="W425">
        <v>2869</v>
      </c>
      <c r="X425">
        <v>67.599999999999994</v>
      </c>
      <c r="Y425">
        <v>79.7</v>
      </c>
      <c r="Z425">
        <v>0</v>
      </c>
      <c r="AA425">
        <v>0</v>
      </c>
      <c r="AB425">
        <v>0</v>
      </c>
      <c r="AC425">
        <v>0</v>
      </c>
    </row>
    <row r="426" spans="1:29">
      <c r="A426">
        <v>989</v>
      </c>
      <c r="B426" t="s">
        <v>3706</v>
      </c>
      <c r="C426" t="s">
        <v>834</v>
      </c>
      <c r="D426" t="s">
        <v>3707</v>
      </c>
      <c r="E426" t="s">
        <v>3708</v>
      </c>
      <c r="F426" s="42">
        <v>44976</v>
      </c>
      <c r="G426">
        <v>2023</v>
      </c>
      <c r="H426">
        <v>2</v>
      </c>
      <c r="I426">
        <v>7</v>
      </c>
      <c r="J426">
        <v>20.59</v>
      </c>
      <c r="K426">
        <v>78.959999999999994</v>
      </c>
      <c r="L426">
        <v>1380</v>
      </c>
      <c r="M426" s="47">
        <v>17.760000000000002</v>
      </c>
      <c r="N426" s="47">
        <v>114.3</v>
      </c>
      <c r="O426" s="47">
        <v>106.2</v>
      </c>
      <c r="P426" s="47">
        <v>159</v>
      </c>
      <c r="Q426" s="47">
        <v>78</v>
      </c>
      <c r="R426">
        <v>22.1</v>
      </c>
      <c r="S426">
        <v>3.3</v>
      </c>
      <c r="T426">
        <v>20.2</v>
      </c>
      <c r="U426">
        <v>20.5</v>
      </c>
      <c r="V426">
        <v>52.1</v>
      </c>
      <c r="W426">
        <v>2869</v>
      </c>
      <c r="X426">
        <v>74</v>
      </c>
      <c r="Y426">
        <v>94.6</v>
      </c>
      <c r="Z426">
        <v>1</v>
      </c>
      <c r="AA426">
        <v>0</v>
      </c>
      <c r="AB426">
        <v>0</v>
      </c>
      <c r="AC426">
        <v>1</v>
      </c>
    </row>
    <row r="427" spans="1:29">
      <c r="A427">
        <v>990</v>
      </c>
      <c r="B427" t="s">
        <v>3706</v>
      </c>
      <c r="C427" t="s">
        <v>834</v>
      </c>
      <c r="D427" t="s">
        <v>3707</v>
      </c>
      <c r="E427" t="s">
        <v>3708</v>
      </c>
      <c r="F427" s="42">
        <v>44983</v>
      </c>
      <c r="G427">
        <v>2023</v>
      </c>
      <c r="H427">
        <v>2</v>
      </c>
      <c r="I427">
        <v>8</v>
      </c>
      <c r="J427">
        <v>20.59</v>
      </c>
      <c r="K427">
        <v>78.959999999999994</v>
      </c>
      <c r="L427">
        <v>1380</v>
      </c>
      <c r="M427" s="47">
        <v>19.190000000000001</v>
      </c>
      <c r="N427" s="47">
        <v>90.8</v>
      </c>
      <c r="O427" s="47">
        <v>114.6</v>
      </c>
      <c r="P427" s="47">
        <v>190</v>
      </c>
      <c r="Q427" s="47">
        <v>75.400000000000006</v>
      </c>
      <c r="R427">
        <v>27</v>
      </c>
      <c r="S427">
        <v>0.2</v>
      </c>
      <c r="T427">
        <v>23.6</v>
      </c>
      <c r="U427">
        <v>15.9</v>
      </c>
      <c r="V427">
        <v>50.2</v>
      </c>
      <c r="W427">
        <v>2869</v>
      </c>
      <c r="X427">
        <v>68.2</v>
      </c>
      <c r="Y427">
        <v>98.7</v>
      </c>
      <c r="Z427">
        <v>0</v>
      </c>
      <c r="AA427">
        <v>0</v>
      </c>
      <c r="AB427">
        <v>0</v>
      </c>
      <c r="AC427">
        <v>0</v>
      </c>
    </row>
    <row r="428" spans="1:29">
      <c r="A428">
        <v>991</v>
      </c>
      <c r="B428" t="s">
        <v>3706</v>
      </c>
      <c r="C428" t="s">
        <v>834</v>
      </c>
      <c r="D428" t="s">
        <v>3707</v>
      </c>
      <c r="E428" t="s">
        <v>3708</v>
      </c>
      <c r="F428" s="42">
        <v>44990</v>
      </c>
      <c r="G428">
        <v>2023</v>
      </c>
      <c r="H428">
        <v>3</v>
      </c>
      <c r="I428">
        <v>9</v>
      </c>
      <c r="J428">
        <v>20.59</v>
      </c>
      <c r="K428">
        <v>78.959999999999994</v>
      </c>
      <c r="L428">
        <v>1380</v>
      </c>
      <c r="M428" s="47">
        <v>19.739999999999998</v>
      </c>
      <c r="N428" s="47">
        <v>74.900000000000006</v>
      </c>
      <c r="O428" s="47">
        <v>102.8</v>
      </c>
      <c r="P428" s="47">
        <v>151</v>
      </c>
      <c r="Q428" s="47">
        <v>74.599999999999994</v>
      </c>
      <c r="R428">
        <v>31</v>
      </c>
      <c r="S428">
        <v>5.2</v>
      </c>
      <c r="T428">
        <v>24.9</v>
      </c>
      <c r="U428">
        <v>16.3</v>
      </c>
      <c r="V428">
        <v>54</v>
      </c>
      <c r="W428">
        <v>2873</v>
      </c>
      <c r="X428">
        <v>67.900000000000006</v>
      </c>
      <c r="Y428">
        <v>87.5</v>
      </c>
      <c r="Z428">
        <v>0</v>
      </c>
      <c r="AA428">
        <v>0</v>
      </c>
      <c r="AB428">
        <v>0</v>
      </c>
      <c r="AC428">
        <v>0</v>
      </c>
    </row>
    <row r="429" spans="1:29">
      <c r="A429">
        <v>992</v>
      </c>
      <c r="B429" t="s">
        <v>3706</v>
      </c>
      <c r="C429" t="s">
        <v>834</v>
      </c>
      <c r="D429" t="s">
        <v>3707</v>
      </c>
      <c r="E429" t="s">
        <v>3708</v>
      </c>
      <c r="F429" s="42">
        <v>44997</v>
      </c>
      <c r="G429">
        <v>2023</v>
      </c>
      <c r="H429">
        <v>3</v>
      </c>
      <c r="I429">
        <v>10</v>
      </c>
      <c r="J429">
        <v>20.59</v>
      </c>
      <c r="K429">
        <v>78.959999999999994</v>
      </c>
      <c r="L429">
        <v>1380</v>
      </c>
      <c r="M429" s="47">
        <v>21.45</v>
      </c>
      <c r="N429" s="47">
        <v>154.4</v>
      </c>
      <c r="O429" s="47">
        <v>108.7</v>
      </c>
      <c r="P429" s="47">
        <v>150</v>
      </c>
      <c r="Q429" s="47">
        <v>66</v>
      </c>
      <c r="R429">
        <v>33.200000000000003</v>
      </c>
      <c r="S429">
        <v>46</v>
      </c>
      <c r="T429">
        <v>29.8</v>
      </c>
      <c r="U429">
        <v>19.399999999999999</v>
      </c>
      <c r="V429">
        <v>51.7</v>
      </c>
      <c r="W429">
        <v>2873</v>
      </c>
      <c r="X429">
        <v>73.099999999999994</v>
      </c>
      <c r="Y429">
        <v>95.6</v>
      </c>
      <c r="Z429">
        <v>1</v>
      </c>
      <c r="AA429">
        <v>0</v>
      </c>
      <c r="AB429">
        <v>0</v>
      </c>
      <c r="AC429">
        <v>1</v>
      </c>
    </row>
    <row r="430" spans="1:29">
      <c r="A430">
        <v>993</v>
      </c>
      <c r="B430" t="s">
        <v>3706</v>
      </c>
      <c r="C430" t="s">
        <v>834</v>
      </c>
      <c r="D430" t="s">
        <v>3707</v>
      </c>
      <c r="E430" t="s">
        <v>3708</v>
      </c>
      <c r="F430" s="42">
        <v>45004</v>
      </c>
      <c r="G430">
        <v>2023</v>
      </c>
      <c r="H430">
        <v>3</v>
      </c>
      <c r="I430">
        <v>11</v>
      </c>
      <c r="J430">
        <v>20.59</v>
      </c>
      <c r="K430">
        <v>78.959999999999994</v>
      </c>
      <c r="L430">
        <v>1380</v>
      </c>
      <c r="M430" s="47">
        <v>21.44</v>
      </c>
      <c r="N430" s="47">
        <v>105.2</v>
      </c>
      <c r="O430" s="47">
        <v>118.6</v>
      </c>
      <c r="P430" s="47">
        <v>162</v>
      </c>
      <c r="Q430" s="47">
        <v>75.8</v>
      </c>
      <c r="R430">
        <v>30.2</v>
      </c>
      <c r="S430">
        <v>27.1</v>
      </c>
      <c r="T430">
        <v>20.6</v>
      </c>
      <c r="U430">
        <v>18.100000000000001</v>
      </c>
      <c r="V430">
        <v>56</v>
      </c>
      <c r="W430">
        <v>2873</v>
      </c>
      <c r="X430">
        <v>62.5</v>
      </c>
      <c r="Y430">
        <v>84.9</v>
      </c>
      <c r="Z430">
        <v>0</v>
      </c>
      <c r="AA430">
        <v>0</v>
      </c>
      <c r="AB430">
        <v>0</v>
      </c>
      <c r="AC430">
        <v>0</v>
      </c>
    </row>
    <row r="431" spans="1:29">
      <c r="A431">
        <v>994</v>
      </c>
      <c r="B431" t="s">
        <v>3706</v>
      </c>
      <c r="C431" t="s">
        <v>834</v>
      </c>
      <c r="D431" t="s">
        <v>3707</v>
      </c>
      <c r="E431" t="s">
        <v>3708</v>
      </c>
      <c r="F431" s="42">
        <v>45011</v>
      </c>
      <c r="G431">
        <v>2023</v>
      </c>
      <c r="H431">
        <v>3</v>
      </c>
      <c r="I431">
        <v>12</v>
      </c>
      <c r="J431">
        <v>20.59</v>
      </c>
      <c r="K431">
        <v>78.959999999999994</v>
      </c>
      <c r="L431">
        <v>1380</v>
      </c>
      <c r="M431" s="47">
        <v>21.68</v>
      </c>
      <c r="N431" s="47">
        <v>132.30000000000001</v>
      </c>
      <c r="O431" s="47">
        <v>90.4</v>
      </c>
      <c r="P431" s="47">
        <v>150</v>
      </c>
      <c r="Q431" s="47">
        <v>58.7</v>
      </c>
      <c r="R431">
        <v>25.2</v>
      </c>
      <c r="S431">
        <v>39.9</v>
      </c>
      <c r="T431">
        <v>26.7</v>
      </c>
      <c r="U431">
        <v>21.5</v>
      </c>
      <c r="V431">
        <v>49</v>
      </c>
      <c r="W431">
        <v>2873</v>
      </c>
      <c r="X431">
        <v>70.8</v>
      </c>
      <c r="Y431">
        <v>86.8</v>
      </c>
      <c r="Z431">
        <v>1</v>
      </c>
      <c r="AA431">
        <v>0</v>
      </c>
      <c r="AB431">
        <v>0</v>
      </c>
      <c r="AC431">
        <v>1</v>
      </c>
    </row>
    <row r="432" spans="1:29">
      <c r="A432">
        <v>995</v>
      </c>
      <c r="B432" t="s">
        <v>3706</v>
      </c>
      <c r="C432" t="s">
        <v>834</v>
      </c>
      <c r="D432" t="s">
        <v>3707</v>
      </c>
      <c r="E432" t="s">
        <v>3708</v>
      </c>
      <c r="F432" s="42">
        <v>45018</v>
      </c>
      <c r="G432">
        <v>2023</v>
      </c>
      <c r="H432">
        <v>4</v>
      </c>
      <c r="I432">
        <v>13</v>
      </c>
      <c r="J432">
        <v>20.59</v>
      </c>
      <c r="K432">
        <v>78.959999999999994</v>
      </c>
      <c r="L432">
        <v>1380</v>
      </c>
      <c r="M432" s="47">
        <v>22.86</v>
      </c>
      <c r="N432" s="47">
        <v>90.1</v>
      </c>
      <c r="O432" s="47">
        <v>75.599999999999994</v>
      </c>
      <c r="P432" s="47">
        <v>126</v>
      </c>
      <c r="Q432" s="47">
        <v>68.3</v>
      </c>
      <c r="R432">
        <v>36</v>
      </c>
      <c r="S432">
        <v>48.4</v>
      </c>
      <c r="T432">
        <v>26</v>
      </c>
      <c r="U432">
        <v>10.3</v>
      </c>
      <c r="V432">
        <v>49.7</v>
      </c>
      <c r="W432">
        <v>2877</v>
      </c>
      <c r="X432">
        <v>60.2</v>
      </c>
      <c r="Y432">
        <v>86.6</v>
      </c>
      <c r="Z432">
        <v>0</v>
      </c>
      <c r="AA432">
        <v>0</v>
      </c>
      <c r="AB432">
        <v>0</v>
      </c>
      <c r="AC432">
        <v>0</v>
      </c>
    </row>
    <row r="433" spans="1:29">
      <c r="A433">
        <v>996</v>
      </c>
      <c r="B433" t="s">
        <v>3706</v>
      </c>
      <c r="C433" t="s">
        <v>834</v>
      </c>
      <c r="D433" t="s">
        <v>3707</v>
      </c>
      <c r="E433" t="s">
        <v>3708</v>
      </c>
      <c r="F433" s="42">
        <v>45025</v>
      </c>
      <c r="G433">
        <v>2023</v>
      </c>
      <c r="H433">
        <v>4</v>
      </c>
      <c r="I433">
        <v>14</v>
      </c>
      <c r="J433">
        <v>20.59</v>
      </c>
      <c r="K433">
        <v>78.959999999999994</v>
      </c>
      <c r="L433">
        <v>1380</v>
      </c>
      <c r="M433" s="47">
        <v>23.14</v>
      </c>
      <c r="N433" s="47">
        <v>198.2</v>
      </c>
      <c r="O433" s="47">
        <v>69.2</v>
      </c>
      <c r="P433" s="47">
        <v>107</v>
      </c>
      <c r="Q433" s="47">
        <v>88.3</v>
      </c>
      <c r="R433">
        <v>40.6</v>
      </c>
      <c r="S433">
        <v>49.8</v>
      </c>
      <c r="T433">
        <v>29.3</v>
      </c>
      <c r="U433">
        <v>22.1</v>
      </c>
      <c r="V433">
        <v>48.3</v>
      </c>
      <c r="W433">
        <v>2877</v>
      </c>
      <c r="X433">
        <v>64.599999999999994</v>
      </c>
      <c r="Y433">
        <v>90</v>
      </c>
      <c r="Z433">
        <v>0</v>
      </c>
      <c r="AA433">
        <v>0</v>
      </c>
      <c r="AB433">
        <v>0</v>
      </c>
      <c r="AC433">
        <v>0</v>
      </c>
    </row>
    <row r="434" spans="1:29">
      <c r="A434">
        <v>997</v>
      </c>
      <c r="B434" t="s">
        <v>3706</v>
      </c>
      <c r="C434" t="s">
        <v>834</v>
      </c>
      <c r="D434" t="s">
        <v>3707</v>
      </c>
      <c r="E434" t="s">
        <v>3708</v>
      </c>
      <c r="F434" s="42">
        <v>45032</v>
      </c>
      <c r="G434">
        <v>2023</v>
      </c>
      <c r="H434">
        <v>4</v>
      </c>
      <c r="I434">
        <v>15</v>
      </c>
      <c r="J434">
        <v>20.59</v>
      </c>
      <c r="K434">
        <v>78.959999999999994</v>
      </c>
      <c r="L434">
        <v>1380</v>
      </c>
      <c r="M434" s="47">
        <v>20.43</v>
      </c>
      <c r="N434" s="47">
        <v>123.4</v>
      </c>
      <c r="O434" s="47">
        <v>103</v>
      </c>
      <c r="P434" s="47">
        <v>165</v>
      </c>
      <c r="Q434" s="47">
        <v>69.8</v>
      </c>
      <c r="R434">
        <v>30</v>
      </c>
      <c r="S434">
        <v>46.8</v>
      </c>
      <c r="T434">
        <v>27.9</v>
      </c>
      <c r="U434">
        <v>15.9</v>
      </c>
      <c r="V434">
        <v>52.1</v>
      </c>
      <c r="W434">
        <v>2877</v>
      </c>
      <c r="X434">
        <v>73.2</v>
      </c>
      <c r="Y434">
        <v>92.2</v>
      </c>
      <c r="Z434">
        <v>0</v>
      </c>
      <c r="AA434">
        <v>0</v>
      </c>
      <c r="AB434">
        <v>0</v>
      </c>
      <c r="AC434">
        <v>0</v>
      </c>
    </row>
    <row r="435" spans="1:29">
      <c r="A435">
        <v>998</v>
      </c>
      <c r="B435" t="s">
        <v>3706</v>
      </c>
      <c r="C435" t="s">
        <v>834</v>
      </c>
      <c r="D435" t="s">
        <v>3707</v>
      </c>
      <c r="E435" t="s">
        <v>3708</v>
      </c>
      <c r="F435" s="42">
        <v>45039</v>
      </c>
      <c r="G435">
        <v>2023</v>
      </c>
      <c r="H435">
        <v>4</v>
      </c>
      <c r="I435">
        <v>16</v>
      </c>
      <c r="J435">
        <v>20.59</v>
      </c>
      <c r="K435">
        <v>78.959999999999994</v>
      </c>
      <c r="L435">
        <v>1380</v>
      </c>
      <c r="M435" s="47">
        <v>16.21</v>
      </c>
      <c r="N435" s="47">
        <v>147.4</v>
      </c>
      <c r="O435" s="47">
        <v>52.9</v>
      </c>
      <c r="P435" s="47">
        <v>85</v>
      </c>
      <c r="Q435" s="47">
        <v>62.3</v>
      </c>
      <c r="R435">
        <v>22</v>
      </c>
      <c r="S435">
        <v>6</v>
      </c>
      <c r="T435">
        <v>26</v>
      </c>
      <c r="U435">
        <v>17.7</v>
      </c>
      <c r="V435">
        <v>50.9</v>
      </c>
      <c r="W435">
        <v>2877</v>
      </c>
      <c r="X435">
        <v>66.900000000000006</v>
      </c>
      <c r="Y435">
        <v>97.2</v>
      </c>
      <c r="Z435">
        <v>0</v>
      </c>
      <c r="AA435">
        <v>0</v>
      </c>
      <c r="AB435">
        <v>0</v>
      </c>
      <c r="AC435">
        <v>0</v>
      </c>
    </row>
    <row r="436" spans="1:29">
      <c r="A436">
        <v>999</v>
      </c>
      <c r="B436" t="s">
        <v>3706</v>
      </c>
      <c r="C436" t="s">
        <v>834</v>
      </c>
      <c r="D436" t="s">
        <v>3707</v>
      </c>
      <c r="E436" t="s">
        <v>3708</v>
      </c>
      <c r="F436" s="42">
        <v>45046</v>
      </c>
      <c r="G436">
        <v>2023</v>
      </c>
      <c r="H436">
        <v>4</v>
      </c>
      <c r="I436">
        <v>17</v>
      </c>
      <c r="J436">
        <v>20.59</v>
      </c>
      <c r="K436">
        <v>78.959999999999994</v>
      </c>
      <c r="L436">
        <v>1380</v>
      </c>
      <c r="M436" s="47">
        <v>18.53</v>
      </c>
      <c r="N436" s="47">
        <v>132.19999999999999</v>
      </c>
      <c r="O436" s="47">
        <v>94.5</v>
      </c>
      <c r="P436" s="47">
        <v>144</v>
      </c>
      <c r="Q436" s="47">
        <v>78.900000000000006</v>
      </c>
      <c r="R436">
        <v>36.700000000000003</v>
      </c>
      <c r="S436">
        <v>3.7</v>
      </c>
      <c r="T436">
        <v>25.2</v>
      </c>
      <c r="U436">
        <v>12.1</v>
      </c>
      <c r="V436">
        <v>51</v>
      </c>
      <c r="W436">
        <v>2877</v>
      </c>
      <c r="X436">
        <v>66.400000000000006</v>
      </c>
      <c r="Y436">
        <v>84.2</v>
      </c>
      <c r="Z436">
        <v>0</v>
      </c>
      <c r="AA436">
        <v>0</v>
      </c>
      <c r="AB436">
        <v>0</v>
      </c>
      <c r="AC436">
        <v>0</v>
      </c>
    </row>
    <row r="437" spans="1:29">
      <c r="A437">
        <v>1000</v>
      </c>
      <c r="B437" t="s">
        <v>3706</v>
      </c>
      <c r="C437" t="s">
        <v>834</v>
      </c>
      <c r="D437" t="s">
        <v>3707</v>
      </c>
      <c r="E437" t="s">
        <v>3708</v>
      </c>
      <c r="F437" s="42">
        <v>45053</v>
      </c>
      <c r="G437">
        <v>2023</v>
      </c>
      <c r="H437">
        <v>5</v>
      </c>
      <c r="I437">
        <v>18</v>
      </c>
      <c r="J437">
        <v>20.59</v>
      </c>
      <c r="K437">
        <v>78.959999999999994</v>
      </c>
      <c r="L437">
        <v>1380</v>
      </c>
      <c r="M437" s="47">
        <v>21.36</v>
      </c>
      <c r="N437" s="47">
        <v>106.1</v>
      </c>
      <c r="O437" s="47">
        <v>104.6</v>
      </c>
      <c r="P437" s="47">
        <v>163</v>
      </c>
      <c r="Q437" s="47">
        <v>88.7</v>
      </c>
      <c r="R437">
        <v>34.299999999999997</v>
      </c>
      <c r="S437">
        <v>24</v>
      </c>
      <c r="T437">
        <v>34.6</v>
      </c>
      <c r="U437">
        <v>26.8</v>
      </c>
      <c r="V437">
        <v>49.3</v>
      </c>
      <c r="W437">
        <v>2881</v>
      </c>
      <c r="X437">
        <v>73.099999999999994</v>
      </c>
      <c r="Y437">
        <v>86.1</v>
      </c>
      <c r="Z437">
        <v>1</v>
      </c>
      <c r="AA437">
        <v>0</v>
      </c>
      <c r="AB437">
        <v>0</v>
      </c>
      <c r="AC437">
        <v>1</v>
      </c>
    </row>
    <row r="438" spans="1:29">
      <c r="A438">
        <v>1001</v>
      </c>
      <c r="B438" t="s">
        <v>3706</v>
      </c>
      <c r="C438" t="s">
        <v>834</v>
      </c>
      <c r="D438" t="s">
        <v>3707</v>
      </c>
      <c r="E438" t="s">
        <v>3708</v>
      </c>
      <c r="F438" s="42">
        <v>45060</v>
      </c>
      <c r="G438">
        <v>2023</v>
      </c>
      <c r="H438">
        <v>5</v>
      </c>
      <c r="I438">
        <v>19</v>
      </c>
      <c r="J438">
        <v>20.59</v>
      </c>
      <c r="K438">
        <v>78.959999999999994</v>
      </c>
      <c r="L438">
        <v>1380</v>
      </c>
      <c r="M438" s="47">
        <v>19.5</v>
      </c>
      <c r="N438" s="47">
        <v>82.6</v>
      </c>
      <c r="O438" s="47">
        <v>85.3</v>
      </c>
      <c r="P438" s="47">
        <v>135</v>
      </c>
      <c r="Q438" s="47">
        <v>70.599999999999994</v>
      </c>
      <c r="R438">
        <v>39.799999999999997</v>
      </c>
      <c r="S438">
        <v>3.3</v>
      </c>
      <c r="T438">
        <v>22.9</v>
      </c>
      <c r="U438">
        <v>9.3000000000000007</v>
      </c>
      <c r="V438">
        <v>47.7</v>
      </c>
      <c r="W438">
        <v>2881</v>
      </c>
      <c r="X438">
        <v>76.400000000000006</v>
      </c>
      <c r="Y438">
        <v>88.1</v>
      </c>
      <c r="Z438">
        <v>0</v>
      </c>
      <c r="AA438">
        <v>0</v>
      </c>
      <c r="AB438">
        <v>0</v>
      </c>
      <c r="AC438">
        <v>0</v>
      </c>
    </row>
    <row r="439" spans="1:29">
      <c r="A439">
        <v>1002</v>
      </c>
      <c r="B439" t="s">
        <v>3706</v>
      </c>
      <c r="C439" t="s">
        <v>834</v>
      </c>
      <c r="D439" t="s">
        <v>3707</v>
      </c>
      <c r="E439" t="s">
        <v>3708</v>
      </c>
      <c r="F439" s="42">
        <v>45067</v>
      </c>
      <c r="G439">
        <v>2023</v>
      </c>
      <c r="H439">
        <v>5</v>
      </c>
      <c r="I439">
        <v>20</v>
      </c>
      <c r="J439">
        <v>20.59</v>
      </c>
      <c r="K439">
        <v>78.959999999999994</v>
      </c>
      <c r="L439">
        <v>1380</v>
      </c>
      <c r="M439" s="47">
        <v>19.47</v>
      </c>
      <c r="N439" s="47">
        <v>125</v>
      </c>
      <c r="O439" s="47">
        <v>118.8</v>
      </c>
      <c r="P439" s="47">
        <v>188</v>
      </c>
      <c r="Q439" s="47">
        <v>99.3</v>
      </c>
      <c r="R439">
        <v>35.700000000000003</v>
      </c>
      <c r="S439">
        <v>5.3</v>
      </c>
      <c r="T439">
        <v>27.5</v>
      </c>
      <c r="U439">
        <v>34.6</v>
      </c>
      <c r="V439">
        <v>52.5</v>
      </c>
      <c r="W439">
        <v>2881</v>
      </c>
      <c r="X439">
        <v>71</v>
      </c>
      <c r="Y439">
        <v>95.9</v>
      </c>
      <c r="Z439">
        <v>2</v>
      </c>
      <c r="AA439">
        <v>0</v>
      </c>
      <c r="AB439">
        <v>0</v>
      </c>
      <c r="AC439">
        <v>2</v>
      </c>
    </row>
    <row r="440" spans="1:29">
      <c r="A440">
        <v>1003</v>
      </c>
      <c r="B440" t="s">
        <v>3706</v>
      </c>
      <c r="C440" t="s">
        <v>834</v>
      </c>
      <c r="D440" t="s">
        <v>3707</v>
      </c>
      <c r="E440" t="s">
        <v>3708</v>
      </c>
      <c r="F440" s="42">
        <v>45074</v>
      </c>
      <c r="G440">
        <v>2023</v>
      </c>
      <c r="H440">
        <v>5</v>
      </c>
      <c r="I440">
        <v>21</v>
      </c>
      <c r="J440">
        <v>20.59</v>
      </c>
      <c r="K440">
        <v>78.959999999999994</v>
      </c>
      <c r="L440">
        <v>1380</v>
      </c>
      <c r="M440" s="47">
        <v>16.03</v>
      </c>
      <c r="N440" s="47">
        <v>103</v>
      </c>
      <c r="O440" s="47">
        <v>69.900000000000006</v>
      </c>
      <c r="P440" s="47">
        <v>106</v>
      </c>
      <c r="Q440" s="47">
        <v>70.900000000000006</v>
      </c>
      <c r="R440">
        <v>34.1</v>
      </c>
      <c r="S440">
        <v>6.5</v>
      </c>
      <c r="T440">
        <v>29.9</v>
      </c>
      <c r="U440">
        <v>4.3</v>
      </c>
      <c r="V440">
        <v>51.1</v>
      </c>
      <c r="W440">
        <v>2881</v>
      </c>
      <c r="X440">
        <v>77.599999999999994</v>
      </c>
      <c r="Y440">
        <v>94.4</v>
      </c>
      <c r="Z440">
        <v>0</v>
      </c>
      <c r="AA440">
        <v>0</v>
      </c>
      <c r="AB440">
        <v>0</v>
      </c>
      <c r="AC440">
        <v>0</v>
      </c>
    </row>
    <row r="441" spans="1:29">
      <c r="A441">
        <v>1004</v>
      </c>
      <c r="B441" t="s">
        <v>3706</v>
      </c>
      <c r="C441" t="s">
        <v>834</v>
      </c>
      <c r="D441" t="s">
        <v>3707</v>
      </c>
      <c r="E441" t="s">
        <v>3708</v>
      </c>
      <c r="F441" s="42">
        <v>45081</v>
      </c>
      <c r="G441">
        <v>2023</v>
      </c>
      <c r="H441">
        <v>6</v>
      </c>
      <c r="I441">
        <v>22</v>
      </c>
      <c r="J441">
        <v>20.59</v>
      </c>
      <c r="K441">
        <v>78.959999999999994</v>
      </c>
      <c r="L441">
        <v>1380</v>
      </c>
      <c r="M441" s="47">
        <v>12.85</v>
      </c>
      <c r="N441" s="47">
        <v>151.4</v>
      </c>
      <c r="O441" s="47">
        <v>76.599999999999994</v>
      </c>
      <c r="P441" s="47">
        <v>126</v>
      </c>
      <c r="Q441" s="47">
        <v>57.9</v>
      </c>
      <c r="R441">
        <v>31.7</v>
      </c>
      <c r="S441">
        <v>0</v>
      </c>
      <c r="T441">
        <v>21.5</v>
      </c>
      <c r="U441">
        <v>3.6</v>
      </c>
      <c r="V441">
        <v>50.3</v>
      </c>
      <c r="W441">
        <v>2885</v>
      </c>
      <c r="X441">
        <v>72.5</v>
      </c>
      <c r="Y441">
        <v>90.2</v>
      </c>
      <c r="Z441">
        <v>0</v>
      </c>
      <c r="AA441">
        <v>0</v>
      </c>
      <c r="AB441">
        <v>0</v>
      </c>
      <c r="AC441">
        <v>0</v>
      </c>
    </row>
    <row r="442" spans="1:29">
      <c r="A442">
        <v>1005</v>
      </c>
      <c r="B442" t="s">
        <v>3706</v>
      </c>
      <c r="C442" t="s">
        <v>834</v>
      </c>
      <c r="D442" t="s">
        <v>3707</v>
      </c>
      <c r="E442" t="s">
        <v>3708</v>
      </c>
      <c r="F442" s="42">
        <v>45088</v>
      </c>
      <c r="G442">
        <v>2023</v>
      </c>
      <c r="H442">
        <v>6</v>
      </c>
      <c r="I442">
        <v>23</v>
      </c>
      <c r="J442">
        <v>20.59</v>
      </c>
      <c r="K442">
        <v>78.959999999999994</v>
      </c>
      <c r="L442">
        <v>1380</v>
      </c>
      <c r="M442" s="47">
        <v>11.81</v>
      </c>
      <c r="N442" s="47">
        <v>73.400000000000006</v>
      </c>
      <c r="O442" s="47">
        <v>88.8</v>
      </c>
      <c r="P442" s="47">
        <v>142</v>
      </c>
      <c r="Q442" s="47">
        <v>68</v>
      </c>
      <c r="R442">
        <v>26.9</v>
      </c>
      <c r="S442">
        <v>0</v>
      </c>
      <c r="T442">
        <v>23.6</v>
      </c>
      <c r="U442">
        <v>0</v>
      </c>
      <c r="V442">
        <v>50.1</v>
      </c>
      <c r="W442">
        <v>2885</v>
      </c>
      <c r="X442">
        <v>70.400000000000006</v>
      </c>
      <c r="Y442">
        <v>85.2</v>
      </c>
      <c r="Z442">
        <v>0</v>
      </c>
      <c r="AA442">
        <v>0</v>
      </c>
      <c r="AB442">
        <v>0</v>
      </c>
      <c r="AC442">
        <v>0</v>
      </c>
    </row>
    <row r="443" spans="1:29">
      <c r="A443">
        <v>1006</v>
      </c>
      <c r="B443" t="s">
        <v>3706</v>
      </c>
      <c r="C443" t="s">
        <v>834</v>
      </c>
      <c r="D443" t="s">
        <v>3707</v>
      </c>
      <c r="E443" t="s">
        <v>3708</v>
      </c>
      <c r="F443" s="42">
        <v>45095</v>
      </c>
      <c r="G443">
        <v>2023</v>
      </c>
      <c r="H443">
        <v>6</v>
      </c>
      <c r="I443">
        <v>24</v>
      </c>
      <c r="J443">
        <v>20.59</v>
      </c>
      <c r="K443">
        <v>78.959999999999994</v>
      </c>
      <c r="L443">
        <v>1380</v>
      </c>
      <c r="M443" s="47">
        <v>14.37</v>
      </c>
      <c r="N443" s="47">
        <v>104.1</v>
      </c>
      <c r="O443" s="47">
        <v>53.2</v>
      </c>
      <c r="P443" s="47">
        <v>61</v>
      </c>
      <c r="Q443" s="47">
        <v>66.5</v>
      </c>
      <c r="R443">
        <v>30.4</v>
      </c>
      <c r="S443">
        <v>0</v>
      </c>
      <c r="T443">
        <v>31.8</v>
      </c>
      <c r="U443">
        <v>7</v>
      </c>
      <c r="V443">
        <v>51.1</v>
      </c>
      <c r="W443">
        <v>2885</v>
      </c>
      <c r="X443">
        <v>72.599999999999994</v>
      </c>
      <c r="Y443">
        <v>86.9</v>
      </c>
      <c r="Z443">
        <v>0</v>
      </c>
      <c r="AA443">
        <v>0</v>
      </c>
      <c r="AB443">
        <v>0</v>
      </c>
      <c r="AC443">
        <v>0</v>
      </c>
    </row>
    <row r="444" spans="1:29">
      <c r="A444">
        <v>1007</v>
      </c>
      <c r="B444" t="s">
        <v>3706</v>
      </c>
      <c r="C444" t="s">
        <v>834</v>
      </c>
      <c r="D444" t="s">
        <v>3707</v>
      </c>
      <c r="E444" t="s">
        <v>3708</v>
      </c>
      <c r="F444" s="42">
        <v>45102</v>
      </c>
      <c r="G444">
        <v>2023</v>
      </c>
      <c r="H444">
        <v>6</v>
      </c>
      <c r="I444">
        <v>25</v>
      </c>
      <c r="J444">
        <v>20.59</v>
      </c>
      <c r="K444">
        <v>78.959999999999994</v>
      </c>
      <c r="L444">
        <v>1380</v>
      </c>
      <c r="M444" s="47">
        <v>12.3</v>
      </c>
      <c r="N444" s="47">
        <v>56.8</v>
      </c>
      <c r="O444" s="47">
        <v>146.5</v>
      </c>
      <c r="P444" s="47">
        <v>196</v>
      </c>
      <c r="Q444" s="47">
        <v>106.3</v>
      </c>
      <c r="R444">
        <v>31.6</v>
      </c>
      <c r="S444">
        <v>3.5</v>
      </c>
      <c r="T444">
        <v>25.9</v>
      </c>
      <c r="U444">
        <v>3</v>
      </c>
      <c r="V444">
        <v>47.2</v>
      </c>
      <c r="W444">
        <v>2885</v>
      </c>
      <c r="X444">
        <v>76.8</v>
      </c>
      <c r="Y444">
        <v>91.5</v>
      </c>
      <c r="Z444">
        <v>0</v>
      </c>
      <c r="AA444">
        <v>0</v>
      </c>
      <c r="AB444">
        <v>0</v>
      </c>
      <c r="AC444">
        <v>0</v>
      </c>
    </row>
    <row r="445" spans="1:29">
      <c r="A445">
        <v>1008</v>
      </c>
      <c r="B445" t="s">
        <v>3706</v>
      </c>
      <c r="C445" t="s">
        <v>834</v>
      </c>
      <c r="D445" t="s">
        <v>3707</v>
      </c>
      <c r="E445" t="s">
        <v>3708</v>
      </c>
      <c r="F445" s="42">
        <v>45109</v>
      </c>
      <c r="G445">
        <v>2023</v>
      </c>
      <c r="H445">
        <v>7</v>
      </c>
      <c r="I445">
        <v>26</v>
      </c>
      <c r="J445">
        <v>20.59</v>
      </c>
      <c r="K445">
        <v>78.959999999999994</v>
      </c>
      <c r="L445">
        <v>1380</v>
      </c>
      <c r="M445" s="47">
        <v>12.86</v>
      </c>
      <c r="N445" s="47">
        <v>120.1</v>
      </c>
      <c r="O445" s="47">
        <v>118.7</v>
      </c>
      <c r="P445" s="47">
        <v>190</v>
      </c>
      <c r="Q445" s="47">
        <v>92.6</v>
      </c>
      <c r="R445">
        <v>41.2</v>
      </c>
      <c r="S445">
        <v>3.6</v>
      </c>
      <c r="T445">
        <v>18.3</v>
      </c>
      <c r="U445">
        <v>0.8</v>
      </c>
      <c r="V445">
        <v>47.7</v>
      </c>
      <c r="W445">
        <v>2889</v>
      </c>
      <c r="X445">
        <v>65.900000000000006</v>
      </c>
      <c r="Y445">
        <v>84.7</v>
      </c>
      <c r="Z445">
        <v>0</v>
      </c>
      <c r="AA445">
        <v>0</v>
      </c>
      <c r="AB445">
        <v>0</v>
      </c>
      <c r="AC445">
        <v>0</v>
      </c>
    </row>
    <row r="446" spans="1:29">
      <c r="A446">
        <v>1009</v>
      </c>
      <c r="B446" t="s">
        <v>3706</v>
      </c>
      <c r="C446" t="s">
        <v>834</v>
      </c>
      <c r="D446" t="s">
        <v>3707</v>
      </c>
      <c r="E446" t="s">
        <v>3708</v>
      </c>
      <c r="F446" s="42">
        <v>45116</v>
      </c>
      <c r="G446">
        <v>2023</v>
      </c>
      <c r="H446">
        <v>7</v>
      </c>
      <c r="I446">
        <v>27</v>
      </c>
      <c r="J446">
        <v>20.59</v>
      </c>
      <c r="K446">
        <v>78.959999999999994</v>
      </c>
      <c r="L446">
        <v>1380</v>
      </c>
      <c r="M446" s="47">
        <v>16.760000000000002</v>
      </c>
      <c r="N446" s="47">
        <v>85.7</v>
      </c>
      <c r="O446" s="47">
        <v>72.3</v>
      </c>
      <c r="P446" s="47">
        <v>81</v>
      </c>
      <c r="Q446" s="47">
        <v>63.5</v>
      </c>
      <c r="R446">
        <v>38.4</v>
      </c>
      <c r="S446">
        <v>6</v>
      </c>
      <c r="T446">
        <v>28</v>
      </c>
      <c r="U446">
        <v>11.9</v>
      </c>
      <c r="V446">
        <v>47.9</v>
      </c>
      <c r="W446">
        <v>2889</v>
      </c>
      <c r="X446">
        <v>67</v>
      </c>
      <c r="Y446">
        <v>96.9</v>
      </c>
      <c r="Z446">
        <v>0</v>
      </c>
      <c r="AA446">
        <v>0</v>
      </c>
      <c r="AB446">
        <v>0</v>
      </c>
      <c r="AC446">
        <v>0</v>
      </c>
    </row>
    <row r="447" spans="1:29">
      <c r="A447">
        <v>1010</v>
      </c>
      <c r="B447" t="s">
        <v>3706</v>
      </c>
      <c r="C447" t="s">
        <v>834</v>
      </c>
      <c r="D447" t="s">
        <v>3707</v>
      </c>
      <c r="E447" t="s">
        <v>3708</v>
      </c>
      <c r="F447" s="42">
        <v>45123</v>
      </c>
      <c r="G447">
        <v>2023</v>
      </c>
      <c r="H447">
        <v>7</v>
      </c>
      <c r="I447">
        <v>28</v>
      </c>
      <c r="J447">
        <v>20.59</v>
      </c>
      <c r="K447">
        <v>78.959999999999994</v>
      </c>
      <c r="L447">
        <v>1380</v>
      </c>
      <c r="M447" s="47">
        <v>13.65</v>
      </c>
      <c r="N447" s="47">
        <v>16.399999999999999</v>
      </c>
      <c r="O447" s="47">
        <v>109.9</v>
      </c>
      <c r="P447" s="47">
        <v>124</v>
      </c>
      <c r="Q447" s="47">
        <v>83.7</v>
      </c>
      <c r="R447">
        <v>37.799999999999997</v>
      </c>
      <c r="S447">
        <v>1.1000000000000001</v>
      </c>
      <c r="T447">
        <v>21.5</v>
      </c>
      <c r="U447">
        <v>4.2</v>
      </c>
      <c r="V447">
        <v>50.9</v>
      </c>
      <c r="W447">
        <v>2889</v>
      </c>
      <c r="X447">
        <v>57.2</v>
      </c>
      <c r="Y447">
        <v>87.3</v>
      </c>
      <c r="Z447">
        <v>0</v>
      </c>
      <c r="AA447">
        <v>0</v>
      </c>
      <c r="AB447">
        <v>0</v>
      </c>
      <c r="AC447">
        <v>0</v>
      </c>
    </row>
    <row r="448" spans="1:29">
      <c r="A448">
        <v>1011</v>
      </c>
      <c r="B448" t="s">
        <v>3706</v>
      </c>
      <c r="C448" t="s">
        <v>834</v>
      </c>
      <c r="D448" t="s">
        <v>3707</v>
      </c>
      <c r="E448" t="s">
        <v>3708</v>
      </c>
      <c r="F448" s="42">
        <v>45130</v>
      </c>
      <c r="G448">
        <v>2023</v>
      </c>
      <c r="H448">
        <v>7</v>
      </c>
      <c r="I448">
        <v>29</v>
      </c>
      <c r="J448">
        <v>20.59</v>
      </c>
      <c r="K448">
        <v>78.959999999999994</v>
      </c>
      <c r="L448">
        <v>1380</v>
      </c>
      <c r="M448" s="47">
        <v>8.8000000000000007</v>
      </c>
      <c r="N448" s="47">
        <v>28</v>
      </c>
      <c r="O448" s="47">
        <v>74.099999999999994</v>
      </c>
      <c r="P448" s="47">
        <v>111</v>
      </c>
      <c r="Q448" s="47">
        <v>51.8</v>
      </c>
      <c r="R448">
        <v>21</v>
      </c>
      <c r="S448">
        <v>6.8</v>
      </c>
      <c r="T448">
        <v>26.9</v>
      </c>
      <c r="U448">
        <v>1.1000000000000001</v>
      </c>
      <c r="V448">
        <v>51.3</v>
      </c>
      <c r="W448">
        <v>2889</v>
      </c>
      <c r="X448">
        <v>76.7</v>
      </c>
      <c r="Y448">
        <v>88.8</v>
      </c>
      <c r="Z448">
        <v>0</v>
      </c>
      <c r="AA448">
        <v>0</v>
      </c>
      <c r="AB448">
        <v>0</v>
      </c>
      <c r="AC448">
        <v>0</v>
      </c>
    </row>
    <row r="449" spans="1:29">
      <c r="A449">
        <v>1012</v>
      </c>
      <c r="B449" t="s">
        <v>3706</v>
      </c>
      <c r="C449" t="s">
        <v>834</v>
      </c>
      <c r="D449" t="s">
        <v>3707</v>
      </c>
      <c r="E449" t="s">
        <v>3708</v>
      </c>
      <c r="F449" s="42">
        <v>45137</v>
      </c>
      <c r="G449">
        <v>2023</v>
      </c>
      <c r="H449">
        <v>7</v>
      </c>
      <c r="I449">
        <v>30</v>
      </c>
      <c r="J449">
        <v>20.59</v>
      </c>
      <c r="K449">
        <v>78.959999999999994</v>
      </c>
      <c r="L449">
        <v>1380</v>
      </c>
      <c r="M449" s="47">
        <v>8.42</v>
      </c>
      <c r="N449" s="47">
        <v>95.6</v>
      </c>
      <c r="O449" s="47">
        <v>105.1</v>
      </c>
      <c r="P449" s="47">
        <v>161</v>
      </c>
      <c r="Q449" s="47">
        <v>96</v>
      </c>
      <c r="R449">
        <v>38.9</v>
      </c>
      <c r="S449">
        <v>9.6999999999999993</v>
      </c>
      <c r="T449">
        <v>14.1</v>
      </c>
      <c r="U449">
        <v>0</v>
      </c>
      <c r="V449">
        <v>54.5</v>
      </c>
      <c r="W449">
        <v>2889</v>
      </c>
      <c r="X449">
        <v>67.400000000000006</v>
      </c>
      <c r="Y449">
        <v>98.7</v>
      </c>
      <c r="Z449">
        <v>0</v>
      </c>
      <c r="AA449">
        <v>0</v>
      </c>
      <c r="AB449">
        <v>0</v>
      </c>
      <c r="AC449">
        <v>0</v>
      </c>
    </row>
    <row r="450" spans="1:29">
      <c r="A450">
        <v>1013</v>
      </c>
      <c r="B450" t="s">
        <v>3706</v>
      </c>
      <c r="C450" t="s">
        <v>834</v>
      </c>
      <c r="D450" t="s">
        <v>3707</v>
      </c>
      <c r="E450" t="s">
        <v>3708</v>
      </c>
      <c r="F450" s="42">
        <v>45144</v>
      </c>
      <c r="G450">
        <v>2023</v>
      </c>
      <c r="H450">
        <v>8</v>
      </c>
      <c r="I450">
        <v>31</v>
      </c>
      <c r="J450">
        <v>20.59</v>
      </c>
      <c r="K450">
        <v>78.959999999999994</v>
      </c>
      <c r="L450">
        <v>1380</v>
      </c>
      <c r="M450" s="47">
        <v>8.2899999999999991</v>
      </c>
      <c r="N450" s="47">
        <v>110.5</v>
      </c>
      <c r="O450" s="47">
        <v>99.8</v>
      </c>
      <c r="P450" s="47">
        <v>187</v>
      </c>
      <c r="Q450" s="47">
        <v>79.599999999999994</v>
      </c>
      <c r="R450">
        <v>33.6</v>
      </c>
      <c r="S450">
        <v>7.6</v>
      </c>
      <c r="T450">
        <v>23.3</v>
      </c>
      <c r="U450">
        <v>0</v>
      </c>
      <c r="V450">
        <v>44.7</v>
      </c>
      <c r="W450">
        <v>2894</v>
      </c>
      <c r="X450">
        <v>77</v>
      </c>
      <c r="Y450">
        <v>90</v>
      </c>
      <c r="Z450">
        <v>0</v>
      </c>
      <c r="AA450">
        <v>0</v>
      </c>
      <c r="AB450">
        <v>0</v>
      </c>
      <c r="AC450">
        <v>0</v>
      </c>
    </row>
    <row r="451" spans="1:29">
      <c r="A451">
        <v>1014</v>
      </c>
      <c r="B451" t="s">
        <v>3706</v>
      </c>
      <c r="C451" t="s">
        <v>834</v>
      </c>
      <c r="D451" t="s">
        <v>3707</v>
      </c>
      <c r="E451" t="s">
        <v>3708</v>
      </c>
      <c r="F451" s="42">
        <v>45151</v>
      </c>
      <c r="G451">
        <v>2023</v>
      </c>
      <c r="H451">
        <v>8</v>
      </c>
      <c r="I451">
        <v>32</v>
      </c>
      <c r="J451">
        <v>20.59</v>
      </c>
      <c r="K451">
        <v>78.959999999999994</v>
      </c>
      <c r="L451">
        <v>1380</v>
      </c>
      <c r="M451" s="47">
        <v>8.2100000000000009</v>
      </c>
      <c r="N451" s="47">
        <v>79.2</v>
      </c>
      <c r="O451" s="47">
        <v>121.6</v>
      </c>
      <c r="P451" s="47">
        <v>204</v>
      </c>
      <c r="Q451" s="47">
        <v>95.5</v>
      </c>
      <c r="R451">
        <v>34.6</v>
      </c>
      <c r="S451">
        <v>3</v>
      </c>
      <c r="T451">
        <v>29.1</v>
      </c>
      <c r="U451">
        <v>1</v>
      </c>
      <c r="V451">
        <v>48.2</v>
      </c>
      <c r="W451">
        <v>2894</v>
      </c>
      <c r="X451">
        <v>66.599999999999994</v>
      </c>
      <c r="Y451">
        <v>98.9</v>
      </c>
      <c r="Z451">
        <v>0</v>
      </c>
      <c r="AA451">
        <v>0</v>
      </c>
      <c r="AB451">
        <v>0</v>
      </c>
      <c r="AC451">
        <v>0</v>
      </c>
    </row>
    <row r="452" spans="1:29">
      <c r="A452">
        <v>1015</v>
      </c>
      <c r="B452" t="s">
        <v>3706</v>
      </c>
      <c r="C452" t="s">
        <v>834</v>
      </c>
      <c r="D452" t="s">
        <v>3707</v>
      </c>
      <c r="E452" t="s">
        <v>3708</v>
      </c>
      <c r="F452" s="42">
        <v>45158</v>
      </c>
      <c r="G452">
        <v>2023</v>
      </c>
      <c r="H452">
        <v>8</v>
      </c>
      <c r="I452">
        <v>33</v>
      </c>
      <c r="J452">
        <v>20.59</v>
      </c>
      <c r="K452">
        <v>78.959999999999994</v>
      </c>
      <c r="L452">
        <v>1380</v>
      </c>
      <c r="M452" s="47">
        <v>5.09</v>
      </c>
      <c r="N452" s="47">
        <v>71.400000000000006</v>
      </c>
      <c r="O452" s="47">
        <v>128.5</v>
      </c>
      <c r="P452" s="47">
        <v>178</v>
      </c>
      <c r="Q452" s="47">
        <v>92.9</v>
      </c>
      <c r="R452">
        <v>28.2</v>
      </c>
      <c r="S452">
        <v>0.5</v>
      </c>
      <c r="T452">
        <v>20.399999999999999</v>
      </c>
      <c r="U452">
        <v>0</v>
      </c>
      <c r="V452">
        <v>45.4</v>
      </c>
      <c r="W452">
        <v>2894</v>
      </c>
      <c r="X452">
        <v>72.599999999999994</v>
      </c>
      <c r="Y452">
        <v>95.7</v>
      </c>
      <c r="Z452">
        <v>0</v>
      </c>
      <c r="AA452">
        <v>0</v>
      </c>
      <c r="AB452">
        <v>0</v>
      </c>
      <c r="AC452">
        <v>0</v>
      </c>
    </row>
    <row r="453" spans="1:29">
      <c r="A453">
        <v>1016</v>
      </c>
      <c r="B453" t="s">
        <v>3706</v>
      </c>
      <c r="C453" t="s">
        <v>834</v>
      </c>
      <c r="D453" t="s">
        <v>3707</v>
      </c>
      <c r="E453" t="s">
        <v>3708</v>
      </c>
      <c r="F453" s="42">
        <v>45165</v>
      </c>
      <c r="G453">
        <v>2023</v>
      </c>
      <c r="H453">
        <v>8</v>
      </c>
      <c r="I453">
        <v>34</v>
      </c>
      <c r="J453">
        <v>20.59</v>
      </c>
      <c r="K453">
        <v>78.959999999999994</v>
      </c>
      <c r="L453">
        <v>1380</v>
      </c>
      <c r="M453" s="47">
        <v>6.91</v>
      </c>
      <c r="N453" s="47">
        <v>65.8</v>
      </c>
      <c r="O453" s="47">
        <v>91.3</v>
      </c>
      <c r="P453" s="47">
        <v>121</v>
      </c>
      <c r="Q453" s="47">
        <v>85.4</v>
      </c>
      <c r="R453">
        <v>25</v>
      </c>
      <c r="S453">
        <v>4.0999999999999996</v>
      </c>
      <c r="T453">
        <v>13.9</v>
      </c>
      <c r="U453">
        <v>0</v>
      </c>
      <c r="V453">
        <v>45.2</v>
      </c>
      <c r="W453">
        <v>2894</v>
      </c>
      <c r="X453">
        <v>74.099999999999994</v>
      </c>
      <c r="Y453">
        <v>90</v>
      </c>
      <c r="Z453">
        <v>0</v>
      </c>
      <c r="AA453">
        <v>0</v>
      </c>
      <c r="AB453">
        <v>0</v>
      </c>
      <c r="AC453">
        <v>0</v>
      </c>
    </row>
    <row r="454" spans="1:29">
      <c r="A454">
        <v>1017</v>
      </c>
      <c r="B454" t="s">
        <v>3706</v>
      </c>
      <c r="C454" t="s">
        <v>834</v>
      </c>
      <c r="D454" t="s">
        <v>3707</v>
      </c>
      <c r="E454" t="s">
        <v>3708</v>
      </c>
      <c r="F454" s="42">
        <v>45172</v>
      </c>
      <c r="G454">
        <v>2023</v>
      </c>
      <c r="H454">
        <v>9</v>
      </c>
      <c r="I454">
        <v>35</v>
      </c>
      <c r="J454">
        <v>20.59</v>
      </c>
      <c r="K454">
        <v>78.959999999999994</v>
      </c>
      <c r="L454">
        <v>1380</v>
      </c>
      <c r="M454" s="47">
        <v>8.14</v>
      </c>
      <c r="N454" s="47">
        <v>30.9</v>
      </c>
      <c r="O454" s="47">
        <v>171.6</v>
      </c>
      <c r="P454" s="47">
        <v>247</v>
      </c>
      <c r="Q454" s="47">
        <v>108.9</v>
      </c>
      <c r="R454">
        <v>32</v>
      </c>
      <c r="S454">
        <v>6.2</v>
      </c>
      <c r="T454">
        <v>26.4</v>
      </c>
      <c r="U454">
        <v>0</v>
      </c>
      <c r="V454">
        <v>54.4</v>
      </c>
      <c r="W454">
        <v>2898</v>
      </c>
      <c r="X454">
        <v>71.400000000000006</v>
      </c>
      <c r="Y454">
        <v>89.7</v>
      </c>
      <c r="Z454">
        <v>0</v>
      </c>
      <c r="AA454">
        <v>0</v>
      </c>
      <c r="AB454">
        <v>0</v>
      </c>
      <c r="AC454">
        <v>0</v>
      </c>
    </row>
    <row r="455" spans="1:29">
      <c r="A455">
        <v>1018</v>
      </c>
      <c r="B455" t="s">
        <v>3706</v>
      </c>
      <c r="C455" t="s">
        <v>834</v>
      </c>
      <c r="D455" t="s">
        <v>3707</v>
      </c>
      <c r="E455" t="s">
        <v>3708</v>
      </c>
      <c r="F455" s="42">
        <v>45179</v>
      </c>
      <c r="G455">
        <v>2023</v>
      </c>
      <c r="H455">
        <v>9</v>
      </c>
      <c r="I455">
        <v>36</v>
      </c>
      <c r="J455">
        <v>20.59</v>
      </c>
      <c r="K455">
        <v>78.959999999999994</v>
      </c>
      <c r="L455">
        <v>1380</v>
      </c>
      <c r="M455" s="47">
        <v>2.7</v>
      </c>
      <c r="N455" s="47">
        <v>67.2</v>
      </c>
      <c r="O455" s="47">
        <v>124</v>
      </c>
      <c r="P455" s="47">
        <v>203</v>
      </c>
      <c r="Q455" s="47">
        <v>86.3</v>
      </c>
      <c r="R455">
        <v>24.1</v>
      </c>
      <c r="S455">
        <v>4.8</v>
      </c>
      <c r="T455">
        <v>20.100000000000001</v>
      </c>
      <c r="U455">
        <v>0</v>
      </c>
      <c r="V455">
        <v>48</v>
      </c>
      <c r="W455">
        <v>2898</v>
      </c>
      <c r="X455">
        <v>63.8</v>
      </c>
      <c r="Y455">
        <v>87.6</v>
      </c>
      <c r="Z455">
        <v>0</v>
      </c>
      <c r="AA455">
        <v>0</v>
      </c>
      <c r="AB455">
        <v>0</v>
      </c>
      <c r="AC455">
        <v>0</v>
      </c>
    </row>
    <row r="456" spans="1:29">
      <c r="A456">
        <v>1019</v>
      </c>
      <c r="B456" t="s">
        <v>3706</v>
      </c>
      <c r="C456" t="s">
        <v>834</v>
      </c>
      <c r="D456" t="s">
        <v>3707</v>
      </c>
      <c r="E456" t="s">
        <v>3708</v>
      </c>
      <c r="F456" s="42">
        <v>45186</v>
      </c>
      <c r="G456">
        <v>2023</v>
      </c>
      <c r="H456">
        <v>9</v>
      </c>
      <c r="I456">
        <v>37</v>
      </c>
      <c r="J456">
        <v>20.59</v>
      </c>
      <c r="K456">
        <v>78.959999999999994</v>
      </c>
      <c r="L456">
        <v>1380</v>
      </c>
      <c r="M456" s="47">
        <v>0.28999999999999998</v>
      </c>
      <c r="N456" s="47">
        <v>107.7</v>
      </c>
      <c r="O456" s="47">
        <v>113.6</v>
      </c>
      <c r="P456" s="47">
        <v>167</v>
      </c>
      <c r="Q456" s="47">
        <v>83.5</v>
      </c>
      <c r="R456">
        <v>30.5</v>
      </c>
      <c r="S456">
        <v>5.3</v>
      </c>
      <c r="T456">
        <v>24.8</v>
      </c>
      <c r="U456">
        <v>0</v>
      </c>
      <c r="V456">
        <v>52</v>
      </c>
      <c r="W456">
        <v>2898</v>
      </c>
      <c r="X456">
        <v>78.400000000000006</v>
      </c>
      <c r="Y456">
        <v>82.5</v>
      </c>
      <c r="Z456">
        <v>0</v>
      </c>
      <c r="AA456">
        <v>0</v>
      </c>
      <c r="AB456">
        <v>0</v>
      </c>
      <c r="AC456">
        <v>0</v>
      </c>
    </row>
    <row r="457" spans="1:29">
      <c r="A457">
        <v>1020</v>
      </c>
      <c r="B457" t="s">
        <v>3706</v>
      </c>
      <c r="C457" t="s">
        <v>834</v>
      </c>
      <c r="D457" t="s">
        <v>3707</v>
      </c>
      <c r="E457" t="s">
        <v>3708</v>
      </c>
      <c r="F457" s="42">
        <v>45193</v>
      </c>
      <c r="G457">
        <v>2023</v>
      </c>
      <c r="H457">
        <v>9</v>
      </c>
      <c r="I457">
        <v>38</v>
      </c>
      <c r="J457">
        <v>20.59</v>
      </c>
      <c r="K457">
        <v>78.959999999999994</v>
      </c>
      <c r="L457">
        <v>1380</v>
      </c>
      <c r="M457" s="47">
        <v>4.67</v>
      </c>
      <c r="N457" s="47">
        <v>50.5</v>
      </c>
      <c r="O457" s="47">
        <v>100.9</v>
      </c>
      <c r="P457" s="47">
        <v>148</v>
      </c>
      <c r="Q457" s="47">
        <v>80.7</v>
      </c>
      <c r="R457">
        <v>29.9</v>
      </c>
      <c r="S457">
        <v>2.7</v>
      </c>
      <c r="T457">
        <v>16.100000000000001</v>
      </c>
      <c r="U457">
        <v>0</v>
      </c>
      <c r="V457">
        <v>43.9</v>
      </c>
      <c r="W457">
        <v>2898</v>
      </c>
      <c r="X457">
        <v>70.5</v>
      </c>
      <c r="Y457">
        <v>91.5</v>
      </c>
      <c r="Z457">
        <v>0</v>
      </c>
      <c r="AA457">
        <v>0</v>
      </c>
      <c r="AB457">
        <v>0</v>
      </c>
      <c r="AC457">
        <v>0</v>
      </c>
    </row>
    <row r="458" spans="1:29">
      <c r="A458">
        <v>1021</v>
      </c>
      <c r="B458" t="s">
        <v>3706</v>
      </c>
      <c r="C458" t="s">
        <v>834</v>
      </c>
      <c r="D458" t="s">
        <v>3707</v>
      </c>
      <c r="E458" t="s">
        <v>3708</v>
      </c>
      <c r="F458" s="42">
        <v>45200</v>
      </c>
      <c r="G458">
        <v>2023</v>
      </c>
      <c r="H458">
        <v>10</v>
      </c>
      <c r="I458">
        <v>39</v>
      </c>
      <c r="J458">
        <v>20.59</v>
      </c>
      <c r="K458">
        <v>78.959999999999994</v>
      </c>
      <c r="L458">
        <v>1380</v>
      </c>
      <c r="M458" s="47">
        <v>4.55</v>
      </c>
      <c r="N458" s="47">
        <v>35.1</v>
      </c>
      <c r="O458" s="47">
        <v>97.1</v>
      </c>
      <c r="P458" s="47">
        <v>140</v>
      </c>
      <c r="Q458" s="47">
        <v>73.7</v>
      </c>
      <c r="R458">
        <v>29.1</v>
      </c>
      <c r="S458">
        <v>5.5</v>
      </c>
      <c r="T458">
        <v>36.6</v>
      </c>
      <c r="U458">
        <v>0</v>
      </c>
      <c r="V458">
        <v>47.8</v>
      </c>
      <c r="W458">
        <v>2902</v>
      </c>
      <c r="X458">
        <v>68.400000000000006</v>
      </c>
      <c r="Y458">
        <v>89.7</v>
      </c>
      <c r="Z458">
        <v>0</v>
      </c>
      <c r="AA458">
        <v>0</v>
      </c>
      <c r="AB458">
        <v>0</v>
      </c>
      <c r="AC458">
        <v>0</v>
      </c>
    </row>
    <row r="459" spans="1:29">
      <c r="A459">
        <v>1022</v>
      </c>
      <c r="B459" t="s">
        <v>3706</v>
      </c>
      <c r="C459" t="s">
        <v>834</v>
      </c>
      <c r="D459" t="s">
        <v>3707</v>
      </c>
      <c r="E459" t="s">
        <v>3708</v>
      </c>
      <c r="F459" s="42">
        <v>45207</v>
      </c>
      <c r="G459">
        <v>2023</v>
      </c>
      <c r="H459">
        <v>10</v>
      </c>
      <c r="I459">
        <v>40</v>
      </c>
      <c r="J459">
        <v>20.59</v>
      </c>
      <c r="K459">
        <v>78.959999999999994</v>
      </c>
      <c r="L459">
        <v>1380</v>
      </c>
      <c r="M459" s="47">
        <v>7.08</v>
      </c>
      <c r="N459" s="47">
        <v>24.4</v>
      </c>
      <c r="O459" s="47">
        <v>114.3</v>
      </c>
      <c r="P459" s="47">
        <v>170</v>
      </c>
      <c r="Q459" s="47">
        <v>87.6</v>
      </c>
      <c r="R459">
        <v>28.3</v>
      </c>
      <c r="S459">
        <v>5.8</v>
      </c>
      <c r="T459">
        <v>19.600000000000001</v>
      </c>
      <c r="U459">
        <v>0</v>
      </c>
      <c r="V459">
        <v>44.3</v>
      </c>
      <c r="W459">
        <v>2902</v>
      </c>
      <c r="X459">
        <v>73.2</v>
      </c>
      <c r="Y459">
        <v>87.8</v>
      </c>
      <c r="Z459">
        <v>0</v>
      </c>
      <c r="AA459">
        <v>0</v>
      </c>
      <c r="AB459">
        <v>0</v>
      </c>
      <c r="AC459">
        <v>0</v>
      </c>
    </row>
    <row r="460" spans="1:29">
      <c r="A460">
        <v>1023</v>
      </c>
      <c r="B460" t="s">
        <v>3706</v>
      </c>
      <c r="C460" t="s">
        <v>834</v>
      </c>
      <c r="D460" t="s">
        <v>3707</v>
      </c>
      <c r="E460" t="s">
        <v>3708</v>
      </c>
      <c r="F460" s="42">
        <v>45214</v>
      </c>
      <c r="G460">
        <v>2023</v>
      </c>
      <c r="H460">
        <v>10</v>
      </c>
      <c r="I460">
        <v>41</v>
      </c>
      <c r="J460">
        <v>20.59</v>
      </c>
      <c r="K460">
        <v>78.959999999999994</v>
      </c>
      <c r="L460">
        <v>1380</v>
      </c>
      <c r="M460" s="47">
        <v>7.43</v>
      </c>
      <c r="N460" s="47">
        <v>0</v>
      </c>
      <c r="O460" s="47">
        <v>171.8</v>
      </c>
      <c r="P460" s="47">
        <v>269</v>
      </c>
      <c r="Q460" s="47">
        <v>101.2</v>
      </c>
      <c r="R460">
        <v>27.1</v>
      </c>
      <c r="S460">
        <v>2.2000000000000002</v>
      </c>
      <c r="T460">
        <v>33</v>
      </c>
      <c r="U460">
        <v>0</v>
      </c>
      <c r="V460">
        <v>50.7</v>
      </c>
      <c r="W460">
        <v>2902</v>
      </c>
      <c r="X460">
        <v>79.7</v>
      </c>
      <c r="Y460">
        <v>90.2</v>
      </c>
      <c r="Z460">
        <v>0</v>
      </c>
      <c r="AA460">
        <v>0</v>
      </c>
      <c r="AB460">
        <v>0</v>
      </c>
      <c r="AC460">
        <v>0</v>
      </c>
    </row>
    <row r="461" spans="1:29">
      <c r="A461">
        <v>1024</v>
      </c>
      <c r="B461" t="s">
        <v>3706</v>
      </c>
      <c r="C461" t="s">
        <v>834</v>
      </c>
      <c r="D461" t="s">
        <v>3707</v>
      </c>
      <c r="E461" t="s">
        <v>3708</v>
      </c>
      <c r="F461" s="42">
        <v>45221</v>
      </c>
      <c r="G461">
        <v>2023</v>
      </c>
      <c r="H461">
        <v>10</v>
      </c>
      <c r="I461">
        <v>42</v>
      </c>
      <c r="J461">
        <v>20.59</v>
      </c>
      <c r="K461">
        <v>78.959999999999994</v>
      </c>
      <c r="L461">
        <v>1380</v>
      </c>
      <c r="M461" s="47">
        <v>4.82</v>
      </c>
      <c r="N461" s="47">
        <v>11.4</v>
      </c>
      <c r="O461" s="47">
        <v>167.1</v>
      </c>
      <c r="P461" s="47">
        <v>259</v>
      </c>
      <c r="Q461" s="47">
        <v>107.6</v>
      </c>
      <c r="R461">
        <v>30.5</v>
      </c>
      <c r="S461">
        <v>13.1</v>
      </c>
      <c r="T461">
        <v>20.3</v>
      </c>
      <c r="U461">
        <v>0</v>
      </c>
      <c r="V461">
        <v>51.1</v>
      </c>
      <c r="W461">
        <v>2902</v>
      </c>
      <c r="X461">
        <v>75.400000000000006</v>
      </c>
      <c r="Y461">
        <v>73</v>
      </c>
      <c r="Z461">
        <v>0</v>
      </c>
      <c r="AA461">
        <v>1</v>
      </c>
      <c r="AB461">
        <v>0</v>
      </c>
      <c r="AC461">
        <v>1</v>
      </c>
    </row>
    <row r="462" spans="1:29">
      <c r="A462">
        <v>1025</v>
      </c>
      <c r="B462" t="s">
        <v>3706</v>
      </c>
      <c r="C462" t="s">
        <v>834</v>
      </c>
      <c r="D462" t="s">
        <v>3707</v>
      </c>
      <c r="E462" t="s">
        <v>3708</v>
      </c>
      <c r="F462" s="42">
        <v>45228</v>
      </c>
      <c r="G462">
        <v>2023</v>
      </c>
      <c r="H462">
        <v>10</v>
      </c>
      <c r="I462">
        <v>43</v>
      </c>
      <c r="J462">
        <v>20.59</v>
      </c>
      <c r="K462">
        <v>78.959999999999994</v>
      </c>
      <c r="L462">
        <v>1380</v>
      </c>
      <c r="M462" s="47">
        <v>9.18</v>
      </c>
      <c r="N462" s="47">
        <v>111.6</v>
      </c>
      <c r="O462" s="47">
        <v>101.1</v>
      </c>
      <c r="P462" s="47">
        <v>141</v>
      </c>
      <c r="Q462" s="47">
        <v>56.8</v>
      </c>
      <c r="R462">
        <v>33.4</v>
      </c>
      <c r="S462">
        <v>0</v>
      </c>
      <c r="T462">
        <v>26.7</v>
      </c>
      <c r="U462">
        <v>0.4</v>
      </c>
      <c r="V462">
        <v>52.6</v>
      </c>
      <c r="W462">
        <v>2902</v>
      </c>
      <c r="X462">
        <v>69.900000000000006</v>
      </c>
      <c r="Y462">
        <v>90.9</v>
      </c>
      <c r="Z462">
        <v>0</v>
      </c>
      <c r="AA462">
        <v>0</v>
      </c>
      <c r="AB462">
        <v>0</v>
      </c>
      <c r="AC462">
        <v>0</v>
      </c>
    </row>
    <row r="463" spans="1:29">
      <c r="A463">
        <v>1026</v>
      </c>
      <c r="B463" t="s">
        <v>3706</v>
      </c>
      <c r="C463" t="s">
        <v>834</v>
      </c>
      <c r="D463" t="s">
        <v>3707</v>
      </c>
      <c r="E463" t="s">
        <v>3708</v>
      </c>
      <c r="F463" s="42">
        <v>45235</v>
      </c>
      <c r="G463">
        <v>2023</v>
      </c>
      <c r="H463">
        <v>11</v>
      </c>
      <c r="I463">
        <v>44</v>
      </c>
      <c r="J463">
        <v>20.59</v>
      </c>
      <c r="K463">
        <v>78.959999999999994</v>
      </c>
      <c r="L463">
        <v>1380</v>
      </c>
      <c r="M463" s="47">
        <v>7.59</v>
      </c>
      <c r="N463" s="47">
        <v>46.6</v>
      </c>
      <c r="O463" s="47">
        <v>54.4</v>
      </c>
      <c r="P463" s="47">
        <v>99</v>
      </c>
      <c r="Q463" s="47">
        <v>63.9</v>
      </c>
      <c r="R463">
        <v>29.4</v>
      </c>
      <c r="S463">
        <v>6</v>
      </c>
      <c r="T463">
        <v>26</v>
      </c>
      <c r="U463">
        <v>0</v>
      </c>
      <c r="V463">
        <v>47.3</v>
      </c>
      <c r="W463">
        <v>2906</v>
      </c>
      <c r="X463">
        <v>63.6</v>
      </c>
      <c r="Y463">
        <v>92.3</v>
      </c>
      <c r="Z463">
        <v>0</v>
      </c>
      <c r="AA463">
        <v>0</v>
      </c>
      <c r="AB463">
        <v>0</v>
      </c>
      <c r="AC463">
        <v>0</v>
      </c>
    </row>
    <row r="464" spans="1:29">
      <c r="A464">
        <v>1027</v>
      </c>
      <c r="B464" t="s">
        <v>3706</v>
      </c>
      <c r="C464" t="s">
        <v>834</v>
      </c>
      <c r="D464" t="s">
        <v>3707</v>
      </c>
      <c r="E464" t="s">
        <v>3708</v>
      </c>
      <c r="F464" s="42">
        <v>45242</v>
      </c>
      <c r="G464">
        <v>2023</v>
      </c>
      <c r="H464">
        <v>11</v>
      </c>
      <c r="I464">
        <v>45</v>
      </c>
      <c r="J464">
        <v>20.59</v>
      </c>
      <c r="K464">
        <v>78.959999999999994</v>
      </c>
      <c r="L464">
        <v>1380</v>
      </c>
      <c r="M464" s="47">
        <v>7.08</v>
      </c>
      <c r="N464" s="47">
        <v>79.2</v>
      </c>
      <c r="O464" s="47">
        <v>157.1</v>
      </c>
      <c r="P464" s="47">
        <v>239</v>
      </c>
      <c r="Q464" s="47">
        <v>92.9</v>
      </c>
      <c r="R464">
        <v>40.1</v>
      </c>
      <c r="S464">
        <v>8.1</v>
      </c>
      <c r="T464">
        <v>25.9</v>
      </c>
      <c r="U464">
        <v>0</v>
      </c>
      <c r="V464">
        <v>49.5</v>
      </c>
      <c r="W464">
        <v>2906</v>
      </c>
      <c r="X464">
        <v>70.099999999999994</v>
      </c>
      <c r="Y464">
        <v>90.8</v>
      </c>
      <c r="Z464">
        <v>0</v>
      </c>
      <c r="AA464">
        <v>0</v>
      </c>
      <c r="AB464">
        <v>0</v>
      </c>
      <c r="AC464">
        <v>0</v>
      </c>
    </row>
    <row r="465" spans="1:29">
      <c r="A465">
        <v>1028</v>
      </c>
      <c r="B465" t="s">
        <v>3706</v>
      </c>
      <c r="C465" t="s">
        <v>834</v>
      </c>
      <c r="D465" t="s">
        <v>3707</v>
      </c>
      <c r="E465" t="s">
        <v>3708</v>
      </c>
      <c r="F465" s="42">
        <v>45249</v>
      </c>
      <c r="G465">
        <v>2023</v>
      </c>
      <c r="H465">
        <v>11</v>
      </c>
      <c r="I465">
        <v>46</v>
      </c>
      <c r="J465">
        <v>20.59</v>
      </c>
      <c r="K465">
        <v>78.959999999999994</v>
      </c>
      <c r="L465">
        <v>1380</v>
      </c>
      <c r="M465" s="47">
        <v>5.58</v>
      </c>
      <c r="N465" s="47">
        <v>106.3</v>
      </c>
      <c r="O465" s="47">
        <v>78.3</v>
      </c>
      <c r="P465" s="47">
        <v>113</v>
      </c>
      <c r="Q465" s="47">
        <v>64.599999999999994</v>
      </c>
      <c r="R465">
        <v>36.700000000000003</v>
      </c>
      <c r="S465">
        <v>7.5</v>
      </c>
      <c r="T465">
        <v>18.600000000000001</v>
      </c>
      <c r="U465">
        <v>0</v>
      </c>
      <c r="V465">
        <v>52.3</v>
      </c>
      <c r="W465">
        <v>2906</v>
      </c>
      <c r="X465">
        <v>74.3</v>
      </c>
      <c r="Y465">
        <v>83.3</v>
      </c>
      <c r="Z465">
        <v>0</v>
      </c>
      <c r="AA465">
        <v>0</v>
      </c>
      <c r="AB465">
        <v>0</v>
      </c>
      <c r="AC465">
        <v>0</v>
      </c>
    </row>
    <row r="466" spans="1:29">
      <c r="A466">
        <v>1029</v>
      </c>
      <c r="B466" t="s">
        <v>3706</v>
      </c>
      <c r="C466" t="s">
        <v>834</v>
      </c>
      <c r="D466" t="s">
        <v>3707</v>
      </c>
      <c r="E466" t="s">
        <v>3708</v>
      </c>
      <c r="F466" s="42">
        <v>45256</v>
      </c>
      <c r="G466">
        <v>2023</v>
      </c>
      <c r="H466">
        <v>11</v>
      </c>
      <c r="I466">
        <v>47</v>
      </c>
      <c r="J466">
        <v>20.59</v>
      </c>
      <c r="K466">
        <v>78.959999999999994</v>
      </c>
      <c r="L466">
        <v>1380</v>
      </c>
      <c r="M466" s="47">
        <v>7.01</v>
      </c>
      <c r="N466" s="47">
        <v>70.7</v>
      </c>
      <c r="O466" s="47">
        <v>92.5</v>
      </c>
      <c r="P466" s="47">
        <v>126</v>
      </c>
      <c r="Q466" s="47">
        <v>83.5</v>
      </c>
      <c r="R466">
        <v>29.2</v>
      </c>
      <c r="S466">
        <v>8.3000000000000007</v>
      </c>
      <c r="T466">
        <v>20.9</v>
      </c>
      <c r="U466">
        <v>0</v>
      </c>
      <c r="V466">
        <v>47.7</v>
      </c>
      <c r="W466">
        <v>2906</v>
      </c>
      <c r="X466">
        <v>68</v>
      </c>
      <c r="Y466">
        <v>90</v>
      </c>
      <c r="Z466">
        <v>0</v>
      </c>
      <c r="AA466">
        <v>0</v>
      </c>
      <c r="AB466">
        <v>0</v>
      </c>
      <c r="AC466">
        <v>0</v>
      </c>
    </row>
    <row r="467" spans="1:29">
      <c r="A467">
        <v>1030</v>
      </c>
      <c r="B467" t="s">
        <v>3706</v>
      </c>
      <c r="C467" t="s">
        <v>834</v>
      </c>
      <c r="D467" t="s">
        <v>3707</v>
      </c>
      <c r="E467" t="s">
        <v>3708</v>
      </c>
      <c r="F467" s="42">
        <v>45263</v>
      </c>
      <c r="G467">
        <v>2023</v>
      </c>
      <c r="H467">
        <v>12</v>
      </c>
      <c r="I467">
        <v>48</v>
      </c>
      <c r="J467">
        <v>20.59</v>
      </c>
      <c r="K467">
        <v>78.959999999999994</v>
      </c>
      <c r="L467">
        <v>1380</v>
      </c>
      <c r="M467" s="47">
        <v>8.76</v>
      </c>
      <c r="N467" s="47">
        <v>37.1</v>
      </c>
      <c r="O467" s="47">
        <v>97.9</v>
      </c>
      <c r="P467" s="47">
        <v>146</v>
      </c>
      <c r="Q467" s="47">
        <v>92.3</v>
      </c>
      <c r="R467">
        <v>21</v>
      </c>
      <c r="S467">
        <v>9.1999999999999993</v>
      </c>
      <c r="T467">
        <v>20.7</v>
      </c>
      <c r="U467">
        <v>0</v>
      </c>
      <c r="V467">
        <v>50.1</v>
      </c>
      <c r="W467">
        <v>2910</v>
      </c>
      <c r="X467">
        <v>60.6</v>
      </c>
      <c r="Y467">
        <v>93</v>
      </c>
      <c r="Z467">
        <v>0</v>
      </c>
      <c r="AA467">
        <v>0</v>
      </c>
      <c r="AB467">
        <v>0</v>
      </c>
      <c r="AC467">
        <v>0</v>
      </c>
    </row>
    <row r="468" spans="1:29">
      <c r="A468">
        <v>1031</v>
      </c>
      <c r="B468" t="s">
        <v>3706</v>
      </c>
      <c r="C468" t="s">
        <v>834</v>
      </c>
      <c r="D468" t="s">
        <v>3707</v>
      </c>
      <c r="E468" t="s">
        <v>3708</v>
      </c>
      <c r="F468" s="42">
        <v>45270</v>
      </c>
      <c r="G468">
        <v>2023</v>
      </c>
      <c r="H468">
        <v>12</v>
      </c>
      <c r="I468">
        <v>49</v>
      </c>
      <c r="J468">
        <v>20.59</v>
      </c>
      <c r="K468">
        <v>78.959999999999994</v>
      </c>
      <c r="L468">
        <v>1380</v>
      </c>
      <c r="M468" s="47">
        <v>11.09</v>
      </c>
      <c r="N468" s="47">
        <v>65.599999999999994</v>
      </c>
      <c r="O468" s="47">
        <v>114</v>
      </c>
      <c r="P468" s="47">
        <v>203</v>
      </c>
      <c r="Q468" s="47">
        <v>79.5</v>
      </c>
      <c r="R468">
        <v>41.5</v>
      </c>
      <c r="S468">
        <v>7.6</v>
      </c>
      <c r="T468">
        <v>26.9</v>
      </c>
      <c r="U468">
        <v>0</v>
      </c>
      <c r="V468">
        <v>47.8</v>
      </c>
      <c r="W468">
        <v>2910</v>
      </c>
      <c r="X468">
        <v>54</v>
      </c>
      <c r="Y468">
        <v>88.6</v>
      </c>
      <c r="Z468">
        <v>0</v>
      </c>
      <c r="AA468">
        <v>0</v>
      </c>
      <c r="AB468">
        <v>0</v>
      </c>
      <c r="AC468">
        <v>0</v>
      </c>
    </row>
    <row r="469" spans="1:29">
      <c r="A469">
        <v>1032</v>
      </c>
      <c r="B469" t="s">
        <v>3706</v>
      </c>
      <c r="C469" t="s">
        <v>834</v>
      </c>
      <c r="D469" t="s">
        <v>3707</v>
      </c>
      <c r="E469" t="s">
        <v>3708</v>
      </c>
      <c r="F469" s="42">
        <v>45277</v>
      </c>
      <c r="G469">
        <v>2023</v>
      </c>
      <c r="H469">
        <v>12</v>
      </c>
      <c r="I469">
        <v>50</v>
      </c>
      <c r="J469">
        <v>20.59</v>
      </c>
      <c r="K469">
        <v>78.959999999999994</v>
      </c>
      <c r="L469">
        <v>1380</v>
      </c>
      <c r="M469" s="47">
        <v>15.14</v>
      </c>
      <c r="N469" s="47">
        <v>69.599999999999994</v>
      </c>
      <c r="O469" s="47">
        <v>104.9</v>
      </c>
      <c r="P469" s="47">
        <v>138</v>
      </c>
      <c r="Q469" s="47">
        <v>75.900000000000006</v>
      </c>
      <c r="R469">
        <v>34.1</v>
      </c>
      <c r="S469">
        <v>0</v>
      </c>
      <c r="T469">
        <v>26.6</v>
      </c>
      <c r="U469">
        <v>0.5</v>
      </c>
      <c r="V469">
        <v>45.3</v>
      </c>
      <c r="W469">
        <v>2910</v>
      </c>
      <c r="X469">
        <v>76.5</v>
      </c>
      <c r="Y469">
        <v>91.9</v>
      </c>
      <c r="Z469">
        <v>0</v>
      </c>
      <c r="AA469">
        <v>0</v>
      </c>
      <c r="AB469">
        <v>0</v>
      </c>
      <c r="AC469">
        <v>0</v>
      </c>
    </row>
    <row r="470" spans="1:29">
      <c r="A470">
        <v>1033</v>
      </c>
      <c r="B470" t="s">
        <v>3706</v>
      </c>
      <c r="C470" t="s">
        <v>834</v>
      </c>
      <c r="D470" t="s">
        <v>3707</v>
      </c>
      <c r="E470" t="s">
        <v>3708</v>
      </c>
      <c r="F470" s="42">
        <v>45284</v>
      </c>
      <c r="G470">
        <v>2023</v>
      </c>
      <c r="H470">
        <v>12</v>
      </c>
      <c r="I470">
        <v>51</v>
      </c>
      <c r="J470">
        <v>20.59</v>
      </c>
      <c r="K470">
        <v>78.959999999999994</v>
      </c>
      <c r="L470">
        <v>1380</v>
      </c>
      <c r="M470" s="47">
        <v>11.03</v>
      </c>
      <c r="N470" s="47">
        <v>66.099999999999994</v>
      </c>
      <c r="O470" s="47">
        <v>110.4</v>
      </c>
      <c r="P470" s="47">
        <v>165</v>
      </c>
      <c r="Q470" s="47">
        <v>91.8</v>
      </c>
      <c r="R470">
        <v>34.200000000000003</v>
      </c>
      <c r="S470">
        <v>4.9000000000000004</v>
      </c>
      <c r="T470">
        <v>25.1</v>
      </c>
      <c r="U470">
        <v>0</v>
      </c>
      <c r="V470">
        <v>48.8</v>
      </c>
      <c r="W470">
        <v>2910</v>
      </c>
      <c r="X470">
        <v>77.3</v>
      </c>
      <c r="Y470">
        <v>100</v>
      </c>
      <c r="Z470">
        <v>0</v>
      </c>
      <c r="AA470">
        <v>0</v>
      </c>
      <c r="AB470">
        <v>0</v>
      </c>
      <c r="AC470">
        <v>0</v>
      </c>
    </row>
    <row r="471" spans="1:29">
      <c r="A471">
        <v>1034</v>
      </c>
      <c r="B471" t="s">
        <v>3706</v>
      </c>
      <c r="C471" t="s">
        <v>834</v>
      </c>
      <c r="D471" t="s">
        <v>3707</v>
      </c>
      <c r="E471" t="s">
        <v>3708</v>
      </c>
      <c r="F471" s="42">
        <v>45291</v>
      </c>
      <c r="G471">
        <v>2023</v>
      </c>
      <c r="H471">
        <v>12</v>
      </c>
      <c r="I471">
        <v>52</v>
      </c>
      <c r="J471">
        <v>20.59</v>
      </c>
      <c r="K471">
        <v>78.959999999999994</v>
      </c>
      <c r="L471">
        <v>1380</v>
      </c>
      <c r="M471" s="47">
        <v>12.92</v>
      </c>
      <c r="N471" s="47">
        <v>110.3</v>
      </c>
      <c r="O471" s="47">
        <v>102.4</v>
      </c>
      <c r="P471" s="47">
        <v>139</v>
      </c>
      <c r="Q471" s="47">
        <v>98.9</v>
      </c>
      <c r="R471">
        <v>36.799999999999997</v>
      </c>
      <c r="S471">
        <v>5.7</v>
      </c>
      <c r="T471">
        <v>21.4</v>
      </c>
      <c r="U471">
        <v>0.8</v>
      </c>
      <c r="V471">
        <v>52.8</v>
      </c>
      <c r="W471">
        <v>2910</v>
      </c>
      <c r="X471">
        <v>60.9</v>
      </c>
      <c r="Y471">
        <v>93.7</v>
      </c>
      <c r="Z471">
        <v>0</v>
      </c>
      <c r="AA471">
        <v>0</v>
      </c>
      <c r="AB471">
        <v>0</v>
      </c>
      <c r="AC471">
        <v>0</v>
      </c>
    </row>
    <row r="472" spans="1:29">
      <c r="A472">
        <v>1035</v>
      </c>
      <c r="B472" t="s">
        <v>3706</v>
      </c>
      <c r="C472" t="s">
        <v>834</v>
      </c>
      <c r="D472" t="s">
        <v>3707</v>
      </c>
      <c r="E472" t="s">
        <v>3708</v>
      </c>
      <c r="F472" s="42">
        <v>45298</v>
      </c>
      <c r="G472">
        <v>2024</v>
      </c>
      <c r="H472">
        <v>1</v>
      </c>
      <c r="I472">
        <v>1</v>
      </c>
      <c r="J472">
        <v>20.59</v>
      </c>
      <c r="K472">
        <v>78.959999999999994</v>
      </c>
      <c r="L472">
        <v>1380</v>
      </c>
      <c r="M472" s="47">
        <v>14.25</v>
      </c>
      <c r="N472" s="47">
        <v>98.4</v>
      </c>
      <c r="O472" s="47">
        <v>120</v>
      </c>
      <c r="P472" s="47">
        <v>169</v>
      </c>
      <c r="Q472" s="47">
        <v>95.3</v>
      </c>
      <c r="R472">
        <v>31.1</v>
      </c>
      <c r="S472">
        <v>4.2</v>
      </c>
      <c r="T472">
        <v>22.2</v>
      </c>
      <c r="U472">
        <v>2.2999999999999998</v>
      </c>
      <c r="V472">
        <v>51.5</v>
      </c>
      <c r="W472">
        <v>2914</v>
      </c>
      <c r="X472">
        <v>65.099999999999994</v>
      </c>
      <c r="Y472">
        <v>91.3</v>
      </c>
      <c r="Z472">
        <v>0</v>
      </c>
      <c r="AA472">
        <v>0</v>
      </c>
      <c r="AB472">
        <v>0</v>
      </c>
      <c r="AC472">
        <v>0</v>
      </c>
    </row>
    <row r="473" spans="1:29">
      <c r="A473">
        <v>1036</v>
      </c>
      <c r="B473" t="s">
        <v>3706</v>
      </c>
      <c r="C473" t="s">
        <v>834</v>
      </c>
      <c r="D473" t="s">
        <v>3707</v>
      </c>
      <c r="E473" t="s">
        <v>3708</v>
      </c>
      <c r="F473" s="42">
        <v>45305</v>
      </c>
      <c r="G473">
        <v>2024</v>
      </c>
      <c r="H473">
        <v>1</v>
      </c>
      <c r="I473">
        <v>2</v>
      </c>
      <c r="J473">
        <v>20.59</v>
      </c>
      <c r="K473">
        <v>78.959999999999994</v>
      </c>
      <c r="L473">
        <v>1380</v>
      </c>
      <c r="M473" s="47">
        <v>17.07</v>
      </c>
      <c r="N473" s="47">
        <v>101.3</v>
      </c>
      <c r="O473" s="47">
        <v>93</v>
      </c>
      <c r="P473" s="47">
        <v>126</v>
      </c>
      <c r="Q473" s="47">
        <v>73.599999999999994</v>
      </c>
      <c r="R473">
        <v>38.799999999999997</v>
      </c>
      <c r="S473">
        <v>6.9</v>
      </c>
      <c r="T473">
        <v>27.1</v>
      </c>
      <c r="U473">
        <v>0</v>
      </c>
      <c r="V473">
        <v>46.1</v>
      </c>
      <c r="W473">
        <v>2914</v>
      </c>
      <c r="X473">
        <v>71.599999999999994</v>
      </c>
      <c r="Y473">
        <v>83.3</v>
      </c>
      <c r="Z473">
        <v>0</v>
      </c>
      <c r="AA473">
        <v>0</v>
      </c>
      <c r="AB473">
        <v>0</v>
      </c>
      <c r="AC473">
        <v>0</v>
      </c>
    </row>
    <row r="474" spans="1:29">
      <c r="A474">
        <v>1037</v>
      </c>
      <c r="B474" t="s">
        <v>3706</v>
      </c>
      <c r="C474" t="s">
        <v>834</v>
      </c>
      <c r="D474" t="s">
        <v>3707</v>
      </c>
      <c r="E474" t="s">
        <v>3708</v>
      </c>
      <c r="F474" s="42">
        <v>45312</v>
      </c>
      <c r="G474">
        <v>2024</v>
      </c>
      <c r="H474">
        <v>1</v>
      </c>
      <c r="I474">
        <v>3</v>
      </c>
      <c r="J474">
        <v>20.59</v>
      </c>
      <c r="K474">
        <v>78.959999999999994</v>
      </c>
      <c r="L474">
        <v>1380</v>
      </c>
      <c r="M474" s="47">
        <v>13.36</v>
      </c>
      <c r="N474" s="47">
        <v>119.1</v>
      </c>
      <c r="O474" s="47">
        <v>101.8</v>
      </c>
      <c r="P474" s="47">
        <v>139</v>
      </c>
      <c r="Q474" s="47">
        <v>74.7</v>
      </c>
      <c r="R474">
        <v>31.5</v>
      </c>
      <c r="S474">
        <v>7.1</v>
      </c>
      <c r="T474">
        <v>25.7</v>
      </c>
      <c r="U474">
        <v>0</v>
      </c>
      <c r="V474">
        <v>46.2</v>
      </c>
      <c r="W474">
        <v>2914</v>
      </c>
      <c r="X474">
        <v>67.900000000000006</v>
      </c>
      <c r="Y474">
        <v>100</v>
      </c>
      <c r="Z474">
        <v>0</v>
      </c>
      <c r="AA474">
        <v>0</v>
      </c>
      <c r="AB474">
        <v>0</v>
      </c>
      <c r="AC474">
        <v>0</v>
      </c>
    </row>
    <row r="475" spans="1:29">
      <c r="A475">
        <v>1038</v>
      </c>
      <c r="B475" t="s">
        <v>3706</v>
      </c>
      <c r="C475" t="s">
        <v>834</v>
      </c>
      <c r="D475" t="s">
        <v>3707</v>
      </c>
      <c r="E475" t="s">
        <v>3708</v>
      </c>
      <c r="F475" s="42">
        <v>45319</v>
      </c>
      <c r="G475">
        <v>2024</v>
      </c>
      <c r="H475">
        <v>1</v>
      </c>
      <c r="I475">
        <v>4</v>
      </c>
      <c r="J475">
        <v>20.59</v>
      </c>
      <c r="K475">
        <v>78.959999999999994</v>
      </c>
      <c r="L475">
        <v>1380</v>
      </c>
      <c r="M475" s="47">
        <v>17.29</v>
      </c>
      <c r="N475" s="47">
        <v>90.3</v>
      </c>
      <c r="O475" s="47">
        <v>147.80000000000001</v>
      </c>
      <c r="P475" s="47">
        <v>211</v>
      </c>
      <c r="Q475" s="47">
        <v>74.599999999999994</v>
      </c>
      <c r="R475">
        <v>33.299999999999997</v>
      </c>
      <c r="S475">
        <v>2.7</v>
      </c>
      <c r="T475">
        <v>16.7</v>
      </c>
      <c r="U475">
        <v>7.2</v>
      </c>
      <c r="V475">
        <v>48.7</v>
      </c>
      <c r="W475">
        <v>2914</v>
      </c>
      <c r="X475">
        <v>75</v>
      </c>
      <c r="Y475">
        <v>87</v>
      </c>
      <c r="Z475">
        <v>0</v>
      </c>
      <c r="AA475">
        <v>0</v>
      </c>
      <c r="AB475">
        <v>0</v>
      </c>
      <c r="AC475">
        <v>0</v>
      </c>
    </row>
    <row r="476" spans="1:29">
      <c r="A476">
        <v>1039</v>
      </c>
      <c r="B476" t="s">
        <v>3706</v>
      </c>
      <c r="C476" t="s">
        <v>834</v>
      </c>
      <c r="D476" t="s">
        <v>3707</v>
      </c>
      <c r="E476" t="s">
        <v>3708</v>
      </c>
      <c r="F476" s="42">
        <v>45326</v>
      </c>
      <c r="G476">
        <v>2024</v>
      </c>
      <c r="H476">
        <v>2</v>
      </c>
      <c r="I476">
        <v>5</v>
      </c>
      <c r="J476">
        <v>20.59</v>
      </c>
      <c r="K476">
        <v>78.959999999999994</v>
      </c>
      <c r="L476">
        <v>1380</v>
      </c>
      <c r="M476" s="47">
        <v>20.100000000000001</v>
      </c>
      <c r="N476" s="47">
        <v>121.2</v>
      </c>
      <c r="O476" s="47">
        <v>53.1</v>
      </c>
      <c r="P476" s="47">
        <v>74</v>
      </c>
      <c r="Q476" s="47">
        <v>58.2</v>
      </c>
      <c r="R476">
        <v>32.700000000000003</v>
      </c>
      <c r="S476">
        <v>47.3</v>
      </c>
      <c r="T476">
        <v>30.6</v>
      </c>
      <c r="U476">
        <v>17.399999999999999</v>
      </c>
      <c r="V476">
        <v>48.3</v>
      </c>
      <c r="W476">
        <v>2918</v>
      </c>
      <c r="X476">
        <v>75.400000000000006</v>
      </c>
      <c r="Y476">
        <v>81.400000000000006</v>
      </c>
      <c r="Z476">
        <v>0</v>
      </c>
      <c r="AA476">
        <v>0</v>
      </c>
      <c r="AB476">
        <v>0</v>
      </c>
      <c r="AC476">
        <v>0</v>
      </c>
    </row>
    <row r="477" spans="1:29">
      <c r="A477">
        <v>1040</v>
      </c>
      <c r="B477" t="s">
        <v>3706</v>
      </c>
      <c r="C477" t="s">
        <v>834</v>
      </c>
      <c r="D477" t="s">
        <v>3707</v>
      </c>
      <c r="E477" t="s">
        <v>3708</v>
      </c>
      <c r="F477" s="42">
        <v>45333</v>
      </c>
      <c r="G477">
        <v>2024</v>
      </c>
      <c r="H477">
        <v>2</v>
      </c>
      <c r="I477">
        <v>6</v>
      </c>
      <c r="J477">
        <v>20.59</v>
      </c>
      <c r="K477">
        <v>78.959999999999994</v>
      </c>
      <c r="L477">
        <v>1380</v>
      </c>
      <c r="M477" s="47">
        <v>16.3</v>
      </c>
      <c r="N477" s="47">
        <v>95</v>
      </c>
      <c r="O477" s="47">
        <v>122.1</v>
      </c>
      <c r="P477" s="47">
        <v>191</v>
      </c>
      <c r="Q477" s="47">
        <v>78</v>
      </c>
      <c r="R477">
        <v>31</v>
      </c>
      <c r="S477">
        <v>8.9</v>
      </c>
      <c r="T477">
        <v>21.2</v>
      </c>
      <c r="U477">
        <v>7.9</v>
      </c>
      <c r="V477">
        <v>49.7</v>
      </c>
      <c r="W477">
        <v>2918</v>
      </c>
      <c r="X477">
        <v>66.099999999999994</v>
      </c>
      <c r="Y477">
        <v>88.4</v>
      </c>
      <c r="Z477">
        <v>0</v>
      </c>
      <c r="AA477">
        <v>0</v>
      </c>
      <c r="AB477">
        <v>0</v>
      </c>
      <c r="AC477">
        <v>0</v>
      </c>
    </row>
    <row r="478" spans="1:29">
      <c r="A478">
        <v>1041</v>
      </c>
      <c r="B478" t="s">
        <v>3706</v>
      </c>
      <c r="C478" t="s">
        <v>834</v>
      </c>
      <c r="D478" t="s">
        <v>3707</v>
      </c>
      <c r="E478" t="s">
        <v>3708</v>
      </c>
      <c r="F478" s="42">
        <v>45340</v>
      </c>
      <c r="G478">
        <v>2024</v>
      </c>
      <c r="H478">
        <v>2</v>
      </c>
      <c r="I478">
        <v>7</v>
      </c>
      <c r="J478">
        <v>20.59</v>
      </c>
      <c r="K478">
        <v>78.959999999999994</v>
      </c>
      <c r="L478">
        <v>1380</v>
      </c>
      <c r="M478" s="47">
        <v>17.239999999999998</v>
      </c>
      <c r="N478" s="47">
        <v>118.5</v>
      </c>
      <c r="O478" s="47">
        <v>75.2</v>
      </c>
      <c r="P478" s="47">
        <v>101</v>
      </c>
      <c r="Q478" s="47">
        <v>63.2</v>
      </c>
      <c r="R478">
        <v>28.1</v>
      </c>
      <c r="S478">
        <v>7.8</v>
      </c>
      <c r="T478">
        <v>32.6</v>
      </c>
      <c r="U478">
        <v>5.6</v>
      </c>
      <c r="V478">
        <v>53.1</v>
      </c>
      <c r="W478">
        <v>2918</v>
      </c>
      <c r="X478">
        <v>80.8</v>
      </c>
      <c r="Y478">
        <v>84.9</v>
      </c>
      <c r="Z478">
        <v>0</v>
      </c>
      <c r="AA478">
        <v>0</v>
      </c>
      <c r="AB478">
        <v>0</v>
      </c>
      <c r="AC478">
        <v>0</v>
      </c>
    </row>
    <row r="479" spans="1:29">
      <c r="A479">
        <v>1042</v>
      </c>
      <c r="B479" t="s">
        <v>3706</v>
      </c>
      <c r="C479" t="s">
        <v>834</v>
      </c>
      <c r="D479" t="s">
        <v>3707</v>
      </c>
      <c r="E479" t="s">
        <v>3708</v>
      </c>
      <c r="F479" s="42">
        <v>45347</v>
      </c>
      <c r="G479">
        <v>2024</v>
      </c>
      <c r="H479">
        <v>2</v>
      </c>
      <c r="I479">
        <v>8</v>
      </c>
      <c r="J479">
        <v>20.59</v>
      </c>
      <c r="K479">
        <v>78.959999999999994</v>
      </c>
      <c r="L479">
        <v>1380</v>
      </c>
      <c r="M479" s="47">
        <v>17.96</v>
      </c>
      <c r="N479" s="47">
        <v>90.5</v>
      </c>
      <c r="O479" s="47">
        <v>118.6</v>
      </c>
      <c r="P479" s="47">
        <v>164</v>
      </c>
      <c r="Q479" s="47">
        <v>77.7</v>
      </c>
      <c r="R479">
        <v>25.7</v>
      </c>
      <c r="S479">
        <v>4.7</v>
      </c>
      <c r="T479">
        <v>24</v>
      </c>
      <c r="U479">
        <v>13.9</v>
      </c>
      <c r="V479">
        <v>48.3</v>
      </c>
      <c r="W479">
        <v>2918</v>
      </c>
      <c r="X479">
        <v>70.8</v>
      </c>
      <c r="Y479">
        <v>100</v>
      </c>
      <c r="Z479">
        <v>1</v>
      </c>
      <c r="AA479">
        <v>0</v>
      </c>
      <c r="AB479">
        <v>0</v>
      </c>
      <c r="AC479">
        <v>1</v>
      </c>
    </row>
    <row r="480" spans="1:29">
      <c r="A480">
        <v>1043</v>
      </c>
      <c r="B480" t="s">
        <v>3706</v>
      </c>
      <c r="C480" t="s">
        <v>834</v>
      </c>
      <c r="D480" t="s">
        <v>3707</v>
      </c>
      <c r="E480" t="s">
        <v>3708</v>
      </c>
      <c r="F480" s="42">
        <v>45354</v>
      </c>
      <c r="G480">
        <v>2024</v>
      </c>
      <c r="H480">
        <v>3</v>
      </c>
      <c r="I480">
        <v>9</v>
      </c>
      <c r="J480">
        <v>20.59</v>
      </c>
      <c r="K480">
        <v>78.959999999999994</v>
      </c>
      <c r="L480">
        <v>1380</v>
      </c>
      <c r="M480" s="47">
        <v>19.04</v>
      </c>
      <c r="N480" s="47">
        <v>98.6</v>
      </c>
      <c r="O480" s="47">
        <v>117</v>
      </c>
      <c r="P480" s="47">
        <v>181</v>
      </c>
      <c r="Q480" s="47">
        <v>80.900000000000006</v>
      </c>
      <c r="R480">
        <v>30.9</v>
      </c>
      <c r="S480">
        <v>3.5</v>
      </c>
      <c r="T480">
        <v>31.9</v>
      </c>
      <c r="U480">
        <v>14.4</v>
      </c>
      <c r="V480">
        <v>49.8</v>
      </c>
      <c r="W480">
        <v>2922</v>
      </c>
      <c r="X480">
        <v>66.2</v>
      </c>
      <c r="Y480">
        <v>87.1</v>
      </c>
      <c r="Z480">
        <v>1</v>
      </c>
      <c r="AA480">
        <v>0</v>
      </c>
      <c r="AB480">
        <v>0</v>
      </c>
      <c r="AC480">
        <v>1</v>
      </c>
    </row>
    <row r="481" spans="1:29">
      <c r="A481">
        <v>1044</v>
      </c>
      <c r="B481" t="s">
        <v>3706</v>
      </c>
      <c r="C481" t="s">
        <v>834</v>
      </c>
      <c r="D481" t="s">
        <v>3707</v>
      </c>
      <c r="E481" t="s">
        <v>3708</v>
      </c>
      <c r="F481" s="42">
        <v>45361</v>
      </c>
      <c r="G481">
        <v>2024</v>
      </c>
      <c r="H481">
        <v>3</v>
      </c>
      <c r="I481">
        <v>10</v>
      </c>
      <c r="J481">
        <v>20.59</v>
      </c>
      <c r="K481">
        <v>78.959999999999994</v>
      </c>
      <c r="L481">
        <v>1380</v>
      </c>
      <c r="M481" s="47">
        <v>19.760000000000002</v>
      </c>
      <c r="N481" s="47">
        <v>105.4</v>
      </c>
      <c r="O481" s="47">
        <v>134</v>
      </c>
      <c r="P481" s="47">
        <v>196</v>
      </c>
      <c r="Q481" s="47">
        <v>97.4</v>
      </c>
      <c r="R481">
        <v>29.3</v>
      </c>
      <c r="S481">
        <v>4.4000000000000004</v>
      </c>
      <c r="T481">
        <v>16.7</v>
      </c>
      <c r="U481">
        <v>7.6</v>
      </c>
      <c r="V481">
        <v>51.8</v>
      </c>
      <c r="W481">
        <v>2922</v>
      </c>
      <c r="X481">
        <v>63.3</v>
      </c>
      <c r="Y481">
        <v>92.4</v>
      </c>
      <c r="Z481">
        <v>0</v>
      </c>
      <c r="AA481">
        <v>0</v>
      </c>
      <c r="AB481">
        <v>0</v>
      </c>
      <c r="AC481">
        <v>0</v>
      </c>
    </row>
    <row r="482" spans="1:29">
      <c r="A482">
        <v>1045</v>
      </c>
      <c r="B482" t="s">
        <v>3706</v>
      </c>
      <c r="C482" t="s">
        <v>834</v>
      </c>
      <c r="D482" t="s">
        <v>3707</v>
      </c>
      <c r="E482" t="s">
        <v>3708</v>
      </c>
      <c r="F482" s="42">
        <v>45368</v>
      </c>
      <c r="G482">
        <v>2024</v>
      </c>
      <c r="H482">
        <v>3</v>
      </c>
      <c r="I482">
        <v>11</v>
      </c>
      <c r="J482">
        <v>20.59</v>
      </c>
      <c r="K482">
        <v>78.959999999999994</v>
      </c>
      <c r="L482">
        <v>1380</v>
      </c>
      <c r="M482" s="47">
        <v>18.829999999999998</v>
      </c>
      <c r="N482" s="47">
        <v>119</v>
      </c>
      <c r="O482" s="47">
        <v>98.1</v>
      </c>
      <c r="P482" s="47">
        <v>157</v>
      </c>
      <c r="Q482" s="47">
        <v>82.2</v>
      </c>
      <c r="R482">
        <v>29.6</v>
      </c>
      <c r="S482">
        <v>2.5</v>
      </c>
      <c r="T482">
        <v>27</v>
      </c>
      <c r="U482">
        <v>18</v>
      </c>
      <c r="V482">
        <v>48.2</v>
      </c>
      <c r="W482">
        <v>2922</v>
      </c>
      <c r="X482">
        <v>70.2</v>
      </c>
      <c r="Y482">
        <v>80.5</v>
      </c>
      <c r="Z482">
        <v>1</v>
      </c>
      <c r="AA482">
        <v>0</v>
      </c>
      <c r="AB482">
        <v>0</v>
      </c>
      <c r="AC482">
        <v>1</v>
      </c>
    </row>
    <row r="483" spans="1:29">
      <c r="A483">
        <v>1046</v>
      </c>
      <c r="B483" t="s">
        <v>3706</v>
      </c>
      <c r="C483" t="s">
        <v>834</v>
      </c>
      <c r="D483" t="s">
        <v>3707</v>
      </c>
      <c r="E483" t="s">
        <v>3708</v>
      </c>
      <c r="F483" s="42">
        <v>45375</v>
      </c>
      <c r="G483">
        <v>2024</v>
      </c>
      <c r="H483">
        <v>3</v>
      </c>
      <c r="I483">
        <v>12</v>
      </c>
      <c r="J483">
        <v>20.59</v>
      </c>
      <c r="K483">
        <v>78.959999999999994</v>
      </c>
      <c r="L483">
        <v>1380</v>
      </c>
      <c r="M483" s="47">
        <v>20.55</v>
      </c>
      <c r="N483" s="47">
        <v>92</v>
      </c>
      <c r="O483" s="47">
        <v>81.900000000000006</v>
      </c>
      <c r="P483" s="47">
        <v>110</v>
      </c>
      <c r="Q483" s="47">
        <v>47.8</v>
      </c>
      <c r="R483">
        <v>31.9</v>
      </c>
      <c r="S483">
        <v>39.9</v>
      </c>
      <c r="T483">
        <v>22</v>
      </c>
      <c r="U483">
        <v>26.5</v>
      </c>
      <c r="V483">
        <v>45.7</v>
      </c>
      <c r="W483">
        <v>2922</v>
      </c>
      <c r="X483">
        <v>68.7</v>
      </c>
      <c r="Y483">
        <v>90.7</v>
      </c>
      <c r="Z483">
        <v>0</v>
      </c>
      <c r="AA483">
        <v>0</v>
      </c>
      <c r="AB483">
        <v>0</v>
      </c>
      <c r="AC483">
        <v>0</v>
      </c>
    </row>
    <row r="484" spans="1:29">
      <c r="A484">
        <v>1047</v>
      </c>
      <c r="B484" t="s">
        <v>3706</v>
      </c>
      <c r="C484" t="s">
        <v>834</v>
      </c>
      <c r="D484" t="s">
        <v>3707</v>
      </c>
      <c r="E484" t="s">
        <v>3708</v>
      </c>
      <c r="F484" s="42">
        <v>45382</v>
      </c>
      <c r="G484">
        <v>2024</v>
      </c>
      <c r="H484">
        <v>3</v>
      </c>
      <c r="I484">
        <v>13</v>
      </c>
      <c r="J484">
        <v>20.59</v>
      </c>
      <c r="K484">
        <v>78.959999999999994</v>
      </c>
      <c r="L484">
        <v>1380</v>
      </c>
      <c r="M484" s="47">
        <v>21.41</v>
      </c>
      <c r="N484" s="47">
        <v>140.80000000000001</v>
      </c>
      <c r="O484" s="47">
        <v>109.9</v>
      </c>
      <c r="P484" s="47">
        <v>170</v>
      </c>
      <c r="Q484" s="47">
        <v>84.5</v>
      </c>
      <c r="R484">
        <v>20.9</v>
      </c>
      <c r="S484">
        <v>41.9</v>
      </c>
      <c r="T484">
        <v>21.6</v>
      </c>
      <c r="U484">
        <v>19.100000000000001</v>
      </c>
      <c r="V484">
        <v>48.1</v>
      </c>
      <c r="W484">
        <v>2922</v>
      </c>
      <c r="X484">
        <v>70.2</v>
      </c>
      <c r="Y484">
        <v>95.4</v>
      </c>
      <c r="Z484">
        <v>0</v>
      </c>
      <c r="AA484">
        <v>0</v>
      </c>
      <c r="AB484">
        <v>0</v>
      </c>
      <c r="AC484">
        <v>0</v>
      </c>
    </row>
    <row r="485" spans="1:29">
      <c r="A485">
        <v>1048</v>
      </c>
      <c r="B485" t="s">
        <v>3706</v>
      </c>
      <c r="C485" t="s">
        <v>834</v>
      </c>
      <c r="D485" t="s">
        <v>3707</v>
      </c>
      <c r="E485" t="s">
        <v>3708</v>
      </c>
      <c r="F485" s="42">
        <v>45389</v>
      </c>
      <c r="G485">
        <v>2024</v>
      </c>
      <c r="H485">
        <v>4</v>
      </c>
      <c r="I485">
        <v>14</v>
      </c>
      <c r="J485">
        <v>20.59</v>
      </c>
      <c r="K485">
        <v>78.959999999999994</v>
      </c>
      <c r="L485">
        <v>1380</v>
      </c>
      <c r="M485" s="47">
        <v>20.48</v>
      </c>
      <c r="N485" s="47">
        <v>112.6</v>
      </c>
      <c r="O485" s="47">
        <v>116.6</v>
      </c>
      <c r="P485" s="47">
        <v>174</v>
      </c>
      <c r="Q485" s="47">
        <v>71.8</v>
      </c>
      <c r="R485">
        <v>23.3</v>
      </c>
      <c r="S485">
        <v>21.4</v>
      </c>
      <c r="T485">
        <v>37</v>
      </c>
      <c r="U485">
        <v>19.3</v>
      </c>
      <c r="V485">
        <v>49.1</v>
      </c>
      <c r="W485">
        <v>2926</v>
      </c>
      <c r="X485">
        <v>70.900000000000006</v>
      </c>
      <c r="Y485">
        <v>89</v>
      </c>
      <c r="Z485">
        <v>0</v>
      </c>
      <c r="AA485">
        <v>0</v>
      </c>
      <c r="AB485">
        <v>0</v>
      </c>
      <c r="AC485">
        <v>0</v>
      </c>
    </row>
    <row r="486" spans="1:29">
      <c r="A486">
        <v>1049</v>
      </c>
      <c r="B486" t="s">
        <v>3706</v>
      </c>
      <c r="C486" t="s">
        <v>834</v>
      </c>
      <c r="D486" t="s">
        <v>3707</v>
      </c>
      <c r="E486" t="s">
        <v>3708</v>
      </c>
      <c r="F486" s="42">
        <v>45396</v>
      </c>
      <c r="G486">
        <v>2024</v>
      </c>
      <c r="H486">
        <v>4</v>
      </c>
      <c r="I486">
        <v>15</v>
      </c>
      <c r="J486">
        <v>20.59</v>
      </c>
      <c r="K486">
        <v>78.959999999999994</v>
      </c>
      <c r="L486">
        <v>1380</v>
      </c>
      <c r="M486" s="47">
        <v>22.94</v>
      </c>
      <c r="N486" s="47">
        <v>136.19999999999999</v>
      </c>
      <c r="O486" s="47">
        <v>84.1</v>
      </c>
      <c r="P486" s="47">
        <v>127</v>
      </c>
      <c r="Q486" s="47">
        <v>82</v>
      </c>
      <c r="R486">
        <v>23.7</v>
      </c>
      <c r="S486">
        <v>56.9</v>
      </c>
      <c r="T486">
        <v>22.2</v>
      </c>
      <c r="U486">
        <v>23</v>
      </c>
      <c r="V486">
        <v>51.1</v>
      </c>
      <c r="W486">
        <v>2926</v>
      </c>
      <c r="X486">
        <v>69.400000000000006</v>
      </c>
      <c r="Y486">
        <v>87.2</v>
      </c>
      <c r="Z486">
        <v>0</v>
      </c>
      <c r="AA486">
        <v>0</v>
      </c>
      <c r="AB486">
        <v>0</v>
      </c>
      <c r="AC486">
        <v>0</v>
      </c>
    </row>
    <row r="487" spans="1:29">
      <c r="A487">
        <v>1050</v>
      </c>
      <c r="B487" t="s">
        <v>3706</v>
      </c>
      <c r="C487" t="s">
        <v>834</v>
      </c>
      <c r="D487" t="s">
        <v>3707</v>
      </c>
      <c r="E487" t="s">
        <v>3708</v>
      </c>
      <c r="F487" s="42">
        <v>45403</v>
      </c>
      <c r="G487">
        <v>2024</v>
      </c>
      <c r="H487">
        <v>4</v>
      </c>
      <c r="I487">
        <v>16</v>
      </c>
      <c r="J487">
        <v>20.59</v>
      </c>
      <c r="K487">
        <v>78.959999999999994</v>
      </c>
      <c r="L487">
        <v>1380</v>
      </c>
      <c r="M487" s="47">
        <v>21.53</v>
      </c>
      <c r="N487" s="47">
        <v>136.69999999999999</v>
      </c>
      <c r="O487" s="47">
        <v>103.6</v>
      </c>
      <c r="P487" s="47">
        <v>163</v>
      </c>
      <c r="Q487" s="47">
        <v>76.599999999999994</v>
      </c>
      <c r="R487">
        <v>48.1</v>
      </c>
      <c r="S487">
        <v>25.3</v>
      </c>
      <c r="T487">
        <v>32.299999999999997</v>
      </c>
      <c r="U487">
        <v>23.8</v>
      </c>
      <c r="V487">
        <v>47.2</v>
      </c>
      <c r="W487">
        <v>2926</v>
      </c>
      <c r="X487">
        <v>79.5</v>
      </c>
      <c r="Y487">
        <v>82</v>
      </c>
      <c r="Z487">
        <v>0</v>
      </c>
      <c r="AA487">
        <v>0</v>
      </c>
      <c r="AB487">
        <v>0</v>
      </c>
      <c r="AC487">
        <v>0</v>
      </c>
    </row>
    <row r="488" spans="1:29">
      <c r="A488">
        <v>1051</v>
      </c>
      <c r="B488" t="s">
        <v>3706</v>
      </c>
      <c r="C488" t="s">
        <v>834</v>
      </c>
      <c r="D488" t="s">
        <v>3707</v>
      </c>
      <c r="E488" t="s">
        <v>3708</v>
      </c>
      <c r="F488" s="42">
        <v>45410</v>
      </c>
      <c r="G488">
        <v>2024</v>
      </c>
      <c r="H488">
        <v>4</v>
      </c>
      <c r="I488">
        <v>17</v>
      </c>
      <c r="J488">
        <v>20.59</v>
      </c>
      <c r="K488">
        <v>78.959999999999994</v>
      </c>
      <c r="L488">
        <v>1380</v>
      </c>
      <c r="M488" s="47">
        <v>22.92</v>
      </c>
      <c r="N488" s="47">
        <v>67.3</v>
      </c>
      <c r="O488" s="47">
        <v>94.3</v>
      </c>
      <c r="P488" s="47">
        <v>139</v>
      </c>
      <c r="Q488" s="47">
        <v>74.2</v>
      </c>
      <c r="R488">
        <v>29.3</v>
      </c>
      <c r="S488">
        <v>40.200000000000003</v>
      </c>
      <c r="T488">
        <v>27.2</v>
      </c>
      <c r="U488">
        <v>27.7</v>
      </c>
      <c r="V488">
        <v>54.1</v>
      </c>
      <c r="W488">
        <v>2926</v>
      </c>
      <c r="X488">
        <v>59.7</v>
      </c>
      <c r="Y488">
        <v>85.4</v>
      </c>
      <c r="Z488">
        <v>1</v>
      </c>
      <c r="AA488">
        <v>0</v>
      </c>
      <c r="AB488">
        <v>0</v>
      </c>
      <c r="AC488">
        <v>1</v>
      </c>
    </row>
    <row r="489" spans="1:29">
      <c r="A489">
        <v>1052</v>
      </c>
      <c r="B489" t="s">
        <v>3706</v>
      </c>
      <c r="C489" t="s">
        <v>834</v>
      </c>
      <c r="D489" t="s">
        <v>3707</v>
      </c>
      <c r="E489" t="s">
        <v>3708</v>
      </c>
      <c r="F489" s="42">
        <v>45417</v>
      </c>
      <c r="G489">
        <v>2024</v>
      </c>
      <c r="H489">
        <v>5</v>
      </c>
      <c r="I489">
        <v>18</v>
      </c>
      <c r="J489">
        <v>20.59</v>
      </c>
      <c r="K489">
        <v>78.959999999999994</v>
      </c>
      <c r="L489">
        <v>1380</v>
      </c>
      <c r="M489" s="47">
        <v>19.82</v>
      </c>
      <c r="N489" s="47">
        <v>146.6</v>
      </c>
      <c r="O489" s="47">
        <v>76.599999999999994</v>
      </c>
      <c r="P489" s="47">
        <v>118</v>
      </c>
      <c r="Q489" s="47">
        <v>75.8</v>
      </c>
      <c r="R489">
        <v>38.700000000000003</v>
      </c>
      <c r="S489">
        <v>5.6</v>
      </c>
      <c r="T489">
        <v>18</v>
      </c>
      <c r="U489">
        <v>13.1</v>
      </c>
      <c r="V489">
        <v>54.1</v>
      </c>
      <c r="W489">
        <v>2931</v>
      </c>
      <c r="X489">
        <v>63.5</v>
      </c>
      <c r="Y489">
        <v>89.1</v>
      </c>
      <c r="Z489">
        <v>0</v>
      </c>
      <c r="AA489">
        <v>0</v>
      </c>
      <c r="AB489">
        <v>0</v>
      </c>
      <c r="AC489">
        <v>0</v>
      </c>
    </row>
    <row r="490" spans="1:29">
      <c r="A490">
        <v>1053</v>
      </c>
      <c r="B490" t="s">
        <v>3706</v>
      </c>
      <c r="C490" t="s">
        <v>834</v>
      </c>
      <c r="D490" t="s">
        <v>3707</v>
      </c>
      <c r="E490" t="s">
        <v>3708</v>
      </c>
      <c r="F490" s="42">
        <v>45424</v>
      </c>
      <c r="G490">
        <v>2024</v>
      </c>
      <c r="H490">
        <v>5</v>
      </c>
      <c r="I490">
        <v>19</v>
      </c>
      <c r="J490">
        <v>20.59</v>
      </c>
      <c r="K490">
        <v>78.959999999999994</v>
      </c>
      <c r="L490">
        <v>1380</v>
      </c>
      <c r="M490" s="47">
        <v>19.77</v>
      </c>
      <c r="N490" s="47">
        <v>127.9</v>
      </c>
      <c r="O490" s="47">
        <v>75</v>
      </c>
      <c r="P490" s="47">
        <v>130</v>
      </c>
      <c r="Q490" s="47">
        <v>71</v>
      </c>
      <c r="R490">
        <v>32.700000000000003</v>
      </c>
      <c r="S490">
        <v>3.8</v>
      </c>
      <c r="T490">
        <v>25.2</v>
      </c>
      <c r="U490">
        <v>12.4</v>
      </c>
      <c r="V490">
        <v>52.2</v>
      </c>
      <c r="W490">
        <v>2931</v>
      </c>
      <c r="X490">
        <v>73.8</v>
      </c>
      <c r="Y490">
        <v>97.1</v>
      </c>
      <c r="Z490">
        <v>0</v>
      </c>
      <c r="AA490">
        <v>0</v>
      </c>
      <c r="AB490">
        <v>0</v>
      </c>
      <c r="AC490">
        <v>0</v>
      </c>
    </row>
    <row r="491" spans="1:29">
      <c r="A491">
        <v>1054</v>
      </c>
      <c r="B491" t="s">
        <v>3706</v>
      </c>
      <c r="C491" t="s">
        <v>834</v>
      </c>
      <c r="D491" t="s">
        <v>3707</v>
      </c>
      <c r="E491" t="s">
        <v>3708</v>
      </c>
      <c r="F491" s="42">
        <v>45431</v>
      </c>
      <c r="G491">
        <v>2024</v>
      </c>
      <c r="H491">
        <v>5</v>
      </c>
      <c r="I491">
        <v>20</v>
      </c>
      <c r="J491">
        <v>20.59</v>
      </c>
      <c r="K491">
        <v>78.959999999999994</v>
      </c>
      <c r="L491">
        <v>1380</v>
      </c>
      <c r="M491" s="47">
        <v>20.02</v>
      </c>
      <c r="N491" s="47">
        <v>123.3</v>
      </c>
      <c r="O491" s="47">
        <v>140.5</v>
      </c>
      <c r="P491" s="47">
        <v>207</v>
      </c>
      <c r="Q491" s="47">
        <v>90.4</v>
      </c>
      <c r="R491">
        <v>37.799999999999997</v>
      </c>
      <c r="S491">
        <v>37.9</v>
      </c>
      <c r="T491">
        <v>24</v>
      </c>
      <c r="U491">
        <v>16.5</v>
      </c>
      <c r="V491">
        <v>52</v>
      </c>
      <c r="W491">
        <v>2931</v>
      </c>
      <c r="X491">
        <v>71</v>
      </c>
      <c r="Y491">
        <v>92.7</v>
      </c>
      <c r="Z491">
        <v>1</v>
      </c>
      <c r="AA491">
        <v>0</v>
      </c>
      <c r="AB491">
        <v>0</v>
      </c>
      <c r="AC491">
        <v>1</v>
      </c>
    </row>
    <row r="492" spans="1:29">
      <c r="A492">
        <v>1055</v>
      </c>
      <c r="B492" t="s">
        <v>3706</v>
      </c>
      <c r="C492" t="s">
        <v>834</v>
      </c>
      <c r="D492" t="s">
        <v>3707</v>
      </c>
      <c r="E492" t="s">
        <v>3708</v>
      </c>
      <c r="F492" s="42">
        <v>45438</v>
      </c>
      <c r="G492">
        <v>2024</v>
      </c>
      <c r="H492">
        <v>5</v>
      </c>
      <c r="I492">
        <v>21</v>
      </c>
      <c r="J492">
        <v>20.59</v>
      </c>
      <c r="K492">
        <v>78.959999999999994</v>
      </c>
      <c r="L492">
        <v>1380</v>
      </c>
      <c r="M492" s="47">
        <v>18.12</v>
      </c>
      <c r="N492" s="47">
        <v>132.80000000000001</v>
      </c>
      <c r="O492" s="47">
        <v>95.1</v>
      </c>
      <c r="P492" s="47">
        <v>142</v>
      </c>
      <c r="Q492" s="47">
        <v>71.3</v>
      </c>
      <c r="R492">
        <v>34.9</v>
      </c>
      <c r="S492">
        <v>2</v>
      </c>
      <c r="T492">
        <v>25.4</v>
      </c>
      <c r="U492">
        <v>11.8</v>
      </c>
      <c r="V492">
        <v>51.5</v>
      </c>
      <c r="W492">
        <v>2931</v>
      </c>
      <c r="X492">
        <v>69.400000000000006</v>
      </c>
      <c r="Y492">
        <v>94.9</v>
      </c>
      <c r="Z492">
        <v>0</v>
      </c>
      <c r="AA492">
        <v>0</v>
      </c>
      <c r="AB492">
        <v>0</v>
      </c>
      <c r="AC492">
        <v>0</v>
      </c>
    </row>
    <row r="493" spans="1:29">
      <c r="A493">
        <v>1056</v>
      </c>
      <c r="B493" t="s">
        <v>3706</v>
      </c>
      <c r="C493" t="s">
        <v>834</v>
      </c>
      <c r="D493" t="s">
        <v>3707</v>
      </c>
      <c r="E493" t="s">
        <v>3708</v>
      </c>
      <c r="F493" s="42">
        <v>45445</v>
      </c>
      <c r="G493">
        <v>2024</v>
      </c>
      <c r="H493">
        <v>6</v>
      </c>
      <c r="I493">
        <v>22</v>
      </c>
      <c r="J493">
        <v>20.59</v>
      </c>
      <c r="K493">
        <v>78.959999999999994</v>
      </c>
      <c r="L493">
        <v>1380</v>
      </c>
      <c r="M493" s="47">
        <v>17.510000000000002</v>
      </c>
      <c r="N493" s="47">
        <v>154.5</v>
      </c>
      <c r="O493" s="47">
        <v>63</v>
      </c>
      <c r="P493" s="47">
        <v>107</v>
      </c>
      <c r="Q493" s="47">
        <v>87.6</v>
      </c>
      <c r="R493">
        <v>29.5</v>
      </c>
      <c r="S493">
        <v>7.5</v>
      </c>
      <c r="T493">
        <v>31.2</v>
      </c>
      <c r="U493">
        <v>14.8</v>
      </c>
      <c r="V493">
        <v>49.6</v>
      </c>
      <c r="W493">
        <v>2935</v>
      </c>
      <c r="X493">
        <v>70.599999999999994</v>
      </c>
      <c r="Y493">
        <v>86.5</v>
      </c>
      <c r="Z493">
        <v>0</v>
      </c>
      <c r="AA493">
        <v>0</v>
      </c>
      <c r="AB493">
        <v>0</v>
      </c>
      <c r="AC493">
        <v>0</v>
      </c>
    </row>
    <row r="494" spans="1:29">
      <c r="A494">
        <v>1057</v>
      </c>
      <c r="B494" t="s">
        <v>3706</v>
      </c>
      <c r="C494" t="s">
        <v>834</v>
      </c>
      <c r="D494" t="s">
        <v>3707</v>
      </c>
      <c r="E494" t="s">
        <v>3708</v>
      </c>
      <c r="F494" s="42">
        <v>45452</v>
      </c>
      <c r="G494">
        <v>2024</v>
      </c>
      <c r="H494">
        <v>6</v>
      </c>
      <c r="I494">
        <v>23</v>
      </c>
      <c r="J494">
        <v>20.59</v>
      </c>
      <c r="K494">
        <v>78.959999999999994</v>
      </c>
      <c r="L494">
        <v>1380</v>
      </c>
      <c r="M494" s="47">
        <v>16.649999999999999</v>
      </c>
      <c r="N494" s="47">
        <v>104.5</v>
      </c>
      <c r="O494" s="47">
        <v>89.6</v>
      </c>
      <c r="P494" s="47">
        <v>143</v>
      </c>
      <c r="Q494" s="47">
        <v>85.5</v>
      </c>
      <c r="R494">
        <v>35.1</v>
      </c>
      <c r="S494">
        <v>2.5</v>
      </c>
      <c r="T494">
        <v>24.1</v>
      </c>
      <c r="U494">
        <v>12.7</v>
      </c>
      <c r="V494">
        <v>54.4</v>
      </c>
      <c r="W494">
        <v>2935</v>
      </c>
      <c r="X494">
        <v>63.1</v>
      </c>
      <c r="Y494">
        <v>79.5</v>
      </c>
      <c r="Z494">
        <v>0</v>
      </c>
      <c r="AA494">
        <v>0</v>
      </c>
      <c r="AB494">
        <v>0</v>
      </c>
      <c r="AC494">
        <v>0</v>
      </c>
    </row>
    <row r="495" spans="1:29">
      <c r="A495">
        <v>1058</v>
      </c>
      <c r="B495" t="s">
        <v>3706</v>
      </c>
      <c r="C495" t="s">
        <v>834</v>
      </c>
      <c r="D495" t="s">
        <v>3707</v>
      </c>
      <c r="E495" t="s">
        <v>3708</v>
      </c>
      <c r="F495" s="42">
        <v>45459</v>
      </c>
      <c r="G495">
        <v>2024</v>
      </c>
      <c r="H495">
        <v>6</v>
      </c>
      <c r="I495">
        <v>24</v>
      </c>
      <c r="J495">
        <v>20.59</v>
      </c>
      <c r="K495">
        <v>78.959999999999994</v>
      </c>
      <c r="L495">
        <v>1380</v>
      </c>
      <c r="M495" s="47">
        <v>15.84</v>
      </c>
      <c r="N495" s="47">
        <v>57.6</v>
      </c>
      <c r="O495" s="47">
        <v>126.9</v>
      </c>
      <c r="P495" s="47">
        <v>195</v>
      </c>
      <c r="Q495" s="47">
        <v>72.2</v>
      </c>
      <c r="R495">
        <v>39.6</v>
      </c>
      <c r="S495">
        <v>5.5</v>
      </c>
      <c r="T495">
        <v>23.1</v>
      </c>
      <c r="U495">
        <v>4.5</v>
      </c>
      <c r="V495">
        <v>50.6</v>
      </c>
      <c r="W495">
        <v>2935</v>
      </c>
      <c r="X495">
        <v>59.9</v>
      </c>
      <c r="Y495">
        <v>92.9</v>
      </c>
      <c r="Z495">
        <v>0</v>
      </c>
      <c r="AA495">
        <v>0</v>
      </c>
      <c r="AB495">
        <v>0</v>
      </c>
      <c r="AC495">
        <v>0</v>
      </c>
    </row>
    <row r="496" spans="1:29">
      <c r="A496">
        <v>1059</v>
      </c>
      <c r="B496" t="s">
        <v>3706</v>
      </c>
      <c r="C496" t="s">
        <v>834</v>
      </c>
      <c r="D496" t="s">
        <v>3707</v>
      </c>
      <c r="E496" t="s">
        <v>3708</v>
      </c>
      <c r="F496" s="42">
        <v>45466</v>
      </c>
      <c r="G496">
        <v>2024</v>
      </c>
      <c r="H496">
        <v>6</v>
      </c>
      <c r="I496">
        <v>25</v>
      </c>
      <c r="J496">
        <v>20.59</v>
      </c>
      <c r="K496">
        <v>78.959999999999994</v>
      </c>
      <c r="L496">
        <v>1380</v>
      </c>
      <c r="M496" s="47">
        <v>13.48</v>
      </c>
      <c r="N496" s="47">
        <v>43.6</v>
      </c>
      <c r="O496" s="47">
        <v>96.4</v>
      </c>
      <c r="P496" s="47">
        <v>132</v>
      </c>
      <c r="Q496" s="47">
        <v>76.099999999999994</v>
      </c>
      <c r="R496">
        <v>34.5</v>
      </c>
      <c r="S496">
        <v>6.3</v>
      </c>
      <c r="T496">
        <v>23.3</v>
      </c>
      <c r="U496">
        <v>0</v>
      </c>
      <c r="V496">
        <v>50.3</v>
      </c>
      <c r="W496">
        <v>2935</v>
      </c>
      <c r="X496">
        <v>78.400000000000006</v>
      </c>
      <c r="Y496">
        <v>100</v>
      </c>
      <c r="Z496">
        <v>0</v>
      </c>
      <c r="AA496">
        <v>0</v>
      </c>
      <c r="AB496">
        <v>0</v>
      </c>
      <c r="AC496">
        <v>0</v>
      </c>
    </row>
    <row r="497" spans="1:29">
      <c r="A497">
        <v>1060</v>
      </c>
      <c r="B497" t="s">
        <v>3706</v>
      </c>
      <c r="C497" t="s">
        <v>834</v>
      </c>
      <c r="D497" t="s">
        <v>3707</v>
      </c>
      <c r="E497" t="s">
        <v>3708</v>
      </c>
      <c r="F497" s="42">
        <v>45473</v>
      </c>
      <c r="G497">
        <v>2024</v>
      </c>
      <c r="H497">
        <v>6</v>
      </c>
      <c r="I497">
        <v>26</v>
      </c>
      <c r="J497">
        <v>20.59</v>
      </c>
      <c r="K497">
        <v>78.959999999999994</v>
      </c>
      <c r="L497">
        <v>1380</v>
      </c>
      <c r="M497" s="47">
        <v>11.39</v>
      </c>
      <c r="N497" s="47">
        <v>36.9</v>
      </c>
      <c r="O497" s="47">
        <v>104.2</v>
      </c>
      <c r="P497" s="47">
        <v>146</v>
      </c>
      <c r="Q497" s="47">
        <v>69.7</v>
      </c>
      <c r="R497">
        <v>33.200000000000003</v>
      </c>
      <c r="S497">
        <v>2.4</v>
      </c>
      <c r="T497">
        <v>25.1</v>
      </c>
      <c r="U497">
        <v>0</v>
      </c>
      <c r="V497">
        <v>49.1</v>
      </c>
      <c r="W497">
        <v>2935</v>
      </c>
      <c r="X497">
        <v>66.900000000000006</v>
      </c>
      <c r="Y497">
        <v>88.1</v>
      </c>
      <c r="Z497">
        <v>0</v>
      </c>
      <c r="AA497">
        <v>0</v>
      </c>
      <c r="AB497">
        <v>0</v>
      </c>
      <c r="AC497">
        <v>0</v>
      </c>
    </row>
    <row r="498" spans="1:29">
      <c r="A498">
        <v>1061</v>
      </c>
      <c r="B498" t="s">
        <v>3706</v>
      </c>
      <c r="C498" t="s">
        <v>834</v>
      </c>
      <c r="D498" t="s">
        <v>3707</v>
      </c>
      <c r="E498" t="s">
        <v>3708</v>
      </c>
      <c r="F498" s="42">
        <v>45480</v>
      </c>
      <c r="G498">
        <v>2024</v>
      </c>
      <c r="H498">
        <v>7</v>
      </c>
      <c r="I498">
        <v>27</v>
      </c>
      <c r="J498">
        <v>20.59</v>
      </c>
      <c r="K498">
        <v>78.959999999999994</v>
      </c>
      <c r="L498">
        <v>1380</v>
      </c>
      <c r="M498" s="47">
        <v>13.56</v>
      </c>
      <c r="N498" s="47">
        <v>100.3</v>
      </c>
      <c r="O498" s="47">
        <v>114.6</v>
      </c>
      <c r="P498" s="47">
        <v>180</v>
      </c>
      <c r="Q498" s="47">
        <v>98.3</v>
      </c>
      <c r="R498">
        <v>25</v>
      </c>
      <c r="S498">
        <v>3.6</v>
      </c>
      <c r="T498">
        <v>33.9</v>
      </c>
      <c r="U498">
        <v>0.5</v>
      </c>
      <c r="V498">
        <v>50.2</v>
      </c>
      <c r="W498">
        <v>2939</v>
      </c>
      <c r="X498">
        <v>55.9</v>
      </c>
      <c r="Y498">
        <v>88.9</v>
      </c>
      <c r="Z498">
        <v>0</v>
      </c>
      <c r="AA498">
        <v>0</v>
      </c>
      <c r="AB498">
        <v>0</v>
      </c>
      <c r="AC498">
        <v>0</v>
      </c>
    </row>
    <row r="499" spans="1:29">
      <c r="A499">
        <v>1062</v>
      </c>
      <c r="B499" t="s">
        <v>3706</v>
      </c>
      <c r="C499" t="s">
        <v>834</v>
      </c>
      <c r="D499" t="s">
        <v>3707</v>
      </c>
      <c r="E499" t="s">
        <v>3708</v>
      </c>
      <c r="F499" s="42">
        <v>45487</v>
      </c>
      <c r="G499">
        <v>2024</v>
      </c>
      <c r="H499">
        <v>7</v>
      </c>
      <c r="I499">
        <v>28</v>
      </c>
      <c r="J499">
        <v>20.59</v>
      </c>
      <c r="K499">
        <v>78.959999999999994</v>
      </c>
      <c r="L499">
        <v>1380</v>
      </c>
      <c r="M499" s="47">
        <v>5.76</v>
      </c>
      <c r="N499" s="47">
        <v>49.4</v>
      </c>
      <c r="O499" s="47">
        <v>118.3</v>
      </c>
      <c r="P499" s="47">
        <v>174</v>
      </c>
      <c r="Q499" s="47">
        <v>72.599999999999994</v>
      </c>
      <c r="R499">
        <v>28.9</v>
      </c>
      <c r="S499">
        <v>2.2000000000000002</v>
      </c>
      <c r="T499">
        <v>30.5</v>
      </c>
      <c r="U499">
        <v>0</v>
      </c>
      <c r="V499">
        <v>53.4</v>
      </c>
      <c r="W499">
        <v>2939</v>
      </c>
      <c r="X499">
        <v>67.400000000000006</v>
      </c>
      <c r="Y499">
        <v>85.3</v>
      </c>
      <c r="Z499">
        <v>0</v>
      </c>
      <c r="AA499">
        <v>0</v>
      </c>
      <c r="AB499">
        <v>0</v>
      </c>
      <c r="AC499">
        <v>0</v>
      </c>
    </row>
    <row r="500" spans="1:29">
      <c r="A500">
        <v>1063</v>
      </c>
      <c r="B500" t="s">
        <v>3706</v>
      </c>
      <c r="C500" t="s">
        <v>834</v>
      </c>
      <c r="D500" t="s">
        <v>3707</v>
      </c>
      <c r="E500" t="s">
        <v>3708</v>
      </c>
      <c r="F500" s="42">
        <v>45494</v>
      </c>
      <c r="G500">
        <v>2024</v>
      </c>
      <c r="H500">
        <v>7</v>
      </c>
      <c r="I500">
        <v>29</v>
      </c>
      <c r="J500">
        <v>20.59</v>
      </c>
      <c r="K500">
        <v>78.959999999999994</v>
      </c>
      <c r="L500">
        <v>1380</v>
      </c>
      <c r="M500" s="47">
        <v>13</v>
      </c>
      <c r="N500" s="47">
        <v>80.900000000000006</v>
      </c>
      <c r="O500" s="47">
        <v>111.1</v>
      </c>
      <c r="P500" s="47">
        <v>148</v>
      </c>
      <c r="Q500" s="47">
        <v>80.900000000000006</v>
      </c>
      <c r="R500">
        <v>30.5</v>
      </c>
      <c r="S500">
        <v>0</v>
      </c>
      <c r="T500">
        <v>30.3</v>
      </c>
      <c r="U500">
        <v>0</v>
      </c>
      <c r="V500">
        <v>51.5</v>
      </c>
      <c r="W500">
        <v>2939</v>
      </c>
      <c r="X500">
        <v>76</v>
      </c>
      <c r="Y500">
        <v>94.4</v>
      </c>
      <c r="Z500">
        <v>0</v>
      </c>
      <c r="AA500">
        <v>0</v>
      </c>
      <c r="AB500">
        <v>0</v>
      </c>
      <c r="AC500">
        <v>0</v>
      </c>
    </row>
    <row r="501" spans="1:29">
      <c r="A501">
        <v>1064</v>
      </c>
      <c r="B501" t="s">
        <v>3706</v>
      </c>
      <c r="C501" t="s">
        <v>834</v>
      </c>
      <c r="D501" t="s">
        <v>3707</v>
      </c>
      <c r="E501" t="s">
        <v>3708</v>
      </c>
      <c r="F501" s="42">
        <v>45501</v>
      </c>
      <c r="G501">
        <v>2024</v>
      </c>
      <c r="H501">
        <v>7</v>
      </c>
      <c r="I501">
        <v>30</v>
      </c>
      <c r="J501">
        <v>20.59</v>
      </c>
      <c r="K501">
        <v>78.959999999999994</v>
      </c>
      <c r="L501">
        <v>1380</v>
      </c>
      <c r="M501" s="47">
        <v>10.42</v>
      </c>
      <c r="N501" s="47">
        <v>117.5</v>
      </c>
      <c r="O501" s="47">
        <v>97.6</v>
      </c>
      <c r="P501" s="47">
        <v>151</v>
      </c>
      <c r="Q501" s="47">
        <v>72.8</v>
      </c>
      <c r="R501">
        <v>24.8</v>
      </c>
      <c r="S501">
        <v>6.4</v>
      </c>
      <c r="T501">
        <v>26.1</v>
      </c>
      <c r="U501">
        <v>0</v>
      </c>
      <c r="V501">
        <v>53.4</v>
      </c>
      <c r="W501">
        <v>2939</v>
      </c>
      <c r="X501">
        <v>62.8</v>
      </c>
      <c r="Y501">
        <v>83.6</v>
      </c>
      <c r="Z501">
        <v>0</v>
      </c>
      <c r="AA501">
        <v>0</v>
      </c>
      <c r="AB501">
        <v>0</v>
      </c>
      <c r="AC501">
        <v>0</v>
      </c>
    </row>
    <row r="502" spans="1:29">
      <c r="A502">
        <v>1065</v>
      </c>
      <c r="B502" t="s">
        <v>3706</v>
      </c>
      <c r="C502" t="s">
        <v>834</v>
      </c>
      <c r="D502" t="s">
        <v>3707</v>
      </c>
      <c r="E502" t="s">
        <v>3708</v>
      </c>
      <c r="F502" s="42">
        <v>45508</v>
      </c>
      <c r="G502">
        <v>2024</v>
      </c>
      <c r="H502">
        <v>8</v>
      </c>
      <c r="I502">
        <v>31</v>
      </c>
      <c r="J502">
        <v>20.59</v>
      </c>
      <c r="K502">
        <v>78.959999999999994</v>
      </c>
      <c r="L502">
        <v>1380</v>
      </c>
      <c r="M502" s="47">
        <v>7.14</v>
      </c>
      <c r="N502" s="47">
        <v>101.1</v>
      </c>
      <c r="O502" s="47">
        <v>71.7</v>
      </c>
      <c r="P502" s="47">
        <v>97</v>
      </c>
      <c r="Q502" s="47">
        <v>63.8</v>
      </c>
      <c r="R502">
        <v>38.200000000000003</v>
      </c>
      <c r="S502">
        <v>11</v>
      </c>
      <c r="T502">
        <v>28.8</v>
      </c>
      <c r="U502">
        <v>0</v>
      </c>
      <c r="V502">
        <v>50.6</v>
      </c>
      <c r="W502">
        <v>2943</v>
      </c>
      <c r="X502">
        <v>67.099999999999994</v>
      </c>
      <c r="Y502">
        <v>99.7</v>
      </c>
      <c r="Z502">
        <v>0</v>
      </c>
      <c r="AA502">
        <v>0</v>
      </c>
      <c r="AB502">
        <v>0</v>
      </c>
      <c r="AC502">
        <v>0</v>
      </c>
    </row>
    <row r="503" spans="1:29">
      <c r="A503">
        <v>1066</v>
      </c>
      <c r="B503" t="s">
        <v>3706</v>
      </c>
      <c r="C503" t="s">
        <v>834</v>
      </c>
      <c r="D503" t="s">
        <v>3707</v>
      </c>
      <c r="E503" t="s">
        <v>3708</v>
      </c>
      <c r="F503" s="42">
        <v>45515</v>
      </c>
      <c r="G503">
        <v>2024</v>
      </c>
      <c r="H503">
        <v>8</v>
      </c>
      <c r="I503">
        <v>32</v>
      </c>
      <c r="J503">
        <v>20.59</v>
      </c>
      <c r="K503">
        <v>78.959999999999994</v>
      </c>
      <c r="L503">
        <v>1380</v>
      </c>
      <c r="M503" s="47">
        <v>9.3000000000000007</v>
      </c>
      <c r="N503" s="47">
        <v>45.8</v>
      </c>
      <c r="O503" s="47">
        <v>152.4</v>
      </c>
      <c r="P503" s="47">
        <v>237</v>
      </c>
      <c r="Q503" s="47">
        <v>110.2</v>
      </c>
      <c r="R503">
        <v>32</v>
      </c>
      <c r="S503">
        <v>2.5</v>
      </c>
      <c r="T503">
        <v>22.1</v>
      </c>
      <c r="U503">
        <v>0</v>
      </c>
      <c r="V503">
        <v>53.4</v>
      </c>
      <c r="W503">
        <v>2943</v>
      </c>
      <c r="X503">
        <v>66.900000000000006</v>
      </c>
      <c r="Y503">
        <v>84.4</v>
      </c>
      <c r="Z503">
        <v>0</v>
      </c>
      <c r="AA503">
        <v>0</v>
      </c>
      <c r="AB503">
        <v>0</v>
      </c>
      <c r="AC503">
        <v>0</v>
      </c>
    </row>
    <row r="504" spans="1:29">
      <c r="A504">
        <v>1067</v>
      </c>
      <c r="B504" t="s">
        <v>3706</v>
      </c>
      <c r="C504" t="s">
        <v>834</v>
      </c>
      <c r="D504" t="s">
        <v>3707</v>
      </c>
      <c r="E504" t="s">
        <v>3708</v>
      </c>
      <c r="F504" s="42">
        <v>45522</v>
      </c>
      <c r="G504">
        <v>2024</v>
      </c>
      <c r="H504">
        <v>8</v>
      </c>
      <c r="I504">
        <v>33</v>
      </c>
      <c r="J504">
        <v>20.59</v>
      </c>
      <c r="K504">
        <v>78.959999999999994</v>
      </c>
      <c r="L504">
        <v>1380</v>
      </c>
      <c r="M504" s="47">
        <v>5.82</v>
      </c>
      <c r="N504" s="47">
        <v>59.2</v>
      </c>
      <c r="O504" s="47">
        <v>93.4</v>
      </c>
      <c r="P504" s="47">
        <v>162</v>
      </c>
      <c r="Q504" s="47">
        <v>66.900000000000006</v>
      </c>
      <c r="R504">
        <v>32.6</v>
      </c>
      <c r="S504">
        <v>5.7</v>
      </c>
      <c r="T504">
        <v>24.8</v>
      </c>
      <c r="U504">
        <v>0</v>
      </c>
      <c r="V504">
        <v>47.8</v>
      </c>
      <c r="W504">
        <v>2943</v>
      </c>
      <c r="X504">
        <v>74.400000000000006</v>
      </c>
      <c r="Y504">
        <v>93.7</v>
      </c>
      <c r="Z504">
        <v>0</v>
      </c>
      <c r="AA504">
        <v>0</v>
      </c>
      <c r="AB504">
        <v>0</v>
      </c>
      <c r="AC504">
        <v>0</v>
      </c>
    </row>
    <row r="505" spans="1:29">
      <c r="A505">
        <v>1068</v>
      </c>
      <c r="B505" t="s">
        <v>3706</v>
      </c>
      <c r="C505" t="s">
        <v>834</v>
      </c>
      <c r="D505" t="s">
        <v>3707</v>
      </c>
      <c r="E505" t="s">
        <v>3708</v>
      </c>
      <c r="F505" s="42">
        <v>45529</v>
      </c>
      <c r="G505">
        <v>2024</v>
      </c>
      <c r="H505">
        <v>8</v>
      </c>
      <c r="I505">
        <v>34</v>
      </c>
      <c r="J505">
        <v>20.59</v>
      </c>
      <c r="K505">
        <v>78.959999999999994</v>
      </c>
      <c r="L505">
        <v>1380</v>
      </c>
      <c r="M505" s="47">
        <v>7.72</v>
      </c>
      <c r="N505" s="47">
        <v>8.9</v>
      </c>
      <c r="O505" s="47">
        <v>101.2</v>
      </c>
      <c r="P505" s="47">
        <v>147</v>
      </c>
      <c r="Q505" s="47">
        <v>70.5</v>
      </c>
      <c r="R505">
        <v>37.200000000000003</v>
      </c>
      <c r="S505">
        <v>4.2</v>
      </c>
      <c r="T505">
        <v>23.8</v>
      </c>
      <c r="U505">
        <v>0</v>
      </c>
      <c r="V505">
        <v>49.8</v>
      </c>
      <c r="W505">
        <v>2943</v>
      </c>
      <c r="X505">
        <v>61.6</v>
      </c>
      <c r="Y505">
        <v>89.8</v>
      </c>
      <c r="Z505">
        <v>0</v>
      </c>
      <c r="AA505">
        <v>0</v>
      </c>
      <c r="AB505">
        <v>0</v>
      </c>
      <c r="AC505">
        <v>0</v>
      </c>
    </row>
    <row r="506" spans="1:29">
      <c r="A506">
        <v>1069</v>
      </c>
      <c r="B506" t="s">
        <v>3706</v>
      </c>
      <c r="C506" t="s">
        <v>834</v>
      </c>
      <c r="D506" t="s">
        <v>3707</v>
      </c>
      <c r="E506" t="s">
        <v>3708</v>
      </c>
      <c r="F506" s="42">
        <v>45536</v>
      </c>
      <c r="G506">
        <v>2024</v>
      </c>
      <c r="H506">
        <v>9</v>
      </c>
      <c r="I506">
        <v>35</v>
      </c>
      <c r="J506">
        <v>20.59</v>
      </c>
      <c r="K506">
        <v>78.959999999999994</v>
      </c>
      <c r="L506">
        <v>1380</v>
      </c>
      <c r="M506" s="47">
        <v>5.23</v>
      </c>
      <c r="N506" s="47">
        <v>23.5</v>
      </c>
      <c r="O506" s="47">
        <v>122.4</v>
      </c>
      <c r="P506" s="47">
        <v>180</v>
      </c>
      <c r="Q506" s="47">
        <v>83.3</v>
      </c>
      <c r="R506">
        <v>27.5</v>
      </c>
      <c r="S506">
        <v>11</v>
      </c>
      <c r="T506">
        <v>22.8</v>
      </c>
      <c r="U506">
        <v>0</v>
      </c>
      <c r="V506">
        <v>44.9</v>
      </c>
      <c r="W506">
        <v>2947</v>
      </c>
      <c r="X506">
        <v>66.2</v>
      </c>
      <c r="Y506">
        <v>95.2</v>
      </c>
      <c r="Z506">
        <v>0</v>
      </c>
      <c r="AA506">
        <v>0</v>
      </c>
      <c r="AB506">
        <v>0</v>
      </c>
      <c r="AC506">
        <v>0</v>
      </c>
    </row>
    <row r="507" spans="1:29">
      <c r="A507">
        <v>1070</v>
      </c>
      <c r="B507" t="s">
        <v>3706</v>
      </c>
      <c r="C507" t="s">
        <v>834</v>
      </c>
      <c r="D507" t="s">
        <v>3707</v>
      </c>
      <c r="E507" t="s">
        <v>3708</v>
      </c>
      <c r="F507" s="42">
        <v>45543</v>
      </c>
      <c r="G507">
        <v>2024</v>
      </c>
      <c r="H507">
        <v>9</v>
      </c>
      <c r="I507">
        <v>36</v>
      </c>
      <c r="J507">
        <v>20.59</v>
      </c>
      <c r="K507">
        <v>78.959999999999994</v>
      </c>
      <c r="L507">
        <v>1380</v>
      </c>
      <c r="M507" s="47">
        <v>3.87</v>
      </c>
      <c r="N507" s="47">
        <v>50.1</v>
      </c>
      <c r="O507" s="47">
        <v>114.8</v>
      </c>
      <c r="P507" s="47">
        <v>204</v>
      </c>
      <c r="Q507" s="47">
        <v>86.9</v>
      </c>
      <c r="R507">
        <v>31.1</v>
      </c>
      <c r="S507">
        <v>4.2</v>
      </c>
      <c r="T507">
        <v>19.399999999999999</v>
      </c>
      <c r="U507">
        <v>0</v>
      </c>
      <c r="V507">
        <v>53.5</v>
      </c>
      <c r="W507">
        <v>2947</v>
      </c>
      <c r="X507">
        <v>72.900000000000006</v>
      </c>
      <c r="Y507">
        <v>95.6</v>
      </c>
      <c r="Z507">
        <v>0</v>
      </c>
      <c r="AA507">
        <v>0</v>
      </c>
      <c r="AB507">
        <v>0</v>
      </c>
      <c r="AC507">
        <v>0</v>
      </c>
    </row>
    <row r="508" spans="1:29">
      <c r="A508">
        <v>1071</v>
      </c>
      <c r="B508" t="s">
        <v>3706</v>
      </c>
      <c r="C508" t="s">
        <v>834</v>
      </c>
      <c r="D508" t="s">
        <v>3707</v>
      </c>
      <c r="E508" t="s">
        <v>3708</v>
      </c>
      <c r="F508" s="42">
        <v>45550</v>
      </c>
      <c r="G508">
        <v>2024</v>
      </c>
      <c r="H508">
        <v>9</v>
      </c>
      <c r="I508">
        <v>37</v>
      </c>
      <c r="J508">
        <v>20.59</v>
      </c>
      <c r="K508">
        <v>78.959999999999994</v>
      </c>
      <c r="L508">
        <v>1380</v>
      </c>
      <c r="M508" s="47">
        <v>4.2699999999999996</v>
      </c>
      <c r="N508" s="47">
        <v>39.700000000000003</v>
      </c>
      <c r="O508" s="47">
        <v>90.2</v>
      </c>
      <c r="P508" s="47">
        <v>138</v>
      </c>
      <c r="Q508" s="47">
        <v>88.4</v>
      </c>
      <c r="R508">
        <v>27.8</v>
      </c>
      <c r="S508">
        <v>5.4</v>
      </c>
      <c r="T508">
        <v>24.6</v>
      </c>
      <c r="U508">
        <v>0</v>
      </c>
      <c r="V508">
        <v>51.2</v>
      </c>
      <c r="W508">
        <v>2947</v>
      </c>
      <c r="X508">
        <v>66.7</v>
      </c>
      <c r="Y508">
        <v>79</v>
      </c>
      <c r="Z508">
        <v>0</v>
      </c>
      <c r="AA508">
        <v>0</v>
      </c>
      <c r="AB508">
        <v>0</v>
      </c>
      <c r="AC508">
        <v>0</v>
      </c>
    </row>
    <row r="509" spans="1:29">
      <c r="A509">
        <v>1072</v>
      </c>
      <c r="B509" t="s">
        <v>3706</v>
      </c>
      <c r="C509" t="s">
        <v>834</v>
      </c>
      <c r="D509" t="s">
        <v>3707</v>
      </c>
      <c r="E509" t="s">
        <v>3708</v>
      </c>
      <c r="F509" s="42">
        <v>45557</v>
      </c>
      <c r="G509">
        <v>2024</v>
      </c>
      <c r="H509">
        <v>9</v>
      </c>
      <c r="I509">
        <v>38</v>
      </c>
      <c r="J509">
        <v>20.59</v>
      </c>
      <c r="K509">
        <v>78.959999999999994</v>
      </c>
      <c r="L509">
        <v>1380</v>
      </c>
      <c r="M509" s="47">
        <v>6.89</v>
      </c>
      <c r="N509" s="47">
        <v>21.1</v>
      </c>
      <c r="O509" s="47">
        <v>104.5</v>
      </c>
      <c r="P509" s="47">
        <v>150</v>
      </c>
      <c r="Q509" s="47">
        <v>79.099999999999994</v>
      </c>
      <c r="R509">
        <v>37.200000000000003</v>
      </c>
      <c r="S509">
        <v>5.2</v>
      </c>
      <c r="T509">
        <v>35.9</v>
      </c>
      <c r="U509">
        <v>0</v>
      </c>
      <c r="V509">
        <v>45.7</v>
      </c>
      <c r="W509">
        <v>2947</v>
      </c>
      <c r="X509">
        <v>78.8</v>
      </c>
      <c r="Y509">
        <v>85.5</v>
      </c>
      <c r="Z509">
        <v>0</v>
      </c>
      <c r="AA509">
        <v>0</v>
      </c>
      <c r="AB509">
        <v>0</v>
      </c>
      <c r="AC509">
        <v>0</v>
      </c>
    </row>
    <row r="510" spans="1:29">
      <c r="A510">
        <v>1073</v>
      </c>
      <c r="B510" t="s">
        <v>3706</v>
      </c>
      <c r="C510" t="s">
        <v>834</v>
      </c>
      <c r="D510" t="s">
        <v>3707</v>
      </c>
      <c r="E510" t="s">
        <v>3708</v>
      </c>
      <c r="F510" s="42">
        <v>45564</v>
      </c>
      <c r="G510">
        <v>2024</v>
      </c>
      <c r="H510">
        <v>9</v>
      </c>
      <c r="I510">
        <v>39</v>
      </c>
      <c r="J510">
        <v>20.59</v>
      </c>
      <c r="K510">
        <v>78.959999999999994</v>
      </c>
      <c r="L510">
        <v>1380</v>
      </c>
      <c r="M510" s="47">
        <v>4.6399999999999997</v>
      </c>
      <c r="N510" s="47">
        <v>25.7</v>
      </c>
      <c r="O510" s="47">
        <v>99.4</v>
      </c>
      <c r="P510" s="47">
        <v>139</v>
      </c>
      <c r="Q510" s="47">
        <v>87.4</v>
      </c>
      <c r="R510">
        <v>29.5</v>
      </c>
      <c r="S510">
        <v>1.8</v>
      </c>
      <c r="T510">
        <v>19.100000000000001</v>
      </c>
      <c r="U510">
        <v>0</v>
      </c>
      <c r="V510">
        <v>49.8</v>
      </c>
      <c r="W510">
        <v>2947</v>
      </c>
      <c r="X510">
        <v>71.5</v>
      </c>
      <c r="Y510">
        <v>86.5</v>
      </c>
      <c r="Z510">
        <v>0</v>
      </c>
      <c r="AA510">
        <v>0</v>
      </c>
      <c r="AB510">
        <v>0</v>
      </c>
      <c r="AC510">
        <v>0</v>
      </c>
    </row>
    <row r="511" spans="1:29">
      <c r="A511">
        <v>1074</v>
      </c>
      <c r="B511" t="s">
        <v>3706</v>
      </c>
      <c r="C511" t="s">
        <v>834</v>
      </c>
      <c r="D511" t="s">
        <v>3707</v>
      </c>
      <c r="E511" t="s">
        <v>3708</v>
      </c>
      <c r="F511" s="42">
        <v>45571</v>
      </c>
      <c r="G511">
        <v>2024</v>
      </c>
      <c r="H511">
        <v>10</v>
      </c>
      <c r="I511">
        <v>40</v>
      </c>
      <c r="J511">
        <v>20.59</v>
      </c>
      <c r="K511">
        <v>78.959999999999994</v>
      </c>
      <c r="L511">
        <v>1380</v>
      </c>
      <c r="M511" s="47">
        <v>7.94</v>
      </c>
      <c r="N511" s="47">
        <v>0</v>
      </c>
      <c r="O511" s="47">
        <v>107.4</v>
      </c>
      <c r="P511" s="47">
        <v>142</v>
      </c>
      <c r="Q511" s="47">
        <v>104.4</v>
      </c>
      <c r="R511">
        <v>32.9</v>
      </c>
      <c r="S511">
        <v>9.1</v>
      </c>
      <c r="T511">
        <v>24.3</v>
      </c>
      <c r="U511">
        <v>0</v>
      </c>
      <c r="V511">
        <v>51.7</v>
      </c>
      <c r="W511">
        <v>2951</v>
      </c>
      <c r="X511">
        <v>77.900000000000006</v>
      </c>
      <c r="Y511">
        <v>92.1</v>
      </c>
      <c r="Z511">
        <v>0</v>
      </c>
      <c r="AA511">
        <v>0</v>
      </c>
      <c r="AB511">
        <v>0</v>
      </c>
      <c r="AC511">
        <v>0</v>
      </c>
    </row>
    <row r="512" spans="1:29">
      <c r="A512">
        <v>1075</v>
      </c>
      <c r="B512" t="s">
        <v>3706</v>
      </c>
      <c r="C512" t="s">
        <v>834</v>
      </c>
      <c r="D512" t="s">
        <v>3707</v>
      </c>
      <c r="E512" t="s">
        <v>3708</v>
      </c>
      <c r="F512" s="42">
        <v>45578</v>
      </c>
      <c r="G512">
        <v>2024</v>
      </c>
      <c r="H512">
        <v>10</v>
      </c>
      <c r="I512">
        <v>41</v>
      </c>
      <c r="J512">
        <v>20.59</v>
      </c>
      <c r="K512">
        <v>78.959999999999994</v>
      </c>
      <c r="L512">
        <v>1380</v>
      </c>
      <c r="M512" s="47">
        <v>3.23</v>
      </c>
      <c r="N512" s="47">
        <v>48.9</v>
      </c>
      <c r="O512" s="47">
        <v>119.6</v>
      </c>
      <c r="P512" s="47">
        <v>164</v>
      </c>
      <c r="Q512" s="47">
        <v>89.4</v>
      </c>
      <c r="R512">
        <v>22.6</v>
      </c>
      <c r="S512">
        <v>5</v>
      </c>
      <c r="T512">
        <v>17.8</v>
      </c>
      <c r="U512">
        <v>0</v>
      </c>
      <c r="V512">
        <v>46.4</v>
      </c>
      <c r="W512">
        <v>2951</v>
      </c>
      <c r="X512">
        <v>68.400000000000006</v>
      </c>
      <c r="Y512">
        <v>86.5</v>
      </c>
      <c r="Z512">
        <v>0</v>
      </c>
      <c r="AA512">
        <v>0</v>
      </c>
      <c r="AB512">
        <v>0</v>
      </c>
      <c r="AC512">
        <v>0</v>
      </c>
    </row>
    <row r="513" spans="1:29">
      <c r="A513">
        <v>1076</v>
      </c>
      <c r="B513" t="s">
        <v>3706</v>
      </c>
      <c r="C513" t="s">
        <v>834</v>
      </c>
      <c r="D513" t="s">
        <v>3707</v>
      </c>
      <c r="E513" t="s">
        <v>3708</v>
      </c>
      <c r="F513" s="42">
        <v>45585</v>
      </c>
      <c r="G513">
        <v>2024</v>
      </c>
      <c r="H513">
        <v>10</v>
      </c>
      <c r="I513">
        <v>42</v>
      </c>
      <c r="J513">
        <v>20.59</v>
      </c>
      <c r="K513">
        <v>78.959999999999994</v>
      </c>
      <c r="L513">
        <v>1380</v>
      </c>
      <c r="M513" s="47">
        <v>2.84</v>
      </c>
      <c r="N513" s="47">
        <v>72.5</v>
      </c>
      <c r="O513" s="47">
        <v>128.1</v>
      </c>
      <c r="P513" s="47">
        <v>213</v>
      </c>
      <c r="Q513" s="47">
        <v>105.9</v>
      </c>
      <c r="R513">
        <v>36.9</v>
      </c>
      <c r="S513">
        <v>3.5</v>
      </c>
      <c r="T513">
        <v>25.9</v>
      </c>
      <c r="U513">
        <v>0</v>
      </c>
      <c r="V513">
        <v>54.6</v>
      </c>
      <c r="W513">
        <v>2951</v>
      </c>
      <c r="X513">
        <v>73.2</v>
      </c>
      <c r="Y513">
        <v>90.7</v>
      </c>
      <c r="Z513">
        <v>0</v>
      </c>
      <c r="AA513">
        <v>0</v>
      </c>
      <c r="AB513">
        <v>0</v>
      </c>
      <c r="AC513">
        <v>0</v>
      </c>
    </row>
    <row r="514" spans="1:29">
      <c r="A514">
        <v>1077</v>
      </c>
      <c r="B514" t="s">
        <v>3706</v>
      </c>
      <c r="C514" t="s">
        <v>834</v>
      </c>
      <c r="D514" t="s">
        <v>3707</v>
      </c>
      <c r="E514" t="s">
        <v>3708</v>
      </c>
      <c r="F514" s="42">
        <v>45592</v>
      </c>
      <c r="G514">
        <v>2024</v>
      </c>
      <c r="H514">
        <v>10</v>
      </c>
      <c r="I514">
        <v>43</v>
      </c>
      <c r="J514">
        <v>20.59</v>
      </c>
      <c r="K514">
        <v>78.959999999999994</v>
      </c>
      <c r="L514">
        <v>1380</v>
      </c>
      <c r="M514" s="47">
        <v>4.22</v>
      </c>
      <c r="N514" s="47">
        <v>14.2</v>
      </c>
      <c r="O514" s="47">
        <v>114.4</v>
      </c>
      <c r="P514" s="47">
        <v>149</v>
      </c>
      <c r="Q514" s="47">
        <v>71.7</v>
      </c>
      <c r="R514">
        <v>33.9</v>
      </c>
      <c r="S514">
        <v>9.1</v>
      </c>
      <c r="T514">
        <v>25.2</v>
      </c>
      <c r="U514">
        <v>0</v>
      </c>
      <c r="V514">
        <v>51.4</v>
      </c>
      <c r="W514">
        <v>2951</v>
      </c>
      <c r="X514">
        <v>75.900000000000006</v>
      </c>
      <c r="Y514">
        <v>82.2</v>
      </c>
      <c r="Z514">
        <v>0</v>
      </c>
      <c r="AA514">
        <v>0</v>
      </c>
      <c r="AB514">
        <v>0</v>
      </c>
      <c r="AC514">
        <v>0</v>
      </c>
    </row>
    <row r="515" spans="1:29">
      <c r="A515">
        <v>1078</v>
      </c>
      <c r="B515" t="s">
        <v>3706</v>
      </c>
      <c r="C515" t="s">
        <v>834</v>
      </c>
      <c r="D515" t="s">
        <v>3707</v>
      </c>
      <c r="E515" t="s">
        <v>3708</v>
      </c>
      <c r="F515" s="42">
        <v>45599</v>
      </c>
      <c r="G515">
        <v>2024</v>
      </c>
      <c r="H515">
        <v>11</v>
      </c>
      <c r="I515">
        <v>44</v>
      </c>
      <c r="J515">
        <v>20.59</v>
      </c>
      <c r="K515">
        <v>78.959999999999994</v>
      </c>
      <c r="L515">
        <v>1380</v>
      </c>
      <c r="M515" s="47">
        <v>6.17</v>
      </c>
      <c r="N515" s="47">
        <v>32.200000000000003</v>
      </c>
      <c r="O515" s="47">
        <v>93.1</v>
      </c>
      <c r="P515" s="47">
        <v>142</v>
      </c>
      <c r="Q515" s="47">
        <v>94.4</v>
      </c>
      <c r="R515">
        <v>36.700000000000003</v>
      </c>
      <c r="S515">
        <v>3.5</v>
      </c>
      <c r="T515">
        <v>18.3</v>
      </c>
      <c r="U515">
        <v>0</v>
      </c>
      <c r="V515">
        <v>48.9</v>
      </c>
      <c r="W515">
        <v>2955</v>
      </c>
      <c r="X515">
        <v>76.599999999999994</v>
      </c>
      <c r="Y515">
        <v>85.2</v>
      </c>
      <c r="Z515">
        <v>0</v>
      </c>
      <c r="AA515">
        <v>0</v>
      </c>
      <c r="AB515">
        <v>0</v>
      </c>
      <c r="AC515">
        <v>0</v>
      </c>
    </row>
    <row r="516" spans="1:29">
      <c r="A516">
        <v>1079</v>
      </c>
      <c r="B516" t="s">
        <v>3706</v>
      </c>
      <c r="C516" t="s">
        <v>834</v>
      </c>
      <c r="D516" t="s">
        <v>3707</v>
      </c>
      <c r="E516" t="s">
        <v>3708</v>
      </c>
      <c r="F516" s="42">
        <v>45606</v>
      </c>
      <c r="G516">
        <v>2024</v>
      </c>
      <c r="H516">
        <v>11</v>
      </c>
      <c r="I516">
        <v>45</v>
      </c>
      <c r="J516">
        <v>20.59</v>
      </c>
      <c r="K516">
        <v>78.959999999999994</v>
      </c>
      <c r="L516">
        <v>1380</v>
      </c>
      <c r="M516" s="47">
        <v>9.42</v>
      </c>
      <c r="N516" s="47">
        <v>94.4</v>
      </c>
      <c r="O516" s="47">
        <v>94.8</v>
      </c>
      <c r="P516" s="47">
        <v>125</v>
      </c>
      <c r="Q516" s="47">
        <v>76</v>
      </c>
      <c r="R516">
        <v>23.3</v>
      </c>
      <c r="S516">
        <v>6.3</v>
      </c>
      <c r="T516">
        <v>21.8</v>
      </c>
      <c r="U516">
        <v>0</v>
      </c>
      <c r="V516">
        <v>50.4</v>
      </c>
      <c r="W516">
        <v>2955</v>
      </c>
      <c r="X516">
        <v>68.900000000000006</v>
      </c>
      <c r="Y516">
        <v>83.2</v>
      </c>
      <c r="Z516">
        <v>0</v>
      </c>
      <c r="AA516">
        <v>0</v>
      </c>
      <c r="AB516">
        <v>0</v>
      </c>
      <c r="AC516">
        <v>0</v>
      </c>
    </row>
    <row r="517" spans="1:29">
      <c r="A517">
        <v>1080</v>
      </c>
      <c r="B517" t="s">
        <v>3706</v>
      </c>
      <c r="C517" t="s">
        <v>834</v>
      </c>
      <c r="D517" t="s">
        <v>3707</v>
      </c>
      <c r="E517" t="s">
        <v>3708</v>
      </c>
      <c r="F517" s="42">
        <v>45613</v>
      </c>
      <c r="G517">
        <v>2024</v>
      </c>
      <c r="H517">
        <v>11</v>
      </c>
      <c r="I517">
        <v>46</v>
      </c>
      <c r="J517">
        <v>20.59</v>
      </c>
      <c r="K517">
        <v>78.959999999999994</v>
      </c>
      <c r="L517">
        <v>1380</v>
      </c>
      <c r="M517" s="47">
        <v>5.07</v>
      </c>
      <c r="N517" s="47">
        <v>58.5</v>
      </c>
      <c r="O517" s="47">
        <v>103</v>
      </c>
      <c r="P517" s="47">
        <v>158</v>
      </c>
      <c r="Q517" s="47">
        <v>87.7</v>
      </c>
      <c r="R517">
        <v>24</v>
      </c>
      <c r="S517">
        <v>4.8</v>
      </c>
      <c r="T517">
        <v>8.4</v>
      </c>
      <c r="U517">
        <v>0</v>
      </c>
      <c r="V517">
        <v>50.8</v>
      </c>
      <c r="W517">
        <v>2955</v>
      </c>
      <c r="X517">
        <v>68.5</v>
      </c>
      <c r="Y517">
        <v>85</v>
      </c>
      <c r="Z517">
        <v>0</v>
      </c>
      <c r="AA517">
        <v>0</v>
      </c>
      <c r="AB517">
        <v>0</v>
      </c>
      <c r="AC517">
        <v>0</v>
      </c>
    </row>
    <row r="518" spans="1:29">
      <c r="A518">
        <v>1081</v>
      </c>
      <c r="B518" t="s">
        <v>3706</v>
      </c>
      <c r="C518" t="s">
        <v>834</v>
      </c>
      <c r="D518" t="s">
        <v>3707</v>
      </c>
      <c r="E518" t="s">
        <v>3708</v>
      </c>
      <c r="F518" s="42">
        <v>45620</v>
      </c>
      <c r="G518">
        <v>2024</v>
      </c>
      <c r="H518">
        <v>11</v>
      </c>
      <c r="I518">
        <v>47</v>
      </c>
      <c r="J518">
        <v>20.59</v>
      </c>
      <c r="K518">
        <v>78.959999999999994</v>
      </c>
      <c r="L518">
        <v>1380</v>
      </c>
      <c r="M518" s="47">
        <v>10.54</v>
      </c>
      <c r="N518" s="47">
        <v>28.4</v>
      </c>
      <c r="O518" s="47">
        <v>118.4</v>
      </c>
      <c r="P518" s="47">
        <v>179</v>
      </c>
      <c r="Q518" s="47">
        <v>69.3</v>
      </c>
      <c r="R518">
        <v>28.7</v>
      </c>
      <c r="S518">
        <v>8.5</v>
      </c>
      <c r="T518">
        <v>29.4</v>
      </c>
      <c r="U518">
        <v>0</v>
      </c>
      <c r="V518">
        <v>51.8</v>
      </c>
      <c r="W518">
        <v>2955</v>
      </c>
      <c r="X518">
        <v>78.3</v>
      </c>
      <c r="Y518">
        <v>99.5</v>
      </c>
      <c r="Z518">
        <v>0</v>
      </c>
      <c r="AA518">
        <v>0</v>
      </c>
      <c r="AB518">
        <v>0</v>
      </c>
      <c r="AC518">
        <v>0</v>
      </c>
    </row>
    <row r="519" spans="1:29">
      <c r="A519">
        <v>1082</v>
      </c>
      <c r="B519" t="s">
        <v>3706</v>
      </c>
      <c r="C519" t="s">
        <v>834</v>
      </c>
      <c r="D519" t="s">
        <v>3707</v>
      </c>
      <c r="E519" t="s">
        <v>3708</v>
      </c>
      <c r="F519" s="42">
        <v>45627</v>
      </c>
      <c r="G519">
        <v>2024</v>
      </c>
      <c r="H519">
        <v>12</v>
      </c>
      <c r="I519">
        <v>48</v>
      </c>
      <c r="J519">
        <v>20.59</v>
      </c>
      <c r="K519">
        <v>78.959999999999994</v>
      </c>
      <c r="L519">
        <v>1380</v>
      </c>
      <c r="M519" s="47">
        <v>6.08</v>
      </c>
      <c r="N519" s="47">
        <v>102.4</v>
      </c>
      <c r="O519" s="47">
        <v>105.6</v>
      </c>
      <c r="P519" s="47">
        <v>183</v>
      </c>
      <c r="Q519" s="47">
        <v>68.3</v>
      </c>
      <c r="R519">
        <v>25.5</v>
      </c>
      <c r="S519">
        <v>8.1</v>
      </c>
      <c r="T519">
        <v>21.4</v>
      </c>
      <c r="U519">
        <v>0</v>
      </c>
      <c r="V519">
        <v>46.3</v>
      </c>
      <c r="W519">
        <v>2959</v>
      </c>
      <c r="X519">
        <v>69.400000000000006</v>
      </c>
      <c r="Y519">
        <v>90.1</v>
      </c>
      <c r="Z519">
        <v>0</v>
      </c>
      <c r="AA519">
        <v>0</v>
      </c>
      <c r="AB519">
        <v>0</v>
      </c>
      <c r="AC519">
        <v>0</v>
      </c>
    </row>
    <row r="520" spans="1:29">
      <c r="A520">
        <v>1083</v>
      </c>
      <c r="B520" t="s">
        <v>3706</v>
      </c>
      <c r="C520" t="s">
        <v>834</v>
      </c>
      <c r="D520" t="s">
        <v>3707</v>
      </c>
      <c r="E520" t="s">
        <v>3708</v>
      </c>
      <c r="F520" s="42">
        <v>45634</v>
      </c>
      <c r="G520">
        <v>2024</v>
      </c>
      <c r="H520">
        <v>12</v>
      </c>
      <c r="I520">
        <v>49</v>
      </c>
      <c r="J520">
        <v>20.59</v>
      </c>
      <c r="K520">
        <v>78.959999999999994</v>
      </c>
      <c r="L520">
        <v>1380</v>
      </c>
      <c r="M520" s="47">
        <v>10.39</v>
      </c>
      <c r="N520" s="47">
        <v>76.900000000000006</v>
      </c>
      <c r="O520" s="47">
        <v>84.8</v>
      </c>
      <c r="P520" s="47">
        <v>148</v>
      </c>
      <c r="Q520" s="47">
        <v>67.8</v>
      </c>
      <c r="R520">
        <v>45.1</v>
      </c>
      <c r="S520">
        <v>1.2</v>
      </c>
      <c r="T520">
        <v>26.4</v>
      </c>
      <c r="U520">
        <v>3.1</v>
      </c>
      <c r="V520">
        <v>53.3</v>
      </c>
      <c r="W520">
        <v>2959</v>
      </c>
      <c r="X520">
        <v>65.7</v>
      </c>
      <c r="Y520">
        <v>90.4</v>
      </c>
      <c r="Z520">
        <v>0</v>
      </c>
      <c r="AA520">
        <v>0</v>
      </c>
      <c r="AB520">
        <v>0</v>
      </c>
      <c r="AC520">
        <v>0</v>
      </c>
    </row>
    <row r="521" spans="1:29">
      <c r="A521">
        <v>1084</v>
      </c>
      <c r="B521" t="s">
        <v>3706</v>
      </c>
      <c r="C521" t="s">
        <v>834</v>
      </c>
      <c r="D521" t="s">
        <v>3707</v>
      </c>
      <c r="E521" t="s">
        <v>3708</v>
      </c>
      <c r="F521" s="42">
        <v>45641</v>
      </c>
      <c r="G521">
        <v>2024</v>
      </c>
      <c r="H521">
        <v>12</v>
      </c>
      <c r="I521">
        <v>50</v>
      </c>
      <c r="J521">
        <v>20.59</v>
      </c>
      <c r="K521">
        <v>78.959999999999994</v>
      </c>
      <c r="L521">
        <v>1380</v>
      </c>
      <c r="M521" s="47">
        <v>6.29</v>
      </c>
      <c r="N521" s="47">
        <v>67.099999999999994</v>
      </c>
      <c r="O521" s="47">
        <v>142.6</v>
      </c>
      <c r="P521" s="47">
        <v>202</v>
      </c>
      <c r="Q521" s="47">
        <v>78.900000000000006</v>
      </c>
      <c r="R521">
        <v>30.6</v>
      </c>
      <c r="S521">
        <v>3.3</v>
      </c>
      <c r="T521">
        <v>24</v>
      </c>
      <c r="U521">
        <v>0</v>
      </c>
      <c r="V521">
        <v>50.5</v>
      </c>
      <c r="W521">
        <v>2959</v>
      </c>
      <c r="X521">
        <v>60</v>
      </c>
      <c r="Y521">
        <v>89.5</v>
      </c>
      <c r="Z521">
        <v>0</v>
      </c>
      <c r="AA521">
        <v>0</v>
      </c>
      <c r="AB521">
        <v>0</v>
      </c>
      <c r="AC521">
        <v>0</v>
      </c>
    </row>
    <row r="522" spans="1:29">
      <c r="A522">
        <v>1085</v>
      </c>
      <c r="B522" t="s">
        <v>3706</v>
      </c>
      <c r="C522" t="s">
        <v>834</v>
      </c>
      <c r="D522" t="s">
        <v>3707</v>
      </c>
      <c r="E522" t="s">
        <v>3708</v>
      </c>
      <c r="F522" s="42">
        <v>45648</v>
      </c>
      <c r="G522">
        <v>2024</v>
      </c>
      <c r="H522">
        <v>12</v>
      </c>
      <c r="I522">
        <v>51</v>
      </c>
      <c r="J522">
        <v>20.59</v>
      </c>
      <c r="K522">
        <v>78.959999999999994</v>
      </c>
      <c r="L522">
        <v>1380</v>
      </c>
      <c r="M522" s="47">
        <v>11.36</v>
      </c>
      <c r="N522" s="47">
        <v>77.099999999999994</v>
      </c>
      <c r="O522" s="47">
        <v>70</v>
      </c>
      <c r="P522" s="47">
        <v>101</v>
      </c>
      <c r="Q522" s="47">
        <v>72.2</v>
      </c>
      <c r="R522">
        <v>30.5</v>
      </c>
      <c r="S522">
        <v>0.5</v>
      </c>
      <c r="T522">
        <v>31.1</v>
      </c>
      <c r="U522">
        <v>0</v>
      </c>
      <c r="V522">
        <v>48.9</v>
      </c>
      <c r="W522">
        <v>2959</v>
      </c>
      <c r="X522">
        <v>63.8</v>
      </c>
      <c r="Y522">
        <v>90.2</v>
      </c>
      <c r="Z522">
        <v>0</v>
      </c>
      <c r="AA522">
        <v>0</v>
      </c>
      <c r="AB522">
        <v>0</v>
      </c>
      <c r="AC522">
        <v>0</v>
      </c>
    </row>
    <row r="523" spans="1:29">
      <c r="A523">
        <v>1086</v>
      </c>
      <c r="B523" t="s">
        <v>3706</v>
      </c>
      <c r="C523" t="s">
        <v>834</v>
      </c>
      <c r="D523" t="s">
        <v>3707</v>
      </c>
      <c r="E523" t="s">
        <v>3708</v>
      </c>
      <c r="F523" s="42">
        <v>45655</v>
      </c>
      <c r="G523">
        <v>2024</v>
      </c>
      <c r="H523">
        <v>12</v>
      </c>
      <c r="I523">
        <v>52</v>
      </c>
      <c r="J523">
        <v>20.59</v>
      </c>
      <c r="K523">
        <v>78.959999999999994</v>
      </c>
      <c r="L523">
        <v>1380</v>
      </c>
      <c r="M523" s="47">
        <v>13.91</v>
      </c>
      <c r="N523" s="47">
        <v>100.9</v>
      </c>
      <c r="O523" s="47">
        <v>99.8</v>
      </c>
      <c r="P523" s="47">
        <v>158</v>
      </c>
      <c r="Q523" s="47">
        <v>64.3</v>
      </c>
      <c r="R523">
        <v>38.700000000000003</v>
      </c>
      <c r="S523">
        <v>3.8</v>
      </c>
      <c r="T523">
        <v>34.9</v>
      </c>
      <c r="U523">
        <v>8.1999999999999993</v>
      </c>
      <c r="V523">
        <v>53.4</v>
      </c>
      <c r="W523">
        <v>2959</v>
      </c>
      <c r="X523">
        <v>69</v>
      </c>
      <c r="Y523">
        <v>90.1</v>
      </c>
      <c r="Z523">
        <v>0</v>
      </c>
      <c r="AA523">
        <v>0</v>
      </c>
      <c r="AB523">
        <v>0</v>
      </c>
      <c r="AC523">
        <v>0</v>
      </c>
    </row>
    <row r="524" spans="1:29">
      <c r="A524">
        <v>1087</v>
      </c>
      <c r="B524" t="s">
        <v>3706</v>
      </c>
      <c r="C524" t="s">
        <v>834</v>
      </c>
      <c r="D524" t="s">
        <v>3707</v>
      </c>
      <c r="E524" t="s">
        <v>3708</v>
      </c>
      <c r="F524" s="42">
        <v>45662</v>
      </c>
      <c r="G524">
        <v>2025</v>
      </c>
      <c r="H524">
        <v>1</v>
      </c>
      <c r="I524">
        <v>1</v>
      </c>
      <c r="J524">
        <v>20.59</v>
      </c>
      <c r="K524">
        <v>78.959999999999994</v>
      </c>
      <c r="L524">
        <v>1380</v>
      </c>
      <c r="M524" s="47">
        <v>9.02</v>
      </c>
      <c r="N524" s="47">
        <v>134.5</v>
      </c>
      <c r="O524" s="47">
        <v>114.2</v>
      </c>
      <c r="P524" s="47">
        <v>159</v>
      </c>
      <c r="Q524" s="47">
        <v>87.4</v>
      </c>
      <c r="R524">
        <v>25.7</v>
      </c>
      <c r="S524">
        <v>4</v>
      </c>
      <c r="T524">
        <v>26.7</v>
      </c>
      <c r="U524">
        <v>0</v>
      </c>
      <c r="V524">
        <v>46.3</v>
      </c>
      <c r="W524">
        <v>2963</v>
      </c>
      <c r="X524">
        <v>73.599999999999994</v>
      </c>
      <c r="Y524">
        <v>96.1</v>
      </c>
      <c r="Z524">
        <v>0</v>
      </c>
      <c r="AA524">
        <v>0</v>
      </c>
      <c r="AB524">
        <v>0</v>
      </c>
      <c r="AC524">
        <v>0</v>
      </c>
    </row>
    <row r="525" spans="1:29">
      <c r="A525">
        <v>1088</v>
      </c>
      <c r="B525" t="s">
        <v>3706</v>
      </c>
      <c r="C525" t="s">
        <v>834</v>
      </c>
      <c r="D525" t="s">
        <v>3707</v>
      </c>
      <c r="E525" t="s">
        <v>3708</v>
      </c>
      <c r="F525" s="42">
        <v>45669</v>
      </c>
      <c r="G525">
        <v>2025</v>
      </c>
      <c r="H525">
        <v>1</v>
      </c>
      <c r="I525">
        <v>2</v>
      </c>
      <c r="J525">
        <v>20.59</v>
      </c>
      <c r="K525">
        <v>78.959999999999994</v>
      </c>
      <c r="L525">
        <v>1380</v>
      </c>
      <c r="M525" s="47">
        <v>14.54</v>
      </c>
      <c r="N525" s="47">
        <v>76.2</v>
      </c>
      <c r="O525" s="47">
        <v>85.9</v>
      </c>
      <c r="P525" s="47">
        <v>136</v>
      </c>
      <c r="Q525" s="47">
        <v>86.3</v>
      </c>
      <c r="R525">
        <v>34.4</v>
      </c>
      <c r="S525">
        <v>1.7</v>
      </c>
      <c r="T525">
        <v>24.4</v>
      </c>
      <c r="U525">
        <v>0</v>
      </c>
      <c r="V525">
        <v>50.9</v>
      </c>
      <c r="W525">
        <v>2963</v>
      </c>
      <c r="X525">
        <v>64.2</v>
      </c>
      <c r="Y525">
        <v>86.6</v>
      </c>
      <c r="Z525">
        <v>0</v>
      </c>
      <c r="AA525">
        <v>0</v>
      </c>
      <c r="AB525">
        <v>0</v>
      </c>
      <c r="AC525">
        <v>0</v>
      </c>
    </row>
    <row r="526" spans="1:29">
      <c r="A526">
        <v>1089</v>
      </c>
      <c r="B526" t="s">
        <v>3706</v>
      </c>
      <c r="C526" t="s">
        <v>834</v>
      </c>
      <c r="D526" t="s">
        <v>3707</v>
      </c>
      <c r="E526" t="s">
        <v>3708</v>
      </c>
      <c r="F526" s="42">
        <v>45676</v>
      </c>
      <c r="G526">
        <v>2025</v>
      </c>
      <c r="H526">
        <v>1</v>
      </c>
      <c r="I526">
        <v>3</v>
      </c>
      <c r="J526">
        <v>20.59</v>
      </c>
      <c r="K526">
        <v>78.959999999999994</v>
      </c>
      <c r="L526">
        <v>1380</v>
      </c>
      <c r="M526" s="47">
        <v>16.46</v>
      </c>
      <c r="N526" s="47">
        <v>110.6</v>
      </c>
      <c r="O526" s="47">
        <v>76.7</v>
      </c>
      <c r="P526" s="47">
        <v>133</v>
      </c>
      <c r="Q526" s="47">
        <v>81</v>
      </c>
      <c r="R526">
        <v>30.6</v>
      </c>
      <c r="S526">
        <v>3.9</v>
      </c>
      <c r="T526">
        <v>21.7</v>
      </c>
      <c r="U526">
        <v>1.2</v>
      </c>
      <c r="V526">
        <v>47.1</v>
      </c>
      <c r="W526">
        <v>2963</v>
      </c>
      <c r="X526">
        <v>73.3</v>
      </c>
      <c r="Y526">
        <v>94.1</v>
      </c>
      <c r="Z526">
        <v>0</v>
      </c>
      <c r="AA526">
        <v>0</v>
      </c>
      <c r="AB526">
        <v>0</v>
      </c>
      <c r="AC526">
        <v>0</v>
      </c>
    </row>
    <row r="527" spans="1:29">
      <c r="A527">
        <v>1090</v>
      </c>
      <c r="B527" t="s">
        <v>3706</v>
      </c>
      <c r="C527" t="s">
        <v>834</v>
      </c>
      <c r="D527" t="s">
        <v>3707</v>
      </c>
      <c r="E527" t="s">
        <v>3708</v>
      </c>
      <c r="F527" s="42">
        <v>45683</v>
      </c>
      <c r="G527">
        <v>2025</v>
      </c>
      <c r="H527">
        <v>1</v>
      </c>
      <c r="I527">
        <v>4</v>
      </c>
      <c r="J527">
        <v>20.59</v>
      </c>
      <c r="K527">
        <v>78.959999999999994</v>
      </c>
      <c r="L527">
        <v>1380</v>
      </c>
      <c r="M527" s="47">
        <v>13.85</v>
      </c>
      <c r="N527" s="47">
        <v>100.6</v>
      </c>
      <c r="O527" s="47">
        <v>65.3</v>
      </c>
      <c r="P527" s="47">
        <v>115</v>
      </c>
      <c r="Q527" s="47">
        <v>80.3</v>
      </c>
      <c r="R527">
        <v>30.8</v>
      </c>
      <c r="S527">
        <v>7.4</v>
      </c>
      <c r="T527">
        <v>25.3</v>
      </c>
      <c r="U527">
        <v>4.7</v>
      </c>
      <c r="V527">
        <v>48.4</v>
      </c>
      <c r="W527">
        <v>2963</v>
      </c>
      <c r="X527">
        <v>63.5</v>
      </c>
      <c r="Y527">
        <v>96.9</v>
      </c>
      <c r="Z527">
        <v>0</v>
      </c>
      <c r="AA527">
        <v>0</v>
      </c>
      <c r="AB527">
        <v>0</v>
      </c>
      <c r="AC527">
        <v>0</v>
      </c>
    </row>
    <row r="528" spans="1:29">
      <c r="A528">
        <v>1091</v>
      </c>
      <c r="B528" t="s">
        <v>3706</v>
      </c>
      <c r="C528" t="s">
        <v>834</v>
      </c>
      <c r="D528" t="s">
        <v>3707</v>
      </c>
      <c r="E528" t="s">
        <v>3708</v>
      </c>
      <c r="F528" s="42">
        <v>45690</v>
      </c>
      <c r="G528">
        <v>2025</v>
      </c>
      <c r="H528">
        <v>2</v>
      </c>
      <c r="I528">
        <v>5</v>
      </c>
      <c r="J528">
        <v>20.59</v>
      </c>
      <c r="K528">
        <v>78.959999999999994</v>
      </c>
      <c r="L528">
        <v>1380</v>
      </c>
      <c r="M528" s="47">
        <v>16.899999999999999</v>
      </c>
      <c r="N528" s="47">
        <v>94.9</v>
      </c>
      <c r="O528" s="47">
        <v>119.5</v>
      </c>
      <c r="P528" s="47">
        <v>187</v>
      </c>
      <c r="Q528" s="47">
        <v>72.5</v>
      </c>
      <c r="R528">
        <v>32.200000000000003</v>
      </c>
      <c r="S528">
        <v>11.1</v>
      </c>
      <c r="T528">
        <v>27.9</v>
      </c>
      <c r="U528">
        <v>8.4</v>
      </c>
      <c r="V528">
        <v>51.1</v>
      </c>
      <c r="W528">
        <v>2968</v>
      </c>
      <c r="X528">
        <v>67.3</v>
      </c>
      <c r="Y528">
        <v>91.6</v>
      </c>
      <c r="Z528">
        <v>0</v>
      </c>
      <c r="AA528">
        <v>0</v>
      </c>
      <c r="AB528">
        <v>0</v>
      </c>
      <c r="AC528">
        <v>0</v>
      </c>
    </row>
    <row r="529" spans="1:29">
      <c r="A529">
        <v>1092</v>
      </c>
      <c r="B529" t="s">
        <v>3706</v>
      </c>
      <c r="C529" t="s">
        <v>834</v>
      </c>
      <c r="D529" t="s">
        <v>3707</v>
      </c>
      <c r="E529" t="s">
        <v>3708</v>
      </c>
      <c r="F529" s="42">
        <v>45697</v>
      </c>
      <c r="G529">
        <v>2025</v>
      </c>
      <c r="H529">
        <v>2</v>
      </c>
      <c r="I529">
        <v>6</v>
      </c>
      <c r="J529">
        <v>20.59</v>
      </c>
      <c r="K529">
        <v>78.959999999999994</v>
      </c>
      <c r="L529">
        <v>1380</v>
      </c>
      <c r="M529" s="47">
        <v>18.39</v>
      </c>
      <c r="N529" s="47">
        <v>79.400000000000006</v>
      </c>
      <c r="O529" s="47">
        <v>156.9</v>
      </c>
      <c r="P529" s="47">
        <v>248</v>
      </c>
      <c r="Q529" s="47">
        <v>112.1</v>
      </c>
      <c r="R529">
        <v>34.799999999999997</v>
      </c>
      <c r="S529">
        <v>5.8</v>
      </c>
      <c r="T529">
        <v>26.3</v>
      </c>
      <c r="U529">
        <v>19.2</v>
      </c>
      <c r="V529">
        <v>48.6</v>
      </c>
      <c r="W529">
        <v>2968</v>
      </c>
      <c r="X529">
        <v>76.599999999999994</v>
      </c>
      <c r="Y529">
        <v>95.5</v>
      </c>
      <c r="Z529">
        <v>1</v>
      </c>
      <c r="AA529">
        <v>0</v>
      </c>
      <c r="AB529">
        <v>0</v>
      </c>
      <c r="AC529">
        <v>1</v>
      </c>
    </row>
    <row r="530" spans="1:29">
      <c r="A530">
        <v>1093</v>
      </c>
      <c r="B530" t="s">
        <v>3706</v>
      </c>
      <c r="C530" t="s">
        <v>834</v>
      </c>
      <c r="D530" t="s">
        <v>3707</v>
      </c>
      <c r="E530" t="s">
        <v>3708</v>
      </c>
      <c r="F530" s="42">
        <v>45704</v>
      </c>
      <c r="G530">
        <v>2025</v>
      </c>
      <c r="H530">
        <v>2</v>
      </c>
      <c r="I530">
        <v>7</v>
      </c>
      <c r="J530">
        <v>20.59</v>
      </c>
      <c r="K530">
        <v>78.959999999999994</v>
      </c>
      <c r="L530">
        <v>1380</v>
      </c>
      <c r="M530" s="47">
        <v>15.35</v>
      </c>
      <c r="N530" s="47">
        <v>74.3</v>
      </c>
      <c r="O530" s="47">
        <v>105.7</v>
      </c>
      <c r="P530" s="47">
        <v>142</v>
      </c>
      <c r="Q530" s="47">
        <v>94.3</v>
      </c>
      <c r="R530">
        <v>34.299999999999997</v>
      </c>
      <c r="S530">
        <v>7</v>
      </c>
      <c r="T530">
        <v>30.4</v>
      </c>
      <c r="U530">
        <v>7.4</v>
      </c>
      <c r="V530">
        <v>49.4</v>
      </c>
      <c r="W530">
        <v>2968</v>
      </c>
      <c r="X530">
        <v>72.7</v>
      </c>
      <c r="Y530">
        <v>97.1</v>
      </c>
      <c r="Z530">
        <v>0</v>
      </c>
      <c r="AA530">
        <v>0</v>
      </c>
      <c r="AB530">
        <v>0</v>
      </c>
      <c r="AC530">
        <v>0</v>
      </c>
    </row>
    <row r="531" spans="1:29">
      <c r="A531">
        <v>1094</v>
      </c>
      <c r="B531" t="s">
        <v>3706</v>
      </c>
      <c r="C531" t="s">
        <v>834</v>
      </c>
      <c r="D531" t="s">
        <v>3707</v>
      </c>
      <c r="E531" t="s">
        <v>3708</v>
      </c>
      <c r="F531" s="42">
        <v>45711</v>
      </c>
      <c r="G531">
        <v>2025</v>
      </c>
      <c r="H531">
        <v>2</v>
      </c>
      <c r="I531">
        <v>8</v>
      </c>
      <c r="J531">
        <v>20.59</v>
      </c>
      <c r="K531">
        <v>78.959999999999994</v>
      </c>
      <c r="L531">
        <v>1380</v>
      </c>
      <c r="M531" s="47">
        <v>20.47</v>
      </c>
      <c r="N531" s="47">
        <v>114.4</v>
      </c>
      <c r="O531" s="47">
        <v>126.2</v>
      </c>
      <c r="P531" s="47">
        <v>187</v>
      </c>
      <c r="Q531" s="47">
        <v>88.2</v>
      </c>
      <c r="R531">
        <v>20.9</v>
      </c>
      <c r="S531">
        <v>43</v>
      </c>
      <c r="T531">
        <v>28.2</v>
      </c>
      <c r="U531">
        <v>18.399999999999999</v>
      </c>
      <c r="V531">
        <v>50.5</v>
      </c>
      <c r="W531">
        <v>2968</v>
      </c>
      <c r="X531">
        <v>65.900000000000006</v>
      </c>
      <c r="Y531">
        <v>86.1</v>
      </c>
      <c r="Z531">
        <v>0</v>
      </c>
      <c r="AA531">
        <v>0</v>
      </c>
      <c r="AB531">
        <v>0</v>
      </c>
      <c r="AC531">
        <v>0</v>
      </c>
    </row>
    <row r="532" spans="1:29">
      <c r="A532">
        <v>1095</v>
      </c>
      <c r="B532" t="s">
        <v>3706</v>
      </c>
      <c r="C532" t="s">
        <v>834</v>
      </c>
      <c r="D532" t="s">
        <v>3707</v>
      </c>
      <c r="E532" t="s">
        <v>3708</v>
      </c>
      <c r="F532" s="42">
        <v>45718</v>
      </c>
      <c r="G532">
        <v>2025</v>
      </c>
      <c r="H532">
        <v>3</v>
      </c>
      <c r="I532">
        <v>9</v>
      </c>
      <c r="J532">
        <v>20.59</v>
      </c>
      <c r="K532">
        <v>78.959999999999994</v>
      </c>
      <c r="L532">
        <v>1380</v>
      </c>
      <c r="M532" s="47">
        <v>18.399999999999999</v>
      </c>
      <c r="N532" s="47">
        <v>49.9</v>
      </c>
      <c r="O532" s="47">
        <v>97.8</v>
      </c>
      <c r="P532" s="47">
        <v>162</v>
      </c>
      <c r="Q532" s="47">
        <v>90.8</v>
      </c>
      <c r="R532">
        <v>17.5</v>
      </c>
      <c r="S532">
        <v>8.8000000000000007</v>
      </c>
      <c r="T532">
        <v>30.2</v>
      </c>
      <c r="U532">
        <v>10.1</v>
      </c>
      <c r="V532">
        <v>47.6</v>
      </c>
      <c r="W532">
        <v>2972</v>
      </c>
      <c r="X532">
        <v>64</v>
      </c>
      <c r="Y532">
        <v>85.8</v>
      </c>
      <c r="Z532">
        <v>0</v>
      </c>
      <c r="AA532">
        <v>0</v>
      </c>
      <c r="AB532">
        <v>0</v>
      </c>
      <c r="AC532">
        <v>0</v>
      </c>
    </row>
    <row r="533" spans="1:29">
      <c r="A533">
        <v>1096</v>
      </c>
      <c r="B533" t="s">
        <v>3706</v>
      </c>
      <c r="C533" t="s">
        <v>834</v>
      </c>
      <c r="D533" t="s">
        <v>3707</v>
      </c>
      <c r="E533" t="s">
        <v>3708</v>
      </c>
      <c r="F533" s="42">
        <v>45725</v>
      </c>
      <c r="G533">
        <v>2025</v>
      </c>
      <c r="H533">
        <v>3</v>
      </c>
      <c r="I533">
        <v>10</v>
      </c>
      <c r="J533">
        <v>20.59</v>
      </c>
      <c r="K533">
        <v>78.959999999999994</v>
      </c>
      <c r="L533">
        <v>1380</v>
      </c>
      <c r="M533" s="47">
        <v>22.85</v>
      </c>
      <c r="N533" s="47">
        <v>144</v>
      </c>
      <c r="O533" s="47">
        <v>51.9</v>
      </c>
      <c r="P533" s="47">
        <v>61</v>
      </c>
      <c r="Q533" s="47">
        <v>80.5</v>
      </c>
      <c r="R533">
        <v>30.6</v>
      </c>
      <c r="S533">
        <v>46</v>
      </c>
      <c r="T533">
        <v>34.1</v>
      </c>
      <c r="U533">
        <v>27.8</v>
      </c>
      <c r="V533">
        <v>49.9</v>
      </c>
      <c r="W533">
        <v>2972</v>
      </c>
      <c r="X533">
        <v>68.599999999999994</v>
      </c>
      <c r="Y533">
        <v>96</v>
      </c>
      <c r="Z533">
        <v>1</v>
      </c>
      <c r="AA533">
        <v>0</v>
      </c>
      <c r="AB533">
        <v>0</v>
      </c>
      <c r="AC533">
        <v>1</v>
      </c>
    </row>
    <row r="534" spans="1:29">
      <c r="A534">
        <v>1097</v>
      </c>
      <c r="B534" t="s">
        <v>3706</v>
      </c>
      <c r="C534" t="s">
        <v>834</v>
      </c>
      <c r="D534" t="s">
        <v>3707</v>
      </c>
      <c r="E534" t="s">
        <v>3708</v>
      </c>
      <c r="F534" s="42">
        <v>45732</v>
      </c>
      <c r="G534">
        <v>2025</v>
      </c>
      <c r="H534">
        <v>3</v>
      </c>
      <c r="I534">
        <v>11</v>
      </c>
      <c r="J534">
        <v>20.59</v>
      </c>
      <c r="K534">
        <v>78.959999999999994</v>
      </c>
      <c r="L534">
        <v>1380</v>
      </c>
      <c r="M534" s="47">
        <v>21.18</v>
      </c>
      <c r="N534" s="47">
        <v>118.4</v>
      </c>
      <c r="O534" s="47">
        <v>116</v>
      </c>
      <c r="P534" s="47">
        <v>180</v>
      </c>
      <c r="Q534" s="47">
        <v>84.5</v>
      </c>
      <c r="R534">
        <v>35.4</v>
      </c>
      <c r="S534">
        <v>10.9</v>
      </c>
      <c r="T534">
        <v>31</v>
      </c>
      <c r="U534">
        <v>18.8</v>
      </c>
      <c r="V534">
        <v>44.5</v>
      </c>
      <c r="W534">
        <v>2972</v>
      </c>
      <c r="X534">
        <v>64.2</v>
      </c>
      <c r="Y534">
        <v>87.8</v>
      </c>
      <c r="Z534">
        <v>1</v>
      </c>
      <c r="AA534">
        <v>0</v>
      </c>
      <c r="AB534">
        <v>0</v>
      </c>
      <c r="AC534">
        <v>1</v>
      </c>
    </row>
    <row r="535" spans="1:29">
      <c r="A535">
        <v>1098</v>
      </c>
      <c r="B535" t="s">
        <v>3706</v>
      </c>
      <c r="C535" t="s">
        <v>834</v>
      </c>
      <c r="D535" t="s">
        <v>3707</v>
      </c>
      <c r="E535" t="s">
        <v>3708</v>
      </c>
      <c r="F535" s="42">
        <v>45739</v>
      </c>
      <c r="G535">
        <v>2025</v>
      </c>
      <c r="H535">
        <v>3</v>
      </c>
      <c r="I535">
        <v>12</v>
      </c>
      <c r="J535">
        <v>20.59</v>
      </c>
      <c r="K535">
        <v>78.959999999999994</v>
      </c>
      <c r="L535">
        <v>1380</v>
      </c>
      <c r="M535" s="47">
        <v>21.69</v>
      </c>
      <c r="N535" s="47">
        <v>104.9</v>
      </c>
      <c r="O535" s="47">
        <v>80.599999999999994</v>
      </c>
      <c r="P535" s="47">
        <v>107</v>
      </c>
      <c r="Q535" s="47">
        <v>91.9</v>
      </c>
      <c r="R535">
        <v>36.700000000000003</v>
      </c>
      <c r="S535">
        <v>16.899999999999999</v>
      </c>
      <c r="T535">
        <v>21.2</v>
      </c>
      <c r="U535">
        <v>19.3</v>
      </c>
      <c r="V535">
        <v>53.3</v>
      </c>
      <c r="W535">
        <v>2972</v>
      </c>
      <c r="X535">
        <v>71.599999999999994</v>
      </c>
      <c r="Y535">
        <v>82.5</v>
      </c>
      <c r="Z535">
        <v>0</v>
      </c>
      <c r="AA535">
        <v>0</v>
      </c>
      <c r="AB535">
        <v>0</v>
      </c>
      <c r="AC535">
        <v>0</v>
      </c>
    </row>
    <row r="536" spans="1:29">
      <c r="A536">
        <v>1099</v>
      </c>
      <c r="B536" t="s">
        <v>3706</v>
      </c>
      <c r="C536" t="s">
        <v>834</v>
      </c>
      <c r="D536" t="s">
        <v>3707</v>
      </c>
      <c r="E536" t="s">
        <v>3708</v>
      </c>
      <c r="F536" s="42">
        <v>45746</v>
      </c>
      <c r="G536">
        <v>2025</v>
      </c>
      <c r="H536">
        <v>3</v>
      </c>
      <c r="I536">
        <v>13</v>
      </c>
      <c r="J536">
        <v>20.59</v>
      </c>
      <c r="K536">
        <v>78.959999999999994</v>
      </c>
      <c r="L536">
        <v>1380</v>
      </c>
      <c r="M536" s="47">
        <v>22.5</v>
      </c>
      <c r="N536" s="47">
        <v>160.69999999999999</v>
      </c>
      <c r="O536" s="47">
        <v>99.2</v>
      </c>
      <c r="P536" s="47">
        <v>137</v>
      </c>
      <c r="Q536" s="47">
        <v>88.4</v>
      </c>
      <c r="R536">
        <v>36.9</v>
      </c>
      <c r="S536">
        <v>49.5</v>
      </c>
      <c r="T536">
        <v>24.5</v>
      </c>
      <c r="U536">
        <v>34.299999999999997</v>
      </c>
      <c r="V536">
        <v>47</v>
      </c>
      <c r="W536">
        <v>2972</v>
      </c>
      <c r="X536">
        <v>72.099999999999994</v>
      </c>
      <c r="Y536">
        <v>91.6</v>
      </c>
      <c r="Z536">
        <v>1</v>
      </c>
      <c r="AA536">
        <v>0</v>
      </c>
      <c r="AB536">
        <v>0</v>
      </c>
      <c r="AC536">
        <v>1</v>
      </c>
    </row>
    <row r="537" spans="1:29">
      <c r="A537">
        <v>1100</v>
      </c>
      <c r="B537" t="s">
        <v>3706</v>
      </c>
      <c r="C537" t="s">
        <v>834</v>
      </c>
      <c r="D537" t="s">
        <v>3707</v>
      </c>
      <c r="E537" t="s">
        <v>3708</v>
      </c>
      <c r="F537" s="42">
        <v>45753</v>
      </c>
      <c r="G537">
        <v>2025</v>
      </c>
      <c r="H537">
        <v>4</v>
      </c>
      <c r="I537">
        <v>14</v>
      </c>
      <c r="J537">
        <v>20.59</v>
      </c>
      <c r="K537">
        <v>78.959999999999994</v>
      </c>
      <c r="L537">
        <v>1380</v>
      </c>
      <c r="M537" s="47">
        <v>21.62</v>
      </c>
      <c r="N537" s="47">
        <v>78.2</v>
      </c>
      <c r="O537" s="47">
        <v>147.5</v>
      </c>
      <c r="P537" s="47">
        <v>232</v>
      </c>
      <c r="Q537" s="47">
        <v>96.4</v>
      </c>
      <c r="R537">
        <v>39.6</v>
      </c>
      <c r="S537">
        <v>30</v>
      </c>
      <c r="T537">
        <v>31.1</v>
      </c>
      <c r="U537">
        <v>18.2</v>
      </c>
      <c r="V537">
        <v>53.3</v>
      </c>
      <c r="W537">
        <v>2976</v>
      </c>
      <c r="X537">
        <v>67.099999999999994</v>
      </c>
      <c r="Y537">
        <v>92.2</v>
      </c>
      <c r="Z537">
        <v>1</v>
      </c>
      <c r="AA537">
        <v>0</v>
      </c>
      <c r="AB537">
        <v>0</v>
      </c>
      <c r="AC537">
        <v>1</v>
      </c>
    </row>
    <row r="538" spans="1:29">
      <c r="A538">
        <v>1101</v>
      </c>
      <c r="B538" t="s">
        <v>3706</v>
      </c>
      <c r="C538" t="s">
        <v>834</v>
      </c>
      <c r="D538" t="s">
        <v>3707</v>
      </c>
      <c r="E538" t="s">
        <v>3708</v>
      </c>
      <c r="F538" s="42">
        <v>45760</v>
      </c>
      <c r="G538">
        <v>2025</v>
      </c>
      <c r="H538">
        <v>4</v>
      </c>
      <c r="I538">
        <v>15</v>
      </c>
      <c r="J538">
        <v>20.59</v>
      </c>
      <c r="K538">
        <v>78.959999999999994</v>
      </c>
      <c r="L538">
        <v>1380</v>
      </c>
      <c r="M538" s="47">
        <v>20.66</v>
      </c>
      <c r="N538" s="47">
        <v>112.9</v>
      </c>
      <c r="O538" s="47">
        <v>88.3</v>
      </c>
      <c r="P538" s="47">
        <v>128</v>
      </c>
      <c r="Q538" s="47">
        <v>74.2</v>
      </c>
      <c r="R538">
        <v>33.700000000000003</v>
      </c>
      <c r="S538">
        <v>32</v>
      </c>
      <c r="T538">
        <v>30.2</v>
      </c>
      <c r="U538">
        <v>23.7</v>
      </c>
      <c r="V538">
        <v>50.8</v>
      </c>
      <c r="W538">
        <v>2976</v>
      </c>
      <c r="X538">
        <v>74.3</v>
      </c>
      <c r="Y538">
        <v>92.6</v>
      </c>
      <c r="Z538">
        <v>0</v>
      </c>
      <c r="AA538">
        <v>0</v>
      </c>
      <c r="AB538">
        <v>0</v>
      </c>
      <c r="AC538">
        <v>0</v>
      </c>
    </row>
    <row r="539" spans="1:29">
      <c r="A539">
        <v>1102</v>
      </c>
      <c r="B539" t="s">
        <v>3706</v>
      </c>
      <c r="C539" t="s">
        <v>834</v>
      </c>
      <c r="D539" t="s">
        <v>3707</v>
      </c>
      <c r="E539" t="s">
        <v>3708</v>
      </c>
      <c r="F539" s="42">
        <v>45767</v>
      </c>
      <c r="G539">
        <v>2025</v>
      </c>
      <c r="H539">
        <v>4</v>
      </c>
      <c r="I539">
        <v>16</v>
      </c>
      <c r="J539">
        <v>20.59</v>
      </c>
      <c r="K539">
        <v>78.959999999999994</v>
      </c>
      <c r="L539">
        <v>1380</v>
      </c>
      <c r="M539" s="47">
        <v>22.17</v>
      </c>
      <c r="N539" s="47">
        <v>147.5</v>
      </c>
      <c r="O539" s="47">
        <v>93.3</v>
      </c>
      <c r="P539" s="47">
        <v>155</v>
      </c>
      <c r="Q539" s="47">
        <v>83.7</v>
      </c>
      <c r="R539">
        <v>30.6</v>
      </c>
      <c r="S539">
        <v>60.8</v>
      </c>
      <c r="T539">
        <v>29.3</v>
      </c>
      <c r="U539">
        <v>20.7</v>
      </c>
      <c r="V539">
        <v>49.9</v>
      </c>
      <c r="W539">
        <v>2976</v>
      </c>
      <c r="X539">
        <v>72.3</v>
      </c>
      <c r="Y539">
        <v>90.3</v>
      </c>
      <c r="Z539">
        <v>0</v>
      </c>
      <c r="AA539">
        <v>0</v>
      </c>
      <c r="AB539">
        <v>0</v>
      </c>
      <c r="AC539">
        <v>0</v>
      </c>
    </row>
    <row r="540" spans="1:29">
      <c r="A540">
        <v>1103</v>
      </c>
      <c r="B540" t="s">
        <v>3706</v>
      </c>
      <c r="C540" t="s">
        <v>834</v>
      </c>
      <c r="D540" t="s">
        <v>3707</v>
      </c>
      <c r="E540" t="s">
        <v>3708</v>
      </c>
      <c r="F540" s="42">
        <v>45774</v>
      </c>
      <c r="G540">
        <v>2025</v>
      </c>
      <c r="H540">
        <v>4</v>
      </c>
      <c r="I540">
        <v>17</v>
      </c>
      <c r="J540">
        <v>20.59</v>
      </c>
      <c r="K540">
        <v>78.959999999999994</v>
      </c>
      <c r="L540">
        <v>1380</v>
      </c>
      <c r="M540" s="47">
        <v>15.74</v>
      </c>
      <c r="N540" s="47">
        <v>99.9</v>
      </c>
      <c r="O540" s="47">
        <v>111.3</v>
      </c>
      <c r="P540" s="47">
        <v>142</v>
      </c>
      <c r="Q540" s="47">
        <v>78.2</v>
      </c>
      <c r="R540">
        <v>25.5</v>
      </c>
      <c r="S540">
        <v>5.4</v>
      </c>
      <c r="T540">
        <v>27.3</v>
      </c>
      <c r="U540">
        <v>3</v>
      </c>
      <c r="V540">
        <v>48.7</v>
      </c>
      <c r="W540">
        <v>2976</v>
      </c>
      <c r="X540">
        <v>67.099999999999994</v>
      </c>
      <c r="Y540">
        <v>86.5</v>
      </c>
      <c r="Z540">
        <v>0</v>
      </c>
      <c r="AA540">
        <v>0</v>
      </c>
      <c r="AB540">
        <v>0</v>
      </c>
      <c r="AC540">
        <v>0</v>
      </c>
    </row>
    <row r="541" spans="1:29">
      <c r="A541">
        <v>1104</v>
      </c>
      <c r="B541" t="s">
        <v>3706</v>
      </c>
      <c r="C541" t="s">
        <v>834</v>
      </c>
      <c r="D541" t="s">
        <v>3707</v>
      </c>
      <c r="E541" t="s">
        <v>3708</v>
      </c>
      <c r="F541" s="42">
        <v>45781</v>
      </c>
      <c r="G541">
        <v>2025</v>
      </c>
      <c r="H541">
        <v>5</v>
      </c>
      <c r="I541">
        <v>18</v>
      </c>
      <c r="J541">
        <v>20.59</v>
      </c>
      <c r="K541">
        <v>78.959999999999994</v>
      </c>
      <c r="L541">
        <v>1380</v>
      </c>
      <c r="M541" s="47">
        <v>19.510000000000002</v>
      </c>
      <c r="N541" s="47">
        <v>83.4</v>
      </c>
      <c r="O541" s="47">
        <v>90.8</v>
      </c>
      <c r="P541" s="47">
        <v>132</v>
      </c>
      <c r="Q541" s="47">
        <v>62.6</v>
      </c>
      <c r="R541">
        <v>40</v>
      </c>
      <c r="S541">
        <v>6.5</v>
      </c>
      <c r="T541">
        <v>29</v>
      </c>
      <c r="U541">
        <v>20.2</v>
      </c>
      <c r="V541">
        <v>44.1</v>
      </c>
      <c r="W541">
        <v>2980</v>
      </c>
      <c r="X541">
        <v>65.900000000000006</v>
      </c>
      <c r="Y541">
        <v>88.2</v>
      </c>
      <c r="Z541">
        <v>0</v>
      </c>
      <c r="AA541">
        <v>0</v>
      </c>
      <c r="AB541">
        <v>0</v>
      </c>
      <c r="AC541">
        <v>0</v>
      </c>
    </row>
    <row r="542" spans="1:29">
      <c r="A542">
        <v>1105</v>
      </c>
      <c r="B542" t="s">
        <v>3706</v>
      </c>
      <c r="C542" t="s">
        <v>834</v>
      </c>
      <c r="D542" t="s">
        <v>3707</v>
      </c>
      <c r="E542" t="s">
        <v>3708</v>
      </c>
      <c r="F542" s="42">
        <v>45788</v>
      </c>
      <c r="G542">
        <v>2025</v>
      </c>
      <c r="H542">
        <v>5</v>
      </c>
      <c r="I542">
        <v>19</v>
      </c>
      <c r="J542">
        <v>20.59</v>
      </c>
      <c r="K542">
        <v>78.959999999999994</v>
      </c>
      <c r="L542">
        <v>1380</v>
      </c>
      <c r="M542" s="47">
        <v>25.33</v>
      </c>
      <c r="N542" s="47">
        <v>142.19999999999999</v>
      </c>
      <c r="O542" s="47">
        <v>60.6</v>
      </c>
      <c r="P542" s="47">
        <v>90</v>
      </c>
      <c r="Q542" s="47">
        <v>60.1</v>
      </c>
      <c r="R542">
        <v>31.5</v>
      </c>
      <c r="S542">
        <v>28</v>
      </c>
      <c r="T542">
        <v>24.8</v>
      </c>
      <c r="U542">
        <v>37.5</v>
      </c>
      <c r="V542">
        <v>51.4</v>
      </c>
      <c r="W542">
        <v>2980</v>
      </c>
      <c r="X542">
        <v>69.3</v>
      </c>
      <c r="Y542">
        <v>88.5</v>
      </c>
      <c r="Z542">
        <v>1</v>
      </c>
      <c r="AA542">
        <v>0</v>
      </c>
      <c r="AB542">
        <v>0</v>
      </c>
      <c r="AC542">
        <v>1</v>
      </c>
    </row>
    <row r="543" spans="1:29">
      <c r="A543">
        <v>1106</v>
      </c>
      <c r="B543" t="s">
        <v>3706</v>
      </c>
      <c r="C543" t="s">
        <v>834</v>
      </c>
      <c r="D543" t="s">
        <v>3707</v>
      </c>
      <c r="E543" t="s">
        <v>3708</v>
      </c>
      <c r="F543" s="42">
        <v>45795</v>
      </c>
      <c r="G543">
        <v>2025</v>
      </c>
      <c r="H543">
        <v>5</v>
      </c>
      <c r="I543">
        <v>20</v>
      </c>
      <c r="J543">
        <v>20.59</v>
      </c>
      <c r="K543">
        <v>78.959999999999994</v>
      </c>
      <c r="L543">
        <v>1380</v>
      </c>
      <c r="M543" s="47">
        <v>19.61</v>
      </c>
      <c r="N543" s="47">
        <v>110.4</v>
      </c>
      <c r="O543" s="47">
        <v>132.1</v>
      </c>
      <c r="P543" s="47">
        <v>213</v>
      </c>
      <c r="Q543" s="47">
        <v>67.5</v>
      </c>
      <c r="R543">
        <v>26.2</v>
      </c>
      <c r="S543">
        <v>4.9000000000000004</v>
      </c>
      <c r="T543">
        <v>31.9</v>
      </c>
      <c r="U543">
        <v>13.9</v>
      </c>
      <c r="V543">
        <v>48.4</v>
      </c>
      <c r="W543">
        <v>2980</v>
      </c>
      <c r="X543">
        <v>70.8</v>
      </c>
      <c r="Y543">
        <v>90.9</v>
      </c>
      <c r="Z543">
        <v>0</v>
      </c>
      <c r="AA543">
        <v>0</v>
      </c>
      <c r="AB543">
        <v>0</v>
      </c>
      <c r="AC543">
        <v>0</v>
      </c>
    </row>
    <row r="544" spans="1:29">
      <c r="A544">
        <v>1107</v>
      </c>
      <c r="B544" t="s">
        <v>3706</v>
      </c>
      <c r="C544" t="s">
        <v>834</v>
      </c>
      <c r="D544" t="s">
        <v>3707</v>
      </c>
      <c r="E544" t="s">
        <v>3708</v>
      </c>
      <c r="F544" s="42">
        <v>45802</v>
      </c>
      <c r="G544">
        <v>2025</v>
      </c>
      <c r="H544">
        <v>5</v>
      </c>
      <c r="I544">
        <v>21</v>
      </c>
      <c r="J544">
        <v>20.59</v>
      </c>
      <c r="K544">
        <v>78.959999999999994</v>
      </c>
      <c r="L544">
        <v>1380</v>
      </c>
      <c r="M544" s="47">
        <v>20.260000000000002</v>
      </c>
      <c r="N544" s="47">
        <v>89.5</v>
      </c>
      <c r="O544" s="47">
        <v>102</v>
      </c>
      <c r="P544" s="47">
        <v>153</v>
      </c>
      <c r="Q544" s="47">
        <v>90.8</v>
      </c>
      <c r="R544">
        <v>25.8</v>
      </c>
      <c r="S544">
        <v>36.9</v>
      </c>
      <c r="T544">
        <v>29</v>
      </c>
      <c r="U544">
        <v>27.9</v>
      </c>
      <c r="V544">
        <v>49.3</v>
      </c>
      <c r="W544">
        <v>2980</v>
      </c>
      <c r="X544">
        <v>79</v>
      </c>
      <c r="Y544">
        <v>87.2</v>
      </c>
      <c r="Z544">
        <v>1</v>
      </c>
      <c r="AA544">
        <v>0</v>
      </c>
      <c r="AB544">
        <v>0</v>
      </c>
      <c r="AC544">
        <v>1</v>
      </c>
    </row>
    <row r="545" spans="1:29">
      <c r="A545">
        <v>1108</v>
      </c>
      <c r="B545" t="s">
        <v>3706</v>
      </c>
      <c r="C545" t="s">
        <v>834</v>
      </c>
      <c r="D545" t="s">
        <v>3707</v>
      </c>
      <c r="E545" t="s">
        <v>3708</v>
      </c>
      <c r="F545" s="42">
        <v>45809</v>
      </c>
      <c r="G545">
        <v>2025</v>
      </c>
      <c r="H545">
        <v>6</v>
      </c>
      <c r="I545">
        <v>22</v>
      </c>
      <c r="J545">
        <v>20.59</v>
      </c>
      <c r="K545">
        <v>78.959999999999994</v>
      </c>
      <c r="L545">
        <v>1380</v>
      </c>
      <c r="M545" s="47">
        <v>15.18</v>
      </c>
      <c r="N545" s="47">
        <v>120</v>
      </c>
      <c r="O545" s="47">
        <v>111.3</v>
      </c>
      <c r="P545" s="47">
        <v>192</v>
      </c>
      <c r="Q545" s="47">
        <v>88.3</v>
      </c>
      <c r="R545">
        <v>30.8</v>
      </c>
      <c r="S545">
        <v>1.7</v>
      </c>
      <c r="T545">
        <v>29.4</v>
      </c>
      <c r="U545">
        <v>4.3</v>
      </c>
      <c r="V545">
        <v>53.4</v>
      </c>
      <c r="W545">
        <v>2984</v>
      </c>
      <c r="X545">
        <v>74.400000000000006</v>
      </c>
      <c r="Y545">
        <v>87.8</v>
      </c>
      <c r="Z545">
        <v>0</v>
      </c>
      <c r="AA545">
        <v>0</v>
      </c>
      <c r="AB545">
        <v>0</v>
      </c>
      <c r="AC545">
        <v>0</v>
      </c>
    </row>
    <row r="546" spans="1:29">
      <c r="A546">
        <v>1109</v>
      </c>
      <c r="B546" t="s">
        <v>3706</v>
      </c>
      <c r="C546" t="s">
        <v>834</v>
      </c>
      <c r="D546" t="s">
        <v>3707</v>
      </c>
      <c r="E546" t="s">
        <v>3708</v>
      </c>
      <c r="F546" s="42">
        <v>45816</v>
      </c>
      <c r="G546">
        <v>2025</v>
      </c>
      <c r="H546">
        <v>6</v>
      </c>
      <c r="I546">
        <v>23</v>
      </c>
      <c r="J546">
        <v>20.59</v>
      </c>
      <c r="K546">
        <v>78.959999999999994</v>
      </c>
      <c r="L546">
        <v>1380</v>
      </c>
      <c r="M546" s="47">
        <v>16.78</v>
      </c>
      <c r="N546" s="47">
        <v>107.3</v>
      </c>
      <c r="O546" s="47">
        <v>75.400000000000006</v>
      </c>
      <c r="P546" s="47">
        <v>108</v>
      </c>
      <c r="Q546" s="47">
        <v>59.8</v>
      </c>
      <c r="R546">
        <v>34.5</v>
      </c>
      <c r="S546">
        <v>0.6</v>
      </c>
      <c r="T546">
        <v>26.5</v>
      </c>
      <c r="U546">
        <v>0</v>
      </c>
      <c r="V546">
        <v>47</v>
      </c>
      <c r="W546">
        <v>2984</v>
      </c>
      <c r="X546">
        <v>74</v>
      </c>
      <c r="Y546">
        <v>84.4</v>
      </c>
      <c r="Z546">
        <v>0</v>
      </c>
      <c r="AA546">
        <v>0</v>
      </c>
      <c r="AB546">
        <v>0</v>
      </c>
      <c r="AC546">
        <v>0</v>
      </c>
    </row>
    <row r="547" spans="1:29">
      <c r="A547">
        <v>1110</v>
      </c>
      <c r="B547" t="s">
        <v>3706</v>
      </c>
      <c r="C547" t="s">
        <v>834</v>
      </c>
      <c r="D547" t="s">
        <v>3707</v>
      </c>
      <c r="E547" t="s">
        <v>3708</v>
      </c>
      <c r="F547" s="42">
        <v>45823</v>
      </c>
      <c r="G547">
        <v>2025</v>
      </c>
      <c r="H547">
        <v>6</v>
      </c>
      <c r="I547">
        <v>24</v>
      </c>
      <c r="J547">
        <v>20.59</v>
      </c>
      <c r="K547">
        <v>78.959999999999994</v>
      </c>
      <c r="L547">
        <v>1380</v>
      </c>
      <c r="M547" s="47">
        <v>17.84</v>
      </c>
      <c r="N547" s="47">
        <v>116.6</v>
      </c>
      <c r="O547" s="47">
        <v>93.2</v>
      </c>
      <c r="P547" s="47">
        <v>142</v>
      </c>
      <c r="Q547" s="47">
        <v>94.9</v>
      </c>
      <c r="R547">
        <v>27.5</v>
      </c>
      <c r="S547">
        <v>7.7</v>
      </c>
      <c r="T547">
        <v>27</v>
      </c>
      <c r="U547">
        <v>17.3</v>
      </c>
      <c r="V547">
        <v>47.4</v>
      </c>
      <c r="W547">
        <v>2984</v>
      </c>
      <c r="X547">
        <v>64</v>
      </c>
      <c r="Y547">
        <v>88.8</v>
      </c>
      <c r="Z547">
        <v>1</v>
      </c>
      <c r="AA547">
        <v>0</v>
      </c>
      <c r="AB547">
        <v>0</v>
      </c>
      <c r="AC547">
        <v>1</v>
      </c>
    </row>
    <row r="548" spans="1:29">
      <c r="A548">
        <v>1111</v>
      </c>
      <c r="B548" t="s">
        <v>3706</v>
      </c>
      <c r="C548" t="s">
        <v>834</v>
      </c>
      <c r="D548" t="s">
        <v>3707</v>
      </c>
      <c r="E548" t="s">
        <v>3708</v>
      </c>
      <c r="F548" s="42">
        <v>45830</v>
      </c>
      <c r="G548">
        <v>2025</v>
      </c>
      <c r="H548">
        <v>6</v>
      </c>
      <c r="I548">
        <v>25</v>
      </c>
      <c r="J548">
        <v>20.59</v>
      </c>
      <c r="K548">
        <v>78.959999999999994</v>
      </c>
      <c r="L548">
        <v>1380</v>
      </c>
      <c r="M548" s="47">
        <v>16.53</v>
      </c>
      <c r="N548" s="47">
        <v>66.2</v>
      </c>
      <c r="O548" s="47">
        <v>70.8</v>
      </c>
      <c r="P548" s="47">
        <v>99</v>
      </c>
      <c r="Q548" s="47">
        <v>83.6</v>
      </c>
      <c r="R548">
        <v>31.8</v>
      </c>
      <c r="S548">
        <v>4.5</v>
      </c>
      <c r="T548">
        <v>33.5</v>
      </c>
      <c r="U548">
        <v>5.7</v>
      </c>
      <c r="V548">
        <v>51.1</v>
      </c>
      <c r="W548">
        <v>2984</v>
      </c>
      <c r="X548">
        <v>66</v>
      </c>
      <c r="Y548">
        <v>92</v>
      </c>
      <c r="Z548">
        <v>0</v>
      </c>
      <c r="AA548">
        <v>0</v>
      </c>
      <c r="AB548">
        <v>0</v>
      </c>
      <c r="AC548">
        <v>0</v>
      </c>
    </row>
    <row r="549" spans="1:29">
      <c r="A549">
        <v>1112</v>
      </c>
      <c r="B549" t="s">
        <v>3706</v>
      </c>
      <c r="C549" t="s">
        <v>834</v>
      </c>
      <c r="D549" t="s">
        <v>3707</v>
      </c>
      <c r="E549" t="s">
        <v>3708</v>
      </c>
      <c r="F549" s="42">
        <v>45837</v>
      </c>
      <c r="G549">
        <v>2025</v>
      </c>
      <c r="H549">
        <v>6</v>
      </c>
      <c r="I549">
        <v>26</v>
      </c>
      <c r="J549">
        <v>20.59</v>
      </c>
      <c r="K549">
        <v>78.959999999999994</v>
      </c>
      <c r="L549">
        <v>1380</v>
      </c>
      <c r="M549" s="47">
        <v>12.03</v>
      </c>
      <c r="N549" s="47">
        <v>125.1</v>
      </c>
      <c r="O549" s="47">
        <v>84.1</v>
      </c>
      <c r="P549" s="47">
        <v>104</v>
      </c>
      <c r="Q549" s="47">
        <v>77.2</v>
      </c>
      <c r="R549">
        <v>33.5</v>
      </c>
      <c r="S549">
        <v>4.4000000000000004</v>
      </c>
      <c r="T549">
        <v>27.7</v>
      </c>
      <c r="U549">
        <v>0</v>
      </c>
      <c r="V549">
        <v>50.7</v>
      </c>
      <c r="W549">
        <v>2984</v>
      </c>
      <c r="X549">
        <v>73.099999999999994</v>
      </c>
      <c r="Y549">
        <v>85.2</v>
      </c>
      <c r="Z549">
        <v>0</v>
      </c>
      <c r="AA549">
        <v>0</v>
      </c>
      <c r="AB549">
        <v>0</v>
      </c>
      <c r="AC549">
        <v>0</v>
      </c>
    </row>
    <row r="550" spans="1:29">
      <c r="A550">
        <v>1113</v>
      </c>
      <c r="B550" t="s">
        <v>3706</v>
      </c>
      <c r="C550" t="s">
        <v>834</v>
      </c>
      <c r="D550" t="s">
        <v>3707</v>
      </c>
      <c r="E550" t="s">
        <v>3708</v>
      </c>
      <c r="F550" s="42">
        <v>45844</v>
      </c>
      <c r="G550">
        <v>2025</v>
      </c>
      <c r="H550">
        <v>7</v>
      </c>
      <c r="I550">
        <v>27</v>
      </c>
      <c r="J550">
        <v>20.59</v>
      </c>
      <c r="K550">
        <v>78.959999999999994</v>
      </c>
      <c r="L550">
        <v>1380</v>
      </c>
      <c r="M550" s="47">
        <v>13.77</v>
      </c>
      <c r="N550" s="47">
        <v>39.799999999999997</v>
      </c>
      <c r="O550" s="47">
        <v>82.2</v>
      </c>
      <c r="P550" s="47">
        <v>147</v>
      </c>
      <c r="Q550" s="47">
        <v>67</v>
      </c>
      <c r="R550">
        <v>35.1</v>
      </c>
      <c r="S550">
        <v>5.4</v>
      </c>
      <c r="T550">
        <v>20</v>
      </c>
      <c r="U550">
        <v>0</v>
      </c>
      <c r="V550">
        <v>48.9</v>
      </c>
      <c r="W550">
        <v>2988</v>
      </c>
      <c r="X550">
        <v>78.5</v>
      </c>
      <c r="Y550">
        <v>100</v>
      </c>
      <c r="Z550">
        <v>0</v>
      </c>
      <c r="AA550">
        <v>0</v>
      </c>
      <c r="AB550">
        <v>0</v>
      </c>
      <c r="AC550">
        <v>0</v>
      </c>
    </row>
    <row r="551" spans="1:29">
      <c r="A551">
        <v>1114</v>
      </c>
      <c r="B551" t="s">
        <v>3706</v>
      </c>
      <c r="C551" t="s">
        <v>834</v>
      </c>
      <c r="D551" t="s">
        <v>3707</v>
      </c>
      <c r="E551" t="s">
        <v>3708</v>
      </c>
      <c r="F551" s="42">
        <v>45851</v>
      </c>
      <c r="G551">
        <v>2025</v>
      </c>
      <c r="H551">
        <v>7</v>
      </c>
      <c r="I551">
        <v>28</v>
      </c>
      <c r="J551">
        <v>20.59</v>
      </c>
      <c r="K551">
        <v>78.959999999999994</v>
      </c>
      <c r="L551">
        <v>1380</v>
      </c>
      <c r="M551" s="47">
        <v>10.51</v>
      </c>
      <c r="N551" s="47">
        <v>22.6</v>
      </c>
      <c r="O551" s="47">
        <v>120.3</v>
      </c>
      <c r="P551" s="47">
        <v>180</v>
      </c>
      <c r="Q551" s="47">
        <v>81.099999999999994</v>
      </c>
      <c r="R551">
        <v>28</v>
      </c>
      <c r="S551">
        <v>8.1</v>
      </c>
      <c r="T551">
        <v>27</v>
      </c>
      <c r="U551">
        <v>0</v>
      </c>
      <c r="V551">
        <v>49.2</v>
      </c>
      <c r="W551">
        <v>2988</v>
      </c>
      <c r="X551">
        <v>74.599999999999994</v>
      </c>
      <c r="Y551">
        <v>85.2</v>
      </c>
      <c r="Z551">
        <v>0</v>
      </c>
      <c r="AA551">
        <v>0</v>
      </c>
      <c r="AB551">
        <v>0</v>
      </c>
      <c r="AC551">
        <v>0</v>
      </c>
    </row>
    <row r="552" spans="1:29">
      <c r="A552">
        <v>1115</v>
      </c>
      <c r="B552" t="s">
        <v>3706</v>
      </c>
      <c r="C552" t="s">
        <v>834</v>
      </c>
      <c r="D552" t="s">
        <v>3707</v>
      </c>
      <c r="E552" t="s">
        <v>3708</v>
      </c>
      <c r="F552" s="42">
        <v>45858</v>
      </c>
      <c r="G552">
        <v>2025</v>
      </c>
      <c r="H552">
        <v>7</v>
      </c>
      <c r="I552">
        <v>29</v>
      </c>
      <c r="J552">
        <v>20.59</v>
      </c>
      <c r="K552">
        <v>78.959999999999994</v>
      </c>
      <c r="L552">
        <v>1380</v>
      </c>
      <c r="M552" s="47">
        <v>9.9499999999999993</v>
      </c>
      <c r="N552" s="47">
        <v>54.9</v>
      </c>
      <c r="O552" s="47">
        <v>57.2</v>
      </c>
      <c r="P552" s="47">
        <v>114</v>
      </c>
      <c r="Q552" s="47">
        <v>57.8</v>
      </c>
      <c r="R552">
        <v>35.9</v>
      </c>
      <c r="S552">
        <v>5.0999999999999996</v>
      </c>
      <c r="T552">
        <v>27.9</v>
      </c>
      <c r="U552">
        <v>0</v>
      </c>
      <c r="V552">
        <v>51.8</v>
      </c>
      <c r="W552">
        <v>2988</v>
      </c>
      <c r="X552">
        <v>71</v>
      </c>
      <c r="Y552">
        <v>93.2</v>
      </c>
      <c r="Z552">
        <v>0</v>
      </c>
      <c r="AA552">
        <v>0</v>
      </c>
      <c r="AB552">
        <v>0</v>
      </c>
      <c r="AC552">
        <v>0</v>
      </c>
    </row>
    <row r="553" spans="1:29">
      <c r="A553">
        <v>1116</v>
      </c>
      <c r="B553" t="s">
        <v>3706</v>
      </c>
      <c r="C553" t="s">
        <v>834</v>
      </c>
      <c r="D553" t="s">
        <v>3707</v>
      </c>
      <c r="E553" t="s">
        <v>3708</v>
      </c>
      <c r="F553" s="42">
        <v>45865</v>
      </c>
      <c r="G553">
        <v>2025</v>
      </c>
      <c r="H553">
        <v>7</v>
      </c>
      <c r="I553">
        <v>30</v>
      </c>
      <c r="J553">
        <v>20.59</v>
      </c>
      <c r="K553">
        <v>78.959999999999994</v>
      </c>
      <c r="L553">
        <v>1380</v>
      </c>
      <c r="M553" s="47">
        <v>11.01</v>
      </c>
      <c r="N553" s="47">
        <v>48.6</v>
      </c>
      <c r="O553" s="47">
        <v>70.400000000000006</v>
      </c>
      <c r="P553" s="47">
        <v>113</v>
      </c>
      <c r="Q553" s="47">
        <v>82</v>
      </c>
      <c r="R553">
        <v>38.200000000000003</v>
      </c>
      <c r="S553">
        <v>5.9</v>
      </c>
      <c r="T553">
        <v>21.2</v>
      </c>
      <c r="U553">
        <v>0</v>
      </c>
      <c r="V553">
        <v>48.8</v>
      </c>
      <c r="W553">
        <v>2988</v>
      </c>
      <c r="X553">
        <v>75.2</v>
      </c>
      <c r="Y553">
        <v>81</v>
      </c>
      <c r="Z553">
        <v>0</v>
      </c>
      <c r="AA553">
        <v>0</v>
      </c>
      <c r="AB553">
        <v>0</v>
      </c>
      <c r="AC553">
        <v>0</v>
      </c>
    </row>
    <row r="554" spans="1:29">
      <c r="A554">
        <v>1117</v>
      </c>
      <c r="B554" t="s">
        <v>3706</v>
      </c>
      <c r="C554" t="s">
        <v>834</v>
      </c>
      <c r="D554" t="s">
        <v>3707</v>
      </c>
      <c r="E554" t="s">
        <v>3708</v>
      </c>
      <c r="F554" s="42">
        <v>45872</v>
      </c>
      <c r="G554">
        <v>2025</v>
      </c>
      <c r="H554">
        <v>8</v>
      </c>
      <c r="I554">
        <v>31</v>
      </c>
      <c r="J554">
        <v>20.59</v>
      </c>
      <c r="K554">
        <v>78.959999999999994</v>
      </c>
      <c r="L554">
        <v>1380</v>
      </c>
      <c r="M554" s="47">
        <v>8.16</v>
      </c>
      <c r="N554" s="47">
        <v>59.8</v>
      </c>
      <c r="O554" s="47">
        <v>111.5</v>
      </c>
      <c r="P554" s="47">
        <v>131</v>
      </c>
      <c r="Q554" s="47">
        <v>83.6</v>
      </c>
      <c r="R554">
        <v>19.7</v>
      </c>
      <c r="S554">
        <v>7.2</v>
      </c>
      <c r="T554">
        <v>22.3</v>
      </c>
      <c r="U554">
        <v>0</v>
      </c>
      <c r="V554">
        <v>53.4</v>
      </c>
      <c r="W554">
        <v>2992</v>
      </c>
      <c r="X554">
        <v>65.900000000000006</v>
      </c>
      <c r="Y554">
        <v>87.1</v>
      </c>
      <c r="Z554">
        <v>0</v>
      </c>
      <c r="AA554">
        <v>0</v>
      </c>
      <c r="AB554">
        <v>0</v>
      </c>
      <c r="AC554">
        <v>0</v>
      </c>
    </row>
    <row r="555" spans="1:29">
      <c r="A555">
        <v>1118</v>
      </c>
      <c r="B555" t="s">
        <v>3706</v>
      </c>
      <c r="C555" t="s">
        <v>834</v>
      </c>
      <c r="D555" t="s">
        <v>3707</v>
      </c>
      <c r="E555" t="s">
        <v>3708</v>
      </c>
      <c r="F555" s="42">
        <v>45879</v>
      </c>
      <c r="G555">
        <v>2025</v>
      </c>
      <c r="H555">
        <v>8</v>
      </c>
      <c r="I555">
        <v>32</v>
      </c>
      <c r="J555">
        <v>20.59</v>
      </c>
      <c r="K555">
        <v>78.959999999999994</v>
      </c>
      <c r="L555">
        <v>1380</v>
      </c>
      <c r="M555" s="47">
        <v>8.2200000000000006</v>
      </c>
      <c r="N555" s="47">
        <v>90.3</v>
      </c>
      <c r="O555" s="47">
        <v>99.5</v>
      </c>
      <c r="P555" s="47">
        <v>161</v>
      </c>
      <c r="Q555" s="47">
        <v>86.7</v>
      </c>
      <c r="R555">
        <v>25.5</v>
      </c>
      <c r="S555">
        <v>9.4</v>
      </c>
      <c r="T555">
        <v>17.899999999999999</v>
      </c>
      <c r="U555">
        <v>0</v>
      </c>
      <c r="V555">
        <v>55.4</v>
      </c>
      <c r="W555">
        <v>2992</v>
      </c>
      <c r="X555">
        <v>62.4</v>
      </c>
      <c r="Y555">
        <v>93</v>
      </c>
      <c r="Z555">
        <v>0</v>
      </c>
      <c r="AA555">
        <v>0</v>
      </c>
      <c r="AB555">
        <v>0</v>
      </c>
      <c r="AC555">
        <v>0</v>
      </c>
    </row>
    <row r="556" spans="1:29">
      <c r="A556">
        <v>1119</v>
      </c>
      <c r="B556" t="s">
        <v>3706</v>
      </c>
      <c r="C556" t="s">
        <v>834</v>
      </c>
      <c r="D556" t="s">
        <v>3707</v>
      </c>
      <c r="E556" t="s">
        <v>3708</v>
      </c>
      <c r="F556" s="42">
        <v>45886</v>
      </c>
      <c r="G556">
        <v>2025</v>
      </c>
      <c r="H556">
        <v>8</v>
      </c>
      <c r="I556">
        <v>33</v>
      </c>
      <c r="J556">
        <v>20.59</v>
      </c>
      <c r="K556">
        <v>78.959999999999994</v>
      </c>
      <c r="L556">
        <v>1380</v>
      </c>
      <c r="M556" s="47">
        <v>6.69</v>
      </c>
      <c r="N556" s="47">
        <v>69.599999999999994</v>
      </c>
      <c r="O556" s="47">
        <v>97.8</v>
      </c>
      <c r="P556" s="47">
        <v>174</v>
      </c>
      <c r="Q556" s="47">
        <v>81.3</v>
      </c>
      <c r="R556">
        <v>28.8</v>
      </c>
      <c r="S556">
        <v>3.4</v>
      </c>
      <c r="T556">
        <v>20.399999999999999</v>
      </c>
      <c r="U556">
        <v>0</v>
      </c>
      <c r="V556">
        <v>47.9</v>
      </c>
      <c r="W556">
        <v>2992</v>
      </c>
      <c r="X556">
        <v>68.2</v>
      </c>
      <c r="Y556">
        <v>87.5</v>
      </c>
      <c r="Z556">
        <v>0</v>
      </c>
      <c r="AA556">
        <v>0</v>
      </c>
      <c r="AB556">
        <v>0</v>
      </c>
      <c r="AC556">
        <v>0</v>
      </c>
    </row>
    <row r="557" spans="1:29">
      <c r="A557">
        <v>1120</v>
      </c>
      <c r="B557" t="s">
        <v>3706</v>
      </c>
      <c r="C557" t="s">
        <v>834</v>
      </c>
      <c r="D557" t="s">
        <v>3707</v>
      </c>
      <c r="E557" t="s">
        <v>3708</v>
      </c>
      <c r="F557" s="42">
        <v>45893</v>
      </c>
      <c r="G557">
        <v>2025</v>
      </c>
      <c r="H557">
        <v>8</v>
      </c>
      <c r="I557">
        <v>34</v>
      </c>
      <c r="J557">
        <v>20.59</v>
      </c>
      <c r="K557">
        <v>78.959999999999994</v>
      </c>
      <c r="L557">
        <v>1380</v>
      </c>
      <c r="M557" s="47">
        <v>10.69</v>
      </c>
      <c r="N557" s="47">
        <v>52.6</v>
      </c>
      <c r="O557" s="47">
        <v>124.3</v>
      </c>
      <c r="P557" s="47">
        <v>196</v>
      </c>
      <c r="Q557" s="47">
        <v>86.7</v>
      </c>
      <c r="R557">
        <v>27.3</v>
      </c>
      <c r="S557">
        <v>6.4</v>
      </c>
      <c r="T557">
        <v>26.4</v>
      </c>
      <c r="U557">
        <v>0</v>
      </c>
      <c r="V557">
        <v>46.4</v>
      </c>
      <c r="W557">
        <v>2992</v>
      </c>
      <c r="X557">
        <v>62.2</v>
      </c>
      <c r="Y557">
        <v>87.6</v>
      </c>
      <c r="Z557">
        <v>0</v>
      </c>
      <c r="AA557">
        <v>0</v>
      </c>
      <c r="AB557">
        <v>0</v>
      </c>
      <c r="AC557">
        <v>0</v>
      </c>
    </row>
    <row r="558" spans="1:29">
      <c r="A558">
        <v>1121</v>
      </c>
      <c r="B558" t="s">
        <v>3706</v>
      </c>
      <c r="C558" t="s">
        <v>834</v>
      </c>
      <c r="D558" t="s">
        <v>3707</v>
      </c>
      <c r="E558" t="s">
        <v>3708</v>
      </c>
      <c r="F558" s="42">
        <v>45900</v>
      </c>
      <c r="G558">
        <v>2025</v>
      </c>
      <c r="H558">
        <v>8</v>
      </c>
      <c r="I558">
        <v>35</v>
      </c>
      <c r="J558">
        <v>20.59</v>
      </c>
      <c r="K558">
        <v>78.959999999999994</v>
      </c>
      <c r="L558">
        <v>1380</v>
      </c>
      <c r="M558" s="47">
        <v>4.62</v>
      </c>
      <c r="N558" s="47">
        <v>56.2</v>
      </c>
      <c r="O558" s="47">
        <v>153.30000000000001</v>
      </c>
      <c r="P558" s="47">
        <v>222</v>
      </c>
      <c r="Q558" s="47">
        <v>103.7</v>
      </c>
      <c r="R558">
        <v>32.700000000000003</v>
      </c>
      <c r="S558">
        <v>8.9</v>
      </c>
      <c r="T558">
        <v>27.9</v>
      </c>
      <c r="U558">
        <v>0</v>
      </c>
      <c r="V558">
        <v>48.2</v>
      </c>
      <c r="W558">
        <v>2992</v>
      </c>
      <c r="X558">
        <v>61.4</v>
      </c>
      <c r="Y558">
        <v>91.5</v>
      </c>
      <c r="Z558">
        <v>0</v>
      </c>
      <c r="AA558">
        <v>0</v>
      </c>
      <c r="AB558">
        <v>0</v>
      </c>
      <c r="AC558">
        <v>0</v>
      </c>
    </row>
    <row r="559" spans="1:29">
      <c r="A559">
        <v>1122</v>
      </c>
      <c r="B559" t="s">
        <v>3706</v>
      </c>
      <c r="C559" t="s">
        <v>834</v>
      </c>
      <c r="D559" t="s">
        <v>3707</v>
      </c>
      <c r="E559" t="s">
        <v>3708</v>
      </c>
      <c r="F559" s="42">
        <v>45907</v>
      </c>
      <c r="G559">
        <v>2025</v>
      </c>
      <c r="H559">
        <v>9</v>
      </c>
      <c r="I559">
        <v>36</v>
      </c>
      <c r="J559">
        <v>20.59</v>
      </c>
      <c r="K559">
        <v>78.959999999999994</v>
      </c>
      <c r="L559">
        <v>1380</v>
      </c>
      <c r="M559" s="47">
        <v>3.56</v>
      </c>
      <c r="N559" s="47">
        <v>48.1</v>
      </c>
      <c r="O559" s="47">
        <v>148.1</v>
      </c>
      <c r="P559" s="47">
        <v>216</v>
      </c>
      <c r="Q559" s="47">
        <v>100.3</v>
      </c>
      <c r="R559">
        <v>27.4</v>
      </c>
      <c r="S559">
        <v>1.1000000000000001</v>
      </c>
      <c r="T559">
        <v>28.7</v>
      </c>
      <c r="U559">
        <v>0</v>
      </c>
      <c r="V559">
        <v>52.5</v>
      </c>
      <c r="W559">
        <v>2996</v>
      </c>
      <c r="X559">
        <v>70.099999999999994</v>
      </c>
      <c r="Y559">
        <v>88.2</v>
      </c>
      <c r="Z559">
        <v>0</v>
      </c>
      <c r="AA559">
        <v>0</v>
      </c>
      <c r="AB559">
        <v>0</v>
      </c>
      <c r="AC559">
        <v>0</v>
      </c>
    </row>
    <row r="560" spans="1:29">
      <c r="A560">
        <v>1123</v>
      </c>
      <c r="B560" t="s">
        <v>3706</v>
      </c>
      <c r="C560" t="s">
        <v>834</v>
      </c>
      <c r="D560" t="s">
        <v>3707</v>
      </c>
      <c r="E560" t="s">
        <v>3708</v>
      </c>
      <c r="F560" s="42">
        <v>45914</v>
      </c>
      <c r="G560">
        <v>2025</v>
      </c>
      <c r="H560">
        <v>9</v>
      </c>
      <c r="I560">
        <v>37</v>
      </c>
      <c r="J560">
        <v>20.59</v>
      </c>
      <c r="K560">
        <v>78.959999999999994</v>
      </c>
      <c r="L560">
        <v>1380</v>
      </c>
      <c r="M560" s="47">
        <v>3.07</v>
      </c>
      <c r="N560" s="47">
        <v>16.5</v>
      </c>
      <c r="O560" s="47">
        <v>103.9</v>
      </c>
      <c r="P560" s="47">
        <v>136</v>
      </c>
      <c r="Q560" s="47">
        <v>81</v>
      </c>
      <c r="R560">
        <v>28.1</v>
      </c>
      <c r="S560">
        <v>9</v>
      </c>
      <c r="T560">
        <v>22.3</v>
      </c>
      <c r="U560">
        <v>0</v>
      </c>
      <c r="V560">
        <v>58</v>
      </c>
      <c r="W560">
        <v>2996</v>
      </c>
      <c r="X560">
        <v>78.400000000000006</v>
      </c>
      <c r="Y560">
        <v>92.3</v>
      </c>
      <c r="Z560">
        <v>0</v>
      </c>
      <c r="AA560">
        <v>0</v>
      </c>
      <c r="AB560">
        <v>0</v>
      </c>
      <c r="AC560">
        <v>0</v>
      </c>
    </row>
    <row r="561" spans="1:29">
      <c r="A561">
        <v>1124</v>
      </c>
      <c r="B561" t="s">
        <v>3706</v>
      </c>
      <c r="C561" t="s">
        <v>834</v>
      </c>
      <c r="D561" t="s">
        <v>3707</v>
      </c>
      <c r="E561" t="s">
        <v>3708</v>
      </c>
      <c r="F561" s="42">
        <v>45921</v>
      </c>
      <c r="G561">
        <v>2025</v>
      </c>
      <c r="H561">
        <v>9</v>
      </c>
      <c r="I561">
        <v>38</v>
      </c>
      <c r="J561">
        <v>20.59</v>
      </c>
      <c r="K561">
        <v>78.959999999999994</v>
      </c>
      <c r="L561">
        <v>1380</v>
      </c>
      <c r="M561" s="47">
        <v>1.1299999999999999</v>
      </c>
      <c r="N561" s="47">
        <v>55.1</v>
      </c>
      <c r="O561" s="47">
        <v>109.7</v>
      </c>
      <c r="P561" s="47">
        <v>159</v>
      </c>
      <c r="Q561" s="47">
        <v>95.4</v>
      </c>
      <c r="R561">
        <v>33.9</v>
      </c>
      <c r="S561">
        <v>0</v>
      </c>
      <c r="T561">
        <v>20.7</v>
      </c>
      <c r="U561">
        <v>0</v>
      </c>
      <c r="V561">
        <v>48.7</v>
      </c>
      <c r="W561">
        <v>2996</v>
      </c>
      <c r="X561">
        <v>69.400000000000006</v>
      </c>
      <c r="Y561">
        <v>94.7</v>
      </c>
      <c r="Z561">
        <v>0</v>
      </c>
      <c r="AA561">
        <v>0</v>
      </c>
      <c r="AB561">
        <v>0</v>
      </c>
      <c r="AC561">
        <v>0</v>
      </c>
    </row>
    <row r="562" spans="1:29">
      <c r="A562">
        <v>1125</v>
      </c>
      <c r="B562" t="s">
        <v>3706</v>
      </c>
      <c r="C562" t="s">
        <v>834</v>
      </c>
      <c r="D562" t="s">
        <v>3707</v>
      </c>
      <c r="E562" t="s">
        <v>3708</v>
      </c>
      <c r="F562" s="42">
        <v>45928</v>
      </c>
      <c r="G562">
        <v>2025</v>
      </c>
      <c r="H562">
        <v>9</v>
      </c>
      <c r="I562">
        <v>39</v>
      </c>
      <c r="J562">
        <v>20.59</v>
      </c>
      <c r="K562">
        <v>78.959999999999994</v>
      </c>
      <c r="L562">
        <v>1380</v>
      </c>
      <c r="M562" s="47">
        <v>4.3600000000000003</v>
      </c>
      <c r="N562" s="47">
        <v>62.9</v>
      </c>
      <c r="O562" s="47">
        <v>138.19999999999999</v>
      </c>
      <c r="P562" s="47">
        <v>207</v>
      </c>
      <c r="Q562" s="47">
        <v>107.3</v>
      </c>
      <c r="R562">
        <v>25.9</v>
      </c>
      <c r="S562">
        <v>0.8</v>
      </c>
      <c r="T562">
        <v>29.1</v>
      </c>
      <c r="U562">
        <v>0</v>
      </c>
      <c r="V562">
        <v>45.1</v>
      </c>
      <c r="W562">
        <v>2996</v>
      </c>
      <c r="X562">
        <v>67.099999999999994</v>
      </c>
      <c r="Y562">
        <v>90.3</v>
      </c>
      <c r="Z562">
        <v>0</v>
      </c>
      <c r="AA562">
        <v>0</v>
      </c>
      <c r="AB562">
        <v>0</v>
      </c>
      <c r="AC562">
        <v>0</v>
      </c>
    </row>
    <row r="563" spans="1:29">
      <c r="A563">
        <v>1126</v>
      </c>
      <c r="B563" t="s">
        <v>3706</v>
      </c>
      <c r="C563" t="s">
        <v>834</v>
      </c>
      <c r="D563" t="s">
        <v>3707</v>
      </c>
      <c r="E563" t="s">
        <v>3708</v>
      </c>
      <c r="F563" s="42">
        <v>45935</v>
      </c>
      <c r="G563">
        <v>2025</v>
      </c>
      <c r="H563">
        <v>10</v>
      </c>
      <c r="I563">
        <v>40</v>
      </c>
      <c r="J563">
        <v>20.59</v>
      </c>
      <c r="K563">
        <v>78.959999999999994</v>
      </c>
      <c r="L563">
        <v>1380</v>
      </c>
      <c r="M563" s="47">
        <v>1.39</v>
      </c>
      <c r="N563" s="47">
        <v>53.1</v>
      </c>
      <c r="O563" s="47">
        <v>144.19999999999999</v>
      </c>
      <c r="P563" s="47">
        <v>230</v>
      </c>
      <c r="Q563" s="47">
        <v>99.6</v>
      </c>
      <c r="R563">
        <v>37.700000000000003</v>
      </c>
      <c r="S563">
        <v>6.5</v>
      </c>
      <c r="T563">
        <v>23.3</v>
      </c>
      <c r="U563">
        <v>0</v>
      </c>
      <c r="V563">
        <v>46.2</v>
      </c>
      <c r="W563">
        <v>3000</v>
      </c>
      <c r="X563">
        <v>74.400000000000006</v>
      </c>
      <c r="Y563">
        <v>89.9</v>
      </c>
      <c r="Z563">
        <v>0</v>
      </c>
      <c r="AA563">
        <v>0</v>
      </c>
      <c r="AB563">
        <v>0</v>
      </c>
      <c r="AC563">
        <v>0</v>
      </c>
    </row>
    <row r="564" spans="1:29">
      <c r="A564">
        <v>1127</v>
      </c>
      <c r="B564" t="s">
        <v>3706</v>
      </c>
      <c r="C564" t="s">
        <v>834</v>
      </c>
      <c r="D564" t="s">
        <v>3707</v>
      </c>
      <c r="E564" t="s">
        <v>3708</v>
      </c>
      <c r="F564" s="42">
        <v>45942</v>
      </c>
      <c r="G564">
        <v>2025</v>
      </c>
      <c r="H564">
        <v>10</v>
      </c>
      <c r="I564">
        <v>41</v>
      </c>
      <c r="J564">
        <v>20.59</v>
      </c>
      <c r="K564">
        <v>78.959999999999994</v>
      </c>
      <c r="L564">
        <v>1380</v>
      </c>
      <c r="M564" s="47">
        <v>1.44</v>
      </c>
      <c r="N564" s="47">
        <v>55.1</v>
      </c>
      <c r="O564" s="47">
        <v>124.5</v>
      </c>
      <c r="P564" s="47">
        <v>200</v>
      </c>
      <c r="Q564" s="47">
        <v>78.3</v>
      </c>
      <c r="R564">
        <v>23.8</v>
      </c>
      <c r="S564">
        <v>6.5</v>
      </c>
      <c r="T564">
        <v>31</v>
      </c>
      <c r="U564">
        <v>0</v>
      </c>
      <c r="V564">
        <v>46.5</v>
      </c>
      <c r="W564">
        <v>3000</v>
      </c>
      <c r="X564">
        <v>62.6</v>
      </c>
      <c r="Y564">
        <v>91.2</v>
      </c>
      <c r="Z564">
        <v>0</v>
      </c>
      <c r="AA564">
        <v>0</v>
      </c>
      <c r="AB564">
        <v>0</v>
      </c>
      <c r="AC564">
        <v>0</v>
      </c>
    </row>
    <row r="565" spans="1:29">
      <c r="A565">
        <v>1128</v>
      </c>
      <c r="B565" t="s">
        <v>3706</v>
      </c>
      <c r="C565" t="s">
        <v>834</v>
      </c>
      <c r="D565" t="s">
        <v>3707</v>
      </c>
      <c r="E565" t="s">
        <v>3708</v>
      </c>
      <c r="F565" s="42">
        <v>45949</v>
      </c>
      <c r="G565">
        <v>2025</v>
      </c>
      <c r="H565">
        <v>10</v>
      </c>
      <c r="I565">
        <v>42</v>
      </c>
      <c r="J565">
        <v>20.59</v>
      </c>
      <c r="K565">
        <v>78.959999999999994</v>
      </c>
      <c r="L565">
        <v>1380</v>
      </c>
      <c r="M565" s="47">
        <v>2.17</v>
      </c>
      <c r="N565" s="47">
        <v>46.8</v>
      </c>
      <c r="O565" s="47">
        <v>108.2</v>
      </c>
      <c r="P565" s="47">
        <v>169</v>
      </c>
      <c r="Q565" s="47">
        <v>74.5</v>
      </c>
      <c r="R565">
        <v>31.5</v>
      </c>
      <c r="S565">
        <v>3.5</v>
      </c>
      <c r="T565">
        <v>23.8</v>
      </c>
      <c r="U565">
        <v>0</v>
      </c>
      <c r="V565">
        <v>51.7</v>
      </c>
      <c r="W565">
        <v>3000</v>
      </c>
      <c r="X565">
        <v>75.3</v>
      </c>
      <c r="Y565">
        <v>91.4</v>
      </c>
      <c r="Z565">
        <v>0</v>
      </c>
      <c r="AA565">
        <v>0</v>
      </c>
      <c r="AB565">
        <v>0</v>
      </c>
      <c r="AC565">
        <v>0</v>
      </c>
    </row>
  </sheetData>
  <mergeCells count="3">
    <mergeCell ref="AO28:AQ28"/>
    <mergeCell ref="AO34:AP34"/>
    <mergeCell ref="AO50:AU50"/>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003B2-7FE6-4FE5-A2EE-B05C78BC1511}">
  <dimension ref="A1:B13"/>
  <sheetViews>
    <sheetView workbookViewId="0">
      <selection activeCell="B2" sqref="B2"/>
    </sheetView>
  </sheetViews>
  <sheetFormatPr defaultRowHeight="14.4"/>
  <sheetData>
    <row r="1" spans="1:2">
      <c r="A1" s="173" t="s">
        <v>4115</v>
      </c>
      <c r="B1" s="173" t="s">
        <v>981</v>
      </c>
    </row>
    <row r="2" spans="1:2">
      <c r="A2" t="s">
        <v>68</v>
      </c>
      <c r="B2">
        <v>50</v>
      </c>
    </row>
    <row r="3" spans="1:2">
      <c r="A3" t="s">
        <v>69</v>
      </c>
      <c r="B3">
        <v>56</v>
      </c>
    </row>
    <row r="4" spans="1:2">
      <c r="A4" t="s">
        <v>70</v>
      </c>
      <c r="B4">
        <v>54</v>
      </c>
    </row>
    <row r="5" spans="1:2">
      <c r="A5" t="s">
        <v>71</v>
      </c>
      <c r="B5">
        <v>58</v>
      </c>
    </row>
    <row r="6" spans="1:2">
      <c r="A6" t="s">
        <v>59</v>
      </c>
      <c r="B6">
        <v>60</v>
      </c>
    </row>
    <row r="7" spans="1:2">
      <c r="A7" t="s">
        <v>72</v>
      </c>
      <c r="B7">
        <v>80</v>
      </c>
    </row>
    <row r="8" spans="1:2">
      <c r="A8" t="s">
        <v>73</v>
      </c>
      <c r="B8">
        <v>85</v>
      </c>
    </row>
    <row r="9" spans="1:2">
      <c r="A9" t="s">
        <v>74</v>
      </c>
      <c r="B9">
        <v>90</v>
      </c>
    </row>
    <row r="10" spans="1:2">
      <c r="A10" t="s">
        <v>75</v>
      </c>
      <c r="B10">
        <v>95</v>
      </c>
    </row>
    <row r="11" spans="1:2">
      <c r="A11" t="s">
        <v>76</v>
      </c>
      <c r="B11">
        <v>100</v>
      </c>
    </row>
    <row r="12" spans="1:2">
      <c r="A12" t="s">
        <v>77</v>
      </c>
      <c r="B12">
        <v>100</v>
      </c>
    </row>
    <row r="13" spans="1:2">
      <c r="A13" t="s">
        <v>78</v>
      </c>
      <c r="B13">
        <v>105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BFD60-60EE-4016-8040-A91A65C2E499}">
  <dimension ref="A1"/>
  <sheetViews>
    <sheetView topLeftCell="A24" workbookViewId="0"/>
  </sheetViews>
  <sheetFormatPr defaultRowHeight="14.4"/>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2CFE6-5DAD-43B8-A24E-8B799CE163E1}">
  <dimension ref="A1:G101"/>
  <sheetViews>
    <sheetView topLeftCell="D1" workbookViewId="0">
      <selection activeCell="E9" sqref="E9"/>
    </sheetView>
  </sheetViews>
  <sheetFormatPr defaultRowHeight="14.4"/>
  <cols>
    <col min="1" max="1" width="10" bestFit="1" customWidth="1"/>
    <col min="2" max="2" width="14.77734375" bestFit="1" customWidth="1"/>
    <col min="3" max="3" width="18.44140625" bestFit="1" customWidth="1"/>
    <col min="4" max="4" width="15.109375" bestFit="1" customWidth="1"/>
    <col min="5" max="5" width="45.77734375" bestFit="1" customWidth="1"/>
    <col min="6" max="6" width="20.6640625" bestFit="1" customWidth="1"/>
    <col min="7" max="7" width="22.33203125" bestFit="1" customWidth="1"/>
  </cols>
  <sheetData>
    <row r="1" spans="1:7">
      <c r="A1" t="s">
        <v>3761</v>
      </c>
      <c r="B1" t="s">
        <v>951</v>
      </c>
      <c r="C1" t="s">
        <v>956</v>
      </c>
      <c r="D1" t="s">
        <v>3762</v>
      </c>
      <c r="E1" t="s">
        <v>3763</v>
      </c>
      <c r="F1" t="s">
        <v>3764</v>
      </c>
      <c r="G1" t="s">
        <v>3765</v>
      </c>
    </row>
    <row r="2" spans="1:7">
      <c r="A2" t="s">
        <v>3766</v>
      </c>
      <c r="B2" t="s">
        <v>3767</v>
      </c>
      <c r="C2" t="s">
        <v>890</v>
      </c>
      <c r="D2">
        <v>782</v>
      </c>
      <c r="E2" t="s">
        <v>3768</v>
      </c>
      <c r="F2" t="s">
        <v>1187</v>
      </c>
      <c r="G2" t="s">
        <v>3769</v>
      </c>
    </row>
    <row r="3" spans="1:7">
      <c r="A3" t="s">
        <v>3770</v>
      </c>
      <c r="B3" t="s">
        <v>3706</v>
      </c>
      <c r="C3" t="s">
        <v>834</v>
      </c>
      <c r="D3">
        <v>781</v>
      </c>
      <c r="E3" t="s">
        <v>3771</v>
      </c>
      <c r="F3" t="s">
        <v>3772</v>
      </c>
      <c r="G3" t="s">
        <v>3773</v>
      </c>
    </row>
    <row r="4" spans="1:7">
      <c r="A4" t="s">
        <v>3774</v>
      </c>
      <c r="B4" t="s">
        <v>3775</v>
      </c>
      <c r="C4" t="s">
        <v>740</v>
      </c>
      <c r="D4">
        <v>764</v>
      </c>
      <c r="E4" t="s">
        <v>3776</v>
      </c>
      <c r="F4" t="s">
        <v>3772</v>
      </c>
      <c r="G4" t="s">
        <v>3777</v>
      </c>
    </row>
    <row r="5" spans="1:7">
      <c r="A5" t="s">
        <v>3778</v>
      </c>
      <c r="B5" t="s">
        <v>3706</v>
      </c>
      <c r="C5" t="s">
        <v>834</v>
      </c>
      <c r="D5">
        <v>745</v>
      </c>
      <c r="E5" t="s">
        <v>3779</v>
      </c>
      <c r="F5" t="s">
        <v>3780</v>
      </c>
      <c r="G5" t="s">
        <v>3781</v>
      </c>
    </row>
    <row r="6" spans="1:7">
      <c r="A6" t="s">
        <v>3782</v>
      </c>
      <c r="B6" t="s">
        <v>3706</v>
      </c>
      <c r="C6" t="s">
        <v>834</v>
      </c>
      <c r="D6">
        <v>725</v>
      </c>
      <c r="E6" t="s">
        <v>3783</v>
      </c>
      <c r="F6" t="s">
        <v>3780</v>
      </c>
      <c r="G6" t="s">
        <v>3784</v>
      </c>
    </row>
    <row r="7" spans="1:7">
      <c r="A7" t="s">
        <v>3785</v>
      </c>
      <c r="B7" t="s">
        <v>3786</v>
      </c>
      <c r="C7" t="s">
        <v>899</v>
      </c>
      <c r="D7">
        <v>722</v>
      </c>
      <c r="E7" t="s">
        <v>3787</v>
      </c>
      <c r="F7" t="s">
        <v>3772</v>
      </c>
      <c r="G7" t="s">
        <v>3788</v>
      </c>
    </row>
    <row r="8" spans="1:7">
      <c r="A8" t="s">
        <v>3789</v>
      </c>
      <c r="B8" t="s">
        <v>3790</v>
      </c>
      <c r="C8" t="s">
        <v>838</v>
      </c>
      <c r="D8">
        <v>708</v>
      </c>
      <c r="E8" t="s">
        <v>3791</v>
      </c>
      <c r="F8" t="s">
        <v>3772</v>
      </c>
      <c r="G8" t="s">
        <v>3792</v>
      </c>
    </row>
    <row r="9" spans="1:7">
      <c r="A9" t="s">
        <v>3793</v>
      </c>
      <c r="B9" t="s">
        <v>3706</v>
      </c>
      <c r="C9" t="s">
        <v>834</v>
      </c>
      <c r="D9">
        <v>700</v>
      </c>
      <c r="E9" t="s">
        <v>3794</v>
      </c>
      <c r="F9" t="s">
        <v>3772</v>
      </c>
      <c r="G9" t="s">
        <v>3795</v>
      </c>
    </row>
    <row r="10" spans="1:7">
      <c r="A10" t="s">
        <v>3796</v>
      </c>
      <c r="B10" t="s">
        <v>3797</v>
      </c>
      <c r="C10" t="s">
        <v>942</v>
      </c>
      <c r="D10">
        <v>690</v>
      </c>
      <c r="E10" t="s">
        <v>3798</v>
      </c>
      <c r="F10" t="s">
        <v>1164</v>
      </c>
      <c r="G10" t="s">
        <v>3799</v>
      </c>
    </row>
    <row r="11" spans="1:7">
      <c r="A11" t="s">
        <v>1194</v>
      </c>
      <c r="B11" t="s">
        <v>3800</v>
      </c>
      <c r="C11" t="s">
        <v>3801</v>
      </c>
      <c r="D11">
        <v>689</v>
      </c>
      <c r="E11" t="s">
        <v>3802</v>
      </c>
      <c r="F11" t="s">
        <v>3780</v>
      </c>
      <c r="G11" t="s">
        <v>3803</v>
      </c>
    </row>
    <row r="12" spans="1:7">
      <c r="A12" t="s">
        <v>3804</v>
      </c>
      <c r="B12" t="s">
        <v>3805</v>
      </c>
      <c r="C12" t="s">
        <v>752</v>
      </c>
      <c r="D12">
        <v>653</v>
      </c>
      <c r="E12" t="s">
        <v>3806</v>
      </c>
      <c r="F12" t="s">
        <v>3780</v>
      </c>
      <c r="G12" t="s">
        <v>3807</v>
      </c>
    </row>
    <row r="13" spans="1:7">
      <c r="A13" t="s">
        <v>3808</v>
      </c>
      <c r="B13" t="s">
        <v>3809</v>
      </c>
      <c r="C13" t="s">
        <v>938</v>
      </c>
      <c r="D13">
        <v>642</v>
      </c>
      <c r="E13" t="s">
        <v>3810</v>
      </c>
      <c r="F13" t="s">
        <v>1164</v>
      </c>
      <c r="G13" t="s">
        <v>3811</v>
      </c>
    </row>
    <row r="14" spans="1:7">
      <c r="A14" t="s">
        <v>3812</v>
      </c>
      <c r="B14" t="s">
        <v>3767</v>
      </c>
      <c r="C14" t="s">
        <v>890</v>
      </c>
      <c r="D14">
        <v>640</v>
      </c>
      <c r="E14" t="s">
        <v>3813</v>
      </c>
      <c r="F14" t="s">
        <v>3772</v>
      </c>
      <c r="G14" t="s">
        <v>3814</v>
      </c>
    </row>
    <row r="15" spans="1:7">
      <c r="A15" t="s">
        <v>3815</v>
      </c>
      <c r="B15" t="s">
        <v>3797</v>
      </c>
      <c r="C15" t="s">
        <v>942</v>
      </c>
      <c r="D15">
        <v>639</v>
      </c>
      <c r="E15" t="s">
        <v>3816</v>
      </c>
      <c r="F15" t="s">
        <v>3772</v>
      </c>
      <c r="G15" t="s">
        <v>3817</v>
      </c>
    </row>
    <row r="16" spans="1:7">
      <c r="A16" t="s">
        <v>3818</v>
      </c>
      <c r="B16" t="s">
        <v>3797</v>
      </c>
      <c r="C16" t="s">
        <v>942</v>
      </c>
      <c r="D16">
        <v>638</v>
      </c>
      <c r="E16" t="s">
        <v>3819</v>
      </c>
      <c r="F16" t="s">
        <v>3772</v>
      </c>
      <c r="G16" t="s">
        <v>3820</v>
      </c>
    </row>
    <row r="17" spans="1:7">
      <c r="A17" t="s">
        <v>3821</v>
      </c>
      <c r="B17" t="s">
        <v>3706</v>
      </c>
      <c r="C17" t="s">
        <v>834</v>
      </c>
      <c r="D17">
        <v>631</v>
      </c>
      <c r="E17" t="s">
        <v>3822</v>
      </c>
      <c r="F17" t="s">
        <v>3772</v>
      </c>
      <c r="G17" t="s">
        <v>3823</v>
      </c>
    </row>
    <row r="18" spans="1:7">
      <c r="A18" t="s">
        <v>211</v>
      </c>
      <c r="B18" t="s">
        <v>3786</v>
      </c>
      <c r="C18" t="s">
        <v>899</v>
      </c>
      <c r="D18">
        <v>631</v>
      </c>
      <c r="E18" t="s">
        <v>3824</v>
      </c>
      <c r="F18" t="s">
        <v>3780</v>
      </c>
      <c r="G18" t="s">
        <v>3825</v>
      </c>
    </row>
    <row r="19" spans="1:7">
      <c r="A19" t="s">
        <v>3826</v>
      </c>
      <c r="B19" t="s">
        <v>3800</v>
      </c>
      <c r="C19" t="s">
        <v>3801</v>
      </c>
      <c r="D19">
        <v>627</v>
      </c>
      <c r="E19" t="s">
        <v>3827</v>
      </c>
      <c r="F19" t="s">
        <v>3780</v>
      </c>
      <c r="G19" t="s">
        <v>3828</v>
      </c>
    </row>
    <row r="20" spans="1:7">
      <c r="A20" t="s">
        <v>3829</v>
      </c>
      <c r="B20" t="s">
        <v>3775</v>
      </c>
      <c r="C20" t="s">
        <v>740</v>
      </c>
      <c r="D20">
        <v>626</v>
      </c>
      <c r="E20" t="s">
        <v>3830</v>
      </c>
      <c r="F20" t="s">
        <v>3780</v>
      </c>
      <c r="G20" t="s">
        <v>3831</v>
      </c>
    </row>
    <row r="21" spans="1:7">
      <c r="A21" t="s">
        <v>3832</v>
      </c>
      <c r="B21" t="s">
        <v>3790</v>
      </c>
      <c r="C21" t="s">
        <v>838</v>
      </c>
      <c r="D21">
        <v>625</v>
      </c>
      <c r="E21" t="s">
        <v>3833</v>
      </c>
      <c r="F21" t="s">
        <v>3780</v>
      </c>
      <c r="G21" t="s">
        <v>3834</v>
      </c>
    </row>
    <row r="22" spans="1:7">
      <c r="A22" t="s">
        <v>3835</v>
      </c>
      <c r="B22" t="s">
        <v>3836</v>
      </c>
      <c r="C22" t="s">
        <v>3837</v>
      </c>
      <c r="D22">
        <v>602</v>
      </c>
      <c r="E22" t="s">
        <v>3838</v>
      </c>
      <c r="F22" t="s">
        <v>3780</v>
      </c>
      <c r="G22" t="s">
        <v>3839</v>
      </c>
    </row>
    <row r="23" spans="1:7">
      <c r="A23" t="s">
        <v>3840</v>
      </c>
      <c r="B23" t="s">
        <v>3841</v>
      </c>
      <c r="C23" t="s">
        <v>3842</v>
      </c>
      <c r="D23">
        <v>598</v>
      </c>
      <c r="E23" t="s">
        <v>3843</v>
      </c>
      <c r="F23" t="s">
        <v>3780</v>
      </c>
      <c r="G23" t="s">
        <v>3844</v>
      </c>
    </row>
    <row r="24" spans="1:7">
      <c r="A24" t="s">
        <v>211</v>
      </c>
      <c r="B24" t="s">
        <v>3786</v>
      </c>
      <c r="C24" t="s">
        <v>899</v>
      </c>
      <c r="D24">
        <v>598</v>
      </c>
      <c r="E24" t="s">
        <v>3845</v>
      </c>
      <c r="F24" t="s">
        <v>3846</v>
      </c>
      <c r="G24" t="s">
        <v>3847</v>
      </c>
    </row>
    <row r="25" spans="1:7">
      <c r="A25" t="s">
        <v>211</v>
      </c>
      <c r="B25" t="s">
        <v>3775</v>
      </c>
      <c r="C25" t="s">
        <v>740</v>
      </c>
      <c r="D25">
        <v>598</v>
      </c>
      <c r="E25" t="s">
        <v>3848</v>
      </c>
      <c r="F25" t="s">
        <v>3780</v>
      </c>
      <c r="G25" t="s">
        <v>3849</v>
      </c>
    </row>
    <row r="26" spans="1:7">
      <c r="A26" t="s">
        <v>3850</v>
      </c>
      <c r="B26" t="s">
        <v>3809</v>
      </c>
      <c r="C26" t="s">
        <v>938</v>
      </c>
      <c r="D26">
        <v>592</v>
      </c>
      <c r="E26" t="s">
        <v>3851</v>
      </c>
      <c r="F26" t="s">
        <v>3772</v>
      </c>
      <c r="G26" t="s">
        <v>3852</v>
      </c>
    </row>
    <row r="27" spans="1:7">
      <c r="A27" t="s">
        <v>3853</v>
      </c>
      <c r="B27" t="s">
        <v>3786</v>
      </c>
      <c r="C27" t="s">
        <v>899</v>
      </c>
      <c r="D27">
        <v>589</v>
      </c>
      <c r="E27" t="s">
        <v>3854</v>
      </c>
      <c r="F27" t="s">
        <v>3846</v>
      </c>
      <c r="G27" t="s">
        <v>3855</v>
      </c>
    </row>
    <row r="28" spans="1:7">
      <c r="A28" t="s">
        <v>211</v>
      </c>
      <c r="B28" t="s">
        <v>3809</v>
      </c>
      <c r="C28" t="s">
        <v>938</v>
      </c>
      <c r="D28">
        <v>589</v>
      </c>
      <c r="E28" t="s">
        <v>3856</v>
      </c>
      <c r="F28" t="s">
        <v>3772</v>
      </c>
      <c r="G28" t="s">
        <v>3857</v>
      </c>
    </row>
    <row r="29" spans="1:7">
      <c r="A29" t="s">
        <v>3858</v>
      </c>
      <c r="B29" t="s">
        <v>3841</v>
      </c>
      <c r="C29" t="s">
        <v>3842</v>
      </c>
      <c r="D29">
        <v>585</v>
      </c>
      <c r="E29" t="s">
        <v>3859</v>
      </c>
      <c r="F29" t="s">
        <v>1187</v>
      </c>
      <c r="G29" t="s">
        <v>3860</v>
      </c>
    </row>
    <row r="30" spans="1:7">
      <c r="A30" t="s">
        <v>3861</v>
      </c>
      <c r="B30" t="s">
        <v>3797</v>
      </c>
      <c r="C30" t="s">
        <v>942</v>
      </c>
      <c r="D30">
        <v>581</v>
      </c>
      <c r="E30" t="s">
        <v>3862</v>
      </c>
      <c r="F30" t="s">
        <v>3772</v>
      </c>
      <c r="G30" t="s">
        <v>3863</v>
      </c>
    </row>
    <row r="31" spans="1:7">
      <c r="A31" t="s">
        <v>3864</v>
      </c>
      <c r="B31" t="s">
        <v>3767</v>
      </c>
      <c r="C31" t="s">
        <v>890</v>
      </c>
      <c r="D31">
        <v>570</v>
      </c>
      <c r="E31" t="s">
        <v>3865</v>
      </c>
      <c r="F31" t="s">
        <v>3772</v>
      </c>
      <c r="G31" t="s">
        <v>3866</v>
      </c>
    </row>
    <row r="32" spans="1:7">
      <c r="A32" t="s">
        <v>3867</v>
      </c>
      <c r="B32" t="s">
        <v>3868</v>
      </c>
      <c r="C32" t="s">
        <v>3869</v>
      </c>
      <c r="D32">
        <v>569</v>
      </c>
      <c r="E32" t="s">
        <v>3870</v>
      </c>
      <c r="F32" t="s">
        <v>3772</v>
      </c>
      <c r="G32" t="s">
        <v>3871</v>
      </c>
    </row>
    <row r="33" spans="1:7">
      <c r="A33" t="s">
        <v>3872</v>
      </c>
      <c r="B33" t="s">
        <v>3873</v>
      </c>
      <c r="C33" t="s">
        <v>757</v>
      </c>
      <c r="D33">
        <v>564</v>
      </c>
      <c r="E33" t="s">
        <v>3874</v>
      </c>
      <c r="F33" t="s">
        <v>3780</v>
      </c>
      <c r="G33" t="s">
        <v>3875</v>
      </c>
    </row>
    <row r="34" spans="1:7">
      <c r="A34" t="s">
        <v>3876</v>
      </c>
      <c r="B34" t="s">
        <v>3877</v>
      </c>
      <c r="C34" t="s">
        <v>887</v>
      </c>
      <c r="D34">
        <v>559</v>
      </c>
      <c r="E34" t="s">
        <v>3878</v>
      </c>
      <c r="F34" t="s">
        <v>3772</v>
      </c>
      <c r="G34" t="s">
        <v>3879</v>
      </c>
    </row>
    <row r="35" spans="1:7">
      <c r="A35" t="s">
        <v>3880</v>
      </c>
      <c r="B35" t="s">
        <v>3767</v>
      </c>
      <c r="C35" t="s">
        <v>890</v>
      </c>
      <c r="D35">
        <v>558</v>
      </c>
      <c r="E35" t="s">
        <v>3881</v>
      </c>
      <c r="F35" t="s">
        <v>3772</v>
      </c>
      <c r="G35" t="s">
        <v>3882</v>
      </c>
    </row>
    <row r="36" spans="1:7">
      <c r="A36" t="s">
        <v>3883</v>
      </c>
      <c r="B36" t="s">
        <v>3775</v>
      </c>
      <c r="C36" t="s">
        <v>740</v>
      </c>
      <c r="D36">
        <v>557</v>
      </c>
      <c r="E36" t="s">
        <v>3884</v>
      </c>
      <c r="F36" t="s">
        <v>3780</v>
      </c>
      <c r="G36" t="s">
        <v>3885</v>
      </c>
    </row>
    <row r="37" spans="1:7">
      <c r="A37" t="s">
        <v>3886</v>
      </c>
      <c r="B37" t="s">
        <v>3809</v>
      </c>
      <c r="C37" t="s">
        <v>938</v>
      </c>
      <c r="D37">
        <v>552</v>
      </c>
      <c r="E37" t="s">
        <v>3887</v>
      </c>
      <c r="F37" t="s">
        <v>3772</v>
      </c>
      <c r="G37" t="s">
        <v>3888</v>
      </c>
    </row>
    <row r="38" spans="1:7">
      <c r="A38" t="s">
        <v>211</v>
      </c>
      <c r="B38" t="s">
        <v>3809</v>
      </c>
      <c r="C38" t="s">
        <v>938</v>
      </c>
      <c r="D38">
        <v>552</v>
      </c>
      <c r="E38" t="s">
        <v>3889</v>
      </c>
      <c r="F38" t="s">
        <v>3772</v>
      </c>
      <c r="G38" t="s">
        <v>3890</v>
      </c>
    </row>
    <row r="39" spans="1:7">
      <c r="A39" t="s">
        <v>3891</v>
      </c>
      <c r="B39" t="s">
        <v>3841</v>
      </c>
      <c r="C39" t="s">
        <v>3842</v>
      </c>
      <c r="D39">
        <v>551</v>
      </c>
      <c r="E39" t="s">
        <v>3892</v>
      </c>
      <c r="F39" t="s">
        <v>3772</v>
      </c>
      <c r="G39" t="s">
        <v>3893</v>
      </c>
    </row>
    <row r="40" spans="1:7">
      <c r="A40" t="s">
        <v>211</v>
      </c>
      <c r="B40" t="s">
        <v>3786</v>
      </c>
      <c r="C40" t="s">
        <v>899</v>
      </c>
      <c r="D40">
        <v>551</v>
      </c>
      <c r="E40" t="s">
        <v>3894</v>
      </c>
      <c r="F40" t="s">
        <v>1164</v>
      </c>
      <c r="G40" t="s">
        <v>3895</v>
      </c>
    </row>
    <row r="41" spans="1:7">
      <c r="A41" t="s">
        <v>3896</v>
      </c>
      <c r="B41" t="s">
        <v>3841</v>
      </c>
      <c r="C41" t="s">
        <v>3842</v>
      </c>
      <c r="D41">
        <v>548</v>
      </c>
      <c r="E41" t="s">
        <v>3897</v>
      </c>
      <c r="F41" t="s">
        <v>3772</v>
      </c>
      <c r="G41" t="s">
        <v>3898</v>
      </c>
    </row>
    <row r="42" spans="1:7">
      <c r="A42" t="s">
        <v>3899</v>
      </c>
      <c r="B42" t="s">
        <v>3873</v>
      </c>
      <c r="C42" t="s">
        <v>757</v>
      </c>
      <c r="D42">
        <v>546</v>
      </c>
      <c r="E42" t="s">
        <v>3900</v>
      </c>
      <c r="F42" t="s">
        <v>3772</v>
      </c>
      <c r="G42" t="s">
        <v>3901</v>
      </c>
    </row>
    <row r="43" spans="1:7">
      <c r="A43" t="s">
        <v>3902</v>
      </c>
      <c r="B43" t="s">
        <v>3767</v>
      </c>
      <c r="C43" t="s">
        <v>890</v>
      </c>
      <c r="D43">
        <v>542</v>
      </c>
      <c r="E43" t="s">
        <v>3903</v>
      </c>
      <c r="F43" t="s">
        <v>1207</v>
      </c>
      <c r="G43" t="s">
        <v>3904</v>
      </c>
    </row>
    <row r="44" spans="1:7">
      <c r="A44" t="s">
        <v>3905</v>
      </c>
      <c r="B44" t="s">
        <v>3805</v>
      </c>
      <c r="C44" t="s">
        <v>752</v>
      </c>
      <c r="D44">
        <v>541</v>
      </c>
      <c r="E44" t="s">
        <v>3906</v>
      </c>
      <c r="F44" t="s">
        <v>3780</v>
      </c>
      <c r="G44" t="s">
        <v>3907</v>
      </c>
    </row>
    <row r="45" spans="1:7">
      <c r="A45" t="s">
        <v>3908</v>
      </c>
      <c r="B45" t="s">
        <v>3805</v>
      </c>
      <c r="C45" t="s">
        <v>752</v>
      </c>
      <c r="D45">
        <v>539</v>
      </c>
      <c r="E45" t="s">
        <v>3909</v>
      </c>
      <c r="F45" t="s">
        <v>3780</v>
      </c>
      <c r="G45" t="s">
        <v>3910</v>
      </c>
    </row>
    <row r="46" spans="1:7">
      <c r="A46" t="s">
        <v>211</v>
      </c>
      <c r="B46" t="s">
        <v>3767</v>
      </c>
      <c r="C46" t="s">
        <v>890</v>
      </c>
      <c r="D46">
        <v>539</v>
      </c>
      <c r="E46" t="s">
        <v>3911</v>
      </c>
      <c r="F46" t="s">
        <v>1207</v>
      </c>
      <c r="G46" t="s">
        <v>3912</v>
      </c>
    </row>
    <row r="47" spans="1:7">
      <c r="A47" t="s">
        <v>3913</v>
      </c>
      <c r="B47" t="s">
        <v>3767</v>
      </c>
      <c r="C47" t="s">
        <v>890</v>
      </c>
      <c r="D47">
        <v>532</v>
      </c>
      <c r="E47" t="s">
        <v>3914</v>
      </c>
      <c r="F47" t="s">
        <v>3772</v>
      </c>
      <c r="G47" t="s">
        <v>3915</v>
      </c>
    </row>
    <row r="48" spans="1:7">
      <c r="A48" t="s">
        <v>3916</v>
      </c>
      <c r="B48" t="s">
        <v>3836</v>
      </c>
      <c r="C48" t="s">
        <v>3837</v>
      </c>
      <c r="D48">
        <v>527</v>
      </c>
      <c r="E48" t="s">
        <v>3917</v>
      </c>
      <c r="F48" t="s">
        <v>3780</v>
      </c>
      <c r="G48" t="s">
        <v>3918</v>
      </c>
    </row>
    <row r="49" spans="1:7">
      <c r="A49" t="s">
        <v>3919</v>
      </c>
      <c r="B49" t="s">
        <v>3800</v>
      </c>
      <c r="C49" t="s">
        <v>3801</v>
      </c>
      <c r="D49">
        <v>526</v>
      </c>
      <c r="E49" t="s">
        <v>3920</v>
      </c>
      <c r="F49" t="s">
        <v>3921</v>
      </c>
      <c r="G49" t="s">
        <v>3922</v>
      </c>
    </row>
    <row r="50" spans="1:7">
      <c r="A50" t="s">
        <v>3923</v>
      </c>
      <c r="B50" t="s">
        <v>3790</v>
      </c>
      <c r="C50" t="s">
        <v>838</v>
      </c>
      <c r="D50">
        <v>524</v>
      </c>
      <c r="E50" t="s">
        <v>3924</v>
      </c>
      <c r="F50" t="s">
        <v>3780</v>
      </c>
      <c r="G50" t="s">
        <v>3925</v>
      </c>
    </row>
    <row r="51" spans="1:7">
      <c r="A51" t="s">
        <v>211</v>
      </c>
      <c r="B51" t="s">
        <v>3809</v>
      </c>
      <c r="C51" t="s">
        <v>938</v>
      </c>
      <c r="D51">
        <v>524</v>
      </c>
      <c r="E51" t="s">
        <v>3926</v>
      </c>
      <c r="F51" t="s">
        <v>3780</v>
      </c>
      <c r="G51" t="s">
        <v>3927</v>
      </c>
    </row>
    <row r="52" spans="1:7">
      <c r="A52" t="s">
        <v>3928</v>
      </c>
      <c r="B52" t="s">
        <v>3775</v>
      </c>
      <c r="C52" t="s">
        <v>740</v>
      </c>
      <c r="D52">
        <v>517</v>
      </c>
      <c r="E52" t="s">
        <v>3929</v>
      </c>
      <c r="F52" t="s">
        <v>3780</v>
      </c>
      <c r="G52" t="s">
        <v>3930</v>
      </c>
    </row>
    <row r="53" spans="1:7">
      <c r="A53" t="s">
        <v>211</v>
      </c>
      <c r="B53" t="s">
        <v>3877</v>
      </c>
      <c r="C53" t="s">
        <v>887</v>
      </c>
      <c r="D53">
        <v>517</v>
      </c>
      <c r="E53" t="s">
        <v>3931</v>
      </c>
      <c r="F53" t="s">
        <v>3780</v>
      </c>
      <c r="G53" t="s">
        <v>3932</v>
      </c>
    </row>
    <row r="54" spans="1:7">
      <c r="A54" t="s">
        <v>211</v>
      </c>
      <c r="B54" t="s">
        <v>3933</v>
      </c>
      <c r="C54" t="s">
        <v>884</v>
      </c>
      <c r="D54">
        <v>517</v>
      </c>
      <c r="E54" t="s">
        <v>3934</v>
      </c>
      <c r="F54" t="s">
        <v>3780</v>
      </c>
      <c r="G54" t="s">
        <v>3935</v>
      </c>
    </row>
    <row r="55" spans="1:7">
      <c r="A55" t="s">
        <v>3936</v>
      </c>
      <c r="B55" t="s">
        <v>3786</v>
      </c>
      <c r="C55" t="s">
        <v>899</v>
      </c>
      <c r="D55">
        <v>516</v>
      </c>
      <c r="E55" t="s">
        <v>3937</v>
      </c>
      <c r="F55" t="s">
        <v>3938</v>
      </c>
    </row>
    <row r="56" spans="1:7">
      <c r="A56" t="s">
        <v>211</v>
      </c>
      <c r="B56" t="s">
        <v>3805</v>
      </c>
      <c r="C56" t="s">
        <v>752</v>
      </c>
      <c r="D56">
        <v>516</v>
      </c>
      <c r="E56" t="s">
        <v>3939</v>
      </c>
      <c r="F56" t="s">
        <v>3780</v>
      </c>
      <c r="G56" t="s">
        <v>3940</v>
      </c>
    </row>
    <row r="57" spans="1:7">
      <c r="A57" t="s">
        <v>3941</v>
      </c>
      <c r="B57" t="s">
        <v>1502</v>
      </c>
      <c r="C57" t="s">
        <v>1502</v>
      </c>
      <c r="D57">
        <v>508</v>
      </c>
      <c r="E57" t="s">
        <v>3942</v>
      </c>
      <c r="F57" t="s">
        <v>3772</v>
      </c>
      <c r="G57" t="s">
        <v>3943</v>
      </c>
    </row>
    <row r="58" spans="1:7">
      <c r="A58" t="s">
        <v>3944</v>
      </c>
      <c r="B58" t="s">
        <v>3790</v>
      </c>
      <c r="C58" t="s">
        <v>838</v>
      </c>
      <c r="D58">
        <v>502</v>
      </c>
      <c r="E58" t="s">
        <v>3945</v>
      </c>
      <c r="F58" t="s">
        <v>3780</v>
      </c>
      <c r="G58" t="s">
        <v>3946</v>
      </c>
    </row>
    <row r="59" spans="1:7">
      <c r="A59" t="s">
        <v>3947</v>
      </c>
      <c r="B59" t="s">
        <v>3775</v>
      </c>
      <c r="C59" t="s">
        <v>740</v>
      </c>
      <c r="D59">
        <v>498</v>
      </c>
      <c r="E59" t="s">
        <v>3948</v>
      </c>
      <c r="F59" t="s">
        <v>3780</v>
      </c>
      <c r="G59" t="s">
        <v>3949</v>
      </c>
    </row>
    <row r="60" spans="1:7">
      <c r="A60" t="s">
        <v>211</v>
      </c>
      <c r="B60" t="s">
        <v>3797</v>
      </c>
      <c r="C60" t="s">
        <v>942</v>
      </c>
      <c r="D60">
        <v>498</v>
      </c>
      <c r="E60" t="s">
        <v>3950</v>
      </c>
      <c r="F60" t="s">
        <v>1164</v>
      </c>
      <c r="G60" t="s">
        <v>3951</v>
      </c>
    </row>
    <row r="61" spans="1:7">
      <c r="A61" t="s">
        <v>3952</v>
      </c>
      <c r="B61" t="s">
        <v>1502</v>
      </c>
      <c r="C61" t="s">
        <v>1502</v>
      </c>
      <c r="D61">
        <v>496</v>
      </c>
      <c r="E61" t="s">
        <v>3953</v>
      </c>
      <c r="F61" t="s">
        <v>3772</v>
      </c>
      <c r="G61" t="s">
        <v>3954</v>
      </c>
    </row>
    <row r="62" spans="1:7">
      <c r="A62" t="s">
        <v>3955</v>
      </c>
      <c r="B62" t="s">
        <v>3868</v>
      </c>
      <c r="C62" t="s">
        <v>3869</v>
      </c>
      <c r="D62">
        <v>492</v>
      </c>
      <c r="E62" t="s">
        <v>3956</v>
      </c>
      <c r="F62" t="s">
        <v>3772</v>
      </c>
      <c r="G62" t="s">
        <v>3957</v>
      </c>
    </row>
    <row r="63" spans="1:7">
      <c r="A63" t="s">
        <v>3958</v>
      </c>
      <c r="B63" t="s">
        <v>3959</v>
      </c>
      <c r="C63" t="s">
        <v>898</v>
      </c>
      <c r="D63">
        <v>482</v>
      </c>
      <c r="E63" t="s">
        <v>3960</v>
      </c>
      <c r="F63" t="s">
        <v>3780</v>
      </c>
      <c r="G63" t="s">
        <v>3961</v>
      </c>
    </row>
    <row r="64" spans="1:7">
      <c r="A64" t="s">
        <v>3962</v>
      </c>
      <c r="B64" t="s">
        <v>3868</v>
      </c>
      <c r="C64" t="s">
        <v>3869</v>
      </c>
      <c r="D64">
        <v>479</v>
      </c>
      <c r="E64" t="s">
        <v>3963</v>
      </c>
      <c r="F64" t="s">
        <v>3780</v>
      </c>
      <c r="G64" t="s">
        <v>3964</v>
      </c>
    </row>
    <row r="65" spans="1:7">
      <c r="A65" t="s">
        <v>3965</v>
      </c>
      <c r="B65" t="s">
        <v>3809</v>
      </c>
      <c r="C65" t="s">
        <v>938</v>
      </c>
      <c r="D65">
        <v>476</v>
      </c>
      <c r="E65" t="s">
        <v>3966</v>
      </c>
      <c r="F65" t="s">
        <v>3780</v>
      </c>
      <c r="G65" t="s">
        <v>3967</v>
      </c>
    </row>
    <row r="66" spans="1:7">
      <c r="A66" t="s">
        <v>3968</v>
      </c>
      <c r="B66" t="s">
        <v>1502</v>
      </c>
      <c r="C66" t="s">
        <v>1502</v>
      </c>
      <c r="D66">
        <v>475</v>
      </c>
      <c r="E66" t="s">
        <v>3969</v>
      </c>
      <c r="F66" t="s">
        <v>3780</v>
      </c>
      <c r="G66" t="s">
        <v>3970</v>
      </c>
    </row>
    <row r="67" spans="1:7">
      <c r="A67" t="s">
        <v>3971</v>
      </c>
      <c r="B67" t="s">
        <v>3873</v>
      </c>
      <c r="C67" t="s">
        <v>757</v>
      </c>
      <c r="D67">
        <v>472</v>
      </c>
      <c r="E67" t="s">
        <v>3972</v>
      </c>
      <c r="F67" t="s">
        <v>3780</v>
      </c>
      <c r="G67" t="s">
        <v>3973</v>
      </c>
    </row>
    <row r="68" spans="1:7">
      <c r="A68" t="s">
        <v>3974</v>
      </c>
      <c r="B68" t="s">
        <v>3873</v>
      </c>
      <c r="C68" t="s">
        <v>757</v>
      </c>
      <c r="D68">
        <v>471</v>
      </c>
      <c r="E68" t="s">
        <v>3975</v>
      </c>
      <c r="F68" t="s">
        <v>3780</v>
      </c>
      <c r="G68" t="s">
        <v>3976</v>
      </c>
    </row>
    <row r="69" spans="1:7">
      <c r="A69" t="s">
        <v>3977</v>
      </c>
      <c r="B69" t="s">
        <v>3836</v>
      </c>
      <c r="C69" t="s">
        <v>3837</v>
      </c>
      <c r="D69">
        <v>469</v>
      </c>
      <c r="E69" t="s">
        <v>3978</v>
      </c>
      <c r="F69" t="s">
        <v>3780</v>
      </c>
      <c r="G69" t="s">
        <v>3979</v>
      </c>
    </row>
    <row r="70" spans="1:7">
      <c r="A70" t="s">
        <v>3980</v>
      </c>
      <c r="B70" t="s">
        <v>3981</v>
      </c>
      <c r="C70" t="s">
        <v>3982</v>
      </c>
      <c r="D70">
        <v>466</v>
      </c>
      <c r="E70" t="s">
        <v>3983</v>
      </c>
      <c r="F70" t="s">
        <v>3780</v>
      </c>
      <c r="G70" t="s">
        <v>3984</v>
      </c>
    </row>
    <row r="71" spans="1:7">
      <c r="A71" t="s">
        <v>3985</v>
      </c>
      <c r="B71" t="s">
        <v>3790</v>
      </c>
      <c r="C71" t="s">
        <v>838</v>
      </c>
      <c r="D71">
        <v>465</v>
      </c>
      <c r="E71" t="s">
        <v>3986</v>
      </c>
      <c r="F71" t="s">
        <v>3780</v>
      </c>
      <c r="G71" t="s">
        <v>3987</v>
      </c>
    </row>
    <row r="72" spans="1:7">
      <c r="A72" t="s">
        <v>3988</v>
      </c>
      <c r="B72" t="s">
        <v>3805</v>
      </c>
      <c r="C72" t="s">
        <v>752</v>
      </c>
      <c r="D72">
        <v>463</v>
      </c>
      <c r="E72" t="s">
        <v>3989</v>
      </c>
      <c r="F72" t="s">
        <v>3780</v>
      </c>
      <c r="G72" t="s">
        <v>3990</v>
      </c>
    </row>
    <row r="73" spans="1:7">
      <c r="A73" t="s">
        <v>3991</v>
      </c>
      <c r="B73" t="s">
        <v>3767</v>
      </c>
      <c r="C73" t="s">
        <v>890</v>
      </c>
      <c r="D73">
        <v>451</v>
      </c>
      <c r="E73" t="s">
        <v>3992</v>
      </c>
      <c r="F73" t="s">
        <v>1207</v>
      </c>
      <c r="G73" t="s">
        <v>3993</v>
      </c>
    </row>
    <row r="74" spans="1:7">
      <c r="A74" t="s">
        <v>3994</v>
      </c>
      <c r="B74" t="s">
        <v>3797</v>
      </c>
      <c r="C74" t="s">
        <v>942</v>
      </c>
      <c r="D74">
        <v>450</v>
      </c>
      <c r="E74" t="s">
        <v>3995</v>
      </c>
      <c r="F74" t="s">
        <v>3772</v>
      </c>
      <c r="G74" t="s">
        <v>3996</v>
      </c>
    </row>
    <row r="75" spans="1:7">
      <c r="A75" t="s">
        <v>3997</v>
      </c>
      <c r="B75" t="s">
        <v>3841</v>
      </c>
      <c r="C75" t="s">
        <v>3842</v>
      </c>
      <c r="D75">
        <v>449</v>
      </c>
      <c r="E75" t="s">
        <v>3998</v>
      </c>
      <c r="F75" t="s">
        <v>3780</v>
      </c>
      <c r="G75" t="s">
        <v>3999</v>
      </c>
    </row>
    <row r="76" spans="1:7">
      <c r="A76" t="s">
        <v>4000</v>
      </c>
      <c r="B76" t="s">
        <v>3800</v>
      </c>
      <c r="C76" t="s">
        <v>3801</v>
      </c>
      <c r="D76">
        <v>448</v>
      </c>
      <c r="E76" t="s">
        <v>4001</v>
      </c>
      <c r="F76" t="s">
        <v>1187</v>
      </c>
      <c r="G76" t="s">
        <v>4002</v>
      </c>
    </row>
    <row r="77" spans="1:7">
      <c r="A77" t="s">
        <v>4003</v>
      </c>
      <c r="B77" t="s">
        <v>3836</v>
      </c>
      <c r="C77" t="s">
        <v>3837</v>
      </c>
      <c r="D77">
        <v>445</v>
      </c>
      <c r="E77" t="s">
        <v>4004</v>
      </c>
      <c r="F77" t="s">
        <v>3772</v>
      </c>
      <c r="G77" t="s">
        <v>4005</v>
      </c>
    </row>
    <row r="78" spans="1:7">
      <c r="A78" t="s">
        <v>4006</v>
      </c>
      <c r="B78" t="s">
        <v>3805</v>
      </c>
      <c r="C78" t="s">
        <v>752</v>
      </c>
      <c r="D78">
        <v>438</v>
      </c>
      <c r="E78" t="s">
        <v>4007</v>
      </c>
      <c r="F78" t="s">
        <v>3772</v>
      </c>
      <c r="G78" t="s">
        <v>4008</v>
      </c>
    </row>
    <row r="79" spans="1:7">
      <c r="A79" t="s">
        <v>211</v>
      </c>
      <c r="B79" t="s">
        <v>3841</v>
      </c>
      <c r="C79" t="s">
        <v>3842</v>
      </c>
      <c r="D79">
        <v>438</v>
      </c>
      <c r="E79" t="s">
        <v>4009</v>
      </c>
      <c r="F79" t="s">
        <v>3772</v>
      </c>
      <c r="G79" t="s">
        <v>4010</v>
      </c>
    </row>
    <row r="80" spans="1:7">
      <c r="A80" t="s">
        <v>4011</v>
      </c>
      <c r="B80" t="s">
        <v>3981</v>
      </c>
      <c r="C80" t="s">
        <v>3982</v>
      </c>
      <c r="D80">
        <v>437</v>
      </c>
      <c r="E80" t="s">
        <v>4012</v>
      </c>
      <c r="F80" t="s">
        <v>3772</v>
      </c>
      <c r="G80" t="s">
        <v>4013</v>
      </c>
    </row>
    <row r="81" spans="1:7">
      <c r="A81" t="s">
        <v>4014</v>
      </c>
      <c r="B81" t="s">
        <v>3873</v>
      </c>
      <c r="C81" t="s">
        <v>757</v>
      </c>
      <c r="D81">
        <v>436</v>
      </c>
      <c r="E81" t="s">
        <v>4015</v>
      </c>
      <c r="F81" t="s">
        <v>3772</v>
      </c>
      <c r="G81" t="s">
        <v>4016</v>
      </c>
    </row>
    <row r="82" spans="1:7">
      <c r="A82" t="s">
        <v>4017</v>
      </c>
      <c r="B82" t="s">
        <v>3767</v>
      </c>
      <c r="C82" t="s">
        <v>890</v>
      </c>
      <c r="D82">
        <v>435</v>
      </c>
      <c r="E82" t="s">
        <v>4018</v>
      </c>
      <c r="F82" t="s">
        <v>1207</v>
      </c>
      <c r="G82" t="s">
        <v>4019</v>
      </c>
    </row>
    <row r="83" spans="1:7">
      <c r="A83" t="s">
        <v>211</v>
      </c>
      <c r="B83" t="s">
        <v>3933</v>
      </c>
      <c r="C83" t="s">
        <v>884</v>
      </c>
      <c r="D83">
        <v>435</v>
      </c>
      <c r="E83" t="s">
        <v>4020</v>
      </c>
      <c r="F83" t="s">
        <v>3772</v>
      </c>
      <c r="G83" t="s">
        <v>4021</v>
      </c>
    </row>
    <row r="84" spans="1:7">
      <c r="A84" t="s">
        <v>211</v>
      </c>
      <c r="B84" t="s">
        <v>3981</v>
      </c>
      <c r="C84" t="s">
        <v>3982</v>
      </c>
      <c r="D84">
        <v>435</v>
      </c>
      <c r="E84" t="s">
        <v>4022</v>
      </c>
      <c r="F84" t="s">
        <v>3772</v>
      </c>
      <c r="G84" t="s">
        <v>4023</v>
      </c>
    </row>
    <row r="85" spans="1:7">
      <c r="A85" t="s">
        <v>4024</v>
      </c>
      <c r="B85" t="s">
        <v>3836</v>
      </c>
      <c r="C85" t="s">
        <v>3837</v>
      </c>
      <c r="D85">
        <v>433</v>
      </c>
      <c r="E85" t="s">
        <v>4025</v>
      </c>
      <c r="F85" t="s">
        <v>3780</v>
      </c>
      <c r="G85" t="s">
        <v>4026</v>
      </c>
    </row>
    <row r="86" spans="1:7">
      <c r="A86" t="s">
        <v>4027</v>
      </c>
      <c r="B86" t="s">
        <v>3841</v>
      </c>
      <c r="C86" t="s">
        <v>3842</v>
      </c>
      <c r="D86">
        <v>432</v>
      </c>
      <c r="E86" t="s">
        <v>4028</v>
      </c>
      <c r="F86" t="s">
        <v>3772</v>
      </c>
      <c r="G86" t="s">
        <v>4029</v>
      </c>
    </row>
    <row r="87" spans="1:7">
      <c r="A87" t="s">
        <v>4030</v>
      </c>
      <c r="B87" t="s">
        <v>3868</v>
      </c>
      <c r="C87" t="s">
        <v>3869</v>
      </c>
      <c r="D87">
        <v>431</v>
      </c>
      <c r="E87" t="s">
        <v>4031</v>
      </c>
      <c r="F87" t="s">
        <v>3772</v>
      </c>
      <c r="G87" t="s">
        <v>4032</v>
      </c>
    </row>
    <row r="88" spans="1:7">
      <c r="A88" t="s">
        <v>4033</v>
      </c>
      <c r="B88" t="s">
        <v>4034</v>
      </c>
      <c r="C88" t="s">
        <v>777</v>
      </c>
      <c r="D88">
        <v>430</v>
      </c>
      <c r="E88" t="s">
        <v>4035</v>
      </c>
      <c r="F88" t="s">
        <v>3772</v>
      </c>
      <c r="G88" t="s">
        <v>4036</v>
      </c>
    </row>
    <row r="89" spans="1:7">
      <c r="A89" t="s">
        <v>211</v>
      </c>
      <c r="B89" t="s">
        <v>3775</v>
      </c>
      <c r="C89" t="s">
        <v>740</v>
      </c>
      <c r="D89">
        <v>430</v>
      </c>
      <c r="E89" t="s">
        <v>4037</v>
      </c>
      <c r="F89" t="s">
        <v>3772</v>
      </c>
      <c r="G89" t="s">
        <v>4038</v>
      </c>
    </row>
    <row r="90" spans="1:7">
      <c r="A90" t="s">
        <v>4039</v>
      </c>
      <c r="B90" t="s">
        <v>3706</v>
      </c>
      <c r="C90" t="s">
        <v>834</v>
      </c>
      <c r="D90">
        <v>428</v>
      </c>
      <c r="E90" t="s">
        <v>4040</v>
      </c>
      <c r="F90" t="s">
        <v>3772</v>
      </c>
      <c r="G90" t="s">
        <v>4041</v>
      </c>
    </row>
    <row r="91" spans="1:7">
      <c r="A91" t="s">
        <v>211</v>
      </c>
      <c r="B91" t="s">
        <v>3800</v>
      </c>
      <c r="C91" t="s">
        <v>3801</v>
      </c>
      <c r="D91">
        <v>428</v>
      </c>
      <c r="E91" t="s">
        <v>4042</v>
      </c>
      <c r="F91" t="s">
        <v>3846</v>
      </c>
      <c r="G91" t="s">
        <v>4043</v>
      </c>
    </row>
    <row r="92" spans="1:7">
      <c r="A92" t="s">
        <v>4044</v>
      </c>
      <c r="B92" t="s">
        <v>3877</v>
      </c>
      <c r="C92" t="s">
        <v>887</v>
      </c>
      <c r="D92">
        <v>426</v>
      </c>
      <c r="E92" t="s">
        <v>4045</v>
      </c>
      <c r="F92" t="s">
        <v>3780</v>
      </c>
      <c r="G92" t="s">
        <v>4046</v>
      </c>
    </row>
    <row r="93" spans="1:7">
      <c r="A93" t="s">
        <v>4047</v>
      </c>
      <c r="B93" t="s">
        <v>3706</v>
      </c>
      <c r="C93" t="s">
        <v>834</v>
      </c>
      <c r="D93">
        <v>425</v>
      </c>
      <c r="E93" t="s">
        <v>4048</v>
      </c>
      <c r="F93" t="s">
        <v>3780</v>
      </c>
      <c r="G93" t="s">
        <v>4049</v>
      </c>
    </row>
    <row r="94" spans="1:7">
      <c r="A94" t="s">
        <v>4050</v>
      </c>
      <c r="B94" t="s">
        <v>4051</v>
      </c>
      <c r="C94" t="s">
        <v>886</v>
      </c>
      <c r="D94">
        <v>423</v>
      </c>
      <c r="E94" t="s">
        <v>4052</v>
      </c>
      <c r="F94" t="s">
        <v>3780</v>
      </c>
      <c r="G94" t="s">
        <v>4053</v>
      </c>
    </row>
    <row r="95" spans="1:7">
      <c r="A95" t="s">
        <v>4054</v>
      </c>
      <c r="B95" t="s">
        <v>3790</v>
      </c>
      <c r="C95" t="s">
        <v>838</v>
      </c>
      <c r="D95">
        <v>421</v>
      </c>
      <c r="E95" t="s">
        <v>4055</v>
      </c>
      <c r="F95" t="s">
        <v>3780</v>
      </c>
      <c r="G95" t="s">
        <v>4056</v>
      </c>
    </row>
    <row r="96" spans="1:7">
      <c r="A96" t="s">
        <v>211</v>
      </c>
      <c r="B96" t="s">
        <v>4051</v>
      </c>
      <c r="C96" t="s">
        <v>886</v>
      </c>
      <c r="D96">
        <v>421</v>
      </c>
      <c r="E96" t="s">
        <v>4057</v>
      </c>
      <c r="F96" t="s">
        <v>3780</v>
      </c>
      <c r="G96" t="s">
        <v>4058</v>
      </c>
    </row>
    <row r="97" spans="1:7">
      <c r="A97" t="s">
        <v>211</v>
      </c>
      <c r="B97" t="s">
        <v>1502</v>
      </c>
      <c r="C97" t="s">
        <v>1502</v>
      </c>
      <c r="D97">
        <v>421</v>
      </c>
      <c r="E97" t="s">
        <v>4059</v>
      </c>
      <c r="F97" t="s">
        <v>3780</v>
      </c>
      <c r="G97" t="s">
        <v>4060</v>
      </c>
    </row>
    <row r="98" spans="1:7">
      <c r="A98" t="s">
        <v>4061</v>
      </c>
      <c r="B98" t="s">
        <v>3873</v>
      </c>
      <c r="C98" t="s">
        <v>757</v>
      </c>
      <c r="D98">
        <v>420</v>
      </c>
      <c r="E98" t="s">
        <v>4062</v>
      </c>
      <c r="F98" t="s">
        <v>3780</v>
      </c>
      <c r="G98" t="s">
        <v>4063</v>
      </c>
    </row>
    <row r="99" spans="1:7">
      <c r="A99" t="s">
        <v>4064</v>
      </c>
      <c r="B99" t="s">
        <v>3959</v>
      </c>
      <c r="C99" t="s">
        <v>898</v>
      </c>
      <c r="D99">
        <v>419</v>
      </c>
      <c r="E99" t="s">
        <v>4065</v>
      </c>
      <c r="F99" t="s">
        <v>3780</v>
      </c>
      <c r="G99" t="s">
        <v>4066</v>
      </c>
    </row>
    <row r="100" spans="1:7">
      <c r="A100" t="s">
        <v>4067</v>
      </c>
      <c r="B100" t="s">
        <v>3877</v>
      </c>
      <c r="C100" t="s">
        <v>887</v>
      </c>
      <c r="D100">
        <v>417</v>
      </c>
      <c r="E100" t="s">
        <v>4068</v>
      </c>
      <c r="F100" t="s">
        <v>3780</v>
      </c>
      <c r="G100" t="s">
        <v>4069</v>
      </c>
    </row>
    <row r="101" spans="1:7">
      <c r="A101" t="s">
        <v>4070</v>
      </c>
      <c r="B101" t="s">
        <v>3877</v>
      </c>
      <c r="C101" t="s">
        <v>887</v>
      </c>
      <c r="D101">
        <v>416</v>
      </c>
      <c r="E101" t="s">
        <v>4071</v>
      </c>
      <c r="F101" t="s">
        <v>3780</v>
      </c>
      <c r="G101" t="s">
        <v>4072</v>
      </c>
    </row>
  </sheetData>
  <pageMargins left="0.7" right="0.7" top="0.75" bottom="0.75" header="0.3" footer="0.3"/>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581B0-0C0F-495A-A17B-3B98DFEA4CF9}">
  <dimension ref="A24:H40"/>
  <sheetViews>
    <sheetView topLeftCell="A21" workbookViewId="0">
      <selection activeCell="B24" sqref="B24"/>
    </sheetView>
  </sheetViews>
  <sheetFormatPr defaultRowHeight="14.4"/>
  <cols>
    <col min="1" max="2" width="18" customWidth="1"/>
    <col min="11" max="11" width="8.88671875" customWidth="1"/>
  </cols>
  <sheetData>
    <row r="24" spans="1:8">
      <c r="A24" t="s">
        <v>4073</v>
      </c>
      <c r="B24" t="str" cm="1">
        <f t="array" ref="B24:B40">_xlfn._xlws.SORT(A24:A40)</f>
        <v>Bear</v>
      </c>
    </row>
    <row r="25" spans="1:8">
      <c r="A25" t="s">
        <v>4074</v>
      </c>
      <c r="B25" t="str">
        <v>Buffalo</v>
      </c>
    </row>
    <row r="26" spans="1:8">
      <c r="A26" t="s">
        <v>4075</v>
      </c>
      <c r="B26" t="str">
        <v>Cat</v>
      </c>
      <c r="D26" cm="1">
        <f t="array" ref="D26:D35">_xlfn.SEQUENCE(10)</f>
        <v>1</v>
      </c>
      <c r="F26" cm="1">
        <f t="array" ref="F26:H28">_xlfn.SEQUENCE(3,3)</f>
        <v>1</v>
      </c>
      <c r="G26">
        <v>2</v>
      </c>
      <c r="H26">
        <v>3</v>
      </c>
    </row>
    <row r="27" spans="1:8">
      <c r="A27" t="s">
        <v>4076</v>
      </c>
      <c r="B27" t="str">
        <v>Cow</v>
      </c>
      <c r="D27">
        <v>2</v>
      </c>
      <c r="F27">
        <v>4</v>
      </c>
      <c r="G27">
        <v>5</v>
      </c>
      <c r="H27">
        <v>6</v>
      </c>
    </row>
    <row r="28" spans="1:8">
      <c r="A28" t="s">
        <v>4077</v>
      </c>
      <c r="B28" t="str">
        <v>Crocodile</v>
      </c>
      <c r="D28">
        <v>3</v>
      </c>
      <c r="F28">
        <v>7</v>
      </c>
      <c r="G28">
        <v>8</v>
      </c>
      <c r="H28">
        <v>9</v>
      </c>
    </row>
    <row r="29" spans="1:8">
      <c r="A29" t="s">
        <v>4078</v>
      </c>
      <c r="B29" t="str">
        <v>Deer</v>
      </c>
      <c r="D29">
        <v>4</v>
      </c>
    </row>
    <row r="30" spans="1:8">
      <c r="A30" t="s">
        <v>4079</v>
      </c>
      <c r="B30" t="str">
        <v>Dog</v>
      </c>
      <c r="D30">
        <v>5</v>
      </c>
    </row>
    <row r="31" spans="1:8">
      <c r="A31" t="s">
        <v>4080</v>
      </c>
      <c r="B31" t="str">
        <v>Donkey</v>
      </c>
      <c r="D31">
        <v>6</v>
      </c>
    </row>
    <row r="32" spans="1:8">
      <c r="A32" t="s">
        <v>4081</v>
      </c>
      <c r="B32" t="str">
        <v>Elephant</v>
      </c>
      <c r="D32">
        <v>7</v>
      </c>
    </row>
    <row r="33" spans="1:4">
      <c r="A33" t="s">
        <v>4082</v>
      </c>
      <c r="B33" t="str">
        <v>Horse</v>
      </c>
      <c r="D33">
        <v>8</v>
      </c>
    </row>
    <row r="34" spans="1:4">
      <c r="A34" t="s">
        <v>4083</v>
      </c>
      <c r="B34" t="str">
        <v>Leopard</v>
      </c>
      <c r="D34">
        <v>9</v>
      </c>
    </row>
    <row r="35" spans="1:4">
      <c r="A35" t="s">
        <v>4084</v>
      </c>
      <c r="B35" t="str">
        <v xml:space="preserve">Lion </v>
      </c>
      <c r="D35">
        <v>10</v>
      </c>
    </row>
    <row r="36" spans="1:4">
      <c r="A36" t="s">
        <v>4085</v>
      </c>
      <c r="B36" t="str">
        <v>Mangoose</v>
      </c>
    </row>
    <row r="37" spans="1:4">
      <c r="A37" t="s">
        <v>4086</v>
      </c>
      <c r="B37" t="str">
        <v>Monkey</v>
      </c>
    </row>
    <row r="38" spans="1:4">
      <c r="A38" t="s">
        <v>4089</v>
      </c>
      <c r="B38" t="str">
        <v>Snake</v>
      </c>
    </row>
    <row r="39" spans="1:4">
      <c r="A39" t="s">
        <v>4087</v>
      </c>
      <c r="B39" t="str">
        <v>Tiger</v>
      </c>
    </row>
    <row r="40" spans="1:4">
      <c r="A40" t="s">
        <v>4088</v>
      </c>
      <c r="B40" t="str">
        <v>Zebra</v>
      </c>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57A06-6394-42E8-BBA2-8EF20EDBD989}">
  <dimension ref="A1:L67"/>
  <sheetViews>
    <sheetView topLeftCell="A47" workbookViewId="0">
      <selection activeCell="E58" sqref="E58"/>
    </sheetView>
  </sheetViews>
  <sheetFormatPr defaultRowHeight="14.4"/>
  <cols>
    <col min="1" max="1" width="22.6640625" customWidth="1"/>
    <col min="2" max="2" width="23.88671875" customWidth="1"/>
    <col min="3" max="3" width="19.109375" customWidth="1"/>
    <col min="4" max="4" width="34.5546875" customWidth="1"/>
    <col min="5" max="5" width="22.5546875" customWidth="1"/>
    <col min="6" max="6" width="35" customWidth="1"/>
    <col min="7" max="7" width="32.33203125" customWidth="1"/>
  </cols>
  <sheetData>
    <row r="1" spans="1:7" ht="15" thickBot="1">
      <c r="A1" s="99" t="s">
        <v>4090</v>
      </c>
      <c r="B1" s="99" t="s">
        <v>4091</v>
      </c>
      <c r="C1" s="99" t="s">
        <v>4092</v>
      </c>
      <c r="D1" s="99" t="s">
        <v>4093</v>
      </c>
      <c r="E1" s="164" t="s">
        <v>4099</v>
      </c>
      <c r="F1" s="164" t="s">
        <v>4100</v>
      </c>
      <c r="G1" s="164" t="s">
        <v>4102</v>
      </c>
    </row>
    <row r="2" spans="1:7" ht="15" thickBot="1">
      <c r="A2" s="100" t="s">
        <v>4094</v>
      </c>
      <c r="B2" s="100">
        <v>50000</v>
      </c>
      <c r="C2" s="100">
        <v>0.05</v>
      </c>
      <c r="D2" s="100">
        <v>12</v>
      </c>
      <c r="E2">
        <f>B2*C2</f>
        <v>2500</v>
      </c>
      <c r="F2" cm="1">
        <f t="array" ref="F2:F6">B2:B6*C2:C6</f>
        <v>2500</v>
      </c>
      <c r="G2" cm="1">
        <f t="array" ref="G2:G6">B2:B6*C2:C6</f>
        <v>2500</v>
      </c>
    </row>
    <row r="3" spans="1:7" ht="15" thickBot="1">
      <c r="A3" s="100" t="s">
        <v>4095</v>
      </c>
      <c r="B3" s="100">
        <v>75000</v>
      </c>
      <c r="C3" s="100">
        <v>0.04</v>
      </c>
      <c r="D3" s="100">
        <v>24</v>
      </c>
      <c r="E3">
        <f>B3*C3</f>
        <v>3000</v>
      </c>
      <c r="F3">
        <v>3000</v>
      </c>
      <c r="G3">
        <v>3000</v>
      </c>
    </row>
    <row r="4" spans="1:7" ht="15" thickBot="1">
      <c r="A4" s="100" t="s">
        <v>4096</v>
      </c>
      <c r="B4" s="100">
        <v>20000</v>
      </c>
      <c r="C4" s="100">
        <v>0.1</v>
      </c>
      <c r="D4" s="100">
        <v>6</v>
      </c>
      <c r="E4">
        <f>B4*C4</f>
        <v>2000</v>
      </c>
      <c r="F4">
        <v>2000</v>
      </c>
      <c r="G4">
        <v>2000</v>
      </c>
    </row>
    <row r="5" spans="1:7" ht="15" thickBot="1">
      <c r="A5" s="100" t="s">
        <v>4097</v>
      </c>
      <c r="B5" s="100">
        <v>120000</v>
      </c>
      <c r="C5" s="100">
        <v>0.03</v>
      </c>
      <c r="D5" s="100">
        <v>36</v>
      </c>
      <c r="E5">
        <f>B5*C5</f>
        <v>3600</v>
      </c>
      <c r="F5">
        <v>3600</v>
      </c>
      <c r="G5">
        <v>3600</v>
      </c>
    </row>
    <row r="6" spans="1:7" ht="15" thickBot="1">
      <c r="A6" s="100" t="s">
        <v>4098</v>
      </c>
      <c r="B6" s="100">
        <v>45000</v>
      </c>
      <c r="C6" s="100">
        <v>0.08</v>
      </c>
      <c r="D6" s="100">
        <v>12</v>
      </c>
      <c r="E6">
        <f>B6*C6</f>
        <v>3600</v>
      </c>
      <c r="F6">
        <v>3600</v>
      </c>
      <c r="G6">
        <v>3600</v>
      </c>
    </row>
    <row r="10" spans="1:7">
      <c r="D10" t="s">
        <v>4101</v>
      </c>
      <c r="E10">
        <f>SUM(E2:E6)</f>
        <v>14700</v>
      </c>
      <c r="F10">
        <f>SUM(_xlfn.ANCHORARRAY(F2))</f>
        <v>14700</v>
      </c>
    </row>
    <row r="16" spans="1:7" ht="15" thickBot="1">
      <c r="A16" s="167" t="s">
        <v>4090</v>
      </c>
      <c r="B16" s="168" t="s">
        <v>4091</v>
      </c>
      <c r="C16" s="168" t="s">
        <v>4092</v>
      </c>
      <c r="D16" s="169" t="s">
        <v>4093</v>
      </c>
      <c r="E16" s="168" t="s">
        <v>4099</v>
      </c>
    </row>
    <row r="17" spans="1:10" ht="15" thickBot="1">
      <c r="A17" s="165" t="s">
        <v>4094</v>
      </c>
      <c r="B17" s="100">
        <v>50000</v>
      </c>
      <c r="C17" s="100">
        <v>0.05</v>
      </c>
      <c r="D17" s="166">
        <v>12</v>
      </c>
      <c r="E17">
        <f>Table7[[#This Row],[Loan_Amount]]*Table7[[#This Row],[Interest_Rate]]</f>
        <v>2500</v>
      </c>
    </row>
    <row r="18" spans="1:10" ht="15" thickBot="1">
      <c r="A18" s="165" t="s">
        <v>4095</v>
      </c>
      <c r="B18" s="100">
        <v>75000</v>
      </c>
      <c r="C18" s="100">
        <v>0.04</v>
      </c>
      <c r="D18" s="166">
        <v>24</v>
      </c>
      <c r="E18">
        <f>Table7[[#This Row],[Loan_Amount]]*Table7[[#This Row],[Interest_Rate]]</f>
        <v>3000</v>
      </c>
    </row>
    <row r="19" spans="1:10" ht="15" thickBot="1">
      <c r="A19" s="165" t="s">
        <v>4096</v>
      </c>
      <c r="B19" s="100">
        <v>20000</v>
      </c>
      <c r="C19" s="100">
        <v>0.1</v>
      </c>
      <c r="D19" s="166">
        <v>6</v>
      </c>
      <c r="E19">
        <f>Table7[[#This Row],[Loan_Amount]]*Table7[[#This Row],[Interest_Rate]]</f>
        <v>2000</v>
      </c>
    </row>
    <row r="20" spans="1:10" ht="15" thickBot="1">
      <c r="A20" s="165" t="s">
        <v>4097</v>
      </c>
      <c r="B20" s="100">
        <v>120000</v>
      </c>
      <c r="C20" s="100">
        <v>0.03</v>
      </c>
      <c r="D20" s="166">
        <v>36</v>
      </c>
      <c r="E20">
        <f>Table7[[#This Row],[Loan_Amount]]*Table7[[#This Row],[Interest_Rate]]</f>
        <v>3600</v>
      </c>
    </row>
    <row r="21" spans="1:10">
      <c r="A21" s="170" t="s">
        <v>4098</v>
      </c>
      <c r="B21" s="171">
        <v>45000</v>
      </c>
      <c r="C21" s="171">
        <v>0.08</v>
      </c>
      <c r="D21" s="172">
        <v>12</v>
      </c>
      <c r="E21">
        <f>Table7[[#This Row],[Loan_Amount]]*Table7[[#This Row],[Interest_Rate]]</f>
        <v>3600</v>
      </c>
    </row>
    <row r="26" spans="1:10">
      <c r="A26" s="177" t="s">
        <v>4103</v>
      </c>
      <c r="B26" s="177"/>
      <c r="C26" s="177"/>
      <c r="D26" s="177"/>
      <c r="E26" s="177"/>
      <c r="F26" s="177"/>
      <c r="G26" s="177"/>
      <c r="H26" s="177"/>
      <c r="I26" s="177"/>
      <c r="J26" s="177"/>
    </row>
    <row r="32" spans="1:10" ht="15" thickBot="1"/>
    <row r="33" spans="1:12" ht="15" thickBot="1">
      <c r="A33" s="99" t="s">
        <v>4104</v>
      </c>
      <c r="B33" s="99" t="s">
        <v>10</v>
      </c>
      <c r="C33" s="99" t="s">
        <v>4105</v>
      </c>
      <c r="D33" s="164"/>
      <c r="E33" s="164" t="s">
        <v>4111</v>
      </c>
      <c r="F33" t="str" cm="1">
        <f t="array" ref="F33:H37">_xlfn.SORTBY(A34:C38,C34:C38,-1)</f>
        <v>Arjun</v>
      </c>
      <c r="G33" t="str">
        <v>East</v>
      </c>
      <c r="H33">
        <v>120000</v>
      </c>
    </row>
    <row r="34" spans="1:12" ht="15" thickBot="1">
      <c r="A34" s="100" t="s">
        <v>4106</v>
      </c>
      <c r="B34" s="100" t="s">
        <v>33</v>
      </c>
      <c r="C34" s="100">
        <v>95000</v>
      </c>
      <c r="E34" t="str" cm="1">
        <f t="array" ref="E34:E38">_xlfn.SORTBY(A34:A38,C34:C38,-1)</f>
        <v>Arjun</v>
      </c>
      <c r="F34" t="str">
        <v>Sarah</v>
      </c>
      <c r="G34" t="str">
        <v>East</v>
      </c>
      <c r="H34">
        <v>95000</v>
      </c>
    </row>
    <row r="35" spans="1:12" ht="15" thickBot="1">
      <c r="A35" s="100" t="s">
        <v>4107</v>
      </c>
      <c r="B35" s="100" t="s">
        <v>127</v>
      </c>
      <c r="C35" s="100">
        <v>42000</v>
      </c>
      <c r="E35" t="str">
        <v>Sarah</v>
      </c>
      <c r="F35" t="str">
        <v>Lisa</v>
      </c>
      <c r="G35" t="str">
        <v>North</v>
      </c>
      <c r="H35">
        <v>88000</v>
      </c>
    </row>
    <row r="36" spans="1:12" ht="15" thickBot="1">
      <c r="A36" s="100" t="s">
        <v>4108</v>
      </c>
      <c r="B36" s="100" t="s">
        <v>33</v>
      </c>
      <c r="C36" s="100">
        <v>120000</v>
      </c>
      <c r="E36" t="str">
        <v>Lisa</v>
      </c>
      <c r="F36" t="str">
        <v>Tom</v>
      </c>
      <c r="G36" t="str">
        <v>West</v>
      </c>
      <c r="H36">
        <v>60000</v>
      </c>
    </row>
    <row r="37" spans="1:12" ht="15" thickBot="1">
      <c r="A37" s="100" t="s">
        <v>4109</v>
      </c>
      <c r="B37" s="100" t="s">
        <v>22</v>
      </c>
      <c r="C37" s="100">
        <v>88000</v>
      </c>
      <c r="E37" t="str">
        <v>Tom</v>
      </c>
      <c r="F37" t="str">
        <v>Mike</v>
      </c>
      <c r="G37" t="str">
        <v>West</v>
      </c>
      <c r="H37">
        <v>42000</v>
      </c>
    </row>
    <row r="38" spans="1:12" ht="15" thickBot="1">
      <c r="A38" s="100" t="s">
        <v>4110</v>
      </c>
      <c r="B38" s="100" t="s">
        <v>127</v>
      </c>
      <c r="C38" s="100">
        <v>60000</v>
      </c>
      <c r="E38" t="str">
        <v>Mike</v>
      </c>
    </row>
    <row r="42" spans="1:12">
      <c r="A42" s="178" t="s">
        <v>4112</v>
      </c>
      <c r="B42" s="178"/>
      <c r="C42" s="178"/>
      <c r="D42" s="178"/>
      <c r="E42" s="178"/>
      <c r="F42" s="178"/>
      <c r="G42" s="178"/>
      <c r="H42" s="178"/>
      <c r="I42" s="178"/>
      <c r="J42" s="178"/>
      <c r="K42" s="178"/>
      <c r="L42" s="178"/>
    </row>
    <row r="61" spans="1:4" ht="15" thickBot="1"/>
    <row r="62" spans="1:4" ht="15" thickBot="1">
      <c r="A62" s="99" t="s">
        <v>980</v>
      </c>
      <c r="B62" s="99" t="s">
        <v>1008</v>
      </c>
      <c r="C62" s="99" t="s">
        <v>4113</v>
      </c>
    </row>
    <row r="63" spans="1:4" ht="15" thickBot="1">
      <c r="A63" s="100" t="s">
        <v>981</v>
      </c>
      <c r="B63" s="100">
        <v>100000</v>
      </c>
      <c r="C63" s="100">
        <v>120000</v>
      </c>
      <c r="D63" t="str" cm="1">
        <f t="array" ref="D63">_xlfn.LET( _xlpm.VARCALC,(C63-B63)/B63,_xlpm.TargetisZero,B63=0,_xlfn.IFS(_xlpm.TargetisZero,"N/A",_xlpm.VARCALC&gt;0.1,"Exceed",_xlpm.VARCALC&lt;-0.1,"Missed",TRUE, "on Track"))</f>
        <v>Exceed</v>
      </c>
    </row>
    <row r="64" spans="1:4" ht="15" thickBot="1">
      <c r="A64" s="100" t="s">
        <v>986</v>
      </c>
      <c r="B64" s="100">
        <v>50000</v>
      </c>
      <c r="C64" s="100">
        <v>40000</v>
      </c>
      <c r="D64" t="str" cm="1">
        <f t="array" ref="D64">_xlfn.LET( _xlpm.VARCALC,(C64-B64)/B64,_xlpm.TargetisZero,B64=0,_xlfn.IFS(_xlpm.TargetisZero,"N/A",_xlpm.VARCALC&gt;0.1,"Exceed",_xlpm.VARCALC&lt;-0.1,"Missed",TRUE, "on Track"))</f>
        <v>Missed</v>
      </c>
    </row>
    <row r="65" spans="1:4" ht="15" thickBot="1">
      <c r="A65" s="100" t="s">
        <v>982</v>
      </c>
      <c r="B65" s="100">
        <v>20000</v>
      </c>
      <c r="C65" s="100">
        <v>21000</v>
      </c>
      <c r="D65" t="str" cm="1">
        <f t="array" ref="D65">_xlfn.LET( _xlpm.VARCALC,(C65-B65)/B65,_xlpm.TargetisZero,B65=0,_xlfn.IFS(_xlpm.TargetisZero,"N/A",_xlpm.VARCALC&gt;0.1,"Exceed",_xlpm.VARCALC&lt;-0.1,"Missed",TRUE, "on Track"))</f>
        <v>on Track</v>
      </c>
    </row>
    <row r="66" spans="1:4" ht="15" thickBot="1">
      <c r="A66" s="100" t="s">
        <v>983</v>
      </c>
      <c r="B66" s="100">
        <v>0</v>
      </c>
      <c r="C66" s="100">
        <v>5000</v>
      </c>
      <c r="D66" t="str" cm="1">
        <f t="array" ref="D66">_xlfn.LET( _xlpm.VARCALC,(C66-B66)/B66,_xlpm.TargetisZero,B66=0,_xlfn.IFS(_xlpm.TargetisZero,"N/A",_xlpm.VARCALC&gt;0.1,"Exceed",_xlpm.VARCALC&lt;-0.1,"Missed",TRUE, "on Track"))</f>
        <v>N/A</v>
      </c>
    </row>
    <row r="67" spans="1:4" ht="15" thickBot="1">
      <c r="A67" s="100" t="s">
        <v>4114</v>
      </c>
      <c r="B67" s="100">
        <v>80000</v>
      </c>
      <c r="C67" s="100">
        <v>78000</v>
      </c>
      <c r="D67" t="str" cm="1">
        <f t="array" ref="D67">_xlfn.LET( _xlpm.VARCALC,(C67-B67)/B67,_xlpm.TargetisZero,B67=0,_xlfn.IFS(_xlpm.TargetisZero,"N/A",_xlpm.VARCALC&gt;0.1,"Exceed",_xlpm.VARCALC&lt;-0.1,"Missed",TRUE, "on Track"))</f>
        <v>on Track</v>
      </c>
    </row>
  </sheetData>
  <mergeCells count="2">
    <mergeCell ref="A26:J26"/>
    <mergeCell ref="A42:L42"/>
  </mergeCells>
  <pageMargins left="0.7" right="0.7" top="0.75" bottom="0.75" header="0.3" footer="0.3"/>
  <drawing r:id="rId1"/>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41276-2E9C-439B-B78C-A61DD7FB2BFE}">
  <dimension ref="A1:Q52"/>
  <sheetViews>
    <sheetView topLeftCell="A60" workbookViewId="0">
      <selection activeCell="D67" sqref="D67"/>
    </sheetView>
  </sheetViews>
  <sheetFormatPr defaultRowHeight="14.4"/>
  <cols>
    <col min="1" max="1" width="20.33203125" customWidth="1"/>
    <col min="2" max="2" width="18.109375" customWidth="1"/>
    <col min="3" max="3" width="16.6640625" customWidth="1"/>
    <col min="4" max="4" width="18.6640625" customWidth="1"/>
    <col min="5" max="5" width="10.6640625" bestFit="1" customWidth="1"/>
    <col min="6" max="6" width="19.33203125" customWidth="1"/>
  </cols>
  <sheetData>
    <row r="1" spans="1:10">
      <c r="A1" s="177" t="s">
        <v>4116</v>
      </c>
      <c r="B1" s="177"/>
      <c r="C1" s="177"/>
      <c r="D1" s="177"/>
      <c r="E1" s="177"/>
      <c r="F1" s="177"/>
      <c r="G1" s="177"/>
      <c r="H1" s="177"/>
      <c r="I1" s="177"/>
      <c r="J1" s="177"/>
    </row>
    <row r="2" spans="1:10">
      <c r="A2" t="s">
        <v>4117</v>
      </c>
      <c r="B2" t="s">
        <v>10</v>
      </c>
      <c r="C2" t="s">
        <v>1449</v>
      </c>
    </row>
    <row r="3" spans="1:10">
      <c r="A3">
        <v>1001</v>
      </c>
      <c r="B3" t="s">
        <v>22</v>
      </c>
      <c r="C3">
        <v>500</v>
      </c>
    </row>
    <row r="4" spans="1:10">
      <c r="A4">
        <v>1002</v>
      </c>
      <c r="B4" t="s">
        <v>127</v>
      </c>
      <c r="C4">
        <v>450</v>
      </c>
    </row>
    <row r="5" spans="1:10">
      <c r="A5">
        <v>1003</v>
      </c>
      <c r="B5" t="s">
        <v>22</v>
      </c>
      <c r="C5">
        <v>1200</v>
      </c>
    </row>
    <row r="6" spans="1:10">
      <c r="A6">
        <v>1004</v>
      </c>
      <c r="B6" t="s">
        <v>33</v>
      </c>
      <c r="C6">
        <v>200</v>
      </c>
    </row>
    <row r="7" spans="1:10">
      <c r="A7">
        <v>1005</v>
      </c>
      <c r="B7" t="s">
        <v>127</v>
      </c>
      <c r="C7">
        <v>1500</v>
      </c>
    </row>
    <row r="8" spans="1:10">
      <c r="A8">
        <v>1006</v>
      </c>
      <c r="B8" t="s">
        <v>28</v>
      </c>
      <c r="C8">
        <v>300</v>
      </c>
    </row>
    <row r="9" spans="1:10">
      <c r="A9">
        <v>1007</v>
      </c>
      <c r="B9" t="s">
        <v>22</v>
      </c>
      <c r="C9">
        <v>1350</v>
      </c>
    </row>
    <row r="10" spans="1:10">
      <c r="A10">
        <v>1008</v>
      </c>
      <c r="B10" t="s">
        <v>33</v>
      </c>
      <c r="C10">
        <v>400</v>
      </c>
    </row>
    <row r="11" spans="1:10">
      <c r="A11">
        <v>1009</v>
      </c>
      <c r="B11" t="s">
        <v>28</v>
      </c>
      <c r="C11">
        <v>600</v>
      </c>
    </row>
    <row r="12" spans="1:10">
      <c r="E12" s="66" t="s">
        <v>4118</v>
      </c>
    </row>
    <row r="13" spans="1:10">
      <c r="E13" t="str" cm="1">
        <f t="array" ref="E13:E14">_xlfn.LET(_xlpm.salesdata,C3:C11,_xlpm.regiondata,B3:B11,_xlpm.avgsales,AVERAGE(_xlpm.salesdata),_xlpm.threshold,_xlpm.avgsales*1.5,_xlpm.FilteredList, _xlfn._xlws.FILTER(_xlpm.regiondata,_xlpm.salesdata&gt;_xlpm.threshold),_xlfn._xlws.SORT(_xlfn.UNIQUE(_xlpm.FilteredList)))</f>
        <v>North</v>
      </c>
    </row>
    <row r="14" spans="1:10">
      <c r="E14" t="str">
        <v>West</v>
      </c>
    </row>
    <row r="27" spans="1:16">
      <c r="A27" s="177" t="s">
        <v>4119</v>
      </c>
      <c r="B27" s="177"/>
      <c r="C27" s="177"/>
      <c r="D27" s="177"/>
      <c r="E27" s="177"/>
      <c r="F27" s="177"/>
      <c r="G27" s="177"/>
      <c r="H27" s="177"/>
      <c r="I27" s="177"/>
      <c r="J27" s="177"/>
      <c r="K27" s="177"/>
      <c r="L27" s="177"/>
      <c r="M27" s="177"/>
      <c r="N27" s="177"/>
      <c r="O27" s="177"/>
      <c r="P27" s="177"/>
    </row>
    <row r="29" spans="1:16">
      <c r="A29" s="174" t="s">
        <v>1448</v>
      </c>
      <c r="B29" s="174" t="s">
        <v>5</v>
      </c>
      <c r="C29" s="174" t="s">
        <v>4120</v>
      </c>
      <c r="D29" s="174" t="s">
        <v>3624</v>
      </c>
    </row>
    <row r="30" spans="1:16">
      <c r="A30" t="s">
        <v>4121</v>
      </c>
      <c r="B30" t="s">
        <v>216</v>
      </c>
      <c r="C30">
        <v>5</v>
      </c>
      <c r="D30" t="s">
        <v>4122</v>
      </c>
    </row>
    <row r="31" spans="1:16">
      <c r="A31" t="s">
        <v>1020</v>
      </c>
      <c r="B31" t="s">
        <v>1005</v>
      </c>
      <c r="C31">
        <v>50</v>
      </c>
      <c r="D31" t="s">
        <v>4122</v>
      </c>
    </row>
    <row r="32" spans="1:16">
      <c r="A32" t="s">
        <v>4123</v>
      </c>
      <c r="B32" t="s">
        <v>216</v>
      </c>
      <c r="C32">
        <v>12</v>
      </c>
      <c r="D32" t="s">
        <v>4122</v>
      </c>
    </row>
    <row r="33" spans="1:6">
      <c r="A33" t="s">
        <v>1004</v>
      </c>
      <c r="B33" t="s">
        <v>1005</v>
      </c>
      <c r="C33">
        <v>10</v>
      </c>
      <c r="D33" t="s">
        <v>4124</v>
      </c>
    </row>
    <row r="34" spans="1:6">
      <c r="A34" t="s">
        <v>1012</v>
      </c>
      <c r="B34" t="s">
        <v>216</v>
      </c>
      <c r="C34">
        <v>80</v>
      </c>
      <c r="D34" t="s">
        <v>4122</v>
      </c>
    </row>
    <row r="35" spans="1:6">
      <c r="A35" t="s">
        <v>4125</v>
      </c>
      <c r="B35" t="s">
        <v>4126</v>
      </c>
      <c r="C35">
        <v>40</v>
      </c>
      <c r="D35" t="s">
        <v>4122</v>
      </c>
    </row>
    <row r="36" spans="1:6">
      <c r="A36" t="s">
        <v>4127</v>
      </c>
      <c r="B36" t="s">
        <v>4126</v>
      </c>
      <c r="C36">
        <v>100</v>
      </c>
      <c r="D36" t="s">
        <v>4122</v>
      </c>
    </row>
    <row r="37" spans="1:6">
      <c r="A37" t="s">
        <v>4128</v>
      </c>
      <c r="B37" t="s">
        <v>1005</v>
      </c>
      <c r="C37">
        <v>8</v>
      </c>
      <c r="D37" t="s">
        <v>4122</v>
      </c>
    </row>
    <row r="38" spans="1:6">
      <c r="A38" t="s">
        <v>1003</v>
      </c>
      <c r="B38" t="s">
        <v>216</v>
      </c>
      <c r="C38">
        <v>15</v>
      </c>
      <c r="D38" t="s">
        <v>4124</v>
      </c>
    </row>
    <row r="39" spans="1:6">
      <c r="F39" s="66" t="s">
        <v>4129</v>
      </c>
    </row>
    <row r="40" spans="1:6">
      <c r="F40" t="str" cm="1">
        <f t="array" ref="F40:F41">_xlfn.LET(_xlpm.stockcol, C30:C38,_xlpm.Statuscol,D30:D38,_xlpm.categotycol, B30:B38,_xlpm.CrisisFilter,_xlfn._xlws.FILTER(_xlpm.categotycol,(_xlpm.stockcol&lt;20)*(_xlpm.Statuscol="Active")),_xlfn._xlws.SORT(_xlfn.UNIQUE(_xlpm.CrisisFilter)))</f>
        <v>Electronics</v>
      </c>
    </row>
    <row r="41" spans="1:6">
      <c r="F41" t="str">
        <v>Furniture</v>
      </c>
    </row>
    <row r="52" spans="1:17">
      <c r="A52" s="177" t="s">
        <v>4130</v>
      </c>
      <c r="B52" s="177"/>
      <c r="C52" s="177"/>
      <c r="D52" s="177"/>
      <c r="E52" s="177"/>
      <c r="F52" s="177"/>
      <c r="G52" s="177"/>
      <c r="H52" s="177"/>
      <c r="I52" s="177"/>
      <c r="J52" s="177"/>
      <c r="K52" s="177"/>
      <c r="L52" s="177"/>
      <c r="M52" s="177"/>
      <c r="N52" s="177"/>
      <c r="O52" s="177"/>
      <c r="P52" s="177"/>
      <c r="Q52" s="177"/>
    </row>
  </sheetData>
  <mergeCells count="3">
    <mergeCell ref="A1:J1"/>
    <mergeCell ref="A27:P27"/>
    <mergeCell ref="A52:Q52"/>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72071-6BB4-4B59-A426-B862AAC5424C}">
  <dimension ref="A5:G15"/>
  <sheetViews>
    <sheetView workbookViewId="0">
      <selection activeCell="E14" sqref="E14"/>
    </sheetView>
  </sheetViews>
  <sheetFormatPr defaultRowHeight="14.4"/>
  <cols>
    <col min="1" max="1" width="16.44140625" customWidth="1"/>
    <col min="2" max="4" width="8.88671875" customWidth="1"/>
  </cols>
  <sheetData>
    <row r="5" spans="1:7" ht="24.6" customHeight="1">
      <c r="A5" s="54" t="s">
        <v>4</v>
      </c>
      <c r="B5" s="54" t="s">
        <v>4131</v>
      </c>
      <c r="C5" s="54" t="s">
        <v>4132</v>
      </c>
      <c r="D5" s="54" t="s">
        <v>4133</v>
      </c>
      <c r="E5" s="54" t="s">
        <v>4134</v>
      </c>
      <c r="F5" s="54"/>
    </row>
    <row r="6" spans="1:7">
      <c r="A6" s="1" t="s">
        <v>1003</v>
      </c>
      <c r="B6" s="1">
        <v>55000</v>
      </c>
      <c r="C6" s="1">
        <v>0.1</v>
      </c>
      <c r="D6" s="1">
        <v>120</v>
      </c>
      <c r="E6" s="1">
        <v>0.18</v>
      </c>
    </row>
    <row r="7" spans="1:7">
      <c r="A7" s="1" t="s">
        <v>4135</v>
      </c>
      <c r="B7" s="1">
        <v>32000</v>
      </c>
      <c r="C7" s="1">
        <v>0.05</v>
      </c>
      <c r="D7" s="1">
        <v>300</v>
      </c>
      <c r="E7" s="1">
        <v>0.18</v>
      </c>
    </row>
    <row r="8" spans="1:7" ht="20.399999999999999" customHeight="1">
      <c r="A8" s="1" t="s">
        <v>4136</v>
      </c>
      <c r="B8" s="1">
        <v>2500</v>
      </c>
      <c r="C8" s="1">
        <v>0.15</v>
      </c>
      <c r="D8" s="1">
        <v>800</v>
      </c>
      <c r="E8" s="1">
        <v>0.12</v>
      </c>
    </row>
    <row r="9" spans="1:7">
      <c r="A9" s="1" t="s">
        <v>4137</v>
      </c>
      <c r="B9" s="1">
        <v>40000</v>
      </c>
      <c r="C9" s="1">
        <v>0.1</v>
      </c>
      <c r="D9" s="1">
        <v>500</v>
      </c>
      <c r="E9" s="1">
        <v>0.1</v>
      </c>
    </row>
    <row r="10" spans="1:7" ht="18" customHeight="1">
      <c r="A10" s="1" t="s">
        <v>4138</v>
      </c>
      <c r="B10" s="1">
        <v>2000</v>
      </c>
      <c r="C10" s="1">
        <v>0.05</v>
      </c>
      <c r="D10" s="1">
        <v>800</v>
      </c>
      <c r="E10" s="1">
        <v>0.1</v>
      </c>
    </row>
    <row r="14" spans="1:7">
      <c r="C14" t="s">
        <v>4139</v>
      </c>
      <c r="E14">
        <f>SUM(D6:D10)</f>
        <v>2520</v>
      </c>
    </row>
    <row r="15" spans="1:7">
      <c r="C15" t="s">
        <v>4140</v>
      </c>
      <c r="G15">
        <f>SUM(Units_Sold)</f>
        <v>2520</v>
      </c>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DFB00-904D-4E1C-B74D-6742681E9EC9}">
  <dimension ref="A1"/>
  <sheetViews>
    <sheetView workbookViewId="0"/>
  </sheetViews>
  <sheetFormatPr defaultRowHeight="14.4"/>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0FF29-DAF5-4A46-B94E-F4C858B7E7CE}">
  <dimension ref="A1:B13"/>
  <sheetViews>
    <sheetView workbookViewId="0">
      <selection activeCell="B1" sqref="B1:B1048576"/>
    </sheetView>
  </sheetViews>
  <sheetFormatPr defaultRowHeight="14.4"/>
  <sheetData>
    <row r="1" spans="1:2">
      <c r="A1" s="173" t="s">
        <v>4115</v>
      </c>
      <c r="B1" s="173" t="s">
        <v>981</v>
      </c>
    </row>
    <row r="2" spans="1:2">
      <c r="A2" t="s">
        <v>68</v>
      </c>
      <c r="B2">
        <v>20</v>
      </c>
    </row>
    <row r="3" spans="1:2">
      <c r="A3" t="s">
        <v>69</v>
      </c>
      <c r="B3">
        <v>25</v>
      </c>
    </row>
    <row r="4" spans="1:2">
      <c r="A4" t="s">
        <v>70</v>
      </c>
      <c r="B4">
        <v>33</v>
      </c>
    </row>
    <row r="5" spans="1:2">
      <c r="A5" t="s">
        <v>71</v>
      </c>
      <c r="B5">
        <v>40</v>
      </c>
    </row>
    <row r="6" spans="1:2">
      <c r="A6" t="s">
        <v>59</v>
      </c>
      <c r="B6">
        <v>55</v>
      </c>
    </row>
    <row r="7" spans="1:2">
      <c r="A7" t="s">
        <v>72</v>
      </c>
      <c r="B7">
        <v>58</v>
      </c>
    </row>
    <row r="8" spans="1:2">
      <c r="A8" t="s">
        <v>73</v>
      </c>
      <c r="B8">
        <v>40</v>
      </c>
    </row>
    <row r="9" spans="1:2">
      <c r="A9" t="s">
        <v>74</v>
      </c>
      <c r="B9">
        <v>50</v>
      </c>
    </row>
    <row r="10" spans="1:2">
      <c r="A10" t="s">
        <v>75</v>
      </c>
      <c r="B10">
        <v>60</v>
      </c>
    </row>
    <row r="11" spans="1:2">
      <c r="A11" t="s">
        <v>76</v>
      </c>
      <c r="B11">
        <v>90</v>
      </c>
    </row>
    <row r="12" spans="1:2">
      <c r="A12" t="s">
        <v>77</v>
      </c>
      <c r="B12">
        <v>100</v>
      </c>
    </row>
    <row r="13" spans="1:2">
      <c r="A13" t="s">
        <v>78</v>
      </c>
      <c r="B13">
        <v>120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B40F9-FB95-4DF1-BDE6-A8D8DCE516B9}">
  <dimension ref="A1:B13"/>
  <sheetViews>
    <sheetView workbookViewId="0">
      <selection activeCell="C2" sqref="C2"/>
    </sheetView>
  </sheetViews>
  <sheetFormatPr defaultRowHeight="14.4"/>
  <sheetData>
    <row r="1" spans="1:2">
      <c r="A1" s="173" t="s">
        <v>4115</v>
      </c>
      <c r="B1" s="173" t="s">
        <v>981</v>
      </c>
    </row>
    <row r="2" spans="1:2">
      <c r="A2" t="s">
        <v>68</v>
      </c>
      <c r="B2">
        <v>12</v>
      </c>
    </row>
    <row r="3" spans="1:2">
      <c r="A3" t="s">
        <v>69</v>
      </c>
      <c r="B3">
        <v>15</v>
      </c>
    </row>
    <row r="4" spans="1:2">
      <c r="A4" t="s">
        <v>70</v>
      </c>
      <c r="B4">
        <v>18</v>
      </c>
    </row>
    <row r="5" spans="1:2">
      <c r="A5" t="s">
        <v>71</v>
      </c>
      <c r="B5">
        <v>20</v>
      </c>
    </row>
    <row r="6" spans="1:2">
      <c r="A6" t="s">
        <v>59</v>
      </c>
      <c r="B6">
        <v>22</v>
      </c>
    </row>
    <row r="7" spans="1:2">
      <c r="A7" t="s">
        <v>72</v>
      </c>
      <c r="B7">
        <v>25</v>
      </c>
    </row>
    <row r="8" spans="1:2">
      <c r="A8" t="s">
        <v>73</v>
      </c>
      <c r="B8">
        <v>20</v>
      </c>
    </row>
    <row r="9" spans="1:2">
      <c r="A9" t="s">
        <v>74</v>
      </c>
      <c r="B9">
        <v>52</v>
      </c>
    </row>
    <row r="10" spans="1:2">
      <c r="A10" t="s">
        <v>75</v>
      </c>
      <c r="B10">
        <v>58</v>
      </c>
    </row>
    <row r="11" spans="1:2">
      <c r="A11" t="s">
        <v>76</v>
      </c>
      <c r="B11">
        <v>80</v>
      </c>
    </row>
    <row r="12" spans="1:2">
      <c r="A12" t="s">
        <v>77</v>
      </c>
      <c r="B12">
        <v>85</v>
      </c>
    </row>
    <row r="13" spans="1:2">
      <c r="A13" t="s">
        <v>78</v>
      </c>
      <c r="B13">
        <v>95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62473-7315-4378-9F8C-3972CD7548A9}">
  <dimension ref="A1:B13"/>
  <sheetViews>
    <sheetView workbookViewId="0">
      <selection activeCell="B2" sqref="B2"/>
    </sheetView>
  </sheetViews>
  <sheetFormatPr defaultRowHeight="14.4"/>
  <sheetData>
    <row r="1" spans="1:2">
      <c r="A1" s="173" t="s">
        <v>4115</v>
      </c>
      <c r="B1" s="173" t="s">
        <v>981</v>
      </c>
    </row>
    <row r="2" spans="1:2">
      <c r="A2" t="s">
        <v>68</v>
      </c>
      <c r="B2">
        <v>20</v>
      </c>
    </row>
    <row r="3" spans="1:2">
      <c r="A3" t="s">
        <v>69</v>
      </c>
      <c r="B3">
        <v>25</v>
      </c>
    </row>
    <row r="4" spans="1:2">
      <c r="A4" t="s">
        <v>70</v>
      </c>
      <c r="B4">
        <v>21</v>
      </c>
    </row>
    <row r="5" spans="1:2">
      <c r="A5" t="s">
        <v>71</v>
      </c>
      <c r="B5">
        <v>24</v>
      </c>
    </row>
    <row r="6" spans="1:2">
      <c r="A6" t="s">
        <v>59</v>
      </c>
      <c r="B6">
        <v>23</v>
      </c>
    </row>
    <row r="7" spans="1:2">
      <c r="A7" t="s">
        <v>72</v>
      </c>
      <c r="B7">
        <v>25</v>
      </c>
    </row>
    <row r="8" spans="1:2">
      <c r="A8" t="s">
        <v>73</v>
      </c>
      <c r="B8">
        <v>20</v>
      </c>
    </row>
    <row r="9" spans="1:2">
      <c r="A9" t="s">
        <v>74</v>
      </c>
      <c r="B9">
        <v>21</v>
      </c>
    </row>
    <row r="10" spans="1:2">
      <c r="A10" t="s">
        <v>75</v>
      </c>
      <c r="B10">
        <v>23</v>
      </c>
    </row>
    <row r="11" spans="1:2">
      <c r="A11" t="s">
        <v>76</v>
      </c>
      <c r="B11">
        <v>50</v>
      </c>
    </row>
    <row r="12" spans="1:2">
      <c r="A12" t="s">
        <v>77</v>
      </c>
      <c r="B12">
        <v>55</v>
      </c>
    </row>
    <row r="13" spans="1:2">
      <c r="A13" t="s">
        <v>78</v>
      </c>
      <c r="B13">
        <v>60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DBE69-B73F-4057-B84E-26B23A4789D4}">
  <dimension ref="A1:B13"/>
  <sheetViews>
    <sheetView workbookViewId="0">
      <selection activeCell="H15" sqref="H15"/>
    </sheetView>
  </sheetViews>
  <sheetFormatPr defaultRowHeight="14.4"/>
  <sheetData>
    <row r="1" spans="1:2">
      <c r="A1" s="66" t="s">
        <v>4141</v>
      </c>
      <c r="B1" s="66" t="s">
        <v>981</v>
      </c>
    </row>
    <row r="2" spans="1:2">
      <c r="A2" t="s">
        <v>68</v>
      </c>
      <c r="B2">
        <v>30</v>
      </c>
    </row>
    <row r="3" spans="1:2">
      <c r="A3" t="s">
        <v>69</v>
      </c>
      <c r="B3">
        <v>23</v>
      </c>
    </row>
    <row r="4" spans="1:2">
      <c r="A4" t="s">
        <v>70</v>
      </c>
      <c r="B4">
        <v>43</v>
      </c>
    </row>
    <row r="5" spans="1:2">
      <c r="A5" t="s">
        <v>71</v>
      </c>
      <c r="B5">
        <v>55</v>
      </c>
    </row>
    <row r="6" spans="1:2">
      <c r="A6" t="s">
        <v>59</v>
      </c>
      <c r="B6">
        <v>45</v>
      </c>
    </row>
    <row r="7" spans="1:2">
      <c r="A7" t="s">
        <v>72</v>
      </c>
      <c r="B7">
        <v>56</v>
      </c>
    </row>
    <row r="8" spans="1:2">
      <c r="A8" t="s">
        <v>73</v>
      </c>
      <c r="B8">
        <v>66</v>
      </c>
    </row>
    <row r="9" spans="1:2">
      <c r="A9" t="s">
        <v>74</v>
      </c>
      <c r="B9">
        <v>78</v>
      </c>
    </row>
    <row r="10" spans="1:2">
      <c r="A10" t="s">
        <v>75</v>
      </c>
      <c r="B10">
        <v>78</v>
      </c>
    </row>
    <row r="11" spans="1:2">
      <c r="A11" t="s">
        <v>76</v>
      </c>
      <c r="B11">
        <v>88</v>
      </c>
    </row>
    <row r="12" spans="1:2">
      <c r="A12" t="s">
        <v>77</v>
      </c>
      <c r="B12">
        <v>99</v>
      </c>
    </row>
    <row r="13" spans="1:2">
      <c r="A13" t="s">
        <v>78</v>
      </c>
      <c r="B13">
        <v>110</v>
      </c>
    </row>
  </sheetData>
  <phoneticPr fontId="8"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DCBFA-FB7B-4269-83C0-74FFA763B58D}">
  <dimension ref="A1:B13"/>
  <sheetViews>
    <sheetView workbookViewId="0">
      <selection activeCell="B2" sqref="B2"/>
    </sheetView>
  </sheetViews>
  <sheetFormatPr defaultRowHeight="14.4"/>
  <sheetData>
    <row r="1" spans="1:2">
      <c r="A1" s="173" t="s">
        <v>4115</v>
      </c>
      <c r="B1" s="173" t="s">
        <v>981</v>
      </c>
    </row>
    <row r="2" spans="1:2">
      <c r="A2" t="s">
        <v>68</v>
      </c>
      <c r="B2">
        <v>50</v>
      </c>
    </row>
    <row r="3" spans="1:2">
      <c r="A3" t="s">
        <v>69</v>
      </c>
      <c r="B3">
        <v>56</v>
      </c>
    </row>
    <row r="4" spans="1:2">
      <c r="A4" t="s">
        <v>70</v>
      </c>
      <c r="B4">
        <v>54</v>
      </c>
    </row>
    <row r="5" spans="1:2">
      <c r="A5" t="s">
        <v>71</v>
      </c>
      <c r="B5">
        <v>58</v>
      </c>
    </row>
    <row r="6" spans="1:2">
      <c r="A6" t="s">
        <v>59</v>
      </c>
      <c r="B6">
        <v>60</v>
      </c>
    </row>
    <row r="7" spans="1:2">
      <c r="A7" t="s">
        <v>72</v>
      </c>
      <c r="B7">
        <v>80</v>
      </c>
    </row>
    <row r="8" spans="1:2">
      <c r="A8" t="s">
        <v>73</v>
      </c>
      <c r="B8">
        <v>85</v>
      </c>
    </row>
    <row r="9" spans="1:2">
      <c r="A9" t="s">
        <v>74</v>
      </c>
      <c r="B9">
        <v>90</v>
      </c>
    </row>
    <row r="10" spans="1:2">
      <c r="A10" t="s">
        <v>75</v>
      </c>
      <c r="B10">
        <v>95</v>
      </c>
    </row>
    <row r="11" spans="1:2">
      <c r="A11" t="s">
        <v>76</v>
      </c>
      <c r="B11">
        <v>100</v>
      </c>
    </row>
    <row r="12" spans="1:2">
      <c r="A12" t="s">
        <v>77</v>
      </c>
      <c r="B12">
        <v>100</v>
      </c>
    </row>
    <row r="13" spans="1:2">
      <c r="A13" t="s">
        <v>78</v>
      </c>
      <c r="B13">
        <v>105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63BED-B295-4C19-A4E0-B273CD593AB5}">
  <dimension ref="A1:B13"/>
  <sheetViews>
    <sheetView workbookViewId="0">
      <selection activeCell="B2" sqref="B2"/>
    </sheetView>
  </sheetViews>
  <sheetFormatPr defaultRowHeight="14.4"/>
  <sheetData>
    <row r="1" spans="1:2">
      <c r="A1" s="173" t="s">
        <v>4115</v>
      </c>
      <c r="B1" s="173" t="s">
        <v>981</v>
      </c>
    </row>
    <row r="2" spans="1:2">
      <c r="A2" t="s">
        <v>68</v>
      </c>
      <c r="B2">
        <v>20</v>
      </c>
    </row>
    <row r="3" spans="1:2">
      <c r="A3" t="s">
        <v>69</v>
      </c>
      <c r="B3">
        <v>24</v>
      </c>
    </row>
    <row r="4" spans="1:2">
      <c r="A4" t="s">
        <v>70</v>
      </c>
      <c r="B4">
        <v>52</v>
      </c>
    </row>
    <row r="5" spans="1:2">
      <c r="A5" t="s">
        <v>71</v>
      </c>
      <c r="B5">
        <v>12</v>
      </c>
    </row>
    <row r="6" spans="1:2">
      <c r="A6" t="s">
        <v>59</v>
      </c>
      <c r="B6">
        <v>45</v>
      </c>
    </row>
    <row r="7" spans="1:2">
      <c r="A7" t="s">
        <v>72</v>
      </c>
      <c r="B7">
        <v>52</v>
      </c>
    </row>
    <row r="8" spans="1:2">
      <c r="A8" t="s">
        <v>73</v>
      </c>
      <c r="B8">
        <v>20</v>
      </c>
    </row>
    <row r="9" spans="1:2">
      <c r="A9" t="s">
        <v>74</v>
      </c>
      <c r="B9">
        <v>26</v>
      </c>
    </row>
    <row r="10" spans="1:2">
      <c r="A10" t="s">
        <v>75</v>
      </c>
      <c r="B10">
        <v>28</v>
      </c>
    </row>
    <row r="11" spans="1:2">
      <c r="A11" t="s">
        <v>76</v>
      </c>
      <c r="B11">
        <v>30</v>
      </c>
    </row>
    <row r="12" spans="1:2">
      <c r="A12" t="s">
        <v>77</v>
      </c>
      <c r="B12">
        <v>35</v>
      </c>
    </row>
    <row r="13" spans="1:2">
      <c r="A13" t="s">
        <v>78</v>
      </c>
      <c r="B13">
        <v>50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F499E-42C0-4EF6-B816-4C7742CD5574}">
  <dimension ref="A1:B16"/>
  <sheetViews>
    <sheetView workbookViewId="0">
      <selection activeCell="B2" sqref="B2"/>
    </sheetView>
  </sheetViews>
  <sheetFormatPr defaultRowHeight="14.4"/>
  <cols>
    <col min="1" max="1" width="14.109375" customWidth="1"/>
  </cols>
  <sheetData>
    <row r="1" spans="1:2">
      <c r="A1" t="s">
        <v>4115</v>
      </c>
      <c r="B1" t="s">
        <v>981</v>
      </c>
    </row>
    <row r="2" spans="1:2">
      <c r="A2" t="s">
        <v>68</v>
      </c>
      <c r="B2">
        <f>SUM(CampusX_Phones:CampusX_PowerBank!B2)</f>
        <v>152</v>
      </c>
    </row>
    <row r="3" spans="1:2">
      <c r="A3" t="s">
        <v>69</v>
      </c>
      <c r="B3">
        <f>SUM(CampusX_Phones:CampusX_PowerBank!B3)</f>
        <v>168</v>
      </c>
    </row>
    <row r="4" spans="1:2">
      <c r="A4" t="s">
        <v>70</v>
      </c>
      <c r="B4">
        <f>SUM(CampusX_Phones:CampusX_PowerBank!B4)</f>
        <v>221</v>
      </c>
    </row>
    <row r="5" spans="1:2">
      <c r="A5" t="s">
        <v>71</v>
      </c>
      <c r="B5">
        <f>SUM(CampusX_Phones:CampusX_PowerBank!B5)</f>
        <v>209</v>
      </c>
    </row>
    <row r="6" spans="1:2">
      <c r="A6" t="s">
        <v>59</v>
      </c>
      <c r="B6">
        <f>SUM(CampusX_Phones:CampusX_PowerBank!B6)</f>
        <v>250</v>
      </c>
    </row>
    <row r="7" spans="1:2">
      <c r="A7" t="s">
        <v>72</v>
      </c>
      <c r="B7">
        <f>SUM(CampusX_Phones:CampusX_PowerBank!B7)</f>
        <v>296</v>
      </c>
    </row>
    <row r="8" spans="1:2">
      <c r="A8" t="s">
        <v>73</v>
      </c>
      <c r="B8">
        <f>SUM(CampusX_Phones:CampusX_PowerBank!B8)</f>
        <v>251</v>
      </c>
    </row>
    <row r="9" spans="1:2">
      <c r="A9" t="s">
        <v>74</v>
      </c>
      <c r="B9">
        <f>SUM(CampusX_Phones:CampusX_PowerBank!B9)</f>
        <v>317</v>
      </c>
    </row>
    <row r="10" spans="1:2">
      <c r="A10" t="s">
        <v>75</v>
      </c>
      <c r="B10">
        <f>SUM(CampusX_Phones:CampusX_PowerBank!B10)</f>
        <v>342</v>
      </c>
    </row>
    <row r="11" spans="1:2">
      <c r="A11" t="s">
        <v>76</v>
      </c>
      <c r="B11">
        <f>SUM(CampusX_Phones:CampusX_PowerBank!B11)</f>
        <v>438</v>
      </c>
    </row>
    <row r="12" spans="1:2">
      <c r="A12" t="s">
        <v>77</v>
      </c>
      <c r="B12">
        <f>SUM(CampusX_Phones:CampusX_PowerBank!B12)</f>
        <v>474</v>
      </c>
    </row>
    <row r="13" spans="1:2">
      <c r="A13" t="s">
        <v>78</v>
      </c>
      <c r="B13">
        <f>SUM(CampusX_Phones:CampusX_PowerBank!B13)</f>
        <v>540</v>
      </c>
    </row>
    <row r="16" spans="1:2">
      <c r="A16" t="s">
        <v>4142</v>
      </c>
      <c r="B16">
        <f>SUM(CampusX_Phones:CampusX_PowerBank!B2:B13)</f>
        <v>3658</v>
      </c>
    </row>
  </sheetData>
  <phoneticPr fontId="8" type="noConversion"/>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069AA-600E-42B1-BCF5-299EB35DC657}">
  <dimension ref="A1:B13"/>
  <sheetViews>
    <sheetView workbookViewId="0">
      <selection activeCell="B2" sqref="B2:B13"/>
    </sheetView>
  </sheetViews>
  <sheetFormatPr defaultRowHeight="14.4"/>
  <sheetData>
    <row r="1" spans="1:2">
      <c r="A1" t="s">
        <v>4115</v>
      </c>
      <c r="B1" t="s">
        <v>981</v>
      </c>
    </row>
    <row r="2" spans="1:2">
      <c r="A2" t="s">
        <v>68</v>
      </c>
      <c r="B2">
        <f>SUM('CampusX_Headphones (2)'!B2,CampusX_Phones:CampusX_PowerBank!B2)</f>
        <v>202</v>
      </c>
    </row>
    <row r="3" spans="1:2">
      <c r="A3" t="s">
        <v>69</v>
      </c>
      <c r="B3">
        <f>SUM('CampusX_Headphones (2)'!B3,CampusX_Phones:CampusX_PowerBank!B3)</f>
        <v>224</v>
      </c>
    </row>
    <row r="4" spans="1:2">
      <c r="A4" t="s">
        <v>70</v>
      </c>
      <c r="B4">
        <f>SUM('CampusX_Headphones (2)'!B4,CampusX_Phones:CampusX_PowerBank!B4)</f>
        <v>275</v>
      </c>
    </row>
    <row r="5" spans="1:2">
      <c r="A5" t="s">
        <v>71</v>
      </c>
      <c r="B5">
        <f>SUM('CampusX_Headphones (2)'!B5,CampusX_Phones:CampusX_PowerBank!B5)</f>
        <v>267</v>
      </c>
    </row>
    <row r="6" spans="1:2">
      <c r="A6" t="s">
        <v>59</v>
      </c>
      <c r="B6">
        <f>SUM('CampusX_Headphones (2)'!B6,CampusX_Phones:CampusX_PowerBank!B6)</f>
        <v>310</v>
      </c>
    </row>
    <row r="7" spans="1:2">
      <c r="A7" t="s">
        <v>72</v>
      </c>
      <c r="B7">
        <f>SUM('CampusX_Headphones (2)'!B7,CampusX_Phones:CampusX_PowerBank!B7)</f>
        <v>376</v>
      </c>
    </row>
    <row r="8" spans="1:2">
      <c r="A8" t="s">
        <v>73</v>
      </c>
      <c r="B8">
        <f>SUM('CampusX_Headphones (2)'!B8,CampusX_Phones:CampusX_PowerBank!B8)</f>
        <v>336</v>
      </c>
    </row>
    <row r="9" spans="1:2">
      <c r="A9" t="s">
        <v>74</v>
      </c>
      <c r="B9">
        <f>SUM('CampusX_Headphones (2)'!B9,CampusX_Phones:CampusX_PowerBank!B9)</f>
        <v>407</v>
      </c>
    </row>
    <row r="10" spans="1:2">
      <c r="A10" t="s">
        <v>75</v>
      </c>
      <c r="B10">
        <f>SUM('CampusX_Headphones (2)'!B10,CampusX_Phones:CampusX_PowerBank!B10)</f>
        <v>437</v>
      </c>
    </row>
    <row r="11" spans="1:2">
      <c r="A11" t="s">
        <v>76</v>
      </c>
      <c r="B11">
        <f>SUM('CampusX_Headphones (2)'!B11,CampusX_Phones:CampusX_PowerBank!B11)</f>
        <v>538</v>
      </c>
    </row>
    <row r="12" spans="1:2">
      <c r="A12" t="s">
        <v>77</v>
      </c>
      <c r="B12">
        <f>SUM('CampusX_Headphones (2)'!B12,CampusX_Phones:CampusX_PowerBank!B12)</f>
        <v>574</v>
      </c>
    </row>
    <row r="13" spans="1:2">
      <c r="A13" t="s">
        <v>78</v>
      </c>
      <c r="B13">
        <f>SUM('CampusX_Headphones (2)'!B13,CampusX_Phones:CampusX_PowerBank!B13)</f>
        <v>645</v>
      </c>
    </row>
  </sheetData>
  <phoneticPr fontId="8" type="noConversion"/>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28B18-FA46-4A88-8D9E-40A073916063}">
  <dimension ref="E4:F16"/>
  <sheetViews>
    <sheetView workbookViewId="0">
      <selection activeCell="E4" sqref="E4:F16"/>
    </sheetView>
  </sheetViews>
  <sheetFormatPr defaultRowHeight="14.4"/>
  <sheetData>
    <row r="4" spans="5:6">
      <c r="E4" s="173" t="s">
        <v>4115</v>
      </c>
      <c r="F4" s="173" t="s">
        <v>981</v>
      </c>
    </row>
    <row r="5" spans="5:6">
      <c r="E5" t="s">
        <v>68</v>
      </c>
      <c r="F5">
        <v>20</v>
      </c>
    </row>
    <row r="6" spans="5:6">
      <c r="E6" t="s">
        <v>69</v>
      </c>
      <c r="F6">
        <v>25</v>
      </c>
    </row>
    <row r="7" spans="5:6">
      <c r="E7" t="s">
        <v>70</v>
      </c>
      <c r="F7">
        <v>33</v>
      </c>
    </row>
    <row r="8" spans="5:6">
      <c r="E8" t="s">
        <v>71</v>
      </c>
      <c r="F8">
        <v>40</v>
      </c>
    </row>
    <row r="9" spans="5:6">
      <c r="E9" t="s">
        <v>59</v>
      </c>
      <c r="F9">
        <v>55</v>
      </c>
    </row>
    <row r="10" spans="5:6">
      <c r="E10" t="s">
        <v>72</v>
      </c>
      <c r="F10">
        <v>58</v>
      </c>
    </row>
    <row r="11" spans="5:6">
      <c r="E11" t="s">
        <v>73</v>
      </c>
      <c r="F11">
        <v>40</v>
      </c>
    </row>
    <row r="12" spans="5:6">
      <c r="E12" t="s">
        <v>74</v>
      </c>
      <c r="F12">
        <v>50</v>
      </c>
    </row>
    <row r="13" spans="5:6">
      <c r="E13" t="s">
        <v>75</v>
      </c>
      <c r="F13">
        <v>60</v>
      </c>
    </row>
    <row r="14" spans="5:6">
      <c r="E14" t="s">
        <v>76</v>
      </c>
      <c r="F14">
        <v>90</v>
      </c>
    </row>
    <row r="15" spans="5:6">
      <c r="E15" t="s">
        <v>77</v>
      </c>
      <c r="F15">
        <v>100</v>
      </c>
    </row>
    <row r="16" spans="5:6">
      <c r="E16" t="s">
        <v>78</v>
      </c>
      <c r="F16">
        <v>120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12B41-8B21-4123-BE75-211D76C6A616}">
  <dimension ref="A1:B13"/>
  <sheetViews>
    <sheetView workbookViewId="0">
      <selection activeCell="C2" sqref="C2"/>
    </sheetView>
  </sheetViews>
  <sheetFormatPr defaultRowHeight="14.4"/>
  <sheetData>
    <row r="1" spans="1:2">
      <c r="A1" s="173" t="s">
        <v>4115</v>
      </c>
      <c r="B1" s="173" t="s">
        <v>981</v>
      </c>
    </row>
    <row r="2" spans="1:2">
      <c r="A2" t="s">
        <v>68</v>
      </c>
      <c r="B2">
        <v>12</v>
      </c>
    </row>
    <row r="3" spans="1:2">
      <c r="A3" t="s">
        <v>69</v>
      </c>
      <c r="B3">
        <v>15</v>
      </c>
    </row>
    <row r="4" spans="1:2">
      <c r="A4" t="s">
        <v>70</v>
      </c>
      <c r="B4">
        <v>18</v>
      </c>
    </row>
    <row r="5" spans="1:2">
      <c r="A5" t="s">
        <v>71</v>
      </c>
      <c r="B5">
        <v>20</v>
      </c>
    </row>
    <row r="6" spans="1:2">
      <c r="A6" t="s">
        <v>59</v>
      </c>
      <c r="B6">
        <v>22</v>
      </c>
    </row>
    <row r="7" spans="1:2">
      <c r="A7" t="s">
        <v>72</v>
      </c>
      <c r="B7">
        <v>25</v>
      </c>
    </row>
    <row r="8" spans="1:2">
      <c r="A8" t="s">
        <v>73</v>
      </c>
      <c r="B8">
        <v>20</v>
      </c>
    </row>
    <row r="9" spans="1:2">
      <c r="A9" t="s">
        <v>74</v>
      </c>
      <c r="B9">
        <v>52</v>
      </c>
    </row>
    <row r="10" spans="1:2">
      <c r="A10" t="s">
        <v>75</v>
      </c>
      <c r="B10">
        <v>58</v>
      </c>
    </row>
    <row r="11" spans="1:2">
      <c r="A11" t="s">
        <v>76</v>
      </c>
      <c r="B11">
        <v>80</v>
      </c>
    </row>
    <row r="12" spans="1:2">
      <c r="A12" t="s">
        <v>77</v>
      </c>
      <c r="B12">
        <v>85</v>
      </c>
    </row>
    <row r="13" spans="1:2">
      <c r="A13" t="s">
        <v>78</v>
      </c>
      <c r="B13">
        <v>95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6E075-2407-4D53-9B98-FD07963656C8}">
  <dimension ref="C7:D19"/>
  <sheetViews>
    <sheetView workbookViewId="0">
      <selection activeCell="C7" sqref="C7"/>
    </sheetView>
  </sheetViews>
  <sheetFormatPr defaultRowHeight="14.4"/>
  <sheetData>
    <row r="7" spans="3:4">
      <c r="C7" s="173" t="s">
        <v>4115</v>
      </c>
      <c r="D7" s="173" t="s">
        <v>981</v>
      </c>
    </row>
    <row r="8" spans="3:4">
      <c r="C8" t="s">
        <v>68</v>
      </c>
      <c r="D8">
        <v>20</v>
      </c>
    </row>
    <row r="9" spans="3:4">
      <c r="C9" t="s">
        <v>69</v>
      </c>
      <c r="D9">
        <v>25</v>
      </c>
    </row>
    <row r="10" spans="3:4">
      <c r="C10" t="s">
        <v>70</v>
      </c>
      <c r="D10">
        <v>21</v>
      </c>
    </row>
    <row r="11" spans="3:4">
      <c r="C11" t="s">
        <v>71</v>
      </c>
      <c r="D11">
        <v>24</v>
      </c>
    </row>
    <row r="12" spans="3:4">
      <c r="C12" t="s">
        <v>59</v>
      </c>
      <c r="D12">
        <v>23</v>
      </c>
    </row>
    <row r="13" spans="3:4">
      <c r="C13" t="s">
        <v>72</v>
      </c>
      <c r="D13">
        <v>25</v>
      </c>
    </row>
    <row r="14" spans="3:4">
      <c r="C14" t="s">
        <v>73</v>
      </c>
      <c r="D14">
        <v>20</v>
      </c>
    </row>
    <row r="15" spans="3:4">
      <c r="C15" t="s">
        <v>74</v>
      </c>
      <c r="D15">
        <v>21</v>
      </c>
    </row>
    <row r="16" spans="3:4">
      <c r="C16" t="s">
        <v>75</v>
      </c>
      <c r="D16">
        <v>23</v>
      </c>
    </row>
    <row r="17" spans="3:4">
      <c r="C17" t="s">
        <v>76</v>
      </c>
      <c r="D17">
        <v>50</v>
      </c>
    </row>
    <row r="18" spans="3:4">
      <c r="C18" t="s">
        <v>77</v>
      </c>
      <c r="D18">
        <v>55</v>
      </c>
    </row>
    <row r="19" spans="3:4">
      <c r="C19" t="s">
        <v>78</v>
      </c>
      <c r="D19">
        <v>60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EFF0-2B7A-4F52-99A6-BCD2CEB66E8F}">
  <dimension ref="G1:H13"/>
  <sheetViews>
    <sheetView workbookViewId="0">
      <selection activeCell="G1" sqref="G1:H13"/>
    </sheetView>
  </sheetViews>
  <sheetFormatPr defaultRowHeight="14.4"/>
  <sheetData>
    <row r="1" spans="7:8">
      <c r="G1" s="66" t="s">
        <v>4141</v>
      </c>
      <c r="H1" s="66" t="s">
        <v>981</v>
      </c>
    </row>
    <row r="2" spans="7:8">
      <c r="G2" t="s">
        <v>68</v>
      </c>
      <c r="H2">
        <v>30</v>
      </c>
    </row>
    <row r="3" spans="7:8">
      <c r="G3" t="s">
        <v>69</v>
      </c>
      <c r="H3">
        <v>23</v>
      </c>
    </row>
    <row r="4" spans="7:8">
      <c r="G4" t="s">
        <v>70</v>
      </c>
      <c r="H4">
        <v>43</v>
      </c>
    </row>
    <row r="5" spans="7:8">
      <c r="G5" t="s">
        <v>71</v>
      </c>
      <c r="H5">
        <v>55</v>
      </c>
    </row>
    <row r="6" spans="7:8">
      <c r="G6" t="s">
        <v>59</v>
      </c>
      <c r="H6">
        <v>45</v>
      </c>
    </row>
    <row r="7" spans="7:8">
      <c r="G7" t="s">
        <v>72</v>
      </c>
      <c r="H7">
        <v>56</v>
      </c>
    </row>
    <row r="8" spans="7:8">
      <c r="G8" t="s">
        <v>73</v>
      </c>
      <c r="H8">
        <v>66</v>
      </c>
    </row>
    <row r="9" spans="7:8">
      <c r="G9" t="s">
        <v>74</v>
      </c>
      <c r="H9">
        <v>78</v>
      </c>
    </row>
    <row r="10" spans="7:8">
      <c r="G10" t="s">
        <v>75</v>
      </c>
      <c r="H10">
        <v>78</v>
      </c>
    </row>
    <row r="11" spans="7:8">
      <c r="G11" t="s">
        <v>76</v>
      </c>
      <c r="H11">
        <v>88</v>
      </c>
    </row>
    <row r="12" spans="7:8">
      <c r="G12" t="s">
        <v>77</v>
      </c>
      <c r="H12">
        <v>99</v>
      </c>
    </row>
    <row r="13" spans="7:8">
      <c r="G13" t="s">
        <v>78</v>
      </c>
      <c r="H13">
        <v>110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2D26F-7547-4C33-89AA-04B99531173C}">
  <dimension ref="C1:D13"/>
  <sheetViews>
    <sheetView workbookViewId="0">
      <selection activeCell="D3" sqref="D3"/>
    </sheetView>
  </sheetViews>
  <sheetFormatPr defaultRowHeight="14.4"/>
  <sheetData>
    <row r="1" spans="3:4">
      <c r="C1" s="173" t="s">
        <v>4115</v>
      </c>
      <c r="D1" s="173" t="s">
        <v>981</v>
      </c>
    </row>
    <row r="2" spans="3:4">
      <c r="C2" t="s">
        <v>68</v>
      </c>
      <c r="D2">
        <v>100</v>
      </c>
    </row>
    <row r="3" spans="3:4">
      <c r="C3" t="s">
        <v>69</v>
      </c>
      <c r="D3">
        <v>56</v>
      </c>
    </row>
    <row r="4" spans="3:4">
      <c r="C4" t="s">
        <v>70</v>
      </c>
      <c r="D4">
        <v>54</v>
      </c>
    </row>
    <row r="5" spans="3:4">
      <c r="C5" t="s">
        <v>71</v>
      </c>
      <c r="D5">
        <v>58</v>
      </c>
    </row>
    <row r="6" spans="3:4">
      <c r="C6" t="s">
        <v>59</v>
      </c>
      <c r="D6">
        <v>60</v>
      </c>
    </row>
    <row r="7" spans="3:4">
      <c r="C7" t="s">
        <v>72</v>
      </c>
      <c r="D7">
        <v>80</v>
      </c>
    </row>
    <row r="8" spans="3:4">
      <c r="C8" t="s">
        <v>73</v>
      </c>
      <c r="D8">
        <v>85</v>
      </c>
    </row>
    <row r="9" spans="3:4">
      <c r="C9" t="s">
        <v>74</v>
      </c>
      <c r="D9">
        <v>90</v>
      </c>
    </row>
    <row r="10" spans="3:4">
      <c r="C10" t="s">
        <v>75</v>
      </c>
      <c r="D10">
        <v>95</v>
      </c>
    </row>
    <row r="11" spans="3:4">
      <c r="C11" t="s">
        <v>76</v>
      </c>
      <c r="D11">
        <v>100</v>
      </c>
    </row>
    <row r="12" spans="3:4">
      <c r="C12" t="s">
        <v>77</v>
      </c>
      <c r="D12">
        <v>100</v>
      </c>
    </row>
    <row r="13" spans="3:4">
      <c r="C13" t="s">
        <v>78</v>
      </c>
      <c r="D13">
        <v>105</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4390-418F-49E9-BA0C-9696938D8228}">
  <dimension ref="I1:J13"/>
  <sheetViews>
    <sheetView workbookViewId="0">
      <selection activeCell="B1" sqref="B1:C13"/>
    </sheetView>
  </sheetViews>
  <sheetFormatPr defaultRowHeight="14.4"/>
  <sheetData>
    <row r="1" spans="9:10">
      <c r="I1" s="173" t="s">
        <v>4115</v>
      </c>
      <c r="J1" s="173" t="s">
        <v>981</v>
      </c>
    </row>
    <row r="2" spans="9:10">
      <c r="I2" t="s">
        <v>68</v>
      </c>
      <c r="J2">
        <v>40</v>
      </c>
    </row>
    <row r="3" spans="9:10">
      <c r="I3" t="s">
        <v>69</v>
      </c>
      <c r="J3">
        <v>24</v>
      </c>
    </row>
    <row r="4" spans="9:10">
      <c r="I4" t="s">
        <v>70</v>
      </c>
      <c r="J4">
        <v>52</v>
      </c>
    </row>
    <row r="5" spans="9:10">
      <c r="I5" t="s">
        <v>71</v>
      </c>
      <c r="J5">
        <v>12</v>
      </c>
    </row>
    <row r="6" spans="9:10">
      <c r="I6" t="s">
        <v>59</v>
      </c>
      <c r="J6">
        <v>45</v>
      </c>
    </row>
    <row r="7" spans="9:10">
      <c r="I7" t="s">
        <v>72</v>
      </c>
      <c r="J7">
        <v>52</v>
      </c>
    </row>
    <row r="8" spans="9:10">
      <c r="I8" t="s">
        <v>73</v>
      </c>
      <c r="J8">
        <v>20</v>
      </c>
    </row>
    <row r="9" spans="9:10">
      <c r="I9" t="s">
        <v>74</v>
      </c>
      <c r="J9">
        <v>26</v>
      </c>
    </row>
    <row r="10" spans="9:10">
      <c r="I10" t="s">
        <v>75</v>
      </c>
      <c r="J10">
        <v>28</v>
      </c>
    </row>
    <row r="11" spans="9:10">
      <c r="I11" t="s">
        <v>76</v>
      </c>
      <c r="J11">
        <v>30</v>
      </c>
    </row>
    <row r="12" spans="9:10">
      <c r="I12" t="s">
        <v>77</v>
      </c>
      <c r="J12">
        <v>35</v>
      </c>
    </row>
    <row r="13" spans="9:10">
      <c r="I13" t="s">
        <v>78</v>
      </c>
      <c r="J13">
        <v>50</v>
      </c>
    </row>
  </sheetData>
  <dataConsolidate leftLabels="1" topLabels="1">
    <dataRefs count="2">
      <dataRef ref="B1:C13" sheet="CampusX_PowerBank_Consolidate"/>
      <dataRef ref="I1:J13" sheet="CampusX_PowerBank_Consolidate"/>
    </dataRefs>
  </dataConsolidate>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B3429-70DC-41C8-816A-C6A5EEB50AB6}">
  <dimension ref="A1:L105"/>
  <sheetViews>
    <sheetView topLeftCell="A10" workbookViewId="0">
      <selection activeCell="G91" sqref="G91"/>
    </sheetView>
  </sheetViews>
  <sheetFormatPr defaultRowHeight="14.4" outlineLevelRow="1"/>
  <cols>
    <col min="1" max="1" width="2.21875" customWidth="1"/>
    <col min="2" max="2" width="19.109375" customWidth="1"/>
  </cols>
  <sheetData>
    <row r="1" spans="1:12">
      <c r="A1" s="177" t="s">
        <v>4143</v>
      </c>
      <c r="B1" s="177"/>
      <c r="C1" s="177"/>
      <c r="D1" s="177"/>
      <c r="E1" s="177"/>
      <c r="F1" s="177"/>
      <c r="G1" s="177"/>
      <c r="H1" s="177"/>
      <c r="I1" s="177"/>
      <c r="J1" s="177"/>
      <c r="K1" s="177"/>
      <c r="L1" s="177"/>
    </row>
    <row r="3" spans="1:12">
      <c r="C3" t="s">
        <v>981</v>
      </c>
    </row>
    <row r="4" spans="1:12">
      <c r="A4" t="s">
        <v>68</v>
      </c>
      <c r="C4">
        <v>152</v>
      </c>
    </row>
    <row r="5" spans="1:12">
      <c r="A5" t="s">
        <v>69</v>
      </c>
      <c r="C5">
        <v>168</v>
      </c>
    </row>
    <row r="6" spans="1:12">
      <c r="A6" t="s">
        <v>70</v>
      </c>
      <c r="C6">
        <v>221</v>
      </c>
    </row>
    <row r="7" spans="1:12">
      <c r="A7" t="s">
        <v>71</v>
      </c>
      <c r="C7">
        <v>209</v>
      </c>
    </row>
    <row r="8" spans="1:12">
      <c r="A8" t="s">
        <v>59</v>
      </c>
      <c r="C8">
        <v>250</v>
      </c>
    </row>
    <row r="9" spans="1:12">
      <c r="A9" t="s">
        <v>72</v>
      </c>
      <c r="C9">
        <v>296</v>
      </c>
    </row>
    <row r="10" spans="1:12">
      <c r="A10" t="s">
        <v>73</v>
      </c>
      <c r="C10">
        <v>251</v>
      </c>
    </row>
    <row r="11" spans="1:12">
      <c r="A11" t="s">
        <v>74</v>
      </c>
      <c r="C11">
        <v>317</v>
      </c>
    </row>
    <row r="12" spans="1:12">
      <c r="A12" t="s">
        <v>75</v>
      </c>
      <c r="C12">
        <v>342</v>
      </c>
    </row>
    <row r="13" spans="1:12">
      <c r="A13" t="s">
        <v>76</v>
      </c>
      <c r="C13">
        <v>438</v>
      </c>
    </row>
    <row r="14" spans="1:12">
      <c r="A14" t="s">
        <v>77</v>
      </c>
      <c r="C14">
        <v>474</v>
      </c>
    </row>
    <row r="15" spans="1:12">
      <c r="A15" t="s">
        <v>78</v>
      </c>
      <c r="C15">
        <v>540</v>
      </c>
    </row>
    <row r="19" spans="1:12">
      <c r="A19" s="177" t="s">
        <v>4144</v>
      </c>
      <c r="B19" s="177"/>
      <c r="C19" s="177"/>
      <c r="D19" s="177"/>
      <c r="E19" s="177"/>
      <c r="F19" s="177"/>
      <c r="G19" s="177"/>
      <c r="H19" s="177"/>
      <c r="I19" s="177"/>
      <c r="J19" s="177"/>
      <c r="K19" s="177"/>
      <c r="L19" s="177"/>
    </row>
    <row r="21" spans="1:12">
      <c r="C21" t="s">
        <v>981</v>
      </c>
    </row>
    <row r="22" spans="1:12" outlineLevel="1">
      <c r="B22" t="s">
        <v>4145</v>
      </c>
      <c r="C22">
        <f>CampusX_Books_Consolidate!$H$2</f>
        <v>30</v>
      </c>
    </row>
    <row r="23" spans="1:12" outlineLevel="1" collapsed="1">
      <c r="B23" t="s">
        <v>4145</v>
      </c>
      <c r="C23">
        <f>CampusX_Headphones_Consolidate!$D$2</f>
        <v>100</v>
      </c>
    </row>
    <row r="24" spans="1:12" outlineLevel="1" collapsed="1">
      <c r="B24" t="s">
        <v>4145</v>
      </c>
      <c r="C24">
        <f>CampusX_Laptops_Consolidate!$B$2</f>
        <v>12</v>
      </c>
    </row>
    <row r="25" spans="1:12" outlineLevel="1" collapsed="1">
      <c r="B25" t="s">
        <v>4145</v>
      </c>
      <c r="C25">
        <f>CampusX_Phones_consolidate!$F$5</f>
        <v>20</v>
      </c>
    </row>
    <row r="26" spans="1:12" outlineLevel="1" collapsed="1">
      <c r="B26" t="s">
        <v>4145</v>
      </c>
      <c r="C26">
        <f>CampusX_PowerBank_Consolidate!$J$2</f>
        <v>40</v>
      </c>
    </row>
    <row r="27" spans="1:12" outlineLevel="1" collapsed="1">
      <c r="B27" t="s">
        <v>4145</v>
      </c>
      <c r="C27">
        <f>CampusX_Tablets_Consolidate!$D$8</f>
        <v>20</v>
      </c>
    </row>
    <row r="28" spans="1:12">
      <c r="A28" t="s">
        <v>68</v>
      </c>
      <c r="C28">
        <f>SUM(C22:C27)</f>
        <v>222</v>
      </c>
    </row>
    <row r="29" spans="1:12" hidden="1" outlineLevel="1">
      <c r="B29" t="s">
        <v>4145</v>
      </c>
      <c r="C29">
        <f>CampusX_Books_Consolidate!$H$3</f>
        <v>23</v>
      </c>
    </row>
    <row r="30" spans="1:12" hidden="1" outlineLevel="1" collapsed="1">
      <c r="B30" t="s">
        <v>4145</v>
      </c>
      <c r="C30">
        <f>CampusX_Headphones_Consolidate!$D$3</f>
        <v>56</v>
      </c>
    </row>
    <row r="31" spans="1:12" hidden="1" outlineLevel="1" collapsed="1">
      <c r="B31" t="s">
        <v>4145</v>
      </c>
      <c r="C31">
        <f>CampusX_Laptops_Consolidate!$B$3</f>
        <v>15</v>
      </c>
    </row>
    <row r="32" spans="1:12" hidden="1" outlineLevel="1" collapsed="1">
      <c r="B32" t="s">
        <v>4145</v>
      </c>
      <c r="C32">
        <f>CampusX_Phones_consolidate!$F$6</f>
        <v>25</v>
      </c>
    </row>
    <row r="33" spans="1:3" hidden="1" outlineLevel="1" collapsed="1">
      <c r="B33" t="s">
        <v>4145</v>
      </c>
      <c r="C33">
        <f>CampusX_PowerBank_Consolidate!$J$3</f>
        <v>24</v>
      </c>
    </row>
    <row r="34" spans="1:3" hidden="1" outlineLevel="1" collapsed="1">
      <c r="B34" t="s">
        <v>4145</v>
      </c>
      <c r="C34">
        <f>CampusX_Tablets_Consolidate!$D$9</f>
        <v>25</v>
      </c>
    </row>
    <row r="35" spans="1:3" collapsed="1">
      <c r="A35" t="s">
        <v>69</v>
      </c>
      <c r="C35">
        <f>SUM(C29:C34)</f>
        <v>168</v>
      </c>
    </row>
    <row r="36" spans="1:3" hidden="1" outlineLevel="1">
      <c r="B36" t="s">
        <v>4145</v>
      </c>
      <c r="C36">
        <f>CampusX_Books_Consolidate!$H$4</f>
        <v>43</v>
      </c>
    </row>
    <row r="37" spans="1:3" hidden="1" outlineLevel="1" collapsed="1">
      <c r="B37" t="s">
        <v>4145</v>
      </c>
      <c r="C37">
        <f>CampusX_Headphones_Consolidate!$D$4</f>
        <v>54</v>
      </c>
    </row>
    <row r="38" spans="1:3" hidden="1" outlineLevel="1" collapsed="1">
      <c r="B38" t="s">
        <v>4145</v>
      </c>
      <c r="C38">
        <f>CampusX_Laptops_Consolidate!$B$4</f>
        <v>18</v>
      </c>
    </row>
    <row r="39" spans="1:3" hidden="1" outlineLevel="1" collapsed="1">
      <c r="B39" t="s">
        <v>4145</v>
      </c>
      <c r="C39">
        <f>CampusX_Phones_consolidate!$F$7</f>
        <v>33</v>
      </c>
    </row>
    <row r="40" spans="1:3" hidden="1" outlineLevel="1" collapsed="1">
      <c r="B40" t="s">
        <v>4145</v>
      </c>
      <c r="C40">
        <f>CampusX_PowerBank_Consolidate!$J$4</f>
        <v>52</v>
      </c>
    </row>
    <row r="41" spans="1:3" hidden="1" outlineLevel="1" collapsed="1">
      <c r="B41" t="s">
        <v>4145</v>
      </c>
      <c r="C41">
        <f>CampusX_Tablets_Consolidate!$D$10</f>
        <v>21</v>
      </c>
    </row>
    <row r="42" spans="1:3" collapsed="1">
      <c r="A42" t="s">
        <v>70</v>
      </c>
      <c r="C42">
        <f>SUM(C36:C41)</f>
        <v>221</v>
      </c>
    </row>
    <row r="43" spans="1:3" hidden="1" outlineLevel="1">
      <c r="B43" t="s">
        <v>4145</v>
      </c>
      <c r="C43">
        <f>CampusX_Books_Consolidate!$H$5</f>
        <v>55</v>
      </c>
    </row>
    <row r="44" spans="1:3" hidden="1" outlineLevel="1" collapsed="1">
      <c r="B44" t="s">
        <v>4145</v>
      </c>
      <c r="C44">
        <f>CampusX_Headphones_Consolidate!$D$5</f>
        <v>58</v>
      </c>
    </row>
    <row r="45" spans="1:3" hidden="1" outlineLevel="1" collapsed="1">
      <c r="B45" t="s">
        <v>4145</v>
      </c>
      <c r="C45">
        <f>CampusX_Laptops_Consolidate!$B$5</f>
        <v>20</v>
      </c>
    </row>
    <row r="46" spans="1:3" hidden="1" outlineLevel="1" collapsed="1">
      <c r="B46" t="s">
        <v>4145</v>
      </c>
      <c r="C46">
        <f>CampusX_Phones_consolidate!$F$8</f>
        <v>40</v>
      </c>
    </row>
    <row r="47" spans="1:3" hidden="1" outlineLevel="1" collapsed="1">
      <c r="B47" t="s">
        <v>4145</v>
      </c>
      <c r="C47">
        <f>CampusX_PowerBank_Consolidate!$J$5</f>
        <v>12</v>
      </c>
    </row>
    <row r="48" spans="1:3" hidden="1" outlineLevel="1" collapsed="1">
      <c r="B48" t="s">
        <v>4145</v>
      </c>
      <c r="C48">
        <f>CampusX_Tablets_Consolidate!$D$11</f>
        <v>24</v>
      </c>
    </row>
    <row r="49" spans="1:3" collapsed="1">
      <c r="A49" t="s">
        <v>71</v>
      </c>
      <c r="C49">
        <f>SUM(C43:C48)</f>
        <v>209</v>
      </c>
    </row>
    <row r="50" spans="1:3" hidden="1" outlineLevel="1">
      <c r="B50" t="s">
        <v>4145</v>
      </c>
      <c r="C50">
        <f>CampusX_Books_Consolidate!$H$6</f>
        <v>45</v>
      </c>
    </row>
    <row r="51" spans="1:3" hidden="1" outlineLevel="1" collapsed="1">
      <c r="B51" t="s">
        <v>4145</v>
      </c>
      <c r="C51">
        <f>CampusX_Headphones_Consolidate!$D$6</f>
        <v>60</v>
      </c>
    </row>
    <row r="52" spans="1:3" hidden="1" outlineLevel="1" collapsed="1">
      <c r="B52" t="s">
        <v>4145</v>
      </c>
      <c r="C52">
        <f>CampusX_Laptops_Consolidate!$B$6</f>
        <v>22</v>
      </c>
    </row>
    <row r="53" spans="1:3" hidden="1" outlineLevel="1" collapsed="1">
      <c r="B53" t="s">
        <v>4145</v>
      </c>
      <c r="C53">
        <f>CampusX_Phones_consolidate!$F$9</f>
        <v>55</v>
      </c>
    </row>
    <row r="54" spans="1:3" hidden="1" outlineLevel="1" collapsed="1">
      <c r="B54" t="s">
        <v>4145</v>
      </c>
      <c r="C54">
        <f>CampusX_PowerBank_Consolidate!$J$6</f>
        <v>45</v>
      </c>
    </row>
    <row r="55" spans="1:3" hidden="1" outlineLevel="1" collapsed="1">
      <c r="B55" t="s">
        <v>4145</v>
      </c>
      <c r="C55">
        <f>CampusX_Tablets_Consolidate!$D$12</f>
        <v>23</v>
      </c>
    </row>
    <row r="56" spans="1:3" collapsed="1">
      <c r="A56" t="s">
        <v>59</v>
      </c>
      <c r="C56">
        <f>SUM(C50:C55)</f>
        <v>250</v>
      </c>
    </row>
    <row r="57" spans="1:3" hidden="1" outlineLevel="1">
      <c r="B57" t="s">
        <v>4145</v>
      </c>
      <c r="C57">
        <f>CampusX_Books_Consolidate!$H$7</f>
        <v>56</v>
      </c>
    </row>
    <row r="58" spans="1:3" hidden="1" outlineLevel="1" collapsed="1">
      <c r="B58" t="s">
        <v>4145</v>
      </c>
      <c r="C58">
        <f>CampusX_Headphones_Consolidate!$D$7</f>
        <v>80</v>
      </c>
    </row>
    <row r="59" spans="1:3" hidden="1" outlineLevel="1" collapsed="1">
      <c r="B59" t="s">
        <v>4145</v>
      </c>
      <c r="C59">
        <f>CampusX_Laptops_Consolidate!$B$7</f>
        <v>25</v>
      </c>
    </row>
    <row r="60" spans="1:3" hidden="1" outlineLevel="1" collapsed="1">
      <c r="B60" t="s">
        <v>4145</v>
      </c>
      <c r="C60">
        <f>CampusX_Phones_consolidate!$F$10</f>
        <v>58</v>
      </c>
    </row>
    <row r="61" spans="1:3" hidden="1" outlineLevel="1" collapsed="1">
      <c r="B61" t="s">
        <v>4145</v>
      </c>
      <c r="C61">
        <f>CampusX_PowerBank_Consolidate!$J$7</f>
        <v>52</v>
      </c>
    </row>
    <row r="62" spans="1:3" hidden="1" outlineLevel="1" collapsed="1">
      <c r="B62" t="s">
        <v>4145</v>
      </c>
      <c r="C62">
        <f>CampusX_Tablets_Consolidate!$D$13</f>
        <v>25</v>
      </c>
    </row>
    <row r="63" spans="1:3" collapsed="1">
      <c r="A63" t="s">
        <v>72</v>
      </c>
      <c r="C63">
        <f>SUM(C57:C62)</f>
        <v>296</v>
      </c>
    </row>
    <row r="64" spans="1:3" hidden="1" outlineLevel="1">
      <c r="B64" t="s">
        <v>4145</v>
      </c>
      <c r="C64">
        <f>CampusX_Books_Consolidate!$H$8</f>
        <v>66</v>
      </c>
    </row>
    <row r="65" spans="1:3" hidden="1" outlineLevel="1" collapsed="1">
      <c r="B65" t="s">
        <v>4145</v>
      </c>
      <c r="C65">
        <f>CampusX_Headphones_Consolidate!$D$8</f>
        <v>85</v>
      </c>
    </row>
    <row r="66" spans="1:3" hidden="1" outlineLevel="1" collapsed="1">
      <c r="B66" t="s">
        <v>4145</v>
      </c>
      <c r="C66">
        <f>CampusX_Laptops_Consolidate!$B$8</f>
        <v>20</v>
      </c>
    </row>
    <row r="67" spans="1:3" hidden="1" outlineLevel="1" collapsed="1">
      <c r="B67" t="s">
        <v>4145</v>
      </c>
      <c r="C67">
        <f>CampusX_Phones_consolidate!$F$11</f>
        <v>40</v>
      </c>
    </row>
    <row r="68" spans="1:3" hidden="1" outlineLevel="1" collapsed="1">
      <c r="B68" t="s">
        <v>4145</v>
      </c>
      <c r="C68">
        <f>CampusX_PowerBank_Consolidate!$J$8</f>
        <v>20</v>
      </c>
    </row>
    <row r="69" spans="1:3" hidden="1" outlineLevel="1" collapsed="1">
      <c r="B69" t="s">
        <v>4145</v>
      </c>
      <c r="C69">
        <f>CampusX_Tablets_Consolidate!$D$14</f>
        <v>20</v>
      </c>
    </row>
    <row r="70" spans="1:3" collapsed="1">
      <c r="A70" t="s">
        <v>73</v>
      </c>
      <c r="C70">
        <f>SUM(C64:C69)</f>
        <v>251</v>
      </c>
    </row>
    <row r="71" spans="1:3" hidden="1" outlineLevel="1">
      <c r="B71" t="s">
        <v>4145</v>
      </c>
      <c r="C71">
        <f>CampusX_Books_Consolidate!$H$9</f>
        <v>78</v>
      </c>
    </row>
    <row r="72" spans="1:3" hidden="1" outlineLevel="1" collapsed="1">
      <c r="B72" t="s">
        <v>4145</v>
      </c>
      <c r="C72">
        <f>CampusX_Headphones_Consolidate!$D$9</f>
        <v>90</v>
      </c>
    </row>
    <row r="73" spans="1:3" hidden="1" outlineLevel="1" collapsed="1">
      <c r="B73" t="s">
        <v>4145</v>
      </c>
      <c r="C73">
        <f>CampusX_Laptops_Consolidate!$B$9</f>
        <v>52</v>
      </c>
    </row>
    <row r="74" spans="1:3" hidden="1" outlineLevel="1" collapsed="1">
      <c r="B74" t="s">
        <v>4145</v>
      </c>
      <c r="C74">
        <f>CampusX_Phones_consolidate!$F$12</f>
        <v>50</v>
      </c>
    </row>
    <row r="75" spans="1:3" hidden="1" outlineLevel="1" collapsed="1">
      <c r="B75" t="s">
        <v>4145</v>
      </c>
      <c r="C75">
        <f>CampusX_PowerBank_Consolidate!$J$9</f>
        <v>26</v>
      </c>
    </row>
    <row r="76" spans="1:3" hidden="1" outlineLevel="1" collapsed="1">
      <c r="B76" t="s">
        <v>4145</v>
      </c>
      <c r="C76">
        <f>CampusX_Tablets_Consolidate!$D$15</f>
        <v>21</v>
      </c>
    </row>
    <row r="77" spans="1:3" collapsed="1">
      <c r="A77" t="s">
        <v>74</v>
      </c>
      <c r="C77">
        <f>SUM(C71:C76)</f>
        <v>317</v>
      </c>
    </row>
    <row r="78" spans="1:3" hidden="1" outlineLevel="1">
      <c r="B78" t="s">
        <v>4145</v>
      </c>
      <c r="C78">
        <f>CampusX_Books_Consolidate!$H$10</f>
        <v>78</v>
      </c>
    </row>
    <row r="79" spans="1:3" hidden="1" outlineLevel="1" collapsed="1">
      <c r="B79" t="s">
        <v>4145</v>
      </c>
      <c r="C79">
        <f>CampusX_Headphones_Consolidate!$D$10</f>
        <v>95</v>
      </c>
    </row>
    <row r="80" spans="1:3" hidden="1" outlineLevel="1" collapsed="1">
      <c r="B80" t="s">
        <v>4145</v>
      </c>
      <c r="C80">
        <f>CampusX_Laptops_Consolidate!$B$10</f>
        <v>58</v>
      </c>
    </row>
    <row r="81" spans="1:3" hidden="1" outlineLevel="1" collapsed="1">
      <c r="B81" t="s">
        <v>4145</v>
      </c>
      <c r="C81">
        <f>CampusX_Phones_consolidate!$F$13</f>
        <v>60</v>
      </c>
    </row>
    <row r="82" spans="1:3" hidden="1" outlineLevel="1" collapsed="1">
      <c r="B82" t="s">
        <v>4145</v>
      </c>
      <c r="C82">
        <f>CampusX_PowerBank_Consolidate!$J$10</f>
        <v>28</v>
      </c>
    </row>
    <row r="83" spans="1:3" hidden="1" outlineLevel="1" collapsed="1">
      <c r="B83" t="s">
        <v>4145</v>
      </c>
      <c r="C83">
        <f>CampusX_Tablets_Consolidate!$D$16</f>
        <v>23</v>
      </c>
    </row>
    <row r="84" spans="1:3" collapsed="1">
      <c r="A84" t="s">
        <v>75</v>
      </c>
      <c r="C84">
        <f>SUM(C78:C83)</f>
        <v>342</v>
      </c>
    </row>
    <row r="85" spans="1:3" hidden="1" outlineLevel="1">
      <c r="B85" t="s">
        <v>4145</v>
      </c>
      <c r="C85">
        <f>CampusX_Books_Consolidate!$H$11</f>
        <v>88</v>
      </c>
    </row>
    <row r="86" spans="1:3" hidden="1" outlineLevel="1" collapsed="1">
      <c r="B86" t="s">
        <v>4145</v>
      </c>
      <c r="C86">
        <f>CampusX_Headphones_Consolidate!$D$11</f>
        <v>100</v>
      </c>
    </row>
    <row r="87" spans="1:3" hidden="1" outlineLevel="1" collapsed="1">
      <c r="B87" t="s">
        <v>4145</v>
      </c>
      <c r="C87">
        <f>CampusX_Laptops_Consolidate!$B$11</f>
        <v>80</v>
      </c>
    </row>
    <row r="88" spans="1:3" hidden="1" outlineLevel="1" collapsed="1">
      <c r="B88" t="s">
        <v>4145</v>
      </c>
      <c r="C88">
        <f>CampusX_Phones_consolidate!$F$14</f>
        <v>90</v>
      </c>
    </row>
    <row r="89" spans="1:3" hidden="1" outlineLevel="1" collapsed="1">
      <c r="B89" t="s">
        <v>4145</v>
      </c>
      <c r="C89">
        <f>CampusX_PowerBank_Consolidate!$J$11</f>
        <v>30</v>
      </c>
    </row>
    <row r="90" spans="1:3" hidden="1" outlineLevel="1" collapsed="1">
      <c r="B90" t="s">
        <v>4145</v>
      </c>
      <c r="C90">
        <f>CampusX_Tablets_Consolidate!$D$17</f>
        <v>50</v>
      </c>
    </row>
    <row r="91" spans="1:3" collapsed="1">
      <c r="A91" t="s">
        <v>76</v>
      </c>
      <c r="C91">
        <f>SUM(C85:C90)</f>
        <v>438</v>
      </c>
    </row>
    <row r="92" spans="1:3" hidden="1" outlineLevel="1">
      <c r="B92" t="s">
        <v>4145</v>
      </c>
      <c r="C92">
        <f>CampusX_Books_Consolidate!$H$12</f>
        <v>99</v>
      </c>
    </row>
    <row r="93" spans="1:3" hidden="1" outlineLevel="1" collapsed="1">
      <c r="B93" t="s">
        <v>4145</v>
      </c>
      <c r="C93">
        <f>CampusX_Headphones_Consolidate!$D$12</f>
        <v>100</v>
      </c>
    </row>
    <row r="94" spans="1:3" hidden="1" outlineLevel="1" collapsed="1">
      <c r="B94" t="s">
        <v>4145</v>
      </c>
      <c r="C94">
        <f>CampusX_Laptops_Consolidate!$B$12</f>
        <v>85</v>
      </c>
    </row>
    <row r="95" spans="1:3" hidden="1" outlineLevel="1" collapsed="1">
      <c r="B95" t="s">
        <v>4145</v>
      </c>
      <c r="C95">
        <f>CampusX_Phones_consolidate!$F$15</f>
        <v>100</v>
      </c>
    </row>
    <row r="96" spans="1:3" hidden="1" outlineLevel="1" collapsed="1">
      <c r="B96" t="s">
        <v>4145</v>
      </c>
      <c r="C96">
        <f>CampusX_PowerBank_Consolidate!$J$12</f>
        <v>35</v>
      </c>
    </row>
    <row r="97" spans="1:3" hidden="1" outlineLevel="1" collapsed="1">
      <c r="B97" t="s">
        <v>4145</v>
      </c>
      <c r="C97">
        <f>CampusX_Tablets_Consolidate!$D$18</f>
        <v>55</v>
      </c>
    </row>
    <row r="98" spans="1:3" collapsed="1">
      <c r="A98" t="s">
        <v>77</v>
      </c>
      <c r="C98">
        <f>SUM(C92:C97)</f>
        <v>474</v>
      </c>
    </row>
    <row r="99" spans="1:3" hidden="1" outlineLevel="1">
      <c r="B99" t="s">
        <v>4145</v>
      </c>
      <c r="C99">
        <f>CampusX_Books_Consolidate!$H$13</f>
        <v>110</v>
      </c>
    </row>
    <row r="100" spans="1:3" hidden="1" outlineLevel="1" collapsed="1">
      <c r="B100" t="s">
        <v>4145</v>
      </c>
      <c r="C100">
        <f>CampusX_Headphones_Consolidate!$D$13</f>
        <v>105</v>
      </c>
    </row>
    <row r="101" spans="1:3" hidden="1" outlineLevel="1" collapsed="1">
      <c r="B101" t="s">
        <v>4145</v>
      </c>
      <c r="C101">
        <f>CampusX_Laptops_Consolidate!$B$13</f>
        <v>95</v>
      </c>
    </row>
    <row r="102" spans="1:3" hidden="1" outlineLevel="1" collapsed="1">
      <c r="B102" t="s">
        <v>4145</v>
      </c>
      <c r="C102">
        <f>CampusX_Phones_consolidate!$F$16</f>
        <v>120</v>
      </c>
    </row>
    <row r="103" spans="1:3" hidden="1" outlineLevel="1" collapsed="1">
      <c r="B103" t="s">
        <v>4145</v>
      </c>
      <c r="C103">
        <f>CampusX_PowerBank_Consolidate!$J$13</f>
        <v>50</v>
      </c>
    </row>
    <row r="104" spans="1:3" hidden="1" outlineLevel="1" collapsed="1">
      <c r="B104" t="s">
        <v>4145</v>
      </c>
      <c r="C104">
        <f>CampusX_Tablets_Consolidate!$D$19</f>
        <v>60</v>
      </c>
    </row>
    <row r="105" spans="1:3" collapsed="1">
      <c r="A105" t="s">
        <v>78</v>
      </c>
      <c r="C105">
        <f>SUM(C99:C104)</f>
        <v>540</v>
      </c>
    </row>
  </sheetData>
  <dataConsolidate leftLabels="1" topLabels="1" link="1">
    <dataRefs count="2">
      <dataRef ref="B3:C16" sheet="Consolidate"/>
      <dataRef ref="B21:C105" sheet="Consolidate"/>
    </dataRefs>
  </dataConsolidate>
  <mergeCells count="2">
    <mergeCell ref="A1:L1"/>
    <mergeCell ref="A19:L19"/>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BFF7D-3E2A-479A-8AE2-31BB3AEFDB4A}">
  <dimension ref="B9:S86"/>
  <sheetViews>
    <sheetView tabSelected="1" topLeftCell="A83" workbookViewId="0">
      <selection activeCell="J86" sqref="J86"/>
    </sheetView>
  </sheetViews>
  <sheetFormatPr defaultRowHeight="14.4"/>
  <sheetData>
    <row r="9" spans="4:5">
      <c r="D9" t="e">
        <f>4/0</f>
        <v>#DIV/0!</v>
      </c>
    </row>
    <row r="10" spans="4:5">
      <c r="E10" t="s">
        <v>1477</v>
      </c>
    </row>
    <row r="19" spans="2:7">
      <c r="B19" t="s">
        <v>163</v>
      </c>
      <c r="C19" t="s">
        <v>4146</v>
      </c>
      <c r="D19" t="s">
        <v>4147</v>
      </c>
    </row>
    <row r="20" spans="2:7">
      <c r="B20" t="s">
        <v>247</v>
      </c>
      <c r="C20">
        <v>11</v>
      </c>
      <c r="D20" t="s">
        <v>4152</v>
      </c>
    </row>
    <row r="21" spans="2:7">
      <c r="B21" t="s">
        <v>4148</v>
      </c>
      <c r="C21">
        <v>12</v>
      </c>
      <c r="D21" t="s">
        <v>4153</v>
      </c>
      <c r="G21" t="e">
        <f>_xlfn.XLOOKUP("Orange",B20:B24,C20:C24)</f>
        <v>#N/A</v>
      </c>
    </row>
    <row r="22" spans="2:7">
      <c r="B22" t="s">
        <v>4149</v>
      </c>
      <c r="C22">
        <v>13</v>
      </c>
      <c r="D22" t="s">
        <v>4154</v>
      </c>
    </row>
    <row r="23" spans="2:7">
      <c r="B23" t="s">
        <v>4150</v>
      </c>
      <c r="C23">
        <v>14</v>
      </c>
      <c r="D23" t="s">
        <v>4155</v>
      </c>
    </row>
    <row r="24" spans="2:7">
      <c r="B24" t="s">
        <v>4151</v>
      </c>
      <c r="C24">
        <v>15</v>
      </c>
      <c r="D24" t="s">
        <v>4156</v>
      </c>
    </row>
    <row r="54" spans="17:18">
      <c r="Q54">
        <v>5</v>
      </c>
      <c r="R54" t="e">
        <f>#REF!+Q54</f>
        <v>#REF!</v>
      </c>
    </row>
    <row r="68" spans="19:19">
      <c r="S68" t="e">
        <f>4+" "</f>
        <v>#VALUE!</v>
      </c>
    </row>
    <row r="86" spans="10:10">
      <c r="J86" t="e">
        <f>SQRT(-9)</f>
        <v>#NUM!</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F4B34F01-D145-4A71-A6B5-DAA420F6E6C3}">
  <ds:schemaRefs/>
</ds:datastoreItem>
</file>

<file path=customXml/itemProps2.xml><?xml version="1.0" encoding="utf-8"?>
<ds:datastoreItem xmlns:ds="http://schemas.openxmlformats.org/officeDocument/2006/customXml" ds:itemID="{B54BC27A-203C-4209-BE4A-65C9751D3713}">
  <ds:schemaRefs/>
</ds:datastoreItem>
</file>

<file path=customXml/itemProps3.xml><?xml version="1.0" encoding="utf-8"?>
<ds:datastoreItem xmlns:ds="http://schemas.openxmlformats.org/officeDocument/2006/customXml" ds:itemID="{B1DF477D-2A9B-49FE-8A55-D8AB146ADB3C}">
  <ds:schemaRefs/>
</ds:datastoreItem>
</file>

<file path=customXml/itemProps4.xml><?xml version="1.0" encoding="utf-8"?>
<ds:datastoreItem xmlns:ds="http://schemas.openxmlformats.org/officeDocument/2006/customXml" ds:itemID="{A712BB70-1F56-434E-8D03-1149F5485D0A}">
  <ds:schemaRefs/>
</ds:datastoreItem>
</file>

<file path=customXml/itemProps5.xml><?xml version="1.0" encoding="utf-8"?>
<ds:datastoreItem xmlns:ds="http://schemas.openxmlformats.org/officeDocument/2006/customXml" ds:itemID="{5D93BD42-BB7B-4941-8C4C-7B8E59FF0E73}">
  <ds:schemaRefs/>
</ds:datastoreItem>
</file>

<file path=customXml/itemProps6.xml><?xml version="1.0" encoding="utf-8"?>
<ds:datastoreItem xmlns:ds="http://schemas.openxmlformats.org/officeDocument/2006/customXml" ds:itemID="{FB9CD0AC-045A-4963-A285-EBF646D76F04}">
  <ds:schemaRefs/>
</ds:datastoreItem>
</file>

<file path=customXml/itemProps7.xml><?xml version="1.0" encoding="utf-8"?>
<ds:datastoreItem xmlns:ds="http://schemas.openxmlformats.org/officeDocument/2006/customXml" ds:itemID="{6DDEEA36-0994-47F9-9C1B-0FE8A8FADD8A}">
  <ds:schemaRefs/>
</ds:datastoreItem>
</file>

<file path=customXml/itemProps8.xml><?xml version="1.0" encoding="utf-8"?>
<ds:datastoreItem xmlns:ds="http://schemas.openxmlformats.org/officeDocument/2006/customXml" ds:itemID="{773EE7FA-3135-4A80-B388-85AF18BAD894}">
  <ds:schemaRefs/>
</ds:datastoreItem>
</file>

<file path=customXml/itemProps9.xml><?xml version="1.0" encoding="utf-8"?>
<ds:datastoreItem xmlns:ds="http://schemas.openxmlformats.org/officeDocument/2006/customXml" ds:itemID="{14E72C47-D11F-4CE8-A12B-83ACBD8EE995}">
  <ds:schemaRefs/>
</ds:datastoreItem>
</file>

<file path=customXml/itemProps10.xml><?xml version="1.0" encoding="utf-8"?>
<ds:datastoreItem xmlns:ds="http://schemas.openxmlformats.org/officeDocument/2006/customXml" ds:itemID="{4BF03B14-3F53-455F-8D62-CA6B878C0B25}">
  <ds:schemaRefs/>
</ds:datastoreItem>
</file>

<file path=customXml/itemProps11.xml><?xml version="1.0" encoding="utf-8"?>
<ds:datastoreItem xmlns:ds="http://schemas.openxmlformats.org/officeDocument/2006/customXml" ds:itemID="{55C855A9-C825-4242-8D13-78CC89A44FA0}">
  <ds:schemaRefs/>
</ds:datastoreItem>
</file>

<file path=customXml/itemProps12.xml><?xml version="1.0" encoding="utf-8"?>
<ds:datastoreItem xmlns:ds="http://schemas.openxmlformats.org/officeDocument/2006/customXml" ds:itemID="{B66CE4B8-4BE9-4225-B529-37250CB48D67}">
  <ds:schemaRefs/>
</ds:datastoreItem>
</file>

<file path=customXml/itemProps13.xml><?xml version="1.0" encoding="utf-8"?>
<ds:datastoreItem xmlns:ds="http://schemas.openxmlformats.org/officeDocument/2006/customXml" ds:itemID="{317B494E-0049-4933-8F41-A152AE204E74}">
  <ds:schemaRefs/>
</ds:datastoreItem>
</file>

<file path=customXml/itemProps14.xml><?xml version="1.0" encoding="utf-8"?>
<ds:datastoreItem xmlns:ds="http://schemas.openxmlformats.org/officeDocument/2006/customXml" ds:itemID="{F81663A8-F329-4C2C-81ED-1DB94E309210}">
  <ds:schemaRefs/>
</ds:datastoreItem>
</file>

<file path=customXml/itemProps15.xml><?xml version="1.0" encoding="utf-8"?>
<ds:datastoreItem xmlns:ds="http://schemas.openxmlformats.org/officeDocument/2006/customXml" ds:itemID="{95025FCC-345E-4434-9E75-3C2C95575389}">
  <ds:schemaRefs/>
</ds:datastoreItem>
</file>

<file path=customXml/itemProps16.xml><?xml version="1.0" encoding="utf-8"?>
<ds:datastoreItem xmlns:ds="http://schemas.openxmlformats.org/officeDocument/2006/customXml" ds:itemID="{E04E5FBF-C482-4C79-8647-400E949B3C9D}">
  <ds:schemaRefs/>
</ds:datastoreItem>
</file>

<file path=customXml/itemProps17.xml><?xml version="1.0" encoding="utf-8"?>
<ds:datastoreItem xmlns:ds="http://schemas.openxmlformats.org/officeDocument/2006/customXml" ds:itemID="{AFA808CE-B301-48F5-B901-0B9D4CB5DBD4}">
  <ds:schemaRefs/>
</ds:datastoreItem>
</file>

<file path=customXml/itemProps18.xml><?xml version="1.0" encoding="utf-8"?>
<ds:datastoreItem xmlns:ds="http://schemas.openxmlformats.org/officeDocument/2006/customXml" ds:itemID="{18F427AB-ED24-4375-8A02-A9932ABC9DC5}">
  <ds:schemaRefs/>
</ds:datastoreItem>
</file>

<file path=customXml/itemProps19.xml><?xml version="1.0" encoding="utf-8"?>
<ds:datastoreItem xmlns:ds="http://schemas.openxmlformats.org/officeDocument/2006/customXml" ds:itemID="{DA0804A6-37D4-4351-AEE5-057647E4CB8B}">
  <ds:schemaRefs/>
</ds:datastoreItem>
</file>

<file path=customXml/itemProps20.xml><?xml version="1.0" encoding="utf-8"?>
<ds:datastoreItem xmlns:ds="http://schemas.openxmlformats.org/officeDocument/2006/customXml" ds:itemID="{0877987F-05A0-4DED-BD43-7091453C83BA}">
  <ds:schemaRefs/>
</ds:datastoreItem>
</file>

<file path=customXml/itemProps21.xml><?xml version="1.0" encoding="utf-8"?>
<ds:datastoreItem xmlns:ds="http://schemas.openxmlformats.org/officeDocument/2006/customXml" ds:itemID="{5C84B447-371A-49BE-8D07-214858DAB04E}">
  <ds:schemaRefs/>
</ds:datastoreItem>
</file>

<file path=customXml/itemProps22.xml><?xml version="1.0" encoding="utf-8"?>
<ds:datastoreItem xmlns:ds="http://schemas.openxmlformats.org/officeDocument/2006/customXml" ds:itemID="{8D06BE8E-24CE-4BBE-B438-6CE5240A7EDB}">
  <ds:schemaRefs/>
</ds:datastoreItem>
</file>

<file path=customXml/itemProps23.xml><?xml version="1.0" encoding="utf-8"?>
<ds:datastoreItem xmlns:ds="http://schemas.openxmlformats.org/officeDocument/2006/customXml" ds:itemID="{76C73D0A-34AF-4CF3-BF85-022C517044CA}">
  <ds:schemaRefs/>
</ds:datastoreItem>
</file>

<file path=customXml/itemProps24.xml><?xml version="1.0" encoding="utf-8"?>
<ds:datastoreItem xmlns:ds="http://schemas.openxmlformats.org/officeDocument/2006/customXml" ds:itemID="{8A58419F-90F2-430A-B7F7-CC3C41CF6D58}">
  <ds:schemaRefs/>
</ds:datastoreItem>
</file>

<file path=customXml/itemProps25.xml><?xml version="1.0" encoding="utf-8"?>
<ds:datastoreItem xmlns:ds="http://schemas.openxmlformats.org/officeDocument/2006/customXml" ds:itemID="{1829E568-BE11-4CD3-99BD-41D8A7C33ACB}">
  <ds:schemaRefs/>
</ds:datastoreItem>
</file>

<file path=customXml/itemProps26.xml><?xml version="1.0" encoding="utf-8"?>
<ds:datastoreItem xmlns:ds="http://schemas.openxmlformats.org/officeDocument/2006/customXml" ds:itemID="{68ADA82A-443C-43B5-83CC-C63C3E1C233E}">
  <ds:schemaRefs/>
</ds:datastoreItem>
</file>

<file path=customXml/itemProps27.xml><?xml version="1.0" encoding="utf-8"?>
<ds:datastoreItem xmlns:ds="http://schemas.openxmlformats.org/officeDocument/2006/customXml" ds:itemID="{06D7DA97-FAA2-4BC0-BD25-7E4E2AD7D434}">
  <ds:schemaRefs/>
</ds:datastoreItem>
</file>

<file path=customXml/itemProps28.xml><?xml version="1.0" encoding="utf-8"?>
<ds:datastoreItem xmlns:ds="http://schemas.openxmlformats.org/officeDocument/2006/customXml" ds:itemID="{5A457689-6965-42A0-A8B5-AD5373515305}">
  <ds:schemaRefs/>
</ds:datastoreItem>
</file>

<file path=customXml/itemProps29.xml><?xml version="1.0" encoding="utf-8"?>
<ds:datastoreItem xmlns:ds="http://schemas.openxmlformats.org/officeDocument/2006/customXml" ds:itemID="{EDBC5FD6-FF6F-454B-BB2C-427F527A500D}">
  <ds:schemaRefs/>
</ds:datastoreItem>
</file>

<file path=customXml/itemProps30.xml><?xml version="1.0" encoding="utf-8"?>
<ds:datastoreItem xmlns:ds="http://schemas.openxmlformats.org/officeDocument/2006/customXml" ds:itemID="{187B39D2-BEB7-4729-96AB-1B9700D2D908}">
  <ds:schemaRefs/>
</ds:datastoreItem>
</file>

<file path=customXml/itemProps31.xml><?xml version="1.0" encoding="utf-8"?>
<ds:datastoreItem xmlns:ds="http://schemas.openxmlformats.org/officeDocument/2006/customXml" ds:itemID="{6C223A28-66CF-44B5-BECD-9C21923EA68F}">
  <ds:schemaRefs/>
</ds:datastoreItem>
</file>

<file path=customXml/itemProps32.xml><?xml version="1.0" encoding="utf-8"?>
<ds:datastoreItem xmlns:ds="http://schemas.openxmlformats.org/officeDocument/2006/customXml" ds:itemID="{475115FC-97E2-48E9-9EB1-70390BEB1501}">
  <ds:schemaRefs/>
</ds:datastoreItem>
</file>

<file path=customXml/itemProps33.xml><?xml version="1.0" encoding="utf-8"?>
<ds:datastoreItem xmlns:ds="http://schemas.openxmlformats.org/officeDocument/2006/customXml" ds:itemID="{FA2BA0B7-539B-48F5-B09B-E958AB90223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67</vt:i4>
      </vt:variant>
      <vt:variant>
        <vt:lpstr>Named Ranges</vt:lpstr>
      </vt:variant>
      <vt:variant>
        <vt:i4>1</vt:i4>
      </vt:variant>
    </vt:vector>
  </HeadingPairs>
  <TitlesOfParts>
    <vt:vector size="68" baseType="lpstr">
      <vt:lpstr>Day 1</vt:lpstr>
      <vt:lpstr>Sheet2</vt:lpstr>
      <vt:lpstr>Mathematical Functions</vt:lpstr>
      <vt:lpstr>Cell Refrences</vt:lpstr>
      <vt:lpstr>Sheet5</vt:lpstr>
      <vt:lpstr>Sheet6</vt:lpstr>
      <vt:lpstr>Sheet7</vt:lpstr>
      <vt:lpstr>Protect edit ranges</vt:lpstr>
      <vt:lpstr>Sheet10</vt:lpstr>
      <vt:lpstr>Logical Functions</vt:lpstr>
      <vt:lpstr>Sheet11</vt:lpstr>
      <vt:lpstr>Vlookup</vt:lpstr>
      <vt:lpstr>Xlookup</vt:lpstr>
      <vt:lpstr>Practise</vt:lpstr>
      <vt:lpstr>Data Cleaning</vt:lpstr>
      <vt:lpstr>Active Sheet</vt:lpstr>
      <vt:lpstr>Text Functions</vt:lpstr>
      <vt:lpstr>Sheet1</vt:lpstr>
      <vt:lpstr>Data Cleaning worksheet</vt:lpstr>
      <vt:lpstr>Date and time Functions</vt:lpstr>
      <vt:lpstr>Practise Exercise</vt:lpstr>
      <vt:lpstr>Order_Data</vt:lpstr>
      <vt:lpstr>Product_lookup</vt:lpstr>
      <vt:lpstr>Commission_Rate</vt:lpstr>
      <vt:lpstr>Scenario Summary</vt:lpstr>
      <vt:lpstr>Scenario Summary 2</vt:lpstr>
      <vt:lpstr>What if Analysis</vt:lpstr>
      <vt:lpstr>Goal Seek</vt:lpstr>
      <vt:lpstr>Data Table</vt:lpstr>
      <vt:lpstr>Solver</vt:lpstr>
      <vt:lpstr>Tables</vt:lpstr>
      <vt:lpstr>Sheet15</vt:lpstr>
      <vt:lpstr>Forcast Sheet</vt:lpstr>
      <vt:lpstr>Pivot Table</vt:lpstr>
      <vt:lpstr>Pivot_Table</vt:lpstr>
      <vt:lpstr>Pivot_Table_Practise</vt:lpstr>
      <vt:lpstr>Get_Pivot</vt:lpstr>
      <vt:lpstr>PIvot Practise Questions</vt:lpstr>
      <vt:lpstr>Pivot Practise Questions1</vt:lpstr>
      <vt:lpstr>Conditional Formatting</vt:lpstr>
      <vt:lpstr>Power Pivot </vt:lpstr>
      <vt:lpstr>Data Analysis Toolkit</vt:lpstr>
      <vt:lpstr>Data_Analysis_toolkit_2</vt:lpstr>
      <vt:lpstr>CampusX_Headphones (2)</vt:lpstr>
      <vt:lpstr>Power Query</vt:lpstr>
      <vt:lpstr>ICC ODI Rankings</vt:lpstr>
      <vt:lpstr>Dynamic Arrays</vt:lpstr>
      <vt:lpstr>Dynamic_Arrays_1</vt:lpstr>
      <vt:lpstr>Practise&amp;Lambda</vt:lpstr>
      <vt:lpstr>Named_Ranges</vt:lpstr>
      <vt:lpstr>3d_functions</vt:lpstr>
      <vt:lpstr>CampusX_Phones</vt:lpstr>
      <vt:lpstr>CampusX_Laptops</vt:lpstr>
      <vt:lpstr>CampusX_Tablets</vt:lpstr>
      <vt:lpstr>CampusX_Books</vt:lpstr>
      <vt:lpstr>CampusX_Headphones</vt:lpstr>
      <vt:lpstr>CampusX_PowerBank</vt:lpstr>
      <vt:lpstr>Overall_Sales</vt:lpstr>
      <vt:lpstr>Overall_Sales_wildcard</vt:lpstr>
      <vt:lpstr>CampusX_Phones_consolidate</vt:lpstr>
      <vt:lpstr>CampusX_Laptops_Consolidate</vt:lpstr>
      <vt:lpstr>CampusX_Tablets_Consolidate</vt:lpstr>
      <vt:lpstr>CampusX_Books_Consolidate</vt:lpstr>
      <vt:lpstr>CampusX_Headphones_Consolidate</vt:lpstr>
      <vt:lpstr>CampusX_PowerBank_Consolidate</vt:lpstr>
      <vt:lpstr>Consolidate</vt:lpstr>
      <vt:lpstr>Types of Errors in Excel</vt:lpstr>
      <vt:lpstr>Units_Sold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Ajay Sati</dc:creator>
  <cp:lastModifiedBy>Ajay Sati</cp:lastModifiedBy>
  <cp:lastPrinted>2025-10-30T15:53:20Z</cp:lastPrinted>
  <dcterms:created xsi:type="dcterms:W3CDTF">2025-10-30T14:19:51Z</dcterms:created>
  <dcterms:modified xsi:type="dcterms:W3CDTF">2025-11-20T16:30:11Z</dcterms:modified>
</cp:coreProperties>
</file>